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9155" yWindow="-15" windowWidth="19215" windowHeight="12360" tabRatio="678"/>
  </bookViews>
  <sheets>
    <sheet name="General Settings" sheetId="22" r:id="rId1"/>
    <sheet name="ON Monitor" sheetId="29" r:id="rId2"/>
    <sheet name="1M Monitor" sheetId="27" r:id="rId3"/>
    <sheet name="3M Monitor" sheetId="13" r:id="rId4"/>
    <sheet name="6M Monitor" sheetId="26" r:id="rId5"/>
    <sheet name="1Y Monitor" sheetId="28" r:id="rId6"/>
    <sheet name="Data" sheetId="21" r:id="rId7"/>
  </sheets>
  <externalReferences>
    <externalReference r:id="rId8"/>
  </externalReferences>
  <definedNames>
    <definedName name="_xlnm._FilterDatabase" localSheetId="2" hidden="1">'1M Monitor'!$B$17:$F$3560</definedName>
    <definedName name="_xlnm._FilterDatabase" localSheetId="5" hidden="1">'1Y Monitor'!$B$17:$F$3560</definedName>
    <definedName name="_xlnm._FilterDatabase" localSheetId="3" hidden="1">'3M Monitor'!$B$17:$F$3560</definedName>
    <definedName name="_xlnm._FilterDatabase" localSheetId="4" hidden="1">'6M Monitor'!$B$17:$F$3560</definedName>
    <definedName name="_xlnm._FilterDatabase" localSheetId="6" hidden="1">Data!$H$1:$Q$3537</definedName>
    <definedName name="_xlnm._FilterDatabase" localSheetId="1" hidden="1">'ON Monitor'!$B$17:$F$3560</definedName>
    <definedName name="Calendar">'General Settings'!$D$14</definedName>
    <definedName name="Check1M">'1M Monitor'!$Y$23:$Y$36</definedName>
    <definedName name="Check1Y">'1Y Monitor'!$Y$23:$Y$46</definedName>
    <definedName name="Check3M">'3M Monitor'!$Y$23:$Y$105</definedName>
    <definedName name="Check6M">'6M Monitor'!$Y$23:$Y$40</definedName>
    <definedName name="CheckON">'ON Monitor'!$Y$23:$Y$87</definedName>
    <definedName name="Currency">'General Settings'!$D$12</definedName>
    <definedName name="DataTable" localSheetId="2">'1M Monitor'!$C$3:$K$16</definedName>
    <definedName name="DataTable" localSheetId="5">'1Y Monitor'!$C$3:$K$16</definedName>
    <definedName name="DataTable" localSheetId="3">'3M Monitor'!$C$3:$K$16</definedName>
    <definedName name="DataTable" localSheetId="4">'6M Monitor'!$C$3:$K$16</definedName>
    <definedName name="DataTable" localSheetId="1">'ON Monitor'!$C$3:$K$16</definedName>
    <definedName name="DayCountConv" localSheetId="1">'ON Monitor'!$AD$23</definedName>
    <definedName name="DiscountingCurve">'General Settings'!$I$4</definedName>
    <definedName name="DiscountingEngine" localSheetId="3">'3M Monitor'!$AC$99</definedName>
    <definedName name="EvaluationDate">'General Settings'!$D$6</definedName>
    <definedName name="FixedLegBDC" localSheetId="2">'1M Monitor'!$AD$23</definedName>
    <definedName name="FixedLegBDC" localSheetId="3">'3M Monitor'!$AD$61</definedName>
    <definedName name="FixedLegBDC" localSheetId="4">'6M Monitor'!$AD$41</definedName>
    <definedName name="FixedLegDayCounter" localSheetId="2">'1M Monitor'!$AE$23</definedName>
    <definedName name="FixedLegDayCounter" localSheetId="3">'3M Monitor'!$AE$61</definedName>
    <definedName name="FixedLegDayCounter" localSheetId="4">'6M Monitor'!$AE$41</definedName>
    <definedName name="FixedLegTenor" localSheetId="2">'1M Monitor'!$AC$23</definedName>
    <definedName name="FixedLegTenor" localSheetId="3">'3M Monitor'!$AC$61</definedName>
    <definedName name="FixedLegTenor" localSheetId="4">'6M Monitor'!$AC$41</definedName>
    <definedName name="Flag1M">'1M Monitor'!$W$23:$W$36</definedName>
    <definedName name="Flag1Y">'1Y Monitor'!$W$23:$W$46</definedName>
    <definedName name="Flag3M">'3M Monitor'!$W$23:$W$105</definedName>
    <definedName name="Flag6M">'6M Monitor'!$W$23:$W$40</definedName>
    <definedName name="FlagON">'ON Monitor'!$W$23:$W$87</definedName>
    <definedName name="FRA1YCheck">'1Y Monitor'!$K$22</definedName>
    <definedName name="FRA1YDates">'1Y Monitor'!$S$23:$S$46</definedName>
    <definedName name="FRA1YNull">'1Y Monitor'!$AA$23:$AA$46</definedName>
    <definedName name="FRA1YQuotes">'1Y Monitor'!$V$23:$V$46</definedName>
    <definedName name="FRA1YSeries">IF(FRA1YCheck,FRA1YQuotes,FRA1YNull)</definedName>
    <definedName name="FRA3MCheck">'3M Monitor'!$K$22</definedName>
    <definedName name="FRA3MDates">'3M Monitor'!$S$23:$S$34</definedName>
    <definedName name="FRA3MNull">'3M Monitor'!$AG$23:$AG$34</definedName>
    <definedName name="FRA3MQuotes">'3M Monitor'!$V$23:$V$34</definedName>
    <definedName name="FRA3MSeries">IF(FRA3MCheck,FRA3MQuotes,FRA3MNull)</definedName>
    <definedName name="FRA6MCheck">'6M Monitor'!$K$22</definedName>
    <definedName name="FRA6MDates">'6M Monitor'!$S$23:$S$40</definedName>
    <definedName name="FRA6MNull">'6M Monitor'!$AF$23:$AF$40</definedName>
    <definedName name="FRA6MQuotes">'6M Monitor'!$V$23:$V$40</definedName>
    <definedName name="FRA6MSeries">IF(FRA6MCheck,FRA6MQuotes,FRA6MNull)</definedName>
    <definedName name="Fwd1M">Data!$J$4:$J$3537</definedName>
    <definedName name="Fwd1Y">Data!$P$4:$P$3537</definedName>
    <definedName name="Fwd3M">Data!$L$4:$L$3537</definedName>
    <definedName name="Fwd6M">Data!$N$4:$N$3537</definedName>
    <definedName name="FwdON">Data!$F$4:$F$3537</definedName>
    <definedName name="FwdStart" localSheetId="1">'ON Monitor'!$AC$23</definedName>
    <definedName name="IMMFUTCheck">'3M Monitor'!$K$25</definedName>
    <definedName name="IMMFUTDates">'3M Monitor'!$S$35:$S$58</definedName>
    <definedName name="IMMFUTNull">'3M Monitor'!$AG$35:$AG$58</definedName>
    <definedName name="IMMFUTQuotes">'3M Monitor'!$V$35:$V$58</definedName>
    <definedName name="IMMFUTSeries">IF(IMMFUTCheck,IMMFUTQuotes,IMMFUTNull)</definedName>
    <definedName name="Index1M">'General Settings'!$J$15</definedName>
    <definedName name="Index1Y">'General Settings'!$M$15</definedName>
    <definedName name="Index3M">'General Settings'!$K$15</definedName>
    <definedName name="Index6M">'General Settings'!$L$15</definedName>
    <definedName name="IndexON">'General Settings'!$I$15</definedName>
    <definedName name="InterestRatesTrigger">'General Settings'!$D$7:$D$7</definedName>
    <definedName name="ObjectOverwrite">'General Settings'!$D$17</definedName>
    <definedName name="ONFwd1M">Data!$K$4:$K$3537</definedName>
    <definedName name="ONFwd1Y">Data!$Q$4:$Q$3537</definedName>
    <definedName name="ONFwd3M">Data!$M$4:$M$3537</definedName>
    <definedName name="ONFwd6M">Data!$O$4:$O$3537</definedName>
    <definedName name="ONIndex1M">'General Settings'!$J$21</definedName>
    <definedName name="ONIndex1Y">'General Settings'!$M$21</definedName>
    <definedName name="ONIndex3M">'General Settings'!$K$21</definedName>
    <definedName name="ONIndex6M">'General Settings'!$L$21</definedName>
    <definedName name="OvernightIndex" localSheetId="1">'ON Monitor'!$D$3</definedName>
    <definedName name="Permanent">'General Settings'!$D$16</definedName>
    <definedName name="QuoteSuffix">'General Settings'!$D$15</definedName>
    <definedName name="RecalcTrigger">Data!$C$1</definedName>
    <definedName name="SERIALFUTCheck">'3M Monitor'!$K$28</definedName>
    <definedName name="SERIALFUTDates">'3M Monitor'!$S$59:$S$60</definedName>
    <definedName name="SERIALFUTNull">'3M Monitor'!$AG$59:$AG$60</definedName>
    <definedName name="SERIALFUTQuotes">'3M Monitor'!$V$59:$V$60</definedName>
    <definedName name="SERIALFUTSeries">IF(SERIALFUTCheck,SERIALFUTQuotes,SERIALFUTNull)</definedName>
    <definedName name="SettlementDate">Data!$I$4</definedName>
    <definedName name="SettlementDateON">Data!$E$4</definedName>
    <definedName name="SettlementDates">Data!$I$4:$I$3537</definedName>
    <definedName name="SettlementDatesON">Data!$E$4:$E$3537</definedName>
    <definedName name="SettlementDays">'General Settings'!$D$13</definedName>
    <definedName name="Trigger">'General Settings'!$D$4</definedName>
    <definedName name="Trigger1M">'1M Monitor'!$M$19</definedName>
    <definedName name="Trigger1Y">'1Y Monitor'!$M$19</definedName>
    <definedName name="Trigger3M">'3M Monitor'!$M$19</definedName>
    <definedName name="Trigger6M">'6M Monitor'!$M$19</definedName>
    <definedName name="TriggerON">'ON Monitor'!$M$19</definedName>
  </definedNames>
  <calcPr calcId="145621"/>
</workbook>
</file>

<file path=xl/calcChain.xml><?xml version="1.0" encoding="utf-8"?>
<calcChain xmlns="http://schemas.openxmlformats.org/spreadsheetml/2006/main">
  <c r="P78" i="26" l="1"/>
  <c r="P77" i="26"/>
  <c r="P76" i="26"/>
  <c r="P75" i="26"/>
  <c r="P74" i="26"/>
  <c r="P73" i="26"/>
  <c r="P72" i="26"/>
  <c r="P71" i="26"/>
  <c r="P70" i="26"/>
  <c r="P69" i="26"/>
  <c r="P68" i="26"/>
  <c r="P67" i="26"/>
  <c r="P66" i="26"/>
  <c r="P65" i="26"/>
  <c r="P64" i="26"/>
  <c r="P63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P41" i="26"/>
  <c r="V75" i="26"/>
  <c r="V48" i="26"/>
  <c r="V52" i="26"/>
  <c r="V57" i="26"/>
  <c r="V41" i="26"/>
  <c r="AA68" i="26"/>
  <c r="AA58" i="26"/>
  <c r="AA69" i="26"/>
  <c r="AA52" i="26"/>
  <c r="AA45" i="26"/>
  <c r="AA55" i="26"/>
  <c r="V59" i="26"/>
  <c r="V71" i="26"/>
  <c r="V44" i="26"/>
  <c r="V72" i="26"/>
  <c r="AA44" i="26"/>
  <c r="AA54" i="26"/>
  <c r="AA41" i="26"/>
  <c r="V56" i="26"/>
  <c r="AA60" i="26"/>
  <c r="AA47" i="26"/>
  <c r="V77" i="26"/>
  <c r="V78" i="26"/>
  <c r="V63" i="26"/>
  <c r="AA78" i="26"/>
  <c r="AA71" i="26"/>
  <c r="V42" i="26"/>
  <c r="V43" i="26"/>
  <c r="AA73" i="26"/>
  <c r="AA63" i="26"/>
  <c r="V65" i="26"/>
  <c r="V66" i="26"/>
  <c r="AA65" i="26"/>
  <c r="AA59" i="26"/>
  <c r="AA64" i="26"/>
  <c r="V74" i="26"/>
  <c r="V55" i="26"/>
  <c r="V67" i="26"/>
  <c r="AA43" i="26"/>
  <c r="AA50" i="26"/>
  <c r="V58" i="26"/>
  <c r="V51" i="26"/>
  <c r="AA42" i="26"/>
  <c r="AA46" i="26"/>
  <c r="V69" i="26"/>
  <c r="V54" i="26"/>
  <c r="V47" i="26"/>
  <c r="AA74" i="26"/>
  <c r="AA75" i="26"/>
  <c r="AA56" i="26"/>
  <c r="V61" i="26"/>
  <c r="V76" i="26"/>
  <c r="V70" i="26"/>
  <c r="AA70" i="26"/>
  <c r="AA67" i="26"/>
  <c r="V53" i="26"/>
  <c r="V50" i="26"/>
  <c r="AA77" i="26"/>
  <c r="AA48" i="26"/>
  <c r="V73" i="26"/>
  <c r="V62" i="26"/>
  <c r="AA51" i="26"/>
  <c r="AA57" i="26"/>
  <c r="V45" i="26"/>
  <c r="V46" i="26"/>
  <c r="AA49" i="26"/>
  <c r="V49" i="26"/>
  <c r="AA76" i="26"/>
  <c r="AA53" i="26"/>
  <c r="V64" i="26"/>
  <c r="AA72" i="26"/>
  <c r="V68" i="26"/>
  <c r="AA66" i="26"/>
  <c r="AA61" i="26"/>
  <c r="V60" i="26"/>
  <c r="AA62" i="26"/>
  <c r="W45" i="26" l="1"/>
  <c r="W65" i="26"/>
  <c r="W73" i="26"/>
  <c r="W47" i="26"/>
  <c r="W55" i="26"/>
  <c r="W61" i="26"/>
  <c r="W53" i="26"/>
  <c r="W46" i="26"/>
  <c r="W54" i="26"/>
  <c r="W69" i="26"/>
  <c r="W77" i="26"/>
  <c r="W63" i="26"/>
  <c r="W57" i="26"/>
  <c r="W43" i="26"/>
  <c r="W51" i="26"/>
  <c r="W59" i="26"/>
  <c r="W49" i="26"/>
  <c r="W42" i="26"/>
  <c r="W50" i="26"/>
  <c r="W58" i="26"/>
  <c r="W71" i="26"/>
  <c r="W44" i="26"/>
  <c r="W48" i="26"/>
  <c r="W52" i="26"/>
  <c r="W56" i="26"/>
  <c r="W60" i="26"/>
  <c r="W64" i="26"/>
  <c r="W68" i="26"/>
  <c r="W72" i="26"/>
  <c r="W76" i="26"/>
  <c r="W62" i="26"/>
  <c r="W66" i="26"/>
  <c r="W70" i="26"/>
  <c r="W74" i="26"/>
  <c r="W78" i="26"/>
  <c r="W67" i="26"/>
  <c r="W75" i="26"/>
  <c r="W41" i="26"/>
  <c r="AG60" i="13" l="1"/>
  <c r="AG59" i="13"/>
  <c r="AG58" i="13"/>
  <c r="AG57" i="13"/>
  <c r="AG56" i="13"/>
  <c r="AG55" i="13"/>
  <c r="AG54" i="13"/>
  <c r="AG53" i="13"/>
  <c r="AG52" i="13"/>
  <c r="AG51" i="13"/>
  <c r="AG50" i="13"/>
  <c r="AG49" i="13"/>
  <c r="AG48" i="13"/>
  <c r="AG47" i="13"/>
  <c r="AG46" i="13"/>
  <c r="AG45" i="13"/>
  <c r="AG44" i="13"/>
  <c r="AG43" i="13"/>
  <c r="AG42" i="13"/>
  <c r="AG41" i="13"/>
  <c r="AG40" i="13"/>
  <c r="AG39" i="13"/>
  <c r="AG38" i="13"/>
  <c r="AG37" i="13"/>
  <c r="AG36" i="13"/>
  <c r="AG35" i="13"/>
  <c r="AG34" i="13"/>
  <c r="AG33" i="13"/>
  <c r="AG32" i="13"/>
  <c r="AG31" i="13"/>
  <c r="AG30" i="13"/>
  <c r="AG29" i="13"/>
  <c r="AG28" i="13"/>
  <c r="AG27" i="13"/>
  <c r="AG26" i="13"/>
  <c r="AG25" i="13"/>
  <c r="AG24" i="13"/>
  <c r="AG23" i="13"/>
  <c r="P105" i="13" l="1"/>
  <c r="P104" i="13"/>
  <c r="P103" i="13"/>
  <c r="P102" i="13"/>
  <c r="P101" i="13"/>
  <c r="P100" i="13"/>
  <c r="P99" i="13"/>
  <c r="P98" i="13"/>
  <c r="P97" i="13"/>
  <c r="P96" i="13"/>
  <c r="P95" i="13"/>
  <c r="P94" i="13"/>
  <c r="P93" i="13"/>
  <c r="P92" i="13"/>
  <c r="P91" i="13"/>
  <c r="P90" i="13"/>
  <c r="P89" i="13"/>
  <c r="P88" i="13"/>
  <c r="P87" i="13"/>
  <c r="P86" i="13"/>
  <c r="P85" i="13"/>
  <c r="P84" i="13"/>
  <c r="P83" i="13"/>
  <c r="P82" i="13"/>
  <c r="P81" i="13"/>
  <c r="P80" i="13"/>
  <c r="P79" i="13"/>
  <c r="P78" i="13"/>
  <c r="P77" i="13"/>
  <c r="P76" i="13"/>
  <c r="P75" i="13"/>
  <c r="P74" i="13"/>
  <c r="P73" i="13"/>
  <c r="P72" i="13"/>
  <c r="P71" i="13"/>
  <c r="P70" i="13"/>
  <c r="P69" i="13"/>
  <c r="P68" i="13"/>
  <c r="P67" i="13"/>
  <c r="P66" i="13"/>
  <c r="P65" i="13"/>
  <c r="P64" i="13"/>
  <c r="P63" i="13"/>
  <c r="P62" i="13"/>
  <c r="P61" i="13"/>
  <c r="P34" i="29"/>
  <c r="AA98" i="13"/>
  <c r="AA73" i="13"/>
  <c r="AA87" i="13"/>
  <c r="AA62" i="13"/>
  <c r="AA75" i="13"/>
  <c r="AA34" i="29"/>
  <c r="S34" i="29"/>
  <c r="AA90" i="13"/>
  <c r="AA65" i="13"/>
  <c r="AA79" i="13"/>
  <c r="AA93" i="13"/>
  <c r="AA85" i="13"/>
  <c r="AA82" i="13"/>
  <c r="AA96" i="13"/>
  <c r="AA71" i="13"/>
  <c r="AA77" i="13"/>
  <c r="AA76" i="13"/>
  <c r="AA74" i="13"/>
  <c r="AA88" i="13"/>
  <c r="AA63" i="13"/>
  <c r="AA69" i="13"/>
  <c r="AA91" i="13"/>
  <c r="AC99" i="13"/>
  <c r="AA66" i="13"/>
  <c r="AA80" i="13"/>
  <c r="AA94" i="13"/>
  <c r="AA92" i="13"/>
  <c r="AA67" i="13"/>
  <c r="V105" i="13"/>
  <c r="AA97" i="13"/>
  <c r="AA72" i="13"/>
  <c r="AA86" i="13"/>
  <c r="AA84" i="13"/>
  <c r="AA61" i="13"/>
  <c r="V34" i="29"/>
  <c r="V104" i="13"/>
  <c r="AA89" i="13"/>
  <c r="AA64" i="13"/>
  <c r="AA78" i="13"/>
  <c r="AA68" i="13"/>
  <c r="U34" i="29"/>
  <c r="V103" i="13"/>
  <c r="AA81" i="13"/>
  <c r="AA70" i="13"/>
  <c r="AA83" i="13"/>
  <c r="T34" i="29"/>
  <c r="AA95" i="13"/>
  <c r="W103" i="13" l="1"/>
  <c r="W104" i="13"/>
  <c r="W105" i="13"/>
  <c r="X34" i="29"/>
  <c r="Y34" i="29" s="1"/>
  <c r="W34" i="29"/>
  <c r="M15" i="22" l="1"/>
  <c r="L15" i="22"/>
  <c r="K15" i="22"/>
  <c r="J15" i="22"/>
  <c r="I15" i="22"/>
  <c r="AA23" i="28" l="1" a="1"/>
  <c r="AA24" i="28" s="1"/>
  <c r="AA23" i="28"/>
  <c r="AA30" i="28"/>
  <c r="AA31" i="28"/>
  <c r="AA38" i="28"/>
  <c r="AA39" i="28"/>
  <c r="AA46" i="28"/>
  <c r="AF23" i="26" a="1"/>
  <c r="AF23" i="26"/>
  <c r="AF24" i="26"/>
  <c r="AF25" i="26"/>
  <c r="AF26" i="26"/>
  <c r="AF27" i="26"/>
  <c r="AF28" i="26"/>
  <c r="AF29" i="26"/>
  <c r="AF30" i="26"/>
  <c r="AF31" i="26"/>
  <c r="AF32" i="26"/>
  <c r="AF33" i="26"/>
  <c r="AF34" i="26"/>
  <c r="AF35" i="26"/>
  <c r="AF36" i="26"/>
  <c r="AF37" i="26"/>
  <c r="AF38" i="26"/>
  <c r="AF39" i="26"/>
  <c r="AF40" i="26"/>
  <c r="AA45" i="28" l="1"/>
  <c r="AA37" i="28"/>
  <c r="AA29" i="28"/>
  <c r="AA44" i="28"/>
  <c r="AA36" i="28"/>
  <c r="AA28" i="28"/>
  <c r="AA43" i="28"/>
  <c r="AA35" i="28"/>
  <c r="AA27" i="28"/>
  <c r="AA42" i="28"/>
  <c r="AA34" i="28"/>
  <c r="AA26" i="28"/>
  <c r="AA41" i="28"/>
  <c r="AA33" i="28"/>
  <c r="AA25" i="28"/>
  <c r="AA40" i="28"/>
  <c r="AA32" i="28"/>
  <c r="O34" i="13" l="1"/>
  <c r="O33" i="13"/>
  <c r="O32" i="13"/>
  <c r="O31" i="13"/>
  <c r="O30" i="13"/>
  <c r="O29" i="13"/>
  <c r="O28" i="13"/>
  <c r="O27" i="13"/>
  <c r="O26" i="13"/>
  <c r="O25" i="13"/>
  <c r="O24" i="13"/>
  <c r="O23" i="13"/>
  <c r="P24" i="13" l="1"/>
  <c r="P28" i="13"/>
  <c r="P29" i="13"/>
  <c r="P30" i="13"/>
  <c r="P23" i="13"/>
  <c r="P31" i="13"/>
  <c r="P32" i="13"/>
  <c r="P25" i="13"/>
  <c r="P33" i="13"/>
  <c r="P26" i="13"/>
  <c r="P34" i="13"/>
  <c r="P27" i="13"/>
  <c r="V29" i="13"/>
  <c r="V34" i="13"/>
  <c r="V30" i="13"/>
  <c r="V27" i="13"/>
  <c r="V24" i="13"/>
  <c r="V23" i="13"/>
  <c r="V33" i="13"/>
  <c r="V31" i="13"/>
  <c r="V28" i="13"/>
  <c r="V32" i="13"/>
  <c r="V26" i="13"/>
  <c r="V25" i="13"/>
  <c r="W25" i="13" l="1"/>
  <c r="W32" i="13"/>
  <c r="W31" i="13"/>
  <c r="W23" i="13"/>
  <c r="W27" i="13"/>
  <c r="W30" i="13"/>
  <c r="W34" i="13"/>
  <c r="W29" i="13"/>
  <c r="W26" i="13"/>
  <c r="W28" i="13"/>
  <c r="W33" i="13"/>
  <c r="W24" i="13"/>
  <c r="O24" i="28"/>
  <c r="P24" i="28" s="1"/>
  <c r="O25" i="28"/>
  <c r="P25" i="28" s="1"/>
  <c r="O26" i="28"/>
  <c r="P26" i="28" s="1"/>
  <c r="O27" i="28"/>
  <c r="P27" i="28" s="1"/>
  <c r="O28" i="28"/>
  <c r="P28" i="28" s="1"/>
  <c r="O29" i="28"/>
  <c r="P29" i="28" s="1"/>
  <c r="O30" i="28"/>
  <c r="P30" i="28" s="1"/>
  <c r="O31" i="28"/>
  <c r="P31" i="28" s="1"/>
  <c r="O32" i="28"/>
  <c r="P32" i="28" s="1"/>
  <c r="O33" i="28"/>
  <c r="P33" i="28" s="1"/>
  <c r="O34" i="28"/>
  <c r="P34" i="28" s="1"/>
  <c r="O35" i="28"/>
  <c r="P35" i="28" s="1"/>
  <c r="O36" i="28"/>
  <c r="P36" i="28" s="1"/>
  <c r="O37" i="28"/>
  <c r="P37" i="28" s="1"/>
  <c r="O38" i="28"/>
  <c r="P38" i="28" s="1"/>
  <c r="O39" i="28"/>
  <c r="P39" i="28" s="1"/>
  <c r="O40" i="28"/>
  <c r="P40" i="28" s="1"/>
  <c r="O41" i="28"/>
  <c r="P41" i="28" s="1"/>
  <c r="O42" i="28"/>
  <c r="P42" i="28" s="1"/>
  <c r="O43" i="28"/>
  <c r="P43" i="28" s="1"/>
  <c r="O44" i="28"/>
  <c r="P44" i="28" s="1"/>
  <c r="O45" i="28"/>
  <c r="P45" i="28" s="1"/>
  <c r="O46" i="28"/>
  <c r="P46" i="28" s="1"/>
  <c r="O23" i="28"/>
  <c r="P23" i="28" s="1"/>
  <c r="V31" i="28"/>
  <c r="V25" i="28"/>
  <c r="V39" i="28"/>
  <c r="V35" i="28"/>
  <c r="V37" i="28"/>
  <c r="V24" i="28"/>
  <c r="V42" i="28"/>
  <c r="V36" i="28"/>
  <c r="V45" i="28"/>
  <c r="V32" i="28"/>
  <c r="V29" i="28"/>
  <c r="V40" i="28"/>
  <c r="V33" i="28"/>
  <c r="V41" i="28"/>
  <c r="V23" i="28"/>
  <c r="V27" i="28"/>
  <c r="V43" i="28"/>
  <c r="V38" i="28"/>
  <c r="V26" i="28"/>
  <c r="V28" i="28"/>
  <c r="V44" i="28"/>
  <c r="V46" i="28"/>
  <c r="V34" i="28"/>
  <c r="V30" i="28"/>
  <c r="O40" i="26" l="1"/>
  <c r="O39" i="26"/>
  <c r="O38" i="26"/>
  <c r="O37" i="26"/>
  <c r="O36" i="26"/>
  <c r="O35" i="26"/>
  <c r="O34" i="26"/>
  <c r="O33" i="26"/>
  <c r="O32" i="26"/>
  <c r="O31" i="26"/>
  <c r="O30" i="26"/>
  <c r="O29" i="26"/>
  <c r="O28" i="26"/>
  <c r="P28" i="26" s="1"/>
  <c r="O27" i="26"/>
  <c r="P27" i="26" s="1"/>
  <c r="O26" i="26"/>
  <c r="P26" i="26" s="1"/>
  <c r="O25" i="26"/>
  <c r="P25" i="26" s="1"/>
  <c r="O23" i="26"/>
  <c r="P23" i="26" s="1"/>
  <c r="O24" i="26"/>
  <c r="P24" i="26" s="1"/>
  <c r="V69" i="13"/>
  <c r="V95" i="13"/>
  <c r="V26" i="26"/>
  <c r="V24" i="26"/>
  <c r="V80" i="13"/>
  <c r="V85" i="13"/>
  <c r="V74" i="13"/>
  <c r="V67" i="13"/>
  <c r="V101" i="13"/>
  <c r="V98" i="13"/>
  <c r="V25" i="26"/>
  <c r="V90" i="13"/>
  <c r="V64" i="13"/>
  <c r="V63" i="13"/>
  <c r="V86" i="13"/>
  <c r="V81" i="13"/>
  <c r="V75" i="13"/>
  <c r="V61" i="13"/>
  <c r="V84" i="13"/>
  <c r="V99" i="13"/>
  <c r="V62" i="13"/>
  <c r="V66" i="13"/>
  <c r="V100" i="13"/>
  <c r="V78" i="13"/>
  <c r="V79" i="13"/>
  <c r="V27" i="26"/>
  <c r="V28" i="26"/>
  <c r="V96" i="13"/>
  <c r="V87" i="13"/>
  <c r="V82" i="13"/>
  <c r="V76" i="13"/>
  <c r="V83" i="13"/>
  <c r="V65" i="13"/>
  <c r="V73" i="13"/>
  <c r="V68" i="13"/>
  <c r="V92" i="13"/>
  <c r="V70" i="13"/>
  <c r="V91" i="13"/>
  <c r="V94" i="13"/>
  <c r="V89" i="13"/>
  <c r="V88" i="13"/>
  <c r="V77" i="13"/>
  <c r="V72" i="13"/>
  <c r="V97" i="13"/>
  <c r="V102" i="13"/>
  <c r="V93" i="13"/>
  <c r="V23" i="26"/>
  <c r="V71" i="13"/>
  <c r="P33" i="26" l="1"/>
  <c r="P34" i="26"/>
  <c r="P35" i="26"/>
  <c r="P36" i="26"/>
  <c r="P29" i="26"/>
  <c r="P37" i="26"/>
  <c r="P30" i="26"/>
  <c r="P38" i="26"/>
  <c r="P39" i="26"/>
  <c r="P31" i="26"/>
  <c r="P32" i="26"/>
  <c r="P40" i="26"/>
  <c r="P36" i="27"/>
  <c r="P35" i="27"/>
  <c r="P34" i="27"/>
  <c r="P33" i="27"/>
  <c r="P32" i="27"/>
  <c r="P31" i="27"/>
  <c r="P30" i="27"/>
  <c r="P29" i="27"/>
  <c r="P28" i="27"/>
  <c r="P27" i="27"/>
  <c r="P26" i="27"/>
  <c r="P25" i="27"/>
  <c r="P24" i="27"/>
  <c r="P23" i="27"/>
  <c r="V36" i="26"/>
  <c r="V26" i="27"/>
  <c r="V36" i="27"/>
  <c r="V40" i="26"/>
  <c r="V25" i="27"/>
  <c r="V27" i="27"/>
  <c r="V33" i="26"/>
  <c r="V29" i="26"/>
  <c r="V28" i="27"/>
  <c r="V30" i="27"/>
  <c r="V39" i="26"/>
  <c r="V37" i="26"/>
  <c r="V32" i="27"/>
  <c r="V24" i="27"/>
  <c r="V34" i="26"/>
  <c r="V30" i="26"/>
  <c r="V29" i="27"/>
  <c r="V31" i="26"/>
  <c r="V38" i="26"/>
  <c r="V23" i="27"/>
  <c r="V35" i="26"/>
  <c r="V31" i="27"/>
  <c r="V35" i="27"/>
  <c r="V32" i="26"/>
  <c r="V33" i="27"/>
  <c r="V34" i="27"/>
  <c r="P69" i="29" l="1"/>
  <c r="P68" i="29"/>
  <c r="P67" i="29"/>
  <c r="P66" i="29"/>
  <c r="P65" i="29"/>
  <c r="P64" i="29"/>
  <c r="P63" i="29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P41" i="29"/>
  <c r="P40" i="29"/>
  <c r="P39" i="29"/>
  <c r="P38" i="29"/>
  <c r="P37" i="29"/>
  <c r="P36" i="29"/>
  <c r="P35" i="29"/>
  <c r="V52" i="29"/>
  <c r="V38" i="29"/>
  <c r="V48" i="29"/>
  <c r="V54" i="29"/>
  <c r="V65" i="29"/>
  <c r="V39" i="29"/>
  <c r="V60" i="29"/>
  <c r="V62" i="29"/>
  <c r="V42" i="29"/>
  <c r="V66" i="29"/>
  <c r="V64" i="29"/>
  <c r="V57" i="29"/>
  <c r="V41" i="29"/>
  <c r="V67" i="29"/>
  <c r="V40" i="29"/>
  <c r="V50" i="29"/>
  <c r="V43" i="29"/>
  <c r="V35" i="29"/>
  <c r="V49" i="29"/>
  <c r="V61" i="29"/>
  <c r="V59" i="29"/>
  <c r="V47" i="29"/>
  <c r="V44" i="29"/>
  <c r="V56" i="29"/>
  <c r="V53" i="29"/>
  <c r="V68" i="29"/>
  <c r="V36" i="29"/>
  <c r="V55" i="29"/>
  <c r="V69" i="29"/>
  <c r="V51" i="29"/>
  <c r="V37" i="29"/>
  <c r="V63" i="29"/>
  <c r="V45" i="29"/>
  <c r="V46" i="29"/>
  <c r="V58" i="29"/>
  <c r="B9" i="29" l="1"/>
  <c r="F8" i="29"/>
  <c r="F7" i="29"/>
  <c r="F6" i="29"/>
  <c r="F5" i="29"/>
  <c r="F4" i="29"/>
  <c r="F3" i="29"/>
  <c r="F16" i="28"/>
  <c r="F15" i="28"/>
  <c r="F14" i="28"/>
  <c r="F13" i="28"/>
  <c r="F12" i="28"/>
  <c r="F11" i="28"/>
  <c r="F10" i="28"/>
  <c r="B9" i="28"/>
  <c r="F9" i="28" s="1"/>
  <c r="F8" i="28"/>
  <c r="F7" i="28"/>
  <c r="F6" i="28"/>
  <c r="F5" i="28"/>
  <c r="F4" i="28"/>
  <c r="F3" i="28"/>
  <c r="F16" i="27"/>
  <c r="F15" i="27"/>
  <c r="F14" i="27"/>
  <c r="F13" i="27"/>
  <c r="F12" i="27"/>
  <c r="F11" i="27"/>
  <c r="F10" i="27"/>
  <c r="B9" i="27"/>
  <c r="F9" i="27" s="1"/>
  <c r="F8" i="27"/>
  <c r="F7" i="27"/>
  <c r="F6" i="27"/>
  <c r="F5" i="27"/>
  <c r="F4" i="27"/>
  <c r="F3" i="27"/>
  <c r="C8" i="28"/>
  <c r="C5" i="28"/>
  <c r="C16" i="28"/>
  <c r="C15" i="28"/>
  <c r="C9" i="28"/>
  <c r="C3" i="28"/>
  <c r="C13" i="28"/>
  <c r="C14" i="28"/>
  <c r="C6" i="28"/>
  <c r="C7" i="28"/>
  <c r="C12" i="28"/>
  <c r="C11" i="28"/>
  <c r="C4" i="28"/>
  <c r="C10" i="28"/>
  <c r="C15" i="27"/>
  <c r="C7" i="27"/>
  <c r="C8" i="27"/>
  <c r="C5" i="27"/>
  <c r="C11" i="27"/>
  <c r="C16" i="27"/>
  <c r="C4" i="27"/>
  <c r="C10" i="27"/>
  <c r="C3" i="27"/>
  <c r="C14" i="27"/>
  <c r="C13" i="27"/>
  <c r="C6" i="27"/>
  <c r="C12" i="27"/>
  <c r="C7" i="29"/>
  <c r="C8" i="29"/>
  <c r="C9" i="29"/>
  <c r="C5" i="29"/>
  <c r="C4" i="29"/>
  <c r="C3" i="29"/>
  <c r="C6" i="29"/>
  <c r="D4" i="29"/>
  <c r="D3" i="27"/>
  <c r="D4" i="27"/>
  <c r="D4" i="28"/>
  <c r="D5" i="27"/>
  <c r="D5" i="29"/>
  <c r="D5" i="28"/>
  <c r="D3" i="28"/>
  <c r="D3" i="29"/>
  <c r="D6" i="29" l="1"/>
  <c r="F9" i="29"/>
  <c r="D12" i="28"/>
  <c r="D6" i="28"/>
  <c r="D11" i="28"/>
  <c r="D10" i="28"/>
  <c r="D12" i="27"/>
  <c r="D6" i="27"/>
  <c r="D11" i="27"/>
  <c r="D10" i="27"/>
  <c r="F16" i="26"/>
  <c r="F15" i="26"/>
  <c r="F14" i="26"/>
  <c r="F13" i="26"/>
  <c r="F12" i="26"/>
  <c r="F11" i="26"/>
  <c r="F10" i="26"/>
  <c r="B9" i="26"/>
  <c r="F9" i="26" s="1"/>
  <c r="F8" i="26"/>
  <c r="F7" i="26"/>
  <c r="F6" i="26"/>
  <c r="F5" i="26"/>
  <c r="F4" i="26"/>
  <c r="F3" i="26"/>
  <c r="C9" i="27"/>
  <c r="C11" i="26"/>
  <c r="C15" i="26"/>
  <c r="C16" i="26"/>
  <c r="C13" i="26"/>
  <c r="C10" i="26"/>
  <c r="C14" i="26"/>
  <c r="C8" i="26"/>
  <c r="C4" i="26"/>
  <c r="C12" i="26"/>
  <c r="C3" i="26"/>
  <c r="C6" i="26"/>
  <c r="C5" i="26"/>
  <c r="C7" i="26"/>
  <c r="D13" i="28" l="1"/>
  <c r="D13" i="27"/>
  <c r="P2" i="21"/>
  <c r="N2" i="21"/>
  <c r="L2" i="21"/>
  <c r="J2" i="21"/>
  <c r="F2" i="21"/>
  <c r="C9" i="26"/>
  <c r="D7" i="29"/>
  <c r="D7" i="28"/>
  <c r="D7" i="27"/>
  <c r="D8" i="29" l="1"/>
  <c r="D14" i="28"/>
  <c r="D8" i="28"/>
  <c r="D8" i="27"/>
  <c r="D14" i="27"/>
  <c r="D9" i="29" l="1"/>
  <c r="D9" i="28"/>
  <c r="D16" i="28" s="1"/>
  <c r="D15" i="28"/>
  <c r="D9" i="27"/>
  <c r="D16" i="27" s="1"/>
  <c r="D15" i="27"/>
  <c r="M4" i="22" l="1"/>
  <c r="L4" i="22"/>
  <c r="K4" i="22"/>
  <c r="J4" i="22"/>
  <c r="I4" i="22"/>
  <c r="B1" i="22" l="1"/>
  <c r="I17" i="22"/>
  <c r="AA43" i="29"/>
  <c r="AA23" i="27"/>
  <c r="M16" i="22"/>
  <c r="AA33" i="27"/>
  <c r="J17" i="22"/>
  <c r="AA47" i="29"/>
  <c r="T47" i="29"/>
  <c r="AA65" i="29"/>
  <c r="I16" i="22"/>
  <c r="AA54" i="29"/>
  <c r="K17" i="22"/>
  <c r="AA37" i="29"/>
  <c r="AA58" i="29"/>
  <c r="S54" i="29"/>
  <c r="AA25" i="27"/>
  <c r="AA32" i="27"/>
  <c r="D6" i="22"/>
  <c r="AA41" i="29"/>
  <c r="U41" i="29" s="1"/>
  <c r="AA68" i="29"/>
  <c r="AA64" i="29"/>
  <c r="AA61" i="29"/>
  <c r="S61" i="29" s="1"/>
  <c r="AA49" i="29"/>
  <c r="I18" i="22"/>
  <c r="L17" i="22"/>
  <c r="L16" i="22"/>
  <c r="K19" i="22"/>
  <c r="S64" i="29"/>
  <c r="AA63" i="29"/>
  <c r="S49" i="29"/>
  <c r="AA28" i="27"/>
  <c r="AA59" i="29"/>
  <c r="T59" i="29" s="1"/>
  <c r="U61" i="29"/>
  <c r="AA34" i="27"/>
  <c r="T43" i="29"/>
  <c r="AA39" i="29"/>
  <c r="S39" i="29" s="1"/>
  <c r="AA26" i="27"/>
  <c r="AA27" i="27"/>
  <c r="S65" i="29"/>
  <c r="U58" i="29"/>
  <c r="T61" i="29"/>
  <c r="S63" i="29"/>
  <c r="AA45" i="29"/>
  <c r="T63" i="29"/>
  <c r="AA46" i="29"/>
  <c r="S46" i="29" s="1"/>
  <c r="AA35" i="27"/>
  <c r="AA62" i="29"/>
  <c r="U62" i="29" s="1"/>
  <c r="L18" i="22"/>
  <c r="AA35" i="29"/>
  <c r="K16" i="22"/>
  <c r="AA55" i="29"/>
  <c r="T55" i="29" s="1"/>
  <c r="T45" i="29"/>
  <c r="AA69" i="29"/>
  <c r="AA67" i="29"/>
  <c r="T37" i="29"/>
  <c r="T67" i="29"/>
  <c r="T39" i="29"/>
  <c r="U55" i="29"/>
  <c r="U49" i="29"/>
  <c r="AA29" i="27"/>
  <c r="AA40" i="29"/>
  <c r="S40" i="29" s="1"/>
  <c r="AA66" i="29"/>
  <c r="K18" i="22"/>
  <c r="K21" i="22" s="1"/>
  <c r="S35" i="29"/>
  <c r="M18" i="22"/>
  <c r="M19" i="22"/>
  <c r="S41" i="29"/>
  <c r="S62" i="29"/>
  <c r="L19" i="22"/>
  <c r="L21" i="22" s="1"/>
  <c r="T66" i="29"/>
  <c r="AA60" i="29"/>
  <c r="T60" i="29" s="1"/>
  <c r="AA30" i="27"/>
  <c r="S37" i="29"/>
  <c r="AA48" i="29"/>
  <c r="S69" i="29"/>
  <c r="U60" i="29"/>
  <c r="T46" i="29"/>
  <c r="AA51" i="29"/>
  <c r="M17" i="22"/>
  <c r="M21" i="22" s="1"/>
  <c r="AA36" i="29"/>
  <c r="U40" i="29"/>
  <c r="T54" i="29"/>
  <c r="U43" i="29"/>
  <c r="AA52" i="29"/>
  <c r="I19" i="22"/>
  <c r="AA31" i="27"/>
  <c r="S36" i="29"/>
  <c r="AA57" i="29"/>
  <c r="T57" i="29" s="1"/>
  <c r="J18" i="22"/>
  <c r="AA42" i="29"/>
  <c r="S42" i="29" s="1"/>
  <c r="S68" i="29"/>
  <c r="S55" i="29"/>
  <c r="T36" i="29"/>
  <c r="AA53" i="29"/>
  <c r="J16" i="22"/>
  <c r="T53" i="29"/>
  <c r="AA24" i="27"/>
  <c r="J19" i="22"/>
  <c r="J21" i="22" s="1"/>
  <c r="AA36" i="27"/>
  <c r="T62" i="29"/>
  <c r="S43" i="29"/>
  <c r="AA38" i="29"/>
  <c r="S67" i="29"/>
  <c r="AA44" i="29"/>
  <c r="AA56" i="29"/>
  <c r="AA50" i="29"/>
  <c r="S57" i="29"/>
  <c r="T68" i="29"/>
  <c r="T49" i="29"/>
  <c r="U35" i="29"/>
  <c r="T35" i="29"/>
  <c r="T69" i="29"/>
  <c r="U66" i="29"/>
  <c r="S66" i="29"/>
  <c r="K24" i="22"/>
  <c r="K25" i="22"/>
  <c r="K23" i="22"/>
  <c r="K22" i="22"/>
  <c r="L24" i="22"/>
  <c r="L22" i="22"/>
  <c r="L25" i="22"/>
  <c r="L23" i="22"/>
  <c r="T48" i="29"/>
  <c r="S48" i="29"/>
  <c r="S51" i="29"/>
  <c r="U51" i="29"/>
  <c r="M23" i="22"/>
  <c r="M22" i="22"/>
  <c r="M25" i="22"/>
  <c r="M24" i="22"/>
  <c r="T52" i="29"/>
  <c r="S52" i="29"/>
  <c r="J22" i="22"/>
  <c r="J25" i="22"/>
  <c r="J23" i="22"/>
  <c r="J24" i="22"/>
  <c r="T38" i="29"/>
  <c r="S38" i="29"/>
  <c r="S44" i="29"/>
  <c r="U44" i="29"/>
  <c r="T56" i="29"/>
  <c r="S56" i="29"/>
  <c r="T50" i="29"/>
  <c r="S50" i="29"/>
  <c r="U50" i="29"/>
  <c r="R78" i="26" l="1"/>
  <c r="R74" i="26"/>
  <c r="R70" i="26"/>
  <c r="R66" i="26"/>
  <c r="R62" i="26"/>
  <c r="R58" i="26"/>
  <c r="R54" i="26"/>
  <c r="R50" i="26"/>
  <c r="R46" i="26"/>
  <c r="R42" i="26"/>
  <c r="R77" i="26"/>
  <c r="R69" i="26"/>
  <c r="R65" i="26"/>
  <c r="R61" i="26"/>
  <c r="R57" i="26"/>
  <c r="R53" i="26"/>
  <c r="R49" i="26"/>
  <c r="R45" i="26"/>
  <c r="R41" i="26"/>
  <c r="R76" i="26"/>
  <c r="R68" i="26"/>
  <c r="R64" i="26"/>
  <c r="R60" i="26"/>
  <c r="R56" i="26"/>
  <c r="R52" i="26"/>
  <c r="R48" i="26"/>
  <c r="R75" i="26"/>
  <c r="R67" i="26"/>
  <c r="R63" i="26"/>
  <c r="R55" i="26"/>
  <c r="R47" i="26"/>
  <c r="R73" i="26"/>
  <c r="R72" i="26"/>
  <c r="R44" i="26"/>
  <c r="R71" i="26"/>
  <c r="R59" i="26"/>
  <c r="R51" i="26"/>
  <c r="R43" i="26"/>
  <c r="R34" i="29"/>
  <c r="R94" i="13"/>
  <c r="R86" i="13"/>
  <c r="R78" i="13"/>
  <c r="R70" i="13"/>
  <c r="R62" i="13"/>
  <c r="R93" i="13"/>
  <c r="R85" i="13"/>
  <c r="R77" i="13"/>
  <c r="R69" i="13"/>
  <c r="R61" i="13"/>
  <c r="R89" i="13"/>
  <c r="R79" i="13"/>
  <c r="R67" i="13"/>
  <c r="R87" i="13"/>
  <c r="R65" i="13"/>
  <c r="R84" i="13"/>
  <c r="R64" i="13"/>
  <c r="R63" i="13"/>
  <c r="R82" i="13"/>
  <c r="R72" i="13"/>
  <c r="R91" i="13"/>
  <c r="R71" i="13"/>
  <c r="R68" i="13"/>
  <c r="R98" i="13"/>
  <c r="R88" i="13"/>
  <c r="R76" i="13"/>
  <c r="R66" i="13"/>
  <c r="R97" i="13"/>
  <c r="R75" i="13"/>
  <c r="R96" i="13"/>
  <c r="R74" i="13"/>
  <c r="R95" i="13"/>
  <c r="R73" i="13"/>
  <c r="R92" i="13"/>
  <c r="R81" i="13"/>
  <c r="R80" i="13"/>
  <c r="R90" i="13"/>
  <c r="R83" i="13"/>
  <c r="R33" i="27"/>
  <c r="R25" i="27"/>
  <c r="R32" i="27"/>
  <c r="R24" i="27"/>
  <c r="R31" i="27"/>
  <c r="R23" i="27"/>
  <c r="R29" i="27"/>
  <c r="R30" i="27"/>
  <c r="R36" i="27"/>
  <c r="R28" i="27"/>
  <c r="R34" i="27"/>
  <c r="R26" i="27"/>
  <c r="R35" i="27"/>
  <c r="R27" i="27"/>
  <c r="R67" i="29"/>
  <c r="R59" i="29"/>
  <c r="R51" i="29"/>
  <c r="R43" i="29"/>
  <c r="R35" i="29"/>
  <c r="R66" i="29"/>
  <c r="R58" i="29"/>
  <c r="R50" i="29"/>
  <c r="R42" i="29"/>
  <c r="R57" i="29"/>
  <c r="R49" i="29"/>
  <c r="R41" i="29"/>
  <c r="R64" i="29"/>
  <c r="R56" i="29"/>
  <c r="R40" i="29"/>
  <c r="R65" i="29"/>
  <c r="R48" i="29"/>
  <c r="R63" i="29"/>
  <c r="R47" i="29"/>
  <c r="R62" i="29"/>
  <c r="R46" i="29"/>
  <c r="R61" i="29"/>
  <c r="R45" i="29"/>
  <c r="R60" i="29"/>
  <c r="R44" i="29"/>
  <c r="R55" i="29"/>
  <c r="R39" i="29"/>
  <c r="R38" i="29"/>
  <c r="R69" i="29"/>
  <c r="R53" i="29"/>
  <c r="R37" i="29"/>
  <c r="R52" i="29"/>
  <c r="R36" i="29"/>
  <c r="R54" i="29"/>
  <c r="R68" i="29"/>
  <c r="D4" i="21"/>
  <c r="H4" i="21"/>
  <c r="U52" i="29"/>
  <c r="U62" i="26"/>
  <c r="S62" i="26"/>
  <c r="S65" i="26"/>
  <c r="U65" i="26"/>
  <c r="U68" i="26"/>
  <c r="S68" i="26"/>
  <c r="T68" i="26" s="1"/>
  <c r="S63" i="26"/>
  <c r="U63" i="26"/>
  <c r="U51" i="26"/>
  <c r="S51" i="26"/>
  <c r="D5" i="26"/>
  <c r="U39" i="29"/>
  <c r="U82" i="13"/>
  <c r="S93" i="13"/>
  <c r="U83" i="13"/>
  <c r="U61" i="13"/>
  <c r="U63" i="29"/>
  <c r="N4" i="21"/>
  <c r="S89" i="13"/>
  <c r="S65" i="13"/>
  <c r="T41" i="29"/>
  <c r="S84" i="13"/>
  <c r="U70" i="13"/>
  <c r="U85" i="13"/>
  <c r="U96" i="13"/>
  <c r="S61" i="13"/>
  <c r="S76" i="13"/>
  <c r="U67" i="29"/>
  <c r="S58" i="26"/>
  <c r="U58" i="26"/>
  <c r="U61" i="26"/>
  <c r="S61" i="26"/>
  <c r="T61" i="26" s="1"/>
  <c r="S64" i="26"/>
  <c r="T64" i="26" s="1"/>
  <c r="U64" i="26"/>
  <c r="S55" i="26"/>
  <c r="T55" i="26" s="1"/>
  <c r="U55" i="26"/>
  <c r="U43" i="26"/>
  <c r="S43" i="26"/>
  <c r="D4" i="26"/>
  <c r="T64" i="29"/>
  <c r="U79" i="13"/>
  <c r="T44" i="29"/>
  <c r="S68" i="13"/>
  <c r="S80" i="13"/>
  <c r="U29" i="27"/>
  <c r="U27" i="27"/>
  <c r="U86" i="13"/>
  <c r="S58" i="29"/>
  <c r="L4" i="21"/>
  <c r="S83" i="13"/>
  <c r="U68" i="29"/>
  <c r="U26" i="27"/>
  <c r="U25" i="27"/>
  <c r="U53" i="29"/>
  <c r="U72" i="13"/>
  <c r="U69" i="29"/>
  <c r="U54" i="26"/>
  <c r="S54" i="26"/>
  <c r="S57" i="26"/>
  <c r="T57" i="26" s="1"/>
  <c r="U57" i="26"/>
  <c r="S60" i="26"/>
  <c r="T60" i="26" s="1"/>
  <c r="U60" i="26"/>
  <c r="S47" i="26"/>
  <c r="T47" i="26" s="1"/>
  <c r="U47" i="26"/>
  <c r="D3" i="26"/>
  <c r="U75" i="13"/>
  <c r="S75" i="13"/>
  <c r="S60" i="29"/>
  <c r="U57" i="29"/>
  <c r="U46" i="29"/>
  <c r="U23" i="27"/>
  <c r="U30" i="27"/>
  <c r="J4" i="21"/>
  <c r="U36" i="27"/>
  <c r="U64" i="13"/>
  <c r="U94" i="13"/>
  <c r="S79" i="13"/>
  <c r="S86" i="13"/>
  <c r="U24" i="27"/>
  <c r="U28" i="27"/>
  <c r="U64" i="29"/>
  <c r="S50" i="26"/>
  <c r="T50" i="26" s="1"/>
  <c r="U50" i="26"/>
  <c r="S53" i="26"/>
  <c r="T53" i="26" s="1"/>
  <c r="U53" i="26"/>
  <c r="S56" i="26"/>
  <c r="U56" i="26"/>
  <c r="U73" i="26"/>
  <c r="S73" i="26"/>
  <c r="AE99" i="13"/>
  <c r="S91" i="13"/>
  <c r="S90" i="13"/>
  <c r="U38" i="29"/>
  <c r="U78" i="13"/>
  <c r="U76" i="13"/>
  <c r="T40" i="29"/>
  <c r="U48" i="29"/>
  <c r="S85" i="13"/>
  <c r="U65" i="29"/>
  <c r="U34" i="27"/>
  <c r="U36" i="29"/>
  <c r="U35" i="27"/>
  <c r="T58" i="29"/>
  <c r="U68" i="13"/>
  <c r="S78" i="13"/>
  <c r="U74" i="13"/>
  <c r="S96" i="13"/>
  <c r="S78" i="26"/>
  <c r="U78" i="26"/>
  <c r="U46" i="26"/>
  <c r="S46" i="26"/>
  <c r="U49" i="26"/>
  <c r="S49" i="26"/>
  <c r="T49" i="26" s="1"/>
  <c r="S52" i="26"/>
  <c r="T52" i="26" s="1"/>
  <c r="U52" i="26"/>
  <c r="S72" i="26"/>
  <c r="T72" i="26" s="1"/>
  <c r="U72" i="26"/>
  <c r="O35" i="13"/>
  <c r="O36" i="13" s="1"/>
  <c r="T65" i="29"/>
  <c r="S98" i="13"/>
  <c r="U98" i="13"/>
  <c r="U84" i="13"/>
  <c r="U42" i="29"/>
  <c r="U31" i="27"/>
  <c r="U97" i="13"/>
  <c r="U91" i="13"/>
  <c r="U67" i="13"/>
  <c r="S94" i="13"/>
  <c r="U92" i="13"/>
  <c r="S66" i="13"/>
  <c r="S77" i="13"/>
  <c r="U71" i="13"/>
  <c r="U32" i="27"/>
  <c r="U88" i="13"/>
  <c r="U74" i="26"/>
  <c r="S74" i="26"/>
  <c r="U42" i="26"/>
  <c r="S42" i="26"/>
  <c r="U45" i="26"/>
  <c r="S45" i="26"/>
  <c r="T45" i="26" s="1"/>
  <c r="S48" i="26"/>
  <c r="U48" i="26"/>
  <c r="U44" i="26"/>
  <c r="S44" i="26"/>
  <c r="T44" i="26" s="1"/>
  <c r="D5" i="13"/>
  <c r="S47" i="29"/>
  <c r="D5" i="21"/>
  <c r="D6" i="21" s="1"/>
  <c r="D7" i="21" s="1"/>
  <c r="U47" i="29"/>
  <c r="U62" i="13"/>
  <c r="S82" i="13"/>
  <c r="S74" i="13"/>
  <c r="U63" i="13"/>
  <c r="T51" i="29"/>
  <c r="S71" i="13"/>
  <c r="S81" i="13"/>
  <c r="U81" i="13"/>
  <c r="U65" i="13"/>
  <c r="S73" i="13"/>
  <c r="S70" i="13"/>
  <c r="S63" i="13"/>
  <c r="U37" i="29"/>
  <c r="S92" i="13"/>
  <c r="U70" i="26"/>
  <c r="S70" i="26"/>
  <c r="S77" i="26"/>
  <c r="U77" i="26"/>
  <c r="S41" i="26"/>
  <c r="T41" i="26" s="1"/>
  <c r="U41" i="26"/>
  <c r="S75" i="26"/>
  <c r="U75" i="26"/>
  <c r="U71" i="26"/>
  <c r="S71" i="26"/>
  <c r="D4" i="13"/>
  <c r="H5" i="21"/>
  <c r="H6" i="21" s="1"/>
  <c r="H7" i="21" s="1"/>
  <c r="U59" i="29"/>
  <c r="U73" i="13"/>
  <c r="S97" i="13"/>
  <c r="S53" i="29"/>
  <c r="U95" i="13"/>
  <c r="S87" i="13"/>
  <c r="U66" i="13"/>
  <c r="U80" i="13"/>
  <c r="U56" i="29"/>
  <c r="S72" i="13"/>
  <c r="S88" i="13"/>
  <c r="S64" i="13"/>
  <c r="S95" i="13"/>
  <c r="F4" i="21"/>
  <c r="P4" i="21"/>
  <c r="U66" i="26"/>
  <c r="S66" i="26"/>
  <c r="S69" i="26"/>
  <c r="T69" i="26" s="1"/>
  <c r="U69" i="26"/>
  <c r="S76" i="26"/>
  <c r="T76" i="26" s="1"/>
  <c r="U76" i="26"/>
  <c r="S67" i="26"/>
  <c r="U67" i="26"/>
  <c r="S59" i="26"/>
  <c r="U59" i="26"/>
  <c r="D3" i="13"/>
  <c r="S45" i="29"/>
  <c r="U89" i="13"/>
  <c r="U93" i="13"/>
  <c r="U45" i="29"/>
  <c r="U69" i="13"/>
  <c r="U77" i="13"/>
  <c r="S62" i="13"/>
  <c r="S69" i="13"/>
  <c r="T42" i="29"/>
  <c r="U33" i="27"/>
  <c r="U54" i="29"/>
  <c r="S67" i="13"/>
  <c r="U90" i="13"/>
  <c r="S59" i="29"/>
  <c r="U87" i="13"/>
  <c r="S99" i="13"/>
  <c r="X59" i="26" l="1"/>
  <c r="Y59" i="26" s="1"/>
  <c r="X67" i="26"/>
  <c r="Y67" i="26" s="1"/>
  <c r="X76" i="26"/>
  <c r="Y76" i="26" s="1"/>
  <c r="X69" i="26"/>
  <c r="Y69" i="26" s="1"/>
  <c r="X66" i="26"/>
  <c r="Y66" i="26" s="1"/>
  <c r="X71" i="26"/>
  <c r="Y71" i="26" s="1"/>
  <c r="X75" i="26"/>
  <c r="Y75" i="26" s="1"/>
  <c r="X41" i="26"/>
  <c r="Y41" i="26" s="1"/>
  <c r="X77" i="26"/>
  <c r="Y77" i="26" s="1"/>
  <c r="X70" i="26"/>
  <c r="Y70" i="26" s="1"/>
  <c r="X44" i="26"/>
  <c r="Y44" i="26" s="1"/>
  <c r="X48" i="26"/>
  <c r="Y48" i="26" s="1"/>
  <c r="X45" i="26"/>
  <c r="Y45" i="26" s="1"/>
  <c r="X42" i="26"/>
  <c r="Y42" i="26" s="1"/>
  <c r="X74" i="26"/>
  <c r="Y74" i="26" s="1"/>
  <c r="X72" i="26"/>
  <c r="Y72" i="26" s="1"/>
  <c r="X52" i="26"/>
  <c r="Y52" i="26" s="1"/>
  <c r="X49" i="26"/>
  <c r="Y49" i="26" s="1"/>
  <c r="X46" i="26"/>
  <c r="Y46" i="26" s="1"/>
  <c r="X78" i="26"/>
  <c r="Y78" i="26" s="1"/>
  <c r="X73" i="26"/>
  <c r="Y73" i="26" s="1"/>
  <c r="X56" i="26"/>
  <c r="Y56" i="26" s="1"/>
  <c r="X53" i="26"/>
  <c r="Y53" i="26" s="1"/>
  <c r="X50" i="26"/>
  <c r="Y50" i="26" s="1"/>
  <c r="D10" i="26"/>
  <c r="X47" i="26"/>
  <c r="Y47" i="26" s="1"/>
  <c r="X60" i="26"/>
  <c r="Y60" i="26" s="1"/>
  <c r="X57" i="26"/>
  <c r="Y57" i="26" s="1"/>
  <c r="X54" i="26"/>
  <c r="Y54" i="26" s="1"/>
  <c r="D11" i="26"/>
  <c r="X43" i="26"/>
  <c r="Y43" i="26" s="1"/>
  <c r="X55" i="26"/>
  <c r="Y55" i="26" s="1"/>
  <c r="X64" i="26"/>
  <c r="Y64" i="26" s="1"/>
  <c r="X61" i="26"/>
  <c r="Y61" i="26" s="1"/>
  <c r="X58" i="26"/>
  <c r="Y58" i="26" s="1"/>
  <c r="D12" i="26"/>
  <c r="D6" i="26"/>
  <c r="X51" i="26"/>
  <c r="Y51" i="26" s="1"/>
  <c r="X63" i="26"/>
  <c r="Y63" i="26" s="1"/>
  <c r="X68" i="26"/>
  <c r="Y68" i="26" s="1"/>
  <c r="X65" i="26"/>
  <c r="Y65" i="26" s="1"/>
  <c r="X62" i="26"/>
  <c r="Y62" i="26" s="1"/>
  <c r="X72" i="13"/>
  <c r="X87" i="13"/>
  <c r="X88" i="13"/>
  <c r="X96" i="13"/>
  <c r="X71" i="13"/>
  <c r="X85" i="13"/>
  <c r="X90" i="13"/>
  <c r="X70" i="13"/>
  <c r="X74" i="13"/>
  <c r="X94" i="13"/>
  <c r="X65" i="13"/>
  <c r="X92" i="13"/>
  <c r="X64" i="13"/>
  <c r="X81" i="13"/>
  <c r="X80" i="13"/>
  <c r="X67" i="13"/>
  <c r="X86" i="13"/>
  <c r="X66" i="13"/>
  <c r="X91" i="13"/>
  <c r="X97" i="13"/>
  <c r="X76" i="13"/>
  <c r="X77" i="13"/>
  <c r="X95" i="13"/>
  <c r="X63" i="13"/>
  <c r="X68" i="13"/>
  <c r="X61" i="13"/>
  <c r="X69" i="13"/>
  <c r="X78" i="13"/>
  <c r="X83" i="13"/>
  <c r="X84" i="13"/>
  <c r="X93" i="13"/>
  <c r="X73" i="13"/>
  <c r="X62" i="13"/>
  <c r="X98" i="13"/>
  <c r="X79" i="13"/>
  <c r="X82" i="13"/>
  <c r="X89" i="13"/>
  <c r="X75" i="13"/>
  <c r="F16" i="13"/>
  <c r="F15" i="13"/>
  <c r="F14" i="13"/>
  <c r="F13" i="13"/>
  <c r="F12" i="13"/>
  <c r="F11" i="13"/>
  <c r="F10" i="13"/>
  <c r="B9" i="13"/>
  <c r="F8" i="13"/>
  <c r="F7" i="13"/>
  <c r="F6" i="13"/>
  <c r="F5" i="13"/>
  <c r="F4" i="13"/>
  <c r="F3" i="13"/>
  <c r="C5" i="13"/>
  <c r="C15" i="13"/>
  <c r="C8" i="13"/>
  <c r="C11" i="13"/>
  <c r="C10" i="13"/>
  <c r="C3" i="13"/>
  <c r="C13" i="13"/>
  <c r="C14" i="13"/>
  <c r="C16" i="13"/>
  <c r="C7" i="13"/>
  <c r="C4" i="13"/>
  <c r="C12" i="13"/>
  <c r="C6" i="13"/>
  <c r="C9" i="13"/>
  <c r="R99" i="13"/>
  <c r="T77" i="26"/>
  <c r="T42" i="26"/>
  <c r="T46" i="26"/>
  <c r="T56" i="26"/>
  <c r="T58" i="26"/>
  <c r="T98" i="13"/>
  <c r="T63" i="13"/>
  <c r="T61" i="13"/>
  <c r="T62" i="13"/>
  <c r="T79" i="13"/>
  <c r="H8" i="21"/>
  <c r="H9" i="21" s="1"/>
  <c r="T70" i="26"/>
  <c r="T65" i="26"/>
  <c r="T78" i="13"/>
  <c r="T81" i="13"/>
  <c r="T72" i="13"/>
  <c r="T69" i="13"/>
  <c r="T82" i="13"/>
  <c r="T59" i="26"/>
  <c r="T71" i="26"/>
  <c r="T74" i="26"/>
  <c r="T43" i="26"/>
  <c r="T62" i="26"/>
  <c r="T65" i="13"/>
  <c r="T88" i="13"/>
  <c r="T76" i="13"/>
  <c r="T96" i="13"/>
  <c r="T94" i="13"/>
  <c r="D8" i="21"/>
  <c r="T78" i="26"/>
  <c r="T51" i="26"/>
  <c r="T83" i="13"/>
  <c r="T67" i="13"/>
  <c r="T64" i="13"/>
  <c r="T67" i="26"/>
  <c r="O37" i="13"/>
  <c r="T93" i="13"/>
  <c r="T74" i="13"/>
  <c r="T66" i="13"/>
  <c r="T73" i="26"/>
  <c r="T90" i="13"/>
  <c r="T87" i="13"/>
  <c r="T75" i="13"/>
  <c r="T48" i="26"/>
  <c r="T63" i="26"/>
  <c r="T70" i="13"/>
  <c r="T68" i="13"/>
  <c r="T97" i="13"/>
  <c r="T54" i="26"/>
  <c r="AA99" i="13"/>
  <c r="T80" i="13"/>
  <c r="AE100" i="13"/>
  <c r="T91" i="13"/>
  <c r="T77" i="13"/>
  <c r="T75" i="26"/>
  <c r="T95" i="13"/>
  <c r="T92" i="13"/>
  <c r="T89" i="13"/>
  <c r="T71" i="13"/>
  <c r="T66" i="26"/>
  <c r="T84" i="13"/>
  <c r="T85" i="13"/>
  <c r="T86" i="13"/>
  <c r="T73" i="13"/>
  <c r="T99" i="13"/>
  <c r="U99" i="13"/>
  <c r="S100" i="13"/>
  <c r="AA100" i="13" s="1"/>
  <c r="T100" i="13"/>
  <c r="U100" i="13"/>
  <c r="D13" i="26" l="1"/>
  <c r="X100" i="13"/>
  <c r="X99" i="13"/>
  <c r="F9" i="13"/>
  <c r="D10" i="13" l="1"/>
  <c r="D6" i="13"/>
  <c r="D13" i="13" s="1"/>
  <c r="D12" i="13"/>
  <c r="D11" i="13"/>
  <c r="AE101" i="13"/>
  <c r="I4" i="21"/>
  <c r="T45" i="28"/>
  <c r="S46" i="28"/>
  <c r="S35" i="28"/>
  <c r="S26" i="28"/>
  <c r="N5" i="21"/>
  <c r="I5" i="21"/>
  <c r="S29" i="27"/>
  <c r="S35" i="27"/>
  <c r="S28" i="28"/>
  <c r="T38" i="28"/>
  <c r="S42" i="28"/>
  <c r="P6" i="21"/>
  <c r="L7" i="21"/>
  <c r="I8" i="21"/>
  <c r="P9" i="21"/>
  <c r="O38" i="13"/>
  <c r="S28" i="27"/>
  <c r="S40" i="28"/>
  <c r="S25" i="27"/>
  <c r="S24" i="28"/>
  <c r="T23" i="27"/>
  <c r="S45" i="28"/>
  <c r="S36" i="28"/>
  <c r="T24" i="27"/>
  <c r="S29" i="28"/>
  <c r="S23" i="27"/>
  <c r="T30" i="27"/>
  <c r="N6" i="21"/>
  <c r="J7" i="21"/>
  <c r="P8" i="21"/>
  <c r="D9" i="21"/>
  <c r="S24" i="27"/>
  <c r="T31" i="27"/>
  <c r="S34" i="27"/>
  <c r="T42" i="28"/>
  <c r="T40" i="28"/>
  <c r="S30" i="27"/>
  <c r="T24" i="28"/>
  <c r="T27" i="27"/>
  <c r="T26" i="27"/>
  <c r="I6" i="21"/>
  <c r="I7" i="21"/>
  <c r="F8" i="21"/>
  <c r="E9" i="21"/>
  <c r="H10" i="21"/>
  <c r="H11" i="21" s="1"/>
  <c r="T25" i="27"/>
  <c r="O4" i="21"/>
  <c r="S33" i="28"/>
  <c r="R33" i="28" s="1"/>
  <c r="T34" i="27"/>
  <c r="T36" i="28"/>
  <c r="T28" i="28"/>
  <c r="T31" i="28"/>
  <c r="S27" i="28"/>
  <c r="S31" i="27"/>
  <c r="S27" i="27"/>
  <c r="T36" i="27"/>
  <c r="T26" i="28"/>
  <c r="T35" i="28"/>
  <c r="T43" i="28"/>
  <c r="L5" i="21"/>
  <c r="P7" i="21"/>
  <c r="N9" i="21"/>
  <c r="P11" i="21"/>
  <c r="D7" i="26"/>
  <c r="M4" i="21"/>
  <c r="T32" i="28"/>
  <c r="R24" i="28"/>
  <c r="T37" i="28"/>
  <c r="S25" i="28"/>
  <c r="S34" i="28"/>
  <c r="J5" i="21"/>
  <c r="F7" i="21"/>
  <c r="I9" i="21"/>
  <c r="N11" i="21"/>
  <c r="T27" i="28"/>
  <c r="T29" i="28"/>
  <c r="S41" i="28"/>
  <c r="E4" i="21"/>
  <c r="J6" i="21"/>
  <c r="P5" i="21"/>
  <c r="E7" i="21"/>
  <c r="L9" i="21"/>
  <c r="J11" i="21"/>
  <c r="S23" i="28"/>
  <c r="S26" i="27"/>
  <c r="K4" i="21"/>
  <c r="S32" i="28"/>
  <c r="K5" i="21"/>
  <c r="T44" i="28"/>
  <c r="E5" i="21"/>
  <c r="N8" i="21"/>
  <c r="P10" i="21"/>
  <c r="I11" i="21"/>
  <c r="S37" i="28"/>
  <c r="M5" i="21"/>
  <c r="T34" i="28"/>
  <c r="L8" i="21"/>
  <c r="T28" i="27"/>
  <c r="S38" i="28"/>
  <c r="S43" i="28"/>
  <c r="T30" i="28"/>
  <c r="J8" i="21"/>
  <c r="T32" i="27"/>
  <c r="R100" i="13"/>
  <c r="S32" i="27"/>
  <c r="S31" i="28"/>
  <c r="E8" i="21"/>
  <c r="S36" i="27"/>
  <c r="T35" i="27"/>
  <c r="R37" i="28"/>
  <c r="S30" i="28"/>
  <c r="J9" i="21"/>
  <c r="S39" i="28"/>
  <c r="T23" i="28"/>
  <c r="T25" i="28"/>
  <c r="L6" i="21"/>
  <c r="N10" i="21"/>
  <c r="S33" i="27"/>
  <c r="T33" i="28"/>
  <c r="S44" i="28"/>
  <c r="F6" i="21"/>
  <c r="L10" i="21"/>
  <c r="Q4" i="21"/>
  <c r="T29" i="27"/>
  <c r="T46" i="28"/>
  <c r="T39" i="28"/>
  <c r="N7" i="21"/>
  <c r="J10" i="21"/>
  <c r="T41" i="28"/>
  <c r="E6" i="21"/>
  <c r="I10" i="21"/>
  <c r="K6" i="21"/>
  <c r="M8" i="21"/>
  <c r="M10" i="21"/>
  <c r="O6" i="21"/>
  <c r="K8" i="21"/>
  <c r="K10" i="21"/>
  <c r="Q7" i="21"/>
  <c r="M9" i="21"/>
  <c r="M11" i="21"/>
  <c r="O9" i="21"/>
  <c r="M6" i="21"/>
  <c r="Q9" i="21"/>
  <c r="Q6" i="21"/>
  <c r="K9" i="21"/>
  <c r="O10" i="21"/>
  <c r="Q11" i="21"/>
  <c r="M7" i="21"/>
  <c r="K11" i="21"/>
  <c r="K7" i="21"/>
  <c r="O11" i="21"/>
  <c r="O7" i="21"/>
  <c r="O8" i="21"/>
  <c r="Q8" i="21"/>
  <c r="Q10" i="21"/>
  <c r="R27" i="28"/>
  <c r="F5" i="21"/>
  <c r="R43" i="28"/>
  <c r="R28" i="28"/>
  <c r="R25" i="28"/>
  <c r="R23" i="28"/>
  <c r="R26" i="28"/>
  <c r="R41" i="28"/>
  <c r="O5" i="21"/>
  <c r="T33" i="27"/>
  <c r="R31" i="28"/>
  <c r="R38" i="28"/>
  <c r="R45" i="28"/>
  <c r="D7" i="13"/>
  <c r="R39" i="28"/>
  <c r="R32" i="28"/>
  <c r="R42" i="28"/>
  <c r="U26" i="28"/>
  <c r="U23" i="28"/>
  <c r="U38" i="28"/>
  <c r="U31" i="28"/>
  <c r="U27" i="28"/>
  <c r="U25" i="28"/>
  <c r="U39" i="28"/>
  <c r="U32" i="28"/>
  <c r="U42" i="28"/>
  <c r="U45" i="28"/>
  <c r="U43" i="28"/>
  <c r="U28" i="28"/>
  <c r="U41" i="28"/>
  <c r="S101" i="13"/>
  <c r="T30" i="26"/>
  <c r="T38" i="26"/>
  <c r="T33" i="26"/>
  <c r="T39" i="26"/>
  <c r="T34" i="26"/>
  <c r="T31" i="26"/>
  <c r="T35" i="26"/>
  <c r="T32" i="26"/>
  <c r="T36" i="26"/>
  <c r="T40" i="26"/>
  <c r="T29" i="26"/>
  <c r="T37" i="26"/>
  <c r="T24" i="13"/>
  <c r="T26" i="13"/>
  <c r="T34" i="13"/>
  <c r="T32" i="13"/>
  <c r="T33" i="13"/>
  <c r="T28" i="13"/>
  <c r="T29" i="13"/>
  <c r="T30" i="13"/>
  <c r="T27" i="13"/>
  <c r="T23" i="13"/>
  <c r="T31" i="13"/>
  <c r="T25" i="13"/>
  <c r="S31" i="13"/>
  <c r="R31" i="13" s="1"/>
  <c r="U31" i="13" s="1"/>
  <c r="S30" i="13"/>
  <c r="R30" i="13" s="1"/>
  <c r="S24" i="13"/>
  <c r="R24" i="13" s="1"/>
  <c r="U24" i="13" s="1"/>
  <c r="S34" i="13"/>
  <c r="R34" i="13" s="1"/>
  <c r="U34" i="13" s="1"/>
  <c r="S28" i="13"/>
  <c r="R28" i="13" s="1"/>
  <c r="U28" i="13" s="1"/>
  <c r="O23" i="29"/>
  <c r="S32" i="13"/>
  <c r="R32" i="13" s="1"/>
  <c r="S25" i="13"/>
  <c r="R25" i="13" s="1"/>
  <c r="U25" i="13" s="1"/>
  <c r="S29" i="13"/>
  <c r="R29" i="13" s="1"/>
  <c r="U29" i="13" s="1"/>
  <c r="O59" i="13"/>
  <c r="S23" i="13"/>
  <c r="R23" i="13" s="1"/>
  <c r="U23" i="13" s="1"/>
  <c r="S33" i="13"/>
  <c r="R33" i="13" s="1"/>
  <c r="U33" i="13" s="1"/>
  <c r="S27" i="13"/>
  <c r="R27" i="13" s="1"/>
  <c r="U27" i="13" s="1"/>
  <c r="S26" i="13"/>
  <c r="R26" i="13" s="1"/>
  <c r="U26" i="13" s="1"/>
  <c r="S26" i="26"/>
  <c r="R26" i="26" s="1"/>
  <c r="U26" i="26" s="1"/>
  <c r="S38" i="26"/>
  <c r="R38" i="26" s="1"/>
  <c r="U38" i="26" s="1"/>
  <c r="S30" i="26"/>
  <c r="R30" i="26" s="1"/>
  <c r="U30" i="26" s="1"/>
  <c r="T24" i="26"/>
  <c r="S34" i="26"/>
  <c r="R34" i="26" s="1"/>
  <c r="U34" i="26" s="1"/>
  <c r="T25" i="26"/>
  <c r="S27" i="26"/>
  <c r="R27" i="26" s="1"/>
  <c r="S31" i="26"/>
  <c r="R31" i="26" s="1"/>
  <c r="U31" i="26" s="1"/>
  <c r="T26" i="26"/>
  <c r="S35" i="26"/>
  <c r="R35" i="26" s="1"/>
  <c r="U35" i="26" s="1"/>
  <c r="S39" i="26"/>
  <c r="R39" i="26" s="1"/>
  <c r="T27" i="26"/>
  <c r="S28" i="26"/>
  <c r="R28" i="26" s="1"/>
  <c r="U28" i="26" s="1"/>
  <c r="S24" i="26"/>
  <c r="R24" i="26" s="1"/>
  <c r="U24" i="26" s="1"/>
  <c r="T28" i="26"/>
  <c r="S23" i="26"/>
  <c r="R23" i="26" s="1"/>
  <c r="S36" i="26"/>
  <c r="R36" i="26" s="1"/>
  <c r="U36" i="26" s="1"/>
  <c r="S32" i="26"/>
  <c r="R32" i="26" s="1"/>
  <c r="U32" i="26" s="1"/>
  <c r="S25" i="26"/>
  <c r="R25" i="26" s="1"/>
  <c r="U25" i="26" s="1"/>
  <c r="S29" i="26"/>
  <c r="R29" i="26" s="1"/>
  <c r="U29" i="26" s="1"/>
  <c r="S40" i="26"/>
  <c r="R40" i="26" s="1"/>
  <c r="U40" i="26" s="1"/>
  <c r="S33" i="26"/>
  <c r="R33" i="26" s="1"/>
  <c r="U33" i="26" s="1"/>
  <c r="S37" i="26"/>
  <c r="R37" i="26" s="1"/>
  <c r="U37" i="26" s="1"/>
  <c r="T23" i="26"/>
  <c r="F9" i="21"/>
  <c r="L11" i="21"/>
  <c r="H12" i="21"/>
  <c r="AA101" i="13"/>
  <c r="R101" i="13"/>
  <c r="S23" i="29"/>
  <c r="I12" i="21"/>
  <c r="L12" i="21"/>
  <c r="N12" i="21"/>
  <c r="P12" i="21"/>
  <c r="J12" i="21"/>
  <c r="T101" i="13"/>
  <c r="U101" i="13"/>
  <c r="R23" i="29"/>
  <c r="O24" i="29"/>
  <c r="T23" i="29"/>
  <c r="AA23" i="29" s="1"/>
  <c r="U23" i="29" s="1"/>
  <c r="K12" i="21"/>
  <c r="Q12" i="21"/>
  <c r="O12" i="21"/>
  <c r="M12" i="21"/>
  <c r="S24" i="29"/>
  <c r="R24" i="29"/>
  <c r="O25" i="29"/>
  <c r="T24" i="29"/>
  <c r="AA24" i="29"/>
  <c r="U24" i="29" s="1"/>
  <c r="S25" i="29"/>
  <c r="O26" i="29"/>
  <c r="R25" i="29"/>
  <c r="T25" i="29"/>
  <c r="AA25" i="29" s="1"/>
  <c r="U25" i="29" s="1"/>
  <c r="S26" i="29"/>
  <c r="O27" i="29"/>
  <c r="R26" i="29"/>
  <c r="T26" i="29"/>
  <c r="AA26" i="29" s="1"/>
  <c r="U26" i="29" s="1"/>
  <c r="S27" i="29"/>
  <c r="T27" i="29"/>
  <c r="AA27" i="29"/>
  <c r="U27" i="29" s="1"/>
  <c r="R27" i="29"/>
  <c r="O28" i="29"/>
  <c r="S28" i="29"/>
  <c r="T28" i="29"/>
  <c r="AA28" i="29"/>
  <c r="U28" i="29" s="1"/>
  <c r="O29" i="29"/>
  <c r="R28" i="29"/>
  <c r="S29" i="29"/>
  <c r="T29" i="29"/>
  <c r="O30" i="29"/>
  <c r="AA29" i="29"/>
  <c r="U29" i="29" s="1"/>
  <c r="R29" i="29"/>
  <c r="S30" i="29"/>
  <c r="R30" i="29"/>
  <c r="O31" i="29"/>
  <c r="T30" i="29"/>
  <c r="AA30" i="29"/>
  <c r="U30" i="29" s="1"/>
  <c r="S31" i="29"/>
  <c r="R31" i="29"/>
  <c r="T31" i="29"/>
  <c r="AA31" i="29"/>
  <c r="U31" i="29" s="1"/>
  <c r="O32" i="29"/>
  <c r="S32" i="29"/>
  <c r="R32" i="29"/>
  <c r="O33" i="29"/>
  <c r="T32" i="29"/>
  <c r="AA32" i="29" s="1"/>
  <c r="U32" i="29" s="1"/>
  <c r="P33" i="29" l="1"/>
  <c r="P32" i="29"/>
  <c r="P31" i="29"/>
  <c r="P30" i="29"/>
  <c r="P29" i="29"/>
  <c r="P28" i="29"/>
  <c r="P27" i="29"/>
  <c r="P26" i="29"/>
  <c r="P25" i="29"/>
  <c r="P24" i="29"/>
  <c r="X101" i="13"/>
  <c r="X26" i="13"/>
  <c r="X27" i="13"/>
  <c r="X33" i="13"/>
  <c r="X23" i="13"/>
  <c r="X29" i="13"/>
  <c r="X25" i="13"/>
  <c r="P23" i="29"/>
  <c r="X28" i="13"/>
  <c r="X34" i="13"/>
  <c r="X24" i="13"/>
  <c r="X31" i="13"/>
  <c r="D14" i="13"/>
  <c r="D8" i="13"/>
  <c r="D14" i="26"/>
  <c r="D8" i="26"/>
  <c r="E7" i="28"/>
  <c r="E16" i="26"/>
  <c r="E5" i="13"/>
  <c r="E10" i="28"/>
  <c r="E8" i="26"/>
  <c r="E13" i="13"/>
  <c r="E11" i="27"/>
  <c r="E5" i="27"/>
  <c r="E11" i="28"/>
  <c r="E12" i="28"/>
  <c r="E7" i="13"/>
  <c r="E15" i="28"/>
  <c r="E12" i="13"/>
  <c r="E6" i="28"/>
  <c r="E3" i="27"/>
  <c r="E10" i="26"/>
  <c r="E3" i="13"/>
  <c r="E9" i="27"/>
  <c r="E5" i="28"/>
  <c r="E4" i="13"/>
  <c r="E4" i="28"/>
  <c r="E14" i="27"/>
  <c r="E6" i="13"/>
  <c r="E15" i="27"/>
  <c r="E14" i="28"/>
  <c r="E3" i="29"/>
  <c r="E14" i="13"/>
  <c r="E11" i="26"/>
  <c r="E10" i="27"/>
  <c r="E7" i="26"/>
  <c r="E7" i="29"/>
  <c r="E15" i="13"/>
  <c r="E12" i="27"/>
  <c r="E16" i="27"/>
  <c r="E6" i="27"/>
  <c r="E5" i="29"/>
  <c r="E4" i="26"/>
  <c r="E9" i="26"/>
  <c r="E6" i="29"/>
  <c r="E15" i="26"/>
  <c r="E12" i="26"/>
  <c r="E13" i="28"/>
  <c r="E13" i="27"/>
  <c r="E14" i="26"/>
  <c r="E8" i="29"/>
  <c r="E16" i="28"/>
  <c r="E5" i="26"/>
  <c r="E8" i="27"/>
  <c r="E9" i="29"/>
  <c r="E16" i="13"/>
  <c r="E9" i="13"/>
  <c r="E4" i="27"/>
  <c r="E13" i="26"/>
  <c r="E4" i="29"/>
  <c r="E7" i="27"/>
  <c r="E11" i="13"/>
  <c r="E3" i="28"/>
  <c r="E8" i="28"/>
  <c r="E10" i="13"/>
  <c r="E8" i="13"/>
  <c r="E6" i="26"/>
  <c r="E3" i="26"/>
  <c r="E9" i="28"/>
  <c r="V30" i="29"/>
  <c r="V26" i="29"/>
  <c r="U39" i="26"/>
  <c r="R35" i="28"/>
  <c r="V32" i="29"/>
  <c r="R36" i="28"/>
  <c r="U36" i="28" s="1"/>
  <c r="R34" i="28"/>
  <c r="V31" i="29"/>
  <c r="U24" i="28"/>
  <c r="U23" i="26"/>
  <c r="Q5" i="21"/>
  <c r="S33" i="29"/>
  <c r="V29" i="29"/>
  <c r="U27" i="26"/>
  <c r="U32" i="13"/>
  <c r="U33" i="28"/>
  <c r="R46" i="28"/>
  <c r="AE102" i="13"/>
  <c r="V28" i="29"/>
  <c r="V24" i="29"/>
  <c r="H13" i="21"/>
  <c r="O60" i="13"/>
  <c r="U30" i="13"/>
  <c r="V33" i="29"/>
  <c r="V25" i="29"/>
  <c r="V23" i="29"/>
  <c r="R44" i="28"/>
  <c r="D10" i="21"/>
  <c r="R30" i="28"/>
  <c r="R29" i="28"/>
  <c r="U37" i="28"/>
  <c r="R40" i="28"/>
  <c r="U40" i="28" s="1"/>
  <c r="V27" i="29"/>
  <c r="O39" i="13"/>
  <c r="T33" i="29"/>
  <c r="AA33" i="29"/>
  <c r="U33" i="29" s="1"/>
  <c r="R33" i="29"/>
  <c r="S102" i="13"/>
  <c r="L13" i="21"/>
  <c r="I13" i="21"/>
  <c r="N13" i="21"/>
  <c r="J13" i="21"/>
  <c r="P13" i="21"/>
  <c r="F10" i="21"/>
  <c r="E10" i="21"/>
  <c r="R102" i="13"/>
  <c r="AA102" i="13"/>
  <c r="M13" i="21"/>
  <c r="Q13" i="21"/>
  <c r="K13" i="21"/>
  <c r="O13" i="21"/>
  <c r="U102" i="13"/>
  <c r="T102" i="13"/>
  <c r="X102" i="13" l="1"/>
  <c r="X33" i="29"/>
  <c r="Y33" i="29" s="1"/>
  <c r="W27" i="29"/>
  <c r="X27" i="29"/>
  <c r="Y27" i="29" s="1"/>
  <c r="W23" i="29"/>
  <c r="X23" i="29"/>
  <c r="Y23" i="29" s="1"/>
  <c r="W25" i="29"/>
  <c r="X25" i="29"/>
  <c r="Y25" i="29" s="1"/>
  <c r="W33" i="29"/>
  <c r="X30" i="13"/>
  <c r="W24" i="29"/>
  <c r="X24" i="29"/>
  <c r="Y24" i="29" s="1"/>
  <c r="W28" i="29"/>
  <c r="X28" i="29"/>
  <c r="Y28" i="29" s="1"/>
  <c r="X32" i="13"/>
  <c r="W29" i="29"/>
  <c r="X29" i="29"/>
  <c r="Y29" i="29" s="1"/>
  <c r="W31" i="29"/>
  <c r="X31" i="29"/>
  <c r="Y31" i="29" s="1"/>
  <c r="W32" i="29"/>
  <c r="X32" i="29"/>
  <c r="Y32" i="29" s="1"/>
  <c r="W26" i="29"/>
  <c r="X26" i="29"/>
  <c r="Y26" i="29" s="1"/>
  <c r="W30" i="29"/>
  <c r="X30" i="29"/>
  <c r="Y30" i="29" s="1"/>
  <c r="D15" i="13"/>
  <c r="D9" i="13"/>
  <c r="D16" i="13" s="1"/>
  <c r="D9" i="26"/>
  <c r="D16" i="26" s="1"/>
  <c r="D15" i="26"/>
  <c r="O40" i="13"/>
  <c r="U34" i="28"/>
  <c r="AE103" i="13"/>
  <c r="U29" i="28"/>
  <c r="U46" i="28"/>
  <c r="U30" i="28"/>
  <c r="U35" i="28"/>
  <c r="D11" i="21"/>
  <c r="H14" i="21"/>
  <c r="U44" i="28"/>
  <c r="S103" i="13"/>
  <c r="F11" i="21"/>
  <c r="E11" i="21"/>
  <c r="N14" i="21"/>
  <c r="L14" i="21"/>
  <c r="J14" i="21"/>
  <c r="I14" i="21"/>
  <c r="P14" i="21"/>
  <c r="AA103" i="13"/>
  <c r="R103" i="13"/>
  <c r="M14" i="21"/>
  <c r="O14" i="21"/>
  <c r="K14" i="21"/>
  <c r="Q14" i="21"/>
  <c r="U103" i="13"/>
  <c r="T103" i="13"/>
  <c r="X103" i="13" l="1"/>
  <c r="Y103" i="13" s="1"/>
  <c r="W46" i="28"/>
  <c r="W38" i="28"/>
  <c r="W30" i="28"/>
  <c r="W26" i="28"/>
  <c r="W45" i="28"/>
  <c r="W37" i="28"/>
  <c r="W29" i="28"/>
  <c r="W34" i="28"/>
  <c r="W44" i="28"/>
  <c r="W36" i="28"/>
  <c r="W28" i="28"/>
  <c r="W42" i="28"/>
  <c r="W43" i="28"/>
  <c r="W35" i="28"/>
  <c r="W27" i="28"/>
  <c r="W41" i="28"/>
  <c r="W33" i="28"/>
  <c r="W25" i="28"/>
  <c r="W40" i="28"/>
  <c r="W32" i="28"/>
  <c r="W24" i="28"/>
  <c r="W31" i="28"/>
  <c r="W39" i="28"/>
  <c r="W23" i="28"/>
  <c r="X46" i="28"/>
  <c r="X38" i="28"/>
  <c r="X30" i="28"/>
  <c r="X45" i="28"/>
  <c r="X37" i="28"/>
  <c r="X29" i="28"/>
  <c r="X44" i="28"/>
  <c r="X36" i="28"/>
  <c r="X28" i="28"/>
  <c r="X43" i="28"/>
  <c r="X35" i="28"/>
  <c r="X27" i="28"/>
  <c r="X42" i="28"/>
  <c r="X34" i="28"/>
  <c r="X26" i="28"/>
  <c r="X41" i="28"/>
  <c r="X33" i="28"/>
  <c r="X25" i="28"/>
  <c r="X40" i="28"/>
  <c r="X32" i="28"/>
  <c r="X24" i="28"/>
  <c r="X39" i="28"/>
  <c r="X31" i="28"/>
  <c r="X23" i="28"/>
  <c r="W40" i="26"/>
  <c r="W32" i="26"/>
  <c r="W24" i="26"/>
  <c r="W36" i="26"/>
  <c r="W27" i="26"/>
  <c r="W33" i="26"/>
  <c r="W39" i="26"/>
  <c r="W31" i="26"/>
  <c r="W29" i="26"/>
  <c r="W35" i="26"/>
  <c r="W26" i="26"/>
  <c r="W38" i="26"/>
  <c r="W30" i="26"/>
  <c r="W37" i="26"/>
  <c r="W28" i="26"/>
  <c r="W34" i="26"/>
  <c r="W25" i="26"/>
  <c r="W23" i="26"/>
  <c r="X40" i="26"/>
  <c r="X39" i="26"/>
  <c r="Y39" i="26" s="1"/>
  <c r="X38" i="26"/>
  <c r="X30" i="26"/>
  <c r="X28" i="26"/>
  <c r="X35" i="26"/>
  <c r="Y35" i="26" s="1"/>
  <c r="X34" i="26"/>
  <c r="Y34" i="26" s="1"/>
  <c r="X33" i="26"/>
  <c r="Y33" i="26" s="1"/>
  <c r="X32" i="26"/>
  <c r="X31" i="26"/>
  <c r="X37" i="26"/>
  <c r="Y37" i="26" s="1"/>
  <c r="X29" i="26"/>
  <c r="X36" i="26"/>
  <c r="Y36" i="26" s="1"/>
  <c r="X27" i="26"/>
  <c r="X26" i="26"/>
  <c r="X25" i="26"/>
  <c r="X24" i="26"/>
  <c r="X23" i="26"/>
  <c r="W102" i="13"/>
  <c r="W101" i="13"/>
  <c r="W100" i="13"/>
  <c r="W99" i="13"/>
  <c r="W98" i="13"/>
  <c r="W90" i="13"/>
  <c r="W82" i="13"/>
  <c r="W74" i="13"/>
  <c r="W66" i="13"/>
  <c r="W88" i="13"/>
  <c r="W72" i="13"/>
  <c r="W95" i="13"/>
  <c r="W79" i="13"/>
  <c r="W63" i="13"/>
  <c r="W86" i="13"/>
  <c r="W62" i="13"/>
  <c r="W85" i="13"/>
  <c r="W69" i="13"/>
  <c r="W84" i="13"/>
  <c r="W68" i="13"/>
  <c r="W83" i="13"/>
  <c r="W67" i="13"/>
  <c r="W97" i="13"/>
  <c r="W89" i="13"/>
  <c r="W81" i="13"/>
  <c r="W73" i="13"/>
  <c r="W65" i="13"/>
  <c r="W96" i="13"/>
  <c r="W80" i="13"/>
  <c r="W64" i="13"/>
  <c r="W87" i="13"/>
  <c r="W71" i="13"/>
  <c r="W94" i="13"/>
  <c r="W78" i="13"/>
  <c r="W70" i="13"/>
  <c r="W93" i="13"/>
  <c r="W77" i="13"/>
  <c r="W92" i="13"/>
  <c r="W76" i="13"/>
  <c r="W91" i="13"/>
  <c r="W75" i="13"/>
  <c r="W61" i="13"/>
  <c r="W36" i="27"/>
  <c r="W28" i="27"/>
  <c r="W34" i="27"/>
  <c r="W33" i="27"/>
  <c r="W32" i="27"/>
  <c r="W31" i="27"/>
  <c r="W29" i="27"/>
  <c r="W35" i="27"/>
  <c r="W27" i="27"/>
  <c r="W26" i="27"/>
  <c r="W25" i="27"/>
  <c r="W24" i="27"/>
  <c r="W30" i="27"/>
  <c r="W23" i="27"/>
  <c r="X36" i="27"/>
  <c r="X28" i="27"/>
  <c r="X25" i="27"/>
  <c r="X30" i="27"/>
  <c r="X35" i="27"/>
  <c r="X27" i="27"/>
  <c r="X26" i="27"/>
  <c r="X24" i="27"/>
  <c r="X34" i="27"/>
  <c r="X33" i="27"/>
  <c r="X32" i="27"/>
  <c r="X31" i="27"/>
  <c r="X29" i="27"/>
  <c r="X23" i="27"/>
  <c r="W63" i="29"/>
  <c r="W55" i="29"/>
  <c r="W47" i="29"/>
  <c r="W39" i="29"/>
  <c r="W60" i="29"/>
  <c r="W44" i="29"/>
  <c r="W51" i="29"/>
  <c r="W66" i="29"/>
  <c r="W41" i="29"/>
  <c r="W56" i="29"/>
  <c r="W62" i="29"/>
  <c r="W54" i="29"/>
  <c r="W46" i="29"/>
  <c r="W38" i="29"/>
  <c r="W52" i="29"/>
  <c r="W36" i="29"/>
  <c r="W43" i="29"/>
  <c r="W42" i="29"/>
  <c r="W64" i="29"/>
  <c r="W69" i="29"/>
  <c r="W61" i="29"/>
  <c r="W53" i="29"/>
  <c r="W45" i="29"/>
  <c r="W37" i="29"/>
  <c r="W68" i="29"/>
  <c r="W67" i="29"/>
  <c r="W35" i="29"/>
  <c r="W50" i="29"/>
  <c r="W65" i="29"/>
  <c r="W49" i="29"/>
  <c r="W40" i="29"/>
  <c r="W59" i="29"/>
  <c r="W58" i="29"/>
  <c r="W57" i="29"/>
  <c r="W48" i="29"/>
  <c r="X63" i="29"/>
  <c r="Y63" i="29" s="1"/>
  <c r="X55" i="29"/>
  <c r="Y55" i="29" s="1"/>
  <c r="X47" i="29"/>
  <c r="Y47" i="29" s="1"/>
  <c r="X39" i="29"/>
  <c r="Y39" i="29" s="1"/>
  <c r="X61" i="29"/>
  <c r="Y61" i="29" s="1"/>
  <c r="X45" i="29"/>
  <c r="Y45" i="29" s="1"/>
  <c r="X68" i="29"/>
  <c r="Y68" i="29" s="1"/>
  <c r="X52" i="29"/>
  <c r="Y52" i="29" s="1"/>
  <c r="X36" i="29"/>
  <c r="Y36" i="29" s="1"/>
  <c r="X59" i="29"/>
  <c r="Y59" i="29" s="1"/>
  <c r="X43" i="29"/>
  <c r="Y43" i="29" s="1"/>
  <c r="X66" i="29"/>
  <c r="Y66" i="29" s="1"/>
  <c r="X50" i="29"/>
  <c r="Y50" i="29" s="1"/>
  <c r="X65" i="29"/>
  <c r="Y65" i="29" s="1"/>
  <c r="X49" i="29"/>
  <c r="Y49" i="29" s="1"/>
  <c r="X64" i="29"/>
  <c r="Y64" i="29" s="1"/>
  <c r="X48" i="29"/>
  <c r="Y48" i="29" s="1"/>
  <c r="X62" i="29"/>
  <c r="Y62" i="29" s="1"/>
  <c r="X54" i="29"/>
  <c r="Y54" i="29" s="1"/>
  <c r="X46" i="29"/>
  <c r="Y46" i="29" s="1"/>
  <c r="X38" i="29"/>
  <c r="Y38" i="29" s="1"/>
  <c r="X69" i="29"/>
  <c r="Y69" i="29" s="1"/>
  <c r="X53" i="29"/>
  <c r="Y53" i="29" s="1"/>
  <c r="X37" i="29"/>
  <c r="Y37" i="29" s="1"/>
  <c r="X60" i="29"/>
  <c r="Y60" i="29" s="1"/>
  <c r="X44" i="29"/>
  <c r="Y44" i="29" s="1"/>
  <c r="X67" i="29"/>
  <c r="Y67" i="29" s="1"/>
  <c r="X51" i="29"/>
  <c r="Y51" i="29" s="1"/>
  <c r="X35" i="29"/>
  <c r="Y35" i="29" s="1"/>
  <c r="X58" i="29"/>
  <c r="Y58" i="29" s="1"/>
  <c r="X42" i="29"/>
  <c r="Y42" i="29" s="1"/>
  <c r="X57" i="29"/>
  <c r="Y57" i="29" s="1"/>
  <c r="X41" i="29"/>
  <c r="Y41" i="29" s="1"/>
  <c r="X56" i="29"/>
  <c r="Y56" i="29" s="1"/>
  <c r="X40" i="29"/>
  <c r="Y40" i="29" s="1"/>
  <c r="H15" i="21"/>
  <c r="AE104" i="13"/>
  <c r="O41" i="13"/>
  <c r="D12" i="21"/>
  <c r="L15" i="21"/>
  <c r="J15" i="21"/>
  <c r="N15" i="21"/>
  <c r="P15" i="21"/>
  <c r="I15" i="21"/>
  <c r="S104" i="13"/>
  <c r="E12" i="21"/>
  <c r="F12" i="21"/>
  <c r="Q15" i="21"/>
  <c r="K15" i="21"/>
  <c r="O15" i="21"/>
  <c r="M15" i="21"/>
  <c r="AA104" i="13"/>
  <c r="R104" i="13"/>
  <c r="T104" i="13"/>
  <c r="U104" i="13"/>
  <c r="X104" i="13" l="1"/>
  <c r="Y104" i="13" s="1"/>
  <c r="I6" i="22"/>
  <c r="D13" i="21"/>
  <c r="O42" i="13"/>
  <c r="AE105" i="13"/>
  <c r="S105" i="13" s="1"/>
  <c r="H16" i="21"/>
  <c r="I5" i="22"/>
  <c r="F13" i="21"/>
  <c r="E13" i="21"/>
  <c r="AA105" i="13"/>
  <c r="R105" i="13"/>
  <c r="I16" i="21"/>
  <c r="P16" i="21"/>
  <c r="J16" i="21"/>
  <c r="N16" i="21"/>
  <c r="L16" i="21"/>
  <c r="T105" i="13"/>
  <c r="U105" i="13"/>
  <c r="Q16" i="21"/>
  <c r="M16" i="21"/>
  <c r="O16" i="21"/>
  <c r="K16" i="21"/>
  <c r="X105" i="13" l="1"/>
  <c r="Y105" i="13" s="1"/>
  <c r="I7" i="22"/>
  <c r="H17" i="21"/>
  <c r="O43" i="13"/>
  <c r="D14" i="21"/>
  <c r="I17" i="21"/>
  <c r="P17" i="21"/>
  <c r="N17" i="21"/>
  <c r="J17" i="21"/>
  <c r="L17" i="21"/>
  <c r="F14" i="21"/>
  <c r="E14" i="21"/>
  <c r="O17" i="21"/>
  <c r="Q17" i="21"/>
  <c r="M17" i="21"/>
  <c r="K17" i="21"/>
  <c r="Y23" i="26" l="1"/>
  <c r="Y28" i="26"/>
  <c r="Y38" i="26"/>
  <c r="Y27" i="26"/>
  <c r="Y32" i="26"/>
  <c r="Y24" i="26"/>
  <c r="Y29" i="26"/>
  <c r="Y30" i="26"/>
  <c r="Y40" i="26"/>
  <c r="Y31" i="26"/>
  <c r="Y26" i="26"/>
  <c r="Y25" i="26"/>
  <c r="Y31" i="28"/>
  <c r="Y44" i="28"/>
  <c r="Y35" i="28"/>
  <c r="Y25" i="28"/>
  <c r="Y28" i="28"/>
  <c r="Y39" i="28"/>
  <c r="Y32" i="28"/>
  <c r="Y30" i="28"/>
  <c r="Y43" i="28"/>
  <c r="Y46" i="28"/>
  <c r="Y27" i="28"/>
  <c r="Y41" i="28"/>
  <c r="Y29" i="28"/>
  <c r="Y38" i="28"/>
  <c r="Y24" i="28"/>
  <c r="Y45" i="28"/>
  <c r="Y26" i="28"/>
  <c r="Y42" i="28"/>
  <c r="Y23" i="28"/>
  <c r="Y37" i="28"/>
  <c r="Y36" i="28"/>
  <c r="Y40" i="28"/>
  <c r="Y33" i="28"/>
  <c r="Y34" i="28"/>
  <c r="D15" i="21"/>
  <c r="O44" i="13"/>
  <c r="H18" i="21"/>
  <c r="E15" i="21"/>
  <c r="F15" i="21"/>
  <c r="J18" i="21"/>
  <c r="N18" i="21"/>
  <c r="I18" i="21"/>
  <c r="P18" i="21"/>
  <c r="L18" i="21"/>
  <c r="K18" i="21"/>
  <c r="O18" i="21"/>
  <c r="Q18" i="21"/>
  <c r="M18" i="21"/>
  <c r="L6" i="22" l="1"/>
  <c r="M6" i="22"/>
  <c r="H19" i="21"/>
  <c r="O45" i="13"/>
  <c r="D16" i="21"/>
  <c r="I19" i="21"/>
  <c r="J19" i="21"/>
  <c r="N19" i="21"/>
  <c r="L19" i="21"/>
  <c r="P19" i="21"/>
  <c r="E16" i="21"/>
  <c r="F16" i="21"/>
  <c r="Q19" i="21"/>
  <c r="M19" i="21"/>
  <c r="K19" i="21"/>
  <c r="O19" i="21"/>
  <c r="Y30" i="27" l="1"/>
  <c r="Y36" i="27"/>
  <c r="Y32" i="27"/>
  <c r="Y35" i="27"/>
  <c r="Y27" i="27"/>
  <c r="Y26" i="27"/>
  <c r="Y31" i="27"/>
  <c r="Y24" i="27"/>
  <c r="Y34" i="27"/>
  <c r="Y33" i="27"/>
  <c r="Y25" i="27"/>
  <c r="Y23" i="27"/>
  <c r="Y28" i="27"/>
  <c r="Y29" i="27"/>
  <c r="Y25" i="13"/>
  <c r="Y31" i="13"/>
  <c r="Y29" i="13"/>
  <c r="Y26" i="13"/>
  <c r="Y24" i="13"/>
  <c r="Y23" i="13"/>
  <c r="Y28" i="13"/>
  <c r="Y27" i="13"/>
  <c r="Y33" i="13"/>
  <c r="Y34" i="13"/>
  <c r="Y32" i="13"/>
  <c r="Y30" i="13"/>
  <c r="Y74" i="13"/>
  <c r="Y76" i="13"/>
  <c r="Y89" i="13"/>
  <c r="Y81" i="13"/>
  <c r="Y79" i="13"/>
  <c r="Y93" i="13"/>
  <c r="Y69" i="13"/>
  <c r="Y62" i="13"/>
  <c r="Y77" i="13"/>
  <c r="Y80" i="13"/>
  <c r="Y85" i="13"/>
  <c r="Y61" i="13"/>
  <c r="Y71" i="13"/>
  <c r="Y70" i="13"/>
  <c r="Y84" i="13"/>
  <c r="Y68" i="13"/>
  <c r="Y83" i="13"/>
  <c r="Y96" i="13"/>
  <c r="Y73" i="13"/>
  <c r="Y63" i="13"/>
  <c r="Y91" i="13"/>
  <c r="Y65" i="13"/>
  <c r="Y72" i="13"/>
  <c r="Y90" i="13"/>
  <c r="Y94" i="13"/>
  <c r="Y64" i="13"/>
  <c r="Y87" i="13"/>
  <c r="Y66" i="13"/>
  <c r="Y97" i="13"/>
  <c r="Y78" i="13"/>
  <c r="Y75" i="13"/>
  <c r="Y86" i="13"/>
  <c r="Y88" i="13"/>
  <c r="Y98" i="13"/>
  <c r="Y82" i="13"/>
  <c r="Y92" i="13"/>
  <c r="Y67" i="13"/>
  <c r="Y95" i="13"/>
  <c r="Y101" i="13"/>
  <c r="Y100" i="13"/>
  <c r="Y102" i="13"/>
  <c r="Y99" i="13"/>
  <c r="O46" i="13"/>
  <c r="H20" i="21"/>
  <c r="D17" i="21"/>
  <c r="I20" i="21"/>
  <c r="N20" i="21"/>
  <c r="P20" i="21"/>
  <c r="L20" i="21"/>
  <c r="J20" i="21"/>
  <c r="E17" i="21"/>
  <c r="F17" i="21"/>
  <c r="O20" i="21"/>
  <c r="M20" i="21"/>
  <c r="K20" i="21"/>
  <c r="Q20" i="21"/>
  <c r="J6" i="22" l="1"/>
  <c r="D18" i="21"/>
  <c r="H21" i="21"/>
  <c r="O47" i="13"/>
  <c r="M5" i="22"/>
  <c r="L5" i="22"/>
  <c r="J5" i="22"/>
  <c r="F18" i="21"/>
  <c r="E18" i="21"/>
  <c r="I21" i="21"/>
  <c r="J21" i="21"/>
  <c r="N21" i="21"/>
  <c r="L21" i="21"/>
  <c r="P21" i="21"/>
  <c r="O21" i="21"/>
  <c r="M21" i="21"/>
  <c r="K21" i="21"/>
  <c r="Q21" i="21"/>
  <c r="J7" i="22" l="1"/>
  <c r="M7" i="22"/>
  <c r="L7" i="22"/>
  <c r="O48" i="13"/>
  <c r="H22" i="21"/>
  <c r="D19" i="21"/>
  <c r="J22" i="21"/>
  <c r="I22" i="21"/>
  <c r="P22" i="21"/>
  <c r="N22" i="21"/>
  <c r="L22" i="21"/>
  <c r="H23" i="21"/>
  <c r="F19" i="21"/>
  <c r="E19" i="21"/>
  <c r="Q22" i="21"/>
  <c r="M22" i="21"/>
  <c r="O22" i="21"/>
  <c r="K22" i="21"/>
  <c r="N23" i="21"/>
  <c r="P23" i="21"/>
  <c r="I23" i="21"/>
  <c r="J23" i="21"/>
  <c r="L23" i="21"/>
  <c r="K23" i="21"/>
  <c r="M23" i="21"/>
  <c r="Q23" i="21"/>
  <c r="O23" i="21"/>
  <c r="Q46" i="13" l="1"/>
  <c r="Q40" i="13"/>
  <c r="Q36" i="13"/>
  <c r="Q43" i="13"/>
  <c r="Q44" i="13"/>
  <c r="Q45" i="13"/>
  <c r="P44" i="13"/>
  <c r="P45" i="13"/>
  <c r="Q37" i="13"/>
  <c r="P37" i="13"/>
  <c r="Q35" i="13"/>
  <c r="P41" i="13"/>
  <c r="P42" i="13"/>
  <c r="P46" i="13"/>
  <c r="P40" i="13"/>
  <c r="P36" i="13"/>
  <c r="P43" i="13"/>
  <c r="Q47" i="13"/>
  <c r="Q48" i="13"/>
  <c r="Q39" i="13"/>
  <c r="P47" i="13"/>
  <c r="P48" i="13"/>
  <c r="P39" i="13"/>
  <c r="Q38" i="13"/>
  <c r="P38" i="13"/>
  <c r="Q41" i="13"/>
  <c r="Q42" i="13"/>
  <c r="P35" i="13"/>
  <c r="Q59" i="13"/>
  <c r="Q60" i="13"/>
  <c r="P60" i="13"/>
  <c r="H24" i="21"/>
  <c r="V37" i="13"/>
  <c r="V43" i="13"/>
  <c r="D20" i="21"/>
  <c r="S41" i="13"/>
  <c r="R41" i="13" s="1"/>
  <c r="S42" i="13"/>
  <c r="O49" i="13"/>
  <c r="T41" i="13"/>
  <c r="S49" i="13"/>
  <c r="T49" i="13" s="1"/>
  <c r="T42" i="13"/>
  <c r="V36" i="13"/>
  <c r="S36" i="13"/>
  <c r="R36" i="13" s="1"/>
  <c r="S47" i="13"/>
  <c r="R47" i="13" s="1"/>
  <c r="U47" i="13" s="1"/>
  <c r="S38" i="13"/>
  <c r="V40" i="13"/>
  <c r="S40" i="13"/>
  <c r="R40" i="13" s="1"/>
  <c r="U40" i="13" s="1"/>
  <c r="S39" i="13"/>
  <c r="S48" i="13"/>
  <c r="R38" i="13"/>
  <c r="R42" i="13"/>
  <c r="U42" i="13" s="1"/>
  <c r="T36" i="13"/>
  <c r="V47" i="13"/>
  <c r="S37" i="13"/>
  <c r="T37" i="13" s="1"/>
  <c r="S46" i="13"/>
  <c r="S43" i="13"/>
  <c r="S44" i="13"/>
  <c r="R44" i="13" s="1"/>
  <c r="U44" i="13" s="1"/>
  <c r="U38" i="13"/>
  <c r="V44" i="13"/>
  <c r="V48" i="13"/>
  <c r="V41" i="13"/>
  <c r="R46" i="13"/>
  <c r="U46" i="13" s="1"/>
  <c r="U36" i="13"/>
  <c r="V38" i="13"/>
  <c r="V39" i="13"/>
  <c r="U41" i="13"/>
  <c r="S59" i="13"/>
  <c r="R59" i="13" s="1"/>
  <c r="U59" i="13" s="1"/>
  <c r="V60" i="13"/>
  <c r="T43" i="13"/>
  <c r="T46" i="13"/>
  <c r="R37" i="13"/>
  <c r="U37" i="13" s="1"/>
  <c r="T40" i="13"/>
  <c r="V42" i="13"/>
  <c r="T59" i="13"/>
  <c r="S45" i="13"/>
  <c r="S35" i="13"/>
  <c r="R43" i="13"/>
  <c r="T47" i="13"/>
  <c r="V46" i="13"/>
  <c r="V35" i="13"/>
  <c r="T38" i="13"/>
  <c r="U43" i="13"/>
  <c r="V45" i="13"/>
  <c r="T44" i="13"/>
  <c r="R49" i="13"/>
  <c r="U49" i="13" s="1"/>
  <c r="S60" i="13"/>
  <c r="N24" i="21"/>
  <c r="I24" i="21"/>
  <c r="J24" i="21"/>
  <c r="L24" i="21"/>
  <c r="P24" i="21"/>
  <c r="E20" i="21"/>
  <c r="F20" i="21"/>
  <c r="T39" i="13"/>
  <c r="R39" i="13"/>
  <c r="U39" i="13" s="1"/>
  <c r="R48" i="13"/>
  <c r="U48" i="13" s="1"/>
  <c r="T48" i="13"/>
  <c r="R45" i="13"/>
  <c r="U45" i="13" s="1"/>
  <c r="T45" i="13"/>
  <c r="R35" i="13"/>
  <c r="U35" i="13" s="1"/>
  <c r="T35" i="13"/>
  <c r="T60" i="13"/>
  <c r="R60" i="13"/>
  <c r="U60" i="13" s="1"/>
  <c r="O24" i="21"/>
  <c r="K24" i="21"/>
  <c r="Q24" i="21"/>
  <c r="M24" i="21"/>
  <c r="X35" i="13" l="1"/>
  <c r="Y35" i="13" s="1"/>
  <c r="X45" i="13"/>
  <c r="Y45" i="13" s="1"/>
  <c r="X48" i="13"/>
  <c r="Y48" i="13" s="1"/>
  <c r="X39" i="13"/>
  <c r="Y39" i="13" s="1"/>
  <c r="W45" i="13"/>
  <c r="X43" i="13"/>
  <c r="Y43" i="13" s="1"/>
  <c r="W35" i="13"/>
  <c r="W46" i="13"/>
  <c r="W42" i="13"/>
  <c r="X37" i="13"/>
  <c r="Y37" i="13" s="1"/>
  <c r="X41" i="13"/>
  <c r="Y41" i="13" s="1"/>
  <c r="W39" i="13"/>
  <c r="W38" i="13"/>
  <c r="X36" i="13"/>
  <c r="Y36" i="13" s="1"/>
  <c r="X46" i="13"/>
  <c r="Y46" i="13" s="1"/>
  <c r="W41" i="13"/>
  <c r="W48" i="13"/>
  <c r="W44" i="13"/>
  <c r="X38" i="13"/>
  <c r="Y38" i="13" s="1"/>
  <c r="X44" i="13"/>
  <c r="Y44" i="13" s="1"/>
  <c r="W47" i="13"/>
  <c r="X42" i="13"/>
  <c r="Y42" i="13" s="1"/>
  <c r="X40" i="13"/>
  <c r="Y40" i="13" s="1"/>
  <c r="W40" i="13"/>
  <c r="X47" i="13"/>
  <c r="Y47" i="13" s="1"/>
  <c r="W36" i="13"/>
  <c r="Q49" i="13"/>
  <c r="P49" i="13"/>
  <c r="W43" i="13"/>
  <c r="W37" i="13"/>
  <c r="P59" i="13"/>
  <c r="X60" i="13"/>
  <c r="Y60" i="13" s="1"/>
  <c r="W60" i="13"/>
  <c r="H25" i="21"/>
  <c r="O50" i="13"/>
  <c r="V49" i="13"/>
  <c r="V59" i="13"/>
  <c r="D21" i="21"/>
  <c r="L25" i="21"/>
  <c r="N25" i="21"/>
  <c r="J25" i="21"/>
  <c r="I25" i="21"/>
  <c r="P25" i="21"/>
  <c r="S50" i="13"/>
  <c r="E21" i="21"/>
  <c r="F21" i="21"/>
  <c r="O25" i="21"/>
  <c r="K25" i="21"/>
  <c r="Q25" i="21"/>
  <c r="M25" i="21"/>
  <c r="T50" i="13"/>
  <c r="R50" i="13"/>
  <c r="U50" i="13" s="1"/>
  <c r="W49" i="13" l="1"/>
  <c r="X49" i="13"/>
  <c r="Y49" i="13" s="1"/>
  <c r="Q50" i="13"/>
  <c r="P50" i="13"/>
  <c r="W59" i="13"/>
  <c r="X59" i="13"/>
  <c r="Y59" i="13" s="1"/>
  <c r="V50" i="13"/>
  <c r="D22" i="21"/>
  <c r="O51" i="13"/>
  <c r="H26" i="21"/>
  <c r="E22" i="21"/>
  <c r="F22" i="21"/>
  <c r="S51" i="13"/>
  <c r="N26" i="21"/>
  <c r="L26" i="21"/>
  <c r="J26" i="21"/>
  <c r="I26" i="21"/>
  <c r="P26" i="21"/>
  <c r="T51" i="13"/>
  <c r="R51" i="13"/>
  <c r="U51" i="13" s="1"/>
  <c r="Q26" i="21"/>
  <c r="M26" i="21"/>
  <c r="O26" i="21"/>
  <c r="K26" i="21"/>
  <c r="P51" i="13" l="1"/>
  <c r="Q51" i="13"/>
  <c r="W50" i="13"/>
  <c r="X50" i="13"/>
  <c r="Y50" i="13" s="1"/>
  <c r="H27" i="21"/>
  <c r="O52" i="13"/>
  <c r="V51" i="13"/>
  <c r="D23" i="21"/>
  <c r="J27" i="21"/>
  <c r="L27" i="21"/>
  <c r="I27" i="21"/>
  <c r="N27" i="21"/>
  <c r="P27" i="21"/>
  <c r="S52" i="13"/>
  <c r="E23" i="21"/>
  <c r="F23" i="21"/>
  <c r="Q27" i="21"/>
  <c r="M27" i="21"/>
  <c r="O27" i="21"/>
  <c r="K27" i="21"/>
  <c r="R52" i="13"/>
  <c r="U52" i="13" s="1"/>
  <c r="T52" i="13"/>
  <c r="W51" i="13" l="1"/>
  <c r="X51" i="13"/>
  <c r="Y51" i="13" s="1"/>
  <c r="Q52" i="13"/>
  <c r="P52" i="13"/>
  <c r="D24" i="21"/>
  <c r="O53" i="13"/>
  <c r="V52" i="13"/>
  <c r="H28" i="21"/>
  <c r="E24" i="21"/>
  <c r="F24" i="21"/>
  <c r="S53" i="13"/>
  <c r="J28" i="21"/>
  <c r="I28" i="21"/>
  <c r="P28" i="21"/>
  <c r="N28" i="21"/>
  <c r="L28" i="21"/>
  <c r="T53" i="13"/>
  <c r="R53" i="13"/>
  <c r="U53" i="13" s="1"/>
  <c r="O28" i="21"/>
  <c r="M28" i="21"/>
  <c r="K28" i="21"/>
  <c r="Q28" i="21"/>
  <c r="W52" i="13" l="1"/>
  <c r="X52" i="13"/>
  <c r="Y52" i="13" s="1"/>
  <c r="Q53" i="13"/>
  <c r="P53" i="13"/>
  <c r="H29" i="21"/>
  <c r="O54" i="13"/>
  <c r="V53" i="13"/>
  <c r="D25" i="21"/>
  <c r="P29" i="21"/>
  <c r="J29" i="21"/>
  <c r="N29" i="21"/>
  <c r="I29" i="21"/>
  <c r="L29" i="21"/>
  <c r="S54" i="13"/>
  <c r="E25" i="21"/>
  <c r="F25" i="21"/>
  <c r="O29" i="21"/>
  <c r="K29" i="21"/>
  <c r="M29" i="21"/>
  <c r="Q29" i="21"/>
  <c r="T54" i="13"/>
  <c r="R54" i="13"/>
  <c r="U54" i="13" s="1"/>
  <c r="W53" i="13" l="1"/>
  <c r="X53" i="13"/>
  <c r="Y53" i="13" s="1"/>
  <c r="P54" i="13"/>
  <c r="Q54" i="13"/>
  <c r="D26" i="21"/>
  <c r="O55" i="13"/>
  <c r="V54" i="13"/>
  <c r="H30" i="21"/>
  <c r="F26" i="21"/>
  <c r="E26" i="21"/>
  <c r="S55" i="13"/>
  <c r="N30" i="21"/>
  <c r="I30" i="21"/>
  <c r="J30" i="21"/>
  <c r="P30" i="21"/>
  <c r="L30" i="21"/>
  <c r="R55" i="13"/>
  <c r="U55" i="13" s="1"/>
  <c r="T55" i="13"/>
  <c r="K30" i="21"/>
  <c r="O30" i="21"/>
  <c r="Q30" i="21"/>
  <c r="M30" i="21"/>
  <c r="W54" i="13" l="1"/>
  <c r="X54" i="13"/>
  <c r="Y54" i="13" s="1"/>
  <c r="Q55" i="13"/>
  <c r="P55" i="13"/>
  <c r="H31" i="21"/>
  <c r="O56" i="13"/>
  <c r="V55" i="13"/>
  <c r="D27" i="21"/>
  <c r="N31" i="21"/>
  <c r="L31" i="21"/>
  <c r="J31" i="21"/>
  <c r="I31" i="21"/>
  <c r="P31" i="21"/>
  <c r="S56" i="13"/>
  <c r="E27" i="21"/>
  <c r="F27" i="21"/>
  <c r="M31" i="21"/>
  <c r="Q31" i="21"/>
  <c r="O31" i="21"/>
  <c r="K31" i="21"/>
  <c r="T56" i="13"/>
  <c r="R56" i="13"/>
  <c r="U56" i="13" s="1"/>
  <c r="W55" i="13" l="1"/>
  <c r="X55" i="13"/>
  <c r="Y55" i="13" s="1"/>
  <c r="P56" i="13"/>
  <c r="Q56" i="13"/>
  <c r="D28" i="21"/>
  <c r="O57" i="13"/>
  <c r="V56" i="13"/>
  <c r="H32" i="21"/>
  <c r="E28" i="21"/>
  <c r="F28" i="21"/>
  <c r="S57" i="13"/>
  <c r="J32" i="21"/>
  <c r="N32" i="21"/>
  <c r="L32" i="21"/>
  <c r="I32" i="21"/>
  <c r="P32" i="21"/>
  <c r="R57" i="13"/>
  <c r="U57" i="13" s="1"/>
  <c r="T57" i="13"/>
  <c r="K32" i="21"/>
  <c r="O32" i="21"/>
  <c r="M32" i="21"/>
  <c r="Q32" i="21"/>
  <c r="W56" i="13" l="1"/>
  <c r="X56" i="13"/>
  <c r="Y56" i="13" s="1"/>
  <c r="P57" i="13"/>
  <c r="Q57" i="13"/>
  <c r="H33" i="21"/>
  <c r="O58" i="13"/>
  <c r="V57" i="13"/>
  <c r="D29" i="21"/>
  <c r="I33" i="21"/>
  <c r="J33" i="21"/>
  <c r="N33" i="21"/>
  <c r="L33" i="21"/>
  <c r="P33" i="21"/>
  <c r="H34" i="21"/>
  <c r="S58" i="13"/>
  <c r="E29" i="21"/>
  <c r="F29" i="21"/>
  <c r="M33" i="21"/>
  <c r="K33" i="21"/>
  <c r="Q33" i="21"/>
  <c r="O33" i="21"/>
  <c r="N34" i="21"/>
  <c r="J34" i="21"/>
  <c r="I34" i="21"/>
  <c r="L34" i="21"/>
  <c r="P34" i="21"/>
  <c r="R58" i="13"/>
  <c r="U58" i="13" s="1"/>
  <c r="T58" i="13"/>
  <c r="K34" i="21"/>
  <c r="M34" i="21"/>
  <c r="Q34" i="21"/>
  <c r="O34" i="21"/>
  <c r="W57" i="13" l="1"/>
  <c r="X57" i="13"/>
  <c r="Y57" i="13" s="1"/>
  <c r="Q58" i="13"/>
  <c r="P58" i="13"/>
  <c r="H35" i="21"/>
  <c r="D30" i="21"/>
  <c r="V58" i="13"/>
  <c r="N35" i="21"/>
  <c r="P35" i="21"/>
  <c r="I35" i="21"/>
  <c r="L35" i="21"/>
  <c r="J35" i="21"/>
  <c r="E30" i="21"/>
  <c r="F30" i="21"/>
  <c r="O35" i="21"/>
  <c r="Q35" i="21"/>
  <c r="M35" i="21"/>
  <c r="K35" i="21"/>
  <c r="W58" i="13" l="1"/>
  <c r="X58" i="13"/>
  <c r="Y58" i="13" s="1"/>
  <c r="K5" i="22"/>
  <c r="D31" i="21"/>
  <c r="H36" i="21"/>
  <c r="F31" i="21"/>
  <c r="E31" i="21"/>
  <c r="I36" i="21"/>
  <c r="J36" i="21"/>
  <c r="N36" i="21"/>
  <c r="P36" i="21"/>
  <c r="L36" i="21"/>
  <c r="M36" i="21"/>
  <c r="K36" i="21"/>
  <c r="Q36" i="21"/>
  <c r="O36" i="21"/>
  <c r="K6" i="22" l="1"/>
  <c r="K7" i="22" s="1"/>
  <c r="H37" i="21"/>
  <c r="D32" i="21"/>
  <c r="I37" i="21"/>
  <c r="P37" i="21"/>
  <c r="J37" i="21"/>
  <c r="L37" i="21"/>
  <c r="N37" i="21"/>
  <c r="E32" i="21"/>
  <c r="F32" i="21"/>
  <c r="K37" i="21"/>
  <c r="Q37" i="21"/>
  <c r="M37" i="21"/>
  <c r="O37" i="21"/>
  <c r="D33" i="21" l="1"/>
  <c r="H38" i="21"/>
  <c r="E33" i="21"/>
  <c r="F33" i="21"/>
  <c r="J38" i="21"/>
  <c r="P38" i="21"/>
  <c r="N38" i="21"/>
  <c r="I38" i="21"/>
  <c r="L38" i="21"/>
  <c r="K38" i="21"/>
  <c r="M38" i="21"/>
  <c r="Q38" i="21"/>
  <c r="O38" i="21"/>
  <c r="H39" i="21" l="1"/>
  <c r="D34" i="21"/>
  <c r="J39" i="21"/>
  <c r="L39" i="21"/>
  <c r="N39" i="21"/>
  <c r="I39" i="21"/>
  <c r="P39" i="21"/>
  <c r="F34" i="21"/>
  <c r="E34" i="21"/>
  <c r="K39" i="21"/>
  <c r="M39" i="21"/>
  <c r="Q39" i="21"/>
  <c r="O39" i="21"/>
  <c r="D35" i="21" l="1"/>
  <c r="H40" i="21"/>
  <c r="F35" i="21"/>
  <c r="E35" i="21"/>
  <c r="I40" i="21"/>
  <c r="L40" i="21"/>
  <c r="J40" i="21"/>
  <c r="N40" i="21"/>
  <c r="P40" i="21"/>
  <c r="O40" i="21"/>
  <c r="K40" i="21"/>
  <c r="Q40" i="21"/>
  <c r="M40" i="21"/>
  <c r="H41" i="21" l="1"/>
  <c r="D36" i="21"/>
  <c r="L41" i="21"/>
  <c r="N41" i="21"/>
  <c r="J41" i="21"/>
  <c r="I41" i="21"/>
  <c r="P41" i="21"/>
  <c r="E36" i="21"/>
  <c r="F36" i="21"/>
  <c r="D37" i="21"/>
  <c r="O41" i="21"/>
  <c r="M41" i="21"/>
  <c r="K41" i="21"/>
  <c r="Q41" i="21"/>
  <c r="F37" i="21"/>
  <c r="E37" i="21"/>
  <c r="D38" i="21" l="1"/>
  <c r="H42" i="21"/>
  <c r="E38" i="21"/>
  <c r="F38" i="21"/>
  <c r="L42" i="21"/>
  <c r="P42" i="21"/>
  <c r="N42" i="21"/>
  <c r="I42" i="21"/>
  <c r="J42" i="21"/>
  <c r="K42" i="21"/>
  <c r="M42" i="21"/>
  <c r="O42" i="21"/>
  <c r="Q42" i="21"/>
  <c r="H43" i="21" l="1"/>
  <c r="D39" i="21"/>
  <c r="P43" i="21"/>
  <c r="N43" i="21"/>
  <c r="L43" i="21"/>
  <c r="I43" i="21"/>
  <c r="J43" i="21"/>
  <c r="E39" i="21"/>
  <c r="F39" i="21"/>
  <c r="M43" i="21"/>
  <c r="K43" i="21"/>
  <c r="O43" i="21"/>
  <c r="Q43" i="21"/>
  <c r="D40" i="21" l="1"/>
  <c r="H44" i="21"/>
  <c r="E40" i="21"/>
  <c r="F40" i="21"/>
  <c r="J44" i="21"/>
  <c r="L44" i="21"/>
  <c r="I44" i="21"/>
  <c r="P44" i="21"/>
  <c r="N44" i="21"/>
  <c r="M44" i="21"/>
  <c r="O44" i="21"/>
  <c r="K44" i="21"/>
  <c r="Q44" i="21"/>
  <c r="H45" i="21" l="1"/>
  <c r="D41" i="21"/>
  <c r="P45" i="21"/>
  <c r="I45" i="21"/>
  <c r="L45" i="21"/>
  <c r="N45" i="21"/>
  <c r="J45" i="21"/>
  <c r="E41" i="21"/>
  <c r="F41" i="21"/>
  <c r="M45" i="21"/>
  <c r="Q45" i="21"/>
  <c r="O45" i="21"/>
  <c r="K45" i="21"/>
  <c r="D42" i="21" l="1"/>
  <c r="H46" i="21"/>
  <c r="F42" i="21"/>
  <c r="E42" i="21"/>
  <c r="P46" i="21"/>
  <c r="N46" i="21"/>
  <c r="I46" i="21"/>
  <c r="L46" i="21"/>
  <c r="J46" i="21"/>
  <c r="Q46" i="21"/>
  <c r="M46" i="21"/>
  <c r="O46" i="21"/>
  <c r="K46" i="21"/>
  <c r="H47" i="21" l="1"/>
  <c r="D43" i="21"/>
  <c r="J47" i="21"/>
  <c r="N47" i="21"/>
  <c r="L47" i="21"/>
  <c r="I47" i="21"/>
  <c r="P47" i="21"/>
  <c r="E43" i="21"/>
  <c r="F43" i="21"/>
  <c r="M47" i="21"/>
  <c r="Q47" i="21"/>
  <c r="O47" i="21"/>
  <c r="K47" i="21"/>
  <c r="D44" i="21" l="1"/>
  <c r="H48" i="21"/>
  <c r="E44" i="21"/>
  <c r="F44" i="21"/>
  <c r="I48" i="21"/>
  <c r="J48" i="21"/>
  <c r="L48" i="21"/>
  <c r="N48" i="21"/>
  <c r="P48" i="21"/>
  <c r="M48" i="21"/>
  <c r="Q48" i="21"/>
  <c r="K48" i="21"/>
  <c r="O48" i="21"/>
  <c r="H49" i="21" l="1"/>
  <c r="D45" i="21"/>
  <c r="N49" i="21"/>
  <c r="I49" i="21"/>
  <c r="L49" i="21"/>
  <c r="J49" i="21"/>
  <c r="P49" i="21"/>
  <c r="F45" i="21"/>
  <c r="E45" i="21"/>
  <c r="K49" i="21"/>
  <c r="O49" i="21"/>
  <c r="Q49" i="21"/>
  <c r="M49" i="21"/>
  <c r="D46" i="21" l="1"/>
  <c r="H50" i="21"/>
  <c r="E46" i="21"/>
  <c r="F46" i="21"/>
  <c r="I50" i="21"/>
  <c r="J50" i="21"/>
  <c r="N50" i="21"/>
  <c r="L50" i="21"/>
  <c r="P50" i="21"/>
  <c r="Q50" i="21"/>
  <c r="M50" i="21"/>
  <c r="O50" i="21"/>
  <c r="K50" i="21"/>
  <c r="H51" i="21" l="1"/>
  <c r="D47" i="21"/>
  <c r="N51" i="21"/>
  <c r="J51" i="21"/>
  <c r="I51" i="21"/>
  <c r="P51" i="21"/>
  <c r="L51" i="21"/>
  <c r="F47" i="21"/>
  <c r="E47" i="21"/>
  <c r="M51" i="21"/>
  <c r="Q51" i="21"/>
  <c r="O51" i="21"/>
  <c r="K51" i="21"/>
  <c r="D48" i="21" l="1"/>
  <c r="H52" i="21"/>
  <c r="F48" i="21"/>
  <c r="E48" i="21"/>
  <c r="P52" i="21"/>
  <c r="I52" i="21"/>
  <c r="N52" i="21"/>
  <c r="J52" i="21"/>
  <c r="L52" i="21"/>
  <c r="Q52" i="21"/>
  <c r="O52" i="21"/>
  <c r="M52" i="21"/>
  <c r="K52" i="21"/>
  <c r="H53" i="21" l="1"/>
  <c r="D49" i="21"/>
  <c r="P53" i="21"/>
  <c r="N53" i="21"/>
  <c r="J53" i="21"/>
  <c r="L53" i="21"/>
  <c r="I53" i="21"/>
  <c r="F49" i="21"/>
  <c r="E49" i="21"/>
  <c r="Q53" i="21"/>
  <c r="K53" i="21"/>
  <c r="O53" i="21"/>
  <c r="M53" i="21"/>
  <c r="D50" i="21" l="1"/>
  <c r="H54" i="21"/>
  <c r="F50" i="21"/>
  <c r="E50" i="21"/>
  <c r="I54" i="21"/>
  <c r="L54" i="21"/>
  <c r="J54" i="21"/>
  <c r="N54" i="21"/>
  <c r="P54" i="21"/>
  <c r="H55" i="21"/>
  <c r="O54" i="21"/>
  <c r="Q54" i="21"/>
  <c r="M54" i="21"/>
  <c r="K54" i="21"/>
  <c r="J55" i="21"/>
  <c r="P55" i="21"/>
  <c r="N55" i="21"/>
  <c r="I55" i="21"/>
  <c r="L55" i="21"/>
  <c r="K55" i="21"/>
  <c r="Q55" i="21"/>
  <c r="M55" i="21"/>
  <c r="O55" i="21"/>
  <c r="H56" i="21" l="1"/>
  <c r="D51" i="21"/>
  <c r="I56" i="21"/>
  <c r="P56" i="21"/>
  <c r="L56" i="21"/>
  <c r="J56" i="21"/>
  <c r="N56" i="21"/>
  <c r="E51" i="21"/>
  <c r="F51" i="21"/>
  <c r="K56" i="21"/>
  <c r="Q56" i="21"/>
  <c r="O56" i="21"/>
  <c r="M56" i="21"/>
  <c r="H57" i="21" l="1"/>
  <c r="D52" i="21"/>
  <c r="J57" i="21"/>
  <c r="L57" i="21"/>
  <c r="P57" i="21"/>
  <c r="N57" i="21"/>
  <c r="I57" i="21"/>
  <c r="E52" i="21"/>
  <c r="F52" i="21"/>
  <c r="Q57" i="21"/>
  <c r="M57" i="21"/>
  <c r="O57" i="21"/>
  <c r="K57" i="21"/>
  <c r="D53" i="21" l="1"/>
  <c r="H58" i="21"/>
  <c r="F53" i="21"/>
  <c r="E53" i="21"/>
  <c r="I58" i="21"/>
  <c r="P58" i="21"/>
  <c r="L58" i="21"/>
  <c r="J58" i="21"/>
  <c r="N58" i="21"/>
  <c r="K58" i="21"/>
  <c r="Q58" i="21"/>
  <c r="M58" i="21"/>
  <c r="O58" i="21"/>
  <c r="H59" i="21" l="1"/>
  <c r="D54" i="21"/>
  <c r="J59" i="21"/>
  <c r="I59" i="21"/>
  <c r="N59" i="21"/>
  <c r="P59" i="21"/>
  <c r="L59" i="21"/>
  <c r="E54" i="21"/>
  <c r="F54" i="21"/>
  <c r="Q59" i="21"/>
  <c r="M59" i="21"/>
  <c r="O59" i="21"/>
  <c r="K59" i="21"/>
  <c r="D55" i="21" l="1"/>
  <c r="H60" i="21"/>
  <c r="F55" i="21"/>
  <c r="E55" i="21"/>
  <c r="L60" i="21"/>
  <c r="I60" i="21"/>
  <c r="J60" i="21"/>
  <c r="P60" i="21"/>
  <c r="N60" i="21"/>
  <c r="M60" i="21"/>
  <c r="Q60" i="21"/>
  <c r="K60" i="21"/>
  <c r="O60" i="21"/>
  <c r="H61" i="21" l="1"/>
  <c r="D56" i="21"/>
  <c r="J61" i="21"/>
  <c r="P61" i="21"/>
  <c r="I61" i="21"/>
  <c r="N61" i="21"/>
  <c r="L61" i="21"/>
  <c r="E56" i="21"/>
  <c r="F56" i="21"/>
  <c r="Q61" i="21"/>
  <c r="M61" i="21"/>
  <c r="K61" i="21"/>
  <c r="O61" i="21"/>
  <c r="D57" i="21" l="1"/>
  <c r="H62" i="21"/>
  <c r="E57" i="21"/>
  <c r="F57" i="21"/>
  <c r="L62" i="21"/>
  <c r="J62" i="21"/>
  <c r="N62" i="21"/>
  <c r="P62" i="21"/>
  <c r="I62" i="21"/>
  <c r="O62" i="21"/>
  <c r="K62" i="21"/>
  <c r="Q62" i="21"/>
  <c r="M62" i="21"/>
  <c r="H63" i="21" l="1"/>
  <c r="D58" i="21"/>
  <c r="J63" i="21"/>
  <c r="I63" i="21"/>
  <c r="N63" i="21"/>
  <c r="L63" i="21"/>
  <c r="P63" i="21"/>
  <c r="E58" i="21"/>
  <c r="F58" i="21"/>
  <c r="O63" i="21"/>
  <c r="K63" i="21"/>
  <c r="M63" i="21"/>
  <c r="Q63" i="21"/>
  <c r="D59" i="21" l="1"/>
  <c r="H64" i="21"/>
  <c r="F59" i="21"/>
  <c r="E59" i="21"/>
  <c r="J64" i="21"/>
  <c r="P64" i="21"/>
  <c r="L64" i="21"/>
  <c r="I64" i="21"/>
  <c r="N64" i="21"/>
  <c r="K64" i="21"/>
  <c r="Q64" i="21"/>
  <c r="O64" i="21"/>
  <c r="M64" i="21"/>
  <c r="H65" i="21" l="1"/>
  <c r="D60" i="21"/>
  <c r="P65" i="21"/>
  <c r="N65" i="21"/>
  <c r="L65" i="21"/>
  <c r="I65" i="21"/>
  <c r="J65" i="21"/>
  <c r="E60" i="21"/>
  <c r="F60" i="21"/>
  <c r="K65" i="21"/>
  <c r="O65" i="21"/>
  <c r="M65" i="21"/>
  <c r="Q65" i="21"/>
  <c r="D61" i="21" l="1"/>
  <c r="H66" i="21"/>
  <c r="F61" i="21"/>
  <c r="E61" i="21"/>
  <c r="L66" i="21"/>
  <c r="I66" i="21"/>
  <c r="N66" i="21"/>
  <c r="P66" i="21"/>
  <c r="J66" i="21"/>
  <c r="M66" i="21"/>
  <c r="O66" i="21"/>
  <c r="Q66" i="21"/>
  <c r="K66" i="21"/>
  <c r="H67" i="21" l="1"/>
  <c r="D62" i="21"/>
  <c r="J67" i="21"/>
  <c r="L67" i="21"/>
  <c r="N67" i="21"/>
  <c r="I67" i="21"/>
  <c r="P67" i="21"/>
  <c r="E62" i="21"/>
  <c r="F62" i="21"/>
  <c r="K67" i="21"/>
  <c r="O67" i="21"/>
  <c r="Q67" i="21"/>
  <c r="M67" i="21"/>
  <c r="D63" i="21" l="1"/>
  <c r="H68" i="21"/>
  <c r="F63" i="21"/>
  <c r="E63" i="21"/>
  <c r="P68" i="21"/>
  <c r="L68" i="21"/>
  <c r="I68" i="21"/>
  <c r="J68" i="21"/>
  <c r="N68" i="21"/>
  <c r="Q68" i="21"/>
  <c r="M68" i="21"/>
  <c r="O68" i="21"/>
  <c r="K68" i="21"/>
  <c r="H69" i="21" l="1"/>
  <c r="D64" i="21"/>
  <c r="J69" i="21"/>
  <c r="P69" i="21"/>
  <c r="I69" i="21"/>
  <c r="N69" i="21"/>
  <c r="L69" i="21"/>
  <c r="E64" i="21"/>
  <c r="F64" i="21"/>
  <c r="M69" i="21"/>
  <c r="K69" i="21"/>
  <c r="Q69" i="21"/>
  <c r="O69" i="21"/>
  <c r="D65" i="21" l="1"/>
  <c r="H70" i="21"/>
  <c r="F65" i="21"/>
  <c r="E65" i="21"/>
  <c r="P70" i="21"/>
  <c r="N70" i="21"/>
  <c r="L70" i="21"/>
  <c r="I70" i="21"/>
  <c r="J70" i="21"/>
  <c r="Q70" i="21"/>
  <c r="M70" i="21"/>
  <c r="O70" i="21"/>
  <c r="K70" i="21"/>
  <c r="H71" i="21" l="1"/>
  <c r="D66" i="21"/>
  <c r="J71" i="21"/>
  <c r="L71" i="21"/>
  <c r="N71" i="21"/>
  <c r="P71" i="21"/>
  <c r="I71" i="21"/>
  <c r="F66" i="21"/>
  <c r="E66" i="21"/>
  <c r="M71" i="21"/>
  <c r="K71" i="21"/>
  <c r="O71" i="21"/>
  <c r="Q71" i="21"/>
  <c r="D67" i="21" l="1"/>
  <c r="H72" i="21"/>
  <c r="E67" i="21"/>
  <c r="F67" i="21"/>
  <c r="L72" i="21"/>
  <c r="N72" i="21"/>
  <c r="P72" i="21"/>
  <c r="J72" i="21"/>
  <c r="I72" i="21"/>
  <c r="O72" i="21"/>
  <c r="Q72" i="21"/>
  <c r="K72" i="21"/>
  <c r="M72" i="21"/>
  <c r="H73" i="21" l="1"/>
  <c r="D68" i="21"/>
  <c r="J73" i="21"/>
  <c r="L73" i="21"/>
  <c r="P73" i="21"/>
  <c r="N73" i="21"/>
  <c r="I73" i="21"/>
  <c r="E68" i="21"/>
  <c r="F68" i="21"/>
  <c r="O73" i="21"/>
  <c r="M73" i="21"/>
  <c r="Q73" i="21"/>
  <c r="K73" i="21"/>
  <c r="D69" i="21" l="1"/>
  <c r="H74" i="21"/>
  <c r="F69" i="21"/>
  <c r="E69" i="21"/>
  <c r="N74" i="21"/>
  <c r="I74" i="21"/>
  <c r="P74" i="21"/>
  <c r="J74" i="21"/>
  <c r="L74" i="21"/>
  <c r="O74" i="21"/>
  <c r="M74" i="21"/>
  <c r="Q74" i="21"/>
  <c r="K74" i="21"/>
  <c r="H75" i="21" l="1"/>
  <c r="D70" i="21"/>
  <c r="N75" i="21"/>
  <c r="I75" i="21"/>
  <c r="L75" i="21"/>
  <c r="P75" i="21"/>
  <c r="J75" i="21"/>
  <c r="E70" i="21"/>
  <c r="F70" i="21"/>
  <c r="K75" i="21"/>
  <c r="M75" i="21"/>
  <c r="O75" i="21"/>
  <c r="Q75" i="21"/>
  <c r="D71" i="21" l="1"/>
  <c r="H76" i="21"/>
  <c r="F71" i="21"/>
  <c r="E71" i="21"/>
  <c r="J76" i="21"/>
  <c r="N76" i="21"/>
  <c r="L76" i="21"/>
  <c r="I76" i="21"/>
  <c r="P76" i="21"/>
  <c r="Q76" i="21"/>
  <c r="M76" i="21"/>
  <c r="O76" i="21"/>
  <c r="K76" i="21"/>
  <c r="H77" i="21" l="1"/>
  <c r="D72" i="21"/>
  <c r="J77" i="21"/>
  <c r="L77" i="21"/>
  <c r="I77" i="21"/>
  <c r="N77" i="21"/>
  <c r="P77" i="21"/>
  <c r="F72" i="21"/>
  <c r="E72" i="21"/>
  <c r="O77" i="21"/>
  <c r="Q77" i="21"/>
  <c r="M77" i="21"/>
  <c r="K77" i="21"/>
  <c r="D73" i="21" l="1"/>
  <c r="H78" i="21"/>
  <c r="F73" i="21"/>
  <c r="E73" i="21"/>
  <c r="I78" i="21"/>
  <c r="N78" i="21"/>
  <c r="P78" i="21"/>
  <c r="L78" i="21"/>
  <c r="J78" i="21"/>
  <c r="K78" i="21"/>
  <c r="Q78" i="21"/>
  <c r="M78" i="21"/>
  <c r="O78" i="21"/>
  <c r="H79" i="21" l="1"/>
  <c r="D74" i="21"/>
  <c r="J79" i="21"/>
  <c r="L79" i="21"/>
  <c r="N79" i="21"/>
  <c r="P79" i="21"/>
  <c r="I79" i="21"/>
  <c r="F74" i="21"/>
  <c r="E74" i="21"/>
  <c r="O79" i="21"/>
  <c r="Q79" i="21"/>
  <c r="M79" i="21"/>
  <c r="K79" i="21"/>
  <c r="D75" i="21" l="1"/>
  <c r="H80" i="21"/>
  <c r="E75" i="21"/>
  <c r="F75" i="21"/>
  <c r="L80" i="21"/>
  <c r="N80" i="21"/>
  <c r="P80" i="21"/>
  <c r="J80" i="21"/>
  <c r="I80" i="21"/>
  <c r="K80" i="21"/>
  <c r="Q80" i="21"/>
  <c r="O80" i="21"/>
  <c r="M80" i="21"/>
  <c r="H81" i="21" l="1"/>
  <c r="D76" i="21"/>
  <c r="J81" i="21"/>
  <c r="I81" i="21"/>
  <c r="L81" i="21"/>
  <c r="N81" i="21"/>
  <c r="P81" i="21"/>
  <c r="E76" i="21"/>
  <c r="F76" i="21"/>
  <c r="O81" i="21"/>
  <c r="Q81" i="21"/>
  <c r="M81" i="21"/>
  <c r="K81" i="21"/>
  <c r="D77" i="21" l="1"/>
  <c r="H82" i="21"/>
  <c r="E77" i="21"/>
  <c r="F77" i="21"/>
  <c r="I82" i="21"/>
  <c r="N82" i="21"/>
  <c r="P82" i="21"/>
  <c r="L82" i="21"/>
  <c r="J82" i="21"/>
  <c r="M82" i="21"/>
  <c r="O82" i="21"/>
  <c r="Q82" i="21"/>
  <c r="K82" i="21"/>
  <c r="H83" i="21" l="1"/>
  <c r="D78" i="21"/>
  <c r="L83" i="21"/>
  <c r="I83" i="21"/>
  <c r="J83" i="21"/>
  <c r="N83" i="21"/>
  <c r="P83" i="21"/>
  <c r="E78" i="21"/>
  <c r="F78" i="21"/>
  <c r="Q83" i="21"/>
  <c r="M83" i="21"/>
  <c r="O83" i="21"/>
  <c r="K83" i="21"/>
  <c r="D79" i="21" l="1"/>
  <c r="H84" i="21"/>
  <c r="F79" i="21"/>
  <c r="E79" i="21"/>
  <c r="J84" i="21"/>
  <c r="L84" i="21"/>
  <c r="I84" i="21"/>
  <c r="N84" i="21"/>
  <c r="P84" i="21"/>
  <c r="K84" i="21"/>
  <c r="Q84" i="21"/>
  <c r="M84" i="21"/>
  <c r="O84" i="21"/>
  <c r="H85" i="21" l="1"/>
  <c r="D80" i="21"/>
  <c r="P85" i="21"/>
  <c r="L85" i="21"/>
  <c r="N85" i="21"/>
  <c r="J85" i="21"/>
  <c r="I85" i="21"/>
  <c r="E80" i="21"/>
  <c r="F80" i="21"/>
  <c r="O85" i="21"/>
  <c r="M85" i="21"/>
  <c r="Q85" i="21"/>
  <c r="K85" i="21"/>
  <c r="D81" i="21" l="1"/>
  <c r="H86" i="21"/>
  <c r="E81" i="21"/>
  <c r="F81" i="21"/>
  <c r="N86" i="21"/>
  <c r="J86" i="21"/>
  <c r="I86" i="21"/>
  <c r="L86" i="21"/>
  <c r="P86" i="21"/>
  <c r="H87" i="21"/>
  <c r="K86" i="21"/>
  <c r="O86" i="21"/>
  <c r="M86" i="21"/>
  <c r="Q86" i="21"/>
  <c r="I87" i="21"/>
  <c r="N87" i="21"/>
  <c r="L87" i="21"/>
  <c r="J87" i="21"/>
  <c r="P87" i="21"/>
  <c r="M87" i="21"/>
  <c r="Q87" i="21"/>
  <c r="O87" i="21"/>
  <c r="K87" i="21"/>
  <c r="H88" i="21" l="1"/>
  <c r="D82" i="21"/>
  <c r="L88" i="21"/>
  <c r="N88" i="21"/>
  <c r="P88" i="21"/>
  <c r="I88" i="21"/>
  <c r="J88" i="21"/>
  <c r="E82" i="21"/>
  <c r="F82" i="21"/>
  <c r="K88" i="21"/>
  <c r="Q88" i="21"/>
  <c r="O88" i="21"/>
  <c r="M88" i="21"/>
  <c r="D83" i="21" l="1"/>
  <c r="H89" i="21"/>
  <c r="F83" i="21"/>
  <c r="E83" i="21"/>
  <c r="I89" i="21"/>
  <c r="J89" i="21"/>
  <c r="P89" i="21"/>
  <c r="L89" i="21"/>
  <c r="N89" i="21"/>
  <c r="K89" i="21"/>
  <c r="M89" i="21"/>
  <c r="Q89" i="21"/>
  <c r="O89" i="21"/>
  <c r="H90" i="21" l="1"/>
  <c r="D84" i="21"/>
  <c r="N90" i="21"/>
  <c r="P90" i="21"/>
  <c r="I90" i="21"/>
  <c r="L90" i="21"/>
  <c r="J90" i="21"/>
  <c r="F84" i="21"/>
  <c r="E84" i="21"/>
  <c r="M90" i="21"/>
  <c r="Q90" i="21"/>
  <c r="O90" i="21"/>
  <c r="K90" i="21"/>
  <c r="D85" i="21" l="1"/>
  <c r="H91" i="21"/>
  <c r="F85" i="21"/>
  <c r="E85" i="21"/>
  <c r="P91" i="21"/>
  <c r="L91" i="21"/>
  <c r="N91" i="21"/>
  <c r="J91" i="21"/>
  <c r="I91" i="21"/>
  <c r="K91" i="21"/>
  <c r="O91" i="21"/>
  <c r="M91" i="21"/>
  <c r="Q91" i="21"/>
  <c r="H92" i="21" l="1"/>
  <c r="D86" i="21"/>
  <c r="P92" i="21"/>
  <c r="I92" i="21"/>
  <c r="N92" i="21"/>
  <c r="L92" i="21"/>
  <c r="J92" i="21"/>
  <c r="E86" i="21"/>
  <c r="F86" i="21"/>
  <c r="O92" i="21"/>
  <c r="Q92" i="21"/>
  <c r="K92" i="21"/>
  <c r="M92" i="21"/>
  <c r="D87" i="21" l="1"/>
  <c r="H93" i="21"/>
  <c r="F87" i="21"/>
  <c r="E87" i="21"/>
  <c r="P93" i="21"/>
  <c r="I93" i="21"/>
  <c r="J93" i="21"/>
  <c r="L93" i="21"/>
  <c r="N93" i="21"/>
  <c r="O93" i="21"/>
  <c r="M93" i="21"/>
  <c r="K93" i="21"/>
  <c r="Q93" i="21"/>
  <c r="H94" i="21" l="1"/>
  <c r="D88" i="21"/>
  <c r="N94" i="21"/>
  <c r="L94" i="21"/>
  <c r="J94" i="21"/>
  <c r="I94" i="21"/>
  <c r="P94" i="21"/>
  <c r="F88" i="21"/>
  <c r="E88" i="21"/>
  <c r="Q94" i="21"/>
  <c r="O94" i="21"/>
  <c r="M94" i="21"/>
  <c r="K94" i="21"/>
  <c r="D89" i="21" l="1"/>
  <c r="H95" i="21"/>
  <c r="F89" i="21"/>
  <c r="E89" i="21"/>
  <c r="P95" i="21"/>
  <c r="J95" i="21"/>
  <c r="N95" i="21"/>
  <c r="I95" i="21"/>
  <c r="L95" i="21"/>
  <c r="Q95" i="21"/>
  <c r="M95" i="21"/>
  <c r="O95" i="21"/>
  <c r="K95" i="21"/>
  <c r="H96" i="21" l="1"/>
  <c r="D90" i="21"/>
  <c r="N96" i="21"/>
  <c r="P96" i="21"/>
  <c r="L96" i="21"/>
  <c r="J96" i="21"/>
  <c r="I96" i="21"/>
  <c r="F90" i="21"/>
  <c r="E90" i="21"/>
  <c r="K96" i="21"/>
  <c r="Q96" i="21"/>
  <c r="O96" i="21"/>
  <c r="M96" i="21"/>
  <c r="D91" i="21" l="1"/>
  <c r="H97" i="21"/>
  <c r="F91" i="21"/>
  <c r="E91" i="21"/>
  <c r="P97" i="21"/>
  <c r="J97" i="21"/>
  <c r="N97" i="21"/>
  <c r="I97" i="21"/>
  <c r="L97" i="21"/>
  <c r="K97" i="21"/>
  <c r="Q97" i="21"/>
  <c r="O97" i="21"/>
  <c r="M97" i="21"/>
  <c r="H98" i="21" l="1"/>
  <c r="D92" i="21"/>
  <c r="N98" i="21"/>
  <c r="L98" i="21"/>
  <c r="I98" i="21"/>
  <c r="P98" i="21"/>
  <c r="J98" i="21"/>
  <c r="E92" i="21"/>
  <c r="F92" i="21"/>
  <c r="O98" i="21"/>
  <c r="M98" i="21"/>
  <c r="Q98" i="21"/>
  <c r="K98" i="21"/>
  <c r="D93" i="21" l="1"/>
  <c r="H99" i="21"/>
  <c r="F93" i="21"/>
  <c r="E93" i="21"/>
  <c r="I99" i="21"/>
  <c r="P99" i="21"/>
  <c r="L99" i="21"/>
  <c r="N99" i="21"/>
  <c r="J99" i="21"/>
  <c r="M99" i="21"/>
  <c r="O99" i="21"/>
  <c r="Q99" i="21"/>
  <c r="K99" i="21"/>
  <c r="H100" i="21" l="1"/>
  <c r="D94" i="21"/>
  <c r="J100" i="21"/>
  <c r="L100" i="21"/>
  <c r="N100" i="21"/>
  <c r="P100" i="21"/>
  <c r="I100" i="21"/>
  <c r="E94" i="21"/>
  <c r="F94" i="21"/>
  <c r="K100" i="21"/>
  <c r="O100" i="21"/>
  <c r="Q100" i="21"/>
  <c r="M100" i="21"/>
  <c r="D95" i="21" l="1"/>
  <c r="H101" i="21"/>
  <c r="F95" i="21"/>
  <c r="E95" i="21"/>
  <c r="J101" i="21"/>
  <c r="L101" i="21"/>
  <c r="I101" i="21"/>
  <c r="N101" i="21"/>
  <c r="P101" i="21"/>
  <c r="M101" i="21"/>
  <c r="K101" i="21"/>
  <c r="Q101" i="21"/>
  <c r="O101" i="21"/>
  <c r="H102" i="21" l="1"/>
  <c r="D96" i="21"/>
  <c r="P102" i="21"/>
  <c r="J102" i="21"/>
  <c r="N102" i="21"/>
  <c r="I102" i="21"/>
  <c r="L102" i="21"/>
  <c r="E96" i="21"/>
  <c r="F96" i="21"/>
  <c r="O102" i="21"/>
  <c r="K102" i="21"/>
  <c r="M102" i="21"/>
  <c r="Q102" i="21"/>
  <c r="D97" i="21" l="1"/>
  <c r="H103" i="21"/>
  <c r="F97" i="21"/>
  <c r="E97" i="21"/>
  <c r="L103" i="21"/>
  <c r="N103" i="21"/>
  <c r="J103" i="21"/>
  <c r="P103" i="21"/>
  <c r="I103" i="21"/>
  <c r="K103" i="21"/>
  <c r="M103" i="21"/>
  <c r="Q103" i="21"/>
  <c r="O103" i="21"/>
  <c r="H104" i="21" l="1"/>
  <c r="D98" i="21"/>
  <c r="J104" i="21"/>
  <c r="N104" i="21"/>
  <c r="I104" i="21"/>
  <c r="P104" i="21"/>
  <c r="L104" i="21"/>
  <c r="E98" i="21"/>
  <c r="F98" i="21"/>
  <c r="M104" i="21"/>
  <c r="K104" i="21"/>
  <c r="O104" i="21"/>
  <c r="Q104" i="21"/>
  <c r="D99" i="21" l="1"/>
  <c r="H105" i="21"/>
  <c r="F99" i="21"/>
  <c r="E99" i="21"/>
  <c r="J105" i="21"/>
  <c r="N105" i="21"/>
  <c r="I105" i="21"/>
  <c r="L105" i="21"/>
  <c r="P105" i="21"/>
  <c r="K105" i="21"/>
  <c r="Q105" i="21"/>
  <c r="O105" i="21"/>
  <c r="M105" i="21"/>
  <c r="H106" i="21" l="1"/>
  <c r="D100" i="21"/>
  <c r="L106" i="21"/>
  <c r="J106" i="21"/>
  <c r="P106" i="21"/>
  <c r="I106" i="21"/>
  <c r="N106" i="21"/>
  <c r="E100" i="21"/>
  <c r="F100" i="21"/>
  <c r="M106" i="21"/>
  <c r="O106" i="21"/>
  <c r="K106" i="21"/>
  <c r="Q106" i="21"/>
  <c r="D101" i="21" l="1"/>
  <c r="H107" i="21"/>
  <c r="E101" i="21"/>
  <c r="F101" i="21"/>
  <c r="I107" i="21"/>
  <c r="L107" i="21"/>
  <c r="J107" i="21"/>
  <c r="N107" i="21"/>
  <c r="P107" i="21"/>
  <c r="M107" i="21"/>
  <c r="Q107" i="21"/>
  <c r="O107" i="21"/>
  <c r="K107" i="21"/>
  <c r="H108" i="21" l="1"/>
  <c r="D102" i="21"/>
  <c r="L108" i="21"/>
  <c r="N108" i="21"/>
  <c r="P108" i="21"/>
  <c r="J108" i="21"/>
  <c r="I108" i="21"/>
  <c r="E102" i="21"/>
  <c r="F102" i="21"/>
  <c r="O108" i="21"/>
  <c r="K108" i="21"/>
  <c r="Q108" i="21"/>
  <c r="M108" i="21"/>
  <c r="D103" i="21" l="1"/>
  <c r="H109" i="21"/>
  <c r="E103" i="21"/>
  <c r="F103" i="21"/>
  <c r="N109" i="21"/>
  <c r="L109" i="21"/>
  <c r="P109" i="21"/>
  <c r="J109" i="21"/>
  <c r="I109" i="21"/>
  <c r="M109" i="21"/>
  <c r="O109" i="21"/>
  <c r="Q109" i="21"/>
  <c r="K109" i="21"/>
  <c r="H110" i="21" l="1"/>
  <c r="D104" i="21"/>
  <c r="J110" i="21"/>
  <c r="N110" i="21"/>
  <c r="L110" i="21"/>
  <c r="I110" i="21"/>
  <c r="P110" i="21"/>
  <c r="E104" i="21"/>
  <c r="F104" i="21"/>
  <c r="K110" i="21"/>
  <c r="M110" i="21"/>
  <c r="Q110" i="21"/>
  <c r="O110" i="21"/>
  <c r="D105" i="21" l="1"/>
  <c r="H111" i="21"/>
  <c r="E105" i="21"/>
  <c r="F105" i="21"/>
  <c r="J111" i="21"/>
  <c r="N111" i="21"/>
  <c r="P111" i="21"/>
  <c r="L111" i="21"/>
  <c r="I111" i="21"/>
  <c r="O111" i="21"/>
  <c r="Q111" i="21"/>
  <c r="K111" i="21"/>
  <c r="M111" i="21"/>
  <c r="H112" i="21" l="1"/>
  <c r="D106" i="21"/>
  <c r="J112" i="21"/>
  <c r="N112" i="21"/>
  <c r="L112" i="21"/>
  <c r="P112" i="21"/>
  <c r="I112" i="21"/>
  <c r="E106" i="21"/>
  <c r="F106" i="21"/>
  <c r="M112" i="21"/>
  <c r="K112" i="21"/>
  <c r="O112" i="21"/>
  <c r="Q112" i="21"/>
  <c r="D107" i="21" l="1"/>
  <c r="H113" i="21"/>
  <c r="E107" i="21"/>
  <c r="F107" i="21"/>
  <c r="P113" i="21"/>
  <c r="I113" i="21"/>
  <c r="L113" i="21"/>
  <c r="J113" i="21"/>
  <c r="N113" i="21"/>
  <c r="Q113" i="21"/>
  <c r="K113" i="21"/>
  <c r="O113" i="21"/>
  <c r="M113" i="21"/>
  <c r="H114" i="21" l="1"/>
  <c r="D108" i="21"/>
  <c r="L114" i="21"/>
  <c r="P114" i="21"/>
  <c r="I114" i="21"/>
  <c r="N114" i="21"/>
  <c r="J114" i="21"/>
  <c r="E108" i="21"/>
  <c r="F108" i="21"/>
  <c r="K114" i="21"/>
  <c r="Q114" i="21"/>
  <c r="O114" i="21"/>
  <c r="M114" i="21"/>
  <c r="D109" i="21" l="1"/>
  <c r="H115" i="21"/>
  <c r="E109" i="21"/>
  <c r="F109" i="21"/>
  <c r="I115" i="21"/>
  <c r="J115" i="21"/>
  <c r="P115" i="21"/>
  <c r="N115" i="21"/>
  <c r="L115" i="21"/>
  <c r="K115" i="21"/>
  <c r="Q115" i="21"/>
  <c r="M115" i="21"/>
  <c r="O115" i="21"/>
  <c r="H116" i="21" l="1"/>
  <c r="D110" i="21"/>
  <c r="N116" i="21"/>
  <c r="P116" i="21"/>
  <c r="I116" i="21"/>
  <c r="J116" i="21"/>
  <c r="L116" i="21"/>
  <c r="E110" i="21"/>
  <c r="F110" i="21"/>
  <c r="O116" i="21"/>
  <c r="Q116" i="21"/>
  <c r="K116" i="21"/>
  <c r="M116" i="21"/>
  <c r="D111" i="21" l="1"/>
  <c r="H117" i="21"/>
  <c r="E111" i="21"/>
  <c r="F111" i="21"/>
  <c r="P117" i="21"/>
  <c r="I117" i="21"/>
  <c r="N117" i="21"/>
  <c r="L117" i="21"/>
  <c r="J117" i="21"/>
  <c r="O117" i="21"/>
  <c r="M117" i="21"/>
  <c r="K117" i="21"/>
  <c r="Q117" i="21"/>
  <c r="H118" i="21" l="1"/>
  <c r="D112" i="21"/>
  <c r="I118" i="21"/>
  <c r="L118" i="21"/>
  <c r="N118" i="21"/>
  <c r="P118" i="21"/>
  <c r="J118" i="21"/>
  <c r="F112" i="21"/>
  <c r="E112" i="21"/>
  <c r="O118" i="21"/>
  <c r="K118" i="21"/>
  <c r="M118" i="21"/>
  <c r="Q118" i="21"/>
  <c r="H119" i="21" l="1"/>
  <c r="D113" i="21"/>
  <c r="J119" i="21"/>
  <c r="I119" i="21"/>
  <c r="P119" i="21"/>
  <c r="L119" i="21"/>
  <c r="N119" i="21"/>
  <c r="F113" i="21"/>
  <c r="E113" i="21"/>
  <c r="K119" i="21"/>
  <c r="M119" i="21"/>
  <c r="Q119" i="21"/>
  <c r="O119" i="21"/>
  <c r="D114" i="21" l="1"/>
  <c r="H120" i="21"/>
  <c r="E114" i="21"/>
  <c r="F114" i="21"/>
  <c r="N120" i="21"/>
  <c r="I120" i="21"/>
  <c r="L120" i="21"/>
  <c r="J120" i="21"/>
  <c r="P120" i="21"/>
  <c r="K120" i="21"/>
  <c r="O120" i="21"/>
  <c r="M120" i="21"/>
  <c r="Q120" i="21"/>
  <c r="H121" i="21" l="1"/>
  <c r="D115" i="21"/>
  <c r="J121" i="21"/>
  <c r="I121" i="21"/>
  <c r="P121" i="21"/>
  <c r="N121" i="21"/>
  <c r="L121" i="21"/>
  <c r="E115" i="21"/>
  <c r="F115" i="21"/>
  <c r="M121" i="21"/>
  <c r="O121" i="21"/>
  <c r="K121" i="21"/>
  <c r="Q121" i="21"/>
  <c r="D116" i="21" l="1"/>
  <c r="H122" i="21"/>
  <c r="E116" i="21"/>
  <c r="F116" i="21"/>
  <c r="L122" i="21"/>
  <c r="J122" i="21"/>
  <c r="P122" i="21"/>
  <c r="N122" i="21"/>
  <c r="I122" i="21"/>
  <c r="M122" i="21"/>
  <c r="K122" i="21"/>
  <c r="Q122" i="21"/>
  <c r="O122" i="21"/>
  <c r="H123" i="21" l="1"/>
  <c r="D117" i="21"/>
  <c r="P123" i="21"/>
  <c r="L123" i="21"/>
  <c r="N123" i="21"/>
  <c r="J123" i="21"/>
  <c r="I123" i="21"/>
  <c r="E117" i="21"/>
  <c r="F117" i="21"/>
  <c r="K123" i="21"/>
  <c r="Q123" i="21"/>
  <c r="O123" i="21"/>
  <c r="M123" i="21"/>
  <c r="D118" i="21" l="1"/>
  <c r="H124" i="21"/>
  <c r="E118" i="21"/>
  <c r="F118" i="21"/>
  <c r="P124" i="21"/>
  <c r="I124" i="21"/>
  <c r="N124" i="21"/>
  <c r="L124" i="21"/>
  <c r="J124" i="21"/>
  <c r="M124" i="21"/>
  <c r="O124" i="21"/>
  <c r="K124" i="21"/>
  <c r="Q124" i="21"/>
  <c r="H125" i="21" l="1"/>
  <c r="D119" i="21"/>
  <c r="P125" i="21"/>
  <c r="I125" i="21"/>
  <c r="J125" i="21"/>
  <c r="L125" i="21"/>
  <c r="N125" i="21"/>
  <c r="F119" i="21"/>
  <c r="E119" i="21"/>
  <c r="O125" i="21"/>
  <c r="M125" i="21"/>
  <c r="Q125" i="21"/>
  <c r="K125" i="21"/>
  <c r="H126" i="21" l="1"/>
  <c r="D120" i="21"/>
  <c r="N126" i="21"/>
  <c r="J126" i="21"/>
  <c r="P126" i="21"/>
  <c r="I126" i="21"/>
  <c r="L126" i="21"/>
  <c r="E120" i="21"/>
  <c r="F120" i="21"/>
  <c r="O126" i="21"/>
  <c r="K126" i="21"/>
  <c r="M126" i="21"/>
  <c r="Q126" i="21"/>
  <c r="H127" i="21" l="1"/>
  <c r="D121" i="21"/>
  <c r="P127" i="21"/>
  <c r="L127" i="21"/>
  <c r="I127" i="21"/>
  <c r="J127" i="21"/>
  <c r="N127" i="21"/>
  <c r="E121" i="21"/>
  <c r="F121" i="21"/>
  <c r="M127" i="21"/>
  <c r="O127" i="21"/>
  <c r="K127" i="21"/>
  <c r="Q127" i="21"/>
  <c r="D122" i="21" l="1"/>
  <c r="H128" i="21"/>
  <c r="E122" i="21"/>
  <c r="F122" i="21"/>
  <c r="J128" i="21"/>
  <c r="I128" i="21"/>
  <c r="P128" i="21"/>
  <c r="N128" i="21"/>
  <c r="L128" i="21"/>
  <c r="O128" i="21"/>
  <c r="Q128" i="21"/>
  <c r="M128" i="21"/>
  <c r="K128" i="21"/>
  <c r="H129" i="21" l="1"/>
  <c r="D123" i="21"/>
  <c r="L129" i="21"/>
  <c r="N129" i="21"/>
  <c r="I129" i="21"/>
  <c r="J129" i="21"/>
  <c r="P129" i="21"/>
  <c r="E123" i="21"/>
  <c r="F123" i="21"/>
  <c r="K129" i="21"/>
  <c r="Q129" i="21"/>
  <c r="M129" i="21"/>
  <c r="O129" i="21"/>
  <c r="D124" i="21" l="1"/>
  <c r="H130" i="21"/>
  <c r="F124" i="21"/>
  <c r="E124" i="21"/>
  <c r="N130" i="21"/>
  <c r="I130" i="21"/>
  <c r="L130" i="21"/>
  <c r="P130" i="21"/>
  <c r="J130" i="21"/>
  <c r="M130" i="21"/>
  <c r="O130" i="21"/>
  <c r="Q130" i="21"/>
  <c r="K130" i="21"/>
  <c r="H131" i="21" l="1"/>
  <c r="D125" i="21"/>
  <c r="L131" i="21"/>
  <c r="I131" i="21"/>
  <c r="J131" i="21"/>
  <c r="N131" i="21"/>
  <c r="P131" i="21"/>
  <c r="E125" i="21"/>
  <c r="F125" i="21"/>
  <c r="Q131" i="21"/>
  <c r="K131" i="21"/>
  <c r="O131" i="21"/>
  <c r="M131" i="21"/>
  <c r="D126" i="21" l="1"/>
  <c r="H132" i="21"/>
  <c r="F126" i="21"/>
  <c r="E126" i="21"/>
  <c r="J132" i="21"/>
  <c r="P132" i="21"/>
  <c r="L132" i="21"/>
  <c r="N132" i="21"/>
  <c r="I132" i="21"/>
  <c r="K132" i="21"/>
  <c r="M132" i="21"/>
  <c r="O132" i="21"/>
  <c r="Q132" i="21"/>
  <c r="H133" i="21" l="1"/>
  <c r="D127" i="21"/>
  <c r="N133" i="21"/>
  <c r="L133" i="21"/>
  <c r="J133" i="21"/>
  <c r="I133" i="21"/>
  <c r="P133" i="21"/>
  <c r="F127" i="21"/>
  <c r="E127" i="21"/>
  <c r="K133" i="21"/>
  <c r="Q133" i="21"/>
  <c r="O133" i="21"/>
  <c r="M133" i="21"/>
  <c r="D128" i="21" l="1"/>
  <c r="H134" i="21"/>
  <c r="E128" i="21"/>
  <c r="F128" i="21"/>
  <c r="L134" i="21"/>
  <c r="P134" i="21"/>
  <c r="I134" i="21"/>
  <c r="J134" i="21"/>
  <c r="N134" i="21"/>
  <c r="K134" i="21"/>
  <c r="Q134" i="21"/>
  <c r="M134" i="21"/>
  <c r="O134" i="21"/>
  <c r="H135" i="21" l="1"/>
  <c r="D129" i="21"/>
  <c r="J135" i="21"/>
  <c r="N135" i="21"/>
  <c r="I135" i="21"/>
  <c r="P135" i="21"/>
  <c r="L135" i="21"/>
  <c r="F129" i="21"/>
  <c r="E129" i="21"/>
  <c r="K135" i="21"/>
  <c r="Q135" i="21"/>
  <c r="M135" i="21"/>
  <c r="O135" i="21"/>
  <c r="D130" i="21" l="1"/>
  <c r="H136" i="21"/>
  <c r="E130" i="21"/>
  <c r="F130" i="21"/>
  <c r="J136" i="21"/>
  <c r="N136" i="21"/>
  <c r="P136" i="21"/>
  <c r="L136" i="21"/>
  <c r="I136" i="21"/>
  <c r="O136" i="21"/>
  <c r="M136" i="21"/>
  <c r="K136" i="21"/>
  <c r="Q136" i="21"/>
  <c r="H137" i="21" l="1"/>
  <c r="D131" i="21"/>
  <c r="P137" i="21"/>
  <c r="N137" i="21"/>
  <c r="I137" i="21"/>
  <c r="J137" i="21"/>
  <c r="L137" i="21"/>
  <c r="E131" i="21"/>
  <c r="F131" i="21"/>
  <c r="O137" i="21"/>
  <c r="Q137" i="21"/>
  <c r="M137" i="21"/>
  <c r="K137" i="21"/>
  <c r="D132" i="21" l="1"/>
  <c r="H138" i="21"/>
  <c r="F132" i="21"/>
  <c r="E132" i="21"/>
  <c r="L138" i="21"/>
  <c r="J138" i="21"/>
  <c r="I138" i="21"/>
  <c r="N138" i="21"/>
  <c r="P138" i="21"/>
  <c r="K138" i="21"/>
  <c r="Q138" i="21"/>
  <c r="M138" i="21"/>
  <c r="O138" i="21"/>
  <c r="D133" i="21" l="1"/>
  <c r="H139" i="21"/>
  <c r="F133" i="21"/>
  <c r="E133" i="21"/>
  <c r="L139" i="21"/>
  <c r="N139" i="21"/>
  <c r="P139" i="21"/>
  <c r="J139" i="21"/>
  <c r="I139" i="21"/>
  <c r="O139" i="21"/>
  <c r="M139" i="21"/>
  <c r="K139" i="21"/>
  <c r="Q139" i="21"/>
  <c r="H140" i="21" l="1"/>
  <c r="D134" i="21"/>
  <c r="N140" i="21"/>
  <c r="L140" i="21"/>
  <c r="P140" i="21"/>
  <c r="J140" i="21"/>
  <c r="I140" i="21"/>
  <c r="E134" i="21"/>
  <c r="F134" i="21"/>
  <c r="O140" i="21"/>
  <c r="K140" i="21"/>
  <c r="M140" i="21"/>
  <c r="Q140" i="21"/>
  <c r="D135" i="21" l="1"/>
  <c r="H141" i="21"/>
  <c r="E135" i="21"/>
  <c r="F135" i="21"/>
  <c r="P141" i="21"/>
  <c r="I141" i="21"/>
  <c r="J141" i="21"/>
  <c r="N141" i="21"/>
  <c r="L141" i="21"/>
  <c r="Q141" i="21"/>
  <c r="O141" i="21"/>
  <c r="K141" i="21"/>
  <c r="M141" i="21"/>
  <c r="H142" i="21" l="1"/>
  <c r="D136" i="21"/>
  <c r="J142" i="21"/>
  <c r="I142" i="21"/>
  <c r="N142" i="21"/>
  <c r="L142" i="21"/>
  <c r="P142" i="21"/>
  <c r="E136" i="21"/>
  <c r="F136" i="21"/>
  <c r="K142" i="21"/>
  <c r="M142" i="21"/>
  <c r="O142" i="21"/>
  <c r="Q142" i="21"/>
  <c r="D137" i="21" l="1"/>
  <c r="H143" i="21"/>
  <c r="F137" i="21"/>
  <c r="E137" i="21"/>
  <c r="I143" i="21"/>
  <c r="L143" i="21"/>
  <c r="P143" i="21"/>
  <c r="J143" i="21"/>
  <c r="N143" i="21"/>
  <c r="K143" i="21"/>
  <c r="Q143" i="21"/>
  <c r="O143" i="21"/>
  <c r="M143" i="21"/>
  <c r="H144" i="21" l="1"/>
  <c r="D138" i="21"/>
  <c r="I144" i="21"/>
  <c r="J144" i="21"/>
  <c r="L144" i="21"/>
  <c r="N144" i="21"/>
  <c r="P144" i="21"/>
  <c r="E138" i="21"/>
  <c r="F138" i="21"/>
  <c r="O144" i="21"/>
  <c r="Q144" i="21"/>
  <c r="K144" i="21"/>
  <c r="M144" i="21"/>
  <c r="D139" i="21" l="1"/>
  <c r="H145" i="21"/>
  <c r="F139" i="21"/>
  <c r="E139" i="21"/>
  <c r="I145" i="21"/>
  <c r="N145" i="21"/>
  <c r="J145" i="21"/>
  <c r="P145" i="21"/>
  <c r="L145" i="21"/>
  <c r="O145" i="21"/>
  <c r="K145" i="21"/>
  <c r="Q145" i="21"/>
  <c r="M145" i="21"/>
  <c r="H146" i="21" l="1"/>
  <c r="D140" i="21"/>
  <c r="J146" i="21"/>
  <c r="P146" i="21"/>
  <c r="I146" i="21"/>
  <c r="N146" i="21"/>
  <c r="L146" i="21"/>
  <c r="F140" i="21"/>
  <c r="E140" i="21"/>
  <c r="K146" i="21"/>
  <c r="M146" i="21"/>
  <c r="O146" i="21"/>
  <c r="Q146" i="21"/>
  <c r="D141" i="21" l="1"/>
  <c r="H147" i="21"/>
  <c r="F141" i="21"/>
  <c r="E141" i="21"/>
  <c r="J147" i="21"/>
  <c r="N147" i="21"/>
  <c r="I147" i="21"/>
  <c r="P147" i="21"/>
  <c r="L147" i="21"/>
  <c r="K147" i="21"/>
  <c r="Q147" i="21"/>
  <c r="O147" i="21"/>
  <c r="M147" i="21"/>
  <c r="H148" i="21" l="1"/>
  <c r="D142" i="21"/>
  <c r="I148" i="21"/>
  <c r="J148" i="21"/>
  <c r="P148" i="21"/>
  <c r="N148" i="21"/>
  <c r="L148" i="21"/>
  <c r="E142" i="21"/>
  <c r="F142" i="21"/>
  <c r="M148" i="21"/>
  <c r="K148" i="21"/>
  <c r="Q148" i="21"/>
  <c r="O148" i="21"/>
  <c r="D143" i="21" l="1"/>
  <c r="H149" i="21"/>
  <c r="F143" i="21"/>
  <c r="E143" i="21"/>
  <c r="N149" i="21"/>
  <c r="J149" i="21"/>
  <c r="L149" i="21"/>
  <c r="I149" i="21"/>
  <c r="P149" i="21"/>
  <c r="Q149" i="21"/>
  <c r="O149" i="21"/>
  <c r="M149" i="21"/>
  <c r="K149" i="21"/>
  <c r="H150" i="21" l="1"/>
  <c r="D144" i="21"/>
  <c r="I150" i="21"/>
  <c r="J150" i="21"/>
  <c r="N150" i="21"/>
  <c r="P150" i="21"/>
  <c r="L150" i="21"/>
  <c r="E144" i="21"/>
  <c r="F144" i="21"/>
  <c r="M150" i="21"/>
  <c r="O150" i="21"/>
  <c r="Q150" i="21"/>
  <c r="K150" i="21"/>
  <c r="D145" i="21" l="1"/>
  <c r="H151" i="21"/>
  <c r="F145" i="21"/>
  <c r="E145" i="21"/>
  <c r="L151" i="21"/>
  <c r="N151" i="21"/>
  <c r="I151" i="21"/>
  <c r="J151" i="21"/>
  <c r="P151" i="21"/>
  <c r="O151" i="21"/>
  <c r="M151" i="21"/>
  <c r="Q151" i="21"/>
  <c r="K151" i="21"/>
  <c r="H152" i="21" l="1"/>
  <c r="D146" i="21"/>
  <c r="J152" i="21"/>
  <c r="I152" i="21"/>
  <c r="N152" i="21"/>
  <c r="P152" i="21"/>
  <c r="L152" i="21"/>
  <c r="F146" i="21"/>
  <c r="E146" i="21"/>
  <c r="O152" i="21"/>
  <c r="K152" i="21"/>
  <c r="M152" i="21"/>
  <c r="Q152" i="21"/>
  <c r="D147" i="21" l="1"/>
  <c r="H153" i="21"/>
  <c r="E147" i="21"/>
  <c r="F147" i="21"/>
  <c r="J153" i="21"/>
  <c r="L153" i="21"/>
  <c r="N153" i="21"/>
  <c r="I153" i="21"/>
  <c r="P153" i="21"/>
  <c r="M153" i="21"/>
  <c r="O153" i="21"/>
  <c r="Q153" i="21"/>
  <c r="K153" i="21"/>
  <c r="H154" i="21" l="1"/>
  <c r="D148" i="21"/>
  <c r="L154" i="21"/>
  <c r="J154" i="21"/>
  <c r="P154" i="21"/>
  <c r="N154" i="21"/>
  <c r="I154" i="21"/>
  <c r="E148" i="21"/>
  <c r="F148" i="21"/>
  <c r="O154" i="21"/>
  <c r="K154" i="21"/>
  <c r="Q154" i="21"/>
  <c r="M154" i="21"/>
  <c r="D149" i="21" l="1"/>
  <c r="H155" i="21"/>
  <c r="E149" i="21"/>
  <c r="F149" i="21"/>
  <c r="P155" i="21"/>
  <c r="I155" i="21"/>
  <c r="L155" i="21"/>
  <c r="J155" i="21"/>
  <c r="N155" i="21"/>
  <c r="K155" i="21"/>
  <c r="O155" i="21"/>
  <c r="Q155" i="21"/>
  <c r="M155" i="21"/>
  <c r="H156" i="21" l="1"/>
  <c r="D150" i="21"/>
  <c r="P156" i="21"/>
  <c r="J156" i="21"/>
  <c r="L156" i="21"/>
  <c r="I156" i="21"/>
  <c r="N156" i="21"/>
  <c r="E150" i="21"/>
  <c r="F150" i="21"/>
  <c r="Q156" i="21"/>
  <c r="K156" i="21"/>
  <c r="M156" i="21"/>
  <c r="O156" i="21"/>
  <c r="D151" i="21" l="1"/>
  <c r="H157" i="21"/>
  <c r="E151" i="21"/>
  <c r="F151" i="21"/>
  <c r="P157" i="21"/>
  <c r="N157" i="21"/>
  <c r="L157" i="21"/>
  <c r="I157" i="21"/>
  <c r="J157" i="21"/>
  <c r="O157" i="21"/>
  <c r="K157" i="21"/>
  <c r="Q157" i="21"/>
  <c r="M157" i="21"/>
  <c r="H158" i="21" l="1"/>
  <c r="D152" i="21"/>
  <c r="L158" i="21"/>
  <c r="J158" i="21"/>
  <c r="P158" i="21"/>
  <c r="I158" i="21"/>
  <c r="N158" i="21"/>
  <c r="E152" i="21"/>
  <c r="F152" i="21"/>
  <c r="Q158" i="21"/>
  <c r="K158" i="21"/>
  <c r="M158" i="21"/>
  <c r="O158" i="21"/>
  <c r="D153" i="21" l="1"/>
  <c r="H159" i="21"/>
  <c r="E153" i="21"/>
  <c r="F153" i="21"/>
  <c r="L159" i="21"/>
  <c r="P159" i="21"/>
  <c r="N159" i="21"/>
  <c r="J159" i="21"/>
  <c r="I159" i="21"/>
  <c r="K159" i="21"/>
  <c r="Q159" i="21"/>
  <c r="O159" i="21"/>
  <c r="M159" i="21"/>
  <c r="H160" i="21" l="1"/>
  <c r="D154" i="21"/>
  <c r="J160" i="21"/>
  <c r="N160" i="21"/>
  <c r="I160" i="21"/>
  <c r="L160" i="21"/>
  <c r="P160" i="21"/>
  <c r="E154" i="21"/>
  <c r="F154" i="21"/>
  <c r="M160" i="21"/>
  <c r="K160" i="21"/>
  <c r="Q160" i="21"/>
  <c r="O160" i="21"/>
  <c r="D155" i="21" l="1"/>
  <c r="H161" i="21"/>
  <c r="F155" i="21"/>
  <c r="E155" i="21"/>
  <c r="N161" i="21"/>
  <c r="P161" i="21"/>
  <c r="L161" i="21"/>
  <c r="I161" i="21"/>
  <c r="J161" i="21"/>
  <c r="M161" i="21"/>
  <c r="O161" i="21"/>
  <c r="K161" i="21"/>
  <c r="Q161" i="21"/>
  <c r="H162" i="21" l="1"/>
  <c r="D156" i="21"/>
  <c r="J162" i="21"/>
  <c r="P162" i="21"/>
  <c r="L162" i="21"/>
  <c r="N162" i="21"/>
  <c r="I162" i="21"/>
  <c r="F156" i="21"/>
  <c r="E156" i="21"/>
  <c r="M162" i="21"/>
  <c r="O162" i="21"/>
  <c r="Q162" i="21"/>
  <c r="K162" i="21"/>
  <c r="H163" i="21" l="1"/>
  <c r="D157" i="21"/>
  <c r="N163" i="21"/>
  <c r="L163" i="21"/>
  <c r="P163" i="21"/>
  <c r="I163" i="21"/>
  <c r="J163" i="21"/>
  <c r="E157" i="21"/>
  <c r="F157" i="21"/>
  <c r="Q163" i="21"/>
  <c r="K163" i="21"/>
  <c r="M163" i="21"/>
  <c r="O163" i="21"/>
  <c r="H164" i="21" l="1"/>
  <c r="D158" i="21"/>
  <c r="J164" i="21"/>
  <c r="L164" i="21"/>
  <c r="I164" i="21"/>
  <c r="N164" i="21"/>
  <c r="P164" i="21"/>
  <c r="E158" i="21"/>
  <c r="F158" i="21"/>
  <c r="O164" i="21"/>
  <c r="K164" i="21"/>
  <c r="M164" i="21"/>
  <c r="Q164" i="21"/>
  <c r="D159" i="21" l="1"/>
  <c r="H165" i="21"/>
  <c r="E159" i="21"/>
  <c r="F159" i="21"/>
  <c r="N165" i="21"/>
  <c r="J165" i="21"/>
  <c r="I165" i="21"/>
  <c r="P165" i="21"/>
  <c r="L165" i="21"/>
  <c r="Q165" i="21"/>
  <c r="O165" i="21"/>
  <c r="M165" i="21"/>
  <c r="K165" i="21"/>
  <c r="H166" i="21" l="1"/>
  <c r="D160" i="21"/>
  <c r="J166" i="21"/>
  <c r="L166" i="21"/>
  <c r="I166" i="21"/>
  <c r="N166" i="21"/>
  <c r="P166" i="21"/>
  <c r="F160" i="21"/>
  <c r="E160" i="21"/>
  <c r="O166" i="21"/>
  <c r="Q166" i="21"/>
  <c r="M166" i="21"/>
  <c r="K166" i="21"/>
  <c r="D161" i="21" l="1"/>
  <c r="H167" i="21"/>
  <c r="F161" i="21"/>
  <c r="E161" i="21"/>
  <c r="N167" i="21"/>
  <c r="L167" i="21"/>
  <c r="P167" i="21"/>
  <c r="J167" i="21"/>
  <c r="I167" i="21"/>
  <c r="Q167" i="21"/>
  <c r="O167" i="21"/>
  <c r="M167" i="21"/>
  <c r="K167" i="21"/>
  <c r="H168" i="21" l="1"/>
  <c r="D162" i="21"/>
  <c r="J168" i="21"/>
  <c r="P168" i="21"/>
  <c r="I168" i="21"/>
  <c r="L168" i="21"/>
  <c r="N168" i="21"/>
  <c r="F162" i="21"/>
  <c r="E162" i="21"/>
  <c r="K168" i="21"/>
  <c r="O168" i="21"/>
  <c r="M168" i="21"/>
  <c r="Q168" i="21"/>
  <c r="D163" i="21" l="1"/>
  <c r="H169" i="21"/>
  <c r="E163" i="21"/>
  <c r="F163" i="21"/>
  <c r="I169" i="21"/>
  <c r="P169" i="21"/>
  <c r="L169" i="21"/>
  <c r="J169" i="21"/>
  <c r="N169" i="21"/>
  <c r="Q169" i="21"/>
  <c r="O169" i="21"/>
  <c r="K169" i="21"/>
  <c r="M169" i="21"/>
  <c r="H170" i="21" l="1"/>
  <c r="D164" i="21"/>
  <c r="P170" i="21"/>
  <c r="I170" i="21"/>
  <c r="L170" i="21"/>
  <c r="J170" i="21"/>
  <c r="N170" i="21"/>
  <c r="F164" i="21"/>
  <c r="E164" i="21"/>
  <c r="K170" i="21"/>
  <c r="M170" i="21"/>
  <c r="O170" i="21"/>
  <c r="Q170" i="21"/>
  <c r="D165" i="21" l="1"/>
  <c r="H171" i="21"/>
  <c r="E165" i="21"/>
  <c r="F165" i="21"/>
  <c r="L171" i="21"/>
  <c r="P171" i="21"/>
  <c r="I171" i="21"/>
  <c r="J171" i="21"/>
  <c r="N171" i="21"/>
  <c r="Q171" i="21"/>
  <c r="M171" i="21"/>
  <c r="O171" i="21"/>
  <c r="K171" i="21"/>
  <c r="H172" i="21" l="1"/>
  <c r="D166" i="21"/>
  <c r="L172" i="21"/>
  <c r="P172" i="21"/>
  <c r="J172" i="21"/>
  <c r="I172" i="21"/>
  <c r="N172" i="21"/>
  <c r="E166" i="21"/>
  <c r="F166" i="21"/>
  <c r="Q172" i="21"/>
  <c r="M172" i="21"/>
  <c r="O172" i="21"/>
  <c r="K172" i="21"/>
  <c r="D167" i="21" l="1"/>
  <c r="H173" i="21"/>
  <c r="F167" i="21"/>
  <c r="E167" i="21"/>
  <c r="P173" i="21"/>
  <c r="I173" i="21"/>
  <c r="N173" i="21"/>
  <c r="J173" i="21"/>
  <c r="L173" i="21"/>
  <c r="O173" i="21"/>
  <c r="M173" i="21"/>
  <c r="Q173" i="21"/>
  <c r="K173" i="21"/>
  <c r="H174" i="21" l="1"/>
  <c r="D168" i="21"/>
  <c r="N174" i="21"/>
  <c r="P174" i="21"/>
  <c r="L174" i="21"/>
  <c r="J174" i="21"/>
  <c r="I174" i="21"/>
  <c r="F168" i="21"/>
  <c r="E168" i="21"/>
  <c r="K174" i="21"/>
  <c r="Q174" i="21"/>
  <c r="O174" i="21"/>
  <c r="M174" i="21"/>
  <c r="D169" i="21" l="1"/>
  <c r="H175" i="21"/>
  <c r="F169" i="21"/>
  <c r="E169" i="21"/>
  <c r="I175" i="21"/>
  <c r="J175" i="21"/>
  <c r="N175" i="21"/>
  <c r="L175" i="21"/>
  <c r="P175" i="21"/>
  <c r="M175" i="21"/>
  <c r="O175" i="21"/>
  <c r="K175" i="21"/>
  <c r="Q175" i="21"/>
  <c r="H176" i="21" l="1"/>
  <c r="D170" i="21"/>
  <c r="P176" i="21"/>
  <c r="N176" i="21"/>
  <c r="J176" i="21"/>
  <c r="I176" i="21"/>
  <c r="L176" i="21"/>
  <c r="E170" i="21"/>
  <c r="F170" i="21"/>
  <c r="M176" i="21"/>
  <c r="O176" i="21"/>
  <c r="Q176" i="21"/>
  <c r="K176" i="21"/>
  <c r="D171" i="21" l="1"/>
  <c r="H177" i="21"/>
  <c r="E171" i="21"/>
  <c r="F171" i="21"/>
  <c r="L177" i="21"/>
  <c r="N177" i="21"/>
  <c r="J177" i="21"/>
  <c r="I177" i="21"/>
  <c r="P177" i="21"/>
  <c r="Q177" i="21"/>
  <c r="K177" i="21"/>
  <c r="M177" i="21"/>
  <c r="O177" i="21"/>
  <c r="D172" i="21" l="1"/>
  <c r="H178" i="21"/>
  <c r="F172" i="21"/>
  <c r="E172" i="21"/>
  <c r="N178" i="21"/>
  <c r="J178" i="21"/>
  <c r="I178" i="21"/>
  <c r="P178" i="21"/>
  <c r="L178" i="21"/>
  <c r="Q178" i="21"/>
  <c r="M178" i="21"/>
  <c r="K178" i="21"/>
  <c r="O178" i="21"/>
  <c r="H179" i="21" l="1"/>
  <c r="D173" i="21"/>
  <c r="N179" i="21"/>
  <c r="L179" i="21"/>
  <c r="I179" i="21"/>
  <c r="P179" i="21"/>
  <c r="J179" i="21"/>
  <c r="E173" i="21"/>
  <c r="F173" i="21"/>
  <c r="K179" i="21"/>
  <c r="M179" i="21"/>
  <c r="Q179" i="21"/>
  <c r="O179" i="21"/>
  <c r="H180" i="21" l="1"/>
  <c r="D174" i="21"/>
  <c r="L180" i="21"/>
  <c r="J180" i="21"/>
  <c r="P180" i="21"/>
  <c r="N180" i="21"/>
  <c r="I180" i="21"/>
  <c r="F174" i="21"/>
  <c r="E174" i="21"/>
  <c r="Q180" i="21"/>
  <c r="O180" i="21"/>
  <c r="K180" i="21"/>
  <c r="M180" i="21"/>
  <c r="H181" i="21" l="1"/>
  <c r="D175" i="21"/>
  <c r="J181" i="21"/>
  <c r="I181" i="21"/>
  <c r="N181" i="21"/>
  <c r="L181" i="21"/>
  <c r="P181" i="21"/>
  <c r="E175" i="21"/>
  <c r="F175" i="21"/>
  <c r="Q181" i="21"/>
  <c r="O181" i="21"/>
  <c r="M181" i="21"/>
  <c r="K181" i="21"/>
  <c r="D176" i="21" l="1"/>
  <c r="H182" i="21"/>
  <c r="E176" i="21"/>
  <c r="F176" i="21"/>
  <c r="N182" i="21"/>
  <c r="L182" i="21"/>
  <c r="J182" i="21"/>
  <c r="P182" i="21"/>
  <c r="I182" i="21"/>
  <c r="Q182" i="21"/>
  <c r="O182" i="21"/>
  <c r="M182" i="21"/>
  <c r="K182" i="21"/>
  <c r="H183" i="21" l="1"/>
  <c r="D177" i="21"/>
  <c r="P183" i="21"/>
  <c r="J183" i="21"/>
  <c r="I183" i="21"/>
  <c r="L183" i="21"/>
  <c r="N183" i="21"/>
  <c r="F177" i="21"/>
  <c r="E177" i="21"/>
  <c r="K183" i="21"/>
  <c r="M183" i="21"/>
  <c r="O183" i="21"/>
  <c r="Q183" i="21"/>
  <c r="D178" i="21" l="1"/>
  <c r="H184" i="21"/>
  <c r="F178" i="21"/>
  <c r="E178" i="21"/>
  <c r="J184" i="21"/>
  <c r="N184" i="21"/>
  <c r="L184" i="21"/>
  <c r="I184" i="21"/>
  <c r="P184" i="21"/>
  <c r="M184" i="21"/>
  <c r="K184" i="21"/>
  <c r="O184" i="21"/>
  <c r="Q184" i="21"/>
  <c r="H185" i="21" l="1"/>
  <c r="D179" i="21"/>
  <c r="I185" i="21"/>
  <c r="P185" i="21"/>
  <c r="N185" i="21"/>
  <c r="L185" i="21"/>
  <c r="J185" i="21"/>
  <c r="E179" i="21"/>
  <c r="F179" i="21"/>
  <c r="Q185" i="21"/>
  <c r="M185" i="21"/>
  <c r="O185" i="21"/>
  <c r="K185" i="21"/>
  <c r="D180" i="21" l="1"/>
  <c r="H186" i="21"/>
  <c r="F180" i="21"/>
  <c r="E180" i="21"/>
  <c r="J186" i="21"/>
  <c r="P186" i="21"/>
  <c r="I186" i="21"/>
  <c r="N186" i="21"/>
  <c r="L186" i="21"/>
  <c r="M186" i="21"/>
  <c r="O186" i="21"/>
  <c r="Q186" i="21"/>
  <c r="K186" i="21"/>
  <c r="H187" i="21" l="1"/>
  <c r="D181" i="21"/>
  <c r="I187" i="21"/>
  <c r="J187" i="21"/>
  <c r="N187" i="21"/>
  <c r="L187" i="21"/>
  <c r="P187" i="21"/>
  <c r="E181" i="21"/>
  <c r="F181" i="21"/>
  <c r="M187" i="21"/>
  <c r="K187" i="21"/>
  <c r="O187" i="21"/>
  <c r="Q187" i="21"/>
  <c r="D182" i="21" l="1"/>
  <c r="H188" i="21"/>
  <c r="E182" i="21"/>
  <c r="F182" i="21"/>
  <c r="N188" i="21"/>
  <c r="P188" i="21"/>
  <c r="L188" i="21"/>
  <c r="J188" i="21"/>
  <c r="I188" i="21"/>
  <c r="M188" i="21"/>
  <c r="K188" i="21"/>
  <c r="Q188" i="21"/>
  <c r="O188" i="21"/>
  <c r="H189" i="21" l="1"/>
  <c r="D183" i="21"/>
  <c r="J189" i="21"/>
  <c r="N189" i="21"/>
  <c r="L189" i="21"/>
  <c r="I189" i="21"/>
  <c r="P189" i="21"/>
  <c r="F183" i="21"/>
  <c r="E183" i="21"/>
  <c r="M189" i="21"/>
  <c r="K189" i="21"/>
  <c r="O189" i="21"/>
  <c r="Q189" i="21"/>
  <c r="D184" i="21" l="1"/>
  <c r="H190" i="21"/>
  <c r="E184" i="21"/>
  <c r="F184" i="21"/>
  <c r="L190" i="21"/>
  <c r="N190" i="21"/>
  <c r="I190" i="21"/>
  <c r="J190" i="21"/>
  <c r="P190" i="21"/>
  <c r="K190" i="21"/>
  <c r="O190" i="21"/>
  <c r="Q190" i="21"/>
  <c r="M190" i="21"/>
  <c r="H191" i="21" l="1"/>
  <c r="D185" i="21"/>
  <c r="P191" i="21"/>
  <c r="I191" i="21"/>
  <c r="L191" i="21"/>
  <c r="J191" i="21"/>
  <c r="N191" i="21"/>
  <c r="E185" i="21"/>
  <c r="F185" i="21"/>
  <c r="Q191" i="21"/>
  <c r="M191" i="21"/>
  <c r="O191" i="21"/>
  <c r="K191" i="21"/>
  <c r="D186" i="21" l="1"/>
  <c r="H192" i="21"/>
  <c r="E186" i="21"/>
  <c r="F186" i="21"/>
  <c r="N192" i="21"/>
  <c r="J192" i="21"/>
  <c r="L192" i="21"/>
  <c r="I192" i="21"/>
  <c r="P192" i="21"/>
  <c r="K192" i="21"/>
  <c r="Q192" i="21"/>
  <c r="M192" i="21"/>
  <c r="O192" i="21"/>
  <c r="H193" i="21" l="1"/>
  <c r="D187" i="21"/>
  <c r="L193" i="21"/>
  <c r="J193" i="21"/>
  <c r="P193" i="21"/>
  <c r="N193" i="21"/>
  <c r="I193" i="21"/>
  <c r="E187" i="21"/>
  <c r="F187" i="21"/>
  <c r="K193" i="21"/>
  <c r="Q193" i="21"/>
  <c r="M193" i="21"/>
  <c r="O193" i="21"/>
  <c r="D188" i="21" l="1"/>
  <c r="H194" i="21"/>
  <c r="F188" i="21"/>
  <c r="E188" i="21"/>
  <c r="I194" i="21"/>
  <c r="N194" i="21"/>
  <c r="P194" i="21"/>
  <c r="L194" i="21"/>
  <c r="J194" i="21"/>
  <c r="O194" i="21"/>
  <c r="K194" i="21"/>
  <c r="Q194" i="21"/>
  <c r="M194" i="21"/>
  <c r="D189" i="21" l="1"/>
  <c r="H195" i="21"/>
  <c r="E189" i="21"/>
  <c r="F189" i="21"/>
  <c r="J195" i="21"/>
  <c r="N195" i="21"/>
  <c r="P195" i="21"/>
  <c r="I195" i="21"/>
  <c r="L195" i="21"/>
  <c r="O195" i="21"/>
  <c r="Q195" i="21"/>
  <c r="K195" i="21"/>
  <c r="M195" i="21"/>
  <c r="H196" i="21" l="1"/>
  <c r="D190" i="21"/>
  <c r="P196" i="21"/>
  <c r="J196" i="21"/>
  <c r="N196" i="21"/>
  <c r="L196" i="21"/>
  <c r="I196" i="21"/>
  <c r="E190" i="21"/>
  <c r="F190" i="21"/>
  <c r="K196" i="21"/>
  <c r="M196" i="21"/>
  <c r="O196" i="21"/>
  <c r="Q196" i="21"/>
  <c r="H197" i="21" l="1"/>
  <c r="D191" i="21"/>
  <c r="I197" i="21"/>
  <c r="N197" i="21"/>
  <c r="P197" i="21"/>
  <c r="J197" i="21"/>
  <c r="L197" i="21"/>
  <c r="E191" i="21"/>
  <c r="F191" i="21"/>
  <c r="M197" i="21"/>
  <c r="O197" i="21"/>
  <c r="Q197" i="21"/>
  <c r="K197" i="21"/>
  <c r="D192" i="21" l="1"/>
  <c r="H198" i="21"/>
  <c r="F192" i="21"/>
  <c r="E192" i="21"/>
  <c r="J198" i="21"/>
  <c r="N198" i="21"/>
  <c r="P198" i="21"/>
  <c r="I198" i="21"/>
  <c r="L198" i="21"/>
  <c r="M198" i="21"/>
  <c r="O198" i="21"/>
  <c r="Q198" i="21"/>
  <c r="K198" i="21"/>
  <c r="H199" i="21" l="1"/>
  <c r="D193" i="21"/>
  <c r="J199" i="21"/>
  <c r="N199" i="21"/>
  <c r="I199" i="21"/>
  <c r="L199" i="21"/>
  <c r="P199" i="21"/>
  <c r="E193" i="21"/>
  <c r="F193" i="21"/>
  <c r="Q199" i="21"/>
  <c r="K199" i="21"/>
  <c r="O199" i="21"/>
  <c r="M199" i="21"/>
  <c r="D194" i="21" l="1"/>
  <c r="H200" i="21"/>
  <c r="E194" i="21"/>
  <c r="F194" i="21"/>
  <c r="I200" i="21"/>
  <c r="L200" i="21"/>
  <c r="P200" i="21"/>
  <c r="N200" i="21"/>
  <c r="J200" i="21"/>
  <c r="M200" i="21"/>
  <c r="Q200" i="21"/>
  <c r="K200" i="21"/>
  <c r="O200" i="21"/>
  <c r="H201" i="21" l="1"/>
  <c r="D195" i="21"/>
  <c r="L201" i="21"/>
  <c r="J201" i="21"/>
  <c r="P201" i="21"/>
  <c r="I201" i="21"/>
  <c r="N201" i="21"/>
  <c r="F195" i="21"/>
  <c r="E195" i="21"/>
  <c r="O201" i="21"/>
  <c r="K201" i="21"/>
  <c r="Q201" i="21"/>
  <c r="M201" i="21"/>
  <c r="D196" i="21" l="1"/>
  <c r="H202" i="21"/>
  <c r="E196" i="21"/>
  <c r="F196" i="21"/>
  <c r="L202" i="21"/>
  <c r="N202" i="21"/>
  <c r="J202" i="21"/>
  <c r="I202" i="21"/>
  <c r="P202" i="21"/>
  <c r="Q202" i="21"/>
  <c r="M202" i="21"/>
  <c r="K202" i="21"/>
  <c r="O202" i="21"/>
  <c r="H203" i="21" l="1"/>
  <c r="D197" i="21"/>
  <c r="J203" i="21"/>
  <c r="I203" i="21"/>
  <c r="N203" i="21"/>
  <c r="P203" i="21"/>
  <c r="L203" i="21"/>
  <c r="E197" i="21"/>
  <c r="F197" i="21"/>
  <c r="M203" i="21"/>
  <c r="Q203" i="21"/>
  <c r="O203" i="21"/>
  <c r="K203" i="21"/>
  <c r="D198" i="21" l="1"/>
  <c r="H204" i="21"/>
  <c r="F198" i="21"/>
  <c r="E198" i="21"/>
  <c r="I204" i="21"/>
  <c r="L204" i="21"/>
  <c r="P204" i="21"/>
  <c r="J204" i="21"/>
  <c r="N204" i="21"/>
  <c r="Q204" i="21"/>
  <c r="M204" i="21"/>
  <c r="K204" i="21"/>
  <c r="O204" i="21"/>
  <c r="H205" i="21" l="1"/>
  <c r="D199" i="21"/>
  <c r="J205" i="21"/>
  <c r="I205" i="21"/>
  <c r="P205" i="21"/>
  <c r="L205" i="21"/>
  <c r="N205" i="21"/>
  <c r="F199" i="21"/>
  <c r="E199" i="21"/>
  <c r="K205" i="21"/>
  <c r="Q205" i="21"/>
  <c r="O205" i="21"/>
  <c r="M205" i="21"/>
  <c r="D200" i="21" l="1"/>
  <c r="H206" i="21"/>
  <c r="E200" i="21"/>
  <c r="F200" i="21"/>
  <c r="P206" i="21"/>
  <c r="I206" i="21"/>
  <c r="L206" i="21"/>
  <c r="J206" i="21"/>
  <c r="N206" i="21"/>
  <c r="O206" i="21"/>
  <c r="Q206" i="21"/>
  <c r="K206" i="21"/>
  <c r="M206" i="21"/>
  <c r="H207" i="21" l="1"/>
  <c r="D201" i="21"/>
  <c r="P207" i="21"/>
  <c r="I207" i="21"/>
  <c r="N207" i="21"/>
  <c r="J207" i="21"/>
  <c r="L207" i="21"/>
  <c r="F201" i="21"/>
  <c r="E201" i="21"/>
  <c r="M207" i="21"/>
  <c r="Q207" i="21"/>
  <c r="O207" i="21"/>
  <c r="K207" i="21"/>
  <c r="D202" i="21" l="1"/>
  <c r="H208" i="21"/>
  <c r="E202" i="21"/>
  <c r="F202" i="21"/>
  <c r="N208" i="21"/>
  <c r="L208" i="21"/>
  <c r="P208" i="21"/>
  <c r="I208" i="21"/>
  <c r="J208" i="21"/>
  <c r="K208" i="21"/>
  <c r="M208" i="21"/>
  <c r="Q208" i="21"/>
  <c r="O208" i="21"/>
  <c r="H209" i="21" l="1"/>
  <c r="D203" i="21"/>
  <c r="I209" i="21"/>
  <c r="J209" i="21"/>
  <c r="N209" i="21"/>
  <c r="P209" i="21"/>
  <c r="L209" i="21"/>
  <c r="F203" i="21"/>
  <c r="E203" i="21"/>
  <c r="K209" i="21"/>
  <c r="O209" i="21"/>
  <c r="M209" i="21"/>
  <c r="Q209" i="21"/>
  <c r="D204" i="21" l="1"/>
  <c r="H210" i="21"/>
  <c r="F204" i="21"/>
  <c r="E204" i="21"/>
  <c r="I210" i="21"/>
  <c r="J210" i="21"/>
  <c r="N210" i="21"/>
  <c r="P210" i="21"/>
  <c r="L210" i="21"/>
  <c r="K210" i="21"/>
  <c r="M210" i="21"/>
  <c r="O210" i="21"/>
  <c r="Q210" i="21"/>
  <c r="H211" i="21" l="1"/>
  <c r="D205" i="21"/>
  <c r="I211" i="21"/>
  <c r="L211" i="21"/>
  <c r="J211" i="21"/>
  <c r="P211" i="21"/>
  <c r="N211" i="21"/>
  <c r="F205" i="21"/>
  <c r="E205" i="21"/>
  <c r="Q211" i="21"/>
  <c r="M211" i="21"/>
  <c r="K211" i="21"/>
  <c r="O211" i="21"/>
  <c r="D206" i="21" l="1"/>
  <c r="H212" i="21"/>
  <c r="F206" i="21"/>
  <c r="E206" i="21"/>
  <c r="I212" i="21"/>
  <c r="L212" i="21"/>
  <c r="J212" i="21"/>
  <c r="P212" i="21"/>
  <c r="N212" i="21"/>
  <c r="K212" i="21"/>
  <c r="Q212" i="21"/>
  <c r="M212" i="21"/>
  <c r="O212" i="21"/>
  <c r="H213" i="21" l="1"/>
  <c r="D207" i="21"/>
  <c r="N213" i="21"/>
  <c r="L213" i="21"/>
  <c r="J213" i="21"/>
  <c r="I213" i="21"/>
  <c r="P213" i="21"/>
  <c r="E207" i="21"/>
  <c r="F207" i="21"/>
  <c r="O213" i="21"/>
  <c r="K213" i="21"/>
  <c r="Q213" i="21"/>
  <c r="M213" i="21"/>
  <c r="D208" i="21" l="1"/>
  <c r="H214" i="21"/>
  <c r="E208" i="21"/>
  <c r="F208" i="21"/>
  <c r="J214" i="21"/>
  <c r="N214" i="21"/>
  <c r="I214" i="21"/>
  <c r="L214" i="21"/>
  <c r="P214" i="21"/>
  <c r="M214" i="21"/>
  <c r="O214" i="21"/>
  <c r="Q214" i="21"/>
  <c r="K214" i="21"/>
  <c r="H215" i="21" l="1"/>
  <c r="D209" i="21"/>
  <c r="N215" i="21"/>
  <c r="L215" i="21"/>
  <c r="I215" i="21"/>
  <c r="J215" i="21"/>
  <c r="P215" i="21"/>
  <c r="F209" i="21"/>
  <c r="E209" i="21"/>
  <c r="K215" i="21"/>
  <c r="O215" i="21"/>
  <c r="Q215" i="21"/>
  <c r="M215" i="21"/>
  <c r="D210" i="21" l="1"/>
  <c r="H216" i="21"/>
  <c r="E210" i="21"/>
  <c r="F210" i="21"/>
  <c r="N216" i="21"/>
  <c r="I216" i="21"/>
  <c r="P216" i="21"/>
  <c r="J216" i="21"/>
  <c r="L216" i="21"/>
  <c r="K216" i="21"/>
  <c r="M216" i="21"/>
  <c r="O216" i="21"/>
  <c r="Q216" i="21"/>
  <c r="H217" i="21" l="1"/>
  <c r="D211" i="21"/>
  <c r="N217" i="21"/>
  <c r="I217" i="21"/>
  <c r="J217" i="21"/>
  <c r="P217" i="21"/>
  <c r="L217" i="21"/>
  <c r="E211" i="21"/>
  <c r="F211" i="21"/>
  <c r="K217" i="21"/>
  <c r="O217" i="21"/>
  <c r="Q217" i="21"/>
  <c r="M217" i="21"/>
  <c r="D212" i="21" l="1"/>
  <c r="H218" i="21"/>
  <c r="F212" i="21"/>
  <c r="E212" i="21"/>
  <c r="I218" i="21"/>
  <c r="P218" i="21"/>
  <c r="J218" i="21"/>
  <c r="N218" i="21"/>
  <c r="L218" i="21"/>
  <c r="Q218" i="21"/>
  <c r="M218" i="21"/>
  <c r="O218" i="21"/>
  <c r="K218" i="21"/>
  <c r="H219" i="21" l="1"/>
  <c r="D213" i="21"/>
  <c r="J219" i="21"/>
  <c r="L219" i="21"/>
  <c r="N219" i="21"/>
  <c r="I219" i="21"/>
  <c r="P219" i="21"/>
  <c r="F213" i="21"/>
  <c r="E213" i="21"/>
  <c r="K219" i="21"/>
  <c r="O219" i="21"/>
  <c r="Q219" i="21"/>
  <c r="M219" i="21"/>
  <c r="D214" i="21" l="1"/>
  <c r="H220" i="21"/>
  <c r="E214" i="21"/>
  <c r="F214" i="21"/>
  <c r="N220" i="21"/>
  <c r="J220" i="21"/>
  <c r="P220" i="21"/>
  <c r="L220" i="21"/>
  <c r="I220" i="21"/>
  <c r="K220" i="21"/>
  <c r="Q220" i="21"/>
  <c r="O220" i="21"/>
  <c r="M220" i="21"/>
  <c r="H221" i="21" l="1"/>
  <c r="D215" i="21"/>
  <c r="I221" i="21"/>
  <c r="J221" i="21"/>
  <c r="N221" i="21"/>
  <c r="L221" i="21"/>
  <c r="P221" i="21"/>
  <c r="E215" i="21"/>
  <c r="F215" i="21"/>
  <c r="Q221" i="21"/>
  <c r="O221" i="21"/>
  <c r="K221" i="21"/>
  <c r="M221" i="21"/>
  <c r="D216" i="21" l="1"/>
  <c r="H222" i="21"/>
  <c r="E216" i="21"/>
  <c r="F216" i="21"/>
  <c r="L222" i="21"/>
  <c r="J222" i="21"/>
  <c r="P222" i="21"/>
  <c r="I222" i="21"/>
  <c r="N222" i="21"/>
  <c r="M222" i="21"/>
  <c r="K222" i="21"/>
  <c r="Q222" i="21"/>
  <c r="O222" i="21"/>
  <c r="H223" i="21" l="1"/>
  <c r="D217" i="21"/>
  <c r="I223" i="21"/>
  <c r="N223" i="21"/>
  <c r="L223" i="21"/>
  <c r="J223" i="21"/>
  <c r="P223" i="21"/>
  <c r="F217" i="21"/>
  <c r="E217" i="21"/>
  <c r="Q223" i="21"/>
  <c r="O223" i="21"/>
  <c r="M223" i="21"/>
  <c r="K223" i="21"/>
  <c r="D218" i="21" l="1"/>
  <c r="H224" i="21"/>
  <c r="E218" i="21"/>
  <c r="F218" i="21"/>
  <c r="I224" i="21"/>
  <c r="J224" i="21"/>
  <c r="N224" i="21"/>
  <c r="P224" i="21"/>
  <c r="L224" i="21"/>
  <c r="Q224" i="21"/>
  <c r="K224" i="21"/>
  <c r="M224" i="21"/>
  <c r="O224" i="21"/>
  <c r="H225" i="21" l="1"/>
  <c r="D219" i="21"/>
  <c r="N225" i="21"/>
  <c r="I225" i="21"/>
  <c r="J225" i="21"/>
  <c r="P225" i="21"/>
  <c r="L225" i="21"/>
  <c r="F219" i="21"/>
  <c r="E219" i="21"/>
  <c r="K225" i="21"/>
  <c r="M225" i="21"/>
  <c r="O225" i="21"/>
  <c r="Q225" i="21"/>
  <c r="D220" i="21" l="1"/>
  <c r="H226" i="21"/>
  <c r="E220" i="21"/>
  <c r="F220" i="21"/>
  <c r="P226" i="21"/>
  <c r="N226" i="21"/>
  <c r="J226" i="21"/>
  <c r="I226" i="21"/>
  <c r="L226" i="21"/>
  <c r="K226" i="21"/>
  <c r="Q226" i="21"/>
  <c r="M226" i="21"/>
  <c r="O226" i="21"/>
  <c r="H227" i="21" l="1"/>
  <c r="D221" i="21"/>
  <c r="L227" i="21"/>
  <c r="J227" i="21"/>
  <c r="I227" i="21"/>
  <c r="P227" i="21"/>
  <c r="N227" i="21"/>
  <c r="F221" i="21"/>
  <c r="E221" i="21"/>
  <c r="K227" i="21"/>
  <c r="O227" i="21"/>
  <c r="Q227" i="21"/>
  <c r="M227" i="21"/>
  <c r="D222" i="21" l="1"/>
  <c r="H228" i="21"/>
  <c r="E222" i="21"/>
  <c r="F222" i="21"/>
  <c r="J228" i="21"/>
  <c r="N228" i="21"/>
  <c r="P228" i="21"/>
  <c r="L228" i="21"/>
  <c r="I228" i="21"/>
  <c r="O228" i="21"/>
  <c r="K228" i="21"/>
  <c r="M228" i="21"/>
  <c r="Q228" i="21"/>
  <c r="H229" i="21" l="1"/>
  <c r="D223" i="21"/>
  <c r="P229" i="21"/>
  <c r="J229" i="21"/>
  <c r="L229" i="21"/>
  <c r="N229" i="21"/>
  <c r="I229" i="21"/>
  <c r="E223" i="21"/>
  <c r="F223" i="21"/>
  <c r="K229" i="21"/>
  <c r="M229" i="21"/>
  <c r="Q229" i="21"/>
  <c r="O229" i="21"/>
  <c r="D224" i="21" l="1"/>
  <c r="H230" i="21"/>
  <c r="E224" i="21"/>
  <c r="F224" i="21"/>
  <c r="P230" i="21"/>
  <c r="I230" i="21"/>
  <c r="N230" i="21"/>
  <c r="J230" i="21"/>
  <c r="L230" i="21"/>
  <c r="O230" i="21"/>
  <c r="Q230" i="21"/>
  <c r="M230" i="21"/>
  <c r="K230" i="21"/>
  <c r="D225" i="21" l="1"/>
  <c r="H231" i="21"/>
  <c r="F225" i="21"/>
  <c r="E225" i="21"/>
  <c r="P231" i="21"/>
  <c r="L231" i="21"/>
  <c r="J231" i="21"/>
  <c r="I231" i="21"/>
  <c r="N231" i="21"/>
  <c r="K231" i="21"/>
  <c r="Q231" i="21"/>
  <c r="O231" i="21"/>
  <c r="M231" i="21"/>
  <c r="H232" i="21" l="1"/>
  <c r="D226" i="21"/>
  <c r="P232" i="21"/>
  <c r="I232" i="21"/>
  <c r="N232" i="21"/>
  <c r="L232" i="21"/>
  <c r="J232" i="21"/>
  <c r="E226" i="21"/>
  <c r="F226" i="21"/>
  <c r="M232" i="21"/>
  <c r="K232" i="21"/>
  <c r="O232" i="21"/>
  <c r="Q232" i="21"/>
  <c r="D227" i="21" l="1"/>
  <c r="H233" i="21"/>
  <c r="F227" i="21"/>
  <c r="E227" i="21"/>
  <c r="J233" i="21"/>
  <c r="I233" i="21"/>
  <c r="N233" i="21"/>
  <c r="P233" i="21"/>
  <c r="L233" i="21"/>
  <c r="M233" i="21"/>
  <c r="Q233" i="21"/>
  <c r="O233" i="21"/>
  <c r="K233" i="21"/>
  <c r="H234" i="21" l="1"/>
  <c r="D228" i="21"/>
  <c r="N234" i="21"/>
  <c r="I234" i="21"/>
  <c r="L234" i="21"/>
  <c r="P234" i="21"/>
  <c r="J234" i="21"/>
  <c r="F228" i="21"/>
  <c r="E228" i="21"/>
  <c r="K234" i="21"/>
  <c r="O234" i="21"/>
  <c r="M234" i="21"/>
  <c r="Q234" i="21"/>
  <c r="D229" i="21" l="1"/>
  <c r="H235" i="21"/>
  <c r="E229" i="21"/>
  <c r="F229" i="21"/>
  <c r="I235" i="21"/>
  <c r="L235" i="21"/>
  <c r="P235" i="21"/>
  <c r="J235" i="21"/>
  <c r="N235" i="21"/>
  <c r="M235" i="21"/>
  <c r="O235" i="21"/>
  <c r="Q235" i="21"/>
  <c r="K235" i="21"/>
  <c r="H236" i="21" l="1"/>
  <c r="D230" i="21"/>
  <c r="J236" i="21"/>
  <c r="N236" i="21"/>
  <c r="I236" i="21"/>
  <c r="L236" i="21"/>
  <c r="P236" i="21"/>
  <c r="E230" i="21"/>
  <c r="F230" i="21"/>
  <c r="O236" i="21"/>
  <c r="M236" i="21"/>
  <c r="K236" i="21"/>
  <c r="Q236" i="21"/>
  <c r="D231" i="21" l="1"/>
  <c r="H237" i="21"/>
  <c r="E231" i="21"/>
  <c r="F231" i="21"/>
  <c r="L237" i="21"/>
  <c r="P237" i="21"/>
  <c r="J237" i="21"/>
  <c r="I237" i="21"/>
  <c r="N237" i="21"/>
  <c r="M237" i="21"/>
  <c r="Q237" i="21"/>
  <c r="O237" i="21"/>
  <c r="K237" i="21"/>
  <c r="H238" i="21" l="1"/>
  <c r="D232" i="21"/>
  <c r="N238" i="21"/>
  <c r="I238" i="21"/>
  <c r="P238" i="21"/>
  <c r="L238" i="21"/>
  <c r="J238" i="21"/>
  <c r="F232" i="21"/>
  <c r="E232" i="21"/>
  <c r="Q238" i="21"/>
  <c r="O238" i="21"/>
  <c r="M238" i="21"/>
  <c r="K238" i="21"/>
  <c r="D233" i="21" l="1"/>
  <c r="H239" i="21"/>
  <c r="F233" i="21"/>
  <c r="E233" i="21"/>
  <c r="N239" i="21"/>
  <c r="P239" i="21"/>
  <c r="L239" i="21"/>
  <c r="J239" i="21"/>
  <c r="I239" i="21"/>
  <c r="M239" i="21"/>
  <c r="O239" i="21"/>
  <c r="Q239" i="21"/>
  <c r="K239" i="21"/>
  <c r="H240" i="21" l="1"/>
  <c r="D234" i="21"/>
  <c r="I240" i="21"/>
  <c r="N240" i="21"/>
  <c r="L240" i="21"/>
  <c r="P240" i="21"/>
  <c r="J240" i="21"/>
  <c r="F234" i="21"/>
  <c r="E234" i="21"/>
  <c r="Q240" i="21"/>
  <c r="K240" i="21"/>
  <c r="M240" i="21"/>
  <c r="O240" i="21"/>
  <c r="D235" i="21" l="1"/>
  <c r="H241" i="21"/>
  <c r="F235" i="21"/>
  <c r="E235" i="21"/>
  <c r="J241" i="21"/>
  <c r="P241" i="21"/>
  <c r="L241" i="21"/>
  <c r="I241" i="21"/>
  <c r="N241" i="21"/>
  <c r="O241" i="21"/>
  <c r="K241" i="21"/>
  <c r="Q241" i="21"/>
  <c r="M241" i="21"/>
  <c r="H242" i="21" l="1"/>
  <c r="D236" i="21"/>
  <c r="I242" i="21"/>
  <c r="J242" i="21"/>
  <c r="P242" i="21"/>
  <c r="N242" i="21"/>
  <c r="L242" i="21"/>
  <c r="F236" i="21"/>
  <c r="E236" i="21"/>
  <c r="Q242" i="21"/>
  <c r="M242" i="21"/>
  <c r="O242" i="21"/>
  <c r="K242" i="21"/>
  <c r="D237" i="21" l="1"/>
  <c r="H243" i="21"/>
  <c r="E237" i="21"/>
  <c r="F237" i="21"/>
  <c r="L243" i="21"/>
  <c r="J243" i="21"/>
  <c r="N243" i="21"/>
  <c r="I243" i="21"/>
  <c r="P243" i="21"/>
  <c r="O243" i="21"/>
  <c r="K243" i="21"/>
  <c r="Q243" i="21"/>
  <c r="M243" i="21"/>
  <c r="H244" i="21" l="1"/>
  <c r="D238" i="21"/>
  <c r="L244" i="21"/>
  <c r="P244" i="21"/>
  <c r="N244" i="21"/>
  <c r="I244" i="21"/>
  <c r="J244" i="21"/>
  <c r="E238" i="21"/>
  <c r="F238" i="21"/>
  <c r="M244" i="21"/>
  <c r="K244" i="21"/>
  <c r="O244" i="21"/>
  <c r="Q244" i="21"/>
  <c r="D239" i="21" l="1"/>
  <c r="H245" i="21"/>
  <c r="E239" i="21"/>
  <c r="F239" i="21"/>
  <c r="P245" i="21"/>
  <c r="J245" i="21"/>
  <c r="L245" i="21"/>
  <c r="I245" i="21"/>
  <c r="N245" i="21"/>
  <c r="K245" i="21"/>
  <c r="Q245" i="21"/>
  <c r="M245" i="21"/>
  <c r="O245" i="21"/>
  <c r="H246" i="21" l="1"/>
  <c r="D240" i="21"/>
  <c r="J246" i="21"/>
  <c r="P246" i="21"/>
  <c r="N246" i="21"/>
  <c r="I246" i="21"/>
  <c r="L246" i="21"/>
  <c r="E240" i="21"/>
  <c r="F240" i="21"/>
  <c r="O246" i="21"/>
  <c r="Q246" i="21"/>
  <c r="K246" i="21"/>
  <c r="M246" i="21"/>
  <c r="D241" i="21" l="1"/>
  <c r="H247" i="21"/>
  <c r="F241" i="21"/>
  <c r="E241" i="21"/>
  <c r="L247" i="21"/>
  <c r="N247" i="21"/>
  <c r="I247" i="21"/>
  <c r="J247" i="21"/>
  <c r="P247" i="21"/>
  <c r="M247" i="21"/>
  <c r="Q247" i="21"/>
  <c r="O247" i="21"/>
  <c r="K247" i="21"/>
  <c r="H248" i="21" l="1"/>
  <c r="D242" i="21"/>
  <c r="N248" i="21"/>
  <c r="I248" i="21"/>
  <c r="L248" i="21"/>
  <c r="P248" i="21"/>
  <c r="J248" i="21"/>
  <c r="F242" i="21"/>
  <c r="E242" i="21"/>
  <c r="K248" i="21"/>
  <c r="O248" i="21"/>
  <c r="Q248" i="21"/>
  <c r="M248" i="21"/>
  <c r="D243" i="21" l="1"/>
  <c r="H249" i="21"/>
  <c r="F243" i="21"/>
  <c r="E243" i="21"/>
  <c r="P249" i="21"/>
  <c r="L249" i="21"/>
  <c r="J249" i="21"/>
  <c r="I249" i="21"/>
  <c r="N249" i="21"/>
  <c r="K249" i="21"/>
  <c r="O249" i="21"/>
  <c r="Q249" i="21"/>
  <c r="M249" i="21"/>
  <c r="H250" i="21" l="1"/>
  <c r="D244" i="21"/>
  <c r="I250" i="21"/>
  <c r="P250" i="21"/>
  <c r="N250" i="21"/>
  <c r="L250" i="21"/>
  <c r="J250" i="21"/>
  <c r="E244" i="21"/>
  <c r="F244" i="21"/>
  <c r="M250" i="21"/>
  <c r="K250" i="21"/>
  <c r="Q250" i="21"/>
  <c r="O250" i="21"/>
  <c r="D245" i="21" l="1"/>
  <c r="H251" i="21"/>
  <c r="E245" i="21"/>
  <c r="F245" i="21"/>
  <c r="J251" i="21"/>
  <c r="N251" i="21"/>
  <c r="L251" i="21"/>
  <c r="I251" i="21"/>
  <c r="P251" i="21"/>
  <c r="O251" i="21"/>
  <c r="K251" i="21"/>
  <c r="M251" i="21"/>
  <c r="Q251" i="21"/>
  <c r="H252" i="21" l="1"/>
  <c r="D246" i="21"/>
  <c r="J252" i="21"/>
  <c r="L252" i="21"/>
  <c r="N252" i="21"/>
  <c r="I252" i="21"/>
  <c r="P252" i="21"/>
  <c r="F246" i="21"/>
  <c r="E246" i="21"/>
  <c r="K252" i="21"/>
  <c r="M252" i="21"/>
  <c r="O252" i="21"/>
  <c r="Q252" i="21"/>
  <c r="D247" i="21" l="1"/>
  <c r="H253" i="21"/>
  <c r="E247" i="21"/>
  <c r="F247" i="21"/>
  <c r="N253" i="21"/>
  <c r="I253" i="21"/>
  <c r="P253" i="21"/>
  <c r="J253" i="21"/>
  <c r="L253" i="21"/>
  <c r="O253" i="21"/>
  <c r="M253" i="21"/>
  <c r="Q253" i="21"/>
  <c r="K253" i="21"/>
  <c r="H254" i="21" l="1"/>
  <c r="D248" i="21"/>
  <c r="L254" i="21"/>
  <c r="N254" i="21"/>
  <c r="P254" i="21"/>
  <c r="I254" i="21"/>
  <c r="J254" i="21"/>
  <c r="F248" i="21"/>
  <c r="E248" i="21"/>
  <c r="O254" i="21"/>
  <c r="K254" i="21"/>
  <c r="Q254" i="21"/>
  <c r="M254" i="21"/>
  <c r="D249" i="21" l="1"/>
  <c r="H255" i="21"/>
  <c r="E249" i="21"/>
  <c r="F249" i="21"/>
  <c r="L255" i="21"/>
  <c r="J255" i="21"/>
  <c r="P255" i="21"/>
  <c r="I255" i="21"/>
  <c r="N255" i="21"/>
  <c r="M255" i="21"/>
  <c r="O255" i="21"/>
  <c r="K255" i="21"/>
  <c r="Q255" i="21"/>
  <c r="H256" i="21" l="1"/>
  <c r="D250" i="21"/>
  <c r="J256" i="21"/>
  <c r="I256" i="21"/>
  <c r="L256" i="21"/>
  <c r="P256" i="21"/>
  <c r="N256" i="21"/>
  <c r="F250" i="21"/>
  <c r="E250" i="21"/>
  <c r="K256" i="21"/>
  <c r="Q256" i="21"/>
  <c r="M256" i="21"/>
  <c r="O256" i="21"/>
  <c r="D251" i="21" l="1"/>
  <c r="H257" i="21"/>
  <c r="E251" i="21"/>
  <c r="F251" i="21"/>
  <c r="N257" i="21"/>
  <c r="J257" i="21"/>
  <c r="P257" i="21"/>
  <c r="I257" i="21"/>
  <c r="L257" i="21"/>
  <c r="M257" i="21"/>
  <c r="K257" i="21"/>
  <c r="Q257" i="21"/>
  <c r="O257" i="21"/>
  <c r="H258" i="21" l="1"/>
  <c r="D252" i="21"/>
  <c r="P258" i="21"/>
  <c r="N258" i="21"/>
  <c r="I258" i="21"/>
  <c r="L258" i="21"/>
  <c r="J258" i="21"/>
  <c r="F252" i="21"/>
  <c r="E252" i="21"/>
  <c r="K258" i="21"/>
  <c r="Q258" i="21"/>
  <c r="O258" i="21"/>
  <c r="M258" i="21"/>
  <c r="D253" i="21" l="1"/>
  <c r="H259" i="21"/>
  <c r="E253" i="21"/>
  <c r="F253" i="21"/>
  <c r="J259" i="21"/>
  <c r="P259" i="21"/>
  <c r="I259" i="21"/>
  <c r="N259" i="21"/>
  <c r="L259" i="21"/>
  <c r="K259" i="21"/>
  <c r="O259" i="21"/>
  <c r="M259" i="21"/>
  <c r="Q259" i="21"/>
  <c r="H260" i="21" l="1"/>
  <c r="D254" i="21"/>
  <c r="P260" i="21"/>
  <c r="I260" i="21"/>
  <c r="N260" i="21"/>
  <c r="J260" i="21"/>
  <c r="L260" i="21"/>
  <c r="F254" i="21"/>
  <c r="E254" i="21"/>
  <c r="Q260" i="21"/>
  <c r="O260" i="21"/>
  <c r="M260" i="21"/>
  <c r="K260" i="21"/>
  <c r="D255" i="21" l="1"/>
  <c r="H261" i="21"/>
  <c r="E255" i="21"/>
  <c r="F255" i="21"/>
  <c r="P261" i="21"/>
  <c r="J261" i="21"/>
  <c r="N261" i="21"/>
  <c r="I261" i="21"/>
  <c r="L261" i="21"/>
  <c r="M261" i="21"/>
  <c r="O261" i="21"/>
  <c r="K261" i="21"/>
  <c r="Q261" i="21"/>
  <c r="H262" i="21" l="1"/>
  <c r="D256" i="21"/>
  <c r="J262" i="21"/>
  <c r="L262" i="21"/>
  <c r="P262" i="21"/>
  <c r="N262" i="21"/>
  <c r="I262" i="21"/>
  <c r="E256" i="21"/>
  <c r="F256" i="21"/>
  <c r="O262" i="21"/>
  <c r="M262" i="21"/>
  <c r="K262" i="21"/>
  <c r="Q262" i="21"/>
  <c r="D257" i="21" l="1"/>
  <c r="H263" i="21"/>
  <c r="E257" i="21"/>
  <c r="F257" i="21"/>
  <c r="I263" i="21"/>
  <c r="L263" i="21"/>
  <c r="J263" i="21"/>
  <c r="P263" i="21"/>
  <c r="N263" i="21"/>
  <c r="M263" i="21"/>
  <c r="O263" i="21"/>
  <c r="K263" i="21"/>
  <c r="Q263" i="21"/>
  <c r="H264" i="21" l="1"/>
  <c r="D258" i="21"/>
  <c r="I264" i="21"/>
  <c r="P264" i="21"/>
  <c r="N264" i="21"/>
  <c r="L264" i="21"/>
  <c r="J264" i="21"/>
  <c r="F258" i="21"/>
  <c r="E258" i="21"/>
  <c r="Q264" i="21"/>
  <c r="M264" i="21"/>
  <c r="O264" i="21"/>
  <c r="K264" i="21"/>
  <c r="D259" i="21" l="1"/>
  <c r="H265" i="21"/>
  <c r="E259" i="21"/>
  <c r="F259" i="21"/>
  <c r="N265" i="21"/>
  <c r="J265" i="21"/>
  <c r="I265" i="21"/>
  <c r="L265" i="21"/>
  <c r="P265" i="21"/>
  <c r="Q265" i="21"/>
  <c r="M265" i="21"/>
  <c r="O265" i="21"/>
  <c r="K265" i="21"/>
  <c r="H266" i="21" l="1"/>
  <c r="D260" i="21"/>
  <c r="P266" i="21"/>
  <c r="N266" i="21"/>
  <c r="L266" i="21"/>
  <c r="J266" i="21"/>
  <c r="I266" i="21"/>
  <c r="E260" i="21"/>
  <c r="F260" i="21"/>
  <c r="K266" i="21"/>
  <c r="M266" i="21"/>
  <c r="O266" i="21"/>
  <c r="Q266" i="21"/>
  <c r="D261" i="21" l="1"/>
  <c r="H267" i="21"/>
  <c r="F261" i="21"/>
  <c r="E261" i="21"/>
  <c r="P267" i="21"/>
  <c r="L267" i="21"/>
  <c r="J267" i="21"/>
  <c r="N267" i="21"/>
  <c r="I267" i="21"/>
  <c r="K267" i="21"/>
  <c r="Q267" i="21"/>
  <c r="O267" i="21"/>
  <c r="M267" i="21"/>
  <c r="H268" i="21" l="1"/>
  <c r="D262" i="21"/>
  <c r="J268" i="21"/>
  <c r="N268" i="21"/>
  <c r="L268" i="21"/>
  <c r="I268" i="21"/>
  <c r="P268" i="21"/>
  <c r="E262" i="21"/>
  <c r="F262" i="21"/>
  <c r="Q268" i="21"/>
  <c r="M268" i="21"/>
  <c r="O268" i="21"/>
  <c r="K268" i="21"/>
  <c r="D263" i="21" l="1"/>
  <c r="H269" i="21"/>
  <c r="F263" i="21"/>
  <c r="E263" i="21"/>
  <c r="L269" i="21"/>
  <c r="J269" i="21"/>
  <c r="P269" i="21"/>
  <c r="I269" i="21"/>
  <c r="N269" i="21"/>
  <c r="K269" i="21"/>
  <c r="Q269" i="21"/>
  <c r="M269" i="21"/>
  <c r="O269" i="21"/>
  <c r="H270" i="21" l="1"/>
  <c r="D264" i="21"/>
  <c r="L270" i="21"/>
  <c r="I270" i="21"/>
  <c r="P270" i="21"/>
  <c r="N270" i="21"/>
  <c r="J270" i="21"/>
  <c r="E264" i="21"/>
  <c r="F264" i="21"/>
  <c r="O270" i="21"/>
  <c r="K270" i="21"/>
  <c r="Q270" i="21"/>
  <c r="M270" i="21"/>
  <c r="D265" i="21" l="1"/>
  <c r="H271" i="21"/>
  <c r="F265" i="21"/>
  <c r="E265" i="21"/>
  <c r="N271" i="21"/>
  <c r="P271" i="21"/>
  <c r="J271" i="21"/>
  <c r="I271" i="21"/>
  <c r="L271" i="21"/>
  <c r="M271" i="21"/>
  <c r="O271" i="21"/>
  <c r="Q271" i="21"/>
  <c r="K271" i="21"/>
  <c r="H272" i="21" l="1"/>
  <c r="D266" i="21"/>
  <c r="L272" i="21"/>
  <c r="N272" i="21"/>
  <c r="I272" i="21"/>
  <c r="P272" i="21"/>
  <c r="J272" i="21"/>
  <c r="F266" i="21"/>
  <c r="E266" i="21"/>
  <c r="K272" i="21"/>
  <c r="M272" i="21"/>
  <c r="O272" i="21"/>
  <c r="Q272" i="21"/>
  <c r="D267" i="21" l="1"/>
  <c r="H273" i="21"/>
  <c r="E267" i="21"/>
  <c r="F267" i="21"/>
  <c r="I273" i="21"/>
  <c r="L273" i="21"/>
  <c r="J273" i="21"/>
  <c r="N273" i="21"/>
  <c r="P273" i="21"/>
  <c r="Q273" i="21"/>
  <c r="O273" i="21"/>
  <c r="K273" i="21"/>
  <c r="M273" i="21"/>
  <c r="D268" i="21" l="1"/>
  <c r="H274" i="21"/>
  <c r="E268" i="21"/>
  <c r="F268" i="21"/>
  <c r="I274" i="21"/>
  <c r="N274" i="21"/>
  <c r="L274" i="21"/>
  <c r="P274" i="21"/>
  <c r="J274" i="21"/>
  <c r="K274" i="21"/>
  <c r="M274" i="21"/>
  <c r="O274" i="21"/>
  <c r="Q274" i="21"/>
  <c r="H275" i="21" l="1"/>
  <c r="D269" i="21"/>
  <c r="N275" i="21"/>
  <c r="J275" i="21"/>
  <c r="L275" i="21"/>
  <c r="P275" i="21"/>
  <c r="I275" i="21"/>
  <c r="E269" i="21"/>
  <c r="F269" i="21"/>
  <c r="Q275" i="21"/>
  <c r="K275" i="21"/>
  <c r="M275" i="21"/>
  <c r="O275" i="21"/>
  <c r="D270" i="21" l="1"/>
  <c r="H276" i="21"/>
  <c r="F270" i="21"/>
  <c r="E270" i="21"/>
  <c r="J276" i="21"/>
  <c r="P276" i="21"/>
  <c r="N276" i="21"/>
  <c r="L276" i="21"/>
  <c r="I276" i="21"/>
  <c r="M276" i="21"/>
  <c r="O276" i="21"/>
  <c r="K276" i="21"/>
  <c r="Q276" i="21"/>
  <c r="D271" i="21" l="1"/>
  <c r="H277" i="21"/>
  <c r="E271" i="21"/>
  <c r="F271" i="21"/>
  <c r="J277" i="21"/>
  <c r="I277" i="21"/>
  <c r="P277" i="21"/>
  <c r="N277" i="21"/>
  <c r="L277" i="21"/>
  <c r="O277" i="21"/>
  <c r="K277" i="21"/>
  <c r="Q277" i="21"/>
  <c r="M277" i="21"/>
  <c r="H278" i="21" l="1"/>
  <c r="D272" i="21"/>
  <c r="L278" i="21"/>
  <c r="I278" i="21"/>
  <c r="N278" i="21"/>
  <c r="P278" i="21"/>
  <c r="J278" i="21"/>
  <c r="E272" i="21"/>
  <c r="F272" i="21"/>
  <c r="K278" i="21"/>
  <c r="O278" i="21"/>
  <c r="M278" i="21"/>
  <c r="Q278" i="21"/>
  <c r="H279" i="21" l="1"/>
  <c r="D273" i="21"/>
  <c r="P279" i="21"/>
  <c r="I279" i="21"/>
  <c r="N279" i="21"/>
  <c r="J279" i="21"/>
  <c r="L279" i="21"/>
  <c r="F273" i="21"/>
  <c r="E273" i="21"/>
  <c r="M279" i="21"/>
  <c r="K279" i="21"/>
  <c r="Q279" i="21"/>
  <c r="O279" i="21"/>
  <c r="D274" i="21" l="1"/>
  <c r="H280" i="21"/>
  <c r="E274" i="21"/>
  <c r="F274" i="21"/>
  <c r="N280" i="21"/>
  <c r="J280" i="21"/>
  <c r="I280" i="21"/>
  <c r="P280" i="21"/>
  <c r="L280" i="21"/>
  <c r="K280" i="21"/>
  <c r="Q280" i="21"/>
  <c r="M280" i="21"/>
  <c r="O280" i="21"/>
  <c r="H281" i="21" l="1"/>
  <c r="D275" i="21"/>
  <c r="J281" i="21"/>
  <c r="N281" i="21"/>
  <c r="P281" i="21"/>
  <c r="I281" i="21"/>
  <c r="L281" i="21"/>
  <c r="F275" i="21"/>
  <c r="E275" i="21"/>
  <c r="M281" i="21"/>
  <c r="Q281" i="21"/>
  <c r="O281" i="21"/>
  <c r="K281" i="21"/>
  <c r="D276" i="21" l="1"/>
  <c r="H282" i="21"/>
  <c r="F276" i="21"/>
  <c r="E276" i="21"/>
  <c r="P282" i="21"/>
  <c r="N282" i="21"/>
  <c r="L282" i="21"/>
  <c r="I282" i="21"/>
  <c r="J282" i="21"/>
  <c r="O282" i="21"/>
  <c r="K282" i="21"/>
  <c r="Q282" i="21"/>
  <c r="M282" i="21"/>
  <c r="H283" i="21" l="1"/>
  <c r="D277" i="21"/>
  <c r="P283" i="21"/>
  <c r="J283" i="21"/>
  <c r="L283" i="21"/>
  <c r="I283" i="21"/>
  <c r="N283" i="21"/>
  <c r="E277" i="21"/>
  <c r="F277" i="21"/>
  <c r="M283" i="21"/>
  <c r="Q283" i="21"/>
  <c r="K283" i="21"/>
  <c r="O283" i="21"/>
  <c r="D278" i="21" l="1"/>
  <c r="H284" i="21"/>
  <c r="E278" i="21"/>
  <c r="F278" i="21"/>
  <c r="L284" i="21"/>
  <c r="J284" i="21"/>
  <c r="I284" i="21"/>
  <c r="N284" i="21"/>
  <c r="P284" i="21"/>
  <c r="M284" i="21"/>
  <c r="O284" i="21"/>
  <c r="K284" i="21"/>
  <c r="Q284" i="21"/>
  <c r="H285" i="21" l="1"/>
  <c r="D279" i="21"/>
  <c r="I285" i="21"/>
  <c r="P285" i="21"/>
  <c r="N285" i="21"/>
  <c r="L285" i="21"/>
  <c r="J285" i="21"/>
  <c r="F279" i="21"/>
  <c r="E279" i="21"/>
  <c r="Q285" i="21"/>
  <c r="M285" i="21"/>
  <c r="O285" i="21"/>
  <c r="K285" i="21"/>
  <c r="D280" i="21" l="1"/>
  <c r="H286" i="21"/>
  <c r="E280" i="21"/>
  <c r="F280" i="21"/>
  <c r="I286" i="21"/>
  <c r="P286" i="21"/>
  <c r="N286" i="21"/>
  <c r="L286" i="21"/>
  <c r="J286" i="21"/>
  <c r="Q286" i="21"/>
  <c r="K286" i="21"/>
  <c r="O286" i="21"/>
  <c r="M286" i="21"/>
  <c r="H287" i="21" l="1"/>
  <c r="D281" i="21"/>
  <c r="J287" i="21"/>
  <c r="L287" i="21"/>
  <c r="I287" i="21"/>
  <c r="P287" i="21"/>
  <c r="N287" i="21"/>
  <c r="F281" i="21"/>
  <c r="E281" i="21"/>
  <c r="K287" i="21"/>
  <c r="M287" i="21"/>
  <c r="O287" i="21"/>
  <c r="Q287" i="21"/>
  <c r="D282" i="21" l="1"/>
  <c r="H288" i="21"/>
  <c r="E282" i="21"/>
  <c r="F282" i="21"/>
  <c r="P288" i="21"/>
  <c r="I288" i="21"/>
  <c r="L288" i="21"/>
  <c r="N288" i="21"/>
  <c r="J288" i="21"/>
  <c r="M288" i="21"/>
  <c r="K288" i="21"/>
  <c r="Q288" i="21"/>
  <c r="O288" i="21"/>
  <c r="H289" i="21" l="1"/>
  <c r="D283" i="21"/>
  <c r="J289" i="21"/>
  <c r="P289" i="21"/>
  <c r="I289" i="21"/>
  <c r="L289" i="21"/>
  <c r="N289" i="21"/>
  <c r="E283" i="21"/>
  <c r="F283" i="21"/>
  <c r="O289" i="21"/>
  <c r="Q289" i="21"/>
  <c r="K289" i="21"/>
  <c r="M289" i="21"/>
  <c r="D284" i="21" l="1"/>
  <c r="H290" i="21"/>
  <c r="E284" i="21"/>
  <c r="F284" i="21"/>
  <c r="N290" i="21"/>
  <c r="J290" i="21"/>
  <c r="L290" i="21"/>
  <c r="I290" i="21"/>
  <c r="P290" i="21"/>
  <c r="M290" i="21"/>
  <c r="O290" i="21"/>
  <c r="K290" i="21"/>
  <c r="Q290" i="21"/>
  <c r="H291" i="21" l="1"/>
  <c r="D285" i="21"/>
  <c r="J291" i="21"/>
  <c r="N291" i="21"/>
  <c r="I291" i="21"/>
  <c r="L291" i="21"/>
  <c r="P291" i="21"/>
  <c r="E285" i="21"/>
  <c r="F285" i="21"/>
  <c r="Q291" i="21"/>
  <c r="M291" i="21"/>
  <c r="K291" i="21"/>
  <c r="O291" i="21"/>
  <c r="H292" i="21" l="1"/>
  <c r="D286" i="21"/>
  <c r="I292" i="21"/>
  <c r="L292" i="21"/>
  <c r="J292" i="21"/>
  <c r="P292" i="21"/>
  <c r="N292" i="21"/>
  <c r="F286" i="21"/>
  <c r="E286" i="21"/>
  <c r="M292" i="21"/>
  <c r="O292" i="21"/>
  <c r="Q292" i="21"/>
  <c r="K292" i="21"/>
  <c r="D287" i="21" l="1"/>
  <c r="H293" i="21"/>
  <c r="E287" i="21"/>
  <c r="F287" i="21"/>
  <c r="L293" i="21"/>
  <c r="P293" i="21"/>
  <c r="N293" i="21"/>
  <c r="I293" i="21"/>
  <c r="J293" i="21"/>
  <c r="Q293" i="21"/>
  <c r="M293" i="21"/>
  <c r="O293" i="21"/>
  <c r="K293" i="21"/>
  <c r="H294" i="21" l="1"/>
  <c r="D288" i="21"/>
  <c r="N294" i="21"/>
  <c r="I294" i="21"/>
  <c r="L294" i="21"/>
  <c r="J294" i="21"/>
  <c r="P294" i="21"/>
  <c r="E288" i="21"/>
  <c r="F288" i="21"/>
  <c r="M294" i="21"/>
  <c r="Q294" i="21"/>
  <c r="O294" i="21"/>
  <c r="K294" i="21"/>
  <c r="D289" i="21" l="1"/>
  <c r="H295" i="21"/>
  <c r="E289" i="21"/>
  <c r="F289" i="21"/>
  <c r="L295" i="21"/>
  <c r="J295" i="21"/>
  <c r="I295" i="21"/>
  <c r="P295" i="21"/>
  <c r="N295" i="21"/>
  <c r="K295" i="21"/>
  <c r="O295" i="21"/>
  <c r="Q295" i="21"/>
  <c r="M295" i="21"/>
  <c r="H296" i="21" l="1"/>
  <c r="D290" i="21"/>
  <c r="N296" i="21"/>
  <c r="J296" i="21"/>
  <c r="I296" i="21"/>
  <c r="L296" i="21"/>
  <c r="P296" i="21"/>
  <c r="F290" i="21"/>
  <c r="E290" i="21"/>
  <c r="Q296" i="21"/>
  <c r="O296" i="21"/>
  <c r="K296" i="21"/>
  <c r="M296" i="21"/>
  <c r="D291" i="21" l="1"/>
  <c r="H297" i="21"/>
  <c r="E291" i="21"/>
  <c r="F291" i="21"/>
  <c r="P297" i="21"/>
  <c r="J297" i="21"/>
  <c r="N297" i="21"/>
  <c r="I297" i="21"/>
  <c r="L297" i="21"/>
  <c r="Q297" i="21"/>
  <c r="K297" i="21"/>
  <c r="M297" i="21"/>
  <c r="O297" i="21"/>
  <c r="H298" i="21" l="1"/>
  <c r="D292" i="21"/>
  <c r="J298" i="21"/>
  <c r="I298" i="21"/>
  <c r="N298" i="21"/>
  <c r="L298" i="21"/>
  <c r="P298" i="21"/>
  <c r="F292" i="21"/>
  <c r="E292" i="21"/>
  <c r="Q298" i="21"/>
  <c r="M298" i="21"/>
  <c r="K298" i="21"/>
  <c r="O298" i="21"/>
  <c r="D293" i="21" l="1"/>
  <c r="H299" i="21"/>
  <c r="F293" i="21"/>
  <c r="E293" i="21"/>
  <c r="L299" i="21"/>
  <c r="P299" i="21"/>
  <c r="I299" i="21"/>
  <c r="J299" i="21"/>
  <c r="N299" i="21"/>
  <c r="Q299" i="21"/>
  <c r="O299" i="21"/>
  <c r="K299" i="21"/>
  <c r="M299" i="21"/>
  <c r="H300" i="21" l="1"/>
  <c r="D294" i="21"/>
  <c r="J300" i="21"/>
  <c r="I300" i="21"/>
  <c r="N300" i="21"/>
  <c r="L300" i="21"/>
  <c r="P300" i="21"/>
  <c r="F294" i="21"/>
  <c r="E294" i="21"/>
  <c r="M300" i="21"/>
  <c r="O300" i="21"/>
  <c r="K300" i="21"/>
  <c r="Q300" i="21"/>
  <c r="D295" i="21" l="1"/>
  <c r="H301" i="21"/>
  <c r="E295" i="21"/>
  <c r="F295" i="21"/>
  <c r="I301" i="21"/>
  <c r="J301" i="21"/>
  <c r="L301" i="21"/>
  <c r="N301" i="21"/>
  <c r="P301" i="21"/>
  <c r="Q301" i="21"/>
  <c r="K301" i="21"/>
  <c r="O301" i="21"/>
  <c r="M301" i="21"/>
  <c r="H302" i="21" l="1"/>
  <c r="D296" i="21"/>
  <c r="P302" i="21"/>
  <c r="N302" i="21"/>
  <c r="J302" i="21"/>
  <c r="L302" i="21"/>
  <c r="I302" i="21"/>
  <c r="F296" i="21"/>
  <c r="E296" i="21"/>
  <c r="O302" i="21"/>
  <c r="K302" i="21"/>
  <c r="M302" i="21"/>
  <c r="Q302" i="21"/>
  <c r="H303" i="21" l="1"/>
  <c r="D297" i="21"/>
  <c r="I303" i="21"/>
  <c r="L303" i="21"/>
  <c r="N303" i="21"/>
  <c r="P303" i="21"/>
  <c r="J303" i="21"/>
  <c r="F297" i="21"/>
  <c r="E297" i="21"/>
  <c r="K303" i="21"/>
  <c r="M303" i="21"/>
  <c r="O303" i="21"/>
  <c r="Q303" i="21"/>
  <c r="D298" i="21" l="1"/>
  <c r="H304" i="21"/>
  <c r="F298" i="21"/>
  <c r="E298" i="21"/>
  <c r="N304" i="21"/>
  <c r="L304" i="21"/>
  <c r="J304" i="21"/>
  <c r="I304" i="21"/>
  <c r="P304" i="21"/>
  <c r="K304" i="21"/>
  <c r="O304" i="21"/>
  <c r="M304" i="21"/>
  <c r="Q304" i="21"/>
  <c r="H305" i="21" l="1"/>
  <c r="D299" i="21"/>
  <c r="J305" i="21"/>
  <c r="L305" i="21"/>
  <c r="P305" i="21"/>
  <c r="N305" i="21"/>
  <c r="I305" i="21"/>
  <c r="F299" i="21"/>
  <c r="E299" i="21"/>
  <c r="O305" i="21"/>
  <c r="M305" i="21"/>
  <c r="Q305" i="21"/>
  <c r="K305" i="21"/>
  <c r="D300" i="21" l="1"/>
  <c r="H306" i="21"/>
  <c r="F300" i="21"/>
  <c r="E300" i="21"/>
  <c r="L306" i="21"/>
  <c r="I306" i="21"/>
  <c r="P306" i="21"/>
  <c r="J306" i="21"/>
  <c r="N306" i="21"/>
  <c r="O306" i="21"/>
  <c r="K306" i="21"/>
  <c r="Q306" i="21"/>
  <c r="M306" i="21"/>
  <c r="D301" i="21" l="1"/>
  <c r="H307" i="21"/>
  <c r="F301" i="21"/>
  <c r="E301" i="21"/>
  <c r="J307" i="21"/>
  <c r="P307" i="21"/>
  <c r="N307" i="21"/>
  <c r="I307" i="21"/>
  <c r="L307" i="21"/>
  <c r="Q307" i="21"/>
  <c r="K307" i="21"/>
  <c r="O307" i="21"/>
  <c r="M307" i="21"/>
  <c r="H308" i="21" l="1"/>
  <c r="D302" i="21"/>
  <c r="J308" i="21"/>
  <c r="P308" i="21"/>
  <c r="L308" i="21"/>
  <c r="I308" i="21"/>
  <c r="N308" i="21"/>
  <c r="F302" i="21"/>
  <c r="E302" i="21"/>
  <c r="O308" i="21"/>
  <c r="Q308" i="21"/>
  <c r="K308" i="21"/>
  <c r="M308" i="21"/>
  <c r="D303" i="21" l="1"/>
  <c r="H309" i="21"/>
  <c r="F303" i="21"/>
  <c r="E303" i="21"/>
  <c r="N309" i="21"/>
  <c r="J309" i="21"/>
  <c r="P309" i="21"/>
  <c r="L309" i="21"/>
  <c r="I309" i="21"/>
  <c r="M309" i="21"/>
  <c r="K309" i="21"/>
  <c r="O309" i="21"/>
  <c r="Q309" i="21"/>
  <c r="H310" i="21" l="1"/>
  <c r="D304" i="21"/>
  <c r="P310" i="21"/>
  <c r="N310" i="21"/>
  <c r="I310" i="21"/>
  <c r="L310" i="21"/>
  <c r="J310" i="21"/>
  <c r="E304" i="21"/>
  <c r="F304" i="21"/>
  <c r="Q310" i="21"/>
  <c r="M310" i="21"/>
  <c r="O310" i="21"/>
  <c r="K310" i="21"/>
  <c r="D305" i="21" l="1"/>
  <c r="H311" i="21"/>
  <c r="F305" i="21"/>
  <c r="E305" i="21"/>
  <c r="L311" i="21"/>
  <c r="N311" i="21"/>
  <c r="J311" i="21"/>
  <c r="I311" i="21"/>
  <c r="P311" i="21"/>
  <c r="M311" i="21"/>
  <c r="K311" i="21"/>
  <c r="O311" i="21"/>
  <c r="Q311" i="21"/>
  <c r="D306" i="21" l="1"/>
  <c r="H312" i="21"/>
  <c r="E306" i="21"/>
  <c r="F306" i="21"/>
  <c r="J312" i="21"/>
  <c r="I312" i="21"/>
  <c r="L312" i="21"/>
  <c r="N312" i="21"/>
  <c r="P312" i="21"/>
  <c r="O312" i="21"/>
  <c r="K312" i="21"/>
  <c r="Q312" i="21"/>
  <c r="M312" i="21"/>
  <c r="D307" i="21" l="1"/>
  <c r="H313" i="21"/>
  <c r="E307" i="21"/>
  <c r="F307" i="21"/>
  <c r="J313" i="21"/>
  <c r="N313" i="21"/>
  <c r="P313" i="21"/>
  <c r="I313" i="21"/>
  <c r="L313" i="21"/>
  <c r="Q313" i="21"/>
  <c r="M313" i="21"/>
  <c r="K313" i="21"/>
  <c r="O313" i="21"/>
  <c r="H314" i="21" l="1"/>
  <c r="D308" i="21"/>
  <c r="P314" i="21"/>
  <c r="N314" i="21"/>
  <c r="L314" i="21"/>
  <c r="J314" i="21"/>
  <c r="I314" i="21"/>
  <c r="F308" i="21"/>
  <c r="E308" i="21"/>
  <c r="Q314" i="21"/>
  <c r="M314" i="21"/>
  <c r="K314" i="21"/>
  <c r="O314" i="21"/>
  <c r="D309" i="21" l="1"/>
  <c r="H315" i="21"/>
  <c r="F309" i="21"/>
  <c r="E309" i="21"/>
  <c r="N315" i="21"/>
  <c r="P315" i="21"/>
  <c r="L315" i="21"/>
  <c r="I315" i="21"/>
  <c r="J315" i="21"/>
  <c r="M315" i="21"/>
  <c r="Q315" i="21"/>
  <c r="K315" i="21"/>
  <c r="O315" i="21"/>
  <c r="H316" i="21" l="1"/>
  <c r="D310" i="21"/>
  <c r="N316" i="21"/>
  <c r="J316" i="21"/>
  <c r="P316" i="21"/>
  <c r="L316" i="21"/>
  <c r="I316" i="21"/>
  <c r="F310" i="21"/>
  <c r="E310" i="21"/>
  <c r="K316" i="21"/>
  <c r="O316" i="21"/>
  <c r="M316" i="21"/>
  <c r="Q316" i="21"/>
  <c r="D311" i="21" l="1"/>
  <c r="H317" i="21"/>
  <c r="F311" i="21"/>
  <c r="E311" i="21"/>
  <c r="J317" i="21"/>
  <c r="I317" i="21"/>
  <c r="P317" i="21"/>
  <c r="L317" i="21"/>
  <c r="N317" i="21"/>
  <c r="Q317" i="21"/>
  <c r="M317" i="21"/>
  <c r="O317" i="21"/>
  <c r="K317" i="21"/>
  <c r="H318" i="21" l="1"/>
  <c r="D312" i="21"/>
  <c r="N318" i="21"/>
  <c r="J318" i="21"/>
  <c r="L318" i="21"/>
  <c r="I318" i="21"/>
  <c r="P318" i="21"/>
  <c r="F312" i="21"/>
  <c r="E312" i="21"/>
  <c r="K318" i="21"/>
  <c r="Q318" i="21"/>
  <c r="O318" i="21"/>
  <c r="M318" i="21"/>
  <c r="D313" i="21" l="1"/>
  <c r="H319" i="21"/>
  <c r="F313" i="21"/>
  <c r="E313" i="21"/>
  <c r="I319" i="21"/>
  <c r="L319" i="21"/>
  <c r="P319" i="21"/>
  <c r="N319" i="21"/>
  <c r="J319" i="21"/>
  <c r="K319" i="21"/>
  <c r="Q319" i="21"/>
  <c r="O319" i="21"/>
  <c r="M319" i="21"/>
  <c r="H320" i="21" l="1"/>
  <c r="D314" i="21"/>
  <c r="P320" i="21"/>
  <c r="J320" i="21"/>
  <c r="N320" i="21"/>
  <c r="L320" i="21"/>
  <c r="I320" i="21"/>
  <c r="F314" i="21"/>
  <c r="E314" i="21"/>
  <c r="O320" i="21"/>
  <c r="M320" i="21"/>
  <c r="Q320" i="21"/>
  <c r="K320" i="21"/>
  <c r="D315" i="21" l="1"/>
  <c r="H321" i="21"/>
  <c r="E315" i="21"/>
  <c r="F315" i="21"/>
  <c r="L321" i="21"/>
  <c r="J321" i="21"/>
  <c r="N321" i="21"/>
  <c r="P321" i="21"/>
  <c r="I321" i="21"/>
  <c r="Q321" i="21"/>
  <c r="O321" i="21"/>
  <c r="K321" i="21"/>
  <c r="M321" i="21"/>
  <c r="H322" i="21" l="1"/>
  <c r="D316" i="21"/>
  <c r="L322" i="21"/>
  <c r="P322" i="21"/>
  <c r="J322" i="21"/>
  <c r="I322" i="21"/>
  <c r="N322" i="21"/>
  <c r="F316" i="21"/>
  <c r="E316" i="21"/>
  <c r="Q322" i="21"/>
  <c r="M322" i="21"/>
  <c r="O322" i="21"/>
  <c r="K322" i="21"/>
  <c r="D317" i="21" l="1"/>
  <c r="H323" i="21"/>
  <c r="E317" i="21"/>
  <c r="F317" i="21"/>
  <c r="I323" i="21"/>
  <c r="L323" i="21"/>
  <c r="J323" i="21"/>
  <c r="P323" i="21"/>
  <c r="N323" i="21"/>
  <c r="Q323" i="21"/>
  <c r="M323" i="21"/>
  <c r="O323" i="21"/>
  <c r="K323" i="21"/>
  <c r="H324" i="21" l="1"/>
  <c r="D318" i="21"/>
  <c r="L324" i="21"/>
  <c r="P324" i="21"/>
  <c r="N324" i="21"/>
  <c r="I324" i="21"/>
  <c r="J324" i="21"/>
  <c r="F318" i="21"/>
  <c r="E318" i="21"/>
  <c r="K324" i="21"/>
  <c r="M324" i="21"/>
  <c r="O324" i="21"/>
  <c r="Q324" i="21"/>
  <c r="D319" i="21" l="1"/>
  <c r="H325" i="21"/>
  <c r="E319" i="21"/>
  <c r="F319" i="21"/>
  <c r="I325" i="21"/>
  <c r="J325" i="21"/>
  <c r="L325" i="21"/>
  <c r="N325" i="21"/>
  <c r="P325" i="21"/>
  <c r="Q325" i="21"/>
  <c r="M325" i="21"/>
  <c r="K325" i="21"/>
  <c r="O325" i="21"/>
  <c r="H326" i="21" l="1"/>
  <c r="D320" i="21"/>
  <c r="P326" i="21"/>
  <c r="I326" i="21"/>
  <c r="N326" i="21"/>
  <c r="J326" i="21"/>
  <c r="L326" i="21"/>
  <c r="E320" i="21"/>
  <c r="F320" i="21"/>
  <c r="O326" i="21"/>
  <c r="M326" i="21"/>
  <c r="Q326" i="21"/>
  <c r="K326" i="21"/>
  <c r="D321" i="21" l="1"/>
  <c r="H327" i="21"/>
  <c r="F321" i="21"/>
  <c r="E321" i="21"/>
  <c r="P327" i="21"/>
  <c r="L327" i="21"/>
  <c r="J327" i="21"/>
  <c r="I327" i="21"/>
  <c r="N327" i="21"/>
  <c r="M327" i="21"/>
  <c r="K327" i="21"/>
  <c r="O327" i="21"/>
  <c r="Q327" i="21"/>
  <c r="H328" i="21" l="1"/>
  <c r="D322" i="21"/>
  <c r="I328" i="21"/>
  <c r="J328" i="21"/>
  <c r="L328" i="21"/>
  <c r="P328" i="21"/>
  <c r="N328" i="21"/>
  <c r="F322" i="21"/>
  <c r="E322" i="21"/>
  <c r="M328" i="21"/>
  <c r="K328" i="21"/>
  <c r="Q328" i="21"/>
  <c r="O328" i="21"/>
  <c r="D323" i="21" l="1"/>
  <c r="H329" i="21"/>
  <c r="F323" i="21"/>
  <c r="E323" i="21"/>
  <c r="N329" i="21"/>
  <c r="L329" i="21"/>
  <c r="I329" i="21"/>
  <c r="P329" i="21"/>
  <c r="J329" i="21"/>
  <c r="M329" i="21"/>
  <c r="K329" i="21"/>
  <c r="Q329" i="21"/>
  <c r="O329" i="21"/>
  <c r="H330" i="21" l="1"/>
  <c r="D324" i="21"/>
  <c r="J330" i="21"/>
  <c r="N330" i="21"/>
  <c r="I330" i="21"/>
  <c r="P330" i="21"/>
  <c r="L330" i="21"/>
  <c r="F324" i="21"/>
  <c r="E324" i="21"/>
  <c r="Q330" i="21"/>
  <c r="K330" i="21"/>
  <c r="M330" i="21"/>
  <c r="O330" i="21"/>
  <c r="H331" i="21" l="1"/>
  <c r="D325" i="21"/>
  <c r="N331" i="21"/>
  <c r="J331" i="21"/>
  <c r="P331" i="21"/>
  <c r="I331" i="21"/>
  <c r="L331" i="21"/>
  <c r="F325" i="21"/>
  <c r="E325" i="21"/>
  <c r="Q331" i="21"/>
  <c r="M331" i="21"/>
  <c r="K331" i="21"/>
  <c r="O331" i="21"/>
  <c r="D326" i="21" l="1"/>
  <c r="H332" i="21"/>
  <c r="F326" i="21"/>
  <c r="E326" i="21"/>
  <c r="P332" i="21"/>
  <c r="J332" i="21"/>
  <c r="L332" i="21"/>
  <c r="N332" i="21"/>
  <c r="I332" i="21"/>
  <c r="Q332" i="21"/>
  <c r="K332" i="21"/>
  <c r="O332" i="21"/>
  <c r="M332" i="21"/>
  <c r="H333" i="21" l="1"/>
  <c r="D327" i="21"/>
  <c r="J333" i="21"/>
  <c r="N333" i="21"/>
  <c r="I333" i="21"/>
  <c r="L333" i="21"/>
  <c r="P333" i="21"/>
  <c r="E327" i="21"/>
  <c r="F327" i="21"/>
  <c r="K333" i="21"/>
  <c r="M333" i="21"/>
  <c r="O333" i="21"/>
  <c r="Q333" i="21"/>
  <c r="D328" i="21" l="1"/>
  <c r="H334" i="21"/>
  <c r="F328" i="21"/>
  <c r="E328" i="21"/>
  <c r="J334" i="21"/>
  <c r="P334" i="21"/>
  <c r="L334" i="21"/>
  <c r="N334" i="21"/>
  <c r="I334" i="21"/>
  <c r="K334" i="21"/>
  <c r="Q334" i="21"/>
  <c r="M334" i="21"/>
  <c r="O334" i="21"/>
  <c r="D329" i="21" l="1"/>
  <c r="H335" i="21"/>
  <c r="E329" i="21"/>
  <c r="F329" i="21"/>
  <c r="L335" i="21"/>
  <c r="I335" i="21"/>
  <c r="N335" i="21"/>
  <c r="J335" i="21"/>
  <c r="P335" i="21"/>
  <c r="Q335" i="21"/>
  <c r="O335" i="21"/>
  <c r="K335" i="21"/>
  <c r="M335" i="21"/>
  <c r="H336" i="21" l="1"/>
  <c r="D330" i="21"/>
  <c r="J336" i="21"/>
  <c r="I336" i="21"/>
  <c r="P336" i="21"/>
  <c r="L336" i="21"/>
  <c r="N336" i="21"/>
  <c r="E330" i="21"/>
  <c r="F330" i="21"/>
  <c r="Q336" i="21"/>
  <c r="K336" i="21"/>
  <c r="O336" i="21"/>
  <c r="M336" i="21"/>
  <c r="D331" i="21" l="1"/>
  <c r="H337" i="21"/>
  <c r="F331" i="21"/>
  <c r="E331" i="21"/>
  <c r="J337" i="21"/>
  <c r="L337" i="21"/>
  <c r="I337" i="21"/>
  <c r="N337" i="21"/>
  <c r="P337" i="21"/>
  <c r="M337" i="21"/>
  <c r="O337" i="21"/>
  <c r="Q337" i="21"/>
  <c r="K337" i="21"/>
  <c r="H338" i="21" l="1"/>
  <c r="D332" i="21"/>
  <c r="I338" i="21"/>
  <c r="P338" i="21"/>
  <c r="L338" i="21"/>
  <c r="J338" i="21"/>
  <c r="N338" i="21"/>
  <c r="F332" i="21"/>
  <c r="E332" i="21"/>
  <c r="K338" i="21"/>
  <c r="Q338" i="21"/>
  <c r="M338" i="21"/>
  <c r="O338" i="21"/>
  <c r="D333" i="21" l="1"/>
  <c r="H339" i="21"/>
  <c r="E333" i="21"/>
  <c r="F333" i="21"/>
  <c r="N339" i="21"/>
  <c r="I339" i="21"/>
  <c r="L339" i="21"/>
  <c r="J339" i="21"/>
  <c r="P339" i="21"/>
  <c r="O339" i="21"/>
  <c r="K339" i="21"/>
  <c r="M339" i="21"/>
  <c r="Q339" i="21"/>
  <c r="H340" i="21" l="1"/>
  <c r="D334" i="21"/>
  <c r="L340" i="21"/>
  <c r="P340" i="21"/>
  <c r="J340" i="21"/>
  <c r="I340" i="21"/>
  <c r="N340" i="21"/>
  <c r="E334" i="21"/>
  <c r="F334" i="21"/>
  <c r="O340" i="21"/>
  <c r="K340" i="21"/>
  <c r="M340" i="21"/>
  <c r="Q340" i="21"/>
  <c r="D335" i="21" l="1"/>
  <c r="H341" i="21"/>
  <c r="E335" i="21"/>
  <c r="F335" i="21"/>
  <c r="P341" i="21"/>
  <c r="J341" i="21"/>
  <c r="N341" i="21"/>
  <c r="I341" i="21"/>
  <c r="L341" i="21"/>
  <c r="Q341" i="21"/>
  <c r="O341" i="21"/>
  <c r="M341" i="21"/>
  <c r="K341" i="21"/>
  <c r="H342" i="21" l="1"/>
  <c r="D336" i="21"/>
  <c r="P342" i="21"/>
  <c r="I342" i="21"/>
  <c r="L342" i="21"/>
  <c r="N342" i="21"/>
  <c r="J342" i="21"/>
  <c r="F336" i="21"/>
  <c r="E336" i="21"/>
  <c r="M342" i="21"/>
  <c r="Q342" i="21"/>
  <c r="O342" i="21"/>
  <c r="K342" i="21"/>
  <c r="D337" i="21" l="1"/>
  <c r="H343" i="21"/>
  <c r="F337" i="21"/>
  <c r="E337" i="21"/>
  <c r="N343" i="21"/>
  <c r="I343" i="21"/>
  <c r="P343" i="21"/>
  <c r="L343" i="21"/>
  <c r="J343" i="21"/>
  <c r="M343" i="21"/>
  <c r="O343" i="21"/>
  <c r="K343" i="21"/>
  <c r="Q343" i="21"/>
  <c r="H344" i="21" l="1"/>
  <c r="D338" i="21"/>
  <c r="N344" i="21"/>
  <c r="I344" i="21"/>
  <c r="J344" i="21"/>
  <c r="P344" i="21"/>
  <c r="L344" i="21"/>
  <c r="E338" i="21"/>
  <c r="F338" i="21"/>
  <c r="K344" i="21"/>
  <c r="O344" i="21"/>
  <c r="Q344" i="21"/>
  <c r="M344" i="21"/>
  <c r="D339" i="21" l="1"/>
  <c r="H345" i="21"/>
  <c r="E339" i="21"/>
  <c r="F339" i="21"/>
  <c r="L345" i="21"/>
  <c r="J345" i="21"/>
  <c r="N345" i="21"/>
  <c r="I345" i="21"/>
  <c r="P345" i="21"/>
  <c r="O345" i="21"/>
  <c r="M345" i="21"/>
  <c r="Q345" i="21"/>
  <c r="K345" i="21"/>
  <c r="H346" i="21" l="1"/>
  <c r="D340" i="21"/>
  <c r="J346" i="21"/>
  <c r="P346" i="21"/>
  <c r="I346" i="21"/>
  <c r="L346" i="21"/>
  <c r="N346" i="21"/>
  <c r="F340" i="21"/>
  <c r="E340" i="21"/>
  <c r="Q346" i="21"/>
  <c r="M346" i="21"/>
  <c r="O346" i="21"/>
  <c r="K346" i="21"/>
  <c r="D341" i="21" l="1"/>
  <c r="H347" i="21"/>
  <c r="E341" i="21"/>
  <c r="F341" i="21"/>
  <c r="J347" i="21"/>
  <c r="L347" i="21"/>
  <c r="N347" i="21"/>
  <c r="I347" i="21"/>
  <c r="P347" i="21"/>
  <c r="K347" i="21"/>
  <c r="M347" i="21"/>
  <c r="Q347" i="21"/>
  <c r="O347" i="21"/>
  <c r="H348" i="21" l="1"/>
  <c r="D342" i="21"/>
  <c r="J348" i="21"/>
  <c r="N348" i="21"/>
  <c r="L348" i="21"/>
  <c r="I348" i="21"/>
  <c r="P348" i="21"/>
  <c r="E342" i="21"/>
  <c r="F342" i="21"/>
  <c r="O348" i="21"/>
  <c r="K348" i="21"/>
  <c r="Q348" i="21"/>
  <c r="M348" i="21"/>
  <c r="D343" i="21" l="1"/>
  <c r="H349" i="21"/>
  <c r="E343" i="21"/>
  <c r="F343" i="21"/>
  <c r="N349" i="21"/>
  <c r="L349" i="21"/>
  <c r="P349" i="21"/>
  <c r="J349" i="21"/>
  <c r="I349" i="21"/>
  <c r="Q349" i="21"/>
  <c r="O349" i="21"/>
  <c r="K349" i="21"/>
  <c r="M349" i="21"/>
  <c r="H350" i="21" l="1"/>
  <c r="D344" i="21"/>
  <c r="P350" i="21"/>
  <c r="I350" i="21"/>
  <c r="N350" i="21"/>
  <c r="J350" i="21"/>
  <c r="L350" i="21"/>
  <c r="F344" i="21"/>
  <c r="E344" i="21"/>
  <c r="O350" i="21"/>
  <c r="M350" i="21"/>
  <c r="K350" i="21"/>
  <c r="Q350" i="21"/>
  <c r="D345" i="21" l="1"/>
  <c r="H351" i="21"/>
  <c r="E345" i="21"/>
  <c r="F345" i="21"/>
  <c r="P351" i="21"/>
  <c r="I351" i="21"/>
  <c r="J351" i="21"/>
  <c r="N351" i="21"/>
  <c r="L351" i="21"/>
  <c r="Q351" i="21"/>
  <c r="M351" i="21"/>
  <c r="K351" i="21"/>
  <c r="O351" i="21"/>
  <c r="H352" i="21" l="1"/>
  <c r="D346" i="21"/>
  <c r="J352" i="21"/>
  <c r="P352" i="21"/>
  <c r="I352" i="21"/>
  <c r="L352" i="21"/>
  <c r="N352" i="21"/>
  <c r="F346" i="21"/>
  <c r="E346" i="21"/>
  <c r="K352" i="21"/>
  <c r="Q352" i="21"/>
  <c r="O352" i="21"/>
  <c r="M352" i="21"/>
  <c r="D347" i="21" l="1"/>
  <c r="H353" i="21"/>
  <c r="F347" i="21"/>
  <c r="E347" i="21"/>
  <c r="L353" i="21"/>
  <c r="P353" i="21"/>
  <c r="J353" i="21"/>
  <c r="N353" i="21"/>
  <c r="I353" i="21"/>
  <c r="O353" i="21"/>
  <c r="Q353" i="21"/>
  <c r="K353" i="21"/>
  <c r="M353" i="21"/>
  <c r="H354" i="21" l="1"/>
  <c r="D348" i="21"/>
  <c r="L354" i="21"/>
  <c r="I354" i="21"/>
  <c r="N354" i="21"/>
  <c r="P354" i="21"/>
  <c r="J354" i="21"/>
  <c r="F348" i="21"/>
  <c r="E348" i="21"/>
  <c r="M354" i="21"/>
  <c r="K354" i="21"/>
  <c r="O354" i="21"/>
  <c r="Q354" i="21"/>
  <c r="D349" i="21" l="1"/>
  <c r="H355" i="21"/>
  <c r="F349" i="21"/>
  <c r="E349" i="21"/>
  <c r="N355" i="21"/>
  <c r="L355" i="21"/>
  <c r="I355" i="21"/>
  <c r="P355" i="21"/>
  <c r="J355" i="21"/>
  <c r="O355" i="21"/>
  <c r="K355" i="21"/>
  <c r="Q355" i="21"/>
  <c r="M355" i="21"/>
  <c r="H356" i="21" l="1"/>
  <c r="D350" i="21"/>
  <c r="L356" i="21"/>
  <c r="I356" i="21"/>
  <c r="N356" i="21"/>
  <c r="J356" i="21"/>
  <c r="P356" i="21"/>
  <c r="F350" i="21"/>
  <c r="E350" i="21"/>
  <c r="Q356" i="21"/>
  <c r="O356" i="21"/>
  <c r="K356" i="21"/>
  <c r="M356" i="21"/>
  <c r="D351" i="21" l="1"/>
  <c r="H357" i="21"/>
  <c r="F351" i="21"/>
  <c r="E351" i="21"/>
  <c r="N357" i="21"/>
  <c r="L357" i="21"/>
  <c r="P357" i="21"/>
  <c r="J357" i="21"/>
  <c r="I357" i="21"/>
  <c r="Q357" i="21"/>
  <c r="M357" i="21"/>
  <c r="O357" i="21"/>
  <c r="K357" i="21"/>
  <c r="H358" i="21" l="1"/>
  <c r="D352" i="21"/>
  <c r="J358" i="21"/>
  <c r="I358" i="21"/>
  <c r="L358" i="21"/>
  <c r="P358" i="21"/>
  <c r="N358" i="21"/>
  <c r="E352" i="21"/>
  <c r="F352" i="21"/>
  <c r="K358" i="21"/>
  <c r="Q358" i="21"/>
  <c r="M358" i="21"/>
  <c r="O358" i="21"/>
  <c r="D353" i="21" l="1"/>
  <c r="H359" i="21"/>
  <c r="E353" i="21"/>
  <c r="F353" i="21"/>
  <c r="L359" i="21"/>
  <c r="P359" i="21"/>
  <c r="J359" i="21"/>
  <c r="I359" i="21"/>
  <c r="N359" i="21"/>
  <c r="M359" i="21"/>
  <c r="O359" i="21"/>
  <c r="Q359" i="21"/>
  <c r="K359" i="21"/>
  <c r="H360" i="21" l="1"/>
  <c r="D354" i="21"/>
  <c r="I360" i="21"/>
  <c r="N360" i="21"/>
  <c r="J360" i="21"/>
  <c r="P360" i="21"/>
  <c r="L360" i="21"/>
  <c r="E354" i="21"/>
  <c r="F354" i="21"/>
  <c r="K360" i="21"/>
  <c r="Q360" i="21"/>
  <c r="M360" i="21"/>
  <c r="O360" i="21"/>
  <c r="H361" i="21" l="1"/>
  <c r="D355" i="21"/>
  <c r="P361" i="21"/>
  <c r="L361" i="21"/>
  <c r="J361" i="21"/>
  <c r="I361" i="21"/>
  <c r="N361" i="21"/>
  <c r="E355" i="21"/>
  <c r="F355" i="21"/>
  <c r="O361" i="21"/>
  <c r="Q361" i="21"/>
  <c r="K361" i="21"/>
  <c r="M361" i="21"/>
  <c r="D356" i="21" l="1"/>
  <c r="H362" i="21"/>
  <c r="E356" i="21"/>
  <c r="F356" i="21"/>
  <c r="L362" i="21"/>
  <c r="I362" i="21"/>
  <c r="P362" i="21"/>
  <c r="N362" i="21"/>
  <c r="J362" i="21"/>
  <c r="Q362" i="21"/>
  <c r="O362" i="21"/>
  <c r="M362" i="21"/>
  <c r="K362" i="21"/>
  <c r="H363" i="21" l="1"/>
  <c r="D357" i="21"/>
  <c r="I363" i="21"/>
  <c r="J363" i="21"/>
  <c r="N363" i="21"/>
  <c r="P363" i="21"/>
  <c r="L363" i="21"/>
  <c r="F357" i="21"/>
  <c r="E357" i="21"/>
  <c r="O363" i="21"/>
  <c r="K363" i="21"/>
  <c r="M363" i="21"/>
  <c r="Q363" i="21"/>
  <c r="D358" i="21" l="1"/>
  <c r="H364" i="21"/>
  <c r="F358" i="21"/>
  <c r="E358" i="21"/>
  <c r="N364" i="21"/>
  <c r="I364" i="21"/>
  <c r="L364" i="21"/>
  <c r="P364" i="21"/>
  <c r="J364" i="21"/>
  <c r="Q364" i="21"/>
  <c r="K364" i="21"/>
  <c r="M364" i="21"/>
  <c r="O364" i="21"/>
  <c r="H365" i="21" l="1"/>
  <c r="D359" i="21"/>
  <c r="J365" i="21"/>
  <c r="I365" i="21"/>
  <c r="P365" i="21"/>
  <c r="L365" i="21"/>
  <c r="N365" i="21"/>
  <c r="F359" i="21"/>
  <c r="E359" i="21"/>
  <c r="M365" i="21"/>
  <c r="Q365" i="21"/>
  <c r="K365" i="21"/>
  <c r="O365" i="21"/>
  <c r="D360" i="21" l="1"/>
  <c r="H366" i="21"/>
  <c r="F360" i="21"/>
  <c r="E360" i="21"/>
  <c r="P366" i="21"/>
  <c r="J366" i="21"/>
  <c r="N366" i="21"/>
  <c r="I366" i="21"/>
  <c r="L366" i="21"/>
  <c r="O366" i="21"/>
  <c r="K366" i="21"/>
  <c r="M366" i="21"/>
  <c r="Q366" i="21"/>
  <c r="H367" i="21" l="1"/>
  <c r="D361" i="21"/>
  <c r="L367" i="21"/>
  <c r="J367" i="21"/>
  <c r="I367" i="21"/>
  <c r="N367" i="21"/>
  <c r="P367" i="21"/>
  <c r="F361" i="21"/>
  <c r="E361" i="21"/>
  <c r="K367" i="21"/>
  <c r="M367" i="21"/>
  <c r="O367" i="21"/>
  <c r="Q367" i="21"/>
  <c r="D362" i="21" l="1"/>
  <c r="H368" i="21"/>
  <c r="E362" i="21"/>
  <c r="F362" i="21"/>
  <c r="P368" i="21"/>
  <c r="I368" i="21"/>
  <c r="N368" i="21"/>
  <c r="J368" i="21"/>
  <c r="L368" i="21"/>
  <c r="M368" i="21"/>
  <c r="O368" i="21"/>
  <c r="K368" i="21"/>
  <c r="Q368" i="21"/>
  <c r="H369" i="21" l="1"/>
  <c r="D363" i="21"/>
  <c r="J369" i="21"/>
  <c r="L369" i="21"/>
  <c r="P369" i="21"/>
  <c r="I369" i="21"/>
  <c r="N369" i="21"/>
  <c r="F363" i="21"/>
  <c r="E363" i="21"/>
  <c r="O369" i="21"/>
  <c r="M369" i="21"/>
  <c r="K369" i="21"/>
  <c r="Q369" i="21"/>
  <c r="D364" i="21" l="1"/>
  <c r="H370" i="21"/>
  <c r="E364" i="21"/>
  <c r="F364" i="21"/>
  <c r="L370" i="21"/>
  <c r="I370" i="21"/>
  <c r="P370" i="21"/>
  <c r="J370" i="21"/>
  <c r="N370" i="21"/>
  <c r="M370" i="21"/>
  <c r="Q370" i="21"/>
  <c r="K370" i="21"/>
  <c r="O370" i="21"/>
  <c r="H371" i="21" l="1"/>
  <c r="D365" i="21"/>
  <c r="P371" i="21"/>
  <c r="N371" i="21"/>
  <c r="L371" i="21"/>
  <c r="I371" i="21"/>
  <c r="J371" i="21"/>
  <c r="F365" i="21"/>
  <c r="E365" i="21"/>
  <c r="O371" i="21"/>
  <c r="K371" i="21"/>
  <c r="M371" i="21"/>
  <c r="Q371" i="21"/>
  <c r="D366" i="21" l="1"/>
  <c r="H372" i="21"/>
  <c r="F366" i="21"/>
  <c r="E366" i="21"/>
  <c r="J372" i="21"/>
  <c r="P372" i="21"/>
  <c r="L372" i="21"/>
  <c r="I372" i="21"/>
  <c r="N372" i="21"/>
  <c r="M372" i="21"/>
  <c r="K372" i="21"/>
  <c r="O372" i="21"/>
  <c r="Q372" i="21"/>
  <c r="H373" i="21" l="1"/>
  <c r="D367" i="21"/>
  <c r="P373" i="21"/>
  <c r="N373" i="21"/>
  <c r="J373" i="21"/>
  <c r="I373" i="21"/>
  <c r="L373" i="21"/>
  <c r="E367" i="21"/>
  <c r="F367" i="21"/>
  <c r="Q373" i="21"/>
  <c r="M373" i="21"/>
  <c r="K373" i="21"/>
  <c r="O373" i="21"/>
  <c r="H374" i="21" l="1"/>
  <c r="D368" i="21"/>
  <c r="N374" i="21"/>
  <c r="J374" i="21"/>
  <c r="I374" i="21"/>
  <c r="L374" i="21"/>
  <c r="P374" i="21"/>
  <c r="E368" i="21"/>
  <c r="F368" i="21"/>
  <c r="Q374" i="21"/>
  <c r="M374" i="21"/>
  <c r="O374" i="21"/>
  <c r="K374" i="21"/>
  <c r="D369" i="21" l="1"/>
  <c r="H375" i="21"/>
  <c r="F369" i="21"/>
  <c r="E369" i="21"/>
  <c r="L375" i="21"/>
  <c r="P375" i="21"/>
  <c r="J375" i="21"/>
  <c r="N375" i="21"/>
  <c r="I375" i="21"/>
  <c r="Q375" i="21"/>
  <c r="K375" i="21"/>
  <c r="O375" i="21"/>
  <c r="M375" i="21"/>
  <c r="H376" i="21" l="1"/>
  <c r="D370" i="21"/>
  <c r="P376" i="21"/>
  <c r="I376" i="21"/>
  <c r="N376" i="21"/>
  <c r="L376" i="21"/>
  <c r="J376" i="21"/>
  <c r="E370" i="21"/>
  <c r="F370" i="21"/>
  <c r="O376" i="21"/>
  <c r="Q376" i="21"/>
  <c r="M376" i="21"/>
  <c r="K376" i="21"/>
  <c r="D371" i="21" l="1"/>
  <c r="H377" i="21"/>
  <c r="E371" i="21"/>
  <c r="F371" i="21"/>
  <c r="L377" i="21"/>
  <c r="J377" i="21"/>
  <c r="I377" i="21"/>
  <c r="N377" i="21"/>
  <c r="P377" i="21"/>
  <c r="M377" i="21"/>
  <c r="Q377" i="21"/>
  <c r="K377" i="21"/>
  <c r="O377" i="21"/>
  <c r="H378" i="21" l="1"/>
  <c r="D372" i="21"/>
  <c r="L378" i="21"/>
  <c r="J378" i="21"/>
  <c r="N378" i="21"/>
  <c r="I378" i="21"/>
  <c r="P378" i="21"/>
  <c r="F372" i="21"/>
  <c r="E372" i="21"/>
  <c r="M378" i="21"/>
  <c r="O378" i="21"/>
  <c r="K378" i="21"/>
  <c r="Q378" i="21"/>
  <c r="D373" i="21" l="1"/>
  <c r="H379" i="21"/>
  <c r="F373" i="21"/>
  <c r="E373" i="21"/>
  <c r="N379" i="21"/>
  <c r="P379" i="21"/>
  <c r="I379" i="21"/>
  <c r="L379" i="21"/>
  <c r="J379" i="21"/>
  <c r="K379" i="21"/>
  <c r="Q379" i="21"/>
  <c r="O379" i="21"/>
  <c r="M379" i="21"/>
  <c r="H380" i="21" l="1"/>
  <c r="D374" i="21"/>
  <c r="I380" i="21"/>
  <c r="J380" i="21"/>
  <c r="N380" i="21"/>
  <c r="P380" i="21"/>
  <c r="L380" i="21"/>
  <c r="F374" i="21"/>
  <c r="E374" i="21"/>
  <c r="K380" i="21"/>
  <c r="O380" i="21"/>
  <c r="Q380" i="21"/>
  <c r="M380" i="21"/>
  <c r="D375" i="21" l="1"/>
  <c r="H381" i="21"/>
  <c r="E375" i="21"/>
  <c r="F375" i="21"/>
  <c r="L381" i="21"/>
  <c r="J381" i="21"/>
  <c r="I381" i="21"/>
  <c r="P381" i="21"/>
  <c r="N381" i="21"/>
  <c r="M381" i="21"/>
  <c r="K381" i="21"/>
  <c r="Q381" i="21"/>
  <c r="O381" i="21"/>
  <c r="H382" i="21" l="1"/>
  <c r="D376" i="21"/>
  <c r="P382" i="21"/>
  <c r="J382" i="21"/>
  <c r="N382" i="21"/>
  <c r="L382" i="21"/>
  <c r="I382" i="21"/>
  <c r="E376" i="21"/>
  <c r="F376" i="21"/>
  <c r="Q382" i="21"/>
  <c r="M382" i="21"/>
  <c r="O382" i="21"/>
  <c r="K382" i="21"/>
  <c r="D377" i="21" l="1"/>
  <c r="H383" i="21"/>
  <c r="E377" i="21"/>
  <c r="F377" i="21"/>
  <c r="I383" i="21"/>
  <c r="N383" i="21"/>
  <c r="L383" i="21"/>
  <c r="J383" i="21"/>
  <c r="P383" i="21"/>
  <c r="K383" i="21"/>
  <c r="M383" i="21"/>
  <c r="Q383" i="21"/>
  <c r="O383" i="21"/>
  <c r="D378" i="21" l="1"/>
  <c r="H384" i="21"/>
  <c r="F378" i="21"/>
  <c r="E378" i="21"/>
  <c r="J384" i="21"/>
  <c r="I384" i="21"/>
  <c r="N384" i="21"/>
  <c r="L384" i="21"/>
  <c r="P384" i="21"/>
  <c r="K384" i="21"/>
  <c r="M384" i="21"/>
  <c r="O384" i="21"/>
  <c r="Q384" i="21"/>
  <c r="H385" i="21" l="1"/>
  <c r="D379" i="21"/>
  <c r="N385" i="21"/>
  <c r="I385" i="21"/>
  <c r="J385" i="21"/>
  <c r="P385" i="21"/>
  <c r="L385" i="21"/>
  <c r="E379" i="21"/>
  <c r="F379" i="21"/>
  <c r="O385" i="21"/>
  <c r="K385" i="21"/>
  <c r="Q385" i="21"/>
  <c r="M385" i="21"/>
  <c r="D380" i="21" l="1"/>
  <c r="H386" i="21"/>
  <c r="F380" i="21"/>
  <c r="E380" i="21"/>
  <c r="J386" i="21"/>
  <c r="L386" i="21"/>
  <c r="P386" i="21"/>
  <c r="N386" i="21"/>
  <c r="I386" i="21"/>
  <c r="K386" i="21"/>
  <c r="Q386" i="21"/>
  <c r="M386" i="21"/>
  <c r="O386" i="21"/>
  <c r="H387" i="21" l="1"/>
  <c r="D381" i="21"/>
  <c r="P387" i="21"/>
  <c r="J387" i="21"/>
  <c r="L387" i="21"/>
  <c r="I387" i="21"/>
  <c r="N387" i="21"/>
  <c r="F381" i="21"/>
  <c r="E381" i="21"/>
  <c r="Q387" i="21"/>
  <c r="K387" i="21"/>
  <c r="O387" i="21"/>
  <c r="M387" i="21"/>
  <c r="D382" i="21" l="1"/>
  <c r="H388" i="21"/>
  <c r="F382" i="21"/>
  <c r="E382" i="21"/>
  <c r="N388" i="21"/>
  <c r="L388" i="21"/>
  <c r="P388" i="21"/>
  <c r="I388" i="21"/>
  <c r="J388" i="21"/>
  <c r="O388" i="21"/>
  <c r="M388" i="21"/>
  <c r="K388" i="21"/>
  <c r="Q388" i="21"/>
  <c r="H389" i="21" l="1"/>
  <c r="D383" i="21"/>
  <c r="L389" i="21"/>
  <c r="N389" i="21"/>
  <c r="I389" i="21"/>
  <c r="J389" i="21"/>
  <c r="P389" i="21"/>
  <c r="F383" i="21"/>
  <c r="E383" i="21"/>
  <c r="K389" i="21"/>
  <c r="Q389" i="21"/>
  <c r="M389" i="21"/>
  <c r="O389" i="21"/>
  <c r="D384" i="21" l="1"/>
  <c r="H390" i="21"/>
  <c r="F384" i="21"/>
  <c r="E384" i="21"/>
  <c r="J390" i="21"/>
  <c r="N390" i="21"/>
  <c r="P390" i="21"/>
  <c r="I390" i="21"/>
  <c r="L390" i="21"/>
  <c r="M390" i="21"/>
  <c r="O390" i="21"/>
  <c r="K390" i="21"/>
  <c r="Q390" i="21"/>
  <c r="H391" i="21" l="1"/>
  <c r="D385" i="21"/>
  <c r="N391" i="21"/>
  <c r="J391" i="21"/>
  <c r="I391" i="21"/>
  <c r="L391" i="21"/>
  <c r="P391" i="21"/>
  <c r="F385" i="21"/>
  <c r="E385" i="21"/>
  <c r="K391" i="21"/>
  <c r="Q391" i="21"/>
  <c r="O391" i="21"/>
  <c r="M391" i="21"/>
  <c r="D386" i="21" l="1"/>
  <c r="H392" i="21"/>
  <c r="F386" i="21"/>
  <c r="E386" i="21"/>
  <c r="N392" i="21"/>
  <c r="J392" i="21"/>
  <c r="I392" i="21"/>
  <c r="P392" i="21"/>
  <c r="L392" i="21"/>
  <c r="O392" i="21"/>
  <c r="M392" i="21"/>
  <c r="K392" i="21"/>
  <c r="Q392" i="21"/>
  <c r="D387" i="21" l="1"/>
  <c r="H393" i="21"/>
  <c r="F387" i="21"/>
  <c r="E387" i="21"/>
  <c r="L393" i="21"/>
  <c r="P393" i="21"/>
  <c r="N393" i="21"/>
  <c r="J393" i="21"/>
  <c r="I393" i="21"/>
  <c r="O393" i="21"/>
  <c r="M393" i="21"/>
  <c r="K393" i="21"/>
  <c r="Q393" i="21"/>
  <c r="H394" i="21" l="1"/>
  <c r="D388" i="21"/>
  <c r="I394" i="21"/>
  <c r="P394" i="21"/>
  <c r="L394" i="21"/>
  <c r="J394" i="21"/>
  <c r="N394" i="21"/>
  <c r="F388" i="21"/>
  <c r="E388" i="21"/>
  <c r="O394" i="21"/>
  <c r="K394" i="21"/>
  <c r="Q394" i="21"/>
  <c r="M394" i="21"/>
  <c r="D389" i="21" l="1"/>
  <c r="H395" i="21"/>
  <c r="E389" i="21"/>
  <c r="F389" i="21"/>
  <c r="P395" i="21"/>
  <c r="N395" i="21"/>
  <c r="I395" i="21"/>
  <c r="J395" i="21"/>
  <c r="L395" i="21"/>
  <c r="M395" i="21"/>
  <c r="K395" i="21"/>
  <c r="Q395" i="21"/>
  <c r="O395" i="21"/>
  <c r="H396" i="21" l="1"/>
  <c r="D390" i="21"/>
  <c r="P396" i="21"/>
  <c r="I396" i="21"/>
  <c r="J396" i="21"/>
  <c r="L396" i="21"/>
  <c r="N396" i="21"/>
  <c r="E390" i="21"/>
  <c r="F390" i="21"/>
  <c r="M396" i="21"/>
  <c r="K396" i="21"/>
  <c r="O396" i="21"/>
  <c r="Q396" i="21"/>
  <c r="D391" i="21" l="1"/>
  <c r="H397" i="21"/>
  <c r="E391" i="21"/>
  <c r="F391" i="21"/>
  <c r="J397" i="21"/>
  <c r="P397" i="21"/>
  <c r="N397" i="21"/>
  <c r="I397" i="21"/>
  <c r="L397" i="21"/>
  <c r="M397" i="21"/>
  <c r="K397" i="21"/>
  <c r="Q397" i="21"/>
  <c r="O397" i="21"/>
  <c r="H398" i="21" l="1"/>
  <c r="D392" i="21"/>
  <c r="J398" i="21"/>
  <c r="N398" i="21"/>
  <c r="L398" i="21"/>
  <c r="P398" i="21"/>
  <c r="I398" i="21"/>
  <c r="E392" i="21"/>
  <c r="F392" i="21"/>
  <c r="M398" i="21"/>
  <c r="K398" i="21"/>
  <c r="Q398" i="21"/>
  <c r="O398" i="21"/>
  <c r="D393" i="21" l="1"/>
  <c r="H399" i="21"/>
  <c r="E393" i="21"/>
  <c r="F393" i="21"/>
  <c r="L399" i="21"/>
  <c r="I399" i="21"/>
  <c r="P399" i="21"/>
  <c r="J399" i="21"/>
  <c r="N399" i="21"/>
  <c r="O399" i="21"/>
  <c r="Q399" i="21"/>
  <c r="K399" i="21"/>
  <c r="M399" i="21"/>
  <c r="H400" i="21" l="1"/>
  <c r="D394" i="21"/>
  <c r="L400" i="21"/>
  <c r="J400" i="21"/>
  <c r="P400" i="21"/>
  <c r="N400" i="21"/>
  <c r="I400" i="21"/>
  <c r="E394" i="21"/>
  <c r="F394" i="21"/>
  <c r="Q400" i="21"/>
  <c r="K400" i="21"/>
  <c r="M400" i="21"/>
  <c r="O400" i="21"/>
  <c r="D395" i="21" l="1"/>
  <c r="H401" i="21"/>
  <c r="E395" i="21"/>
  <c r="F395" i="21"/>
  <c r="P401" i="21"/>
  <c r="N401" i="21"/>
  <c r="L401" i="21"/>
  <c r="J401" i="21"/>
  <c r="I401" i="21"/>
  <c r="K401" i="21"/>
  <c r="O401" i="21"/>
  <c r="M401" i="21"/>
  <c r="Q401" i="21"/>
  <c r="H402" i="21" l="1"/>
  <c r="D396" i="21"/>
  <c r="J402" i="21"/>
  <c r="P402" i="21"/>
  <c r="L402" i="21"/>
  <c r="I402" i="21"/>
  <c r="N402" i="21"/>
  <c r="F396" i="21"/>
  <c r="E396" i="21"/>
  <c r="O402" i="21"/>
  <c r="M402" i="21"/>
  <c r="Q402" i="21"/>
  <c r="K402" i="21"/>
  <c r="D397" i="21" l="1"/>
  <c r="H403" i="21"/>
  <c r="F397" i="21"/>
  <c r="E397" i="21"/>
  <c r="I403" i="21"/>
  <c r="N403" i="21"/>
  <c r="L403" i="21"/>
  <c r="P403" i="21"/>
  <c r="J403" i="21"/>
  <c r="K403" i="21"/>
  <c r="Q403" i="21"/>
  <c r="O403" i="21"/>
  <c r="M403" i="21"/>
  <c r="H404" i="21" l="1"/>
  <c r="D398" i="21"/>
  <c r="L404" i="21"/>
  <c r="P404" i="21"/>
  <c r="I404" i="21"/>
  <c r="N404" i="21"/>
  <c r="J404" i="21"/>
  <c r="E398" i="21"/>
  <c r="F398" i="21"/>
  <c r="O404" i="21"/>
  <c r="K404" i="21"/>
  <c r="Q404" i="21"/>
  <c r="M404" i="21"/>
  <c r="D399" i="21" l="1"/>
  <c r="H405" i="21"/>
  <c r="F399" i="21"/>
  <c r="E399" i="21"/>
  <c r="J405" i="21"/>
  <c r="I405" i="21"/>
  <c r="L405" i="21"/>
  <c r="P405" i="21"/>
  <c r="N405" i="21"/>
  <c r="Q405" i="21"/>
  <c r="K405" i="21"/>
  <c r="M405" i="21"/>
  <c r="O405" i="21"/>
  <c r="H406" i="21" l="1"/>
  <c r="D400" i="21"/>
  <c r="J406" i="21"/>
  <c r="L406" i="21"/>
  <c r="I406" i="21"/>
  <c r="P406" i="21"/>
  <c r="N406" i="21"/>
  <c r="E400" i="21"/>
  <c r="F400" i="21"/>
  <c r="M406" i="21"/>
  <c r="K406" i="21"/>
  <c r="Q406" i="21"/>
  <c r="O406" i="21"/>
  <c r="D401" i="21" l="1"/>
  <c r="H407" i="21"/>
  <c r="F401" i="21"/>
  <c r="E401" i="21"/>
  <c r="P407" i="21"/>
  <c r="J407" i="21"/>
  <c r="I407" i="21"/>
  <c r="N407" i="21"/>
  <c r="L407" i="21"/>
  <c r="Q407" i="21"/>
  <c r="O407" i="21"/>
  <c r="K407" i="21"/>
  <c r="M407" i="21"/>
  <c r="H408" i="21" l="1"/>
  <c r="D402" i="21"/>
  <c r="I408" i="21"/>
  <c r="L408" i="21"/>
  <c r="P408" i="21"/>
  <c r="N408" i="21"/>
  <c r="J408" i="21"/>
  <c r="F402" i="21"/>
  <c r="E402" i="21"/>
  <c r="Q408" i="21"/>
  <c r="O408" i="21"/>
  <c r="K408" i="21"/>
  <c r="M408" i="21"/>
  <c r="D403" i="21" l="1"/>
  <c r="H409" i="21"/>
  <c r="F403" i="21"/>
  <c r="E403" i="21"/>
  <c r="J409" i="21"/>
  <c r="P409" i="21"/>
  <c r="I409" i="21"/>
  <c r="N409" i="21"/>
  <c r="L409" i="21"/>
  <c r="O409" i="21"/>
  <c r="M409" i="21"/>
  <c r="K409" i="21"/>
  <c r="Q409" i="21"/>
  <c r="H410" i="21" l="1"/>
  <c r="D404" i="21"/>
  <c r="L410" i="21"/>
  <c r="N410" i="21"/>
  <c r="P410" i="21"/>
  <c r="I410" i="21"/>
  <c r="J410" i="21"/>
  <c r="E404" i="21"/>
  <c r="F404" i="21"/>
  <c r="K410" i="21"/>
  <c r="O410" i="21"/>
  <c r="Q410" i="21"/>
  <c r="M410" i="21"/>
  <c r="D405" i="21" l="1"/>
  <c r="H411" i="21"/>
  <c r="E405" i="21"/>
  <c r="F405" i="21"/>
  <c r="I411" i="21"/>
  <c r="P411" i="21"/>
  <c r="N411" i="21"/>
  <c r="L411" i="21"/>
  <c r="J411" i="21"/>
  <c r="O411" i="21"/>
  <c r="Q411" i="21"/>
  <c r="K411" i="21"/>
  <c r="M411" i="21"/>
  <c r="D406" i="21" l="1"/>
  <c r="H412" i="21"/>
  <c r="E406" i="21"/>
  <c r="F406" i="21"/>
  <c r="P412" i="21"/>
  <c r="I412" i="21"/>
  <c r="N412" i="21"/>
  <c r="J412" i="21"/>
  <c r="L412" i="21"/>
  <c r="M412" i="21"/>
  <c r="O412" i="21"/>
  <c r="K412" i="21"/>
  <c r="Q412" i="21"/>
  <c r="H413" i="21" l="1"/>
  <c r="D407" i="21"/>
  <c r="N413" i="21"/>
  <c r="P413" i="21"/>
  <c r="I413" i="21"/>
  <c r="J413" i="21"/>
  <c r="L413" i="21"/>
  <c r="E407" i="21"/>
  <c r="F407" i="21"/>
  <c r="M413" i="21"/>
  <c r="K413" i="21"/>
  <c r="Q413" i="21"/>
  <c r="O413" i="21"/>
  <c r="D408" i="21" l="1"/>
  <c r="H414" i="21"/>
  <c r="F408" i="21"/>
  <c r="E408" i="21"/>
  <c r="P414" i="21"/>
  <c r="L414" i="21"/>
  <c r="J414" i="21"/>
  <c r="N414" i="21"/>
  <c r="I414" i="21"/>
  <c r="K414" i="21"/>
  <c r="M414" i="21"/>
  <c r="O414" i="21"/>
  <c r="Q414" i="21"/>
  <c r="H415" i="21" l="1"/>
  <c r="D409" i="21"/>
  <c r="L415" i="21"/>
  <c r="J415" i="21"/>
  <c r="P415" i="21"/>
  <c r="I415" i="21"/>
  <c r="N415" i="21"/>
  <c r="F409" i="21"/>
  <c r="E409" i="21"/>
  <c r="O415" i="21"/>
  <c r="M415" i="21"/>
  <c r="Q415" i="21"/>
  <c r="K415" i="21"/>
  <c r="D410" i="21" l="1"/>
  <c r="H416" i="21"/>
  <c r="F410" i="21"/>
  <c r="E410" i="21"/>
  <c r="J416" i="21"/>
  <c r="I416" i="21"/>
  <c r="L416" i="21"/>
  <c r="P416" i="21"/>
  <c r="N416" i="21"/>
  <c r="K416" i="21"/>
  <c r="O416" i="21"/>
  <c r="Q416" i="21"/>
  <c r="M416" i="21"/>
  <c r="H417" i="21" l="1"/>
  <c r="D411" i="21"/>
  <c r="P417" i="21"/>
  <c r="I417" i="21"/>
  <c r="N417" i="21"/>
  <c r="J417" i="21"/>
  <c r="L417" i="21"/>
  <c r="F411" i="21"/>
  <c r="E411" i="21"/>
  <c r="K417" i="21"/>
  <c r="M417" i="21"/>
  <c r="O417" i="21"/>
  <c r="Q417" i="21"/>
  <c r="D412" i="21" l="1"/>
  <c r="H418" i="21"/>
  <c r="E412" i="21"/>
  <c r="F412" i="21"/>
  <c r="L418" i="21"/>
  <c r="J418" i="21"/>
  <c r="N418" i="21"/>
  <c r="P418" i="21"/>
  <c r="I418" i="21"/>
  <c r="K418" i="21"/>
  <c r="Q418" i="21"/>
  <c r="O418" i="21"/>
  <c r="M418" i="21"/>
  <c r="H419" i="21" l="1"/>
  <c r="D413" i="21"/>
  <c r="L419" i="21"/>
  <c r="I419" i="21"/>
  <c r="N419" i="21"/>
  <c r="J419" i="21"/>
  <c r="P419" i="21"/>
  <c r="F413" i="21"/>
  <c r="E413" i="21"/>
  <c r="O419" i="21"/>
  <c r="M419" i="21"/>
  <c r="Q419" i="21"/>
  <c r="K419" i="21"/>
  <c r="D414" i="21" l="1"/>
  <c r="H420" i="21"/>
  <c r="E414" i="21"/>
  <c r="F414" i="21"/>
  <c r="L420" i="21"/>
  <c r="J420" i="21"/>
  <c r="I420" i="21"/>
  <c r="P420" i="21"/>
  <c r="N420" i="21"/>
  <c r="M420" i="21"/>
  <c r="K420" i="21"/>
  <c r="Q420" i="21"/>
  <c r="O420" i="21"/>
  <c r="H421" i="21" l="1"/>
  <c r="D415" i="21"/>
  <c r="I421" i="21"/>
  <c r="P421" i="21"/>
  <c r="L421" i="21"/>
  <c r="J421" i="21"/>
  <c r="N421" i="21"/>
  <c r="E415" i="21"/>
  <c r="F415" i="21"/>
  <c r="Q421" i="21"/>
  <c r="M421" i="21"/>
  <c r="O421" i="21"/>
  <c r="K421" i="21"/>
  <c r="D416" i="21" l="1"/>
  <c r="H422" i="21"/>
  <c r="F416" i="21"/>
  <c r="E416" i="21"/>
  <c r="L422" i="21"/>
  <c r="P422" i="21"/>
  <c r="J422" i="21"/>
  <c r="I422" i="21"/>
  <c r="N422" i="21"/>
  <c r="Q422" i="21"/>
  <c r="O422" i="21"/>
  <c r="K422" i="21"/>
  <c r="M422" i="21"/>
  <c r="H423" i="21" l="1"/>
  <c r="D417" i="21"/>
  <c r="L423" i="21"/>
  <c r="P423" i="21"/>
  <c r="J423" i="21"/>
  <c r="N423" i="21"/>
  <c r="I423" i="21"/>
  <c r="E417" i="21"/>
  <c r="F417" i="21"/>
  <c r="Q423" i="21"/>
  <c r="O423" i="21"/>
  <c r="K423" i="21"/>
  <c r="M423" i="21"/>
  <c r="H424" i="21" l="1"/>
  <c r="D418" i="21"/>
  <c r="J424" i="21"/>
  <c r="L424" i="21"/>
  <c r="N424" i="21"/>
  <c r="I424" i="21"/>
  <c r="P424" i="21"/>
  <c r="E418" i="21"/>
  <c r="F418" i="21"/>
  <c r="Q424" i="21"/>
  <c r="M424" i="21"/>
  <c r="K424" i="21"/>
  <c r="O424" i="21"/>
  <c r="D419" i="21" l="1"/>
  <c r="H425" i="21"/>
  <c r="F419" i="21"/>
  <c r="E419" i="21"/>
  <c r="I425" i="21"/>
  <c r="N425" i="21"/>
  <c r="J425" i="21"/>
  <c r="P425" i="21"/>
  <c r="L425" i="21"/>
  <c r="O425" i="21"/>
  <c r="M425" i="21"/>
  <c r="K425" i="21"/>
  <c r="Q425" i="21"/>
  <c r="H426" i="21" l="1"/>
  <c r="D420" i="21"/>
  <c r="N426" i="21"/>
  <c r="P426" i="21"/>
  <c r="L426" i="21"/>
  <c r="I426" i="21"/>
  <c r="J426" i="21"/>
  <c r="F420" i="21"/>
  <c r="E420" i="21"/>
  <c r="M426" i="21"/>
  <c r="O426" i="21"/>
  <c r="K426" i="21"/>
  <c r="Q426" i="21"/>
  <c r="D421" i="21" l="1"/>
  <c r="H427" i="21"/>
  <c r="F421" i="21"/>
  <c r="E421" i="21"/>
  <c r="J427" i="21"/>
  <c r="I427" i="21"/>
  <c r="L427" i="21"/>
  <c r="N427" i="21"/>
  <c r="P427" i="21"/>
  <c r="M427" i="21"/>
  <c r="O427" i="21"/>
  <c r="K427" i="21"/>
  <c r="Q427" i="21"/>
  <c r="H428" i="21" l="1"/>
  <c r="D422" i="21"/>
  <c r="N428" i="21"/>
  <c r="I428" i="21"/>
  <c r="L428" i="21"/>
  <c r="J428" i="21"/>
  <c r="P428" i="21"/>
  <c r="E422" i="21"/>
  <c r="F422" i="21"/>
  <c r="K428" i="21"/>
  <c r="Q428" i="21"/>
  <c r="M428" i="21"/>
  <c r="O428" i="21"/>
  <c r="D423" i="21" l="1"/>
  <c r="H429" i="21"/>
  <c r="E423" i="21"/>
  <c r="F423" i="21"/>
  <c r="N429" i="21"/>
  <c r="J429" i="21"/>
  <c r="L429" i="21"/>
  <c r="I429" i="21"/>
  <c r="P429" i="21"/>
  <c r="Q429" i="21"/>
  <c r="K429" i="21"/>
  <c r="M429" i="21"/>
  <c r="O429" i="21"/>
  <c r="H430" i="21" l="1"/>
  <c r="D424" i="21"/>
  <c r="I430" i="21"/>
  <c r="N430" i="21"/>
  <c r="J430" i="21"/>
  <c r="L430" i="21"/>
  <c r="P430" i="21"/>
  <c r="E424" i="21"/>
  <c r="F424" i="21"/>
  <c r="Q430" i="21"/>
  <c r="O430" i="21"/>
  <c r="K430" i="21"/>
  <c r="M430" i="21"/>
  <c r="D425" i="21" l="1"/>
  <c r="H431" i="21"/>
  <c r="E425" i="21"/>
  <c r="F425" i="21"/>
  <c r="I431" i="21"/>
  <c r="N431" i="21"/>
  <c r="L431" i="21"/>
  <c r="J431" i="21"/>
  <c r="P431" i="21"/>
  <c r="K431" i="21"/>
  <c r="M431" i="21"/>
  <c r="Q431" i="21"/>
  <c r="O431" i="21"/>
  <c r="H432" i="21" l="1"/>
  <c r="D426" i="21"/>
  <c r="L432" i="21"/>
  <c r="I432" i="21"/>
  <c r="P432" i="21"/>
  <c r="N432" i="21"/>
  <c r="J432" i="21"/>
  <c r="F426" i="21"/>
  <c r="E426" i="21"/>
  <c r="O432" i="21"/>
  <c r="Q432" i="21"/>
  <c r="K432" i="21"/>
  <c r="M432" i="21"/>
  <c r="D427" i="21" l="1"/>
  <c r="H433" i="21"/>
  <c r="F427" i="21"/>
  <c r="E427" i="21"/>
  <c r="N433" i="21"/>
  <c r="I433" i="21"/>
  <c r="L433" i="21"/>
  <c r="J433" i="21"/>
  <c r="P433" i="21"/>
  <c r="M433" i="21"/>
  <c r="K433" i="21"/>
  <c r="Q433" i="21"/>
  <c r="O433" i="21"/>
  <c r="H434" i="21" l="1"/>
  <c r="D428" i="21"/>
  <c r="J434" i="21"/>
  <c r="I434" i="21"/>
  <c r="L434" i="21"/>
  <c r="P434" i="21"/>
  <c r="N434" i="21"/>
  <c r="E428" i="21"/>
  <c r="F428" i="21"/>
  <c r="M434" i="21"/>
  <c r="K434" i="21"/>
  <c r="O434" i="21"/>
  <c r="Q434" i="21"/>
  <c r="D429" i="21" l="1"/>
  <c r="H435" i="21"/>
  <c r="E429" i="21"/>
  <c r="F429" i="21"/>
  <c r="P435" i="21"/>
  <c r="I435" i="21"/>
  <c r="N435" i="21"/>
  <c r="J435" i="21"/>
  <c r="L435" i="21"/>
  <c r="K435" i="21"/>
  <c r="Q435" i="21"/>
  <c r="M435" i="21"/>
  <c r="O435" i="21"/>
  <c r="H436" i="21" l="1"/>
  <c r="D430" i="21"/>
  <c r="N436" i="21"/>
  <c r="L436" i="21"/>
  <c r="J436" i="21"/>
  <c r="P436" i="21"/>
  <c r="I436" i="21"/>
  <c r="F430" i="21"/>
  <c r="E430" i="21"/>
  <c r="M436" i="21"/>
  <c r="K436" i="21"/>
  <c r="Q436" i="21"/>
  <c r="O436" i="21"/>
  <c r="D431" i="21" l="1"/>
  <c r="H437" i="21"/>
  <c r="E431" i="21"/>
  <c r="F431" i="21"/>
  <c r="N437" i="21"/>
  <c r="I437" i="21"/>
  <c r="P437" i="21"/>
  <c r="J437" i="21"/>
  <c r="L437" i="21"/>
  <c r="Q437" i="21"/>
  <c r="K437" i="21"/>
  <c r="M437" i="21"/>
  <c r="O437" i="21"/>
  <c r="H438" i="21" l="1"/>
  <c r="D432" i="21"/>
  <c r="I438" i="21"/>
  <c r="J438" i="21"/>
  <c r="L438" i="21"/>
  <c r="P438" i="21"/>
  <c r="N438" i="21"/>
  <c r="E432" i="21"/>
  <c r="F432" i="21"/>
  <c r="K438" i="21"/>
  <c r="M438" i="21"/>
  <c r="Q438" i="21"/>
  <c r="O438" i="21"/>
  <c r="D433" i="21" l="1"/>
  <c r="H439" i="21"/>
  <c r="E433" i="21"/>
  <c r="F433" i="21"/>
  <c r="I439" i="21"/>
  <c r="L439" i="21"/>
  <c r="J439" i="21"/>
  <c r="P439" i="21"/>
  <c r="N439" i="21"/>
  <c r="K439" i="21"/>
  <c r="Q439" i="21"/>
  <c r="M439" i="21"/>
  <c r="O439" i="21"/>
  <c r="H440" i="21" l="1"/>
  <c r="D434" i="21"/>
  <c r="J440" i="21"/>
  <c r="N440" i="21"/>
  <c r="I440" i="21"/>
  <c r="L440" i="21"/>
  <c r="P440" i="21"/>
  <c r="F434" i="21"/>
  <c r="E434" i="21"/>
  <c r="O440" i="21"/>
  <c r="Q440" i="21"/>
  <c r="K440" i="21"/>
  <c r="M440" i="21"/>
  <c r="D435" i="21" l="1"/>
  <c r="H441" i="21"/>
  <c r="E435" i="21"/>
  <c r="F435" i="21"/>
  <c r="P441" i="21"/>
  <c r="N441" i="21"/>
  <c r="L441" i="21"/>
  <c r="I441" i="21"/>
  <c r="J441" i="21"/>
  <c r="Q441" i="21"/>
  <c r="K441" i="21"/>
  <c r="M441" i="21"/>
  <c r="O441" i="21"/>
  <c r="H442" i="21" l="1"/>
  <c r="D436" i="21"/>
  <c r="L442" i="21"/>
  <c r="J442" i="21"/>
  <c r="N442" i="21"/>
  <c r="I442" i="21"/>
  <c r="P442" i="21"/>
  <c r="F436" i="21"/>
  <c r="E436" i="21"/>
  <c r="K442" i="21"/>
  <c r="M442" i="21"/>
  <c r="O442" i="21"/>
  <c r="Q442" i="21"/>
  <c r="D437" i="21" l="1"/>
  <c r="H443" i="21"/>
  <c r="E437" i="21"/>
  <c r="F437" i="21"/>
  <c r="P443" i="21"/>
  <c r="I443" i="21"/>
  <c r="L443" i="21"/>
  <c r="J443" i="21"/>
  <c r="N443" i="21"/>
  <c r="Q443" i="21"/>
  <c r="M443" i="21"/>
  <c r="O443" i="21"/>
  <c r="K443" i="21"/>
  <c r="H444" i="21" l="1"/>
  <c r="D438" i="21"/>
  <c r="L444" i="21"/>
  <c r="J444" i="21"/>
  <c r="P444" i="21"/>
  <c r="N444" i="21"/>
  <c r="I444" i="21"/>
  <c r="F438" i="21"/>
  <c r="E438" i="21"/>
  <c r="K444" i="21"/>
  <c r="Q444" i="21"/>
  <c r="O444" i="21"/>
  <c r="M444" i="21"/>
  <c r="D439" i="21" l="1"/>
  <c r="H445" i="21"/>
  <c r="E439" i="21"/>
  <c r="F439" i="21"/>
  <c r="L445" i="21"/>
  <c r="N445" i="21"/>
  <c r="J445" i="21"/>
  <c r="P445" i="21"/>
  <c r="I445" i="21"/>
  <c r="O445" i="21"/>
  <c r="Q445" i="21"/>
  <c r="K445" i="21"/>
  <c r="M445" i="21"/>
  <c r="H446" i="21" l="1"/>
  <c r="D440" i="21"/>
  <c r="L446" i="21"/>
  <c r="I446" i="21"/>
  <c r="J446" i="21"/>
  <c r="P446" i="21"/>
  <c r="N446" i="21"/>
  <c r="F440" i="21"/>
  <c r="E440" i="21"/>
  <c r="M446" i="21"/>
  <c r="O446" i="21"/>
  <c r="K446" i="21"/>
  <c r="Q446" i="21"/>
  <c r="D441" i="21" l="1"/>
  <c r="H447" i="21"/>
  <c r="E441" i="21"/>
  <c r="F441" i="21"/>
  <c r="I447" i="21"/>
  <c r="N447" i="21"/>
  <c r="J447" i="21"/>
  <c r="P447" i="21"/>
  <c r="L447" i="21"/>
  <c r="Q447" i="21"/>
  <c r="O447" i="21"/>
  <c r="M447" i="21"/>
  <c r="K447" i="21"/>
  <c r="H448" i="21" l="1"/>
  <c r="D442" i="21"/>
  <c r="N448" i="21"/>
  <c r="P448" i="21"/>
  <c r="I448" i="21"/>
  <c r="L448" i="21"/>
  <c r="J448" i="21"/>
  <c r="E442" i="21"/>
  <c r="F442" i="21"/>
  <c r="M448" i="21"/>
  <c r="K448" i="21"/>
  <c r="O448" i="21"/>
  <c r="Q448" i="21"/>
  <c r="D443" i="21" l="1"/>
  <c r="H449" i="21"/>
  <c r="E443" i="21"/>
  <c r="F443" i="21"/>
  <c r="N449" i="21"/>
  <c r="I449" i="21"/>
  <c r="P449" i="21"/>
  <c r="J449" i="21"/>
  <c r="L449" i="21"/>
  <c r="Q449" i="21"/>
  <c r="M449" i="21"/>
  <c r="O449" i="21"/>
  <c r="K449" i="21"/>
  <c r="H450" i="21" l="1"/>
  <c r="D444" i="21"/>
  <c r="N450" i="21"/>
  <c r="I450" i="21"/>
  <c r="L450" i="21"/>
  <c r="J450" i="21"/>
  <c r="P450" i="21"/>
  <c r="F444" i="21"/>
  <c r="E444" i="21"/>
  <c r="K450" i="21"/>
  <c r="O450" i="21"/>
  <c r="M450" i="21"/>
  <c r="Q450" i="21"/>
  <c r="D445" i="21" l="1"/>
  <c r="H451" i="21"/>
  <c r="F445" i="21"/>
  <c r="E445" i="21"/>
  <c r="P451" i="21"/>
  <c r="L451" i="21"/>
  <c r="J451" i="21"/>
  <c r="I451" i="21"/>
  <c r="N451" i="21"/>
  <c r="Q451" i="21"/>
  <c r="K451" i="21"/>
  <c r="O451" i="21"/>
  <c r="M451" i="21"/>
  <c r="H452" i="21" l="1"/>
  <c r="D446" i="21"/>
  <c r="N452" i="21"/>
  <c r="J452" i="21"/>
  <c r="I452" i="21"/>
  <c r="L452" i="21"/>
  <c r="P452" i="21"/>
  <c r="E446" i="21"/>
  <c r="F446" i="21"/>
  <c r="Q452" i="21"/>
  <c r="M452" i="21"/>
  <c r="K452" i="21"/>
  <c r="O452" i="21"/>
  <c r="D447" i="21" l="1"/>
  <c r="H453" i="21"/>
  <c r="F447" i="21"/>
  <c r="E447" i="21"/>
  <c r="L453" i="21"/>
  <c r="N453" i="21"/>
  <c r="I453" i="21"/>
  <c r="P453" i="21"/>
  <c r="J453" i="21"/>
  <c r="M453" i="21"/>
  <c r="O453" i="21"/>
  <c r="Q453" i="21"/>
  <c r="K453" i="21"/>
  <c r="H454" i="21" l="1"/>
  <c r="D448" i="21"/>
  <c r="P454" i="21"/>
  <c r="N454" i="21"/>
  <c r="J454" i="21"/>
  <c r="I454" i="21"/>
  <c r="L454" i="21"/>
  <c r="F448" i="21"/>
  <c r="E448" i="21"/>
  <c r="M454" i="21"/>
  <c r="Q454" i="21"/>
  <c r="O454" i="21"/>
  <c r="K454" i="21"/>
  <c r="D449" i="21" l="1"/>
  <c r="H455" i="21"/>
  <c r="E449" i="21"/>
  <c r="F449" i="21"/>
  <c r="N455" i="21"/>
  <c r="P455" i="21"/>
  <c r="J455" i="21"/>
  <c r="I455" i="21"/>
  <c r="L455" i="21"/>
  <c r="M455" i="21"/>
  <c r="Q455" i="21"/>
  <c r="K455" i="21"/>
  <c r="O455" i="21"/>
  <c r="D450" i="21" l="1"/>
  <c r="H456" i="21"/>
  <c r="F450" i="21"/>
  <c r="E450" i="21"/>
  <c r="L456" i="21"/>
  <c r="I456" i="21"/>
  <c r="P456" i="21"/>
  <c r="J456" i="21"/>
  <c r="N456" i="21"/>
  <c r="O456" i="21"/>
  <c r="M456" i="21"/>
  <c r="Q456" i="21"/>
  <c r="K456" i="21"/>
  <c r="H457" i="21" l="1"/>
  <c r="D451" i="21"/>
  <c r="P457" i="21"/>
  <c r="L457" i="21"/>
  <c r="N457" i="21"/>
  <c r="J457" i="21"/>
  <c r="I457" i="21"/>
  <c r="F451" i="21"/>
  <c r="E451" i="21"/>
  <c r="M457" i="21"/>
  <c r="Q457" i="21"/>
  <c r="O457" i="21"/>
  <c r="K457" i="21"/>
  <c r="D452" i="21" l="1"/>
  <c r="H458" i="21"/>
  <c r="E452" i="21"/>
  <c r="F452" i="21"/>
  <c r="P458" i="21"/>
  <c r="N458" i="21"/>
  <c r="L458" i="21"/>
  <c r="I458" i="21"/>
  <c r="J458" i="21"/>
  <c r="M458" i="21"/>
  <c r="K458" i="21"/>
  <c r="O458" i="21"/>
  <c r="Q458" i="21"/>
  <c r="H459" i="21" l="1"/>
  <c r="D453" i="21"/>
  <c r="I459" i="21"/>
  <c r="P459" i="21"/>
  <c r="L459" i="21"/>
  <c r="J459" i="21"/>
  <c r="N459" i="21"/>
  <c r="E453" i="21"/>
  <c r="F453" i="21"/>
  <c r="M459" i="21"/>
  <c r="O459" i="21"/>
  <c r="Q459" i="21"/>
  <c r="K459" i="21"/>
  <c r="D454" i="21" l="1"/>
  <c r="H460" i="21"/>
  <c r="F454" i="21"/>
  <c r="E454" i="21"/>
  <c r="J460" i="21"/>
  <c r="L460" i="21"/>
  <c r="P460" i="21"/>
  <c r="N460" i="21"/>
  <c r="I460" i="21"/>
  <c r="Q460" i="21"/>
  <c r="O460" i="21"/>
  <c r="M460" i="21"/>
  <c r="K460" i="21"/>
  <c r="H461" i="21" l="1"/>
  <c r="D455" i="21"/>
  <c r="P461" i="21"/>
  <c r="J461" i="21"/>
  <c r="L461" i="21"/>
  <c r="N461" i="21"/>
  <c r="I461" i="21"/>
  <c r="F455" i="21"/>
  <c r="E455" i="21"/>
  <c r="M461" i="21"/>
  <c r="Q461" i="21"/>
  <c r="K461" i="21"/>
  <c r="O461" i="21"/>
  <c r="D456" i="21" l="1"/>
  <c r="H462" i="21"/>
  <c r="F456" i="21"/>
  <c r="E456" i="21"/>
  <c r="L462" i="21"/>
  <c r="J462" i="21"/>
  <c r="P462" i="21"/>
  <c r="N462" i="21"/>
  <c r="I462" i="21"/>
  <c r="M462" i="21"/>
  <c r="O462" i="21"/>
  <c r="Q462" i="21"/>
  <c r="K462" i="21"/>
  <c r="H463" i="21" l="1"/>
  <c r="D457" i="21"/>
  <c r="P463" i="21"/>
  <c r="L463" i="21"/>
  <c r="N463" i="21"/>
  <c r="J463" i="21"/>
  <c r="I463" i="21"/>
  <c r="F457" i="21"/>
  <c r="E457" i="21"/>
  <c r="O463" i="21"/>
  <c r="M463" i="21"/>
  <c r="Q463" i="21"/>
  <c r="K463" i="21"/>
  <c r="D458" i="21" l="1"/>
  <c r="H464" i="21"/>
  <c r="E458" i="21"/>
  <c r="F458" i="21"/>
  <c r="P464" i="21"/>
  <c r="J464" i="21"/>
  <c r="I464" i="21"/>
  <c r="N464" i="21"/>
  <c r="L464" i="21"/>
  <c r="M464" i="21"/>
  <c r="K464" i="21"/>
  <c r="Q464" i="21"/>
  <c r="O464" i="21"/>
  <c r="H465" i="21" l="1"/>
  <c r="D459" i="21"/>
  <c r="I465" i="21"/>
  <c r="P465" i="21"/>
  <c r="J465" i="21"/>
  <c r="N465" i="21"/>
  <c r="L465" i="21"/>
  <c r="F459" i="21"/>
  <c r="E459" i="21"/>
  <c r="O465" i="21"/>
  <c r="K465" i="21"/>
  <c r="Q465" i="21"/>
  <c r="M465" i="21"/>
  <c r="D460" i="21" l="1"/>
  <c r="H466" i="21"/>
  <c r="F460" i="21"/>
  <c r="E460" i="21"/>
  <c r="J466" i="21"/>
  <c r="N466" i="21"/>
  <c r="I466" i="21"/>
  <c r="L466" i="21"/>
  <c r="P466" i="21"/>
  <c r="K466" i="21"/>
  <c r="Q466" i="21"/>
  <c r="O466" i="21"/>
  <c r="M466" i="21"/>
  <c r="H467" i="21" l="1"/>
  <c r="D461" i="21"/>
  <c r="N467" i="21"/>
  <c r="L467" i="21"/>
  <c r="J467" i="21"/>
  <c r="I467" i="21"/>
  <c r="P467" i="21"/>
  <c r="F461" i="21"/>
  <c r="E461" i="21"/>
  <c r="O467" i="21"/>
  <c r="M467" i="21"/>
  <c r="Q467" i="21"/>
  <c r="K467" i="21"/>
  <c r="D462" i="21" l="1"/>
  <c r="H468" i="21"/>
  <c r="E462" i="21"/>
  <c r="F462" i="21"/>
  <c r="P468" i="21"/>
  <c r="N468" i="21"/>
  <c r="J468" i="21"/>
  <c r="L468" i="21"/>
  <c r="I468" i="21"/>
  <c r="Q468" i="21"/>
  <c r="O468" i="21"/>
  <c r="K468" i="21"/>
  <c r="M468" i="21"/>
  <c r="H469" i="21" l="1"/>
  <c r="D463" i="21"/>
  <c r="I469" i="21"/>
  <c r="P469" i="21"/>
  <c r="L469" i="21"/>
  <c r="J469" i="21"/>
  <c r="N469" i="21"/>
  <c r="F463" i="21"/>
  <c r="E463" i="21"/>
  <c r="O469" i="21"/>
  <c r="Q469" i="21"/>
  <c r="M469" i="21"/>
  <c r="K469" i="21"/>
  <c r="D464" i="21" l="1"/>
  <c r="H470" i="21"/>
  <c r="F464" i="21"/>
  <c r="E464" i="21"/>
  <c r="N470" i="21"/>
  <c r="J470" i="21"/>
  <c r="P470" i="21"/>
  <c r="L470" i="21"/>
  <c r="I470" i="21"/>
  <c r="M470" i="21"/>
  <c r="O470" i="21"/>
  <c r="Q470" i="21"/>
  <c r="K470" i="21"/>
  <c r="H471" i="21" l="1"/>
  <c r="D465" i="21"/>
  <c r="J471" i="21"/>
  <c r="I471" i="21"/>
  <c r="L471" i="21"/>
  <c r="N471" i="21"/>
  <c r="P471" i="21"/>
  <c r="E465" i="21"/>
  <c r="F465" i="21"/>
  <c r="O471" i="21"/>
  <c r="M471" i="21"/>
  <c r="K471" i="21"/>
  <c r="Q471" i="21"/>
  <c r="D466" i="21" l="1"/>
  <c r="H472" i="21"/>
  <c r="F466" i="21"/>
  <c r="E466" i="21"/>
  <c r="I472" i="21"/>
  <c r="L472" i="21"/>
  <c r="N472" i="21"/>
  <c r="J472" i="21"/>
  <c r="P472" i="21"/>
  <c r="O472" i="21"/>
  <c r="M472" i="21"/>
  <c r="Q472" i="21"/>
  <c r="K472" i="21"/>
  <c r="H473" i="21" l="1"/>
  <c r="D467" i="21"/>
  <c r="J473" i="21"/>
  <c r="I473" i="21"/>
  <c r="P473" i="21"/>
  <c r="N473" i="21"/>
  <c r="L473" i="21"/>
  <c r="F467" i="21"/>
  <c r="E467" i="21"/>
  <c r="M473" i="21"/>
  <c r="K473" i="21"/>
  <c r="O473" i="21"/>
  <c r="Q473" i="21"/>
  <c r="D468" i="21" l="1"/>
  <c r="H474" i="21"/>
  <c r="F468" i="21"/>
  <c r="E468" i="21"/>
  <c r="P474" i="21"/>
  <c r="I474" i="21"/>
  <c r="N474" i="21"/>
  <c r="L474" i="21"/>
  <c r="J474" i="21"/>
  <c r="O474" i="21"/>
  <c r="K474" i="21"/>
  <c r="Q474" i="21"/>
  <c r="M474" i="21"/>
  <c r="H475" i="21" l="1"/>
  <c r="D469" i="21"/>
  <c r="J475" i="21"/>
  <c r="P475" i="21"/>
  <c r="I475" i="21"/>
  <c r="L475" i="21"/>
  <c r="N475" i="21"/>
  <c r="E469" i="21"/>
  <c r="F469" i="21"/>
  <c r="Q475" i="21"/>
  <c r="K475" i="21"/>
  <c r="M475" i="21"/>
  <c r="O475" i="21"/>
  <c r="D470" i="21" l="1"/>
  <c r="H476" i="21"/>
  <c r="E470" i="21"/>
  <c r="F470" i="21"/>
  <c r="L476" i="21"/>
  <c r="P476" i="21"/>
  <c r="J476" i="21"/>
  <c r="I476" i="21"/>
  <c r="N476" i="21"/>
  <c r="K476" i="21"/>
  <c r="O476" i="21"/>
  <c r="Q476" i="21"/>
  <c r="M476" i="21"/>
  <c r="H477" i="21" l="1"/>
  <c r="D471" i="21"/>
  <c r="N477" i="21"/>
  <c r="L477" i="21"/>
  <c r="J477" i="21"/>
  <c r="I477" i="21"/>
  <c r="P477" i="21"/>
  <c r="E471" i="21"/>
  <c r="F471" i="21"/>
  <c r="K477" i="21"/>
  <c r="M477" i="21"/>
  <c r="Q477" i="21"/>
  <c r="O477" i="21"/>
  <c r="D472" i="21" l="1"/>
  <c r="H478" i="21"/>
  <c r="E472" i="21"/>
  <c r="F472" i="21"/>
  <c r="P478" i="21"/>
  <c r="J478" i="21"/>
  <c r="I478" i="21"/>
  <c r="L478" i="21"/>
  <c r="N478" i="21"/>
  <c r="K478" i="21"/>
  <c r="M478" i="21"/>
  <c r="Q478" i="21"/>
  <c r="O478" i="21"/>
  <c r="H479" i="21" l="1"/>
  <c r="D473" i="21"/>
  <c r="N479" i="21"/>
  <c r="J479" i="21"/>
  <c r="I479" i="21"/>
  <c r="L479" i="21"/>
  <c r="P479" i="21"/>
  <c r="E473" i="21"/>
  <c r="F473" i="21"/>
  <c r="K479" i="21"/>
  <c r="O479" i="21"/>
  <c r="M479" i="21"/>
  <c r="Q479" i="21"/>
  <c r="D474" i="21" l="1"/>
  <c r="H480" i="21"/>
  <c r="F474" i="21"/>
  <c r="E474" i="21"/>
  <c r="J480" i="21"/>
  <c r="I480" i="21"/>
  <c r="N480" i="21"/>
  <c r="L480" i="21"/>
  <c r="P480" i="21"/>
  <c r="M480" i="21"/>
  <c r="K480" i="21"/>
  <c r="O480" i="21"/>
  <c r="Q480" i="21"/>
  <c r="H481" i="21" l="1"/>
  <c r="D475" i="21"/>
  <c r="J481" i="21"/>
  <c r="P481" i="21"/>
  <c r="I481" i="21"/>
  <c r="N481" i="21"/>
  <c r="L481" i="21"/>
  <c r="F475" i="21"/>
  <c r="E475" i="21"/>
  <c r="K481" i="21"/>
  <c r="M481" i="21"/>
  <c r="O481" i="21"/>
  <c r="Q481" i="21"/>
  <c r="D476" i="21" l="1"/>
  <c r="H482" i="21"/>
  <c r="F476" i="21"/>
  <c r="E476" i="21"/>
  <c r="N482" i="21"/>
  <c r="J482" i="21"/>
  <c r="I482" i="21"/>
  <c r="P482" i="21"/>
  <c r="L482" i="21"/>
  <c r="M482" i="21"/>
  <c r="O482" i="21"/>
  <c r="Q482" i="21"/>
  <c r="K482" i="21"/>
  <c r="H483" i="21" l="1"/>
  <c r="D477" i="21"/>
  <c r="P483" i="21"/>
  <c r="J483" i="21"/>
  <c r="I483" i="21"/>
  <c r="L483" i="21"/>
  <c r="N483" i="21"/>
  <c r="E477" i="21"/>
  <c r="F477" i="21"/>
  <c r="M483" i="21"/>
  <c r="O483" i="21"/>
  <c r="K483" i="21"/>
  <c r="Q483" i="21"/>
  <c r="D478" i="21" l="1"/>
  <c r="H484" i="21"/>
  <c r="E478" i="21"/>
  <c r="F478" i="21"/>
  <c r="J484" i="21"/>
  <c r="P484" i="21"/>
  <c r="L484" i="21"/>
  <c r="N484" i="21"/>
  <c r="I484" i="21"/>
  <c r="O484" i="21"/>
  <c r="Q484" i="21"/>
  <c r="M484" i="21"/>
  <c r="K484" i="21"/>
  <c r="H485" i="21" l="1"/>
  <c r="D479" i="21"/>
  <c r="N485" i="21"/>
  <c r="P485" i="21"/>
  <c r="I485" i="21"/>
  <c r="L485" i="21"/>
  <c r="J485" i="21"/>
  <c r="E479" i="21"/>
  <c r="F479" i="21"/>
  <c r="K485" i="21"/>
  <c r="O485" i="21"/>
  <c r="Q485" i="21"/>
  <c r="M485" i="21"/>
  <c r="D480" i="21" l="1"/>
  <c r="H486" i="21"/>
  <c r="E480" i="21"/>
  <c r="F480" i="21"/>
  <c r="J486" i="21"/>
  <c r="I486" i="21"/>
  <c r="N486" i="21"/>
  <c r="P486" i="21"/>
  <c r="L486" i="21"/>
  <c r="Q486" i="21"/>
  <c r="K486" i="21"/>
  <c r="M486" i="21"/>
  <c r="O486" i="21"/>
  <c r="H487" i="21" l="1"/>
  <c r="D481" i="21"/>
  <c r="P487" i="21"/>
  <c r="I487" i="21"/>
  <c r="L487" i="21"/>
  <c r="J487" i="21"/>
  <c r="N487" i="21"/>
  <c r="F481" i="21"/>
  <c r="E481" i="21"/>
  <c r="Q487" i="21"/>
  <c r="K487" i="21"/>
  <c r="M487" i="21"/>
  <c r="O487" i="21"/>
  <c r="D482" i="21" l="1"/>
  <c r="H488" i="21"/>
  <c r="E482" i="21"/>
  <c r="F482" i="21"/>
  <c r="I488" i="21"/>
  <c r="N488" i="21"/>
  <c r="L488" i="21"/>
  <c r="P488" i="21"/>
  <c r="J488" i="21"/>
  <c r="M488" i="21"/>
  <c r="K488" i="21"/>
  <c r="Q488" i="21"/>
  <c r="O488" i="21"/>
  <c r="H489" i="21" l="1"/>
  <c r="D483" i="21"/>
  <c r="J489" i="21"/>
  <c r="L489" i="21"/>
  <c r="N489" i="21"/>
  <c r="P489" i="21"/>
  <c r="I489" i="21"/>
  <c r="F483" i="21"/>
  <c r="E483" i="21"/>
  <c r="M489" i="21"/>
  <c r="Q489" i="21"/>
  <c r="O489" i="21"/>
  <c r="K489" i="21"/>
  <c r="D484" i="21" l="1"/>
  <c r="H490" i="21"/>
  <c r="E484" i="21"/>
  <c r="F484" i="21"/>
  <c r="I490" i="21"/>
  <c r="J490" i="21"/>
  <c r="L490" i="21"/>
  <c r="P490" i="21"/>
  <c r="N490" i="21"/>
  <c r="Q490" i="21"/>
  <c r="K490" i="21"/>
  <c r="M490" i="21"/>
  <c r="O490" i="21"/>
  <c r="H491" i="21" l="1"/>
  <c r="D485" i="21"/>
  <c r="N491" i="21"/>
  <c r="I491" i="21"/>
  <c r="L491" i="21"/>
  <c r="P491" i="21"/>
  <c r="J491" i="21"/>
  <c r="F485" i="21"/>
  <c r="E485" i="21"/>
  <c r="K491" i="21"/>
  <c r="O491" i="21"/>
  <c r="Q491" i="21"/>
  <c r="M491" i="21"/>
  <c r="D486" i="21" l="1"/>
  <c r="H492" i="21"/>
  <c r="F486" i="21"/>
  <c r="E486" i="21"/>
  <c r="I492" i="21"/>
  <c r="J492" i="21"/>
  <c r="N492" i="21"/>
  <c r="L492" i="21"/>
  <c r="P492" i="21"/>
  <c r="Q492" i="21"/>
  <c r="K492" i="21"/>
  <c r="M492" i="21"/>
  <c r="O492" i="21"/>
  <c r="H493" i="21" l="1"/>
  <c r="D487" i="21"/>
  <c r="J493" i="21"/>
  <c r="L493" i="21"/>
  <c r="I493" i="21"/>
  <c r="N493" i="21"/>
  <c r="P493" i="21"/>
  <c r="E487" i="21"/>
  <c r="F487" i="21"/>
  <c r="Q493" i="21"/>
  <c r="K493" i="21"/>
  <c r="M493" i="21"/>
  <c r="O493" i="21"/>
  <c r="D488" i="21" l="1"/>
  <c r="H494" i="21"/>
  <c r="F488" i="21"/>
  <c r="E488" i="21"/>
  <c r="L494" i="21"/>
  <c r="J494" i="21"/>
  <c r="I494" i="21"/>
  <c r="P494" i="21"/>
  <c r="N494" i="21"/>
  <c r="M494" i="21"/>
  <c r="Q494" i="21"/>
  <c r="O494" i="21"/>
  <c r="K494" i="21"/>
  <c r="H495" i="21" l="1"/>
  <c r="D489" i="21"/>
  <c r="P495" i="21"/>
  <c r="I495" i="21"/>
  <c r="J495" i="21"/>
  <c r="L495" i="21"/>
  <c r="N495" i="21"/>
  <c r="E489" i="21"/>
  <c r="F489" i="21"/>
  <c r="M495" i="21"/>
  <c r="O495" i="21"/>
  <c r="K495" i="21"/>
  <c r="Q495" i="21"/>
  <c r="D490" i="21" l="1"/>
  <c r="H496" i="21"/>
  <c r="F490" i="21"/>
  <c r="E490" i="21"/>
  <c r="N496" i="21"/>
  <c r="P496" i="21"/>
  <c r="L496" i="21"/>
  <c r="J496" i="21"/>
  <c r="I496" i="21"/>
  <c r="Q496" i="21"/>
  <c r="O496" i="21"/>
  <c r="K496" i="21"/>
  <c r="M496" i="21"/>
  <c r="H497" i="21" l="1"/>
  <c r="D491" i="21"/>
  <c r="I497" i="21"/>
  <c r="J497" i="21"/>
  <c r="N497" i="21"/>
  <c r="L497" i="21"/>
  <c r="P497" i="21"/>
  <c r="F491" i="21"/>
  <c r="E491" i="21"/>
  <c r="O497" i="21"/>
  <c r="Q497" i="21"/>
  <c r="K497" i="21"/>
  <c r="M497" i="21"/>
  <c r="D492" i="21" l="1"/>
  <c r="H498" i="21"/>
  <c r="F492" i="21"/>
  <c r="E492" i="21"/>
  <c r="J498" i="21"/>
  <c r="L498" i="21"/>
  <c r="P498" i="21"/>
  <c r="I498" i="21"/>
  <c r="N498" i="21"/>
  <c r="O498" i="21"/>
  <c r="M498" i="21"/>
  <c r="K498" i="21"/>
  <c r="Q498" i="21"/>
  <c r="H499" i="21" l="1"/>
  <c r="D493" i="21"/>
  <c r="P499" i="21"/>
  <c r="L499" i="21"/>
  <c r="J499" i="21"/>
  <c r="I499" i="21"/>
  <c r="N499" i="21"/>
  <c r="E493" i="21"/>
  <c r="F493" i="21"/>
  <c r="Q499" i="21"/>
  <c r="M499" i="21"/>
  <c r="O499" i="21"/>
  <c r="K499" i="21"/>
  <c r="D494" i="21" l="1"/>
  <c r="H500" i="21"/>
  <c r="E494" i="21"/>
  <c r="F494" i="21"/>
  <c r="N500" i="21"/>
  <c r="P500" i="21"/>
  <c r="J500" i="21"/>
  <c r="I500" i="21"/>
  <c r="L500" i="21"/>
  <c r="K500" i="21"/>
  <c r="O500" i="21"/>
  <c r="M500" i="21"/>
  <c r="Q500" i="21"/>
  <c r="H501" i="21" l="1"/>
  <c r="D495" i="21"/>
  <c r="P501" i="21"/>
  <c r="N501" i="21"/>
  <c r="L501" i="21"/>
  <c r="I501" i="21"/>
  <c r="J501" i="21"/>
  <c r="F495" i="21"/>
  <c r="E495" i="21"/>
  <c r="Q501" i="21"/>
  <c r="O501" i="21"/>
  <c r="M501" i="21"/>
  <c r="K501" i="21"/>
  <c r="D496" i="21" l="1"/>
  <c r="H502" i="21"/>
  <c r="E496" i="21"/>
  <c r="F496" i="21"/>
  <c r="I502" i="21"/>
  <c r="L502" i="21"/>
  <c r="N502" i="21"/>
  <c r="J502" i="21"/>
  <c r="P502" i="21"/>
  <c r="Q502" i="21"/>
  <c r="M502" i="21"/>
  <c r="O502" i="21"/>
  <c r="K502" i="21"/>
  <c r="H503" i="21" l="1"/>
  <c r="D497" i="21"/>
  <c r="N503" i="21"/>
  <c r="P503" i="21"/>
  <c r="I503" i="21"/>
  <c r="L503" i="21"/>
  <c r="J503" i="21"/>
  <c r="E497" i="21"/>
  <c r="F497" i="21"/>
  <c r="K503" i="21"/>
  <c r="O503" i="21"/>
  <c r="Q503" i="21"/>
  <c r="M503" i="21"/>
  <c r="D498" i="21" l="1"/>
  <c r="H504" i="21"/>
  <c r="F498" i="21"/>
  <c r="E498" i="21"/>
  <c r="I504" i="21"/>
  <c r="N504" i="21"/>
  <c r="L504" i="21"/>
  <c r="J504" i="21"/>
  <c r="P504" i="21"/>
  <c r="K504" i="21"/>
  <c r="Q504" i="21"/>
  <c r="O504" i="21"/>
  <c r="M504" i="21"/>
  <c r="H505" i="21" l="1"/>
  <c r="D499" i="21"/>
  <c r="P505" i="21"/>
  <c r="I505" i="21"/>
  <c r="N505" i="21"/>
  <c r="J505" i="21"/>
  <c r="L505" i="21"/>
  <c r="E499" i="21"/>
  <c r="F499" i="21"/>
  <c r="O505" i="21"/>
  <c r="Q505" i="21"/>
  <c r="K505" i="21"/>
  <c r="M505" i="21"/>
  <c r="D500" i="21" l="1"/>
  <c r="H506" i="21"/>
  <c r="F500" i="21"/>
  <c r="E500" i="21"/>
  <c r="N506" i="21"/>
  <c r="L506" i="21"/>
  <c r="J506" i="21"/>
  <c r="I506" i="21"/>
  <c r="P506" i="21"/>
  <c r="K506" i="21"/>
  <c r="O506" i="21"/>
  <c r="Q506" i="21"/>
  <c r="M506" i="21"/>
  <c r="H507" i="21" l="1"/>
  <c r="D501" i="21"/>
  <c r="I507" i="21"/>
  <c r="N507" i="21"/>
  <c r="P507" i="21"/>
  <c r="L507" i="21"/>
  <c r="J507" i="21"/>
  <c r="E501" i="21"/>
  <c r="F501" i="21"/>
  <c r="M507" i="21"/>
  <c r="K507" i="21"/>
  <c r="Q507" i="21"/>
  <c r="O507" i="21"/>
  <c r="H508" i="21" l="1"/>
  <c r="D502" i="21"/>
  <c r="J508" i="21"/>
  <c r="I508" i="21"/>
  <c r="N508" i="21"/>
  <c r="P508" i="21"/>
  <c r="L508" i="21"/>
  <c r="F502" i="21"/>
  <c r="E502" i="21"/>
  <c r="Q508" i="21"/>
  <c r="O508" i="21"/>
  <c r="K508" i="21"/>
  <c r="M508" i="21"/>
  <c r="D503" i="21" l="1"/>
  <c r="H509" i="21"/>
  <c r="F503" i="21"/>
  <c r="E503" i="21"/>
  <c r="N509" i="21"/>
  <c r="L509" i="21"/>
  <c r="J509" i="21"/>
  <c r="I509" i="21"/>
  <c r="P509" i="21"/>
  <c r="K509" i="21"/>
  <c r="O509" i="21"/>
  <c r="M509" i="21"/>
  <c r="Q509" i="21"/>
  <c r="D504" i="21" l="1"/>
  <c r="H510" i="21"/>
  <c r="E504" i="21"/>
  <c r="F504" i="21"/>
  <c r="I510" i="21"/>
  <c r="N510" i="21"/>
  <c r="P510" i="21"/>
  <c r="L510" i="21"/>
  <c r="J510" i="21"/>
  <c r="O510" i="21"/>
  <c r="M510" i="21"/>
  <c r="Q510" i="21"/>
  <c r="K510" i="21"/>
  <c r="H511" i="21" l="1"/>
  <c r="D505" i="21"/>
  <c r="L511" i="21"/>
  <c r="I511" i="21"/>
  <c r="J511" i="21"/>
  <c r="N511" i="21"/>
  <c r="P511" i="21"/>
  <c r="E505" i="21"/>
  <c r="F505" i="21"/>
  <c r="O511" i="21"/>
  <c r="M511" i="21"/>
  <c r="Q511" i="21"/>
  <c r="K511" i="21"/>
  <c r="D506" i="21" l="1"/>
  <c r="H512" i="21"/>
  <c r="F506" i="21"/>
  <c r="E506" i="21"/>
  <c r="J512" i="21"/>
  <c r="L512" i="21"/>
  <c r="P512" i="21"/>
  <c r="N512" i="21"/>
  <c r="I512" i="21"/>
  <c r="O512" i="21"/>
  <c r="K512" i="21"/>
  <c r="M512" i="21"/>
  <c r="Q512" i="21"/>
  <c r="D507" i="21" l="1"/>
  <c r="H513" i="21"/>
  <c r="E507" i="21"/>
  <c r="F507" i="21"/>
  <c r="N513" i="21"/>
  <c r="J513" i="21"/>
  <c r="I513" i="21"/>
  <c r="L513" i="21"/>
  <c r="P513" i="21"/>
  <c r="K513" i="21"/>
  <c r="M513" i="21"/>
  <c r="Q513" i="21"/>
  <c r="O513" i="21"/>
  <c r="H514" i="21" l="1"/>
  <c r="D508" i="21"/>
  <c r="N514" i="21"/>
  <c r="L514" i="21"/>
  <c r="J514" i="21"/>
  <c r="P514" i="21"/>
  <c r="I514" i="21"/>
  <c r="F508" i="21"/>
  <c r="E508" i="21"/>
  <c r="K514" i="21"/>
  <c r="O514" i="21"/>
  <c r="M514" i="21"/>
  <c r="Q514" i="21"/>
  <c r="D509" i="21" l="1"/>
  <c r="H515" i="21"/>
  <c r="F509" i="21"/>
  <c r="E509" i="21"/>
  <c r="P515" i="21"/>
  <c r="N515" i="21"/>
  <c r="I515" i="21"/>
  <c r="J515" i="21"/>
  <c r="L515" i="21"/>
  <c r="K515" i="21"/>
  <c r="Q515" i="21"/>
  <c r="M515" i="21"/>
  <c r="O515" i="21"/>
  <c r="H516" i="21" l="1"/>
  <c r="D510" i="21"/>
  <c r="P516" i="21"/>
  <c r="N516" i="21"/>
  <c r="I516" i="21"/>
  <c r="L516" i="21"/>
  <c r="J516" i="21"/>
  <c r="F510" i="21"/>
  <c r="E510" i="21"/>
  <c r="K516" i="21"/>
  <c r="M516" i="21"/>
  <c r="O516" i="21"/>
  <c r="Q516" i="21"/>
  <c r="D511" i="21" l="1"/>
  <c r="H517" i="21"/>
  <c r="E511" i="21"/>
  <c r="F511" i="21"/>
  <c r="I517" i="21"/>
  <c r="P517" i="21"/>
  <c r="L517" i="21"/>
  <c r="J517" i="21"/>
  <c r="N517" i="21"/>
  <c r="K517" i="21"/>
  <c r="M517" i="21"/>
  <c r="Q517" i="21"/>
  <c r="O517" i="21"/>
  <c r="H518" i="21" l="1"/>
  <c r="D512" i="21"/>
  <c r="L518" i="21"/>
  <c r="N518" i="21"/>
  <c r="J518" i="21"/>
  <c r="P518" i="21"/>
  <c r="I518" i="21"/>
  <c r="E512" i="21"/>
  <c r="F512" i="21"/>
  <c r="M518" i="21"/>
  <c r="O518" i="21"/>
  <c r="K518" i="21"/>
  <c r="Q518" i="21"/>
  <c r="D513" i="21" l="1"/>
  <c r="H519" i="21"/>
  <c r="F513" i="21"/>
  <c r="E513" i="21"/>
  <c r="J519" i="21"/>
  <c r="L519" i="21"/>
  <c r="P519" i="21"/>
  <c r="I519" i="21"/>
  <c r="N519" i="21"/>
  <c r="Q519" i="21"/>
  <c r="O519" i="21"/>
  <c r="K519" i="21"/>
  <c r="M519" i="21"/>
  <c r="H520" i="21" l="1"/>
  <c r="D514" i="21"/>
  <c r="I520" i="21"/>
  <c r="P520" i="21"/>
  <c r="N520" i="21"/>
  <c r="J520" i="21"/>
  <c r="L520" i="21"/>
  <c r="F514" i="21"/>
  <c r="E514" i="21"/>
  <c r="O520" i="21"/>
  <c r="M520" i="21"/>
  <c r="Q520" i="21"/>
  <c r="K520" i="21"/>
  <c r="D515" i="21" l="1"/>
  <c r="H521" i="21"/>
  <c r="F515" i="21"/>
  <c r="E515" i="21"/>
  <c r="P521" i="21"/>
  <c r="N521" i="21"/>
  <c r="L521" i="21"/>
  <c r="J521" i="21"/>
  <c r="I521" i="21"/>
  <c r="O521" i="21"/>
  <c r="M521" i="21"/>
  <c r="Q521" i="21"/>
  <c r="K521" i="21"/>
  <c r="H522" i="21" l="1"/>
  <c r="D516" i="21"/>
  <c r="L522" i="21"/>
  <c r="I522" i="21"/>
  <c r="P522" i="21"/>
  <c r="N522" i="21"/>
  <c r="J522" i="21"/>
  <c r="E516" i="21"/>
  <c r="F516" i="21"/>
  <c r="K522" i="21"/>
  <c r="M522" i="21"/>
  <c r="Q522" i="21"/>
  <c r="O522" i="21"/>
  <c r="D517" i="21" l="1"/>
  <c r="H523" i="21"/>
  <c r="F517" i="21"/>
  <c r="E517" i="21"/>
  <c r="I523" i="21"/>
  <c r="L523" i="21"/>
  <c r="J523" i="21"/>
  <c r="N523" i="21"/>
  <c r="P523" i="21"/>
  <c r="K523" i="21"/>
  <c r="Q523" i="21"/>
  <c r="M523" i="21"/>
  <c r="O523" i="21"/>
  <c r="H524" i="21" l="1"/>
  <c r="D518" i="21"/>
  <c r="P524" i="21"/>
  <c r="L524" i="21"/>
  <c r="I524" i="21"/>
  <c r="J524" i="21"/>
  <c r="N524" i="21"/>
  <c r="E518" i="21"/>
  <c r="F518" i="21"/>
  <c r="K524" i="21"/>
  <c r="M524" i="21"/>
  <c r="O524" i="21"/>
  <c r="Q524" i="21"/>
  <c r="D519" i="21" l="1"/>
  <c r="H525" i="21"/>
  <c r="F519" i="21"/>
  <c r="E519" i="21"/>
  <c r="N525" i="21"/>
  <c r="I525" i="21"/>
  <c r="L525" i="21"/>
  <c r="J525" i="21"/>
  <c r="P525" i="21"/>
  <c r="K525" i="21"/>
  <c r="O525" i="21"/>
  <c r="Q525" i="21"/>
  <c r="M525" i="21"/>
  <c r="H526" i="21" l="1"/>
  <c r="D520" i="21"/>
  <c r="L526" i="21"/>
  <c r="I526" i="21"/>
  <c r="P526" i="21"/>
  <c r="J526" i="21"/>
  <c r="N526" i="21"/>
  <c r="E520" i="21"/>
  <c r="F520" i="21"/>
  <c r="K526" i="21"/>
  <c r="M526" i="21"/>
  <c r="Q526" i="21"/>
  <c r="O526" i="21"/>
  <c r="D521" i="21" l="1"/>
  <c r="H527" i="21"/>
  <c r="E521" i="21"/>
  <c r="F521" i="21"/>
  <c r="P527" i="21"/>
  <c r="L527" i="21"/>
  <c r="J527" i="21"/>
  <c r="N527" i="21"/>
  <c r="I527" i="21"/>
  <c r="K527" i="21"/>
  <c r="Q527" i="21"/>
  <c r="M527" i="21"/>
  <c r="O527" i="21"/>
  <c r="H528" i="21" l="1"/>
  <c r="D522" i="21"/>
  <c r="P528" i="21"/>
  <c r="L528" i="21"/>
  <c r="I528" i="21"/>
  <c r="N528" i="21"/>
  <c r="J528" i="21"/>
  <c r="F522" i="21"/>
  <c r="E522" i="21"/>
  <c r="O528" i="21"/>
  <c r="K528" i="21"/>
  <c r="M528" i="21"/>
  <c r="Q528" i="21"/>
  <c r="D523" i="21" l="1"/>
  <c r="H529" i="21"/>
  <c r="F523" i="21"/>
  <c r="E523" i="21"/>
  <c r="P529" i="21"/>
  <c r="N529" i="21"/>
  <c r="L529" i="21"/>
  <c r="I529" i="21"/>
  <c r="J529" i="21"/>
  <c r="Q529" i="21"/>
  <c r="M529" i="21"/>
  <c r="O529" i="21"/>
  <c r="K529" i="21"/>
  <c r="H530" i="21" l="1"/>
  <c r="D524" i="21"/>
  <c r="I530" i="21"/>
  <c r="J530" i="21"/>
  <c r="N530" i="21"/>
  <c r="L530" i="21"/>
  <c r="P530" i="21"/>
  <c r="F524" i="21"/>
  <c r="E524" i="21"/>
  <c r="O530" i="21"/>
  <c r="Q530" i="21"/>
  <c r="M530" i="21"/>
  <c r="K530" i="21"/>
  <c r="D525" i="21" l="1"/>
  <c r="H531" i="21"/>
  <c r="E525" i="21"/>
  <c r="F525" i="21"/>
  <c r="L531" i="21"/>
  <c r="P531" i="21"/>
  <c r="I531" i="21"/>
  <c r="J531" i="21"/>
  <c r="N531" i="21"/>
  <c r="K531" i="21"/>
  <c r="Q531" i="21"/>
  <c r="M531" i="21"/>
  <c r="O531" i="21"/>
  <c r="H532" i="21" l="1"/>
  <c r="D526" i="21"/>
  <c r="L532" i="21"/>
  <c r="N532" i="21"/>
  <c r="I532" i="21"/>
  <c r="P532" i="21"/>
  <c r="J532" i="21"/>
  <c r="F526" i="21"/>
  <c r="E526" i="21"/>
  <c r="M532" i="21"/>
  <c r="O532" i="21"/>
  <c r="K532" i="21"/>
  <c r="Q532" i="21"/>
  <c r="D527" i="21" l="1"/>
  <c r="H533" i="21"/>
  <c r="E527" i="21"/>
  <c r="F527" i="21"/>
  <c r="N533" i="21"/>
  <c r="J533" i="21"/>
  <c r="I533" i="21"/>
  <c r="L533" i="21"/>
  <c r="P533" i="21"/>
  <c r="K533" i="21"/>
  <c r="Q533" i="21"/>
  <c r="M533" i="21"/>
  <c r="O533" i="21"/>
  <c r="H534" i="21" l="1"/>
  <c r="D528" i="21"/>
  <c r="I534" i="21"/>
  <c r="P534" i="21"/>
  <c r="L534" i="21"/>
  <c r="N534" i="21"/>
  <c r="J534" i="21"/>
  <c r="E528" i="21"/>
  <c r="F528" i="21"/>
  <c r="Q534" i="21"/>
  <c r="O534" i="21"/>
  <c r="K534" i="21"/>
  <c r="M534" i="21"/>
  <c r="D529" i="21" l="1"/>
  <c r="H535" i="21"/>
  <c r="F529" i="21"/>
  <c r="E529" i="21"/>
  <c r="J535" i="21"/>
  <c r="N535" i="21"/>
  <c r="L535" i="21"/>
  <c r="P535" i="21"/>
  <c r="I535" i="21"/>
  <c r="M535" i="21"/>
  <c r="K535" i="21"/>
  <c r="O535" i="21"/>
  <c r="Q535" i="21"/>
  <c r="H536" i="21" l="1"/>
  <c r="D530" i="21"/>
  <c r="P536" i="21"/>
  <c r="N536" i="21"/>
  <c r="L536" i="21"/>
  <c r="J536" i="21"/>
  <c r="I536" i="21"/>
  <c r="F530" i="21"/>
  <c r="E530" i="21"/>
  <c r="Q536" i="21"/>
  <c r="O536" i="21"/>
  <c r="M536" i="21"/>
  <c r="K536" i="21"/>
  <c r="D531" i="21" l="1"/>
  <c r="H537" i="21"/>
  <c r="E531" i="21"/>
  <c r="F531" i="21"/>
  <c r="P537" i="21"/>
  <c r="J537" i="21"/>
  <c r="L537" i="21"/>
  <c r="N537" i="21"/>
  <c r="I537" i="21"/>
  <c r="Q537" i="21"/>
  <c r="O537" i="21"/>
  <c r="K537" i="21"/>
  <c r="M537" i="21"/>
  <c r="H538" i="21" l="1"/>
  <c r="D532" i="21"/>
  <c r="L538" i="21"/>
  <c r="P538" i="21"/>
  <c r="I538" i="21"/>
  <c r="J538" i="21"/>
  <c r="N538" i="21"/>
  <c r="E532" i="21"/>
  <c r="F532" i="21"/>
  <c r="Q538" i="21"/>
  <c r="M538" i="21"/>
  <c r="O538" i="21"/>
  <c r="K538" i="21"/>
  <c r="D533" i="21" l="1"/>
  <c r="H539" i="21"/>
  <c r="E533" i="21"/>
  <c r="F533" i="21"/>
  <c r="L539" i="21"/>
  <c r="J539" i="21"/>
  <c r="I539" i="21"/>
  <c r="P539" i="21"/>
  <c r="N539" i="21"/>
  <c r="K539" i="21"/>
  <c r="O539" i="21"/>
  <c r="M539" i="21"/>
  <c r="Q539" i="21"/>
  <c r="H540" i="21" l="1"/>
  <c r="D534" i="21"/>
  <c r="I540" i="21"/>
  <c r="P540" i="21"/>
  <c r="N540" i="21"/>
  <c r="L540" i="21"/>
  <c r="J540" i="21"/>
  <c r="F534" i="21"/>
  <c r="E534" i="21"/>
  <c r="Q540" i="21"/>
  <c r="M540" i="21"/>
  <c r="O540" i="21"/>
  <c r="K540" i="21"/>
  <c r="D535" i="21" l="1"/>
  <c r="H541" i="21"/>
  <c r="F535" i="21"/>
  <c r="E535" i="21"/>
  <c r="J541" i="21"/>
  <c r="N541" i="21"/>
  <c r="I541" i="21"/>
  <c r="P541" i="21"/>
  <c r="L541" i="21"/>
  <c r="K541" i="21"/>
  <c r="O541" i="21"/>
  <c r="Q541" i="21"/>
  <c r="M541" i="21"/>
  <c r="H542" i="21" l="1"/>
  <c r="D536" i="21"/>
  <c r="P542" i="21"/>
  <c r="I542" i="21"/>
  <c r="J542" i="21"/>
  <c r="L542" i="21"/>
  <c r="N542" i="21"/>
  <c r="E536" i="21"/>
  <c r="F536" i="21"/>
  <c r="K542" i="21"/>
  <c r="Q542" i="21"/>
  <c r="O542" i="21"/>
  <c r="M542" i="21"/>
  <c r="D537" i="21" l="1"/>
  <c r="H543" i="21"/>
  <c r="E537" i="21"/>
  <c r="F537" i="21"/>
  <c r="I543" i="21"/>
  <c r="L543" i="21"/>
  <c r="J543" i="21"/>
  <c r="N543" i="21"/>
  <c r="P543" i="21"/>
  <c r="Q543" i="21"/>
  <c r="M543" i="21"/>
  <c r="O543" i="21"/>
  <c r="K543" i="21"/>
  <c r="H544" i="21" l="1"/>
  <c r="D538" i="21"/>
  <c r="I544" i="21"/>
  <c r="N544" i="21"/>
  <c r="L544" i="21"/>
  <c r="P544" i="21"/>
  <c r="J544" i="21"/>
  <c r="F538" i="21"/>
  <c r="E538" i="21"/>
  <c r="O544" i="21"/>
  <c r="K544" i="21"/>
  <c r="Q544" i="21"/>
  <c r="M544" i="21"/>
  <c r="H545" i="21" l="1"/>
  <c r="D539" i="21"/>
  <c r="N545" i="21"/>
  <c r="L545" i="21"/>
  <c r="I545" i="21"/>
  <c r="P545" i="21"/>
  <c r="J545" i="21"/>
  <c r="F539" i="21"/>
  <c r="E539" i="21"/>
  <c r="O545" i="21"/>
  <c r="K545" i="21"/>
  <c r="M545" i="21"/>
  <c r="Q545" i="21"/>
  <c r="D540" i="21" l="1"/>
  <c r="H546" i="21"/>
  <c r="E540" i="21"/>
  <c r="F540" i="21"/>
  <c r="L546" i="21"/>
  <c r="N546" i="21"/>
  <c r="P546" i="21"/>
  <c r="I546" i="21"/>
  <c r="J546" i="21"/>
  <c r="M546" i="21"/>
  <c r="K546" i="21"/>
  <c r="Q546" i="21"/>
  <c r="O546" i="21"/>
  <c r="H547" i="21" l="1"/>
  <c r="D541" i="21"/>
  <c r="I547" i="21"/>
  <c r="P547" i="21"/>
  <c r="J547" i="21"/>
  <c r="N547" i="21"/>
  <c r="L547" i="21"/>
  <c r="E541" i="21"/>
  <c r="F541" i="21"/>
  <c r="Q547" i="21"/>
  <c r="K547" i="21"/>
  <c r="M547" i="21"/>
  <c r="O547" i="21"/>
  <c r="D542" i="21" l="1"/>
  <c r="H548" i="21"/>
  <c r="E542" i="21"/>
  <c r="F542" i="21"/>
  <c r="I548" i="21"/>
  <c r="L548" i="21"/>
  <c r="N548" i="21"/>
  <c r="P548" i="21"/>
  <c r="J548" i="21"/>
  <c r="O548" i="21"/>
  <c r="Q548" i="21"/>
  <c r="M548" i="21"/>
  <c r="K548" i="21"/>
  <c r="H549" i="21" l="1"/>
  <c r="D543" i="21"/>
  <c r="I549" i="21"/>
  <c r="L549" i="21"/>
  <c r="P549" i="21"/>
  <c r="N549" i="21"/>
  <c r="J549" i="21"/>
  <c r="E543" i="21"/>
  <c r="F543" i="21"/>
  <c r="O549" i="21"/>
  <c r="K549" i="21"/>
  <c r="Q549" i="21"/>
  <c r="M549" i="21"/>
  <c r="D544" i="21" l="1"/>
  <c r="H550" i="21"/>
  <c r="F544" i="21"/>
  <c r="E544" i="21"/>
  <c r="P550" i="21"/>
  <c r="N550" i="21"/>
  <c r="L550" i="21"/>
  <c r="J550" i="21"/>
  <c r="I550" i="21"/>
  <c r="Q550" i="21"/>
  <c r="K550" i="21"/>
  <c r="M550" i="21"/>
  <c r="O550" i="21"/>
  <c r="H551" i="21" l="1"/>
  <c r="D545" i="21"/>
  <c r="P551" i="21"/>
  <c r="N551" i="21"/>
  <c r="J551" i="21"/>
  <c r="L551" i="21"/>
  <c r="I551" i="21"/>
  <c r="E545" i="21"/>
  <c r="F545" i="21"/>
  <c r="K551" i="21"/>
  <c r="O551" i="21"/>
  <c r="M551" i="21"/>
  <c r="Q551" i="21"/>
  <c r="D546" i="21" l="1"/>
  <c r="H552" i="21"/>
  <c r="E546" i="21"/>
  <c r="F546" i="21"/>
  <c r="P552" i="21"/>
  <c r="J552" i="21"/>
  <c r="L552" i="21"/>
  <c r="N552" i="21"/>
  <c r="I552" i="21"/>
  <c r="Q552" i="21"/>
  <c r="M552" i="21"/>
  <c r="K552" i="21"/>
  <c r="O552" i="21"/>
  <c r="D7" i="22" l="1"/>
  <c r="H553" i="21"/>
  <c r="D547" i="21"/>
  <c r="J553" i="21"/>
  <c r="P553" i="21"/>
  <c r="N553" i="21"/>
  <c r="L553" i="21"/>
  <c r="I553" i="21"/>
  <c r="E547" i="21"/>
  <c r="F547" i="21"/>
  <c r="K553" i="21"/>
  <c r="Q553" i="21"/>
  <c r="M553" i="21"/>
  <c r="O553" i="21"/>
  <c r="D548" i="21" l="1"/>
  <c r="H554" i="21"/>
  <c r="F548" i="21"/>
  <c r="E548" i="21"/>
  <c r="I554" i="21"/>
  <c r="L554" i="21"/>
  <c r="P554" i="21"/>
  <c r="N554" i="21"/>
  <c r="J554" i="21"/>
  <c r="K554" i="21"/>
  <c r="Q554" i="21"/>
  <c r="O554" i="21"/>
  <c r="M554" i="21"/>
  <c r="H555" i="21" l="1"/>
  <c r="D549" i="21"/>
  <c r="P555" i="21"/>
  <c r="L555" i="21"/>
  <c r="N555" i="21"/>
  <c r="J555" i="21"/>
  <c r="I555" i="21"/>
  <c r="F549" i="21"/>
  <c r="E549" i="21"/>
  <c r="K555" i="21"/>
  <c r="M555" i="21"/>
  <c r="O555" i="21"/>
  <c r="Q555" i="21"/>
  <c r="D550" i="21" l="1"/>
  <c r="H556" i="21"/>
  <c r="F550" i="21"/>
  <c r="E550" i="21"/>
  <c r="P556" i="21"/>
  <c r="I556" i="21"/>
  <c r="N556" i="21"/>
  <c r="J556" i="21"/>
  <c r="L556" i="21"/>
  <c r="O556" i="21"/>
  <c r="M556" i="21"/>
  <c r="K556" i="21"/>
  <c r="Q556" i="21"/>
  <c r="H557" i="21" l="1"/>
  <c r="D551" i="21"/>
  <c r="N557" i="21"/>
  <c r="P557" i="21"/>
  <c r="J557" i="21"/>
  <c r="L557" i="21"/>
  <c r="I557" i="21"/>
  <c r="F551" i="21"/>
  <c r="E551" i="21"/>
  <c r="Q557" i="21"/>
  <c r="K557" i="21"/>
  <c r="M557" i="21"/>
  <c r="O557" i="21"/>
  <c r="D552" i="21" l="1"/>
  <c r="H558" i="21"/>
  <c r="E552" i="21"/>
  <c r="F552" i="21"/>
  <c r="L558" i="21"/>
  <c r="I558" i="21"/>
  <c r="P558" i="21"/>
  <c r="J558" i="21"/>
  <c r="N558" i="21"/>
  <c r="K558" i="21"/>
  <c r="Q558" i="21"/>
  <c r="O558" i="21"/>
  <c r="M558" i="21"/>
  <c r="H559" i="21" l="1"/>
  <c r="D553" i="21"/>
  <c r="P559" i="21"/>
  <c r="I559" i="21"/>
  <c r="N559" i="21"/>
  <c r="L559" i="21"/>
  <c r="J559" i="21"/>
  <c r="F553" i="21"/>
  <c r="E553" i="21"/>
  <c r="K559" i="21"/>
  <c r="Q559" i="21"/>
  <c r="M559" i="21"/>
  <c r="O559" i="21"/>
  <c r="D554" i="21" l="1"/>
  <c r="H560" i="21"/>
  <c r="E554" i="21"/>
  <c r="F554" i="21"/>
  <c r="P560" i="21"/>
  <c r="N560" i="21"/>
  <c r="I560" i="21"/>
  <c r="J560" i="21"/>
  <c r="L560" i="21"/>
  <c r="Q560" i="21"/>
  <c r="M560" i="21"/>
  <c r="K560" i="21"/>
  <c r="O560" i="21"/>
  <c r="H561" i="21" l="1"/>
  <c r="D555" i="21"/>
  <c r="I561" i="21"/>
  <c r="L561" i="21"/>
  <c r="P561" i="21"/>
  <c r="N561" i="21"/>
  <c r="J561" i="21"/>
  <c r="F555" i="21"/>
  <c r="E555" i="21"/>
  <c r="M561" i="21"/>
  <c r="O561" i="21"/>
  <c r="Q561" i="21"/>
  <c r="K561" i="21"/>
  <c r="D556" i="21" l="1"/>
  <c r="H562" i="21"/>
  <c r="F556" i="21"/>
  <c r="E556" i="21"/>
  <c r="J562" i="21"/>
  <c r="I562" i="21"/>
  <c r="P562" i="21"/>
  <c r="N562" i="21"/>
  <c r="L562" i="21"/>
  <c r="K562" i="21"/>
  <c r="Q562" i="21"/>
  <c r="O562" i="21"/>
  <c r="M562" i="21"/>
  <c r="H563" i="21" l="1"/>
  <c r="D557" i="21"/>
  <c r="L563" i="21"/>
  <c r="I563" i="21"/>
  <c r="N563" i="21"/>
  <c r="P563" i="21"/>
  <c r="J563" i="21"/>
  <c r="E557" i="21"/>
  <c r="F557" i="21"/>
  <c r="O563" i="21"/>
  <c r="Q563" i="21"/>
  <c r="M563" i="21"/>
  <c r="K563" i="21"/>
  <c r="D558" i="21" l="1"/>
  <c r="H564" i="21"/>
  <c r="F558" i="21"/>
  <c r="E558" i="21"/>
  <c r="J564" i="21"/>
  <c r="I564" i="21"/>
  <c r="P564" i="21"/>
  <c r="N564" i="21"/>
  <c r="L564" i="21"/>
  <c r="O564" i="21"/>
  <c r="K564" i="21"/>
  <c r="Q564" i="21"/>
  <c r="M564" i="21"/>
  <c r="H565" i="21" l="1"/>
  <c r="D559" i="21"/>
  <c r="J565" i="21"/>
  <c r="I565" i="21"/>
  <c r="P565" i="21"/>
  <c r="N565" i="21"/>
  <c r="L565" i="21"/>
  <c r="E559" i="21"/>
  <c r="F559" i="21"/>
  <c r="K565" i="21"/>
  <c r="M565" i="21"/>
  <c r="O565" i="21"/>
  <c r="Q565" i="21"/>
  <c r="D560" i="21" l="1"/>
  <c r="H566" i="21"/>
  <c r="F560" i="21"/>
  <c r="E560" i="21"/>
  <c r="J566" i="21"/>
  <c r="N566" i="21"/>
  <c r="P566" i="21"/>
  <c r="I566" i="21"/>
  <c r="L566" i="21"/>
  <c r="Q566" i="21"/>
  <c r="M566" i="21"/>
  <c r="K566" i="21"/>
  <c r="O566" i="21"/>
  <c r="H567" i="21" l="1"/>
  <c r="D561" i="21"/>
  <c r="L567" i="21"/>
  <c r="I567" i="21"/>
  <c r="J567" i="21"/>
  <c r="P567" i="21"/>
  <c r="N567" i="21"/>
  <c r="E561" i="21"/>
  <c r="F561" i="21"/>
  <c r="M567" i="21"/>
  <c r="O567" i="21"/>
  <c r="K567" i="21"/>
  <c r="Q567" i="21"/>
  <c r="D562" i="21" l="1"/>
  <c r="H568" i="21"/>
  <c r="E562" i="21"/>
  <c r="F562" i="21"/>
  <c r="I568" i="21"/>
  <c r="P568" i="21"/>
  <c r="J568" i="21"/>
  <c r="L568" i="21"/>
  <c r="N568" i="21"/>
  <c r="Q568" i="21"/>
  <c r="M568" i="21"/>
  <c r="K568" i="21"/>
  <c r="O568" i="21"/>
  <c r="H569" i="21" l="1"/>
  <c r="D563" i="21"/>
  <c r="N569" i="21"/>
  <c r="J569" i="21"/>
  <c r="P569" i="21"/>
  <c r="L569" i="21"/>
  <c r="I569" i="21"/>
  <c r="F563" i="21"/>
  <c r="E563" i="21"/>
  <c r="K569" i="21"/>
  <c r="Q569" i="21"/>
  <c r="M569" i="21"/>
  <c r="O569" i="21"/>
  <c r="D564" i="21" l="1"/>
  <c r="H570" i="21"/>
  <c r="E564" i="21"/>
  <c r="F564" i="21"/>
  <c r="J570" i="21"/>
  <c r="N570" i="21"/>
  <c r="L570" i="21"/>
  <c r="P570" i="21"/>
  <c r="I570" i="21"/>
  <c r="Q570" i="21"/>
  <c r="O570" i="21"/>
  <c r="M570" i="21"/>
  <c r="K570" i="21"/>
  <c r="H571" i="21" l="1"/>
  <c r="D565" i="21"/>
  <c r="P571" i="21"/>
  <c r="N571" i="21"/>
  <c r="J571" i="21"/>
  <c r="I571" i="21"/>
  <c r="L571" i="21"/>
  <c r="E565" i="21"/>
  <c r="F565" i="21"/>
  <c r="Q571" i="21"/>
  <c r="M571" i="21"/>
  <c r="K571" i="21"/>
  <c r="O571" i="21"/>
  <c r="D566" i="21" l="1"/>
  <c r="H572" i="21"/>
  <c r="F566" i="21"/>
  <c r="E566" i="21"/>
  <c r="L572" i="21"/>
  <c r="J572" i="21"/>
  <c r="I572" i="21"/>
  <c r="N572" i="21"/>
  <c r="P572" i="21"/>
  <c r="K572" i="21"/>
  <c r="O572" i="21"/>
  <c r="M572" i="21"/>
  <c r="Q572" i="21"/>
  <c r="H573" i="21" l="1"/>
  <c r="D567" i="21"/>
  <c r="P573" i="21"/>
  <c r="J573" i="21"/>
  <c r="I573" i="21"/>
  <c r="L573" i="21"/>
  <c r="N573" i="21"/>
  <c r="F567" i="21"/>
  <c r="E567" i="21"/>
  <c r="M573" i="21"/>
  <c r="O573" i="21"/>
  <c r="K573" i="21"/>
  <c r="Q573" i="21"/>
  <c r="D568" i="21" l="1"/>
  <c r="H574" i="21"/>
  <c r="E568" i="21"/>
  <c r="F568" i="21"/>
  <c r="J574" i="21"/>
  <c r="I574" i="21"/>
  <c r="L574" i="21"/>
  <c r="P574" i="21"/>
  <c r="N574" i="21"/>
  <c r="M574" i="21"/>
  <c r="K574" i="21"/>
  <c r="O574" i="21"/>
  <c r="Q574" i="21"/>
  <c r="H575" i="21" l="1"/>
  <c r="D569" i="21"/>
  <c r="L575" i="21"/>
  <c r="I575" i="21"/>
  <c r="J575" i="21"/>
  <c r="N575" i="21"/>
  <c r="P575" i="21"/>
  <c r="E569" i="21"/>
  <c r="F569" i="21"/>
  <c r="Q575" i="21"/>
  <c r="M575" i="21"/>
  <c r="K575" i="21"/>
  <c r="O575" i="21"/>
  <c r="D570" i="21" l="1"/>
  <c r="H576" i="21"/>
  <c r="F570" i="21"/>
  <c r="E570" i="21"/>
  <c r="I576" i="21"/>
  <c r="J576" i="21"/>
  <c r="N576" i="21"/>
  <c r="L576" i="21"/>
  <c r="P576" i="21"/>
  <c r="K576" i="21"/>
  <c r="M576" i="21"/>
  <c r="Q576" i="21"/>
  <c r="O576" i="21"/>
  <c r="H577" i="21" l="1"/>
  <c r="D571" i="21"/>
  <c r="L577" i="21"/>
  <c r="P577" i="21"/>
  <c r="I577" i="21"/>
  <c r="N577" i="21"/>
  <c r="J577" i="21"/>
  <c r="E571" i="21"/>
  <c r="F571" i="21"/>
  <c r="K577" i="21"/>
  <c r="Q577" i="21"/>
  <c r="O577" i="21"/>
  <c r="M577" i="21"/>
  <c r="D572" i="21" l="1"/>
  <c r="H578" i="21"/>
  <c r="F572" i="21"/>
  <c r="E572" i="21"/>
  <c r="I578" i="21"/>
  <c r="J578" i="21"/>
  <c r="N578" i="21"/>
  <c r="P578" i="21"/>
  <c r="L578" i="21"/>
  <c r="K578" i="21"/>
  <c r="Q578" i="21"/>
  <c r="M578" i="21"/>
  <c r="O578" i="21"/>
  <c r="H579" i="21" l="1"/>
  <c r="D573" i="21"/>
  <c r="J579" i="21"/>
  <c r="N579" i="21"/>
  <c r="I579" i="21"/>
  <c r="P579" i="21"/>
  <c r="L579" i="21"/>
  <c r="F573" i="21"/>
  <c r="E573" i="21"/>
  <c r="Q579" i="21"/>
  <c r="O579" i="21"/>
  <c r="M579" i="21"/>
  <c r="K579" i="21"/>
  <c r="D574" i="21" l="1"/>
  <c r="H580" i="21"/>
  <c r="F574" i="21"/>
  <c r="E574" i="21"/>
  <c r="J580" i="21"/>
  <c r="I580" i="21"/>
  <c r="L580" i="21"/>
  <c r="N580" i="21"/>
  <c r="P580" i="21"/>
  <c r="M580" i="21"/>
  <c r="K580" i="21"/>
  <c r="O580" i="21"/>
  <c r="Q580" i="21"/>
  <c r="H581" i="21" l="1"/>
  <c r="D575" i="21"/>
  <c r="N581" i="21"/>
  <c r="J581" i="21"/>
  <c r="I581" i="21"/>
  <c r="P581" i="21"/>
  <c r="L581" i="21"/>
  <c r="E575" i="21"/>
  <c r="F575" i="21"/>
  <c r="Q581" i="21"/>
  <c r="K581" i="21"/>
  <c r="O581" i="21"/>
  <c r="M581" i="21"/>
  <c r="H582" i="21" l="1"/>
  <c r="D576" i="21"/>
  <c r="L582" i="21"/>
  <c r="P582" i="21"/>
  <c r="J582" i="21"/>
  <c r="I582" i="21"/>
  <c r="N582" i="21"/>
  <c r="E576" i="21"/>
  <c r="F576" i="21"/>
  <c r="M582" i="21"/>
  <c r="Q582" i="21"/>
  <c r="K582" i="21"/>
  <c r="O582" i="21"/>
  <c r="D577" i="21" l="1"/>
  <c r="H583" i="21"/>
  <c r="E577" i="21"/>
  <c r="F577" i="21"/>
  <c r="P583" i="21"/>
  <c r="N583" i="21"/>
  <c r="I583" i="21"/>
  <c r="J583" i="21"/>
  <c r="L583" i="21"/>
  <c r="K583" i="21"/>
  <c r="O583" i="21"/>
  <c r="M583" i="21"/>
  <c r="Q583" i="21"/>
  <c r="H584" i="21" l="1"/>
  <c r="D578" i="21"/>
  <c r="J584" i="21"/>
  <c r="I584" i="21"/>
  <c r="P584" i="21"/>
  <c r="N584" i="21"/>
  <c r="L584" i="21"/>
  <c r="F578" i="21"/>
  <c r="E578" i="21"/>
  <c r="Q584" i="21"/>
  <c r="M584" i="21"/>
  <c r="O584" i="21"/>
  <c r="K584" i="21"/>
  <c r="D579" i="21" l="1"/>
  <c r="H585" i="21"/>
  <c r="E579" i="21"/>
  <c r="F579" i="21"/>
  <c r="J585" i="21"/>
  <c r="P585" i="21"/>
  <c r="L585" i="21"/>
  <c r="N585" i="21"/>
  <c r="I585" i="21"/>
  <c r="O585" i="21"/>
  <c r="Q585" i="21"/>
  <c r="K585" i="21"/>
  <c r="M585" i="21"/>
  <c r="H586" i="21" l="1"/>
  <c r="D580" i="21"/>
  <c r="J586" i="21"/>
  <c r="L586" i="21"/>
  <c r="N586" i="21"/>
  <c r="I586" i="21"/>
  <c r="P586" i="21"/>
  <c r="E580" i="21"/>
  <c r="F580" i="21"/>
  <c r="K586" i="21"/>
  <c r="Q586" i="21"/>
  <c r="O586" i="21"/>
  <c r="M586" i="21"/>
  <c r="D581" i="21" l="1"/>
  <c r="H587" i="21"/>
  <c r="E581" i="21"/>
  <c r="F581" i="21"/>
  <c r="J587" i="21"/>
  <c r="N587" i="21"/>
  <c r="P587" i="21"/>
  <c r="L587" i="21"/>
  <c r="I587" i="21"/>
  <c r="M587" i="21"/>
  <c r="O587" i="21"/>
  <c r="K587" i="21"/>
  <c r="Q587" i="21"/>
  <c r="H588" i="21" l="1"/>
  <c r="D582" i="21"/>
  <c r="P588" i="21"/>
  <c r="N588" i="21"/>
  <c r="I588" i="21"/>
  <c r="L588" i="21"/>
  <c r="J588" i="21"/>
  <c r="E582" i="21"/>
  <c r="F582" i="21"/>
  <c r="Q588" i="21"/>
  <c r="O588" i="21"/>
  <c r="K588" i="21"/>
  <c r="M588" i="21"/>
  <c r="D583" i="21" l="1"/>
  <c r="H589" i="21"/>
  <c r="E583" i="21"/>
  <c r="F583" i="21"/>
  <c r="N589" i="21"/>
  <c r="I589" i="21"/>
  <c r="P589" i="21"/>
  <c r="L589" i="21"/>
  <c r="J589" i="21"/>
  <c r="K589" i="21"/>
  <c r="M589" i="21"/>
  <c r="Q589" i="21"/>
  <c r="O589" i="21"/>
  <c r="H590" i="21" l="1"/>
  <c r="D584" i="21"/>
  <c r="L590" i="21"/>
  <c r="J590" i="21"/>
  <c r="N590" i="21"/>
  <c r="I590" i="21"/>
  <c r="P590" i="21"/>
  <c r="E584" i="21"/>
  <c r="F584" i="21"/>
  <c r="Q590" i="21"/>
  <c r="M590" i="21"/>
  <c r="O590" i="21"/>
  <c r="K590" i="21"/>
  <c r="D585" i="21" l="1"/>
  <c r="H591" i="21"/>
  <c r="E585" i="21"/>
  <c r="F585" i="21"/>
  <c r="I591" i="21"/>
  <c r="J591" i="21"/>
  <c r="L591" i="21"/>
  <c r="N591" i="21"/>
  <c r="P591" i="21"/>
  <c r="M591" i="21"/>
  <c r="K591" i="21"/>
  <c r="O591" i="21"/>
  <c r="Q591" i="21"/>
  <c r="H592" i="21" l="1"/>
  <c r="D586" i="21"/>
  <c r="P592" i="21"/>
  <c r="N592" i="21"/>
  <c r="I592" i="21"/>
  <c r="L592" i="21"/>
  <c r="J592" i="21"/>
  <c r="F586" i="21"/>
  <c r="E586" i="21"/>
  <c r="Q592" i="21"/>
  <c r="O592" i="21"/>
  <c r="K592" i="21"/>
  <c r="M592" i="21"/>
  <c r="D587" i="21" l="1"/>
  <c r="H593" i="21"/>
  <c r="E587" i="21"/>
  <c r="F587" i="21"/>
  <c r="P593" i="21"/>
  <c r="J593" i="21"/>
  <c r="L593" i="21"/>
  <c r="I593" i="21"/>
  <c r="N593" i="21"/>
  <c r="Q593" i="21"/>
  <c r="M593" i="21"/>
  <c r="O593" i="21"/>
  <c r="K593" i="21"/>
  <c r="H594" i="21" l="1"/>
  <c r="D588" i="21"/>
  <c r="N594" i="21"/>
  <c r="J594" i="21"/>
  <c r="L594" i="21"/>
  <c r="P594" i="21"/>
  <c r="I594" i="21"/>
  <c r="F588" i="21"/>
  <c r="E588" i="21"/>
  <c r="M594" i="21"/>
  <c r="K594" i="21"/>
  <c r="O594" i="21"/>
  <c r="Q594" i="21"/>
  <c r="D589" i="21" l="1"/>
  <c r="H595" i="21"/>
  <c r="F589" i="21"/>
  <c r="E589" i="21"/>
  <c r="N595" i="21"/>
  <c r="I595" i="21"/>
  <c r="L595" i="21"/>
  <c r="J595" i="21"/>
  <c r="P595" i="21"/>
  <c r="Q595" i="21"/>
  <c r="O595" i="21"/>
  <c r="M595" i="21"/>
  <c r="K595" i="21"/>
  <c r="H596" i="21" l="1"/>
  <c r="D590" i="21"/>
  <c r="P596" i="21"/>
  <c r="N596" i="21"/>
  <c r="J596" i="21"/>
  <c r="I596" i="21"/>
  <c r="L596" i="21"/>
  <c r="E590" i="21"/>
  <c r="F590" i="21"/>
  <c r="M596" i="21"/>
  <c r="Q596" i="21"/>
  <c r="K596" i="21"/>
  <c r="O596" i="21"/>
  <c r="D591" i="21" l="1"/>
  <c r="H597" i="21"/>
  <c r="E591" i="21"/>
  <c r="F591" i="21"/>
  <c r="L597" i="21"/>
  <c r="J597" i="21"/>
  <c r="P597" i="21"/>
  <c r="N597" i="21"/>
  <c r="I597" i="21"/>
  <c r="Q597" i="21"/>
  <c r="M597" i="21"/>
  <c r="K597" i="21"/>
  <c r="O597" i="21"/>
  <c r="H598" i="21" l="1"/>
  <c r="D592" i="21"/>
  <c r="J598" i="21"/>
  <c r="P598" i="21"/>
  <c r="I598" i="21"/>
  <c r="N598" i="21"/>
  <c r="L598" i="21"/>
  <c r="E592" i="21"/>
  <c r="F592" i="21"/>
  <c r="K598" i="21"/>
  <c r="Q598" i="21"/>
  <c r="O598" i="21"/>
  <c r="M598" i="21"/>
  <c r="D593" i="21" l="1"/>
  <c r="H599" i="21"/>
  <c r="F593" i="21"/>
  <c r="E593" i="21"/>
  <c r="L599" i="21"/>
  <c r="J599" i="21"/>
  <c r="I599" i="21"/>
  <c r="N599" i="21"/>
  <c r="P599" i="21"/>
  <c r="O599" i="21"/>
  <c r="Q599" i="21"/>
  <c r="M599" i="21"/>
  <c r="K599" i="21"/>
  <c r="H600" i="21"/>
  <c r="D594" i="21"/>
  <c r="J600" i="21"/>
  <c r="L600" i="21"/>
  <c r="P600" i="21"/>
  <c r="N600" i="21"/>
  <c r="I600" i="21"/>
  <c r="F594" i="21"/>
  <c r="E594" i="21"/>
  <c r="Q600" i="21"/>
  <c r="M600" i="21"/>
  <c r="K600" i="21"/>
  <c r="O600" i="21"/>
  <c r="D595" i="21"/>
  <c r="H601" i="21"/>
  <c r="F595" i="21"/>
  <c r="E595" i="21"/>
  <c r="J601" i="21"/>
  <c r="N601" i="21"/>
  <c r="P601" i="21"/>
  <c r="I601" i="21"/>
  <c r="L601" i="21"/>
  <c r="M601" i="21"/>
  <c r="O601" i="21"/>
  <c r="K601" i="21"/>
  <c r="Q601" i="21"/>
  <c r="H602" i="21"/>
  <c r="D596" i="21"/>
  <c r="P602" i="21"/>
  <c r="I602" i="21"/>
  <c r="L602" i="21"/>
  <c r="N602" i="21"/>
  <c r="J602" i="21"/>
  <c r="F596" i="21"/>
  <c r="E596" i="21"/>
  <c r="M602" i="21"/>
  <c r="O602" i="21"/>
  <c r="K602" i="21"/>
  <c r="Q602" i="21"/>
  <c r="D597" i="21"/>
  <c r="H603" i="21"/>
  <c r="E597" i="21"/>
  <c r="F597" i="21"/>
  <c r="L603" i="21"/>
  <c r="J603" i="21"/>
  <c r="I603" i="21"/>
  <c r="N603" i="21"/>
  <c r="P603" i="21"/>
  <c r="K603" i="21"/>
  <c r="Q603" i="21"/>
  <c r="M603" i="21"/>
  <c r="O603" i="21"/>
  <c r="H604" i="21"/>
  <c r="D598" i="21"/>
  <c r="I604" i="21"/>
  <c r="J604" i="21"/>
  <c r="L604" i="21"/>
  <c r="P604" i="21"/>
  <c r="N604" i="21"/>
  <c r="E598" i="21"/>
  <c r="F598" i="21"/>
  <c r="K604" i="21"/>
  <c r="O604" i="21"/>
  <c r="M604" i="21"/>
  <c r="Q604" i="21"/>
  <c r="D599" i="21"/>
  <c r="H605" i="21"/>
  <c r="F599" i="21"/>
  <c r="E599" i="21"/>
  <c r="L605" i="21"/>
  <c r="J605" i="21"/>
  <c r="I605" i="21"/>
  <c r="P605" i="21"/>
  <c r="N605" i="21"/>
  <c r="O605" i="21"/>
  <c r="Q605" i="21"/>
  <c r="M605" i="21"/>
  <c r="K605" i="21"/>
  <c r="H606" i="21"/>
  <c r="D600" i="21"/>
  <c r="I606" i="21"/>
  <c r="P606" i="21"/>
  <c r="N606" i="21"/>
  <c r="L606" i="21"/>
  <c r="J606" i="21"/>
  <c r="E600" i="21"/>
  <c r="F600" i="21"/>
  <c r="M606" i="21"/>
  <c r="K606" i="21"/>
  <c r="O606" i="21"/>
  <c r="Q606" i="21"/>
  <c r="D601" i="21"/>
  <c r="H607" i="21"/>
  <c r="E601" i="21"/>
  <c r="F601" i="21"/>
  <c r="N607" i="21"/>
  <c r="I607" i="21"/>
  <c r="J607" i="21"/>
  <c r="L607" i="21"/>
  <c r="P607" i="21"/>
  <c r="K607" i="21"/>
  <c r="O607" i="21"/>
  <c r="Q607" i="21"/>
  <c r="M607" i="21"/>
  <c r="H608" i="21"/>
  <c r="D602" i="21"/>
  <c r="N608" i="21"/>
  <c r="P608" i="21"/>
  <c r="I608" i="21"/>
  <c r="J608" i="21"/>
  <c r="L608" i="21"/>
  <c r="E602" i="21"/>
  <c r="F602" i="21"/>
  <c r="K608" i="21"/>
  <c r="O608" i="21"/>
  <c r="M608" i="21"/>
  <c r="Q608" i="21"/>
  <c r="D603" i="21"/>
  <c r="H609" i="21"/>
  <c r="F603" i="21"/>
  <c r="E603" i="21"/>
  <c r="N609" i="21"/>
  <c r="L609" i="21"/>
  <c r="P609" i="21"/>
  <c r="I609" i="21"/>
  <c r="J609" i="21"/>
  <c r="M609" i="21"/>
  <c r="O609" i="21"/>
  <c r="K609" i="21"/>
  <c r="Q609" i="21"/>
  <c r="H610" i="21"/>
  <c r="D604" i="21"/>
  <c r="L610" i="21"/>
  <c r="J610" i="21"/>
  <c r="P610" i="21"/>
  <c r="I610" i="21"/>
  <c r="N610" i="21"/>
  <c r="F604" i="21"/>
  <c r="E604" i="21"/>
  <c r="M610" i="21"/>
  <c r="Q610" i="21"/>
  <c r="K610" i="21"/>
  <c r="O610" i="21"/>
  <c r="D605" i="21"/>
  <c r="H611" i="21"/>
  <c r="F605" i="21"/>
  <c r="E605" i="21"/>
  <c r="P611" i="21"/>
  <c r="N611" i="21"/>
  <c r="L611" i="21"/>
  <c r="J611" i="21"/>
  <c r="I611" i="21"/>
  <c r="Q611" i="21"/>
  <c r="M611" i="21"/>
  <c r="K611" i="21"/>
  <c r="O611" i="21"/>
  <c r="H612" i="21"/>
  <c r="D606" i="21"/>
  <c r="J612" i="21"/>
  <c r="I612" i="21"/>
  <c r="P612" i="21"/>
  <c r="L612" i="21"/>
  <c r="N612" i="21"/>
  <c r="E606" i="21"/>
  <c r="F606" i="21"/>
  <c r="Q612" i="21"/>
  <c r="K612" i="21"/>
  <c r="O612" i="21"/>
  <c r="M612" i="21"/>
  <c r="D607" i="21"/>
  <c r="H613" i="21"/>
  <c r="E607" i="21"/>
  <c r="F607" i="21"/>
  <c r="L613" i="21"/>
  <c r="N613" i="21"/>
  <c r="P613" i="21"/>
  <c r="I613" i="21"/>
  <c r="J613" i="21"/>
  <c r="O613" i="21"/>
  <c r="Q613" i="21"/>
  <c r="M613" i="21"/>
  <c r="K613" i="21"/>
  <c r="H614" i="21"/>
  <c r="D608" i="21"/>
  <c r="J614" i="21"/>
  <c r="N614" i="21"/>
  <c r="L614" i="21"/>
  <c r="I614" i="21"/>
  <c r="P614" i="21"/>
  <c r="E608" i="21"/>
  <c r="F608" i="21"/>
  <c r="K614" i="21"/>
  <c r="O614" i="21"/>
  <c r="Q614" i="21"/>
  <c r="M614" i="21"/>
  <c r="D609" i="21"/>
  <c r="H615" i="21"/>
  <c r="E609" i="21"/>
  <c r="F609" i="21"/>
  <c r="J615" i="21"/>
  <c r="L615" i="21"/>
  <c r="N615" i="21"/>
  <c r="P615" i="21"/>
  <c r="I615" i="21"/>
  <c r="O615" i="21"/>
  <c r="M615" i="21"/>
  <c r="K615" i="21"/>
  <c r="Q615" i="21"/>
  <c r="H616" i="21"/>
  <c r="D610" i="21"/>
  <c r="I616" i="21"/>
  <c r="P616" i="21"/>
  <c r="N616" i="21"/>
  <c r="L616" i="21"/>
  <c r="J616" i="21"/>
  <c r="F610" i="21"/>
  <c r="E610" i="21"/>
  <c r="O616" i="21"/>
  <c r="M616" i="21"/>
  <c r="Q616" i="21"/>
  <c r="K616" i="21"/>
  <c r="D611" i="21"/>
  <c r="H617" i="21"/>
  <c r="E611" i="21"/>
  <c r="F611" i="21"/>
  <c r="P617" i="21"/>
  <c r="I617" i="21"/>
  <c r="L617" i="21"/>
  <c r="N617" i="21"/>
  <c r="J617" i="21"/>
  <c r="M617" i="21"/>
  <c r="Q617" i="21"/>
  <c r="K617" i="21"/>
  <c r="O617" i="21"/>
  <c r="H618" i="21"/>
  <c r="D612" i="21"/>
  <c r="N618" i="21"/>
  <c r="L618" i="21"/>
  <c r="J618" i="21"/>
  <c r="P618" i="21"/>
  <c r="I618" i="21"/>
  <c r="E612" i="21"/>
  <c r="F612" i="21"/>
  <c r="Q618" i="21"/>
  <c r="M618" i="21"/>
  <c r="K618" i="21"/>
  <c r="O618" i="21"/>
  <c r="D613" i="21"/>
  <c r="H619" i="21"/>
  <c r="F613" i="21"/>
  <c r="E613" i="21"/>
  <c r="P619" i="21"/>
  <c r="L619" i="21"/>
  <c r="I619" i="21"/>
  <c r="N619" i="21"/>
  <c r="J619" i="21"/>
  <c r="O619" i="21"/>
  <c r="M619" i="21"/>
  <c r="K619" i="21"/>
  <c r="Q619" i="21"/>
  <c r="H620" i="21"/>
  <c r="D614" i="21"/>
  <c r="I620" i="21"/>
  <c r="N620" i="21"/>
  <c r="J620" i="21"/>
  <c r="P620" i="21"/>
  <c r="L620" i="21"/>
  <c r="E614" i="21"/>
  <c r="F614" i="21"/>
  <c r="Q620" i="21"/>
  <c r="M620" i="21"/>
  <c r="K620" i="21"/>
  <c r="O620" i="21"/>
  <c r="D615" i="21"/>
  <c r="H621" i="21"/>
  <c r="F615" i="21"/>
  <c r="E615" i="21"/>
  <c r="L621" i="21"/>
  <c r="J621" i="21"/>
  <c r="P621" i="21"/>
  <c r="N621" i="21"/>
  <c r="I621" i="21"/>
  <c r="Q621" i="21"/>
  <c r="M621" i="21"/>
  <c r="K621" i="21"/>
  <c r="O621" i="21"/>
  <c r="H622" i="21"/>
  <c r="D616" i="21"/>
  <c r="L622" i="21"/>
  <c r="N622" i="21"/>
  <c r="I622" i="21"/>
  <c r="J622" i="21"/>
  <c r="P622" i="21"/>
  <c r="E616" i="21"/>
  <c r="F616" i="21"/>
  <c r="M622" i="21"/>
  <c r="Q622" i="21"/>
  <c r="O622" i="21"/>
  <c r="K622" i="21"/>
  <c r="D617" i="21"/>
  <c r="H623" i="21"/>
  <c r="F617" i="21"/>
  <c r="E617" i="21"/>
  <c r="J623" i="21"/>
  <c r="P623" i="21"/>
  <c r="N623" i="21"/>
  <c r="L623" i="21"/>
  <c r="I623" i="21"/>
  <c r="M623" i="21"/>
  <c r="Q623" i="21"/>
  <c r="K623" i="21"/>
  <c r="O623" i="21"/>
  <c r="D618" i="21"/>
  <c r="H624" i="21"/>
  <c r="F618" i="21"/>
  <c r="E618" i="21"/>
  <c r="P624" i="21"/>
  <c r="J624" i="21"/>
  <c r="I624" i="21"/>
  <c r="N624" i="21"/>
  <c r="L624" i="21"/>
  <c r="O624" i="21"/>
  <c r="K624" i="21"/>
  <c r="Q624" i="21"/>
  <c r="M624" i="21"/>
  <c r="D619" i="21"/>
  <c r="H625" i="21"/>
  <c r="F619" i="21"/>
  <c r="E619" i="21"/>
  <c r="N625" i="21"/>
  <c r="P625" i="21"/>
  <c r="J625" i="21"/>
  <c r="L625" i="21"/>
  <c r="I625" i="21"/>
  <c r="K625" i="21"/>
  <c r="O625" i="21"/>
  <c r="Q625" i="21"/>
  <c r="M625" i="21"/>
  <c r="H626" i="21"/>
  <c r="D620" i="21"/>
  <c r="I626" i="21"/>
  <c r="L626" i="21"/>
  <c r="P626" i="21"/>
  <c r="N626" i="21"/>
  <c r="J626" i="21"/>
  <c r="F620" i="21"/>
  <c r="E620" i="21"/>
  <c r="O626" i="21"/>
  <c r="Q626" i="21"/>
  <c r="M626" i="21"/>
  <c r="K626" i="21"/>
  <c r="D621" i="21"/>
  <c r="H627" i="21"/>
  <c r="F621" i="21"/>
  <c r="E621" i="21"/>
  <c r="P627" i="21"/>
  <c r="J627" i="21"/>
  <c r="N627" i="21"/>
  <c r="I627" i="21"/>
  <c r="L627" i="21"/>
  <c r="O627" i="21"/>
  <c r="Q627" i="21"/>
  <c r="M627" i="21"/>
  <c r="K627" i="21"/>
  <c r="H628" i="21"/>
  <c r="D622" i="21"/>
  <c r="L628" i="21"/>
  <c r="I628" i="21"/>
  <c r="P628" i="21"/>
  <c r="N628" i="21"/>
  <c r="J628" i="21"/>
  <c r="F622" i="21"/>
  <c r="E622" i="21"/>
  <c r="O628" i="21"/>
  <c r="Q628" i="21"/>
  <c r="K628" i="21"/>
  <c r="M628" i="21"/>
  <c r="D623" i="21"/>
  <c r="H629" i="21"/>
  <c r="E623" i="21"/>
  <c r="F623" i="21"/>
  <c r="P629" i="21"/>
  <c r="N629" i="21"/>
  <c r="I629" i="21"/>
  <c r="L629" i="21"/>
  <c r="J629" i="21"/>
  <c r="O629" i="21"/>
  <c r="Q629" i="21"/>
  <c r="M629" i="21"/>
  <c r="K629" i="21"/>
  <c r="H630" i="21"/>
  <c r="D624" i="21"/>
  <c r="I630" i="21"/>
  <c r="N630" i="21"/>
  <c r="P630" i="21"/>
  <c r="L630" i="21"/>
  <c r="J630" i="21"/>
  <c r="E624" i="21"/>
  <c r="F624" i="21"/>
  <c r="M630" i="21"/>
  <c r="K630" i="21"/>
  <c r="O630" i="21"/>
  <c r="Q630" i="21"/>
  <c r="D625" i="21"/>
  <c r="H631" i="21"/>
  <c r="F625" i="21"/>
  <c r="E625" i="21"/>
  <c r="N631" i="21"/>
  <c r="L631" i="21"/>
  <c r="P631" i="21"/>
  <c r="J631" i="21"/>
  <c r="I631" i="21"/>
  <c r="O631" i="21"/>
  <c r="Q631" i="21"/>
  <c r="K631" i="21"/>
  <c r="M631" i="21"/>
  <c r="H632" i="21"/>
  <c r="D626" i="21"/>
  <c r="P632" i="21"/>
  <c r="L632" i="21"/>
  <c r="I632" i="21"/>
  <c r="J632" i="21"/>
  <c r="N632" i="21"/>
  <c r="E626" i="21"/>
  <c r="F626" i="21"/>
  <c r="M632" i="21"/>
  <c r="Q632" i="21"/>
  <c r="O632" i="21"/>
  <c r="K632" i="21"/>
  <c r="D627" i="21"/>
  <c r="H633" i="21"/>
  <c r="F627" i="21"/>
  <c r="E627" i="21"/>
  <c r="L633" i="21"/>
  <c r="I633" i="21"/>
  <c r="J633" i="21"/>
  <c r="P633" i="21"/>
  <c r="N633" i="21"/>
  <c r="M633" i="21"/>
  <c r="O633" i="21"/>
  <c r="K633" i="21"/>
  <c r="Q633" i="21"/>
  <c r="H634" i="21"/>
  <c r="D628" i="21"/>
  <c r="I634" i="21"/>
  <c r="L634" i="21"/>
  <c r="J634" i="21"/>
  <c r="P634" i="21"/>
  <c r="N634" i="21"/>
  <c r="F628" i="21"/>
  <c r="E628" i="21"/>
  <c r="K634" i="21"/>
  <c r="O634" i="21"/>
  <c r="Q634" i="21"/>
  <c r="M634" i="21"/>
  <c r="D629" i="21"/>
  <c r="H635" i="21"/>
  <c r="E629" i="21"/>
  <c r="F629" i="21"/>
  <c r="L635" i="21"/>
  <c r="J635" i="21"/>
  <c r="P635" i="21"/>
  <c r="N635" i="21"/>
  <c r="I635" i="21"/>
  <c r="Q635" i="21"/>
  <c r="M635" i="21"/>
  <c r="K635" i="21"/>
  <c r="O635" i="21"/>
  <c r="H636" i="21"/>
  <c r="D630" i="21"/>
  <c r="P636" i="21"/>
  <c r="I636" i="21"/>
  <c r="L636" i="21"/>
  <c r="J636" i="21"/>
  <c r="N636" i="21"/>
  <c r="F630" i="21"/>
  <c r="E630" i="21"/>
  <c r="Q636" i="21"/>
  <c r="K636" i="21"/>
  <c r="O636" i="21"/>
  <c r="M636" i="21"/>
  <c r="D631" i="21"/>
  <c r="H637" i="21"/>
  <c r="E631" i="21"/>
  <c r="F631" i="21"/>
  <c r="L637" i="21"/>
  <c r="N637" i="21"/>
  <c r="I637" i="21"/>
  <c r="P637" i="21"/>
  <c r="J637" i="21"/>
  <c r="Q637" i="21"/>
  <c r="K637" i="21"/>
  <c r="O637" i="21"/>
  <c r="M637" i="21"/>
  <c r="H638" i="21"/>
  <c r="D632" i="21"/>
  <c r="P638" i="21"/>
  <c r="N638" i="21"/>
  <c r="L638" i="21"/>
  <c r="J638" i="21"/>
  <c r="I638" i="21"/>
  <c r="F632" i="21"/>
  <c r="E632" i="21"/>
  <c r="O638" i="21"/>
  <c r="M638" i="21"/>
  <c r="K638" i="21"/>
  <c r="Q638" i="21"/>
  <c r="D633" i="21"/>
  <c r="H639" i="21"/>
  <c r="F633" i="21"/>
  <c r="E633" i="21"/>
  <c r="N639" i="21"/>
  <c r="I639" i="21"/>
  <c r="L639" i="21"/>
  <c r="P639" i="21"/>
  <c r="J639" i="21"/>
  <c r="M639" i="21"/>
  <c r="Q639" i="21"/>
  <c r="O639" i="21"/>
  <c r="K639" i="21"/>
  <c r="H640" i="21"/>
  <c r="D634" i="21"/>
  <c r="P640" i="21"/>
  <c r="L640" i="21"/>
  <c r="J640" i="21"/>
  <c r="I640" i="21"/>
  <c r="N640" i="21"/>
  <c r="E634" i="21"/>
  <c r="F634" i="21"/>
  <c r="M640" i="21"/>
  <c r="Q640" i="21"/>
  <c r="O640" i="21"/>
  <c r="K640" i="21"/>
  <c r="D635" i="21"/>
  <c r="H641" i="21"/>
  <c r="F635" i="21"/>
  <c r="E635" i="21"/>
  <c r="N641" i="21"/>
  <c r="I641" i="21"/>
  <c r="P641" i="21"/>
  <c r="L641" i="21"/>
  <c r="J641" i="21"/>
  <c r="K641" i="21"/>
  <c r="Q641" i="21"/>
  <c r="M641" i="21"/>
  <c r="O641" i="21"/>
  <c r="H642" i="21"/>
  <c r="D636" i="21"/>
  <c r="L642" i="21"/>
  <c r="J642" i="21"/>
  <c r="N642" i="21"/>
  <c r="I642" i="21"/>
  <c r="P642" i="21"/>
  <c r="E636" i="21"/>
  <c r="F636" i="21"/>
  <c r="M642" i="21"/>
  <c r="Q642" i="21"/>
  <c r="O642" i="21"/>
  <c r="K642" i="21"/>
  <c r="D637" i="21"/>
  <c r="H643" i="21"/>
  <c r="E637" i="21"/>
  <c r="F637" i="21"/>
  <c r="N643" i="21"/>
  <c r="L643" i="21"/>
  <c r="I643" i="21"/>
  <c r="P643" i="21"/>
  <c r="J643" i="21"/>
  <c r="M643" i="21"/>
  <c r="Q643" i="21"/>
  <c r="K643" i="21"/>
  <c r="O643" i="21"/>
  <c r="H644" i="21"/>
  <c r="D638" i="21"/>
  <c r="N644" i="21"/>
  <c r="J644" i="21"/>
  <c r="P644" i="21"/>
  <c r="L644" i="21"/>
  <c r="I644" i="21"/>
  <c r="E638" i="21"/>
  <c r="F638" i="21"/>
  <c r="O644" i="21"/>
  <c r="M644" i="21"/>
  <c r="Q644" i="21"/>
  <c r="K644" i="21"/>
  <c r="D639" i="21"/>
  <c r="H645" i="21"/>
  <c r="E639" i="21"/>
  <c r="F639" i="21"/>
  <c r="J645" i="21"/>
  <c r="N645" i="21"/>
  <c r="L645" i="21"/>
  <c r="I645" i="21"/>
  <c r="P645" i="21"/>
  <c r="K645" i="21"/>
  <c r="Q645" i="21"/>
  <c r="M645" i="21"/>
  <c r="O645" i="21"/>
  <c r="H646" i="21"/>
  <c r="D640" i="21"/>
  <c r="J646" i="21"/>
  <c r="L646" i="21"/>
  <c r="P646" i="21"/>
  <c r="N646" i="21"/>
  <c r="I646" i="21"/>
  <c r="E640" i="21"/>
  <c r="F640" i="21"/>
  <c r="K646" i="21"/>
  <c r="M646" i="21"/>
  <c r="Q646" i="21"/>
  <c r="O646" i="21"/>
  <c r="D641" i="21"/>
  <c r="H647" i="21"/>
  <c r="E641" i="21"/>
  <c r="F641" i="21"/>
  <c r="N647" i="21"/>
  <c r="J647" i="21"/>
  <c r="P647" i="21"/>
  <c r="L647" i="21"/>
  <c r="I647" i="21"/>
  <c r="K647" i="21"/>
  <c r="O647" i="21"/>
  <c r="M647" i="21"/>
  <c r="Q647" i="21"/>
  <c r="H648" i="21"/>
  <c r="D642" i="21"/>
  <c r="I648" i="21"/>
  <c r="P648" i="21"/>
  <c r="N648" i="21"/>
  <c r="J648" i="21"/>
  <c r="L648" i="21"/>
  <c r="E642" i="21"/>
  <c r="F642" i="21"/>
  <c r="O648" i="21"/>
  <c r="M648" i="21"/>
  <c r="Q648" i="21"/>
  <c r="K648" i="21"/>
  <c r="D643" i="21"/>
  <c r="H649" i="21"/>
  <c r="F643" i="21"/>
  <c r="E643" i="21"/>
  <c r="P649" i="21"/>
  <c r="L649" i="21"/>
  <c r="I649" i="21"/>
  <c r="N649" i="21"/>
  <c r="J649" i="21"/>
  <c r="M649" i="21"/>
  <c r="K649" i="21"/>
  <c r="O649" i="21"/>
  <c r="Q649" i="21"/>
  <c r="H650" i="21"/>
  <c r="D644" i="21"/>
  <c r="N650" i="21"/>
  <c r="L650" i="21"/>
  <c r="P650" i="21"/>
  <c r="J650" i="21"/>
  <c r="I650" i="21"/>
  <c r="E644" i="21"/>
  <c r="F644" i="21"/>
  <c r="M650" i="21"/>
  <c r="K650" i="21"/>
  <c r="O650" i="21"/>
  <c r="Q650" i="21"/>
  <c r="D645" i="21"/>
  <c r="H651" i="21"/>
  <c r="E645" i="21"/>
  <c r="F645" i="21"/>
  <c r="J651" i="21"/>
  <c r="I651" i="21"/>
  <c r="P651" i="21"/>
  <c r="N651" i="21"/>
  <c r="L651" i="21"/>
  <c r="M651" i="21"/>
  <c r="K651" i="21"/>
  <c r="O651" i="21"/>
  <c r="Q651" i="21"/>
  <c r="H652" i="21"/>
  <c r="D646" i="21"/>
  <c r="N652" i="21"/>
  <c r="I652" i="21"/>
  <c r="J652" i="21"/>
  <c r="P652" i="21"/>
  <c r="L652" i="21"/>
  <c r="E646" i="21"/>
  <c r="F646" i="21"/>
  <c r="Q652" i="21"/>
  <c r="M652" i="21"/>
  <c r="K652" i="21"/>
  <c r="O652" i="21"/>
  <c r="D647" i="21"/>
  <c r="H653" i="21"/>
  <c r="F647" i="21"/>
  <c r="E647" i="21"/>
  <c r="J653" i="21"/>
  <c r="L653" i="21"/>
  <c r="I653" i="21"/>
  <c r="P653" i="21"/>
  <c r="N653" i="21"/>
  <c r="M653" i="21"/>
  <c r="O653" i="21"/>
  <c r="K653" i="21"/>
  <c r="Q653" i="21"/>
  <c r="H654" i="21"/>
  <c r="D648" i="21"/>
  <c r="I654" i="21"/>
  <c r="P654" i="21"/>
  <c r="N654" i="21"/>
  <c r="J654" i="21"/>
  <c r="L654" i="21"/>
  <c r="E648" i="21"/>
  <c r="F648" i="21"/>
  <c r="K654" i="21"/>
  <c r="M654" i="21"/>
  <c r="Q654" i="21"/>
  <c r="O654" i="21"/>
  <c r="D649" i="21"/>
  <c r="H655" i="21"/>
  <c r="E649" i="21"/>
  <c r="F649" i="21"/>
  <c r="P655" i="21"/>
  <c r="J655" i="21"/>
  <c r="N655" i="21"/>
  <c r="L655" i="21"/>
  <c r="I655" i="21"/>
  <c r="O655" i="21"/>
  <c r="K655" i="21"/>
  <c r="M655" i="21"/>
  <c r="Q655" i="21"/>
  <c r="H656" i="21"/>
  <c r="D650" i="21"/>
  <c r="P656" i="21"/>
  <c r="L656" i="21"/>
  <c r="N656" i="21"/>
  <c r="J656" i="21"/>
  <c r="I656" i="21"/>
  <c r="F650" i="21"/>
  <c r="E650" i="21"/>
  <c r="O656" i="21"/>
  <c r="M656" i="21"/>
  <c r="Q656" i="21"/>
  <c r="K656" i="21"/>
  <c r="D651" i="21"/>
  <c r="H657" i="21"/>
  <c r="F651" i="21"/>
  <c r="E651" i="21"/>
  <c r="P657" i="21"/>
  <c r="L657" i="21"/>
  <c r="N657" i="21"/>
  <c r="J657" i="21"/>
  <c r="I657" i="21"/>
  <c r="O657" i="21"/>
  <c r="M657" i="21"/>
  <c r="K657" i="21"/>
  <c r="Q657" i="21"/>
  <c r="H658" i="21"/>
  <c r="D652" i="21"/>
  <c r="P658" i="21"/>
  <c r="I658" i="21"/>
  <c r="J658" i="21"/>
  <c r="N658" i="21"/>
  <c r="L658" i="21"/>
  <c r="E652" i="21"/>
  <c r="F652" i="21"/>
  <c r="M658" i="21"/>
  <c r="K658" i="21"/>
  <c r="Q658" i="21"/>
  <c r="O658" i="21"/>
  <c r="D653" i="21"/>
  <c r="H659" i="21"/>
  <c r="E653" i="21"/>
  <c r="F653" i="21"/>
  <c r="J659" i="21"/>
  <c r="P659" i="21"/>
  <c r="I659" i="21"/>
  <c r="L659" i="21"/>
  <c r="N659" i="21"/>
  <c r="M659" i="21"/>
  <c r="O659" i="21"/>
  <c r="K659" i="21"/>
  <c r="Q659" i="21"/>
  <c r="H660" i="21"/>
  <c r="D654" i="21"/>
  <c r="N660" i="21"/>
  <c r="J660" i="21"/>
  <c r="I660" i="21"/>
  <c r="L660" i="21"/>
  <c r="P660" i="21"/>
  <c r="E654" i="21"/>
  <c r="F654" i="21"/>
  <c r="Q660" i="21"/>
  <c r="K660" i="21"/>
  <c r="M660" i="21"/>
  <c r="O660" i="21"/>
  <c r="D655" i="21"/>
  <c r="H661" i="21"/>
  <c r="F655" i="21"/>
  <c r="E655" i="21"/>
  <c r="P661" i="21"/>
  <c r="J661" i="21"/>
  <c r="N661" i="21"/>
  <c r="I661" i="21"/>
  <c r="L661" i="21"/>
  <c r="O661" i="21"/>
  <c r="Q661" i="21"/>
  <c r="M661" i="21"/>
  <c r="K661" i="21"/>
  <c r="H662" i="21"/>
  <c r="D656" i="21"/>
  <c r="I662" i="21"/>
  <c r="P662" i="21"/>
  <c r="N662" i="21"/>
  <c r="L662" i="21"/>
  <c r="J662" i="21"/>
  <c r="E656" i="21"/>
  <c r="F656" i="21"/>
  <c r="Q662" i="21"/>
  <c r="O662" i="21"/>
  <c r="M662" i="21"/>
  <c r="K662" i="21"/>
  <c r="D657" i="21"/>
  <c r="H663" i="21"/>
  <c r="F657" i="21"/>
  <c r="E657" i="21"/>
  <c r="J663" i="21"/>
  <c r="P663" i="21"/>
  <c r="N663" i="21"/>
  <c r="L663" i="21"/>
  <c r="I663" i="21"/>
  <c r="K663" i="21"/>
  <c r="O663" i="21"/>
  <c r="Q663" i="21"/>
  <c r="M663" i="21"/>
  <c r="H664" i="21"/>
  <c r="D658" i="21"/>
  <c r="N664" i="21"/>
  <c r="L664" i="21"/>
  <c r="P664" i="21"/>
  <c r="I664" i="21"/>
  <c r="J664" i="21"/>
  <c r="F658" i="21"/>
  <c r="E658" i="21"/>
  <c r="Q664" i="21"/>
  <c r="O664" i="21"/>
  <c r="K664" i="21"/>
  <c r="M664" i="21"/>
  <c r="D659" i="21"/>
  <c r="H665" i="21"/>
  <c r="E659" i="21"/>
  <c r="F659" i="21"/>
  <c r="N665" i="21"/>
  <c r="L665" i="21"/>
  <c r="J665" i="21"/>
  <c r="I665" i="21"/>
  <c r="P665" i="21"/>
  <c r="O665" i="21"/>
  <c r="K665" i="21"/>
  <c r="Q665" i="21"/>
  <c r="M665" i="21"/>
  <c r="H666" i="21"/>
  <c r="D660" i="21"/>
  <c r="N666" i="21"/>
  <c r="I666" i="21"/>
  <c r="J666" i="21"/>
  <c r="L666" i="21"/>
  <c r="P666" i="21"/>
  <c r="F660" i="21"/>
  <c r="E660" i="21"/>
  <c r="K666" i="21"/>
  <c r="M666" i="21"/>
  <c r="Q666" i="21"/>
  <c r="O666" i="21"/>
  <c r="D661" i="21"/>
  <c r="H667" i="21"/>
  <c r="F661" i="21"/>
  <c r="E661" i="21"/>
  <c r="N667" i="21"/>
  <c r="L667" i="21"/>
  <c r="J667" i="21"/>
  <c r="I667" i="21"/>
  <c r="P667" i="21"/>
  <c r="K667" i="21"/>
  <c r="O667" i="21"/>
  <c r="Q667" i="21"/>
  <c r="M667" i="21"/>
  <c r="H668" i="21"/>
  <c r="D662" i="21"/>
  <c r="I668" i="21"/>
  <c r="N668" i="21"/>
  <c r="L668" i="21"/>
  <c r="J668" i="21"/>
  <c r="P668" i="21"/>
  <c r="F662" i="21"/>
  <c r="E662" i="21"/>
  <c r="M668" i="21"/>
  <c r="O668" i="21"/>
  <c r="Q668" i="21"/>
  <c r="K668" i="21"/>
  <c r="D663" i="21"/>
  <c r="H669" i="21"/>
  <c r="E663" i="21"/>
  <c r="F663" i="21"/>
  <c r="J669" i="21"/>
  <c r="P669" i="21"/>
  <c r="I669" i="21"/>
  <c r="N669" i="21"/>
  <c r="L669" i="21"/>
  <c r="O669" i="21"/>
  <c r="M669" i="21"/>
  <c r="K669" i="21"/>
  <c r="Q669" i="21"/>
  <c r="H670" i="21"/>
  <c r="D664" i="21"/>
  <c r="N670" i="21"/>
  <c r="J670" i="21"/>
  <c r="L670" i="21"/>
  <c r="I670" i="21"/>
  <c r="P670" i="21"/>
  <c r="F664" i="21"/>
  <c r="E664" i="21"/>
  <c r="K670" i="21"/>
  <c r="O670" i="21"/>
  <c r="Q670" i="21"/>
  <c r="M670" i="21"/>
  <c r="D665" i="21"/>
  <c r="H671" i="21"/>
  <c r="E665" i="21"/>
  <c r="F665" i="21"/>
  <c r="I671" i="21"/>
  <c r="L671" i="21"/>
  <c r="J671" i="21"/>
  <c r="N671" i="21"/>
  <c r="P671" i="21"/>
  <c r="O671" i="21"/>
  <c r="Q671" i="21"/>
  <c r="M671" i="21"/>
  <c r="K671" i="21"/>
  <c r="H672" i="21"/>
  <c r="D666" i="21"/>
  <c r="I672" i="21"/>
  <c r="J672" i="21"/>
  <c r="P672" i="21"/>
  <c r="L672" i="21"/>
  <c r="N672" i="21"/>
  <c r="E666" i="21"/>
  <c r="F666" i="21"/>
  <c r="M672" i="21"/>
  <c r="Q672" i="21"/>
  <c r="K672" i="21"/>
  <c r="O672" i="21"/>
  <c r="D667" i="21"/>
  <c r="H673" i="21"/>
  <c r="F667" i="21"/>
  <c r="E667" i="21"/>
  <c r="N673" i="21"/>
  <c r="I673" i="21"/>
  <c r="P673" i="21"/>
  <c r="L673" i="21"/>
  <c r="J673" i="21"/>
  <c r="M673" i="21"/>
  <c r="K673" i="21"/>
  <c r="O673" i="21"/>
  <c r="Q673" i="21"/>
  <c r="H674" i="21"/>
  <c r="D668" i="21"/>
  <c r="L674" i="21"/>
  <c r="P674" i="21"/>
  <c r="N674" i="21"/>
  <c r="J674" i="21"/>
  <c r="I674" i="21"/>
  <c r="E668" i="21"/>
  <c r="F668" i="21"/>
  <c r="K674" i="21"/>
  <c r="O674" i="21"/>
  <c r="M674" i="21"/>
  <c r="Q674" i="21"/>
  <c r="D669" i="21"/>
  <c r="H675" i="21"/>
  <c r="E669" i="21"/>
  <c r="F669" i="21"/>
  <c r="P675" i="21"/>
  <c r="J675" i="21"/>
  <c r="L675" i="21"/>
  <c r="N675" i="21"/>
  <c r="I675" i="21"/>
  <c r="Q675" i="21"/>
  <c r="M675" i="21"/>
  <c r="K675" i="21"/>
  <c r="O675" i="21"/>
  <c r="H676" i="21"/>
  <c r="D670" i="21"/>
  <c r="I676" i="21"/>
  <c r="N676" i="21"/>
  <c r="P676" i="21"/>
  <c r="J676" i="21"/>
  <c r="L676" i="21"/>
  <c r="F670" i="21"/>
  <c r="E670" i="21"/>
  <c r="Q676" i="21"/>
  <c r="K676" i="21"/>
  <c r="O676" i="21"/>
  <c r="M676" i="21"/>
  <c r="D671" i="21"/>
  <c r="H677" i="21"/>
  <c r="E671" i="21"/>
  <c r="F671" i="21"/>
  <c r="N677" i="21"/>
  <c r="J677" i="21"/>
  <c r="P677" i="21"/>
  <c r="I677" i="21"/>
  <c r="L677" i="21"/>
  <c r="M677" i="21"/>
  <c r="K677" i="21"/>
  <c r="O677" i="21"/>
  <c r="Q677" i="21"/>
  <c r="H678" i="21"/>
  <c r="D672" i="21"/>
  <c r="L678" i="21"/>
  <c r="I678" i="21"/>
  <c r="J678" i="21"/>
  <c r="P678" i="21"/>
  <c r="N678" i="21"/>
  <c r="F672" i="21"/>
  <c r="E672" i="21"/>
  <c r="Q678" i="21"/>
  <c r="K678" i="21"/>
  <c r="M678" i="21"/>
  <c r="O678" i="21"/>
  <c r="D673" i="21"/>
  <c r="H679" i="21"/>
  <c r="F673" i="21"/>
  <c r="E673" i="21"/>
  <c r="I679" i="21"/>
  <c r="J679" i="21"/>
  <c r="P679" i="21"/>
  <c r="L679" i="21"/>
  <c r="N679" i="21"/>
  <c r="Q679" i="21"/>
  <c r="M679" i="21"/>
  <c r="O679" i="21"/>
  <c r="K679" i="21"/>
  <c r="H680" i="21"/>
  <c r="D674" i="21"/>
  <c r="L680" i="21"/>
  <c r="I680" i="21"/>
  <c r="N680" i="21"/>
  <c r="P680" i="21"/>
  <c r="J680" i="21"/>
  <c r="F674" i="21"/>
  <c r="E674" i="21"/>
  <c r="M680" i="21"/>
  <c r="Q680" i="21"/>
  <c r="O680" i="21"/>
  <c r="K680" i="21"/>
  <c r="D675" i="21"/>
  <c r="H681" i="21"/>
  <c r="E675" i="21"/>
  <c r="F675" i="21"/>
  <c r="L681" i="21"/>
  <c r="J681" i="21"/>
  <c r="N681" i="21"/>
  <c r="I681" i="21"/>
  <c r="P681" i="21"/>
  <c r="O681" i="21"/>
  <c r="K681" i="21"/>
  <c r="Q681" i="21"/>
  <c r="M681" i="21"/>
  <c r="H682" i="21"/>
  <c r="D676" i="21"/>
  <c r="N682" i="21"/>
  <c r="L682" i="21"/>
  <c r="I682" i="21"/>
  <c r="P682" i="21"/>
  <c r="J682" i="21"/>
  <c r="F676" i="21"/>
  <c r="E676" i="21"/>
  <c r="O682" i="21"/>
  <c r="K682" i="21"/>
  <c r="Q682" i="21"/>
  <c r="M682" i="21"/>
  <c r="D677" i="21"/>
  <c r="H683" i="21"/>
  <c r="E677" i="21"/>
  <c r="F677" i="21"/>
  <c r="P683" i="21"/>
  <c r="I683" i="21"/>
  <c r="N683" i="21"/>
  <c r="L683" i="21"/>
  <c r="J683" i="21"/>
  <c r="K683" i="21"/>
  <c r="Q683" i="21"/>
  <c r="O683" i="21"/>
  <c r="M683" i="21"/>
  <c r="H684" i="21"/>
  <c r="D678" i="21"/>
  <c r="J684" i="21"/>
  <c r="I684" i="21"/>
  <c r="N684" i="21"/>
  <c r="L684" i="21"/>
  <c r="P684" i="21"/>
  <c r="E678" i="21"/>
  <c r="F678" i="21"/>
  <c r="Q684" i="21"/>
  <c r="M684" i="21"/>
  <c r="K684" i="21"/>
  <c r="O684" i="21"/>
  <c r="D679" i="21"/>
  <c r="H685" i="21"/>
  <c r="F679" i="21"/>
  <c r="E679" i="21"/>
  <c r="L685" i="21"/>
  <c r="P685" i="21"/>
  <c r="J685" i="21"/>
  <c r="I685" i="21"/>
  <c r="N685" i="21"/>
  <c r="M685" i="21"/>
  <c r="Q685" i="21"/>
  <c r="K685" i="21"/>
  <c r="O685" i="21"/>
  <c r="H686" i="21"/>
  <c r="D680" i="21"/>
  <c r="L686" i="21"/>
  <c r="P686" i="21"/>
  <c r="I686" i="21"/>
  <c r="J686" i="21"/>
  <c r="N686" i="21"/>
  <c r="F680" i="21"/>
  <c r="E680" i="21"/>
  <c r="M686" i="21"/>
  <c r="Q686" i="21"/>
  <c r="K686" i="21"/>
  <c r="O686" i="21"/>
  <c r="D681" i="21"/>
  <c r="H687" i="21"/>
  <c r="F681" i="21"/>
  <c r="E681" i="21"/>
  <c r="L687" i="21"/>
  <c r="J687" i="21"/>
  <c r="P687" i="21"/>
  <c r="I687" i="21"/>
  <c r="N687" i="21"/>
  <c r="Q687" i="21"/>
  <c r="K687" i="21"/>
  <c r="M687" i="21"/>
  <c r="O687" i="21"/>
  <c r="H688" i="21"/>
  <c r="D682" i="21"/>
  <c r="L688" i="21"/>
  <c r="J688" i="21"/>
  <c r="N688" i="21"/>
  <c r="I688" i="21"/>
  <c r="P688" i="21"/>
  <c r="F682" i="21"/>
  <c r="E682" i="21"/>
  <c r="O688" i="21"/>
  <c r="M688" i="21"/>
  <c r="K688" i="21"/>
  <c r="Q688" i="21"/>
  <c r="D683" i="21"/>
  <c r="H689" i="21"/>
  <c r="F683" i="21"/>
  <c r="E683" i="21"/>
  <c r="I689" i="21"/>
  <c r="J689" i="21"/>
  <c r="L689" i="21"/>
  <c r="N689" i="21"/>
  <c r="P689" i="21"/>
  <c r="Q689" i="21"/>
  <c r="O689" i="21"/>
  <c r="K689" i="21"/>
  <c r="M689" i="21"/>
  <c r="H690" i="21"/>
  <c r="D684" i="21"/>
  <c r="N690" i="21"/>
  <c r="I690" i="21"/>
  <c r="P690" i="21"/>
  <c r="L690" i="21"/>
  <c r="J690" i="21"/>
  <c r="E684" i="21"/>
  <c r="F684" i="21"/>
  <c r="O690" i="21"/>
  <c r="Q690" i="21"/>
  <c r="K690" i="21"/>
  <c r="M690" i="21"/>
  <c r="H691" i="21"/>
  <c r="D685" i="21"/>
  <c r="L691" i="21"/>
  <c r="J691" i="21"/>
  <c r="N691" i="21"/>
  <c r="I691" i="21"/>
  <c r="P691" i="21"/>
  <c r="F685" i="21"/>
  <c r="E685" i="21"/>
  <c r="Q691" i="21"/>
  <c r="K691" i="21"/>
  <c r="M691" i="21"/>
  <c r="O691" i="21"/>
  <c r="D686" i="21"/>
  <c r="H692" i="21"/>
  <c r="F686" i="21"/>
  <c r="E686" i="21"/>
  <c r="P692" i="21"/>
  <c r="J692" i="21"/>
  <c r="L692" i="21"/>
  <c r="I692" i="21"/>
  <c r="N692" i="21"/>
  <c r="O692" i="21"/>
  <c r="M692" i="21"/>
  <c r="K692" i="21"/>
  <c r="Q692" i="21"/>
  <c r="H693" i="21"/>
  <c r="D687" i="21"/>
  <c r="L693" i="21"/>
  <c r="I693" i="21"/>
  <c r="J693" i="21"/>
  <c r="P693" i="21"/>
  <c r="N693" i="21"/>
  <c r="E687" i="21"/>
  <c r="F687" i="21"/>
  <c r="K693" i="21"/>
  <c r="Q693" i="21"/>
  <c r="M693" i="21"/>
  <c r="O693" i="21"/>
  <c r="D688" i="21"/>
  <c r="H694" i="21"/>
  <c r="F688" i="21"/>
  <c r="E688" i="21"/>
  <c r="N694" i="21"/>
  <c r="L694" i="21"/>
  <c r="I694" i="21"/>
  <c r="J694" i="21"/>
  <c r="P694" i="21"/>
  <c r="Q694" i="21"/>
  <c r="M694" i="21"/>
  <c r="O694" i="21"/>
  <c r="K694" i="21"/>
  <c r="H695" i="21"/>
  <c r="D689" i="21"/>
  <c r="L695" i="21"/>
  <c r="P695" i="21"/>
  <c r="N695" i="21"/>
  <c r="I695" i="21"/>
  <c r="J695" i="21"/>
  <c r="E689" i="21"/>
  <c r="F689" i="21"/>
  <c r="K695" i="21"/>
  <c r="M695" i="21"/>
  <c r="Q695" i="21"/>
  <c r="O695" i="21"/>
  <c r="D690" i="21"/>
  <c r="H696" i="21"/>
  <c r="F690" i="21"/>
  <c r="E690" i="21"/>
  <c r="N696" i="21"/>
  <c r="J696" i="21"/>
  <c r="I696" i="21"/>
  <c r="P696" i="21"/>
  <c r="L696" i="21"/>
  <c r="Q696" i="21"/>
  <c r="M696" i="21"/>
  <c r="O696" i="21"/>
  <c r="K696" i="21"/>
  <c r="D691" i="21"/>
  <c r="H697" i="21"/>
  <c r="F691" i="21"/>
  <c r="E691" i="21"/>
  <c r="P697" i="21"/>
  <c r="L697" i="21"/>
  <c r="I697" i="21"/>
  <c r="J697" i="21"/>
  <c r="N697" i="21"/>
  <c r="Q697" i="21"/>
  <c r="M697" i="21"/>
  <c r="O697" i="21"/>
  <c r="K697" i="21"/>
  <c r="H698" i="21"/>
  <c r="D692" i="21"/>
  <c r="N698" i="21"/>
  <c r="P698" i="21"/>
  <c r="J698" i="21"/>
  <c r="I698" i="21"/>
  <c r="L698" i="21"/>
  <c r="E692" i="21"/>
  <c r="F692" i="21"/>
  <c r="O698" i="21"/>
  <c r="Q698" i="21"/>
  <c r="K698" i="21"/>
  <c r="M698" i="21"/>
  <c r="D693" i="21"/>
  <c r="H699" i="21"/>
  <c r="F693" i="21"/>
  <c r="E693" i="21"/>
  <c r="I699" i="21"/>
  <c r="P699" i="21"/>
  <c r="N699" i="21"/>
  <c r="L699" i="21"/>
  <c r="J699" i="21"/>
  <c r="M699" i="21"/>
  <c r="Q699" i="21"/>
  <c r="K699" i="21"/>
  <c r="O699" i="21"/>
  <c r="H700" i="21"/>
  <c r="D694" i="21"/>
  <c r="L700" i="21"/>
  <c r="N700" i="21"/>
  <c r="P700" i="21"/>
  <c r="I700" i="21"/>
  <c r="J700" i="21"/>
  <c r="E694" i="21"/>
  <c r="F694" i="21"/>
  <c r="M700" i="21"/>
  <c r="Q700" i="21"/>
  <c r="K700" i="21"/>
  <c r="O700" i="21"/>
  <c r="D695" i="21"/>
  <c r="H701" i="21"/>
  <c r="E695" i="21"/>
  <c r="F695" i="21"/>
  <c r="N701" i="21"/>
  <c r="J701" i="21"/>
  <c r="L701" i="21"/>
  <c r="I701" i="21"/>
  <c r="P701" i="21"/>
  <c r="K701" i="21"/>
  <c r="M701" i="21"/>
  <c r="O701" i="21"/>
  <c r="Q701" i="21"/>
  <c r="H702" i="21"/>
  <c r="D696" i="21"/>
  <c r="I702" i="21"/>
  <c r="P702" i="21"/>
  <c r="J702" i="21"/>
  <c r="L702" i="21"/>
  <c r="N702" i="21"/>
  <c r="E696" i="21"/>
  <c r="F696" i="21"/>
  <c r="O702" i="21"/>
  <c r="K702" i="21"/>
  <c r="Q702" i="21"/>
  <c r="M702" i="21"/>
  <c r="D697" i="21"/>
  <c r="H703" i="21"/>
  <c r="F697" i="21"/>
  <c r="E697" i="21"/>
  <c r="J703" i="21"/>
  <c r="I703" i="21"/>
  <c r="P703" i="21"/>
  <c r="N703" i="21"/>
  <c r="L703" i="21"/>
  <c r="M703" i="21"/>
  <c r="K703" i="21"/>
  <c r="Q703" i="21"/>
  <c r="O703" i="21"/>
  <c r="H704" i="21"/>
  <c r="D698" i="21"/>
  <c r="L704" i="21"/>
  <c r="I704" i="21"/>
  <c r="J704" i="21"/>
  <c r="N704" i="21"/>
  <c r="P704" i="21"/>
  <c r="F698" i="21"/>
  <c r="E698" i="21"/>
  <c r="K704" i="21"/>
  <c r="O704" i="21"/>
  <c r="Q704" i="21"/>
  <c r="M704" i="21"/>
  <c r="D699" i="21"/>
  <c r="H705" i="21"/>
  <c r="E699" i="21"/>
  <c r="F699" i="21"/>
  <c r="I705" i="21"/>
  <c r="L705" i="21"/>
  <c r="P705" i="21"/>
  <c r="N705" i="21"/>
  <c r="J705" i="21"/>
  <c r="K705" i="21"/>
  <c r="O705" i="21"/>
  <c r="M705" i="21"/>
  <c r="Q705" i="21"/>
  <c r="H706" i="21"/>
  <c r="D700" i="21"/>
  <c r="I706" i="21"/>
  <c r="J706" i="21"/>
  <c r="P706" i="21"/>
  <c r="N706" i="21"/>
  <c r="L706" i="21"/>
  <c r="E700" i="21"/>
  <c r="F700" i="21"/>
  <c r="M706" i="21"/>
  <c r="K706" i="21"/>
  <c r="O706" i="21"/>
  <c r="Q706" i="21"/>
  <c r="H707" i="21"/>
  <c r="D701" i="21"/>
  <c r="L707" i="21"/>
  <c r="I707" i="21"/>
  <c r="J707" i="21"/>
  <c r="P707" i="21"/>
  <c r="N707" i="21"/>
  <c r="F701" i="21"/>
  <c r="E701" i="21"/>
  <c r="O707" i="21"/>
  <c r="Q707" i="21"/>
  <c r="K707" i="21"/>
  <c r="M707" i="21"/>
  <c r="H708" i="21"/>
  <c r="D702" i="21"/>
  <c r="I708" i="21"/>
  <c r="P708" i="21"/>
  <c r="N708" i="21"/>
  <c r="L708" i="21"/>
  <c r="J708" i="21"/>
  <c r="F702" i="21"/>
  <c r="E702" i="21"/>
  <c r="Q708" i="21"/>
  <c r="O708" i="21"/>
  <c r="M708" i="21"/>
  <c r="K708" i="21"/>
  <c r="D703" i="21"/>
  <c r="H709" i="21"/>
  <c r="E703" i="21"/>
  <c r="F703" i="21"/>
  <c r="P709" i="21"/>
  <c r="N709" i="21"/>
  <c r="L709" i="21"/>
  <c r="J709" i="21"/>
  <c r="I709" i="21"/>
  <c r="Q709" i="21"/>
  <c r="M709" i="21"/>
  <c r="O709" i="21"/>
  <c r="K709" i="21"/>
  <c r="H710" i="21"/>
  <c r="D704" i="21"/>
  <c r="I710" i="21"/>
  <c r="P710" i="21"/>
  <c r="N710" i="21"/>
  <c r="L710" i="21"/>
  <c r="J710" i="21"/>
  <c r="F704" i="21"/>
  <c r="E704" i="21"/>
  <c r="K710" i="21"/>
  <c r="O710" i="21"/>
  <c r="Q710" i="21"/>
  <c r="M710" i="21"/>
  <c r="D705" i="21"/>
  <c r="H711" i="21"/>
  <c r="F705" i="21"/>
  <c r="E705" i="21"/>
  <c r="L711" i="21"/>
  <c r="N711" i="21"/>
  <c r="P711" i="21"/>
  <c r="I711" i="21"/>
  <c r="J711" i="21"/>
  <c r="Q711" i="21"/>
  <c r="K711" i="21"/>
  <c r="O711" i="21"/>
  <c r="M711" i="21"/>
  <c r="H712" i="21"/>
  <c r="D706" i="21"/>
  <c r="L712" i="21"/>
  <c r="J712" i="21"/>
  <c r="I712" i="21"/>
  <c r="N712" i="21"/>
  <c r="P712" i="21"/>
  <c r="E706" i="21"/>
  <c r="F706" i="21"/>
  <c r="Q712" i="21"/>
  <c r="M712" i="21"/>
  <c r="O712" i="21"/>
  <c r="K712" i="21"/>
  <c r="H713" i="21"/>
  <c r="D707" i="21"/>
  <c r="L713" i="21"/>
  <c r="J713" i="21"/>
  <c r="N713" i="21"/>
  <c r="I713" i="21"/>
  <c r="P713" i="21"/>
  <c r="E707" i="21"/>
  <c r="F707" i="21"/>
  <c r="M713" i="21"/>
  <c r="K713" i="21"/>
  <c r="Q713" i="21"/>
  <c r="O713" i="21"/>
  <c r="D708" i="21"/>
  <c r="H714" i="21"/>
  <c r="E708" i="21"/>
  <c r="F708" i="21"/>
  <c r="P714" i="21"/>
  <c r="J714" i="21"/>
  <c r="N714" i="21"/>
  <c r="L714" i="21"/>
  <c r="I714" i="21"/>
  <c r="K714" i="21"/>
  <c r="Q714" i="21"/>
  <c r="M714" i="21"/>
  <c r="O714" i="21"/>
  <c r="H715" i="21"/>
  <c r="D709" i="21"/>
  <c r="P715" i="21"/>
  <c r="L715" i="21"/>
  <c r="I715" i="21"/>
  <c r="N715" i="21"/>
  <c r="J715" i="21"/>
  <c r="F709" i="21"/>
  <c r="E709" i="21"/>
  <c r="M715" i="21"/>
  <c r="Q715" i="21"/>
  <c r="O715" i="21"/>
  <c r="K715" i="21"/>
  <c r="D710" i="21"/>
  <c r="H716" i="21"/>
  <c r="E710" i="21"/>
  <c r="F710" i="21"/>
  <c r="P716" i="21"/>
  <c r="I716" i="21"/>
  <c r="J716" i="21"/>
  <c r="N716" i="21"/>
  <c r="L716" i="21"/>
  <c r="O716" i="21"/>
  <c r="Q716" i="21"/>
  <c r="K716" i="21"/>
  <c r="M716" i="21"/>
  <c r="H717" i="21"/>
  <c r="D711" i="21"/>
  <c r="N717" i="21"/>
  <c r="P717" i="21"/>
  <c r="I717" i="21"/>
  <c r="J717" i="21"/>
  <c r="L717" i="21"/>
  <c r="E711" i="21"/>
  <c r="F711" i="21"/>
  <c r="M717" i="21"/>
  <c r="K717" i="21"/>
  <c r="O717" i="21"/>
  <c r="Q717" i="21"/>
  <c r="D712" i="21"/>
  <c r="H718" i="21"/>
  <c r="E712" i="21"/>
  <c r="F712" i="21"/>
  <c r="P718" i="21"/>
  <c r="I718" i="21"/>
  <c r="L718" i="21"/>
  <c r="N718" i="21"/>
  <c r="J718" i="21"/>
  <c r="O718" i="21"/>
  <c r="Q718" i="21"/>
  <c r="K718" i="21"/>
  <c r="M718" i="21"/>
  <c r="H719" i="21"/>
  <c r="D713" i="21"/>
  <c r="J719" i="21"/>
  <c r="L719" i="21"/>
  <c r="I719" i="21"/>
  <c r="N719" i="21"/>
  <c r="P719" i="21"/>
  <c r="F713" i="21"/>
  <c r="E713" i="21"/>
  <c r="M719" i="21"/>
  <c r="O719" i="21"/>
  <c r="Q719" i="21"/>
  <c r="K719" i="21"/>
  <c r="D714" i="21"/>
  <c r="H720" i="21"/>
  <c r="F714" i="21"/>
  <c r="E714" i="21"/>
  <c r="N720" i="21"/>
  <c r="P720" i="21"/>
  <c r="L720" i="21"/>
  <c r="J720" i="21"/>
  <c r="I720" i="21"/>
  <c r="O720" i="21"/>
  <c r="K720" i="21"/>
  <c r="M720" i="21"/>
  <c r="Q720" i="21"/>
  <c r="H721" i="21"/>
  <c r="D715" i="21"/>
  <c r="P721" i="21"/>
  <c r="J721" i="21"/>
  <c r="L721" i="21"/>
  <c r="N721" i="21"/>
  <c r="I721" i="21"/>
  <c r="E715" i="21"/>
  <c r="F715" i="21"/>
  <c r="Q721" i="21"/>
  <c r="O721" i="21"/>
  <c r="K721" i="21"/>
  <c r="M721" i="21"/>
  <c r="D716" i="21"/>
  <c r="H722" i="21"/>
  <c r="F716" i="21"/>
  <c r="E716" i="21"/>
  <c r="J722" i="21"/>
  <c r="P722" i="21"/>
  <c r="N722" i="21"/>
  <c r="L722" i="21"/>
  <c r="I722" i="21"/>
  <c r="Q722" i="21"/>
  <c r="M722" i="21"/>
  <c r="K722" i="21"/>
  <c r="O722" i="21"/>
  <c r="H723" i="21"/>
  <c r="D717" i="21"/>
  <c r="L723" i="21"/>
  <c r="I723" i="21"/>
  <c r="P723" i="21"/>
  <c r="J723" i="21"/>
  <c r="N723" i="21"/>
  <c r="E717" i="21"/>
  <c r="F717" i="21"/>
  <c r="Q723" i="21"/>
  <c r="K723" i="21"/>
  <c r="M723" i="21"/>
  <c r="O723" i="21"/>
  <c r="D718" i="21"/>
  <c r="H724" i="21"/>
  <c r="F718" i="21"/>
  <c r="E718" i="21"/>
  <c r="N724" i="21"/>
  <c r="J724" i="21"/>
  <c r="P724" i="21"/>
  <c r="L724" i="21"/>
  <c r="I724" i="21"/>
  <c r="O724" i="21"/>
  <c r="M724" i="21"/>
  <c r="K724" i="21"/>
  <c r="Q724" i="21"/>
  <c r="H725" i="21"/>
  <c r="D719" i="21"/>
  <c r="P725" i="21"/>
  <c r="N725" i="21"/>
  <c r="I725" i="21"/>
  <c r="J725" i="21"/>
  <c r="L725" i="21"/>
  <c r="E719" i="21"/>
  <c r="F719" i="21"/>
  <c r="Q725" i="21"/>
  <c r="K725" i="21"/>
  <c r="M725" i="21"/>
  <c r="O725" i="21"/>
  <c r="D720" i="21"/>
  <c r="H726" i="21"/>
  <c r="F720" i="21"/>
  <c r="E720" i="21"/>
  <c r="J726" i="21"/>
  <c r="P726" i="21"/>
  <c r="N726" i="21"/>
  <c r="L726" i="21"/>
  <c r="I726" i="21"/>
  <c r="K726" i="21"/>
  <c r="M726" i="21"/>
  <c r="Q726" i="21"/>
  <c r="O726" i="21"/>
  <c r="H727" i="21"/>
  <c r="D721" i="21"/>
  <c r="P727" i="21"/>
  <c r="I727" i="21"/>
  <c r="L727" i="21"/>
  <c r="N727" i="21"/>
  <c r="J727" i="21"/>
  <c r="F721" i="21"/>
  <c r="E721" i="21"/>
  <c r="M727" i="21"/>
  <c r="K727" i="21"/>
  <c r="Q727" i="21"/>
  <c r="O727" i="21"/>
  <c r="D722" i="21"/>
  <c r="H728" i="21"/>
  <c r="F722" i="21"/>
  <c r="E722" i="21"/>
  <c r="L728" i="21"/>
  <c r="N728" i="21"/>
  <c r="P728" i="21"/>
  <c r="I728" i="21"/>
  <c r="J728" i="21"/>
  <c r="M728" i="21"/>
  <c r="Q728" i="21"/>
  <c r="O728" i="21"/>
  <c r="K728" i="21"/>
  <c r="H729" i="21"/>
  <c r="D723" i="21"/>
  <c r="I729" i="21"/>
  <c r="N729" i="21"/>
  <c r="P729" i="21"/>
  <c r="L729" i="21"/>
  <c r="J729" i="21"/>
  <c r="F723" i="21"/>
  <c r="E723" i="21"/>
  <c r="K729" i="21"/>
  <c r="M729" i="21"/>
  <c r="Q729" i="21"/>
  <c r="O729" i="21"/>
  <c r="D724" i="21"/>
  <c r="H730" i="21"/>
  <c r="F724" i="21"/>
  <c r="E724" i="21"/>
  <c r="N730" i="21"/>
  <c r="J730" i="21"/>
  <c r="L730" i="21"/>
  <c r="I730" i="21"/>
  <c r="P730" i="21"/>
  <c r="K730" i="21"/>
  <c r="M730" i="21"/>
  <c r="O730" i="21"/>
  <c r="Q730" i="21"/>
  <c r="H731" i="21"/>
  <c r="D725" i="21"/>
  <c r="J731" i="21"/>
  <c r="L731" i="21"/>
  <c r="P731" i="21"/>
  <c r="N731" i="21"/>
  <c r="I731" i="21"/>
  <c r="F725" i="21"/>
  <c r="E725" i="21"/>
  <c r="M731" i="21"/>
  <c r="K731" i="21"/>
  <c r="O731" i="21"/>
  <c r="Q731" i="21"/>
  <c r="D726" i="21"/>
  <c r="H732" i="21"/>
  <c r="E726" i="21"/>
  <c r="F726" i="21"/>
  <c r="I732" i="21"/>
  <c r="J732" i="21"/>
  <c r="P732" i="21"/>
  <c r="L732" i="21"/>
  <c r="N732" i="21"/>
  <c r="K732" i="21"/>
  <c r="M732" i="21"/>
  <c r="Q732" i="21"/>
  <c r="O732" i="21"/>
  <c r="H733" i="21"/>
  <c r="D727" i="21"/>
  <c r="I733" i="21"/>
  <c r="P733" i="21"/>
  <c r="N733" i="21"/>
  <c r="L733" i="21"/>
  <c r="J733" i="21"/>
  <c r="F727" i="21"/>
  <c r="E727" i="21"/>
  <c r="K733" i="21"/>
  <c r="Q733" i="21"/>
  <c r="O733" i="21"/>
  <c r="M733" i="21"/>
  <c r="D728" i="21"/>
  <c r="H734" i="21"/>
  <c r="E728" i="21"/>
  <c r="F728" i="21"/>
  <c r="L734" i="21"/>
  <c r="J734" i="21"/>
  <c r="I734" i="21"/>
  <c r="P734" i="21"/>
  <c r="N734" i="21"/>
  <c r="Q734" i="21"/>
  <c r="M734" i="21"/>
  <c r="O734" i="21"/>
  <c r="K734" i="21"/>
  <c r="H735" i="21"/>
  <c r="D729" i="21"/>
  <c r="P735" i="21"/>
  <c r="N735" i="21"/>
  <c r="I735" i="21"/>
  <c r="L735" i="21"/>
  <c r="J735" i="21"/>
  <c r="E729" i="21"/>
  <c r="F729" i="21"/>
  <c r="O735" i="21"/>
  <c r="M735" i="21"/>
  <c r="K735" i="21"/>
  <c r="Q735" i="21"/>
  <c r="D730" i="21"/>
  <c r="H736" i="21"/>
  <c r="E730" i="21"/>
  <c r="F730" i="21"/>
  <c r="P736" i="21"/>
  <c r="N736" i="21"/>
  <c r="L736" i="21"/>
  <c r="I736" i="21"/>
  <c r="J736" i="21"/>
  <c r="O736" i="21"/>
  <c r="Q736" i="21"/>
  <c r="K736" i="21"/>
  <c r="M736" i="21"/>
  <c r="H737" i="21"/>
  <c r="D731" i="21"/>
  <c r="I737" i="21"/>
  <c r="J737" i="21"/>
  <c r="P737" i="21"/>
  <c r="N737" i="21"/>
  <c r="L737" i="21"/>
  <c r="F731" i="21"/>
  <c r="E731" i="21"/>
  <c r="K737" i="21"/>
  <c r="Q737" i="21"/>
  <c r="M737" i="21"/>
  <c r="O737" i="21"/>
  <c r="D732" i="21"/>
  <c r="H738" i="21"/>
  <c r="F732" i="21"/>
  <c r="E732" i="21"/>
  <c r="P738" i="21"/>
  <c r="J738" i="21"/>
  <c r="N738" i="21"/>
  <c r="I738" i="21"/>
  <c r="L738" i="21"/>
  <c r="O738" i="21"/>
  <c r="Q738" i="21"/>
  <c r="K738" i="21"/>
  <c r="M738" i="21"/>
  <c r="H739" i="21"/>
  <c r="D733" i="21"/>
  <c r="I739" i="21"/>
  <c r="J739" i="21"/>
  <c r="P739" i="21"/>
  <c r="L739" i="21"/>
  <c r="N739" i="21"/>
  <c r="F733" i="21"/>
  <c r="E733" i="21"/>
  <c r="O739" i="21"/>
  <c r="Q739" i="21"/>
  <c r="K739" i="21"/>
  <c r="M739" i="21"/>
  <c r="D734" i="21"/>
  <c r="H740" i="21"/>
  <c r="E734" i="21"/>
  <c r="F734" i="21"/>
  <c r="I740" i="21"/>
  <c r="P740" i="21"/>
  <c r="N740" i="21"/>
  <c r="L740" i="21"/>
  <c r="J740" i="21"/>
  <c r="M740" i="21"/>
  <c r="K740" i="21"/>
  <c r="O740" i="21"/>
  <c r="Q740" i="21"/>
  <c r="H741" i="21"/>
  <c r="D735" i="21"/>
  <c r="J741" i="21"/>
  <c r="L741" i="21"/>
  <c r="P741" i="21"/>
  <c r="I741" i="21"/>
  <c r="N741" i="21"/>
  <c r="E735" i="21"/>
  <c r="F735" i="21"/>
  <c r="K741" i="21"/>
  <c r="M741" i="21"/>
  <c r="O741" i="21"/>
  <c r="Q741" i="21"/>
  <c r="D736" i="21"/>
  <c r="H742" i="21"/>
  <c r="F736" i="21"/>
  <c r="E736" i="21"/>
  <c r="P742" i="21"/>
  <c r="I742" i="21"/>
  <c r="N742" i="21"/>
  <c r="L742" i="21"/>
  <c r="J742" i="21"/>
  <c r="O742" i="21"/>
  <c r="Q742" i="21"/>
  <c r="K742" i="21"/>
  <c r="M742" i="21"/>
  <c r="H743" i="21"/>
  <c r="D737" i="21"/>
  <c r="J743" i="21"/>
  <c r="P743" i="21"/>
  <c r="N743" i="21"/>
  <c r="I743" i="21"/>
  <c r="L743" i="21"/>
  <c r="E737" i="21"/>
  <c r="F737" i="21"/>
  <c r="K743" i="21"/>
  <c r="M743" i="21"/>
  <c r="Q743" i="21"/>
  <c r="O743" i="21"/>
  <c r="D738" i="21"/>
  <c r="H744" i="21"/>
  <c r="F738" i="21"/>
  <c r="E738" i="21"/>
  <c r="J744" i="21"/>
  <c r="P744" i="21"/>
  <c r="L744" i="21"/>
  <c r="N744" i="21"/>
  <c r="I744" i="21"/>
  <c r="M744" i="21"/>
  <c r="Q744" i="21"/>
  <c r="O744" i="21"/>
  <c r="K744" i="21"/>
  <c r="H745" i="21"/>
  <c r="D739" i="21"/>
  <c r="N745" i="21"/>
  <c r="P745" i="21"/>
  <c r="J745" i="21"/>
  <c r="I745" i="21"/>
  <c r="L745" i="21"/>
  <c r="E739" i="21"/>
  <c r="F739" i="21"/>
  <c r="Q745" i="21"/>
  <c r="K745" i="21"/>
  <c r="M745" i="21"/>
  <c r="O745" i="21"/>
  <c r="D740" i="21"/>
  <c r="H746" i="21"/>
  <c r="F740" i="21"/>
  <c r="E740" i="21"/>
  <c r="I746" i="21"/>
  <c r="L746" i="21"/>
  <c r="P746" i="21"/>
  <c r="J746" i="21"/>
  <c r="N746" i="21"/>
  <c r="O746" i="21"/>
  <c r="M746" i="21"/>
  <c r="Q746" i="21"/>
  <c r="K746" i="21"/>
  <c r="H747" i="21"/>
  <c r="D741" i="21"/>
  <c r="J747" i="21"/>
  <c r="P747" i="21"/>
  <c r="I747" i="21"/>
  <c r="N747" i="21"/>
  <c r="L747" i="21"/>
  <c r="F741" i="21"/>
  <c r="E741" i="21"/>
  <c r="M747" i="21"/>
  <c r="O747" i="21"/>
  <c r="Q747" i="21"/>
  <c r="K747" i="21"/>
  <c r="D742" i="21"/>
  <c r="H748" i="21"/>
  <c r="E742" i="21"/>
  <c r="F742" i="21"/>
  <c r="P748" i="21"/>
  <c r="L748" i="21"/>
  <c r="J748" i="21"/>
  <c r="I748" i="21"/>
  <c r="N748" i="21"/>
  <c r="O748" i="21"/>
  <c r="M748" i="21"/>
  <c r="Q748" i="21"/>
  <c r="K748" i="21"/>
  <c r="H749" i="21"/>
  <c r="D743" i="21"/>
  <c r="N749" i="21"/>
  <c r="I749" i="21"/>
  <c r="P749" i="21"/>
  <c r="J749" i="21"/>
  <c r="L749" i="21"/>
  <c r="F743" i="21"/>
  <c r="E743" i="21"/>
  <c r="M749" i="21"/>
  <c r="Q749" i="21"/>
  <c r="K749" i="21"/>
  <c r="O749" i="21"/>
  <c r="D744" i="21"/>
  <c r="H750" i="21"/>
  <c r="F744" i="21"/>
  <c r="E744" i="21"/>
  <c r="L750" i="21"/>
  <c r="J750" i="21"/>
  <c r="I750" i="21"/>
  <c r="P750" i="21"/>
  <c r="N750" i="21"/>
  <c r="Q750" i="21"/>
  <c r="K750" i="21"/>
  <c r="M750" i="21"/>
  <c r="O750" i="21"/>
  <c r="H751" i="21"/>
  <c r="D745" i="21"/>
  <c r="I751" i="21"/>
  <c r="J751" i="21"/>
  <c r="N751" i="21"/>
  <c r="P751" i="21"/>
  <c r="L751" i="21"/>
  <c r="F745" i="21"/>
  <c r="E745" i="21"/>
  <c r="M751" i="21"/>
  <c r="O751" i="21"/>
  <c r="Q751" i="21"/>
  <c r="K751" i="21"/>
  <c r="D746" i="21"/>
  <c r="H752" i="21"/>
  <c r="E746" i="21"/>
  <c r="F746" i="21"/>
  <c r="P752" i="21"/>
  <c r="J752" i="21"/>
  <c r="L752" i="21"/>
  <c r="N752" i="21"/>
  <c r="I752" i="21"/>
  <c r="K752" i="21"/>
  <c r="O752" i="21"/>
  <c r="M752" i="21"/>
  <c r="Q752" i="21"/>
  <c r="H753" i="21"/>
  <c r="D747" i="21"/>
  <c r="N753" i="21"/>
  <c r="L753" i="21"/>
  <c r="P753" i="21"/>
  <c r="J753" i="21"/>
  <c r="I753" i="21"/>
  <c r="F747" i="21"/>
  <c r="E747" i="21"/>
  <c r="Q753" i="21"/>
  <c r="M753" i="21"/>
  <c r="O753" i="21"/>
  <c r="K753" i="21"/>
  <c r="H754" i="21"/>
  <c r="D748" i="21"/>
  <c r="I754" i="21"/>
  <c r="L754" i="21"/>
  <c r="N754" i="21"/>
  <c r="J754" i="21"/>
  <c r="P754" i="21"/>
  <c r="E748" i="21"/>
  <c r="F748" i="21"/>
  <c r="M754" i="21"/>
  <c r="Q754" i="21"/>
  <c r="K754" i="21"/>
  <c r="O754" i="21"/>
  <c r="D749" i="21"/>
  <c r="H755" i="21"/>
  <c r="F749" i="21"/>
  <c r="E749" i="21"/>
  <c r="J755" i="21"/>
  <c r="I755" i="21"/>
  <c r="P755" i="21"/>
  <c r="N755" i="21"/>
  <c r="L755" i="21"/>
  <c r="K755" i="21"/>
  <c r="M755" i="21"/>
  <c r="Q755" i="21"/>
  <c r="O755" i="21"/>
  <c r="H756" i="21"/>
  <c r="D750" i="21"/>
  <c r="J756" i="21"/>
  <c r="L756" i="21"/>
  <c r="I756" i="21"/>
  <c r="P756" i="21"/>
  <c r="N756" i="21"/>
  <c r="F750" i="21"/>
  <c r="E750" i="21"/>
  <c r="Q756" i="21"/>
  <c r="O756" i="21"/>
  <c r="K756" i="21"/>
  <c r="M756" i="21"/>
  <c r="D751" i="21"/>
  <c r="H757" i="21"/>
  <c r="F751" i="21"/>
  <c r="E751" i="21"/>
  <c r="J757" i="21"/>
  <c r="P757" i="21"/>
  <c r="N757" i="21"/>
  <c r="L757" i="21"/>
  <c r="I757" i="21"/>
  <c r="Q757" i="21"/>
  <c r="M757" i="21"/>
  <c r="O757" i="21"/>
  <c r="K757" i="21"/>
  <c r="H758" i="21"/>
  <c r="D752" i="21"/>
  <c r="P758" i="21"/>
  <c r="N758" i="21"/>
  <c r="L758" i="21"/>
  <c r="I758" i="21"/>
  <c r="J758" i="21"/>
  <c r="F752" i="21"/>
  <c r="E752" i="21"/>
  <c r="O758" i="21"/>
  <c r="M758" i="21"/>
  <c r="Q758" i="21"/>
  <c r="K758" i="21"/>
  <c r="D753" i="21"/>
  <c r="H759" i="21"/>
  <c r="E753" i="21"/>
  <c r="F753" i="21"/>
  <c r="I759" i="21"/>
  <c r="N759" i="21"/>
  <c r="P759" i="21"/>
  <c r="L759" i="21"/>
  <c r="J759" i="21"/>
  <c r="Q759" i="21"/>
  <c r="K759" i="21"/>
  <c r="O759" i="21"/>
  <c r="M759" i="21"/>
  <c r="H760" i="21"/>
  <c r="D754" i="21"/>
  <c r="I760" i="21"/>
  <c r="L760" i="21"/>
  <c r="J760" i="21"/>
  <c r="P760" i="21"/>
  <c r="N760" i="21"/>
  <c r="F754" i="21"/>
  <c r="E754" i="21"/>
  <c r="Q760" i="21"/>
  <c r="M760" i="21"/>
  <c r="O760" i="21"/>
  <c r="K760" i="21"/>
  <c r="D755" i="21"/>
  <c r="H761" i="21"/>
  <c r="F755" i="21"/>
  <c r="E755" i="21"/>
  <c r="N761" i="21"/>
  <c r="J761" i="21"/>
  <c r="I761" i="21"/>
  <c r="L761" i="21"/>
  <c r="P761" i="21"/>
  <c r="K761" i="21"/>
  <c r="Q761" i="21"/>
  <c r="M761" i="21"/>
  <c r="O761" i="21"/>
  <c r="H762" i="21"/>
  <c r="D756" i="21"/>
  <c r="N762" i="21"/>
  <c r="J762" i="21"/>
  <c r="P762" i="21"/>
  <c r="I762" i="21"/>
  <c r="L762" i="21"/>
  <c r="E756" i="21"/>
  <c r="F756" i="21"/>
  <c r="M762" i="21"/>
  <c r="O762" i="21"/>
  <c r="Q762" i="21"/>
  <c r="K762" i="21"/>
  <c r="D757" i="21"/>
  <c r="H763" i="21"/>
  <c r="F757" i="21"/>
  <c r="E757" i="21"/>
  <c r="I763" i="21"/>
  <c r="P763" i="21"/>
  <c r="J763" i="21"/>
  <c r="L763" i="21"/>
  <c r="N763" i="21"/>
  <c r="K763" i="21"/>
  <c r="M763" i="21"/>
  <c r="Q763" i="21"/>
  <c r="O763" i="21"/>
  <c r="H764" i="21"/>
  <c r="D758" i="21"/>
  <c r="J764" i="21"/>
  <c r="I764" i="21"/>
  <c r="L764" i="21"/>
  <c r="P764" i="21"/>
  <c r="N764" i="21"/>
  <c r="E758" i="21"/>
  <c r="F758" i="21"/>
  <c r="K764" i="21"/>
  <c r="Q764" i="21"/>
  <c r="O764" i="21"/>
  <c r="M764" i="21"/>
  <c r="D759" i="21"/>
  <c r="H765" i="21"/>
  <c r="E759" i="21"/>
  <c r="F759" i="21"/>
  <c r="J765" i="21"/>
  <c r="P765" i="21"/>
  <c r="N765" i="21"/>
  <c r="L765" i="21"/>
  <c r="I765" i="21"/>
  <c r="O765" i="21"/>
  <c r="Q765" i="21"/>
  <c r="K765" i="21"/>
  <c r="M765" i="21"/>
  <c r="H766" i="21"/>
  <c r="D760" i="21"/>
  <c r="N766" i="21"/>
  <c r="I766" i="21"/>
  <c r="P766" i="21"/>
  <c r="L766" i="21"/>
  <c r="J766" i="21"/>
  <c r="F760" i="21"/>
  <c r="E760" i="21"/>
  <c r="M766" i="21"/>
  <c r="O766" i="21"/>
  <c r="K766" i="21"/>
  <c r="Q766" i="21"/>
  <c r="D761" i="21"/>
  <c r="H767" i="21"/>
  <c r="F761" i="21"/>
  <c r="E761" i="21"/>
  <c r="P767" i="21"/>
  <c r="N767" i="21"/>
  <c r="I767" i="21"/>
  <c r="L767" i="21"/>
  <c r="J767" i="21"/>
  <c r="O767" i="21"/>
  <c r="Q767" i="21"/>
  <c r="K767" i="21"/>
  <c r="M767" i="21"/>
  <c r="H768" i="21"/>
  <c r="D762" i="21"/>
  <c r="P768" i="21"/>
  <c r="I768" i="21"/>
  <c r="J768" i="21"/>
  <c r="N768" i="21"/>
  <c r="L768" i="21"/>
  <c r="F762" i="21"/>
  <c r="E762" i="21"/>
  <c r="M768" i="21"/>
  <c r="O768" i="21"/>
  <c r="K768" i="21"/>
  <c r="Q768" i="21"/>
  <c r="D763" i="21"/>
  <c r="H769" i="21"/>
  <c r="E763" i="21"/>
  <c r="F763" i="21"/>
  <c r="P769" i="21"/>
  <c r="L769" i="21"/>
  <c r="J769" i="21"/>
  <c r="N769" i="21"/>
  <c r="I769" i="21"/>
  <c r="Q769" i="21"/>
  <c r="K769" i="21"/>
  <c r="M769" i="21"/>
  <c r="O769" i="21"/>
  <c r="H770" i="21"/>
  <c r="D764" i="21"/>
  <c r="P770" i="21"/>
  <c r="I770" i="21"/>
  <c r="N770" i="21"/>
  <c r="J770" i="21"/>
  <c r="L770" i="21"/>
  <c r="F764" i="21"/>
  <c r="E764" i="21"/>
  <c r="M770" i="21"/>
  <c r="O770" i="21"/>
  <c r="Q770" i="21"/>
  <c r="K770" i="21"/>
  <c r="D765" i="21"/>
  <c r="H771" i="21"/>
  <c r="F765" i="21"/>
  <c r="E765" i="21"/>
  <c r="I771" i="21"/>
  <c r="P771" i="21"/>
  <c r="N771" i="21"/>
  <c r="J771" i="21"/>
  <c r="L771" i="21"/>
  <c r="M771" i="21"/>
  <c r="O771" i="21"/>
  <c r="Q771" i="21"/>
  <c r="K771" i="21"/>
  <c r="H772" i="21"/>
  <c r="D766" i="21"/>
  <c r="J772" i="21"/>
  <c r="I772" i="21"/>
  <c r="P772" i="21"/>
  <c r="N772" i="21"/>
  <c r="L772" i="21"/>
  <c r="E766" i="21"/>
  <c r="F766" i="21"/>
  <c r="O772" i="21"/>
  <c r="Q772" i="21"/>
  <c r="M772" i="21"/>
  <c r="K772" i="21"/>
  <c r="D767" i="21"/>
  <c r="H773" i="21"/>
  <c r="F767" i="21"/>
  <c r="E767" i="21"/>
  <c r="L773" i="21"/>
  <c r="I773" i="21"/>
  <c r="N773" i="21"/>
  <c r="P773" i="21"/>
  <c r="J773" i="21"/>
  <c r="M773" i="21"/>
  <c r="Q773" i="21"/>
  <c r="K773" i="21"/>
  <c r="O773" i="21"/>
  <c r="H774" i="21"/>
  <c r="D768" i="21"/>
  <c r="I774" i="21"/>
  <c r="P774" i="21"/>
  <c r="L774" i="21"/>
  <c r="J774" i="21"/>
  <c r="N774" i="21"/>
  <c r="E768" i="21"/>
  <c r="F768" i="21"/>
  <c r="K774" i="21"/>
  <c r="M774" i="21"/>
  <c r="O774" i="21"/>
  <c r="Q774" i="21"/>
  <c r="D769" i="21"/>
  <c r="H775" i="21"/>
  <c r="E769" i="21"/>
  <c r="F769" i="21"/>
  <c r="I775" i="21"/>
  <c r="N775" i="21"/>
  <c r="J775" i="21"/>
  <c r="L775" i="21"/>
  <c r="P775" i="21"/>
  <c r="K775" i="21"/>
  <c r="Q775" i="21"/>
  <c r="M775" i="21"/>
  <c r="O775" i="21"/>
  <c r="H776" i="21"/>
  <c r="D770" i="21"/>
  <c r="N776" i="21"/>
  <c r="J776" i="21"/>
  <c r="P776" i="21"/>
  <c r="L776" i="21"/>
  <c r="I776" i="21"/>
  <c r="E770" i="21"/>
  <c r="F770" i="21"/>
  <c r="Q776" i="21"/>
  <c r="M776" i="21"/>
  <c r="O776" i="21"/>
  <c r="K776" i="21"/>
  <c r="D771" i="21"/>
  <c r="H777" i="21"/>
  <c r="E771" i="21"/>
  <c r="F771" i="21"/>
  <c r="I777" i="21"/>
  <c r="N777" i="21"/>
  <c r="J777" i="21"/>
  <c r="L777" i="21"/>
  <c r="P777" i="21"/>
  <c r="Q777" i="21"/>
  <c r="K777" i="21"/>
  <c r="M777" i="21"/>
  <c r="O777" i="21"/>
  <c r="H778" i="21"/>
  <c r="D772" i="21"/>
  <c r="J778" i="21"/>
  <c r="I778" i="21"/>
  <c r="N778" i="21"/>
  <c r="P778" i="21"/>
  <c r="L778" i="21"/>
  <c r="F772" i="21"/>
  <c r="E772" i="21"/>
  <c r="O778" i="21"/>
  <c r="K778" i="21"/>
  <c r="Q778" i="21"/>
  <c r="M778" i="21"/>
  <c r="H779" i="21"/>
  <c r="D773" i="21"/>
  <c r="N779" i="21"/>
  <c r="L779" i="21"/>
  <c r="P779" i="21"/>
  <c r="J779" i="21"/>
  <c r="I779" i="21"/>
  <c r="E773" i="21"/>
  <c r="F773" i="21"/>
  <c r="Q779" i="21"/>
  <c r="M779" i="21"/>
  <c r="O779" i="21"/>
  <c r="K779" i="21"/>
  <c r="D774" i="21"/>
  <c r="H780" i="21"/>
  <c r="E774" i="21"/>
  <c r="F774" i="21"/>
  <c r="I780" i="21"/>
  <c r="J780" i="21"/>
  <c r="N780" i="21"/>
  <c r="P780" i="21"/>
  <c r="L780" i="21"/>
  <c r="K780" i="21"/>
  <c r="Q780" i="21"/>
  <c r="O780" i="21"/>
  <c r="M780" i="21"/>
  <c r="H781" i="21"/>
  <c r="D775" i="21"/>
  <c r="L781" i="21"/>
  <c r="N781" i="21"/>
  <c r="J781" i="21"/>
  <c r="P781" i="21"/>
  <c r="I781" i="21"/>
  <c r="E775" i="21"/>
  <c r="F775" i="21"/>
  <c r="K781" i="21"/>
  <c r="M781" i="21"/>
  <c r="O781" i="21"/>
  <c r="Q781" i="21"/>
  <c r="D776" i="21"/>
  <c r="H782" i="21"/>
  <c r="F776" i="21"/>
  <c r="E776" i="21"/>
  <c r="L782" i="21"/>
  <c r="N782" i="21"/>
  <c r="J782" i="21"/>
  <c r="I782" i="21"/>
  <c r="P782" i="21"/>
  <c r="K782" i="21"/>
  <c r="O782" i="21"/>
  <c r="Q782" i="21"/>
  <c r="M782" i="21"/>
  <c r="H783" i="21"/>
  <c r="D777" i="21"/>
  <c r="N783" i="21"/>
  <c r="P783" i="21"/>
  <c r="I783" i="21"/>
  <c r="L783" i="21"/>
  <c r="J783" i="21"/>
  <c r="F777" i="21"/>
  <c r="E777" i="21"/>
  <c r="M783" i="21"/>
  <c r="O783" i="21"/>
  <c r="K783" i="21"/>
  <c r="Q783" i="21"/>
  <c r="D778" i="21"/>
  <c r="H784" i="21"/>
  <c r="E778" i="21"/>
  <c r="F778" i="21"/>
  <c r="P784" i="21"/>
  <c r="J784" i="21"/>
  <c r="L784" i="21"/>
  <c r="I784" i="21"/>
  <c r="N784" i="21"/>
  <c r="M784" i="21"/>
  <c r="Q784" i="21"/>
  <c r="O784" i="21"/>
  <c r="K784" i="21"/>
  <c r="H785" i="21"/>
  <c r="D779" i="21"/>
  <c r="I785" i="21"/>
  <c r="P785" i="21"/>
  <c r="N785" i="21"/>
  <c r="L785" i="21"/>
  <c r="J785" i="21"/>
  <c r="F779" i="21"/>
  <c r="E779" i="21"/>
  <c r="Q785" i="21"/>
  <c r="O785" i="21"/>
  <c r="M785" i="21"/>
  <c r="K785" i="21"/>
  <c r="D780" i="21"/>
  <c r="H786" i="21"/>
  <c r="E780" i="21"/>
  <c r="F780" i="21"/>
  <c r="J786" i="21"/>
  <c r="I786" i="21"/>
  <c r="L786" i="21"/>
  <c r="P786" i="21"/>
  <c r="N786" i="21"/>
  <c r="M786" i="21"/>
  <c r="O786" i="21"/>
  <c r="K786" i="21"/>
  <c r="Q786" i="21"/>
  <c r="H787" i="21"/>
  <c r="D781" i="21"/>
  <c r="N787" i="21"/>
  <c r="P787" i="21"/>
  <c r="I787" i="21"/>
  <c r="L787" i="21"/>
  <c r="J787" i="21"/>
  <c r="F781" i="21"/>
  <c r="E781" i="21"/>
  <c r="M787" i="21"/>
  <c r="O787" i="21"/>
  <c r="K787" i="21"/>
  <c r="Q787" i="21"/>
  <c r="D782" i="21"/>
  <c r="H788" i="21"/>
  <c r="F782" i="21"/>
  <c r="E782" i="21"/>
  <c r="P788" i="21"/>
  <c r="I788" i="21"/>
  <c r="J788" i="21"/>
  <c r="N788" i="21"/>
  <c r="L788" i="21"/>
  <c r="K788" i="21"/>
  <c r="Q788" i="21"/>
  <c r="M788" i="21"/>
  <c r="O788" i="21"/>
  <c r="H789" i="21"/>
  <c r="D783" i="21"/>
  <c r="L789" i="21"/>
  <c r="J789" i="21"/>
  <c r="I789" i="21"/>
  <c r="P789" i="21"/>
  <c r="N789" i="21"/>
  <c r="E783" i="21"/>
  <c r="F783" i="21"/>
  <c r="O789" i="21"/>
  <c r="K789" i="21"/>
  <c r="M789" i="21"/>
  <c r="Q789" i="21"/>
  <c r="D784" i="21"/>
  <c r="H790" i="21"/>
  <c r="F784" i="21"/>
  <c r="E784" i="21"/>
  <c r="J790" i="21"/>
  <c r="N790" i="21"/>
  <c r="L790" i="21"/>
  <c r="I790" i="21"/>
  <c r="P790" i="21"/>
  <c r="O790" i="21"/>
  <c r="K790" i="21"/>
  <c r="Q790" i="21"/>
  <c r="M790" i="21"/>
  <c r="H791" i="21"/>
  <c r="D785" i="21"/>
  <c r="I791" i="21"/>
  <c r="P791" i="21"/>
  <c r="N791" i="21"/>
  <c r="J791" i="21"/>
  <c r="L791" i="21"/>
  <c r="F785" i="21"/>
  <c r="E785" i="21"/>
  <c r="M791" i="21"/>
  <c r="O791" i="21"/>
  <c r="K791" i="21"/>
  <c r="Q791" i="21"/>
  <c r="D786" i="21"/>
  <c r="H792" i="21"/>
  <c r="F786" i="21"/>
  <c r="E786" i="21"/>
  <c r="I792" i="21"/>
  <c r="N792" i="21"/>
  <c r="L792" i="21"/>
  <c r="J792" i="21"/>
  <c r="P792" i="21"/>
  <c r="Q792" i="21"/>
  <c r="O792" i="21"/>
  <c r="K792" i="21"/>
  <c r="M792" i="21"/>
  <c r="H793" i="21"/>
  <c r="D787" i="21"/>
  <c r="L793" i="21"/>
  <c r="P793" i="21"/>
  <c r="N793" i="21"/>
  <c r="I793" i="21"/>
  <c r="J793" i="21"/>
  <c r="F787" i="21"/>
  <c r="E787" i="21"/>
  <c r="Q793" i="21"/>
  <c r="K793" i="21"/>
  <c r="O793" i="21"/>
  <c r="M793" i="21"/>
  <c r="D788" i="21"/>
  <c r="H794" i="21"/>
  <c r="F788" i="21"/>
  <c r="E788" i="21"/>
  <c r="I794" i="21"/>
  <c r="L794" i="21"/>
  <c r="P794" i="21"/>
  <c r="J794" i="21"/>
  <c r="N794" i="21"/>
  <c r="K794" i="21"/>
  <c r="O794" i="21"/>
  <c r="Q794" i="21"/>
  <c r="M794" i="21"/>
  <c r="H795" i="21"/>
  <c r="D789" i="21"/>
  <c r="N795" i="21"/>
  <c r="I795" i="21"/>
  <c r="L795" i="21"/>
  <c r="P795" i="21"/>
  <c r="J795" i="21"/>
  <c r="F789" i="21"/>
  <c r="E789" i="21"/>
  <c r="M795" i="21"/>
  <c r="O795" i="21"/>
  <c r="K795" i="21"/>
  <c r="Q795" i="21"/>
  <c r="D790" i="21"/>
  <c r="H796" i="21"/>
  <c r="F790" i="21"/>
  <c r="E790" i="21"/>
  <c r="J796" i="21"/>
  <c r="I796" i="21"/>
  <c r="N796" i="21"/>
  <c r="P796" i="21"/>
  <c r="L796" i="21"/>
  <c r="O796" i="21"/>
  <c r="K796" i="21"/>
  <c r="Q796" i="21"/>
  <c r="M796" i="21"/>
  <c r="H797" i="21"/>
  <c r="D791" i="21"/>
  <c r="P797" i="21"/>
  <c r="L797" i="21"/>
  <c r="J797" i="21"/>
  <c r="I797" i="21"/>
  <c r="N797" i="21"/>
  <c r="E791" i="21"/>
  <c r="F791" i="21"/>
  <c r="O797" i="21"/>
  <c r="K797" i="21"/>
  <c r="Q797" i="21"/>
  <c r="M797" i="21"/>
  <c r="D792" i="21"/>
  <c r="H798" i="21"/>
  <c r="F792" i="21"/>
  <c r="E792" i="21"/>
  <c r="I798" i="21"/>
  <c r="J798" i="21"/>
  <c r="L798" i="21"/>
  <c r="P798" i="21"/>
  <c r="N798" i="21"/>
  <c r="Q798" i="21"/>
  <c r="O798" i="21"/>
  <c r="K798" i="21"/>
  <c r="M798" i="21"/>
  <c r="H799" i="21"/>
  <c r="D793" i="21"/>
  <c r="J799" i="21"/>
  <c r="P799" i="21"/>
  <c r="I799" i="21"/>
  <c r="N799" i="21"/>
  <c r="L799" i="21"/>
  <c r="E793" i="21"/>
  <c r="F793" i="21"/>
  <c r="Q799" i="21"/>
  <c r="K799" i="21"/>
  <c r="O799" i="21"/>
  <c r="M799" i="21"/>
  <c r="D794" i="21"/>
  <c r="H800" i="21"/>
  <c r="F794" i="21"/>
  <c r="E794" i="21"/>
  <c r="N800" i="21"/>
  <c r="P800" i="21"/>
  <c r="J800" i="21"/>
  <c r="L800" i="21"/>
  <c r="I800" i="21"/>
  <c r="Q800" i="21"/>
  <c r="M800" i="21"/>
  <c r="O800" i="21"/>
  <c r="K800" i="21"/>
  <c r="H801" i="21"/>
  <c r="D795" i="21"/>
  <c r="J801" i="21"/>
  <c r="N801" i="21"/>
  <c r="L801" i="21"/>
  <c r="I801" i="21"/>
  <c r="P801" i="21"/>
  <c r="E795" i="21"/>
  <c r="F795" i="21"/>
  <c r="K801" i="21"/>
  <c r="O801" i="21"/>
  <c r="Q801" i="21"/>
  <c r="M801" i="21"/>
  <c r="H802" i="21"/>
  <c r="D796" i="21"/>
  <c r="I802" i="21"/>
  <c r="N802" i="21"/>
  <c r="L802" i="21"/>
  <c r="P802" i="21"/>
  <c r="J802" i="21"/>
  <c r="F796" i="21"/>
  <c r="E796" i="21"/>
  <c r="M802" i="21"/>
  <c r="O802" i="21"/>
  <c r="K802" i="21"/>
  <c r="Q802" i="21"/>
  <c r="D797" i="21"/>
  <c r="H803" i="21"/>
  <c r="E797" i="21"/>
  <c r="F797" i="21"/>
  <c r="P803" i="21"/>
  <c r="J803" i="21"/>
  <c r="L803" i="21"/>
  <c r="I803" i="21"/>
  <c r="N803" i="21"/>
  <c r="O803" i="21"/>
  <c r="Q803" i="21"/>
  <c r="M803" i="21"/>
  <c r="K803" i="21"/>
  <c r="H804" i="21"/>
  <c r="D798" i="21"/>
  <c r="I804" i="21"/>
  <c r="N804" i="21"/>
  <c r="J804" i="21"/>
  <c r="L804" i="21"/>
  <c r="P804" i="21"/>
  <c r="E798" i="21"/>
  <c r="F798" i="21"/>
  <c r="O804" i="21"/>
  <c r="Q804" i="21"/>
  <c r="K804" i="21"/>
  <c r="M804" i="21"/>
  <c r="D799" i="21"/>
  <c r="H805" i="21"/>
  <c r="F799" i="21"/>
  <c r="E799" i="21"/>
  <c r="I805" i="21"/>
  <c r="P805" i="21"/>
  <c r="N805" i="21"/>
  <c r="L805" i="21"/>
  <c r="J805" i="21"/>
  <c r="K805" i="21"/>
  <c r="M805" i="21"/>
  <c r="O805" i="21"/>
  <c r="Q805" i="21"/>
  <c r="H806" i="21"/>
  <c r="D800" i="21"/>
  <c r="J806" i="21"/>
  <c r="I806" i="21"/>
  <c r="N806" i="21"/>
  <c r="L806" i="21"/>
  <c r="P806" i="21"/>
  <c r="E800" i="21"/>
  <c r="F800" i="21"/>
  <c r="Q806" i="21"/>
  <c r="K806" i="21"/>
  <c r="M806" i="21"/>
  <c r="O806" i="21"/>
  <c r="D801" i="21"/>
  <c r="H807" i="21"/>
  <c r="E801" i="21"/>
  <c r="F801" i="21"/>
  <c r="L807" i="21"/>
  <c r="J807" i="21"/>
  <c r="I807" i="21"/>
  <c r="N807" i="21"/>
  <c r="P807" i="21"/>
  <c r="O807" i="21"/>
  <c r="M807" i="21"/>
  <c r="K807" i="21"/>
  <c r="Q807" i="21"/>
  <c r="H808" i="21"/>
  <c r="D802" i="21"/>
  <c r="N808" i="21"/>
  <c r="I808" i="21"/>
  <c r="J808" i="21"/>
  <c r="P808" i="21"/>
  <c r="L808" i="21"/>
  <c r="F802" i="21"/>
  <c r="E802" i="21"/>
  <c r="Q808" i="21"/>
  <c r="O808" i="21"/>
  <c r="M808" i="21"/>
  <c r="K808" i="21"/>
  <c r="D803" i="21"/>
  <c r="H809" i="21"/>
  <c r="E803" i="21"/>
  <c r="F803" i="21"/>
  <c r="J809" i="21"/>
  <c r="P809" i="21"/>
  <c r="I809" i="21"/>
  <c r="L809" i="21"/>
  <c r="N809" i="21"/>
  <c r="K809" i="21"/>
  <c r="M809" i="21"/>
  <c r="O809" i="21"/>
  <c r="Q809" i="21"/>
  <c r="H810" i="21"/>
  <c r="D804" i="21"/>
  <c r="N810" i="21"/>
  <c r="I810" i="21"/>
  <c r="L810" i="21"/>
  <c r="P810" i="21"/>
  <c r="J810" i="21"/>
  <c r="F804" i="21"/>
  <c r="E804" i="21"/>
  <c r="O810" i="21"/>
  <c r="K810" i="21"/>
  <c r="M810" i="21"/>
  <c r="Q810" i="21"/>
  <c r="D805" i="21"/>
  <c r="H811" i="21"/>
  <c r="E805" i="21"/>
  <c r="F805" i="21"/>
  <c r="J811" i="21"/>
  <c r="N811" i="21"/>
  <c r="I811" i="21"/>
  <c r="P811" i="21"/>
  <c r="L811" i="21"/>
  <c r="O811" i="21"/>
  <c r="K811" i="21"/>
  <c r="M811" i="21"/>
  <c r="Q811" i="21"/>
  <c r="H812" i="21"/>
  <c r="D806" i="21"/>
  <c r="I812" i="21"/>
  <c r="J812" i="21"/>
  <c r="L812" i="21"/>
  <c r="N812" i="21"/>
  <c r="P812" i="21"/>
  <c r="E806" i="21"/>
  <c r="F806" i="21"/>
  <c r="K812" i="21"/>
  <c r="Q812" i="21"/>
  <c r="M812" i="21"/>
  <c r="O812" i="21"/>
  <c r="D807" i="21"/>
  <c r="H813" i="21"/>
  <c r="E807" i="21"/>
  <c r="F807" i="21"/>
  <c r="J813" i="21"/>
  <c r="I813" i="21"/>
  <c r="P813" i="21"/>
  <c r="N813" i="21"/>
  <c r="L813" i="21"/>
  <c r="K813" i="21"/>
  <c r="M813" i="21"/>
  <c r="O813" i="21"/>
  <c r="Q813" i="21"/>
  <c r="H814" i="21"/>
  <c r="D808" i="21"/>
  <c r="L814" i="21"/>
  <c r="I814" i="21"/>
  <c r="J814" i="21"/>
  <c r="N814" i="21"/>
  <c r="P814" i="21"/>
  <c r="F808" i="21"/>
  <c r="E808" i="21"/>
  <c r="M814" i="21"/>
  <c r="O814" i="21"/>
  <c r="Q814" i="21"/>
  <c r="K814" i="21"/>
  <c r="D809" i="21"/>
  <c r="H815" i="21"/>
  <c r="E809" i="21"/>
  <c r="F809" i="21"/>
  <c r="J815" i="21"/>
  <c r="I815" i="21"/>
  <c r="P815" i="21"/>
  <c r="L815" i="21"/>
  <c r="N815" i="21"/>
  <c r="Q815" i="21"/>
  <c r="O815" i="21"/>
  <c r="K815" i="21"/>
  <c r="M815" i="21"/>
  <c r="H816" i="21"/>
  <c r="D810" i="21"/>
  <c r="N816" i="21"/>
  <c r="J816" i="21"/>
  <c r="I816" i="21"/>
  <c r="P816" i="21"/>
  <c r="L816" i="21"/>
  <c r="F810" i="21"/>
  <c r="E810" i="21"/>
  <c r="M816" i="21"/>
  <c r="K816" i="21"/>
  <c r="O816" i="21"/>
  <c r="Q816" i="21"/>
  <c r="D811" i="21"/>
  <c r="H817" i="21"/>
  <c r="E811" i="21"/>
  <c r="F811" i="21"/>
  <c r="N817" i="21"/>
  <c r="P817" i="21"/>
  <c r="J817" i="21"/>
  <c r="I817" i="21"/>
  <c r="L817" i="21"/>
  <c r="M817" i="21"/>
  <c r="Q817" i="21"/>
  <c r="O817" i="21"/>
  <c r="K817" i="21"/>
  <c r="H818" i="21"/>
  <c r="D812" i="21"/>
  <c r="N818" i="21"/>
  <c r="J818" i="21"/>
  <c r="I818" i="21"/>
  <c r="L818" i="21"/>
  <c r="P818" i="21"/>
  <c r="F812" i="21"/>
  <c r="E812" i="21"/>
  <c r="K818" i="21"/>
  <c r="Q818" i="21"/>
  <c r="M818" i="21"/>
  <c r="O818" i="21"/>
  <c r="D813" i="21"/>
  <c r="H819" i="21"/>
  <c r="F813" i="21"/>
  <c r="E813" i="21"/>
  <c r="I819" i="21"/>
  <c r="P819" i="21"/>
  <c r="N819" i="21"/>
  <c r="J819" i="21"/>
  <c r="L819" i="21"/>
  <c r="M819" i="21"/>
  <c r="O819" i="21"/>
  <c r="Q819" i="21"/>
  <c r="K819" i="21"/>
  <c r="H820" i="21"/>
  <c r="D814" i="21"/>
  <c r="I820" i="21"/>
  <c r="P820" i="21"/>
  <c r="N820" i="21"/>
  <c r="J820" i="21"/>
  <c r="L820" i="21"/>
  <c r="E814" i="21"/>
  <c r="F814" i="21"/>
  <c r="M820" i="21"/>
  <c r="Q820" i="21"/>
  <c r="K820" i="21"/>
  <c r="O820" i="21"/>
  <c r="D815" i="21"/>
  <c r="H821" i="21"/>
  <c r="E815" i="21"/>
  <c r="F815" i="21"/>
  <c r="I821" i="21"/>
  <c r="L821" i="21"/>
  <c r="J821" i="21"/>
  <c r="N821" i="21"/>
  <c r="P821" i="21"/>
  <c r="Q821" i="21"/>
  <c r="O821" i="21"/>
  <c r="K821" i="21"/>
  <c r="M821" i="21"/>
  <c r="H822" i="21"/>
  <c r="D816" i="21"/>
  <c r="P822" i="21"/>
  <c r="N822" i="21"/>
  <c r="J822" i="21"/>
  <c r="I822" i="21"/>
  <c r="L822" i="21"/>
  <c r="E816" i="21"/>
  <c r="F816" i="21"/>
  <c r="O822" i="21"/>
  <c r="K822" i="21"/>
  <c r="Q822" i="21"/>
  <c r="M822" i="21"/>
  <c r="D817" i="21"/>
  <c r="H823" i="21"/>
  <c r="F817" i="21"/>
  <c r="E817" i="21"/>
  <c r="J823" i="21"/>
  <c r="I823" i="21"/>
  <c r="P823" i="21"/>
  <c r="N823" i="21"/>
  <c r="L823" i="21"/>
  <c r="M823" i="21"/>
  <c r="K823" i="21"/>
  <c r="Q823" i="21"/>
  <c r="O823" i="21"/>
  <c r="H824" i="21"/>
  <c r="D818" i="21"/>
  <c r="I824" i="21"/>
  <c r="P824" i="21"/>
  <c r="J824" i="21"/>
  <c r="N824" i="21"/>
  <c r="L824" i="21"/>
  <c r="F818" i="21"/>
  <c r="E818" i="21"/>
  <c r="M824" i="21"/>
  <c r="Q824" i="21"/>
  <c r="O824" i="21"/>
  <c r="K824" i="21"/>
  <c r="D819" i="21"/>
  <c r="H825" i="21"/>
  <c r="E819" i="21"/>
  <c r="F819" i="21"/>
  <c r="N825" i="21"/>
  <c r="L825" i="21"/>
  <c r="J825" i="21"/>
  <c r="P825" i="21"/>
  <c r="I825" i="21"/>
  <c r="K825" i="21"/>
  <c r="Q825" i="21"/>
  <c r="M825" i="21"/>
  <c r="O825" i="21"/>
  <c r="H826" i="21"/>
  <c r="D820" i="21"/>
  <c r="I826" i="21"/>
  <c r="J826" i="21"/>
  <c r="N826" i="21"/>
  <c r="P826" i="21"/>
  <c r="L826" i="21"/>
  <c r="F820" i="21"/>
  <c r="E820" i="21"/>
  <c r="O826" i="21"/>
  <c r="M826" i="21"/>
  <c r="K826" i="21"/>
  <c r="Q826" i="21"/>
  <c r="D821" i="21"/>
  <c r="H827" i="21"/>
  <c r="F821" i="21"/>
  <c r="E821" i="21"/>
  <c r="I827" i="21"/>
  <c r="J827" i="21"/>
  <c r="N827" i="21"/>
  <c r="P827" i="21"/>
  <c r="L827" i="21"/>
  <c r="K827" i="21"/>
  <c r="M827" i="21"/>
  <c r="O827" i="21"/>
  <c r="Q827" i="21"/>
  <c r="H828" i="21"/>
  <c r="D822" i="21"/>
  <c r="I828" i="21"/>
  <c r="N828" i="21"/>
  <c r="J828" i="21"/>
  <c r="P828" i="21"/>
  <c r="L828" i="21"/>
  <c r="F822" i="21"/>
  <c r="E822" i="21"/>
  <c r="Q828" i="21"/>
  <c r="O828" i="21"/>
  <c r="M828" i="21"/>
  <c r="K828" i="21"/>
  <c r="D823" i="21"/>
  <c r="H829" i="21"/>
  <c r="E823" i="21"/>
  <c r="F823" i="21"/>
  <c r="J829" i="21"/>
  <c r="P829" i="21"/>
  <c r="N829" i="21"/>
  <c r="I829" i="21"/>
  <c r="L829" i="21"/>
  <c r="Q829" i="21"/>
  <c r="K829" i="21"/>
  <c r="O829" i="21"/>
  <c r="M829" i="21"/>
  <c r="D824" i="21"/>
  <c r="H830" i="21"/>
  <c r="E824" i="21"/>
  <c r="F824" i="21"/>
  <c r="L830" i="21"/>
  <c r="P830" i="21"/>
  <c r="N830" i="21"/>
  <c r="I830" i="21"/>
  <c r="J830" i="21"/>
  <c r="O830" i="21"/>
  <c r="M830" i="21"/>
  <c r="K830" i="21"/>
  <c r="Q830" i="21"/>
  <c r="D825" i="21"/>
  <c r="H831" i="21"/>
  <c r="F825" i="21"/>
  <c r="E825" i="21"/>
  <c r="P831" i="21"/>
  <c r="I831" i="21"/>
  <c r="N831" i="21"/>
  <c r="J831" i="21"/>
  <c r="L831" i="21"/>
  <c r="O831" i="21"/>
  <c r="Q831" i="21"/>
  <c r="M831" i="21"/>
  <c r="K831" i="21"/>
  <c r="H832" i="21"/>
  <c r="D826" i="21"/>
  <c r="N832" i="21"/>
  <c r="L832" i="21"/>
  <c r="J832" i="21"/>
  <c r="P832" i="21"/>
  <c r="I832" i="21"/>
  <c r="F826" i="21"/>
  <c r="E826" i="21"/>
  <c r="M832" i="21"/>
  <c r="O832" i="21"/>
  <c r="K832" i="21"/>
  <c r="Q832" i="21"/>
  <c r="H833" i="21"/>
  <c r="D827" i="21"/>
  <c r="L833" i="21"/>
  <c r="I833" i="21"/>
  <c r="N833" i="21"/>
  <c r="P833" i="21"/>
  <c r="J833" i="21"/>
  <c r="E827" i="21"/>
  <c r="F827" i="21"/>
  <c r="Q833" i="21"/>
  <c r="M833" i="21"/>
  <c r="K833" i="21"/>
  <c r="O833" i="21"/>
  <c r="H834" i="21"/>
  <c r="D828" i="21"/>
  <c r="L834" i="21"/>
  <c r="P834" i="21"/>
  <c r="I834" i="21"/>
  <c r="N834" i="21"/>
  <c r="J834" i="21"/>
  <c r="F828" i="21"/>
  <c r="E828" i="21"/>
  <c r="K834" i="21"/>
  <c r="M834" i="21"/>
  <c r="O834" i="21"/>
  <c r="Q834" i="21"/>
  <c r="D829" i="21"/>
  <c r="H835" i="21"/>
  <c r="F829" i="21"/>
  <c r="E829" i="21"/>
  <c r="J835" i="21"/>
  <c r="N835" i="21"/>
  <c r="L835" i="21"/>
  <c r="P835" i="21"/>
  <c r="I835" i="21"/>
  <c r="O835" i="21"/>
  <c r="K835" i="21"/>
  <c r="M835" i="21"/>
  <c r="Q835" i="21"/>
  <c r="H836" i="21"/>
  <c r="D830" i="21"/>
  <c r="J836" i="21"/>
  <c r="P836" i="21"/>
  <c r="L836" i="21"/>
  <c r="N836" i="21"/>
  <c r="I836" i="21"/>
  <c r="E830" i="21"/>
  <c r="F830" i="21"/>
  <c r="K836" i="21"/>
  <c r="Q836" i="21"/>
  <c r="O836" i="21"/>
  <c r="M836" i="21"/>
  <c r="D831" i="21"/>
  <c r="H837" i="21"/>
  <c r="E831" i="21"/>
  <c r="F831" i="21"/>
  <c r="J837" i="21"/>
  <c r="N837" i="21"/>
  <c r="P837" i="21"/>
  <c r="L837" i="21"/>
  <c r="I837" i="21"/>
  <c r="K837" i="21"/>
  <c r="M837" i="21"/>
  <c r="Q837" i="21"/>
  <c r="O837" i="21"/>
  <c r="H838" i="21"/>
  <c r="D832" i="21"/>
  <c r="L838" i="21"/>
  <c r="J838" i="21"/>
  <c r="P838" i="21"/>
  <c r="I838" i="21"/>
  <c r="N838" i="21"/>
  <c r="E832" i="21"/>
  <c r="F832" i="21"/>
  <c r="O838" i="21"/>
  <c r="M838" i="21"/>
  <c r="Q838" i="21"/>
  <c r="K838" i="21"/>
  <c r="D833" i="21"/>
  <c r="H839" i="21"/>
  <c r="F833" i="21"/>
  <c r="E833" i="21"/>
  <c r="L839" i="21"/>
  <c r="P839" i="21"/>
  <c r="I839" i="21"/>
  <c r="J839" i="21"/>
  <c r="N839" i="21"/>
  <c r="M839" i="21"/>
  <c r="Q839" i="21"/>
  <c r="O839" i="21"/>
  <c r="K839" i="21"/>
  <c r="H840" i="21"/>
  <c r="D834" i="21"/>
  <c r="N840" i="21"/>
  <c r="I840" i="21"/>
  <c r="P840" i="21"/>
  <c r="J840" i="21"/>
  <c r="L840" i="21"/>
  <c r="E834" i="21"/>
  <c r="F834" i="21"/>
  <c r="Q840" i="21"/>
  <c r="O840" i="21"/>
  <c r="K840" i="21"/>
  <c r="M840" i="21"/>
  <c r="D835" i="21"/>
  <c r="H841" i="21"/>
  <c r="F835" i="21"/>
  <c r="E835" i="21"/>
  <c r="I841" i="21"/>
  <c r="N841" i="21"/>
  <c r="J841" i="21"/>
  <c r="L841" i="21"/>
  <c r="P841" i="21"/>
  <c r="O841" i="21"/>
  <c r="Q841" i="21"/>
  <c r="K841" i="21"/>
  <c r="M841" i="21"/>
  <c r="H842" i="21"/>
  <c r="D836" i="21"/>
  <c r="J842" i="21"/>
  <c r="N842" i="21"/>
  <c r="P842" i="21"/>
  <c r="L842" i="21"/>
  <c r="I842" i="21"/>
  <c r="F836" i="21"/>
  <c r="E836" i="21"/>
  <c r="K842" i="21"/>
  <c r="Q842" i="21"/>
  <c r="M842" i="21"/>
  <c r="O842" i="21"/>
  <c r="D837" i="21"/>
  <c r="H843" i="21"/>
  <c r="F837" i="21"/>
  <c r="E837" i="21"/>
  <c r="L843" i="21"/>
  <c r="I843" i="21"/>
  <c r="N843" i="21"/>
  <c r="J843" i="21"/>
  <c r="P843" i="21"/>
  <c r="K843" i="21"/>
  <c r="Q843" i="21"/>
  <c r="O843" i="21"/>
  <c r="M843" i="21"/>
  <c r="H844" i="21"/>
  <c r="D838" i="21"/>
  <c r="J844" i="21"/>
  <c r="I844" i="21"/>
  <c r="P844" i="21"/>
  <c r="N844" i="21"/>
  <c r="L844" i="21"/>
  <c r="F838" i="21"/>
  <c r="E838" i="21"/>
  <c r="K844" i="21"/>
  <c r="O844" i="21"/>
  <c r="Q844" i="21"/>
  <c r="M844" i="21"/>
  <c r="D839" i="21"/>
  <c r="H845" i="21"/>
  <c r="F839" i="21"/>
  <c r="E839" i="21"/>
  <c r="J845" i="21"/>
  <c r="P845" i="21"/>
  <c r="N845" i="21"/>
  <c r="L845" i="21"/>
  <c r="I845" i="21"/>
  <c r="M845" i="21"/>
  <c r="K845" i="21"/>
  <c r="O845" i="21"/>
  <c r="Q845" i="21"/>
  <c r="H846" i="21"/>
  <c r="D840" i="21"/>
  <c r="L846" i="21"/>
  <c r="P846" i="21"/>
  <c r="N846" i="21"/>
  <c r="J846" i="21"/>
  <c r="I846" i="21"/>
  <c r="F840" i="21"/>
  <c r="E840" i="21"/>
  <c r="M846" i="21"/>
  <c r="K846" i="21"/>
  <c r="O846" i="21"/>
  <c r="Q846" i="21"/>
  <c r="D841" i="21"/>
  <c r="H847" i="21"/>
  <c r="E841" i="21"/>
  <c r="F841" i="21"/>
  <c r="P847" i="21"/>
  <c r="L847" i="21"/>
  <c r="J847" i="21"/>
  <c r="N847" i="21"/>
  <c r="I847" i="21"/>
  <c r="Q847" i="21"/>
  <c r="O847" i="21"/>
  <c r="K847" i="21"/>
  <c r="M847" i="21"/>
  <c r="H848" i="21"/>
  <c r="D842" i="21"/>
  <c r="N848" i="21"/>
  <c r="L848" i="21"/>
  <c r="J848" i="21"/>
  <c r="P848" i="21"/>
  <c r="I848" i="21"/>
  <c r="F842" i="21"/>
  <c r="E842" i="21"/>
  <c r="O848" i="21"/>
  <c r="M848" i="21"/>
  <c r="K848" i="21"/>
  <c r="Q848" i="21"/>
  <c r="D843" i="21"/>
  <c r="H849" i="21"/>
  <c r="F843" i="21"/>
  <c r="E843" i="21"/>
  <c r="N849" i="21"/>
  <c r="I849" i="21"/>
  <c r="P849" i="21"/>
  <c r="J849" i="21"/>
  <c r="L849" i="21"/>
  <c r="Q849" i="21"/>
  <c r="O849" i="21"/>
  <c r="M849" i="21"/>
  <c r="K849" i="21"/>
  <c r="H850" i="21"/>
  <c r="D844" i="21"/>
  <c r="P850" i="21"/>
  <c r="L850" i="21"/>
  <c r="J850" i="21"/>
  <c r="I850" i="21"/>
  <c r="N850" i="21"/>
  <c r="F844" i="21"/>
  <c r="E844" i="21"/>
  <c r="K850" i="21"/>
  <c r="Q850" i="21"/>
  <c r="M850" i="21"/>
  <c r="O850" i="21"/>
  <c r="D845" i="21"/>
  <c r="H851" i="21"/>
  <c r="F845" i="21"/>
  <c r="E845" i="21"/>
  <c r="J851" i="21"/>
  <c r="P851" i="21"/>
  <c r="L851" i="21"/>
  <c r="N851" i="21"/>
  <c r="I851" i="21"/>
  <c r="Q851" i="21"/>
  <c r="K851" i="21"/>
  <c r="M851" i="21"/>
  <c r="O851" i="21"/>
  <c r="H852" i="21"/>
  <c r="D846" i="21"/>
  <c r="I852" i="21"/>
  <c r="P852" i="21"/>
  <c r="N852" i="21"/>
  <c r="L852" i="21"/>
  <c r="J852" i="21"/>
  <c r="F846" i="21"/>
  <c r="E846" i="21"/>
  <c r="K852" i="21"/>
  <c r="M852" i="21"/>
  <c r="O852" i="21"/>
  <c r="Q852" i="21"/>
  <c r="D847" i="21"/>
  <c r="H853" i="21"/>
  <c r="E847" i="21"/>
  <c r="F847" i="21"/>
  <c r="I853" i="21"/>
  <c r="L853" i="21"/>
  <c r="N853" i="21"/>
  <c r="J853" i="21"/>
  <c r="P853" i="21"/>
  <c r="O853" i="21"/>
  <c r="M853" i="21"/>
  <c r="K853" i="21"/>
  <c r="Q853" i="21"/>
  <c r="H854" i="21"/>
  <c r="D848" i="21"/>
  <c r="L854" i="21"/>
  <c r="P854" i="21"/>
  <c r="I854" i="21"/>
  <c r="N854" i="21"/>
  <c r="J854" i="21"/>
  <c r="E848" i="21"/>
  <c r="F848" i="21"/>
  <c r="K854" i="21"/>
  <c r="O854" i="21"/>
  <c r="Q854" i="21"/>
  <c r="M854" i="21"/>
  <c r="D849" i="21"/>
  <c r="H855" i="21"/>
  <c r="F849" i="21"/>
  <c r="E849" i="21"/>
  <c r="J855" i="21"/>
  <c r="N855" i="21"/>
  <c r="I855" i="21"/>
  <c r="L855" i="21"/>
  <c r="P855" i="21"/>
  <c r="K855" i="21"/>
  <c r="O855" i="21"/>
  <c r="Q855" i="21"/>
  <c r="M855" i="21"/>
  <c r="H856" i="21"/>
  <c r="D850" i="21"/>
  <c r="J856" i="21"/>
  <c r="N856" i="21"/>
  <c r="P856" i="21"/>
  <c r="I856" i="21"/>
  <c r="L856" i="21"/>
  <c r="E850" i="21"/>
  <c r="F850" i="21"/>
  <c r="O856" i="21"/>
  <c r="K856" i="21"/>
  <c r="Q856" i="21"/>
  <c r="M856" i="21"/>
  <c r="D851" i="21"/>
  <c r="H857" i="21"/>
  <c r="F851" i="21"/>
  <c r="E851" i="21"/>
  <c r="N857" i="21"/>
  <c r="L857" i="21"/>
  <c r="J857" i="21"/>
  <c r="I857" i="21"/>
  <c r="P857" i="21"/>
  <c r="M857" i="21"/>
  <c r="O857" i="21"/>
  <c r="K857" i="21"/>
  <c r="Q857" i="21"/>
  <c r="H858" i="21"/>
  <c r="D852" i="21"/>
  <c r="P858" i="21"/>
  <c r="I858" i="21"/>
  <c r="L858" i="21"/>
  <c r="J858" i="21"/>
  <c r="N858" i="21"/>
  <c r="F852" i="21"/>
  <c r="E852" i="21"/>
  <c r="K858" i="21"/>
  <c r="Q858" i="21"/>
  <c r="M858" i="21"/>
  <c r="O858" i="21"/>
  <c r="D853" i="21"/>
  <c r="H859" i="21"/>
  <c r="F853" i="21"/>
  <c r="E853" i="21"/>
  <c r="J859" i="21"/>
  <c r="P859" i="21"/>
  <c r="N859" i="21"/>
  <c r="L859" i="21"/>
  <c r="I859" i="21"/>
  <c r="Q859" i="21"/>
  <c r="M859" i="21"/>
  <c r="O859" i="21"/>
  <c r="K859" i="21"/>
  <c r="H860" i="21"/>
  <c r="D854" i="21"/>
  <c r="I860" i="21"/>
  <c r="P860" i="21"/>
  <c r="N860" i="21"/>
  <c r="L860" i="21"/>
  <c r="J860" i="21"/>
  <c r="E854" i="21"/>
  <c r="F854" i="21"/>
  <c r="K860" i="21"/>
  <c r="Q860" i="21"/>
  <c r="M860" i="21"/>
  <c r="O860" i="21"/>
  <c r="H861" i="21"/>
  <c r="D855" i="21"/>
  <c r="P861" i="21"/>
  <c r="L861" i="21"/>
  <c r="I861" i="21"/>
  <c r="J861" i="21"/>
  <c r="N861" i="21"/>
  <c r="F855" i="21"/>
  <c r="E855" i="21"/>
  <c r="K861" i="21"/>
  <c r="O861" i="21"/>
  <c r="Q861" i="21"/>
  <c r="M861" i="21"/>
  <c r="D856" i="21"/>
  <c r="H862" i="21"/>
  <c r="F856" i="21"/>
  <c r="E856" i="21"/>
  <c r="J862" i="21"/>
  <c r="N862" i="21"/>
  <c r="P862" i="21"/>
  <c r="L862" i="21"/>
  <c r="I862" i="21"/>
  <c r="K862" i="21"/>
  <c r="Q862" i="21"/>
  <c r="M862" i="21"/>
  <c r="O862" i="21"/>
  <c r="D857" i="21"/>
  <c r="H863" i="21"/>
  <c r="E857" i="21"/>
  <c r="F857" i="21"/>
  <c r="L863" i="21"/>
  <c r="J863" i="21"/>
  <c r="P863" i="21"/>
  <c r="I863" i="21"/>
  <c r="N863" i="21"/>
  <c r="M863" i="21"/>
  <c r="K863" i="21"/>
  <c r="Q863" i="21"/>
  <c r="O863" i="21"/>
  <c r="H864" i="21"/>
  <c r="D858" i="21"/>
  <c r="P864" i="21"/>
  <c r="N864" i="21"/>
  <c r="I864" i="21"/>
  <c r="J864" i="21"/>
  <c r="L864" i="21"/>
  <c r="E858" i="21"/>
  <c r="F858" i="21"/>
  <c r="O864" i="21"/>
  <c r="M864" i="21"/>
  <c r="K864" i="21"/>
  <c r="Q864" i="21"/>
  <c r="D859" i="21"/>
  <c r="H865" i="21"/>
  <c r="E859" i="21"/>
  <c r="F859" i="21"/>
  <c r="I865" i="21"/>
  <c r="N865" i="21"/>
  <c r="P865" i="21"/>
  <c r="J865" i="21"/>
  <c r="L865" i="21"/>
  <c r="K865" i="21"/>
  <c r="Q865" i="21"/>
  <c r="M865" i="21"/>
  <c r="O865" i="21"/>
  <c r="H866" i="21"/>
  <c r="D860" i="21"/>
  <c r="I866" i="21"/>
  <c r="N866" i="21"/>
  <c r="J866" i="21"/>
  <c r="P866" i="21"/>
  <c r="L866" i="21"/>
  <c r="E860" i="21"/>
  <c r="F860" i="21"/>
  <c r="M866" i="21"/>
  <c r="O866" i="21"/>
  <c r="K866" i="21"/>
  <c r="Q866" i="21"/>
  <c r="D861" i="21"/>
  <c r="H867" i="21"/>
  <c r="E861" i="21"/>
  <c r="F861" i="21"/>
  <c r="J867" i="21"/>
  <c r="L867" i="21"/>
  <c r="N867" i="21"/>
  <c r="P867" i="21"/>
  <c r="I867" i="21"/>
  <c r="K867" i="21"/>
  <c r="M867" i="21"/>
  <c r="Q867" i="21"/>
  <c r="O867" i="21"/>
  <c r="H868" i="21"/>
  <c r="D862" i="21"/>
  <c r="P868" i="21"/>
  <c r="I868" i="21"/>
  <c r="J868" i="21"/>
  <c r="N868" i="21"/>
  <c r="L868" i="21"/>
  <c r="E862" i="21"/>
  <c r="F862" i="21"/>
  <c r="Q868" i="21"/>
  <c r="O868" i="21"/>
  <c r="K868" i="21"/>
  <c r="M868" i="21"/>
  <c r="D863" i="21"/>
  <c r="H869" i="21"/>
  <c r="E863" i="21"/>
  <c r="F863" i="21"/>
  <c r="I869" i="21"/>
  <c r="P869" i="21"/>
  <c r="L869" i="21"/>
  <c r="J869" i="21"/>
  <c r="N869" i="21"/>
  <c r="M869" i="21"/>
  <c r="O869" i="21"/>
  <c r="K869" i="21"/>
  <c r="Q869" i="21"/>
  <c r="D864" i="21"/>
  <c r="H870" i="21"/>
  <c r="F864" i="21"/>
  <c r="E864" i="21"/>
  <c r="P870" i="21"/>
  <c r="I870" i="21"/>
  <c r="L870" i="21"/>
  <c r="N870" i="21"/>
  <c r="J870" i="21"/>
  <c r="K870" i="21"/>
  <c r="Q870" i="21"/>
  <c r="O870" i="21"/>
  <c r="M870" i="21"/>
  <c r="H871" i="21"/>
  <c r="D865" i="21"/>
  <c r="I871" i="21"/>
  <c r="N871" i="21"/>
  <c r="P871" i="21"/>
  <c r="L871" i="21"/>
  <c r="J871" i="21"/>
  <c r="F865" i="21"/>
  <c r="E865" i="21"/>
  <c r="O871" i="21"/>
  <c r="M871" i="21"/>
  <c r="K871" i="21"/>
  <c r="Q871" i="21"/>
  <c r="D866" i="21"/>
  <c r="H872" i="21"/>
  <c r="F866" i="21"/>
  <c r="E866" i="21"/>
  <c r="L872" i="21"/>
  <c r="J872" i="21"/>
  <c r="N872" i="21"/>
  <c r="P872" i="21"/>
  <c r="I872" i="21"/>
  <c r="O872" i="21"/>
  <c r="M872" i="21"/>
  <c r="K872" i="21"/>
  <c r="Q872" i="21"/>
  <c r="H873" i="21"/>
  <c r="D867" i="21"/>
  <c r="P873" i="21"/>
  <c r="N873" i="21"/>
  <c r="I873" i="21"/>
  <c r="L873" i="21"/>
  <c r="J873" i="21"/>
  <c r="F867" i="21"/>
  <c r="E867" i="21"/>
  <c r="M873" i="21"/>
  <c r="O873" i="21"/>
  <c r="K873" i="21"/>
  <c r="Q873" i="21"/>
  <c r="H874" i="21"/>
  <c r="D868" i="21"/>
  <c r="L874" i="21"/>
  <c r="J874" i="21"/>
  <c r="N874" i="21"/>
  <c r="I874" i="21"/>
  <c r="P874" i="21"/>
  <c r="F868" i="21"/>
  <c r="E868" i="21"/>
  <c r="M874" i="21"/>
  <c r="Q874" i="21"/>
  <c r="O874" i="21"/>
  <c r="K874" i="21"/>
  <c r="D869" i="21"/>
  <c r="H875" i="21"/>
  <c r="E869" i="21"/>
  <c r="F869" i="21"/>
  <c r="L875" i="21"/>
  <c r="J875" i="21"/>
  <c r="N875" i="21"/>
  <c r="I875" i="21"/>
  <c r="P875" i="21"/>
  <c r="O875" i="21"/>
  <c r="Q875" i="21"/>
  <c r="M875" i="21"/>
  <c r="K875" i="21"/>
  <c r="D870" i="21"/>
  <c r="H876" i="21"/>
  <c r="E870" i="21"/>
  <c r="F870" i="21"/>
  <c r="I876" i="21"/>
  <c r="L876" i="21"/>
  <c r="J876" i="21"/>
  <c r="N876" i="21"/>
  <c r="P876" i="21"/>
  <c r="M876" i="21"/>
  <c r="Q876" i="21"/>
  <c r="K876" i="21"/>
  <c r="O876" i="21"/>
  <c r="H877" i="21"/>
  <c r="D871" i="21"/>
  <c r="L877" i="21"/>
  <c r="J877" i="21"/>
  <c r="P877" i="21"/>
  <c r="N877" i="21"/>
  <c r="I877" i="21"/>
  <c r="F871" i="21"/>
  <c r="E871" i="21"/>
  <c r="K877" i="21"/>
  <c r="Q877" i="21"/>
  <c r="O877" i="21"/>
  <c r="M877" i="21"/>
  <c r="D872" i="21"/>
  <c r="H878" i="21"/>
  <c r="E872" i="21"/>
  <c r="F872" i="21"/>
  <c r="I878" i="21"/>
  <c r="J878" i="21"/>
  <c r="N878" i="21"/>
  <c r="P878" i="21"/>
  <c r="L878" i="21"/>
  <c r="M878" i="21"/>
  <c r="Q878" i="21"/>
  <c r="O878" i="21"/>
  <c r="K878" i="21"/>
  <c r="H879" i="21"/>
  <c r="D873" i="21"/>
  <c r="J879" i="21"/>
  <c r="I879" i="21"/>
  <c r="N879" i="21"/>
  <c r="L879" i="21"/>
  <c r="P879" i="21"/>
  <c r="E873" i="21"/>
  <c r="F873" i="21"/>
  <c r="K879" i="21"/>
  <c r="M879" i="21"/>
  <c r="O879" i="21"/>
  <c r="Q879" i="21"/>
  <c r="D874" i="21"/>
  <c r="H880" i="21"/>
  <c r="E874" i="21"/>
  <c r="F874" i="21"/>
  <c r="P880" i="21"/>
  <c r="J880" i="21"/>
  <c r="N880" i="21"/>
  <c r="L880" i="21"/>
  <c r="I880" i="21"/>
  <c r="K880" i="21"/>
  <c r="M880" i="21"/>
  <c r="Q880" i="21"/>
  <c r="O880" i="21"/>
  <c r="D875" i="21"/>
  <c r="H881" i="21"/>
  <c r="E875" i="21"/>
  <c r="F875" i="21"/>
  <c r="I881" i="21"/>
  <c r="L881" i="21"/>
  <c r="J881" i="21"/>
  <c r="P881" i="21"/>
  <c r="N881" i="21"/>
  <c r="K881" i="21"/>
  <c r="Q881" i="21"/>
  <c r="M881" i="21"/>
  <c r="O881" i="21"/>
  <c r="H882" i="21"/>
  <c r="D876" i="21"/>
  <c r="P882" i="21"/>
  <c r="J882" i="21"/>
  <c r="N882" i="21"/>
  <c r="L882" i="21"/>
  <c r="I882" i="21"/>
  <c r="F876" i="21"/>
  <c r="E876" i="21"/>
  <c r="M882" i="21"/>
  <c r="K882" i="21"/>
  <c r="O882" i="21"/>
  <c r="Q882" i="21"/>
  <c r="D877" i="21"/>
  <c r="H883" i="21"/>
  <c r="E877" i="21"/>
  <c r="F877" i="21"/>
  <c r="L883" i="21"/>
  <c r="J883" i="21"/>
  <c r="P883" i="21"/>
  <c r="N883" i="21"/>
  <c r="I883" i="21"/>
  <c r="Q883" i="21"/>
  <c r="M883" i="21"/>
  <c r="O883" i="21"/>
  <c r="K883" i="21"/>
  <c r="H884" i="21"/>
  <c r="D878" i="21"/>
  <c r="P884" i="21"/>
  <c r="I884" i="21"/>
  <c r="L884" i="21"/>
  <c r="J884" i="21"/>
  <c r="N884" i="21"/>
  <c r="E878" i="21"/>
  <c r="F878" i="21"/>
  <c r="Q884" i="21"/>
  <c r="K884" i="21"/>
  <c r="M884" i="21"/>
  <c r="O884" i="21"/>
  <c r="D879" i="21"/>
  <c r="H885" i="21"/>
  <c r="E879" i="21"/>
  <c r="F879" i="21"/>
  <c r="L885" i="21"/>
  <c r="I885" i="21"/>
  <c r="J885" i="21"/>
  <c r="N885" i="21"/>
  <c r="P885" i="21"/>
  <c r="K885" i="21"/>
  <c r="O885" i="21"/>
  <c r="Q885" i="21"/>
  <c r="M885" i="21"/>
  <c r="H886" i="21"/>
  <c r="D880" i="21"/>
  <c r="P886" i="21"/>
  <c r="N886" i="21"/>
  <c r="I886" i="21"/>
  <c r="L886" i="21"/>
  <c r="J886" i="21"/>
  <c r="E880" i="21"/>
  <c r="F880" i="21"/>
  <c r="K886" i="21"/>
  <c r="M886" i="21"/>
  <c r="Q886" i="21"/>
  <c r="O886" i="21"/>
  <c r="D881" i="21"/>
  <c r="H887" i="21"/>
  <c r="E881" i="21"/>
  <c r="F881" i="21"/>
  <c r="L887" i="21"/>
  <c r="I887" i="21"/>
  <c r="P887" i="21"/>
  <c r="N887" i="21"/>
  <c r="J887" i="21"/>
  <c r="K887" i="21"/>
  <c r="Q887" i="21"/>
  <c r="M887" i="21"/>
  <c r="O887" i="21"/>
  <c r="H888" i="21"/>
  <c r="D882" i="21"/>
  <c r="J888" i="21"/>
  <c r="N888" i="21"/>
  <c r="I888" i="21"/>
  <c r="P888" i="21"/>
  <c r="L888" i="21"/>
  <c r="F882" i="21"/>
  <c r="E882" i="21"/>
  <c r="K888" i="21"/>
  <c r="Q888" i="21"/>
  <c r="O888" i="21"/>
  <c r="M888" i="21"/>
  <c r="D883" i="21"/>
  <c r="H889" i="21"/>
  <c r="F883" i="21"/>
  <c r="E883" i="21"/>
  <c r="P889" i="21"/>
  <c r="I889" i="21"/>
  <c r="N889" i="21"/>
  <c r="L889" i="21"/>
  <c r="J889" i="21"/>
  <c r="O889" i="21"/>
  <c r="M889" i="21"/>
  <c r="K889" i="21"/>
  <c r="Q889" i="21"/>
  <c r="H890" i="21"/>
  <c r="D884" i="21"/>
  <c r="I890" i="21"/>
  <c r="J890" i="21"/>
  <c r="L890" i="21"/>
  <c r="P890" i="21"/>
  <c r="N890" i="21"/>
  <c r="E884" i="21"/>
  <c r="F884" i="21"/>
  <c r="K890" i="21"/>
  <c r="O890" i="21"/>
  <c r="M890" i="21"/>
  <c r="Q890" i="21"/>
  <c r="D885" i="21"/>
  <c r="H891" i="21"/>
  <c r="E885" i="21"/>
  <c r="F885" i="21"/>
  <c r="I891" i="21"/>
  <c r="N891" i="21"/>
  <c r="P891" i="21"/>
  <c r="L891" i="21"/>
  <c r="J891" i="21"/>
  <c r="Q891" i="21"/>
  <c r="K891" i="21"/>
  <c r="M891" i="21"/>
  <c r="O891" i="21"/>
  <c r="H892" i="21"/>
  <c r="D886" i="21"/>
  <c r="P892" i="21"/>
  <c r="I892" i="21"/>
  <c r="L892" i="21"/>
  <c r="N892" i="21"/>
  <c r="J892" i="21"/>
  <c r="E886" i="21"/>
  <c r="F886" i="21"/>
  <c r="M892" i="21"/>
  <c r="K892" i="21"/>
  <c r="Q892" i="21"/>
  <c r="O892" i="21"/>
  <c r="D887" i="21"/>
  <c r="H893" i="21"/>
  <c r="E887" i="21"/>
  <c r="F887" i="21"/>
  <c r="N893" i="21"/>
  <c r="I893" i="21"/>
  <c r="P893" i="21"/>
  <c r="J893" i="21"/>
  <c r="L893" i="21"/>
  <c r="O893" i="21"/>
  <c r="M893" i="21"/>
  <c r="Q893" i="21"/>
  <c r="K893" i="21"/>
  <c r="H894" i="21"/>
  <c r="D888" i="21"/>
  <c r="I894" i="21"/>
  <c r="N894" i="21"/>
  <c r="P894" i="21"/>
  <c r="J894" i="21"/>
  <c r="L894" i="21"/>
  <c r="E888" i="21"/>
  <c r="F888" i="21"/>
  <c r="K894" i="21"/>
  <c r="M894" i="21"/>
  <c r="O894" i="21"/>
  <c r="Q894" i="21"/>
  <c r="D889" i="21"/>
  <c r="H895" i="21"/>
  <c r="F889" i="21"/>
  <c r="E889" i="21"/>
  <c r="I895" i="21"/>
  <c r="J895" i="21"/>
  <c r="L895" i="21"/>
  <c r="N895" i="21"/>
  <c r="P895" i="21"/>
  <c r="O895" i="21"/>
  <c r="Q895" i="21"/>
  <c r="K895" i="21"/>
  <c r="M895" i="21"/>
  <c r="H896" i="21"/>
  <c r="D890" i="21"/>
  <c r="P896" i="21"/>
  <c r="L896" i="21"/>
  <c r="N896" i="21"/>
  <c r="I896" i="21"/>
  <c r="J896" i="21"/>
  <c r="E890" i="21"/>
  <c r="F890" i="21"/>
  <c r="Q896" i="21"/>
  <c r="K896" i="21"/>
  <c r="M896" i="21"/>
  <c r="O896" i="21"/>
  <c r="D891" i="21"/>
  <c r="H897" i="21"/>
  <c r="F891" i="21"/>
  <c r="E891" i="21"/>
  <c r="N897" i="21"/>
  <c r="L897" i="21"/>
  <c r="P897" i="21"/>
  <c r="J897" i="21"/>
  <c r="I897" i="21"/>
  <c r="Q897" i="21"/>
  <c r="M897" i="21"/>
  <c r="O897" i="21"/>
  <c r="K897" i="21"/>
  <c r="H898" i="21"/>
  <c r="D892" i="21"/>
  <c r="P898" i="21"/>
  <c r="J898" i="21"/>
  <c r="N898" i="21"/>
  <c r="L898" i="21"/>
  <c r="I898" i="21"/>
  <c r="F892" i="21"/>
  <c r="E892" i="21"/>
  <c r="Q898" i="21"/>
  <c r="O898" i="21"/>
  <c r="M898" i="21"/>
  <c r="K898" i="21"/>
  <c r="D893" i="21"/>
  <c r="H899" i="21"/>
  <c r="E893" i="21"/>
  <c r="F893" i="21"/>
  <c r="J899" i="21"/>
  <c r="P899" i="21"/>
  <c r="N899" i="21"/>
  <c r="I899" i="21"/>
  <c r="L899" i="21"/>
  <c r="O899" i="21"/>
  <c r="Q899" i="21"/>
  <c r="K899" i="21"/>
  <c r="M899" i="21"/>
  <c r="H900" i="21"/>
  <c r="D894" i="21"/>
  <c r="L900" i="21"/>
  <c r="N900" i="21"/>
  <c r="J900" i="21"/>
  <c r="I900" i="21"/>
  <c r="P900" i="21"/>
  <c r="F894" i="21"/>
  <c r="E894" i="21"/>
  <c r="Q900" i="21"/>
  <c r="O900" i="21"/>
  <c r="K900" i="21"/>
  <c r="M900" i="21"/>
  <c r="D895" i="21"/>
  <c r="H901" i="21"/>
  <c r="F895" i="21"/>
  <c r="E895" i="21"/>
  <c r="L901" i="21"/>
  <c r="I901" i="21"/>
  <c r="N901" i="21"/>
  <c r="J901" i="21"/>
  <c r="P901" i="21"/>
  <c r="Q901" i="21"/>
  <c r="M901" i="21"/>
  <c r="K901" i="21"/>
  <c r="O901" i="21"/>
  <c r="H902" i="21"/>
  <c r="D896" i="21"/>
  <c r="I902" i="21"/>
  <c r="J902" i="21"/>
  <c r="P902" i="21"/>
  <c r="N902" i="21"/>
  <c r="L902" i="21"/>
  <c r="F896" i="21"/>
  <c r="E896" i="21"/>
  <c r="K902" i="21"/>
  <c r="M902" i="21"/>
  <c r="O902" i="21"/>
  <c r="Q902" i="21"/>
  <c r="D897" i="21"/>
  <c r="H903" i="21"/>
  <c r="F897" i="21"/>
  <c r="E897" i="21"/>
  <c r="I903" i="21"/>
  <c r="L903" i="21"/>
  <c r="P903" i="21"/>
  <c r="J903" i="21"/>
  <c r="N903" i="21"/>
  <c r="Q903" i="21"/>
  <c r="M903" i="21"/>
  <c r="O903" i="21"/>
  <c r="K903" i="21"/>
  <c r="H904" i="21"/>
  <c r="D898" i="21"/>
  <c r="J904" i="21"/>
  <c r="L904" i="21"/>
  <c r="I904" i="21"/>
  <c r="N904" i="21"/>
  <c r="P904" i="21"/>
  <c r="E898" i="21"/>
  <c r="F898" i="21"/>
  <c r="O904" i="21"/>
  <c r="K904" i="21"/>
  <c r="Q904" i="21"/>
  <c r="M904" i="21"/>
  <c r="D899" i="21"/>
  <c r="H905" i="21"/>
  <c r="F899" i="21"/>
  <c r="E899" i="21"/>
  <c r="I905" i="21"/>
  <c r="P905" i="21"/>
  <c r="N905" i="21"/>
  <c r="L905" i="21"/>
  <c r="J905" i="21"/>
  <c r="O905" i="21"/>
  <c r="M905" i="21"/>
  <c r="K905" i="21"/>
  <c r="Q905" i="21"/>
  <c r="H906" i="21"/>
  <c r="D900" i="21"/>
  <c r="I906" i="21"/>
  <c r="N906" i="21"/>
  <c r="L906" i="21"/>
  <c r="P906" i="21"/>
  <c r="J906" i="21"/>
  <c r="E900" i="21"/>
  <c r="F900" i="21"/>
  <c r="O906" i="21"/>
  <c r="K906" i="21"/>
  <c r="Q906" i="21"/>
  <c r="M906" i="21"/>
  <c r="D901" i="21"/>
  <c r="H907" i="21"/>
  <c r="F901" i="21"/>
  <c r="E901" i="21"/>
  <c r="N907" i="21"/>
  <c r="P907" i="21"/>
  <c r="I907" i="21"/>
  <c r="J907" i="21"/>
  <c r="L907" i="21"/>
  <c r="K907" i="21"/>
  <c r="M907" i="21"/>
  <c r="Q907" i="21"/>
  <c r="O907" i="21"/>
  <c r="H908" i="21"/>
  <c r="D902" i="21"/>
  <c r="N908" i="21"/>
  <c r="L908" i="21"/>
  <c r="I908" i="21"/>
  <c r="J908" i="21"/>
  <c r="P908" i="21"/>
  <c r="E902" i="21"/>
  <c r="F902" i="21"/>
  <c r="O908" i="21"/>
  <c r="M908" i="21"/>
  <c r="Q908" i="21"/>
  <c r="K908" i="21"/>
  <c r="D903" i="21"/>
  <c r="H909" i="21"/>
  <c r="E903" i="21"/>
  <c r="F903" i="21"/>
  <c r="P909" i="21"/>
  <c r="I909" i="21"/>
  <c r="L909" i="21"/>
  <c r="J909" i="21"/>
  <c r="N909" i="21"/>
  <c r="O909" i="21"/>
  <c r="M909" i="21"/>
  <c r="Q909" i="21"/>
  <c r="K909" i="21"/>
  <c r="H910" i="21"/>
  <c r="D904" i="21"/>
  <c r="P910" i="21"/>
  <c r="J910" i="21"/>
  <c r="N910" i="21"/>
  <c r="L910" i="21"/>
  <c r="I910" i="21"/>
  <c r="F904" i="21"/>
  <c r="E904" i="21"/>
  <c r="O910" i="21"/>
  <c r="Q910" i="21"/>
  <c r="M910" i="21"/>
  <c r="K910" i="21"/>
  <c r="D905" i="21"/>
  <c r="H911" i="21"/>
  <c r="F905" i="21"/>
  <c r="E905" i="21"/>
  <c r="P911" i="21"/>
  <c r="L911" i="21"/>
  <c r="I911" i="21"/>
  <c r="N911" i="21"/>
  <c r="J911" i="21"/>
  <c r="M911" i="21"/>
  <c r="O911" i="21"/>
  <c r="Q911" i="21"/>
  <c r="K911" i="21"/>
  <c r="H912" i="21"/>
  <c r="D906" i="21"/>
  <c r="L912" i="21"/>
  <c r="I912" i="21"/>
  <c r="J912" i="21"/>
  <c r="P912" i="21"/>
  <c r="N912" i="21"/>
  <c r="E906" i="21"/>
  <c r="F906" i="21"/>
  <c r="Q912" i="21"/>
  <c r="O912" i="21"/>
  <c r="M912" i="21"/>
  <c r="K912" i="21"/>
  <c r="D907" i="21"/>
  <c r="H913" i="21"/>
  <c r="E907" i="21"/>
  <c r="F907" i="21"/>
  <c r="J913" i="21"/>
  <c r="L913" i="21"/>
  <c r="N913" i="21"/>
  <c r="P913" i="21"/>
  <c r="I913" i="21"/>
  <c r="O913" i="21"/>
  <c r="M913" i="21"/>
  <c r="Q913" i="21"/>
  <c r="K913" i="21"/>
  <c r="H914" i="21"/>
  <c r="D908" i="21"/>
  <c r="N914" i="21"/>
  <c r="P914" i="21"/>
  <c r="J914" i="21"/>
  <c r="L914" i="21"/>
  <c r="I914" i="21"/>
  <c r="E908" i="21"/>
  <c r="F908" i="21"/>
  <c r="Q914" i="21"/>
  <c r="M914" i="21"/>
  <c r="O914" i="21"/>
  <c r="K914" i="21"/>
  <c r="D909" i="21"/>
  <c r="H915" i="21"/>
  <c r="E909" i="21"/>
  <c r="F909" i="21"/>
  <c r="P915" i="21"/>
  <c r="N915" i="21"/>
  <c r="J915" i="21"/>
  <c r="I915" i="21"/>
  <c r="L915" i="21"/>
  <c r="K915" i="21"/>
  <c r="M915" i="21"/>
  <c r="O915" i="21"/>
  <c r="Q915" i="21"/>
  <c r="H916" i="21"/>
  <c r="D910" i="21"/>
  <c r="J916" i="21"/>
  <c r="P916" i="21"/>
  <c r="L916" i="21"/>
  <c r="N916" i="21"/>
  <c r="I916" i="21"/>
  <c r="F910" i="21"/>
  <c r="E910" i="21"/>
  <c r="O916" i="21"/>
  <c r="K916" i="21"/>
  <c r="Q916" i="21"/>
  <c r="M916" i="21"/>
  <c r="D911" i="21"/>
  <c r="H917" i="21"/>
  <c r="E911" i="21"/>
  <c r="F911" i="21"/>
  <c r="L917" i="21"/>
  <c r="J917" i="21"/>
  <c r="P917" i="21"/>
  <c r="I917" i="21"/>
  <c r="N917" i="21"/>
  <c r="O917" i="21"/>
  <c r="Q917" i="21"/>
  <c r="M917" i="21"/>
  <c r="K917" i="21"/>
  <c r="H918" i="21"/>
  <c r="D912" i="21"/>
  <c r="L918" i="21"/>
  <c r="N918" i="21"/>
  <c r="P918" i="21"/>
  <c r="I918" i="21"/>
  <c r="J918" i="21"/>
  <c r="E912" i="21"/>
  <c r="F912" i="21"/>
  <c r="O918" i="21"/>
  <c r="Q918" i="21"/>
  <c r="M918" i="21"/>
  <c r="K918" i="21"/>
  <c r="D913" i="21"/>
  <c r="H919" i="21"/>
  <c r="F913" i="21"/>
  <c r="E913" i="21"/>
  <c r="N919" i="21"/>
  <c r="J919" i="21"/>
  <c r="I919" i="21"/>
  <c r="L919" i="21"/>
  <c r="P919" i="21"/>
  <c r="M919" i="21"/>
  <c r="Q919" i="21"/>
  <c r="O919" i="21"/>
  <c r="K919" i="21"/>
  <c r="H920" i="21"/>
  <c r="D914" i="21"/>
  <c r="L920" i="21"/>
  <c r="P920" i="21"/>
  <c r="N920" i="21"/>
  <c r="I920" i="21"/>
  <c r="J920" i="21"/>
  <c r="E914" i="21"/>
  <c r="F914" i="21"/>
  <c r="Q920" i="21"/>
  <c r="M920" i="21"/>
  <c r="O920" i="21"/>
  <c r="K920" i="21"/>
  <c r="D915" i="21"/>
  <c r="H921" i="21"/>
  <c r="F915" i="21"/>
  <c r="E915" i="21"/>
  <c r="I921" i="21"/>
  <c r="J921" i="21"/>
  <c r="N921" i="21"/>
  <c r="P921" i="21"/>
  <c r="L921" i="21"/>
  <c r="M921" i="21"/>
  <c r="O921" i="21"/>
  <c r="Q921" i="21"/>
  <c r="K921" i="21"/>
  <c r="H922" i="21"/>
  <c r="D916" i="21"/>
  <c r="N922" i="21"/>
  <c r="J922" i="21"/>
  <c r="I922" i="21"/>
  <c r="L922" i="21"/>
  <c r="P922" i="21"/>
  <c r="E916" i="21"/>
  <c r="F916" i="21"/>
  <c r="K922" i="21"/>
  <c r="O922" i="21"/>
  <c r="M922" i="21"/>
  <c r="Q922" i="21"/>
  <c r="D917" i="21"/>
  <c r="H923" i="21"/>
  <c r="F917" i="21"/>
  <c r="E917" i="21"/>
  <c r="P923" i="21"/>
  <c r="N923" i="21"/>
  <c r="L923" i="21"/>
  <c r="I923" i="21"/>
  <c r="J923" i="21"/>
  <c r="Q923" i="21"/>
  <c r="O923" i="21"/>
  <c r="M923" i="21"/>
  <c r="K923" i="21"/>
  <c r="H924" i="21"/>
  <c r="D918" i="21"/>
  <c r="N924" i="21"/>
  <c r="P924" i="21"/>
  <c r="L924" i="21"/>
  <c r="J924" i="21"/>
  <c r="I924" i="21"/>
  <c r="E918" i="21"/>
  <c r="F918" i="21"/>
  <c r="Q924" i="21"/>
  <c r="K924" i="21"/>
  <c r="M924" i="21"/>
  <c r="O924" i="21"/>
  <c r="D919" i="21"/>
  <c r="H925" i="21"/>
  <c r="E919" i="21"/>
  <c r="F919" i="21"/>
  <c r="N925" i="21"/>
  <c r="I925" i="21"/>
  <c r="L925" i="21"/>
  <c r="P925" i="21"/>
  <c r="J925" i="21"/>
  <c r="O925" i="21"/>
  <c r="Q925" i="21"/>
  <c r="K925" i="21"/>
  <c r="M925" i="21"/>
  <c r="H926" i="21"/>
  <c r="D920" i="21"/>
  <c r="J926" i="21"/>
  <c r="N926" i="21"/>
  <c r="I926" i="21"/>
  <c r="L926" i="21"/>
  <c r="P926" i="21"/>
  <c r="E920" i="21"/>
  <c r="F920" i="21"/>
  <c r="Q926" i="21"/>
  <c r="O926" i="21"/>
  <c r="M926" i="21"/>
  <c r="K926" i="21"/>
  <c r="D921" i="21"/>
  <c r="H927" i="21"/>
  <c r="F921" i="21"/>
  <c r="E921" i="21"/>
  <c r="J927" i="21"/>
  <c r="N927" i="21"/>
  <c r="P927" i="21"/>
  <c r="L927" i="21"/>
  <c r="I927" i="21"/>
  <c r="Q927" i="21"/>
  <c r="M927" i="21"/>
  <c r="O927" i="21"/>
  <c r="K927" i="21"/>
  <c r="H928" i="21"/>
  <c r="D922" i="21"/>
  <c r="N928" i="21"/>
  <c r="L928" i="21"/>
  <c r="P928" i="21"/>
  <c r="J928" i="21"/>
  <c r="I928" i="21"/>
  <c r="E922" i="21"/>
  <c r="F922" i="21"/>
  <c r="O928" i="21"/>
  <c r="M928" i="21"/>
  <c r="Q928" i="21"/>
  <c r="K928" i="21"/>
  <c r="D923" i="21"/>
  <c r="H929" i="21"/>
  <c r="F923" i="21"/>
  <c r="E923" i="21"/>
  <c r="N929" i="21"/>
  <c r="J929" i="21"/>
  <c r="P929" i="21"/>
  <c r="L929" i="21"/>
  <c r="I929" i="21"/>
  <c r="O929" i="21"/>
  <c r="K929" i="21"/>
  <c r="Q929" i="21"/>
  <c r="M929" i="21"/>
  <c r="H930" i="21"/>
  <c r="D924" i="21"/>
  <c r="L930" i="21"/>
  <c r="P930" i="21"/>
  <c r="N930" i="21"/>
  <c r="J930" i="21"/>
  <c r="I930" i="21"/>
  <c r="E924" i="21"/>
  <c r="F924" i="21"/>
  <c r="Q930" i="21"/>
  <c r="O930" i="21"/>
  <c r="M930" i="21"/>
  <c r="K930" i="21"/>
  <c r="D925" i="21"/>
  <c r="H931" i="21"/>
  <c r="E925" i="21"/>
  <c r="F925" i="21"/>
  <c r="L931" i="21"/>
  <c r="P931" i="21"/>
  <c r="N931" i="21"/>
  <c r="I931" i="21"/>
  <c r="J931" i="21"/>
  <c r="M931" i="21"/>
  <c r="O931" i="21"/>
  <c r="Q931" i="21"/>
  <c r="K931" i="21"/>
  <c r="H932" i="21"/>
  <c r="D926" i="21"/>
  <c r="I932" i="21"/>
  <c r="P932" i="21"/>
  <c r="N932" i="21"/>
  <c r="J932" i="21"/>
  <c r="L932" i="21"/>
  <c r="E926" i="21"/>
  <c r="F926" i="21"/>
  <c r="M932" i="21"/>
  <c r="K932" i="21"/>
  <c r="Q932" i="21"/>
  <c r="O932" i="21"/>
  <c r="D927" i="21"/>
  <c r="H933" i="21"/>
  <c r="F927" i="21"/>
  <c r="E927" i="21"/>
  <c r="L933" i="21"/>
  <c r="J933" i="21"/>
  <c r="P933" i="21"/>
  <c r="I933" i="21"/>
  <c r="N933" i="21"/>
  <c r="K933" i="21"/>
  <c r="O933" i="21"/>
  <c r="M933" i="21"/>
  <c r="Q933" i="21"/>
  <c r="H934" i="21"/>
  <c r="D928" i="21"/>
  <c r="N934" i="21"/>
  <c r="J934" i="21"/>
  <c r="L934" i="21"/>
  <c r="P934" i="21"/>
  <c r="I934" i="21"/>
  <c r="E928" i="21"/>
  <c r="F928" i="21"/>
  <c r="O934" i="21"/>
  <c r="K934" i="21"/>
  <c r="M934" i="21"/>
  <c r="Q934" i="21"/>
  <c r="D929" i="21"/>
  <c r="H935" i="21"/>
  <c r="F929" i="21"/>
  <c r="E929" i="21"/>
  <c r="P935" i="21"/>
  <c r="L935" i="21"/>
  <c r="N935" i="21"/>
  <c r="J935" i="21"/>
  <c r="I935" i="21"/>
  <c r="K935" i="21"/>
  <c r="Q935" i="21"/>
  <c r="M935" i="21"/>
  <c r="O935" i="21"/>
  <c r="H936" i="21"/>
  <c r="D930" i="21"/>
  <c r="N936" i="21"/>
  <c r="L936" i="21"/>
  <c r="P936" i="21"/>
  <c r="I936" i="21"/>
  <c r="J936" i="21"/>
  <c r="E930" i="21"/>
  <c r="F930" i="21"/>
  <c r="O936" i="21"/>
  <c r="M936" i="21"/>
  <c r="Q936" i="21"/>
  <c r="K936" i="21"/>
  <c r="D931" i="21"/>
  <c r="H937" i="21"/>
  <c r="F931" i="21"/>
  <c r="E931" i="21"/>
  <c r="L937" i="21"/>
  <c r="J937" i="21"/>
  <c r="I937" i="21"/>
  <c r="N937" i="21"/>
  <c r="P937" i="21"/>
  <c r="O937" i="21"/>
  <c r="K937" i="21"/>
  <c r="M937" i="21"/>
  <c r="Q937" i="21"/>
  <c r="H938" i="21"/>
  <c r="D932" i="21"/>
  <c r="L938" i="21"/>
  <c r="I938" i="21"/>
  <c r="N938" i="21"/>
  <c r="P938" i="21"/>
  <c r="J938" i="21"/>
  <c r="E932" i="21"/>
  <c r="F932" i="21"/>
  <c r="O938" i="21"/>
  <c r="M938" i="21"/>
  <c r="Q938" i="21"/>
  <c r="K938" i="21"/>
  <c r="D933" i="21"/>
  <c r="H939" i="21"/>
  <c r="E933" i="21"/>
  <c r="F933" i="21"/>
  <c r="P939" i="21"/>
  <c r="L939" i="21"/>
  <c r="J939" i="21"/>
  <c r="I939" i="21"/>
  <c r="N939" i="21"/>
  <c r="O939" i="21"/>
  <c r="K939" i="21"/>
  <c r="M939" i="21"/>
  <c r="Q939" i="21"/>
  <c r="H940" i="21"/>
  <c r="D934" i="21"/>
  <c r="P940" i="21"/>
  <c r="I940" i="21"/>
  <c r="L940" i="21"/>
  <c r="N940" i="21"/>
  <c r="J940" i="21"/>
  <c r="E934" i="21"/>
  <c r="F934" i="21"/>
  <c r="K940" i="21"/>
  <c r="Q940" i="21"/>
  <c r="M940" i="21"/>
  <c r="O940" i="21"/>
  <c r="D935" i="21"/>
  <c r="H941" i="21"/>
  <c r="E935" i="21"/>
  <c r="F935" i="21"/>
  <c r="N941" i="21"/>
  <c r="J941" i="21"/>
  <c r="I941" i="21"/>
  <c r="P941" i="21"/>
  <c r="L941" i="21"/>
  <c r="M941" i="21"/>
  <c r="Q941" i="21"/>
  <c r="K941" i="21"/>
  <c r="O941" i="21"/>
  <c r="H942" i="21"/>
  <c r="D936" i="21"/>
  <c r="P942" i="21"/>
  <c r="J942" i="21"/>
  <c r="I942" i="21"/>
  <c r="L942" i="21"/>
  <c r="N942" i="21"/>
  <c r="F936" i="21"/>
  <c r="E936" i="21"/>
  <c r="M942" i="21"/>
  <c r="O942" i="21"/>
  <c r="K942" i="21"/>
  <c r="Q942" i="21"/>
  <c r="D937" i="21"/>
  <c r="H943" i="21"/>
  <c r="F937" i="21"/>
  <c r="E937" i="21"/>
  <c r="I943" i="21"/>
  <c r="N943" i="21"/>
  <c r="J943" i="21"/>
  <c r="L943" i="21"/>
  <c r="P943" i="21"/>
  <c r="Q943" i="21"/>
  <c r="M943" i="21"/>
  <c r="O943" i="21"/>
  <c r="K943" i="21"/>
  <c r="H944" i="21"/>
  <c r="D938" i="21"/>
  <c r="J944" i="21"/>
  <c r="N944" i="21"/>
  <c r="I944" i="21"/>
  <c r="L944" i="21"/>
  <c r="P944" i="21"/>
  <c r="E938" i="21"/>
  <c r="F938" i="21"/>
  <c r="M944" i="21"/>
  <c r="Q944" i="21"/>
  <c r="K944" i="21"/>
  <c r="O944" i="21"/>
  <c r="D939" i="21"/>
  <c r="H945" i="21"/>
  <c r="F939" i="21"/>
  <c r="E939" i="21"/>
  <c r="L945" i="21"/>
  <c r="J945" i="21"/>
  <c r="P945" i="21"/>
  <c r="N945" i="21"/>
  <c r="I945" i="21"/>
  <c r="Q945" i="21"/>
  <c r="K945" i="21"/>
  <c r="O945" i="21"/>
  <c r="M945" i="21"/>
  <c r="H946" i="21"/>
  <c r="D940" i="21"/>
  <c r="P946" i="21"/>
  <c r="N946" i="21"/>
  <c r="L946" i="21"/>
  <c r="I946" i="21"/>
  <c r="J946" i="21"/>
  <c r="E940" i="21"/>
  <c r="F940" i="21"/>
  <c r="O946" i="21"/>
  <c r="K946" i="21"/>
  <c r="Q946" i="21"/>
  <c r="M946" i="21"/>
  <c r="D941" i="21"/>
  <c r="H947" i="21"/>
  <c r="E941" i="21"/>
  <c r="F941" i="21"/>
  <c r="J947" i="21"/>
  <c r="P947" i="21"/>
  <c r="N947" i="21"/>
  <c r="I947" i="21"/>
  <c r="L947" i="21"/>
  <c r="Q947" i="21"/>
  <c r="O947" i="21"/>
  <c r="K947" i="21"/>
  <c r="M947" i="21"/>
  <c r="H948" i="21"/>
  <c r="D942" i="21"/>
  <c r="I948" i="21"/>
  <c r="J948" i="21"/>
  <c r="L948" i="21"/>
  <c r="P948" i="21"/>
  <c r="N948" i="21"/>
  <c r="F942" i="21"/>
  <c r="E942" i="21"/>
  <c r="M948" i="21"/>
  <c r="O948" i="21"/>
  <c r="K948" i="21"/>
  <c r="Q948" i="21"/>
  <c r="D943" i="21"/>
  <c r="H949" i="21"/>
  <c r="E943" i="21"/>
  <c r="F943" i="21"/>
  <c r="J949" i="21"/>
  <c r="N949" i="21"/>
  <c r="L949" i="21"/>
  <c r="I949" i="21"/>
  <c r="P949" i="21"/>
  <c r="M949" i="21"/>
  <c r="O949" i="21"/>
  <c r="K949" i="21"/>
  <c r="Q949" i="21"/>
  <c r="H950" i="21"/>
  <c r="D944" i="21"/>
  <c r="L950" i="21"/>
  <c r="J950" i="21"/>
  <c r="I950" i="21"/>
  <c r="P950" i="21"/>
  <c r="N950" i="21"/>
  <c r="E944" i="21"/>
  <c r="F944" i="21"/>
  <c r="O950" i="21"/>
  <c r="K950" i="21"/>
  <c r="Q950" i="21"/>
  <c r="M950" i="21"/>
  <c r="D945" i="21"/>
  <c r="H951" i="21"/>
  <c r="E945" i="21"/>
  <c r="F945" i="21"/>
  <c r="J951" i="21"/>
  <c r="P951" i="21"/>
  <c r="N951" i="21"/>
  <c r="L951" i="21"/>
  <c r="I951" i="21"/>
  <c r="M951" i="21"/>
  <c r="Q951" i="21"/>
  <c r="O951" i="21"/>
  <c r="K951" i="21"/>
  <c r="H952" i="21"/>
  <c r="D946" i="21"/>
  <c r="N952" i="21"/>
  <c r="J952" i="21"/>
  <c r="I952" i="21"/>
  <c r="L952" i="21"/>
  <c r="P952" i="21"/>
  <c r="E946" i="21"/>
  <c r="F946" i="21"/>
  <c r="Q952" i="21"/>
  <c r="M952" i="21"/>
  <c r="O952" i="21"/>
  <c r="K952" i="21"/>
  <c r="D947" i="21"/>
  <c r="H953" i="21"/>
  <c r="E947" i="21"/>
  <c r="F947" i="21"/>
  <c r="L953" i="21"/>
  <c r="J953" i="21"/>
  <c r="P953" i="21"/>
  <c r="N953" i="21"/>
  <c r="I953" i="21"/>
  <c r="K953" i="21"/>
  <c r="M953" i="21"/>
  <c r="O953" i="21"/>
  <c r="Q953" i="21"/>
  <c r="H954" i="21"/>
  <c r="D948" i="21"/>
  <c r="P954" i="21"/>
  <c r="L954" i="21"/>
  <c r="I954" i="21"/>
  <c r="J954" i="21"/>
  <c r="N954" i="21"/>
  <c r="F948" i="21"/>
  <c r="E948" i="21"/>
  <c r="O954" i="21"/>
  <c r="Q954" i="21"/>
  <c r="K954" i="21"/>
  <c r="M954" i="21"/>
  <c r="D949" i="21"/>
  <c r="H955" i="21"/>
  <c r="F949" i="21"/>
  <c r="E949" i="21"/>
  <c r="P955" i="21"/>
  <c r="J955" i="21"/>
  <c r="I955" i="21"/>
  <c r="N955" i="21"/>
  <c r="L955" i="21"/>
  <c r="M955" i="21"/>
  <c r="O955" i="21"/>
  <c r="Q955" i="21"/>
  <c r="K955" i="21"/>
  <c r="H956" i="21"/>
  <c r="D950" i="21"/>
  <c r="J956" i="21"/>
  <c r="I956" i="21"/>
  <c r="N956" i="21"/>
  <c r="L956" i="21"/>
  <c r="P956" i="21"/>
  <c r="F950" i="21"/>
  <c r="E950" i="21"/>
  <c r="Q956" i="21"/>
  <c r="O956" i="21"/>
  <c r="K956" i="21"/>
  <c r="M956" i="21"/>
  <c r="D951" i="21"/>
  <c r="H957" i="21"/>
  <c r="E951" i="21"/>
  <c r="F951" i="21"/>
  <c r="J957" i="21"/>
  <c r="N957" i="21"/>
  <c r="P957" i="21"/>
  <c r="I957" i="21"/>
  <c r="L957" i="21"/>
  <c r="Q957" i="21"/>
  <c r="O957" i="21"/>
  <c r="K957" i="21"/>
  <c r="M957" i="21"/>
  <c r="H958" i="21"/>
  <c r="D952" i="21"/>
  <c r="J958" i="21"/>
  <c r="I958" i="21"/>
  <c r="P958" i="21"/>
  <c r="N958" i="21"/>
  <c r="L958" i="21"/>
  <c r="E952" i="21"/>
  <c r="F952" i="21"/>
  <c r="M958" i="21"/>
  <c r="O958" i="21"/>
  <c r="Q958" i="21"/>
  <c r="K958" i="21"/>
  <c r="D953" i="21"/>
  <c r="H959" i="21"/>
  <c r="F953" i="21"/>
  <c r="E953" i="21"/>
  <c r="P959" i="21"/>
  <c r="J959" i="21"/>
  <c r="N959" i="21"/>
  <c r="I959" i="21"/>
  <c r="L959" i="21"/>
  <c r="O959" i="21"/>
  <c r="Q959" i="21"/>
  <c r="M959" i="21"/>
  <c r="K959" i="21"/>
  <c r="H960" i="21"/>
  <c r="D954" i="21"/>
  <c r="L960" i="21"/>
  <c r="J960" i="21"/>
  <c r="I960" i="21"/>
  <c r="P960" i="21"/>
  <c r="N960" i="21"/>
  <c r="E954" i="21"/>
  <c r="F954" i="21"/>
  <c r="M960" i="21"/>
  <c r="O960" i="21"/>
  <c r="K960" i="21"/>
  <c r="Q960" i="21"/>
  <c r="D955" i="21"/>
  <c r="H961" i="21"/>
  <c r="E955" i="21"/>
  <c r="F955" i="21"/>
  <c r="P961" i="21"/>
  <c r="J961" i="21"/>
  <c r="L961" i="21"/>
  <c r="I961" i="21"/>
  <c r="N961" i="21"/>
  <c r="M961" i="21"/>
  <c r="O961" i="21"/>
  <c r="K961" i="21"/>
  <c r="Q961" i="21"/>
  <c r="H962" i="21"/>
  <c r="D956" i="21"/>
  <c r="I962" i="21"/>
  <c r="N962" i="21"/>
  <c r="J962" i="21"/>
  <c r="L962" i="21"/>
  <c r="P962" i="21"/>
  <c r="E956" i="21"/>
  <c r="F956" i="21"/>
  <c r="Q962" i="21"/>
  <c r="O962" i="21"/>
  <c r="M962" i="21"/>
  <c r="K962" i="21"/>
  <c r="D957" i="21"/>
  <c r="H963" i="21"/>
  <c r="F957" i="21"/>
  <c r="E957" i="21"/>
  <c r="J963" i="21"/>
  <c r="P963" i="21"/>
  <c r="L963" i="21"/>
  <c r="I963" i="21"/>
  <c r="N963" i="21"/>
  <c r="Q963" i="21"/>
  <c r="M963" i="21"/>
  <c r="K963" i="21"/>
  <c r="O963" i="21"/>
  <c r="H964" i="21"/>
  <c r="D958" i="21"/>
  <c r="L964" i="21"/>
  <c r="N964" i="21"/>
  <c r="P964" i="21"/>
  <c r="I964" i="21"/>
  <c r="J964" i="21"/>
  <c r="F958" i="21"/>
  <c r="E958" i="21"/>
  <c r="M964" i="21"/>
  <c r="Q964" i="21"/>
  <c r="K964" i="21"/>
  <c r="O964" i="21"/>
  <c r="D959" i="21"/>
  <c r="H965" i="21"/>
  <c r="F959" i="21"/>
  <c r="E959" i="21"/>
  <c r="L965" i="21"/>
  <c r="I965" i="21"/>
  <c r="J965" i="21"/>
  <c r="P965" i="21"/>
  <c r="N965" i="21"/>
  <c r="O965" i="21"/>
  <c r="M965" i="21"/>
  <c r="K965" i="21"/>
  <c r="Q965" i="21"/>
  <c r="H966" i="21"/>
  <c r="D960" i="21"/>
  <c r="P966" i="21"/>
  <c r="L966" i="21"/>
  <c r="N966" i="21"/>
  <c r="J966" i="21"/>
  <c r="I966" i="21"/>
  <c r="E960" i="21"/>
  <c r="F960" i="21"/>
  <c r="K966" i="21"/>
  <c r="M966" i="21"/>
  <c r="Q966" i="21"/>
  <c r="O966" i="21"/>
  <c r="D961" i="21"/>
  <c r="H967" i="21"/>
  <c r="F961" i="21"/>
  <c r="E961" i="21"/>
  <c r="N967" i="21"/>
  <c r="J967" i="21"/>
  <c r="P967" i="21"/>
  <c r="L967" i="21"/>
  <c r="I967" i="21"/>
  <c r="Q967" i="21"/>
  <c r="M967" i="21"/>
  <c r="O967" i="21"/>
  <c r="K967" i="21"/>
  <c r="D962" i="21"/>
  <c r="H968" i="21"/>
  <c r="F962" i="21"/>
  <c r="E962" i="21"/>
  <c r="L968" i="21"/>
  <c r="P968" i="21"/>
  <c r="I968" i="21"/>
  <c r="J968" i="21"/>
  <c r="N968" i="21"/>
  <c r="Q968" i="21"/>
  <c r="O968" i="21"/>
  <c r="M968" i="21"/>
  <c r="K968" i="21"/>
  <c r="H969" i="21"/>
  <c r="D963" i="21"/>
  <c r="N969" i="21"/>
  <c r="J969" i="21"/>
  <c r="P969" i="21"/>
  <c r="I969" i="21"/>
  <c r="L969" i="21"/>
  <c r="F963" i="21"/>
  <c r="E963" i="21"/>
  <c r="M969" i="21"/>
  <c r="K969" i="21"/>
  <c r="O969" i="21"/>
  <c r="Q969" i="21"/>
  <c r="D964" i="21"/>
  <c r="H970" i="21"/>
  <c r="E964" i="21"/>
  <c r="F964" i="21"/>
  <c r="I970" i="21"/>
  <c r="J970" i="21"/>
  <c r="P970" i="21"/>
  <c r="L970" i="21"/>
  <c r="N970" i="21"/>
  <c r="K970" i="21"/>
  <c r="Q970" i="21"/>
  <c r="M970" i="21"/>
  <c r="O970" i="21"/>
  <c r="H971" i="21"/>
  <c r="D965" i="21"/>
  <c r="J971" i="21"/>
  <c r="L971" i="21"/>
  <c r="P971" i="21"/>
  <c r="I971" i="21"/>
  <c r="N971" i="21"/>
  <c r="F965" i="21"/>
  <c r="E965" i="21"/>
  <c r="M971" i="21"/>
  <c r="O971" i="21"/>
  <c r="Q971" i="21"/>
  <c r="K971" i="21"/>
  <c r="D966" i="21"/>
  <c r="H972" i="21"/>
  <c r="E966" i="21"/>
  <c r="F966" i="21"/>
  <c r="J972" i="21"/>
  <c r="L972" i="21"/>
  <c r="I972" i="21"/>
  <c r="P972" i="21"/>
  <c r="N972" i="21"/>
  <c r="K972" i="21"/>
  <c r="Q972" i="21"/>
  <c r="M972" i="21"/>
  <c r="O972" i="21"/>
  <c r="D967" i="21"/>
  <c r="H973" i="21"/>
  <c r="F967" i="21"/>
  <c r="E967" i="21"/>
  <c r="P973" i="21"/>
  <c r="L973" i="21"/>
  <c r="I973" i="21"/>
  <c r="N973" i="21"/>
  <c r="J973" i="21"/>
  <c r="M973" i="21"/>
  <c r="Q973" i="21"/>
  <c r="O973" i="21"/>
  <c r="K973" i="21"/>
  <c r="H974" i="21"/>
  <c r="D968" i="21"/>
  <c r="P974" i="21"/>
  <c r="N974" i="21"/>
  <c r="L974" i="21"/>
  <c r="I974" i="21"/>
  <c r="J974" i="21"/>
  <c r="F968" i="21"/>
  <c r="E968" i="21"/>
  <c r="Q974" i="21"/>
  <c r="O974" i="21"/>
  <c r="K974" i="21"/>
  <c r="M974" i="21"/>
  <c r="D969" i="21"/>
  <c r="H975" i="21"/>
  <c r="E969" i="21"/>
  <c r="F969" i="21"/>
  <c r="P975" i="21"/>
  <c r="I975" i="21"/>
  <c r="N975" i="21"/>
  <c r="L975" i="21"/>
  <c r="J975" i="21"/>
  <c r="M975" i="21"/>
  <c r="Q975" i="21"/>
  <c r="O975" i="21"/>
  <c r="K975" i="21"/>
  <c r="H976" i="21"/>
  <c r="D970" i="21"/>
  <c r="P976" i="21"/>
  <c r="J976" i="21"/>
  <c r="I976" i="21"/>
  <c r="L976" i="21"/>
  <c r="N976" i="21"/>
  <c r="E970" i="21"/>
  <c r="F970" i="21"/>
  <c r="Q976" i="21"/>
  <c r="O976" i="21"/>
  <c r="M976" i="21"/>
  <c r="K976" i="21"/>
  <c r="D971" i="21"/>
  <c r="H977" i="21"/>
  <c r="E971" i="21"/>
  <c r="F971" i="21"/>
  <c r="P977" i="21"/>
  <c r="L977" i="21"/>
  <c r="J977" i="21"/>
  <c r="N977" i="21"/>
  <c r="I977" i="21"/>
  <c r="O977" i="21"/>
  <c r="Q977" i="21"/>
  <c r="K977" i="21"/>
  <c r="M977" i="21"/>
  <c r="D972" i="21"/>
  <c r="H978" i="21"/>
  <c r="E972" i="21"/>
  <c r="F972" i="21"/>
  <c r="I978" i="21"/>
  <c r="N978" i="21"/>
  <c r="P978" i="21"/>
  <c r="J978" i="21"/>
  <c r="L978" i="21"/>
  <c r="O978" i="21"/>
  <c r="Q978" i="21"/>
  <c r="K978" i="21"/>
  <c r="M978" i="21"/>
  <c r="H979" i="21"/>
  <c r="D973" i="21"/>
  <c r="J979" i="21"/>
  <c r="L979" i="21"/>
  <c r="P979" i="21"/>
  <c r="N979" i="21"/>
  <c r="I979" i="21"/>
  <c r="E973" i="21"/>
  <c r="F973" i="21"/>
  <c r="Q979" i="21"/>
  <c r="M979" i="21"/>
  <c r="K979" i="21"/>
  <c r="O979" i="21"/>
  <c r="D974" i="21"/>
  <c r="H980" i="21"/>
  <c r="E974" i="21"/>
  <c r="F974" i="21"/>
  <c r="N980" i="21"/>
  <c r="P980" i="21"/>
  <c r="L980" i="21"/>
  <c r="I980" i="21"/>
  <c r="J980" i="21"/>
  <c r="Q980" i="21"/>
  <c r="O980" i="21"/>
  <c r="M980" i="21"/>
  <c r="K980" i="21"/>
  <c r="H981" i="21"/>
  <c r="D975" i="21"/>
  <c r="I981" i="21"/>
  <c r="P981" i="21"/>
  <c r="N981" i="21"/>
  <c r="J981" i="21"/>
  <c r="L981" i="21"/>
  <c r="F975" i="21"/>
  <c r="E975" i="21"/>
  <c r="K981" i="21"/>
  <c r="M981" i="21"/>
  <c r="O981" i="21"/>
  <c r="Q981" i="21"/>
  <c r="D976" i="21"/>
  <c r="H982" i="21"/>
  <c r="F976" i="21"/>
  <c r="E976" i="21"/>
  <c r="J982" i="21"/>
  <c r="L982" i="21"/>
  <c r="N982" i="21"/>
  <c r="I982" i="21"/>
  <c r="P982" i="21"/>
  <c r="Q982" i="21"/>
  <c r="O982" i="21"/>
  <c r="M982" i="21"/>
  <c r="K982" i="21"/>
  <c r="H983" i="21"/>
  <c r="D977" i="21"/>
  <c r="L983" i="21"/>
  <c r="P983" i="21"/>
  <c r="I983" i="21"/>
  <c r="J983" i="21"/>
  <c r="N983" i="21"/>
  <c r="E977" i="21"/>
  <c r="F977" i="21"/>
  <c r="Q983" i="21"/>
  <c r="M983" i="21"/>
  <c r="K983" i="21"/>
  <c r="O983" i="21"/>
  <c r="D978" i="21"/>
  <c r="H984" i="21"/>
  <c r="E978" i="21"/>
  <c r="F978" i="21"/>
  <c r="P984" i="21"/>
  <c r="J984" i="21"/>
  <c r="I984" i="21"/>
  <c r="N984" i="21"/>
  <c r="L984" i="21"/>
  <c r="K984" i="21"/>
  <c r="M984" i="21"/>
  <c r="O984" i="21"/>
  <c r="Q984" i="21"/>
  <c r="H985" i="21"/>
  <c r="D979" i="21"/>
  <c r="L985" i="21"/>
  <c r="P985" i="21"/>
  <c r="N985" i="21"/>
  <c r="J985" i="21"/>
  <c r="I985" i="21"/>
  <c r="F979" i="21"/>
  <c r="E979" i="21"/>
  <c r="Q985" i="21"/>
  <c r="K985" i="21"/>
  <c r="M985" i="21"/>
  <c r="O985" i="21"/>
  <c r="D980" i="21"/>
  <c r="H986" i="21"/>
  <c r="E980" i="21"/>
  <c r="F980" i="21"/>
  <c r="P986" i="21"/>
  <c r="J986" i="21"/>
  <c r="N986" i="21"/>
  <c r="L986" i="21"/>
  <c r="I986" i="21"/>
  <c r="K986" i="21"/>
  <c r="O986" i="21"/>
  <c r="M986" i="21"/>
  <c r="Q986" i="21"/>
  <c r="H987" i="21"/>
  <c r="D981" i="21"/>
  <c r="I987" i="21"/>
  <c r="N987" i="21"/>
  <c r="L987" i="21"/>
  <c r="J987" i="21"/>
  <c r="P987" i="21"/>
  <c r="E981" i="21"/>
  <c r="F981" i="21"/>
  <c r="Q987" i="21"/>
  <c r="O987" i="21"/>
  <c r="K987" i="21"/>
  <c r="M987" i="21"/>
  <c r="H988" i="21"/>
  <c r="D982" i="21"/>
  <c r="J988" i="21"/>
  <c r="N988" i="21"/>
  <c r="L988" i="21"/>
  <c r="P988" i="21"/>
  <c r="I988" i="21"/>
  <c r="E982" i="21"/>
  <c r="F982" i="21"/>
  <c r="Q988" i="21"/>
  <c r="M988" i="21"/>
  <c r="O988" i="21"/>
  <c r="K988" i="21"/>
  <c r="D983" i="21"/>
  <c r="H989" i="21"/>
  <c r="E983" i="21"/>
  <c r="F983" i="21"/>
  <c r="L989" i="21"/>
  <c r="J989" i="21"/>
  <c r="I989" i="21"/>
  <c r="N989" i="21"/>
  <c r="P989" i="21"/>
  <c r="M989" i="21"/>
  <c r="O989" i="21"/>
  <c r="Q989" i="21"/>
  <c r="K989" i="21"/>
  <c r="H990" i="21"/>
  <c r="D984" i="21"/>
  <c r="L990" i="21"/>
  <c r="I990" i="21"/>
  <c r="J990" i="21"/>
  <c r="P990" i="21"/>
  <c r="N990" i="21"/>
  <c r="E984" i="21"/>
  <c r="F984" i="21"/>
  <c r="K990" i="21"/>
  <c r="M990" i="21"/>
  <c r="O990" i="21"/>
  <c r="Q990" i="21"/>
  <c r="D985" i="21"/>
  <c r="H991" i="21"/>
  <c r="E985" i="21"/>
  <c r="F985" i="21"/>
  <c r="J991" i="21"/>
  <c r="L991" i="21"/>
  <c r="N991" i="21"/>
  <c r="P991" i="21"/>
  <c r="I991" i="21"/>
  <c r="Q991" i="21"/>
  <c r="K991" i="21"/>
  <c r="O991" i="21"/>
  <c r="M991" i="21"/>
  <c r="H992" i="21"/>
  <c r="D986" i="21"/>
  <c r="I992" i="21"/>
  <c r="P992" i="21"/>
  <c r="J992" i="21"/>
  <c r="L992" i="21"/>
  <c r="N992" i="21"/>
  <c r="E986" i="21"/>
  <c r="F986" i="21"/>
  <c r="K992" i="21"/>
  <c r="Q992" i="21"/>
  <c r="M992" i="21"/>
  <c r="O992" i="21"/>
  <c r="D987" i="21"/>
  <c r="H993" i="21"/>
  <c r="F987" i="21"/>
  <c r="E987" i="21"/>
  <c r="L993" i="21"/>
  <c r="J993" i="21"/>
  <c r="I993" i="21"/>
  <c r="P993" i="21"/>
  <c r="N993" i="21"/>
  <c r="O993" i="21"/>
  <c r="K993" i="21"/>
  <c r="Q993" i="21"/>
  <c r="M993" i="21"/>
  <c r="H994" i="21"/>
  <c r="D988" i="21"/>
  <c r="L994" i="21"/>
  <c r="I994" i="21"/>
  <c r="J994" i="21"/>
  <c r="P994" i="21"/>
  <c r="N994" i="21"/>
  <c r="E988" i="21"/>
  <c r="F988" i="21"/>
  <c r="K994" i="21"/>
  <c r="Q994" i="21"/>
  <c r="O994" i="21"/>
  <c r="M994" i="21"/>
  <c r="D989" i="21"/>
  <c r="H995" i="21"/>
  <c r="F989" i="21"/>
  <c r="E989" i="21"/>
  <c r="N995" i="21"/>
  <c r="J995" i="21"/>
  <c r="L995" i="21"/>
  <c r="P995" i="21"/>
  <c r="I995" i="21"/>
  <c r="O995" i="21"/>
  <c r="M995" i="21"/>
  <c r="Q995" i="21"/>
  <c r="K995" i="21"/>
  <c r="H996" i="21"/>
  <c r="D990" i="21"/>
  <c r="N996" i="21"/>
  <c r="L996" i="21"/>
  <c r="P996" i="21"/>
  <c r="I996" i="21"/>
  <c r="J996" i="21"/>
  <c r="F990" i="21"/>
  <c r="E990" i="21"/>
  <c r="K996" i="21"/>
  <c r="Q996" i="21"/>
  <c r="M996" i="21"/>
  <c r="O996" i="21"/>
  <c r="D991" i="21"/>
  <c r="H997" i="21"/>
  <c r="F991" i="21"/>
  <c r="E991" i="21"/>
  <c r="I997" i="21"/>
  <c r="J997" i="21"/>
  <c r="L997" i="21"/>
  <c r="P997" i="21"/>
  <c r="N997" i="21"/>
  <c r="O997" i="21"/>
  <c r="M997" i="21"/>
  <c r="K997" i="21"/>
  <c r="Q997" i="21"/>
  <c r="H998" i="21"/>
  <c r="D992" i="21"/>
  <c r="N998" i="21"/>
  <c r="L998" i="21"/>
  <c r="J998" i="21"/>
  <c r="I998" i="21"/>
  <c r="P998" i="21"/>
  <c r="F992" i="21"/>
  <c r="E992" i="21"/>
  <c r="O998" i="21"/>
  <c r="K998" i="21"/>
  <c r="Q998" i="21"/>
  <c r="M998" i="21"/>
  <c r="D993" i="21"/>
  <c r="H999" i="21"/>
  <c r="F993" i="21"/>
  <c r="E993" i="21"/>
  <c r="L999" i="21"/>
  <c r="J999" i="21"/>
  <c r="I999" i="21"/>
  <c r="P999" i="21"/>
  <c r="N999" i="21"/>
  <c r="O999" i="21"/>
  <c r="M999" i="21"/>
  <c r="Q999" i="21"/>
  <c r="K999" i="21"/>
  <c r="H1000" i="21"/>
  <c r="D994" i="21"/>
  <c r="P1000" i="21"/>
  <c r="I1000" i="21"/>
  <c r="J1000" i="21"/>
  <c r="N1000" i="21"/>
  <c r="L1000" i="21"/>
  <c r="F994" i="21"/>
  <c r="E994" i="21"/>
  <c r="M1000" i="21"/>
  <c r="Q1000" i="21"/>
  <c r="O1000" i="21"/>
  <c r="K1000" i="21"/>
  <c r="D995" i="21"/>
  <c r="H1001" i="21"/>
  <c r="F995" i="21"/>
  <c r="E995" i="21"/>
  <c r="N1001" i="21"/>
  <c r="P1001" i="21"/>
  <c r="L1001" i="21"/>
  <c r="J1001" i="21"/>
  <c r="I1001" i="21"/>
  <c r="K1001" i="21"/>
  <c r="O1001" i="21"/>
  <c r="Q1001" i="21"/>
  <c r="M1001" i="21"/>
  <c r="H1002" i="21"/>
  <c r="D996" i="21"/>
  <c r="N1002" i="21"/>
  <c r="P1002" i="21"/>
  <c r="L1002" i="21"/>
  <c r="J1002" i="21"/>
  <c r="I1002" i="21"/>
  <c r="E996" i="21"/>
  <c r="F996" i="21"/>
  <c r="O1002" i="21"/>
  <c r="M1002" i="21"/>
  <c r="K1002" i="21"/>
  <c r="Q1002" i="21"/>
  <c r="D997" i="21"/>
  <c r="H1003" i="21"/>
  <c r="F997" i="21"/>
  <c r="E997" i="21"/>
  <c r="P1003" i="21"/>
  <c r="L1003" i="21"/>
  <c r="N1003" i="21"/>
  <c r="J1003" i="21"/>
  <c r="I1003" i="21"/>
  <c r="O1003" i="21"/>
  <c r="Q1003" i="21"/>
  <c r="K1003" i="21"/>
  <c r="M1003" i="21"/>
  <c r="H1004" i="21"/>
  <c r="D998" i="21"/>
  <c r="N1004" i="21"/>
  <c r="L1004" i="21"/>
  <c r="P1004" i="21"/>
  <c r="J1004" i="21"/>
  <c r="I1004" i="21"/>
  <c r="F998" i="21"/>
  <c r="E998" i="21"/>
  <c r="Q1004" i="21"/>
  <c r="M1004" i="21"/>
  <c r="O1004" i="21"/>
  <c r="K1004" i="21"/>
  <c r="D999" i="21"/>
  <c r="H1005" i="21"/>
  <c r="E999" i="21"/>
  <c r="F999" i="21"/>
  <c r="P1005" i="21"/>
  <c r="L1005" i="21"/>
  <c r="N1005" i="21"/>
  <c r="J1005" i="21"/>
  <c r="I1005" i="21"/>
  <c r="O1005" i="21"/>
  <c r="K1005" i="21"/>
  <c r="Q1005" i="21"/>
  <c r="M1005" i="21"/>
  <c r="H1006" i="21"/>
  <c r="D1000" i="21"/>
  <c r="J1006" i="21"/>
  <c r="N1006" i="21"/>
  <c r="I1006" i="21"/>
  <c r="P1006" i="21"/>
  <c r="L1006" i="21"/>
  <c r="F1000" i="21"/>
  <c r="E1000" i="21"/>
  <c r="Q1006" i="21"/>
  <c r="M1006" i="21"/>
  <c r="K1006" i="21"/>
  <c r="O1006" i="21"/>
  <c r="D1001" i="21"/>
  <c r="H1007" i="21"/>
  <c r="E1001" i="21"/>
  <c r="F1001" i="21"/>
  <c r="P1007" i="21"/>
  <c r="I1007" i="21"/>
  <c r="N1007" i="21"/>
  <c r="J1007" i="21"/>
  <c r="L1007" i="21"/>
  <c r="K1007" i="21"/>
  <c r="Q1007" i="21"/>
  <c r="O1007" i="21"/>
  <c r="M1007" i="21"/>
  <c r="H1008" i="21"/>
  <c r="D1002" i="21"/>
  <c r="N1008" i="21"/>
  <c r="I1008" i="21"/>
  <c r="J1008" i="21"/>
  <c r="L1008" i="21"/>
  <c r="P1008" i="21"/>
  <c r="F1002" i="21"/>
  <c r="E1002" i="21"/>
  <c r="O1008" i="21"/>
  <c r="M1008" i="21"/>
  <c r="Q1008" i="21"/>
  <c r="K1008" i="21"/>
  <c r="D1003" i="21"/>
  <c r="H1009" i="21"/>
  <c r="E1003" i="21"/>
  <c r="F1003" i="21"/>
  <c r="P1009" i="21"/>
  <c r="I1009" i="21"/>
  <c r="L1009" i="21"/>
  <c r="N1009" i="21"/>
  <c r="J1009" i="21"/>
  <c r="K1009" i="21"/>
  <c r="O1009" i="21"/>
  <c r="Q1009" i="21"/>
  <c r="M1009" i="21"/>
  <c r="H1010" i="21"/>
  <c r="D1004" i="21"/>
  <c r="N1010" i="21"/>
  <c r="J1010" i="21"/>
  <c r="P1010" i="21"/>
  <c r="I1010" i="21"/>
  <c r="L1010" i="21"/>
  <c r="F1004" i="21"/>
  <c r="E1004" i="21"/>
  <c r="M1010" i="21"/>
  <c r="O1010" i="21"/>
  <c r="Q1010" i="21"/>
  <c r="K1010" i="21"/>
  <c r="D1005" i="21"/>
  <c r="H1011" i="21"/>
  <c r="E1005" i="21"/>
  <c r="F1005" i="21"/>
  <c r="P1011" i="21"/>
  <c r="N1011" i="21"/>
  <c r="I1011" i="21"/>
  <c r="J1011" i="21"/>
  <c r="L1011" i="21"/>
  <c r="Q1011" i="21"/>
  <c r="M1011" i="21"/>
  <c r="O1011" i="21"/>
  <c r="K1011" i="21"/>
  <c r="H1012" i="21"/>
  <c r="D1006" i="21"/>
  <c r="L1012" i="21"/>
  <c r="P1012" i="21"/>
  <c r="I1012" i="21"/>
  <c r="J1012" i="21"/>
  <c r="N1012" i="21"/>
  <c r="F1006" i="21"/>
  <c r="E1006" i="21"/>
  <c r="O1012" i="21"/>
  <c r="Q1012" i="21"/>
  <c r="K1012" i="21"/>
  <c r="M1012" i="21"/>
  <c r="D1007" i="21"/>
  <c r="H1013" i="21"/>
  <c r="E1007" i="21"/>
  <c r="F1007" i="21"/>
  <c r="L1013" i="21"/>
  <c r="P1013" i="21"/>
  <c r="N1013" i="21"/>
  <c r="I1013" i="21"/>
  <c r="J1013" i="21"/>
  <c r="M1013" i="21"/>
  <c r="K1013" i="21"/>
  <c r="O1013" i="21"/>
  <c r="Q1013" i="21"/>
  <c r="H1014" i="21"/>
  <c r="D1008" i="21"/>
  <c r="N1014" i="21"/>
  <c r="J1014" i="21"/>
  <c r="I1014" i="21"/>
  <c r="P1014" i="21"/>
  <c r="L1014" i="21"/>
  <c r="E1008" i="21"/>
  <c r="F1008" i="21"/>
  <c r="M1014" i="21"/>
  <c r="Q1014" i="21"/>
  <c r="O1014" i="21"/>
  <c r="K1014" i="21"/>
  <c r="D1009" i="21"/>
  <c r="H1015" i="21"/>
  <c r="E1009" i="21"/>
  <c r="F1009" i="21"/>
  <c r="J1015" i="21"/>
  <c r="L1015" i="21"/>
  <c r="P1015" i="21"/>
  <c r="I1015" i="21"/>
  <c r="N1015" i="21"/>
  <c r="K1015" i="21"/>
  <c r="Q1015" i="21"/>
  <c r="M1015" i="21"/>
  <c r="O1015" i="21"/>
  <c r="H1016" i="21"/>
  <c r="D1010" i="21"/>
  <c r="P1016" i="21"/>
  <c r="J1016" i="21"/>
  <c r="I1016" i="21"/>
  <c r="N1016" i="21"/>
  <c r="L1016" i="21"/>
  <c r="F1010" i="21"/>
  <c r="E1010" i="21"/>
  <c r="O1016" i="21"/>
  <c r="Q1016" i="21"/>
  <c r="M1016" i="21"/>
  <c r="K1016" i="21"/>
  <c r="D1011" i="21"/>
  <c r="H1017" i="21"/>
  <c r="E1011" i="21"/>
  <c r="F1011" i="21"/>
  <c r="L1017" i="21"/>
  <c r="J1017" i="21"/>
  <c r="P1017" i="21"/>
  <c r="I1017" i="21"/>
  <c r="N1017" i="21"/>
  <c r="Q1017" i="21"/>
  <c r="O1017" i="21"/>
  <c r="K1017" i="21"/>
  <c r="M1017" i="21"/>
  <c r="H1018" i="21"/>
  <c r="D1012" i="21"/>
  <c r="L1018" i="21"/>
  <c r="J1018" i="21"/>
  <c r="P1018" i="21"/>
  <c r="N1018" i="21"/>
  <c r="I1018" i="21"/>
  <c r="E1012" i="21"/>
  <c r="F1012" i="21"/>
  <c r="Q1018" i="21"/>
  <c r="O1018" i="21"/>
  <c r="M1018" i="21"/>
  <c r="K1018" i="21"/>
  <c r="D1013" i="21"/>
  <c r="H1019" i="21"/>
  <c r="F1013" i="21"/>
  <c r="E1013" i="21"/>
  <c r="N1019" i="21"/>
  <c r="L1019" i="21"/>
  <c r="J1019" i="21"/>
  <c r="I1019" i="21"/>
  <c r="P1019" i="21"/>
  <c r="M1019" i="21"/>
  <c r="Q1019" i="21"/>
  <c r="O1019" i="21"/>
  <c r="K1019" i="21"/>
  <c r="H1020" i="21"/>
  <c r="D1014" i="21"/>
  <c r="P1020" i="21"/>
  <c r="I1020" i="21"/>
  <c r="L1020" i="21"/>
  <c r="N1020" i="21"/>
  <c r="J1020" i="21"/>
  <c r="E1014" i="21"/>
  <c r="F1014" i="21"/>
  <c r="M1020" i="21"/>
  <c r="O1020" i="21"/>
  <c r="Q1020" i="21"/>
  <c r="K1020" i="21"/>
  <c r="D1015" i="21"/>
  <c r="H1021" i="21"/>
  <c r="F1015" i="21"/>
  <c r="E1015" i="21"/>
  <c r="L1021" i="21"/>
  <c r="N1021" i="21"/>
  <c r="I1021" i="21"/>
  <c r="P1021" i="21"/>
  <c r="J1021" i="21"/>
  <c r="M1021" i="21"/>
  <c r="O1021" i="21"/>
  <c r="Q1021" i="21"/>
  <c r="K1021" i="21"/>
  <c r="H1022" i="21"/>
  <c r="D1016" i="21"/>
  <c r="J1022" i="21"/>
  <c r="L1022" i="21"/>
  <c r="I1022" i="21"/>
  <c r="P1022" i="21"/>
  <c r="N1022" i="21"/>
  <c r="E1016" i="21"/>
  <c r="F1016" i="21"/>
  <c r="Q1022" i="21"/>
  <c r="O1022" i="21"/>
  <c r="M1022" i="21"/>
  <c r="K1022" i="21"/>
  <c r="D1017" i="21"/>
  <c r="H1023" i="21"/>
  <c r="E1017" i="21"/>
  <c r="F1017" i="21"/>
  <c r="J1023" i="21"/>
  <c r="L1023" i="21"/>
  <c r="P1023" i="21"/>
  <c r="N1023" i="21"/>
  <c r="I1023" i="21"/>
  <c r="Q1023" i="21"/>
  <c r="M1023" i="21"/>
  <c r="O1023" i="21"/>
  <c r="K1023" i="21"/>
  <c r="H1024" i="21"/>
  <c r="D1018" i="21"/>
  <c r="I1024" i="21"/>
  <c r="N1024" i="21"/>
  <c r="P1024" i="21"/>
  <c r="J1024" i="21"/>
  <c r="L1024" i="21"/>
  <c r="F1018" i="21"/>
  <c r="E1018" i="21"/>
  <c r="O1024" i="21"/>
  <c r="M1024" i="21"/>
  <c r="Q1024" i="21"/>
  <c r="K1024" i="21"/>
  <c r="D1019" i="21"/>
  <c r="H1025" i="21"/>
  <c r="F1019" i="21"/>
  <c r="E1019" i="21"/>
  <c r="J1025" i="21"/>
  <c r="L1025" i="21"/>
  <c r="N1025" i="21"/>
  <c r="I1025" i="21"/>
  <c r="P1025" i="21"/>
  <c r="K1025" i="21"/>
  <c r="O1025" i="21"/>
  <c r="M1025" i="21"/>
  <c r="Q1025" i="21"/>
  <c r="H1026" i="21"/>
  <c r="D1020" i="21"/>
  <c r="N1026" i="21"/>
  <c r="I1026" i="21"/>
  <c r="L1026" i="21"/>
  <c r="J1026" i="21"/>
  <c r="P1026" i="21"/>
  <c r="F1020" i="21"/>
  <c r="E1020" i="21"/>
  <c r="O1026" i="21"/>
  <c r="M1026" i="21"/>
  <c r="K1026" i="21"/>
  <c r="Q1026" i="21"/>
  <c r="D1021" i="21"/>
  <c r="H1027" i="21"/>
  <c r="E1021" i="21"/>
  <c r="F1021" i="21"/>
  <c r="L1027" i="21"/>
  <c r="P1027" i="21"/>
  <c r="I1027" i="21"/>
  <c r="J1027" i="21"/>
  <c r="N1027" i="21"/>
  <c r="K1027" i="21"/>
  <c r="Q1027" i="21"/>
  <c r="O1027" i="21"/>
  <c r="M1027" i="21"/>
  <c r="H1028" i="21"/>
  <c r="D1022" i="21"/>
  <c r="N1028" i="21"/>
  <c r="L1028" i="21"/>
  <c r="I1028" i="21"/>
  <c r="P1028" i="21"/>
  <c r="J1028" i="21"/>
  <c r="E1022" i="21"/>
  <c r="F1022" i="21"/>
  <c r="O1028" i="21"/>
  <c r="K1028" i="21"/>
  <c r="Q1028" i="21"/>
  <c r="M1028" i="21"/>
  <c r="D1023" i="21"/>
  <c r="H1029" i="21"/>
  <c r="E1023" i="21"/>
  <c r="F1023" i="21"/>
  <c r="N1029" i="21"/>
  <c r="L1029" i="21"/>
  <c r="P1029" i="21"/>
  <c r="I1029" i="21"/>
  <c r="J1029" i="21"/>
  <c r="Q1029" i="21"/>
  <c r="M1029" i="21"/>
  <c r="K1029" i="21"/>
  <c r="O1029" i="21"/>
  <c r="H1030" i="21"/>
  <c r="D1024" i="21"/>
  <c r="I1030" i="21"/>
  <c r="N1030" i="21"/>
  <c r="P1030" i="21"/>
  <c r="L1030" i="21"/>
  <c r="J1030" i="21"/>
  <c r="E1024" i="21"/>
  <c r="F1024" i="21"/>
  <c r="M1030" i="21"/>
  <c r="K1030" i="21"/>
  <c r="Q1030" i="21"/>
  <c r="O1030" i="21"/>
  <c r="D1025" i="21"/>
  <c r="H1031" i="21"/>
  <c r="F1025" i="21"/>
  <c r="E1025" i="21"/>
  <c r="L1031" i="21"/>
  <c r="N1031" i="21"/>
  <c r="I1031" i="21"/>
  <c r="J1031" i="21"/>
  <c r="P1031" i="21"/>
  <c r="K1031" i="21"/>
  <c r="M1031" i="21"/>
  <c r="Q1031" i="21"/>
  <c r="O1031" i="21"/>
  <c r="H1032" i="21"/>
  <c r="D1026" i="21"/>
  <c r="J1032" i="21"/>
  <c r="N1032" i="21"/>
  <c r="L1032" i="21"/>
  <c r="I1032" i="21"/>
  <c r="P1032" i="21"/>
  <c r="E1026" i="21"/>
  <c r="F1026" i="21"/>
  <c r="K1032" i="21"/>
  <c r="M1032" i="21"/>
  <c r="O1032" i="21"/>
  <c r="Q1032" i="21"/>
  <c r="D1027" i="21"/>
  <c r="H1033" i="21"/>
  <c r="E1027" i="21"/>
  <c r="F1027" i="21"/>
  <c r="P1033" i="21"/>
  <c r="L1033" i="21"/>
  <c r="N1033" i="21"/>
  <c r="I1033" i="21"/>
  <c r="J1033" i="21"/>
  <c r="K1033" i="21"/>
  <c r="O1033" i="21"/>
  <c r="M1033" i="21"/>
  <c r="Q1033" i="21"/>
  <c r="H1034" i="21"/>
  <c r="D1028" i="21"/>
  <c r="N1034" i="21"/>
  <c r="J1034" i="21"/>
  <c r="I1034" i="21"/>
  <c r="P1034" i="21"/>
  <c r="L1034" i="21"/>
  <c r="F1028" i="21"/>
  <c r="E1028" i="21"/>
  <c r="Q1034" i="21"/>
  <c r="K1034" i="21"/>
  <c r="O1034" i="21"/>
  <c r="M1034" i="21"/>
  <c r="H1035" i="21"/>
  <c r="D1029" i="21"/>
  <c r="J1035" i="21"/>
  <c r="N1035" i="21"/>
  <c r="L1035" i="21"/>
  <c r="I1035" i="21"/>
  <c r="P1035" i="21"/>
  <c r="F1029" i="21"/>
  <c r="E1029" i="21"/>
  <c r="Q1035" i="21"/>
  <c r="M1035" i="21"/>
  <c r="K1035" i="21"/>
  <c r="O1035" i="21"/>
  <c r="H1036" i="21"/>
  <c r="D1030" i="21"/>
  <c r="P1036" i="21"/>
  <c r="J1036" i="21"/>
  <c r="N1036" i="21"/>
  <c r="L1036" i="21"/>
  <c r="I1036" i="21"/>
  <c r="E1030" i="21"/>
  <c r="F1030" i="21"/>
  <c r="O1036" i="21"/>
  <c r="Q1036" i="21"/>
  <c r="M1036" i="21"/>
  <c r="K1036" i="21"/>
  <c r="D1031" i="21"/>
  <c r="H1037" i="21"/>
  <c r="F1031" i="21"/>
  <c r="E1031" i="21"/>
  <c r="J1037" i="21"/>
  <c r="N1037" i="21"/>
  <c r="P1037" i="21"/>
  <c r="I1037" i="21"/>
  <c r="L1037" i="21"/>
  <c r="Q1037" i="21"/>
  <c r="K1037" i="21"/>
  <c r="M1037" i="21"/>
  <c r="O1037" i="21"/>
  <c r="H1038" i="21"/>
  <c r="D1032" i="21"/>
  <c r="L1038" i="21"/>
  <c r="J1038" i="21"/>
  <c r="N1038" i="21"/>
  <c r="P1038" i="21"/>
  <c r="I1038" i="21"/>
  <c r="E1032" i="21"/>
  <c r="F1032" i="21"/>
  <c r="K1038" i="21"/>
  <c r="O1038" i="21"/>
  <c r="Q1038" i="21"/>
  <c r="M1038" i="21"/>
  <c r="D1033" i="21"/>
  <c r="H1039" i="21"/>
  <c r="E1033" i="21"/>
  <c r="F1033" i="21"/>
  <c r="L1039" i="21"/>
  <c r="I1039" i="21"/>
  <c r="J1039" i="21"/>
  <c r="N1039" i="21"/>
  <c r="P1039" i="21"/>
  <c r="O1039" i="21"/>
  <c r="M1039" i="21"/>
  <c r="K1039" i="21"/>
  <c r="Q1039" i="21"/>
  <c r="H1040" i="21"/>
  <c r="D1034" i="21"/>
  <c r="P1040" i="21"/>
  <c r="L1040" i="21"/>
  <c r="N1040" i="21"/>
  <c r="J1040" i="21"/>
  <c r="I1040" i="21"/>
  <c r="E1034" i="21"/>
  <c r="F1034" i="21"/>
  <c r="K1040" i="21"/>
  <c r="Q1040" i="21"/>
  <c r="O1040" i="21"/>
  <c r="M1040" i="21"/>
  <c r="D1035" i="21"/>
  <c r="H1041" i="21"/>
  <c r="F1035" i="21"/>
  <c r="E1035" i="21"/>
  <c r="L1041" i="21"/>
  <c r="I1041" i="21"/>
  <c r="P1041" i="21"/>
  <c r="J1041" i="21"/>
  <c r="N1041" i="21"/>
  <c r="M1041" i="21"/>
  <c r="Q1041" i="21"/>
  <c r="K1041" i="21"/>
  <c r="O1041" i="21"/>
  <c r="H1042" i="21"/>
  <c r="D1036" i="21"/>
  <c r="N1042" i="21"/>
  <c r="J1042" i="21"/>
  <c r="P1042" i="21"/>
  <c r="L1042" i="21"/>
  <c r="I1042" i="21"/>
  <c r="E1036" i="21"/>
  <c r="F1036" i="21"/>
  <c r="M1042" i="21"/>
  <c r="O1042" i="21"/>
  <c r="K1042" i="21"/>
  <c r="Q1042" i="21"/>
  <c r="D1037" i="21"/>
  <c r="H1043" i="21"/>
  <c r="E1037" i="21"/>
  <c r="F1037" i="21"/>
  <c r="N1043" i="21"/>
  <c r="J1043" i="21"/>
  <c r="P1043" i="21"/>
  <c r="L1043" i="21"/>
  <c r="I1043" i="21"/>
  <c r="K1043" i="21"/>
  <c r="M1043" i="21"/>
  <c r="O1043" i="21"/>
  <c r="Q1043" i="21"/>
  <c r="H1044" i="21"/>
  <c r="D1038" i="21"/>
  <c r="P1044" i="21"/>
  <c r="L1044" i="21"/>
  <c r="J1044" i="21"/>
  <c r="N1044" i="21"/>
  <c r="I1044" i="21"/>
  <c r="F1038" i="21"/>
  <c r="E1038" i="21"/>
  <c r="O1044" i="21"/>
  <c r="K1044" i="21"/>
  <c r="M1044" i="21"/>
  <c r="Q1044" i="21"/>
  <c r="D1039" i="21"/>
  <c r="H1045" i="21"/>
  <c r="F1039" i="21"/>
  <c r="E1039" i="21"/>
  <c r="P1045" i="21"/>
  <c r="I1045" i="21"/>
  <c r="J1045" i="21"/>
  <c r="L1045" i="21"/>
  <c r="N1045" i="21"/>
  <c r="Q1045" i="21"/>
  <c r="K1045" i="21"/>
  <c r="M1045" i="21"/>
  <c r="O1045" i="21"/>
  <c r="H1046" i="21"/>
  <c r="D1040" i="21"/>
  <c r="I1046" i="21"/>
  <c r="J1046" i="21"/>
  <c r="L1046" i="21"/>
  <c r="P1046" i="21"/>
  <c r="N1046" i="21"/>
  <c r="F1040" i="21"/>
  <c r="E1040" i="21"/>
  <c r="K1046" i="21"/>
  <c r="M1046" i="21"/>
  <c r="Q1046" i="21"/>
  <c r="O1046" i="21"/>
  <c r="D1041" i="21"/>
  <c r="H1047" i="21"/>
  <c r="E1041" i="21"/>
  <c r="F1041" i="21"/>
  <c r="J1047" i="21"/>
  <c r="I1047" i="21"/>
  <c r="N1047" i="21"/>
  <c r="L1047" i="21"/>
  <c r="P1047" i="21"/>
  <c r="K1047" i="21"/>
  <c r="M1047" i="21"/>
  <c r="Q1047" i="21"/>
  <c r="O1047" i="21"/>
  <c r="D1042" i="21"/>
  <c r="H1048" i="21"/>
  <c r="E1042" i="21"/>
  <c r="F1042" i="21"/>
  <c r="I1048" i="21"/>
  <c r="L1048" i="21"/>
  <c r="J1048" i="21"/>
  <c r="P1048" i="21"/>
  <c r="N1048" i="21"/>
  <c r="M1048" i="21"/>
  <c r="K1048" i="21"/>
  <c r="O1048" i="21"/>
  <c r="Q1048" i="21"/>
  <c r="H1049" i="21"/>
  <c r="D1043" i="21"/>
  <c r="N1049" i="21"/>
  <c r="L1049" i="21"/>
  <c r="I1049" i="21"/>
  <c r="J1049" i="21"/>
  <c r="P1049" i="21"/>
  <c r="F1043" i="21"/>
  <c r="E1043" i="21"/>
  <c r="O1049" i="21"/>
  <c r="M1049" i="21"/>
  <c r="K1049" i="21"/>
  <c r="Q1049" i="21"/>
  <c r="D1044" i="21"/>
  <c r="H1050" i="21"/>
  <c r="E1044" i="21"/>
  <c r="F1044" i="21"/>
  <c r="N1050" i="21"/>
  <c r="L1050" i="21"/>
  <c r="I1050" i="21"/>
  <c r="P1050" i="21"/>
  <c r="J1050" i="21"/>
  <c r="M1050" i="21"/>
  <c r="Q1050" i="21"/>
  <c r="O1050" i="21"/>
  <c r="K1050" i="21"/>
  <c r="H1051" i="21"/>
  <c r="D1045" i="21"/>
  <c r="I1051" i="21"/>
  <c r="N1051" i="21"/>
  <c r="P1051" i="21"/>
  <c r="J1051" i="21"/>
  <c r="L1051" i="21"/>
  <c r="E1045" i="21"/>
  <c r="F1045" i="21"/>
  <c r="O1051" i="21"/>
  <c r="M1051" i="21"/>
  <c r="Q1051" i="21"/>
  <c r="K1051" i="21"/>
  <c r="D1046" i="21"/>
  <c r="H1052" i="21"/>
  <c r="F1046" i="21"/>
  <c r="E1046" i="21"/>
  <c r="N1052" i="21"/>
  <c r="J1052" i="21"/>
  <c r="I1052" i="21"/>
  <c r="P1052" i="21"/>
  <c r="L1052" i="21"/>
  <c r="Q1052" i="21"/>
  <c r="O1052" i="21"/>
  <c r="M1052" i="21"/>
  <c r="K1052" i="21"/>
  <c r="H1053" i="21"/>
  <c r="D1047" i="21"/>
  <c r="N1053" i="21"/>
  <c r="L1053" i="21"/>
  <c r="I1053" i="21"/>
  <c r="P1053" i="21"/>
  <c r="J1053" i="21"/>
  <c r="F1047" i="21"/>
  <c r="E1047" i="21"/>
  <c r="Q1053" i="21"/>
  <c r="M1053" i="21"/>
  <c r="O1053" i="21"/>
  <c r="K1053" i="21"/>
  <c r="D1048" i="21"/>
  <c r="H1054" i="21"/>
  <c r="F1048" i="21"/>
  <c r="E1048" i="21"/>
  <c r="L1054" i="21"/>
  <c r="J1054" i="21"/>
  <c r="I1054" i="21"/>
  <c r="P1054" i="21"/>
  <c r="N1054" i="21"/>
  <c r="O1054" i="21"/>
  <c r="M1054" i="21"/>
  <c r="Q1054" i="21"/>
  <c r="K1054" i="21"/>
  <c r="H1055" i="21"/>
  <c r="D1049" i="21"/>
  <c r="N1055" i="21"/>
  <c r="I1055" i="21"/>
  <c r="J1055" i="21"/>
  <c r="P1055" i="21"/>
  <c r="L1055" i="21"/>
  <c r="E1049" i="21"/>
  <c r="F1049" i="21"/>
  <c r="K1055" i="21"/>
  <c r="O1055" i="21"/>
  <c r="Q1055" i="21"/>
  <c r="M1055" i="21"/>
  <c r="D1050" i="21"/>
  <c r="H1056" i="21"/>
  <c r="E1050" i="21"/>
  <c r="F1050" i="21"/>
  <c r="L1056" i="21"/>
  <c r="I1056" i="21"/>
  <c r="J1056" i="21"/>
  <c r="P1056" i="21"/>
  <c r="N1056" i="21"/>
  <c r="M1056" i="21"/>
  <c r="K1056" i="21"/>
  <c r="O1056" i="21"/>
  <c r="Q1056" i="21"/>
  <c r="H1057" i="21"/>
  <c r="D1051" i="21"/>
  <c r="J1057" i="21"/>
  <c r="L1057" i="21"/>
  <c r="P1057" i="21"/>
  <c r="N1057" i="21"/>
  <c r="I1057" i="21"/>
  <c r="F1051" i="21"/>
  <c r="E1051" i="21"/>
  <c r="O1057" i="21"/>
  <c r="K1057" i="21"/>
  <c r="Q1057" i="21"/>
  <c r="M1057" i="21"/>
  <c r="D1052" i="21"/>
  <c r="H1058" i="21"/>
  <c r="E1052" i="21"/>
  <c r="F1052" i="21"/>
  <c r="L1058" i="21"/>
  <c r="P1058" i="21"/>
  <c r="J1058" i="21"/>
  <c r="I1058" i="21"/>
  <c r="N1058" i="21"/>
  <c r="O1058" i="21"/>
  <c r="K1058" i="21"/>
  <c r="M1058" i="21"/>
  <c r="Q1058" i="21"/>
  <c r="H1059" i="21"/>
  <c r="D1053" i="21"/>
  <c r="J1059" i="21"/>
  <c r="P1059" i="21"/>
  <c r="N1059" i="21"/>
  <c r="I1059" i="21"/>
  <c r="L1059" i="21"/>
  <c r="E1053" i="21"/>
  <c r="F1053" i="21"/>
  <c r="K1059" i="21"/>
  <c r="M1059" i="21"/>
  <c r="Q1059" i="21"/>
  <c r="O1059" i="21"/>
  <c r="H1060" i="21"/>
  <c r="D1054" i="21"/>
  <c r="I1060" i="21"/>
  <c r="P1060" i="21"/>
  <c r="N1060" i="21"/>
  <c r="J1060" i="21"/>
  <c r="L1060" i="21"/>
  <c r="F1054" i="21"/>
  <c r="E1054" i="21"/>
  <c r="O1060" i="21"/>
  <c r="K1060" i="21"/>
  <c r="Q1060" i="21"/>
  <c r="M1060" i="21"/>
  <c r="H1061" i="21"/>
  <c r="D1055" i="21"/>
  <c r="J1061" i="21"/>
  <c r="L1061" i="21"/>
  <c r="P1061" i="21"/>
  <c r="N1061" i="21"/>
  <c r="I1061" i="21"/>
  <c r="E1055" i="21"/>
  <c r="F1055" i="21"/>
  <c r="Q1061" i="21"/>
  <c r="K1061" i="21"/>
  <c r="M1061" i="21"/>
  <c r="O1061" i="21"/>
  <c r="H1062" i="21"/>
  <c r="D1056" i="21"/>
  <c r="I1062" i="21"/>
  <c r="P1062" i="21"/>
  <c r="N1062" i="21"/>
  <c r="J1062" i="21"/>
  <c r="L1062" i="21"/>
  <c r="E1056" i="21"/>
  <c r="F1056" i="21"/>
  <c r="O1062" i="21"/>
  <c r="K1062" i="21"/>
  <c r="Q1062" i="21"/>
  <c r="M1062" i="21"/>
  <c r="H1063" i="21"/>
  <c r="D1057" i="21"/>
  <c r="J1063" i="21"/>
  <c r="I1063" i="21"/>
  <c r="N1063" i="21"/>
  <c r="P1063" i="21"/>
  <c r="L1063" i="21"/>
  <c r="E1057" i="21"/>
  <c r="F1057" i="21"/>
  <c r="Q1063" i="21"/>
  <c r="K1063" i="21"/>
  <c r="M1063" i="21"/>
  <c r="O1063" i="21"/>
  <c r="D1058" i="21"/>
  <c r="H1064" i="21"/>
  <c r="F1058" i="21"/>
  <c r="E1058" i="21"/>
  <c r="I1064" i="21"/>
  <c r="L1064" i="21"/>
  <c r="P1064" i="21"/>
  <c r="N1064" i="21"/>
  <c r="J1064" i="21"/>
  <c r="K1064" i="21"/>
  <c r="M1064" i="21"/>
  <c r="Q1064" i="21"/>
  <c r="O1064" i="21"/>
  <c r="H1065" i="21"/>
  <c r="D1059" i="21"/>
  <c r="L1065" i="21"/>
  <c r="I1065" i="21"/>
  <c r="N1065" i="21"/>
  <c r="J1065" i="21"/>
  <c r="P1065" i="21"/>
  <c r="E1059" i="21"/>
  <c r="F1059" i="21"/>
  <c r="Q1065" i="21"/>
  <c r="K1065" i="21"/>
  <c r="M1065" i="21"/>
  <c r="O1065" i="21"/>
  <c r="D1060" i="21"/>
  <c r="H1066" i="21"/>
  <c r="E1060" i="21"/>
  <c r="F1060" i="21"/>
  <c r="L1066" i="21"/>
  <c r="P1066" i="21"/>
  <c r="J1066" i="21"/>
  <c r="I1066" i="21"/>
  <c r="N1066" i="21"/>
  <c r="K1066" i="21"/>
  <c r="Q1066" i="21"/>
  <c r="O1066" i="21"/>
  <c r="M1066" i="21"/>
  <c r="D1061" i="21"/>
  <c r="H1067" i="21"/>
  <c r="F1061" i="21"/>
  <c r="E1061" i="21"/>
  <c r="N1067" i="21"/>
  <c r="P1067" i="21"/>
  <c r="I1067" i="21"/>
  <c r="L1067" i="21"/>
  <c r="J1067" i="21"/>
  <c r="Q1067" i="21"/>
  <c r="M1067" i="21"/>
  <c r="K1067" i="21"/>
  <c r="O1067" i="21"/>
  <c r="H1068" i="21"/>
  <c r="D1062" i="21"/>
  <c r="N1068" i="21"/>
  <c r="L1068" i="21"/>
  <c r="J1068" i="21"/>
  <c r="P1068" i="21"/>
  <c r="I1068" i="21"/>
  <c r="E1062" i="21"/>
  <c r="F1062" i="21"/>
  <c r="M1068" i="21"/>
  <c r="Q1068" i="21"/>
  <c r="O1068" i="21"/>
  <c r="K1068" i="21"/>
  <c r="D1063" i="21"/>
  <c r="H1069" i="21"/>
  <c r="F1063" i="21"/>
  <c r="E1063" i="21"/>
  <c r="N1069" i="21"/>
  <c r="J1069" i="21"/>
  <c r="I1069" i="21"/>
  <c r="L1069" i="21"/>
  <c r="P1069" i="21"/>
  <c r="M1069" i="21"/>
  <c r="O1069" i="21"/>
  <c r="Q1069" i="21"/>
  <c r="K1069" i="21"/>
  <c r="H1070" i="21"/>
  <c r="D1064" i="21"/>
  <c r="I1070" i="21"/>
  <c r="P1070" i="21"/>
  <c r="N1070" i="21"/>
  <c r="L1070" i="21"/>
  <c r="J1070" i="21"/>
  <c r="F1064" i="21"/>
  <c r="E1064" i="21"/>
  <c r="Q1070" i="21"/>
  <c r="M1070" i="21"/>
  <c r="K1070" i="21"/>
  <c r="O1070" i="21"/>
  <c r="D1065" i="21"/>
  <c r="H1071" i="21"/>
  <c r="E1065" i="21"/>
  <c r="F1065" i="21"/>
  <c r="L1071" i="21"/>
  <c r="N1071" i="21"/>
  <c r="J1071" i="21"/>
  <c r="P1071" i="21"/>
  <c r="I1071" i="21"/>
  <c r="O1071" i="21"/>
  <c r="M1071" i="21"/>
  <c r="Q1071" i="21"/>
  <c r="K1071" i="21"/>
  <c r="H1072" i="21"/>
  <c r="D1066" i="21"/>
  <c r="P1072" i="21"/>
  <c r="I1072" i="21"/>
  <c r="L1072" i="21"/>
  <c r="N1072" i="21"/>
  <c r="J1072" i="21"/>
  <c r="E1066" i="21"/>
  <c r="F1066" i="21"/>
  <c r="M1072" i="21"/>
  <c r="O1072" i="21"/>
  <c r="K1072" i="21"/>
  <c r="Q1072" i="21"/>
  <c r="D1067" i="21"/>
  <c r="H1073" i="21"/>
  <c r="E1067" i="21"/>
  <c r="F1067" i="21"/>
  <c r="N1073" i="21"/>
  <c r="I1073" i="21"/>
  <c r="L1073" i="21"/>
  <c r="P1073" i="21"/>
  <c r="J1073" i="21"/>
  <c r="M1073" i="21"/>
  <c r="O1073" i="21"/>
  <c r="Q1073" i="21"/>
  <c r="K1073" i="21"/>
  <c r="H1074" i="21"/>
  <c r="D1068" i="21"/>
  <c r="P1074" i="21"/>
  <c r="N1074" i="21"/>
  <c r="I1074" i="21"/>
  <c r="J1074" i="21"/>
  <c r="L1074" i="21"/>
  <c r="F1068" i="21"/>
  <c r="E1068" i="21"/>
  <c r="K1074" i="21"/>
  <c r="O1074" i="21"/>
  <c r="Q1074" i="21"/>
  <c r="M1074" i="21"/>
  <c r="D1069" i="21"/>
  <c r="H1075" i="21"/>
  <c r="F1069" i="21"/>
  <c r="E1069" i="21"/>
  <c r="I1075" i="21"/>
  <c r="N1075" i="21"/>
  <c r="L1075" i="21"/>
  <c r="P1075" i="21"/>
  <c r="J1075" i="21"/>
  <c r="Q1075" i="21"/>
  <c r="K1075" i="21"/>
  <c r="O1075" i="21"/>
  <c r="M1075" i="21"/>
  <c r="H1076" i="21"/>
  <c r="D1070" i="21"/>
  <c r="I1076" i="21"/>
  <c r="N1076" i="21"/>
  <c r="P1076" i="21"/>
  <c r="L1076" i="21"/>
  <c r="J1076" i="21"/>
  <c r="F1070" i="21"/>
  <c r="E1070" i="21"/>
  <c r="Q1076" i="21"/>
  <c r="O1076" i="21"/>
  <c r="M1076" i="21"/>
  <c r="K1076" i="21"/>
  <c r="D1071" i="21"/>
  <c r="H1077" i="21"/>
  <c r="E1071" i="21"/>
  <c r="F1071" i="21"/>
  <c r="I1077" i="21"/>
  <c r="P1077" i="21"/>
  <c r="L1077" i="21"/>
  <c r="N1077" i="21"/>
  <c r="J1077" i="21"/>
  <c r="K1077" i="21"/>
  <c r="Q1077" i="21"/>
  <c r="O1077" i="21"/>
  <c r="M1077" i="21"/>
  <c r="H1078" i="21"/>
  <c r="D1072" i="21"/>
  <c r="I1078" i="21"/>
  <c r="N1078" i="21"/>
  <c r="P1078" i="21"/>
  <c r="L1078" i="21"/>
  <c r="J1078" i="21"/>
  <c r="F1072" i="21"/>
  <c r="E1072" i="21"/>
  <c r="Q1078" i="21"/>
  <c r="O1078" i="21"/>
  <c r="K1078" i="21"/>
  <c r="M1078" i="21"/>
  <c r="D1073" i="21"/>
  <c r="H1079" i="21"/>
  <c r="E1073" i="21"/>
  <c r="F1073" i="21"/>
  <c r="N1079" i="21"/>
  <c r="I1079" i="21"/>
  <c r="J1079" i="21"/>
  <c r="P1079" i="21"/>
  <c r="L1079" i="21"/>
  <c r="K1079" i="21"/>
  <c r="O1079" i="21"/>
  <c r="Q1079" i="21"/>
  <c r="M1079" i="21"/>
  <c r="H1080" i="21"/>
  <c r="D1074" i="21"/>
  <c r="N1080" i="21"/>
  <c r="J1080" i="21"/>
  <c r="P1080" i="21"/>
  <c r="L1080" i="21"/>
  <c r="I1080" i="21"/>
  <c r="F1074" i="21"/>
  <c r="E1074" i="21"/>
  <c r="K1080" i="21"/>
  <c r="Q1080" i="21"/>
  <c r="M1080" i="21"/>
  <c r="O1080" i="21"/>
  <c r="D1075" i="21"/>
  <c r="H1081" i="21"/>
  <c r="E1075" i="21"/>
  <c r="F1075" i="21"/>
  <c r="J1081" i="21"/>
  <c r="L1081" i="21"/>
  <c r="I1081" i="21"/>
  <c r="P1081" i="21"/>
  <c r="N1081" i="21"/>
  <c r="K1081" i="21"/>
  <c r="Q1081" i="21"/>
  <c r="M1081" i="21"/>
  <c r="O1081" i="21"/>
  <c r="H1082" i="21"/>
  <c r="D1076" i="21"/>
  <c r="N1082" i="21"/>
  <c r="L1082" i="21"/>
  <c r="J1082" i="21"/>
  <c r="P1082" i="21"/>
  <c r="I1082" i="21"/>
  <c r="E1076" i="21"/>
  <c r="F1076" i="21"/>
  <c r="K1082" i="21"/>
  <c r="Q1082" i="21"/>
  <c r="O1082" i="21"/>
  <c r="M1082" i="21"/>
  <c r="D1077" i="21"/>
  <c r="H1083" i="21"/>
  <c r="F1077" i="21"/>
  <c r="E1077" i="21"/>
  <c r="J1083" i="21"/>
  <c r="L1083" i="21"/>
  <c r="I1083" i="21"/>
  <c r="N1083" i="21"/>
  <c r="P1083" i="21"/>
  <c r="O1083" i="21"/>
  <c r="K1083" i="21"/>
  <c r="Q1083" i="21"/>
  <c r="M1083" i="21"/>
  <c r="H1084" i="21"/>
  <c r="D1078" i="21"/>
  <c r="P1084" i="21"/>
  <c r="I1084" i="21"/>
  <c r="L1084" i="21"/>
  <c r="N1084" i="21"/>
  <c r="J1084" i="21"/>
  <c r="F1078" i="21"/>
  <c r="E1078" i="21"/>
  <c r="M1084" i="21"/>
  <c r="Q1084" i="21"/>
  <c r="K1084" i="21"/>
  <c r="O1084" i="21"/>
  <c r="D1079" i="21"/>
  <c r="H1085" i="21"/>
  <c r="E1079" i="21"/>
  <c r="F1079" i="21"/>
  <c r="J1085" i="21"/>
  <c r="N1085" i="21"/>
  <c r="L1085" i="21"/>
  <c r="I1085" i="21"/>
  <c r="P1085" i="21"/>
  <c r="M1085" i="21"/>
  <c r="K1085" i="21"/>
  <c r="Q1085" i="21"/>
  <c r="O1085" i="21"/>
  <c r="H1086" i="21"/>
  <c r="D1080" i="21"/>
  <c r="P1086" i="21"/>
  <c r="L1086" i="21"/>
  <c r="N1086" i="21"/>
  <c r="J1086" i="21"/>
  <c r="I1086" i="21"/>
  <c r="E1080" i="21"/>
  <c r="F1080" i="21"/>
  <c r="M1086" i="21"/>
  <c r="K1086" i="21"/>
  <c r="Q1086" i="21"/>
  <c r="O1086" i="21"/>
  <c r="D1081" i="21"/>
  <c r="H1087" i="21"/>
  <c r="E1081" i="21"/>
  <c r="F1081" i="21"/>
  <c r="I1087" i="21"/>
  <c r="L1087" i="21"/>
  <c r="J1087" i="21"/>
  <c r="P1087" i="21"/>
  <c r="N1087" i="21"/>
  <c r="O1087" i="21"/>
  <c r="M1087" i="21"/>
  <c r="K1087" i="21"/>
  <c r="Q1087" i="21"/>
  <c r="H1088" i="21"/>
  <c r="D1082" i="21"/>
  <c r="P1088" i="21"/>
  <c r="L1088" i="21"/>
  <c r="J1088" i="21"/>
  <c r="N1088" i="21"/>
  <c r="I1088" i="21"/>
  <c r="E1082" i="21"/>
  <c r="F1082" i="21"/>
  <c r="M1088" i="21"/>
  <c r="Q1088" i="21"/>
  <c r="O1088" i="21"/>
  <c r="K1088" i="21"/>
  <c r="D1083" i="21"/>
  <c r="H1089" i="21"/>
  <c r="E1083" i="21"/>
  <c r="F1083" i="21"/>
  <c r="I1089" i="21"/>
  <c r="L1089" i="21"/>
  <c r="P1089" i="21"/>
  <c r="N1089" i="21"/>
  <c r="J1089" i="21"/>
  <c r="Q1089" i="21"/>
  <c r="K1089" i="21"/>
  <c r="M1089" i="21"/>
  <c r="O1089" i="21"/>
  <c r="H1090" i="21"/>
  <c r="D1084" i="21"/>
  <c r="L1090" i="21"/>
  <c r="N1090" i="21"/>
  <c r="P1090" i="21"/>
  <c r="J1090" i="21"/>
  <c r="I1090" i="21"/>
  <c r="E1084" i="21"/>
  <c r="F1084" i="21"/>
  <c r="K1090" i="21"/>
  <c r="O1090" i="21"/>
  <c r="Q1090" i="21"/>
  <c r="M1090" i="21"/>
  <c r="D1085" i="21"/>
  <c r="H1091" i="21"/>
  <c r="E1085" i="21"/>
  <c r="F1085" i="21"/>
  <c r="P1091" i="21"/>
  <c r="I1091" i="21"/>
  <c r="L1091" i="21"/>
  <c r="N1091" i="21"/>
  <c r="J1091" i="21"/>
  <c r="K1091" i="21"/>
  <c r="O1091" i="21"/>
  <c r="M1091" i="21"/>
  <c r="Q1091" i="21"/>
  <c r="H1092" i="21"/>
  <c r="D1086" i="21"/>
  <c r="P1092" i="21"/>
  <c r="N1092" i="21"/>
  <c r="L1092" i="21"/>
  <c r="J1092" i="21"/>
  <c r="I1092" i="21"/>
  <c r="F1086" i="21"/>
  <c r="E1086" i="21"/>
  <c r="O1092" i="21"/>
  <c r="K1092" i="21"/>
  <c r="Q1092" i="21"/>
  <c r="M1092" i="21"/>
  <c r="D1087" i="21"/>
  <c r="H1093" i="21"/>
  <c r="F1087" i="21"/>
  <c r="E1087" i="21"/>
  <c r="L1093" i="21"/>
  <c r="J1093" i="21"/>
  <c r="I1093" i="21"/>
  <c r="N1093" i="21"/>
  <c r="P1093" i="21"/>
  <c r="Q1093" i="21"/>
  <c r="O1093" i="21"/>
  <c r="K1093" i="21"/>
  <c r="M1093" i="21"/>
  <c r="H1094" i="21"/>
  <c r="D1088" i="21"/>
  <c r="L1094" i="21"/>
  <c r="N1094" i="21"/>
  <c r="P1094" i="21"/>
  <c r="J1094" i="21"/>
  <c r="I1094" i="21"/>
  <c r="E1088" i="21"/>
  <c r="F1088" i="21"/>
  <c r="O1094" i="21"/>
  <c r="K1094" i="21"/>
  <c r="Q1094" i="21"/>
  <c r="M1094" i="21"/>
  <c r="H1095" i="21"/>
  <c r="D1089" i="21"/>
  <c r="J1095" i="21"/>
  <c r="I1095" i="21"/>
  <c r="P1095" i="21"/>
  <c r="N1095" i="21"/>
  <c r="L1095" i="21"/>
  <c r="E1089" i="21"/>
  <c r="F1089" i="21"/>
  <c r="K1095" i="21"/>
  <c r="M1095" i="21"/>
  <c r="Q1095" i="21"/>
  <c r="O1095" i="21"/>
  <c r="D1090" i="21"/>
  <c r="H1096" i="21"/>
  <c r="E1090" i="21"/>
  <c r="F1090" i="21"/>
  <c r="J1096" i="21"/>
  <c r="N1096" i="21"/>
  <c r="P1096" i="21"/>
  <c r="I1096" i="21"/>
  <c r="L1096" i="21"/>
  <c r="O1096" i="21"/>
  <c r="M1096" i="21"/>
  <c r="K1096" i="21"/>
  <c r="Q1096" i="21"/>
  <c r="D1091" i="21"/>
  <c r="H1097" i="21"/>
  <c r="E1091" i="21"/>
  <c r="F1091" i="21"/>
  <c r="J1097" i="21"/>
  <c r="N1097" i="21"/>
  <c r="L1097" i="21"/>
  <c r="I1097" i="21"/>
  <c r="P1097" i="21"/>
  <c r="M1097" i="21"/>
  <c r="Q1097" i="21"/>
  <c r="O1097" i="21"/>
  <c r="K1097" i="21"/>
  <c r="H1098" i="21"/>
  <c r="D1092" i="21"/>
  <c r="J1098" i="21"/>
  <c r="L1098" i="21"/>
  <c r="I1098" i="21"/>
  <c r="P1098" i="21"/>
  <c r="N1098" i="21"/>
  <c r="E1092" i="21"/>
  <c r="F1092" i="21"/>
  <c r="Q1098" i="21"/>
  <c r="O1098" i="21"/>
  <c r="K1098" i="21"/>
  <c r="M1098" i="21"/>
  <c r="D1093" i="21"/>
  <c r="H1099" i="21"/>
  <c r="F1093" i="21"/>
  <c r="E1093" i="21"/>
  <c r="N1099" i="21"/>
  <c r="I1099" i="21"/>
  <c r="P1099" i="21"/>
  <c r="L1099" i="21"/>
  <c r="J1099" i="21"/>
  <c r="K1099" i="21"/>
  <c r="M1099" i="21"/>
  <c r="Q1099" i="21"/>
  <c r="O1099" i="21"/>
  <c r="H1100" i="21"/>
  <c r="D1094" i="21"/>
  <c r="P1100" i="21"/>
  <c r="I1100" i="21"/>
  <c r="L1100" i="21"/>
  <c r="N1100" i="21"/>
  <c r="J1100" i="21"/>
  <c r="E1094" i="21"/>
  <c r="F1094" i="21"/>
  <c r="Q1100" i="21"/>
  <c r="M1100" i="21"/>
  <c r="O1100" i="21"/>
  <c r="K1100" i="21"/>
  <c r="D1095" i="21"/>
  <c r="H1101" i="21"/>
  <c r="E1095" i="21"/>
  <c r="F1095" i="21"/>
  <c r="N1101" i="21"/>
  <c r="L1101" i="21"/>
  <c r="P1101" i="21"/>
  <c r="I1101" i="21"/>
  <c r="J1101" i="21"/>
  <c r="K1101" i="21"/>
  <c r="Q1101" i="21"/>
  <c r="M1101" i="21"/>
  <c r="O1101" i="21"/>
  <c r="H1102" i="21"/>
  <c r="D1096" i="21"/>
  <c r="L1102" i="21"/>
  <c r="P1102" i="21"/>
  <c r="N1102" i="21"/>
  <c r="J1102" i="21"/>
  <c r="I1102" i="21"/>
  <c r="F1096" i="21"/>
  <c r="E1096" i="21"/>
  <c r="O1102" i="21"/>
  <c r="K1102" i="21"/>
  <c r="M1102" i="21"/>
  <c r="Q1102" i="21"/>
  <c r="D1097" i="21"/>
  <c r="H1103" i="21"/>
  <c r="E1097" i="21"/>
  <c r="F1097" i="21"/>
  <c r="L1103" i="21"/>
  <c r="P1103" i="21"/>
  <c r="J1103" i="21"/>
  <c r="N1103" i="21"/>
  <c r="I1103" i="21"/>
  <c r="Q1103" i="21"/>
  <c r="K1103" i="21"/>
  <c r="M1103" i="21"/>
  <c r="O1103" i="21"/>
  <c r="H1104" i="21"/>
  <c r="D1098" i="21"/>
  <c r="P1104" i="21"/>
  <c r="L1104" i="21"/>
  <c r="N1104" i="21"/>
  <c r="J1104" i="21"/>
  <c r="I1104" i="21"/>
  <c r="F1098" i="21"/>
  <c r="E1098" i="21"/>
  <c r="M1104" i="21"/>
  <c r="K1104" i="21"/>
  <c r="Q1104" i="21"/>
  <c r="O1104" i="21"/>
  <c r="H1105" i="21"/>
  <c r="D1099" i="21"/>
  <c r="J1105" i="21"/>
  <c r="P1105" i="21"/>
  <c r="L1105" i="21"/>
  <c r="N1105" i="21"/>
  <c r="I1105" i="21"/>
  <c r="F1099" i="21"/>
  <c r="E1099" i="21"/>
  <c r="Q1105" i="21"/>
  <c r="M1105" i="21"/>
  <c r="O1105" i="21"/>
  <c r="K1105" i="21"/>
  <c r="D1100" i="21"/>
  <c r="H1106" i="21"/>
  <c r="F1100" i="21"/>
  <c r="E1100" i="21"/>
  <c r="L1106" i="21"/>
  <c r="J1106" i="21"/>
  <c r="I1106" i="21"/>
  <c r="N1106" i="21"/>
  <c r="P1106" i="21"/>
  <c r="Q1106" i="21"/>
  <c r="O1106" i="21"/>
  <c r="M1106" i="21"/>
  <c r="K1106" i="21"/>
  <c r="H1107" i="21"/>
  <c r="D1101" i="21"/>
  <c r="P1107" i="21"/>
  <c r="N1107" i="21"/>
  <c r="I1107" i="21"/>
  <c r="L1107" i="21"/>
  <c r="J1107" i="21"/>
  <c r="E1101" i="21"/>
  <c r="F1101" i="21"/>
  <c r="O1107" i="21"/>
  <c r="K1107" i="21"/>
  <c r="M1107" i="21"/>
  <c r="Q1107" i="21"/>
  <c r="D1102" i="21"/>
  <c r="H1108" i="21"/>
  <c r="F1102" i="21"/>
  <c r="E1102" i="21"/>
  <c r="P1108" i="21"/>
  <c r="L1108" i="21"/>
  <c r="N1108" i="21"/>
  <c r="J1108" i="21"/>
  <c r="I1108" i="21"/>
  <c r="K1108" i="21"/>
  <c r="M1108" i="21"/>
  <c r="Q1108" i="21"/>
  <c r="O1108" i="21"/>
  <c r="H1109" i="21"/>
  <c r="D1103" i="21"/>
  <c r="I1109" i="21"/>
  <c r="N1109" i="21"/>
  <c r="L1109" i="21"/>
  <c r="J1109" i="21"/>
  <c r="P1109" i="21"/>
  <c r="E1103" i="21"/>
  <c r="F1103" i="21"/>
  <c r="Q1109" i="21"/>
  <c r="M1109" i="21"/>
  <c r="K1109" i="21"/>
  <c r="O1109" i="21"/>
  <c r="H1110" i="21"/>
  <c r="D1104" i="21"/>
  <c r="J1110" i="21"/>
  <c r="I1110" i="21"/>
  <c r="L1110" i="21"/>
  <c r="N1110" i="21"/>
  <c r="P1110" i="21"/>
  <c r="F1104" i="21"/>
  <c r="E1104" i="21"/>
  <c r="K1110" i="21"/>
  <c r="O1110" i="21"/>
  <c r="Q1110" i="21"/>
  <c r="M1110" i="21"/>
  <c r="D1105" i="21"/>
  <c r="H1111" i="21"/>
  <c r="F1105" i="21"/>
  <c r="E1105" i="21"/>
  <c r="P1111" i="21"/>
  <c r="L1111" i="21"/>
  <c r="I1111" i="21"/>
  <c r="N1111" i="21"/>
  <c r="J1111" i="21"/>
  <c r="M1111" i="21"/>
  <c r="O1111" i="21"/>
  <c r="K1111" i="21"/>
  <c r="Q1111" i="21"/>
  <c r="H1112" i="21"/>
  <c r="D1106" i="21"/>
  <c r="L1112" i="21"/>
  <c r="N1112" i="21"/>
  <c r="P1112" i="21"/>
  <c r="J1112" i="21"/>
  <c r="I1112" i="21"/>
  <c r="E1106" i="21"/>
  <c r="F1106" i="21"/>
  <c r="Q1112" i="21"/>
  <c r="M1112" i="21"/>
  <c r="K1112" i="21"/>
  <c r="O1112" i="21"/>
  <c r="D1107" i="21"/>
  <c r="H1113" i="21"/>
  <c r="E1107" i="21"/>
  <c r="F1107" i="21"/>
  <c r="P1113" i="21"/>
  <c r="J1113" i="21"/>
  <c r="L1113" i="21"/>
  <c r="N1113" i="21"/>
  <c r="I1113" i="21"/>
  <c r="K1113" i="21"/>
  <c r="Q1113" i="21"/>
  <c r="M1113" i="21"/>
  <c r="O1113" i="21"/>
  <c r="H1114" i="21"/>
  <c r="D1108" i="21"/>
  <c r="I1114" i="21"/>
  <c r="J1114" i="21"/>
  <c r="N1114" i="21"/>
  <c r="P1114" i="21"/>
  <c r="L1114" i="21"/>
  <c r="F1108" i="21"/>
  <c r="E1108" i="21"/>
  <c r="K1114" i="21"/>
  <c r="Q1114" i="21"/>
  <c r="O1114" i="21"/>
  <c r="M1114" i="21"/>
  <c r="D1109" i="21"/>
  <c r="H1115" i="21"/>
  <c r="F1109" i="21"/>
  <c r="E1109" i="21"/>
  <c r="I1115" i="21"/>
  <c r="N1115" i="21"/>
  <c r="P1115" i="21"/>
  <c r="L1115" i="21"/>
  <c r="J1115" i="21"/>
  <c r="K1115" i="21"/>
  <c r="Q1115" i="21"/>
  <c r="M1115" i="21"/>
  <c r="O1115" i="21"/>
  <c r="H1116" i="21"/>
  <c r="D1110" i="21"/>
  <c r="P1116" i="21"/>
  <c r="I1116" i="21"/>
  <c r="L1116" i="21"/>
  <c r="N1116" i="21"/>
  <c r="J1116" i="21"/>
  <c r="E1110" i="21"/>
  <c r="F1110" i="21"/>
  <c r="M1116" i="21"/>
  <c r="K1116" i="21"/>
  <c r="O1116" i="21"/>
  <c r="Q1116" i="21"/>
  <c r="D1111" i="21"/>
  <c r="H1117" i="21"/>
  <c r="E1111" i="21"/>
  <c r="F1111" i="21"/>
  <c r="P1117" i="21"/>
  <c r="L1117" i="21"/>
  <c r="N1117" i="21"/>
  <c r="J1117" i="21"/>
  <c r="I1117" i="21"/>
  <c r="M1117" i="21"/>
  <c r="K1117" i="21"/>
  <c r="Q1117" i="21"/>
  <c r="O1117" i="21"/>
  <c r="H1118" i="21"/>
  <c r="D1112" i="21"/>
  <c r="L1118" i="21"/>
  <c r="P1118" i="21"/>
  <c r="N1118" i="21"/>
  <c r="J1118" i="21"/>
  <c r="I1118" i="21"/>
  <c r="F1112" i="21"/>
  <c r="E1112" i="21"/>
  <c r="Q1118" i="21"/>
  <c r="M1118" i="21"/>
  <c r="K1118" i="21"/>
  <c r="O1118" i="21"/>
  <c r="D1113" i="21"/>
  <c r="H1119" i="21"/>
  <c r="F1113" i="21"/>
  <c r="E1113" i="21"/>
  <c r="P1119" i="21"/>
  <c r="L1119" i="21"/>
  <c r="I1119" i="21"/>
  <c r="N1119" i="21"/>
  <c r="J1119" i="21"/>
  <c r="O1119" i="21"/>
  <c r="K1119" i="21"/>
  <c r="M1119" i="21"/>
  <c r="Q1119" i="21"/>
  <c r="H1120" i="21"/>
  <c r="D1114" i="21"/>
  <c r="I1120" i="21"/>
  <c r="L1120" i="21"/>
  <c r="J1120" i="21"/>
  <c r="P1120" i="21"/>
  <c r="N1120" i="21"/>
  <c r="F1114" i="21"/>
  <c r="E1114" i="21"/>
  <c r="Q1120" i="21"/>
  <c r="K1120" i="21"/>
  <c r="O1120" i="21"/>
  <c r="M1120" i="21"/>
  <c r="D1115" i="21"/>
  <c r="H1121" i="21"/>
  <c r="E1115" i="21"/>
  <c r="F1115" i="21"/>
  <c r="J1121" i="21"/>
  <c r="I1121" i="21"/>
  <c r="L1121" i="21"/>
  <c r="P1121" i="21"/>
  <c r="N1121" i="21"/>
  <c r="Q1121" i="21"/>
  <c r="M1121" i="21"/>
  <c r="O1121" i="21"/>
  <c r="K1121" i="21"/>
  <c r="H1122" i="21"/>
  <c r="D1116" i="21"/>
  <c r="J1122" i="21"/>
  <c r="P1122" i="21"/>
  <c r="I1122" i="21"/>
  <c r="N1122" i="21"/>
  <c r="L1122" i="21"/>
  <c r="E1116" i="21"/>
  <c r="F1116" i="21"/>
  <c r="K1122" i="21"/>
  <c r="O1122" i="21"/>
  <c r="Q1122" i="21"/>
  <c r="M1122" i="21"/>
  <c r="D1117" i="21"/>
  <c r="H1123" i="21"/>
  <c r="F1117" i="21"/>
  <c r="E1117" i="21"/>
  <c r="P1123" i="21"/>
  <c r="N1123" i="21"/>
  <c r="J1123" i="21"/>
  <c r="I1123" i="21"/>
  <c r="L1123" i="21"/>
  <c r="K1123" i="21"/>
  <c r="O1123" i="21"/>
  <c r="Q1123" i="21"/>
  <c r="M1123" i="21"/>
  <c r="H1124" i="21"/>
  <c r="D1118" i="21"/>
  <c r="L1124" i="21"/>
  <c r="P1124" i="21"/>
  <c r="J1124" i="21"/>
  <c r="I1124" i="21"/>
  <c r="N1124" i="21"/>
  <c r="E1118" i="21"/>
  <c r="F1118" i="21"/>
  <c r="K1124" i="21"/>
  <c r="Q1124" i="21"/>
  <c r="O1124" i="21"/>
  <c r="M1124" i="21"/>
  <c r="D1119" i="21"/>
  <c r="H1125" i="21"/>
  <c r="E1119" i="21"/>
  <c r="F1119" i="21"/>
  <c r="L1125" i="21"/>
  <c r="N1125" i="21"/>
  <c r="J1125" i="21"/>
  <c r="P1125" i="21"/>
  <c r="I1125" i="21"/>
  <c r="M1125" i="21"/>
  <c r="Q1125" i="21"/>
  <c r="K1125" i="21"/>
  <c r="O1125" i="21"/>
  <c r="H1126" i="21"/>
  <c r="D1120" i="21"/>
  <c r="I1126" i="21"/>
  <c r="N1126" i="21"/>
  <c r="J1126" i="21"/>
  <c r="L1126" i="21"/>
  <c r="P1126" i="21"/>
  <c r="F1120" i="21"/>
  <c r="E1120" i="21"/>
  <c r="O1126" i="21"/>
  <c r="M1126" i="21"/>
  <c r="K1126" i="21"/>
  <c r="Q1126" i="21"/>
  <c r="D1121" i="21"/>
  <c r="H1127" i="21"/>
  <c r="F1121" i="21"/>
  <c r="E1121" i="21"/>
  <c r="P1127" i="21"/>
  <c r="I1127" i="21"/>
  <c r="N1127" i="21"/>
  <c r="J1127" i="21"/>
  <c r="L1127" i="21"/>
  <c r="Q1127" i="21"/>
  <c r="O1127" i="21"/>
  <c r="K1127" i="21"/>
  <c r="M1127" i="21"/>
  <c r="H1128" i="21"/>
  <c r="D1122" i="21"/>
  <c r="I1128" i="21"/>
  <c r="J1128" i="21"/>
  <c r="P1128" i="21"/>
  <c r="L1128" i="21"/>
  <c r="N1128" i="21"/>
  <c r="E1122" i="21"/>
  <c r="F1122" i="21"/>
  <c r="O1128" i="21"/>
  <c r="K1128" i="21"/>
  <c r="M1128" i="21"/>
  <c r="Q1128" i="21"/>
  <c r="D1123" i="21"/>
  <c r="H1129" i="21"/>
  <c r="E1123" i="21"/>
  <c r="F1123" i="21"/>
  <c r="L1129" i="21"/>
  <c r="J1129" i="21"/>
  <c r="I1129" i="21"/>
  <c r="P1129" i="21"/>
  <c r="N1129" i="21"/>
  <c r="O1129" i="21"/>
  <c r="K1129" i="21"/>
  <c r="Q1129" i="21"/>
  <c r="M1129" i="21"/>
  <c r="H1130" i="21"/>
  <c r="D1124" i="21"/>
  <c r="P1130" i="21"/>
  <c r="I1130" i="21"/>
  <c r="J1130" i="21"/>
  <c r="N1130" i="21"/>
  <c r="L1130" i="21"/>
  <c r="E1124" i="21"/>
  <c r="F1124" i="21"/>
  <c r="O1130" i="21"/>
  <c r="K1130" i="21"/>
  <c r="Q1130" i="21"/>
  <c r="M1130" i="21"/>
  <c r="D1125" i="21"/>
  <c r="H1131" i="21"/>
  <c r="E1125" i="21"/>
  <c r="F1125" i="21"/>
  <c r="P1131" i="21"/>
  <c r="L1131" i="21"/>
  <c r="N1131" i="21"/>
  <c r="I1131" i="21"/>
  <c r="J1131" i="21"/>
  <c r="K1131" i="21"/>
  <c r="M1131" i="21"/>
  <c r="O1131" i="21"/>
  <c r="Q1131" i="21"/>
  <c r="H1132" i="21"/>
  <c r="D1126" i="21"/>
  <c r="L1132" i="21"/>
  <c r="I1132" i="21"/>
  <c r="P1132" i="21"/>
  <c r="N1132" i="21"/>
  <c r="J1132" i="21"/>
  <c r="F1126" i="21"/>
  <c r="E1126" i="21"/>
  <c r="Q1132" i="21"/>
  <c r="M1132" i="21"/>
  <c r="K1132" i="21"/>
  <c r="O1132" i="21"/>
  <c r="D1127" i="21"/>
  <c r="H1133" i="21"/>
  <c r="F1127" i="21"/>
  <c r="E1127" i="21"/>
  <c r="L1133" i="21"/>
  <c r="I1133" i="21"/>
  <c r="J1133" i="21"/>
  <c r="N1133" i="21"/>
  <c r="P1133" i="21"/>
  <c r="Q1133" i="21"/>
  <c r="K1133" i="21"/>
  <c r="O1133" i="21"/>
  <c r="M1133" i="21"/>
  <c r="H1134" i="21"/>
  <c r="D1128" i="21"/>
  <c r="J1134" i="21"/>
  <c r="N1134" i="21"/>
  <c r="P1134" i="21"/>
  <c r="I1134" i="21"/>
  <c r="L1134" i="21"/>
  <c r="F1128" i="21"/>
  <c r="E1128" i="21"/>
  <c r="M1134" i="21"/>
  <c r="O1134" i="21"/>
  <c r="Q1134" i="21"/>
  <c r="K1134" i="21"/>
  <c r="D1129" i="21"/>
  <c r="H1135" i="21"/>
  <c r="F1129" i="21"/>
  <c r="E1129" i="21"/>
  <c r="N1135" i="21"/>
  <c r="P1135" i="21"/>
  <c r="I1135" i="21"/>
  <c r="J1135" i="21"/>
  <c r="L1135" i="21"/>
  <c r="O1135" i="21"/>
  <c r="M1135" i="21"/>
  <c r="K1135" i="21"/>
  <c r="Q1135" i="21"/>
  <c r="H1136" i="21"/>
  <c r="D1130" i="21"/>
  <c r="I1136" i="21"/>
  <c r="N1136" i="21"/>
  <c r="J1136" i="21"/>
  <c r="P1136" i="21"/>
  <c r="L1136" i="21"/>
  <c r="E1130" i="21"/>
  <c r="F1130" i="21"/>
  <c r="M1136" i="21"/>
  <c r="O1136" i="21"/>
  <c r="K1136" i="21"/>
  <c r="Q1136" i="21"/>
  <c r="D1131" i="21"/>
  <c r="H1137" i="21"/>
  <c r="E1131" i="21"/>
  <c r="F1131" i="21"/>
  <c r="I1137" i="21"/>
  <c r="J1137" i="21"/>
  <c r="N1137" i="21"/>
  <c r="L1137" i="21"/>
  <c r="P1137" i="21"/>
  <c r="M1137" i="21"/>
  <c r="K1137" i="21"/>
  <c r="O1137" i="21"/>
  <c r="Q1137" i="21"/>
  <c r="H1138" i="21"/>
  <c r="D1132" i="21"/>
  <c r="P1138" i="21"/>
  <c r="J1138" i="21"/>
  <c r="N1138" i="21"/>
  <c r="L1138" i="21"/>
  <c r="I1138" i="21"/>
  <c r="E1132" i="21"/>
  <c r="F1132" i="21"/>
  <c r="Q1138" i="21"/>
  <c r="O1138" i="21"/>
  <c r="M1138" i="21"/>
  <c r="K1138" i="21"/>
  <c r="D1133" i="21"/>
  <c r="H1139" i="21"/>
  <c r="F1133" i="21"/>
  <c r="E1133" i="21"/>
  <c r="I1139" i="21"/>
  <c r="J1139" i="21"/>
  <c r="L1139" i="21"/>
  <c r="N1139" i="21"/>
  <c r="P1139" i="21"/>
  <c r="O1139" i="21"/>
  <c r="Q1139" i="21"/>
  <c r="M1139" i="21"/>
  <c r="K1139" i="21"/>
  <c r="H1140" i="21"/>
  <c r="D1134" i="21"/>
  <c r="P1140" i="21"/>
  <c r="I1140" i="21"/>
  <c r="L1140" i="21"/>
  <c r="J1140" i="21"/>
  <c r="N1140" i="21"/>
  <c r="F1134" i="21"/>
  <c r="E1134" i="21"/>
  <c r="Q1140" i="21"/>
  <c r="M1140" i="21"/>
  <c r="O1140" i="21"/>
  <c r="K1140" i="21"/>
  <c r="D1135" i="21"/>
  <c r="H1141" i="21"/>
  <c r="E1135" i="21"/>
  <c r="F1135" i="21"/>
  <c r="N1141" i="21"/>
  <c r="J1141" i="21"/>
  <c r="P1141" i="21"/>
  <c r="I1141" i="21"/>
  <c r="L1141" i="21"/>
  <c r="M1141" i="21"/>
  <c r="O1141" i="21"/>
  <c r="K1141" i="21"/>
  <c r="Q1141" i="21"/>
  <c r="H1142" i="21"/>
  <c r="D1136" i="21"/>
  <c r="N1142" i="21"/>
  <c r="P1142" i="21"/>
  <c r="I1142" i="21"/>
  <c r="L1142" i="21"/>
  <c r="J1142" i="21"/>
  <c r="F1136" i="21"/>
  <c r="E1136" i="21"/>
  <c r="M1142" i="21"/>
  <c r="O1142" i="21"/>
  <c r="Q1142" i="21"/>
  <c r="K1142" i="21"/>
  <c r="D1137" i="21"/>
  <c r="H1143" i="21"/>
  <c r="E1137" i="21"/>
  <c r="F1137" i="21"/>
  <c r="N1143" i="21"/>
  <c r="J1143" i="21"/>
  <c r="L1143" i="21"/>
  <c r="I1143" i="21"/>
  <c r="P1143" i="21"/>
  <c r="K1143" i="21"/>
  <c r="O1143" i="21"/>
  <c r="Q1143" i="21"/>
  <c r="M1143" i="21"/>
  <c r="H1144" i="21"/>
  <c r="D1138" i="21"/>
  <c r="N1144" i="21"/>
  <c r="I1144" i="21"/>
  <c r="J1144" i="21"/>
  <c r="P1144" i="21"/>
  <c r="L1144" i="21"/>
  <c r="E1138" i="21"/>
  <c r="F1138" i="21"/>
  <c r="Q1144" i="21"/>
  <c r="M1144" i="21"/>
  <c r="O1144" i="21"/>
  <c r="K1144" i="21"/>
  <c r="D1139" i="21"/>
  <c r="H1145" i="21"/>
  <c r="E1139" i="21"/>
  <c r="F1139" i="21"/>
  <c r="L1145" i="21"/>
  <c r="I1145" i="21"/>
  <c r="N1145" i="21"/>
  <c r="P1145" i="21"/>
  <c r="J1145" i="21"/>
  <c r="Q1145" i="21"/>
  <c r="M1145" i="21"/>
  <c r="O1145" i="21"/>
  <c r="K1145" i="21"/>
  <c r="H1146" i="21"/>
  <c r="D1140" i="21"/>
  <c r="J1146" i="21"/>
  <c r="N1146" i="21"/>
  <c r="L1146" i="21"/>
  <c r="I1146" i="21"/>
  <c r="P1146" i="21"/>
  <c r="E1140" i="21"/>
  <c r="F1140" i="21"/>
  <c r="K1146" i="21"/>
  <c r="Q1146" i="21"/>
  <c r="M1146" i="21"/>
  <c r="O1146" i="21"/>
  <c r="D1141" i="21"/>
  <c r="H1147" i="21"/>
  <c r="F1141" i="21"/>
  <c r="E1141" i="21"/>
  <c r="J1147" i="21"/>
  <c r="P1147" i="21"/>
  <c r="L1147" i="21"/>
  <c r="N1147" i="21"/>
  <c r="I1147" i="21"/>
  <c r="M1147" i="21"/>
  <c r="Q1147" i="21"/>
  <c r="K1147" i="21"/>
  <c r="O1147" i="21"/>
  <c r="H1148" i="21"/>
  <c r="D1142" i="21"/>
  <c r="P1148" i="21"/>
  <c r="J1148" i="21"/>
  <c r="I1148" i="21"/>
  <c r="N1148" i="21"/>
  <c r="L1148" i="21"/>
  <c r="F1142" i="21"/>
  <c r="E1142" i="21"/>
  <c r="Q1148" i="21"/>
  <c r="O1148" i="21"/>
  <c r="K1148" i="21"/>
  <c r="M1148" i="21"/>
  <c r="D1143" i="21"/>
  <c r="H1149" i="21"/>
  <c r="E1143" i="21"/>
  <c r="F1143" i="21"/>
  <c r="J1149" i="21"/>
  <c r="P1149" i="21"/>
  <c r="L1149" i="21"/>
  <c r="N1149" i="21"/>
  <c r="I1149" i="21"/>
  <c r="Q1149" i="21"/>
  <c r="M1149" i="21"/>
  <c r="K1149" i="21"/>
  <c r="O1149" i="21"/>
  <c r="D1144" i="21"/>
  <c r="H1150" i="21"/>
  <c r="F1144" i="21"/>
  <c r="E1144" i="21"/>
  <c r="N1150" i="21"/>
  <c r="J1150" i="21"/>
  <c r="L1150" i="21"/>
  <c r="I1150" i="21"/>
  <c r="P1150" i="21"/>
  <c r="M1150" i="21"/>
  <c r="Q1150" i="21"/>
  <c r="O1150" i="21"/>
  <c r="K1150" i="21"/>
  <c r="H1151" i="21"/>
  <c r="D1145" i="21"/>
  <c r="L1151" i="21"/>
  <c r="N1151" i="21"/>
  <c r="J1151" i="21"/>
  <c r="I1151" i="21"/>
  <c r="P1151" i="21"/>
  <c r="E1145" i="21"/>
  <c r="F1145" i="21"/>
  <c r="Q1151" i="21"/>
  <c r="K1151" i="21"/>
  <c r="M1151" i="21"/>
  <c r="O1151" i="21"/>
  <c r="D1146" i="21"/>
  <c r="H1152" i="21"/>
  <c r="E1146" i="21"/>
  <c r="F1146" i="21"/>
  <c r="L1152" i="21"/>
  <c r="N1152" i="21"/>
  <c r="I1152" i="21"/>
  <c r="J1152" i="21"/>
  <c r="P1152" i="21"/>
  <c r="M1152" i="21"/>
  <c r="K1152" i="21"/>
  <c r="Q1152" i="21"/>
  <c r="O1152" i="21"/>
  <c r="H1153" i="21"/>
  <c r="D1147" i="21"/>
  <c r="J1153" i="21"/>
  <c r="N1153" i="21"/>
  <c r="L1153" i="21"/>
  <c r="I1153" i="21"/>
  <c r="P1153" i="21"/>
  <c r="E1147" i="21"/>
  <c r="F1147" i="21"/>
  <c r="O1153" i="21"/>
  <c r="Q1153" i="21"/>
  <c r="M1153" i="21"/>
  <c r="K1153" i="21"/>
  <c r="D1148" i="21"/>
  <c r="H1154" i="21"/>
  <c r="E1148" i="21"/>
  <c r="F1148" i="21"/>
  <c r="N1154" i="21"/>
  <c r="J1154" i="21"/>
  <c r="I1154" i="21"/>
  <c r="P1154" i="21"/>
  <c r="L1154" i="21"/>
  <c r="Q1154" i="21"/>
  <c r="M1154" i="21"/>
  <c r="O1154" i="21"/>
  <c r="K1154" i="21"/>
  <c r="H1155" i="21"/>
  <c r="D1149" i="21"/>
  <c r="N1155" i="21"/>
  <c r="J1155" i="21"/>
  <c r="P1155" i="21"/>
  <c r="I1155" i="21"/>
  <c r="L1155" i="21"/>
  <c r="E1149" i="21"/>
  <c r="F1149" i="21"/>
  <c r="K1155" i="21"/>
  <c r="O1155" i="21"/>
  <c r="M1155" i="21"/>
  <c r="Q1155" i="21"/>
  <c r="D1150" i="21"/>
  <c r="H1156" i="21"/>
  <c r="E1150" i="21"/>
  <c r="F1150" i="21"/>
  <c r="J1156" i="21"/>
  <c r="I1156" i="21"/>
  <c r="P1156" i="21"/>
  <c r="N1156" i="21"/>
  <c r="L1156" i="21"/>
  <c r="Q1156" i="21"/>
  <c r="O1156" i="21"/>
  <c r="M1156" i="21"/>
  <c r="K1156" i="21"/>
  <c r="H1157" i="21"/>
  <c r="D1151" i="21"/>
  <c r="J1157" i="21"/>
  <c r="L1157" i="21"/>
  <c r="N1157" i="21"/>
  <c r="I1157" i="21"/>
  <c r="P1157" i="21"/>
  <c r="F1151" i="21"/>
  <c r="E1151" i="21"/>
  <c r="K1157" i="21"/>
  <c r="Q1157" i="21"/>
  <c r="M1157" i="21"/>
  <c r="O1157" i="21"/>
  <c r="D1152" i="21"/>
  <c r="H1158" i="21"/>
  <c r="E1152" i="21"/>
  <c r="F1152" i="21"/>
  <c r="N1158" i="21"/>
  <c r="P1158" i="21"/>
  <c r="L1158" i="21"/>
  <c r="I1158" i="21"/>
  <c r="J1158" i="21"/>
  <c r="M1158" i="21"/>
  <c r="O1158" i="21"/>
  <c r="K1158" i="21"/>
  <c r="Q1158" i="21"/>
  <c r="H1159" i="21"/>
  <c r="D1153" i="21"/>
  <c r="I1159" i="21"/>
  <c r="J1159" i="21"/>
  <c r="P1159" i="21"/>
  <c r="N1159" i="21"/>
  <c r="L1159" i="21"/>
  <c r="F1153" i="21"/>
  <c r="E1153" i="21"/>
  <c r="K1159" i="21"/>
  <c r="Q1159" i="21"/>
  <c r="M1159" i="21"/>
  <c r="O1159" i="21"/>
  <c r="D1154" i="21"/>
  <c r="H1160" i="21"/>
  <c r="E1154" i="21"/>
  <c r="F1154" i="21"/>
  <c r="N1160" i="21"/>
  <c r="L1160" i="21"/>
  <c r="I1160" i="21"/>
  <c r="P1160" i="21"/>
  <c r="J1160" i="21"/>
  <c r="O1160" i="21"/>
  <c r="K1160" i="21"/>
  <c r="Q1160" i="21"/>
  <c r="M1160" i="21"/>
  <c r="H1161" i="21"/>
  <c r="D1155" i="21"/>
  <c r="P1161" i="21"/>
  <c r="N1161" i="21"/>
  <c r="J1161" i="21"/>
  <c r="L1161" i="21"/>
  <c r="I1161" i="21"/>
  <c r="E1155" i="21"/>
  <c r="F1155" i="21"/>
  <c r="K1161" i="21"/>
  <c r="Q1161" i="21"/>
  <c r="M1161" i="21"/>
  <c r="O1161" i="21"/>
  <c r="D1156" i="21"/>
  <c r="H1162" i="21"/>
  <c r="E1156" i="21"/>
  <c r="F1156" i="21"/>
  <c r="J1162" i="21"/>
  <c r="I1162" i="21"/>
  <c r="N1162" i="21"/>
  <c r="L1162" i="21"/>
  <c r="P1162" i="21"/>
  <c r="K1162" i="21"/>
  <c r="Q1162" i="21"/>
  <c r="M1162" i="21"/>
  <c r="O1162" i="21"/>
  <c r="H1163" i="21"/>
  <c r="D1157" i="21"/>
  <c r="J1163" i="21"/>
  <c r="P1163" i="21"/>
  <c r="I1163" i="21"/>
  <c r="N1163" i="21"/>
  <c r="L1163" i="21"/>
  <c r="E1157" i="21"/>
  <c r="F1157" i="21"/>
  <c r="M1163" i="21"/>
  <c r="O1163" i="21"/>
  <c r="Q1163" i="21"/>
  <c r="K1163" i="21"/>
  <c r="D1158" i="21"/>
  <c r="H1164" i="21"/>
  <c r="F1158" i="21"/>
  <c r="E1158" i="21"/>
  <c r="N1164" i="21"/>
  <c r="J1164" i="21"/>
  <c r="I1164" i="21"/>
  <c r="L1164" i="21"/>
  <c r="P1164" i="21"/>
  <c r="O1164" i="21"/>
  <c r="M1164" i="21"/>
  <c r="K1164" i="21"/>
  <c r="Q1164" i="21"/>
  <c r="H1165" i="21"/>
  <c r="D1159" i="21"/>
  <c r="J1165" i="21"/>
  <c r="P1165" i="21"/>
  <c r="I1165" i="21"/>
  <c r="N1165" i="21"/>
  <c r="L1165" i="21"/>
  <c r="E1159" i="21"/>
  <c r="F1159" i="21"/>
  <c r="M1165" i="21"/>
  <c r="K1165" i="21"/>
  <c r="Q1165" i="21"/>
  <c r="O1165" i="21"/>
  <c r="H1166" i="21"/>
  <c r="D1160" i="21"/>
  <c r="J1166" i="21"/>
  <c r="L1166" i="21"/>
  <c r="I1166" i="21"/>
  <c r="P1166" i="21"/>
  <c r="N1166" i="21"/>
  <c r="E1160" i="21"/>
  <c r="F1160" i="21"/>
  <c r="O1166" i="21"/>
  <c r="M1166" i="21"/>
  <c r="K1166" i="21"/>
  <c r="Q1166" i="21"/>
  <c r="D1161" i="21"/>
  <c r="H1167" i="21"/>
  <c r="E1161" i="21"/>
  <c r="F1161" i="21"/>
  <c r="P1167" i="21"/>
  <c r="J1167" i="21"/>
  <c r="N1167" i="21"/>
  <c r="I1167" i="21"/>
  <c r="L1167" i="21"/>
  <c r="O1167" i="21"/>
  <c r="Q1167" i="21"/>
  <c r="M1167" i="21"/>
  <c r="K1167" i="21"/>
  <c r="H1168" i="21"/>
  <c r="D1162" i="21"/>
  <c r="L1168" i="21"/>
  <c r="P1168" i="21"/>
  <c r="I1168" i="21"/>
  <c r="N1168" i="21"/>
  <c r="J1168" i="21"/>
  <c r="E1162" i="21"/>
  <c r="F1162" i="21"/>
  <c r="O1168" i="21"/>
  <c r="M1168" i="21"/>
  <c r="K1168" i="21"/>
  <c r="Q1168" i="21"/>
  <c r="D1163" i="21"/>
  <c r="H1169" i="21"/>
  <c r="E1163" i="21"/>
  <c r="F1163" i="21"/>
  <c r="I1169" i="21"/>
  <c r="P1169" i="21"/>
  <c r="N1169" i="21"/>
  <c r="J1169" i="21"/>
  <c r="L1169" i="21"/>
  <c r="M1169" i="21"/>
  <c r="O1169" i="21"/>
  <c r="K1169" i="21"/>
  <c r="Q1169" i="21"/>
  <c r="H1170" i="21"/>
  <c r="D1164" i="21"/>
  <c r="L1170" i="21"/>
  <c r="P1170" i="21"/>
  <c r="N1170" i="21"/>
  <c r="J1170" i="21"/>
  <c r="I1170" i="21"/>
  <c r="F1164" i="21"/>
  <c r="E1164" i="21"/>
  <c r="Q1170" i="21"/>
  <c r="K1170" i="21"/>
  <c r="O1170" i="21"/>
  <c r="M1170" i="21"/>
  <c r="D1165" i="21"/>
  <c r="H1171" i="21"/>
  <c r="F1165" i="21"/>
  <c r="E1165" i="21"/>
  <c r="L1171" i="21"/>
  <c r="J1171" i="21"/>
  <c r="N1171" i="21"/>
  <c r="I1171" i="21"/>
  <c r="P1171" i="21"/>
  <c r="O1171" i="21"/>
  <c r="K1171" i="21"/>
  <c r="M1171" i="21"/>
  <c r="Q1171" i="21"/>
  <c r="H1172" i="21"/>
  <c r="D1166" i="21"/>
  <c r="J1172" i="21"/>
  <c r="L1172" i="21"/>
  <c r="I1172" i="21"/>
  <c r="P1172" i="21"/>
  <c r="N1172" i="21"/>
  <c r="F1166" i="21"/>
  <c r="E1166" i="21"/>
  <c r="Q1172" i="21"/>
  <c r="M1172" i="21"/>
  <c r="O1172" i="21"/>
  <c r="K1172" i="21"/>
  <c r="D1167" i="21"/>
  <c r="H1173" i="21"/>
  <c r="F1167" i="21"/>
  <c r="E1167" i="21"/>
  <c r="N1173" i="21"/>
  <c r="I1173" i="21"/>
  <c r="J1173" i="21"/>
  <c r="L1173" i="21"/>
  <c r="P1173" i="21"/>
  <c r="O1173" i="21"/>
  <c r="K1173" i="21"/>
  <c r="M1173" i="21"/>
  <c r="Q1173" i="21"/>
  <c r="H1174" i="21"/>
  <c r="D1168" i="21"/>
  <c r="J1174" i="21"/>
  <c r="L1174" i="21"/>
  <c r="P1174" i="21"/>
  <c r="I1174" i="21"/>
  <c r="N1174" i="21"/>
  <c r="E1168" i="21"/>
  <c r="F1168" i="21"/>
  <c r="Q1174" i="21"/>
  <c r="O1174" i="21"/>
  <c r="K1174" i="21"/>
  <c r="M1174" i="21"/>
  <c r="D1169" i="21"/>
  <c r="H1175" i="21"/>
  <c r="E1169" i="21"/>
  <c r="F1169" i="21"/>
  <c r="N1175" i="21"/>
  <c r="P1175" i="21"/>
  <c r="L1175" i="21"/>
  <c r="J1175" i="21"/>
  <c r="I1175" i="21"/>
  <c r="O1175" i="21"/>
  <c r="M1175" i="21"/>
  <c r="K1175" i="21"/>
  <c r="Q1175" i="21"/>
  <c r="H1176" i="21"/>
  <c r="D1170" i="21"/>
  <c r="P1176" i="21"/>
  <c r="N1176" i="21"/>
  <c r="L1176" i="21"/>
  <c r="J1176" i="21"/>
  <c r="I1176" i="21"/>
  <c r="F1170" i="21"/>
  <c r="E1170" i="21"/>
  <c r="Q1176" i="21"/>
  <c r="O1176" i="21"/>
  <c r="M1176" i="21"/>
  <c r="K1176" i="21"/>
  <c r="D1171" i="21"/>
  <c r="H1177" i="21"/>
  <c r="F1171" i="21"/>
  <c r="E1171" i="21"/>
  <c r="I1177" i="21"/>
  <c r="L1177" i="21"/>
  <c r="J1177" i="21"/>
  <c r="N1177" i="21"/>
  <c r="P1177" i="21"/>
  <c r="Q1177" i="21"/>
  <c r="O1177" i="21"/>
  <c r="K1177" i="21"/>
  <c r="M1177" i="21"/>
  <c r="H1178" i="21"/>
  <c r="D1172" i="21"/>
  <c r="I1178" i="21"/>
  <c r="J1178" i="21"/>
  <c r="P1178" i="21"/>
  <c r="N1178" i="21"/>
  <c r="L1178" i="21"/>
  <c r="E1172" i="21"/>
  <c r="F1172" i="21"/>
  <c r="Q1178" i="21"/>
  <c r="O1178" i="21"/>
  <c r="K1178" i="21"/>
  <c r="M1178" i="21"/>
  <c r="D1173" i="21"/>
  <c r="H1179" i="21"/>
  <c r="E1173" i="21"/>
  <c r="F1173" i="21"/>
  <c r="N1179" i="21"/>
  <c r="P1179" i="21"/>
  <c r="I1179" i="21"/>
  <c r="L1179" i="21"/>
  <c r="J1179" i="21"/>
  <c r="M1179" i="21"/>
  <c r="O1179" i="21"/>
  <c r="K1179" i="21"/>
  <c r="Q1179" i="21"/>
  <c r="H1180" i="21"/>
  <c r="D1174" i="21"/>
  <c r="J1180" i="21"/>
  <c r="L1180" i="21"/>
  <c r="N1180" i="21"/>
  <c r="P1180" i="21"/>
  <c r="I1180" i="21"/>
  <c r="E1174" i="21"/>
  <c r="F1174" i="21"/>
  <c r="Q1180" i="21"/>
  <c r="M1180" i="21"/>
  <c r="O1180" i="21"/>
  <c r="K1180" i="21"/>
  <c r="D1175" i="21"/>
  <c r="H1181" i="21"/>
  <c r="F1175" i="21"/>
  <c r="E1175" i="21"/>
  <c r="L1181" i="21"/>
  <c r="I1181" i="21"/>
  <c r="J1181" i="21"/>
  <c r="P1181" i="21"/>
  <c r="N1181" i="21"/>
  <c r="M1181" i="21"/>
  <c r="K1181" i="21"/>
  <c r="Q1181" i="21"/>
  <c r="O1181" i="21"/>
  <c r="H1182" i="21"/>
  <c r="D1176" i="21"/>
  <c r="I1182" i="21"/>
  <c r="N1182" i="21"/>
  <c r="J1182" i="21"/>
  <c r="L1182" i="21"/>
  <c r="P1182" i="21"/>
  <c r="E1176" i="21"/>
  <c r="F1176" i="21"/>
  <c r="K1182" i="21"/>
  <c r="Q1182" i="21"/>
  <c r="M1182" i="21"/>
  <c r="O1182" i="21"/>
  <c r="D1177" i="21"/>
  <c r="H1183" i="21"/>
  <c r="F1177" i="21"/>
  <c r="E1177" i="21"/>
  <c r="L1183" i="21"/>
  <c r="I1183" i="21"/>
  <c r="J1183" i="21"/>
  <c r="P1183" i="21"/>
  <c r="N1183" i="21"/>
  <c r="O1183" i="21"/>
  <c r="M1183" i="21"/>
  <c r="Q1183" i="21"/>
  <c r="K1183" i="21"/>
  <c r="H1184" i="21"/>
  <c r="D1178" i="21"/>
  <c r="I1184" i="21"/>
  <c r="J1184" i="21"/>
  <c r="N1184" i="21"/>
  <c r="L1184" i="21"/>
  <c r="P1184" i="21"/>
  <c r="F1178" i="21"/>
  <c r="E1178" i="21"/>
  <c r="M1184" i="21"/>
  <c r="Q1184" i="21"/>
  <c r="O1184" i="21"/>
  <c r="K1184" i="21"/>
  <c r="D1179" i="21"/>
  <c r="H1185" i="21"/>
  <c r="E1179" i="21"/>
  <c r="F1179" i="21"/>
  <c r="I1185" i="21"/>
  <c r="L1185" i="21"/>
  <c r="P1185" i="21"/>
  <c r="N1185" i="21"/>
  <c r="J1185" i="21"/>
  <c r="Q1185" i="21"/>
  <c r="M1185" i="21"/>
  <c r="O1185" i="21"/>
  <c r="K1185" i="21"/>
  <c r="H1186" i="21"/>
  <c r="D1180" i="21"/>
  <c r="J1186" i="21"/>
  <c r="L1186" i="21"/>
  <c r="P1186" i="21"/>
  <c r="N1186" i="21"/>
  <c r="I1186" i="21"/>
  <c r="E1180" i="21"/>
  <c r="F1180" i="21"/>
  <c r="M1186" i="21"/>
  <c r="Q1186" i="21"/>
  <c r="K1186" i="21"/>
  <c r="O1186" i="21"/>
  <c r="D1181" i="21"/>
  <c r="H1187" i="21"/>
  <c r="E1181" i="21"/>
  <c r="F1181" i="21"/>
  <c r="N1187" i="21"/>
  <c r="L1187" i="21"/>
  <c r="P1187" i="21"/>
  <c r="I1187" i="21"/>
  <c r="J1187" i="21"/>
  <c r="K1187" i="21"/>
  <c r="M1187" i="21"/>
  <c r="Q1187" i="21"/>
  <c r="O1187" i="21"/>
  <c r="H1188" i="21"/>
  <c r="D1182" i="21"/>
  <c r="J1188" i="21"/>
  <c r="L1188" i="21"/>
  <c r="I1188" i="21"/>
  <c r="N1188" i="21"/>
  <c r="P1188" i="21"/>
  <c r="E1182" i="21"/>
  <c r="F1182" i="21"/>
  <c r="O1188" i="21"/>
  <c r="M1188" i="21"/>
  <c r="Q1188" i="21"/>
  <c r="K1188" i="21"/>
  <c r="D1183" i="21"/>
  <c r="H1189" i="21"/>
  <c r="E1183" i="21"/>
  <c r="F1183" i="21"/>
  <c r="L1189" i="21"/>
  <c r="J1189" i="21"/>
  <c r="P1189" i="21"/>
  <c r="I1189" i="21"/>
  <c r="N1189" i="21"/>
  <c r="K1189" i="21"/>
  <c r="O1189" i="21"/>
  <c r="M1189" i="21"/>
  <c r="Q1189" i="21"/>
  <c r="H1190" i="21"/>
  <c r="D1184" i="21"/>
  <c r="L1190" i="21"/>
  <c r="N1190" i="21"/>
  <c r="J1190" i="21"/>
  <c r="P1190" i="21"/>
  <c r="I1190" i="21"/>
  <c r="F1184" i="21"/>
  <c r="E1184" i="21"/>
  <c r="K1190" i="21"/>
  <c r="M1190" i="21"/>
  <c r="Q1190" i="21"/>
  <c r="O1190" i="21"/>
  <c r="D1185" i="21"/>
  <c r="H1191" i="21"/>
  <c r="F1185" i="21"/>
  <c r="E1185" i="21"/>
  <c r="P1191" i="21"/>
  <c r="I1191" i="21"/>
  <c r="N1191" i="21"/>
  <c r="L1191" i="21"/>
  <c r="J1191" i="21"/>
  <c r="O1191" i="21"/>
  <c r="K1191" i="21"/>
  <c r="Q1191" i="21"/>
  <c r="M1191" i="21"/>
  <c r="H1192" i="21"/>
  <c r="D1186" i="21"/>
  <c r="I1192" i="21"/>
  <c r="P1192" i="21"/>
  <c r="N1192" i="21"/>
  <c r="J1192" i="21"/>
  <c r="L1192" i="21"/>
  <c r="E1186" i="21"/>
  <c r="F1186" i="21"/>
  <c r="Q1192" i="21"/>
  <c r="O1192" i="21"/>
  <c r="K1192" i="21"/>
  <c r="M1192" i="21"/>
  <c r="D1187" i="21"/>
  <c r="H1193" i="21"/>
  <c r="E1187" i="21"/>
  <c r="F1187" i="21"/>
  <c r="P1193" i="21"/>
  <c r="N1193" i="21"/>
  <c r="J1193" i="21"/>
  <c r="L1193" i="21"/>
  <c r="I1193" i="21"/>
  <c r="Q1193" i="21"/>
  <c r="M1193" i="21"/>
  <c r="O1193" i="21"/>
  <c r="K1193" i="21"/>
  <c r="H1194" i="21"/>
  <c r="D1188" i="21"/>
  <c r="L1194" i="21"/>
  <c r="N1194" i="21"/>
  <c r="J1194" i="21"/>
  <c r="I1194" i="21"/>
  <c r="P1194" i="21"/>
  <c r="E1188" i="21"/>
  <c r="F1188" i="21"/>
  <c r="O1194" i="21"/>
  <c r="Q1194" i="21"/>
  <c r="M1194" i="21"/>
  <c r="K1194" i="21"/>
  <c r="D1189" i="21"/>
  <c r="H1195" i="21"/>
  <c r="E1189" i="21"/>
  <c r="F1189" i="21"/>
  <c r="N1195" i="21"/>
  <c r="I1195" i="21"/>
  <c r="J1195" i="21"/>
  <c r="L1195" i="21"/>
  <c r="P1195" i="21"/>
  <c r="Q1195" i="21"/>
  <c r="O1195" i="21"/>
  <c r="M1195" i="21"/>
  <c r="K1195" i="21"/>
  <c r="H1196" i="21"/>
  <c r="D1190" i="21"/>
  <c r="J1196" i="21"/>
  <c r="N1196" i="21"/>
  <c r="I1196" i="21"/>
  <c r="P1196" i="21"/>
  <c r="L1196" i="21"/>
  <c r="F1190" i="21"/>
  <c r="E1190" i="21"/>
  <c r="Q1196" i="21"/>
  <c r="O1196" i="21"/>
  <c r="K1196" i="21"/>
  <c r="M1196" i="21"/>
  <c r="D1191" i="21"/>
  <c r="H1197" i="21"/>
  <c r="E1191" i="21"/>
  <c r="F1191" i="21"/>
  <c r="J1197" i="21"/>
  <c r="P1197" i="21"/>
  <c r="L1197" i="21"/>
  <c r="N1197" i="21"/>
  <c r="I1197" i="21"/>
  <c r="K1197" i="21"/>
  <c r="M1197" i="21"/>
  <c r="Q1197" i="21"/>
  <c r="O1197" i="21"/>
  <c r="H1198" i="21"/>
  <c r="D1192" i="21"/>
  <c r="P1198" i="21"/>
  <c r="L1198" i="21"/>
  <c r="N1198" i="21"/>
  <c r="J1198" i="21"/>
  <c r="I1198" i="21"/>
  <c r="F1192" i="21"/>
  <c r="E1192" i="21"/>
  <c r="K1198" i="21"/>
  <c r="Q1198" i="21"/>
  <c r="M1198" i="21"/>
  <c r="O1198" i="21"/>
  <c r="D1193" i="21"/>
  <c r="H1199" i="21"/>
  <c r="F1193" i="21"/>
  <c r="E1193" i="21"/>
  <c r="N1199" i="21"/>
  <c r="P1199" i="21"/>
  <c r="I1199" i="21"/>
  <c r="L1199" i="21"/>
  <c r="J1199" i="21"/>
  <c r="O1199" i="21"/>
  <c r="K1199" i="21"/>
  <c r="M1199" i="21"/>
  <c r="Q1199" i="21"/>
  <c r="D1194" i="21"/>
  <c r="H1200" i="21"/>
  <c r="E1194" i="21"/>
  <c r="F1194" i="21"/>
  <c r="N1200" i="21"/>
  <c r="I1200" i="21"/>
  <c r="J1200" i="21"/>
  <c r="L1200" i="21"/>
  <c r="P1200" i="21"/>
  <c r="K1200" i="21"/>
  <c r="M1200" i="21"/>
  <c r="Q1200" i="21"/>
  <c r="O1200" i="21"/>
  <c r="H1201" i="21"/>
  <c r="D1195" i="21"/>
  <c r="N1201" i="21"/>
  <c r="I1201" i="21"/>
  <c r="P1201" i="21"/>
  <c r="L1201" i="21"/>
  <c r="J1201" i="21"/>
  <c r="E1195" i="21"/>
  <c r="F1195" i="21"/>
  <c r="O1201" i="21"/>
  <c r="M1201" i="21"/>
  <c r="Q1201" i="21"/>
  <c r="K1201" i="21"/>
  <c r="D1196" i="21"/>
  <c r="H1202" i="21"/>
  <c r="F1196" i="21"/>
  <c r="E1196" i="21"/>
  <c r="I1202" i="21"/>
  <c r="J1202" i="21"/>
  <c r="N1202" i="21"/>
  <c r="P1202" i="21"/>
  <c r="L1202" i="21"/>
  <c r="K1202" i="21"/>
  <c r="M1202" i="21"/>
  <c r="Q1202" i="21"/>
  <c r="O1202" i="21"/>
  <c r="H1203" i="21"/>
  <c r="D1197" i="21"/>
  <c r="P1203" i="21"/>
  <c r="I1203" i="21"/>
  <c r="J1203" i="21"/>
  <c r="L1203" i="21"/>
  <c r="N1203" i="21"/>
  <c r="F1197" i="21"/>
  <c r="E1197" i="21"/>
  <c r="O1203" i="21"/>
  <c r="Q1203" i="21"/>
  <c r="M1203" i="21"/>
  <c r="K1203" i="21"/>
  <c r="D1198" i="21"/>
  <c r="H1204" i="21"/>
  <c r="F1198" i="21"/>
  <c r="E1198" i="21"/>
  <c r="J1204" i="21"/>
  <c r="I1204" i="21"/>
  <c r="L1204" i="21"/>
  <c r="N1204" i="21"/>
  <c r="P1204" i="21"/>
  <c r="O1204" i="21"/>
  <c r="Q1204" i="21"/>
  <c r="M1204" i="21"/>
  <c r="K1204" i="21"/>
  <c r="H1205" i="21"/>
  <c r="D1199" i="21"/>
  <c r="J1205" i="21"/>
  <c r="I1205" i="21"/>
  <c r="L1205" i="21"/>
  <c r="P1205" i="21"/>
  <c r="N1205" i="21"/>
  <c r="E1199" i="21"/>
  <c r="F1199" i="21"/>
  <c r="O1205" i="21"/>
  <c r="M1205" i="21"/>
  <c r="K1205" i="21"/>
  <c r="Q1205" i="21"/>
  <c r="D1200" i="21"/>
  <c r="H1206" i="21"/>
  <c r="E1200" i="21"/>
  <c r="F1200" i="21"/>
  <c r="J1206" i="21"/>
  <c r="P1206" i="21"/>
  <c r="I1206" i="21"/>
  <c r="N1206" i="21"/>
  <c r="L1206" i="21"/>
  <c r="Q1206" i="21"/>
  <c r="M1206" i="21"/>
  <c r="O1206" i="21"/>
  <c r="K1206" i="21"/>
  <c r="H1207" i="21"/>
  <c r="D1201" i="21"/>
  <c r="L1207" i="21"/>
  <c r="P1207" i="21"/>
  <c r="J1207" i="21"/>
  <c r="I1207" i="21"/>
  <c r="N1207" i="21"/>
  <c r="F1201" i="21"/>
  <c r="E1201" i="21"/>
  <c r="Q1207" i="21"/>
  <c r="M1207" i="21"/>
  <c r="O1207" i="21"/>
  <c r="K1207" i="21"/>
  <c r="D1202" i="21"/>
  <c r="H1208" i="21"/>
  <c r="F1202" i="21"/>
  <c r="E1202" i="21"/>
  <c r="I1208" i="21"/>
  <c r="J1208" i="21"/>
  <c r="P1208" i="21"/>
  <c r="N1208" i="21"/>
  <c r="L1208" i="21"/>
  <c r="M1208" i="21"/>
  <c r="O1208" i="21"/>
  <c r="Q1208" i="21"/>
  <c r="K1208" i="21"/>
  <c r="H1209" i="21"/>
  <c r="D1203" i="21"/>
  <c r="J1209" i="21"/>
  <c r="I1209" i="21"/>
  <c r="N1209" i="21"/>
  <c r="L1209" i="21"/>
  <c r="P1209" i="21"/>
  <c r="F1203" i="21"/>
  <c r="E1203" i="21"/>
  <c r="O1209" i="21"/>
  <c r="M1209" i="21"/>
  <c r="K1209" i="21"/>
  <c r="Q1209" i="21"/>
  <c r="D1204" i="21"/>
  <c r="H1210" i="21"/>
  <c r="F1204" i="21"/>
  <c r="E1204" i="21"/>
  <c r="N1210" i="21"/>
  <c r="I1210" i="21"/>
  <c r="J1210" i="21"/>
  <c r="P1210" i="21"/>
  <c r="L1210" i="21"/>
  <c r="O1210" i="21"/>
  <c r="K1210" i="21"/>
  <c r="Q1210" i="21"/>
  <c r="M1210" i="21"/>
  <c r="H1211" i="21"/>
  <c r="D1205" i="21"/>
  <c r="J1211" i="21"/>
  <c r="I1211" i="21"/>
  <c r="L1211" i="21"/>
  <c r="N1211" i="21"/>
  <c r="P1211" i="21"/>
  <c r="F1205" i="21"/>
  <c r="E1205" i="21"/>
  <c r="O1211" i="21"/>
  <c r="K1211" i="21"/>
  <c r="Q1211" i="21"/>
  <c r="M1211" i="21"/>
  <c r="D1206" i="21"/>
  <c r="H1212" i="21"/>
  <c r="E1206" i="21"/>
  <c r="F1206" i="21"/>
  <c r="J1212" i="21"/>
  <c r="I1212" i="21"/>
  <c r="P1212" i="21"/>
  <c r="N1212" i="21"/>
  <c r="L1212" i="21"/>
  <c r="Q1212" i="21"/>
  <c r="O1212" i="21"/>
  <c r="M1212" i="21"/>
  <c r="K1212" i="21"/>
  <c r="H1213" i="21"/>
  <c r="D1207" i="21"/>
  <c r="L1213" i="21"/>
  <c r="I1213" i="21"/>
  <c r="J1213" i="21"/>
  <c r="P1213" i="21"/>
  <c r="N1213" i="21"/>
  <c r="E1207" i="21"/>
  <c r="F1207" i="21"/>
  <c r="O1213" i="21"/>
  <c r="K1213" i="21"/>
  <c r="Q1213" i="21"/>
  <c r="M1213" i="21"/>
  <c r="D1208" i="21"/>
  <c r="H1214" i="21"/>
  <c r="E1208" i="21"/>
  <c r="F1208" i="21"/>
  <c r="J1214" i="21"/>
  <c r="P1214" i="21"/>
  <c r="I1214" i="21"/>
  <c r="N1214" i="21"/>
  <c r="L1214" i="21"/>
  <c r="M1214" i="21"/>
  <c r="K1214" i="21"/>
  <c r="Q1214" i="21"/>
  <c r="O1214" i="21"/>
  <c r="H1215" i="21"/>
  <c r="D1209" i="21"/>
  <c r="P1215" i="21"/>
  <c r="N1215" i="21"/>
  <c r="L1215" i="21"/>
  <c r="J1215" i="21"/>
  <c r="I1215" i="21"/>
  <c r="F1209" i="21"/>
  <c r="E1209" i="21"/>
  <c r="K1215" i="21"/>
  <c r="Q1215" i="21"/>
  <c r="O1215" i="21"/>
  <c r="M1215" i="21"/>
  <c r="D1210" i="21"/>
  <c r="H1216" i="21"/>
  <c r="E1210" i="21"/>
  <c r="F1210" i="21"/>
  <c r="J1216" i="21"/>
  <c r="P1216" i="21"/>
  <c r="N1216" i="21"/>
  <c r="I1216" i="21"/>
  <c r="L1216" i="21"/>
  <c r="M1216" i="21"/>
  <c r="Q1216" i="21"/>
  <c r="K1216" i="21"/>
  <c r="O1216" i="21"/>
  <c r="H1217" i="21"/>
  <c r="D1211" i="21"/>
  <c r="J1217" i="21"/>
  <c r="P1217" i="21"/>
  <c r="L1217" i="21"/>
  <c r="I1217" i="21"/>
  <c r="N1217" i="21"/>
  <c r="F1211" i="21"/>
  <c r="E1211" i="21"/>
  <c r="M1217" i="21"/>
  <c r="K1217" i="21"/>
  <c r="Q1217" i="21"/>
  <c r="O1217" i="21"/>
  <c r="D1212" i="21"/>
  <c r="H1218" i="21"/>
  <c r="E1212" i="21"/>
  <c r="F1212" i="21"/>
  <c r="N1218" i="21"/>
  <c r="I1218" i="21"/>
  <c r="L1218" i="21"/>
  <c r="P1218" i="21"/>
  <c r="J1218" i="21"/>
  <c r="M1218" i="21"/>
  <c r="Q1218" i="21"/>
  <c r="K1218" i="21"/>
  <c r="O1218" i="21"/>
  <c r="H1219" i="21"/>
  <c r="D1213" i="21"/>
  <c r="J1219" i="21"/>
  <c r="P1219" i="21"/>
  <c r="I1219" i="21"/>
  <c r="N1219" i="21"/>
  <c r="L1219" i="21"/>
  <c r="E1213" i="21"/>
  <c r="F1213" i="21"/>
  <c r="M1219" i="21"/>
  <c r="Q1219" i="21"/>
  <c r="K1219" i="21"/>
  <c r="O1219" i="21"/>
  <c r="D1214" i="21"/>
  <c r="H1220" i="21"/>
  <c r="F1214" i="21"/>
  <c r="E1214" i="21"/>
  <c r="L1220" i="21"/>
  <c r="N1220" i="21"/>
  <c r="P1220" i="21"/>
  <c r="J1220" i="21"/>
  <c r="I1220" i="21"/>
  <c r="K1220" i="21"/>
  <c r="M1220" i="21"/>
  <c r="O1220" i="21"/>
  <c r="Q1220" i="21"/>
  <c r="H1221" i="21"/>
  <c r="D1215" i="21"/>
  <c r="P1221" i="21"/>
  <c r="N1221" i="21"/>
  <c r="J1221" i="21"/>
  <c r="I1221" i="21"/>
  <c r="L1221" i="21"/>
  <c r="E1215" i="21"/>
  <c r="F1215" i="21"/>
  <c r="K1221" i="21"/>
  <c r="M1221" i="21"/>
  <c r="O1221" i="21"/>
  <c r="Q1221" i="21"/>
  <c r="D1216" i="21"/>
  <c r="H1222" i="21"/>
  <c r="E1216" i="21"/>
  <c r="F1216" i="21"/>
  <c r="L1222" i="21"/>
  <c r="I1222" i="21"/>
  <c r="N1222" i="21"/>
  <c r="J1222" i="21"/>
  <c r="P1222" i="21"/>
  <c r="M1222" i="21"/>
  <c r="O1222" i="21"/>
  <c r="Q1222" i="21"/>
  <c r="K1222" i="21"/>
  <c r="H1223" i="21"/>
  <c r="D1217" i="21"/>
  <c r="I1223" i="21"/>
  <c r="L1223" i="21"/>
  <c r="N1223" i="21"/>
  <c r="J1223" i="21"/>
  <c r="P1223" i="21"/>
  <c r="E1217" i="21"/>
  <c r="F1217" i="21"/>
  <c r="O1223" i="21"/>
  <c r="Q1223" i="21"/>
  <c r="M1223" i="21"/>
  <c r="K1223" i="21"/>
  <c r="D1218" i="21"/>
  <c r="H1224" i="21"/>
  <c r="E1218" i="21"/>
  <c r="F1218" i="21"/>
  <c r="L1224" i="21"/>
  <c r="P1224" i="21"/>
  <c r="N1224" i="21"/>
  <c r="J1224" i="21"/>
  <c r="I1224" i="21"/>
  <c r="K1224" i="21"/>
  <c r="M1224" i="21"/>
  <c r="O1224" i="21"/>
  <c r="Q1224" i="21"/>
  <c r="H1225" i="21"/>
  <c r="D1219" i="21"/>
  <c r="L1225" i="21"/>
  <c r="I1225" i="21"/>
  <c r="N1225" i="21"/>
  <c r="J1225" i="21"/>
  <c r="P1225" i="21"/>
  <c r="E1219" i="21"/>
  <c r="F1219" i="21"/>
  <c r="M1225" i="21"/>
  <c r="O1225" i="21"/>
  <c r="K1225" i="21"/>
  <c r="Q1225" i="21"/>
  <c r="D1220" i="21"/>
  <c r="H1226" i="21"/>
  <c r="F1220" i="21"/>
  <c r="E1220" i="21"/>
  <c r="J1226" i="21"/>
  <c r="N1226" i="21"/>
  <c r="I1226" i="21"/>
  <c r="P1226" i="21"/>
  <c r="L1226" i="21"/>
  <c r="K1226" i="21"/>
  <c r="M1226" i="21"/>
  <c r="O1226" i="21"/>
  <c r="Q1226" i="21"/>
  <c r="D1221" i="21"/>
  <c r="H1227" i="21"/>
  <c r="F1221" i="21"/>
  <c r="E1221" i="21"/>
  <c r="J1227" i="21"/>
  <c r="P1227" i="21"/>
  <c r="N1227" i="21"/>
  <c r="L1227" i="21"/>
  <c r="I1227" i="21"/>
  <c r="O1227" i="21"/>
  <c r="M1227" i="21"/>
  <c r="K1227" i="21"/>
  <c r="Q1227" i="21"/>
  <c r="H1228" i="21"/>
  <c r="D1222" i="21"/>
  <c r="L1228" i="21"/>
  <c r="J1228" i="21"/>
  <c r="I1228" i="21"/>
  <c r="P1228" i="21"/>
  <c r="N1228" i="21"/>
  <c r="F1222" i="21"/>
  <c r="E1222" i="21"/>
  <c r="K1228" i="21"/>
  <c r="O1228" i="21"/>
  <c r="Q1228" i="21"/>
  <c r="M1228" i="21"/>
  <c r="D1223" i="21"/>
  <c r="H1229" i="21"/>
  <c r="F1223" i="21"/>
  <c r="E1223" i="21"/>
  <c r="N1229" i="21"/>
  <c r="J1229" i="21"/>
  <c r="I1229" i="21"/>
  <c r="L1229" i="21"/>
  <c r="P1229" i="21"/>
  <c r="O1229" i="21"/>
  <c r="M1229" i="21"/>
  <c r="K1229" i="21"/>
  <c r="Q1229" i="21"/>
  <c r="H1230" i="21"/>
  <c r="D1224" i="21"/>
  <c r="J1230" i="21"/>
  <c r="L1230" i="21"/>
  <c r="N1230" i="21"/>
  <c r="P1230" i="21"/>
  <c r="I1230" i="21"/>
  <c r="E1224" i="21"/>
  <c r="F1224" i="21"/>
  <c r="O1230" i="21"/>
  <c r="K1230" i="21"/>
  <c r="M1230" i="21"/>
  <c r="Q1230" i="21"/>
  <c r="D1225" i="21"/>
  <c r="H1231" i="21"/>
  <c r="F1225" i="21"/>
  <c r="E1225" i="21"/>
  <c r="L1231" i="21"/>
  <c r="I1231" i="21"/>
  <c r="P1231" i="21"/>
  <c r="N1231" i="21"/>
  <c r="J1231" i="21"/>
  <c r="M1231" i="21"/>
  <c r="K1231" i="21"/>
  <c r="O1231" i="21"/>
  <c r="Q1231" i="21"/>
  <c r="H1232" i="21"/>
  <c r="D1226" i="21"/>
  <c r="L1232" i="21"/>
  <c r="I1232" i="21"/>
  <c r="P1232" i="21"/>
  <c r="J1232" i="21"/>
  <c r="N1232" i="21"/>
  <c r="F1226" i="21"/>
  <c r="E1226" i="21"/>
  <c r="O1232" i="21"/>
  <c r="K1232" i="21"/>
  <c r="Q1232" i="21"/>
  <c r="M1232" i="21"/>
  <c r="D1227" i="21"/>
  <c r="H1233" i="21"/>
  <c r="E1227" i="21"/>
  <c r="F1227" i="21"/>
  <c r="P1233" i="21"/>
  <c r="N1233" i="21"/>
  <c r="L1233" i="21"/>
  <c r="J1233" i="21"/>
  <c r="I1233" i="21"/>
  <c r="O1233" i="21"/>
  <c r="M1233" i="21"/>
  <c r="Q1233" i="21"/>
  <c r="K1233" i="21"/>
  <c r="H1234" i="21"/>
  <c r="D1228" i="21"/>
  <c r="P1234" i="21"/>
  <c r="I1234" i="21"/>
  <c r="J1234" i="21"/>
  <c r="N1234" i="21"/>
  <c r="L1234" i="21"/>
  <c r="E1228" i="21"/>
  <c r="F1228" i="21"/>
  <c r="K1234" i="21"/>
  <c r="O1234" i="21"/>
  <c r="M1234" i="21"/>
  <c r="Q1234" i="21"/>
  <c r="D1229" i="21"/>
  <c r="H1235" i="21"/>
  <c r="F1229" i="21"/>
  <c r="E1229" i="21"/>
  <c r="N1235" i="21"/>
  <c r="J1235" i="21"/>
  <c r="I1235" i="21"/>
  <c r="L1235" i="21"/>
  <c r="P1235" i="21"/>
  <c r="O1235" i="21"/>
  <c r="K1235" i="21"/>
  <c r="Q1235" i="21"/>
  <c r="M1235" i="21"/>
  <c r="H1236" i="21"/>
  <c r="D1230" i="21"/>
  <c r="L1236" i="21"/>
  <c r="N1236" i="21"/>
  <c r="I1236" i="21"/>
  <c r="P1236" i="21"/>
  <c r="J1236" i="21"/>
  <c r="E1230" i="21"/>
  <c r="F1230" i="21"/>
  <c r="Q1236" i="21"/>
  <c r="M1236" i="21"/>
  <c r="O1236" i="21"/>
  <c r="K1236" i="21"/>
  <c r="D1231" i="21"/>
  <c r="H1237" i="21"/>
  <c r="E1231" i="21"/>
  <c r="F1231" i="21"/>
  <c r="I1237" i="21"/>
  <c r="J1237" i="21"/>
  <c r="N1237" i="21"/>
  <c r="P1237" i="21"/>
  <c r="L1237" i="21"/>
  <c r="K1237" i="21"/>
  <c r="Q1237" i="21"/>
  <c r="O1237" i="21"/>
  <c r="M1237" i="21"/>
  <c r="H1238" i="21"/>
  <c r="D1232" i="21"/>
  <c r="N1238" i="21"/>
  <c r="P1238" i="21"/>
  <c r="I1238" i="21"/>
  <c r="L1238" i="21"/>
  <c r="J1238" i="21"/>
  <c r="E1232" i="21"/>
  <c r="F1232" i="21"/>
  <c r="K1238" i="21"/>
  <c r="Q1238" i="21"/>
  <c r="O1238" i="21"/>
  <c r="M1238" i="21"/>
  <c r="D1233" i="21"/>
  <c r="H1239" i="21"/>
  <c r="E1233" i="21"/>
  <c r="F1233" i="21"/>
  <c r="J1239" i="21"/>
  <c r="L1239" i="21"/>
  <c r="P1239" i="21"/>
  <c r="N1239" i="21"/>
  <c r="I1239" i="21"/>
  <c r="M1239" i="21"/>
  <c r="O1239" i="21"/>
  <c r="K1239" i="21"/>
  <c r="Q1239" i="21"/>
  <c r="H1240" i="21"/>
  <c r="D1234" i="21"/>
  <c r="J1240" i="21"/>
  <c r="N1240" i="21"/>
  <c r="P1240" i="21"/>
  <c r="L1240" i="21"/>
  <c r="I1240" i="21"/>
  <c r="F1234" i="21"/>
  <c r="E1234" i="21"/>
  <c r="Q1240" i="21"/>
  <c r="K1240" i="21"/>
  <c r="M1240" i="21"/>
  <c r="O1240" i="21"/>
  <c r="D1235" i="21"/>
  <c r="H1241" i="21"/>
  <c r="F1235" i="21"/>
  <c r="E1235" i="21"/>
  <c r="J1241" i="21"/>
  <c r="N1241" i="21"/>
  <c r="L1241" i="21"/>
  <c r="I1241" i="21"/>
  <c r="P1241" i="21"/>
  <c r="K1241" i="21"/>
  <c r="Q1241" i="21"/>
  <c r="M1241" i="21"/>
  <c r="O1241" i="21"/>
  <c r="H1242" i="21"/>
  <c r="D1236" i="21"/>
  <c r="L1242" i="21"/>
  <c r="J1242" i="21"/>
  <c r="P1242" i="21"/>
  <c r="N1242" i="21"/>
  <c r="I1242" i="21"/>
  <c r="E1236" i="21"/>
  <c r="F1236" i="21"/>
  <c r="Q1242" i="21"/>
  <c r="K1242" i="21"/>
  <c r="M1242" i="21"/>
  <c r="O1242" i="21"/>
  <c r="D1237" i="21"/>
  <c r="H1243" i="21"/>
  <c r="F1237" i="21"/>
  <c r="E1237" i="21"/>
  <c r="J1243" i="21"/>
  <c r="P1243" i="21"/>
  <c r="I1243" i="21"/>
  <c r="L1243" i="21"/>
  <c r="N1243" i="21"/>
  <c r="M1243" i="21"/>
  <c r="Q1243" i="21"/>
  <c r="O1243" i="21"/>
  <c r="K1243" i="21"/>
  <c r="H1244" i="21"/>
  <c r="D1238" i="21"/>
  <c r="I1244" i="21"/>
  <c r="N1244" i="21"/>
  <c r="L1244" i="21"/>
  <c r="J1244" i="21"/>
  <c r="P1244" i="21"/>
  <c r="E1238" i="21"/>
  <c r="F1238" i="21"/>
  <c r="K1244" i="21"/>
  <c r="O1244" i="21"/>
  <c r="Q1244" i="21"/>
  <c r="M1244" i="21"/>
  <c r="D1239" i="21"/>
  <c r="H1245" i="21"/>
  <c r="F1239" i="21"/>
  <c r="E1239" i="21"/>
  <c r="L1245" i="21"/>
  <c r="J1245" i="21"/>
  <c r="P1245" i="21"/>
  <c r="N1245" i="21"/>
  <c r="I1245" i="21"/>
  <c r="Q1245" i="21"/>
  <c r="M1245" i="21"/>
  <c r="K1245" i="21"/>
  <c r="O1245" i="21"/>
  <c r="D1240" i="21"/>
  <c r="H1246" i="21"/>
  <c r="E1240" i="21"/>
  <c r="F1240" i="21"/>
  <c r="I1246" i="21"/>
  <c r="P1246" i="21"/>
  <c r="J1246" i="21"/>
  <c r="N1246" i="21"/>
  <c r="L1246" i="21"/>
  <c r="Q1246" i="21"/>
  <c r="M1246" i="21"/>
  <c r="K1246" i="21"/>
  <c r="O1246" i="21"/>
  <c r="H1247" i="21"/>
  <c r="D1241" i="21"/>
  <c r="L1247" i="21"/>
  <c r="J1247" i="21"/>
  <c r="P1247" i="21"/>
  <c r="I1247" i="21"/>
  <c r="N1247" i="21"/>
  <c r="E1241" i="21"/>
  <c r="F1241" i="21"/>
  <c r="O1247" i="21"/>
  <c r="K1247" i="21"/>
  <c r="M1247" i="21"/>
  <c r="Q1247" i="21"/>
  <c r="D1242" i="21"/>
  <c r="H1248" i="21"/>
  <c r="F1242" i="21"/>
  <c r="E1242" i="21"/>
  <c r="L1248" i="21"/>
  <c r="N1248" i="21"/>
  <c r="I1248" i="21"/>
  <c r="J1248" i="21"/>
  <c r="P1248" i="21"/>
  <c r="O1248" i="21"/>
  <c r="Q1248" i="21"/>
  <c r="M1248" i="21"/>
  <c r="K1248" i="21"/>
  <c r="H1249" i="21"/>
  <c r="D1243" i="21"/>
  <c r="J1249" i="21"/>
  <c r="P1249" i="21"/>
  <c r="L1249" i="21"/>
  <c r="I1249" i="21"/>
  <c r="N1249" i="21"/>
  <c r="F1243" i="21"/>
  <c r="E1243" i="21"/>
  <c r="M1249" i="21"/>
  <c r="K1249" i="21"/>
  <c r="Q1249" i="21"/>
  <c r="O1249" i="21"/>
  <c r="D1244" i="21"/>
  <c r="H1250" i="21"/>
  <c r="F1244" i="21"/>
  <c r="E1244" i="21"/>
  <c r="J1250" i="21"/>
  <c r="P1250" i="21"/>
  <c r="I1250" i="21"/>
  <c r="L1250" i="21"/>
  <c r="N1250" i="21"/>
  <c r="O1250" i="21"/>
  <c r="M1250" i="21"/>
  <c r="K1250" i="21"/>
  <c r="Q1250" i="21"/>
  <c r="H1251" i="21"/>
  <c r="D1245" i="21"/>
  <c r="N1251" i="21"/>
  <c r="P1251" i="21"/>
  <c r="I1251" i="21"/>
  <c r="L1251" i="21"/>
  <c r="J1251" i="21"/>
  <c r="F1245" i="21"/>
  <c r="E1245" i="21"/>
  <c r="Q1251" i="21"/>
  <c r="M1251" i="21"/>
  <c r="K1251" i="21"/>
  <c r="O1251" i="21"/>
  <c r="D1246" i="21"/>
  <c r="H1252" i="21"/>
  <c r="F1246" i="21"/>
  <c r="E1246" i="21"/>
  <c r="I1252" i="21"/>
  <c r="L1252" i="21"/>
  <c r="N1252" i="21"/>
  <c r="J1252" i="21"/>
  <c r="P1252" i="21"/>
  <c r="K1252" i="21"/>
  <c r="O1252" i="21"/>
  <c r="Q1252" i="21"/>
  <c r="M1252" i="21"/>
  <c r="H1253" i="21"/>
  <c r="D1247" i="21"/>
  <c r="J1253" i="21"/>
  <c r="N1253" i="21"/>
  <c r="I1253" i="21"/>
  <c r="P1253" i="21"/>
  <c r="L1253" i="21"/>
  <c r="F1247" i="21"/>
  <c r="E1247" i="21"/>
  <c r="K1253" i="21"/>
  <c r="Q1253" i="21"/>
  <c r="M1253" i="21"/>
  <c r="O1253" i="21"/>
  <c r="D1248" i="21"/>
  <c r="H1254" i="21"/>
  <c r="E1248" i="21"/>
  <c r="F1248" i="21"/>
  <c r="N1254" i="21"/>
  <c r="I1254" i="21"/>
  <c r="J1254" i="21"/>
  <c r="L1254" i="21"/>
  <c r="P1254" i="21"/>
  <c r="K1254" i="21"/>
  <c r="O1254" i="21"/>
  <c r="Q1254" i="21"/>
  <c r="M1254" i="21"/>
  <c r="H1255" i="21"/>
  <c r="D1249" i="21"/>
  <c r="J1255" i="21"/>
  <c r="N1255" i="21"/>
  <c r="I1255" i="21"/>
  <c r="P1255" i="21"/>
  <c r="L1255" i="21"/>
  <c r="E1249" i="21"/>
  <c r="F1249" i="21"/>
  <c r="M1255" i="21"/>
  <c r="Q1255" i="21"/>
  <c r="K1255" i="21"/>
  <c r="O1255" i="21"/>
  <c r="D1250" i="21"/>
  <c r="H1256" i="21"/>
  <c r="F1250" i="21"/>
  <c r="E1250" i="21"/>
  <c r="I1256" i="21"/>
  <c r="N1256" i="21"/>
  <c r="L1256" i="21"/>
  <c r="J1256" i="21"/>
  <c r="P1256" i="21"/>
  <c r="O1256" i="21"/>
  <c r="K1256" i="21"/>
  <c r="M1256" i="21"/>
  <c r="Q1256" i="21"/>
  <c r="H1257" i="21"/>
  <c r="D1251" i="21"/>
  <c r="N1257" i="21"/>
  <c r="J1257" i="21"/>
  <c r="I1257" i="21"/>
  <c r="P1257" i="21"/>
  <c r="L1257" i="21"/>
  <c r="F1251" i="21"/>
  <c r="E1251" i="21"/>
  <c r="Q1257" i="21"/>
  <c r="M1257" i="21"/>
  <c r="O1257" i="21"/>
  <c r="K1257" i="21"/>
  <c r="D1252" i="21"/>
  <c r="H1258" i="21"/>
  <c r="E1252" i="21"/>
  <c r="F1252" i="21"/>
  <c r="L1258" i="21"/>
  <c r="N1258" i="21"/>
  <c r="I1258" i="21"/>
  <c r="J1258" i="21"/>
  <c r="P1258" i="21"/>
  <c r="O1258" i="21"/>
  <c r="K1258" i="21"/>
  <c r="M1258" i="21"/>
  <c r="Q1258" i="21"/>
  <c r="H1259" i="21"/>
  <c r="D1253" i="21"/>
  <c r="P1259" i="21"/>
  <c r="L1259" i="21"/>
  <c r="N1259" i="21"/>
  <c r="I1259" i="21"/>
  <c r="J1259" i="21"/>
  <c r="F1253" i="21"/>
  <c r="E1253" i="21"/>
  <c r="K1259" i="21"/>
  <c r="O1259" i="21"/>
  <c r="Q1259" i="21"/>
  <c r="M1259" i="21"/>
  <c r="D1254" i="21"/>
  <c r="H1260" i="21"/>
  <c r="F1254" i="21"/>
  <c r="E1254" i="21"/>
  <c r="L1260" i="21"/>
  <c r="N1260" i="21"/>
  <c r="J1260" i="21"/>
  <c r="P1260" i="21"/>
  <c r="I1260" i="21"/>
  <c r="M1260" i="21"/>
  <c r="O1260" i="21"/>
  <c r="K1260" i="21"/>
  <c r="Q1260" i="21"/>
  <c r="H1261" i="21"/>
  <c r="D1255" i="21"/>
  <c r="P1261" i="21"/>
  <c r="L1261" i="21"/>
  <c r="N1261" i="21"/>
  <c r="I1261" i="21"/>
  <c r="J1261" i="21"/>
  <c r="E1255" i="21"/>
  <c r="F1255" i="21"/>
  <c r="K1261" i="21"/>
  <c r="O1261" i="21"/>
  <c r="Q1261" i="21"/>
  <c r="M1261" i="21"/>
  <c r="D1256" i="21"/>
  <c r="H1262" i="21"/>
  <c r="E1256" i="21"/>
  <c r="F1256" i="21"/>
  <c r="P1262" i="21"/>
  <c r="J1262" i="21"/>
  <c r="L1262" i="21"/>
  <c r="N1262" i="21"/>
  <c r="I1262" i="21"/>
  <c r="O1262" i="21"/>
  <c r="M1262" i="21"/>
  <c r="Q1262" i="21"/>
  <c r="K1262" i="21"/>
  <c r="H1263" i="21"/>
  <c r="D1257" i="21"/>
  <c r="I1263" i="21"/>
  <c r="P1263" i="21"/>
  <c r="J1263" i="21"/>
  <c r="L1263" i="21"/>
  <c r="N1263" i="21"/>
  <c r="F1257" i="21"/>
  <c r="E1257" i="21"/>
  <c r="Q1263" i="21"/>
  <c r="K1263" i="21"/>
  <c r="M1263" i="21"/>
  <c r="O1263" i="21"/>
  <c r="D1258" i="21"/>
  <c r="H1264" i="21"/>
  <c r="F1258" i="21"/>
  <c r="E1258" i="21"/>
  <c r="J1264" i="21"/>
  <c r="P1264" i="21"/>
  <c r="L1264" i="21"/>
  <c r="N1264" i="21"/>
  <c r="I1264" i="21"/>
  <c r="K1264" i="21"/>
  <c r="Q1264" i="21"/>
  <c r="O1264" i="21"/>
  <c r="M1264" i="21"/>
  <c r="H1265" i="21"/>
  <c r="D1259" i="21"/>
  <c r="P1265" i="21"/>
  <c r="L1265" i="21"/>
  <c r="I1265" i="21"/>
  <c r="J1265" i="21"/>
  <c r="N1265" i="21"/>
  <c r="F1259" i="21"/>
  <c r="E1259" i="21"/>
  <c r="O1265" i="21"/>
  <c r="M1265" i="21"/>
  <c r="K1265" i="21"/>
  <c r="Q1265" i="21"/>
  <c r="D1260" i="21"/>
  <c r="H1266" i="21"/>
  <c r="E1260" i="21"/>
  <c r="F1260" i="21"/>
  <c r="N1266" i="21"/>
  <c r="J1266" i="21"/>
  <c r="L1266" i="21"/>
  <c r="P1266" i="21"/>
  <c r="I1266" i="21"/>
  <c r="K1266" i="21"/>
  <c r="O1266" i="21"/>
  <c r="Q1266" i="21"/>
  <c r="M1266" i="21"/>
  <c r="H1267" i="21"/>
  <c r="D1261" i="21"/>
  <c r="J1267" i="21"/>
  <c r="N1267" i="21"/>
  <c r="P1267" i="21"/>
  <c r="I1267" i="21"/>
  <c r="L1267" i="21"/>
  <c r="F1261" i="21"/>
  <c r="E1261" i="21"/>
  <c r="O1267" i="21"/>
  <c r="M1267" i="21"/>
  <c r="K1267" i="21"/>
  <c r="Q1267" i="21"/>
  <c r="D1262" i="21"/>
  <c r="H1268" i="21"/>
  <c r="F1262" i="21"/>
  <c r="E1262" i="21"/>
  <c r="I1268" i="21"/>
  <c r="J1268" i="21"/>
  <c r="L1268" i="21"/>
  <c r="N1268" i="21"/>
  <c r="P1268" i="21"/>
  <c r="M1268" i="21"/>
  <c r="O1268" i="21"/>
  <c r="Q1268" i="21"/>
  <c r="K1268" i="21"/>
  <c r="H1269" i="21"/>
  <c r="D1263" i="21"/>
  <c r="J1269" i="21"/>
  <c r="N1269" i="21"/>
  <c r="L1269" i="21"/>
  <c r="I1269" i="21"/>
  <c r="P1269" i="21"/>
  <c r="F1263" i="21"/>
  <c r="E1263" i="21"/>
  <c r="O1269" i="21"/>
  <c r="M1269" i="21"/>
  <c r="K1269" i="21"/>
  <c r="Q1269" i="21"/>
  <c r="D1264" i="21"/>
  <c r="H1270" i="21"/>
  <c r="F1264" i="21"/>
  <c r="E1264" i="21"/>
  <c r="I1270" i="21"/>
  <c r="L1270" i="21"/>
  <c r="P1270" i="21"/>
  <c r="N1270" i="21"/>
  <c r="J1270" i="21"/>
  <c r="Q1270" i="21"/>
  <c r="M1270" i="21"/>
  <c r="K1270" i="21"/>
  <c r="O1270" i="21"/>
  <c r="H1271" i="21"/>
  <c r="D1265" i="21"/>
  <c r="N1271" i="21"/>
  <c r="J1271" i="21"/>
  <c r="L1271" i="21"/>
  <c r="I1271" i="21"/>
  <c r="P1271" i="21"/>
  <c r="E1265" i="21"/>
  <c r="F1265" i="21"/>
  <c r="K1271" i="21"/>
  <c r="Q1271" i="21"/>
  <c r="M1271" i="21"/>
  <c r="O1271" i="21"/>
  <c r="D1266" i="21"/>
  <c r="H1272" i="21"/>
  <c r="E1266" i="21"/>
  <c r="F1266" i="21"/>
  <c r="L1272" i="21"/>
  <c r="P1272" i="21"/>
  <c r="I1272" i="21"/>
  <c r="J1272" i="21"/>
  <c r="N1272" i="21"/>
  <c r="M1272" i="21"/>
  <c r="Q1272" i="21"/>
  <c r="K1272" i="21"/>
  <c r="O1272" i="21"/>
  <c r="H1273" i="21"/>
  <c r="D1267" i="21"/>
  <c r="L1273" i="21"/>
  <c r="I1273" i="21"/>
  <c r="J1273" i="21"/>
  <c r="N1273" i="21"/>
  <c r="P1273" i="21"/>
  <c r="E1267" i="21"/>
  <c r="F1267" i="21"/>
  <c r="M1273" i="21"/>
  <c r="O1273" i="21"/>
  <c r="Q1273" i="21"/>
  <c r="K1273" i="21"/>
  <c r="D1268" i="21"/>
  <c r="H1274" i="21"/>
  <c r="F1268" i="21"/>
  <c r="E1268" i="21"/>
  <c r="I1274" i="21"/>
  <c r="J1274" i="21"/>
  <c r="N1274" i="21"/>
  <c r="L1274" i="21"/>
  <c r="P1274" i="21"/>
  <c r="K1274" i="21"/>
  <c r="Q1274" i="21"/>
  <c r="O1274" i="21"/>
  <c r="M1274" i="21"/>
  <c r="H1275" i="21"/>
  <c r="D1269" i="21"/>
  <c r="J1275" i="21"/>
  <c r="L1275" i="21"/>
  <c r="N1275" i="21"/>
  <c r="I1275" i="21"/>
  <c r="P1275" i="21"/>
  <c r="E1269" i="21"/>
  <c r="F1269" i="21"/>
  <c r="K1275" i="21"/>
  <c r="Q1275" i="21"/>
  <c r="M1275" i="21"/>
  <c r="O1275" i="21"/>
  <c r="D1270" i="21"/>
  <c r="H1276" i="21"/>
  <c r="E1270" i="21"/>
  <c r="F1270" i="21"/>
  <c r="J1276" i="21"/>
  <c r="N1276" i="21"/>
  <c r="I1276" i="21"/>
  <c r="L1276" i="21"/>
  <c r="P1276" i="21"/>
  <c r="K1276" i="21"/>
  <c r="Q1276" i="21"/>
  <c r="O1276" i="21"/>
  <c r="M1276" i="21"/>
  <c r="H1277" i="21"/>
  <c r="D1271" i="21"/>
  <c r="L1277" i="21"/>
  <c r="N1277" i="21"/>
  <c r="I1277" i="21"/>
  <c r="J1277" i="21"/>
  <c r="P1277" i="21"/>
  <c r="F1271" i="21"/>
  <c r="E1271" i="21"/>
  <c r="Q1277" i="21"/>
  <c r="M1277" i="21"/>
  <c r="K1277" i="21"/>
  <c r="O1277" i="21"/>
  <c r="D1272" i="21"/>
  <c r="H1278" i="21"/>
  <c r="E1272" i="21"/>
  <c r="F1272" i="21"/>
  <c r="N1278" i="21"/>
  <c r="J1278" i="21"/>
  <c r="P1278" i="21"/>
  <c r="I1278" i="21"/>
  <c r="L1278" i="21"/>
  <c r="K1278" i="21"/>
  <c r="M1278" i="21"/>
  <c r="O1278" i="21"/>
  <c r="Q1278" i="21"/>
  <c r="H1279" i="21"/>
  <c r="D1273" i="21"/>
  <c r="L1279" i="21"/>
  <c r="J1279" i="21"/>
  <c r="P1279" i="21"/>
  <c r="N1279" i="21"/>
  <c r="I1279" i="21"/>
  <c r="E1273" i="21"/>
  <c r="F1273" i="21"/>
  <c r="K1279" i="21"/>
  <c r="M1279" i="21"/>
  <c r="Q1279" i="21"/>
  <c r="O1279" i="21"/>
  <c r="D1274" i="21"/>
  <c r="H1280" i="21"/>
  <c r="E1274" i="21"/>
  <c r="F1274" i="21"/>
  <c r="L1280" i="21"/>
  <c r="P1280" i="21"/>
  <c r="I1280" i="21"/>
  <c r="J1280" i="21"/>
  <c r="N1280" i="21"/>
  <c r="Q1280" i="21"/>
  <c r="O1280" i="21"/>
  <c r="K1280" i="21"/>
  <c r="M1280" i="21"/>
  <c r="H1281" i="21"/>
  <c r="D1275" i="21"/>
  <c r="P1281" i="21"/>
  <c r="I1281" i="21"/>
  <c r="N1281" i="21"/>
  <c r="J1281" i="21"/>
  <c r="L1281" i="21"/>
  <c r="E1275" i="21"/>
  <c r="F1275" i="21"/>
  <c r="Q1281" i="21"/>
  <c r="K1281" i="21"/>
  <c r="M1281" i="21"/>
  <c r="O1281" i="21"/>
  <c r="D1276" i="21"/>
  <c r="H1282" i="21"/>
  <c r="F1276" i="21"/>
  <c r="E1276" i="21"/>
  <c r="L1282" i="21"/>
  <c r="P1282" i="21"/>
  <c r="N1282" i="21"/>
  <c r="I1282" i="21"/>
  <c r="J1282" i="21"/>
  <c r="Q1282" i="21"/>
  <c r="M1282" i="21"/>
  <c r="O1282" i="21"/>
  <c r="K1282" i="21"/>
  <c r="H1283" i="21"/>
  <c r="D1277" i="21"/>
  <c r="P1283" i="21"/>
  <c r="N1283" i="21"/>
  <c r="L1283" i="21"/>
  <c r="I1283" i="21"/>
  <c r="J1283" i="21"/>
  <c r="E1277" i="21"/>
  <c r="F1277" i="21"/>
  <c r="K1283" i="21"/>
  <c r="M1283" i="21"/>
  <c r="O1283" i="21"/>
  <c r="Q1283" i="21"/>
  <c r="D1278" i="21"/>
  <c r="H1284" i="21"/>
  <c r="F1278" i="21"/>
  <c r="E1278" i="21"/>
  <c r="J1284" i="21"/>
  <c r="L1284" i="21"/>
  <c r="I1284" i="21"/>
  <c r="P1284" i="21"/>
  <c r="N1284" i="21"/>
  <c r="Q1284" i="21"/>
  <c r="K1284" i="21"/>
  <c r="M1284" i="21"/>
  <c r="O1284" i="21"/>
  <c r="H1285" i="21"/>
  <c r="D1279" i="21"/>
  <c r="I1285" i="21"/>
  <c r="J1285" i="21"/>
  <c r="N1285" i="21"/>
  <c r="L1285" i="21"/>
  <c r="P1285" i="21"/>
  <c r="E1279" i="21"/>
  <c r="F1279" i="21"/>
  <c r="Q1285" i="21"/>
  <c r="M1285" i="21"/>
  <c r="O1285" i="21"/>
  <c r="K1285" i="21"/>
  <c r="D1280" i="21"/>
  <c r="H1286" i="21"/>
  <c r="E1280" i="21"/>
  <c r="F1280" i="21"/>
  <c r="P1286" i="21"/>
  <c r="N1286" i="21"/>
  <c r="L1286" i="21"/>
  <c r="J1286" i="21"/>
  <c r="I1286" i="21"/>
  <c r="M1286" i="21"/>
  <c r="Q1286" i="21"/>
  <c r="O1286" i="21"/>
  <c r="K1286" i="21"/>
  <c r="D1281" i="21"/>
  <c r="H1287" i="21"/>
  <c r="E1281" i="21"/>
  <c r="F1281" i="21"/>
  <c r="N1287" i="21"/>
  <c r="I1287" i="21"/>
  <c r="P1287" i="21"/>
  <c r="L1287" i="21"/>
  <c r="J1287" i="21"/>
  <c r="K1287" i="21"/>
  <c r="Q1287" i="21"/>
  <c r="O1287" i="21"/>
  <c r="M1287" i="21"/>
  <c r="H1288" i="21"/>
  <c r="D1282" i="21"/>
  <c r="J1288" i="21"/>
  <c r="N1288" i="21"/>
  <c r="L1288" i="21"/>
  <c r="I1288" i="21"/>
  <c r="P1288" i="21"/>
  <c r="F1282" i="21"/>
  <c r="E1282" i="21"/>
  <c r="M1288" i="21"/>
  <c r="Q1288" i="21"/>
  <c r="O1288" i="21"/>
  <c r="K1288" i="21"/>
  <c r="D1283" i="21"/>
  <c r="H1289" i="21"/>
  <c r="F1283" i="21"/>
  <c r="E1283" i="21"/>
  <c r="I1289" i="21"/>
  <c r="P1289" i="21"/>
  <c r="N1289" i="21"/>
  <c r="L1289" i="21"/>
  <c r="J1289" i="21"/>
  <c r="K1289" i="21"/>
  <c r="O1289" i="21"/>
  <c r="M1289" i="21"/>
  <c r="Q1289" i="21"/>
  <c r="H1290" i="21"/>
  <c r="D1284" i="21"/>
  <c r="L1290" i="21"/>
  <c r="P1290" i="21"/>
  <c r="N1290" i="21"/>
  <c r="J1290" i="21"/>
  <c r="I1290" i="21"/>
  <c r="E1284" i="21"/>
  <c r="F1284" i="21"/>
  <c r="Q1290" i="21"/>
  <c r="O1290" i="21"/>
  <c r="K1290" i="21"/>
  <c r="M1290" i="21"/>
  <c r="D1285" i="21"/>
  <c r="H1291" i="21"/>
  <c r="E1285" i="21"/>
  <c r="F1285" i="21"/>
  <c r="P1291" i="21"/>
  <c r="L1291" i="21"/>
  <c r="N1291" i="21"/>
  <c r="I1291" i="21"/>
  <c r="J1291" i="21"/>
  <c r="Q1291" i="21"/>
  <c r="M1291" i="21"/>
  <c r="O1291" i="21"/>
  <c r="K1291" i="21"/>
  <c r="H1292" i="21"/>
  <c r="D1286" i="21"/>
  <c r="L1292" i="21"/>
  <c r="J1292" i="21"/>
  <c r="N1292" i="21"/>
  <c r="I1292" i="21"/>
  <c r="P1292" i="21"/>
  <c r="F1286" i="21"/>
  <c r="E1286" i="21"/>
  <c r="Q1292" i="21"/>
  <c r="O1292" i="21"/>
  <c r="K1292" i="21"/>
  <c r="M1292" i="21"/>
  <c r="D1287" i="21"/>
  <c r="H1293" i="21"/>
  <c r="F1287" i="21"/>
  <c r="E1287" i="21"/>
  <c r="P1293" i="21"/>
  <c r="I1293" i="21"/>
  <c r="L1293" i="21"/>
  <c r="N1293" i="21"/>
  <c r="J1293" i="21"/>
  <c r="K1293" i="21"/>
  <c r="Q1293" i="21"/>
  <c r="O1293" i="21"/>
  <c r="M1293" i="21"/>
  <c r="H1294" i="21"/>
  <c r="D1288" i="21"/>
  <c r="I1294" i="21"/>
  <c r="L1294" i="21"/>
  <c r="P1294" i="21"/>
  <c r="N1294" i="21"/>
  <c r="J1294" i="21"/>
  <c r="E1288" i="21"/>
  <c r="F1288" i="21"/>
  <c r="O1294" i="21"/>
  <c r="K1294" i="21"/>
  <c r="Q1294" i="21"/>
  <c r="M1294" i="21"/>
  <c r="D1289" i="21"/>
  <c r="H1295" i="21"/>
  <c r="F1289" i="21"/>
  <c r="E1289" i="21"/>
  <c r="N1295" i="21"/>
  <c r="I1295" i="21"/>
  <c r="J1295" i="21"/>
  <c r="P1295" i="21"/>
  <c r="L1295" i="21"/>
  <c r="O1295" i="21"/>
  <c r="M1295" i="21"/>
  <c r="K1295" i="21"/>
  <c r="Q1295" i="21"/>
  <c r="H1296" i="21"/>
  <c r="D1290" i="21"/>
  <c r="N1296" i="21"/>
  <c r="P1296" i="21"/>
  <c r="L1296" i="21"/>
  <c r="I1296" i="21"/>
  <c r="J1296" i="21"/>
  <c r="F1290" i="21"/>
  <c r="E1290" i="21"/>
  <c r="O1296" i="21"/>
  <c r="Q1296" i="21"/>
  <c r="M1296" i="21"/>
  <c r="K1296" i="21"/>
  <c r="D1291" i="21"/>
  <c r="H1297" i="21"/>
  <c r="F1291" i="21"/>
  <c r="E1291" i="21"/>
  <c r="P1297" i="21"/>
  <c r="L1297" i="21"/>
  <c r="I1297" i="21"/>
  <c r="N1297" i="21"/>
  <c r="J1297" i="21"/>
  <c r="K1297" i="21"/>
  <c r="O1297" i="21"/>
  <c r="Q1297" i="21"/>
  <c r="M1297" i="21"/>
  <c r="H1298" i="21"/>
  <c r="D1292" i="21"/>
  <c r="N1298" i="21"/>
  <c r="J1298" i="21"/>
  <c r="I1298" i="21"/>
  <c r="L1298" i="21"/>
  <c r="P1298" i="21"/>
  <c r="E1292" i="21"/>
  <c r="F1292" i="21"/>
  <c r="O1298" i="21"/>
  <c r="K1298" i="21"/>
  <c r="Q1298" i="21"/>
  <c r="M1298" i="21"/>
  <c r="D1293" i="21"/>
  <c r="H1299" i="21"/>
  <c r="F1293" i="21"/>
  <c r="E1293" i="21"/>
  <c r="N1299" i="21"/>
  <c r="J1299" i="21"/>
  <c r="I1299" i="21"/>
  <c r="P1299" i="21"/>
  <c r="L1299" i="21"/>
  <c r="O1299" i="21"/>
  <c r="K1299" i="21"/>
  <c r="Q1299" i="21"/>
  <c r="M1299" i="21"/>
  <c r="H1300" i="21"/>
  <c r="D1294" i="21"/>
  <c r="I1300" i="21"/>
  <c r="P1300" i="21"/>
  <c r="L1300" i="21"/>
  <c r="J1300" i="21"/>
  <c r="N1300" i="21"/>
  <c r="E1294" i="21"/>
  <c r="F1294" i="21"/>
  <c r="Q1300" i="21"/>
  <c r="O1300" i="21"/>
  <c r="M1300" i="21"/>
  <c r="K1300" i="21"/>
  <c r="D1295" i="21"/>
  <c r="H1301" i="21"/>
  <c r="E1295" i="21"/>
  <c r="F1295" i="21"/>
  <c r="J1301" i="21"/>
  <c r="L1301" i="21"/>
  <c r="P1301" i="21"/>
  <c r="N1301" i="21"/>
  <c r="I1301" i="21"/>
  <c r="O1301" i="21"/>
  <c r="K1301" i="21"/>
  <c r="M1301" i="21"/>
  <c r="Q1301" i="21"/>
  <c r="H1302" i="21"/>
  <c r="D1296" i="21"/>
  <c r="L1302" i="21"/>
  <c r="I1302" i="21"/>
  <c r="P1302" i="21"/>
  <c r="J1302" i="21"/>
  <c r="N1302" i="21"/>
  <c r="F1296" i="21"/>
  <c r="E1296" i="21"/>
  <c r="M1302" i="21"/>
  <c r="Q1302" i="21"/>
  <c r="O1302" i="21"/>
  <c r="K1302" i="21"/>
  <c r="D1297" i="21"/>
  <c r="H1303" i="21"/>
  <c r="F1297" i="21"/>
  <c r="E1297" i="21"/>
  <c r="N1303" i="21"/>
  <c r="P1303" i="21"/>
  <c r="I1303" i="21"/>
  <c r="L1303" i="21"/>
  <c r="J1303" i="21"/>
  <c r="O1303" i="21"/>
  <c r="K1303" i="21"/>
  <c r="Q1303" i="21"/>
  <c r="M1303" i="21"/>
  <c r="H1304" i="21"/>
  <c r="D1298" i="21"/>
  <c r="N1304" i="21"/>
  <c r="L1304" i="21"/>
  <c r="I1304" i="21"/>
  <c r="P1304" i="21"/>
  <c r="J1304" i="21"/>
  <c r="F1298" i="21"/>
  <c r="E1298" i="21"/>
  <c r="Q1304" i="21"/>
  <c r="M1304" i="21"/>
  <c r="K1304" i="21"/>
  <c r="O1304" i="21"/>
  <c r="D1299" i="21"/>
  <c r="H1305" i="21"/>
  <c r="E1299" i="21"/>
  <c r="F1299" i="21"/>
  <c r="J1305" i="21"/>
  <c r="I1305" i="21"/>
  <c r="P1305" i="21"/>
  <c r="L1305" i="21"/>
  <c r="N1305" i="21"/>
  <c r="K1305" i="21"/>
  <c r="Q1305" i="21"/>
  <c r="M1305" i="21"/>
  <c r="O1305" i="21"/>
  <c r="H1306" i="21"/>
  <c r="D1300" i="21"/>
  <c r="I1306" i="21"/>
  <c r="P1306" i="21"/>
  <c r="N1306" i="21"/>
  <c r="L1306" i="21"/>
  <c r="J1306" i="21"/>
  <c r="E1300" i="21"/>
  <c r="F1300" i="21"/>
  <c r="O1306" i="21"/>
  <c r="M1306" i="21"/>
  <c r="Q1306" i="21"/>
  <c r="K1306" i="21"/>
  <c r="D1301" i="21"/>
  <c r="H1307" i="21"/>
  <c r="F1301" i="21"/>
  <c r="E1301" i="21"/>
  <c r="N1307" i="21"/>
  <c r="P1307" i="21"/>
  <c r="J1307" i="21"/>
  <c r="I1307" i="21"/>
  <c r="L1307" i="21"/>
  <c r="Q1307" i="21"/>
  <c r="K1307" i="21"/>
  <c r="M1307" i="21"/>
  <c r="O1307" i="21"/>
  <c r="H1308" i="21"/>
  <c r="D1302" i="21"/>
  <c r="N1308" i="21"/>
  <c r="P1308" i="21"/>
  <c r="I1308" i="21"/>
  <c r="L1308" i="21"/>
  <c r="J1308" i="21"/>
  <c r="F1302" i="21"/>
  <c r="E1302" i="21"/>
  <c r="K1308" i="21"/>
  <c r="Q1308" i="21"/>
  <c r="M1308" i="21"/>
  <c r="O1308" i="21"/>
  <c r="D1303" i="21"/>
  <c r="H1309" i="21"/>
  <c r="F1303" i="21"/>
  <c r="E1303" i="21"/>
  <c r="L1309" i="21"/>
  <c r="I1309" i="21"/>
  <c r="J1309" i="21"/>
  <c r="N1309" i="21"/>
  <c r="P1309" i="21"/>
  <c r="Q1309" i="21"/>
  <c r="M1309" i="21"/>
  <c r="K1309" i="21"/>
  <c r="O1309" i="21"/>
  <c r="H1310" i="21"/>
  <c r="D1304" i="21"/>
  <c r="I1310" i="21"/>
  <c r="N1310" i="21"/>
  <c r="J1310" i="21"/>
  <c r="P1310" i="21"/>
  <c r="L1310" i="21"/>
  <c r="E1304" i="21"/>
  <c r="F1304" i="21"/>
  <c r="O1310" i="21"/>
  <c r="M1310" i="21"/>
  <c r="Q1310" i="21"/>
  <c r="K1310" i="21"/>
  <c r="D1305" i="21"/>
  <c r="H1311" i="21"/>
  <c r="E1305" i="21"/>
  <c r="F1305" i="21"/>
  <c r="N1311" i="21"/>
  <c r="P1311" i="21"/>
  <c r="J1311" i="21"/>
  <c r="L1311" i="21"/>
  <c r="I1311" i="21"/>
  <c r="K1311" i="21"/>
  <c r="M1311" i="21"/>
  <c r="O1311" i="21"/>
  <c r="Q1311" i="21"/>
  <c r="H1312" i="21"/>
  <c r="D1306" i="21"/>
  <c r="J1312" i="21"/>
  <c r="L1312" i="21"/>
  <c r="I1312" i="21"/>
  <c r="N1312" i="21"/>
  <c r="P1312" i="21"/>
  <c r="F1306" i="21"/>
  <c r="E1306" i="21"/>
  <c r="K1312" i="21"/>
  <c r="Q1312" i="21"/>
  <c r="O1312" i="21"/>
  <c r="M1312" i="21"/>
  <c r="D1307" i="21"/>
  <c r="H1313" i="21"/>
  <c r="F1307" i="21"/>
  <c r="E1307" i="21"/>
  <c r="P1313" i="21"/>
  <c r="N1313" i="21"/>
  <c r="L1313" i="21"/>
  <c r="J1313" i="21"/>
  <c r="I1313" i="21"/>
  <c r="K1313" i="21"/>
  <c r="M1313" i="21"/>
  <c r="O1313" i="21"/>
  <c r="Q1313" i="21"/>
  <c r="H1314" i="21"/>
  <c r="D1308" i="21"/>
  <c r="I1314" i="21"/>
  <c r="P1314" i="21"/>
  <c r="J1314" i="21"/>
  <c r="N1314" i="21"/>
  <c r="L1314" i="21"/>
  <c r="F1308" i="21"/>
  <c r="E1308" i="21"/>
  <c r="K1314" i="21"/>
  <c r="M1314" i="21"/>
  <c r="O1314" i="21"/>
  <c r="Q1314" i="21"/>
  <c r="D1309" i="21"/>
  <c r="H1315" i="21"/>
  <c r="E1309" i="21"/>
  <c r="F1309" i="21"/>
  <c r="N1315" i="21"/>
  <c r="J1315" i="21"/>
  <c r="P1315" i="21"/>
  <c r="I1315" i="21"/>
  <c r="L1315" i="21"/>
  <c r="Q1315" i="21"/>
  <c r="M1315" i="21"/>
  <c r="O1315" i="21"/>
  <c r="K1315" i="21"/>
  <c r="H1316" i="21"/>
  <c r="D1310" i="21"/>
  <c r="L1316" i="21"/>
  <c r="N1316" i="21"/>
  <c r="P1316" i="21"/>
  <c r="J1316" i="21"/>
  <c r="I1316" i="21"/>
  <c r="F1310" i="21"/>
  <c r="E1310" i="21"/>
  <c r="K1316" i="21"/>
  <c r="M1316" i="21"/>
  <c r="O1316" i="21"/>
  <c r="Q1316" i="21"/>
  <c r="D1311" i="21"/>
  <c r="H1317" i="21"/>
  <c r="F1311" i="21"/>
  <c r="E1311" i="21"/>
  <c r="L1317" i="21"/>
  <c r="I1317" i="21"/>
  <c r="J1317" i="21"/>
  <c r="P1317" i="21"/>
  <c r="N1317" i="21"/>
  <c r="O1317" i="21"/>
  <c r="Q1317" i="21"/>
  <c r="K1317" i="21"/>
  <c r="M1317" i="21"/>
  <c r="H1318" i="21"/>
  <c r="D1312" i="21"/>
  <c r="J1318" i="21"/>
  <c r="N1318" i="21"/>
  <c r="L1318" i="21"/>
  <c r="P1318" i="21"/>
  <c r="I1318" i="21"/>
  <c r="F1312" i="21"/>
  <c r="E1312" i="21"/>
  <c r="M1318" i="21"/>
  <c r="Q1318" i="21"/>
  <c r="K1318" i="21"/>
  <c r="O1318" i="21"/>
  <c r="D1313" i="21"/>
  <c r="H1319" i="21"/>
  <c r="E1313" i="21"/>
  <c r="F1313" i="21"/>
  <c r="N1319" i="21"/>
  <c r="I1319" i="21"/>
  <c r="P1319" i="21"/>
  <c r="L1319" i="21"/>
  <c r="J1319" i="21"/>
  <c r="Q1319" i="21"/>
  <c r="M1319" i="21"/>
  <c r="K1319" i="21"/>
  <c r="O1319" i="21"/>
  <c r="H1320" i="21"/>
  <c r="D1314" i="21"/>
  <c r="P1320" i="21"/>
  <c r="L1320" i="21"/>
  <c r="J1320" i="21"/>
  <c r="N1320" i="21"/>
  <c r="I1320" i="21"/>
  <c r="E1314" i="21"/>
  <c r="F1314" i="21"/>
  <c r="M1320" i="21"/>
  <c r="O1320" i="21"/>
  <c r="K1320" i="21"/>
  <c r="Q1320" i="21"/>
  <c r="D1315" i="21"/>
  <c r="H1321" i="21"/>
  <c r="E1315" i="21"/>
  <c r="F1315" i="21"/>
  <c r="I1321" i="21"/>
  <c r="N1321" i="21"/>
  <c r="P1321" i="21"/>
  <c r="L1321" i="21"/>
  <c r="J1321" i="21"/>
  <c r="Q1321" i="21"/>
  <c r="M1321" i="21"/>
  <c r="O1321" i="21"/>
  <c r="K1321" i="21"/>
  <c r="H1322" i="21"/>
  <c r="D1316" i="21"/>
  <c r="N1322" i="21"/>
  <c r="I1322" i="21"/>
  <c r="P1322" i="21"/>
  <c r="J1322" i="21"/>
  <c r="L1322" i="21"/>
  <c r="E1316" i="21"/>
  <c r="F1316" i="21"/>
  <c r="M1322" i="21"/>
  <c r="Q1322" i="21"/>
  <c r="K1322" i="21"/>
  <c r="O1322" i="21"/>
  <c r="H1323" i="21"/>
  <c r="D1317" i="21"/>
  <c r="N1323" i="21"/>
  <c r="J1323" i="21"/>
  <c r="L1323" i="21"/>
  <c r="I1323" i="21"/>
  <c r="P1323" i="21"/>
  <c r="E1317" i="21"/>
  <c r="F1317" i="21"/>
  <c r="M1323" i="21"/>
  <c r="O1323" i="21"/>
  <c r="K1323" i="21"/>
  <c r="Q1323" i="21"/>
  <c r="D1318" i="21"/>
  <c r="H1324" i="21"/>
  <c r="F1318" i="21"/>
  <c r="E1318" i="21"/>
  <c r="P1324" i="21"/>
  <c r="L1324" i="21"/>
  <c r="I1324" i="21"/>
  <c r="J1324" i="21"/>
  <c r="N1324" i="21"/>
  <c r="O1324" i="21"/>
  <c r="Q1324" i="21"/>
  <c r="M1324" i="21"/>
  <c r="K1324" i="21"/>
  <c r="H1325" i="21"/>
  <c r="D1319" i="21"/>
  <c r="P1325" i="21"/>
  <c r="J1325" i="21"/>
  <c r="L1325" i="21"/>
  <c r="I1325" i="21"/>
  <c r="N1325" i="21"/>
  <c r="F1319" i="21"/>
  <c r="E1319" i="21"/>
  <c r="Q1325" i="21"/>
  <c r="M1325" i="21"/>
  <c r="K1325" i="21"/>
  <c r="O1325" i="21"/>
  <c r="D1320" i="21"/>
  <c r="H1326" i="21"/>
  <c r="E1320" i="21"/>
  <c r="F1320" i="21"/>
  <c r="N1326" i="21"/>
  <c r="I1326" i="21"/>
  <c r="P1326" i="21"/>
  <c r="L1326" i="21"/>
  <c r="J1326" i="21"/>
  <c r="O1326" i="21"/>
  <c r="M1326" i="21"/>
  <c r="K1326" i="21"/>
  <c r="Q1326" i="21"/>
  <c r="H1327" i="21"/>
  <c r="D1321" i="21"/>
  <c r="I1327" i="21"/>
  <c r="J1327" i="21"/>
  <c r="L1327" i="21"/>
  <c r="N1327" i="21"/>
  <c r="P1327" i="21"/>
  <c r="F1321" i="21"/>
  <c r="E1321" i="21"/>
  <c r="Q1327" i="21"/>
  <c r="M1327" i="21"/>
  <c r="O1327" i="21"/>
  <c r="K1327" i="21"/>
  <c r="D1322" i="21"/>
  <c r="H1328" i="21"/>
  <c r="E1322" i="21"/>
  <c r="F1322" i="21"/>
  <c r="P1328" i="21"/>
  <c r="J1328" i="21"/>
  <c r="I1328" i="21"/>
  <c r="N1328" i="21"/>
  <c r="L1328" i="21"/>
  <c r="M1328" i="21"/>
  <c r="O1328" i="21"/>
  <c r="Q1328" i="21"/>
  <c r="K1328" i="21"/>
  <c r="H1329" i="21"/>
  <c r="D1323" i="21"/>
  <c r="I1329" i="21"/>
  <c r="J1329" i="21"/>
  <c r="P1329" i="21"/>
  <c r="L1329" i="21"/>
  <c r="N1329" i="21"/>
  <c r="F1323" i="21"/>
  <c r="E1323" i="21"/>
  <c r="M1329" i="21"/>
  <c r="Q1329" i="21"/>
  <c r="K1329" i="21"/>
  <c r="O1329" i="21"/>
  <c r="D1324" i="21"/>
  <c r="H1330" i="21"/>
  <c r="F1324" i="21"/>
  <c r="E1324" i="21"/>
  <c r="I1330" i="21"/>
  <c r="N1330" i="21"/>
  <c r="L1330" i="21"/>
  <c r="J1330" i="21"/>
  <c r="P1330" i="21"/>
  <c r="Q1330" i="21"/>
  <c r="M1330" i="21"/>
  <c r="O1330" i="21"/>
  <c r="K1330" i="21"/>
  <c r="H1331" i="21"/>
  <c r="D1325" i="21"/>
  <c r="J1331" i="21"/>
  <c r="P1331" i="21"/>
  <c r="N1331" i="21"/>
  <c r="I1331" i="21"/>
  <c r="L1331" i="21"/>
  <c r="F1325" i="21"/>
  <c r="E1325" i="21"/>
  <c r="K1331" i="21"/>
  <c r="Q1331" i="21"/>
  <c r="M1331" i="21"/>
  <c r="O1331" i="21"/>
  <c r="D1326" i="21"/>
  <c r="H1332" i="21"/>
  <c r="F1326" i="21"/>
  <c r="E1326" i="21"/>
  <c r="I1332" i="21"/>
  <c r="J1332" i="21"/>
  <c r="P1332" i="21"/>
  <c r="L1332" i="21"/>
  <c r="N1332" i="21"/>
  <c r="Q1332" i="21"/>
  <c r="O1332" i="21"/>
  <c r="K1332" i="21"/>
  <c r="M1332" i="21"/>
  <c r="H1333" i="21"/>
  <c r="D1327" i="21"/>
  <c r="J1333" i="21"/>
  <c r="P1333" i="21"/>
  <c r="I1333" i="21"/>
  <c r="L1333" i="21"/>
  <c r="N1333" i="21"/>
  <c r="E1327" i="21"/>
  <c r="F1327" i="21"/>
  <c r="K1333" i="21"/>
  <c r="Q1333" i="21"/>
  <c r="O1333" i="21"/>
  <c r="M1333" i="21"/>
  <c r="D1328" i="21"/>
  <c r="H1334" i="21"/>
  <c r="F1328" i="21"/>
  <c r="E1328" i="21"/>
  <c r="L1334" i="21"/>
  <c r="J1334" i="21"/>
  <c r="I1334" i="21"/>
  <c r="P1334" i="21"/>
  <c r="N1334" i="21"/>
  <c r="K1334" i="21"/>
  <c r="M1334" i="21"/>
  <c r="O1334" i="21"/>
  <c r="Q1334" i="21"/>
  <c r="H1335" i="21"/>
  <c r="D1329" i="21"/>
  <c r="L1335" i="21"/>
  <c r="J1335" i="21"/>
  <c r="I1335" i="21"/>
  <c r="P1335" i="21"/>
  <c r="N1335" i="21"/>
  <c r="E1329" i="21"/>
  <c r="F1329" i="21"/>
  <c r="O1335" i="21"/>
  <c r="K1335" i="21"/>
  <c r="M1335" i="21"/>
  <c r="Q1335" i="21"/>
  <c r="D1330" i="21"/>
  <c r="H1336" i="21"/>
  <c r="F1330" i="21"/>
  <c r="E1330" i="21"/>
  <c r="J1336" i="21"/>
  <c r="N1336" i="21"/>
  <c r="L1336" i="21"/>
  <c r="P1336" i="21"/>
  <c r="I1336" i="21"/>
  <c r="O1336" i="21"/>
  <c r="M1336" i="21"/>
  <c r="Q1336" i="21"/>
  <c r="K1336" i="21"/>
  <c r="H1337" i="21"/>
  <c r="D1331" i="21"/>
  <c r="I1337" i="21"/>
  <c r="N1337" i="21"/>
  <c r="J1337" i="21"/>
  <c r="L1337" i="21"/>
  <c r="P1337" i="21"/>
  <c r="E1331" i="21"/>
  <c r="F1331" i="21"/>
  <c r="M1337" i="21"/>
  <c r="K1337" i="21"/>
  <c r="O1337" i="21"/>
  <c r="Q1337" i="21"/>
  <c r="D1332" i="21"/>
  <c r="H1338" i="21"/>
  <c r="F1332" i="21"/>
  <c r="E1332" i="21"/>
  <c r="L1338" i="21"/>
  <c r="P1338" i="21"/>
  <c r="N1338" i="21"/>
  <c r="I1338" i="21"/>
  <c r="J1338" i="21"/>
  <c r="M1338" i="21"/>
  <c r="K1338" i="21"/>
  <c r="Q1338" i="21"/>
  <c r="O1338" i="21"/>
  <c r="H1339" i="21"/>
  <c r="D1333" i="21"/>
  <c r="J1339" i="21"/>
  <c r="L1339" i="21"/>
  <c r="I1339" i="21"/>
  <c r="N1339" i="21"/>
  <c r="P1339" i="21"/>
  <c r="E1333" i="21"/>
  <c r="F1333" i="21"/>
  <c r="M1339" i="21"/>
  <c r="O1339" i="21"/>
  <c r="K1339" i="21"/>
  <c r="Q1339" i="21"/>
  <c r="D1334" i="21"/>
  <c r="H1340" i="21"/>
  <c r="F1334" i="21"/>
  <c r="E1334" i="21"/>
  <c r="P1340" i="21"/>
  <c r="I1340" i="21"/>
  <c r="L1340" i="21"/>
  <c r="J1340" i="21"/>
  <c r="N1340" i="21"/>
  <c r="M1340" i="21"/>
  <c r="O1340" i="21"/>
  <c r="Q1340" i="21"/>
  <c r="K1340" i="21"/>
  <c r="H1341" i="21"/>
  <c r="D1335" i="21"/>
  <c r="N1341" i="21"/>
  <c r="L1341" i="21"/>
  <c r="I1341" i="21"/>
  <c r="J1341" i="21"/>
  <c r="P1341" i="21"/>
  <c r="F1335" i="21"/>
  <c r="E1335" i="21"/>
  <c r="M1341" i="21"/>
  <c r="O1341" i="21"/>
  <c r="K1341" i="21"/>
  <c r="Q1341" i="21"/>
  <c r="D1336" i="21"/>
  <c r="H1342" i="21"/>
  <c r="F1336" i="21"/>
  <c r="E1336" i="21"/>
  <c r="L1342" i="21"/>
  <c r="N1342" i="21"/>
  <c r="P1342" i="21"/>
  <c r="I1342" i="21"/>
  <c r="J1342" i="21"/>
  <c r="Q1342" i="21"/>
  <c r="O1342" i="21"/>
  <c r="K1342" i="21"/>
  <c r="M1342" i="21"/>
  <c r="H1343" i="21"/>
  <c r="D1337" i="21"/>
  <c r="N1343" i="21"/>
  <c r="P1343" i="21"/>
  <c r="J1343" i="21"/>
  <c r="L1343" i="21"/>
  <c r="I1343" i="21"/>
  <c r="E1337" i="21"/>
  <c r="F1337" i="21"/>
  <c r="K1343" i="21"/>
  <c r="M1343" i="21"/>
  <c r="Q1343" i="21"/>
  <c r="O1343" i="21"/>
  <c r="D1338" i="21"/>
  <c r="H1344" i="21"/>
  <c r="F1338" i="21"/>
  <c r="E1338" i="21"/>
  <c r="P1344" i="21"/>
  <c r="L1344" i="21"/>
  <c r="J1344" i="21"/>
  <c r="I1344" i="21"/>
  <c r="N1344" i="21"/>
  <c r="Q1344" i="21"/>
  <c r="M1344" i="21"/>
  <c r="K1344" i="21"/>
  <c r="O1344" i="21"/>
  <c r="H1345" i="21"/>
  <c r="D1339" i="21"/>
  <c r="L1345" i="21"/>
  <c r="N1345" i="21"/>
  <c r="J1345" i="21"/>
  <c r="P1345" i="21"/>
  <c r="I1345" i="21"/>
  <c r="E1339" i="21"/>
  <c r="F1339" i="21"/>
  <c r="O1345" i="21"/>
  <c r="M1345" i="21"/>
  <c r="K1345" i="21"/>
  <c r="Q1345" i="21"/>
  <c r="D1340" i="21"/>
  <c r="H1346" i="21"/>
  <c r="F1340" i="21"/>
  <c r="E1340" i="21"/>
  <c r="L1346" i="21"/>
  <c r="N1346" i="21"/>
  <c r="P1346" i="21"/>
  <c r="I1346" i="21"/>
  <c r="J1346" i="21"/>
  <c r="Q1346" i="21"/>
  <c r="M1346" i="21"/>
  <c r="O1346" i="21"/>
  <c r="K1346" i="21"/>
  <c r="H1347" i="21"/>
  <c r="D1341" i="21"/>
  <c r="I1347" i="21"/>
  <c r="P1347" i="21"/>
  <c r="N1347" i="21"/>
  <c r="L1347" i="21"/>
  <c r="J1347" i="21"/>
  <c r="E1341" i="21"/>
  <c r="F1341" i="21"/>
  <c r="Q1347" i="21"/>
  <c r="O1347" i="21"/>
  <c r="K1347" i="21"/>
  <c r="M1347" i="21"/>
  <c r="D1342" i="21"/>
  <c r="H1348" i="21"/>
  <c r="E1342" i="21"/>
  <c r="F1342" i="21"/>
  <c r="P1348" i="21"/>
  <c r="J1348" i="21"/>
  <c r="I1348" i="21"/>
  <c r="L1348" i="21"/>
  <c r="N1348" i="21"/>
  <c r="Q1348" i="21"/>
  <c r="O1348" i="21"/>
  <c r="M1348" i="21"/>
  <c r="K1348" i="21"/>
  <c r="H1349" i="21"/>
  <c r="D1343" i="21"/>
  <c r="I1349" i="21"/>
  <c r="J1349" i="21"/>
  <c r="N1349" i="21"/>
  <c r="L1349" i="21"/>
  <c r="P1349" i="21"/>
  <c r="E1343" i="21"/>
  <c r="F1343" i="21"/>
  <c r="O1349" i="21"/>
  <c r="M1349" i="21"/>
  <c r="K1349" i="21"/>
  <c r="Q1349" i="21"/>
  <c r="D1344" i="21"/>
  <c r="H1350" i="21"/>
  <c r="E1344" i="21"/>
  <c r="F1344" i="21"/>
  <c r="J1350" i="21"/>
  <c r="I1350" i="21"/>
  <c r="L1350" i="21"/>
  <c r="N1350" i="21"/>
  <c r="P1350" i="21"/>
  <c r="M1350" i="21"/>
  <c r="O1350" i="21"/>
  <c r="K1350" i="21"/>
  <c r="Q1350" i="21"/>
  <c r="H1351" i="21"/>
  <c r="D1345" i="21"/>
  <c r="I1351" i="21"/>
  <c r="P1351" i="21"/>
  <c r="J1351" i="21"/>
  <c r="L1351" i="21"/>
  <c r="N1351" i="21"/>
  <c r="E1345" i="21"/>
  <c r="F1345" i="21"/>
  <c r="O1351" i="21"/>
  <c r="M1351" i="21"/>
  <c r="K1351" i="21"/>
  <c r="Q1351" i="21"/>
  <c r="D1346" i="21"/>
  <c r="H1352" i="21"/>
  <c r="E1346" i="21"/>
  <c r="F1346" i="21"/>
  <c r="P1352" i="21"/>
  <c r="L1352" i="21"/>
  <c r="N1352" i="21"/>
  <c r="J1352" i="21"/>
  <c r="I1352" i="21"/>
  <c r="K1352" i="21"/>
  <c r="M1352" i="21"/>
  <c r="Q1352" i="21"/>
  <c r="O1352" i="21"/>
  <c r="H1353" i="21"/>
  <c r="D1347" i="21"/>
  <c r="L1353" i="21"/>
  <c r="I1353" i="21"/>
  <c r="N1353" i="21"/>
  <c r="P1353" i="21"/>
  <c r="J1353" i="21"/>
  <c r="E1347" i="21"/>
  <c r="F1347" i="21"/>
  <c r="O1353" i="21"/>
  <c r="K1353" i="21"/>
  <c r="Q1353" i="21"/>
  <c r="M1353" i="21"/>
  <c r="D1348" i="21"/>
  <c r="H1354" i="21"/>
  <c r="F1348" i="21"/>
  <c r="E1348" i="21"/>
  <c r="J1354" i="21"/>
  <c r="P1354" i="21"/>
  <c r="N1354" i="21"/>
  <c r="I1354" i="21"/>
  <c r="L1354" i="21"/>
  <c r="O1354" i="21"/>
  <c r="M1354" i="21"/>
  <c r="Q1354" i="21"/>
  <c r="K1354" i="21"/>
  <c r="H1355" i="21"/>
  <c r="D1349" i="21"/>
  <c r="I1355" i="21"/>
  <c r="L1355" i="21"/>
  <c r="J1355" i="21"/>
  <c r="P1355" i="21"/>
  <c r="N1355" i="21"/>
  <c r="E1349" i="21"/>
  <c r="F1349" i="21"/>
  <c r="Q1355" i="21"/>
  <c r="M1355" i="21"/>
  <c r="K1355" i="21"/>
  <c r="O1355" i="21"/>
  <c r="D1350" i="21"/>
  <c r="H1356" i="21"/>
  <c r="E1350" i="21"/>
  <c r="F1350" i="21"/>
  <c r="N1356" i="21"/>
  <c r="J1356" i="21"/>
  <c r="I1356" i="21"/>
  <c r="P1356" i="21"/>
  <c r="L1356" i="21"/>
  <c r="O1356" i="21"/>
  <c r="Q1356" i="21"/>
  <c r="K1356" i="21"/>
  <c r="M1356" i="21"/>
  <c r="H1357" i="21"/>
  <c r="D1351" i="21"/>
  <c r="N1357" i="21"/>
  <c r="J1357" i="21"/>
  <c r="P1357" i="21"/>
  <c r="L1357" i="21"/>
  <c r="I1357" i="21"/>
  <c r="F1351" i="21"/>
  <c r="E1351" i="21"/>
  <c r="O1357" i="21"/>
  <c r="K1357" i="21"/>
  <c r="Q1357" i="21"/>
  <c r="M1357" i="21"/>
  <c r="D1352" i="21"/>
  <c r="H1358" i="21"/>
  <c r="E1352" i="21"/>
  <c r="F1352" i="21"/>
  <c r="P1358" i="21"/>
  <c r="I1358" i="21"/>
  <c r="L1358" i="21"/>
  <c r="J1358" i="21"/>
  <c r="N1358" i="21"/>
  <c r="M1358" i="21"/>
  <c r="K1358" i="21"/>
  <c r="Q1358" i="21"/>
  <c r="O1358" i="21"/>
  <c r="H1359" i="21"/>
  <c r="D1353" i="21"/>
  <c r="N1359" i="21"/>
  <c r="L1359" i="21"/>
  <c r="I1359" i="21"/>
  <c r="J1359" i="21"/>
  <c r="P1359" i="21"/>
  <c r="E1353" i="21"/>
  <c r="F1353" i="21"/>
  <c r="K1359" i="21"/>
  <c r="O1359" i="21"/>
  <c r="Q1359" i="21"/>
  <c r="M1359" i="21"/>
  <c r="D1354" i="21"/>
  <c r="H1360" i="21"/>
  <c r="F1354" i="21"/>
  <c r="E1354" i="21"/>
  <c r="N1360" i="21"/>
  <c r="J1360" i="21"/>
  <c r="I1360" i="21"/>
  <c r="P1360" i="21"/>
  <c r="L1360" i="21"/>
  <c r="Q1360" i="21"/>
  <c r="M1360" i="21"/>
  <c r="K1360" i="21"/>
  <c r="O1360" i="21"/>
  <c r="H1361" i="21"/>
  <c r="D1355" i="21"/>
  <c r="N1361" i="21"/>
  <c r="I1361" i="21"/>
  <c r="L1361" i="21"/>
  <c r="J1361" i="21"/>
  <c r="P1361" i="21"/>
  <c r="E1355" i="21"/>
  <c r="F1355" i="21"/>
  <c r="M1361" i="21"/>
  <c r="Q1361" i="21"/>
  <c r="K1361" i="21"/>
  <c r="O1361" i="21"/>
  <c r="D1356" i="21"/>
  <c r="H1362" i="21"/>
  <c r="E1356" i="21"/>
  <c r="F1356" i="21"/>
  <c r="P1362" i="21"/>
  <c r="N1362" i="21"/>
  <c r="I1362" i="21"/>
  <c r="J1362" i="21"/>
  <c r="L1362" i="21"/>
  <c r="O1362" i="21"/>
  <c r="K1362" i="21"/>
  <c r="Q1362" i="21"/>
  <c r="M1362" i="21"/>
  <c r="H1363" i="21"/>
  <c r="D1357" i="21"/>
  <c r="J1363" i="21"/>
  <c r="P1363" i="21"/>
  <c r="I1363" i="21"/>
  <c r="N1363" i="21"/>
  <c r="L1363" i="21"/>
  <c r="F1357" i="21"/>
  <c r="E1357" i="21"/>
  <c r="Q1363" i="21"/>
  <c r="M1363" i="21"/>
  <c r="O1363" i="21"/>
  <c r="K1363" i="21"/>
  <c r="D1358" i="21"/>
  <c r="H1364" i="21"/>
  <c r="F1358" i="21"/>
  <c r="E1358" i="21"/>
  <c r="N1364" i="21"/>
  <c r="P1364" i="21"/>
  <c r="I1364" i="21"/>
  <c r="L1364" i="21"/>
  <c r="J1364" i="21"/>
  <c r="M1364" i="21"/>
  <c r="Q1364" i="21"/>
  <c r="K1364" i="21"/>
  <c r="O1364" i="21"/>
  <c r="H1365" i="21"/>
  <c r="D1359" i="21"/>
  <c r="I1365" i="21"/>
  <c r="J1365" i="21"/>
  <c r="N1365" i="21"/>
  <c r="P1365" i="21"/>
  <c r="L1365" i="21"/>
  <c r="E1359" i="21"/>
  <c r="F1359" i="21"/>
  <c r="M1365" i="21"/>
  <c r="Q1365" i="21"/>
  <c r="O1365" i="21"/>
  <c r="K1365" i="21"/>
  <c r="D1360" i="21"/>
  <c r="H1366" i="21"/>
  <c r="F1360" i="21"/>
  <c r="E1360" i="21"/>
  <c r="J1366" i="21"/>
  <c r="I1366" i="21"/>
  <c r="N1366" i="21"/>
  <c r="P1366" i="21"/>
  <c r="L1366" i="21"/>
  <c r="M1366" i="21"/>
  <c r="O1366" i="21"/>
  <c r="Q1366" i="21"/>
  <c r="K1366" i="21"/>
  <c r="H1367" i="21"/>
  <c r="D1361" i="21"/>
  <c r="L1367" i="21"/>
  <c r="I1367" i="21"/>
  <c r="J1367" i="21"/>
  <c r="N1367" i="21"/>
  <c r="P1367" i="21"/>
  <c r="F1361" i="21"/>
  <c r="E1361" i="21"/>
  <c r="K1367" i="21"/>
  <c r="Q1367" i="21"/>
  <c r="M1367" i="21"/>
  <c r="O1367" i="21"/>
  <c r="D1362" i="21"/>
  <c r="H1368" i="21"/>
  <c r="E1362" i="21"/>
  <c r="F1362" i="21"/>
  <c r="L1368" i="21"/>
  <c r="I1368" i="21"/>
  <c r="J1368" i="21"/>
  <c r="P1368" i="21"/>
  <c r="N1368" i="21"/>
  <c r="O1368" i="21"/>
  <c r="Q1368" i="21"/>
  <c r="K1368" i="21"/>
  <c r="M1368" i="21"/>
  <c r="H1369" i="21"/>
  <c r="D1363" i="21"/>
  <c r="N1369" i="21"/>
  <c r="L1369" i="21"/>
  <c r="I1369" i="21"/>
  <c r="J1369" i="21"/>
  <c r="P1369" i="21"/>
  <c r="E1363" i="21"/>
  <c r="F1363" i="21"/>
  <c r="Q1369" i="21"/>
  <c r="K1369" i="21"/>
  <c r="O1369" i="21"/>
  <c r="M1369" i="21"/>
  <c r="D1364" i="21"/>
  <c r="H1370" i="21"/>
  <c r="F1364" i="21"/>
  <c r="E1364" i="21"/>
  <c r="L1370" i="21"/>
  <c r="P1370" i="21"/>
  <c r="I1370" i="21"/>
  <c r="N1370" i="21"/>
  <c r="J1370" i="21"/>
  <c r="K1370" i="21"/>
  <c r="O1370" i="21"/>
  <c r="M1370" i="21"/>
  <c r="Q1370" i="21"/>
  <c r="H1371" i="21"/>
  <c r="D1365" i="21"/>
  <c r="L1371" i="21"/>
  <c r="N1371" i="21"/>
  <c r="I1371" i="21"/>
  <c r="P1371" i="21"/>
  <c r="J1371" i="21"/>
  <c r="F1365" i="21"/>
  <c r="E1365" i="21"/>
  <c r="O1371" i="21"/>
  <c r="K1371" i="21"/>
  <c r="Q1371" i="21"/>
  <c r="M1371" i="21"/>
  <c r="D1366" i="21"/>
  <c r="H1372" i="21"/>
  <c r="F1366" i="21"/>
  <c r="E1366" i="21"/>
  <c r="N1372" i="21"/>
  <c r="J1372" i="21"/>
  <c r="I1372" i="21"/>
  <c r="L1372" i="21"/>
  <c r="P1372" i="21"/>
  <c r="M1372" i="21"/>
  <c r="K1372" i="21"/>
  <c r="O1372" i="21"/>
  <c r="Q1372" i="21"/>
  <c r="H1373" i="21"/>
  <c r="D1367" i="21"/>
  <c r="N1373" i="21"/>
  <c r="P1373" i="21"/>
  <c r="L1373" i="21"/>
  <c r="J1373" i="21"/>
  <c r="I1373" i="21"/>
  <c r="E1367" i="21"/>
  <c r="F1367" i="21"/>
  <c r="O1373" i="21"/>
  <c r="M1373" i="21"/>
  <c r="K1373" i="21"/>
  <c r="Q1373" i="21"/>
  <c r="D1368" i="21"/>
  <c r="H1374" i="21"/>
  <c r="F1368" i="21"/>
  <c r="E1368" i="21"/>
  <c r="I1374" i="21"/>
  <c r="N1374" i="21"/>
  <c r="P1374" i="21"/>
  <c r="J1374" i="21"/>
  <c r="L1374" i="21"/>
  <c r="Q1374" i="21"/>
  <c r="K1374" i="21"/>
  <c r="M1374" i="21"/>
  <c r="O1374" i="21"/>
  <c r="H1375" i="21"/>
  <c r="D1369" i="21"/>
  <c r="I1375" i="21"/>
  <c r="P1375" i="21"/>
  <c r="L1375" i="21"/>
  <c r="J1375" i="21"/>
  <c r="N1375" i="21"/>
  <c r="E1369" i="21"/>
  <c r="F1369" i="21"/>
  <c r="O1375" i="21"/>
  <c r="M1375" i="21"/>
  <c r="K1375" i="21"/>
  <c r="Q1375" i="21"/>
  <c r="D1370" i="21"/>
  <c r="H1376" i="21"/>
  <c r="E1370" i="21"/>
  <c r="F1370" i="21"/>
  <c r="N1376" i="21"/>
  <c r="L1376" i="21"/>
  <c r="J1376" i="21"/>
  <c r="P1376" i="21"/>
  <c r="I1376" i="21"/>
  <c r="M1376" i="21"/>
  <c r="K1376" i="21"/>
  <c r="O1376" i="21"/>
  <c r="Q1376" i="21"/>
  <c r="H1377" i="21"/>
  <c r="D1371" i="21"/>
  <c r="J1377" i="21"/>
  <c r="L1377" i="21"/>
  <c r="N1377" i="21"/>
  <c r="I1377" i="21"/>
  <c r="P1377" i="21"/>
  <c r="E1371" i="21"/>
  <c r="F1371" i="21"/>
  <c r="M1377" i="21"/>
  <c r="K1377" i="21"/>
  <c r="O1377" i="21"/>
  <c r="Q1377" i="21"/>
  <c r="D1372" i="21"/>
  <c r="H1378" i="21"/>
  <c r="E1372" i="21"/>
  <c r="F1372" i="21"/>
  <c r="L1378" i="21"/>
  <c r="N1378" i="21"/>
  <c r="P1378" i="21"/>
  <c r="I1378" i="21"/>
  <c r="J1378" i="21"/>
  <c r="O1378" i="21"/>
  <c r="K1378" i="21"/>
  <c r="Q1378" i="21"/>
  <c r="M1378" i="21"/>
  <c r="H1379" i="21"/>
  <c r="D1373" i="21"/>
  <c r="J1379" i="21"/>
  <c r="L1379" i="21"/>
  <c r="I1379" i="21"/>
  <c r="N1379" i="21"/>
  <c r="P1379" i="21"/>
  <c r="E1373" i="21"/>
  <c r="F1373" i="21"/>
  <c r="O1379" i="21"/>
  <c r="K1379" i="21"/>
  <c r="Q1379" i="21"/>
  <c r="M1379" i="21"/>
  <c r="D1374" i="21"/>
  <c r="H1380" i="21"/>
  <c r="F1374" i="21"/>
  <c r="E1374" i="21"/>
  <c r="L1380" i="21"/>
  <c r="P1380" i="21"/>
  <c r="N1380" i="21"/>
  <c r="I1380" i="21"/>
  <c r="J1380" i="21"/>
  <c r="K1380" i="21"/>
  <c r="M1380" i="21"/>
  <c r="O1380" i="21"/>
  <c r="Q1380" i="21"/>
  <c r="H1381" i="21"/>
  <c r="D1375" i="21"/>
  <c r="I1381" i="21"/>
  <c r="L1381" i="21"/>
  <c r="N1381" i="21"/>
  <c r="P1381" i="21"/>
  <c r="J1381" i="21"/>
  <c r="E1375" i="21"/>
  <c r="F1375" i="21"/>
  <c r="M1381" i="21"/>
  <c r="K1381" i="21"/>
  <c r="O1381" i="21"/>
  <c r="Q1381" i="21"/>
  <c r="D1376" i="21"/>
  <c r="H1382" i="21"/>
  <c r="E1376" i="21"/>
  <c r="F1376" i="21"/>
  <c r="N1382" i="21"/>
  <c r="J1382" i="21"/>
  <c r="P1382" i="21"/>
  <c r="I1382" i="21"/>
  <c r="L1382" i="21"/>
  <c r="K1382" i="21"/>
  <c r="O1382" i="21"/>
  <c r="Q1382" i="21"/>
  <c r="M1382" i="21"/>
  <c r="H1383" i="21"/>
  <c r="D1377" i="21"/>
  <c r="P1383" i="21"/>
  <c r="N1383" i="21"/>
  <c r="I1383" i="21"/>
  <c r="J1383" i="21"/>
  <c r="L1383" i="21"/>
  <c r="F1377" i="21"/>
  <c r="E1377" i="21"/>
  <c r="Q1383" i="21"/>
  <c r="K1383" i="21"/>
  <c r="M1383" i="21"/>
  <c r="O1383" i="21"/>
  <c r="D1378" i="21"/>
  <c r="H1384" i="21"/>
  <c r="E1378" i="21"/>
  <c r="F1378" i="21"/>
  <c r="J1384" i="21"/>
  <c r="P1384" i="21"/>
  <c r="N1384" i="21"/>
  <c r="L1384" i="21"/>
  <c r="I1384" i="21"/>
  <c r="O1384" i="21"/>
  <c r="Q1384" i="21"/>
  <c r="K1384" i="21"/>
  <c r="M1384" i="21"/>
  <c r="H1385" i="21"/>
  <c r="D1379" i="21"/>
  <c r="N1385" i="21"/>
  <c r="I1385" i="21"/>
  <c r="J1385" i="21"/>
  <c r="P1385" i="21"/>
  <c r="L1385" i="21"/>
  <c r="E1379" i="21"/>
  <c r="F1379" i="21"/>
  <c r="Q1385" i="21"/>
  <c r="K1385" i="21"/>
  <c r="M1385" i="21"/>
  <c r="O1385" i="21"/>
  <c r="D1380" i="21"/>
  <c r="H1386" i="21"/>
  <c r="F1380" i="21"/>
  <c r="E1380" i="21"/>
  <c r="I1386" i="21"/>
  <c r="L1386" i="21"/>
  <c r="J1386" i="21"/>
  <c r="P1386" i="21"/>
  <c r="N1386" i="21"/>
  <c r="M1386" i="21"/>
  <c r="K1386" i="21"/>
  <c r="O1386" i="21"/>
  <c r="Q1386" i="21"/>
  <c r="H1387" i="21"/>
  <c r="D1381" i="21"/>
  <c r="P1387" i="21"/>
  <c r="I1387" i="21"/>
  <c r="N1387" i="21"/>
  <c r="J1387" i="21"/>
  <c r="L1387" i="21"/>
  <c r="F1381" i="21"/>
  <c r="E1381" i="21"/>
  <c r="M1387" i="21"/>
  <c r="Q1387" i="21"/>
  <c r="K1387" i="21"/>
  <c r="O1387" i="21"/>
  <c r="D1382" i="21"/>
  <c r="H1388" i="21"/>
  <c r="F1382" i="21"/>
  <c r="E1382" i="21"/>
  <c r="L1388" i="21"/>
  <c r="I1388" i="21"/>
  <c r="J1388" i="21"/>
  <c r="N1388" i="21"/>
  <c r="P1388" i="21"/>
  <c r="Q1388" i="21"/>
  <c r="O1388" i="21"/>
  <c r="K1388" i="21"/>
  <c r="M1388" i="21"/>
  <c r="H1389" i="21"/>
  <c r="D1383" i="21"/>
  <c r="J1389" i="21"/>
  <c r="P1389" i="21"/>
  <c r="I1389" i="21"/>
  <c r="N1389" i="21"/>
  <c r="L1389" i="21"/>
  <c r="F1383" i="21"/>
  <c r="E1383" i="21"/>
  <c r="Q1389" i="21"/>
  <c r="O1389" i="21"/>
  <c r="M1389" i="21"/>
  <c r="K1389" i="21"/>
  <c r="D1384" i="21"/>
  <c r="H1390" i="21"/>
  <c r="E1384" i="21"/>
  <c r="F1384" i="21"/>
  <c r="P1390" i="21"/>
  <c r="L1390" i="21"/>
  <c r="N1390" i="21"/>
  <c r="I1390" i="21"/>
  <c r="J1390" i="21"/>
  <c r="M1390" i="21"/>
  <c r="Q1390" i="21"/>
  <c r="K1390" i="21"/>
  <c r="O1390" i="21"/>
  <c r="H1391" i="21"/>
  <c r="D1385" i="21"/>
  <c r="N1391" i="21"/>
  <c r="I1391" i="21"/>
  <c r="J1391" i="21"/>
  <c r="L1391" i="21"/>
  <c r="P1391" i="21"/>
  <c r="E1385" i="21"/>
  <c r="F1385" i="21"/>
  <c r="M1391" i="21"/>
  <c r="Q1391" i="21"/>
  <c r="K1391" i="21"/>
  <c r="O1391" i="21"/>
  <c r="D1386" i="21"/>
  <c r="H1392" i="21"/>
  <c r="E1386" i="21"/>
  <c r="F1386" i="21"/>
  <c r="J1392" i="21"/>
  <c r="L1392" i="21"/>
  <c r="I1392" i="21"/>
  <c r="N1392" i="21"/>
  <c r="P1392" i="21"/>
  <c r="K1392" i="21"/>
  <c r="M1392" i="21"/>
  <c r="Q1392" i="21"/>
  <c r="O1392" i="21"/>
  <c r="H1393" i="21"/>
  <c r="D1387" i="21"/>
  <c r="L1393" i="21"/>
  <c r="P1393" i="21"/>
  <c r="I1393" i="21"/>
  <c r="J1393" i="21"/>
  <c r="N1393" i="21"/>
  <c r="F1387" i="21"/>
  <c r="E1387" i="21"/>
  <c r="M1393" i="21"/>
  <c r="Q1393" i="21"/>
  <c r="O1393" i="21"/>
  <c r="K1393" i="21"/>
  <c r="D1388" i="21"/>
  <c r="H1394" i="21"/>
  <c r="F1388" i="21"/>
  <c r="E1388" i="21"/>
  <c r="I1394" i="21"/>
  <c r="N1394" i="21"/>
  <c r="J1394" i="21"/>
  <c r="L1394" i="21"/>
  <c r="P1394" i="21"/>
  <c r="K1394" i="21"/>
  <c r="Q1394" i="21"/>
  <c r="M1394" i="21"/>
  <c r="O1394" i="21"/>
  <c r="H1395" i="21"/>
  <c r="D1389" i="21"/>
  <c r="L1395" i="21"/>
  <c r="N1395" i="21"/>
  <c r="I1395" i="21"/>
  <c r="J1395" i="21"/>
  <c r="P1395" i="21"/>
  <c r="E1389" i="21"/>
  <c r="F1389" i="21"/>
  <c r="O1395" i="21"/>
  <c r="Q1395" i="21"/>
  <c r="K1395" i="21"/>
  <c r="M1395" i="21"/>
  <c r="D1390" i="21"/>
  <c r="H1396" i="21"/>
  <c r="E1390" i="21"/>
  <c r="F1390" i="21"/>
  <c r="L1396" i="21"/>
  <c r="I1396" i="21"/>
  <c r="J1396" i="21"/>
  <c r="N1396" i="21"/>
  <c r="P1396" i="21"/>
  <c r="M1396" i="21"/>
  <c r="K1396" i="21"/>
  <c r="O1396" i="21"/>
  <c r="Q1396" i="21"/>
  <c r="H1397" i="21"/>
  <c r="D1391" i="21"/>
  <c r="J1397" i="21"/>
  <c r="L1397" i="21"/>
  <c r="N1397" i="21"/>
  <c r="I1397" i="21"/>
  <c r="P1397" i="21"/>
  <c r="F1391" i="21"/>
  <c r="E1391" i="21"/>
  <c r="Q1397" i="21"/>
  <c r="M1397" i="21"/>
  <c r="O1397" i="21"/>
  <c r="K1397" i="21"/>
  <c r="H1398" i="21"/>
  <c r="D1392" i="21"/>
  <c r="P1398" i="21"/>
  <c r="I1398" i="21"/>
  <c r="J1398" i="21"/>
  <c r="N1398" i="21"/>
  <c r="L1398" i="21"/>
  <c r="E1392" i="21"/>
  <c r="F1392" i="21"/>
  <c r="Q1398" i="21"/>
  <c r="M1398" i="21"/>
  <c r="O1398" i="21"/>
  <c r="K1398" i="21"/>
  <c r="D1393" i="21"/>
  <c r="H1399" i="21"/>
  <c r="F1393" i="21"/>
  <c r="E1393" i="21"/>
  <c r="N1399" i="21"/>
  <c r="L1399" i="21"/>
  <c r="J1399" i="21"/>
  <c r="I1399" i="21"/>
  <c r="P1399" i="21"/>
  <c r="Q1399" i="21"/>
  <c r="M1399" i="21"/>
  <c r="K1399" i="21"/>
  <c r="O1399" i="21"/>
  <c r="H1400" i="21"/>
  <c r="D1394" i="21"/>
  <c r="N1400" i="21"/>
  <c r="L1400" i="21"/>
  <c r="P1400" i="21"/>
  <c r="J1400" i="21"/>
  <c r="I1400" i="21"/>
  <c r="F1394" i="21"/>
  <c r="E1394" i="21"/>
  <c r="M1400" i="21"/>
  <c r="O1400" i="21"/>
  <c r="K1400" i="21"/>
  <c r="Q1400" i="21"/>
  <c r="D1395" i="21"/>
  <c r="H1401" i="21"/>
  <c r="E1395" i="21"/>
  <c r="F1395" i="21"/>
  <c r="P1401" i="21"/>
  <c r="N1401" i="21"/>
  <c r="L1401" i="21"/>
  <c r="I1401" i="21"/>
  <c r="J1401" i="21"/>
  <c r="K1401" i="21"/>
  <c r="O1401" i="21"/>
  <c r="Q1401" i="21"/>
  <c r="M1401" i="21"/>
  <c r="H1402" i="21"/>
  <c r="D1396" i="21"/>
  <c r="J1402" i="21"/>
  <c r="P1402" i="21"/>
  <c r="N1402" i="21"/>
  <c r="L1402" i="21"/>
  <c r="I1402" i="21"/>
  <c r="F1396" i="21"/>
  <c r="E1396" i="21"/>
  <c r="O1402" i="21"/>
  <c r="Q1402" i="21"/>
  <c r="K1402" i="21"/>
  <c r="M1402" i="21"/>
  <c r="D1397" i="21"/>
  <c r="H1403" i="21"/>
  <c r="F1397" i="21"/>
  <c r="E1397" i="21"/>
  <c r="I1403" i="21"/>
  <c r="P1403" i="21"/>
  <c r="J1403" i="21"/>
  <c r="L1403" i="21"/>
  <c r="N1403" i="21"/>
  <c r="Q1403" i="21"/>
  <c r="K1403" i="21"/>
  <c r="M1403" i="21"/>
  <c r="O1403" i="21"/>
  <c r="H1404" i="21"/>
  <c r="D1398" i="21"/>
  <c r="L1404" i="21"/>
  <c r="J1404" i="21"/>
  <c r="P1404" i="21"/>
  <c r="N1404" i="21"/>
  <c r="I1404" i="21"/>
  <c r="E1398" i="21"/>
  <c r="F1398" i="21"/>
  <c r="O1404" i="21"/>
  <c r="K1404" i="21"/>
  <c r="M1404" i="21"/>
  <c r="Q1404" i="21"/>
  <c r="D1399" i="21"/>
  <c r="H1405" i="21"/>
  <c r="E1399" i="21"/>
  <c r="F1399" i="21"/>
  <c r="L1405" i="21"/>
  <c r="I1405" i="21"/>
  <c r="P1405" i="21"/>
  <c r="J1405" i="21"/>
  <c r="N1405" i="21"/>
  <c r="Q1405" i="21"/>
  <c r="O1405" i="21"/>
  <c r="M1405" i="21"/>
  <c r="K1405" i="21"/>
  <c r="H1406" i="21"/>
  <c r="D1400" i="21"/>
  <c r="P1406" i="21"/>
  <c r="N1406" i="21"/>
  <c r="L1406" i="21"/>
  <c r="J1406" i="21"/>
  <c r="I1406" i="21"/>
  <c r="E1400" i="21"/>
  <c r="F1400" i="21"/>
  <c r="K1406" i="21"/>
  <c r="Q1406" i="21"/>
  <c r="O1406" i="21"/>
  <c r="M1406" i="21"/>
  <c r="D1401" i="21"/>
  <c r="H1407" i="21"/>
  <c r="E1401" i="21"/>
  <c r="F1401" i="21"/>
  <c r="P1407" i="21"/>
  <c r="N1407" i="21"/>
  <c r="L1407" i="21"/>
  <c r="J1407" i="21"/>
  <c r="I1407" i="21"/>
  <c r="M1407" i="21"/>
  <c r="K1407" i="21"/>
  <c r="Q1407" i="21"/>
  <c r="O1407" i="21"/>
  <c r="D1402" i="21"/>
  <c r="H1408" i="21"/>
  <c r="F1402" i="21"/>
  <c r="E1402" i="21"/>
  <c r="N1408" i="21"/>
  <c r="J1408" i="21"/>
  <c r="P1408" i="21"/>
  <c r="I1408" i="21"/>
  <c r="L1408" i="21"/>
  <c r="K1408" i="21"/>
  <c r="M1408" i="21"/>
  <c r="O1408" i="21"/>
  <c r="Q1408" i="21"/>
  <c r="H1409" i="21"/>
  <c r="D1403" i="21"/>
  <c r="L1409" i="21"/>
  <c r="P1409" i="21"/>
  <c r="I1409" i="21"/>
  <c r="N1409" i="21"/>
  <c r="J1409" i="21"/>
  <c r="E1403" i="21"/>
  <c r="F1403" i="21"/>
  <c r="K1409" i="21"/>
  <c r="M1409" i="21"/>
  <c r="Q1409" i="21"/>
  <c r="O1409" i="21"/>
  <c r="D1404" i="21"/>
  <c r="H1410" i="21"/>
  <c r="F1404" i="21"/>
  <c r="E1404" i="21"/>
  <c r="P1410" i="21"/>
  <c r="L1410" i="21"/>
  <c r="I1410" i="21"/>
  <c r="J1410" i="21"/>
  <c r="N1410" i="21"/>
  <c r="M1410" i="21"/>
  <c r="Q1410" i="21"/>
  <c r="O1410" i="21"/>
  <c r="K1410" i="21"/>
  <c r="D1405" i="21"/>
  <c r="H1411" i="21"/>
  <c r="E1405" i="21"/>
  <c r="F1405" i="21"/>
  <c r="J1411" i="21"/>
  <c r="L1411" i="21"/>
  <c r="I1411" i="21"/>
  <c r="N1411" i="21"/>
  <c r="P1411" i="21"/>
  <c r="O1411" i="21"/>
  <c r="Q1411" i="21"/>
  <c r="M1411" i="21"/>
  <c r="K1411" i="21"/>
  <c r="H1412" i="21"/>
  <c r="D1406" i="21"/>
  <c r="N1412" i="21"/>
  <c r="P1412" i="21"/>
  <c r="J1412" i="21"/>
  <c r="I1412" i="21"/>
  <c r="L1412" i="21"/>
  <c r="E1406" i="21"/>
  <c r="F1406" i="21"/>
  <c r="Q1412" i="21"/>
  <c r="K1412" i="21"/>
  <c r="O1412" i="21"/>
  <c r="M1412" i="21"/>
  <c r="D1407" i="21"/>
  <c r="H1413" i="21"/>
  <c r="F1407" i="21"/>
  <c r="E1407" i="21"/>
  <c r="P1413" i="21"/>
  <c r="I1413" i="21"/>
  <c r="J1413" i="21"/>
  <c r="N1413" i="21"/>
  <c r="L1413" i="21"/>
  <c r="Q1413" i="21"/>
  <c r="K1413" i="21"/>
  <c r="O1413" i="21"/>
  <c r="M1413" i="21"/>
  <c r="H1414" i="21"/>
  <c r="D1408" i="21"/>
  <c r="L1414" i="21"/>
  <c r="N1414" i="21"/>
  <c r="I1414" i="21"/>
  <c r="J1414" i="21"/>
  <c r="P1414" i="21"/>
  <c r="F1408" i="21"/>
  <c r="E1408" i="21"/>
  <c r="Q1414" i="21"/>
  <c r="K1414" i="21"/>
  <c r="M1414" i="21"/>
  <c r="O1414" i="21"/>
  <c r="D1409" i="21"/>
  <c r="H1415" i="21"/>
  <c r="E1409" i="21"/>
  <c r="F1409" i="21"/>
  <c r="I1415" i="21"/>
  <c r="P1415" i="21"/>
  <c r="N1415" i="21"/>
  <c r="L1415" i="21"/>
  <c r="J1415" i="21"/>
  <c r="O1415" i="21"/>
  <c r="K1415" i="21"/>
  <c r="Q1415" i="21"/>
  <c r="M1415" i="21"/>
  <c r="H1416" i="21"/>
  <c r="D1410" i="21"/>
  <c r="J1416" i="21"/>
  <c r="P1416" i="21"/>
  <c r="I1416" i="21"/>
  <c r="N1416" i="21"/>
  <c r="L1416" i="21"/>
  <c r="E1410" i="21"/>
  <c r="F1410" i="21"/>
  <c r="Q1416" i="21"/>
  <c r="O1416" i="21"/>
  <c r="M1416" i="21"/>
  <c r="K1416" i="21"/>
  <c r="D1411" i="21"/>
  <c r="H1417" i="21"/>
  <c r="E1411" i="21"/>
  <c r="F1411" i="21"/>
  <c r="J1417" i="21"/>
  <c r="I1417" i="21"/>
  <c r="N1417" i="21"/>
  <c r="L1417" i="21"/>
  <c r="P1417" i="21"/>
  <c r="K1417" i="21"/>
  <c r="M1417" i="21"/>
  <c r="Q1417" i="21"/>
  <c r="O1417" i="21"/>
  <c r="H1418" i="21"/>
  <c r="D1412" i="21"/>
  <c r="I1418" i="21"/>
  <c r="N1418" i="21"/>
  <c r="L1418" i="21"/>
  <c r="J1418" i="21"/>
  <c r="P1418" i="21"/>
  <c r="E1412" i="21"/>
  <c r="F1412" i="21"/>
  <c r="K1418" i="21"/>
  <c r="M1418" i="21"/>
  <c r="Q1418" i="21"/>
  <c r="O1418" i="21"/>
  <c r="D1413" i="21"/>
  <c r="H1419" i="21"/>
  <c r="E1413" i="21"/>
  <c r="F1413" i="21"/>
  <c r="J1419" i="21"/>
  <c r="L1419" i="21"/>
  <c r="I1419" i="21"/>
  <c r="P1419" i="21"/>
  <c r="N1419" i="21"/>
  <c r="K1419" i="21"/>
  <c r="M1419" i="21"/>
  <c r="O1419" i="21"/>
  <c r="Q1419" i="21"/>
  <c r="H1420" i="21"/>
  <c r="D1414" i="21"/>
  <c r="N1420" i="21"/>
  <c r="P1420" i="21"/>
  <c r="L1420" i="21"/>
  <c r="J1420" i="21"/>
  <c r="I1420" i="21"/>
  <c r="F1414" i="21"/>
  <c r="E1414" i="21"/>
  <c r="Q1420" i="21"/>
  <c r="M1420" i="21"/>
  <c r="O1420" i="21"/>
  <c r="K1420" i="21"/>
  <c r="D1415" i="21"/>
  <c r="H1421" i="21"/>
  <c r="E1415" i="21"/>
  <c r="F1415" i="21"/>
  <c r="L1421" i="21"/>
  <c r="I1421" i="21"/>
  <c r="P1421" i="21"/>
  <c r="N1421" i="21"/>
  <c r="J1421" i="21"/>
  <c r="O1421" i="21"/>
  <c r="M1421" i="21"/>
  <c r="Q1421" i="21"/>
  <c r="K1421" i="21"/>
  <c r="H1422" i="21"/>
  <c r="D1416" i="21"/>
  <c r="I1422" i="21"/>
  <c r="J1422" i="21"/>
  <c r="P1422" i="21"/>
  <c r="N1422" i="21"/>
  <c r="L1422" i="21"/>
  <c r="E1416" i="21"/>
  <c r="F1416" i="21"/>
  <c r="M1422" i="21"/>
  <c r="O1422" i="21"/>
  <c r="Q1422" i="21"/>
  <c r="K1422" i="21"/>
  <c r="D1417" i="21"/>
  <c r="H1423" i="21"/>
  <c r="E1417" i="21"/>
  <c r="F1417" i="21"/>
  <c r="N1423" i="21"/>
  <c r="L1423" i="21"/>
  <c r="J1423" i="21"/>
  <c r="P1423" i="21"/>
  <c r="I1423" i="21"/>
  <c r="K1423" i="21"/>
  <c r="M1423" i="21"/>
  <c r="O1423" i="21"/>
  <c r="Q1423" i="21"/>
  <c r="H1424" i="21"/>
  <c r="D1418" i="21"/>
  <c r="P1424" i="21"/>
  <c r="L1424" i="21"/>
  <c r="J1424" i="21"/>
  <c r="I1424" i="21"/>
  <c r="N1424" i="21"/>
  <c r="F1418" i="21"/>
  <c r="E1418" i="21"/>
  <c r="Q1424" i="21"/>
  <c r="K1424" i="21"/>
  <c r="M1424" i="21"/>
  <c r="O1424" i="21"/>
  <c r="D1419" i="21"/>
  <c r="H1425" i="21"/>
  <c r="E1419" i="21"/>
  <c r="F1419" i="21"/>
  <c r="L1425" i="21"/>
  <c r="J1425" i="21"/>
  <c r="P1425" i="21"/>
  <c r="I1425" i="21"/>
  <c r="N1425" i="21"/>
  <c r="K1425" i="21"/>
  <c r="M1425" i="21"/>
  <c r="O1425" i="21"/>
  <c r="Q1425" i="21"/>
  <c r="H1426" i="21"/>
  <c r="D1420" i="21"/>
  <c r="P1426" i="21"/>
  <c r="J1426" i="21"/>
  <c r="I1426" i="21"/>
  <c r="L1426" i="21"/>
  <c r="N1426" i="21"/>
  <c r="E1420" i="21"/>
  <c r="F1420" i="21"/>
  <c r="M1426" i="21"/>
  <c r="Q1426" i="21"/>
  <c r="O1426" i="21"/>
  <c r="K1426" i="21"/>
  <c r="D1421" i="21"/>
  <c r="H1427" i="21"/>
  <c r="E1421" i="21"/>
  <c r="F1421" i="21"/>
  <c r="N1427" i="21"/>
  <c r="L1427" i="21"/>
  <c r="J1427" i="21"/>
  <c r="P1427" i="21"/>
  <c r="I1427" i="21"/>
  <c r="Q1427" i="21"/>
  <c r="M1427" i="21"/>
  <c r="K1427" i="21"/>
  <c r="O1427" i="21"/>
  <c r="H1428" i="21"/>
  <c r="D1422" i="21"/>
  <c r="I1428" i="21"/>
  <c r="P1428" i="21"/>
  <c r="N1428" i="21"/>
  <c r="L1428" i="21"/>
  <c r="J1428" i="21"/>
  <c r="E1422" i="21"/>
  <c r="F1422" i="21"/>
  <c r="Q1428" i="21"/>
  <c r="O1428" i="21"/>
  <c r="K1428" i="21"/>
  <c r="M1428" i="21"/>
  <c r="D1423" i="21"/>
  <c r="H1429" i="21"/>
  <c r="F1423" i="21"/>
  <c r="E1423" i="21"/>
  <c r="L1429" i="21"/>
  <c r="P1429" i="21"/>
  <c r="I1429" i="21"/>
  <c r="N1429" i="21"/>
  <c r="J1429" i="21"/>
  <c r="Q1429" i="21"/>
  <c r="M1429" i="21"/>
  <c r="K1429" i="21"/>
  <c r="O1429" i="21"/>
  <c r="H1430" i="21"/>
  <c r="D1424" i="21"/>
  <c r="N1430" i="21"/>
  <c r="L1430" i="21"/>
  <c r="J1430" i="21"/>
  <c r="P1430" i="21"/>
  <c r="I1430" i="21"/>
  <c r="E1424" i="21"/>
  <c r="F1424" i="21"/>
  <c r="M1430" i="21"/>
  <c r="K1430" i="21"/>
  <c r="Q1430" i="21"/>
  <c r="O1430" i="21"/>
  <c r="D1425" i="21"/>
  <c r="H1431" i="21"/>
  <c r="E1425" i="21"/>
  <c r="F1425" i="21"/>
  <c r="P1431" i="21"/>
  <c r="J1431" i="21"/>
  <c r="N1431" i="21"/>
  <c r="I1431" i="21"/>
  <c r="L1431" i="21"/>
  <c r="O1431" i="21"/>
  <c r="Q1431" i="21"/>
  <c r="M1431" i="21"/>
  <c r="K1431" i="21"/>
  <c r="H1432" i="21"/>
  <c r="D1426" i="21"/>
  <c r="I1432" i="21"/>
  <c r="J1432" i="21"/>
  <c r="P1432" i="21"/>
  <c r="L1432" i="21"/>
  <c r="N1432" i="21"/>
  <c r="F1426" i="21"/>
  <c r="E1426" i="21"/>
  <c r="O1432" i="21"/>
  <c r="Q1432" i="21"/>
  <c r="K1432" i="21"/>
  <c r="M1432" i="21"/>
  <c r="D1427" i="21"/>
  <c r="H1433" i="21"/>
  <c r="E1427" i="21"/>
  <c r="F1427" i="21"/>
  <c r="N1433" i="21"/>
  <c r="J1433" i="21"/>
  <c r="I1433" i="21"/>
  <c r="L1433" i="21"/>
  <c r="P1433" i="21"/>
  <c r="M1433" i="21"/>
  <c r="Q1433" i="21"/>
  <c r="O1433" i="21"/>
  <c r="K1433" i="21"/>
  <c r="D1428" i="21"/>
  <c r="H1434" i="21"/>
  <c r="E1428" i="21"/>
  <c r="F1428" i="21"/>
  <c r="P1434" i="21"/>
  <c r="N1434" i="21"/>
  <c r="L1434" i="21"/>
  <c r="I1434" i="21"/>
  <c r="J1434" i="21"/>
  <c r="O1434" i="21"/>
  <c r="Q1434" i="21"/>
  <c r="M1434" i="21"/>
  <c r="K1434" i="21"/>
  <c r="H1435" i="21"/>
  <c r="D1429" i="21"/>
  <c r="P1435" i="21"/>
  <c r="N1435" i="21"/>
  <c r="J1435" i="21"/>
  <c r="I1435" i="21"/>
  <c r="L1435" i="21"/>
  <c r="F1429" i="21"/>
  <c r="E1429" i="21"/>
  <c r="M1435" i="21"/>
  <c r="O1435" i="21"/>
  <c r="Q1435" i="21"/>
  <c r="K1435" i="21"/>
  <c r="D1430" i="21"/>
  <c r="H1436" i="21"/>
  <c r="E1430" i="21"/>
  <c r="F1430" i="21"/>
  <c r="J1436" i="21"/>
  <c r="I1436" i="21"/>
  <c r="P1436" i="21"/>
  <c r="L1436" i="21"/>
  <c r="N1436" i="21"/>
  <c r="M1436" i="21"/>
  <c r="O1436" i="21"/>
  <c r="Q1436" i="21"/>
  <c r="K1436" i="21"/>
  <c r="D1431" i="21"/>
  <c r="H1437" i="21"/>
  <c r="F1431" i="21"/>
  <c r="E1431" i="21"/>
  <c r="J1437" i="21"/>
  <c r="L1437" i="21"/>
  <c r="P1437" i="21"/>
  <c r="N1437" i="21"/>
  <c r="I1437" i="21"/>
  <c r="O1437" i="21"/>
  <c r="K1437" i="21"/>
  <c r="Q1437" i="21"/>
  <c r="M1437" i="21"/>
  <c r="H1438" i="21"/>
  <c r="D1432" i="21"/>
  <c r="P1438" i="21"/>
  <c r="N1438" i="21"/>
  <c r="I1438" i="21"/>
  <c r="L1438" i="21"/>
  <c r="J1438" i="21"/>
  <c r="F1432" i="21"/>
  <c r="E1432" i="21"/>
  <c r="O1438" i="21"/>
  <c r="Q1438" i="21"/>
  <c r="K1438" i="21"/>
  <c r="M1438" i="21"/>
  <c r="D1433" i="21"/>
  <c r="H1439" i="21"/>
  <c r="F1433" i="21"/>
  <c r="E1433" i="21"/>
  <c r="N1439" i="21"/>
  <c r="J1439" i="21"/>
  <c r="I1439" i="21"/>
  <c r="P1439" i="21"/>
  <c r="L1439" i="21"/>
  <c r="M1439" i="21"/>
  <c r="Q1439" i="21"/>
  <c r="O1439" i="21"/>
  <c r="K1439" i="21"/>
  <c r="H1440" i="21"/>
  <c r="D1434" i="21"/>
  <c r="P1440" i="21"/>
  <c r="I1440" i="21"/>
  <c r="L1440" i="21"/>
  <c r="J1440" i="21"/>
  <c r="N1440" i="21"/>
  <c r="F1434" i="21"/>
  <c r="E1434" i="21"/>
  <c r="Q1440" i="21"/>
  <c r="M1440" i="21"/>
  <c r="K1440" i="21"/>
  <c r="O1440" i="21"/>
  <c r="D1435" i="21"/>
  <c r="H1441" i="21"/>
  <c r="E1435" i="21"/>
  <c r="F1435" i="21"/>
  <c r="P1441" i="21"/>
  <c r="N1441" i="21"/>
  <c r="J1441" i="21"/>
  <c r="L1441" i="21"/>
  <c r="I1441" i="21"/>
  <c r="O1441" i="21"/>
  <c r="M1441" i="21"/>
  <c r="Q1441" i="21"/>
  <c r="K1441" i="21"/>
  <c r="H1442" i="21"/>
  <c r="D1436" i="21"/>
  <c r="I1442" i="21"/>
  <c r="L1442" i="21"/>
  <c r="N1442" i="21"/>
  <c r="P1442" i="21"/>
  <c r="J1442" i="21"/>
  <c r="E1436" i="21"/>
  <c r="F1436" i="21"/>
  <c r="Q1442" i="21"/>
  <c r="O1442" i="21"/>
  <c r="M1442" i="21"/>
  <c r="K1442" i="21"/>
  <c r="D1437" i="21"/>
  <c r="H1443" i="21"/>
  <c r="F1437" i="21"/>
  <c r="E1437" i="21"/>
  <c r="P1443" i="21"/>
  <c r="L1443" i="21"/>
  <c r="I1443" i="21"/>
  <c r="N1443" i="21"/>
  <c r="J1443" i="21"/>
  <c r="Q1443" i="21"/>
  <c r="M1443" i="21"/>
  <c r="K1443" i="21"/>
  <c r="O1443" i="21"/>
  <c r="H1444" i="21"/>
  <c r="D1438" i="21"/>
  <c r="L1444" i="21"/>
  <c r="N1444" i="21"/>
  <c r="J1444" i="21"/>
  <c r="P1444" i="21"/>
  <c r="I1444" i="21"/>
  <c r="F1438" i="21"/>
  <c r="E1438" i="21"/>
  <c r="Q1444" i="21"/>
  <c r="O1444" i="21"/>
  <c r="M1444" i="21"/>
  <c r="K1444" i="21"/>
  <c r="D1439" i="21"/>
  <c r="H1445" i="21"/>
  <c r="E1439" i="21"/>
  <c r="F1439" i="21"/>
  <c r="P1445" i="21"/>
  <c r="L1445" i="21"/>
  <c r="N1445" i="21"/>
  <c r="J1445" i="21"/>
  <c r="I1445" i="21"/>
  <c r="Q1445" i="21"/>
  <c r="O1445" i="21"/>
  <c r="M1445" i="21"/>
  <c r="K1445" i="21"/>
  <c r="H1446" i="21"/>
  <c r="D1440" i="21"/>
  <c r="J1446" i="21"/>
  <c r="P1446" i="21"/>
  <c r="L1446" i="21"/>
  <c r="I1446" i="21"/>
  <c r="N1446" i="21"/>
  <c r="E1440" i="21"/>
  <c r="F1440" i="21"/>
  <c r="Q1446" i="21"/>
  <c r="K1446" i="21"/>
  <c r="M1446" i="21"/>
  <c r="O1446" i="21"/>
  <c r="D1441" i="21"/>
  <c r="H1447" i="21"/>
  <c r="F1441" i="21"/>
  <c r="E1441" i="21"/>
  <c r="N1447" i="21"/>
  <c r="J1447" i="21"/>
  <c r="P1447" i="21"/>
  <c r="I1447" i="21"/>
  <c r="L1447" i="21"/>
  <c r="M1447" i="21"/>
  <c r="Q1447" i="21"/>
  <c r="K1447" i="21"/>
  <c r="O1447" i="21"/>
  <c r="H1448" i="21"/>
  <c r="D1442" i="21"/>
  <c r="J1448" i="21"/>
  <c r="P1448" i="21"/>
  <c r="I1448" i="21"/>
  <c r="L1448" i="21"/>
  <c r="N1448" i="21"/>
  <c r="F1442" i="21"/>
  <c r="E1442" i="21"/>
  <c r="Q1448" i="21"/>
  <c r="M1448" i="21"/>
  <c r="K1448" i="21"/>
  <c r="O1448" i="21"/>
  <c r="D1443" i="21"/>
  <c r="H1449" i="21"/>
  <c r="F1443" i="21"/>
  <c r="E1443" i="21"/>
  <c r="N1449" i="21"/>
  <c r="L1449" i="21"/>
  <c r="J1449" i="21"/>
  <c r="I1449" i="21"/>
  <c r="P1449" i="21"/>
  <c r="Q1449" i="21"/>
  <c r="K1449" i="21"/>
  <c r="M1449" i="21"/>
  <c r="O1449" i="21"/>
  <c r="H1450" i="21"/>
  <c r="D1444" i="21"/>
  <c r="P1450" i="21"/>
  <c r="N1450" i="21"/>
  <c r="J1450" i="21"/>
  <c r="I1450" i="21"/>
  <c r="L1450" i="21"/>
  <c r="E1444" i="21"/>
  <c r="F1444" i="21"/>
  <c r="O1450" i="21"/>
  <c r="K1450" i="21"/>
  <c r="Q1450" i="21"/>
  <c r="M1450" i="21"/>
  <c r="D1445" i="21"/>
  <c r="H1451" i="21"/>
  <c r="E1445" i="21"/>
  <c r="F1445" i="21"/>
  <c r="L1451" i="21"/>
  <c r="I1451" i="21"/>
  <c r="N1451" i="21"/>
  <c r="J1451" i="21"/>
  <c r="P1451" i="21"/>
  <c r="M1451" i="21"/>
  <c r="K1451" i="21"/>
  <c r="O1451" i="21"/>
  <c r="Q1451" i="21"/>
  <c r="H1452" i="21"/>
  <c r="D1446" i="21"/>
  <c r="N1452" i="21"/>
  <c r="L1452" i="21"/>
  <c r="I1452" i="21"/>
  <c r="J1452" i="21"/>
  <c r="P1452" i="21"/>
  <c r="E1446" i="21"/>
  <c r="F1446" i="21"/>
  <c r="M1452" i="21"/>
  <c r="Q1452" i="21"/>
  <c r="K1452" i="21"/>
  <c r="O1452" i="21"/>
  <c r="D1447" i="21"/>
  <c r="H1453" i="21"/>
  <c r="F1447" i="21"/>
  <c r="E1447" i="21"/>
  <c r="P1453" i="21"/>
  <c r="I1453" i="21"/>
  <c r="L1453" i="21"/>
  <c r="J1453" i="21"/>
  <c r="N1453" i="21"/>
  <c r="M1453" i="21"/>
  <c r="Q1453" i="21"/>
  <c r="O1453" i="21"/>
  <c r="K1453" i="21"/>
  <c r="H1454" i="21"/>
  <c r="D1448" i="21"/>
  <c r="L1454" i="21"/>
  <c r="I1454" i="21"/>
  <c r="J1454" i="21"/>
  <c r="P1454" i="21"/>
  <c r="N1454" i="21"/>
  <c r="F1448" i="21"/>
  <c r="E1448" i="21"/>
  <c r="M1454" i="21"/>
  <c r="Q1454" i="21"/>
  <c r="K1454" i="21"/>
  <c r="O1454" i="21"/>
  <c r="D1449" i="21"/>
  <c r="H1455" i="21"/>
  <c r="F1449" i="21"/>
  <c r="E1449" i="21"/>
  <c r="J1455" i="21"/>
  <c r="N1455" i="21"/>
  <c r="L1455" i="21"/>
  <c r="P1455" i="21"/>
  <c r="I1455" i="21"/>
  <c r="Q1455" i="21"/>
  <c r="K1455" i="21"/>
  <c r="M1455" i="21"/>
  <c r="O1455" i="21"/>
  <c r="H1456" i="21"/>
  <c r="D1450" i="21"/>
  <c r="I1456" i="21"/>
  <c r="L1456" i="21"/>
  <c r="N1456" i="21"/>
  <c r="P1456" i="21"/>
  <c r="J1456" i="21"/>
  <c r="F1450" i="21"/>
  <c r="E1450" i="21"/>
  <c r="Q1456" i="21"/>
  <c r="M1456" i="21"/>
  <c r="O1456" i="21"/>
  <c r="K1456" i="21"/>
  <c r="D1451" i="21"/>
  <c r="H1457" i="21"/>
  <c r="E1451" i="21"/>
  <c r="F1451" i="21"/>
  <c r="P1457" i="21"/>
  <c r="I1457" i="21"/>
  <c r="J1457" i="21"/>
  <c r="L1457" i="21"/>
  <c r="N1457" i="21"/>
  <c r="O1457" i="21"/>
  <c r="K1457" i="21"/>
  <c r="M1457" i="21"/>
  <c r="Q1457" i="21"/>
  <c r="H1458" i="21"/>
  <c r="D1452" i="21"/>
  <c r="I1458" i="21"/>
  <c r="N1458" i="21"/>
  <c r="P1458" i="21"/>
  <c r="L1458" i="21"/>
  <c r="J1458" i="21"/>
  <c r="E1452" i="21"/>
  <c r="F1452" i="21"/>
  <c r="Q1458" i="21"/>
  <c r="M1458" i="21"/>
  <c r="O1458" i="21"/>
  <c r="K1458" i="21"/>
  <c r="D1453" i="21"/>
  <c r="H1459" i="21"/>
  <c r="E1453" i="21"/>
  <c r="F1453" i="21"/>
  <c r="P1459" i="21"/>
  <c r="N1459" i="21"/>
  <c r="J1459" i="21"/>
  <c r="I1459" i="21"/>
  <c r="L1459" i="21"/>
  <c r="K1459" i="21"/>
  <c r="O1459" i="21"/>
  <c r="M1459" i="21"/>
  <c r="Q1459" i="21"/>
  <c r="H1460" i="21"/>
  <c r="D1454" i="21"/>
  <c r="L1460" i="21"/>
  <c r="I1460" i="21"/>
  <c r="P1460" i="21"/>
  <c r="J1460" i="21"/>
  <c r="N1460" i="21"/>
  <c r="E1454" i="21"/>
  <c r="F1454" i="21"/>
  <c r="K1460" i="21"/>
  <c r="Q1460" i="21"/>
  <c r="M1460" i="21"/>
  <c r="O1460" i="21"/>
  <c r="D1455" i="21"/>
  <c r="H1461" i="21"/>
  <c r="F1455" i="21"/>
  <c r="E1455" i="21"/>
  <c r="L1461" i="21"/>
  <c r="I1461" i="21"/>
  <c r="N1461" i="21"/>
  <c r="P1461" i="21"/>
  <c r="J1461" i="21"/>
  <c r="O1461" i="21"/>
  <c r="M1461" i="21"/>
  <c r="Q1461" i="21"/>
  <c r="K1461" i="21"/>
  <c r="D1456" i="21"/>
  <c r="H1462" i="21"/>
  <c r="E1456" i="21"/>
  <c r="F1456" i="21"/>
  <c r="J1462" i="21"/>
  <c r="P1462" i="21"/>
  <c r="L1462" i="21"/>
  <c r="I1462" i="21"/>
  <c r="N1462" i="21"/>
  <c r="K1462" i="21"/>
  <c r="O1462" i="21"/>
  <c r="Q1462" i="21"/>
  <c r="M1462" i="21"/>
  <c r="H1463" i="21"/>
  <c r="D1457" i="21"/>
  <c r="J1463" i="21"/>
  <c r="L1463" i="21"/>
  <c r="I1463" i="21"/>
  <c r="P1463" i="21"/>
  <c r="N1463" i="21"/>
  <c r="F1457" i="21"/>
  <c r="E1457" i="21"/>
  <c r="O1463" i="21"/>
  <c r="K1463" i="21"/>
  <c r="Q1463" i="21"/>
  <c r="M1463" i="21"/>
  <c r="D1458" i="21"/>
  <c r="H1464" i="21"/>
  <c r="E1458" i="21"/>
  <c r="F1458" i="21"/>
  <c r="P1464" i="21"/>
  <c r="N1464" i="21"/>
  <c r="J1464" i="21"/>
  <c r="I1464" i="21"/>
  <c r="L1464" i="21"/>
  <c r="K1464" i="21"/>
  <c r="M1464" i="21"/>
  <c r="Q1464" i="21"/>
  <c r="O1464" i="21"/>
  <c r="H1465" i="21"/>
  <c r="D1459" i="21"/>
  <c r="N1465" i="21"/>
  <c r="I1465" i="21"/>
  <c r="P1465" i="21"/>
  <c r="J1465" i="21"/>
  <c r="L1465" i="21"/>
  <c r="F1459" i="21"/>
  <c r="E1459" i="21"/>
  <c r="Q1465" i="21"/>
  <c r="O1465" i="21"/>
  <c r="M1465" i="21"/>
  <c r="K1465" i="21"/>
  <c r="D1460" i="21"/>
  <c r="H1466" i="21"/>
  <c r="E1460" i="21"/>
  <c r="F1460" i="21"/>
  <c r="I1466" i="21"/>
  <c r="J1466" i="21"/>
  <c r="P1466" i="21"/>
  <c r="N1466" i="21"/>
  <c r="L1466" i="21"/>
  <c r="O1466" i="21"/>
  <c r="M1466" i="21"/>
  <c r="K1466" i="21"/>
  <c r="Q1466" i="21"/>
  <c r="H1467" i="21"/>
  <c r="D1461" i="21"/>
  <c r="L1467" i="21"/>
  <c r="P1467" i="21"/>
  <c r="I1467" i="21"/>
  <c r="J1467" i="21"/>
  <c r="N1467" i="21"/>
  <c r="F1461" i="21"/>
  <c r="E1461" i="21"/>
  <c r="K1467" i="21"/>
  <c r="M1467" i="21"/>
  <c r="O1467" i="21"/>
  <c r="Q1467" i="21"/>
  <c r="D1462" i="21"/>
  <c r="H1468" i="21"/>
  <c r="E1462" i="21"/>
  <c r="F1462" i="21"/>
  <c r="J1468" i="21"/>
  <c r="P1468" i="21"/>
  <c r="I1468" i="21"/>
  <c r="L1468" i="21"/>
  <c r="N1468" i="21"/>
  <c r="Q1468" i="21"/>
  <c r="K1468" i="21"/>
  <c r="M1468" i="21"/>
  <c r="O1468" i="21"/>
  <c r="H1469" i="21"/>
  <c r="D1463" i="21"/>
  <c r="J1469" i="21"/>
  <c r="P1469" i="21"/>
  <c r="L1469" i="21"/>
  <c r="N1469" i="21"/>
  <c r="I1469" i="21"/>
  <c r="E1463" i="21"/>
  <c r="F1463" i="21"/>
  <c r="O1469" i="21"/>
  <c r="K1469" i="21"/>
  <c r="M1469" i="21"/>
  <c r="Q1469" i="21"/>
  <c r="D1464" i="21"/>
  <c r="H1470" i="21"/>
  <c r="F1464" i="21"/>
  <c r="E1464" i="21"/>
  <c r="J1470" i="21"/>
  <c r="L1470" i="21"/>
  <c r="P1470" i="21"/>
  <c r="I1470" i="21"/>
  <c r="N1470" i="21"/>
  <c r="M1470" i="21"/>
  <c r="O1470" i="21"/>
  <c r="K1470" i="21"/>
  <c r="Q1470" i="21"/>
  <c r="H1471" i="21"/>
  <c r="D1465" i="21"/>
  <c r="N1471" i="21"/>
  <c r="P1471" i="21"/>
  <c r="L1471" i="21"/>
  <c r="J1471" i="21"/>
  <c r="I1471" i="21"/>
  <c r="F1465" i="21"/>
  <c r="E1465" i="21"/>
  <c r="O1471" i="21"/>
  <c r="K1471" i="21"/>
  <c r="Q1471" i="21"/>
  <c r="M1471" i="21"/>
  <c r="D1466" i="21"/>
  <c r="H1472" i="21"/>
  <c r="F1466" i="21"/>
  <c r="E1466" i="21"/>
  <c r="L1472" i="21"/>
  <c r="I1472" i="21"/>
  <c r="N1472" i="21"/>
  <c r="P1472" i="21"/>
  <c r="J1472" i="21"/>
  <c r="K1472" i="21"/>
  <c r="O1472" i="21"/>
  <c r="Q1472" i="21"/>
  <c r="M1472" i="21"/>
  <c r="H1473" i="21"/>
  <c r="D1467" i="21"/>
  <c r="L1473" i="21"/>
  <c r="P1473" i="21"/>
  <c r="J1473" i="21"/>
  <c r="I1473" i="21"/>
  <c r="N1473" i="21"/>
  <c r="E1467" i="21"/>
  <c r="F1467" i="21"/>
  <c r="M1473" i="21"/>
  <c r="O1473" i="21"/>
  <c r="K1473" i="21"/>
  <c r="Q1473" i="21"/>
  <c r="D1468" i="21"/>
  <c r="H1474" i="21"/>
  <c r="E1468" i="21"/>
  <c r="F1468" i="21"/>
  <c r="J1474" i="21"/>
  <c r="I1474" i="21"/>
  <c r="L1474" i="21"/>
  <c r="N1474" i="21"/>
  <c r="P1474" i="21"/>
  <c r="O1474" i="21"/>
  <c r="K1474" i="21"/>
  <c r="Q1474" i="21"/>
  <c r="M1474" i="21"/>
  <c r="H1475" i="21"/>
  <c r="D1469" i="21"/>
  <c r="P1475" i="21"/>
  <c r="N1475" i="21"/>
  <c r="L1475" i="21"/>
  <c r="J1475" i="21"/>
  <c r="I1475" i="21"/>
  <c r="F1469" i="21"/>
  <c r="E1469" i="21"/>
  <c r="O1475" i="21"/>
  <c r="M1475" i="21"/>
  <c r="Q1475" i="21"/>
  <c r="K1475" i="21"/>
  <c r="D1470" i="21"/>
  <c r="H1476" i="21"/>
  <c r="E1470" i="21"/>
  <c r="F1470" i="21"/>
  <c r="N1476" i="21"/>
  <c r="J1476" i="21"/>
  <c r="I1476" i="21"/>
  <c r="P1476" i="21"/>
  <c r="L1476" i="21"/>
  <c r="O1476" i="21"/>
  <c r="M1476" i="21"/>
  <c r="Q1476" i="21"/>
  <c r="K1476" i="21"/>
  <c r="H1477" i="21"/>
  <c r="D1471" i="21"/>
  <c r="I1477" i="21"/>
  <c r="L1477" i="21"/>
  <c r="P1477" i="21"/>
  <c r="N1477" i="21"/>
  <c r="J1477" i="21"/>
  <c r="E1471" i="21"/>
  <c r="F1471" i="21"/>
  <c r="O1477" i="21"/>
  <c r="M1477" i="21"/>
  <c r="Q1477" i="21"/>
  <c r="K1477" i="21"/>
  <c r="D1472" i="21"/>
  <c r="H1478" i="21"/>
  <c r="E1472" i="21"/>
  <c r="F1472" i="21"/>
  <c r="I1478" i="21"/>
  <c r="J1478" i="21"/>
  <c r="N1478" i="21"/>
  <c r="L1478" i="21"/>
  <c r="P1478" i="21"/>
  <c r="M1478" i="21"/>
  <c r="Q1478" i="21"/>
  <c r="O1478" i="21"/>
  <c r="K1478" i="21"/>
  <c r="D1473" i="21"/>
  <c r="H1479" i="21"/>
  <c r="F1473" i="21"/>
  <c r="E1473" i="21"/>
  <c r="N1479" i="21"/>
  <c r="L1479" i="21"/>
  <c r="J1479" i="21"/>
  <c r="I1479" i="21"/>
  <c r="P1479" i="21"/>
  <c r="K1479" i="21"/>
  <c r="M1479" i="21"/>
  <c r="O1479" i="21"/>
  <c r="Q1479" i="21"/>
  <c r="H1480" i="21"/>
  <c r="D1474" i="21"/>
  <c r="N1480" i="21"/>
  <c r="I1480" i="21"/>
  <c r="J1480" i="21"/>
  <c r="L1480" i="21"/>
  <c r="P1480" i="21"/>
  <c r="F1474" i="21"/>
  <c r="E1474" i="21"/>
  <c r="M1480" i="21"/>
  <c r="Q1480" i="21"/>
  <c r="O1480" i="21"/>
  <c r="K1480" i="21"/>
  <c r="D1475" i="21"/>
  <c r="H1481" i="21"/>
  <c r="E1475" i="21"/>
  <c r="F1475" i="21"/>
  <c r="J1481" i="21"/>
  <c r="I1481" i="21"/>
  <c r="P1481" i="21"/>
  <c r="N1481" i="21"/>
  <c r="L1481" i="21"/>
  <c r="O1481" i="21"/>
  <c r="K1481" i="21"/>
  <c r="Q1481" i="21"/>
  <c r="M1481" i="21"/>
  <c r="H1482" i="21"/>
  <c r="D1476" i="21"/>
  <c r="N1482" i="21"/>
  <c r="I1482" i="21"/>
  <c r="L1482" i="21"/>
  <c r="J1482" i="21"/>
  <c r="P1482" i="21"/>
  <c r="F1476" i="21"/>
  <c r="E1476" i="21"/>
  <c r="Q1482" i="21"/>
  <c r="O1482" i="21"/>
  <c r="M1482" i="21"/>
  <c r="K1482" i="21"/>
  <c r="D1477" i="21"/>
  <c r="H1483" i="21"/>
  <c r="E1477" i="21"/>
  <c r="F1477" i="21"/>
  <c r="L1483" i="21"/>
  <c r="P1483" i="21"/>
  <c r="N1483" i="21"/>
  <c r="J1483" i="21"/>
  <c r="I1483" i="21"/>
  <c r="K1483" i="21"/>
  <c r="O1483" i="21"/>
  <c r="Q1483" i="21"/>
  <c r="M1483" i="21"/>
  <c r="H1484" i="21"/>
  <c r="D1478" i="21"/>
  <c r="P1484" i="21"/>
  <c r="L1484" i="21"/>
  <c r="I1484" i="21"/>
  <c r="N1484" i="21"/>
  <c r="J1484" i="21"/>
  <c r="F1478" i="21"/>
  <c r="E1478" i="21"/>
  <c r="Q1484" i="21"/>
  <c r="M1484" i="21"/>
  <c r="O1484" i="21"/>
  <c r="K1484" i="21"/>
  <c r="D1479" i="21"/>
  <c r="H1485" i="21"/>
  <c r="F1479" i="21"/>
  <c r="E1479" i="21"/>
  <c r="L1485" i="21"/>
  <c r="J1485" i="21"/>
  <c r="P1485" i="21"/>
  <c r="I1485" i="21"/>
  <c r="N1485" i="21"/>
  <c r="M1485" i="21"/>
  <c r="Q1485" i="21"/>
  <c r="O1485" i="21"/>
  <c r="K1485" i="21"/>
  <c r="H1486" i="21"/>
  <c r="D1480" i="21"/>
  <c r="N1486" i="21"/>
  <c r="L1486" i="21"/>
  <c r="J1486" i="21"/>
  <c r="P1486" i="21"/>
  <c r="I1486" i="21"/>
  <c r="E1480" i="21"/>
  <c r="F1480" i="21"/>
  <c r="O1486" i="21"/>
  <c r="K1486" i="21"/>
  <c r="Q1486" i="21"/>
  <c r="M1486" i="21"/>
  <c r="D1481" i="21"/>
  <c r="H1487" i="21"/>
  <c r="F1481" i="21"/>
  <c r="E1481" i="21"/>
  <c r="J1487" i="21"/>
  <c r="N1487" i="21"/>
  <c r="P1487" i="21"/>
  <c r="I1487" i="21"/>
  <c r="L1487" i="21"/>
  <c r="M1487" i="21"/>
  <c r="Q1487" i="21"/>
  <c r="O1487" i="21"/>
  <c r="K1487" i="21"/>
  <c r="H1488" i="21"/>
  <c r="D1482" i="21"/>
  <c r="N1488" i="21"/>
  <c r="J1488" i="21"/>
  <c r="P1488" i="21"/>
  <c r="I1488" i="21"/>
  <c r="L1488" i="21"/>
  <c r="F1482" i="21"/>
  <c r="E1482" i="21"/>
  <c r="Q1488" i="21"/>
  <c r="K1488" i="21"/>
  <c r="M1488" i="21"/>
  <c r="O1488" i="21"/>
  <c r="D1483" i="21"/>
  <c r="H1489" i="21"/>
  <c r="F1483" i="21"/>
  <c r="E1483" i="21"/>
  <c r="L1489" i="21"/>
  <c r="P1489" i="21"/>
  <c r="J1489" i="21"/>
  <c r="I1489" i="21"/>
  <c r="N1489" i="21"/>
  <c r="Q1489" i="21"/>
  <c r="K1489" i="21"/>
  <c r="M1489" i="21"/>
  <c r="O1489" i="21"/>
  <c r="H1490" i="21"/>
  <c r="D1484" i="21"/>
  <c r="J1490" i="21"/>
  <c r="I1490" i="21"/>
  <c r="N1490" i="21"/>
  <c r="L1490" i="21"/>
  <c r="P1490" i="21"/>
  <c r="E1484" i="21"/>
  <c r="F1484" i="21"/>
  <c r="K1490" i="21"/>
  <c r="O1490" i="21"/>
  <c r="Q1490" i="21"/>
  <c r="M1490" i="21"/>
  <c r="D1485" i="21"/>
  <c r="H1491" i="21"/>
  <c r="E1485" i="21"/>
  <c r="F1485" i="21"/>
  <c r="L1491" i="21"/>
  <c r="I1491" i="21"/>
  <c r="P1491" i="21"/>
  <c r="N1491" i="21"/>
  <c r="J1491" i="21"/>
  <c r="M1491" i="21"/>
  <c r="K1491" i="21"/>
  <c r="Q1491" i="21"/>
  <c r="O1491" i="21"/>
  <c r="H1492" i="21"/>
  <c r="D1486" i="21"/>
  <c r="J1492" i="21"/>
  <c r="L1492" i="21"/>
  <c r="P1492" i="21"/>
  <c r="I1492" i="21"/>
  <c r="N1492" i="21"/>
  <c r="F1486" i="21"/>
  <c r="E1486" i="21"/>
  <c r="Q1492" i="21"/>
  <c r="O1492" i="21"/>
  <c r="M1492" i="21"/>
  <c r="K1492" i="21"/>
  <c r="D1487" i="21"/>
  <c r="H1493" i="21"/>
  <c r="F1487" i="21"/>
  <c r="E1487" i="21"/>
  <c r="L1493" i="21"/>
  <c r="N1493" i="21"/>
  <c r="P1493" i="21"/>
  <c r="J1493" i="21"/>
  <c r="I1493" i="21"/>
  <c r="K1493" i="21"/>
  <c r="Q1493" i="21"/>
  <c r="M1493" i="21"/>
  <c r="O1493" i="21"/>
  <c r="H1494" i="21"/>
  <c r="D1488" i="21"/>
  <c r="N1494" i="21"/>
  <c r="J1494" i="21"/>
  <c r="I1494" i="21"/>
  <c r="P1494" i="21"/>
  <c r="L1494" i="21"/>
  <c r="F1488" i="21"/>
  <c r="E1488" i="21"/>
  <c r="Q1494" i="21"/>
  <c r="O1494" i="21"/>
  <c r="M1494" i="21"/>
  <c r="K1494" i="21"/>
  <c r="D1489" i="21"/>
  <c r="H1495" i="21"/>
  <c r="F1489" i="21"/>
  <c r="E1489" i="21"/>
  <c r="P1495" i="21"/>
  <c r="L1495" i="21"/>
  <c r="I1495" i="21"/>
  <c r="N1495" i="21"/>
  <c r="J1495" i="21"/>
  <c r="M1495" i="21"/>
  <c r="K1495" i="21"/>
  <c r="O1495" i="21"/>
  <c r="Q1495" i="21"/>
  <c r="H1496" i="21"/>
  <c r="D1490" i="21"/>
  <c r="P1496" i="21"/>
  <c r="L1496" i="21"/>
  <c r="I1496" i="21"/>
  <c r="J1496" i="21"/>
  <c r="N1496" i="21"/>
  <c r="F1490" i="21"/>
  <c r="E1490" i="21"/>
  <c r="K1496" i="21"/>
  <c r="Q1496" i="21"/>
  <c r="O1496" i="21"/>
  <c r="M1496" i="21"/>
  <c r="D1491" i="21"/>
  <c r="H1497" i="21"/>
  <c r="F1491" i="21"/>
  <c r="E1491" i="21"/>
  <c r="P1497" i="21"/>
  <c r="L1497" i="21"/>
  <c r="N1497" i="21"/>
  <c r="I1497" i="21"/>
  <c r="J1497" i="21"/>
  <c r="O1497" i="21"/>
  <c r="Q1497" i="21"/>
  <c r="M1497" i="21"/>
  <c r="K1497" i="21"/>
  <c r="H1498" i="21"/>
  <c r="D1492" i="21"/>
  <c r="N1498" i="21"/>
  <c r="P1498" i="21"/>
  <c r="J1498" i="21"/>
  <c r="L1498" i="21"/>
  <c r="I1498" i="21"/>
  <c r="E1492" i="21"/>
  <c r="F1492" i="21"/>
  <c r="K1498" i="21"/>
  <c r="M1498" i="21"/>
  <c r="O1498" i="21"/>
  <c r="Q1498" i="21"/>
  <c r="D1493" i="21"/>
  <c r="H1499" i="21"/>
  <c r="F1493" i="21"/>
  <c r="E1493" i="21"/>
  <c r="P1499" i="21"/>
  <c r="L1499" i="21"/>
  <c r="J1499" i="21"/>
  <c r="N1499" i="21"/>
  <c r="I1499" i="21"/>
  <c r="Q1499" i="21"/>
  <c r="M1499" i="21"/>
  <c r="O1499" i="21"/>
  <c r="K1499" i="21"/>
  <c r="H1500" i="21"/>
  <c r="D1494" i="21"/>
  <c r="J1500" i="21"/>
  <c r="L1500" i="21"/>
  <c r="N1500" i="21"/>
  <c r="P1500" i="21"/>
  <c r="I1500" i="21"/>
  <c r="F1494" i="21"/>
  <c r="E1494" i="21"/>
  <c r="Q1500" i="21"/>
  <c r="M1500" i="21"/>
  <c r="O1500" i="21"/>
  <c r="K1500" i="21"/>
  <c r="D1495" i="21"/>
  <c r="H1501" i="21"/>
  <c r="E1495" i="21"/>
  <c r="F1495" i="21"/>
  <c r="L1501" i="21"/>
  <c r="P1501" i="21"/>
  <c r="N1501" i="21"/>
  <c r="I1501" i="21"/>
  <c r="J1501" i="21"/>
  <c r="K1501" i="21"/>
  <c r="M1501" i="21"/>
  <c r="O1501" i="21"/>
  <c r="Q1501" i="21"/>
  <c r="H1502" i="21"/>
  <c r="D1496" i="21"/>
  <c r="N1502" i="21"/>
  <c r="P1502" i="21"/>
  <c r="L1502" i="21"/>
  <c r="I1502" i="21"/>
  <c r="J1502" i="21"/>
  <c r="F1496" i="21"/>
  <c r="E1496" i="21"/>
  <c r="K1502" i="21"/>
  <c r="M1502" i="21"/>
  <c r="O1502" i="21"/>
  <c r="Q1502" i="21"/>
  <c r="D1497" i="21"/>
  <c r="H1503" i="21"/>
  <c r="F1497" i="21"/>
  <c r="E1497" i="21"/>
  <c r="J1503" i="21"/>
  <c r="N1503" i="21"/>
  <c r="I1503" i="21"/>
  <c r="L1503" i="21"/>
  <c r="P1503" i="21"/>
  <c r="K1503" i="21"/>
  <c r="Q1503" i="21"/>
  <c r="O1503" i="21"/>
  <c r="M1503" i="21"/>
  <c r="H1504" i="21"/>
  <c r="D1498" i="21"/>
  <c r="N1504" i="21"/>
  <c r="I1504" i="21"/>
  <c r="J1504" i="21"/>
  <c r="P1504" i="21"/>
  <c r="L1504" i="21"/>
  <c r="E1498" i="21"/>
  <c r="F1498" i="21"/>
  <c r="M1504" i="21"/>
  <c r="Q1504" i="21"/>
  <c r="O1504" i="21"/>
  <c r="K1504" i="21"/>
  <c r="D1499" i="21"/>
  <c r="H1505" i="21"/>
  <c r="F1499" i="21"/>
  <c r="E1499" i="21"/>
  <c r="P1505" i="21"/>
  <c r="N1505" i="21"/>
  <c r="L1505" i="21"/>
  <c r="J1505" i="21"/>
  <c r="I1505" i="21"/>
  <c r="O1505" i="21"/>
  <c r="K1505" i="21"/>
  <c r="Q1505" i="21"/>
  <c r="M1505" i="21"/>
  <c r="H1506" i="21"/>
  <c r="D1500" i="21"/>
  <c r="N1506" i="21"/>
  <c r="L1506" i="21"/>
  <c r="J1506" i="21"/>
  <c r="I1506" i="21"/>
  <c r="P1506" i="21"/>
  <c r="E1500" i="21"/>
  <c r="F1500" i="21"/>
  <c r="O1506" i="21"/>
  <c r="Q1506" i="21"/>
  <c r="K1506" i="21"/>
  <c r="M1506" i="21"/>
  <c r="D1501" i="21"/>
  <c r="H1507" i="21"/>
  <c r="E1501" i="21"/>
  <c r="F1501" i="21"/>
  <c r="J1507" i="21"/>
  <c r="P1507" i="21"/>
  <c r="I1507" i="21"/>
  <c r="L1507" i="21"/>
  <c r="N1507" i="21"/>
  <c r="K1507" i="21"/>
  <c r="M1507" i="21"/>
  <c r="O1507" i="21"/>
  <c r="Q1507" i="21"/>
  <c r="H1508" i="21"/>
  <c r="D1502" i="21"/>
  <c r="N1508" i="21"/>
  <c r="I1508" i="21"/>
  <c r="P1508" i="21"/>
  <c r="L1508" i="21"/>
  <c r="J1508" i="21"/>
  <c r="F1502" i="21"/>
  <c r="E1502" i="21"/>
  <c r="M1508" i="21"/>
  <c r="O1508" i="21"/>
  <c r="K1508" i="21"/>
  <c r="Q1508" i="21"/>
  <c r="D1503" i="21"/>
  <c r="H1509" i="21"/>
  <c r="E1503" i="21"/>
  <c r="F1503" i="21"/>
  <c r="N1509" i="21"/>
  <c r="I1509" i="21"/>
  <c r="P1509" i="21"/>
  <c r="J1509" i="21"/>
  <c r="L1509" i="21"/>
  <c r="O1509" i="21"/>
  <c r="M1509" i="21"/>
  <c r="K1509" i="21"/>
  <c r="Q1509" i="21"/>
  <c r="H1510" i="21"/>
  <c r="D1504" i="21"/>
  <c r="L1510" i="21"/>
  <c r="I1510" i="21"/>
  <c r="N1510" i="21"/>
  <c r="J1510" i="21"/>
  <c r="P1510" i="21"/>
  <c r="F1504" i="21"/>
  <c r="E1504" i="21"/>
  <c r="K1510" i="21"/>
  <c r="M1510" i="21"/>
  <c r="O1510" i="21"/>
  <c r="Q1510" i="21"/>
  <c r="H1511" i="21"/>
  <c r="D1505" i="21"/>
  <c r="I1511" i="21"/>
  <c r="P1511" i="21"/>
  <c r="J1511" i="21"/>
  <c r="N1511" i="21"/>
  <c r="L1511" i="21"/>
  <c r="E1505" i="21"/>
  <c r="F1505" i="21"/>
  <c r="M1511" i="21"/>
  <c r="Q1511" i="21"/>
  <c r="K1511" i="21"/>
  <c r="O1511" i="21"/>
  <c r="D1506" i="21"/>
  <c r="H1512" i="21"/>
  <c r="F1506" i="21"/>
  <c r="E1506" i="21"/>
  <c r="N1512" i="21"/>
  <c r="L1512" i="21"/>
  <c r="I1512" i="21"/>
  <c r="J1512" i="21"/>
  <c r="P1512" i="21"/>
  <c r="M1512" i="21"/>
  <c r="Q1512" i="21"/>
  <c r="O1512" i="21"/>
  <c r="K1512" i="21"/>
  <c r="H1513" i="21"/>
  <c r="D1507" i="21"/>
  <c r="I1513" i="21"/>
  <c r="N1513" i="21"/>
  <c r="L1513" i="21"/>
  <c r="J1513" i="21"/>
  <c r="P1513" i="21"/>
  <c r="E1507" i="21"/>
  <c r="F1507" i="21"/>
  <c r="Q1513" i="21"/>
  <c r="M1513" i="21"/>
  <c r="K1513" i="21"/>
  <c r="O1513" i="21"/>
  <c r="D1508" i="21"/>
  <c r="H1514" i="21"/>
  <c r="E1508" i="21"/>
  <c r="F1508" i="21"/>
  <c r="P1514" i="21"/>
  <c r="N1514" i="21"/>
  <c r="I1514" i="21"/>
  <c r="J1514" i="21"/>
  <c r="L1514" i="21"/>
  <c r="M1514" i="21"/>
  <c r="O1514" i="21"/>
  <c r="K1514" i="21"/>
  <c r="Q1514" i="21"/>
  <c r="H1515" i="21"/>
  <c r="D1509" i="21"/>
  <c r="I1515" i="21"/>
  <c r="J1515" i="21"/>
  <c r="P1515" i="21"/>
  <c r="N1515" i="21"/>
  <c r="L1515" i="21"/>
  <c r="F1509" i="21"/>
  <c r="E1509" i="21"/>
  <c r="K1515" i="21"/>
  <c r="M1515" i="21"/>
  <c r="Q1515" i="21"/>
  <c r="O1515" i="21"/>
  <c r="D1510" i="21"/>
  <c r="H1516" i="21"/>
  <c r="F1510" i="21"/>
  <c r="E1510" i="21"/>
  <c r="J1516" i="21"/>
  <c r="L1516" i="21"/>
  <c r="P1516" i="21"/>
  <c r="N1516" i="21"/>
  <c r="I1516" i="21"/>
  <c r="M1516" i="21"/>
  <c r="O1516" i="21"/>
  <c r="Q1516" i="21"/>
  <c r="K1516" i="21"/>
  <c r="H1517" i="21"/>
  <c r="D1511" i="21"/>
  <c r="P1517" i="21"/>
  <c r="L1517" i="21"/>
  <c r="J1517" i="21"/>
  <c r="N1517" i="21"/>
  <c r="I1517" i="21"/>
  <c r="F1511" i="21"/>
  <c r="E1511" i="21"/>
  <c r="K1517" i="21"/>
  <c r="O1517" i="21"/>
  <c r="M1517" i="21"/>
  <c r="Q1517" i="21"/>
  <c r="D1512" i="21"/>
  <c r="H1518" i="21"/>
  <c r="F1512" i="21"/>
  <c r="E1512" i="21"/>
  <c r="P1518" i="21"/>
  <c r="J1518" i="21"/>
  <c r="N1518" i="21"/>
  <c r="I1518" i="21"/>
  <c r="L1518" i="21"/>
  <c r="O1518" i="21"/>
  <c r="K1518" i="21"/>
  <c r="Q1518" i="21"/>
  <c r="M1518" i="21"/>
  <c r="H1519" i="21"/>
  <c r="D1513" i="21"/>
  <c r="I1519" i="21"/>
  <c r="L1519" i="21"/>
  <c r="N1519" i="21"/>
  <c r="P1519" i="21"/>
  <c r="J1519" i="21"/>
  <c r="F1513" i="21"/>
  <c r="E1513" i="21"/>
  <c r="O1519" i="21"/>
  <c r="M1519" i="21"/>
  <c r="K1519" i="21"/>
  <c r="Q1519" i="21"/>
  <c r="H1520" i="21"/>
  <c r="D1514" i="21"/>
  <c r="L1520" i="21"/>
  <c r="J1520" i="21"/>
  <c r="I1520" i="21"/>
  <c r="N1520" i="21"/>
  <c r="P1520" i="21"/>
  <c r="F1514" i="21"/>
  <c r="E1514" i="21"/>
  <c r="O1520" i="21"/>
  <c r="Q1520" i="21"/>
  <c r="M1520" i="21"/>
  <c r="K1520" i="21"/>
  <c r="D1515" i="21"/>
  <c r="H1521" i="21"/>
  <c r="E1515" i="21"/>
  <c r="F1515" i="21"/>
  <c r="L1521" i="21"/>
  <c r="N1521" i="21"/>
  <c r="J1521" i="21"/>
  <c r="P1521" i="21"/>
  <c r="I1521" i="21"/>
  <c r="O1521" i="21"/>
  <c r="M1521" i="21"/>
  <c r="Q1521" i="21"/>
  <c r="K1521" i="21"/>
  <c r="H1522" i="21"/>
  <c r="D1516" i="21"/>
  <c r="J1522" i="21"/>
  <c r="L1522" i="21"/>
  <c r="N1522" i="21"/>
  <c r="P1522" i="21"/>
  <c r="I1522" i="21"/>
  <c r="F1516" i="21"/>
  <c r="E1516" i="21"/>
  <c r="M1522" i="21"/>
  <c r="K1522" i="21"/>
  <c r="Q1522" i="21"/>
  <c r="O1522" i="21"/>
  <c r="H1523" i="21"/>
  <c r="D1517" i="21"/>
  <c r="J1523" i="21"/>
  <c r="P1523" i="21"/>
  <c r="N1523" i="21"/>
  <c r="I1523" i="21"/>
  <c r="L1523" i="21"/>
  <c r="E1517" i="21"/>
  <c r="F1517" i="21"/>
  <c r="Q1523" i="21"/>
  <c r="O1523" i="21"/>
  <c r="M1523" i="21"/>
  <c r="K1523" i="21"/>
  <c r="D1518" i="21"/>
  <c r="H1524" i="21"/>
  <c r="F1518" i="21"/>
  <c r="E1518" i="21"/>
  <c r="I1524" i="21"/>
  <c r="P1524" i="21"/>
  <c r="L1524" i="21"/>
  <c r="N1524" i="21"/>
  <c r="J1524" i="21"/>
  <c r="Q1524" i="21"/>
  <c r="O1524" i="21"/>
  <c r="K1524" i="21"/>
  <c r="M1524" i="21"/>
  <c r="H1525" i="21"/>
  <c r="D1519" i="21"/>
  <c r="J1525" i="21"/>
  <c r="L1525" i="21"/>
  <c r="P1525" i="21"/>
  <c r="I1525" i="21"/>
  <c r="N1525" i="21"/>
  <c r="E1519" i="21"/>
  <c r="F1519" i="21"/>
  <c r="Q1525" i="21"/>
  <c r="O1525" i="21"/>
  <c r="K1525" i="21"/>
  <c r="M1525" i="21"/>
  <c r="D1520" i="21"/>
  <c r="H1526" i="21"/>
  <c r="E1520" i="21"/>
  <c r="F1520" i="21"/>
  <c r="J1526" i="21"/>
  <c r="I1526" i="21"/>
  <c r="P1526" i="21"/>
  <c r="N1526" i="21"/>
  <c r="L1526" i="21"/>
  <c r="M1526" i="21"/>
  <c r="K1526" i="21"/>
  <c r="O1526" i="21"/>
  <c r="Q1526" i="21"/>
  <c r="H1527" i="21"/>
  <c r="D1521" i="21"/>
  <c r="N1527" i="21"/>
  <c r="I1527" i="21"/>
  <c r="L1527" i="21"/>
  <c r="P1527" i="21"/>
  <c r="J1527" i="21"/>
  <c r="F1521" i="21"/>
  <c r="E1521" i="21"/>
  <c r="K1527" i="21"/>
  <c r="O1527" i="21"/>
  <c r="M1527" i="21"/>
  <c r="Q1527" i="21"/>
  <c r="D1522" i="21"/>
  <c r="H1528" i="21"/>
  <c r="E1522" i="21"/>
  <c r="F1522" i="21"/>
  <c r="P1528" i="21"/>
  <c r="N1528" i="21"/>
  <c r="J1528" i="21"/>
  <c r="I1528" i="21"/>
  <c r="L1528" i="21"/>
  <c r="K1528" i="21"/>
  <c r="M1528" i="21"/>
  <c r="Q1528" i="21"/>
  <c r="O1528" i="21"/>
  <c r="H1529" i="21"/>
  <c r="D1523" i="21"/>
  <c r="N1529" i="21"/>
  <c r="I1529" i="21"/>
  <c r="P1529" i="21"/>
  <c r="J1529" i="21"/>
  <c r="L1529" i="21"/>
  <c r="E1523" i="21"/>
  <c r="F1523" i="21"/>
  <c r="Q1529" i="21"/>
  <c r="K1529" i="21"/>
  <c r="M1529" i="21"/>
  <c r="O1529" i="21"/>
  <c r="D1524" i="21"/>
  <c r="H1530" i="21"/>
  <c r="E1524" i="21"/>
  <c r="F1524" i="21"/>
  <c r="I1530" i="21"/>
  <c r="L1530" i="21"/>
  <c r="P1530" i="21"/>
  <c r="N1530" i="21"/>
  <c r="J1530" i="21"/>
  <c r="Q1530" i="21"/>
  <c r="M1530" i="21"/>
  <c r="O1530" i="21"/>
  <c r="K1530" i="21"/>
  <c r="H1531" i="21"/>
  <c r="D1525" i="21"/>
  <c r="L1531" i="21"/>
  <c r="J1531" i="21"/>
  <c r="I1531" i="21"/>
  <c r="P1531" i="21"/>
  <c r="N1531" i="21"/>
  <c r="F1525" i="21"/>
  <c r="E1525" i="21"/>
  <c r="O1531" i="21"/>
  <c r="K1531" i="21"/>
  <c r="M1531" i="21"/>
  <c r="Q1531" i="21"/>
  <c r="D1526" i="21"/>
  <c r="H1532" i="21"/>
  <c r="F1526" i="21"/>
  <c r="E1526" i="21"/>
  <c r="I1532" i="21"/>
  <c r="J1532" i="21"/>
  <c r="P1532" i="21"/>
  <c r="N1532" i="21"/>
  <c r="L1532" i="21"/>
  <c r="M1532" i="21"/>
  <c r="K1532" i="21"/>
  <c r="O1532" i="21"/>
  <c r="Q1532" i="21"/>
  <c r="H1533" i="21"/>
  <c r="D1527" i="21"/>
  <c r="P1533" i="21"/>
  <c r="L1533" i="21"/>
  <c r="J1533" i="21"/>
  <c r="I1533" i="21"/>
  <c r="N1533" i="21"/>
  <c r="E1527" i="21"/>
  <c r="F1527" i="21"/>
  <c r="M1533" i="21"/>
  <c r="O1533" i="21"/>
  <c r="Q1533" i="21"/>
  <c r="K1533" i="21"/>
  <c r="D1528" i="21"/>
  <c r="H1534" i="21"/>
  <c r="F1528" i="21"/>
  <c r="E1528" i="21"/>
  <c r="P1534" i="21"/>
  <c r="N1534" i="21"/>
  <c r="L1534" i="21"/>
  <c r="I1534" i="21"/>
  <c r="J1534" i="21"/>
  <c r="M1534" i="21"/>
  <c r="O1534" i="21"/>
  <c r="K1534" i="21"/>
  <c r="Q1534" i="21"/>
  <c r="H1535" i="21"/>
  <c r="D1529" i="21"/>
  <c r="L1535" i="21"/>
  <c r="P1535" i="21"/>
  <c r="N1535" i="21"/>
  <c r="I1535" i="21"/>
  <c r="J1535" i="21"/>
  <c r="F1529" i="21"/>
  <c r="E1529" i="21"/>
  <c r="O1535" i="21"/>
  <c r="Q1535" i="21"/>
  <c r="K1535" i="21"/>
  <c r="M1535" i="21"/>
  <c r="D1530" i="21"/>
  <c r="H1536" i="21"/>
  <c r="F1530" i="21"/>
  <c r="E1530" i="21"/>
  <c r="L1536" i="21"/>
  <c r="P1536" i="21"/>
  <c r="J1536" i="21"/>
  <c r="N1536" i="21"/>
  <c r="I1536" i="21"/>
  <c r="M1536" i="21"/>
  <c r="O1536" i="21"/>
  <c r="K1536" i="21"/>
  <c r="Q1536" i="21"/>
  <c r="H1537" i="21"/>
  <c r="D1531" i="21"/>
  <c r="J1537" i="21"/>
  <c r="I1537" i="21"/>
  <c r="L1537" i="21"/>
  <c r="N1537" i="21"/>
  <c r="P1537" i="21"/>
  <c r="E1531" i="21"/>
  <c r="F1531" i="21"/>
  <c r="M1537" i="21"/>
  <c r="Q1537" i="21"/>
  <c r="O1537" i="21"/>
  <c r="K1537" i="21"/>
  <c r="D1532" i="21"/>
  <c r="H1538" i="21"/>
  <c r="F1532" i="21"/>
  <c r="E1532" i="21"/>
  <c r="J1538" i="21"/>
  <c r="N1538" i="21"/>
  <c r="I1538" i="21"/>
  <c r="P1538" i="21"/>
  <c r="L1538" i="21"/>
  <c r="M1538" i="21"/>
  <c r="O1538" i="21"/>
  <c r="K1538" i="21"/>
  <c r="Q1538" i="21"/>
  <c r="H1539" i="21"/>
  <c r="D1533" i="21"/>
  <c r="P1539" i="21"/>
  <c r="L1539" i="21"/>
  <c r="I1539" i="21"/>
  <c r="N1539" i="21"/>
  <c r="J1539" i="21"/>
  <c r="E1533" i="21"/>
  <c r="F1533" i="21"/>
  <c r="Q1539" i="21"/>
  <c r="O1539" i="21"/>
  <c r="K1539" i="21"/>
  <c r="M1539" i="21"/>
  <c r="D1534" i="21"/>
  <c r="H1540" i="21"/>
  <c r="F1534" i="21"/>
  <c r="E1534" i="21"/>
  <c r="L1540" i="21"/>
  <c r="J1540" i="21"/>
  <c r="N1540" i="21"/>
  <c r="I1540" i="21"/>
  <c r="P1540" i="21"/>
  <c r="O1540" i="21"/>
  <c r="K1540" i="21"/>
  <c r="Q1540" i="21"/>
  <c r="M1540" i="21"/>
  <c r="H1541" i="21"/>
  <c r="D1535" i="21"/>
  <c r="P1541" i="21"/>
  <c r="I1541" i="21"/>
  <c r="L1541" i="21"/>
  <c r="J1541" i="21"/>
  <c r="N1541" i="21"/>
  <c r="F1535" i="21"/>
  <c r="E1535" i="21"/>
  <c r="O1541" i="21"/>
  <c r="Q1541" i="21"/>
  <c r="M1541" i="21"/>
  <c r="K1541" i="21"/>
  <c r="H1542" i="21"/>
  <c r="D1536" i="21"/>
  <c r="I1542" i="21"/>
  <c r="P1542" i="21"/>
  <c r="L1542" i="21"/>
  <c r="J1542" i="21"/>
  <c r="N1542" i="21"/>
  <c r="E1536" i="21"/>
  <c r="F1536" i="21"/>
  <c r="M1542" i="21"/>
  <c r="O1542" i="21"/>
  <c r="K1542" i="21"/>
  <c r="Q1542" i="21"/>
  <c r="D1537" i="21"/>
  <c r="H1543" i="21"/>
  <c r="F1537" i="21"/>
  <c r="E1537" i="21"/>
  <c r="N1543" i="21"/>
  <c r="I1543" i="21"/>
  <c r="L1543" i="21"/>
  <c r="J1543" i="21"/>
  <c r="P1543" i="21"/>
  <c r="Q1543" i="21"/>
  <c r="O1543" i="21"/>
  <c r="K1543" i="21"/>
  <c r="M1543" i="21"/>
  <c r="H1544" i="21"/>
  <c r="D1538" i="21"/>
  <c r="N1544" i="21"/>
  <c r="J1544" i="21"/>
  <c r="I1544" i="21"/>
  <c r="P1544" i="21"/>
  <c r="L1544" i="21"/>
  <c r="F1538" i="21"/>
  <c r="E1538" i="21"/>
  <c r="K1544" i="21"/>
  <c r="Q1544" i="21"/>
  <c r="M1544" i="21"/>
  <c r="O1544" i="21"/>
  <c r="D1539" i="21"/>
  <c r="H1545" i="21"/>
  <c r="F1539" i="21"/>
  <c r="E1539" i="21"/>
  <c r="I1545" i="21"/>
  <c r="P1545" i="21"/>
  <c r="N1545" i="21"/>
  <c r="J1545" i="21"/>
  <c r="L1545" i="21"/>
  <c r="Q1545" i="21"/>
  <c r="O1545" i="21"/>
  <c r="K1545" i="21"/>
  <c r="M1545" i="21"/>
  <c r="H1546" i="21"/>
  <c r="D1540" i="21"/>
  <c r="L1546" i="21"/>
  <c r="J1546" i="21"/>
  <c r="N1546" i="21"/>
  <c r="I1546" i="21"/>
  <c r="P1546" i="21"/>
  <c r="F1540" i="21"/>
  <c r="E1540" i="21"/>
  <c r="Q1546" i="21"/>
  <c r="O1546" i="21"/>
  <c r="M1546" i="21"/>
  <c r="K1546" i="21"/>
  <c r="D1541" i="21"/>
  <c r="H1547" i="21"/>
  <c r="E1541" i="21"/>
  <c r="F1541" i="21"/>
  <c r="I1547" i="21"/>
  <c r="L1547" i="21"/>
  <c r="P1547" i="21"/>
  <c r="J1547" i="21"/>
  <c r="N1547" i="21"/>
  <c r="K1547" i="21"/>
  <c r="M1547" i="21"/>
  <c r="O1547" i="21"/>
  <c r="Q1547" i="21"/>
  <c r="H1548" i="21"/>
  <c r="D1542" i="21"/>
  <c r="I1548" i="21"/>
  <c r="J1548" i="21"/>
  <c r="P1548" i="21"/>
  <c r="L1548" i="21"/>
  <c r="N1548" i="21"/>
  <c r="F1542" i="21"/>
  <c r="E1542" i="21"/>
  <c r="M1548" i="21"/>
  <c r="O1548" i="21"/>
  <c r="K1548" i="21"/>
  <c r="Q1548" i="21"/>
  <c r="D1543" i="21"/>
  <c r="H1549" i="21"/>
  <c r="F1543" i="21"/>
  <c r="E1543" i="21"/>
  <c r="I1549" i="21"/>
  <c r="P1549" i="21"/>
  <c r="J1549" i="21"/>
  <c r="L1549" i="21"/>
  <c r="N1549" i="21"/>
  <c r="Q1549" i="21"/>
  <c r="M1549" i="21"/>
  <c r="K1549" i="21"/>
  <c r="O1549" i="21"/>
  <c r="H1550" i="21"/>
  <c r="D1544" i="21"/>
  <c r="P1550" i="21"/>
  <c r="I1550" i="21"/>
  <c r="L1550" i="21"/>
  <c r="J1550" i="21"/>
  <c r="N1550" i="21"/>
  <c r="E1544" i="21"/>
  <c r="F1544" i="21"/>
  <c r="Q1550" i="21"/>
  <c r="K1550" i="21"/>
  <c r="M1550" i="21"/>
  <c r="O1550" i="21"/>
  <c r="D1545" i="21"/>
  <c r="H1551" i="21"/>
  <c r="E1545" i="21"/>
  <c r="F1545" i="21"/>
  <c r="I1551" i="21"/>
  <c r="L1551" i="21"/>
  <c r="J1551" i="21"/>
  <c r="P1551" i="21"/>
  <c r="N1551" i="21"/>
  <c r="K1551" i="21"/>
  <c r="M1551" i="21"/>
  <c r="O1551" i="21"/>
  <c r="Q1551" i="21"/>
  <c r="H1552" i="21"/>
  <c r="D1546" i="21"/>
  <c r="P1552" i="21"/>
  <c r="L1552" i="21"/>
  <c r="I1552" i="21"/>
  <c r="J1552" i="21"/>
  <c r="N1552" i="21"/>
  <c r="E1546" i="21"/>
  <c r="F1546" i="21"/>
  <c r="K1552" i="21"/>
  <c r="Q1552" i="21"/>
  <c r="M1552" i="21"/>
  <c r="O1552" i="21"/>
  <c r="H1553" i="21"/>
  <c r="D1547" i="21"/>
  <c r="L1553" i="21"/>
  <c r="I1553" i="21"/>
  <c r="P1553" i="21"/>
  <c r="N1553" i="21"/>
  <c r="J1553" i="21"/>
  <c r="E1547" i="21"/>
  <c r="F1547" i="21"/>
  <c r="M1553" i="21"/>
  <c r="K1553" i="21"/>
  <c r="O1553" i="21"/>
  <c r="Q1553" i="21"/>
  <c r="D1548" i="21"/>
  <c r="H1554" i="21"/>
  <c r="E1548" i="21"/>
  <c r="F1548" i="21"/>
  <c r="I1554" i="21"/>
  <c r="L1554" i="21"/>
  <c r="P1554" i="21"/>
  <c r="N1554" i="21"/>
  <c r="J1554" i="21"/>
  <c r="M1554" i="21"/>
  <c r="Q1554" i="21"/>
  <c r="O1554" i="21"/>
  <c r="K1554" i="21"/>
  <c r="H1555" i="21"/>
  <c r="D1549" i="21"/>
  <c r="I1555" i="21"/>
  <c r="J1555" i="21"/>
  <c r="N1555" i="21"/>
  <c r="P1555" i="21"/>
  <c r="L1555" i="21"/>
  <c r="E1549" i="21"/>
  <c r="F1549" i="21"/>
  <c r="K1555" i="21"/>
  <c r="M1555" i="21"/>
  <c r="O1555" i="21"/>
  <c r="Q1555" i="21"/>
  <c r="H1556" i="21"/>
  <c r="D1550" i="21"/>
  <c r="J1556" i="21"/>
  <c r="N1556" i="21"/>
  <c r="P1556" i="21"/>
  <c r="L1556" i="21"/>
  <c r="I1556" i="21"/>
  <c r="F1550" i="21"/>
  <c r="E1550" i="21"/>
  <c r="K1556" i="21"/>
  <c r="O1556" i="21"/>
  <c r="M1556" i="21"/>
  <c r="Q1556" i="21"/>
  <c r="D1551" i="21"/>
  <c r="H1557" i="21"/>
  <c r="F1551" i="21"/>
  <c r="E1551" i="21"/>
  <c r="P1557" i="21"/>
  <c r="J1557" i="21"/>
  <c r="L1557" i="21"/>
  <c r="I1557" i="21"/>
  <c r="N1557" i="21"/>
  <c r="O1557" i="21"/>
  <c r="Q1557" i="21"/>
  <c r="K1557" i="21"/>
  <c r="M1557" i="21"/>
  <c r="H1558" i="21"/>
  <c r="D1552" i="21"/>
  <c r="J1558" i="21"/>
  <c r="I1558" i="21"/>
  <c r="L1558" i="21"/>
  <c r="P1558" i="21"/>
  <c r="N1558" i="21"/>
  <c r="E1552" i="21"/>
  <c r="F1552" i="21"/>
  <c r="Q1558" i="21"/>
  <c r="M1558" i="21"/>
  <c r="O1558" i="21"/>
  <c r="K1558" i="21"/>
  <c r="D1553" i="21"/>
  <c r="H1559" i="21"/>
  <c r="F1553" i="21"/>
  <c r="E1553" i="21"/>
  <c r="I1559" i="21"/>
  <c r="L1559" i="21"/>
  <c r="N1559" i="21"/>
  <c r="J1559" i="21"/>
  <c r="P1559" i="21"/>
  <c r="M1559" i="21"/>
  <c r="Q1559" i="21"/>
  <c r="O1559" i="21"/>
  <c r="K1559" i="21"/>
  <c r="D1554" i="21"/>
  <c r="H1560" i="21"/>
  <c r="F1554" i="21"/>
  <c r="E1554" i="21"/>
  <c r="I1560" i="21"/>
  <c r="P1560" i="21"/>
  <c r="J1560" i="21"/>
  <c r="N1560" i="21"/>
  <c r="L1560" i="21"/>
  <c r="O1560" i="21"/>
  <c r="Q1560" i="21"/>
  <c r="K1560" i="21"/>
  <c r="M1560" i="21"/>
  <c r="H1561" i="21"/>
  <c r="D1555" i="21"/>
  <c r="L1561" i="21"/>
  <c r="I1561" i="21"/>
  <c r="P1561" i="21"/>
  <c r="N1561" i="21"/>
  <c r="J1561" i="21"/>
  <c r="E1555" i="21"/>
  <c r="F1555" i="21"/>
  <c r="O1561" i="21"/>
  <c r="K1561" i="21"/>
  <c r="Q1561" i="21"/>
  <c r="M1561" i="21"/>
  <c r="D1556" i="21"/>
  <c r="H1562" i="21"/>
  <c r="F1556" i="21"/>
  <c r="E1556" i="21"/>
  <c r="L1562" i="21"/>
  <c r="N1562" i="21"/>
  <c r="J1562" i="21"/>
  <c r="I1562" i="21"/>
  <c r="P1562" i="21"/>
  <c r="M1562" i="21"/>
  <c r="Q1562" i="21"/>
  <c r="O1562" i="21"/>
  <c r="K1562" i="21"/>
  <c r="H1563" i="21"/>
  <c r="D1557" i="21"/>
  <c r="I1563" i="21"/>
  <c r="P1563" i="21"/>
  <c r="N1563" i="21"/>
  <c r="L1563" i="21"/>
  <c r="J1563" i="21"/>
  <c r="F1557" i="21"/>
  <c r="E1557" i="21"/>
  <c r="K1563" i="21"/>
  <c r="M1563" i="21"/>
  <c r="O1563" i="21"/>
  <c r="Q1563" i="21"/>
  <c r="D1558" i="21"/>
  <c r="H1564" i="21"/>
  <c r="F1558" i="21"/>
  <c r="E1558" i="21"/>
  <c r="L1564" i="21"/>
  <c r="N1564" i="21"/>
  <c r="P1564" i="21"/>
  <c r="J1564" i="21"/>
  <c r="I1564" i="21"/>
  <c r="M1564" i="21"/>
  <c r="O1564" i="21"/>
  <c r="K1564" i="21"/>
  <c r="Q1564" i="21"/>
  <c r="H1565" i="21"/>
  <c r="D1559" i="21"/>
  <c r="I1565" i="21"/>
  <c r="L1565" i="21"/>
  <c r="J1565" i="21"/>
  <c r="P1565" i="21"/>
  <c r="N1565" i="21"/>
  <c r="F1559" i="21"/>
  <c r="E1559" i="21"/>
  <c r="O1565" i="21"/>
  <c r="K1565" i="21"/>
  <c r="M1565" i="21"/>
  <c r="Q1565" i="21"/>
  <c r="D1560" i="21"/>
  <c r="H1566" i="21"/>
  <c r="E1560" i="21"/>
  <c r="F1560" i="21"/>
  <c r="J1566" i="21"/>
  <c r="L1566" i="21"/>
  <c r="I1566" i="21"/>
  <c r="N1566" i="21"/>
  <c r="P1566" i="21"/>
  <c r="K1566" i="21"/>
  <c r="M1566" i="21"/>
  <c r="O1566" i="21"/>
  <c r="Q1566" i="21"/>
  <c r="H1567" i="21"/>
  <c r="D1561" i="21"/>
  <c r="L1567" i="21"/>
  <c r="I1567" i="21"/>
  <c r="J1567" i="21"/>
  <c r="N1567" i="21"/>
  <c r="P1567" i="21"/>
  <c r="F1561" i="21"/>
  <c r="E1561" i="21"/>
  <c r="Q1567" i="21"/>
  <c r="K1567" i="21"/>
  <c r="O1567" i="21"/>
  <c r="M1567" i="21"/>
  <c r="H1568" i="21"/>
  <c r="D1562" i="21"/>
  <c r="I1568" i="21"/>
  <c r="L1568" i="21"/>
  <c r="N1568" i="21"/>
  <c r="J1568" i="21"/>
  <c r="P1568" i="21"/>
  <c r="F1562" i="21"/>
  <c r="E1562" i="21"/>
  <c r="K1568" i="21"/>
  <c r="Q1568" i="21"/>
  <c r="O1568" i="21"/>
  <c r="M1568" i="21"/>
  <c r="D1563" i="21"/>
  <c r="H1569" i="21"/>
  <c r="E1563" i="21"/>
  <c r="F1563" i="21"/>
  <c r="L1569" i="21"/>
  <c r="P1569" i="21"/>
  <c r="J1569" i="21"/>
  <c r="I1569" i="21"/>
  <c r="N1569" i="21"/>
  <c r="M1569" i="21"/>
  <c r="O1569" i="21"/>
  <c r="Q1569" i="21"/>
  <c r="K1569" i="21"/>
  <c r="H1570" i="21"/>
  <c r="D1564" i="21"/>
  <c r="J1570" i="21"/>
  <c r="L1570" i="21"/>
  <c r="P1570" i="21"/>
  <c r="N1570" i="21"/>
  <c r="I1570" i="21"/>
  <c r="F1564" i="21"/>
  <c r="E1564" i="21"/>
  <c r="Q1570" i="21"/>
  <c r="M1570" i="21"/>
  <c r="O1570" i="21"/>
  <c r="K1570" i="21"/>
  <c r="D1565" i="21"/>
  <c r="H1571" i="21"/>
  <c r="F1565" i="21"/>
  <c r="E1565" i="21"/>
  <c r="P1571" i="21"/>
  <c r="N1571" i="21"/>
  <c r="J1571" i="21"/>
  <c r="I1571" i="21"/>
  <c r="L1571" i="21"/>
  <c r="K1571" i="21"/>
  <c r="M1571" i="21"/>
  <c r="O1571" i="21"/>
  <c r="Q1571" i="21"/>
  <c r="H1572" i="21"/>
  <c r="D1566" i="21"/>
  <c r="P1572" i="21"/>
  <c r="I1572" i="21"/>
  <c r="N1572" i="21"/>
  <c r="J1572" i="21"/>
  <c r="L1572" i="21"/>
  <c r="E1566" i="21"/>
  <c r="F1566" i="21"/>
  <c r="Q1572" i="21"/>
  <c r="O1572" i="21"/>
  <c r="K1572" i="21"/>
  <c r="M1572" i="21"/>
  <c r="D1567" i="21"/>
  <c r="H1573" i="21"/>
  <c r="E1567" i="21"/>
  <c r="F1567" i="21"/>
  <c r="L1573" i="21"/>
  <c r="J1573" i="21"/>
  <c r="N1573" i="21"/>
  <c r="P1573" i="21"/>
  <c r="I1573" i="21"/>
  <c r="O1573" i="21"/>
  <c r="K1573" i="21"/>
  <c r="M1573" i="21"/>
  <c r="Q1573" i="21"/>
  <c r="H1574" i="21"/>
  <c r="D1568" i="21"/>
  <c r="J1574" i="21"/>
  <c r="L1574" i="21"/>
  <c r="P1574" i="21"/>
  <c r="N1574" i="21"/>
  <c r="I1574" i="21"/>
  <c r="F1568" i="21"/>
  <c r="E1568" i="21"/>
  <c r="K1574" i="21"/>
  <c r="Q1574" i="21"/>
  <c r="M1574" i="21"/>
  <c r="O1574" i="21"/>
  <c r="D1569" i="21"/>
  <c r="H1575" i="21"/>
  <c r="E1569" i="21"/>
  <c r="F1569" i="21"/>
  <c r="J1575" i="21"/>
  <c r="P1575" i="21"/>
  <c r="N1575" i="21"/>
  <c r="I1575" i="21"/>
  <c r="L1575" i="21"/>
  <c r="K1575" i="21"/>
  <c r="M1575" i="21"/>
  <c r="O1575" i="21"/>
  <c r="Q1575" i="21"/>
  <c r="H1576" i="21"/>
  <c r="D1570" i="21"/>
  <c r="L1576" i="21"/>
  <c r="I1576" i="21"/>
  <c r="J1576" i="21"/>
  <c r="P1576" i="21"/>
  <c r="N1576" i="21"/>
  <c r="F1570" i="21"/>
  <c r="E1570" i="21"/>
  <c r="K1576" i="21"/>
  <c r="M1576" i="21"/>
  <c r="Q1576" i="21"/>
  <c r="O1576" i="21"/>
  <c r="D1571" i="21"/>
  <c r="H1577" i="21"/>
  <c r="E1571" i="21"/>
  <c r="F1571" i="21"/>
  <c r="L1577" i="21"/>
  <c r="P1577" i="21"/>
  <c r="N1577" i="21"/>
  <c r="I1577" i="21"/>
  <c r="J1577" i="21"/>
  <c r="O1577" i="21"/>
  <c r="K1577" i="21"/>
  <c r="Q1577" i="21"/>
  <c r="M1577" i="21"/>
  <c r="H1578" i="21"/>
  <c r="D1572" i="21"/>
  <c r="L1578" i="21"/>
  <c r="I1578" i="21"/>
  <c r="N1578" i="21"/>
  <c r="P1578" i="21"/>
  <c r="J1578" i="21"/>
  <c r="F1572" i="21"/>
  <c r="E1572" i="21"/>
  <c r="M1578" i="21"/>
  <c r="K1578" i="21"/>
  <c r="O1578" i="21"/>
  <c r="Q1578" i="21"/>
  <c r="D1573" i="21"/>
  <c r="H1579" i="21"/>
  <c r="E1573" i="21"/>
  <c r="F1573" i="21"/>
  <c r="P1579" i="21"/>
  <c r="I1579" i="21"/>
  <c r="L1579" i="21"/>
  <c r="J1579" i="21"/>
  <c r="N1579" i="21"/>
  <c r="O1579" i="21"/>
  <c r="K1579" i="21"/>
  <c r="Q1579" i="21"/>
  <c r="M1579" i="21"/>
  <c r="H1580" i="21"/>
  <c r="D1574" i="21"/>
  <c r="J1580" i="21"/>
  <c r="N1580" i="21"/>
  <c r="L1580" i="21"/>
  <c r="P1580" i="21"/>
  <c r="I1580" i="21"/>
  <c r="F1574" i="21"/>
  <c r="E1574" i="21"/>
  <c r="Q1580" i="21"/>
  <c r="M1580" i="21"/>
  <c r="O1580" i="21"/>
  <c r="K1580" i="21"/>
  <c r="D1575" i="21"/>
  <c r="H1581" i="21"/>
  <c r="E1575" i="21"/>
  <c r="F1575" i="21"/>
  <c r="J1581" i="21"/>
  <c r="N1581" i="21"/>
  <c r="P1581" i="21"/>
  <c r="L1581" i="21"/>
  <c r="I1581" i="21"/>
  <c r="O1581" i="21"/>
  <c r="K1581" i="21"/>
  <c r="Q1581" i="21"/>
  <c r="M1581" i="21"/>
  <c r="H1582" i="21"/>
  <c r="D1576" i="21"/>
  <c r="P1582" i="21"/>
  <c r="L1582" i="21"/>
  <c r="I1582" i="21"/>
  <c r="N1582" i="21"/>
  <c r="J1582" i="21"/>
  <c r="F1576" i="21"/>
  <c r="E1576" i="21"/>
  <c r="O1582" i="21"/>
  <c r="Q1582" i="21"/>
  <c r="M1582" i="21"/>
  <c r="K1582" i="21"/>
  <c r="D1577" i="21"/>
  <c r="H1583" i="21"/>
  <c r="E1577" i="21"/>
  <c r="F1577" i="21"/>
  <c r="P1583" i="21"/>
  <c r="L1583" i="21"/>
  <c r="J1583" i="21"/>
  <c r="I1583" i="21"/>
  <c r="N1583" i="21"/>
  <c r="K1583" i="21"/>
  <c r="M1583" i="21"/>
  <c r="O1583" i="21"/>
  <c r="Q1583" i="21"/>
  <c r="H1584" i="21"/>
  <c r="D1578" i="21"/>
  <c r="L1584" i="21"/>
  <c r="I1584" i="21"/>
  <c r="J1584" i="21"/>
  <c r="P1584" i="21"/>
  <c r="N1584" i="21"/>
  <c r="F1578" i="21"/>
  <c r="E1578" i="21"/>
  <c r="O1584" i="21"/>
  <c r="M1584" i="21"/>
  <c r="K1584" i="21"/>
  <c r="Q1584" i="21"/>
  <c r="D1579" i="21"/>
  <c r="H1585" i="21"/>
  <c r="E1579" i="21"/>
  <c r="F1579" i="21"/>
  <c r="N1585" i="21"/>
  <c r="L1585" i="21"/>
  <c r="J1585" i="21"/>
  <c r="P1585" i="21"/>
  <c r="I1585" i="21"/>
  <c r="K1585" i="21"/>
  <c r="O1585" i="21"/>
  <c r="M1585" i="21"/>
  <c r="Q1585" i="21"/>
  <c r="H1586" i="21"/>
  <c r="D1580" i="21"/>
  <c r="N1586" i="21"/>
  <c r="J1586" i="21"/>
  <c r="L1586" i="21"/>
  <c r="P1586" i="21"/>
  <c r="I1586" i="21"/>
  <c r="E1580" i="21"/>
  <c r="F1580" i="21"/>
  <c r="O1586" i="21"/>
  <c r="M1586" i="21"/>
  <c r="Q1586" i="21"/>
  <c r="K1586" i="21"/>
  <c r="D1581" i="21"/>
  <c r="H1587" i="21"/>
  <c r="F1581" i="21"/>
  <c r="E1581" i="21"/>
  <c r="J1587" i="21"/>
  <c r="I1587" i="21"/>
  <c r="P1587" i="21"/>
  <c r="L1587" i="21"/>
  <c r="N1587" i="21"/>
  <c r="O1587" i="21"/>
  <c r="M1587" i="21"/>
  <c r="Q1587" i="21"/>
  <c r="K1587" i="21"/>
  <c r="H1588" i="21"/>
  <c r="D1582" i="21"/>
  <c r="J1588" i="21"/>
  <c r="N1588" i="21"/>
  <c r="P1588" i="21"/>
  <c r="L1588" i="21"/>
  <c r="I1588" i="21"/>
  <c r="F1582" i="21"/>
  <c r="E1582" i="21"/>
  <c r="K1588" i="21"/>
  <c r="M1588" i="21"/>
  <c r="O1588" i="21"/>
  <c r="Q1588" i="21"/>
  <c r="D1583" i="21"/>
  <c r="H1589" i="21"/>
  <c r="F1583" i="21"/>
  <c r="E1583" i="21"/>
  <c r="L1589" i="21"/>
  <c r="P1589" i="21"/>
  <c r="N1589" i="21"/>
  <c r="J1589" i="21"/>
  <c r="I1589" i="21"/>
  <c r="M1589" i="21"/>
  <c r="Q1589" i="21"/>
  <c r="K1589" i="21"/>
  <c r="O1589" i="21"/>
  <c r="H1590" i="21"/>
  <c r="D1584" i="21"/>
  <c r="L1590" i="21"/>
  <c r="N1590" i="21"/>
  <c r="J1590" i="21"/>
  <c r="P1590" i="21"/>
  <c r="I1590" i="21"/>
  <c r="F1584" i="21"/>
  <c r="E1584" i="21"/>
  <c r="O1590" i="21"/>
  <c r="K1590" i="21"/>
  <c r="M1590" i="21"/>
  <c r="Q1590" i="21"/>
  <c r="D1585" i="21"/>
  <c r="H1591" i="21"/>
  <c r="E1585" i="21"/>
  <c r="F1585" i="21"/>
  <c r="P1591" i="21"/>
  <c r="L1591" i="21"/>
  <c r="I1591" i="21"/>
  <c r="N1591" i="21"/>
  <c r="J1591" i="21"/>
  <c r="O1591" i="21"/>
  <c r="K1591" i="21"/>
  <c r="Q1591" i="21"/>
  <c r="M1591" i="21"/>
  <c r="H1592" i="21"/>
  <c r="D1586" i="21"/>
  <c r="P1592" i="21"/>
  <c r="L1592" i="21"/>
  <c r="I1592" i="21"/>
  <c r="J1592" i="21"/>
  <c r="N1592" i="21"/>
  <c r="E1586" i="21"/>
  <c r="F1586" i="21"/>
  <c r="Q1592" i="21"/>
  <c r="O1592" i="21"/>
  <c r="K1592" i="21"/>
  <c r="M1592" i="21"/>
  <c r="D1587" i="21"/>
  <c r="H1593" i="21"/>
  <c r="E1587" i="21"/>
  <c r="F1587" i="21"/>
  <c r="I1593" i="21"/>
  <c r="J1593" i="21"/>
  <c r="P1593" i="21"/>
  <c r="L1593" i="21"/>
  <c r="N1593" i="21"/>
  <c r="O1593" i="21"/>
  <c r="Q1593" i="21"/>
  <c r="K1593" i="21"/>
  <c r="M1593" i="21"/>
  <c r="H1594" i="21"/>
  <c r="D1588" i="21"/>
  <c r="I1594" i="21"/>
  <c r="P1594" i="21"/>
  <c r="L1594" i="21"/>
  <c r="N1594" i="21"/>
  <c r="J1594" i="21"/>
  <c r="F1588" i="21"/>
  <c r="E1588" i="21"/>
  <c r="Q1594" i="21"/>
  <c r="O1594" i="21"/>
  <c r="K1594" i="21"/>
  <c r="M1594" i="21"/>
  <c r="D1589" i="21"/>
  <c r="H1595" i="21"/>
  <c r="E1589" i="21"/>
  <c r="F1589" i="21"/>
  <c r="N1595" i="21"/>
  <c r="L1595" i="21"/>
  <c r="J1595" i="21"/>
  <c r="I1595" i="21"/>
  <c r="P1595" i="21"/>
  <c r="O1595" i="21"/>
  <c r="K1595" i="21"/>
  <c r="M1595" i="21"/>
  <c r="Q1595" i="21"/>
  <c r="H1596" i="21"/>
  <c r="D1590" i="21"/>
  <c r="L1596" i="21"/>
  <c r="J1596" i="21"/>
  <c r="I1596" i="21"/>
  <c r="P1596" i="21"/>
  <c r="N1596" i="21"/>
  <c r="F1590" i="21"/>
  <c r="E1590" i="21"/>
  <c r="K1596" i="21"/>
  <c r="O1596" i="21"/>
  <c r="M1596" i="21"/>
  <c r="Q1596" i="21"/>
  <c r="D1591" i="21"/>
  <c r="H1597" i="21"/>
  <c r="E1591" i="21"/>
  <c r="F1591" i="21"/>
  <c r="N1597" i="21"/>
  <c r="I1597" i="21"/>
  <c r="P1597" i="21"/>
  <c r="J1597" i="21"/>
  <c r="L1597" i="21"/>
  <c r="M1597" i="21"/>
  <c r="O1597" i="21"/>
  <c r="K1597" i="21"/>
  <c r="Q1597" i="21"/>
  <c r="H1598" i="21"/>
  <c r="D1592" i="21"/>
  <c r="I1598" i="21"/>
  <c r="N1598" i="21"/>
  <c r="L1598" i="21"/>
  <c r="J1598" i="21"/>
  <c r="P1598" i="21"/>
  <c r="F1592" i="21"/>
  <c r="E1592" i="21"/>
  <c r="Q1598" i="21"/>
  <c r="M1598" i="21"/>
  <c r="O1598" i="21"/>
  <c r="K1598" i="21"/>
  <c r="D1593" i="21"/>
  <c r="H1599" i="21"/>
  <c r="E1593" i="21"/>
  <c r="F1593" i="21"/>
  <c r="J1599" i="21"/>
  <c r="I1599" i="21"/>
  <c r="N1599" i="21"/>
  <c r="P1599" i="21"/>
  <c r="L1599" i="21"/>
  <c r="K1599" i="21"/>
  <c r="O1599" i="21"/>
  <c r="M1599" i="21"/>
  <c r="Q1599" i="21"/>
  <c r="H1600" i="21"/>
  <c r="D1594" i="21"/>
  <c r="N1600" i="21"/>
  <c r="I1600" i="21"/>
  <c r="J1600" i="21"/>
  <c r="P1600" i="21"/>
  <c r="L1600" i="21"/>
  <c r="E1594" i="21"/>
  <c r="F1594" i="21"/>
  <c r="O1600" i="21"/>
  <c r="Q1600" i="21"/>
  <c r="K1600" i="21"/>
  <c r="M1600" i="21"/>
  <c r="D1595" i="21"/>
  <c r="H1601" i="21"/>
  <c r="F1595" i="21"/>
  <c r="E1595" i="21"/>
  <c r="N1601" i="21"/>
  <c r="L1601" i="21"/>
  <c r="J1601" i="21"/>
  <c r="P1601" i="21"/>
  <c r="I1601" i="21"/>
  <c r="O1601" i="21"/>
  <c r="M1601" i="21"/>
  <c r="K1601" i="21"/>
  <c r="Q1601" i="21"/>
  <c r="H1602" i="21"/>
  <c r="D1596" i="21"/>
  <c r="P1602" i="21"/>
  <c r="J1602" i="21"/>
  <c r="N1602" i="21"/>
  <c r="I1602" i="21"/>
  <c r="L1602" i="21"/>
  <c r="E1596" i="21"/>
  <c r="F1596" i="21"/>
  <c r="M1602" i="21"/>
  <c r="K1602" i="21"/>
  <c r="Q1602" i="21"/>
  <c r="O1602" i="21"/>
  <c r="D1597" i="21"/>
  <c r="H1603" i="21"/>
  <c r="E1597" i="21"/>
  <c r="F1597" i="21"/>
  <c r="L1603" i="21"/>
  <c r="I1603" i="21"/>
  <c r="N1603" i="21"/>
  <c r="J1603" i="21"/>
  <c r="P1603" i="21"/>
  <c r="K1603" i="21"/>
  <c r="M1603" i="21"/>
  <c r="O1603" i="21"/>
  <c r="Q1603" i="21"/>
  <c r="H1604" i="21"/>
  <c r="D1598" i="21"/>
  <c r="J1604" i="21"/>
  <c r="I1604" i="21"/>
  <c r="N1604" i="21"/>
  <c r="P1604" i="21"/>
  <c r="L1604" i="21"/>
  <c r="E1598" i="21"/>
  <c r="F1598" i="21"/>
  <c r="K1604" i="21"/>
  <c r="O1604" i="21"/>
  <c r="M1604" i="21"/>
  <c r="Q1604" i="21"/>
  <c r="D1599" i="21"/>
  <c r="H1605" i="21"/>
  <c r="F1599" i="21"/>
  <c r="E1599" i="21"/>
  <c r="P1605" i="21"/>
  <c r="N1605" i="21"/>
  <c r="L1605" i="21"/>
  <c r="I1605" i="21"/>
  <c r="J1605" i="21"/>
  <c r="Q1605" i="21"/>
  <c r="O1605" i="21"/>
  <c r="K1605" i="21"/>
  <c r="M1605" i="21"/>
  <c r="H1606" i="21"/>
  <c r="D1600" i="21"/>
  <c r="L1606" i="21"/>
  <c r="I1606" i="21"/>
  <c r="N1606" i="21"/>
  <c r="J1606" i="21"/>
  <c r="P1606" i="21"/>
  <c r="E1600" i="21"/>
  <c r="F1600" i="21"/>
  <c r="Q1606" i="21"/>
  <c r="K1606" i="21"/>
  <c r="O1606" i="21"/>
  <c r="M1606" i="21"/>
  <c r="D1601" i="21"/>
  <c r="H1607" i="21"/>
  <c r="E1601" i="21"/>
  <c r="F1601" i="21"/>
  <c r="P1607" i="21"/>
  <c r="J1607" i="21"/>
  <c r="I1607" i="21"/>
  <c r="N1607" i="21"/>
  <c r="L1607" i="21"/>
  <c r="O1607" i="21"/>
  <c r="K1607" i="21"/>
  <c r="Q1607" i="21"/>
  <c r="M1607" i="21"/>
  <c r="H1608" i="21"/>
  <c r="D1602" i="21"/>
  <c r="I1608" i="21"/>
  <c r="J1608" i="21"/>
  <c r="P1608" i="21"/>
  <c r="L1608" i="21"/>
  <c r="N1608" i="21"/>
  <c r="F1602" i="21"/>
  <c r="E1602" i="21"/>
  <c r="K1608" i="21"/>
  <c r="Q1608" i="21"/>
  <c r="M1608" i="21"/>
  <c r="O1608" i="21"/>
  <c r="D1603" i="21"/>
  <c r="H1609" i="21"/>
  <c r="E1603" i="21"/>
  <c r="F1603" i="21"/>
  <c r="I1609" i="21"/>
  <c r="P1609" i="21"/>
  <c r="N1609" i="21"/>
  <c r="J1609" i="21"/>
  <c r="L1609" i="21"/>
  <c r="Q1609" i="21"/>
  <c r="O1609" i="21"/>
  <c r="M1609" i="21"/>
  <c r="K1609" i="21"/>
  <c r="H1610" i="21"/>
  <c r="D1604" i="21"/>
  <c r="J1610" i="21"/>
  <c r="N1610" i="21"/>
  <c r="P1610" i="21"/>
  <c r="L1610" i="21"/>
  <c r="I1610" i="21"/>
  <c r="F1604" i="21"/>
  <c r="E1604" i="21"/>
  <c r="Q1610" i="21"/>
  <c r="M1610" i="21"/>
  <c r="K1610" i="21"/>
  <c r="O1610" i="21"/>
  <c r="D1605" i="21"/>
  <c r="H1611" i="21"/>
  <c r="E1605" i="21"/>
  <c r="F1605" i="21"/>
  <c r="I1611" i="21"/>
  <c r="P1611" i="21"/>
  <c r="N1611" i="21"/>
  <c r="J1611" i="21"/>
  <c r="L1611" i="21"/>
  <c r="K1611" i="21"/>
  <c r="Q1611" i="21"/>
  <c r="M1611" i="21"/>
  <c r="O1611" i="21"/>
  <c r="D1606" i="21"/>
  <c r="H1612" i="21"/>
  <c r="F1606" i="21"/>
  <c r="E1606" i="21"/>
  <c r="I1612" i="21"/>
  <c r="P1612" i="21"/>
  <c r="L1612" i="21"/>
  <c r="N1612" i="21"/>
  <c r="J1612" i="21"/>
  <c r="Q1612" i="21"/>
  <c r="M1612" i="21"/>
  <c r="O1612" i="21"/>
  <c r="K1612" i="21"/>
  <c r="H1613" i="21"/>
  <c r="D1607" i="21"/>
  <c r="I1613" i="21"/>
  <c r="J1613" i="21"/>
  <c r="P1613" i="21"/>
  <c r="N1613" i="21"/>
  <c r="L1613" i="21"/>
  <c r="E1607" i="21"/>
  <c r="F1607" i="21"/>
  <c r="Q1613" i="21"/>
  <c r="O1613" i="21"/>
  <c r="M1613" i="21"/>
  <c r="K1613" i="21"/>
  <c r="D1608" i="21"/>
  <c r="H1614" i="21"/>
  <c r="F1608" i="21"/>
  <c r="E1608" i="21"/>
  <c r="L1614" i="21"/>
  <c r="I1614" i="21"/>
  <c r="P1614" i="21"/>
  <c r="J1614" i="21"/>
  <c r="N1614" i="21"/>
  <c r="Q1614" i="21"/>
  <c r="O1614" i="21"/>
  <c r="K1614" i="21"/>
  <c r="M1614" i="21"/>
  <c r="H1615" i="21"/>
  <c r="D1609" i="21"/>
  <c r="N1615" i="21"/>
  <c r="P1615" i="21"/>
  <c r="L1615" i="21"/>
  <c r="J1615" i="21"/>
  <c r="I1615" i="21"/>
  <c r="F1609" i="21"/>
  <c r="E1609" i="21"/>
  <c r="Q1615" i="21"/>
  <c r="O1615" i="21"/>
  <c r="M1615" i="21"/>
  <c r="K1615" i="21"/>
  <c r="D1610" i="21"/>
  <c r="H1616" i="21"/>
  <c r="F1610" i="21"/>
  <c r="E1610" i="21"/>
  <c r="J1616" i="21"/>
  <c r="N1616" i="21"/>
  <c r="P1616" i="21"/>
  <c r="L1616" i="21"/>
  <c r="I1616" i="21"/>
  <c r="M1616" i="21"/>
  <c r="K1616" i="21"/>
  <c r="Q1616" i="21"/>
  <c r="O1616" i="21"/>
  <c r="H1617" i="21"/>
  <c r="D1611" i="21"/>
  <c r="N1617" i="21"/>
  <c r="L1617" i="21"/>
  <c r="I1617" i="21"/>
  <c r="P1617" i="21"/>
  <c r="J1617" i="21"/>
  <c r="E1611" i="21"/>
  <c r="F1611" i="21"/>
  <c r="K1617" i="21"/>
  <c r="M1617" i="21"/>
  <c r="O1617" i="21"/>
  <c r="Q1617" i="21"/>
  <c r="D1612" i="21"/>
  <c r="H1618" i="21"/>
  <c r="E1612" i="21"/>
  <c r="F1612" i="21"/>
  <c r="J1618" i="21"/>
  <c r="P1618" i="21"/>
  <c r="I1618" i="21"/>
  <c r="L1618" i="21"/>
  <c r="N1618" i="21"/>
  <c r="K1618" i="21"/>
  <c r="M1618" i="21"/>
  <c r="Q1618" i="21"/>
  <c r="O1618" i="21"/>
  <c r="H1619" i="21"/>
  <c r="D1613" i="21"/>
  <c r="J1619" i="21"/>
  <c r="I1619" i="21"/>
  <c r="L1619" i="21"/>
  <c r="N1619" i="21"/>
  <c r="P1619" i="21"/>
  <c r="E1613" i="21"/>
  <c r="F1613" i="21"/>
  <c r="M1619" i="21"/>
  <c r="Q1619" i="21"/>
  <c r="O1619" i="21"/>
  <c r="K1619" i="21"/>
  <c r="D1614" i="21"/>
  <c r="H1620" i="21"/>
  <c r="F1614" i="21"/>
  <c r="E1614" i="21"/>
  <c r="J1620" i="21"/>
  <c r="L1620" i="21"/>
  <c r="N1620" i="21"/>
  <c r="I1620" i="21"/>
  <c r="P1620" i="21"/>
  <c r="Q1620" i="21"/>
  <c r="O1620" i="21"/>
  <c r="K1620" i="21"/>
  <c r="M1620" i="21"/>
  <c r="H1621" i="21"/>
  <c r="D1615" i="21"/>
  <c r="L1621" i="21"/>
  <c r="I1621" i="21"/>
  <c r="P1621" i="21"/>
  <c r="J1621" i="21"/>
  <c r="N1621" i="21"/>
  <c r="F1615" i="21"/>
  <c r="E1615" i="21"/>
  <c r="Q1621" i="21"/>
  <c r="M1621" i="21"/>
  <c r="O1621" i="21"/>
  <c r="K1621" i="21"/>
  <c r="D1616" i="21"/>
  <c r="H1622" i="21"/>
  <c r="E1616" i="21"/>
  <c r="F1616" i="21"/>
  <c r="N1622" i="21"/>
  <c r="I1622" i="21"/>
  <c r="J1622" i="21"/>
  <c r="L1622" i="21"/>
  <c r="P1622" i="21"/>
  <c r="M1622" i="21"/>
  <c r="O1622" i="21"/>
  <c r="K1622" i="21"/>
  <c r="Q1622" i="21"/>
  <c r="H1623" i="21"/>
  <c r="D1617" i="21"/>
  <c r="P1623" i="21"/>
  <c r="L1623" i="21"/>
  <c r="I1623" i="21"/>
  <c r="N1623" i="21"/>
  <c r="J1623" i="21"/>
  <c r="E1617" i="21"/>
  <c r="F1617" i="21"/>
  <c r="O1623" i="21"/>
  <c r="M1623" i="21"/>
  <c r="K1623" i="21"/>
  <c r="Q1623" i="21"/>
  <c r="D1618" i="21"/>
  <c r="H1624" i="21"/>
  <c r="F1618" i="21"/>
  <c r="E1618" i="21"/>
  <c r="P1624" i="21"/>
  <c r="J1624" i="21"/>
  <c r="N1624" i="21"/>
  <c r="L1624" i="21"/>
  <c r="I1624" i="21"/>
  <c r="M1624" i="21"/>
  <c r="O1624" i="21"/>
  <c r="K1624" i="21"/>
  <c r="Q1624" i="21"/>
  <c r="H1625" i="21"/>
  <c r="D1619" i="21"/>
  <c r="N1625" i="21"/>
  <c r="J1625" i="21"/>
  <c r="L1625" i="21"/>
  <c r="P1625" i="21"/>
  <c r="I1625" i="21"/>
  <c r="E1619" i="21"/>
  <c r="F1619" i="21"/>
  <c r="Q1625" i="21"/>
  <c r="M1625" i="21"/>
  <c r="O1625" i="21"/>
  <c r="K1625" i="21"/>
  <c r="D1620" i="21"/>
  <c r="H1626" i="21"/>
  <c r="F1620" i="21"/>
  <c r="E1620" i="21"/>
  <c r="J1626" i="21"/>
  <c r="L1626" i="21"/>
  <c r="P1626" i="21"/>
  <c r="N1626" i="21"/>
  <c r="I1626" i="21"/>
  <c r="K1626" i="21"/>
  <c r="O1626" i="21"/>
  <c r="M1626" i="21"/>
  <c r="Q1626" i="21"/>
  <c r="H1627" i="21"/>
  <c r="D1621" i="21"/>
  <c r="L1627" i="21"/>
  <c r="I1627" i="21"/>
  <c r="J1627" i="21"/>
  <c r="P1627" i="21"/>
  <c r="N1627" i="21"/>
  <c r="F1621" i="21"/>
  <c r="E1621" i="21"/>
  <c r="K1627" i="21"/>
  <c r="M1627" i="21"/>
  <c r="O1627" i="21"/>
  <c r="Q1627" i="21"/>
  <c r="D1622" i="21"/>
  <c r="H1628" i="21"/>
  <c r="E1622" i="21"/>
  <c r="F1622" i="21"/>
  <c r="J1628" i="21"/>
  <c r="L1628" i="21"/>
  <c r="I1628" i="21"/>
  <c r="P1628" i="21"/>
  <c r="N1628" i="21"/>
  <c r="Q1628" i="21"/>
  <c r="K1628" i="21"/>
  <c r="O1628" i="21"/>
  <c r="M1628" i="21"/>
  <c r="H1629" i="21"/>
  <c r="D1623" i="21"/>
  <c r="P1629" i="21"/>
  <c r="L1629" i="21"/>
  <c r="I1629" i="21"/>
  <c r="N1629" i="21"/>
  <c r="J1629" i="21"/>
  <c r="F1623" i="21"/>
  <c r="E1623" i="21"/>
  <c r="M1629" i="21"/>
  <c r="O1629" i="21"/>
  <c r="K1629" i="21"/>
  <c r="Q1629" i="21"/>
  <c r="D1624" i="21"/>
  <c r="H1630" i="21"/>
  <c r="F1624" i="21"/>
  <c r="E1624" i="21"/>
  <c r="N1630" i="21"/>
  <c r="P1630" i="21"/>
  <c r="I1630" i="21"/>
  <c r="J1630" i="21"/>
  <c r="L1630" i="21"/>
  <c r="M1630" i="21"/>
  <c r="K1630" i="21"/>
  <c r="Q1630" i="21"/>
  <c r="O1630" i="21"/>
  <c r="H1631" i="21"/>
  <c r="D1625" i="21"/>
  <c r="N1631" i="21"/>
  <c r="J1631" i="21"/>
  <c r="I1631" i="21"/>
  <c r="P1631" i="21"/>
  <c r="L1631" i="21"/>
  <c r="F1625" i="21"/>
  <c r="E1625" i="21"/>
  <c r="O1631" i="21"/>
  <c r="M1631" i="21"/>
  <c r="K1631" i="21"/>
  <c r="Q1631" i="21"/>
  <c r="D1626" i="21"/>
  <c r="H1632" i="21"/>
  <c r="E1626" i="21"/>
  <c r="F1626" i="21"/>
  <c r="J1632" i="21"/>
  <c r="L1632" i="21"/>
  <c r="P1632" i="21"/>
  <c r="N1632" i="21"/>
  <c r="I1632" i="21"/>
  <c r="Q1632" i="21"/>
  <c r="O1632" i="21"/>
  <c r="K1632" i="21"/>
  <c r="M1632" i="21"/>
  <c r="H1633" i="21"/>
  <c r="D1627" i="21"/>
  <c r="J1633" i="21"/>
  <c r="N1633" i="21"/>
  <c r="P1633" i="21"/>
  <c r="L1633" i="21"/>
  <c r="I1633" i="21"/>
  <c r="F1627" i="21"/>
  <c r="E1627" i="21"/>
  <c r="Q1633" i="21"/>
  <c r="K1633" i="21"/>
  <c r="M1633" i="21"/>
  <c r="O1633" i="21"/>
  <c r="D1628" i="21"/>
  <c r="H1634" i="21"/>
  <c r="E1628" i="21"/>
  <c r="F1628" i="21"/>
  <c r="N1634" i="21"/>
  <c r="L1634" i="21"/>
  <c r="P1634" i="21"/>
  <c r="J1634" i="21"/>
  <c r="I1634" i="21"/>
  <c r="K1634" i="21"/>
  <c r="O1634" i="21"/>
  <c r="M1634" i="21"/>
  <c r="Q1634" i="21"/>
  <c r="D1629" i="21"/>
  <c r="H1635" i="21"/>
  <c r="E1629" i="21"/>
  <c r="F1629" i="21"/>
  <c r="L1635" i="21"/>
  <c r="N1635" i="21"/>
  <c r="J1635" i="21"/>
  <c r="P1635" i="21"/>
  <c r="I1635" i="21"/>
  <c r="K1635" i="21"/>
  <c r="Q1635" i="21"/>
  <c r="M1635" i="21"/>
  <c r="O1635" i="21"/>
  <c r="H1636" i="21"/>
  <c r="D1630" i="21"/>
  <c r="P1636" i="21"/>
  <c r="N1636" i="21"/>
  <c r="J1636" i="21"/>
  <c r="L1636" i="21"/>
  <c r="I1636" i="21"/>
  <c r="F1630" i="21"/>
  <c r="E1630" i="21"/>
  <c r="Q1636" i="21"/>
  <c r="M1636" i="21"/>
  <c r="K1636" i="21"/>
  <c r="O1636" i="21"/>
  <c r="D1631" i="21"/>
  <c r="H1637" i="21"/>
  <c r="F1631" i="21"/>
  <c r="E1631" i="21"/>
  <c r="L1637" i="21"/>
  <c r="P1637" i="21"/>
  <c r="J1637" i="21"/>
  <c r="I1637" i="21"/>
  <c r="N1637" i="21"/>
  <c r="M1637" i="21"/>
  <c r="K1637" i="21"/>
  <c r="Q1637" i="21"/>
  <c r="O1637" i="21"/>
  <c r="H1638" i="21"/>
  <c r="D1632" i="21"/>
  <c r="I1638" i="21"/>
  <c r="P1638" i="21"/>
  <c r="L1638" i="21"/>
  <c r="N1638" i="21"/>
  <c r="J1638" i="21"/>
  <c r="E1632" i="21"/>
  <c r="F1632" i="21"/>
  <c r="O1638" i="21"/>
  <c r="K1638" i="21"/>
  <c r="Q1638" i="21"/>
  <c r="M1638" i="21"/>
  <c r="D1633" i="21"/>
  <c r="H1639" i="21"/>
  <c r="E1633" i="21"/>
  <c r="F1633" i="21"/>
  <c r="P1639" i="21"/>
  <c r="I1639" i="21"/>
  <c r="N1639" i="21"/>
  <c r="J1639" i="21"/>
  <c r="L1639" i="21"/>
  <c r="M1639" i="21"/>
  <c r="O1639" i="21"/>
  <c r="K1639" i="21"/>
  <c r="Q1639" i="21"/>
  <c r="H1640" i="21"/>
  <c r="D1634" i="21"/>
  <c r="P1640" i="21"/>
  <c r="J1640" i="21"/>
  <c r="I1640" i="21"/>
  <c r="N1640" i="21"/>
  <c r="L1640" i="21"/>
  <c r="F1634" i="21"/>
  <c r="E1634" i="21"/>
  <c r="M1640" i="21"/>
  <c r="Q1640" i="21"/>
  <c r="K1640" i="21"/>
  <c r="O1640" i="21"/>
  <c r="D1635" i="21"/>
  <c r="H1641" i="21"/>
  <c r="E1635" i="21"/>
  <c r="F1635" i="21"/>
  <c r="I1641" i="21"/>
  <c r="L1641" i="21"/>
  <c r="N1641" i="21"/>
  <c r="P1641" i="21"/>
  <c r="J1641" i="21"/>
  <c r="Q1641" i="21"/>
  <c r="M1641" i="21"/>
  <c r="O1641" i="21"/>
  <c r="K1641" i="21"/>
  <c r="H1642" i="21"/>
  <c r="D1636" i="21"/>
  <c r="N1642" i="21"/>
  <c r="L1642" i="21"/>
  <c r="J1642" i="21"/>
  <c r="P1642" i="21"/>
  <c r="I1642" i="21"/>
  <c r="E1636" i="21"/>
  <c r="F1636" i="21"/>
  <c r="M1642" i="21"/>
  <c r="Q1642" i="21"/>
  <c r="K1642" i="21"/>
  <c r="O1642" i="21"/>
  <c r="D1637" i="21"/>
  <c r="H1643" i="21"/>
  <c r="E1637" i="21"/>
  <c r="F1637" i="21"/>
  <c r="J1643" i="21"/>
  <c r="I1643" i="21"/>
  <c r="N1643" i="21"/>
  <c r="L1643" i="21"/>
  <c r="P1643" i="21"/>
  <c r="M1643" i="21"/>
  <c r="K1643" i="21"/>
  <c r="Q1643" i="21"/>
  <c r="O1643" i="21"/>
  <c r="H1644" i="21"/>
  <c r="D1638" i="21"/>
  <c r="J1644" i="21"/>
  <c r="L1644" i="21"/>
  <c r="I1644" i="21"/>
  <c r="P1644" i="21"/>
  <c r="N1644" i="21"/>
  <c r="E1638" i="21"/>
  <c r="F1638" i="21"/>
  <c r="K1644" i="21"/>
  <c r="M1644" i="21"/>
  <c r="O1644" i="21"/>
  <c r="Q1644" i="21"/>
  <c r="D1639" i="21"/>
  <c r="H1645" i="21"/>
  <c r="E1639" i="21"/>
  <c r="F1639" i="21"/>
  <c r="L1645" i="21"/>
  <c r="J1645" i="21"/>
  <c r="I1645" i="21"/>
  <c r="N1645" i="21"/>
  <c r="P1645" i="21"/>
  <c r="Q1645" i="21"/>
  <c r="K1645" i="21"/>
  <c r="O1645" i="21"/>
  <c r="M1645" i="21"/>
  <c r="H1646" i="21"/>
  <c r="D1640" i="21"/>
  <c r="I1646" i="21"/>
  <c r="L1646" i="21"/>
  <c r="N1646" i="21"/>
  <c r="P1646" i="21"/>
  <c r="J1646" i="21"/>
  <c r="E1640" i="21"/>
  <c r="F1640" i="21"/>
  <c r="K1646" i="21"/>
  <c r="M1646" i="21"/>
  <c r="O1646" i="21"/>
  <c r="Q1646" i="21"/>
  <c r="D1641" i="21"/>
  <c r="H1647" i="21"/>
  <c r="F1641" i="21"/>
  <c r="E1641" i="21"/>
  <c r="P1647" i="21"/>
  <c r="I1647" i="21"/>
  <c r="N1647" i="21"/>
  <c r="J1647" i="21"/>
  <c r="L1647" i="21"/>
  <c r="Q1647" i="21"/>
  <c r="O1647" i="21"/>
  <c r="K1647" i="21"/>
  <c r="M1647" i="21"/>
  <c r="H1648" i="21"/>
  <c r="D1642" i="21"/>
  <c r="P1648" i="21"/>
  <c r="J1648" i="21"/>
  <c r="N1648" i="21"/>
  <c r="L1648" i="21"/>
  <c r="I1648" i="21"/>
  <c r="F1642" i="21"/>
  <c r="E1642" i="21"/>
  <c r="M1648" i="21"/>
  <c r="Q1648" i="21"/>
  <c r="K1648" i="21"/>
  <c r="O1648" i="21"/>
  <c r="D1643" i="21"/>
  <c r="H1649" i="21"/>
  <c r="F1643" i="21"/>
  <c r="E1643" i="21"/>
  <c r="N1649" i="21"/>
  <c r="J1649" i="21"/>
  <c r="L1649" i="21"/>
  <c r="P1649" i="21"/>
  <c r="I1649" i="21"/>
  <c r="O1649" i="21"/>
  <c r="K1649" i="21"/>
  <c r="Q1649" i="21"/>
  <c r="M1649" i="21"/>
  <c r="H1650" i="21"/>
  <c r="D1644" i="21"/>
  <c r="J1650" i="21"/>
  <c r="L1650" i="21"/>
  <c r="I1650" i="21"/>
  <c r="P1650" i="21"/>
  <c r="N1650" i="21"/>
  <c r="E1644" i="21"/>
  <c r="F1644" i="21"/>
  <c r="Q1650" i="21"/>
  <c r="M1650" i="21"/>
  <c r="K1650" i="21"/>
  <c r="O1650" i="21"/>
  <c r="D1645" i="21"/>
  <c r="H1651" i="21"/>
  <c r="F1645" i="21"/>
  <c r="E1645" i="21"/>
  <c r="J1651" i="21"/>
  <c r="I1651" i="21"/>
  <c r="P1651" i="21"/>
  <c r="N1651" i="21"/>
  <c r="L1651" i="21"/>
  <c r="K1651" i="21"/>
  <c r="Q1651" i="21"/>
  <c r="M1651" i="21"/>
  <c r="O1651" i="21"/>
  <c r="H1652" i="21"/>
  <c r="D1646" i="21"/>
  <c r="I1652" i="21"/>
  <c r="P1652" i="21"/>
  <c r="N1652" i="21"/>
  <c r="L1652" i="21"/>
  <c r="J1652" i="21"/>
  <c r="E1646" i="21"/>
  <c r="F1646" i="21"/>
  <c r="O1652" i="21"/>
  <c r="M1652" i="21"/>
  <c r="Q1652" i="21"/>
  <c r="K1652" i="21"/>
  <c r="D1647" i="21"/>
  <c r="H1653" i="21"/>
  <c r="E1647" i="21"/>
  <c r="F1647" i="21"/>
  <c r="J1653" i="21"/>
  <c r="N1653" i="21"/>
  <c r="I1653" i="21"/>
  <c r="L1653" i="21"/>
  <c r="P1653" i="21"/>
  <c r="M1653" i="21"/>
  <c r="K1653" i="21"/>
  <c r="Q1653" i="21"/>
  <c r="O1653" i="21"/>
  <c r="H1654" i="21"/>
  <c r="D1648" i="21"/>
  <c r="J1654" i="21"/>
  <c r="I1654" i="21"/>
  <c r="P1654" i="21"/>
  <c r="N1654" i="21"/>
  <c r="L1654" i="21"/>
  <c r="F1648" i="21"/>
  <c r="E1648" i="21"/>
  <c r="O1654" i="21"/>
  <c r="Q1654" i="21"/>
  <c r="K1654" i="21"/>
  <c r="M1654" i="21"/>
  <c r="D1649" i="21"/>
  <c r="H1655" i="21"/>
  <c r="F1649" i="21"/>
  <c r="E1649" i="21"/>
  <c r="L1655" i="21"/>
  <c r="N1655" i="21"/>
  <c r="J1655" i="21"/>
  <c r="I1655" i="21"/>
  <c r="P1655" i="21"/>
  <c r="K1655" i="21"/>
  <c r="M1655" i="21"/>
  <c r="Q1655" i="21"/>
  <c r="O1655" i="21"/>
  <c r="H1656" i="21"/>
  <c r="D1650" i="21"/>
  <c r="J1656" i="21"/>
  <c r="L1656" i="21"/>
  <c r="P1656" i="21"/>
  <c r="N1656" i="21"/>
  <c r="I1656" i="21"/>
  <c r="F1650" i="21"/>
  <c r="E1650" i="21"/>
  <c r="O1656" i="21"/>
  <c r="Q1656" i="21"/>
  <c r="M1656" i="21"/>
  <c r="K1656" i="21"/>
  <c r="D1651" i="21"/>
  <c r="H1657" i="21"/>
  <c r="E1651" i="21"/>
  <c r="F1651" i="21"/>
  <c r="N1657" i="21"/>
  <c r="J1657" i="21"/>
  <c r="P1657" i="21"/>
  <c r="L1657" i="21"/>
  <c r="I1657" i="21"/>
  <c r="K1657" i="21"/>
  <c r="M1657" i="21"/>
  <c r="Q1657" i="21"/>
  <c r="O1657" i="21"/>
  <c r="H1658" i="21"/>
  <c r="D1652" i="21"/>
  <c r="N1658" i="21"/>
  <c r="L1658" i="21"/>
  <c r="J1658" i="21"/>
  <c r="P1658" i="21"/>
  <c r="I1658" i="21"/>
  <c r="E1652" i="21"/>
  <c r="F1652" i="21"/>
  <c r="Q1658" i="21"/>
  <c r="M1658" i="21"/>
  <c r="O1658" i="21"/>
  <c r="K1658" i="21"/>
  <c r="D1653" i="21"/>
  <c r="H1659" i="21"/>
  <c r="F1653" i="21"/>
  <c r="E1653" i="21"/>
  <c r="J1659" i="21"/>
  <c r="N1659" i="21"/>
  <c r="I1659" i="21"/>
  <c r="P1659" i="21"/>
  <c r="L1659" i="21"/>
  <c r="K1659" i="21"/>
  <c r="M1659" i="21"/>
  <c r="Q1659" i="21"/>
  <c r="O1659" i="21"/>
  <c r="H1660" i="21"/>
  <c r="D1654" i="21"/>
  <c r="P1660" i="21"/>
  <c r="I1660" i="21"/>
  <c r="J1660" i="21"/>
  <c r="N1660" i="21"/>
  <c r="L1660" i="21"/>
  <c r="E1654" i="21"/>
  <c r="F1654" i="21"/>
  <c r="O1660" i="21"/>
  <c r="Q1660" i="21"/>
  <c r="M1660" i="21"/>
  <c r="K1660" i="21"/>
  <c r="D1655" i="21"/>
  <c r="H1661" i="21"/>
  <c r="E1655" i="21"/>
  <c r="F1655" i="21"/>
  <c r="I1661" i="21"/>
  <c r="L1661" i="21"/>
  <c r="N1661" i="21"/>
  <c r="J1661" i="21"/>
  <c r="P1661" i="21"/>
  <c r="M1661" i="21"/>
  <c r="O1661" i="21"/>
  <c r="Q1661" i="21"/>
  <c r="K1661" i="21"/>
  <c r="H1662" i="21"/>
  <c r="D1656" i="21"/>
  <c r="I1662" i="21"/>
  <c r="P1662" i="21"/>
  <c r="L1662" i="21"/>
  <c r="J1662" i="21"/>
  <c r="N1662" i="21"/>
  <c r="F1656" i="21"/>
  <c r="E1656" i="21"/>
  <c r="K1662" i="21"/>
  <c r="M1662" i="21"/>
  <c r="Q1662" i="21"/>
  <c r="O1662" i="21"/>
  <c r="D1657" i="21"/>
  <c r="H1663" i="21"/>
  <c r="F1657" i="21"/>
  <c r="E1657" i="21"/>
  <c r="J1663" i="21"/>
  <c r="L1663" i="21"/>
  <c r="P1663" i="21"/>
  <c r="I1663" i="21"/>
  <c r="N1663" i="21"/>
  <c r="K1663" i="21"/>
  <c r="O1663" i="21"/>
  <c r="Q1663" i="21"/>
  <c r="M1663" i="21"/>
  <c r="H1664" i="21"/>
  <c r="D1658" i="21"/>
  <c r="I1664" i="21"/>
  <c r="N1664" i="21"/>
  <c r="J1664" i="21"/>
  <c r="P1664" i="21"/>
  <c r="L1664" i="21"/>
  <c r="E1658" i="21"/>
  <c r="F1658" i="21"/>
  <c r="K1664" i="21"/>
  <c r="O1664" i="21"/>
  <c r="Q1664" i="21"/>
  <c r="M1664" i="21"/>
  <c r="D1659" i="21"/>
  <c r="H1665" i="21"/>
  <c r="E1659" i="21"/>
  <c r="F1659" i="21"/>
  <c r="N1665" i="21"/>
  <c r="J1665" i="21"/>
  <c r="L1665" i="21"/>
  <c r="P1665" i="21"/>
  <c r="I1665" i="21"/>
  <c r="M1665" i="21"/>
  <c r="K1665" i="21"/>
  <c r="O1665" i="21"/>
  <c r="Q1665" i="21"/>
  <c r="H1666" i="21"/>
  <c r="D1660" i="21"/>
  <c r="L1666" i="21"/>
  <c r="N1666" i="21"/>
  <c r="I1666" i="21"/>
  <c r="P1666" i="21"/>
  <c r="J1666" i="21"/>
  <c r="F1660" i="21"/>
  <c r="E1660" i="21"/>
  <c r="Q1666" i="21"/>
  <c r="O1666" i="21"/>
  <c r="M1666" i="21"/>
  <c r="K1666" i="21"/>
  <c r="D1661" i="21"/>
  <c r="H1667" i="21"/>
  <c r="E1661" i="21"/>
  <c r="F1661" i="21"/>
  <c r="J1667" i="21"/>
  <c r="N1667" i="21"/>
  <c r="P1667" i="21"/>
  <c r="L1667" i="21"/>
  <c r="I1667" i="21"/>
  <c r="O1667" i="21"/>
  <c r="M1667" i="21"/>
  <c r="K1667" i="21"/>
  <c r="Q1667" i="21"/>
  <c r="H1668" i="21"/>
  <c r="D1662" i="21"/>
  <c r="J1668" i="21"/>
  <c r="I1668" i="21"/>
  <c r="P1668" i="21"/>
  <c r="L1668" i="21"/>
  <c r="N1668" i="21"/>
  <c r="E1662" i="21"/>
  <c r="F1662" i="21"/>
  <c r="Q1668" i="21"/>
  <c r="M1668" i="21"/>
  <c r="K1668" i="21"/>
  <c r="O1668" i="21"/>
  <c r="D1663" i="21"/>
  <c r="H1669" i="21"/>
  <c r="F1663" i="21"/>
  <c r="E1663" i="21"/>
  <c r="J1669" i="21"/>
  <c r="L1669" i="21"/>
  <c r="P1669" i="21"/>
  <c r="I1669" i="21"/>
  <c r="N1669" i="21"/>
  <c r="K1669" i="21"/>
  <c r="Q1669" i="21"/>
  <c r="O1669" i="21"/>
  <c r="M1669" i="21"/>
  <c r="H1670" i="21"/>
  <c r="D1664" i="21"/>
  <c r="N1670" i="21"/>
  <c r="L1670" i="21"/>
  <c r="J1670" i="21"/>
  <c r="I1670" i="21"/>
  <c r="P1670" i="21"/>
  <c r="F1664" i="21"/>
  <c r="E1664" i="21"/>
  <c r="O1670" i="21"/>
  <c r="K1670" i="21"/>
  <c r="Q1670" i="21"/>
  <c r="M1670" i="21"/>
  <c r="D1665" i="21"/>
  <c r="H1671" i="21"/>
  <c r="E1665" i="21"/>
  <c r="F1665" i="21"/>
  <c r="L1671" i="21"/>
  <c r="I1671" i="21"/>
  <c r="P1671" i="21"/>
  <c r="N1671" i="21"/>
  <c r="J1671" i="21"/>
  <c r="Q1671" i="21"/>
  <c r="K1671" i="21"/>
  <c r="M1671" i="21"/>
  <c r="O1671" i="21"/>
  <c r="H1672" i="21"/>
  <c r="D1666" i="21"/>
  <c r="I1672" i="21"/>
  <c r="L1672" i="21"/>
  <c r="P1672" i="21"/>
  <c r="N1672" i="21"/>
  <c r="J1672" i="21"/>
  <c r="E1666" i="21"/>
  <c r="F1666" i="21"/>
  <c r="M1672" i="21"/>
  <c r="Q1672" i="21"/>
  <c r="O1672" i="21"/>
  <c r="K1672" i="21"/>
  <c r="D1667" i="21"/>
  <c r="H1673" i="21"/>
  <c r="E1667" i="21"/>
  <c r="F1667" i="21"/>
  <c r="L1673" i="21"/>
  <c r="P1673" i="21"/>
  <c r="N1673" i="21"/>
  <c r="I1673" i="21"/>
  <c r="J1673" i="21"/>
  <c r="K1673" i="21"/>
  <c r="Q1673" i="21"/>
  <c r="O1673" i="21"/>
  <c r="M1673" i="21"/>
  <c r="H1674" i="21"/>
  <c r="D1668" i="21"/>
  <c r="I1674" i="21"/>
  <c r="P1674" i="21"/>
  <c r="J1674" i="21"/>
  <c r="N1674" i="21"/>
  <c r="L1674" i="21"/>
  <c r="E1668" i="21"/>
  <c r="F1668" i="21"/>
  <c r="M1674" i="21"/>
  <c r="K1674" i="21"/>
  <c r="O1674" i="21"/>
  <c r="Q1674" i="21"/>
  <c r="D1669" i="21"/>
  <c r="H1675" i="21"/>
  <c r="F1669" i="21"/>
  <c r="E1669" i="21"/>
  <c r="N1675" i="21"/>
  <c r="P1675" i="21"/>
  <c r="I1675" i="21"/>
  <c r="J1675" i="21"/>
  <c r="L1675" i="21"/>
  <c r="M1675" i="21"/>
  <c r="O1675" i="21"/>
  <c r="K1675" i="21"/>
  <c r="Q1675" i="21"/>
  <c r="H1676" i="21"/>
  <c r="D1670" i="21"/>
  <c r="J1676" i="21"/>
  <c r="P1676" i="21"/>
  <c r="N1676" i="21"/>
  <c r="L1676" i="21"/>
  <c r="I1676" i="21"/>
  <c r="E1670" i="21"/>
  <c r="F1670" i="21"/>
  <c r="K1676" i="21"/>
  <c r="Q1676" i="21"/>
  <c r="O1676" i="21"/>
  <c r="M1676" i="21"/>
  <c r="D1671" i="21"/>
  <c r="H1677" i="21"/>
  <c r="E1671" i="21"/>
  <c r="F1671" i="21"/>
  <c r="J1677" i="21"/>
  <c r="P1677" i="21"/>
  <c r="N1677" i="21"/>
  <c r="I1677" i="21"/>
  <c r="L1677" i="21"/>
  <c r="M1677" i="21"/>
  <c r="Q1677" i="21"/>
  <c r="K1677" i="21"/>
  <c r="O1677" i="21"/>
  <c r="D1672" i="21"/>
  <c r="H1678" i="21"/>
  <c r="E1672" i="21"/>
  <c r="F1672" i="21"/>
  <c r="P1678" i="21"/>
  <c r="J1678" i="21"/>
  <c r="N1678" i="21"/>
  <c r="I1678" i="21"/>
  <c r="L1678" i="21"/>
  <c r="K1678" i="21"/>
  <c r="Q1678" i="21"/>
  <c r="M1678" i="21"/>
  <c r="O1678" i="21"/>
  <c r="H1679" i="21"/>
  <c r="D1673" i="21"/>
  <c r="N1679" i="21"/>
  <c r="J1679" i="21"/>
  <c r="I1679" i="21"/>
  <c r="P1679" i="21"/>
  <c r="L1679" i="21"/>
  <c r="F1673" i="21"/>
  <c r="E1673" i="21"/>
  <c r="M1679" i="21"/>
  <c r="K1679" i="21"/>
  <c r="O1679" i="21"/>
  <c r="Q1679" i="21"/>
  <c r="D1674" i="21"/>
  <c r="H1680" i="21"/>
  <c r="F1674" i="21"/>
  <c r="E1674" i="21"/>
  <c r="P1680" i="21"/>
  <c r="N1680" i="21"/>
  <c r="I1680" i="21"/>
  <c r="L1680" i="21"/>
  <c r="J1680" i="21"/>
  <c r="O1680" i="21"/>
  <c r="K1680" i="21"/>
  <c r="M1680" i="21"/>
  <c r="Q1680" i="21"/>
  <c r="H1681" i="21"/>
  <c r="D1675" i="21"/>
  <c r="J1681" i="21"/>
  <c r="N1681" i="21"/>
  <c r="L1681" i="21"/>
  <c r="P1681" i="21"/>
  <c r="I1681" i="21"/>
  <c r="E1675" i="21"/>
  <c r="F1675" i="21"/>
  <c r="K1681" i="21"/>
  <c r="Q1681" i="21"/>
  <c r="O1681" i="21"/>
  <c r="M1681" i="21"/>
  <c r="D1676" i="21"/>
  <c r="H1682" i="21"/>
  <c r="E1676" i="21"/>
  <c r="F1676" i="21"/>
  <c r="L1682" i="21"/>
  <c r="N1682" i="21"/>
  <c r="I1682" i="21"/>
  <c r="J1682" i="21"/>
  <c r="P1682" i="21"/>
  <c r="M1682" i="21"/>
  <c r="O1682" i="21"/>
  <c r="K1682" i="21"/>
  <c r="Q1682" i="21"/>
  <c r="H1683" i="21"/>
  <c r="D1677" i="21"/>
  <c r="N1683" i="21"/>
  <c r="J1683" i="21"/>
  <c r="P1683" i="21"/>
  <c r="L1683" i="21"/>
  <c r="I1683" i="21"/>
  <c r="E1677" i="21"/>
  <c r="F1677" i="21"/>
  <c r="M1683" i="21"/>
  <c r="O1683" i="21"/>
  <c r="K1683" i="21"/>
  <c r="Q1683" i="21"/>
  <c r="D1678" i="21"/>
  <c r="H1684" i="21"/>
  <c r="F1678" i="21"/>
  <c r="E1678" i="21"/>
  <c r="I1684" i="21"/>
  <c r="N1684" i="21"/>
  <c r="J1684" i="21"/>
  <c r="L1684" i="21"/>
  <c r="P1684" i="21"/>
  <c r="O1684" i="21"/>
  <c r="M1684" i="21"/>
  <c r="K1684" i="21"/>
  <c r="Q1684" i="21"/>
  <c r="H1685" i="21"/>
  <c r="D1679" i="21"/>
  <c r="P1685" i="21"/>
  <c r="J1685" i="21"/>
  <c r="L1685" i="21"/>
  <c r="I1685" i="21"/>
  <c r="N1685" i="21"/>
  <c r="E1679" i="21"/>
  <c r="F1679" i="21"/>
  <c r="K1685" i="21"/>
  <c r="O1685" i="21"/>
  <c r="Q1685" i="21"/>
  <c r="M1685" i="21"/>
  <c r="D1680" i="21"/>
  <c r="H1686" i="21"/>
  <c r="E1680" i="21"/>
  <c r="F1680" i="21"/>
  <c r="P1686" i="21"/>
  <c r="N1686" i="21"/>
  <c r="L1686" i="21"/>
  <c r="J1686" i="21"/>
  <c r="I1686" i="21"/>
  <c r="K1686" i="21"/>
  <c r="Q1686" i="21"/>
  <c r="M1686" i="21"/>
  <c r="O1686" i="21"/>
  <c r="H1687" i="21"/>
  <c r="D1681" i="21"/>
  <c r="L1687" i="21"/>
  <c r="I1687" i="21"/>
  <c r="N1687" i="21"/>
  <c r="J1687" i="21"/>
  <c r="P1687" i="21"/>
  <c r="F1681" i="21"/>
  <c r="E1681" i="21"/>
  <c r="M1687" i="21"/>
  <c r="O1687" i="21"/>
  <c r="Q1687" i="21"/>
  <c r="K1687" i="21"/>
  <c r="D1682" i="21"/>
  <c r="H1688" i="21"/>
  <c r="E1682" i="21"/>
  <c r="F1682" i="21"/>
  <c r="I1688" i="21"/>
  <c r="J1688" i="21"/>
  <c r="L1688" i="21"/>
  <c r="P1688" i="21"/>
  <c r="N1688" i="21"/>
  <c r="K1688" i="21"/>
  <c r="M1688" i="21"/>
  <c r="O1688" i="21"/>
  <c r="Q1688" i="21"/>
  <c r="H1689" i="21"/>
  <c r="D1683" i="21"/>
  <c r="P1689" i="21"/>
  <c r="L1689" i="21"/>
  <c r="J1689" i="21"/>
  <c r="N1689" i="21"/>
  <c r="I1689" i="21"/>
  <c r="E1683" i="21"/>
  <c r="F1683" i="21"/>
  <c r="O1689" i="21"/>
  <c r="K1689" i="21"/>
  <c r="Q1689" i="21"/>
  <c r="M1689" i="21"/>
  <c r="D1684" i="21"/>
  <c r="H1690" i="21"/>
  <c r="F1684" i="21"/>
  <c r="E1684" i="21"/>
  <c r="N1690" i="21"/>
  <c r="I1690" i="21"/>
  <c r="J1690" i="21"/>
  <c r="P1690" i="21"/>
  <c r="L1690" i="21"/>
  <c r="M1690" i="21"/>
  <c r="K1690" i="21"/>
  <c r="Q1690" i="21"/>
  <c r="O1690" i="21"/>
  <c r="H1691" i="21"/>
  <c r="D1685" i="21"/>
  <c r="P1691" i="21"/>
  <c r="N1691" i="21"/>
  <c r="I1691" i="21"/>
  <c r="J1691" i="21"/>
  <c r="L1691" i="21"/>
  <c r="F1685" i="21"/>
  <c r="E1685" i="21"/>
  <c r="Q1691" i="21"/>
  <c r="O1691" i="21"/>
  <c r="K1691" i="21"/>
  <c r="M1691" i="21"/>
  <c r="D1686" i="21"/>
  <c r="H1692" i="21"/>
  <c r="F1686" i="21"/>
  <c r="E1686" i="21"/>
  <c r="P1692" i="21"/>
  <c r="I1692" i="21"/>
  <c r="L1692" i="21"/>
  <c r="J1692" i="21"/>
  <c r="N1692" i="21"/>
  <c r="Q1692" i="21"/>
  <c r="M1692" i="21"/>
  <c r="O1692" i="21"/>
  <c r="K1692" i="21"/>
  <c r="H1693" i="21"/>
  <c r="D1687" i="21"/>
  <c r="J1693" i="21"/>
  <c r="I1693" i="21"/>
  <c r="L1693" i="21"/>
  <c r="P1693" i="21"/>
  <c r="N1693" i="21"/>
  <c r="E1687" i="21"/>
  <c r="F1687" i="21"/>
  <c r="O1693" i="21"/>
  <c r="M1693" i="21"/>
  <c r="K1693" i="21"/>
  <c r="Q1693" i="21"/>
  <c r="D1688" i="21"/>
  <c r="H1694" i="21"/>
  <c r="F1688" i="21"/>
  <c r="E1688" i="21"/>
  <c r="J1694" i="21"/>
  <c r="P1694" i="21"/>
  <c r="I1694" i="21"/>
  <c r="N1694" i="21"/>
  <c r="L1694" i="21"/>
  <c r="Q1694" i="21"/>
  <c r="O1694" i="21"/>
  <c r="M1694" i="21"/>
  <c r="K1694" i="21"/>
  <c r="H1695" i="21"/>
  <c r="D1689" i="21"/>
  <c r="I1695" i="21"/>
  <c r="P1695" i="21"/>
  <c r="N1695" i="21"/>
  <c r="L1695" i="21"/>
  <c r="J1695" i="21"/>
  <c r="E1689" i="21"/>
  <c r="F1689" i="21"/>
  <c r="O1695" i="21"/>
  <c r="Q1695" i="21"/>
  <c r="M1695" i="21"/>
  <c r="K1695" i="21"/>
  <c r="D1690" i="21"/>
  <c r="H1696" i="21"/>
  <c r="F1690" i="21"/>
  <c r="E1690" i="21"/>
  <c r="N1696" i="21"/>
  <c r="J1696" i="21"/>
  <c r="P1696" i="21"/>
  <c r="I1696" i="21"/>
  <c r="L1696" i="21"/>
  <c r="K1696" i="21"/>
  <c r="Q1696" i="21"/>
  <c r="M1696" i="21"/>
  <c r="O1696" i="21"/>
  <c r="H1697" i="21"/>
  <c r="D1691" i="21"/>
  <c r="N1697" i="21"/>
  <c r="P1697" i="21"/>
  <c r="I1697" i="21"/>
  <c r="L1697" i="21"/>
  <c r="J1697" i="21"/>
  <c r="E1691" i="21"/>
  <c r="F1691" i="21"/>
  <c r="K1697" i="21"/>
  <c r="O1697" i="21"/>
  <c r="M1697" i="21"/>
  <c r="Q1697" i="21"/>
  <c r="D1692" i="21"/>
  <c r="H1698" i="21"/>
  <c r="F1692" i="21"/>
  <c r="E1692" i="21"/>
  <c r="I1698" i="21"/>
  <c r="L1698" i="21"/>
  <c r="J1698" i="21"/>
  <c r="N1698" i="21"/>
  <c r="P1698" i="21"/>
  <c r="K1698" i="21"/>
  <c r="M1698" i="21"/>
  <c r="Q1698" i="21"/>
  <c r="O1698" i="21"/>
  <c r="H1699" i="21"/>
  <c r="D1693" i="21"/>
  <c r="I1699" i="21"/>
  <c r="J1699" i="21"/>
  <c r="P1699" i="21"/>
  <c r="L1699" i="21"/>
  <c r="N1699" i="21"/>
  <c r="F1693" i="21"/>
  <c r="E1693" i="21"/>
  <c r="O1699" i="21"/>
  <c r="M1699" i="21"/>
  <c r="K1699" i="21"/>
  <c r="Q1699" i="21"/>
  <c r="D1694" i="21"/>
  <c r="H1700" i="21"/>
  <c r="E1694" i="21"/>
  <c r="F1694" i="21"/>
  <c r="L1700" i="21"/>
  <c r="I1700" i="21"/>
  <c r="N1700" i="21"/>
  <c r="P1700" i="21"/>
  <c r="J1700" i="21"/>
  <c r="Q1700" i="21"/>
  <c r="K1700" i="21"/>
  <c r="M1700" i="21"/>
  <c r="O1700" i="21"/>
  <c r="H1701" i="21"/>
  <c r="D1695" i="21"/>
  <c r="I1701" i="21"/>
  <c r="N1701" i="21"/>
  <c r="J1701" i="21"/>
  <c r="P1701" i="21"/>
  <c r="L1701" i="21"/>
  <c r="F1695" i="21"/>
  <c r="E1695" i="21"/>
  <c r="M1701" i="21"/>
  <c r="O1701" i="21"/>
  <c r="K1701" i="21"/>
  <c r="Q1701" i="21"/>
  <c r="D1696" i="21"/>
  <c r="H1702" i="21"/>
  <c r="F1696" i="21"/>
  <c r="E1696" i="21"/>
  <c r="P1702" i="21"/>
  <c r="I1702" i="21"/>
  <c r="J1702" i="21"/>
  <c r="L1702" i="21"/>
  <c r="N1702" i="21"/>
  <c r="M1702" i="21"/>
  <c r="K1702" i="21"/>
  <c r="O1702" i="21"/>
  <c r="Q1702" i="21"/>
  <c r="H1703" i="21"/>
  <c r="D1697" i="21"/>
  <c r="P1703" i="21"/>
  <c r="J1703" i="21"/>
  <c r="I1703" i="21"/>
  <c r="N1703" i="21"/>
  <c r="L1703" i="21"/>
  <c r="E1697" i="21"/>
  <c r="F1697" i="21"/>
  <c r="K1703" i="21"/>
  <c r="M1703" i="21"/>
  <c r="O1703" i="21"/>
  <c r="Q1703" i="21"/>
  <c r="D1698" i="21"/>
  <c r="H1704" i="21"/>
  <c r="E1698" i="21"/>
  <c r="F1698" i="21"/>
  <c r="J1704" i="21"/>
  <c r="I1704" i="21"/>
  <c r="N1704" i="21"/>
  <c r="L1704" i="21"/>
  <c r="P1704" i="21"/>
  <c r="M1704" i="21"/>
  <c r="K1704" i="21"/>
  <c r="Q1704" i="21"/>
  <c r="O1704" i="21"/>
  <c r="H1705" i="21"/>
  <c r="D1699" i="21"/>
  <c r="P1705" i="21"/>
  <c r="L1705" i="21"/>
  <c r="I1705" i="21"/>
  <c r="N1705" i="21"/>
  <c r="J1705" i="21"/>
  <c r="E1699" i="21"/>
  <c r="F1699" i="21"/>
  <c r="Q1705" i="21"/>
  <c r="K1705" i="21"/>
  <c r="M1705" i="21"/>
  <c r="O1705" i="21"/>
  <c r="D1700" i="21"/>
  <c r="H1706" i="21"/>
  <c r="F1700" i="21"/>
  <c r="E1700" i="21"/>
  <c r="J1706" i="21"/>
  <c r="I1706" i="21"/>
  <c r="P1706" i="21"/>
  <c r="L1706" i="21"/>
  <c r="N1706" i="21"/>
  <c r="K1706" i="21"/>
  <c r="M1706" i="21"/>
  <c r="Q1706" i="21"/>
  <c r="O1706" i="21"/>
  <c r="H1707" i="21"/>
  <c r="D1701" i="21"/>
  <c r="I1707" i="21"/>
  <c r="J1707" i="21"/>
  <c r="P1707" i="21"/>
  <c r="N1707" i="21"/>
  <c r="L1707" i="21"/>
  <c r="E1701" i="21"/>
  <c r="F1701" i="21"/>
  <c r="O1707" i="21"/>
  <c r="M1707" i="21"/>
  <c r="Q1707" i="21"/>
  <c r="K1707" i="21"/>
  <c r="D1702" i="21"/>
  <c r="H1708" i="21"/>
  <c r="E1702" i="21"/>
  <c r="F1702" i="21"/>
  <c r="N1708" i="21"/>
  <c r="L1708" i="21"/>
  <c r="I1708" i="21"/>
  <c r="P1708" i="21"/>
  <c r="J1708" i="21"/>
  <c r="M1708" i="21"/>
  <c r="O1708" i="21"/>
  <c r="K1708" i="21"/>
  <c r="Q1708" i="21"/>
  <c r="H1709" i="21"/>
  <c r="D1703" i="21"/>
  <c r="J1709" i="21"/>
  <c r="I1709" i="21"/>
  <c r="N1709" i="21"/>
  <c r="L1709" i="21"/>
  <c r="P1709" i="21"/>
  <c r="E1703" i="21"/>
  <c r="F1703" i="21"/>
  <c r="Q1709" i="21"/>
  <c r="O1709" i="21"/>
  <c r="K1709" i="21"/>
  <c r="M1709" i="21"/>
  <c r="D1704" i="21"/>
  <c r="H1710" i="21"/>
  <c r="F1704" i="21"/>
  <c r="E1704" i="21"/>
  <c r="P1710" i="21"/>
  <c r="N1710" i="21"/>
  <c r="I1710" i="21"/>
  <c r="J1710" i="21"/>
  <c r="L1710" i="21"/>
  <c r="O1710" i="21"/>
  <c r="K1710" i="21"/>
  <c r="Q1710" i="21"/>
  <c r="M1710" i="21"/>
  <c r="H1711" i="21"/>
  <c r="D1705" i="21"/>
  <c r="L1711" i="21"/>
  <c r="N1711" i="21"/>
  <c r="P1711" i="21"/>
  <c r="I1711" i="21"/>
  <c r="J1711" i="21"/>
  <c r="E1705" i="21"/>
  <c r="F1705" i="21"/>
  <c r="Q1711" i="21"/>
  <c r="M1711" i="21"/>
  <c r="O1711" i="21"/>
  <c r="K1711" i="21"/>
  <c r="D1706" i="21"/>
  <c r="H1712" i="21"/>
  <c r="E1706" i="21"/>
  <c r="F1706" i="21"/>
  <c r="L1712" i="21"/>
  <c r="P1712" i="21"/>
  <c r="N1712" i="21"/>
  <c r="J1712" i="21"/>
  <c r="I1712" i="21"/>
  <c r="O1712" i="21"/>
  <c r="M1712" i="21"/>
  <c r="Q1712" i="21"/>
  <c r="K1712" i="21"/>
  <c r="H1713" i="21"/>
  <c r="D1707" i="21"/>
  <c r="N1713" i="21"/>
  <c r="J1713" i="21"/>
  <c r="P1713" i="21"/>
  <c r="I1713" i="21"/>
  <c r="L1713" i="21"/>
  <c r="E1707" i="21"/>
  <c r="F1707" i="21"/>
  <c r="O1713" i="21"/>
  <c r="M1713" i="21"/>
  <c r="Q1713" i="21"/>
  <c r="K1713" i="21"/>
  <c r="D1708" i="21"/>
  <c r="H1714" i="21"/>
  <c r="E1708" i="21"/>
  <c r="F1708" i="21"/>
  <c r="J1714" i="21"/>
  <c r="N1714" i="21"/>
  <c r="P1714" i="21"/>
  <c r="L1714" i="21"/>
  <c r="I1714" i="21"/>
  <c r="Q1714" i="21"/>
  <c r="O1714" i="21"/>
  <c r="M1714" i="21"/>
  <c r="K1714" i="21"/>
  <c r="H1715" i="21"/>
  <c r="D1709" i="21"/>
  <c r="N1715" i="21"/>
  <c r="L1715" i="21"/>
  <c r="J1715" i="21"/>
  <c r="I1715" i="21"/>
  <c r="P1715" i="21"/>
  <c r="F1709" i="21"/>
  <c r="E1709" i="21"/>
  <c r="O1715" i="21"/>
  <c r="K1715" i="21"/>
  <c r="Q1715" i="21"/>
  <c r="M1715" i="21"/>
  <c r="D1710" i="21"/>
  <c r="H1716" i="21"/>
  <c r="F1710" i="21"/>
  <c r="E1710" i="21"/>
  <c r="I1716" i="21"/>
  <c r="J1716" i="21"/>
  <c r="L1716" i="21"/>
  <c r="P1716" i="21"/>
  <c r="N1716" i="21"/>
  <c r="K1716" i="21"/>
  <c r="Q1716" i="21"/>
  <c r="M1716" i="21"/>
  <c r="O1716" i="21"/>
  <c r="H1717" i="21"/>
  <c r="D1711" i="21"/>
  <c r="J1717" i="21"/>
  <c r="L1717" i="21"/>
  <c r="I1717" i="21"/>
  <c r="P1717" i="21"/>
  <c r="N1717" i="21"/>
  <c r="F1711" i="21"/>
  <c r="E1711" i="21"/>
  <c r="K1717" i="21"/>
  <c r="Q1717" i="21"/>
  <c r="M1717" i="21"/>
  <c r="O1717" i="21"/>
  <c r="D1712" i="21"/>
  <c r="H1718" i="21"/>
  <c r="E1712" i="21"/>
  <c r="F1712" i="21"/>
  <c r="J1718" i="21"/>
  <c r="P1718" i="21"/>
  <c r="I1718" i="21"/>
  <c r="N1718" i="21"/>
  <c r="L1718" i="21"/>
  <c r="K1718" i="21"/>
  <c r="M1718" i="21"/>
  <c r="Q1718" i="21"/>
  <c r="O1718" i="21"/>
  <c r="H1719" i="21"/>
  <c r="D1713" i="21"/>
  <c r="J1719" i="21"/>
  <c r="I1719" i="21"/>
  <c r="P1719" i="21"/>
  <c r="L1719" i="21"/>
  <c r="N1719" i="21"/>
  <c r="E1713" i="21"/>
  <c r="F1713" i="21"/>
  <c r="O1719" i="21"/>
  <c r="M1719" i="21"/>
  <c r="K1719" i="21"/>
  <c r="Q1719" i="21"/>
  <c r="D1714" i="21"/>
  <c r="H1720" i="21"/>
  <c r="F1714" i="21"/>
  <c r="E1714" i="21"/>
  <c r="P1720" i="21"/>
  <c r="N1720" i="21"/>
  <c r="J1720" i="21"/>
  <c r="I1720" i="21"/>
  <c r="L1720" i="21"/>
  <c r="M1720" i="21"/>
  <c r="O1720" i="21"/>
  <c r="K1720" i="21"/>
  <c r="Q1720" i="21"/>
  <c r="H1721" i="21"/>
  <c r="D1715" i="21"/>
  <c r="J1721" i="21"/>
  <c r="P1721" i="21"/>
  <c r="N1721" i="21"/>
  <c r="L1721" i="21"/>
  <c r="I1721" i="21"/>
  <c r="E1715" i="21"/>
  <c r="F1715" i="21"/>
  <c r="O1721" i="21"/>
  <c r="Q1721" i="21"/>
  <c r="K1721" i="21"/>
  <c r="M1721" i="21"/>
  <c r="D1716" i="21"/>
  <c r="H1722" i="21"/>
  <c r="E1716" i="21"/>
  <c r="F1716" i="21"/>
  <c r="L1722" i="21"/>
  <c r="P1722" i="21"/>
  <c r="J1722" i="21"/>
  <c r="I1722" i="21"/>
  <c r="N1722" i="21"/>
  <c r="O1722" i="21"/>
  <c r="Q1722" i="21"/>
  <c r="M1722" i="21"/>
  <c r="K1722" i="21"/>
  <c r="H1723" i="21"/>
  <c r="D1717" i="21"/>
  <c r="N1723" i="21"/>
  <c r="P1723" i="21"/>
  <c r="J1723" i="21"/>
  <c r="I1723" i="21"/>
  <c r="L1723" i="21"/>
  <c r="E1717" i="21"/>
  <c r="F1717" i="21"/>
  <c r="Q1723" i="21"/>
  <c r="M1723" i="21"/>
  <c r="O1723" i="21"/>
  <c r="K1723" i="21"/>
  <c r="D1718" i="21"/>
  <c r="H1724" i="21"/>
  <c r="E1718" i="21"/>
  <c r="F1718" i="21"/>
  <c r="P1724" i="21"/>
  <c r="N1724" i="21"/>
  <c r="J1724" i="21"/>
  <c r="I1724" i="21"/>
  <c r="L1724" i="21"/>
  <c r="M1724" i="21"/>
  <c r="O1724" i="21"/>
  <c r="K1724" i="21"/>
  <c r="Q1724" i="21"/>
  <c r="H1725" i="21"/>
  <c r="D1719" i="21"/>
  <c r="J1725" i="21"/>
  <c r="P1725" i="21"/>
  <c r="N1725" i="21"/>
  <c r="I1725" i="21"/>
  <c r="L1725" i="21"/>
  <c r="F1719" i="21"/>
  <c r="E1719" i="21"/>
  <c r="O1725" i="21"/>
  <c r="Q1725" i="21"/>
  <c r="M1725" i="21"/>
  <c r="K1725" i="21"/>
  <c r="D1720" i="21"/>
  <c r="H1726" i="21"/>
  <c r="F1720" i="21"/>
  <c r="E1720" i="21"/>
  <c r="N1726" i="21"/>
  <c r="L1726" i="21"/>
  <c r="J1726" i="21"/>
  <c r="P1726" i="21"/>
  <c r="I1726" i="21"/>
  <c r="K1726" i="21"/>
  <c r="O1726" i="21"/>
  <c r="Q1726" i="21"/>
  <c r="M1726" i="21"/>
  <c r="H1727" i="21"/>
  <c r="D1721" i="21"/>
  <c r="N1727" i="21"/>
  <c r="I1727" i="21"/>
  <c r="P1727" i="21"/>
  <c r="L1727" i="21"/>
  <c r="J1727" i="21"/>
  <c r="F1721" i="21"/>
  <c r="E1721" i="21"/>
  <c r="M1727" i="21"/>
  <c r="Q1727" i="21"/>
  <c r="O1727" i="21"/>
  <c r="K1727" i="21"/>
  <c r="D1722" i="21"/>
  <c r="H1728" i="21"/>
  <c r="E1722" i="21"/>
  <c r="F1722" i="21"/>
  <c r="N1728" i="21"/>
  <c r="I1728" i="21"/>
  <c r="J1728" i="21"/>
  <c r="L1728" i="21"/>
  <c r="P1728" i="21"/>
  <c r="O1728" i="21"/>
  <c r="Q1728" i="21"/>
  <c r="K1728" i="21"/>
  <c r="M1728" i="21"/>
  <c r="H1729" i="21"/>
  <c r="D1723" i="21"/>
  <c r="P1729" i="21"/>
  <c r="N1729" i="21"/>
  <c r="I1729" i="21"/>
  <c r="L1729" i="21"/>
  <c r="J1729" i="21"/>
  <c r="F1723" i="21"/>
  <c r="E1723" i="21"/>
  <c r="K1729" i="21"/>
  <c r="M1729" i="21"/>
  <c r="Q1729" i="21"/>
  <c r="O1729" i="21"/>
  <c r="D1724" i="21"/>
  <c r="H1730" i="21"/>
  <c r="E1724" i="21"/>
  <c r="F1724" i="21"/>
  <c r="J1730" i="21"/>
  <c r="P1730" i="21"/>
  <c r="L1730" i="21"/>
  <c r="I1730" i="21"/>
  <c r="N1730" i="21"/>
  <c r="K1730" i="21"/>
  <c r="Q1730" i="21"/>
  <c r="M1730" i="21"/>
  <c r="O1730" i="21"/>
  <c r="H1731" i="21"/>
  <c r="D1725" i="21"/>
  <c r="N1731" i="21"/>
  <c r="L1731" i="21"/>
  <c r="P1731" i="21"/>
  <c r="J1731" i="21"/>
  <c r="I1731" i="21"/>
  <c r="F1725" i="21"/>
  <c r="E1725" i="21"/>
  <c r="Q1731" i="21"/>
  <c r="M1731" i="21"/>
  <c r="O1731" i="21"/>
  <c r="K1731" i="21"/>
  <c r="D1726" i="21"/>
  <c r="H1732" i="21"/>
  <c r="E1726" i="21"/>
  <c r="F1726" i="21"/>
  <c r="N1732" i="21"/>
  <c r="I1732" i="21"/>
  <c r="L1732" i="21"/>
  <c r="P1732" i="21"/>
  <c r="J1732" i="21"/>
  <c r="K1732" i="21"/>
  <c r="O1732" i="21"/>
  <c r="M1732" i="21"/>
  <c r="Q1732" i="21"/>
  <c r="H1733" i="21"/>
  <c r="D1727" i="21"/>
  <c r="I1733" i="21"/>
  <c r="P1733" i="21"/>
  <c r="L1733" i="21"/>
  <c r="N1733" i="21"/>
  <c r="J1733" i="21"/>
  <c r="F1727" i="21"/>
  <c r="E1727" i="21"/>
  <c r="M1733" i="21"/>
  <c r="Q1733" i="21"/>
  <c r="K1733" i="21"/>
  <c r="O1733" i="21"/>
  <c r="D1728" i="21"/>
  <c r="H1734" i="21"/>
  <c r="F1728" i="21"/>
  <c r="E1728" i="21"/>
  <c r="P1734" i="21"/>
  <c r="L1734" i="21"/>
  <c r="N1734" i="21"/>
  <c r="I1734" i="21"/>
  <c r="J1734" i="21"/>
  <c r="K1734" i="21"/>
  <c r="O1734" i="21"/>
  <c r="M1734" i="21"/>
  <c r="Q1734" i="21"/>
  <c r="H1735" i="21"/>
  <c r="D1729" i="21"/>
  <c r="N1735" i="21"/>
  <c r="P1735" i="21"/>
  <c r="L1735" i="21"/>
  <c r="J1735" i="21"/>
  <c r="I1735" i="21"/>
  <c r="E1729" i="21"/>
  <c r="F1729" i="21"/>
  <c r="Q1735" i="21"/>
  <c r="M1735" i="21"/>
  <c r="O1735" i="21"/>
  <c r="K1735" i="21"/>
  <c r="D1730" i="21"/>
  <c r="H1736" i="21"/>
  <c r="E1730" i="21"/>
  <c r="F1730" i="21"/>
  <c r="P1736" i="21"/>
  <c r="I1736" i="21"/>
  <c r="J1736" i="21"/>
  <c r="L1736" i="21"/>
  <c r="N1736" i="21"/>
  <c r="O1736" i="21"/>
  <c r="M1736" i="21"/>
  <c r="K1736" i="21"/>
  <c r="Q1736" i="21"/>
  <c r="H1737" i="21"/>
  <c r="D1731" i="21"/>
  <c r="N1737" i="21"/>
  <c r="J1737" i="21"/>
  <c r="I1737" i="21"/>
  <c r="P1737" i="21"/>
  <c r="L1737" i="21"/>
  <c r="F1731" i="21"/>
  <c r="E1731" i="21"/>
  <c r="M1737" i="21"/>
  <c r="O1737" i="21"/>
  <c r="Q1737" i="21"/>
  <c r="K1737" i="21"/>
  <c r="D1732" i="21"/>
  <c r="H1738" i="21"/>
  <c r="F1732" i="21"/>
  <c r="E1732" i="21"/>
  <c r="N1738" i="21"/>
  <c r="L1738" i="21"/>
  <c r="J1738" i="21"/>
  <c r="P1738" i="21"/>
  <c r="I1738" i="21"/>
  <c r="K1738" i="21"/>
  <c r="Q1738" i="21"/>
  <c r="O1738" i="21"/>
  <c r="M1738" i="21"/>
  <c r="H1739" i="21"/>
  <c r="D1733" i="21"/>
  <c r="N1739" i="21"/>
  <c r="I1739" i="21"/>
  <c r="L1739" i="21"/>
  <c r="P1739" i="21"/>
  <c r="J1739" i="21"/>
  <c r="E1733" i="21"/>
  <c r="F1733" i="21"/>
  <c r="O1739" i="21"/>
  <c r="K1739" i="21"/>
  <c r="Q1739" i="21"/>
  <c r="M1739" i="21"/>
  <c r="D1734" i="21"/>
  <c r="H1740" i="21"/>
  <c r="F1734" i="21"/>
  <c r="E1734" i="21"/>
  <c r="L1740" i="21"/>
  <c r="P1740" i="21"/>
  <c r="N1740" i="21"/>
  <c r="I1740" i="21"/>
  <c r="J1740" i="21"/>
  <c r="M1740" i="21"/>
  <c r="K1740" i="21"/>
  <c r="Q1740" i="21"/>
  <c r="O1740" i="21"/>
  <c r="H1741" i="21"/>
  <c r="D1735" i="21"/>
  <c r="P1741" i="21"/>
  <c r="I1741" i="21"/>
  <c r="N1741" i="21"/>
  <c r="L1741" i="21"/>
  <c r="J1741" i="21"/>
  <c r="F1735" i="21"/>
  <c r="E1735" i="21"/>
  <c r="K1741" i="21"/>
  <c r="O1741" i="21"/>
  <c r="M1741" i="21"/>
  <c r="Q1741" i="21"/>
  <c r="D1736" i="21"/>
  <c r="H1742" i="21"/>
  <c r="F1736" i="21"/>
  <c r="E1736" i="21"/>
  <c r="L1742" i="21"/>
  <c r="J1742" i="21"/>
  <c r="N1742" i="21"/>
  <c r="I1742" i="21"/>
  <c r="P1742" i="21"/>
  <c r="O1742" i="21"/>
  <c r="Q1742" i="21"/>
  <c r="K1742" i="21"/>
  <c r="M1742" i="21"/>
  <c r="H1743" i="21"/>
  <c r="D1737" i="21"/>
  <c r="P1743" i="21"/>
  <c r="N1743" i="21"/>
  <c r="L1743" i="21"/>
  <c r="J1743" i="21"/>
  <c r="I1743" i="21"/>
  <c r="E1737" i="21"/>
  <c r="F1737" i="21"/>
  <c r="K1743" i="21"/>
  <c r="Q1743" i="21"/>
  <c r="M1743" i="21"/>
  <c r="O1743" i="21"/>
  <c r="D1738" i="21"/>
  <c r="H1744" i="21"/>
  <c r="E1738" i="21"/>
  <c r="F1738" i="21"/>
  <c r="L1744" i="21"/>
  <c r="J1744" i="21"/>
  <c r="N1744" i="21"/>
  <c r="P1744" i="21"/>
  <c r="I1744" i="21"/>
  <c r="O1744" i="21"/>
  <c r="K1744" i="21"/>
  <c r="Q1744" i="21"/>
  <c r="M1744" i="21"/>
  <c r="H1745" i="21"/>
  <c r="D1739" i="21"/>
  <c r="J1745" i="21"/>
  <c r="I1745" i="21"/>
  <c r="L1745" i="21"/>
  <c r="P1745" i="21"/>
  <c r="N1745" i="21"/>
  <c r="E1739" i="21"/>
  <c r="F1739" i="21"/>
  <c r="O1745" i="21"/>
  <c r="K1745" i="21"/>
  <c r="M1745" i="21"/>
  <c r="Q1745" i="21"/>
  <c r="D1740" i="21"/>
  <c r="H1746" i="21"/>
  <c r="F1740" i="21"/>
  <c r="E1740" i="21"/>
  <c r="I1746" i="21"/>
  <c r="L1746" i="21"/>
  <c r="N1746" i="21"/>
  <c r="J1746" i="21"/>
  <c r="P1746" i="21"/>
  <c r="K1746" i="21"/>
  <c r="O1746" i="21"/>
  <c r="Q1746" i="21"/>
  <c r="M1746" i="21"/>
  <c r="H1747" i="21"/>
  <c r="D1741" i="21"/>
  <c r="I1747" i="21"/>
  <c r="L1747" i="21"/>
  <c r="J1747" i="21"/>
  <c r="P1747" i="21"/>
  <c r="N1747" i="21"/>
  <c r="E1741" i="21"/>
  <c r="F1741" i="21"/>
  <c r="K1747" i="21"/>
  <c r="Q1747" i="21"/>
  <c r="M1747" i="21"/>
  <c r="O1747" i="21"/>
  <c r="D1742" i="21"/>
  <c r="H1748" i="21"/>
  <c r="E1742" i="21"/>
  <c r="F1742" i="21"/>
  <c r="N1748" i="21"/>
  <c r="P1748" i="21"/>
  <c r="L1748" i="21"/>
  <c r="J1748" i="21"/>
  <c r="I1748" i="21"/>
  <c r="Q1748" i="21"/>
  <c r="O1748" i="21"/>
  <c r="K1748" i="21"/>
  <c r="M1748" i="21"/>
  <c r="H1749" i="21"/>
  <c r="D1743" i="21"/>
  <c r="N1749" i="21"/>
  <c r="P1749" i="21"/>
  <c r="L1749" i="21"/>
  <c r="J1749" i="21"/>
  <c r="I1749" i="21"/>
  <c r="F1743" i="21"/>
  <c r="E1743" i="21"/>
  <c r="M1749" i="21"/>
  <c r="O1749" i="21"/>
  <c r="K1749" i="21"/>
  <c r="Q1749" i="21"/>
  <c r="D1744" i="21"/>
  <c r="H1750" i="21"/>
  <c r="F1744" i="21"/>
  <c r="E1744" i="21"/>
  <c r="L1750" i="21"/>
  <c r="J1750" i="21"/>
  <c r="N1750" i="21"/>
  <c r="I1750" i="21"/>
  <c r="P1750" i="21"/>
  <c r="Q1750" i="21"/>
  <c r="M1750" i="21"/>
  <c r="O1750" i="21"/>
  <c r="K1750" i="21"/>
  <c r="D1745" i="21"/>
  <c r="H1751" i="21"/>
  <c r="E1745" i="21"/>
  <c r="F1745" i="21"/>
  <c r="J1751" i="21"/>
  <c r="P1751" i="21"/>
  <c r="I1751" i="21"/>
  <c r="N1751" i="21"/>
  <c r="L1751" i="21"/>
  <c r="Q1751" i="21"/>
  <c r="K1751" i="21"/>
  <c r="M1751" i="21"/>
  <c r="O1751" i="21"/>
  <c r="H1752" i="21"/>
  <c r="D1746" i="21"/>
  <c r="J1752" i="21"/>
  <c r="I1752" i="21"/>
  <c r="N1752" i="21"/>
  <c r="P1752" i="21"/>
  <c r="L1752" i="21"/>
  <c r="E1746" i="21"/>
  <c r="F1746" i="21"/>
  <c r="O1752" i="21"/>
  <c r="Q1752" i="21"/>
  <c r="K1752" i="21"/>
  <c r="M1752" i="21"/>
  <c r="D1747" i="21"/>
  <c r="H1753" i="21"/>
  <c r="E1747" i="21"/>
  <c r="F1747" i="21"/>
  <c r="J1753" i="21"/>
  <c r="I1753" i="21"/>
  <c r="N1753" i="21"/>
  <c r="L1753" i="21"/>
  <c r="P1753" i="21"/>
  <c r="O1753" i="21"/>
  <c r="Q1753" i="21"/>
  <c r="M1753" i="21"/>
  <c r="K1753" i="21"/>
  <c r="H1754" i="21"/>
  <c r="D1748" i="21"/>
  <c r="N1754" i="21"/>
  <c r="I1754" i="21"/>
  <c r="P1754" i="21"/>
  <c r="J1754" i="21"/>
  <c r="L1754" i="21"/>
  <c r="E1748" i="21"/>
  <c r="F1748" i="21"/>
  <c r="K1754" i="21"/>
  <c r="M1754" i="21"/>
  <c r="Q1754" i="21"/>
  <c r="O1754" i="21"/>
  <c r="D1749" i="21"/>
  <c r="H1755" i="21"/>
  <c r="F1749" i="21"/>
  <c r="E1749" i="21"/>
  <c r="N1755" i="21"/>
  <c r="L1755" i="21"/>
  <c r="I1755" i="21"/>
  <c r="J1755" i="21"/>
  <c r="P1755" i="21"/>
  <c r="Q1755" i="21"/>
  <c r="O1755" i="21"/>
  <c r="K1755" i="21"/>
  <c r="M1755" i="21"/>
  <c r="H1756" i="21"/>
  <c r="D1750" i="21"/>
  <c r="J1756" i="21"/>
  <c r="N1756" i="21"/>
  <c r="L1756" i="21"/>
  <c r="I1756" i="21"/>
  <c r="P1756" i="21"/>
  <c r="E1750" i="21"/>
  <c r="F1750" i="21"/>
  <c r="M1756" i="21"/>
  <c r="Q1756" i="21"/>
  <c r="O1756" i="21"/>
  <c r="K1756" i="21"/>
  <c r="D1751" i="21"/>
  <c r="H1757" i="21"/>
  <c r="F1751" i="21"/>
  <c r="E1751" i="21"/>
  <c r="N1757" i="21"/>
  <c r="I1757" i="21"/>
  <c r="P1757" i="21"/>
  <c r="L1757" i="21"/>
  <c r="J1757" i="21"/>
  <c r="M1757" i="21"/>
  <c r="Q1757" i="21"/>
  <c r="O1757" i="21"/>
  <c r="K1757" i="21"/>
  <c r="H1758" i="21"/>
  <c r="D1752" i="21"/>
  <c r="J1758" i="21"/>
  <c r="N1758" i="21"/>
  <c r="I1758" i="21"/>
  <c r="P1758" i="21"/>
  <c r="L1758" i="21"/>
  <c r="E1752" i="21"/>
  <c r="F1752" i="21"/>
  <c r="K1758" i="21"/>
  <c r="Q1758" i="21"/>
  <c r="M1758" i="21"/>
  <c r="O1758" i="21"/>
  <c r="D1753" i="21"/>
  <c r="H1759" i="21"/>
  <c r="E1753" i="21"/>
  <c r="F1753" i="21"/>
  <c r="P1759" i="21"/>
  <c r="J1759" i="21"/>
  <c r="I1759" i="21"/>
  <c r="N1759" i="21"/>
  <c r="L1759" i="21"/>
  <c r="O1759" i="21"/>
  <c r="K1759" i="21"/>
  <c r="Q1759" i="21"/>
  <c r="M1759" i="21"/>
  <c r="H1760" i="21"/>
  <c r="D1754" i="21"/>
  <c r="N1760" i="21"/>
  <c r="L1760" i="21"/>
  <c r="J1760" i="21"/>
  <c r="I1760" i="21"/>
  <c r="P1760" i="21"/>
  <c r="F1754" i="21"/>
  <c r="E1754" i="21"/>
  <c r="Q1760" i="21"/>
  <c r="O1760" i="21"/>
  <c r="M1760" i="21"/>
  <c r="K1760" i="21"/>
  <c r="D1755" i="21"/>
  <c r="H1761" i="21"/>
  <c r="F1755" i="21"/>
  <c r="E1755" i="21"/>
  <c r="L1761" i="21"/>
  <c r="N1761" i="21"/>
  <c r="I1761" i="21"/>
  <c r="J1761" i="21"/>
  <c r="P1761" i="21"/>
  <c r="K1761" i="21"/>
  <c r="M1761" i="21"/>
  <c r="Q1761" i="21"/>
  <c r="O1761" i="21"/>
  <c r="H1762" i="21"/>
  <c r="D1756" i="21"/>
  <c r="J1762" i="21"/>
  <c r="I1762" i="21"/>
  <c r="L1762" i="21"/>
  <c r="P1762" i="21"/>
  <c r="N1762" i="21"/>
  <c r="F1756" i="21"/>
  <c r="E1756" i="21"/>
  <c r="K1762" i="21"/>
  <c r="O1762" i="21"/>
  <c r="M1762" i="21"/>
  <c r="Q1762" i="21"/>
  <c r="D1757" i="21"/>
  <c r="H1763" i="21"/>
  <c r="F1757" i="21"/>
  <c r="E1757" i="21"/>
  <c r="N1763" i="21"/>
  <c r="P1763" i="21"/>
  <c r="I1763" i="21"/>
  <c r="L1763" i="21"/>
  <c r="J1763" i="21"/>
  <c r="M1763" i="21"/>
  <c r="Q1763" i="21"/>
  <c r="K1763" i="21"/>
  <c r="O1763" i="21"/>
  <c r="H1764" i="21"/>
  <c r="D1758" i="21"/>
  <c r="L1764" i="21"/>
  <c r="J1764" i="21"/>
  <c r="P1764" i="21"/>
  <c r="N1764" i="21"/>
  <c r="I1764" i="21"/>
  <c r="E1758" i="21"/>
  <c r="F1758" i="21"/>
  <c r="K1764" i="21"/>
  <c r="Q1764" i="21"/>
  <c r="M1764" i="21"/>
  <c r="O1764" i="21"/>
  <c r="D1759" i="21"/>
  <c r="H1765" i="21"/>
  <c r="F1759" i="21"/>
  <c r="E1759" i="21"/>
  <c r="L1765" i="21"/>
  <c r="N1765" i="21"/>
  <c r="I1765" i="21"/>
  <c r="J1765" i="21"/>
  <c r="P1765" i="21"/>
  <c r="M1765" i="21"/>
  <c r="K1765" i="21"/>
  <c r="O1765" i="21"/>
  <c r="Q1765" i="21"/>
  <c r="H1766" i="21"/>
  <c r="D1760" i="21"/>
  <c r="L1766" i="21"/>
  <c r="P1766" i="21"/>
  <c r="J1766" i="21"/>
  <c r="N1766" i="21"/>
  <c r="I1766" i="21"/>
  <c r="E1760" i="21"/>
  <c r="F1760" i="21"/>
  <c r="K1766" i="21"/>
  <c r="Q1766" i="21"/>
  <c r="M1766" i="21"/>
  <c r="O1766" i="21"/>
  <c r="D1761" i="21"/>
  <c r="H1767" i="21"/>
  <c r="E1761" i="21"/>
  <c r="F1761" i="21"/>
  <c r="J1767" i="21"/>
  <c r="I1767" i="21"/>
  <c r="N1767" i="21"/>
  <c r="P1767" i="21"/>
  <c r="L1767" i="21"/>
  <c r="M1767" i="21"/>
  <c r="K1767" i="21"/>
  <c r="O1767" i="21"/>
  <c r="Q1767" i="21"/>
  <c r="H1768" i="21"/>
  <c r="D1762" i="21"/>
  <c r="L1768" i="21"/>
  <c r="N1768" i="21"/>
  <c r="J1768" i="21"/>
  <c r="I1768" i="21"/>
  <c r="P1768" i="21"/>
  <c r="E1762" i="21"/>
  <c r="F1762" i="21"/>
  <c r="M1768" i="21"/>
  <c r="K1768" i="21"/>
  <c r="Q1768" i="21"/>
  <c r="O1768" i="21"/>
  <c r="D1763" i="21"/>
  <c r="H1769" i="21"/>
  <c r="E1763" i="21"/>
  <c r="F1763" i="21"/>
  <c r="L1769" i="21"/>
  <c r="J1769" i="21"/>
  <c r="P1769" i="21"/>
  <c r="N1769" i="21"/>
  <c r="I1769" i="21"/>
  <c r="M1769" i="21"/>
  <c r="O1769" i="21"/>
  <c r="K1769" i="21"/>
  <c r="Q1769" i="21"/>
  <c r="H1770" i="21"/>
  <c r="D1764" i="21"/>
  <c r="L1770" i="21"/>
  <c r="N1770" i="21"/>
  <c r="P1770" i="21"/>
  <c r="J1770" i="21"/>
  <c r="I1770" i="21"/>
  <c r="F1764" i="21"/>
  <c r="E1764" i="21"/>
  <c r="I13" i="13"/>
  <c r="G13" i="13"/>
  <c r="G4" i="27"/>
  <c r="I4" i="27"/>
  <c r="G14" i="27"/>
  <c r="I14" i="27"/>
  <c r="G4" i="28"/>
  <c r="I4" i="28"/>
  <c r="G14" i="26"/>
  <c r="I14" i="26"/>
  <c r="I4" i="13"/>
  <c r="G4" i="13"/>
  <c r="G13" i="27"/>
  <c r="I13" i="27"/>
  <c r="G5" i="28"/>
  <c r="I5" i="28"/>
  <c r="I3" i="29"/>
  <c r="G3" i="29"/>
  <c r="G12" i="28"/>
  <c r="I12" i="28"/>
  <c r="G12" i="26"/>
  <c r="I12" i="26"/>
  <c r="G12" i="27"/>
  <c r="I12" i="27"/>
  <c r="I14" i="28"/>
  <c r="G14" i="28"/>
  <c r="G3" i="13"/>
  <c r="I3" i="13"/>
  <c r="I11" i="28"/>
  <c r="G11" i="28"/>
  <c r="I7" i="28"/>
  <c r="G7" i="28"/>
  <c r="G3" i="26"/>
  <c r="I3" i="26"/>
  <c r="I6" i="28"/>
  <c r="G6" i="28"/>
  <c r="G6" i="26"/>
  <c r="I6" i="26"/>
  <c r="G4" i="26"/>
  <c r="I4" i="26"/>
  <c r="I11" i="26"/>
  <c r="G11" i="26"/>
  <c r="G10" i="28"/>
  <c r="I10" i="28"/>
  <c r="G10" i="13"/>
  <c r="I10" i="13"/>
  <c r="I6" i="27"/>
  <c r="G6" i="27"/>
  <c r="I7" i="13"/>
  <c r="G7" i="13"/>
  <c r="I13" i="28"/>
  <c r="G13" i="28"/>
  <c r="I11" i="13"/>
  <c r="G11" i="13"/>
  <c r="I10" i="26"/>
  <c r="G10" i="26"/>
  <c r="I5" i="27"/>
  <c r="G5" i="27"/>
  <c r="G4" i="29"/>
  <c r="I4" i="29"/>
  <c r="G7" i="26"/>
  <c r="I7" i="26"/>
  <c r="I13" i="26"/>
  <c r="G13" i="26"/>
  <c r="G10" i="27"/>
  <c r="I10" i="27"/>
  <c r="G12" i="13"/>
  <c r="I12" i="13"/>
  <c r="G5" i="29"/>
  <c r="I5" i="29"/>
  <c r="G14" i="13"/>
  <c r="I14" i="13"/>
  <c r="G5" i="13"/>
  <c r="I5" i="13"/>
  <c r="I3" i="28"/>
  <c r="G3" i="28"/>
  <c r="G7" i="27"/>
  <c r="I7" i="27"/>
  <c r="G5" i="26"/>
  <c r="I5" i="26"/>
  <c r="I6" i="29"/>
  <c r="G6" i="29"/>
  <c r="I7" i="29"/>
  <c r="G7" i="29"/>
  <c r="I6" i="13"/>
  <c r="G6" i="13"/>
  <c r="I3" i="27"/>
  <c r="G3" i="27"/>
  <c r="G11" i="27"/>
  <c r="I11" i="27"/>
  <c r="M1770" i="21"/>
  <c r="Q1770" i="21"/>
  <c r="O1770" i="21"/>
  <c r="K1770" i="21"/>
  <c r="J11" i="27" l="1"/>
  <c r="H11" i="27"/>
  <c r="H3" i="27"/>
  <c r="J3" i="27"/>
  <c r="K3" i="27" s="1"/>
  <c r="H6" i="13"/>
  <c r="J6" i="13"/>
  <c r="K6" i="13" s="1"/>
  <c r="H7" i="29"/>
  <c r="J7" i="29"/>
  <c r="K7" i="29" s="1"/>
  <c r="H6" i="29"/>
  <c r="J6" i="29"/>
  <c r="K6" i="29" s="1"/>
  <c r="J5" i="26"/>
  <c r="H5" i="26"/>
  <c r="J7" i="27"/>
  <c r="H7" i="27"/>
  <c r="H3" i="28"/>
  <c r="J3" i="28"/>
  <c r="K3" i="28" s="1"/>
  <c r="J5" i="13"/>
  <c r="H5" i="13"/>
  <c r="J14" i="13"/>
  <c r="H14" i="13"/>
  <c r="J5" i="29"/>
  <c r="H5" i="29"/>
  <c r="J12" i="13"/>
  <c r="H12" i="13"/>
  <c r="J10" i="27"/>
  <c r="H10" i="27"/>
  <c r="H13" i="26"/>
  <c r="J13" i="26"/>
  <c r="K13" i="26" s="1"/>
  <c r="J7" i="26"/>
  <c r="H7" i="26"/>
  <c r="J4" i="29"/>
  <c r="H4" i="29"/>
  <c r="H5" i="27"/>
  <c r="J5" i="27"/>
  <c r="K5" i="27" s="1"/>
  <c r="H10" i="26"/>
  <c r="J10" i="26"/>
  <c r="K10" i="26" s="1"/>
  <c r="H11" i="13"/>
  <c r="J11" i="13"/>
  <c r="K11" i="13" s="1"/>
  <c r="H13" i="28"/>
  <c r="J13" i="28"/>
  <c r="K13" i="28" s="1"/>
  <c r="H7" i="13"/>
  <c r="J7" i="13"/>
  <c r="K7" i="13" s="1"/>
  <c r="H6" i="27"/>
  <c r="J6" i="27"/>
  <c r="K6" i="27" s="1"/>
  <c r="J10" i="13"/>
  <c r="H10" i="13"/>
  <c r="J10" i="28"/>
  <c r="H10" i="28"/>
  <c r="H11" i="26"/>
  <c r="J11" i="26"/>
  <c r="K11" i="26" s="1"/>
  <c r="J4" i="26"/>
  <c r="H4" i="26"/>
  <c r="J6" i="26"/>
  <c r="H6" i="26"/>
  <c r="H6" i="28"/>
  <c r="J6" i="28"/>
  <c r="K6" i="28" s="1"/>
  <c r="J3" i="26"/>
  <c r="H3" i="26"/>
  <c r="H7" i="28"/>
  <c r="J7" i="28"/>
  <c r="K7" i="28" s="1"/>
  <c r="H11" i="28"/>
  <c r="J11" i="28"/>
  <c r="K11" i="28" s="1"/>
  <c r="J3" i="13"/>
  <c r="H3" i="13"/>
  <c r="H14" i="28"/>
  <c r="J14" i="28"/>
  <c r="K14" i="28" s="1"/>
  <c r="J12" i="27"/>
  <c r="H12" i="27"/>
  <c r="J12" i="26"/>
  <c r="H12" i="26"/>
  <c r="J12" i="28"/>
  <c r="H12" i="28"/>
  <c r="H3" i="29"/>
  <c r="J3" i="29"/>
  <c r="K3" i="29" s="1"/>
  <c r="J5" i="28"/>
  <c r="H5" i="28"/>
  <c r="J13" i="27"/>
  <c r="H13" i="27"/>
  <c r="H4" i="13"/>
  <c r="J4" i="13"/>
  <c r="K4" i="13" s="1"/>
  <c r="J14" i="26"/>
  <c r="H14" i="26"/>
  <c r="J4" i="28"/>
  <c r="H4" i="28"/>
  <c r="J14" i="27"/>
  <c r="H14" i="27"/>
  <c r="J4" i="27"/>
  <c r="H4" i="27"/>
  <c r="H13" i="13"/>
  <c r="J13" i="13"/>
  <c r="K13" i="13" s="1"/>
  <c r="D1765" i="21"/>
  <c r="H1771" i="21"/>
  <c r="E1765" i="21"/>
  <c r="F1765" i="21"/>
  <c r="L1771" i="21"/>
  <c r="P1771" i="21"/>
  <c r="J1771" i="21"/>
  <c r="N1771" i="21"/>
  <c r="I1771" i="21"/>
  <c r="K1771" i="21"/>
  <c r="M1771" i="21"/>
  <c r="Q1771" i="21"/>
  <c r="O1771" i="21"/>
  <c r="K4" i="27" l="1"/>
  <c r="K12" i="28"/>
  <c r="K3" i="13"/>
  <c r="K10" i="28"/>
  <c r="K4" i="29"/>
  <c r="K12" i="13"/>
  <c r="K14" i="27"/>
  <c r="K13" i="27"/>
  <c r="K12" i="26"/>
  <c r="K6" i="26"/>
  <c r="K10" i="13"/>
  <c r="K7" i="26"/>
  <c r="K5" i="29"/>
  <c r="K7" i="27"/>
  <c r="K4" i="28"/>
  <c r="K5" i="28"/>
  <c r="K12" i="27"/>
  <c r="K4" i="26"/>
  <c r="K14" i="13"/>
  <c r="K5" i="26"/>
  <c r="K14" i="26"/>
  <c r="K3" i="26"/>
  <c r="K10" i="27"/>
  <c r="K5" i="13"/>
  <c r="K11" i="27"/>
  <c r="H1772" i="21"/>
  <c r="D1766" i="21"/>
  <c r="L1772" i="21"/>
  <c r="J1772" i="21"/>
  <c r="I1772" i="21"/>
  <c r="N1772" i="21"/>
  <c r="P1772" i="21"/>
  <c r="E1766" i="21"/>
  <c r="F1766" i="21"/>
  <c r="Q1772" i="21"/>
  <c r="M1772" i="21"/>
  <c r="O1772" i="21"/>
  <c r="K1772" i="21"/>
  <c r="D1767" i="21"/>
  <c r="H1773" i="21"/>
  <c r="E1767" i="21"/>
  <c r="F1767" i="21"/>
  <c r="N1773" i="21"/>
  <c r="P1773" i="21"/>
  <c r="L1773" i="21"/>
  <c r="J1773" i="21"/>
  <c r="I1773" i="21"/>
  <c r="M1773" i="21"/>
  <c r="O1773" i="21"/>
  <c r="K1773" i="21"/>
  <c r="Q1773" i="21"/>
  <c r="H1774" i="21"/>
  <c r="D1768" i="21"/>
  <c r="L1774" i="21"/>
  <c r="P1774" i="21"/>
  <c r="J1774" i="21"/>
  <c r="I1774" i="21"/>
  <c r="N1774" i="21"/>
  <c r="F1768" i="21"/>
  <c r="E1768" i="21"/>
  <c r="Q1774" i="21"/>
  <c r="M1774" i="21"/>
  <c r="O1774" i="21"/>
  <c r="K1774" i="21"/>
  <c r="D1769" i="21"/>
  <c r="H1775" i="21"/>
  <c r="F1769" i="21"/>
  <c r="E1769" i="21"/>
  <c r="I1775" i="21"/>
  <c r="L1775" i="21"/>
  <c r="J1775" i="21"/>
  <c r="P1775" i="21"/>
  <c r="N1775" i="21"/>
  <c r="K1775" i="21"/>
  <c r="Q1775" i="21"/>
  <c r="M1775" i="21"/>
  <c r="O1775" i="21"/>
  <c r="H1776" i="21"/>
  <c r="D1770" i="21"/>
  <c r="L1776" i="21"/>
  <c r="J1776" i="21"/>
  <c r="P1776" i="21"/>
  <c r="N1776" i="21"/>
  <c r="I1776" i="21"/>
  <c r="E1770" i="21"/>
  <c r="F1770" i="21"/>
  <c r="Q1776" i="21"/>
  <c r="O1776" i="21"/>
  <c r="K1776" i="21"/>
  <c r="M1776" i="21"/>
  <c r="D1771" i="21"/>
  <c r="H1777" i="21"/>
  <c r="F1771" i="21"/>
  <c r="E1771" i="21"/>
  <c r="I1777" i="21"/>
  <c r="L1777" i="21"/>
  <c r="J1777" i="21"/>
  <c r="P1777" i="21"/>
  <c r="N1777" i="21"/>
  <c r="M1777" i="21"/>
  <c r="O1777" i="21"/>
  <c r="K1777" i="21"/>
  <c r="Q1777" i="21"/>
  <c r="H1778" i="21"/>
  <c r="D1772" i="21"/>
  <c r="P1778" i="21"/>
  <c r="N1778" i="21"/>
  <c r="I1778" i="21"/>
  <c r="L1778" i="21"/>
  <c r="J1778" i="21"/>
  <c r="E1772" i="21"/>
  <c r="F1772" i="21"/>
  <c r="M1778" i="21"/>
  <c r="K1778" i="21"/>
  <c r="Q1778" i="21"/>
  <c r="O1778" i="21"/>
  <c r="D1773" i="21"/>
  <c r="H1779" i="21"/>
  <c r="E1773" i="21"/>
  <c r="F1773" i="21"/>
  <c r="I1779" i="21"/>
  <c r="P1779" i="21"/>
  <c r="N1779" i="21"/>
  <c r="L1779" i="21"/>
  <c r="J1779" i="21"/>
  <c r="Q1779" i="21"/>
  <c r="K1779" i="21"/>
  <c r="M1779" i="21"/>
  <c r="O1779" i="21"/>
  <c r="H1780" i="21"/>
  <c r="D1774" i="21"/>
  <c r="I1780" i="21"/>
  <c r="L1780" i="21"/>
  <c r="J1780" i="21"/>
  <c r="P1780" i="21"/>
  <c r="N1780" i="21"/>
  <c r="E1774" i="21"/>
  <c r="F1774" i="21"/>
  <c r="Q1780" i="21"/>
  <c r="M1780" i="21"/>
  <c r="O1780" i="21"/>
  <c r="K1780" i="21"/>
  <c r="D1775" i="21"/>
  <c r="H1781" i="21"/>
  <c r="F1775" i="21"/>
  <c r="E1775" i="21"/>
  <c r="P1781" i="21"/>
  <c r="N1781" i="21"/>
  <c r="I1781" i="21"/>
  <c r="L1781" i="21"/>
  <c r="J1781" i="21"/>
  <c r="M1781" i="21"/>
  <c r="O1781" i="21"/>
  <c r="K1781" i="21"/>
  <c r="Q1781" i="21"/>
  <c r="H1782" i="21"/>
  <c r="D1776" i="21"/>
  <c r="I1782" i="21"/>
  <c r="L1782" i="21"/>
  <c r="J1782" i="21"/>
  <c r="P1782" i="21"/>
  <c r="N1782" i="21"/>
  <c r="F1776" i="21"/>
  <c r="E1776" i="21"/>
  <c r="K1782" i="21"/>
  <c r="Q1782" i="21"/>
  <c r="O1782" i="21"/>
  <c r="M1782" i="21"/>
  <c r="D1777" i="21"/>
  <c r="H1783" i="21"/>
  <c r="F1777" i="21"/>
  <c r="E1777" i="21"/>
  <c r="J1783" i="21"/>
  <c r="I1783" i="21"/>
  <c r="P1783" i="21"/>
  <c r="N1783" i="21"/>
  <c r="L1783" i="21"/>
  <c r="K1783" i="21"/>
  <c r="Q1783" i="21"/>
  <c r="M1783" i="21"/>
  <c r="O1783" i="21"/>
  <c r="H1784" i="21"/>
  <c r="D1778" i="21"/>
  <c r="L1784" i="21"/>
  <c r="J1784" i="21"/>
  <c r="P1784" i="21"/>
  <c r="N1784" i="21"/>
  <c r="I1784" i="21"/>
  <c r="E1778" i="21"/>
  <c r="F1778" i="21"/>
  <c r="Q1784" i="21"/>
  <c r="M1784" i="21"/>
  <c r="O1784" i="21"/>
  <c r="K1784" i="21"/>
  <c r="D1779" i="21"/>
  <c r="H1785" i="21"/>
  <c r="E1779" i="21"/>
  <c r="F1779" i="21"/>
  <c r="J1785" i="21"/>
  <c r="L1785" i="21"/>
  <c r="P1785" i="21"/>
  <c r="N1785" i="21"/>
  <c r="I1785" i="21"/>
  <c r="M1785" i="21"/>
  <c r="O1785" i="21"/>
  <c r="K1785" i="21"/>
  <c r="Q1785" i="21"/>
  <c r="H1786" i="21"/>
  <c r="D1780" i="21"/>
  <c r="P1786" i="21"/>
  <c r="N1786" i="21"/>
  <c r="I1786" i="21"/>
  <c r="L1786" i="21"/>
  <c r="J1786" i="21"/>
  <c r="F1780" i="21"/>
  <c r="E1780" i="21"/>
  <c r="O1786" i="21"/>
  <c r="K1786" i="21"/>
  <c r="Q1786" i="21"/>
  <c r="M1786" i="21"/>
  <c r="H1787" i="21"/>
  <c r="D1781" i="21"/>
  <c r="L1787" i="21"/>
  <c r="J1787" i="21"/>
  <c r="I1787" i="21"/>
  <c r="P1787" i="21"/>
  <c r="N1787" i="21"/>
  <c r="E1781" i="21"/>
  <c r="F1781" i="21"/>
  <c r="K1787" i="21"/>
  <c r="Q1787" i="21"/>
  <c r="O1787" i="21"/>
  <c r="M1787" i="21"/>
  <c r="D1782" i="21"/>
  <c r="H1788" i="21"/>
  <c r="E1782" i="21"/>
  <c r="F1782" i="21"/>
  <c r="I1788" i="21"/>
  <c r="L1788" i="21"/>
  <c r="J1788" i="21"/>
  <c r="P1788" i="21"/>
  <c r="N1788" i="21"/>
  <c r="Q1788" i="21"/>
  <c r="M1788" i="21"/>
  <c r="O1788" i="21"/>
  <c r="K1788" i="21"/>
  <c r="H1789" i="21"/>
  <c r="D1783" i="21"/>
  <c r="P1789" i="21"/>
  <c r="N1789" i="21"/>
  <c r="I1789" i="21"/>
  <c r="L1789" i="21"/>
  <c r="J1789" i="21"/>
  <c r="F1783" i="21"/>
  <c r="E1783" i="21"/>
  <c r="M1789" i="21"/>
  <c r="O1789" i="21"/>
  <c r="K1789" i="21"/>
  <c r="Q1789" i="21"/>
  <c r="D1784" i="21"/>
  <c r="H1790" i="21"/>
  <c r="F1784" i="21"/>
  <c r="E1784" i="21"/>
  <c r="I1790" i="21"/>
  <c r="L1790" i="21"/>
  <c r="J1790" i="21"/>
  <c r="P1790" i="21"/>
  <c r="N1790" i="21"/>
  <c r="M1790" i="21"/>
  <c r="K1790" i="21"/>
  <c r="Q1790" i="21"/>
  <c r="O1790" i="21"/>
  <c r="H1791" i="21"/>
  <c r="D1785" i="21"/>
  <c r="N1791" i="21"/>
  <c r="L1791" i="21"/>
  <c r="J1791" i="21"/>
  <c r="I1791" i="21"/>
  <c r="P1791" i="21"/>
  <c r="E1785" i="21"/>
  <c r="F1785" i="21"/>
  <c r="K1791" i="21"/>
  <c r="Q1791" i="21"/>
  <c r="M1791" i="21"/>
  <c r="O1791" i="21"/>
  <c r="D1786" i="21"/>
  <c r="H1792" i="21"/>
  <c r="F1786" i="21"/>
  <c r="E1786" i="21"/>
  <c r="L1792" i="21"/>
  <c r="J1792" i="21"/>
  <c r="P1792" i="21"/>
  <c r="N1792" i="21"/>
  <c r="I1792" i="21"/>
  <c r="Q1792" i="21"/>
  <c r="O1792" i="21"/>
  <c r="K1792" i="21"/>
  <c r="M1792" i="21"/>
  <c r="H1793" i="21"/>
  <c r="D1787" i="21"/>
  <c r="I1793" i="21"/>
  <c r="L1793" i="21"/>
  <c r="J1793" i="21"/>
  <c r="P1793" i="21"/>
  <c r="N1793" i="21"/>
  <c r="F1787" i="21"/>
  <c r="E1787" i="21"/>
  <c r="M1793" i="21"/>
  <c r="O1793" i="21"/>
  <c r="K1793" i="21"/>
  <c r="Q1793" i="21"/>
  <c r="D1788" i="21"/>
  <c r="H1794" i="21"/>
  <c r="F1788" i="21"/>
  <c r="E1788" i="21"/>
  <c r="P1794" i="21"/>
  <c r="N1794" i="21"/>
  <c r="I1794" i="21"/>
  <c r="L1794" i="21"/>
  <c r="J1794" i="21"/>
  <c r="M1794" i="21"/>
  <c r="K1794" i="21"/>
  <c r="Q1794" i="21"/>
  <c r="O1794" i="21"/>
  <c r="H1795" i="21"/>
  <c r="D1789" i="21"/>
  <c r="L1795" i="21"/>
  <c r="J1795" i="21"/>
  <c r="I1795" i="21"/>
  <c r="P1795" i="21"/>
  <c r="N1795" i="21"/>
  <c r="E1789" i="21"/>
  <c r="F1789" i="21"/>
  <c r="Q1795" i="21"/>
  <c r="K1795" i="21"/>
  <c r="M1795" i="21"/>
  <c r="O1795" i="21"/>
  <c r="D1790" i="21"/>
  <c r="H1796" i="21"/>
  <c r="F1790" i="21"/>
  <c r="E1790" i="21"/>
  <c r="I1796" i="21"/>
  <c r="L1796" i="21"/>
  <c r="J1796" i="21"/>
  <c r="P1796" i="21"/>
  <c r="N1796" i="21"/>
  <c r="Q1796" i="21"/>
  <c r="M1796" i="21"/>
  <c r="O1796" i="21"/>
  <c r="K1796" i="21"/>
  <c r="H1797" i="21"/>
  <c r="D1791" i="21"/>
  <c r="P1797" i="21"/>
  <c r="N1797" i="21"/>
  <c r="I1797" i="21"/>
  <c r="L1797" i="21"/>
  <c r="J1797" i="21"/>
  <c r="F1791" i="21"/>
  <c r="E1791" i="21"/>
  <c r="M1797" i="21"/>
  <c r="O1797" i="21"/>
  <c r="K1797" i="21"/>
  <c r="Q1797" i="21"/>
  <c r="D1792" i="21"/>
  <c r="H1798" i="21"/>
  <c r="F1792" i="21"/>
  <c r="E1792" i="21"/>
  <c r="I1798" i="21"/>
  <c r="L1798" i="21"/>
  <c r="J1798" i="21"/>
  <c r="P1798" i="21"/>
  <c r="N1798" i="21"/>
  <c r="K1798" i="21"/>
  <c r="Q1798" i="21"/>
  <c r="O1798" i="21"/>
  <c r="M1798" i="21"/>
  <c r="H1799" i="21"/>
  <c r="D1793" i="21"/>
  <c r="J1799" i="21"/>
  <c r="I1799" i="21"/>
  <c r="P1799" i="21"/>
  <c r="N1799" i="21"/>
  <c r="L1799" i="21"/>
  <c r="E1793" i="21"/>
  <c r="F1793" i="21"/>
  <c r="K1799" i="21"/>
  <c r="Q1799" i="21"/>
  <c r="O1799" i="21"/>
  <c r="M1799" i="21"/>
  <c r="D1794" i="21"/>
  <c r="H1800" i="21"/>
  <c r="E1794" i="21"/>
  <c r="F1794" i="21"/>
  <c r="L1800" i="21"/>
  <c r="J1800" i="21"/>
  <c r="P1800" i="21"/>
  <c r="N1800" i="21"/>
  <c r="I1800" i="21"/>
  <c r="Q1800" i="21"/>
  <c r="M1800" i="21"/>
  <c r="O1800" i="21"/>
  <c r="K1800" i="21"/>
  <c r="H1801" i="21"/>
  <c r="D1795" i="21"/>
  <c r="J1801" i="21"/>
  <c r="L1801" i="21"/>
  <c r="P1801" i="21"/>
  <c r="N1801" i="21"/>
  <c r="I1801" i="21"/>
  <c r="F1795" i="21"/>
  <c r="E1795" i="21"/>
  <c r="M1801" i="21"/>
  <c r="O1801" i="21"/>
  <c r="K1801" i="21"/>
  <c r="Q1801" i="21"/>
  <c r="D1796" i="21"/>
  <c r="H1802" i="21"/>
  <c r="E1796" i="21"/>
  <c r="F1796" i="21"/>
  <c r="P1802" i="21"/>
  <c r="N1802" i="21"/>
  <c r="I1802" i="21"/>
  <c r="L1802" i="21"/>
  <c r="J1802" i="21"/>
  <c r="O1802" i="21"/>
  <c r="K1802" i="21"/>
  <c r="Q1802" i="21"/>
  <c r="M1802" i="21"/>
  <c r="H1803" i="21"/>
  <c r="D1797" i="21"/>
  <c r="L1803" i="21"/>
  <c r="J1803" i="21"/>
  <c r="I1803" i="21"/>
  <c r="P1803" i="21"/>
  <c r="N1803" i="21"/>
  <c r="E1797" i="21"/>
  <c r="F1797" i="21"/>
  <c r="K1803" i="21"/>
  <c r="Q1803" i="21"/>
  <c r="O1803" i="21"/>
  <c r="M1803" i="21"/>
  <c r="D1798" i="21"/>
  <c r="H1804" i="21"/>
  <c r="E1798" i="21"/>
  <c r="F1798" i="21"/>
  <c r="I1804" i="21"/>
  <c r="L1804" i="21"/>
  <c r="J1804" i="21"/>
  <c r="P1804" i="21"/>
  <c r="N1804" i="21"/>
  <c r="O1804" i="21"/>
  <c r="K1804" i="21"/>
  <c r="Q1804" i="21"/>
  <c r="M1804" i="21"/>
  <c r="H1805" i="21"/>
  <c r="D1799" i="21"/>
  <c r="J1805" i="21"/>
  <c r="P1805" i="21"/>
  <c r="N1805" i="21"/>
  <c r="I1805" i="21"/>
  <c r="L1805" i="21"/>
  <c r="E1799" i="21"/>
  <c r="F1799" i="21"/>
  <c r="M1805" i="21"/>
  <c r="O1805" i="21"/>
  <c r="K1805" i="21"/>
  <c r="Q1805" i="21"/>
  <c r="D1800" i="21"/>
  <c r="H1806" i="21"/>
  <c r="F1800" i="21"/>
  <c r="E1800" i="21"/>
  <c r="I1806" i="21"/>
  <c r="L1806" i="21"/>
  <c r="J1806" i="21"/>
  <c r="P1806" i="21"/>
  <c r="N1806" i="21"/>
  <c r="O1806" i="21"/>
  <c r="K1806" i="21"/>
  <c r="Q1806" i="21"/>
  <c r="M1806" i="21"/>
  <c r="H1807" i="21"/>
  <c r="D1801" i="21"/>
  <c r="N1807" i="21"/>
  <c r="L1807" i="21"/>
  <c r="J1807" i="21"/>
  <c r="I1807" i="21"/>
  <c r="P1807" i="21"/>
  <c r="F1801" i="21"/>
  <c r="E1801" i="21"/>
  <c r="K1807" i="21"/>
  <c r="Q1807" i="21"/>
  <c r="M1807" i="21"/>
  <c r="O1807" i="21"/>
  <c r="D1802" i="21"/>
  <c r="H1808" i="21"/>
  <c r="E1802" i="21"/>
  <c r="F1802" i="21"/>
  <c r="L1808" i="21"/>
  <c r="J1808" i="21"/>
  <c r="P1808" i="21"/>
  <c r="N1808" i="21"/>
  <c r="I1808" i="21"/>
  <c r="Q1808" i="21"/>
  <c r="O1808" i="21"/>
  <c r="K1808" i="21"/>
  <c r="M1808" i="21"/>
  <c r="H1809" i="21"/>
  <c r="D1803" i="21"/>
  <c r="I1809" i="21"/>
  <c r="L1809" i="21"/>
  <c r="J1809" i="21"/>
  <c r="P1809" i="21"/>
  <c r="N1809" i="21"/>
  <c r="F1803" i="21"/>
  <c r="E1803" i="21"/>
  <c r="M1809" i="21"/>
  <c r="O1809" i="21"/>
  <c r="K1809" i="21"/>
  <c r="Q1809" i="21"/>
  <c r="D1804" i="21"/>
  <c r="H1810" i="21"/>
  <c r="E1804" i="21"/>
  <c r="F1804" i="21"/>
  <c r="P1810" i="21"/>
  <c r="N1810" i="21"/>
  <c r="I1810" i="21"/>
  <c r="L1810" i="21"/>
  <c r="J1810" i="21"/>
  <c r="M1810" i="21"/>
  <c r="K1810" i="21"/>
  <c r="Q1810" i="21"/>
  <c r="O1810" i="21"/>
  <c r="H1811" i="21"/>
  <c r="D1805" i="21"/>
  <c r="L1811" i="21"/>
  <c r="J1811" i="21"/>
  <c r="I1811" i="21"/>
  <c r="P1811" i="21"/>
  <c r="N1811" i="21"/>
  <c r="E1805" i="21"/>
  <c r="F1805" i="21"/>
  <c r="Q1811" i="21"/>
  <c r="K1811" i="21"/>
  <c r="M1811" i="21"/>
  <c r="O1811" i="21"/>
  <c r="D1806" i="21"/>
  <c r="H1812" i="21"/>
  <c r="F1806" i="21"/>
  <c r="E1806" i="21"/>
  <c r="I1812" i="21"/>
  <c r="L1812" i="21"/>
  <c r="J1812" i="21"/>
  <c r="P1812" i="21"/>
  <c r="N1812" i="21"/>
  <c r="Q1812" i="21"/>
  <c r="M1812" i="21"/>
  <c r="O1812" i="21"/>
  <c r="K1812" i="21"/>
  <c r="H1813" i="21"/>
  <c r="D1807" i="21"/>
  <c r="P1813" i="21"/>
  <c r="N1813" i="21"/>
  <c r="I1813" i="21"/>
  <c r="L1813" i="21"/>
  <c r="J1813" i="21"/>
  <c r="E1807" i="21"/>
  <c r="F1807" i="21"/>
  <c r="M1813" i="21"/>
  <c r="O1813" i="21"/>
  <c r="K1813" i="21"/>
  <c r="Q1813" i="21"/>
  <c r="D1808" i="21"/>
  <c r="H1814" i="21"/>
  <c r="E1808" i="21"/>
  <c r="F1808" i="21"/>
  <c r="I1814" i="21"/>
  <c r="L1814" i="21"/>
  <c r="J1814" i="21"/>
  <c r="P1814" i="21"/>
  <c r="N1814" i="21"/>
  <c r="K1814" i="21"/>
  <c r="Q1814" i="21"/>
  <c r="O1814" i="21"/>
  <c r="M1814" i="21"/>
  <c r="H1815" i="21"/>
  <c r="D1809" i="21"/>
  <c r="J1815" i="21"/>
  <c r="I1815" i="21"/>
  <c r="P1815" i="21"/>
  <c r="N1815" i="21"/>
  <c r="L1815" i="21"/>
  <c r="F1809" i="21"/>
  <c r="E1809" i="21"/>
  <c r="K1815" i="21"/>
  <c r="Q1815" i="21"/>
  <c r="O1815" i="21"/>
  <c r="M1815" i="21"/>
  <c r="D1810" i="21"/>
  <c r="H1816" i="21"/>
  <c r="F1810" i="21"/>
  <c r="E1810" i="21"/>
  <c r="L1816" i="21"/>
  <c r="J1816" i="21"/>
  <c r="P1816" i="21"/>
  <c r="N1816" i="21"/>
  <c r="I1816" i="21"/>
  <c r="Q1816" i="21"/>
  <c r="M1816" i="21"/>
  <c r="O1816" i="21"/>
  <c r="K1816" i="21"/>
  <c r="H1817" i="21"/>
  <c r="D1811" i="21"/>
  <c r="J1817" i="21"/>
  <c r="L1817" i="21"/>
  <c r="P1817" i="21"/>
  <c r="N1817" i="21"/>
  <c r="I1817" i="21"/>
  <c r="F1811" i="21"/>
  <c r="E1811" i="21"/>
  <c r="M1817" i="21"/>
  <c r="O1817" i="21"/>
  <c r="K1817" i="21"/>
  <c r="Q1817" i="21"/>
  <c r="D1812" i="21"/>
  <c r="H1818" i="21"/>
  <c r="F1812" i="21"/>
  <c r="E1812" i="21"/>
  <c r="P1818" i="21"/>
  <c r="N1818" i="21"/>
  <c r="I1818" i="21"/>
  <c r="L1818" i="21"/>
  <c r="J1818" i="21"/>
  <c r="O1818" i="21"/>
  <c r="K1818" i="21"/>
  <c r="Q1818" i="21"/>
  <c r="M1818" i="21"/>
  <c r="H1819" i="21"/>
  <c r="D1813" i="21"/>
  <c r="L1819" i="21"/>
  <c r="J1819" i="21"/>
  <c r="I1819" i="21"/>
  <c r="P1819" i="21"/>
  <c r="N1819" i="21"/>
  <c r="E1813" i="21"/>
  <c r="F1813" i="21"/>
  <c r="K1819" i="21"/>
  <c r="Q1819" i="21"/>
  <c r="O1819" i="21"/>
  <c r="M1819" i="21"/>
  <c r="D1814" i="21"/>
  <c r="H1820" i="21"/>
  <c r="F1814" i="21"/>
  <c r="E1814" i="21"/>
  <c r="I1820" i="21"/>
  <c r="L1820" i="21"/>
  <c r="J1820" i="21"/>
  <c r="P1820" i="21"/>
  <c r="N1820" i="21"/>
  <c r="Q1820" i="21"/>
  <c r="M1820" i="21"/>
  <c r="O1820" i="21"/>
  <c r="K1820" i="21"/>
  <c r="H1821" i="21"/>
  <c r="D1815" i="21"/>
  <c r="P1821" i="21"/>
  <c r="N1821" i="21"/>
  <c r="I1821" i="21"/>
  <c r="L1821" i="21"/>
  <c r="J1821" i="21"/>
  <c r="F1815" i="21"/>
  <c r="E1815" i="21"/>
  <c r="M1821" i="21"/>
  <c r="O1821" i="21"/>
  <c r="K1821" i="21"/>
  <c r="Q1821" i="21"/>
  <c r="D1816" i="21"/>
  <c r="H1822" i="21"/>
  <c r="F1816" i="21"/>
  <c r="E1816" i="21"/>
  <c r="I1822" i="21"/>
  <c r="L1822" i="21"/>
  <c r="J1822" i="21"/>
  <c r="P1822" i="21"/>
  <c r="N1822" i="21"/>
  <c r="O1822" i="21"/>
  <c r="K1822" i="21"/>
  <c r="Q1822" i="21"/>
  <c r="M1822" i="21"/>
  <c r="H1823" i="21"/>
  <c r="D1817" i="21"/>
  <c r="N1823" i="21"/>
  <c r="L1823" i="21"/>
  <c r="J1823" i="21"/>
  <c r="I1823" i="21"/>
  <c r="P1823" i="21"/>
  <c r="F1817" i="21"/>
  <c r="E1817" i="21"/>
  <c r="K1823" i="21"/>
  <c r="Q1823" i="21"/>
  <c r="M1823" i="21"/>
  <c r="O1823" i="21"/>
  <c r="D1818" i="21"/>
  <c r="H1824" i="21"/>
  <c r="E1818" i="21"/>
  <c r="F1818" i="21"/>
  <c r="L1824" i="21"/>
  <c r="J1824" i="21"/>
  <c r="P1824" i="21"/>
  <c r="N1824" i="21"/>
  <c r="I1824" i="21"/>
  <c r="Q1824" i="21"/>
  <c r="O1824" i="21"/>
  <c r="K1824" i="21"/>
  <c r="M1824" i="21"/>
  <c r="H1825" i="21"/>
  <c r="D1819" i="21"/>
  <c r="I1825" i="21"/>
  <c r="L1825" i="21"/>
  <c r="J1825" i="21"/>
  <c r="P1825" i="21"/>
  <c r="N1825" i="21"/>
  <c r="E1819" i="21"/>
  <c r="F1819" i="21"/>
  <c r="M1825" i="21"/>
  <c r="O1825" i="21"/>
  <c r="K1825" i="21"/>
  <c r="Q1825" i="21"/>
  <c r="D1820" i="21"/>
  <c r="H1826" i="21"/>
  <c r="E1820" i="21"/>
  <c r="F1820" i="21"/>
  <c r="P1826" i="21"/>
  <c r="N1826" i="21"/>
  <c r="I1826" i="21"/>
  <c r="L1826" i="21"/>
  <c r="J1826" i="21"/>
  <c r="Q1826" i="21"/>
  <c r="M1826" i="21"/>
  <c r="K1826" i="21"/>
  <c r="O1826" i="21"/>
  <c r="H1827" i="21"/>
  <c r="D1821" i="21"/>
  <c r="I1827" i="21"/>
  <c r="P1827" i="21"/>
  <c r="N1827" i="21"/>
  <c r="L1827" i="21"/>
  <c r="J1827" i="21"/>
  <c r="E1821" i="21"/>
  <c r="F1821" i="21"/>
  <c r="Q1827" i="21"/>
  <c r="K1827" i="21"/>
  <c r="M1827" i="21"/>
  <c r="O1827" i="21"/>
  <c r="D1822" i="21"/>
  <c r="H1828" i="21"/>
  <c r="F1822" i="21"/>
  <c r="E1822" i="21"/>
  <c r="I1828" i="21"/>
  <c r="L1828" i="21"/>
  <c r="J1828" i="21"/>
  <c r="P1828" i="21"/>
  <c r="N1828" i="21"/>
  <c r="M1828" i="21"/>
  <c r="Q1828" i="21"/>
  <c r="O1828" i="21"/>
  <c r="K1828" i="21"/>
  <c r="H1829" i="21"/>
  <c r="D1823" i="21"/>
  <c r="P1829" i="21"/>
  <c r="N1829" i="21"/>
  <c r="I1829" i="21"/>
  <c r="J1829" i="21"/>
  <c r="L1829" i="21"/>
  <c r="F1823" i="21"/>
  <c r="E1823" i="21"/>
  <c r="O1829" i="21"/>
  <c r="M1829" i="21"/>
  <c r="K1829" i="21"/>
  <c r="Q1829" i="21"/>
  <c r="D1824" i="21"/>
  <c r="H1830" i="21"/>
  <c r="F1824" i="21"/>
  <c r="E1824" i="21"/>
  <c r="I1830" i="21"/>
  <c r="L1830" i="21"/>
  <c r="J1830" i="21"/>
  <c r="P1830" i="21"/>
  <c r="N1830" i="21"/>
  <c r="K1830" i="21"/>
  <c r="Q1830" i="21"/>
  <c r="O1830" i="21"/>
  <c r="M1830" i="21"/>
  <c r="H1831" i="21"/>
  <c r="D1825" i="21"/>
  <c r="J1831" i="21"/>
  <c r="I1831" i="21"/>
  <c r="P1831" i="21"/>
  <c r="N1831" i="21"/>
  <c r="L1831" i="21"/>
  <c r="E1825" i="21"/>
  <c r="F1825" i="21"/>
  <c r="K1831" i="21"/>
  <c r="Q1831" i="21"/>
  <c r="M1831" i="21"/>
  <c r="O1831" i="21"/>
  <c r="D1826" i="21"/>
  <c r="H1832" i="21"/>
  <c r="F1826" i="21"/>
  <c r="E1826" i="21"/>
  <c r="L1832" i="21"/>
  <c r="J1832" i="21"/>
  <c r="P1832" i="21"/>
  <c r="N1832" i="21"/>
  <c r="I1832" i="21"/>
  <c r="M1832" i="21"/>
  <c r="Q1832" i="21"/>
  <c r="O1832" i="21"/>
  <c r="K1832" i="21"/>
  <c r="H1833" i="21"/>
  <c r="D1827" i="21"/>
  <c r="J1833" i="21"/>
  <c r="L1833" i="21"/>
  <c r="P1833" i="21"/>
  <c r="N1833" i="21"/>
  <c r="I1833" i="21"/>
  <c r="F1827" i="21"/>
  <c r="E1827" i="21"/>
  <c r="M1833" i="21"/>
  <c r="O1833" i="21"/>
  <c r="K1833" i="21"/>
  <c r="Q1833" i="21"/>
  <c r="D1828" i="21"/>
  <c r="H1834" i="21"/>
  <c r="F1828" i="21"/>
  <c r="E1828" i="21"/>
  <c r="P1834" i="21"/>
  <c r="N1834" i="21"/>
  <c r="I1834" i="21"/>
  <c r="L1834" i="21"/>
  <c r="J1834" i="21"/>
  <c r="O1834" i="21"/>
  <c r="K1834" i="21"/>
  <c r="Q1834" i="21"/>
  <c r="M1834" i="21"/>
  <c r="H1835" i="21"/>
  <c r="D1829" i="21"/>
  <c r="L1835" i="21"/>
  <c r="J1835" i="21"/>
  <c r="I1835" i="21"/>
  <c r="P1835" i="21"/>
  <c r="N1835" i="21"/>
  <c r="E1829" i="21"/>
  <c r="F1829" i="21"/>
  <c r="K1835" i="21"/>
  <c r="Q1835" i="21"/>
  <c r="O1835" i="21"/>
  <c r="M1835" i="21"/>
  <c r="D1830" i="21"/>
  <c r="H1836" i="21"/>
  <c r="F1830" i="21"/>
  <c r="E1830" i="21"/>
  <c r="I1836" i="21"/>
  <c r="L1836" i="21"/>
  <c r="J1836" i="21"/>
  <c r="P1836" i="21"/>
  <c r="N1836" i="21"/>
  <c r="Q1836" i="21"/>
  <c r="M1836" i="21"/>
  <c r="O1836" i="21"/>
  <c r="K1836" i="21"/>
  <c r="D1831" i="21"/>
  <c r="H1837" i="21"/>
  <c r="E1831" i="21"/>
  <c r="F1831" i="21"/>
  <c r="P1837" i="21"/>
  <c r="N1837" i="21"/>
  <c r="I1837" i="21"/>
  <c r="L1837" i="21"/>
  <c r="J1837" i="21"/>
  <c r="M1837" i="21"/>
  <c r="O1837" i="21"/>
  <c r="K1837" i="21"/>
  <c r="Q1837" i="21"/>
  <c r="H1838" i="21"/>
  <c r="D1832" i="21"/>
  <c r="I1838" i="21"/>
  <c r="L1838" i="21"/>
  <c r="J1838" i="21"/>
  <c r="P1838" i="21"/>
  <c r="N1838" i="21"/>
  <c r="F1832" i="21"/>
  <c r="E1832" i="21"/>
  <c r="O1838" i="21"/>
  <c r="K1838" i="21"/>
  <c r="Q1838" i="21"/>
  <c r="M1838" i="21"/>
  <c r="D1833" i="21"/>
  <c r="H1839" i="21"/>
  <c r="E1833" i="21"/>
  <c r="F1833" i="21"/>
  <c r="N1839" i="21"/>
  <c r="L1839" i="21"/>
  <c r="J1839" i="21"/>
  <c r="I1839" i="21"/>
  <c r="P1839" i="21"/>
  <c r="K1839" i="21"/>
  <c r="Q1839" i="21"/>
  <c r="M1839" i="21"/>
  <c r="O1839" i="21"/>
  <c r="H1840" i="21"/>
  <c r="D1834" i="21"/>
  <c r="L1840" i="21"/>
  <c r="J1840" i="21"/>
  <c r="P1840" i="21"/>
  <c r="N1840" i="21"/>
  <c r="I1840" i="21"/>
  <c r="E1834" i="21"/>
  <c r="F1834" i="21"/>
  <c r="Q1840" i="21"/>
  <c r="O1840" i="21"/>
  <c r="K1840" i="21"/>
  <c r="M1840" i="21"/>
  <c r="D1835" i="21"/>
  <c r="H1841" i="21"/>
  <c r="F1835" i="21"/>
  <c r="E1835" i="21"/>
  <c r="I1841" i="21"/>
  <c r="L1841" i="21"/>
  <c r="J1841" i="21"/>
  <c r="P1841" i="21"/>
  <c r="N1841" i="21"/>
  <c r="M1841" i="21"/>
  <c r="O1841" i="21"/>
  <c r="K1841" i="21"/>
  <c r="Q1841" i="21"/>
  <c r="H1842" i="21"/>
  <c r="D1836" i="21"/>
  <c r="P1842" i="21"/>
  <c r="N1842" i="21"/>
  <c r="I1842" i="21"/>
  <c r="L1842" i="21"/>
  <c r="J1842" i="21"/>
  <c r="E1836" i="21"/>
  <c r="F1836" i="21"/>
  <c r="Q1842" i="21"/>
  <c r="M1842" i="21"/>
  <c r="K1842" i="21"/>
  <c r="O1842" i="21"/>
  <c r="D1837" i="21"/>
  <c r="H1843" i="21"/>
  <c r="E1837" i="21"/>
  <c r="F1837" i="21"/>
  <c r="I1843" i="21"/>
  <c r="P1843" i="21"/>
  <c r="N1843" i="21"/>
  <c r="L1843" i="21"/>
  <c r="J1843" i="21"/>
  <c r="Q1843" i="21"/>
  <c r="K1843" i="21"/>
  <c r="M1843" i="21"/>
  <c r="O1843" i="21"/>
  <c r="H1844" i="21"/>
  <c r="D1838" i="21"/>
  <c r="I1844" i="21"/>
  <c r="L1844" i="21"/>
  <c r="J1844" i="21"/>
  <c r="P1844" i="21"/>
  <c r="N1844" i="21"/>
  <c r="E1838" i="21"/>
  <c r="F1838" i="21"/>
  <c r="Q1844" i="21"/>
  <c r="M1844" i="21"/>
  <c r="O1844" i="21"/>
  <c r="K1844" i="21"/>
  <c r="D1839" i="21"/>
  <c r="H1845" i="21"/>
  <c r="F1839" i="21"/>
  <c r="E1839" i="21"/>
  <c r="P1845" i="21"/>
  <c r="N1845" i="21"/>
  <c r="I1845" i="21"/>
  <c r="L1845" i="21"/>
  <c r="J1845" i="21"/>
  <c r="O1845" i="21"/>
  <c r="M1845" i="21"/>
  <c r="K1845" i="21"/>
  <c r="Q1845" i="21"/>
  <c r="H1846" i="21"/>
  <c r="D1840" i="21"/>
  <c r="I1846" i="21"/>
  <c r="L1846" i="21"/>
  <c r="J1846" i="21"/>
  <c r="P1846" i="21"/>
  <c r="N1846" i="21"/>
  <c r="E1840" i="21"/>
  <c r="F1840" i="21"/>
  <c r="K1846" i="21"/>
  <c r="Q1846" i="21"/>
  <c r="O1846" i="21"/>
  <c r="M1846" i="21"/>
  <c r="D1841" i="21"/>
  <c r="H1847" i="21"/>
  <c r="F1841" i="21"/>
  <c r="E1841" i="21"/>
  <c r="J1847" i="21"/>
  <c r="I1847" i="21"/>
  <c r="P1847" i="21"/>
  <c r="N1847" i="21"/>
  <c r="L1847" i="21"/>
  <c r="K1847" i="21"/>
  <c r="Q1847" i="21"/>
  <c r="M1847" i="21"/>
  <c r="O1847" i="21"/>
  <c r="H1848" i="21"/>
  <c r="D1842" i="21"/>
  <c r="L1848" i="21"/>
  <c r="J1848" i="21"/>
  <c r="P1848" i="21"/>
  <c r="N1848" i="21"/>
  <c r="I1848" i="21"/>
  <c r="E1842" i="21"/>
  <c r="F1842" i="21"/>
  <c r="M1848" i="21"/>
  <c r="Q1848" i="21"/>
  <c r="O1848" i="21"/>
  <c r="K1848" i="21"/>
  <c r="H1849" i="21"/>
  <c r="D1843" i="21"/>
  <c r="J1849" i="21"/>
  <c r="L1849" i="21"/>
  <c r="P1849" i="21"/>
  <c r="N1849" i="21"/>
  <c r="I1849" i="21"/>
  <c r="E1843" i="21"/>
  <c r="F1843" i="21"/>
  <c r="M1849" i="21"/>
  <c r="O1849" i="21"/>
  <c r="K1849" i="21"/>
  <c r="Q1849" i="21"/>
  <c r="D1844" i="21"/>
  <c r="H1850" i="21"/>
  <c r="F1844" i="21"/>
  <c r="E1844" i="21"/>
  <c r="P1850" i="21"/>
  <c r="N1850" i="21"/>
  <c r="I1850" i="21"/>
  <c r="L1850" i="21"/>
  <c r="J1850" i="21"/>
  <c r="O1850" i="21"/>
  <c r="K1850" i="21"/>
  <c r="Q1850" i="21"/>
  <c r="M1850" i="21"/>
  <c r="H1851" i="21"/>
  <c r="D1845" i="21"/>
  <c r="L1851" i="21"/>
  <c r="J1851" i="21"/>
  <c r="I1851" i="21"/>
  <c r="P1851" i="21"/>
  <c r="N1851" i="21"/>
  <c r="E1845" i="21"/>
  <c r="F1845" i="21"/>
  <c r="K1851" i="21"/>
  <c r="Q1851" i="21"/>
  <c r="O1851" i="21"/>
  <c r="M1851" i="21"/>
  <c r="D1846" i="21"/>
  <c r="H1852" i="21"/>
  <c r="E1846" i="21"/>
  <c r="F1846" i="21"/>
  <c r="I1852" i="21"/>
  <c r="L1852" i="21"/>
  <c r="J1852" i="21"/>
  <c r="P1852" i="21"/>
  <c r="N1852" i="21"/>
  <c r="O1852" i="21"/>
  <c r="K1852" i="21"/>
  <c r="Q1852" i="21"/>
  <c r="M1852" i="21"/>
  <c r="H1853" i="21"/>
  <c r="D1847" i="21"/>
  <c r="J1853" i="21"/>
  <c r="P1853" i="21"/>
  <c r="N1853" i="21"/>
  <c r="I1853" i="21"/>
  <c r="L1853" i="21"/>
  <c r="F1847" i="21"/>
  <c r="E1847" i="21"/>
  <c r="M1853" i="21"/>
  <c r="O1853" i="21"/>
  <c r="K1853" i="21"/>
  <c r="Q1853" i="21"/>
  <c r="D1848" i="21"/>
  <c r="H1854" i="21"/>
  <c r="F1848" i="21"/>
  <c r="E1848" i="21"/>
  <c r="I1854" i="21"/>
  <c r="L1854" i="21"/>
  <c r="J1854" i="21"/>
  <c r="P1854" i="21"/>
  <c r="N1854" i="21"/>
  <c r="M1854" i="21"/>
  <c r="K1854" i="21"/>
  <c r="Q1854" i="21"/>
  <c r="O1854" i="21"/>
  <c r="H1855" i="21"/>
  <c r="D1849" i="21"/>
  <c r="N1855" i="21"/>
  <c r="L1855" i="21"/>
  <c r="J1855" i="21"/>
  <c r="I1855" i="21"/>
  <c r="P1855" i="21"/>
  <c r="E1849" i="21"/>
  <c r="F1849" i="21"/>
  <c r="K1855" i="21"/>
  <c r="Q1855" i="21"/>
  <c r="M1855" i="21"/>
  <c r="O1855" i="21"/>
  <c r="D1850" i="21"/>
  <c r="H1856" i="21"/>
  <c r="F1850" i="21"/>
  <c r="E1850" i="21"/>
  <c r="L1856" i="21"/>
  <c r="J1856" i="21"/>
  <c r="P1856" i="21"/>
  <c r="N1856" i="21"/>
  <c r="I1856" i="21"/>
  <c r="Q1856" i="21"/>
  <c r="O1856" i="21"/>
  <c r="K1856" i="21"/>
  <c r="M1856" i="21"/>
  <c r="H1857" i="21"/>
  <c r="D1851" i="21"/>
  <c r="I1857" i="21"/>
  <c r="L1857" i="21"/>
  <c r="J1857" i="21"/>
  <c r="P1857" i="21"/>
  <c r="N1857" i="21"/>
  <c r="F1851" i="21"/>
  <c r="E1851" i="21"/>
  <c r="M1857" i="21"/>
  <c r="O1857" i="21"/>
  <c r="K1857" i="21"/>
  <c r="Q1857" i="21"/>
  <c r="D1852" i="21"/>
  <c r="H1858" i="21"/>
  <c r="F1852" i="21"/>
  <c r="E1852" i="21"/>
  <c r="P1858" i="21"/>
  <c r="N1858" i="21"/>
  <c r="I1858" i="21"/>
  <c r="L1858" i="21"/>
  <c r="J1858" i="21"/>
  <c r="Q1858" i="21"/>
  <c r="M1858" i="21"/>
  <c r="K1858" i="21"/>
  <c r="O1858" i="21"/>
  <c r="H1859" i="21"/>
  <c r="D1853" i="21"/>
  <c r="L1859" i="21"/>
  <c r="J1859" i="21"/>
  <c r="I1859" i="21"/>
  <c r="P1859" i="21"/>
  <c r="N1859" i="21"/>
  <c r="E1853" i="21"/>
  <c r="F1853" i="21"/>
  <c r="Q1859" i="21"/>
  <c r="K1859" i="21"/>
  <c r="M1859" i="21"/>
  <c r="O1859" i="21"/>
  <c r="D1854" i="21"/>
  <c r="H1860" i="21"/>
  <c r="F1854" i="21"/>
  <c r="E1854" i="21"/>
  <c r="I1860" i="21"/>
  <c r="L1860" i="21"/>
  <c r="J1860" i="21"/>
  <c r="P1860" i="21"/>
  <c r="N1860" i="21"/>
  <c r="Q1860" i="21"/>
  <c r="M1860" i="21"/>
  <c r="O1860" i="21"/>
  <c r="K1860" i="21"/>
  <c r="H1861" i="21"/>
  <c r="D1855" i="21"/>
  <c r="P1861" i="21"/>
  <c r="N1861" i="21"/>
  <c r="I1861" i="21"/>
  <c r="L1861" i="21"/>
  <c r="J1861" i="21"/>
  <c r="F1855" i="21"/>
  <c r="E1855" i="21"/>
  <c r="O1861" i="21"/>
  <c r="M1861" i="21"/>
  <c r="K1861" i="21"/>
  <c r="Q1861" i="21"/>
  <c r="D1856" i="21"/>
  <c r="H1862" i="21"/>
  <c r="F1856" i="21"/>
  <c r="E1856" i="21"/>
  <c r="I1862" i="21"/>
  <c r="L1862" i="21"/>
  <c r="J1862" i="21"/>
  <c r="P1862" i="21"/>
  <c r="N1862" i="21"/>
  <c r="K1862" i="21"/>
  <c r="Q1862" i="21"/>
  <c r="O1862" i="21"/>
  <c r="M1862" i="21"/>
  <c r="H1863" i="21"/>
  <c r="D1857" i="21"/>
  <c r="J1863" i="21"/>
  <c r="I1863" i="21"/>
  <c r="P1863" i="21"/>
  <c r="N1863" i="21"/>
  <c r="L1863" i="21"/>
  <c r="E1857" i="21"/>
  <c r="F1857" i="21"/>
  <c r="K1863" i="21"/>
  <c r="Q1863" i="21"/>
  <c r="O1863" i="21"/>
  <c r="M1863" i="21"/>
  <c r="D1858" i="21"/>
  <c r="H1864" i="21"/>
  <c r="E1858" i="21"/>
  <c r="F1858" i="21"/>
  <c r="L1864" i="21"/>
  <c r="J1864" i="21"/>
  <c r="P1864" i="21"/>
  <c r="N1864" i="21"/>
  <c r="I1864" i="21"/>
  <c r="M1864" i="21"/>
  <c r="Q1864" i="21"/>
  <c r="O1864" i="21"/>
  <c r="K1864" i="21"/>
  <c r="H1865" i="21"/>
  <c r="D1859" i="21"/>
  <c r="J1865" i="21"/>
  <c r="L1865" i="21"/>
  <c r="P1865" i="21"/>
  <c r="N1865" i="21"/>
  <c r="I1865" i="21"/>
  <c r="F1859" i="21"/>
  <c r="E1859" i="21"/>
  <c r="M1865" i="21"/>
  <c r="O1865" i="21"/>
  <c r="K1865" i="21"/>
  <c r="Q1865" i="21"/>
  <c r="D1860" i="21"/>
  <c r="H1866" i="21"/>
  <c r="E1860" i="21"/>
  <c r="F1860" i="21"/>
  <c r="P1866" i="21"/>
  <c r="N1866" i="21"/>
  <c r="I1866" i="21"/>
  <c r="L1866" i="21"/>
  <c r="J1866" i="21"/>
  <c r="O1866" i="21"/>
  <c r="K1866" i="21"/>
  <c r="Q1866" i="21"/>
  <c r="M1866" i="21"/>
  <c r="H1867" i="21"/>
  <c r="D1861" i="21"/>
  <c r="L1867" i="21"/>
  <c r="J1867" i="21"/>
  <c r="I1867" i="21"/>
  <c r="P1867" i="21"/>
  <c r="N1867" i="21"/>
  <c r="E1861" i="21"/>
  <c r="F1861" i="21"/>
  <c r="K1867" i="21"/>
  <c r="Q1867" i="21"/>
  <c r="O1867" i="21"/>
  <c r="M1867" i="21"/>
  <c r="D1862" i="21"/>
  <c r="H1868" i="21"/>
  <c r="E1862" i="21"/>
  <c r="F1862" i="21"/>
  <c r="I1868" i="21"/>
  <c r="L1868" i="21"/>
  <c r="J1868" i="21"/>
  <c r="P1868" i="21"/>
  <c r="N1868" i="21"/>
  <c r="O1868" i="21"/>
  <c r="K1868" i="21"/>
  <c r="Q1868" i="21"/>
  <c r="M1868" i="21"/>
  <c r="H1869" i="21"/>
  <c r="D1863" i="21"/>
  <c r="J1869" i="21"/>
  <c r="P1869" i="21"/>
  <c r="N1869" i="21"/>
  <c r="I1869" i="21"/>
  <c r="L1869" i="21"/>
  <c r="E1863" i="21"/>
  <c r="F1863" i="21"/>
  <c r="M1869" i="21"/>
  <c r="O1869" i="21"/>
  <c r="K1869" i="21"/>
  <c r="Q1869" i="21"/>
  <c r="D1864" i="21"/>
  <c r="H1870" i="21"/>
  <c r="E1864" i="21"/>
  <c r="F1864" i="21"/>
  <c r="I1870" i="21"/>
  <c r="L1870" i="21"/>
  <c r="J1870" i="21"/>
  <c r="P1870" i="21"/>
  <c r="N1870" i="21"/>
  <c r="O1870" i="21"/>
  <c r="K1870" i="21"/>
  <c r="Q1870" i="21"/>
  <c r="M1870" i="21"/>
  <c r="H1871" i="21"/>
  <c r="D1865" i="21"/>
  <c r="N1871" i="21"/>
  <c r="L1871" i="21"/>
  <c r="J1871" i="21"/>
  <c r="I1871" i="21"/>
  <c r="P1871" i="21"/>
  <c r="F1865" i="21"/>
  <c r="E1865" i="21"/>
  <c r="K1871" i="21"/>
  <c r="Q1871" i="21"/>
  <c r="M1871" i="21"/>
  <c r="O1871" i="21"/>
  <c r="D1866" i="21"/>
  <c r="H1872" i="21"/>
  <c r="E1866" i="21"/>
  <c r="F1866" i="21"/>
  <c r="L1872" i="21"/>
  <c r="J1872" i="21"/>
  <c r="P1872" i="21"/>
  <c r="N1872" i="21"/>
  <c r="I1872" i="21"/>
  <c r="Q1872" i="21"/>
  <c r="O1872" i="21"/>
  <c r="K1872" i="21"/>
  <c r="M1872" i="21"/>
  <c r="H1873" i="21"/>
  <c r="D1867" i="21"/>
  <c r="I1873" i="21"/>
  <c r="L1873" i="21"/>
  <c r="J1873" i="21"/>
  <c r="P1873" i="21"/>
  <c r="N1873" i="21"/>
  <c r="F1867" i="21"/>
  <c r="E1867" i="21"/>
  <c r="M1873" i="21"/>
  <c r="O1873" i="21"/>
  <c r="K1873" i="21"/>
  <c r="Q1873" i="21"/>
  <c r="D1868" i="21"/>
  <c r="H1874" i="21"/>
  <c r="E1868" i="21"/>
  <c r="F1868" i="21"/>
  <c r="P1874" i="21"/>
  <c r="N1874" i="21"/>
  <c r="I1874" i="21"/>
  <c r="L1874" i="21"/>
  <c r="J1874" i="21"/>
  <c r="Q1874" i="21"/>
  <c r="M1874" i="21"/>
  <c r="K1874" i="21"/>
  <c r="O1874" i="21"/>
  <c r="H1875" i="21"/>
  <c r="D1869" i="21"/>
  <c r="L1875" i="21"/>
  <c r="J1875" i="21"/>
  <c r="I1875" i="21"/>
  <c r="P1875" i="21"/>
  <c r="N1875" i="21"/>
  <c r="E1869" i="21"/>
  <c r="F1869" i="21"/>
  <c r="Q1875" i="21"/>
  <c r="K1875" i="21"/>
  <c r="M1875" i="21"/>
  <c r="O1875" i="21"/>
  <c r="D1870" i="21"/>
  <c r="H1876" i="21"/>
  <c r="F1870" i="21"/>
  <c r="E1870" i="21"/>
  <c r="I1876" i="21"/>
  <c r="L1876" i="21"/>
  <c r="J1876" i="21"/>
  <c r="P1876" i="21"/>
  <c r="N1876" i="21"/>
  <c r="Q1876" i="21"/>
  <c r="M1876" i="21"/>
  <c r="O1876" i="21"/>
  <c r="K1876" i="21"/>
  <c r="H1877" i="21"/>
  <c r="D1871" i="21"/>
  <c r="P1877" i="21"/>
  <c r="N1877" i="21"/>
  <c r="I1877" i="21"/>
  <c r="L1877" i="21"/>
  <c r="J1877" i="21"/>
  <c r="E1871" i="21"/>
  <c r="F1871" i="21"/>
  <c r="O1877" i="21"/>
  <c r="M1877" i="21"/>
  <c r="K1877" i="21"/>
  <c r="Q1877" i="21"/>
  <c r="D1872" i="21"/>
  <c r="H1878" i="21"/>
  <c r="E1872" i="21"/>
  <c r="F1872" i="21"/>
  <c r="I1878" i="21"/>
  <c r="L1878" i="21"/>
  <c r="J1878" i="21"/>
  <c r="P1878" i="21"/>
  <c r="N1878" i="21"/>
  <c r="K1878" i="21"/>
  <c r="Q1878" i="21"/>
  <c r="O1878" i="21"/>
  <c r="M1878" i="21"/>
  <c r="H1879" i="21"/>
  <c r="D1873" i="21"/>
  <c r="J1879" i="21"/>
  <c r="I1879" i="21"/>
  <c r="P1879" i="21"/>
  <c r="N1879" i="21"/>
  <c r="L1879" i="21"/>
  <c r="F1873" i="21"/>
  <c r="E1873" i="21"/>
  <c r="K1879" i="21"/>
  <c r="Q1879" i="21"/>
  <c r="O1879" i="21"/>
  <c r="M1879" i="21"/>
  <c r="D1874" i="21"/>
  <c r="H1880" i="21"/>
  <c r="E1874" i="21"/>
  <c r="F1874" i="21"/>
  <c r="L1880" i="21"/>
  <c r="J1880" i="21"/>
  <c r="P1880" i="21"/>
  <c r="N1880" i="21"/>
  <c r="I1880" i="21"/>
  <c r="M1880" i="21"/>
  <c r="Q1880" i="21"/>
  <c r="O1880" i="21"/>
  <c r="K1880" i="21"/>
  <c r="H1881" i="21"/>
  <c r="D1875" i="21"/>
  <c r="J1881" i="21"/>
  <c r="L1881" i="21"/>
  <c r="P1881" i="21"/>
  <c r="N1881" i="21"/>
  <c r="I1881" i="21"/>
  <c r="F1875" i="21"/>
  <c r="E1875" i="21"/>
  <c r="M1881" i="21"/>
  <c r="O1881" i="21"/>
  <c r="K1881" i="21"/>
  <c r="Q1881" i="21"/>
  <c r="D1876" i="21"/>
  <c r="H1882" i="21"/>
  <c r="F1876" i="21"/>
  <c r="E1876" i="21"/>
  <c r="P1882" i="21"/>
  <c r="N1882" i="21"/>
  <c r="I1882" i="21"/>
  <c r="L1882" i="21"/>
  <c r="J1882" i="21"/>
  <c r="O1882" i="21"/>
  <c r="K1882" i="21"/>
  <c r="Q1882" i="21"/>
  <c r="M1882" i="21"/>
  <c r="H1883" i="21"/>
  <c r="D1877" i="21"/>
  <c r="L1883" i="21"/>
  <c r="J1883" i="21"/>
  <c r="I1883" i="21"/>
  <c r="P1883" i="21"/>
  <c r="N1883" i="21"/>
  <c r="E1877" i="21"/>
  <c r="F1877" i="21"/>
  <c r="K1883" i="21"/>
  <c r="Q1883" i="21"/>
  <c r="O1883" i="21"/>
  <c r="M1883" i="21"/>
  <c r="D1878" i="21"/>
  <c r="H1884" i="21"/>
  <c r="F1878" i="21"/>
  <c r="E1878" i="21"/>
  <c r="I1884" i="21"/>
  <c r="L1884" i="21"/>
  <c r="J1884" i="21"/>
  <c r="P1884" i="21"/>
  <c r="N1884" i="21"/>
  <c r="Q1884" i="21"/>
  <c r="M1884" i="21"/>
  <c r="O1884" i="21"/>
  <c r="K1884" i="21"/>
  <c r="H1885" i="21"/>
  <c r="D1879" i="21"/>
  <c r="P1885" i="21"/>
  <c r="N1885" i="21"/>
  <c r="I1885" i="21"/>
  <c r="L1885" i="21"/>
  <c r="J1885" i="21"/>
  <c r="F1879" i="21"/>
  <c r="E1879" i="21"/>
  <c r="M1885" i="21"/>
  <c r="O1885" i="21"/>
  <c r="K1885" i="21"/>
  <c r="Q1885" i="21"/>
  <c r="D1880" i="21"/>
  <c r="H1886" i="21"/>
  <c r="F1880" i="21"/>
  <c r="E1880" i="21"/>
  <c r="I1886" i="21"/>
  <c r="L1886" i="21"/>
  <c r="J1886" i="21"/>
  <c r="P1886" i="21"/>
  <c r="N1886" i="21"/>
  <c r="O1886" i="21"/>
  <c r="K1886" i="21"/>
  <c r="Q1886" i="21"/>
  <c r="M1886" i="21"/>
  <c r="H1887" i="21"/>
  <c r="D1881" i="21"/>
  <c r="N1887" i="21"/>
  <c r="L1887" i="21"/>
  <c r="J1887" i="21"/>
  <c r="I1887" i="21"/>
  <c r="P1887" i="21"/>
  <c r="E1881" i="21"/>
  <c r="F1881" i="21"/>
  <c r="K1887" i="21"/>
  <c r="Q1887" i="21"/>
  <c r="M1887" i="21"/>
  <c r="O1887" i="21"/>
  <c r="D1882" i="21"/>
  <c r="H1888" i="21"/>
  <c r="E1882" i="21"/>
  <c r="F1882" i="21"/>
  <c r="L1888" i="21"/>
  <c r="J1888" i="21"/>
  <c r="P1888" i="21"/>
  <c r="N1888" i="21"/>
  <c r="I1888" i="21"/>
  <c r="Q1888" i="21"/>
  <c r="O1888" i="21"/>
  <c r="K1888" i="21"/>
  <c r="M1888" i="21"/>
  <c r="H1889" i="21"/>
  <c r="D1883" i="21"/>
  <c r="I1889" i="21"/>
  <c r="L1889" i="21"/>
  <c r="J1889" i="21"/>
  <c r="P1889" i="21"/>
  <c r="N1889" i="21"/>
  <c r="E1883" i="21"/>
  <c r="F1883" i="21"/>
  <c r="M1889" i="21"/>
  <c r="O1889" i="21"/>
  <c r="K1889" i="21"/>
  <c r="Q1889" i="21"/>
  <c r="D1884" i="21"/>
  <c r="H1890" i="21"/>
  <c r="F1884" i="21"/>
  <c r="E1884" i="21"/>
  <c r="P1890" i="21"/>
  <c r="N1890" i="21"/>
  <c r="I1890" i="21"/>
  <c r="L1890" i="21"/>
  <c r="J1890" i="21"/>
  <c r="Q1890" i="21"/>
  <c r="M1890" i="21"/>
  <c r="K1890" i="21"/>
  <c r="O1890" i="21"/>
  <c r="H1891" i="21"/>
  <c r="D1885" i="21"/>
  <c r="I1891" i="21"/>
  <c r="P1891" i="21"/>
  <c r="N1891" i="21"/>
  <c r="L1891" i="21"/>
  <c r="J1891" i="21"/>
  <c r="E1885" i="21"/>
  <c r="F1885" i="21"/>
  <c r="Q1891" i="21"/>
  <c r="K1891" i="21"/>
  <c r="M1891" i="21"/>
  <c r="O1891" i="21"/>
  <c r="D1886" i="21"/>
  <c r="H1892" i="21"/>
  <c r="F1886" i="21"/>
  <c r="E1886" i="21"/>
  <c r="I1892" i="21"/>
  <c r="L1892" i="21"/>
  <c r="J1892" i="21"/>
  <c r="P1892" i="21"/>
  <c r="N1892" i="21"/>
  <c r="Q1892" i="21"/>
  <c r="M1892" i="21"/>
  <c r="O1892" i="21"/>
  <c r="K1892" i="21"/>
  <c r="H1893" i="21"/>
  <c r="D1887" i="21"/>
  <c r="P1893" i="21"/>
  <c r="N1893" i="21"/>
  <c r="I1893" i="21"/>
  <c r="J1893" i="21"/>
  <c r="L1893" i="21"/>
  <c r="F1887" i="21"/>
  <c r="E1887" i="21"/>
  <c r="O1893" i="21"/>
  <c r="M1893" i="21"/>
  <c r="K1893" i="21"/>
  <c r="Q1893" i="21"/>
  <c r="D1888" i="21"/>
  <c r="H1894" i="21"/>
  <c r="F1888" i="21"/>
  <c r="E1888" i="21"/>
  <c r="I1894" i="21"/>
  <c r="L1894" i="21"/>
  <c r="J1894" i="21"/>
  <c r="P1894" i="21"/>
  <c r="N1894" i="21"/>
  <c r="K1894" i="21"/>
  <c r="Q1894" i="21"/>
  <c r="O1894" i="21"/>
  <c r="M1894" i="21"/>
  <c r="H1895" i="21"/>
  <c r="D1889" i="21"/>
  <c r="J1895" i="21"/>
  <c r="I1895" i="21"/>
  <c r="P1895" i="21"/>
  <c r="N1895" i="21"/>
  <c r="L1895" i="21"/>
  <c r="E1889" i="21"/>
  <c r="F1889" i="21"/>
  <c r="K1895" i="21"/>
  <c r="Q1895" i="21"/>
  <c r="M1895" i="21"/>
  <c r="O1895" i="21"/>
  <c r="D1890" i="21"/>
  <c r="H1896" i="21"/>
  <c r="F1890" i="21"/>
  <c r="E1890" i="21"/>
  <c r="L1896" i="21"/>
  <c r="J1896" i="21"/>
  <c r="P1896" i="21"/>
  <c r="N1896" i="21"/>
  <c r="I1896" i="21"/>
  <c r="M1896" i="21"/>
  <c r="Q1896" i="21"/>
  <c r="O1896" i="21"/>
  <c r="K1896" i="21"/>
  <c r="D1891" i="21"/>
  <c r="H1897" i="21"/>
  <c r="F1891" i="21"/>
  <c r="E1891" i="21"/>
  <c r="J1897" i="21"/>
  <c r="L1897" i="21"/>
  <c r="P1897" i="21"/>
  <c r="N1897" i="21"/>
  <c r="I1897" i="21"/>
  <c r="O1897" i="21"/>
  <c r="M1897" i="21"/>
  <c r="K1897" i="21"/>
  <c r="Q1897" i="21"/>
  <c r="D1892" i="21"/>
  <c r="H1898" i="21"/>
  <c r="F1892" i="21"/>
  <c r="E1892" i="21"/>
  <c r="P1898" i="21"/>
  <c r="N1898" i="21"/>
  <c r="I1898" i="21"/>
  <c r="L1898" i="21"/>
  <c r="J1898" i="21"/>
  <c r="O1898" i="21"/>
  <c r="K1898" i="21"/>
  <c r="Q1898" i="21"/>
  <c r="M1898" i="21"/>
  <c r="D1893" i="21"/>
  <c r="H1899" i="21"/>
  <c r="E1893" i="21"/>
  <c r="F1893" i="21"/>
  <c r="L1899" i="21"/>
  <c r="J1899" i="21"/>
  <c r="I1899" i="21"/>
  <c r="P1899" i="21"/>
  <c r="N1899" i="21"/>
  <c r="K1899" i="21"/>
  <c r="Q1899" i="21"/>
  <c r="O1899" i="21"/>
  <c r="M1899" i="21"/>
  <c r="D1894" i="21"/>
  <c r="H1900" i="21"/>
  <c r="F1894" i="21"/>
  <c r="E1894" i="21"/>
  <c r="I1900" i="21"/>
  <c r="L1900" i="21"/>
  <c r="J1900" i="21"/>
  <c r="P1900" i="21"/>
  <c r="N1900" i="21"/>
  <c r="M1900" i="21"/>
  <c r="Q1900" i="21"/>
  <c r="O1900" i="21"/>
  <c r="K1900" i="21"/>
  <c r="H1901" i="21"/>
  <c r="D1895" i="21"/>
  <c r="P1901" i="21"/>
  <c r="N1901" i="21"/>
  <c r="I1901" i="21"/>
  <c r="L1901" i="21"/>
  <c r="J1901" i="21"/>
  <c r="E1895" i="21"/>
  <c r="F1895" i="21"/>
  <c r="M1901" i="21"/>
  <c r="O1901" i="21"/>
  <c r="K1901" i="21"/>
  <c r="Q1901" i="21"/>
  <c r="D1896" i="21"/>
  <c r="H1902" i="21"/>
  <c r="F1896" i="21"/>
  <c r="E1896" i="21"/>
  <c r="I1902" i="21"/>
  <c r="L1902" i="21"/>
  <c r="J1902" i="21"/>
  <c r="P1902" i="21"/>
  <c r="N1902" i="21"/>
  <c r="K1902" i="21"/>
  <c r="Q1902" i="21"/>
  <c r="M1902" i="21"/>
  <c r="O1902" i="21"/>
  <c r="H1903" i="21"/>
  <c r="D1897" i="21"/>
  <c r="N1903" i="21"/>
  <c r="L1903" i="21"/>
  <c r="J1903" i="21"/>
  <c r="I1903" i="21"/>
  <c r="P1903" i="21"/>
  <c r="E1897" i="21"/>
  <c r="F1897" i="21"/>
  <c r="K1903" i="21"/>
  <c r="Q1903" i="21"/>
  <c r="M1903" i="21"/>
  <c r="O1903" i="21"/>
  <c r="D1898" i="21"/>
  <c r="H1904" i="21"/>
  <c r="E1898" i="21"/>
  <c r="F1898" i="21"/>
  <c r="I1904" i="21"/>
  <c r="J1904" i="21"/>
  <c r="P1904" i="21"/>
  <c r="N1904" i="21"/>
  <c r="L1904" i="21"/>
  <c r="Q1904" i="21"/>
  <c r="O1904" i="21"/>
  <c r="K1904" i="21"/>
  <c r="M1904" i="21"/>
  <c r="H1905" i="21"/>
  <c r="D1899" i="21"/>
  <c r="I1905" i="21"/>
  <c r="L1905" i="21"/>
  <c r="J1905" i="21"/>
  <c r="P1905" i="21"/>
  <c r="N1905" i="21"/>
  <c r="F1899" i="21"/>
  <c r="E1899" i="21"/>
  <c r="M1905" i="21"/>
  <c r="O1905" i="21"/>
  <c r="Q1905" i="21"/>
  <c r="K1905" i="21"/>
  <c r="D1900" i="21"/>
  <c r="H1906" i="21"/>
  <c r="E1900" i="21"/>
  <c r="F1900" i="21"/>
  <c r="P1906" i="21"/>
  <c r="N1906" i="21"/>
  <c r="L1906" i="21"/>
  <c r="I1906" i="21"/>
  <c r="J1906" i="21"/>
  <c r="O1906" i="21"/>
  <c r="M1906" i="21"/>
  <c r="Q1906" i="21"/>
  <c r="K1906" i="21"/>
  <c r="H1907" i="21"/>
  <c r="D1901" i="21"/>
  <c r="I1907" i="21"/>
  <c r="P1907" i="21"/>
  <c r="N1907" i="21"/>
  <c r="L1907" i="21"/>
  <c r="J1907" i="21"/>
  <c r="E1901" i="21"/>
  <c r="F1901" i="21"/>
  <c r="Q1907" i="21"/>
  <c r="K1907" i="21"/>
  <c r="M1907" i="21"/>
  <c r="O1907" i="21"/>
  <c r="D1902" i="21"/>
  <c r="H1908" i="21"/>
  <c r="E1902" i="21"/>
  <c r="F1902" i="21"/>
  <c r="I1908" i="21"/>
  <c r="L1908" i="21"/>
  <c r="J1908" i="21"/>
  <c r="P1908" i="21"/>
  <c r="N1908" i="21"/>
  <c r="O1908" i="21"/>
  <c r="K1908" i="21"/>
  <c r="Q1908" i="21"/>
  <c r="M1908" i="21"/>
  <c r="H1909" i="21"/>
  <c r="D1903" i="21"/>
  <c r="J1909" i="21"/>
  <c r="P1909" i="21"/>
  <c r="N1909" i="21"/>
  <c r="I1909" i="21"/>
  <c r="L1909" i="21"/>
  <c r="F1903" i="21"/>
  <c r="E1903" i="21"/>
  <c r="O1909" i="21"/>
  <c r="M1909" i="21"/>
  <c r="Q1909" i="21"/>
  <c r="K1909" i="21"/>
  <c r="D1904" i="21"/>
  <c r="H1910" i="21"/>
  <c r="E1904" i="21"/>
  <c r="F1904" i="21"/>
  <c r="L1910" i="21"/>
  <c r="I1910" i="21"/>
  <c r="J1910" i="21"/>
  <c r="P1910" i="21"/>
  <c r="N1910" i="21"/>
  <c r="M1910" i="21"/>
  <c r="Q1910" i="21"/>
  <c r="K1910" i="21"/>
  <c r="O1910" i="21"/>
  <c r="H1911" i="21"/>
  <c r="D1905" i="21"/>
  <c r="J1911" i="21"/>
  <c r="I1911" i="21"/>
  <c r="P1911" i="21"/>
  <c r="N1911" i="21"/>
  <c r="L1911" i="21"/>
  <c r="F1905" i="21"/>
  <c r="E1905" i="21"/>
  <c r="K1911" i="21"/>
  <c r="Q1911" i="21"/>
  <c r="M1911" i="21"/>
  <c r="O1911" i="21"/>
  <c r="D1906" i="21"/>
  <c r="H1912" i="21"/>
  <c r="E1906" i="21"/>
  <c r="F1906" i="21"/>
  <c r="L1912" i="21"/>
  <c r="J1912" i="21"/>
  <c r="P1912" i="21"/>
  <c r="N1912" i="21"/>
  <c r="I1912" i="21"/>
  <c r="K1912" i="21"/>
  <c r="O1912" i="21"/>
  <c r="Q1912" i="21"/>
  <c r="M1912" i="21"/>
  <c r="H1913" i="21"/>
  <c r="D1907" i="21"/>
  <c r="I1913" i="21"/>
  <c r="L1913" i="21"/>
  <c r="J1913" i="21"/>
  <c r="P1913" i="21"/>
  <c r="N1913" i="21"/>
  <c r="E1907" i="21"/>
  <c r="F1907" i="21"/>
  <c r="O1913" i="21"/>
  <c r="M1913" i="21"/>
  <c r="Q1913" i="21"/>
  <c r="K1913" i="21"/>
  <c r="D1908" i="21"/>
  <c r="H1914" i="21"/>
  <c r="F1908" i="21"/>
  <c r="E1908" i="21"/>
  <c r="P1914" i="21"/>
  <c r="N1914" i="21"/>
  <c r="I1914" i="21"/>
  <c r="L1914" i="21"/>
  <c r="J1914" i="21"/>
  <c r="K1914" i="21"/>
  <c r="Q1914" i="21"/>
  <c r="M1914" i="21"/>
  <c r="O1914" i="21"/>
  <c r="H1915" i="21"/>
  <c r="D1909" i="21"/>
  <c r="I1915" i="21"/>
  <c r="P1915" i="21"/>
  <c r="N1915" i="21"/>
  <c r="L1915" i="21"/>
  <c r="J1915" i="21"/>
  <c r="E1909" i="21"/>
  <c r="F1909" i="21"/>
  <c r="K1915" i="21"/>
  <c r="Q1915" i="21"/>
  <c r="O1915" i="21"/>
  <c r="M1915" i="21"/>
  <c r="D1910" i="21"/>
  <c r="H1916" i="21"/>
  <c r="E1910" i="21"/>
  <c r="F1910" i="21"/>
  <c r="I1916" i="21"/>
  <c r="L1916" i="21"/>
  <c r="J1916" i="21"/>
  <c r="P1916" i="21"/>
  <c r="N1916" i="21"/>
  <c r="K1916" i="21"/>
  <c r="O1916" i="21"/>
  <c r="Q1916" i="21"/>
  <c r="M1916" i="21"/>
  <c r="H1917" i="21"/>
  <c r="D1911" i="21"/>
  <c r="J1917" i="21"/>
  <c r="P1917" i="21"/>
  <c r="N1917" i="21"/>
  <c r="I1917" i="21"/>
  <c r="L1917" i="21"/>
  <c r="E1911" i="21"/>
  <c r="F1911" i="21"/>
  <c r="M1917" i="21"/>
  <c r="O1917" i="21"/>
  <c r="Q1917" i="21"/>
  <c r="K1917" i="21"/>
  <c r="D1912" i="21"/>
  <c r="H1918" i="21"/>
  <c r="E1912" i="21"/>
  <c r="F1912" i="21"/>
  <c r="I1918" i="21"/>
  <c r="L1918" i="21"/>
  <c r="P1918" i="21"/>
  <c r="N1918" i="21"/>
  <c r="J1918" i="21"/>
  <c r="Q1918" i="21"/>
  <c r="M1918" i="21"/>
  <c r="K1918" i="21"/>
  <c r="O1918" i="21"/>
  <c r="H1919" i="21"/>
  <c r="D1913" i="21"/>
  <c r="L1919" i="21"/>
  <c r="I1919" i="21"/>
  <c r="P1919" i="21"/>
  <c r="N1919" i="21"/>
  <c r="J1919" i="21"/>
  <c r="E1913" i="21"/>
  <c r="F1913" i="21"/>
  <c r="K1919" i="21"/>
  <c r="Q1919" i="21"/>
  <c r="M1919" i="21"/>
  <c r="O1919" i="21"/>
  <c r="D1914" i="21"/>
  <c r="H1920" i="21"/>
  <c r="E1914" i="21"/>
  <c r="F1914" i="21"/>
  <c r="I1920" i="21"/>
  <c r="P1920" i="21"/>
  <c r="N1920" i="21"/>
  <c r="J1920" i="21"/>
  <c r="L1920" i="21"/>
  <c r="Q1920" i="21"/>
  <c r="O1920" i="21"/>
  <c r="K1920" i="21"/>
  <c r="M1920" i="21"/>
  <c r="H1921" i="21"/>
  <c r="D1915" i="21"/>
  <c r="I1921" i="21"/>
  <c r="L1921" i="21"/>
  <c r="P1921" i="21"/>
  <c r="N1921" i="21"/>
  <c r="J1921" i="21"/>
  <c r="F1915" i="21"/>
  <c r="E1915" i="21"/>
  <c r="M1921" i="21"/>
  <c r="O1921" i="21"/>
  <c r="Q1921" i="21"/>
  <c r="K1921" i="21"/>
  <c r="D1916" i="21"/>
  <c r="H1922" i="21"/>
  <c r="E1916" i="21"/>
  <c r="F1916" i="21"/>
  <c r="N1922" i="21"/>
  <c r="J1922" i="21"/>
  <c r="I1922" i="21"/>
  <c r="L1922" i="21"/>
  <c r="P1922" i="21"/>
  <c r="Q1922" i="21"/>
  <c r="K1922" i="21"/>
  <c r="M1922" i="21"/>
  <c r="O1922" i="21"/>
  <c r="H1923" i="21"/>
  <c r="D1917" i="21"/>
  <c r="I1923" i="21"/>
  <c r="P1923" i="21"/>
  <c r="N1923" i="21"/>
  <c r="J1923" i="21"/>
  <c r="L1923" i="21"/>
  <c r="E1917" i="21"/>
  <c r="F1917" i="21"/>
  <c r="Q1923" i="21"/>
  <c r="K1923" i="21"/>
  <c r="M1923" i="21"/>
  <c r="O1923" i="21"/>
  <c r="D1918" i="21"/>
  <c r="H1924" i="21"/>
  <c r="F1918" i="21"/>
  <c r="E1918" i="21"/>
  <c r="I1924" i="21"/>
  <c r="L1924" i="21"/>
  <c r="P1924" i="21"/>
  <c r="N1924" i="21"/>
  <c r="J1924" i="21"/>
  <c r="O1924" i="21"/>
  <c r="K1924" i="21"/>
  <c r="Q1924" i="21"/>
  <c r="M1924" i="21"/>
  <c r="H1925" i="21"/>
  <c r="D1919" i="21"/>
  <c r="P1925" i="21"/>
  <c r="N1925" i="21"/>
  <c r="J1925" i="21"/>
  <c r="I1925" i="21"/>
  <c r="L1925" i="21"/>
  <c r="F1919" i="21"/>
  <c r="E1919" i="21"/>
  <c r="O1925" i="21"/>
  <c r="M1925" i="21"/>
  <c r="Q1925" i="21"/>
  <c r="K1925" i="21"/>
  <c r="D1920" i="21"/>
  <c r="H1926" i="21"/>
  <c r="F1920" i="21"/>
  <c r="E1920" i="21"/>
  <c r="L1926" i="21"/>
  <c r="I1926" i="21"/>
  <c r="P1926" i="21"/>
  <c r="N1926" i="21"/>
  <c r="J1926" i="21"/>
  <c r="M1926" i="21"/>
  <c r="O1926" i="21"/>
  <c r="Q1926" i="21"/>
  <c r="K1926" i="21"/>
  <c r="H1927" i="21"/>
  <c r="D1921" i="21"/>
  <c r="L1927" i="21"/>
  <c r="I1927" i="21"/>
  <c r="P1927" i="21"/>
  <c r="N1927" i="21"/>
  <c r="J1927" i="21"/>
  <c r="E1921" i="21"/>
  <c r="F1921" i="21"/>
  <c r="K1927" i="21"/>
  <c r="Q1927" i="21"/>
  <c r="O1927" i="21"/>
  <c r="M1927" i="21"/>
  <c r="D1922" i="21"/>
  <c r="H1928" i="21"/>
  <c r="E1922" i="21"/>
  <c r="F1922" i="21"/>
  <c r="L1928" i="21"/>
  <c r="P1928" i="21"/>
  <c r="N1928" i="21"/>
  <c r="J1928" i="21"/>
  <c r="I1928" i="21"/>
  <c r="K1928" i="21"/>
  <c r="O1928" i="21"/>
  <c r="Q1928" i="21"/>
  <c r="M1928" i="21"/>
  <c r="H1929" i="21"/>
  <c r="D1923" i="21"/>
  <c r="I1929" i="21"/>
  <c r="L1929" i="21"/>
  <c r="J1929" i="21"/>
  <c r="P1929" i="21"/>
  <c r="N1929" i="21"/>
  <c r="F1923" i="21"/>
  <c r="E1923" i="21"/>
  <c r="M1929" i="21"/>
  <c r="O1929" i="21"/>
  <c r="Q1929" i="21"/>
  <c r="K1929" i="21"/>
  <c r="D1924" i="21"/>
  <c r="H1930" i="21"/>
  <c r="E1924" i="21"/>
  <c r="F1924" i="21"/>
  <c r="N1930" i="21"/>
  <c r="L1930" i="21"/>
  <c r="I1930" i="21"/>
  <c r="J1930" i="21"/>
  <c r="P1930" i="21"/>
  <c r="Q1930" i="21"/>
  <c r="M1930" i="21"/>
  <c r="O1930" i="21"/>
  <c r="K1930" i="21"/>
  <c r="H1931" i="21"/>
  <c r="D1925" i="21"/>
  <c r="N1931" i="21"/>
  <c r="L1931" i="21"/>
  <c r="P1931" i="21"/>
  <c r="I1931" i="21"/>
  <c r="J1931" i="21"/>
  <c r="E1925" i="21"/>
  <c r="F1925" i="21"/>
  <c r="K1931" i="21"/>
  <c r="Q1931" i="21"/>
  <c r="M1931" i="21"/>
  <c r="O1931" i="21"/>
  <c r="D1926" i="21"/>
  <c r="H1932" i="21"/>
  <c r="E1926" i="21"/>
  <c r="F1926" i="21"/>
  <c r="I1932" i="21"/>
  <c r="J1932" i="21"/>
  <c r="P1932" i="21"/>
  <c r="N1932" i="21"/>
  <c r="L1932" i="21"/>
  <c r="K1932" i="21"/>
  <c r="M1932" i="21"/>
  <c r="Q1932" i="21"/>
  <c r="O1932" i="21"/>
  <c r="D1927" i="21"/>
  <c r="H1933" i="21"/>
  <c r="E1927" i="21"/>
  <c r="F1927" i="21"/>
  <c r="I1933" i="21"/>
  <c r="N1933" i="21"/>
  <c r="L1933" i="21"/>
  <c r="J1933" i="21"/>
  <c r="P1933" i="21"/>
  <c r="M1933" i="21"/>
  <c r="O1933" i="21"/>
  <c r="Q1933" i="21"/>
  <c r="K1933" i="21"/>
  <c r="H1934" i="21"/>
  <c r="D1928" i="21"/>
  <c r="I1934" i="21"/>
  <c r="J1934" i="21"/>
  <c r="P1934" i="21"/>
  <c r="N1934" i="21"/>
  <c r="L1934" i="21"/>
  <c r="E1928" i="21"/>
  <c r="F1928" i="21"/>
  <c r="Q1934" i="21"/>
  <c r="M1934" i="21"/>
  <c r="O1934" i="21"/>
  <c r="K1934" i="21"/>
  <c r="H1935" i="21"/>
  <c r="D1929" i="21"/>
  <c r="J1935" i="21"/>
  <c r="N1935" i="21"/>
  <c r="L1935" i="21"/>
  <c r="P1935" i="21"/>
  <c r="I1935" i="21"/>
  <c r="E1929" i="21"/>
  <c r="F1929" i="21"/>
  <c r="K1935" i="21"/>
  <c r="Q1935" i="21"/>
  <c r="O1935" i="21"/>
  <c r="M1935" i="21"/>
  <c r="H1936" i="21"/>
  <c r="D1930" i="21"/>
  <c r="J1936" i="21"/>
  <c r="P1936" i="21"/>
  <c r="N1936" i="21"/>
  <c r="L1936" i="21"/>
  <c r="I1936" i="21"/>
  <c r="F1930" i="21"/>
  <c r="E1930" i="21"/>
  <c r="Q1936" i="21"/>
  <c r="M1936" i="21"/>
  <c r="K1936" i="21"/>
  <c r="O1936" i="21"/>
  <c r="D1931" i="21"/>
  <c r="H1937" i="21"/>
  <c r="F1931" i="21"/>
  <c r="E1931" i="21"/>
  <c r="J1937" i="21"/>
  <c r="P1937" i="21"/>
  <c r="I1937" i="21"/>
  <c r="N1937" i="21"/>
  <c r="L1937" i="21"/>
  <c r="O1937" i="21"/>
  <c r="M1937" i="21"/>
  <c r="Q1937" i="21"/>
  <c r="K1937" i="21"/>
  <c r="H1938" i="21"/>
  <c r="D1932" i="21"/>
  <c r="N1938" i="21"/>
  <c r="L1938" i="21"/>
  <c r="I1938" i="21"/>
  <c r="J1938" i="21"/>
  <c r="P1938" i="21"/>
  <c r="E1932" i="21"/>
  <c r="F1932" i="21"/>
  <c r="K1938" i="21"/>
  <c r="O1938" i="21"/>
  <c r="M1938" i="21"/>
  <c r="Q1938" i="21"/>
  <c r="D1933" i="21"/>
  <c r="H1939" i="21"/>
  <c r="E1933" i="21"/>
  <c r="F1933" i="21"/>
  <c r="N1939" i="21"/>
  <c r="L1939" i="21"/>
  <c r="P1939" i="21"/>
  <c r="I1939" i="21"/>
  <c r="J1939" i="21"/>
  <c r="O1939" i="21"/>
  <c r="M1939" i="21"/>
  <c r="K1939" i="21"/>
  <c r="Q1939" i="21"/>
  <c r="H1940" i="21"/>
  <c r="D1934" i="21"/>
  <c r="L1940" i="21"/>
  <c r="J1940" i="21"/>
  <c r="I1940" i="21"/>
  <c r="N1940" i="21"/>
  <c r="P1940" i="21"/>
  <c r="E1934" i="21"/>
  <c r="F1934" i="21"/>
  <c r="M1940" i="21"/>
  <c r="K1940" i="21"/>
  <c r="O1940" i="21"/>
  <c r="Q1940" i="21"/>
  <c r="D1935" i="21"/>
  <c r="H1941" i="21"/>
  <c r="E1935" i="21"/>
  <c r="F1935" i="21"/>
  <c r="P1941" i="21"/>
  <c r="N1941" i="21"/>
  <c r="I1941" i="21"/>
  <c r="J1941" i="21"/>
  <c r="L1941" i="21"/>
  <c r="O1941" i="21"/>
  <c r="M1941" i="21"/>
  <c r="Q1941" i="21"/>
  <c r="K1941" i="21"/>
  <c r="H1942" i="21"/>
  <c r="D1936" i="21"/>
  <c r="I1942" i="21"/>
  <c r="J1942" i="21"/>
  <c r="P1942" i="21"/>
  <c r="N1942" i="21"/>
  <c r="L1942" i="21"/>
  <c r="F1936" i="21"/>
  <c r="E1936" i="21"/>
  <c r="M1942" i="21"/>
  <c r="Q1942" i="21"/>
  <c r="K1942" i="21"/>
  <c r="O1942" i="21"/>
  <c r="H1943" i="21"/>
  <c r="D1937" i="21"/>
  <c r="I1943" i="21"/>
  <c r="J1943" i="21"/>
  <c r="P1943" i="21"/>
  <c r="N1943" i="21"/>
  <c r="L1943" i="21"/>
  <c r="F1937" i="21"/>
  <c r="E1937" i="21"/>
  <c r="K1943" i="21"/>
  <c r="Q1943" i="21"/>
  <c r="M1943" i="21"/>
  <c r="O1943" i="21"/>
  <c r="D1938" i="21"/>
  <c r="H1944" i="21"/>
  <c r="F1938" i="21"/>
  <c r="E1938" i="21"/>
  <c r="J1944" i="21"/>
  <c r="P1944" i="21"/>
  <c r="N1944" i="21"/>
  <c r="L1944" i="21"/>
  <c r="I1944" i="21"/>
  <c r="Q1944" i="21"/>
  <c r="O1944" i="21"/>
  <c r="M1944" i="21"/>
  <c r="K1944" i="21"/>
  <c r="H1945" i="21"/>
  <c r="D1939" i="21"/>
  <c r="N1945" i="21"/>
  <c r="L1945" i="21"/>
  <c r="P1945" i="21"/>
  <c r="I1945" i="21"/>
  <c r="J1945" i="21"/>
  <c r="F1939" i="21"/>
  <c r="E1939" i="21"/>
  <c r="M1945" i="21"/>
  <c r="O1945" i="21"/>
  <c r="Q1945" i="21"/>
  <c r="K1945" i="21"/>
  <c r="D1940" i="21"/>
  <c r="H1946" i="21"/>
  <c r="F1940" i="21"/>
  <c r="E1940" i="21"/>
  <c r="N1946" i="21"/>
  <c r="L1946" i="21"/>
  <c r="I1946" i="21"/>
  <c r="J1946" i="21"/>
  <c r="P1946" i="21"/>
  <c r="Q1946" i="21"/>
  <c r="M1946" i="21"/>
  <c r="O1946" i="21"/>
  <c r="K1946" i="21"/>
  <c r="H1947" i="21"/>
  <c r="D1941" i="21"/>
  <c r="I1947" i="21"/>
  <c r="N1947" i="21"/>
  <c r="L1947" i="21"/>
  <c r="P1947" i="21"/>
  <c r="J1947" i="21"/>
  <c r="E1941" i="21"/>
  <c r="F1941" i="21"/>
  <c r="K1947" i="21"/>
  <c r="Q1947" i="21"/>
  <c r="M1947" i="21"/>
  <c r="O1947" i="21"/>
  <c r="D1942" i="21"/>
  <c r="H1948" i="21"/>
  <c r="E1942" i="21"/>
  <c r="F1942" i="21"/>
  <c r="I1948" i="21"/>
  <c r="J1948" i="21"/>
  <c r="P1948" i="21"/>
  <c r="N1948" i="21"/>
  <c r="L1948" i="21"/>
  <c r="Q1948" i="21"/>
  <c r="O1948" i="21"/>
  <c r="M1948" i="21"/>
  <c r="K1948" i="21"/>
  <c r="H1949" i="21"/>
  <c r="D1943" i="21"/>
  <c r="L1949" i="21"/>
  <c r="P1949" i="21"/>
  <c r="J1949" i="21"/>
  <c r="I1949" i="21"/>
  <c r="N1949" i="21"/>
  <c r="F1943" i="21"/>
  <c r="E1943" i="21"/>
  <c r="O1949" i="21"/>
  <c r="K1949" i="21"/>
  <c r="M1949" i="21"/>
  <c r="Q1949" i="21"/>
  <c r="D1944" i="21"/>
  <c r="H1950" i="21"/>
  <c r="F1944" i="21"/>
  <c r="E1944" i="21"/>
  <c r="L1950" i="21"/>
  <c r="J1950" i="21"/>
  <c r="I1950" i="21"/>
  <c r="N1950" i="21"/>
  <c r="P1950" i="21"/>
  <c r="Q1950" i="21"/>
  <c r="O1950" i="21"/>
  <c r="M1950" i="21"/>
  <c r="K1950" i="21"/>
  <c r="D1945" i="21"/>
  <c r="H1951" i="21"/>
  <c r="E1945" i="21"/>
  <c r="F1945" i="21"/>
  <c r="I1951" i="21"/>
  <c r="L1951" i="21"/>
  <c r="J1951" i="21"/>
  <c r="P1951" i="21"/>
  <c r="N1951" i="21"/>
  <c r="K1951" i="21"/>
  <c r="Q1951" i="21"/>
  <c r="O1951" i="21"/>
  <c r="M1951" i="21"/>
  <c r="H1952" i="21"/>
  <c r="D1946" i="21"/>
  <c r="J1952" i="21"/>
  <c r="P1952" i="21"/>
  <c r="N1952" i="21"/>
  <c r="L1952" i="21"/>
  <c r="I1952" i="21"/>
  <c r="E1946" i="21"/>
  <c r="F1946" i="21"/>
  <c r="Q1952" i="21"/>
  <c r="M1952" i="21"/>
  <c r="K1952" i="21"/>
  <c r="O1952" i="21"/>
  <c r="D1947" i="21"/>
  <c r="H1953" i="21"/>
  <c r="E1947" i="21"/>
  <c r="F1947" i="21"/>
  <c r="J1953" i="21"/>
  <c r="P1953" i="21"/>
  <c r="N1953" i="21"/>
  <c r="L1953" i="21"/>
  <c r="I1953" i="21"/>
  <c r="O1953" i="21"/>
  <c r="K1953" i="21"/>
  <c r="M1953" i="21"/>
  <c r="Q1953" i="21"/>
  <c r="H1954" i="21"/>
  <c r="D1948" i="21"/>
  <c r="N1954" i="21"/>
  <c r="P1954" i="21"/>
  <c r="L1954" i="21"/>
  <c r="J1954" i="21"/>
  <c r="I1954" i="21"/>
  <c r="E1948" i="21"/>
  <c r="F1948" i="21"/>
  <c r="K1954" i="21"/>
  <c r="M1954" i="21"/>
  <c r="O1954" i="21"/>
  <c r="Q1954" i="21"/>
  <c r="D1949" i="21"/>
  <c r="H1955" i="21"/>
  <c r="E1949" i="21"/>
  <c r="F1949" i="21"/>
  <c r="L1955" i="21"/>
  <c r="I1955" i="21"/>
  <c r="N1955" i="21"/>
  <c r="J1955" i="21"/>
  <c r="P1955" i="21"/>
  <c r="K1955" i="21"/>
  <c r="M1955" i="21"/>
  <c r="O1955" i="21"/>
  <c r="Q1955" i="21"/>
  <c r="H1956" i="21"/>
  <c r="D1950" i="21"/>
  <c r="L1956" i="21"/>
  <c r="J1956" i="21"/>
  <c r="P1956" i="21"/>
  <c r="N1956" i="21"/>
  <c r="I1956" i="21"/>
  <c r="F1950" i="21"/>
  <c r="E1950" i="21"/>
  <c r="Q1956" i="21"/>
  <c r="M1956" i="21"/>
  <c r="O1956" i="21"/>
  <c r="K1956" i="21"/>
  <c r="D1951" i="21"/>
  <c r="H1957" i="21"/>
  <c r="F1951" i="21"/>
  <c r="E1951" i="21"/>
  <c r="N1957" i="21"/>
  <c r="L1957" i="21"/>
  <c r="P1957" i="21"/>
  <c r="J1957" i="21"/>
  <c r="I1957" i="21"/>
  <c r="K1957" i="21"/>
  <c r="O1957" i="21"/>
  <c r="M1957" i="21"/>
  <c r="Q1957" i="21"/>
  <c r="H1958" i="21"/>
  <c r="D1952" i="21"/>
  <c r="L1958" i="21"/>
  <c r="I1958" i="21"/>
  <c r="J1958" i="21"/>
  <c r="P1958" i="21"/>
  <c r="N1958" i="21"/>
  <c r="E1952" i="21"/>
  <c r="F1952" i="21"/>
  <c r="M1958" i="21"/>
  <c r="O1958" i="21"/>
  <c r="Q1958" i="21"/>
  <c r="K1958" i="21"/>
  <c r="D1953" i="21"/>
  <c r="H1959" i="21"/>
  <c r="E1953" i="21"/>
  <c r="F1953" i="21"/>
  <c r="P1959" i="21"/>
  <c r="I1959" i="21"/>
  <c r="N1959" i="21"/>
  <c r="J1959" i="21"/>
  <c r="L1959" i="21"/>
  <c r="K1959" i="21"/>
  <c r="Q1959" i="21"/>
  <c r="O1959" i="21"/>
  <c r="M1959" i="21"/>
  <c r="H1960" i="21"/>
  <c r="D1954" i="21"/>
  <c r="J1960" i="21"/>
  <c r="P1960" i="21"/>
  <c r="L1960" i="21"/>
  <c r="N1960" i="21"/>
  <c r="I1960" i="21"/>
  <c r="F1954" i="21"/>
  <c r="E1954" i="21"/>
  <c r="O1960" i="21"/>
  <c r="M1960" i="21"/>
  <c r="Q1960" i="21"/>
  <c r="K1960" i="21"/>
  <c r="D1955" i="21"/>
  <c r="H1961" i="21"/>
  <c r="F1955" i="21"/>
  <c r="E1955" i="21"/>
  <c r="J1961" i="21"/>
  <c r="I1961" i="21"/>
  <c r="N1961" i="21"/>
  <c r="L1961" i="21"/>
  <c r="P1961" i="21"/>
  <c r="M1961" i="21"/>
  <c r="O1961" i="21"/>
  <c r="K1961" i="21"/>
  <c r="Q1961" i="21"/>
  <c r="H1962" i="21"/>
  <c r="D1956" i="21"/>
  <c r="N1962" i="21"/>
  <c r="P1962" i="21"/>
  <c r="L1962" i="21"/>
  <c r="I1962" i="21"/>
  <c r="J1962" i="21"/>
  <c r="E1956" i="21"/>
  <c r="F1956" i="21"/>
  <c r="Q1962" i="21"/>
  <c r="O1962" i="21"/>
  <c r="M1962" i="21"/>
  <c r="K1962" i="21"/>
  <c r="H1963" i="21"/>
  <c r="D1957" i="21"/>
  <c r="L1963" i="21"/>
  <c r="I1963" i="21"/>
  <c r="P1963" i="21"/>
  <c r="N1963" i="21"/>
  <c r="J1963" i="21"/>
  <c r="E1957" i="21"/>
  <c r="F1957" i="21"/>
  <c r="K1963" i="21"/>
  <c r="Q1963" i="21"/>
  <c r="M1963" i="21"/>
  <c r="O1963" i="21"/>
  <c r="D1958" i="21"/>
  <c r="H1964" i="21"/>
  <c r="F1958" i="21"/>
  <c r="E1958" i="21"/>
  <c r="I1964" i="21"/>
  <c r="J1964" i="21"/>
  <c r="P1964" i="21"/>
  <c r="L1964" i="21"/>
  <c r="N1964" i="21"/>
  <c r="O1964" i="21"/>
  <c r="M1964" i="21"/>
  <c r="Q1964" i="21"/>
  <c r="K1964" i="21"/>
  <c r="H1965" i="21"/>
  <c r="D1959" i="21"/>
  <c r="N1965" i="21"/>
  <c r="L1965" i="21"/>
  <c r="P1965" i="21"/>
  <c r="I1965" i="21"/>
  <c r="J1965" i="21"/>
  <c r="F1959" i="21"/>
  <c r="E1959" i="21"/>
  <c r="M1965" i="21"/>
  <c r="O1965" i="21"/>
  <c r="K1965" i="21"/>
  <c r="Q1965" i="21"/>
  <c r="D1960" i="21"/>
  <c r="H1966" i="21"/>
  <c r="E1960" i="21"/>
  <c r="F1960" i="21"/>
  <c r="L1966" i="21"/>
  <c r="J1966" i="21"/>
  <c r="I1966" i="21"/>
  <c r="N1966" i="21"/>
  <c r="P1966" i="21"/>
  <c r="O1966" i="21"/>
  <c r="M1966" i="21"/>
  <c r="K1966" i="21"/>
  <c r="Q1966" i="21"/>
  <c r="H1967" i="21"/>
  <c r="D1961" i="21"/>
  <c r="P1967" i="21"/>
  <c r="L1967" i="21"/>
  <c r="I1967" i="21"/>
  <c r="J1967" i="21"/>
  <c r="N1967" i="21"/>
  <c r="F1961" i="21"/>
  <c r="E1961" i="21"/>
  <c r="K1967" i="21"/>
  <c r="O1967" i="21"/>
  <c r="Q1967" i="21"/>
  <c r="M1967" i="21"/>
  <c r="D1962" i="21"/>
  <c r="H1968" i="21"/>
  <c r="F1962" i="21"/>
  <c r="E1962" i="21"/>
  <c r="P1968" i="21"/>
  <c r="J1968" i="21"/>
  <c r="I1968" i="21"/>
  <c r="L1968" i="21"/>
  <c r="N1968" i="21"/>
  <c r="Q1968" i="21"/>
  <c r="M1968" i="21"/>
  <c r="K1968" i="21"/>
  <c r="O1968" i="21"/>
  <c r="H1969" i="21"/>
  <c r="D1963" i="21"/>
  <c r="L1969" i="21"/>
  <c r="I1969" i="21"/>
  <c r="J1969" i="21"/>
  <c r="P1969" i="21"/>
  <c r="N1969" i="21"/>
  <c r="F1963" i="21"/>
  <c r="E1963" i="21"/>
  <c r="K1969" i="21"/>
  <c r="Q1969" i="21"/>
  <c r="M1969" i="21"/>
  <c r="O1969" i="21"/>
  <c r="D1964" i="21"/>
  <c r="H1970" i="21"/>
  <c r="E1964" i="21"/>
  <c r="F1964" i="21"/>
  <c r="I1970" i="21"/>
  <c r="L1970" i="21"/>
  <c r="P1970" i="21"/>
  <c r="N1970" i="21"/>
  <c r="J1970" i="21"/>
  <c r="M1970" i="21"/>
  <c r="K1970" i="21"/>
  <c r="O1970" i="21"/>
  <c r="Q1970" i="21"/>
  <c r="H1971" i="21"/>
  <c r="D1965" i="21"/>
  <c r="J1971" i="21"/>
  <c r="P1971" i="21"/>
  <c r="I1971" i="21"/>
  <c r="L1971" i="21"/>
  <c r="N1971" i="21"/>
  <c r="E1965" i="21"/>
  <c r="F1965" i="21"/>
  <c r="K1971" i="21"/>
  <c r="M1971" i="21"/>
  <c r="O1971" i="21"/>
  <c r="Q1971" i="21"/>
  <c r="D1966" i="21"/>
  <c r="H1972" i="21"/>
  <c r="E1966" i="21"/>
  <c r="F1966" i="21"/>
  <c r="J1972" i="21"/>
  <c r="P1972" i="21"/>
  <c r="N1972" i="21"/>
  <c r="L1972" i="21"/>
  <c r="I1972" i="21"/>
  <c r="O1972" i="21"/>
  <c r="Q1972" i="21"/>
  <c r="K1972" i="21"/>
  <c r="M1972" i="21"/>
  <c r="H1973" i="21"/>
  <c r="D1967" i="21"/>
  <c r="N1973" i="21"/>
  <c r="I1973" i="21"/>
  <c r="L1973" i="21"/>
  <c r="P1973" i="21"/>
  <c r="J1973" i="21"/>
  <c r="F1967" i="21"/>
  <c r="E1967" i="21"/>
  <c r="O1973" i="21"/>
  <c r="Q1973" i="21"/>
  <c r="M1973" i="21"/>
  <c r="K1973" i="21"/>
  <c r="D1968" i="21"/>
  <c r="H1974" i="21"/>
  <c r="F1968" i="21"/>
  <c r="E1968" i="21"/>
  <c r="L1974" i="21"/>
  <c r="J1974" i="21"/>
  <c r="I1974" i="21"/>
  <c r="P1974" i="21"/>
  <c r="N1974" i="21"/>
  <c r="M1974" i="21"/>
  <c r="O1974" i="21"/>
  <c r="K1974" i="21"/>
  <c r="Q1974" i="21"/>
  <c r="H1975" i="21"/>
  <c r="D1969" i="21"/>
  <c r="I1975" i="21"/>
  <c r="N1975" i="21"/>
  <c r="L1975" i="21"/>
  <c r="P1975" i="21"/>
  <c r="J1975" i="21"/>
  <c r="F1969" i="21"/>
  <c r="E1969" i="21"/>
  <c r="O1975" i="21"/>
  <c r="M1975" i="21"/>
  <c r="Q1975" i="21"/>
  <c r="K1975" i="21"/>
  <c r="D1970" i="21"/>
  <c r="H1976" i="21"/>
  <c r="F1970" i="21"/>
  <c r="E1970" i="21"/>
  <c r="L1976" i="21"/>
  <c r="J1976" i="21"/>
  <c r="P1976" i="21"/>
  <c r="N1976" i="21"/>
  <c r="I1976" i="21"/>
  <c r="M1976" i="21"/>
  <c r="Q1976" i="21"/>
  <c r="K1976" i="21"/>
  <c r="O1976" i="21"/>
  <c r="H1977" i="21"/>
  <c r="D1971" i="21"/>
  <c r="I1977" i="21"/>
  <c r="P1977" i="21"/>
  <c r="J1977" i="21"/>
  <c r="L1977" i="21"/>
  <c r="N1977" i="21"/>
  <c r="E1971" i="21"/>
  <c r="F1971" i="21"/>
  <c r="M1977" i="21"/>
  <c r="Q1977" i="21"/>
  <c r="O1977" i="21"/>
  <c r="K1977" i="21"/>
  <c r="D1972" i="21"/>
  <c r="H1978" i="21"/>
  <c r="F1972" i="21"/>
  <c r="E1972" i="21"/>
  <c r="L1978" i="21"/>
  <c r="I1978" i="21"/>
  <c r="P1978" i="21"/>
  <c r="N1978" i="21"/>
  <c r="J1978" i="21"/>
  <c r="K1978" i="21"/>
  <c r="M1978" i="21"/>
  <c r="O1978" i="21"/>
  <c r="Q1978" i="21"/>
  <c r="H1979" i="21"/>
  <c r="D1973" i="21"/>
  <c r="J1979" i="21"/>
  <c r="P1979" i="21"/>
  <c r="L1979" i="21"/>
  <c r="N1979" i="21"/>
  <c r="I1979" i="21"/>
  <c r="E1973" i="21"/>
  <c r="F1973" i="21"/>
  <c r="M1979" i="21"/>
  <c r="O1979" i="21"/>
  <c r="Q1979" i="21"/>
  <c r="K1979" i="21"/>
  <c r="D1974" i="21"/>
  <c r="H1980" i="21"/>
  <c r="F1974" i="21"/>
  <c r="E1974" i="21"/>
  <c r="L1980" i="21"/>
  <c r="J1980" i="21"/>
  <c r="I1980" i="21"/>
  <c r="N1980" i="21"/>
  <c r="P1980" i="21"/>
  <c r="Q1980" i="21"/>
  <c r="O1980" i="21"/>
  <c r="M1980" i="21"/>
  <c r="K1980" i="21"/>
  <c r="H1981" i="21"/>
  <c r="D1975" i="21"/>
  <c r="P1981" i="21"/>
  <c r="N1981" i="21"/>
  <c r="I1981" i="21"/>
  <c r="L1981" i="21"/>
  <c r="J1981" i="21"/>
  <c r="E1975" i="21"/>
  <c r="F1975" i="21"/>
  <c r="O1981" i="21"/>
  <c r="K1981" i="21"/>
  <c r="Q1981" i="21"/>
  <c r="M1981" i="21"/>
  <c r="D1976" i="21"/>
  <c r="H1982" i="21"/>
  <c r="F1976" i="21"/>
  <c r="E1976" i="21"/>
  <c r="L1982" i="21"/>
  <c r="J1982" i="21"/>
  <c r="I1982" i="21"/>
  <c r="P1982" i="21"/>
  <c r="N1982" i="21"/>
  <c r="Q1982" i="21"/>
  <c r="M1982" i="21"/>
  <c r="K1982" i="21"/>
  <c r="O1982" i="21"/>
  <c r="H1983" i="21"/>
  <c r="D1977" i="21"/>
  <c r="P1983" i="21"/>
  <c r="L1983" i="21"/>
  <c r="J1983" i="21"/>
  <c r="N1983" i="21"/>
  <c r="I1983" i="21"/>
  <c r="E1977" i="21"/>
  <c r="F1977" i="21"/>
  <c r="K1983" i="21"/>
  <c r="Q1983" i="21"/>
  <c r="O1983" i="21"/>
  <c r="M1983" i="21"/>
  <c r="D1978" i="21"/>
  <c r="H1984" i="21"/>
  <c r="F1978" i="21"/>
  <c r="E1978" i="21"/>
  <c r="L1984" i="21"/>
  <c r="N1984" i="21"/>
  <c r="I1984" i="21"/>
  <c r="P1984" i="21"/>
  <c r="J1984" i="21"/>
  <c r="O1984" i="21"/>
  <c r="M1984" i="21"/>
  <c r="Q1984" i="21"/>
  <c r="K1984" i="21"/>
  <c r="H1985" i="21"/>
  <c r="D1979" i="21"/>
  <c r="L1985" i="21"/>
  <c r="J1985" i="21"/>
  <c r="P1985" i="21"/>
  <c r="N1985" i="21"/>
  <c r="I1985" i="21"/>
  <c r="F1979" i="21"/>
  <c r="E1979" i="21"/>
  <c r="M1985" i="21"/>
  <c r="O1985" i="21"/>
  <c r="K1985" i="21"/>
  <c r="Q1985" i="21"/>
  <c r="D1980" i="21"/>
  <c r="H1986" i="21"/>
  <c r="F1980" i="21"/>
  <c r="E1980" i="21"/>
  <c r="N1986" i="21"/>
  <c r="P1986" i="21"/>
  <c r="L1986" i="21"/>
  <c r="J1986" i="21"/>
  <c r="I1986" i="21"/>
  <c r="M1986" i="21"/>
  <c r="K1986" i="21"/>
  <c r="Q1986" i="21"/>
  <c r="O1986" i="21"/>
  <c r="H1987" i="21"/>
  <c r="D1981" i="21"/>
  <c r="L1987" i="21"/>
  <c r="J1987" i="21"/>
  <c r="I1987" i="21"/>
  <c r="P1987" i="21"/>
  <c r="N1987" i="21"/>
  <c r="E1981" i="21"/>
  <c r="F1981" i="21"/>
  <c r="M1987" i="21"/>
  <c r="O1987" i="21"/>
  <c r="Q1987" i="21"/>
  <c r="K1987" i="21"/>
  <c r="D1982" i="21"/>
  <c r="H1988" i="21"/>
  <c r="F1982" i="21"/>
  <c r="E1982" i="21"/>
  <c r="P1988" i="21"/>
  <c r="N1988" i="21"/>
  <c r="J1988" i="21"/>
  <c r="I1988" i="21"/>
  <c r="L1988" i="21"/>
  <c r="Q1988" i="21"/>
  <c r="O1988" i="21"/>
  <c r="M1988" i="21"/>
  <c r="K1988" i="21"/>
  <c r="H1989" i="21"/>
  <c r="D1983" i="21"/>
  <c r="P1989" i="21"/>
  <c r="N1989" i="21"/>
  <c r="I1989" i="21"/>
  <c r="L1989" i="21"/>
  <c r="J1989" i="21"/>
  <c r="F1983" i="21"/>
  <c r="E1983" i="21"/>
  <c r="Q1989" i="21"/>
  <c r="M1989" i="21"/>
  <c r="O1989" i="21"/>
  <c r="K1989" i="21"/>
  <c r="D1984" i="21"/>
  <c r="H1990" i="21"/>
  <c r="E1984" i="21"/>
  <c r="F1984" i="21"/>
  <c r="I1990" i="21"/>
  <c r="L1990" i="21"/>
  <c r="J1990" i="21"/>
  <c r="P1990" i="21"/>
  <c r="N1990" i="21"/>
  <c r="M1990" i="21"/>
  <c r="O1990" i="21"/>
  <c r="K1990" i="21"/>
  <c r="Q1990" i="21"/>
  <c r="H1991" i="21"/>
  <c r="D1985" i="21"/>
  <c r="I1991" i="21"/>
  <c r="J1991" i="21"/>
  <c r="P1991" i="21"/>
  <c r="N1991" i="21"/>
  <c r="L1991" i="21"/>
  <c r="F1985" i="21"/>
  <c r="E1985" i="21"/>
  <c r="M1991" i="21"/>
  <c r="K1991" i="21"/>
  <c r="Q1991" i="21"/>
  <c r="O1991" i="21"/>
  <c r="D1986" i="21"/>
  <c r="H1992" i="21"/>
  <c r="E1986" i="21"/>
  <c r="F1986" i="21"/>
  <c r="J1992" i="21"/>
  <c r="P1992" i="21"/>
  <c r="N1992" i="21"/>
  <c r="I1992" i="21"/>
  <c r="L1992" i="21"/>
  <c r="Q1992" i="21"/>
  <c r="O1992" i="21"/>
  <c r="M1992" i="21"/>
  <c r="K1992" i="21"/>
  <c r="H1993" i="21"/>
  <c r="D1987" i="21"/>
  <c r="L1993" i="21"/>
  <c r="N1993" i="21"/>
  <c r="P1993" i="21"/>
  <c r="J1993" i="21"/>
  <c r="I1993" i="21"/>
  <c r="F1987" i="21"/>
  <c r="E1987" i="21"/>
  <c r="Q1993" i="21"/>
  <c r="M1993" i="21"/>
  <c r="O1993" i="21"/>
  <c r="K1993" i="21"/>
  <c r="D1988" i="21"/>
  <c r="H1994" i="21"/>
  <c r="E1988" i="21"/>
  <c r="F1988" i="21"/>
  <c r="I1994" i="21"/>
  <c r="P1994" i="21"/>
  <c r="J1994" i="21"/>
  <c r="N1994" i="21"/>
  <c r="L1994" i="21"/>
  <c r="O1994" i="21"/>
  <c r="K1994" i="21"/>
  <c r="Q1994" i="21"/>
  <c r="M1994" i="21"/>
  <c r="H1995" i="21"/>
  <c r="D1989" i="21"/>
  <c r="J1995" i="21"/>
  <c r="L1995" i="21"/>
  <c r="I1995" i="21"/>
  <c r="P1995" i="21"/>
  <c r="N1995" i="21"/>
  <c r="E1989" i="21"/>
  <c r="F1989" i="21"/>
  <c r="K1995" i="21"/>
  <c r="Q1995" i="21"/>
  <c r="M1995" i="21"/>
  <c r="O1995" i="21"/>
  <c r="D1990" i="21"/>
  <c r="H1996" i="21"/>
  <c r="F1990" i="21"/>
  <c r="E1990" i="21"/>
  <c r="I1996" i="21"/>
  <c r="L1996" i="21"/>
  <c r="J1996" i="21"/>
  <c r="P1996" i="21"/>
  <c r="N1996" i="21"/>
  <c r="O1996" i="21"/>
  <c r="K1996" i="21"/>
  <c r="Q1996" i="21"/>
  <c r="M1996" i="21"/>
  <c r="H1997" i="21"/>
  <c r="D1991" i="21"/>
  <c r="I1997" i="21"/>
  <c r="N1997" i="21"/>
  <c r="P1997" i="21"/>
  <c r="L1997" i="21"/>
  <c r="J1997" i="21"/>
  <c r="F1991" i="21"/>
  <c r="E1991" i="21"/>
  <c r="M1997" i="21"/>
  <c r="O1997" i="21"/>
  <c r="K1997" i="21"/>
  <c r="Q1997" i="21"/>
  <c r="D1992" i="21"/>
  <c r="H1998" i="21"/>
  <c r="E1992" i="21"/>
  <c r="F1992" i="21"/>
  <c r="P1998" i="21"/>
  <c r="N1998" i="21"/>
  <c r="L1998" i="21"/>
  <c r="I1998" i="21"/>
  <c r="J1998" i="21"/>
  <c r="M1998" i="21"/>
  <c r="K1998" i="21"/>
  <c r="Q1998" i="21"/>
  <c r="O1998" i="21"/>
  <c r="H1999" i="21"/>
  <c r="D1993" i="21"/>
  <c r="J1999" i="21"/>
  <c r="N1999" i="21"/>
  <c r="L1999" i="21"/>
  <c r="P1999" i="21"/>
  <c r="I1999" i="21"/>
  <c r="E1993" i="21"/>
  <c r="F1993" i="21"/>
  <c r="M1999" i="21"/>
  <c r="O1999" i="21"/>
  <c r="Q1999" i="21"/>
  <c r="K1999" i="21"/>
  <c r="D1994" i="21"/>
  <c r="H2000" i="21"/>
  <c r="F1994" i="21"/>
  <c r="E1994" i="21"/>
  <c r="N2000" i="21"/>
  <c r="L2000" i="21"/>
  <c r="J2000" i="21"/>
  <c r="P2000" i="21"/>
  <c r="I2000" i="21"/>
  <c r="Q2000" i="21"/>
  <c r="K2000" i="21"/>
  <c r="O2000" i="21"/>
  <c r="M2000" i="21"/>
  <c r="H2001" i="21"/>
  <c r="D1995" i="21"/>
  <c r="N2001" i="21"/>
  <c r="L2001" i="21"/>
  <c r="I2001" i="21"/>
  <c r="P2001" i="21"/>
  <c r="J2001" i="21"/>
  <c r="F1995" i="21"/>
  <c r="E1995" i="21"/>
  <c r="M2001" i="21"/>
  <c r="O2001" i="21"/>
  <c r="K2001" i="21"/>
  <c r="Q2001" i="21"/>
  <c r="D1996" i="21"/>
  <c r="H2002" i="21"/>
  <c r="E1996" i="21"/>
  <c r="F1996" i="21"/>
  <c r="L2002" i="21"/>
  <c r="N2002" i="21"/>
  <c r="P2002" i="21"/>
  <c r="J2002" i="21"/>
  <c r="I2002" i="21"/>
  <c r="M2002" i="21"/>
  <c r="Q2002" i="21"/>
  <c r="O2002" i="21"/>
  <c r="K2002" i="21"/>
  <c r="H2003" i="21"/>
  <c r="D1997" i="21"/>
  <c r="N2003" i="21"/>
  <c r="I2003" i="21"/>
  <c r="P2003" i="21"/>
  <c r="L2003" i="21"/>
  <c r="J2003" i="21"/>
  <c r="E1997" i="21"/>
  <c r="F1997" i="21"/>
  <c r="Q2003" i="21"/>
  <c r="O2003" i="21"/>
  <c r="K2003" i="21"/>
  <c r="M2003" i="21"/>
  <c r="D1998" i="21"/>
  <c r="H2004" i="21"/>
  <c r="F1998" i="21"/>
  <c r="E1998" i="21"/>
  <c r="P2004" i="21"/>
  <c r="N2004" i="21"/>
  <c r="L2004" i="21"/>
  <c r="J2004" i="21"/>
  <c r="I2004" i="21"/>
  <c r="Q2004" i="21"/>
  <c r="M2004" i="21"/>
  <c r="K2004" i="21"/>
  <c r="O2004" i="21"/>
  <c r="D1999" i="21"/>
  <c r="H2005" i="21"/>
  <c r="E1999" i="21"/>
  <c r="F1999" i="21"/>
  <c r="N2005" i="21"/>
  <c r="J2005" i="21"/>
  <c r="I2005" i="21"/>
  <c r="L2005" i="21"/>
  <c r="P2005" i="21"/>
  <c r="O2005" i="21"/>
  <c r="K2005" i="21"/>
  <c r="Q2005" i="21"/>
  <c r="M2005" i="21"/>
  <c r="H2006" i="21"/>
  <c r="D2000" i="21"/>
  <c r="N2006" i="21"/>
  <c r="P2006" i="21"/>
  <c r="I2006" i="21"/>
  <c r="L2006" i="21"/>
  <c r="J2006" i="21"/>
  <c r="E2000" i="21"/>
  <c r="F2000" i="21"/>
  <c r="O2006" i="21"/>
  <c r="K2006" i="21"/>
  <c r="Q2006" i="21"/>
  <c r="M2006" i="21"/>
  <c r="D2001" i="21"/>
  <c r="H2007" i="21"/>
  <c r="F2001" i="21"/>
  <c r="E2001" i="21"/>
  <c r="J2007" i="21"/>
  <c r="L2007" i="21"/>
  <c r="I2007" i="21"/>
  <c r="N2007" i="21"/>
  <c r="P2007" i="21"/>
  <c r="M2007" i="21"/>
  <c r="O2007" i="21"/>
  <c r="K2007" i="21"/>
  <c r="Q2007" i="21"/>
  <c r="H2008" i="21"/>
  <c r="D2002" i="21"/>
  <c r="L2008" i="21"/>
  <c r="J2008" i="21"/>
  <c r="P2008" i="21"/>
  <c r="N2008" i="21"/>
  <c r="I2008" i="21"/>
  <c r="E2002" i="21"/>
  <c r="F2002" i="21"/>
  <c r="K2008" i="21"/>
  <c r="O2008" i="21"/>
  <c r="M2008" i="21"/>
  <c r="Q2008" i="21"/>
  <c r="D2003" i="21"/>
  <c r="H2009" i="21"/>
  <c r="E2003" i="21"/>
  <c r="F2003" i="21"/>
  <c r="L2009" i="21"/>
  <c r="P2009" i="21"/>
  <c r="I2009" i="21"/>
  <c r="J2009" i="21"/>
  <c r="N2009" i="21"/>
  <c r="O2009" i="21"/>
  <c r="K2009" i="21"/>
  <c r="Q2009" i="21"/>
  <c r="M2009" i="21"/>
  <c r="H2010" i="21"/>
  <c r="D2004" i="21"/>
  <c r="I2010" i="21"/>
  <c r="N2010" i="21"/>
  <c r="L2010" i="21"/>
  <c r="J2010" i="21"/>
  <c r="P2010" i="21"/>
  <c r="F2004" i="21"/>
  <c r="E2004" i="21"/>
  <c r="O2010" i="21"/>
  <c r="K2010" i="21"/>
  <c r="Q2010" i="21"/>
  <c r="M2010" i="21"/>
  <c r="D2005" i="21"/>
  <c r="H2011" i="21"/>
  <c r="E2005" i="21"/>
  <c r="F2005" i="21"/>
  <c r="L2011" i="21"/>
  <c r="P2011" i="21"/>
  <c r="J2011" i="21"/>
  <c r="I2011" i="21"/>
  <c r="N2011" i="21"/>
  <c r="K2011" i="21"/>
  <c r="O2011" i="21"/>
  <c r="Q2011" i="21"/>
  <c r="M2011" i="21"/>
  <c r="H2012" i="21"/>
  <c r="D2006" i="21"/>
  <c r="N2012" i="21"/>
  <c r="J2012" i="21"/>
  <c r="L2012" i="21"/>
  <c r="I2012" i="21"/>
  <c r="P2012" i="21"/>
  <c r="E2006" i="21"/>
  <c r="F2006" i="21"/>
  <c r="M2012" i="21"/>
  <c r="O2012" i="21"/>
  <c r="K2012" i="21"/>
  <c r="Q2012" i="21"/>
  <c r="D2007" i="21"/>
  <c r="H2013" i="21"/>
  <c r="F2007" i="21"/>
  <c r="E2007" i="21"/>
  <c r="I2013" i="21"/>
  <c r="J2013" i="21"/>
  <c r="N2013" i="21"/>
  <c r="L2013" i="21"/>
  <c r="P2013" i="21"/>
  <c r="Q2013" i="21"/>
  <c r="M2013" i="21"/>
  <c r="O2013" i="21"/>
  <c r="K2013" i="21"/>
  <c r="H2014" i="21"/>
  <c r="D2008" i="21"/>
  <c r="L2014" i="21"/>
  <c r="J2014" i="21"/>
  <c r="P2014" i="21"/>
  <c r="I2014" i="21"/>
  <c r="N2014" i="21"/>
  <c r="F2008" i="21"/>
  <c r="E2008" i="21"/>
  <c r="K2014" i="21"/>
  <c r="M2014" i="21"/>
  <c r="Q2014" i="21"/>
  <c r="O2014" i="21"/>
  <c r="D2009" i="21"/>
  <c r="H2015" i="21"/>
  <c r="E2009" i="21"/>
  <c r="F2009" i="21"/>
  <c r="N2015" i="21"/>
  <c r="L2015" i="21"/>
  <c r="J2015" i="21"/>
  <c r="P2015" i="21"/>
  <c r="I2015" i="21"/>
  <c r="M2015" i="21"/>
  <c r="O2015" i="21"/>
  <c r="K2015" i="21"/>
  <c r="Q2015" i="21"/>
  <c r="H2016" i="21"/>
  <c r="D2010" i="21"/>
  <c r="J2016" i="21"/>
  <c r="N2016" i="21"/>
  <c r="I2016" i="21"/>
  <c r="L2016" i="21"/>
  <c r="P2016" i="21"/>
  <c r="E2010" i="21"/>
  <c r="F2010" i="21"/>
  <c r="M2016" i="21"/>
  <c r="O2016" i="21"/>
  <c r="Q2016" i="21"/>
  <c r="K2016" i="21"/>
  <c r="H2017" i="21"/>
  <c r="D2011" i="21"/>
  <c r="P2017" i="21"/>
  <c r="L2017" i="21"/>
  <c r="J2017" i="21"/>
  <c r="N2017" i="21"/>
  <c r="I2017" i="21"/>
  <c r="E2011" i="21"/>
  <c r="F2011" i="21"/>
  <c r="M2017" i="21"/>
  <c r="K2017" i="21"/>
  <c r="Q2017" i="21"/>
  <c r="O2017" i="21"/>
  <c r="D2012" i="21"/>
  <c r="H2018" i="21"/>
  <c r="E2012" i="21"/>
  <c r="F2012" i="21"/>
  <c r="I2018" i="21"/>
  <c r="L2018" i="21"/>
  <c r="J2018" i="21"/>
  <c r="P2018" i="21"/>
  <c r="N2018" i="21"/>
  <c r="K2018" i="21"/>
  <c r="O2018" i="21"/>
  <c r="Q2018" i="21"/>
  <c r="M2018" i="21"/>
  <c r="H2019" i="21"/>
  <c r="D2013" i="21"/>
  <c r="L2019" i="21"/>
  <c r="I2019" i="21"/>
  <c r="J2019" i="21"/>
  <c r="P2019" i="21"/>
  <c r="N2019" i="21"/>
  <c r="E2013" i="21"/>
  <c r="F2013" i="21"/>
  <c r="M2019" i="21"/>
  <c r="O2019" i="21"/>
  <c r="K2019" i="21"/>
  <c r="Q2019" i="21"/>
  <c r="D2014" i="21"/>
  <c r="H2020" i="21"/>
  <c r="E2014" i="21"/>
  <c r="F2014" i="21"/>
  <c r="I2020" i="21"/>
  <c r="L2020" i="21"/>
  <c r="P2020" i="21"/>
  <c r="N2020" i="21"/>
  <c r="J2020" i="21"/>
  <c r="Q2020" i="21"/>
  <c r="M2020" i="21"/>
  <c r="O2020" i="21"/>
  <c r="K2020" i="21"/>
  <c r="H2021" i="21"/>
  <c r="D2015" i="21"/>
  <c r="J2021" i="21"/>
  <c r="I2021" i="21"/>
  <c r="L2021" i="21"/>
  <c r="N2021" i="21"/>
  <c r="P2021" i="21"/>
  <c r="E2015" i="21"/>
  <c r="F2015" i="21"/>
  <c r="O2021" i="21"/>
  <c r="M2021" i="21"/>
  <c r="K2021" i="21"/>
  <c r="Q2021" i="21"/>
  <c r="D2016" i="21"/>
  <c r="H2022" i="21"/>
  <c r="F2016" i="21"/>
  <c r="E2016" i="21"/>
  <c r="L2022" i="21"/>
  <c r="J2022" i="21"/>
  <c r="N2022" i="21"/>
  <c r="P2022" i="21"/>
  <c r="I2022" i="21"/>
  <c r="O2022" i="21"/>
  <c r="K2022" i="21"/>
  <c r="Q2022" i="21"/>
  <c r="M2022" i="21"/>
  <c r="H2023" i="21"/>
  <c r="D2017" i="21"/>
  <c r="J2023" i="21"/>
  <c r="L2023" i="21"/>
  <c r="P2023" i="21"/>
  <c r="N2023" i="21"/>
  <c r="I2023" i="21"/>
  <c r="F2017" i="21"/>
  <c r="E2017" i="21"/>
  <c r="K2023" i="21"/>
  <c r="Q2023" i="21"/>
  <c r="M2023" i="21"/>
  <c r="O2023" i="21"/>
  <c r="H2024" i="21"/>
  <c r="D2018" i="21"/>
  <c r="I2024" i="21"/>
  <c r="L2024" i="21"/>
  <c r="J2024" i="21"/>
  <c r="N2024" i="21"/>
  <c r="P2024" i="21"/>
  <c r="F2018" i="21"/>
  <c r="E2018" i="21"/>
  <c r="Q2024" i="21"/>
  <c r="O2024" i="21"/>
  <c r="M2024" i="21"/>
  <c r="K2024" i="21"/>
  <c r="D2019" i="21"/>
  <c r="H2025" i="21"/>
  <c r="E2019" i="21"/>
  <c r="F2019" i="21"/>
  <c r="N2025" i="21"/>
  <c r="P2025" i="21"/>
  <c r="I2025" i="21"/>
  <c r="L2025" i="21"/>
  <c r="J2025" i="21"/>
  <c r="Q2025" i="21"/>
  <c r="O2025" i="21"/>
  <c r="K2025" i="21"/>
  <c r="M2025" i="21"/>
  <c r="H2026" i="21"/>
  <c r="D2020" i="21"/>
  <c r="P2026" i="21"/>
  <c r="N2026" i="21"/>
  <c r="L2026" i="21"/>
  <c r="I2026" i="21"/>
  <c r="J2026" i="21"/>
  <c r="E2020" i="21"/>
  <c r="F2020" i="21"/>
  <c r="Q2026" i="21"/>
  <c r="M2026" i="21"/>
  <c r="O2026" i="21"/>
  <c r="K2026" i="21"/>
  <c r="D2021" i="21"/>
  <c r="H2027" i="21"/>
  <c r="E2021" i="21"/>
  <c r="F2021" i="21"/>
  <c r="L2027" i="21"/>
  <c r="P2027" i="21"/>
  <c r="N2027" i="21"/>
  <c r="I2027" i="21"/>
  <c r="J2027" i="21"/>
  <c r="K2027" i="21"/>
  <c r="Q2027" i="21"/>
  <c r="M2027" i="21"/>
  <c r="O2027" i="21"/>
  <c r="H2028" i="21"/>
  <c r="D2022" i="21"/>
  <c r="I2028" i="21"/>
  <c r="L2028" i="21"/>
  <c r="J2028" i="21"/>
  <c r="N2028" i="21"/>
  <c r="P2028" i="21"/>
  <c r="E2022" i="21"/>
  <c r="F2022" i="21"/>
  <c r="O2028" i="21"/>
  <c r="K2028" i="21"/>
  <c r="Q2028" i="21"/>
  <c r="M2028" i="21"/>
  <c r="D2023" i="21"/>
  <c r="H2029" i="21"/>
  <c r="E2023" i="21"/>
  <c r="F2023" i="21"/>
  <c r="J2029" i="21"/>
  <c r="N2029" i="21"/>
  <c r="L2029" i="21"/>
  <c r="I2029" i="21"/>
  <c r="P2029" i="21"/>
  <c r="M2029" i="21"/>
  <c r="O2029" i="21"/>
  <c r="K2029" i="21"/>
  <c r="Q2029" i="21"/>
  <c r="H2030" i="21"/>
  <c r="D2024" i="21"/>
  <c r="P2030" i="21"/>
  <c r="N2030" i="21"/>
  <c r="L2030" i="21"/>
  <c r="I2030" i="21"/>
  <c r="J2030" i="21"/>
  <c r="F2024" i="21"/>
  <c r="E2024" i="21"/>
  <c r="K2030" i="21"/>
  <c r="Q2030" i="21"/>
  <c r="M2030" i="21"/>
  <c r="O2030" i="21"/>
  <c r="D2025" i="21"/>
  <c r="H2031" i="21"/>
  <c r="E2025" i="21"/>
  <c r="F2025" i="21"/>
  <c r="J2031" i="21"/>
  <c r="N2031" i="21"/>
  <c r="L2031" i="21"/>
  <c r="P2031" i="21"/>
  <c r="I2031" i="21"/>
  <c r="M2031" i="21"/>
  <c r="O2031" i="21"/>
  <c r="K2031" i="21"/>
  <c r="Q2031" i="21"/>
  <c r="H2032" i="21"/>
  <c r="D2026" i="21"/>
  <c r="L2032" i="21"/>
  <c r="J2032" i="21"/>
  <c r="P2032" i="21"/>
  <c r="N2032" i="21"/>
  <c r="I2032" i="21"/>
  <c r="E2026" i="21"/>
  <c r="F2026" i="21"/>
  <c r="K2032" i="21"/>
  <c r="M2032" i="21"/>
  <c r="O2032" i="21"/>
  <c r="Q2032" i="21"/>
  <c r="D2027" i="21"/>
  <c r="H2033" i="21"/>
  <c r="E2027" i="21"/>
  <c r="F2027" i="21"/>
  <c r="N2033" i="21"/>
  <c r="L2033" i="21"/>
  <c r="P2033" i="21"/>
  <c r="J2033" i="21"/>
  <c r="I2033" i="21"/>
  <c r="M2033" i="21"/>
  <c r="O2033" i="21"/>
  <c r="K2033" i="21"/>
  <c r="Q2033" i="21"/>
  <c r="H2034" i="21"/>
  <c r="D2028" i="21"/>
  <c r="L2034" i="21"/>
  <c r="N2034" i="21"/>
  <c r="P2034" i="21"/>
  <c r="J2034" i="21"/>
  <c r="I2034" i="21"/>
  <c r="F2028" i="21"/>
  <c r="E2028" i="21"/>
  <c r="O2034" i="21"/>
  <c r="K2034" i="21"/>
  <c r="Q2034" i="21"/>
  <c r="M2034" i="21"/>
  <c r="D2029" i="21"/>
  <c r="H2035" i="21"/>
  <c r="E2029" i="21"/>
  <c r="F2029" i="21"/>
  <c r="N2035" i="21"/>
  <c r="I2035" i="21"/>
  <c r="P2035" i="21"/>
  <c r="L2035" i="21"/>
  <c r="J2035" i="21"/>
  <c r="K2035" i="21"/>
  <c r="Q2035" i="21"/>
  <c r="O2035" i="21"/>
  <c r="M2035" i="21"/>
  <c r="H2036" i="21"/>
  <c r="D2030" i="21"/>
  <c r="P2036" i="21"/>
  <c r="N2036" i="21"/>
  <c r="L2036" i="21"/>
  <c r="J2036" i="21"/>
  <c r="I2036" i="21"/>
  <c r="E2030" i="21"/>
  <c r="F2030" i="21"/>
  <c r="K2036" i="21"/>
  <c r="Q2036" i="21"/>
  <c r="O2036" i="21"/>
  <c r="M2036" i="21"/>
  <c r="D2031" i="21"/>
  <c r="H2037" i="21"/>
  <c r="E2031" i="21"/>
  <c r="F2031" i="21"/>
  <c r="J2037" i="21"/>
  <c r="I2037" i="21"/>
  <c r="N2037" i="21"/>
  <c r="L2037" i="21"/>
  <c r="P2037" i="21"/>
  <c r="K2037" i="21"/>
  <c r="Q2037" i="21"/>
  <c r="M2037" i="21"/>
  <c r="O2037" i="21"/>
  <c r="H2038" i="21"/>
  <c r="D2032" i="21"/>
  <c r="N2038" i="21"/>
  <c r="P2038" i="21"/>
  <c r="I2038" i="21"/>
  <c r="L2038" i="21"/>
  <c r="J2038" i="21"/>
  <c r="E2032" i="21"/>
  <c r="F2032" i="21"/>
  <c r="M2038" i="21"/>
  <c r="O2038" i="21"/>
  <c r="K2038" i="21"/>
  <c r="Q2038" i="21"/>
  <c r="D2033" i="21"/>
  <c r="H2039" i="21"/>
  <c r="E2033" i="21"/>
  <c r="F2033" i="21"/>
  <c r="J2039" i="21"/>
  <c r="L2039" i="21"/>
  <c r="I2039" i="21"/>
  <c r="N2039" i="21"/>
  <c r="P2039" i="21"/>
  <c r="M2039" i="21"/>
  <c r="Q2039" i="21"/>
  <c r="O2039" i="21"/>
  <c r="K2039" i="21"/>
  <c r="H2040" i="21"/>
  <c r="D2034" i="21"/>
  <c r="L2040" i="21"/>
  <c r="P2040" i="21"/>
  <c r="N2040" i="21"/>
  <c r="J2040" i="21"/>
  <c r="I2040" i="21"/>
  <c r="E2034" i="21"/>
  <c r="F2034" i="21"/>
  <c r="O2040" i="21"/>
  <c r="Q2040" i="21"/>
  <c r="K2040" i="21"/>
  <c r="M2040" i="21"/>
  <c r="D2035" i="21"/>
  <c r="H2041" i="21"/>
  <c r="E2035" i="21"/>
  <c r="F2035" i="21"/>
  <c r="L2041" i="21"/>
  <c r="P2041" i="21"/>
  <c r="I2041" i="21"/>
  <c r="J2041" i="21"/>
  <c r="N2041" i="21"/>
  <c r="M2041" i="21"/>
  <c r="O2041" i="21"/>
  <c r="K2041" i="21"/>
  <c r="Q2041" i="21"/>
  <c r="H2042" i="21"/>
  <c r="D2036" i="21"/>
  <c r="I2042" i="21"/>
  <c r="N2042" i="21"/>
  <c r="L2042" i="21"/>
  <c r="J2042" i="21"/>
  <c r="P2042" i="21"/>
  <c r="F2036" i="21"/>
  <c r="E2036" i="21"/>
  <c r="K2042" i="21"/>
  <c r="M2042" i="21"/>
  <c r="Q2042" i="21"/>
  <c r="O2042" i="21"/>
  <c r="D2037" i="21"/>
  <c r="H2043" i="21"/>
  <c r="F2037" i="21"/>
  <c r="E2037" i="21"/>
  <c r="L2043" i="21"/>
  <c r="P2043" i="21"/>
  <c r="J2043" i="21"/>
  <c r="I2043" i="21"/>
  <c r="N2043" i="21"/>
  <c r="Q2043" i="21"/>
  <c r="K2043" i="21"/>
  <c r="O2043" i="21"/>
  <c r="M2043" i="21"/>
  <c r="H2044" i="21"/>
  <c r="D2038" i="21"/>
  <c r="N2044" i="21"/>
  <c r="J2044" i="21"/>
  <c r="L2044" i="21"/>
  <c r="I2044" i="21"/>
  <c r="P2044" i="21"/>
  <c r="F2038" i="21"/>
  <c r="E2038" i="21"/>
  <c r="M2044" i="21"/>
  <c r="O2044" i="21"/>
  <c r="K2044" i="21"/>
  <c r="Q2044" i="21"/>
  <c r="D2039" i="21"/>
  <c r="H2045" i="21"/>
  <c r="F2039" i="21"/>
  <c r="E2039" i="21"/>
  <c r="N2045" i="21"/>
  <c r="L2045" i="21"/>
  <c r="P2045" i="21"/>
  <c r="I2045" i="21"/>
  <c r="J2045" i="21"/>
  <c r="Q2045" i="21"/>
  <c r="M2045" i="21"/>
  <c r="O2045" i="21"/>
  <c r="K2045" i="21"/>
  <c r="H2046" i="21"/>
  <c r="D2040" i="21"/>
  <c r="L2046" i="21"/>
  <c r="J2046" i="21"/>
  <c r="P2046" i="21"/>
  <c r="I2046" i="21"/>
  <c r="N2046" i="21"/>
  <c r="F2040" i="21"/>
  <c r="E2040" i="21"/>
  <c r="O2046" i="21"/>
  <c r="K2046" i="21"/>
  <c r="M2046" i="21"/>
  <c r="Q2046" i="21"/>
  <c r="D2041" i="21"/>
  <c r="H2047" i="21"/>
  <c r="E2041" i="21"/>
  <c r="F2041" i="21"/>
  <c r="N2047" i="21"/>
  <c r="L2047" i="21"/>
  <c r="J2047" i="21"/>
  <c r="P2047" i="21"/>
  <c r="I2047" i="21"/>
  <c r="M2047" i="21"/>
  <c r="O2047" i="21"/>
  <c r="Q2047" i="21"/>
  <c r="K2047" i="21"/>
  <c r="H2048" i="21"/>
  <c r="D2042" i="21"/>
  <c r="J2048" i="21"/>
  <c r="N2048" i="21"/>
  <c r="I2048" i="21"/>
  <c r="L2048" i="21"/>
  <c r="P2048" i="21"/>
  <c r="E2042" i="21"/>
  <c r="F2042" i="21"/>
  <c r="O2048" i="21"/>
  <c r="K2048" i="21"/>
  <c r="Q2048" i="21"/>
  <c r="M2048" i="21"/>
  <c r="H2049" i="21"/>
  <c r="D2043" i="21"/>
  <c r="P2049" i="21"/>
  <c r="L2049" i="21"/>
  <c r="J2049" i="21"/>
  <c r="N2049" i="21"/>
  <c r="I2049" i="21"/>
  <c r="E2043" i="21"/>
  <c r="F2043" i="21"/>
  <c r="M2049" i="21"/>
  <c r="O2049" i="21"/>
  <c r="K2049" i="21"/>
  <c r="Q2049" i="21"/>
  <c r="D2044" i="21"/>
  <c r="H2050" i="21"/>
  <c r="F2044" i="21"/>
  <c r="E2044" i="21"/>
  <c r="I2050" i="21"/>
  <c r="L2050" i="21"/>
  <c r="J2050" i="21"/>
  <c r="P2050" i="21"/>
  <c r="N2050" i="21"/>
  <c r="Q2050" i="21"/>
  <c r="M2050" i="21"/>
  <c r="K2050" i="21"/>
  <c r="O2050" i="21"/>
  <c r="H2051" i="21"/>
  <c r="D2045" i="21"/>
  <c r="L2051" i="21"/>
  <c r="I2051" i="21"/>
  <c r="J2051" i="21"/>
  <c r="P2051" i="21"/>
  <c r="N2051" i="21"/>
  <c r="E2045" i="21"/>
  <c r="F2045" i="21"/>
  <c r="M2051" i="21"/>
  <c r="O2051" i="21"/>
  <c r="K2051" i="21"/>
  <c r="Q2051" i="21"/>
  <c r="D2046" i="21"/>
  <c r="H2052" i="21"/>
  <c r="F2046" i="21"/>
  <c r="E2046" i="21"/>
  <c r="I2052" i="21"/>
  <c r="L2052" i="21"/>
  <c r="P2052" i="21"/>
  <c r="N2052" i="21"/>
  <c r="J2052" i="21"/>
  <c r="O2052" i="21"/>
  <c r="K2052" i="21"/>
  <c r="Q2052" i="21"/>
  <c r="M2052" i="21"/>
  <c r="H2053" i="21"/>
  <c r="D2047" i="21"/>
  <c r="J2053" i="21"/>
  <c r="I2053" i="21"/>
  <c r="L2053" i="21"/>
  <c r="P2053" i="21"/>
  <c r="N2053" i="21"/>
  <c r="F2047" i="21"/>
  <c r="E2047" i="21"/>
  <c r="M2053" i="21"/>
  <c r="K2053" i="21"/>
  <c r="Q2053" i="21"/>
  <c r="O2053" i="21"/>
  <c r="D2048" i="21"/>
  <c r="H2054" i="21"/>
  <c r="F2048" i="21"/>
  <c r="E2048" i="21"/>
  <c r="N2054" i="21"/>
  <c r="L2054" i="21"/>
  <c r="J2054" i="21"/>
  <c r="P2054" i="21"/>
  <c r="I2054" i="21"/>
  <c r="Q2054" i="21"/>
  <c r="M2054" i="21"/>
  <c r="O2054" i="21"/>
  <c r="K2054" i="21"/>
  <c r="H2055" i="21"/>
  <c r="D2049" i="21"/>
  <c r="J2055" i="21"/>
  <c r="L2055" i="21"/>
  <c r="P2055" i="21"/>
  <c r="N2055" i="21"/>
  <c r="I2055" i="21"/>
  <c r="F2049" i="21"/>
  <c r="E2049" i="21"/>
  <c r="M2055" i="21"/>
  <c r="O2055" i="21"/>
  <c r="K2055" i="21"/>
  <c r="Q2055" i="21"/>
  <c r="D2050" i="21"/>
  <c r="H2056" i="21"/>
  <c r="F2050" i="21"/>
  <c r="E2050" i="21"/>
  <c r="N2056" i="21"/>
  <c r="I2056" i="21"/>
  <c r="L2056" i="21"/>
  <c r="J2056" i="21"/>
  <c r="P2056" i="21"/>
  <c r="O2056" i="21"/>
  <c r="K2056" i="21"/>
  <c r="Q2056" i="21"/>
  <c r="M2056" i="21"/>
  <c r="H2057" i="21"/>
  <c r="D2051" i="21"/>
  <c r="P2057" i="21"/>
  <c r="N2057" i="21"/>
  <c r="I2057" i="21"/>
  <c r="L2057" i="21"/>
  <c r="J2057" i="21"/>
  <c r="F2051" i="21"/>
  <c r="E2051" i="21"/>
  <c r="M2057" i="21"/>
  <c r="Q2057" i="21"/>
  <c r="O2057" i="21"/>
  <c r="K2057" i="21"/>
  <c r="D2052" i="21"/>
  <c r="H2058" i="21"/>
  <c r="F2052" i="21"/>
  <c r="E2052" i="21"/>
  <c r="P2058" i="21"/>
  <c r="N2058" i="21"/>
  <c r="L2058" i="21"/>
  <c r="J2058" i="21"/>
  <c r="I2058" i="21"/>
  <c r="O2058" i="21"/>
  <c r="K2058" i="21"/>
  <c r="Q2058" i="21"/>
  <c r="M2058" i="21"/>
  <c r="H2059" i="21"/>
  <c r="D2053" i="21"/>
  <c r="L2059" i="21"/>
  <c r="I2059" i="21"/>
  <c r="P2059" i="21"/>
  <c r="N2059" i="21"/>
  <c r="J2059" i="21"/>
  <c r="F2053" i="21"/>
  <c r="E2053" i="21"/>
  <c r="M2059" i="21"/>
  <c r="Q2059" i="21"/>
  <c r="O2059" i="21"/>
  <c r="K2059" i="21"/>
  <c r="D2054" i="21"/>
  <c r="H2060" i="21"/>
  <c r="E2054" i="21"/>
  <c r="F2054" i="21"/>
  <c r="L2060" i="21"/>
  <c r="J2060" i="21"/>
  <c r="N2060" i="21"/>
  <c r="P2060" i="21"/>
  <c r="I2060" i="21"/>
  <c r="M2060" i="21"/>
  <c r="K2060" i="21"/>
  <c r="Q2060" i="21"/>
  <c r="O2060" i="21"/>
  <c r="H2061" i="21"/>
  <c r="D2055" i="21"/>
  <c r="P2061" i="21"/>
  <c r="L2061" i="21"/>
  <c r="J2061" i="21"/>
  <c r="I2061" i="21"/>
  <c r="N2061" i="21"/>
  <c r="F2055" i="21"/>
  <c r="E2055" i="21"/>
  <c r="M2061" i="21"/>
  <c r="K2061" i="21"/>
  <c r="Q2061" i="21"/>
  <c r="O2061" i="21"/>
  <c r="D2056" i="21"/>
  <c r="H2062" i="21"/>
  <c r="F2056" i="21"/>
  <c r="E2056" i="21"/>
  <c r="L2062" i="21"/>
  <c r="I2062" i="21"/>
  <c r="P2062" i="21"/>
  <c r="J2062" i="21"/>
  <c r="N2062" i="21"/>
  <c r="K2062" i="21"/>
  <c r="Q2062" i="21"/>
  <c r="M2062" i="21"/>
  <c r="O2062" i="21"/>
  <c r="H2063" i="21"/>
  <c r="D2057" i="21"/>
  <c r="I2063" i="21"/>
  <c r="L2063" i="21"/>
  <c r="P2063" i="21"/>
  <c r="J2063" i="21"/>
  <c r="N2063" i="21"/>
  <c r="F2057" i="21"/>
  <c r="E2057" i="21"/>
  <c r="M2063" i="21"/>
  <c r="O2063" i="21"/>
  <c r="Q2063" i="21"/>
  <c r="K2063" i="21"/>
  <c r="D2058" i="21"/>
  <c r="H2064" i="21"/>
  <c r="E2058" i="21"/>
  <c r="F2058" i="21"/>
  <c r="I2064" i="21"/>
  <c r="N2064" i="21"/>
  <c r="L2064" i="21"/>
  <c r="J2064" i="21"/>
  <c r="P2064" i="21"/>
  <c r="Q2064" i="21"/>
  <c r="O2064" i="21"/>
  <c r="K2064" i="21"/>
  <c r="M2064" i="21"/>
  <c r="H2065" i="21"/>
  <c r="D2059" i="21"/>
  <c r="I2065" i="21"/>
  <c r="L2065" i="21"/>
  <c r="N2065" i="21"/>
  <c r="P2065" i="21"/>
  <c r="J2065" i="21"/>
  <c r="F2059" i="21"/>
  <c r="E2059" i="21"/>
  <c r="M2065" i="21"/>
  <c r="O2065" i="21"/>
  <c r="K2065" i="21"/>
  <c r="Q2065" i="21"/>
  <c r="D2060" i="21"/>
  <c r="H2066" i="21"/>
  <c r="E2060" i="21"/>
  <c r="F2060" i="21"/>
  <c r="I2066" i="21"/>
  <c r="J2066" i="21"/>
  <c r="N2066" i="21"/>
  <c r="L2066" i="21"/>
  <c r="P2066" i="21"/>
  <c r="O2066" i="21"/>
  <c r="Q2066" i="21"/>
  <c r="K2066" i="21"/>
  <c r="M2066" i="21"/>
  <c r="D2061" i="21"/>
  <c r="H2067" i="21"/>
  <c r="E2061" i="21"/>
  <c r="F2061" i="21"/>
  <c r="P2067" i="21"/>
  <c r="L2067" i="21"/>
  <c r="I2067" i="21"/>
  <c r="J2067" i="21"/>
  <c r="N2067" i="21"/>
  <c r="M2067" i="21"/>
  <c r="O2067" i="21"/>
  <c r="K2067" i="21"/>
  <c r="Q2067" i="21"/>
  <c r="H2068" i="21"/>
  <c r="D2062" i="21"/>
  <c r="L2068" i="21"/>
  <c r="J2068" i="21"/>
  <c r="P2068" i="21"/>
  <c r="I2068" i="21"/>
  <c r="N2068" i="21"/>
  <c r="F2062" i="21"/>
  <c r="E2062" i="21"/>
  <c r="O2068" i="21"/>
  <c r="K2068" i="21"/>
  <c r="Q2068" i="21"/>
  <c r="M2068" i="21"/>
  <c r="D2063" i="21"/>
  <c r="H2069" i="21"/>
  <c r="E2063" i="21"/>
  <c r="F2063" i="21"/>
  <c r="N2069" i="21"/>
  <c r="L2069" i="21"/>
  <c r="I2069" i="21"/>
  <c r="J2069" i="21"/>
  <c r="P2069" i="21"/>
  <c r="M2069" i="21"/>
  <c r="O2069" i="21"/>
  <c r="K2069" i="21"/>
  <c r="Q2069" i="21"/>
  <c r="H2070" i="21"/>
  <c r="D2064" i="21"/>
  <c r="L2070" i="21"/>
  <c r="I2070" i="21"/>
  <c r="J2070" i="21"/>
  <c r="P2070" i="21"/>
  <c r="N2070" i="21"/>
  <c r="E2064" i="21"/>
  <c r="F2064" i="21"/>
  <c r="O2070" i="21"/>
  <c r="K2070" i="21"/>
  <c r="Q2070" i="21"/>
  <c r="M2070" i="21"/>
  <c r="D2065" i="21"/>
  <c r="H2071" i="21"/>
  <c r="F2065" i="21"/>
  <c r="E2065" i="21"/>
  <c r="I2071" i="21"/>
  <c r="L2071" i="21"/>
  <c r="J2071" i="21"/>
  <c r="N2071" i="21"/>
  <c r="P2071" i="21"/>
  <c r="M2071" i="21"/>
  <c r="O2071" i="21"/>
  <c r="K2071" i="21"/>
  <c r="Q2071" i="21"/>
  <c r="D2066" i="21"/>
  <c r="H2072" i="21"/>
  <c r="E2066" i="21"/>
  <c r="F2066" i="21"/>
  <c r="I2072" i="21"/>
  <c r="J2072" i="21"/>
  <c r="L2072" i="21"/>
  <c r="N2072" i="21"/>
  <c r="P2072" i="21"/>
  <c r="O2072" i="21"/>
  <c r="K2072" i="21"/>
  <c r="Q2072" i="21"/>
  <c r="M2072" i="21"/>
  <c r="D2067" i="21"/>
  <c r="H2073" i="21"/>
  <c r="E2067" i="21"/>
  <c r="F2067" i="21"/>
  <c r="L2073" i="21"/>
  <c r="J2073" i="21"/>
  <c r="P2073" i="21"/>
  <c r="I2073" i="21"/>
  <c r="N2073" i="21"/>
  <c r="K2073" i="21"/>
  <c r="Q2073" i="21"/>
  <c r="M2073" i="21"/>
  <c r="O2073" i="21"/>
  <c r="H2074" i="21"/>
  <c r="D2068" i="21"/>
  <c r="I2074" i="21"/>
  <c r="P2074" i="21"/>
  <c r="L2074" i="21"/>
  <c r="J2074" i="21"/>
  <c r="N2074" i="21"/>
  <c r="E2068" i="21"/>
  <c r="F2068" i="21"/>
  <c r="K2074" i="21"/>
  <c r="M2074" i="21"/>
  <c r="Q2074" i="21"/>
  <c r="O2074" i="21"/>
  <c r="H2075" i="21"/>
  <c r="D2069" i="21"/>
  <c r="I2075" i="21"/>
  <c r="L2075" i="21"/>
  <c r="P2075" i="21"/>
  <c r="J2075" i="21"/>
  <c r="N2075" i="21"/>
  <c r="E2069" i="21"/>
  <c r="F2069" i="21"/>
  <c r="Q2075" i="21"/>
  <c r="K2075" i="21"/>
  <c r="O2075" i="21"/>
  <c r="M2075" i="21"/>
  <c r="D2070" i="21"/>
  <c r="H2076" i="21"/>
  <c r="E2070" i="21"/>
  <c r="F2070" i="21"/>
  <c r="N2076" i="21"/>
  <c r="J2076" i="21"/>
  <c r="L2076" i="21"/>
  <c r="I2076" i="21"/>
  <c r="P2076" i="21"/>
  <c r="O2076" i="21"/>
  <c r="K2076" i="21"/>
  <c r="Q2076" i="21"/>
  <c r="M2076" i="21"/>
  <c r="H2077" i="21"/>
  <c r="D2071" i="21"/>
  <c r="N2077" i="21"/>
  <c r="L2077" i="21"/>
  <c r="P2077" i="21"/>
  <c r="J2077" i="21"/>
  <c r="I2077" i="21"/>
  <c r="F2071" i="21"/>
  <c r="E2071" i="21"/>
  <c r="K2077" i="21"/>
  <c r="Q2077" i="21"/>
  <c r="O2077" i="21"/>
  <c r="M2077" i="21"/>
  <c r="D2072" i="21"/>
  <c r="H2078" i="21"/>
  <c r="E2072" i="21"/>
  <c r="F2072" i="21"/>
  <c r="I2078" i="21"/>
  <c r="L2078" i="21"/>
  <c r="J2078" i="21"/>
  <c r="P2078" i="21"/>
  <c r="N2078" i="21"/>
  <c r="O2078" i="21"/>
  <c r="K2078" i="21"/>
  <c r="Q2078" i="21"/>
  <c r="M2078" i="21"/>
  <c r="H2079" i="21"/>
  <c r="D2073" i="21"/>
  <c r="I2079" i="21"/>
  <c r="P2079" i="21"/>
  <c r="N2079" i="21"/>
  <c r="J2079" i="21"/>
  <c r="L2079" i="21"/>
  <c r="E2073" i="21"/>
  <c r="F2073" i="21"/>
  <c r="Q2079" i="21"/>
  <c r="O2079" i="21"/>
  <c r="M2079" i="21"/>
  <c r="K2079" i="21"/>
  <c r="D2074" i="21"/>
  <c r="H2080" i="21"/>
  <c r="E2074" i="21"/>
  <c r="F2074" i="21"/>
  <c r="N2080" i="21"/>
  <c r="J2080" i="21"/>
  <c r="I2080" i="21"/>
  <c r="P2080" i="21"/>
  <c r="L2080" i="21"/>
  <c r="Q2080" i="21"/>
  <c r="M2080" i="21"/>
  <c r="O2080" i="21"/>
  <c r="K2080" i="21"/>
  <c r="H2081" i="21"/>
  <c r="D2075" i="21"/>
  <c r="P2081" i="21"/>
  <c r="L2081" i="21"/>
  <c r="I2081" i="21"/>
  <c r="J2081" i="21"/>
  <c r="N2081" i="21"/>
  <c r="E2075" i="21"/>
  <c r="F2075" i="21"/>
  <c r="O2081" i="21"/>
  <c r="K2081" i="21"/>
  <c r="Q2081" i="21"/>
  <c r="M2081" i="21"/>
  <c r="D2076" i="21"/>
  <c r="H2082" i="21"/>
  <c r="E2076" i="21"/>
  <c r="F2076" i="21"/>
  <c r="I2082" i="21"/>
  <c r="N2082" i="21"/>
  <c r="L2082" i="21"/>
  <c r="J2082" i="21"/>
  <c r="P2082" i="21"/>
  <c r="M2082" i="21"/>
  <c r="K2082" i="21"/>
  <c r="Q2082" i="21"/>
  <c r="O2082" i="21"/>
  <c r="H2083" i="21"/>
  <c r="D2077" i="21"/>
  <c r="N2083" i="21"/>
  <c r="J2083" i="21"/>
  <c r="I2083" i="21"/>
  <c r="L2083" i="21"/>
  <c r="P2083" i="21"/>
  <c r="F2077" i="21"/>
  <c r="E2077" i="21"/>
  <c r="Q2083" i="21"/>
  <c r="M2083" i="21"/>
  <c r="O2083" i="21"/>
  <c r="K2083" i="21"/>
  <c r="H2084" i="21"/>
  <c r="D2078" i="21"/>
  <c r="L2084" i="21"/>
  <c r="I2084" i="21"/>
  <c r="J2084" i="21"/>
  <c r="P2084" i="21"/>
  <c r="N2084" i="21"/>
  <c r="E2078" i="21"/>
  <c r="F2078" i="21"/>
  <c r="Q2084" i="21"/>
  <c r="O2084" i="21"/>
  <c r="M2084" i="21"/>
  <c r="K2084" i="21"/>
  <c r="D2079" i="21"/>
  <c r="H2085" i="21"/>
  <c r="F2079" i="21"/>
  <c r="E2079" i="21"/>
  <c r="L2085" i="21"/>
  <c r="J2085" i="21"/>
  <c r="I2085" i="21"/>
  <c r="P2085" i="21"/>
  <c r="N2085" i="21"/>
  <c r="O2085" i="21"/>
  <c r="K2085" i="21"/>
  <c r="M2085" i="21"/>
  <c r="Q2085" i="21"/>
  <c r="H2086" i="21"/>
  <c r="D2080" i="21"/>
  <c r="J2086" i="21"/>
  <c r="N2086" i="21"/>
  <c r="L2086" i="21"/>
  <c r="I2086" i="21"/>
  <c r="P2086" i="21"/>
  <c r="E2080" i="21"/>
  <c r="F2080" i="21"/>
  <c r="M2086" i="21"/>
  <c r="O2086" i="21"/>
  <c r="K2086" i="21"/>
  <c r="Q2086" i="21"/>
  <c r="D2081" i="21"/>
  <c r="H2087" i="21"/>
  <c r="F2081" i="21"/>
  <c r="E2081" i="21"/>
  <c r="I2087" i="21"/>
  <c r="L2087" i="21"/>
  <c r="J2087" i="21"/>
  <c r="P2087" i="21"/>
  <c r="N2087" i="21"/>
  <c r="K2087" i="21"/>
  <c r="Q2087" i="21"/>
  <c r="M2087" i="21"/>
  <c r="O2087" i="21"/>
  <c r="H2088" i="21"/>
  <c r="D2082" i="21"/>
  <c r="J2088" i="21"/>
  <c r="I2088" i="21"/>
  <c r="P2088" i="21"/>
  <c r="N2088" i="21"/>
  <c r="L2088" i="21"/>
  <c r="E2082" i="21"/>
  <c r="F2082" i="21"/>
  <c r="O2088" i="21"/>
  <c r="K2088" i="21"/>
  <c r="Q2088" i="21"/>
  <c r="M2088" i="21"/>
  <c r="D2083" i="21"/>
  <c r="H2089" i="21"/>
  <c r="F2083" i="21"/>
  <c r="E2083" i="21"/>
  <c r="P2089" i="21"/>
  <c r="N2089" i="21"/>
  <c r="I2089" i="21"/>
  <c r="L2089" i="21"/>
  <c r="J2089" i="21"/>
  <c r="M2089" i="21"/>
  <c r="O2089" i="21"/>
  <c r="Q2089" i="21"/>
  <c r="K2089" i="21"/>
  <c r="H2090" i="21"/>
  <c r="D2084" i="21"/>
  <c r="P2090" i="21"/>
  <c r="N2090" i="21"/>
  <c r="L2090" i="21"/>
  <c r="I2090" i="21"/>
  <c r="J2090" i="21"/>
  <c r="E2084" i="21"/>
  <c r="F2084" i="21"/>
  <c r="O2090" i="21"/>
  <c r="K2090" i="21"/>
  <c r="Q2090" i="21"/>
  <c r="M2090" i="21"/>
  <c r="H2091" i="21"/>
  <c r="D2085" i="21"/>
  <c r="N2091" i="21"/>
  <c r="L2091" i="21"/>
  <c r="P2091" i="21"/>
  <c r="I2091" i="21"/>
  <c r="J2091" i="21"/>
  <c r="E2085" i="21"/>
  <c r="F2085" i="21"/>
  <c r="Q2091" i="21"/>
  <c r="M2091" i="21"/>
  <c r="K2091" i="21"/>
  <c r="O2091" i="21"/>
  <c r="D2086" i="21"/>
  <c r="H2092" i="21"/>
  <c r="E2086" i="21"/>
  <c r="F2086" i="21"/>
  <c r="L2092" i="21"/>
  <c r="J2092" i="21"/>
  <c r="P2092" i="21"/>
  <c r="N2092" i="21"/>
  <c r="I2092" i="21"/>
  <c r="M2092" i="21"/>
  <c r="K2092" i="21"/>
  <c r="Q2092" i="21"/>
  <c r="O2092" i="21"/>
  <c r="H2093" i="21"/>
  <c r="D2087" i="21"/>
  <c r="I2093" i="21"/>
  <c r="L2093" i="21"/>
  <c r="J2093" i="21"/>
  <c r="N2093" i="21"/>
  <c r="P2093" i="21"/>
  <c r="E2087" i="21"/>
  <c r="F2087" i="21"/>
  <c r="O2093" i="21"/>
  <c r="M2093" i="21"/>
  <c r="K2093" i="21"/>
  <c r="Q2093" i="21"/>
  <c r="D2088" i="21"/>
  <c r="H2094" i="21"/>
  <c r="E2088" i="21"/>
  <c r="F2088" i="21"/>
  <c r="L2094" i="21"/>
  <c r="P2094" i="21"/>
  <c r="N2094" i="21"/>
  <c r="I2094" i="21"/>
  <c r="J2094" i="21"/>
  <c r="K2094" i="21"/>
  <c r="Q2094" i="21"/>
  <c r="M2094" i="21"/>
  <c r="O2094" i="21"/>
  <c r="H2095" i="21"/>
  <c r="D2089" i="21"/>
  <c r="I2095" i="21"/>
  <c r="N2095" i="21"/>
  <c r="L2095" i="21"/>
  <c r="P2095" i="21"/>
  <c r="J2095" i="21"/>
  <c r="F2089" i="21"/>
  <c r="E2089" i="21"/>
  <c r="Q2095" i="21"/>
  <c r="K2095" i="21"/>
  <c r="M2095" i="21"/>
  <c r="O2095" i="21"/>
  <c r="D2090" i="21"/>
  <c r="H2096" i="21"/>
  <c r="E2090" i="21"/>
  <c r="F2090" i="21"/>
  <c r="N2096" i="21"/>
  <c r="J2096" i="21"/>
  <c r="I2096" i="21"/>
  <c r="P2096" i="21"/>
  <c r="L2096" i="21"/>
  <c r="Q2096" i="21"/>
  <c r="O2096" i="21"/>
  <c r="K2096" i="21"/>
  <c r="M2096" i="21"/>
  <c r="H2097" i="21"/>
  <c r="D2091" i="21"/>
  <c r="I2097" i="21"/>
  <c r="L2097" i="21"/>
  <c r="N2097" i="21"/>
  <c r="P2097" i="21"/>
  <c r="J2097" i="21"/>
  <c r="F2091" i="21"/>
  <c r="E2091" i="21"/>
  <c r="O2097" i="21"/>
  <c r="K2097" i="21"/>
  <c r="M2097" i="21"/>
  <c r="Q2097" i="21"/>
  <c r="D2092" i="21"/>
  <c r="H2098" i="21"/>
  <c r="F2092" i="21"/>
  <c r="E2092" i="21"/>
  <c r="I2098" i="21"/>
  <c r="J2098" i="21"/>
  <c r="N2098" i="21"/>
  <c r="L2098" i="21"/>
  <c r="P2098" i="21"/>
  <c r="O2098" i="21"/>
  <c r="K2098" i="21"/>
  <c r="Q2098" i="21"/>
  <c r="M2098" i="21"/>
  <c r="H2099" i="21"/>
  <c r="D2093" i="21"/>
  <c r="P2099" i="21"/>
  <c r="L2099" i="21"/>
  <c r="J2099" i="21"/>
  <c r="N2099" i="21"/>
  <c r="I2099" i="21"/>
  <c r="E2093" i="21"/>
  <c r="F2093" i="21"/>
  <c r="M2099" i="21"/>
  <c r="O2099" i="21"/>
  <c r="K2099" i="21"/>
  <c r="Q2099" i="21"/>
  <c r="H2100" i="21"/>
  <c r="D2094" i="21"/>
  <c r="L2100" i="21"/>
  <c r="J2100" i="21"/>
  <c r="P2100" i="21"/>
  <c r="I2100" i="21"/>
  <c r="N2100" i="21"/>
  <c r="F2094" i="21"/>
  <c r="E2094" i="21"/>
  <c r="O2100" i="21"/>
  <c r="K2100" i="21"/>
  <c r="Q2100" i="21"/>
  <c r="M2100" i="21"/>
  <c r="D2095" i="21"/>
  <c r="H2101" i="21"/>
  <c r="F2095" i="21"/>
  <c r="E2095" i="21"/>
  <c r="N2101" i="21"/>
  <c r="L2101" i="21"/>
  <c r="I2101" i="21"/>
  <c r="J2101" i="21"/>
  <c r="P2101" i="21"/>
  <c r="M2101" i="21"/>
  <c r="O2101" i="21"/>
  <c r="K2101" i="21"/>
  <c r="Q2101" i="21"/>
  <c r="H2102" i="21"/>
  <c r="D2096" i="21"/>
  <c r="L2102" i="21"/>
  <c r="I2102" i="21"/>
  <c r="J2102" i="21"/>
  <c r="P2102" i="21"/>
  <c r="N2102" i="21"/>
  <c r="F2096" i="21"/>
  <c r="E2096" i="21"/>
  <c r="O2102" i="21"/>
  <c r="K2102" i="21"/>
  <c r="Q2102" i="21"/>
  <c r="M2102" i="21"/>
  <c r="D2097" i="21"/>
  <c r="H2103" i="21"/>
  <c r="E2097" i="21"/>
  <c r="F2097" i="21"/>
  <c r="P2103" i="21"/>
  <c r="L2103" i="21"/>
  <c r="J2103" i="21"/>
  <c r="N2103" i="21"/>
  <c r="I2103" i="21"/>
  <c r="M2103" i="21"/>
  <c r="O2103" i="21"/>
  <c r="Q2103" i="21"/>
  <c r="K2103" i="21"/>
  <c r="H2104" i="21"/>
  <c r="D2098" i="21"/>
  <c r="N2104" i="21"/>
  <c r="L2104" i="21"/>
  <c r="J2104" i="21"/>
  <c r="P2104" i="21"/>
  <c r="I2104" i="21"/>
  <c r="E2098" i="21"/>
  <c r="F2098" i="21"/>
  <c r="O2104" i="21"/>
  <c r="K2104" i="21"/>
  <c r="Q2104" i="21"/>
  <c r="M2104" i="21"/>
  <c r="D2099" i="21"/>
  <c r="H2105" i="21"/>
  <c r="E2099" i="21"/>
  <c r="F2099" i="21"/>
  <c r="L2105" i="21"/>
  <c r="J2105" i="21"/>
  <c r="P2105" i="21"/>
  <c r="I2105" i="21"/>
  <c r="N2105" i="21"/>
  <c r="Q2105" i="21"/>
  <c r="K2105" i="21"/>
  <c r="M2105" i="21"/>
  <c r="O2105" i="21"/>
  <c r="D2100" i="21"/>
  <c r="H2106" i="21"/>
  <c r="E2100" i="21"/>
  <c r="F2100" i="21"/>
  <c r="N2106" i="21"/>
  <c r="P2106" i="21"/>
  <c r="L2106" i="21"/>
  <c r="J2106" i="21"/>
  <c r="I2106" i="21"/>
  <c r="O2106" i="21"/>
  <c r="K2106" i="21"/>
  <c r="Q2106" i="21"/>
  <c r="M2106" i="21"/>
  <c r="H2107" i="21"/>
  <c r="D2101" i="21"/>
  <c r="J2107" i="21"/>
  <c r="P2107" i="21"/>
  <c r="N2107" i="21"/>
  <c r="L2107" i="21"/>
  <c r="I2107" i="21"/>
  <c r="E2101" i="21"/>
  <c r="F2101" i="21"/>
  <c r="O2107" i="21"/>
  <c r="Q2107" i="21"/>
  <c r="M2107" i="21"/>
  <c r="K2107" i="21"/>
  <c r="D2102" i="21"/>
  <c r="H2108" i="21"/>
  <c r="F2102" i="21"/>
  <c r="E2102" i="21"/>
  <c r="J2108" i="21"/>
  <c r="I2108" i="21"/>
  <c r="L2108" i="21"/>
  <c r="P2108" i="21"/>
  <c r="N2108" i="21"/>
  <c r="O2108" i="21"/>
  <c r="K2108" i="21"/>
  <c r="Q2108" i="21"/>
  <c r="M2108" i="21"/>
  <c r="H2109" i="21"/>
  <c r="D2103" i="21"/>
  <c r="L2109" i="21"/>
  <c r="J2109" i="21"/>
  <c r="I2109" i="21"/>
  <c r="P2109" i="21"/>
  <c r="N2109" i="21"/>
  <c r="E2103" i="21"/>
  <c r="F2103" i="21"/>
  <c r="K2109" i="21"/>
  <c r="Q2109" i="21"/>
  <c r="O2109" i="21"/>
  <c r="M2109" i="21"/>
  <c r="D2104" i="21"/>
  <c r="H2110" i="21"/>
  <c r="E2104" i="21"/>
  <c r="F2104" i="21"/>
  <c r="N2110" i="21"/>
  <c r="P2110" i="21"/>
  <c r="I2110" i="21"/>
  <c r="L2110" i="21"/>
  <c r="J2110" i="21"/>
  <c r="O2110" i="21"/>
  <c r="K2110" i="21"/>
  <c r="Q2110" i="21"/>
  <c r="M2110" i="21"/>
  <c r="H2111" i="21"/>
  <c r="D2105" i="21"/>
  <c r="I2111" i="21"/>
  <c r="N2111" i="21"/>
  <c r="P2111" i="21"/>
  <c r="J2111" i="21"/>
  <c r="L2111" i="21"/>
  <c r="F2105" i="21"/>
  <c r="E2105" i="21"/>
  <c r="K2111" i="21"/>
  <c r="Q2111" i="21"/>
  <c r="M2111" i="21"/>
  <c r="O2111" i="21"/>
  <c r="D2106" i="21"/>
  <c r="H2112" i="21"/>
  <c r="E2106" i="21"/>
  <c r="F2106" i="21"/>
  <c r="P2112" i="21"/>
  <c r="N2112" i="21"/>
  <c r="L2112" i="21"/>
  <c r="I2112" i="21"/>
  <c r="J2112" i="21"/>
  <c r="O2112" i="21"/>
  <c r="K2112" i="21"/>
  <c r="Q2112" i="21"/>
  <c r="M2112" i="21"/>
  <c r="H2113" i="21"/>
  <c r="D2107" i="21"/>
  <c r="P2113" i="21"/>
  <c r="I2113" i="21"/>
  <c r="L2113" i="21"/>
  <c r="J2113" i="21"/>
  <c r="N2113" i="21"/>
  <c r="F2107" i="21"/>
  <c r="E2107" i="21"/>
  <c r="M2113" i="21"/>
  <c r="Q2113" i="21"/>
  <c r="O2113" i="21"/>
  <c r="K2113" i="21"/>
  <c r="D2108" i="21"/>
  <c r="H2114" i="21"/>
  <c r="F2108" i="21"/>
  <c r="E2108" i="21"/>
  <c r="N2114" i="21"/>
  <c r="I2114" i="21"/>
  <c r="L2114" i="21"/>
  <c r="J2114" i="21"/>
  <c r="P2114" i="21"/>
  <c r="Q2114" i="21"/>
  <c r="M2114" i="21"/>
  <c r="K2114" i="21"/>
  <c r="O2114" i="21"/>
  <c r="D2109" i="21"/>
  <c r="H2115" i="21"/>
  <c r="E2109" i="21"/>
  <c r="F2109" i="21"/>
  <c r="P2115" i="21"/>
  <c r="L2115" i="21"/>
  <c r="I2115" i="21"/>
  <c r="J2115" i="21"/>
  <c r="N2115" i="21"/>
  <c r="M2115" i="21"/>
  <c r="K2115" i="21"/>
  <c r="O2115" i="21"/>
  <c r="Q2115" i="21"/>
  <c r="H2116" i="21"/>
  <c r="D2110" i="21"/>
  <c r="I2116" i="21"/>
  <c r="L2116" i="21"/>
  <c r="P2116" i="21"/>
  <c r="N2116" i="21"/>
  <c r="J2116" i="21"/>
  <c r="F2110" i="21"/>
  <c r="E2110" i="21"/>
  <c r="O2116" i="21"/>
  <c r="K2116" i="21"/>
  <c r="Q2116" i="21"/>
  <c r="M2116" i="21"/>
  <c r="H2117" i="21"/>
  <c r="D2111" i="21"/>
  <c r="J2117" i="21"/>
  <c r="I2117" i="21"/>
  <c r="L2117" i="21"/>
  <c r="P2117" i="21"/>
  <c r="N2117" i="21"/>
  <c r="F2111" i="21"/>
  <c r="E2111" i="21"/>
  <c r="K2117" i="21"/>
  <c r="Q2117" i="21"/>
  <c r="M2117" i="21"/>
  <c r="O2117" i="21"/>
  <c r="D2112" i="21"/>
  <c r="H2118" i="21"/>
  <c r="F2112" i="21"/>
  <c r="E2112" i="21"/>
  <c r="I2118" i="21"/>
  <c r="L2118" i="21"/>
  <c r="J2118" i="21"/>
  <c r="N2118" i="21"/>
  <c r="P2118" i="21"/>
  <c r="M2118" i="21"/>
  <c r="O2118" i="21"/>
  <c r="K2118" i="21"/>
  <c r="Q2118" i="21"/>
  <c r="H2119" i="21"/>
  <c r="D2113" i="21"/>
  <c r="I2119" i="21"/>
  <c r="L2119" i="21"/>
  <c r="J2119" i="21"/>
  <c r="P2119" i="21"/>
  <c r="N2119" i="21"/>
  <c r="E2113" i="21"/>
  <c r="F2113" i="21"/>
  <c r="Q2119" i="21"/>
  <c r="M2119" i="21"/>
  <c r="O2119" i="21"/>
  <c r="K2119" i="21"/>
  <c r="D2114" i="21"/>
  <c r="H2120" i="21"/>
  <c r="E2114" i="21"/>
  <c r="F2114" i="21"/>
  <c r="J2120" i="21"/>
  <c r="I2120" i="21"/>
  <c r="P2120" i="21"/>
  <c r="N2120" i="21"/>
  <c r="L2120" i="21"/>
  <c r="O2120" i="21"/>
  <c r="K2120" i="21"/>
  <c r="Q2120" i="21"/>
  <c r="M2120" i="21"/>
  <c r="H2121" i="21"/>
  <c r="D2115" i="21"/>
  <c r="P2121" i="21"/>
  <c r="N2121" i="21"/>
  <c r="I2121" i="21"/>
  <c r="L2121" i="21"/>
  <c r="J2121" i="21"/>
  <c r="F2115" i="21"/>
  <c r="E2115" i="21"/>
  <c r="M2121" i="21"/>
  <c r="O2121" i="21"/>
  <c r="Q2121" i="21"/>
  <c r="K2121" i="21"/>
  <c r="D2116" i="21"/>
  <c r="H2122" i="21"/>
  <c r="E2116" i="21"/>
  <c r="F2116" i="21"/>
  <c r="P2122" i="21"/>
  <c r="N2122" i="21"/>
  <c r="L2122" i="21"/>
  <c r="I2122" i="21"/>
  <c r="J2122" i="21"/>
  <c r="O2122" i="21"/>
  <c r="K2122" i="21"/>
  <c r="Q2122" i="21"/>
  <c r="M2122" i="21"/>
  <c r="H2123" i="21"/>
  <c r="D2117" i="21"/>
  <c r="N2123" i="21"/>
  <c r="L2123" i="21"/>
  <c r="P2123" i="21"/>
  <c r="I2123" i="21"/>
  <c r="J2123" i="21"/>
  <c r="F2117" i="21"/>
  <c r="E2117" i="21"/>
  <c r="Q2123" i="21"/>
  <c r="K2123" i="21"/>
  <c r="M2123" i="21"/>
  <c r="O2123" i="21"/>
  <c r="D2118" i="21"/>
  <c r="H2124" i="21"/>
  <c r="E2118" i="21"/>
  <c r="F2118" i="21"/>
  <c r="I2124" i="21"/>
  <c r="L2124" i="21"/>
  <c r="J2124" i="21"/>
  <c r="P2124" i="21"/>
  <c r="N2124" i="21"/>
  <c r="Q2124" i="21"/>
  <c r="M2124" i="21"/>
  <c r="O2124" i="21"/>
  <c r="K2124" i="21"/>
  <c r="H2125" i="21"/>
  <c r="D2119" i="21"/>
  <c r="I2125" i="21"/>
  <c r="N2125" i="21"/>
  <c r="P2125" i="21"/>
  <c r="L2125" i="21"/>
  <c r="J2125" i="21"/>
  <c r="F2119" i="21"/>
  <c r="E2119" i="21"/>
  <c r="O2125" i="21"/>
  <c r="M2125" i="21"/>
  <c r="K2125" i="21"/>
  <c r="Q2125" i="21"/>
  <c r="D2120" i="21"/>
  <c r="H2126" i="21"/>
  <c r="E2120" i="21"/>
  <c r="F2120" i="21"/>
  <c r="L2126" i="21"/>
  <c r="P2126" i="21"/>
  <c r="N2126" i="21"/>
  <c r="I2126" i="21"/>
  <c r="J2126" i="21"/>
  <c r="K2126" i="21"/>
  <c r="Q2126" i="21"/>
  <c r="M2126" i="21"/>
  <c r="O2126" i="21"/>
  <c r="H2127" i="21"/>
  <c r="D2121" i="21"/>
  <c r="I2127" i="21"/>
  <c r="L2127" i="21"/>
  <c r="P2127" i="21"/>
  <c r="J2127" i="21"/>
  <c r="N2127" i="21"/>
  <c r="E2121" i="21"/>
  <c r="F2121" i="21"/>
  <c r="M2127" i="21"/>
  <c r="O2127" i="21"/>
  <c r="Q2127" i="21"/>
  <c r="K2127" i="21"/>
  <c r="D2122" i="21"/>
  <c r="H2128" i="21"/>
  <c r="F2122" i="21"/>
  <c r="E2122" i="21"/>
  <c r="L2128" i="21"/>
  <c r="I2128" i="21"/>
  <c r="N2128" i="21"/>
  <c r="J2128" i="21"/>
  <c r="P2128" i="21"/>
  <c r="M2128" i="21"/>
  <c r="Q2128" i="21"/>
  <c r="O2128" i="21"/>
  <c r="K2128" i="21"/>
  <c r="H2129" i="21"/>
  <c r="D2123" i="21"/>
  <c r="I2129" i="21"/>
  <c r="L2129" i="21"/>
  <c r="N2129" i="21"/>
  <c r="P2129" i="21"/>
  <c r="J2129" i="21"/>
  <c r="F2123" i="21"/>
  <c r="E2123" i="21"/>
  <c r="M2129" i="21"/>
  <c r="K2129" i="21"/>
  <c r="O2129" i="21"/>
  <c r="Q2129" i="21"/>
  <c r="D2124" i="21"/>
  <c r="H2130" i="21"/>
  <c r="F2124" i="21"/>
  <c r="E2124" i="21"/>
  <c r="J2130" i="21"/>
  <c r="I2130" i="21"/>
  <c r="N2130" i="21"/>
  <c r="L2130" i="21"/>
  <c r="P2130" i="21"/>
  <c r="O2130" i="21"/>
  <c r="K2130" i="21"/>
  <c r="Q2130" i="21"/>
  <c r="M2130" i="21"/>
  <c r="H2131" i="21"/>
  <c r="D2125" i="21"/>
  <c r="N2131" i="21"/>
  <c r="J2131" i="21"/>
  <c r="L2131" i="21"/>
  <c r="I2131" i="21"/>
  <c r="P2131" i="21"/>
  <c r="F2125" i="21"/>
  <c r="E2125" i="21"/>
  <c r="M2131" i="21"/>
  <c r="O2131" i="21"/>
  <c r="Q2131" i="21"/>
  <c r="K2131" i="21"/>
  <c r="D2126" i="21"/>
  <c r="H2132" i="21"/>
  <c r="E2126" i="21"/>
  <c r="F2126" i="21"/>
  <c r="L2132" i="21"/>
  <c r="J2132" i="21"/>
  <c r="P2132" i="21"/>
  <c r="I2132" i="21"/>
  <c r="N2132" i="21"/>
  <c r="M2132" i="21"/>
  <c r="K2132" i="21"/>
  <c r="Q2132" i="21"/>
  <c r="O2132" i="21"/>
  <c r="H2133" i="21"/>
  <c r="D2127" i="21"/>
  <c r="N2133" i="21"/>
  <c r="I2133" i="21"/>
  <c r="P2133" i="21"/>
  <c r="L2133" i="21"/>
  <c r="J2133" i="21"/>
  <c r="E2127" i="21"/>
  <c r="F2127" i="21"/>
  <c r="M2133" i="21"/>
  <c r="Q2133" i="21"/>
  <c r="O2133" i="21"/>
  <c r="K2133" i="21"/>
  <c r="D2128" i="21"/>
  <c r="H2134" i="21"/>
  <c r="E2128" i="21"/>
  <c r="F2128" i="21"/>
  <c r="N2134" i="21"/>
  <c r="I2134" i="21"/>
  <c r="J2134" i="21"/>
  <c r="P2134" i="21"/>
  <c r="L2134" i="21"/>
  <c r="O2134" i="21"/>
  <c r="K2134" i="21"/>
  <c r="Q2134" i="21"/>
  <c r="M2134" i="21"/>
  <c r="H2135" i="21"/>
  <c r="D2129" i="21"/>
  <c r="J2135" i="21"/>
  <c r="I2135" i="21"/>
  <c r="P2135" i="21"/>
  <c r="N2135" i="21"/>
  <c r="L2135" i="21"/>
  <c r="E2129" i="21"/>
  <c r="F2129" i="21"/>
  <c r="M2135" i="21"/>
  <c r="Q2135" i="21"/>
  <c r="K2135" i="21"/>
  <c r="O2135" i="21"/>
  <c r="D2130" i="21"/>
  <c r="H2136" i="21"/>
  <c r="E2130" i="21"/>
  <c r="F2130" i="21"/>
  <c r="L2136" i="21"/>
  <c r="N2136" i="21"/>
  <c r="I2136" i="21"/>
  <c r="P2136" i="21"/>
  <c r="J2136" i="21"/>
  <c r="M2136" i="21"/>
  <c r="K2136" i="21"/>
  <c r="Q2136" i="21"/>
  <c r="O2136" i="21"/>
  <c r="H2137" i="21"/>
  <c r="D2131" i="21"/>
  <c r="L2137" i="21"/>
  <c r="N2137" i="21"/>
  <c r="J2137" i="21"/>
  <c r="I2137" i="21"/>
  <c r="P2137" i="21"/>
  <c r="E2131" i="21"/>
  <c r="F2131" i="21"/>
  <c r="K2137" i="21"/>
  <c r="Q2137" i="21"/>
  <c r="M2137" i="21"/>
  <c r="O2137" i="21"/>
  <c r="D2132" i="21"/>
  <c r="H2138" i="21"/>
  <c r="E2132" i="21"/>
  <c r="F2132" i="21"/>
  <c r="P2138" i="21"/>
  <c r="N2138" i="21"/>
  <c r="L2138" i="21"/>
  <c r="J2138" i="21"/>
  <c r="I2138" i="21"/>
  <c r="O2138" i="21"/>
  <c r="K2138" i="21"/>
  <c r="Q2138" i="21"/>
  <c r="M2138" i="21"/>
  <c r="H2139" i="21"/>
  <c r="D2133" i="21"/>
  <c r="I2139" i="21"/>
  <c r="J2139" i="21"/>
  <c r="N2139" i="21"/>
  <c r="P2139" i="21"/>
  <c r="L2139" i="21"/>
  <c r="E2133" i="21"/>
  <c r="F2133" i="21"/>
  <c r="O2139" i="21"/>
  <c r="Q2139" i="21"/>
  <c r="M2139" i="21"/>
  <c r="K2139" i="21"/>
  <c r="D2134" i="21"/>
  <c r="H2140" i="21"/>
  <c r="F2134" i="21"/>
  <c r="E2134" i="21"/>
  <c r="L2140" i="21"/>
  <c r="J2140" i="21"/>
  <c r="I2140" i="21"/>
  <c r="P2140" i="21"/>
  <c r="N2140" i="21"/>
  <c r="M2140" i="21"/>
  <c r="O2140" i="21"/>
  <c r="K2140" i="21"/>
  <c r="Q2140" i="21"/>
  <c r="H2141" i="21"/>
  <c r="D2135" i="21"/>
  <c r="J2141" i="21"/>
  <c r="L2141" i="21"/>
  <c r="I2141" i="21"/>
  <c r="P2141" i="21"/>
  <c r="N2141" i="21"/>
  <c r="F2135" i="21"/>
  <c r="E2135" i="21"/>
  <c r="O2141" i="21"/>
  <c r="Q2141" i="21"/>
  <c r="K2141" i="21"/>
  <c r="M2141" i="21"/>
  <c r="D2136" i="21"/>
  <c r="H2142" i="21"/>
  <c r="E2136" i="21"/>
  <c r="F2136" i="21"/>
  <c r="P2142" i="21"/>
  <c r="N2142" i="21"/>
  <c r="I2142" i="21"/>
  <c r="L2142" i="21"/>
  <c r="J2142" i="21"/>
  <c r="O2142" i="21"/>
  <c r="K2142" i="21"/>
  <c r="M2142" i="21"/>
  <c r="Q2142" i="21"/>
  <c r="H2143" i="21"/>
  <c r="D2137" i="21"/>
  <c r="N2143" i="21"/>
  <c r="L2143" i="21"/>
  <c r="J2143" i="21"/>
  <c r="I2143" i="21"/>
  <c r="P2143" i="21"/>
  <c r="F2137" i="21"/>
  <c r="E2137" i="21"/>
  <c r="Q2143" i="21"/>
  <c r="M2143" i="21"/>
  <c r="O2143" i="21"/>
  <c r="K2143" i="21"/>
  <c r="D2138" i="21"/>
  <c r="H2144" i="21"/>
  <c r="F2138" i="21"/>
  <c r="E2138" i="21"/>
  <c r="L2144" i="21"/>
  <c r="J2144" i="21"/>
  <c r="N2144" i="21"/>
  <c r="I2144" i="21"/>
  <c r="P2144" i="21"/>
  <c r="M2144" i="21"/>
  <c r="K2144" i="21"/>
  <c r="Q2144" i="21"/>
  <c r="O2144" i="21"/>
  <c r="H2145" i="21"/>
  <c r="D2139" i="21"/>
  <c r="P2145" i="21"/>
  <c r="J2145" i="21"/>
  <c r="I2145" i="21"/>
  <c r="L2145" i="21"/>
  <c r="N2145" i="21"/>
  <c r="E2139" i="21"/>
  <c r="F2139" i="21"/>
  <c r="O2145" i="21"/>
  <c r="Q2145" i="21"/>
  <c r="M2145" i="21"/>
  <c r="K2145" i="21"/>
  <c r="D2140" i="21"/>
  <c r="H2146" i="21"/>
  <c r="E2140" i="21"/>
  <c r="F2140" i="21"/>
  <c r="N2146" i="21"/>
  <c r="I2146" i="21"/>
  <c r="L2146" i="21"/>
  <c r="J2146" i="21"/>
  <c r="P2146" i="21"/>
  <c r="Q2146" i="21"/>
  <c r="K2146" i="21"/>
  <c r="M2146" i="21"/>
  <c r="O2146" i="21"/>
  <c r="H2147" i="21"/>
  <c r="D2141" i="21"/>
  <c r="P2147" i="21"/>
  <c r="J2147" i="21"/>
  <c r="L2147" i="21"/>
  <c r="I2147" i="21"/>
  <c r="N2147" i="21"/>
  <c r="E2141" i="21"/>
  <c r="F2141" i="21"/>
  <c r="Q2147" i="21"/>
  <c r="M2147" i="21"/>
  <c r="O2147" i="21"/>
  <c r="K2147" i="21"/>
  <c r="D2142" i="21"/>
  <c r="H2148" i="21"/>
  <c r="F2142" i="21"/>
  <c r="E2142" i="21"/>
  <c r="I2148" i="21"/>
  <c r="L2148" i="21"/>
  <c r="P2148" i="21"/>
  <c r="N2148" i="21"/>
  <c r="J2148" i="21"/>
  <c r="M2148" i="21"/>
  <c r="K2148" i="21"/>
  <c r="Q2148" i="21"/>
  <c r="O2148" i="21"/>
  <c r="H2149" i="21"/>
  <c r="D2143" i="21"/>
  <c r="I2149" i="21"/>
  <c r="J2149" i="21"/>
  <c r="L2149" i="21"/>
  <c r="N2149" i="21"/>
  <c r="P2149" i="21"/>
  <c r="F2143" i="21"/>
  <c r="E2143" i="21"/>
  <c r="K2149" i="21"/>
  <c r="O2149" i="21"/>
  <c r="Q2149" i="21"/>
  <c r="M2149" i="21"/>
  <c r="D2144" i="21"/>
  <c r="H2150" i="21"/>
  <c r="F2144" i="21"/>
  <c r="E2144" i="21"/>
  <c r="J2150" i="21"/>
  <c r="I2150" i="21"/>
  <c r="L2150" i="21"/>
  <c r="P2150" i="21"/>
  <c r="N2150" i="21"/>
  <c r="M2150" i="21"/>
  <c r="O2150" i="21"/>
  <c r="K2150" i="21"/>
  <c r="Q2150" i="21"/>
  <c r="H2151" i="21"/>
  <c r="D2145" i="21"/>
  <c r="I2151" i="21"/>
  <c r="L2151" i="21"/>
  <c r="N2151" i="21"/>
  <c r="J2151" i="21"/>
  <c r="P2151" i="21"/>
  <c r="E2145" i="21"/>
  <c r="F2145" i="21"/>
  <c r="O2151" i="21"/>
  <c r="K2151" i="21"/>
  <c r="M2151" i="21"/>
  <c r="Q2151" i="21"/>
  <c r="D2146" i="21"/>
  <c r="H2152" i="21"/>
  <c r="E2146" i="21"/>
  <c r="F2146" i="21"/>
  <c r="I2152" i="21"/>
  <c r="P2152" i="21"/>
  <c r="N2152" i="21"/>
  <c r="J2152" i="21"/>
  <c r="L2152" i="21"/>
  <c r="M2152" i="21"/>
  <c r="K2152" i="21"/>
  <c r="Q2152" i="21"/>
  <c r="O2152" i="21"/>
  <c r="H2153" i="21"/>
  <c r="D2147" i="21"/>
  <c r="N2153" i="21"/>
  <c r="I2153" i="21"/>
  <c r="P2153" i="21"/>
  <c r="L2153" i="21"/>
  <c r="J2153" i="21"/>
  <c r="F2147" i="21"/>
  <c r="E2147" i="21"/>
  <c r="M2153" i="21"/>
  <c r="Q2153" i="21"/>
  <c r="O2153" i="21"/>
  <c r="K2153" i="21"/>
  <c r="D2148" i="21"/>
  <c r="H2154" i="21"/>
  <c r="F2148" i="21"/>
  <c r="E2148" i="21"/>
  <c r="J2154" i="21"/>
  <c r="I2154" i="21"/>
  <c r="P2154" i="21"/>
  <c r="N2154" i="21"/>
  <c r="L2154" i="21"/>
  <c r="O2154" i="21"/>
  <c r="K2154" i="21"/>
  <c r="Q2154" i="21"/>
  <c r="M2154" i="21"/>
  <c r="H2155" i="21"/>
  <c r="D2149" i="21"/>
  <c r="L2155" i="21"/>
  <c r="J2155" i="21"/>
  <c r="N2155" i="21"/>
  <c r="P2155" i="21"/>
  <c r="I2155" i="21"/>
  <c r="F2149" i="21"/>
  <c r="E2149" i="21"/>
  <c r="Q2155" i="21"/>
  <c r="O2155" i="21"/>
  <c r="M2155" i="21"/>
  <c r="K2155" i="21"/>
  <c r="D2150" i="21"/>
  <c r="H2156" i="21"/>
  <c r="E2150" i="21"/>
  <c r="F2150" i="21"/>
  <c r="P2156" i="21"/>
  <c r="L2156" i="21"/>
  <c r="J2156" i="21"/>
  <c r="I2156" i="21"/>
  <c r="N2156" i="21"/>
  <c r="O2156" i="21"/>
  <c r="K2156" i="21"/>
  <c r="Q2156" i="21"/>
  <c r="M2156" i="21"/>
  <c r="H2157" i="21"/>
  <c r="D2151" i="21"/>
  <c r="I2157" i="21"/>
  <c r="P2157" i="21"/>
  <c r="J2157" i="21"/>
  <c r="L2157" i="21"/>
  <c r="N2157" i="21"/>
  <c r="E2151" i="21"/>
  <c r="F2151" i="21"/>
  <c r="O2157" i="21"/>
  <c r="M2157" i="21"/>
  <c r="K2157" i="21"/>
  <c r="Q2157" i="21"/>
  <c r="D2152" i="21"/>
  <c r="H2158" i="21"/>
  <c r="F2152" i="21"/>
  <c r="E2152" i="21"/>
  <c r="I2158" i="21"/>
  <c r="P2158" i="21"/>
  <c r="N2158" i="21"/>
  <c r="L2158" i="21"/>
  <c r="J2158" i="21"/>
  <c r="K2158" i="21"/>
  <c r="O2158" i="21"/>
  <c r="M2158" i="21"/>
  <c r="Q2158" i="21"/>
  <c r="H2159" i="21"/>
  <c r="D2153" i="21"/>
  <c r="L2159" i="21"/>
  <c r="N2159" i="21"/>
  <c r="P2159" i="21"/>
  <c r="J2159" i="21"/>
  <c r="I2159" i="21"/>
  <c r="F2153" i="21"/>
  <c r="E2153" i="21"/>
  <c r="O2159" i="21"/>
  <c r="K2159" i="21"/>
  <c r="Q2159" i="21"/>
  <c r="M2159" i="21"/>
  <c r="D2154" i="21"/>
  <c r="H2160" i="21"/>
  <c r="E2154" i="21"/>
  <c r="F2154" i="21"/>
  <c r="J2160" i="21"/>
  <c r="I2160" i="21"/>
  <c r="L2160" i="21"/>
  <c r="N2160" i="21"/>
  <c r="P2160" i="21"/>
  <c r="M2160" i="21"/>
  <c r="Q2160" i="21"/>
  <c r="O2160" i="21"/>
  <c r="K2160" i="21"/>
  <c r="H2161" i="21"/>
  <c r="D2155" i="21"/>
  <c r="N2161" i="21"/>
  <c r="L2161" i="21"/>
  <c r="P2161" i="21"/>
  <c r="I2161" i="21"/>
  <c r="J2161" i="21"/>
  <c r="F2155" i="21"/>
  <c r="E2155" i="21"/>
  <c r="M2161" i="21"/>
  <c r="O2161" i="21"/>
  <c r="K2161" i="21"/>
  <c r="Q2161" i="21"/>
  <c r="H2162" i="21"/>
  <c r="D2156" i="21"/>
  <c r="N2162" i="21"/>
  <c r="J2162" i="21"/>
  <c r="I2162" i="21"/>
  <c r="L2162" i="21"/>
  <c r="P2162" i="21"/>
  <c r="E2156" i="21"/>
  <c r="F2156" i="21"/>
  <c r="O2162" i="21"/>
  <c r="K2162" i="21"/>
  <c r="Q2162" i="21"/>
  <c r="M2162" i="21"/>
  <c r="D2157" i="21"/>
  <c r="H2163" i="21"/>
  <c r="F2157" i="21"/>
  <c r="E2157" i="21"/>
  <c r="J2163" i="21"/>
  <c r="I2163" i="21"/>
  <c r="N2163" i="21"/>
  <c r="L2163" i="21"/>
  <c r="P2163" i="21"/>
  <c r="K2163" i="21"/>
  <c r="Q2163" i="21"/>
  <c r="O2163" i="21"/>
  <c r="M2163" i="21"/>
  <c r="H2164" i="21"/>
  <c r="D2158" i="21"/>
  <c r="I2164" i="21"/>
  <c r="J2164" i="21"/>
  <c r="L2164" i="21"/>
  <c r="P2164" i="21"/>
  <c r="N2164" i="21"/>
  <c r="F2158" i="21"/>
  <c r="E2158" i="21"/>
  <c r="Q2164" i="21"/>
  <c r="O2164" i="21"/>
  <c r="M2164" i="21"/>
  <c r="K2164" i="21"/>
  <c r="D2159" i="21"/>
  <c r="H2165" i="21"/>
  <c r="F2159" i="21"/>
  <c r="E2159" i="21"/>
  <c r="I2165" i="21"/>
  <c r="L2165" i="21"/>
  <c r="J2165" i="21"/>
  <c r="P2165" i="21"/>
  <c r="N2165" i="21"/>
  <c r="Q2165" i="21"/>
  <c r="O2165" i="21"/>
  <c r="M2165" i="21"/>
  <c r="K2165" i="21"/>
  <c r="H2166" i="21"/>
  <c r="D2160" i="21"/>
  <c r="N2166" i="21"/>
  <c r="J2166" i="21"/>
  <c r="L2166" i="21"/>
  <c r="P2166" i="21"/>
  <c r="I2166" i="21"/>
  <c r="E2160" i="21"/>
  <c r="F2160" i="21"/>
  <c r="O2166" i="21"/>
  <c r="K2166" i="21"/>
  <c r="Q2166" i="21"/>
  <c r="M2166" i="21"/>
  <c r="D2161" i="21"/>
  <c r="H2167" i="21"/>
  <c r="E2161" i="21"/>
  <c r="F2161" i="21"/>
  <c r="L2167" i="21"/>
  <c r="J2167" i="21"/>
  <c r="I2167" i="21"/>
  <c r="P2167" i="21"/>
  <c r="N2167" i="21"/>
  <c r="M2167" i="21"/>
  <c r="O2167" i="21"/>
  <c r="K2167" i="21"/>
  <c r="Q2167" i="21"/>
  <c r="H2168" i="21"/>
  <c r="D2162" i="21"/>
  <c r="L2168" i="21"/>
  <c r="P2168" i="21"/>
  <c r="J2168" i="21"/>
  <c r="N2168" i="21"/>
  <c r="I2168" i="21"/>
  <c r="E2162" i="21"/>
  <c r="F2162" i="21"/>
  <c r="M2168" i="21"/>
  <c r="K2168" i="21"/>
  <c r="Q2168" i="21"/>
  <c r="O2168" i="21"/>
  <c r="D2163" i="21"/>
  <c r="H2169" i="21"/>
  <c r="F2163" i="21"/>
  <c r="E2163" i="21"/>
  <c r="N2169" i="21"/>
  <c r="L2169" i="21"/>
  <c r="J2169" i="21"/>
  <c r="P2169" i="21"/>
  <c r="I2169" i="21"/>
  <c r="Q2169" i="21"/>
  <c r="K2169" i="21"/>
  <c r="M2169" i="21"/>
  <c r="O2169" i="21"/>
  <c r="D2164" i="21"/>
  <c r="H2170" i="21"/>
  <c r="F2164" i="21"/>
  <c r="E2164" i="21"/>
  <c r="N2170" i="21"/>
  <c r="L2170" i="21"/>
  <c r="P2170" i="21"/>
  <c r="J2170" i="21"/>
  <c r="I2170" i="21"/>
  <c r="O2170" i="21"/>
  <c r="K2170" i="21"/>
  <c r="Q2170" i="21"/>
  <c r="M2170" i="21"/>
  <c r="H2171" i="21"/>
  <c r="D2165" i="21"/>
  <c r="J2171" i="21"/>
  <c r="I2171" i="21"/>
  <c r="L2171" i="21"/>
  <c r="P2171" i="21"/>
  <c r="N2171" i="21"/>
  <c r="E2165" i="21"/>
  <c r="F2165" i="21"/>
  <c r="M2171" i="21"/>
  <c r="O2171" i="21"/>
  <c r="Q2171" i="21"/>
  <c r="K2171" i="21"/>
  <c r="D2166" i="21"/>
  <c r="H2172" i="21"/>
  <c r="F2166" i="21"/>
  <c r="E2166" i="21"/>
  <c r="N2172" i="21"/>
  <c r="J2172" i="21"/>
  <c r="L2172" i="21"/>
  <c r="P2172" i="21"/>
  <c r="I2172" i="21"/>
  <c r="M2172" i="21"/>
  <c r="K2172" i="21"/>
  <c r="Q2172" i="21"/>
  <c r="O2172" i="21"/>
  <c r="D2167" i="21"/>
  <c r="H2173" i="21"/>
  <c r="E2167" i="21"/>
  <c r="F2167" i="21"/>
  <c r="J2173" i="21"/>
  <c r="N2173" i="21"/>
  <c r="I2173" i="21"/>
  <c r="P2173" i="21"/>
  <c r="L2173" i="21"/>
  <c r="O2173" i="21"/>
  <c r="M2173" i="21"/>
  <c r="K2173" i="21"/>
  <c r="Q2173" i="21"/>
  <c r="H2174" i="21"/>
  <c r="D2168" i="21"/>
  <c r="L2174" i="21"/>
  <c r="I2174" i="21"/>
  <c r="P2174" i="21"/>
  <c r="N2174" i="21"/>
  <c r="J2174" i="21"/>
  <c r="E2168" i="21"/>
  <c r="F2168" i="21"/>
  <c r="O2174" i="21"/>
  <c r="K2174" i="21"/>
  <c r="Q2174" i="21"/>
  <c r="M2174" i="21"/>
  <c r="D2169" i="21"/>
  <c r="H2175" i="21"/>
  <c r="E2169" i="21"/>
  <c r="F2169" i="21"/>
  <c r="L2175" i="21"/>
  <c r="P2175" i="21"/>
  <c r="N2175" i="21"/>
  <c r="J2175" i="21"/>
  <c r="I2175" i="21"/>
  <c r="K2175" i="21"/>
  <c r="M2175" i="21"/>
  <c r="Q2175" i="21"/>
  <c r="O2175" i="21"/>
  <c r="H2176" i="21"/>
  <c r="D2170" i="21"/>
  <c r="L2176" i="21"/>
  <c r="N2176" i="21"/>
  <c r="I2176" i="21"/>
  <c r="J2176" i="21"/>
  <c r="P2176" i="21"/>
  <c r="E2170" i="21"/>
  <c r="F2170" i="21"/>
  <c r="M2176" i="21"/>
  <c r="K2176" i="21"/>
  <c r="Q2176" i="21"/>
  <c r="O2176" i="21"/>
  <c r="D2171" i="21"/>
  <c r="H2177" i="21"/>
  <c r="F2171" i="21"/>
  <c r="E2171" i="21"/>
  <c r="J2177" i="21"/>
  <c r="P2177" i="21"/>
  <c r="N2177" i="21"/>
  <c r="L2177" i="21"/>
  <c r="I2177" i="21"/>
  <c r="O2177" i="21"/>
  <c r="K2177" i="21"/>
  <c r="M2177" i="21"/>
  <c r="Q2177" i="21"/>
  <c r="H2178" i="21"/>
  <c r="D2172" i="21"/>
  <c r="J2178" i="21"/>
  <c r="I2178" i="21"/>
  <c r="L2178" i="21"/>
  <c r="P2178" i="21"/>
  <c r="N2178" i="21"/>
  <c r="F2172" i="21"/>
  <c r="E2172" i="21"/>
  <c r="M2178" i="21"/>
  <c r="K2178" i="21"/>
  <c r="Q2178" i="21"/>
  <c r="O2178" i="21"/>
  <c r="D2173" i="21"/>
  <c r="H2179" i="21"/>
  <c r="E2173" i="21"/>
  <c r="F2173" i="21"/>
  <c r="L2179" i="21"/>
  <c r="J2179" i="21"/>
  <c r="I2179" i="21"/>
  <c r="P2179" i="21"/>
  <c r="N2179" i="21"/>
  <c r="K2179" i="21"/>
  <c r="Q2179" i="21"/>
  <c r="M2179" i="21"/>
  <c r="O2179" i="21"/>
  <c r="H2180" i="21"/>
  <c r="D2174" i="21"/>
  <c r="J2180" i="21"/>
  <c r="P2180" i="21"/>
  <c r="N2180" i="21"/>
  <c r="L2180" i="21"/>
  <c r="I2180" i="21"/>
  <c r="E2174" i="21"/>
  <c r="F2174" i="21"/>
  <c r="M2180" i="21"/>
  <c r="O2180" i="21"/>
  <c r="K2180" i="21"/>
  <c r="Q2180" i="21"/>
  <c r="D2175" i="21"/>
  <c r="H2181" i="21"/>
  <c r="F2175" i="21"/>
  <c r="E2175" i="21"/>
  <c r="N2181" i="21"/>
  <c r="L2181" i="21"/>
  <c r="J2181" i="21"/>
  <c r="P2181" i="21"/>
  <c r="I2181" i="21"/>
  <c r="K2181" i="21"/>
  <c r="M2181" i="21"/>
  <c r="O2181" i="21"/>
  <c r="Q2181" i="21"/>
  <c r="H2182" i="21"/>
  <c r="D2176" i="21"/>
  <c r="J2182" i="21"/>
  <c r="L2182" i="21"/>
  <c r="P2182" i="21"/>
  <c r="I2182" i="21"/>
  <c r="N2182" i="21"/>
  <c r="F2176" i="21"/>
  <c r="E2176" i="21"/>
  <c r="Q2182" i="21"/>
  <c r="M2182" i="21"/>
  <c r="O2182" i="21"/>
  <c r="K2182" i="21"/>
  <c r="D2177" i="21"/>
  <c r="H2183" i="21"/>
  <c r="F2177" i="21"/>
  <c r="E2177" i="21"/>
  <c r="L2183" i="21"/>
  <c r="J2183" i="21"/>
  <c r="P2183" i="21"/>
  <c r="N2183" i="21"/>
  <c r="I2183" i="21"/>
  <c r="O2183" i="21"/>
  <c r="K2183" i="21"/>
  <c r="Q2183" i="21"/>
  <c r="M2183" i="21"/>
  <c r="H2184" i="21"/>
  <c r="D2178" i="21"/>
  <c r="L2184" i="21"/>
  <c r="N2184" i="21"/>
  <c r="P2184" i="21"/>
  <c r="J2184" i="21"/>
  <c r="I2184" i="21"/>
  <c r="E2178" i="21"/>
  <c r="F2178" i="21"/>
  <c r="Q2184" i="21"/>
  <c r="M2184" i="21"/>
  <c r="O2184" i="21"/>
  <c r="K2184" i="21"/>
  <c r="D2179" i="21"/>
  <c r="H2185" i="21"/>
  <c r="E2179" i="21"/>
  <c r="F2179" i="21"/>
  <c r="L2185" i="21"/>
  <c r="P2185" i="21"/>
  <c r="J2185" i="21"/>
  <c r="I2185" i="21"/>
  <c r="N2185" i="21"/>
  <c r="K2185" i="21"/>
  <c r="M2185" i="21"/>
  <c r="O2185" i="21"/>
  <c r="Q2185" i="21"/>
  <c r="H2186" i="21"/>
  <c r="D2180" i="21"/>
  <c r="J2186" i="21"/>
  <c r="L2186" i="21"/>
  <c r="P2186" i="21"/>
  <c r="I2186" i="21"/>
  <c r="N2186" i="21"/>
  <c r="E2180" i="21"/>
  <c r="F2180" i="21"/>
  <c r="Q2186" i="21"/>
  <c r="M2186" i="21"/>
  <c r="O2186" i="21"/>
  <c r="K2186" i="21"/>
  <c r="D2181" i="21"/>
  <c r="H2187" i="21"/>
  <c r="E2181" i="21"/>
  <c r="F2181" i="21"/>
  <c r="I2187" i="21"/>
  <c r="P2187" i="21"/>
  <c r="N2187" i="21"/>
  <c r="L2187" i="21"/>
  <c r="J2187" i="21"/>
  <c r="O2187" i="21"/>
  <c r="Q2187" i="21"/>
  <c r="K2187" i="21"/>
  <c r="M2187" i="21"/>
  <c r="H2188" i="21"/>
  <c r="D2182" i="21"/>
  <c r="L2188" i="21"/>
  <c r="J2188" i="21"/>
  <c r="N2188" i="21"/>
  <c r="P2188" i="21"/>
  <c r="I2188" i="21"/>
  <c r="F2182" i="21"/>
  <c r="E2182" i="21"/>
  <c r="O2188" i="21"/>
  <c r="K2188" i="21"/>
  <c r="Q2188" i="21"/>
  <c r="M2188" i="21"/>
  <c r="H2189" i="21"/>
  <c r="D2183" i="21"/>
  <c r="L2189" i="21"/>
  <c r="J2189" i="21"/>
  <c r="N2189" i="21"/>
  <c r="P2189" i="21"/>
  <c r="I2189" i="21"/>
  <c r="E2183" i="21"/>
  <c r="F2183" i="21"/>
  <c r="M2189" i="21"/>
  <c r="K2189" i="21"/>
  <c r="O2189" i="21"/>
  <c r="Q2189" i="21"/>
  <c r="D2184" i="21"/>
  <c r="H2190" i="21"/>
  <c r="E2184" i="21"/>
  <c r="F2184" i="21"/>
  <c r="P2190" i="21"/>
  <c r="I2190" i="21"/>
  <c r="L2190" i="21"/>
  <c r="N2190" i="21"/>
  <c r="J2190" i="21"/>
  <c r="K2190" i="21"/>
  <c r="Q2190" i="21"/>
  <c r="M2190" i="21"/>
  <c r="O2190" i="21"/>
  <c r="D2185" i="21"/>
  <c r="H2191" i="21"/>
  <c r="E2185" i="21"/>
  <c r="F2185" i="21"/>
  <c r="L2191" i="21"/>
  <c r="J2191" i="21"/>
  <c r="P2191" i="21"/>
  <c r="I2191" i="21"/>
  <c r="N2191" i="21"/>
  <c r="K2191" i="21"/>
  <c r="M2191" i="21"/>
  <c r="O2191" i="21"/>
  <c r="Q2191" i="21"/>
  <c r="H2192" i="21"/>
  <c r="D2186" i="21"/>
  <c r="J2192" i="21"/>
  <c r="P2192" i="21"/>
  <c r="N2192" i="21"/>
  <c r="L2192" i="21"/>
  <c r="I2192" i="21"/>
  <c r="E2186" i="21"/>
  <c r="F2186" i="21"/>
  <c r="O2192" i="21"/>
  <c r="Q2192" i="21"/>
  <c r="K2192" i="21"/>
  <c r="M2192" i="21"/>
  <c r="D2187" i="21"/>
  <c r="H2193" i="21"/>
  <c r="E2187" i="21"/>
  <c r="F2187" i="21"/>
  <c r="J2193" i="21"/>
  <c r="P2193" i="21"/>
  <c r="I2193" i="21"/>
  <c r="N2193" i="21"/>
  <c r="L2193" i="21"/>
  <c r="M2193" i="21"/>
  <c r="Q2193" i="21"/>
  <c r="O2193" i="21"/>
  <c r="K2193" i="21"/>
  <c r="H2194" i="21"/>
  <c r="D2188" i="21"/>
  <c r="P2194" i="21"/>
  <c r="N2194" i="21"/>
  <c r="L2194" i="21"/>
  <c r="J2194" i="21"/>
  <c r="I2194" i="21"/>
  <c r="E2188" i="21"/>
  <c r="F2188" i="21"/>
  <c r="O2194" i="21"/>
  <c r="K2194" i="21"/>
  <c r="Q2194" i="21"/>
  <c r="M2194" i="21"/>
  <c r="D2189" i="21"/>
  <c r="H2195" i="21"/>
  <c r="F2189" i="21"/>
  <c r="E2189" i="21"/>
  <c r="P2195" i="21"/>
  <c r="I2195" i="21"/>
  <c r="L2195" i="21"/>
  <c r="N2195" i="21"/>
  <c r="J2195" i="21"/>
  <c r="O2195" i="21"/>
  <c r="Q2195" i="21"/>
  <c r="M2195" i="21"/>
  <c r="K2195" i="21"/>
  <c r="H2196" i="21"/>
  <c r="D2190" i="21"/>
  <c r="L2196" i="21"/>
  <c r="N2196" i="21"/>
  <c r="P2196" i="21"/>
  <c r="J2196" i="21"/>
  <c r="I2196" i="21"/>
  <c r="F2190" i="21"/>
  <c r="E2190" i="21"/>
  <c r="O2196" i="21"/>
  <c r="K2196" i="21"/>
  <c r="Q2196" i="21"/>
  <c r="M2196" i="21"/>
  <c r="D2191" i="21"/>
  <c r="H2197" i="21"/>
  <c r="E2191" i="21"/>
  <c r="F2191" i="21"/>
  <c r="I2197" i="21"/>
  <c r="J2197" i="21"/>
  <c r="N2197" i="21"/>
  <c r="L2197" i="21"/>
  <c r="P2197" i="21"/>
  <c r="Q2197" i="21"/>
  <c r="O2197" i="21"/>
  <c r="M2197" i="21"/>
  <c r="K2197" i="21"/>
  <c r="H2198" i="21"/>
  <c r="D2192" i="21"/>
  <c r="I2198" i="21"/>
  <c r="L2198" i="21"/>
  <c r="J2198" i="21"/>
  <c r="P2198" i="21"/>
  <c r="N2198" i="21"/>
  <c r="F2192" i="21"/>
  <c r="E2192" i="21"/>
  <c r="M2198" i="21"/>
  <c r="O2198" i="21"/>
  <c r="K2198" i="21"/>
  <c r="Q2198" i="21"/>
  <c r="D2193" i="21"/>
  <c r="H2199" i="21"/>
  <c r="E2193" i="21"/>
  <c r="F2193" i="21"/>
  <c r="P2199" i="21"/>
  <c r="J2199" i="21"/>
  <c r="I2199" i="21"/>
  <c r="L2199" i="21"/>
  <c r="N2199" i="21"/>
  <c r="K2199" i="21"/>
  <c r="Q2199" i="21"/>
  <c r="M2199" i="21"/>
  <c r="O2199" i="21"/>
  <c r="H2200" i="21"/>
  <c r="D2194" i="21"/>
  <c r="I2200" i="21"/>
  <c r="L2200" i="21"/>
  <c r="P2200" i="21"/>
  <c r="J2200" i="21"/>
  <c r="N2200" i="21"/>
  <c r="E2194" i="21"/>
  <c r="F2194" i="21"/>
  <c r="O2200" i="21"/>
  <c r="K2200" i="21"/>
  <c r="Q2200" i="21"/>
  <c r="M2200" i="21"/>
  <c r="D2195" i="21"/>
  <c r="H2201" i="21"/>
  <c r="E2195" i="21"/>
  <c r="F2195" i="21"/>
  <c r="L2201" i="21"/>
  <c r="J2201" i="21"/>
  <c r="N2201" i="21"/>
  <c r="P2201" i="21"/>
  <c r="I2201" i="21"/>
  <c r="Q2201" i="21"/>
  <c r="M2201" i="21"/>
  <c r="O2201" i="21"/>
  <c r="K2201" i="21"/>
  <c r="H2202" i="21"/>
  <c r="D2196" i="21"/>
  <c r="P2202" i="21"/>
  <c r="J2202" i="21"/>
  <c r="N2202" i="21"/>
  <c r="I2202" i="21"/>
  <c r="L2202" i="21"/>
  <c r="E2196" i="21"/>
  <c r="F2196" i="21"/>
  <c r="M2202" i="21"/>
  <c r="K2202" i="21"/>
  <c r="Q2202" i="21"/>
  <c r="O2202" i="21"/>
  <c r="D2197" i="21"/>
  <c r="H2203" i="21"/>
  <c r="F2197" i="21"/>
  <c r="E2197" i="21"/>
  <c r="L2203" i="21"/>
  <c r="P2203" i="21"/>
  <c r="I2203" i="21"/>
  <c r="J2203" i="21"/>
  <c r="N2203" i="21"/>
  <c r="O2203" i="21"/>
  <c r="M2203" i="21"/>
  <c r="Q2203" i="21"/>
  <c r="K2203" i="21"/>
  <c r="H2204" i="21"/>
  <c r="D2198" i="21"/>
  <c r="I2204" i="21"/>
  <c r="J2204" i="21"/>
  <c r="N2204" i="21"/>
  <c r="L2204" i="21"/>
  <c r="P2204" i="21"/>
  <c r="F2198" i="21"/>
  <c r="E2198" i="21"/>
  <c r="K2204" i="21"/>
  <c r="M2204" i="21"/>
  <c r="Q2204" i="21"/>
  <c r="O2204" i="21"/>
  <c r="D2199" i="21"/>
  <c r="H2205" i="21"/>
  <c r="E2199" i="21"/>
  <c r="F2199" i="21"/>
  <c r="I2205" i="21"/>
  <c r="J2205" i="21"/>
  <c r="N2205" i="21"/>
  <c r="L2205" i="21"/>
  <c r="P2205" i="21"/>
  <c r="O2205" i="21"/>
  <c r="K2205" i="21"/>
  <c r="Q2205" i="21"/>
  <c r="M2205" i="21"/>
  <c r="H2206" i="21"/>
  <c r="D2200" i="21"/>
  <c r="L2206" i="21"/>
  <c r="P2206" i="21"/>
  <c r="N2206" i="21"/>
  <c r="J2206" i="21"/>
  <c r="I2206" i="21"/>
  <c r="E2200" i="21"/>
  <c r="F2200" i="21"/>
  <c r="O2206" i="21"/>
  <c r="M2206" i="21"/>
  <c r="K2206" i="21"/>
  <c r="Q2206" i="21"/>
  <c r="D2201" i="21"/>
  <c r="H2207" i="21"/>
  <c r="E2201" i="21"/>
  <c r="F2201" i="21"/>
  <c r="N2207" i="21"/>
  <c r="L2207" i="21"/>
  <c r="J2207" i="21"/>
  <c r="I2207" i="21"/>
  <c r="P2207" i="21"/>
  <c r="K2207" i="21"/>
  <c r="Q2207" i="21"/>
  <c r="M2207" i="21"/>
  <c r="O2207" i="21"/>
  <c r="H2208" i="21"/>
  <c r="D2202" i="21"/>
  <c r="I2208" i="21"/>
  <c r="J2208" i="21"/>
  <c r="L2208" i="21"/>
  <c r="P2208" i="21"/>
  <c r="N2208" i="21"/>
  <c r="F2202" i="21"/>
  <c r="E2202" i="21"/>
  <c r="K2208" i="21"/>
  <c r="Q2208" i="21"/>
  <c r="M2208" i="21"/>
  <c r="O2208" i="21"/>
  <c r="D2203" i="21"/>
  <c r="H2209" i="21"/>
  <c r="E2203" i="21"/>
  <c r="F2203" i="21"/>
  <c r="I2209" i="21"/>
  <c r="J2209" i="21"/>
  <c r="N2209" i="21"/>
  <c r="L2209" i="21"/>
  <c r="P2209" i="21"/>
  <c r="O2209" i="21"/>
  <c r="M2209" i="21"/>
  <c r="Q2209" i="21"/>
  <c r="K2209" i="21"/>
  <c r="H2210" i="21"/>
  <c r="D2204" i="21"/>
  <c r="I2210" i="21"/>
  <c r="N2210" i="21"/>
  <c r="L2210" i="21"/>
  <c r="P2210" i="21"/>
  <c r="J2210" i="21"/>
  <c r="E2204" i="21"/>
  <c r="F2204" i="21"/>
  <c r="M2210" i="21"/>
  <c r="K2210" i="21"/>
  <c r="Q2210" i="21"/>
  <c r="O2210" i="21"/>
  <c r="D2205" i="21"/>
  <c r="H2211" i="21"/>
  <c r="F2205" i="21"/>
  <c r="E2205" i="21"/>
  <c r="I2211" i="21"/>
  <c r="P2211" i="21"/>
  <c r="N2211" i="21"/>
  <c r="L2211" i="21"/>
  <c r="J2211" i="21"/>
  <c r="Q2211" i="21"/>
  <c r="K2211" i="21"/>
  <c r="M2211" i="21"/>
  <c r="O2211" i="21"/>
  <c r="H2212" i="21"/>
  <c r="D2206" i="21"/>
  <c r="P2212" i="21"/>
  <c r="J2212" i="21"/>
  <c r="N2212" i="21"/>
  <c r="L2212" i="21"/>
  <c r="I2212" i="21"/>
  <c r="F2206" i="21"/>
  <c r="E2206" i="21"/>
  <c r="K2212" i="21"/>
  <c r="Q2212" i="21"/>
  <c r="M2212" i="21"/>
  <c r="O2212" i="21"/>
  <c r="D2207" i="21"/>
  <c r="H2213" i="21"/>
  <c r="E2207" i="21"/>
  <c r="F2207" i="21"/>
  <c r="P2213" i="21"/>
  <c r="I2213" i="21"/>
  <c r="N2213" i="21"/>
  <c r="L2213" i="21"/>
  <c r="J2213" i="21"/>
  <c r="K2213" i="21"/>
  <c r="M2213" i="21"/>
  <c r="O2213" i="21"/>
  <c r="Q2213" i="21"/>
  <c r="H2214" i="21"/>
  <c r="D2208" i="21"/>
  <c r="N2214" i="21"/>
  <c r="L2214" i="21"/>
  <c r="J2214" i="21"/>
  <c r="I2214" i="21"/>
  <c r="P2214" i="21"/>
  <c r="F2208" i="21"/>
  <c r="E2208" i="21"/>
  <c r="Q2214" i="21"/>
  <c r="M2214" i="21"/>
  <c r="O2214" i="21"/>
  <c r="K2214" i="21"/>
  <c r="D2209" i="21"/>
  <c r="H2215" i="21"/>
  <c r="E2209" i="21"/>
  <c r="F2209" i="21"/>
  <c r="L2215" i="21"/>
  <c r="J2215" i="21"/>
  <c r="P2215" i="21"/>
  <c r="N2215" i="21"/>
  <c r="I2215" i="21"/>
  <c r="O2215" i="21"/>
  <c r="K2215" i="21"/>
  <c r="Q2215" i="21"/>
  <c r="M2215" i="21"/>
  <c r="H2216" i="21"/>
  <c r="D2210" i="21"/>
  <c r="P2216" i="21"/>
  <c r="N2216" i="21"/>
  <c r="L2216" i="21"/>
  <c r="I2216" i="21"/>
  <c r="J2216" i="21"/>
  <c r="E2210" i="21"/>
  <c r="F2210" i="21"/>
  <c r="Q2216" i="21"/>
  <c r="M2216" i="21"/>
  <c r="O2216" i="21"/>
  <c r="K2216" i="21"/>
  <c r="D2211" i="21"/>
  <c r="H2217" i="21"/>
  <c r="F2211" i="21"/>
  <c r="E2211" i="21"/>
  <c r="P2217" i="21"/>
  <c r="J2217" i="21"/>
  <c r="L2217" i="21"/>
  <c r="I2217" i="21"/>
  <c r="N2217" i="21"/>
  <c r="Q2217" i="21"/>
  <c r="O2217" i="21"/>
  <c r="K2217" i="21"/>
  <c r="M2217" i="21"/>
  <c r="H2218" i="21"/>
  <c r="D2212" i="21"/>
  <c r="J2218" i="21"/>
  <c r="L2218" i="21"/>
  <c r="P2218" i="21"/>
  <c r="I2218" i="21"/>
  <c r="N2218" i="21"/>
  <c r="E2212" i="21"/>
  <c r="F2212" i="21"/>
  <c r="Q2218" i="21"/>
  <c r="M2218" i="21"/>
  <c r="O2218" i="21"/>
  <c r="K2218" i="21"/>
  <c r="D2213" i="21"/>
  <c r="H2219" i="21"/>
  <c r="F2213" i="21"/>
  <c r="E2213" i="21"/>
  <c r="L2219" i="21"/>
  <c r="P2219" i="21"/>
  <c r="I2219" i="21"/>
  <c r="N2219" i="21"/>
  <c r="J2219" i="21"/>
  <c r="O2219" i="21"/>
  <c r="Q2219" i="21"/>
  <c r="M2219" i="21"/>
  <c r="K2219" i="21"/>
  <c r="H2220" i="21"/>
  <c r="D2214" i="21"/>
  <c r="I2220" i="21"/>
  <c r="P2220" i="21"/>
  <c r="L2220" i="21"/>
  <c r="J2220" i="21"/>
  <c r="N2220" i="21"/>
  <c r="F2214" i="21"/>
  <c r="E2214" i="21"/>
  <c r="Q2220" i="21"/>
  <c r="M2220" i="21"/>
  <c r="O2220" i="21"/>
  <c r="K2220" i="21"/>
  <c r="D2215" i="21"/>
  <c r="H2221" i="21"/>
  <c r="F2215" i="21"/>
  <c r="E2215" i="21"/>
  <c r="N2221" i="21"/>
  <c r="J2221" i="21"/>
  <c r="P2221" i="21"/>
  <c r="L2221" i="21"/>
  <c r="I2221" i="21"/>
  <c r="M2221" i="21"/>
  <c r="K2221" i="21"/>
  <c r="O2221" i="21"/>
  <c r="Q2221" i="21"/>
  <c r="H2222" i="21"/>
  <c r="D2216" i="21"/>
  <c r="N2222" i="21"/>
  <c r="P2222" i="21"/>
  <c r="I2222" i="21"/>
  <c r="L2222" i="21"/>
  <c r="J2222" i="21"/>
  <c r="F2216" i="21"/>
  <c r="E2216" i="21"/>
  <c r="K2222" i="21"/>
  <c r="Q2222" i="21"/>
  <c r="M2222" i="21"/>
  <c r="O2222" i="21"/>
  <c r="D2217" i="21"/>
  <c r="H2223" i="21"/>
  <c r="E2217" i="21"/>
  <c r="F2217" i="21"/>
  <c r="I2223" i="21"/>
  <c r="J2223" i="21"/>
  <c r="N2223" i="21"/>
  <c r="P2223" i="21"/>
  <c r="L2223" i="21"/>
  <c r="M2223" i="21"/>
  <c r="Q2223" i="21"/>
  <c r="K2223" i="21"/>
  <c r="O2223" i="21"/>
  <c r="H2224" i="21"/>
  <c r="D2218" i="21"/>
  <c r="J2224" i="21"/>
  <c r="I2224" i="21"/>
  <c r="P2224" i="21"/>
  <c r="N2224" i="21"/>
  <c r="L2224" i="21"/>
  <c r="E2218" i="21"/>
  <c r="F2218" i="21"/>
  <c r="O2224" i="21"/>
  <c r="Q2224" i="21"/>
  <c r="K2224" i="21"/>
  <c r="M2224" i="21"/>
  <c r="D2219" i="21"/>
  <c r="H2225" i="21"/>
  <c r="E2219" i="21"/>
  <c r="F2219" i="21"/>
  <c r="I2225" i="21"/>
  <c r="P2225" i="21"/>
  <c r="J2225" i="21"/>
  <c r="N2225" i="21"/>
  <c r="L2225" i="21"/>
  <c r="K2225" i="21"/>
  <c r="M2225" i="21"/>
  <c r="O2225" i="21"/>
  <c r="Q2225" i="21"/>
  <c r="D2220" i="21"/>
  <c r="H2226" i="21"/>
  <c r="E2220" i="21"/>
  <c r="F2220" i="21"/>
  <c r="P2226" i="21"/>
  <c r="N2226" i="21"/>
  <c r="I2226" i="21"/>
  <c r="L2226" i="21"/>
  <c r="J2226" i="21"/>
  <c r="O2226" i="21"/>
  <c r="K2226" i="21"/>
  <c r="Q2226" i="21"/>
  <c r="M2226" i="21"/>
  <c r="H2227" i="21"/>
  <c r="D2221" i="21"/>
  <c r="I2227" i="21"/>
  <c r="L2227" i="21"/>
  <c r="P2227" i="21"/>
  <c r="N2227" i="21"/>
  <c r="J2227" i="21"/>
  <c r="E2221" i="21"/>
  <c r="F2221" i="21"/>
  <c r="M2227" i="21"/>
  <c r="O2227" i="21"/>
  <c r="Q2227" i="21"/>
  <c r="K2227" i="21"/>
  <c r="D2222" i="21"/>
  <c r="H2228" i="21"/>
  <c r="F2222" i="21"/>
  <c r="E2222" i="21"/>
  <c r="L2228" i="21"/>
  <c r="N2228" i="21"/>
  <c r="P2228" i="21"/>
  <c r="J2228" i="21"/>
  <c r="I2228" i="21"/>
  <c r="O2228" i="21"/>
  <c r="K2228" i="21"/>
  <c r="Q2228" i="21"/>
  <c r="M2228" i="21"/>
  <c r="H2229" i="21"/>
  <c r="D2223" i="21"/>
  <c r="P2229" i="21"/>
  <c r="N2229" i="21"/>
  <c r="I2229" i="21"/>
  <c r="J2229" i="21"/>
  <c r="L2229" i="21"/>
  <c r="E2223" i="21"/>
  <c r="F2223" i="21"/>
  <c r="M2229" i="21"/>
  <c r="O2229" i="21"/>
  <c r="K2229" i="21"/>
  <c r="Q2229" i="21"/>
  <c r="D2224" i="21"/>
  <c r="H2230" i="21"/>
  <c r="F2224" i="21"/>
  <c r="E2224" i="21"/>
  <c r="I2230" i="21"/>
  <c r="L2230" i="21"/>
  <c r="N2230" i="21"/>
  <c r="J2230" i="21"/>
  <c r="P2230" i="21"/>
  <c r="M2230" i="21"/>
  <c r="K2230" i="21"/>
  <c r="Q2230" i="21"/>
  <c r="O2230" i="21"/>
  <c r="H2231" i="21"/>
  <c r="D2225" i="21"/>
  <c r="L2231" i="21"/>
  <c r="N2231" i="21"/>
  <c r="I2231" i="21"/>
  <c r="P2231" i="21"/>
  <c r="J2231" i="21"/>
  <c r="E2225" i="21"/>
  <c r="F2225" i="21"/>
  <c r="Q2231" i="21"/>
  <c r="M2231" i="21"/>
  <c r="O2231" i="21"/>
  <c r="K2231" i="21"/>
  <c r="D2226" i="21"/>
  <c r="H2232" i="21"/>
  <c r="E2226" i="21"/>
  <c r="F2226" i="21"/>
  <c r="L2232" i="21"/>
  <c r="P2232" i="21"/>
  <c r="N2232" i="21"/>
  <c r="J2232" i="21"/>
  <c r="I2232" i="21"/>
  <c r="O2232" i="21"/>
  <c r="K2232" i="21"/>
  <c r="Q2232" i="21"/>
  <c r="M2232" i="21"/>
  <c r="H2233" i="21"/>
  <c r="D2227" i="21"/>
  <c r="J2233" i="21"/>
  <c r="L2233" i="21"/>
  <c r="N2233" i="21"/>
  <c r="P2233" i="21"/>
  <c r="I2233" i="21"/>
  <c r="E2227" i="21"/>
  <c r="F2227" i="21"/>
  <c r="Q2233" i="21"/>
  <c r="M2233" i="21"/>
  <c r="O2233" i="21"/>
  <c r="K2233" i="21"/>
  <c r="D2228" i="21"/>
  <c r="H2234" i="21"/>
  <c r="E2228" i="21"/>
  <c r="F2228" i="21"/>
  <c r="J2234" i="21"/>
  <c r="P2234" i="21"/>
  <c r="N2234" i="21"/>
  <c r="I2234" i="21"/>
  <c r="L2234" i="21"/>
  <c r="M2234" i="21"/>
  <c r="K2234" i="21"/>
  <c r="Q2234" i="21"/>
  <c r="O2234" i="21"/>
  <c r="H2235" i="21"/>
  <c r="D2229" i="21"/>
  <c r="I2235" i="21"/>
  <c r="J2235" i="21"/>
  <c r="N2235" i="21"/>
  <c r="L2235" i="21"/>
  <c r="P2235" i="21"/>
  <c r="E2229" i="21"/>
  <c r="F2229" i="21"/>
  <c r="O2235" i="21"/>
  <c r="M2235" i="21"/>
  <c r="Q2235" i="21"/>
  <c r="K2235" i="21"/>
  <c r="D2230" i="21"/>
  <c r="H2236" i="21"/>
  <c r="F2230" i="21"/>
  <c r="E2230" i="21"/>
  <c r="J2236" i="21"/>
  <c r="I2236" i="21"/>
  <c r="N2236" i="21"/>
  <c r="L2236" i="21"/>
  <c r="P2236" i="21"/>
  <c r="K2236" i="21"/>
  <c r="M2236" i="21"/>
  <c r="Q2236" i="21"/>
  <c r="O2236" i="21"/>
  <c r="H2237" i="21"/>
  <c r="D2231" i="21"/>
  <c r="I2237" i="21"/>
  <c r="J2237" i="21"/>
  <c r="N2237" i="21"/>
  <c r="L2237" i="21"/>
  <c r="P2237" i="21"/>
  <c r="E2231" i="21"/>
  <c r="F2231" i="21"/>
  <c r="M2237" i="21"/>
  <c r="O2237" i="21"/>
  <c r="K2237" i="21"/>
  <c r="Q2237" i="21"/>
  <c r="D2232" i="21"/>
  <c r="H2238" i="21"/>
  <c r="E2232" i="21"/>
  <c r="F2232" i="21"/>
  <c r="J2238" i="21"/>
  <c r="L2238" i="21"/>
  <c r="P2238" i="21"/>
  <c r="N2238" i="21"/>
  <c r="I2238" i="21"/>
  <c r="O2238" i="21"/>
  <c r="M2238" i="21"/>
  <c r="K2238" i="21"/>
  <c r="Q2238" i="21"/>
  <c r="H2239" i="21"/>
  <c r="D2233" i="21"/>
  <c r="L2239" i="21"/>
  <c r="N2239" i="21"/>
  <c r="J2239" i="21"/>
  <c r="I2239" i="21"/>
  <c r="P2239" i="21"/>
  <c r="F2233" i="21"/>
  <c r="E2233" i="21"/>
  <c r="K2239" i="21"/>
  <c r="Q2239" i="21"/>
  <c r="M2239" i="21"/>
  <c r="O2239" i="21"/>
  <c r="D2234" i="21"/>
  <c r="H2240" i="21"/>
  <c r="F2234" i="21"/>
  <c r="E2234" i="21"/>
  <c r="J2240" i="21"/>
  <c r="L2240" i="21"/>
  <c r="P2240" i="21"/>
  <c r="I2240" i="21"/>
  <c r="N2240" i="21"/>
  <c r="K2240" i="21"/>
  <c r="Q2240" i="21"/>
  <c r="M2240" i="21"/>
  <c r="O2240" i="21"/>
  <c r="H2241" i="21"/>
  <c r="D2235" i="21"/>
  <c r="I2241" i="21"/>
  <c r="J2241" i="21"/>
  <c r="N2241" i="21"/>
  <c r="L2241" i="21"/>
  <c r="P2241" i="21"/>
  <c r="F2235" i="21"/>
  <c r="E2235" i="21"/>
  <c r="K2241" i="21"/>
  <c r="M2241" i="21"/>
  <c r="O2241" i="21"/>
  <c r="Q2241" i="21"/>
  <c r="D2236" i="21"/>
  <c r="H2242" i="21"/>
  <c r="F2236" i="21"/>
  <c r="E2236" i="21"/>
  <c r="I2242" i="21"/>
  <c r="L2242" i="21"/>
  <c r="J2242" i="21"/>
  <c r="P2242" i="21"/>
  <c r="N2242" i="21"/>
  <c r="M2242" i="21"/>
  <c r="K2242" i="21"/>
  <c r="Q2242" i="21"/>
  <c r="O2242" i="21"/>
  <c r="H2243" i="21"/>
  <c r="D2237" i="21"/>
  <c r="L2243" i="21"/>
  <c r="J2243" i="21"/>
  <c r="I2243" i="21"/>
  <c r="P2243" i="21"/>
  <c r="N2243" i="21"/>
  <c r="F2237" i="21"/>
  <c r="E2237" i="21"/>
  <c r="Q2243" i="21"/>
  <c r="M2243" i="21"/>
  <c r="K2243" i="21"/>
  <c r="O2243" i="21"/>
  <c r="D2238" i="21"/>
  <c r="H2244" i="21"/>
  <c r="F2238" i="21"/>
  <c r="E2238" i="21"/>
  <c r="J2244" i="21"/>
  <c r="P2244" i="21"/>
  <c r="N2244" i="21"/>
  <c r="L2244" i="21"/>
  <c r="I2244" i="21"/>
  <c r="K2244" i="21"/>
  <c r="Q2244" i="21"/>
  <c r="M2244" i="21"/>
  <c r="O2244" i="21"/>
  <c r="H2245" i="21"/>
  <c r="D2239" i="21"/>
  <c r="P2245" i="21"/>
  <c r="I2245" i="21"/>
  <c r="N2245" i="21"/>
  <c r="L2245" i="21"/>
  <c r="J2245" i="21"/>
  <c r="E2239" i="21"/>
  <c r="F2239" i="21"/>
  <c r="K2245" i="21"/>
  <c r="M2245" i="21"/>
  <c r="O2245" i="21"/>
  <c r="Q2245" i="21"/>
  <c r="H2246" i="21"/>
  <c r="D2240" i="21"/>
  <c r="P2246" i="21"/>
  <c r="L2246" i="21"/>
  <c r="J2246" i="21"/>
  <c r="I2246" i="21"/>
  <c r="N2246" i="21"/>
  <c r="F2240" i="21"/>
  <c r="E2240" i="21"/>
  <c r="M2246" i="21"/>
  <c r="O2246" i="21"/>
  <c r="K2246" i="21"/>
  <c r="Q2246" i="21"/>
  <c r="D2241" i="21"/>
  <c r="H2247" i="21"/>
  <c r="E2241" i="21"/>
  <c r="F2241" i="21"/>
  <c r="P2247" i="21"/>
  <c r="I2247" i="21"/>
  <c r="N2247" i="21"/>
  <c r="L2247" i="21"/>
  <c r="J2247" i="21"/>
  <c r="M2247" i="21"/>
  <c r="K2247" i="21"/>
  <c r="Q2247" i="21"/>
  <c r="O2247" i="21"/>
  <c r="H2248" i="21"/>
  <c r="D2242" i="21"/>
  <c r="N2248" i="21"/>
  <c r="J2248" i="21"/>
  <c r="I2248" i="21"/>
  <c r="P2248" i="21"/>
  <c r="L2248" i="21"/>
  <c r="E2242" i="21"/>
  <c r="F2242" i="21"/>
  <c r="Q2248" i="21"/>
  <c r="M2248" i="21"/>
  <c r="O2248" i="21"/>
  <c r="K2248" i="21"/>
  <c r="D2243" i="21"/>
  <c r="H2249" i="21"/>
  <c r="F2243" i="21"/>
  <c r="E2243" i="21"/>
  <c r="L2249" i="21"/>
  <c r="I2249" i="21"/>
  <c r="P2249" i="21"/>
  <c r="J2249" i="21"/>
  <c r="N2249" i="21"/>
  <c r="O2249" i="21"/>
  <c r="Q2249" i="21"/>
  <c r="K2249" i="21"/>
  <c r="M2249" i="21"/>
  <c r="H2250" i="21"/>
  <c r="D2244" i="21"/>
  <c r="P2250" i="21"/>
  <c r="N2250" i="21"/>
  <c r="I2250" i="21"/>
  <c r="J2250" i="21"/>
  <c r="L2250" i="21"/>
  <c r="F2244" i="21"/>
  <c r="E2244" i="21"/>
  <c r="Q2250" i="21"/>
  <c r="M2250" i="21"/>
  <c r="O2250" i="21"/>
  <c r="K2250" i="21"/>
  <c r="D2245" i="21"/>
  <c r="H2251" i="21"/>
  <c r="E2245" i="21"/>
  <c r="F2245" i="21"/>
  <c r="J2251" i="21"/>
  <c r="I2251" i="21"/>
  <c r="P2251" i="21"/>
  <c r="N2251" i="21"/>
  <c r="L2251" i="21"/>
  <c r="K2251" i="21"/>
  <c r="Q2251" i="21"/>
  <c r="M2251" i="21"/>
  <c r="O2251" i="21"/>
  <c r="H2252" i="21"/>
  <c r="D2246" i="21"/>
  <c r="J2252" i="21"/>
  <c r="I2252" i="21"/>
  <c r="P2252" i="21"/>
  <c r="N2252" i="21"/>
  <c r="L2252" i="21"/>
  <c r="E2246" i="21"/>
  <c r="F2246" i="21"/>
  <c r="Q2252" i="21"/>
  <c r="M2252" i="21"/>
  <c r="O2252" i="21"/>
  <c r="K2252" i="21"/>
  <c r="H2253" i="21"/>
  <c r="D2247" i="21"/>
  <c r="P2253" i="21"/>
  <c r="N2253" i="21"/>
  <c r="I2253" i="21"/>
  <c r="L2253" i="21"/>
  <c r="J2253" i="21"/>
  <c r="F2247" i="21"/>
  <c r="E2247" i="21"/>
  <c r="M2253" i="21"/>
  <c r="Q2253" i="21"/>
  <c r="O2253" i="21"/>
  <c r="K2253" i="21"/>
  <c r="D2248" i="21"/>
  <c r="H2254" i="21"/>
  <c r="E2248" i="21"/>
  <c r="F2248" i="21"/>
  <c r="J2254" i="21"/>
  <c r="I2254" i="21"/>
  <c r="L2254" i="21"/>
  <c r="P2254" i="21"/>
  <c r="N2254" i="21"/>
  <c r="K2254" i="21"/>
  <c r="Q2254" i="21"/>
  <c r="M2254" i="21"/>
  <c r="O2254" i="21"/>
  <c r="H2255" i="21"/>
  <c r="D2249" i="21"/>
  <c r="L2255" i="21"/>
  <c r="J2255" i="21"/>
  <c r="P2255" i="21"/>
  <c r="I2255" i="21"/>
  <c r="N2255" i="21"/>
  <c r="E2249" i="21"/>
  <c r="F2249" i="21"/>
  <c r="M2255" i="21"/>
  <c r="O2255" i="21"/>
  <c r="K2255" i="21"/>
  <c r="Q2255" i="21"/>
  <c r="D2250" i="21"/>
  <c r="H2256" i="21"/>
  <c r="E2250" i="21"/>
  <c r="F2250" i="21"/>
  <c r="I2256" i="21"/>
  <c r="L2256" i="21"/>
  <c r="P2256" i="21"/>
  <c r="J2256" i="21"/>
  <c r="N2256" i="21"/>
  <c r="O2256" i="21"/>
  <c r="Q2256" i="21"/>
  <c r="K2256" i="21"/>
  <c r="M2256" i="21"/>
  <c r="H2257" i="21"/>
  <c r="D2251" i="21"/>
  <c r="J2257" i="21"/>
  <c r="P2257" i="21"/>
  <c r="I2257" i="21"/>
  <c r="N2257" i="21"/>
  <c r="L2257" i="21"/>
  <c r="F2251" i="21"/>
  <c r="E2251" i="21"/>
  <c r="O2257" i="21"/>
  <c r="K2257" i="21"/>
  <c r="Q2257" i="21"/>
  <c r="M2257" i="21"/>
  <c r="D2252" i="21"/>
  <c r="H2258" i="21"/>
  <c r="E2252" i="21"/>
  <c r="F2252" i="21"/>
  <c r="P2258" i="21"/>
  <c r="N2258" i="21"/>
  <c r="I2258" i="21"/>
  <c r="L2258" i="21"/>
  <c r="J2258" i="21"/>
  <c r="O2258" i="21"/>
  <c r="K2258" i="21"/>
  <c r="Q2258" i="21"/>
  <c r="M2258" i="21"/>
  <c r="H2259" i="21"/>
  <c r="D2253" i="21"/>
  <c r="J2259" i="21"/>
  <c r="L2259" i="21"/>
  <c r="P2259" i="21"/>
  <c r="I2259" i="21"/>
  <c r="N2259" i="21"/>
  <c r="F2253" i="21"/>
  <c r="E2253" i="21"/>
  <c r="O2259" i="21"/>
  <c r="K2259" i="21"/>
  <c r="M2259" i="21"/>
  <c r="Q2259" i="21"/>
  <c r="D2254" i="21"/>
  <c r="H2260" i="21"/>
  <c r="F2254" i="21"/>
  <c r="E2254" i="21"/>
  <c r="I2260" i="21"/>
  <c r="P2260" i="21"/>
  <c r="J2260" i="21"/>
  <c r="N2260" i="21"/>
  <c r="L2260" i="21"/>
  <c r="O2260" i="21"/>
  <c r="K2260" i="21"/>
  <c r="Q2260" i="21"/>
  <c r="M2260" i="21"/>
  <c r="H2261" i="21"/>
  <c r="D2255" i="21"/>
  <c r="I2261" i="21"/>
  <c r="P2261" i="21"/>
  <c r="N2261" i="21"/>
  <c r="L2261" i="21"/>
  <c r="J2261" i="21"/>
  <c r="E2255" i="21"/>
  <c r="F2255" i="21"/>
  <c r="O2261" i="21"/>
  <c r="K2261" i="21"/>
  <c r="Q2261" i="21"/>
  <c r="M2261" i="21"/>
  <c r="D2256" i="21"/>
  <c r="H2262" i="21"/>
  <c r="F2256" i="21"/>
  <c r="E2256" i="21"/>
  <c r="L2262" i="21"/>
  <c r="J2262" i="21"/>
  <c r="I2262" i="21"/>
  <c r="P2262" i="21"/>
  <c r="N2262" i="21"/>
  <c r="O2262" i="21"/>
  <c r="Q2262" i="21"/>
  <c r="M2262" i="21"/>
  <c r="K2262" i="21"/>
  <c r="H2263" i="21"/>
  <c r="D2257" i="21"/>
  <c r="P2263" i="21"/>
  <c r="I2263" i="21"/>
  <c r="N2263" i="21"/>
  <c r="L2263" i="21"/>
  <c r="J2263" i="21"/>
  <c r="E2257" i="21"/>
  <c r="F2257" i="21"/>
  <c r="O2263" i="21"/>
  <c r="K2263" i="21"/>
  <c r="Q2263" i="21"/>
  <c r="M2263" i="21"/>
  <c r="D2258" i="21"/>
  <c r="H2264" i="21"/>
  <c r="E2258" i="21"/>
  <c r="F2258" i="21"/>
  <c r="J2264" i="21"/>
  <c r="I2264" i="21"/>
  <c r="P2264" i="21"/>
  <c r="N2264" i="21"/>
  <c r="L2264" i="21"/>
  <c r="M2264" i="21"/>
  <c r="Q2264" i="21"/>
  <c r="K2264" i="21"/>
  <c r="O2264" i="21"/>
  <c r="H2265" i="21"/>
  <c r="D2259" i="21"/>
  <c r="P2265" i="21"/>
  <c r="I2265" i="21"/>
  <c r="N2265" i="21"/>
  <c r="J2265" i="21"/>
  <c r="L2265" i="21"/>
  <c r="E2259" i="21"/>
  <c r="F2259" i="21"/>
  <c r="O2265" i="21"/>
  <c r="K2265" i="21"/>
  <c r="Q2265" i="21"/>
  <c r="M2265" i="21"/>
  <c r="D2260" i="21"/>
  <c r="H2266" i="21"/>
  <c r="E2260" i="21"/>
  <c r="F2260" i="21"/>
  <c r="P2266" i="21"/>
  <c r="N2266" i="21"/>
  <c r="J2266" i="21"/>
  <c r="I2266" i="21"/>
  <c r="L2266" i="21"/>
  <c r="M2266" i="21"/>
  <c r="K2266" i="21"/>
  <c r="Q2266" i="21"/>
  <c r="O2266" i="21"/>
  <c r="H2267" i="21"/>
  <c r="D2261" i="21"/>
  <c r="P2267" i="21"/>
  <c r="I2267" i="21"/>
  <c r="N2267" i="21"/>
  <c r="J2267" i="21"/>
  <c r="L2267" i="21"/>
  <c r="E2261" i="21"/>
  <c r="F2261" i="21"/>
  <c r="O2267" i="21"/>
  <c r="K2267" i="21"/>
  <c r="Q2267" i="21"/>
  <c r="M2267" i="21"/>
  <c r="D2262" i="21"/>
  <c r="H2268" i="21"/>
  <c r="E2262" i="21"/>
  <c r="F2262" i="21"/>
  <c r="L2268" i="21"/>
  <c r="J2268" i="21"/>
  <c r="P2268" i="21"/>
  <c r="I2268" i="21"/>
  <c r="N2268" i="21"/>
  <c r="Q2268" i="21"/>
  <c r="K2268" i="21"/>
  <c r="M2268" i="21"/>
  <c r="O2268" i="21"/>
  <c r="D2263" i="21"/>
  <c r="H2269" i="21"/>
  <c r="E2263" i="21"/>
  <c r="F2263" i="21"/>
  <c r="N2269" i="21"/>
  <c r="J2269" i="21"/>
  <c r="L2269" i="21"/>
  <c r="P2269" i="21"/>
  <c r="I2269" i="21"/>
  <c r="K2269" i="21"/>
  <c r="M2269" i="21"/>
  <c r="O2269" i="21"/>
  <c r="Q2269" i="21"/>
  <c r="H2270" i="21"/>
  <c r="D2264" i="21"/>
  <c r="I2270" i="21"/>
  <c r="N2270" i="21"/>
  <c r="L2270" i="21"/>
  <c r="P2270" i="21"/>
  <c r="J2270" i="21"/>
  <c r="E2264" i="21"/>
  <c r="F2264" i="21"/>
  <c r="O2270" i="21"/>
  <c r="M2270" i="21"/>
  <c r="K2270" i="21"/>
  <c r="Q2270" i="21"/>
  <c r="D2265" i="21"/>
  <c r="H2271" i="21"/>
  <c r="F2265" i="21"/>
  <c r="E2265" i="21"/>
  <c r="L2271" i="21"/>
  <c r="N2271" i="21"/>
  <c r="J2271" i="21"/>
  <c r="I2271" i="21"/>
  <c r="P2271" i="21"/>
  <c r="O2271" i="21"/>
  <c r="Q2271" i="21"/>
  <c r="M2271" i="21"/>
  <c r="K2271" i="21"/>
  <c r="H2272" i="21"/>
  <c r="D2266" i="21"/>
  <c r="L2272" i="21"/>
  <c r="J2272" i="21"/>
  <c r="I2272" i="21"/>
  <c r="P2272" i="21"/>
  <c r="N2272" i="21"/>
  <c r="F2266" i="21"/>
  <c r="E2266" i="21"/>
  <c r="K2272" i="21"/>
  <c r="Q2272" i="21"/>
  <c r="M2272" i="21"/>
  <c r="O2272" i="21"/>
  <c r="D2267" i="21"/>
  <c r="H2273" i="21"/>
  <c r="E2267" i="21"/>
  <c r="F2267" i="21"/>
  <c r="N2273" i="21"/>
  <c r="I2273" i="21"/>
  <c r="J2273" i="21"/>
  <c r="L2273" i="21"/>
  <c r="P2273" i="21"/>
  <c r="O2273" i="21"/>
  <c r="K2273" i="21"/>
  <c r="Q2273" i="21"/>
  <c r="M2273" i="21"/>
  <c r="H2274" i="21"/>
  <c r="D2268" i="21"/>
  <c r="N2274" i="21"/>
  <c r="I2274" i="21"/>
  <c r="L2274" i="21"/>
  <c r="J2274" i="21"/>
  <c r="P2274" i="21"/>
  <c r="E2268" i="21"/>
  <c r="F2268" i="21"/>
  <c r="Q2274" i="21"/>
  <c r="K2274" i="21"/>
  <c r="M2274" i="21"/>
  <c r="O2274" i="21"/>
  <c r="D2269" i="21"/>
  <c r="H2275" i="21"/>
  <c r="F2269" i="21"/>
  <c r="E2269" i="21"/>
  <c r="P2275" i="21"/>
  <c r="I2275" i="21"/>
  <c r="N2275" i="21"/>
  <c r="J2275" i="21"/>
  <c r="L2275" i="21"/>
  <c r="M2275" i="21"/>
  <c r="K2275" i="21"/>
  <c r="Q2275" i="21"/>
  <c r="O2275" i="21"/>
  <c r="H2276" i="21"/>
  <c r="D2270" i="21"/>
  <c r="L2276" i="21"/>
  <c r="P2276" i="21"/>
  <c r="I2276" i="21"/>
  <c r="N2276" i="21"/>
  <c r="J2276" i="21"/>
  <c r="E2270" i="21"/>
  <c r="F2270" i="21"/>
  <c r="M2276" i="21"/>
  <c r="O2276" i="21"/>
  <c r="K2276" i="21"/>
  <c r="Q2276" i="21"/>
  <c r="D2271" i="21"/>
  <c r="H2277" i="21"/>
  <c r="E2271" i="21"/>
  <c r="F2271" i="21"/>
  <c r="L2277" i="21"/>
  <c r="N2277" i="21"/>
  <c r="J2277" i="21"/>
  <c r="P2277" i="21"/>
  <c r="I2277" i="21"/>
  <c r="M2277" i="21"/>
  <c r="Q2277" i="21"/>
  <c r="O2277" i="21"/>
  <c r="K2277" i="21"/>
  <c r="D2272" i="21"/>
  <c r="H2278" i="21"/>
  <c r="F2272" i="21"/>
  <c r="E2272" i="21"/>
  <c r="I2278" i="21"/>
  <c r="P2278" i="21"/>
  <c r="N2278" i="21"/>
  <c r="J2278" i="21"/>
  <c r="L2278" i="21"/>
  <c r="M2278" i="21"/>
  <c r="O2278" i="21"/>
  <c r="K2278" i="21"/>
  <c r="Q2278" i="21"/>
  <c r="H2279" i="21"/>
  <c r="D2273" i="21"/>
  <c r="N2279" i="21"/>
  <c r="P2279" i="21"/>
  <c r="I2279" i="21"/>
  <c r="J2279" i="21"/>
  <c r="L2279" i="21"/>
  <c r="F2273" i="21"/>
  <c r="E2273" i="21"/>
  <c r="M2279" i="21"/>
  <c r="O2279" i="21"/>
  <c r="K2279" i="21"/>
  <c r="Q2279" i="21"/>
  <c r="D2274" i="21"/>
  <c r="H2280" i="21"/>
  <c r="E2274" i="21"/>
  <c r="F2274" i="21"/>
  <c r="P2280" i="21"/>
  <c r="L2280" i="21"/>
  <c r="N2280" i="21"/>
  <c r="J2280" i="21"/>
  <c r="I2280" i="21"/>
  <c r="O2280" i="21"/>
  <c r="K2280" i="21"/>
  <c r="Q2280" i="21"/>
  <c r="M2280" i="21"/>
  <c r="H2281" i="21"/>
  <c r="D2275" i="21"/>
  <c r="N2281" i="21"/>
  <c r="I2281" i="21"/>
  <c r="J2281" i="21"/>
  <c r="L2281" i="21"/>
  <c r="P2281" i="21"/>
  <c r="F2275" i="21"/>
  <c r="E2275" i="21"/>
  <c r="O2281" i="21"/>
  <c r="K2281" i="21"/>
  <c r="Q2281" i="21"/>
  <c r="M2281" i="21"/>
  <c r="D2276" i="21"/>
  <c r="H2282" i="21"/>
  <c r="E2276" i="21"/>
  <c r="F2276" i="21"/>
  <c r="I2282" i="21"/>
  <c r="N2282" i="21"/>
  <c r="P2282" i="21"/>
  <c r="L2282" i="21"/>
  <c r="J2282" i="21"/>
  <c r="M2282" i="21"/>
  <c r="O2282" i="21"/>
  <c r="Q2282" i="21"/>
  <c r="K2282" i="21"/>
  <c r="H2283" i="21"/>
  <c r="D2277" i="21"/>
  <c r="P2283" i="21"/>
  <c r="N2283" i="21"/>
  <c r="L2283" i="21"/>
  <c r="J2283" i="21"/>
  <c r="I2283" i="21"/>
  <c r="F2277" i="21"/>
  <c r="E2277" i="21"/>
  <c r="O2283" i="21"/>
  <c r="K2283" i="21"/>
  <c r="Q2283" i="21"/>
  <c r="M2283" i="21"/>
  <c r="D2278" i="21"/>
  <c r="H2284" i="21"/>
  <c r="E2278" i="21"/>
  <c r="F2278" i="21"/>
  <c r="L2284" i="21"/>
  <c r="I2284" i="21"/>
  <c r="N2284" i="21"/>
  <c r="P2284" i="21"/>
  <c r="J2284" i="21"/>
  <c r="K2284" i="21"/>
  <c r="Q2284" i="21"/>
  <c r="O2284" i="21"/>
  <c r="M2284" i="21"/>
  <c r="H2285" i="21"/>
  <c r="D2279" i="21"/>
  <c r="I2285" i="21"/>
  <c r="P2285" i="21"/>
  <c r="N2285" i="21"/>
  <c r="J2285" i="21"/>
  <c r="L2285" i="21"/>
  <c r="F2279" i="21"/>
  <c r="E2279" i="21"/>
  <c r="M2285" i="21"/>
  <c r="K2285" i="21"/>
  <c r="Q2285" i="21"/>
  <c r="O2285" i="21"/>
  <c r="D2280" i="21"/>
  <c r="H2286" i="21"/>
  <c r="F2280" i="21"/>
  <c r="E2280" i="21"/>
  <c r="J2286" i="21"/>
  <c r="N2286" i="21"/>
  <c r="L2286" i="21"/>
  <c r="P2286" i="21"/>
  <c r="I2286" i="21"/>
  <c r="O2286" i="21"/>
  <c r="M2286" i="21"/>
  <c r="K2286" i="21"/>
  <c r="Q2286" i="21"/>
  <c r="H2287" i="21"/>
  <c r="D2281" i="21"/>
  <c r="N2287" i="21"/>
  <c r="I2287" i="21"/>
  <c r="J2287" i="21"/>
  <c r="P2287" i="21"/>
  <c r="L2287" i="21"/>
  <c r="F2281" i="21"/>
  <c r="E2281" i="21"/>
  <c r="M2287" i="21"/>
  <c r="K2287" i="21"/>
  <c r="O2287" i="21"/>
  <c r="Q2287" i="21"/>
  <c r="D2282" i="21"/>
  <c r="H2288" i="21"/>
  <c r="E2282" i="21"/>
  <c r="F2282" i="21"/>
  <c r="J2288" i="21"/>
  <c r="P2288" i="21"/>
  <c r="L2288" i="21"/>
  <c r="N2288" i="21"/>
  <c r="I2288" i="21"/>
  <c r="Q2288" i="21"/>
  <c r="O2288" i="21"/>
  <c r="M2288" i="21"/>
  <c r="K2288" i="21"/>
  <c r="H2289" i="21"/>
  <c r="D2283" i="21"/>
  <c r="J2289" i="21"/>
  <c r="I2289" i="21"/>
  <c r="P2289" i="21"/>
  <c r="L2289" i="21"/>
  <c r="N2289" i="21"/>
  <c r="E2283" i="21"/>
  <c r="F2283" i="21"/>
  <c r="M2289" i="21"/>
  <c r="K2289" i="21"/>
  <c r="Q2289" i="21"/>
  <c r="O2289" i="21"/>
  <c r="D2284" i="21"/>
  <c r="H2290" i="21"/>
  <c r="E2284" i="21"/>
  <c r="F2284" i="21"/>
  <c r="I2290" i="21"/>
  <c r="J2290" i="21"/>
  <c r="L2290" i="21"/>
  <c r="P2290" i="21"/>
  <c r="N2290" i="21"/>
  <c r="Q2290" i="21"/>
  <c r="K2290" i="21"/>
  <c r="M2290" i="21"/>
  <c r="O2290" i="21"/>
  <c r="H2291" i="21"/>
  <c r="D2285" i="21"/>
  <c r="L2291" i="21"/>
  <c r="N2291" i="21"/>
  <c r="P2291" i="21"/>
  <c r="J2291" i="21"/>
  <c r="I2291" i="21"/>
  <c r="E2285" i="21"/>
  <c r="F2285" i="21"/>
  <c r="M2291" i="21"/>
  <c r="O2291" i="21"/>
  <c r="K2291" i="21"/>
  <c r="Q2291" i="21"/>
  <c r="D2286" i="21"/>
  <c r="H2292" i="21"/>
  <c r="E2286" i="21"/>
  <c r="F2286" i="21"/>
  <c r="P2292" i="21"/>
  <c r="J2292" i="21"/>
  <c r="L2292" i="21"/>
  <c r="I2292" i="21"/>
  <c r="N2292" i="21"/>
  <c r="O2292" i="21"/>
  <c r="K2292" i="21"/>
  <c r="M2292" i="21"/>
  <c r="Q2292" i="21"/>
  <c r="H2293" i="21"/>
  <c r="D2287" i="21"/>
  <c r="P2293" i="21"/>
  <c r="I2293" i="21"/>
  <c r="J2293" i="21"/>
  <c r="L2293" i="21"/>
  <c r="N2293" i="21"/>
  <c r="E2287" i="21"/>
  <c r="F2287" i="21"/>
  <c r="K2293" i="21"/>
  <c r="O2293" i="21"/>
  <c r="Q2293" i="21"/>
  <c r="M2293" i="21"/>
  <c r="D2288" i="21"/>
  <c r="H2294" i="21"/>
  <c r="F2288" i="21"/>
  <c r="E2288" i="21"/>
  <c r="N2294" i="21"/>
  <c r="P2294" i="21"/>
  <c r="L2294" i="21"/>
  <c r="J2294" i="21"/>
  <c r="I2294" i="21"/>
  <c r="Q2294" i="21"/>
  <c r="K2294" i="21"/>
  <c r="M2294" i="21"/>
  <c r="O2294" i="21"/>
  <c r="H2295" i="21"/>
  <c r="D2289" i="21"/>
  <c r="P2295" i="21"/>
  <c r="N2295" i="21"/>
  <c r="I2295" i="21"/>
  <c r="L2295" i="21"/>
  <c r="J2295" i="21"/>
  <c r="F2289" i="21"/>
  <c r="E2289" i="21"/>
  <c r="M2295" i="21"/>
  <c r="Q2295" i="21"/>
  <c r="O2295" i="21"/>
  <c r="K2295" i="21"/>
  <c r="D2290" i="21"/>
  <c r="H2296" i="21"/>
  <c r="F2290" i="21"/>
  <c r="E2290" i="21"/>
  <c r="J2296" i="21"/>
  <c r="I2296" i="21"/>
  <c r="L2296" i="21"/>
  <c r="P2296" i="21"/>
  <c r="N2296" i="21"/>
  <c r="M2296" i="21"/>
  <c r="K2296" i="21"/>
  <c r="Q2296" i="21"/>
  <c r="O2296" i="21"/>
  <c r="H2297" i="21"/>
  <c r="D2291" i="21"/>
  <c r="P2297" i="21"/>
  <c r="I2297" i="21"/>
  <c r="L2297" i="21"/>
  <c r="N2297" i="21"/>
  <c r="J2297" i="21"/>
  <c r="E2291" i="21"/>
  <c r="F2291" i="21"/>
  <c r="O2297" i="21"/>
  <c r="K2297" i="21"/>
  <c r="Q2297" i="21"/>
  <c r="M2297" i="21"/>
  <c r="D2292" i="21"/>
  <c r="H2298" i="21"/>
  <c r="E2292" i="21"/>
  <c r="F2292" i="21"/>
  <c r="N2298" i="21"/>
  <c r="P2298" i="21"/>
  <c r="J2298" i="21"/>
  <c r="I2298" i="21"/>
  <c r="L2298" i="21"/>
  <c r="Q2298" i="21"/>
  <c r="O2298" i="21"/>
  <c r="K2298" i="21"/>
  <c r="M2298" i="21"/>
  <c r="D2293" i="21"/>
  <c r="H2299" i="21"/>
  <c r="E2293" i="21"/>
  <c r="F2293" i="21"/>
  <c r="L2299" i="21"/>
  <c r="J2299" i="21"/>
  <c r="P2299" i="21"/>
  <c r="I2299" i="21"/>
  <c r="N2299" i="21"/>
  <c r="M2299" i="21"/>
  <c r="O2299" i="21"/>
  <c r="K2299" i="21"/>
  <c r="Q2299" i="21"/>
  <c r="H2300" i="21"/>
  <c r="D2294" i="21"/>
  <c r="L2300" i="21"/>
  <c r="J2300" i="21"/>
  <c r="I2300" i="21"/>
  <c r="P2300" i="21"/>
  <c r="N2300" i="21"/>
  <c r="F2294" i="21"/>
  <c r="E2294" i="21"/>
  <c r="K2300" i="21"/>
  <c r="M2300" i="21"/>
  <c r="Q2300" i="21"/>
  <c r="O2300" i="21"/>
  <c r="H2301" i="21"/>
  <c r="D2295" i="21"/>
  <c r="I2301" i="21"/>
  <c r="N2301" i="21"/>
  <c r="L2301" i="21"/>
  <c r="J2301" i="21"/>
  <c r="P2301" i="21"/>
  <c r="E2295" i="21"/>
  <c r="F2295" i="21"/>
  <c r="O2301" i="21"/>
  <c r="K2301" i="21"/>
  <c r="Q2301" i="21"/>
  <c r="M2301" i="21"/>
  <c r="D2296" i="21"/>
  <c r="H2302" i="21"/>
  <c r="E2296" i="21"/>
  <c r="F2296" i="21"/>
  <c r="P2302" i="21"/>
  <c r="J2302" i="21"/>
  <c r="L2302" i="21"/>
  <c r="I2302" i="21"/>
  <c r="N2302" i="21"/>
  <c r="O2302" i="21"/>
  <c r="M2302" i="21"/>
  <c r="K2302" i="21"/>
  <c r="Q2302" i="21"/>
  <c r="D2297" i="21"/>
  <c r="H2303" i="21"/>
  <c r="F2297" i="21"/>
  <c r="E2297" i="21"/>
  <c r="N2303" i="21"/>
  <c r="L2303" i="21"/>
  <c r="I2303" i="21"/>
  <c r="J2303" i="21"/>
  <c r="P2303" i="21"/>
  <c r="Q2303" i="21"/>
  <c r="O2303" i="21"/>
  <c r="M2303" i="21"/>
  <c r="K2303" i="21"/>
  <c r="H2304" i="21"/>
  <c r="D2298" i="21"/>
  <c r="N2304" i="21"/>
  <c r="P2304" i="21"/>
  <c r="I2304" i="21"/>
  <c r="L2304" i="21"/>
  <c r="J2304" i="21"/>
  <c r="F2298" i="21"/>
  <c r="E2298" i="21"/>
  <c r="Q2304" i="21"/>
  <c r="M2304" i="21"/>
  <c r="O2304" i="21"/>
  <c r="K2304" i="21"/>
  <c r="H2305" i="21"/>
  <c r="D2299" i="21"/>
  <c r="P2305" i="21"/>
  <c r="J2305" i="21"/>
  <c r="L2305" i="21"/>
  <c r="N2305" i="21"/>
  <c r="I2305" i="21"/>
  <c r="F2299" i="21"/>
  <c r="E2299" i="21"/>
  <c r="K2305" i="21"/>
  <c r="M2305" i="21"/>
  <c r="Q2305" i="21"/>
  <c r="O2305" i="21"/>
  <c r="D2300" i="21"/>
  <c r="H2306" i="21"/>
  <c r="F2300" i="21"/>
  <c r="E2300" i="21"/>
  <c r="I2306" i="21"/>
  <c r="J2306" i="21"/>
  <c r="N2306" i="21"/>
  <c r="L2306" i="21"/>
  <c r="P2306" i="21"/>
  <c r="K2306" i="21"/>
  <c r="M2306" i="21"/>
  <c r="O2306" i="21"/>
  <c r="Q2306" i="21"/>
  <c r="H2307" i="21"/>
  <c r="D2301" i="21"/>
  <c r="J2307" i="21"/>
  <c r="P2307" i="21"/>
  <c r="I2307" i="21"/>
  <c r="N2307" i="21"/>
  <c r="L2307" i="21"/>
  <c r="F2301" i="21"/>
  <c r="E2301" i="21"/>
  <c r="K2307" i="21"/>
  <c r="M2307" i="21"/>
  <c r="Q2307" i="21"/>
  <c r="O2307" i="21"/>
  <c r="D2302" i="21"/>
  <c r="H2308" i="21"/>
  <c r="F2302" i="21"/>
  <c r="E2302" i="21"/>
  <c r="N2308" i="21"/>
  <c r="P2308" i="21"/>
  <c r="L2308" i="21"/>
  <c r="J2308" i="21"/>
  <c r="I2308" i="21"/>
  <c r="O2308" i="21"/>
  <c r="K2308" i="21"/>
  <c r="Q2308" i="21"/>
  <c r="M2308" i="21"/>
  <c r="H2309" i="21"/>
  <c r="D2303" i="21"/>
  <c r="I2309" i="21"/>
  <c r="P2309" i="21"/>
  <c r="N2309" i="21"/>
  <c r="J2309" i="21"/>
  <c r="L2309" i="21"/>
  <c r="E2303" i="21"/>
  <c r="F2303" i="21"/>
  <c r="Q2309" i="21"/>
  <c r="O2309" i="21"/>
  <c r="K2309" i="21"/>
  <c r="M2309" i="21"/>
  <c r="D2304" i="21"/>
  <c r="H2310" i="21"/>
  <c r="E2304" i="21"/>
  <c r="F2304" i="21"/>
  <c r="J2310" i="21"/>
  <c r="P2310" i="21"/>
  <c r="L2310" i="21"/>
  <c r="N2310" i="21"/>
  <c r="I2310" i="21"/>
  <c r="O2310" i="21"/>
  <c r="K2310" i="21"/>
  <c r="Q2310" i="21"/>
  <c r="M2310" i="21"/>
  <c r="H2311" i="21"/>
  <c r="D2305" i="21"/>
  <c r="N2311" i="21"/>
  <c r="J2311" i="21"/>
  <c r="P2311" i="21"/>
  <c r="L2311" i="21"/>
  <c r="I2311" i="21"/>
  <c r="E2305" i="21"/>
  <c r="F2305" i="21"/>
  <c r="O2311" i="21"/>
  <c r="K2311" i="21"/>
  <c r="M2311" i="21"/>
  <c r="Q2311" i="21"/>
  <c r="D2306" i="21"/>
  <c r="H2312" i="21"/>
  <c r="F2306" i="21"/>
  <c r="E2306" i="21"/>
  <c r="L2312" i="21"/>
  <c r="J2312" i="21"/>
  <c r="P2312" i="21"/>
  <c r="N2312" i="21"/>
  <c r="I2312" i="21"/>
  <c r="M2312" i="21"/>
  <c r="K2312" i="21"/>
  <c r="Q2312" i="21"/>
  <c r="O2312" i="21"/>
  <c r="H2313" i="21"/>
  <c r="D2307" i="21"/>
  <c r="P2313" i="21"/>
  <c r="I2313" i="21"/>
  <c r="N2313" i="21"/>
  <c r="J2313" i="21"/>
  <c r="L2313" i="21"/>
  <c r="F2307" i="21"/>
  <c r="E2307" i="21"/>
  <c r="O2313" i="21"/>
  <c r="M2313" i="21"/>
  <c r="K2313" i="21"/>
  <c r="Q2313" i="21"/>
  <c r="D2308" i="21"/>
  <c r="H2314" i="21"/>
  <c r="F2308" i="21"/>
  <c r="E2308" i="21"/>
  <c r="L2314" i="21"/>
  <c r="N2314" i="21"/>
  <c r="J2314" i="21"/>
  <c r="I2314" i="21"/>
  <c r="P2314" i="21"/>
  <c r="O2314" i="21"/>
  <c r="M2314" i="21"/>
  <c r="Q2314" i="21"/>
  <c r="K2314" i="21"/>
  <c r="H2315" i="21"/>
  <c r="D2309" i="21"/>
  <c r="N2315" i="21"/>
  <c r="L2315" i="21"/>
  <c r="J2315" i="21"/>
  <c r="P2315" i="21"/>
  <c r="I2315" i="21"/>
  <c r="E2309" i="21"/>
  <c r="F2309" i="21"/>
  <c r="O2315" i="21"/>
  <c r="M2315" i="21"/>
  <c r="Q2315" i="21"/>
  <c r="K2315" i="21"/>
  <c r="D2310" i="21"/>
  <c r="H2316" i="21"/>
  <c r="E2310" i="21"/>
  <c r="F2310" i="21"/>
  <c r="N2316" i="21"/>
  <c r="I2316" i="21"/>
  <c r="P2316" i="21"/>
  <c r="L2316" i="21"/>
  <c r="J2316" i="21"/>
  <c r="K2316" i="21"/>
  <c r="Q2316" i="21"/>
  <c r="M2316" i="21"/>
  <c r="O2316" i="21"/>
  <c r="H2317" i="21"/>
  <c r="D2311" i="21"/>
  <c r="N2317" i="21"/>
  <c r="J2317" i="21"/>
  <c r="I2317" i="21"/>
  <c r="P2317" i="21"/>
  <c r="L2317" i="21"/>
  <c r="F2311" i="21"/>
  <c r="E2311" i="21"/>
  <c r="K2317" i="21"/>
  <c r="M2317" i="21"/>
  <c r="Q2317" i="21"/>
  <c r="O2317" i="21"/>
  <c r="D2312" i="21"/>
  <c r="H2318" i="21"/>
  <c r="E2312" i="21"/>
  <c r="F2312" i="21"/>
  <c r="P2318" i="21"/>
  <c r="N2318" i="21"/>
  <c r="L2318" i="21"/>
  <c r="I2318" i="21"/>
  <c r="J2318" i="21"/>
  <c r="O2318" i="21"/>
  <c r="M2318" i="21"/>
  <c r="K2318" i="21"/>
  <c r="Q2318" i="21"/>
  <c r="H2319" i="21"/>
  <c r="D2313" i="21"/>
  <c r="I2319" i="21"/>
  <c r="N2319" i="21"/>
  <c r="L2319" i="21"/>
  <c r="J2319" i="21"/>
  <c r="P2319" i="21"/>
  <c r="E2313" i="21"/>
  <c r="F2313" i="21"/>
  <c r="M2319" i="21"/>
  <c r="Q2319" i="21"/>
  <c r="O2319" i="21"/>
  <c r="K2319" i="21"/>
  <c r="D2314" i="21"/>
  <c r="H2320" i="21"/>
  <c r="E2314" i="21"/>
  <c r="F2314" i="21"/>
  <c r="J2320" i="21"/>
  <c r="L2320" i="21"/>
  <c r="N2320" i="21"/>
  <c r="I2320" i="21"/>
  <c r="P2320" i="21"/>
  <c r="Q2320" i="21"/>
  <c r="M2320" i="21"/>
  <c r="K2320" i="21"/>
  <c r="O2320" i="21"/>
  <c r="H2321" i="21"/>
  <c r="D2315" i="21"/>
  <c r="J2321" i="21"/>
  <c r="P2321" i="21"/>
  <c r="N2321" i="21"/>
  <c r="L2321" i="21"/>
  <c r="I2321" i="21"/>
  <c r="F2315" i="21"/>
  <c r="E2315" i="21"/>
  <c r="K2321" i="21"/>
  <c r="M2321" i="21"/>
  <c r="Q2321" i="21"/>
  <c r="O2321" i="21"/>
  <c r="D2316" i="21"/>
  <c r="H2322" i="21"/>
  <c r="E2316" i="21"/>
  <c r="F2316" i="21"/>
  <c r="N2322" i="21"/>
  <c r="I2322" i="21"/>
  <c r="L2322" i="21"/>
  <c r="J2322" i="21"/>
  <c r="P2322" i="21"/>
  <c r="M2322" i="21"/>
  <c r="Q2322" i="21"/>
  <c r="K2322" i="21"/>
  <c r="O2322" i="21"/>
  <c r="H2323" i="21"/>
  <c r="D2317" i="21"/>
  <c r="N2323" i="21"/>
  <c r="P2323" i="21"/>
  <c r="I2323" i="21"/>
  <c r="L2323" i="21"/>
  <c r="J2323" i="21"/>
  <c r="F2317" i="21"/>
  <c r="E2317" i="21"/>
  <c r="K2323" i="21"/>
  <c r="M2323" i="21"/>
  <c r="O2323" i="21"/>
  <c r="Q2323" i="21"/>
  <c r="D2318" i="21"/>
  <c r="H2324" i="21"/>
  <c r="F2318" i="21"/>
  <c r="E2318" i="21"/>
  <c r="P2324" i="21"/>
  <c r="N2324" i="21"/>
  <c r="L2324" i="21"/>
  <c r="I2324" i="21"/>
  <c r="J2324" i="21"/>
  <c r="M2324" i="21"/>
  <c r="K2324" i="21"/>
  <c r="Q2324" i="21"/>
  <c r="O2324" i="21"/>
  <c r="D2319" i="21"/>
  <c r="H2325" i="21"/>
  <c r="E2319" i="21"/>
  <c r="F2319" i="21"/>
  <c r="J2325" i="21"/>
  <c r="P2325" i="21"/>
  <c r="N2325" i="21"/>
  <c r="I2325" i="21"/>
  <c r="L2325" i="21"/>
  <c r="K2325" i="21"/>
  <c r="Q2325" i="21"/>
  <c r="O2325" i="21"/>
  <c r="M2325" i="21"/>
  <c r="H2326" i="21"/>
  <c r="D2320" i="21"/>
  <c r="P2326" i="21"/>
  <c r="N2326" i="21"/>
  <c r="I2326" i="21"/>
  <c r="L2326" i="21"/>
  <c r="J2326" i="21"/>
  <c r="F2320" i="21"/>
  <c r="E2320" i="21"/>
  <c r="Q2326" i="21"/>
  <c r="M2326" i="21"/>
  <c r="K2326" i="21"/>
  <c r="O2326" i="21"/>
  <c r="D2321" i="21"/>
  <c r="H2327" i="21"/>
  <c r="E2321" i="21"/>
  <c r="F2321" i="21"/>
  <c r="J2327" i="21"/>
  <c r="I2327" i="21"/>
  <c r="L2327" i="21"/>
  <c r="P2327" i="21"/>
  <c r="N2327" i="21"/>
  <c r="K2327" i="21"/>
  <c r="O2327" i="21"/>
  <c r="Q2327" i="21"/>
  <c r="M2327" i="21"/>
  <c r="H2328" i="21"/>
  <c r="D2322" i="21"/>
  <c r="I2328" i="21"/>
  <c r="L2328" i="21"/>
  <c r="P2328" i="21"/>
  <c r="N2328" i="21"/>
  <c r="J2328" i="21"/>
  <c r="F2322" i="21"/>
  <c r="E2322" i="21"/>
  <c r="K2328" i="21"/>
  <c r="Q2328" i="21"/>
  <c r="M2328" i="21"/>
  <c r="O2328" i="21"/>
  <c r="D2323" i="21"/>
  <c r="H2329" i="21"/>
  <c r="E2323" i="21"/>
  <c r="F2323" i="21"/>
  <c r="I2329" i="21"/>
  <c r="J2329" i="21"/>
  <c r="P2329" i="21"/>
  <c r="N2329" i="21"/>
  <c r="L2329" i="21"/>
  <c r="Q2329" i="21"/>
  <c r="M2329" i="21"/>
  <c r="O2329" i="21"/>
  <c r="K2329" i="21"/>
  <c r="H2330" i="21"/>
  <c r="D2324" i="21"/>
  <c r="I2330" i="21"/>
  <c r="J2330" i="21"/>
  <c r="L2330" i="21"/>
  <c r="N2330" i="21"/>
  <c r="P2330" i="21"/>
  <c r="E2324" i="21"/>
  <c r="F2324" i="21"/>
  <c r="O2330" i="21"/>
  <c r="K2330" i="21"/>
  <c r="M2330" i="21"/>
  <c r="Q2330" i="21"/>
  <c r="D2325" i="21"/>
  <c r="H2331" i="21"/>
  <c r="F2325" i="21"/>
  <c r="E2325" i="21"/>
  <c r="N2331" i="21"/>
  <c r="L2331" i="21"/>
  <c r="P2331" i="21"/>
  <c r="J2331" i="21"/>
  <c r="I2331" i="21"/>
  <c r="K2331" i="21"/>
  <c r="M2331" i="21"/>
  <c r="O2331" i="21"/>
  <c r="Q2331" i="21"/>
  <c r="H2332" i="21"/>
  <c r="D2326" i="21"/>
  <c r="I2332" i="21"/>
  <c r="N2332" i="21"/>
  <c r="J2332" i="21"/>
  <c r="P2332" i="21"/>
  <c r="L2332" i="21"/>
  <c r="E2326" i="21"/>
  <c r="F2326" i="21"/>
  <c r="M2332" i="21"/>
  <c r="Q2332" i="21"/>
  <c r="O2332" i="21"/>
  <c r="K2332" i="21"/>
  <c r="D2327" i="21"/>
  <c r="H2333" i="21"/>
  <c r="E2327" i="21"/>
  <c r="F2327" i="21"/>
  <c r="I2333" i="21"/>
  <c r="L2333" i="21"/>
  <c r="N2333" i="21"/>
  <c r="P2333" i="21"/>
  <c r="J2333" i="21"/>
  <c r="K2333" i="21"/>
  <c r="Q2333" i="21"/>
  <c r="O2333" i="21"/>
  <c r="M2333" i="21"/>
  <c r="H2334" i="21"/>
  <c r="D2328" i="21"/>
  <c r="I2334" i="21"/>
  <c r="J2334" i="21"/>
  <c r="P2334" i="21"/>
  <c r="L2334" i="21"/>
  <c r="N2334" i="21"/>
  <c r="E2328" i="21"/>
  <c r="F2328" i="21"/>
  <c r="Q2334" i="21"/>
  <c r="K2334" i="21"/>
  <c r="O2334" i="21"/>
  <c r="M2334" i="21"/>
  <c r="D2329" i="21"/>
  <c r="H2335" i="21"/>
  <c r="F2329" i="21"/>
  <c r="E2329" i="21"/>
  <c r="J2335" i="21"/>
  <c r="P2335" i="21"/>
  <c r="L2335" i="21"/>
  <c r="I2335" i="21"/>
  <c r="N2335" i="21"/>
  <c r="K2335" i="21"/>
  <c r="Q2335" i="21"/>
  <c r="M2335" i="21"/>
  <c r="O2335" i="21"/>
  <c r="H2336" i="21"/>
  <c r="D2330" i="21"/>
  <c r="I2336" i="21"/>
  <c r="L2336" i="21"/>
  <c r="J2336" i="21"/>
  <c r="N2336" i="21"/>
  <c r="P2336" i="21"/>
  <c r="F2330" i="21"/>
  <c r="E2330" i="21"/>
  <c r="K2336" i="21"/>
  <c r="M2336" i="21"/>
  <c r="Q2336" i="21"/>
  <c r="O2336" i="21"/>
  <c r="D2331" i="21"/>
  <c r="H2337" i="21"/>
  <c r="E2331" i="21"/>
  <c r="F2331" i="21"/>
  <c r="P2337" i="21"/>
  <c r="I2337" i="21"/>
  <c r="J2337" i="21"/>
  <c r="N2337" i="21"/>
  <c r="L2337" i="21"/>
  <c r="Q2337" i="21"/>
  <c r="K2337" i="21"/>
  <c r="M2337" i="21"/>
  <c r="O2337" i="21"/>
  <c r="H2338" i="21"/>
  <c r="D2332" i="21"/>
  <c r="N2338" i="21"/>
  <c r="I2338" i="21"/>
  <c r="J2338" i="21"/>
  <c r="L2338" i="21"/>
  <c r="P2338" i="21"/>
  <c r="E2332" i="21"/>
  <c r="F2332" i="21"/>
  <c r="O2338" i="21"/>
  <c r="K2338" i="21"/>
  <c r="M2338" i="21"/>
  <c r="Q2338" i="21"/>
  <c r="D2333" i="21"/>
  <c r="H2339" i="21"/>
  <c r="F2333" i="21"/>
  <c r="E2333" i="21"/>
  <c r="P2339" i="21"/>
  <c r="L2339" i="21"/>
  <c r="N2339" i="21"/>
  <c r="J2339" i="21"/>
  <c r="I2339" i="21"/>
  <c r="Q2339" i="21"/>
  <c r="O2339" i="21"/>
  <c r="M2339" i="21"/>
  <c r="K2339" i="21"/>
  <c r="H2340" i="21"/>
  <c r="D2334" i="21"/>
  <c r="L2340" i="21"/>
  <c r="J2340" i="21"/>
  <c r="N2340" i="21"/>
  <c r="I2340" i="21"/>
  <c r="P2340" i="21"/>
  <c r="F2334" i="21"/>
  <c r="E2334" i="21"/>
  <c r="K2340" i="21"/>
  <c r="M2340" i="21"/>
  <c r="O2340" i="21"/>
  <c r="Q2340" i="21"/>
  <c r="D2335" i="21"/>
  <c r="H2341" i="21"/>
  <c r="E2335" i="21"/>
  <c r="F2335" i="21"/>
  <c r="N2341" i="21"/>
  <c r="J2341" i="21"/>
  <c r="I2341" i="21"/>
  <c r="L2341" i="21"/>
  <c r="P2341" i="21"/>
  <c r="K2341" i="21"/>
  <c r="M2341" i="21"/>
  <c r="Q2341" i="21"/>
  <c r="O2341" i="21"/>
  <c r="H2342" i="21"/>
  <c r="D2336" i="21"/>
  <c r="J2342" i="21"/>
  <c r="P2342" i="21"/>
  <c r="I2342" i="21"/>
  <c r="N2342" i="21"/>
  <c r="L2342" i="21"/>
  <c r="F2336" i="21"/>
  <c r="E2336" i="21"/>
  <c r="K2342" i="21"/>
  <c r="Q2342" i="21"/>
  <c r="M2342" i="21"/>
  <c r="O2342" i="21"/>
  <c r="D2337" i="21"/>
  <c r="H2343" i="21"/>
  <c r="E2337" i="21"/>
  <c r="F2337" i="21"/>
  <c r="P2343" i="21"/>
  <c r="J2343" i="21"/>
  <c r="L2343" i="21"/>
  <c r="I2343" i="21"/>
  <c r="N2343" i="21"/>
  <c r="O2343" i="21"/>
  <c r="K2343" i="21"/>
  <c r="M2343" i="21"/>
  <c r="Q2343" i="21"/>
  <c r="H2344" i="21"/>
  <c r="D2338" i="21"/>
  <c r="N2344" i="21"/>
  <c r="I2344" i="21"/>
  <c r="P2344" i="21"/>
  <c r="L2344" i="21"/>
  <c r="J2344" i="21"/>
  <c r="E2338" i="21"/>
  <c r="F2338" i="21"/>
  <c r="Q2344" i="21"/>
  <c r="M2344" i="21"/>
  <c r="O2344" i="21"/>
  <c r="K2344" i="21"/>
  <c r="D2339" i="21"/>
  <c r="H2345" i="21"/>
  <c r="F2339" i="21"/>
  <c r="E2339" i="21"/>
  <c r="J2345" i="21"/>
  <c r="P2345" i="21"/>
  <c r="I2345" i="21"/>
  <c r="N2345" i="21"/>
  <c r="L2345" i="21"/>
  <c r="Q2345" i="21"/>
  <c r="O2345" i="21"/>
  <c r="K2345" i="21"/>
  <c r="M2345" i="21"/>
  <c r="H2346" i="21"/>
  <c r="D2340" i="21"/>
  <c r="L2346" i="21"/>
  <c r="J2346" i="21"/>
  <c r="N2346" i="21"/>
  <c r="I2346" i="21"/>
  <c r="P2346" i="21"/>
  <c r="E2340" i="21"/>
  <c r="F2340" i="21"/>
  <c r="K2346" i="21"/>
  <c r="O2346" i="21"/>
  <c r="M2346" i="21"/>
  <c r="Q2346" i="21"/>
  <c r="D2341" i="21"/>
  <c r="H2347" i="21"/>
  <c r="E2341" i="21"/>
  <c r="F2341" i="21"/>
  <c r="I2347" i="21"/>
  <c r="N2347" i="21"/>
  <c r="P2347" i="21"/>
  <c r="L2347" i="21"/>
  <c r="J2347" i="21"/>
  <c r="O2347" i="21"/>
  <c r="K2347" i="21"/>
  <c r="Q2347" i="21"/>
  <c r="M2347" i="21"/>
  <c r="H2348" i="21"/>
  <c r="D2342" i="21"/>
  <c r="I2348" i="21"/>
  <c r="L2348" i="21"/>
  <c r="N2348" i="21"/>
  <c r="J2348" i="21"/>
  <c r="P2348" i="21"/>
  <c r="F2342" i="21"/>
  <c r="E2342" i="21"/>
  <c r="M2348" i="21"/>
  <c r="O2348" i="21"/>
  <c r="Q2348" i="21"/>
  <c r="K2348" i="21"/>
  <c r="D2343" i="21"/>
  <c r="H2349" i="21"/>
  <c r="F2343" i="21"/>
  <c r="E2343" i="21"/>
  <c r="P2349" i="21"/>
  <c r="J2349" i="21"/>
  <c r="N2349" i="21"/>
  <c r="L2349" i="21"/>
  <c r="I2349" i="21"/>
  <c r="O2349" i="21"/>
  <c r="M2349" i="21"/>
  <c r="Q2349" i="21"/>
  <c r="K2349" i="21"/>
  <c r="H2350" i="21"/>
  <c r="D2344" i="21"/>
  <c r="N2350" i="21"/>
  <c r="J2350" i="21"/>
  <c r="P2350" i="21"/>
  <c r="I2350" i="21"/>
  <c r="L2350" i="21"/>
  <c r="F2344" i="21"/>
  <c r="E2344" i="21"/>
  <c r="Q2350" i="21"/>
  <c r="K2350" i="21"/>
  <c r="O2350" i="21"/>
  <c r="M2350" i="21"/>
  <c r="H2351" i="21"/>
  <c r="D2345" i="21"/>
  <c r="N2351" i="21"/>
  <c r="P2351" i="21"/>
  <c r="L2351" i="21"/>
  <c r="J2351" i="21"/>
  <c r="I2351" i="21"/>
  <c r="E2345" i="21"/>
  <c r="F2345" i="21"/>
  <c r="M2351" i="21"/>
  <c r="Q2351" i="21"/>
  <c r="K2351" i="21"/>
  <c r="O2351" i="21"/>
  <c r="D2346" i="21"/>
  <c r="H2352" i="21"/>
  <c r="E2346" i="21"/>
  <c r="F2346" i="21"/>
  <c r="I2352" i="21"/>
  <c r="P2352" i="21"/>
  <c r="L2352" i="21"/>
  <c r="J2352" i="21"/>
  <c r="N2352" i="21"/>
  <c r="K2352" i="21"/>
  <c r="Q2352" i="21"/>
  <c r="M2352" i="21"/>
  <c r="O2352" i="21"/>
  <c r="H2353" i="21"/>
  <c r="D2347" i="21"/>
  <c r="N2353" i="21"/>
  <c r="I2353" i="21"/>
  <c r="L2353" i="21"/>
  <c r="P2353" i="21"/>
  <c r="J2353" i="21"/>
  <c r="E2347" i="21"/>
  <c r="F2347" i="21"/>
  <c r="Q2353" i="21"/>
  <c r="K2353" i="21"/>
  <c r="O2353" i="21"/>
  <c r="M2353" i="21"/>
  <c r="D2348" i="21"/>
  <c r="H2354" i="21"/>
  <c r="E2348" i="21"/>
  <c r="F2348" i="21"/>
  <c r="J2354" i="21"/>
  <c r="P2354" i="21"/>
  <c r="N2354" i="21"/>
  <c r="L2354" i="21"/>
  <c r="I2354" i="21"/>
  <c r="M2354" i="21"/>
  <c r="K2354" i="21"/>
  <c r="O2354" i="21"/>
  <c r="Q2354" i="21"/>
  <c r="H2355" i="21"/>
  <c r="D2349" i="21"/>
  <c r="L2355" i="21"/>
  <c r="J2355" i="21"/>
  <c r="I2355" i="21"/>
  <c r="N2355" i="21"/>
  <c r="P2355" i="21"/>
  <c r="E2349" i="21"/>
  <c r="F2349" i="21"/>
  <c r="Q2355" i="21"/>
  <c r="K2355" i="21"/>
  <c r="O2355" i="21"/>
  <c r="M2355" i="21"/>
  <c r="D2350" i="21"/>
  <c r="H2356" i="21"/>
  <c r="E2350" i="21"/>
  <c r="F2350" i="21"/>
  <c r="P2356" i="21"/>
  <c r="J2356" i="21"/>
  <c r="N2356" i="21"/>
  <c r="I2356" i="21"/>
  <c r="L2356" i="21"/>
  <c r="K2356" i="21"/>
  <c r="Q2356" i="21"/>
  <c r="O2356" i="21"/>
  <c r="M2356" i="21"/>
  <c r="H2357" i="21"/>
  <c r="D2351" i="21"/>
  <c r="P2357" i="21"/>
  <c r="I2357" i="21"/>
  <c r="N2357" i="21"/>
  <c r="L2357" i="21"/>
  <c r="J2357" i="21"/>
  <c r="E2351" i="21"/>
  <c r="F2351" i="21"/>
  <c r="M2357" i="21"/>
  <c r="Q2357" i="21"/>
  <c r="O2357" i="21"/>
  <c r="K2357" i="21"/>
  <c r="D2352" i="21"/>
  <c r="H2358" i="21"/>
  <c r="F2352" i="21"/>
  <c r="E2352" i="21"/>
  <c r="L2358" i="21"/>
  <c r="J2358" i="21"/>
  <c r="N2358" i="21"/>
  <c r="I2358" i="21"/>
  <c r="P2358" i="21"/>
  <c r="Q2358" i="21"/>
  <c r="O2358" i="21"/>
  <c r="M2358" i="21"/>
  <c r="K2358" i="21"/>
  <c r="H2359" i="21"/>
  <c r="D2353" i="21"/>
  <c r="J2359" i="21"/>
  <c r="N2359" i="21"/>
  <c r="P2359" i="21"/>
  <c r="L2359" i="21"/>
  <c r="I2359" i="21"/>
  <c r="E2353" i="21"/>
  <c r="F2353" i="21"/>
  <c r="K2359" i="21"/>
  <c r="Q2359" i="21"/>
  <c r="O2359" i="21"/>
  <c r="M2359" i="21"/>
  <c r="D2354" i="21"/>
  <c r="H2360" i="21"/>
  <c r="F2354" i="21"/>
  <c r="E2354" i="21"/>
  <c r="P2360" i="21"/>
  <c r="N2360" i="21"/>
  <c r="J2360" i="21"/>
  <c r="L2360" i="21"/>
  <c r="I2360" i="21"/>
  <c r="K2360" i="21"/>
  <c r="Q2360" i="21"/>
  <c r="M2360" i="21"/>
  <c r="O2360" i="21"/>
  <c r="H2361" i="21"/>
  <c r="D2355" i="21"/>
  <c r="J2361" i="21"/>
  <c r="P2361" i="21"/>
  <c r="I2361" i="21"/>
  <c r="N2361" i="21"/>
  <c r="L2361" i="21"/>
  <c r="E2355" i="21"/>
  <c r="F2355" i="21"/>
  <c r="Q2361" i="21"/>
  <c r="K2361" i="21"/>
  <c r="O2361" i="21"/>
  <c r="M2361" i="21"/>
  <c r="D2356" i="21"/>
  <c r="H2362" i="21"/>
  <c r="E2356" i="21"/>
  <c r="F2356" i="21"/>
  <c r="L2362" i="21"/>
  <c r="P2362" i="21"/>
  <c r="I2362" i="21"/>
  <c r="N2362" i="21"/>
  <c r="J2362" i="21"/>
  <c r="O2362" i="21"/>
  <c r="Q2362" i="21"/>
  <c r="K2362" i="21"/>
  <c r="M2362" i="21"/>
  <c r="H2363" i="21"/>
  <c r="D2357" i="21"/>
  <c r="P2363" i="21"/>
  <c r="L2363" i="21"/>
  <c r="J2363" i="21"/>
  <c r="N2363" i="21"/>
  <c r="I2363" i="21"/>
  <c r="E2357" i="21"/>
  <c r="F2357" i="21"/>
  <c r="K2363" i="21"/>
  <c r="M2363" i="21"/>
  <c r="O2363" i="21"/>
  <c r="Q2363" i="21"/>
  <c r="D2358" i="21"/>
  <c r="H2364" i="21"/>
  <c r="F2358" i="21"/>
  <c r="E2358" i="21"/>
  <c r="N2364" i="21"/>
  <c r="L2364" i="21"/>
  <c r="J2364" i="21"/>
  <c r="P2364" i="21"/>
  <c r="I2364" i="21"/>
  <c r="K2364" i="21"/>
  <c r="Q2364" i="21"/>
  <c r="M2364" i="21"/>
  <c r="O2364" i="21"/>
  <c r="H2365" i="21"/>
  <c r="D2359" i="21"/>
  <c r="N2365" i="21"/>
  <c r="I2365" i="21"/>
  <c r="J2365" i="21"/>
  <c r="L2365" i="21"/>
  <c r="P2365" i="21"/>
  <c r="E2359" i="21"/>
  <c r="F2359" i="21"/>
  <c r="Q2365" i="21"/>
  <c r="K2365" i="21"/>
  <c r="M2365" i="21"/>
  <c r="O2365" i="21"/>
  <c r="D2360" i="21"/>
  <c r="H2366" i="21"/>
  <c r="E2360" i="21"/>
  <c r="F2360" i="21"/>
  <c r="J2366" i="21"/>
  <c r="I2366" i="21"/>
  <c r="P2366" i="21"/>
  <c r="N2366" i="21"/>
  <c r="L2366" i="21"/>
  <c r="K2366" i="21"/>
  <c r="Q2366" i="21"/>
  <c r="O2366" i="21"/>
  <c r="M2366" i="21"/>
  <c r="H2367" i="21"/>
  <c r="D2361" i="21"/>
  <c r="L2367" i="21"/>
  <c r="N2367" i="21"/>
  <c r="P2367" i="21"/>
  <c r="I2367" i="21"/>
  <c r="J2367" i="21"/>
  <c r="F2361" i="21"/>
  <c r="E2361" i="21"/>
  <c r="K2367" i="21"/>
  <c r="Q2367" i="21"/>
  <c r="O2367" i="21"/>
  <c r="M2367" i="21"/>
  <c r="H2368" i="21"/>
  <c r="D2362" i="21"/>
  <c r="N2368" i="21"/>
  <c r="L2368" i="21"/>
  <c r="P2368" i="21"/>
  <c r="I2368" i="21"/>
  <c r="J2368" i="21"/>
  <c r="F2362" i="21"/>
  <c r="E2362" i="21"/>
  <c r="M2368" i="21"/>
  <c r="K2368" i="21"/>
  <c r="Q2368" i="21"/>
  <c r="O2368" i="21"/>
  <c r="D2363" i="21"/>
  <c r="H2369" i="21"/>
  <c r="E2363" i="21"/>
  <c r="F2363" i="21"/>
  <c r="L2369" i="21"/>
  <c r="J2369" i="21"/>
  <c r="N2369" i="21"/>
  <c r="I2369" i="21"/>
  <c r="P2369" i="21"/>
  <c r="Q2369" i="21"/>
  <c r="M2369" i="21"/>
  <c r="O2369" i="21"/>
  <c r="K2369" i="21"/>
  <c r="D2364" i="21"/>
  <c r="H2370" i="21"/>
  <c r="F2364" i="21"/>
  <c r="E2364" i="21"/>
  <c r="P2370" i="21"/>
  <c r="N2370" i="21"/>
  <c r="J2370" i="21"/>
  <c r="I2370" i="21"/>
  <c r="L2370" i="21"/>
  <c r="Q2370" i="21"/>
  <c r="O2370" i="21"/>
  <c r="M2370" i="21"/>
  <c r="K2370" i="21"/>
  <c r="H2371" i="21"/>
  <c r="D2365" i="21"/>
  <c r="L2371" i="21"/>
  <c r="I2371" i="21"/>
  <c r="J2371" i="21"/>
  <c r="N2371" i="21"/>
  <c r="P2371" i="21"/>
  <c r="F2365" i="21"/>
  <c r="E2365" i="21"/>
  <c r="Q2371" i="21"/>
  <c r="M2371" i="21"/>
  <c r="K2371" i="21"/>
  <c r="O2371" i="21"/>
  <c r="D2366" i="21"/>
  <c r="H2372" i="21"/>
  <c r="F2366" i="21"/>
  <c r="E2366" i="21"/>
  <c r="L2372" i="21"/>
  <c r="I2372" i="21"/>
  <c r="J2372" i="21"/>
  <c r="P2372" i="21"/>
  <c r="N2372" i="21"/>
  <c r="K2372" i="21"/>
  <c r="M2372" i="21"/>
  <c r="Q2372" i="21"/>
  <c r="O2372" i="21"/>
  <c r="D2367" i="21"/>
  <c r="H2373" i="21"/>
  <c r="E2367" i="21"/>
  <c r="F2367" i="21"/>
  <c r="I2373" i="21"/>
  <c r="J2373" i="21"/>
  <c r="P2373" i="21"/>
  <c r="L2373" i="21"/>
  <c r="N2373" i="21"/>
  <c r="Q2373" i="21"/>
  <c r="M2373" i="21"/>
  <c r="K2373" i="21"/>
  <c r="O2373" i="21"/>
  <c r="H2374" i="21"/>
  <c r="D2368" i="21"/>
  <c r="L2374" i="21"/>
  <c r="I2374" i="21"/>
  <c r="N2374" i="21"/>
  <c r="J2374" i="21"/>
  <c r="P2374" i="21"/>
  <c r="E2368" i="21"/>
  <c r="F2368" i="21"/>
  <c r="M2374" i="21"/>
  <c r="O2374" i="21"/>
  <c r="Q2374" i="21"/>
  <c r="K2374" i="21"/>
  <c r="D2369" i="21"/>
  <c r="H2375" i="21"/>
  <c r="E2369" i="21"/>
  <c r="F2369" i="21"/>
  <c r="L2375" i="21"/>
  <c r="N2375" i="21"/>
  <c r="J2375" i="21"/>
  <c r="P2375" i="21"/>
  <c r="I2375" i="21"/>
  <c r="O2375" i="21"/>
  <c r="Q2375" i="21"/>
  <c r="M2375" i="21"/>
  <c r="K2375" i="21"/>
  <c r="H2376" i="21"/>
  <c r="D2370" i="21"/>
  <c r="I2376" i="21"/>
  <c r="N2376" i="21"/>
  <c r="P2376" i="21"/>
  <c r="J2376" i="21"/>
  <c r="L2376" i="21"/>
  <c r="F2370" i="21"/>
  <c r="E2370" i="21"/>
  <c r="K2376" i="21"/>
  <c r="M2376" i="21"/>
  <c r="O2376" i="21"/>
  <c r="Q2376" i="21"/>
  <c r="D2371" i="21"/>
  <c r="H2377" i="21"/>
  <c r="F2371" i="21"/>
  <c r="E2371" i="21"/>
  <c r="N2377" i="21"/>
  <c r="J2377" i="21"/>
  <c r="L2377" i="21"/>
  <c r="I2377" i="21"/>
  <c r="P2377" i="21"/>
  <c r="Q2377" i="21"/>
  <c r="O2377" i="21"/>
  <c r="K2377" i="21"/>
  <c r="M2377" i="21"/>
  <c r="D2372" i="21"/>
  <c r="H2378" i="21"/>
  <c r="F2372" i="21"/>
  <c r="E2372" i="21"/>
  <c r="L2378" i="21"/>
  <c r="N2378" i="21"/>
  <c r="P2378" i="21"/>
  <c r="I2378" i="21"/>
  <c r="J2378" i="21"/>
  <c r="Q2378" i="21"/>
  <c r="K2378" i="21"/>
  <c r="M2378" i="21"/>
  <c r="O2378" i="21"/>
  <c r="D2373" i="21"/>
  <c r="H2379" i="21"/>
  <c r="E2373" i="21"/>
  <c r="F2373" i="21"/>
  <c r="P2379" i="21"/>
  <c r="J2379" i="21"/>
  <c r="N2379" i="21"/>
  <c r="I2379" i="21"/>
  <c r="L2379" i="21"/>
  <c r="O2379" i="21"/>
  <c r="Q2379" i="21"/>
  <c r="M2379" i="21"/>
  <c r="K2379" i="21"/>
  <c r="H2380" i="21"/>
  <c r="D2374" i="21"/>
  <c r="N2380" i="21"/>
  <c r="L2380" i="21"/>
  <c r="I2380" i="21"/>
  <c r="J2380" i="21"/>
  <c r="P2380" i="21"/>
  <c r="E2374" i="21"/>
  <c r="F2374" i="21"/>
  <c r="Q2380" i="21"/>
  <c r="M2380" i="21"/>
  <c r="K2380" i="21"/>
  <c r="O2380" i="21"/>
  <c r="D2375" i="21"/>
  <c r="H2381" i="21"/>
  <c r="F2375" i="21"/>
  <c r="E2375" i="21"/>
  <c r="L2381" i="21"/>
  <c r="I2381" i="21"/>
  <c r="N2381" i="21"/>
  <c r="J2381" i="21"/>
  <c r="P2381" i="21"/>
  <c r="Q2381" i="21"/>
  <c r="O2381" i="21"/>
  <c r="M2381" i="21"/>
  <c r="K2381" i="21"/>
  <c r="H2382" i="21"/>
  <c r="D2376" i="21"/>
  <c r="I2382" i="21"/>
  <c r="P2382" i="21"/>
  <c r="J2382" i="21"/>
  <c r="L2382" i="21"/>
  <c r="N2382" i="21"/>
  <c r="E2376" i="21"/>
  <c r="F2376" i="21"/>
  <c r="Q2382" i="21"/>
  <c r="K2382" i="21"/>
  <c r="O2382" i="21"/>
  <c r="M2382" i="21"/>
  <c r="D2377" i="21"/>
  <c r="H2383" i="21"/>
  <c r="E2377" i="21"/>
  <c r="F2377" i="21"/>
  <c r="P2383" i="21"/>
  <c r="N2383" i="21"/>
  <c r="L2383" i="21"/>
  <c r="I2383" i="21"/>
  <c r="J2383" i="21"/>
  <c r="K2383" i="21"/>
  <c r="Q2383" i="21"/>
  <c r="O2383" i="21"/>
  <c r="M2383" i="21"/>
  <c r="H2384" i="21"/>
  <c r="D2378" i="21"/>
  <c r="P2384" i="21"/>
  <c r="N2384" i="21"/>
  <c r="I2384" i="21"/>
  <c r="J2384" i="21"/>
  <c r="L2384" i="21"/>
  <c r="E2378" i="21"/>
  <c r="F2378" i="21"/>
  <c r="Q2384" i="21"/>
  <c r="K2384" i="21"/>
  <c r="O2384" i="21"/>
  <c r="M2384" i="21"/>
  <c r="D2379" i="21"/>
  <c r="H2385" i="21"/>
  <c r="F2379" i="21"/>
  <c r="E2379" i="21"/>
  <c r="N2385" i="21"/>
  <c r="J2385" i="21"/>
  <c r="L2385" i="21"/>
  <c r="I2385" i="21"/>
  <c r="P2385" i="21"/>
  <c r="O2385" i="21"/>
  <c r="K2385" i="21"/>
  <c r="M2385" i="21"/>
  <c r="Q2385" i="21"/>
  <c r="H2386" i="21"/>
  <c r="D2380" i="21"/>
  <c r="N2386" i="21"/>
  <c r="J2386" i="21"/>
  <c r="I2386" i="21"/>
  <c r="P2386" i="21"/>
  <c r="L2386" i="21"/>
  <c r="E2380" i="21"/>
  <c r="F2380" i="21"/>
  <c r="M2386" i="21"/>
  <c r="K2386" i="21"/>
  <c r="O2386" i="21"/>
  <c r="Q2386" i="21"/>
  <c r="D2381" i="21"/>
  <c r="H2387" i="21"/>
  <c r="F2381" i="21"/>
  <c r="E2381" i="21"/>
  <c r="J2387" i="21"/>
  <c r="I2387" i="21"/>
  <c r="P2387" i="21"/>
  <c r="L2387" i="21"/>
  <c r="N2387" i="21"/>
  <c r="Q2387" i="21"/>
  <c r="K2387" i="21"/>
  <c r="M2387" i="21"/>
  <c r="O2387" i="21"/>
  <c r="H2388" i="21"/>
  <c r="D2382" i="21"/>
  <c r="N2388" i="21"/>
  <c r="I2388" i="21"/>
  <c r="P2388" i="21"/>
  <c r="L2388" i="21"/>
  <c r="J2388" i="21"/>
  <c r="E2382" i="21"/>
  <c r="F2382" i="21"/>
  <c r="K2388" i="21"/>
  <c r="Q2388" i="21"/>
  <c r="O2388" i="21"/>
  <c r="M2388" i="21"/>
  <c r="D2383" i="21"/>
  <c r="H2389" i="21"/>
  <c r="E2383" i="21"/>
  <c r="F2383" i="21"/>
  <c r="I2389" i="21"/>
  <c r="L2389" i="21"/>
  <c r="N2389" i="21"/>
  <c r="P2389" i="21"/>
  <c r="J2389" i="21"/>
  <c r="O2389" i="21"/>
  <c r="Q2389" i="21"/>
  <c r="M2389" i="21"/>
  <c r="K2389" i="21"/>
  <c r="H2390" i="21"/>
  <c r="D2384" i="21"/>
  <c r="N2390" i="21"/>
  <c r="L2390" i="21"/>
  <c r="I2390" i="21"/>
  <c r="J2390" i="21"/>
  <c r="P2390" i="21"/>
  <c r="E2384" i="21"/>
  <c r="F2384" i="21"/>
  <c r="O2390" i="21"/>
  <c r="K2390" i="21"/>
  <c r="M2390" i="21"/>
  <c r="Q2390" i="21"/>
  <c r="D2385" i="21"/>
  <c r="H2391" i="21"/>
  <c r="E2385" i="21"/>
  <c r="F2385" i="21"/>
  <c r="I2391" i="21"/>
  <c r="J2391" i="21"/>
  <c r="L2391" i="21"/>
  <c r="P2391" i="21"/>
  <c r="N2391" i="21"/>
  <c r="M2391" i="21"/>
  <c r="Q2391" i="21"/>
  <c r="K2391" i="21"/>
  <c r="O2391" i="21"/>
  <c r="H2392" i="21"/>
  <c r="D2386" i="21"/>
  <c r="P2392" i="21"/>
  <c r="L2392" i="21"/>
  <c r="I2392" i="21"/>
  <c r="J2392" i="21"/>
  <c r="N2392" i="21"/>
  <c r="F2386" i="21"/>
  <c r="E2386" i="21"/>
  <c r="K2392" i="21"/>
  <c r="M2392" i="21"/>
  <c r="O2392" i="21"/>
  <c r="Q2392" i="21"/>
  <c r="D2387" i="21"/>
  <c r="H2393" i="21"/>
  <c r="F2387" i="21"/>
  <c r="E2387" i="21"/>
  <c r="L2393" i="21"/>
  <c r="P2393" i="21"/>
  <c r="N2393" i="21"/>
  <c r="J2393" i="21"/>
  <c r="I2393" i="21"/>
  <c r="Q2393" i="21"/>
  <c r="M2393" i="21"/>
  <c r="K2393" i="21"/>
  <c r="O2393" i="21"/>
  <c r="H2394" i="21"/>
  <c r="D2388" i="21"/>
  <c r="N2394" i="21"/>
  <c r="L2394" i="21"/>
  <c r="J2394" i="21"/>
  <c r="I2394" i="21"/>
  <c r="P2394" i="21"/>
  <c r="E2388" i="21"/>
  <c r="F2388" i="21"/>
  <c r="M2394" i="21"/>
  <c r="K2394" i="21"/>
  <c r="O2394" i="21"/>
  <c r="Q2394" i="21"/>
  <c r="D2389" i="21"/>
  <c r="H2395" i="21"/>
  <c r="F2389" i="21"/>
  <c r="E2389" i="21"/>
  <c r="I2395" i="21"/>
  <c r="P2395" i="21"/>
  <c r="J2395" i="21"/>
  <c r="L2395" i="21"/>
  <c r="N2395" i="21"/>
  <c r="O2395" i="21"/>
  <c r="M2395" i="21"/>
  <c r="K2395" i="21"/>
  <c r="Q2395" i="21"/>
  <c r="H2396" i="21"/>
  <c r="D2390" i="21"/>
  <c r="L2396" i="21"/>
  <c r="J2396" i="21"/>
  <c r="N2396" i="21"/>
  <c r="P2396" i="21"/>
  <c r="I2396" i="21"/>
  <c r="F2390" i="21"/>
  <c r="E2390" i="21"/>
  <c r="K2396" i="21"/>
  <c r="Q2396" i="21"/>
  <c r="O2396" i="21"/>
  <c r="M2396" i="21"/>
  <c r="D2391" i="21"/>
  <c r="H2397" i="21"/>
  <c r="E2391" i="21"/>
  <c r="F2391" i="21"/>
  <c r="L2397" i="21"/>
  <c r="I2397" i="21"/>
  <c r="N2397" i="21"/>
  <c r="P2397" i="21"/>
  <c r="J2397" i="21"/>
  <c r="M2397" i="21"/>
  <c r="O2397" i="21"/>
  <c r="K2397" i="21"/>
  <c r="Q2397" i="21"/>
  <c r="H2398" i="21"/>
  <c r="D2392" i="21"/>
  <c r="I2398" i="21"/>
  <c r="P2398" i="21"/>
  <c r="N2398" i="21"/>
  <c r="J2398" i="21"/>
  <c r="L2398" i="21"/>
  <c r="F2392" i="21"/>
  <c r="E2392" i="21"/>
  <c r="Q2398" i="21"/>
  <c r="M2398" i="21"/>
  <c r="O2398" i="21"/>
  <c r="K2398" i="21"/>
  <c r="D2393" i="21"/>
  <c r="H2399" i="21"/>
  <c r="E2393" i="21"/>
  <c r="F2393" i="21"/>
  <c r="N2399" i="21"/>
  <c r="I2399" i="21"/>
  <c r="L2399" i="21"/>
  <c r="P2399" i="21"/>
  <c r="J2399" i="21"/>
  <c r="O2399" i="21"/>
  <c r="K2399" i="21"/>
  <c r="M2399" i="21"/>
  <c r="Q2399" i="21"/>
  <c r="H2400" i="21"/>
  <c r="D2394" i="21"/>
  <c r="L2400" i="21"/>
  <c r="I2400" i="21"/>
  <c r="J2400" i="21"/>
  <c r="N2400" i="21"/>
  <c r="P2400" i="21"/>
  <c r="F2394" i="21"/>
  <c r="E2394" i="21"/>
  <c r="O2400" i="21"/>
  <c r="M2400" i="21"/>
  <c r="K2400" i="21"/>
  <c r="Q2400" i="21"/>
  <c r="D2395" i="21"/>
  <c r="H2401" i="21"/>
  <c r="F2395" i="21"/>
  <c r="E2395" i="21"/>
  <c r="I2401" i="21"/>
  <c r="N2401" i="21"/>
  <c r="P2401" i="21"/>
  <c r="J2401" i="21"/>
  <c r="L2401" i="21"/>
  <c r="K2401" i="21"/>
  <c r="M2401" i="21"/>
  <c r="Q2401" i="21"/>
  <c r="O2401" i="21"/>
  <c r="H2402" i="21"/>
  <c r="D2396" i="21"/>
  <c r="L2402" i="21"/>
  <c r="J2402" i="21"/>
  <c r="P2402" i="21"/>
  <c r="N2402" i="21"/>
  <c r="I2402" i="21"/>
  <c r="E2396" i="21"/>
  <c r="F2396" i="21"/>
  <c r="K2402" i="21"/>
  <c r="M2402" i="21"/>
  <c r="Q2402" i="21"/>
  <c r="O2402" i="21"/>
  <c r="D2397" i="21"/>
  <c r="H2403" i="21"/>
  <c r="F2397" i="21"/>
  <c r="E2397" i="21"/>
  <c r="I2403" i="21"/>
  <c r="J2403" i="21"/>
  <c r="P2403" i="21"/>
  <c r="L2403" i="21"/>
  <c r="N2403" i="21"/>
  <c r="Q2403" i="21"/>
  <c r="O2403" i="21"/>
  <c r="M2403" i="21"/>
  <c r="K2403" i="21"/>
  <c r="H2404" i="21"/>
  <c r="D2398" i="21"/>
  <c r="P2404" i="21"/>
  <c r="L2404" i="21"/>
  <c r="J2404" i="21"/>
  <c r="N2404" i="21"/>
  <c r="I2404" i="21"/>
  <c r="E2398" i="21"/>
  <c r="F2398" i="21"/>
  <c r="M2404" i="21"/>
  <c r="O2404" i="21"/>
  <c r="K2404" i="21"/>
  <c r="Q2404" i="21"/>
  <c r="D2399" i="21"/>
  <c r="H2405" i="21"/>
  <c r="E2399" i="21"/>
  <c r="F2399" i="21"/>
  <c r="P2405" i="21"/>
  <c r="J2405" i="21"/>
  <c r="L2405" i="21"/>
  <c r="I2405" i="21"/>
  <c r="N2405" i="21"/>
  <c r="K2405" i="21"/>
  <c r="O2405" i="21"/>
  <c r="M2405" i="21"/>
  <c r="Q2405" i="21"/>
  <c r="H2406" i="21"/>
  <c r="D2400" i="21"/>
  <c r="I2406" i="21"/>
  <c r="P2406" i="21"/>
  <c r="L2406" i="21"/>
  <c r="J2406" i="21"/>
  <c r="N2406" i="21"/>
  <c r="E2400" i="21"/>
  <c r="F2400" i="21"/>
  <c r="O2406" i="21"/>
  <c r="M2406" i="21"/>
  <c r="K2406" i="21"/>
  <c r="Q2406" i="21"/>
  <c r="H2407" i="21"/>
  <c r="D2401" i="21"/>
  <c r="N2407" i="21"/>
  <c r="J2407" i="21"/>
  <c r="I2407" i="21"/>
  <c r="L2407" i="21"/>
  <c r="P2407" i="21"/>
  <c r="E2401" i="21"/>
  <c r="F2401" i="21"/>
  <c r="K2407" i="21"/>
  <c r="O2407" i="21"/>
  <c r="M2407" i="21"/>
  <c r="Q2407" i="21"/>
  <c r="H2408" i="21"/>
  <c r="D2402" i="21"/>
  <c r="P2408" i="21"/>
  <c r="I2408" i="21"/>
  <c r="J2408" i="21"/>
  <c r="N2408" i="21"/>
  <c r="L2408" i="21"/>
  <c r="E2402" i="21"/>
  <c r="F2402" i="21"/>
  <c r="M2408" i="21"/>
  <c r="Q2408" i="21"/>
  <c r="K2408" i="21"/>
  <c r="O2408" i="21"/>
  <c r="H2409" i="21"/>
  <c r="D2403" i="21"/>
  <c r="I2409" i="21"/>
  <c r="N2409" i="21"/>
  <c r="L2409" i="21"/>
  <c r="J2409" i="21"/>
  <c r="P2409" i="21"/>
  <c r="F2403" i="21"/>
  <c r="E2403" i="21"/>
  <c r="M2409" i="21"/>
  <c r="Q2409" i="21"/>
  <c r="K2409" i="21"/>
  <c r="O2409" i="21"/>
  <c r="D2404" i="21"/>
  <c r="H2410" i="21"/>
  <c r="E2404" i="21"/>
  <c r="F2404" i="21"/>
  <c r="N2410" i="21"/>
  <c r="I2410" i="21"/>
  <c r="P2410" i="21"/>
  <c r="J2410" i="21"/>
  <c r="L2410" i="21"/>
  <c r="K2410" i="21"/>
  <c r="O2410" i="21"/>
  <c r="M2410" i="21"/>
  <c r="Q2410" i="21"/>
  <c r="D2405" i="21"/>
  <c r="H2411" i="21"/>
  <c r="F2405" i="21"/>
  <c r="E2405" i="21"/>
  <c r="N2411" i="21"/>
  <c r="J2411" i="21"/>
  <c r="P2411" i="21"/>
  <c r="L2411" i="21"/>
  <c r="I2411" i="21"/>
  <c r="M2411" i="21"/>
  <c r="O2411" i="21"/>
  <c r="Q2411" i="21"/>
  <c r="K2411" i="21"/>
  <c r="H2412" i="21"/>
  <c r="D2406" i="21"/>
  <c r="L2412" i="21"/>
  <c r="N2412" i="21"/>
  <c r="P2412" i="21"/>
  <c r="I2412" i="21"/>
  <c r="J2412" i="21"/>
  <c r="E2406" i="21"/>
  <c r="F2406" i="21"/>
  <c r="Q2412" i="21"/>
  <c r="O2412" i="21"/>
  <c r="K2412" i="21"/>
  <c r="M2412" i="21"/>
  <c r="H2413" i="21"/>
  <c r="D2407" i="21"/>
  <c r="J2413" i="21"/>
  <c r="N2413" i="21"/>
  <c r="P2413" i="21"/>
  <c r="L2413" i="21"/>
  <c r="I2413" i="21"/>
  <c r="F2407" i="21"/>
  <c r="E2407" i="21"/>
  <c r="O2413" i="21"/>
  <c r="M2413" i="21"/>
  <c r="K2413" i="21"/>
  <c r="Q2413" i="21"/>
  <c r="D2408" i="21"/>
  <c r="H2414" i="21"/>
  <c r="F2408" i="21"/>
  <c r="E2408" i="21"/>
  <c r="L2414" i="21"/>
  <c r="I2414" i="21"/>
  <c r="J2414" i="21"/>
  <c r="N2414" i="21"/>
  <c r="P2414" i="21"/>
  <c r="Q2414" i="21"/>
  <c r="M2414" i="21"/>
  <c r="O2414" i="21"/>
  <c r="K2414" i="21"/>
  <c r="H2415" i="21"/>
  <c r="D2409" i="21"/>
  <c r="P2415" i="21"/>
  <c r="J2415" i="21"/>
  <c r="I2415" i="21"/>
  <c r="L2415" i="21"/>
  <c r="N2415" i="21"/>
  <c r="E2409" i="21"/>
  <c r="F2409" i="21"/>
  <c r="M2415" i="21"/>
  <c r="O2415" i="21"/>
  <c r="K2415" i="21"/>
  <c r="Q2415" i="21"/>
  <c r="H2416" i="21"/>
  <c r="D2410" i="21"/>
  <c r="J2416" i="21"/>
  <c r="L2416" i="21"/>
  <c r="I2416" i="21"/>
  <c r="N2416" i="21"/>
  <c r="P2416" i="21"/>
  <c r="E2410" i="21"/>
  <c r="F2410" i="21"/>
  <c r="O2416" i="21"/>
  <c r="Q2416" i="21"/>
  <c r="M2416" i="21"/>
  <c r="K2416" i="21"/>
  <c r="D2411" i="21"/>
  <c r="H2417" i="21"/>
  <c r="E2411" i="21"/>
  <c r="F2411" i="21"/>
  <c r="I2417" i="21"/>
  <c r="N2417" i="21"/>
  <c r="P2417" i="21"/>
  <c r="L2417" i="21"/>
  <c r="J2417" i="21"/>
  <c r="O2417" i="21"/>
  <c r="M2417" i="21"/>
  <c r="K2417" i="21"/>
  <c r="Q2417" i="21"/>
  <c r="H2418" i="21"/>
  <c r="D2412" i="21"/>
  <c r="N2418" i="21"/>
  <c r="J2418" i="21"/>
  <c r="P2418" i="21"/>
  <c r="I2418" i="21"/>
  <c r="L2418" i="21"/>
  <c r="E2412" i="21"/>
  <c r="F2412" i="21"/>
  <c r="M2418" i="21"/>
  <c r="K2418" i="21"/>
  <c r="O2418" i="21"/>
  <c r="Q2418" i="21"/>
  <c r="H2419" i="21"/>
  <c r="D2413" i="21"/>
  <c r="P2419" i="21"/>
  <c r="L2419" i="21"/>
  <c r="N2419" i="21"/>
  <c r="I2419" i="21"/>
  <c r="J2419" i="21"/>
  <c r="F2413" i="21"/>
  <c r="E2413" i="21"/>
  <c r="O2419" i="21"/>
  <c r="M2419" i="21"/>
  <c r="K2419" i="21"/>
  <c r="Q2419" i="21"/>
  <c r="D2414" i="21"/>
  <c r="H2420" i="21"/>
  <c r="E2414" i="21"/>
  <c r="F2414" i="21"/>
  <c r="I2420" i="21"/>
  <c r="L2420" i="21"/>
  <c r="P2420" i="21"/>
  <c r="J2420" i="21"/>
  <c r="N2420" i="21"/>
  <c r="K2420" i="21"/>
  <c r="M2420" i="21"/>
  <c r="Q2420" i="21"/>
  <c r="O2420" i="21"/>
  <c r="H2421" i="21"/>
  <c r="D2415" i="21"/>
  <c r="I2421" i="21"/>
  <c r="N2421" i="21"/>
  <c r="L2421" i="21"/>
  <c r="J2421" i="21"/>
  <c r="P2421" i="21"/>
  <c r="F2415" i="21"/>
  <c r="E2415" i="21"/>
  <c r="Q2421" i="21"/>
  <c r="M2421" i="21"/>
  <c r="K2421" i="21"/>
  <c r="O2421" i="21"/>
  <c r="D2416" i="21"/>
  <c r="H2422" i="21"/>
  <c r="E2416" i="21"/>
  <c r="F2416" i="21"/>
  <c r="I2422" i="21"/>
  <c r="L2422" i="21"/>
  <c r="P2422" i="21"/>
  <c r="N2422" i="21"/>
  <c r="J2422" i="21"/>
  <c r="Q2422" i="21"/>
  <c r="M2422" i="21"/>
  <c r="O2422" i="21"/>
  <c r="K2422" i="21"/>
  <c r="H2423" i="21"/>
  <c r="D2417" i="21"/>
  <c r="I2423" i="21"/>
  <c r="P2423" i="21"/>
  <c r="N2423" i="21"/>
  <c r="J2423" i="21"/>
  <c r="L2423" i="21"/>
  <c r="E2417" i="21"/>
  <c r="F2417" i="21"/>
  <c r="K2423" i="21"/>
  <c r="M2423" i="21"/>
  <c r="Q2423" i="21"/>
  <c r="O2423" i="21"/>
  <c r="D2418" i="21"/>
  <c r="H2424" i="21"/>
  <c r="F2418" i="21"/>
  <c r="E2418" i="21"/>
  <c r="J2424" i="21"/>
  <c r="I2424" i="21"/>
  <c r="N2424" i="21"/>
  <c r="P2424" i="21"/>
  <c r="L2424" i="21"/>
  <c r="O2424" i="21"/>
  <c r="K2424" i="21"/>
  <c r="Q2424" i="21"/>
  <c r="M2424" i="21"/>
  <c r="H2425" i="21"/>
  <c r="D2419" i="21"/>
  <c r="P2425" i="21"/>
  <c r="J2425" i="21"/>
  <c r="I2425" i="21"/>
  <c r="N2425" i="21"/>
  <c r="L2425" i="21"/>
  <c r="E2419" i="21"/>
  <c r="F2419" i="21"/>
  <c r="M2425" i="21"/>
  <c r="Q2425" i="21"/>
  <c r="K2425" i="21"/>
  <c r="O2425" i="21"/>
  <c r="D2420" i="21"/>
  <c r="H2426" i="21"/>
  <c r="E2420" i="21"/>
  <c r="F2420" i="21"/>
  <c r="L2426" i="21"/>
  <c r="I2426" i="21"/>
  <c r="J2426" i="21"/>
  <c r="P2426" i="21"/>
  <c r="N2426" i="21"/>
  <c r="Q2426" i="21"/>
  <c r="O2426" i="21"/>
  <c r="K2426" i="21"/>
  <c r="M2426" i="21"/>
  <c r="H2427" i="21"/>
  <c r="D2421" i="21"/>
  <c r="P2427" i="21"/>
  <c r="I2427" i="21"/>
  <c r="J2427" i="21"/>
  <c r="N2427" i="21"/>
  <c r="L2427" i="21"/>
  <c r="E2421" i="21"/>
  <c r="F2421" i="21"/>
  <c r="Q2427" i="21"/>
  <c r="M2427" i="21"/>
  <c r="O2427" i="21"/>
  <c r="K2427" i="21"/>
  <c r="D2422" i="21"/>
  <c r="H2428" i="21"/>
  <c r="E2422" i="21"/>
  <c r="F2422" i="21"/>
  <c r="P2428" i="21"/>
  <c r="I2428" i="21"/>
  <c r="L2428" i="21"/>
  <c r="J2428" i="21"/>
  <c r="N2428" i="21"/>
  <c r="K2428" i="21"/>
  <c r="Q2428" i="21"/>
  <c r="O2428" i="21"/>
  <c r="M2428" i="21"/>
  <c r="H2429" i="21"/>
  <c r="D2423" i="21"/>
  <c r="J2429" i="21"/>
  <c r="N2429" i="21"/>
  <c r="L2429" i="21"/>
  <c r="I2429" i="21"/>
  <c r="P2429" i="21"/>
  <c r="E2423" i="21"/>
  <c r="F2423" i="21"/>
  <c r="K2429" i="21"/>
  <c r="O2429" i="21"/>
  <c r="M2429" i="21"/>
  <c r="Q2429" i="21"/>
  <c r="D2424" i="21"/>
  <c r="H2430" i="21"/>
  <c r="E2424" i="21"/>
  <c r="F2424" i="21"/>
  <c r="J2430" i="21"/>
  <c r="N2430" i="21"/>
  <c r="I2430" i="21"/>
  <c r="P2430" i="21"/>
  <c r="L2430" i="21"/>
  <c r="Q2430" i="21"/>
  <c r="M2430" i="21"/>
  <c r="O2430" i="21"/>
  <c r="K2430" i="21"/>
  <c r="H2431" i="21"/>
  <c r="D2425" i="21"/>
  <c r="P2431" i="21"/>
  <c r="J2431" i="21"/>
  <c r="N2431" i="21"/>
  <c r="I2431" i="21"/>
  <c r="L2431" i="21"/>
  <c r="E2425" i="21"/>
  <c r="F2425" i="21"/>
  <c r="M2431" i="21"/>
  <c r="K2431" i="21"/>
  <c r="O2431" i="21"/>
  <c r="Q2431" i="21"/>
  <c r="D2426" i="21"/>
  <c r="H2432" i="21"/>
  <c r="F2426" i="21"/>
  <c r="E2426" i="21"/>
  <c r="P2432" i="21"/>
  <c r="L2432" i="21"/>
  <c r="N2432" i="21"/>
  <c r="J2432" i="21"/>
  <c r="I2432" i="21"/>
  <c r="K2432" i="21"/>
  <c r="Q2432" i="21"/>
  <c r="O2432" i="21"/>
  <c r="M2432" i="21"/>
  <c r="H2433" i="21"/>
  <c r="D2427" i="21"/>
  <c r="J2433" i="21"/>
  <c r="P2433" i="21"/>
  <c r="I2433" i="21"/>
  <c r="N2433" i="21"/>
  <c r="L2433" i="21"/>
  <c r="F2427" i="21"/>
  <c r="E2427" i="21"/>
  <c r="O2433" i="21"/>
  <c r="K2433" i="21"/>
  <c r="M2433" i="21"/>
  <c r="Q2433" i="21"/>
  <c r="D2428" i="21"/>
  <c r="H2434" i="21"/>
  <c r="F2428" i="21"/>
  <c r="E2428" i="21"/>
  <c r="N2434" i="21"/>
  <c r="J2434" i="21"/>
  <c r="I2434" i="21"/>
  <c r="P2434" i="21"/>
  <c r="L2434" i="21"/>
  <c r="K2434" i="21"/>
  <c r="Q2434" i="21"/>
  <c r="O2434" i="21"/>
  <c r="M2434" i="21"/>
  <c r="H2435" i="21"/>
  <c r="D2429" i="21"/>
  <c r="L2435" i="21"/>
  <c r="I2435" i="21"/>
  <c r="J2435" i="21"/>
  <c r="P2435" i="21"/>
  <c r="N2435" i="21"/>
  <c r="F2429" i="21"/>
  <c r="E2429" i="21"/>
  <c r="Q2435" i="21"/>
  <c r="O2435" i="21"/>
  <c r="M2435" i="21"/>
  <c r="K2435" i="21"/>
  <c r="D2430" i="21"/>
  <c r="H2436" i="21"/>
  <c r="F2430" i="21"/>
  <c r="E2430" i="21"/>
  <c r="P2436" i="21"/>
  <c r="I2436" i="21"/>
  <c r="L2436" i="21"/>
  <c r="J2436" i="21"/>
  <c r="N2436" i="21"/>
  <c r="O2436" i="21"/>
  <c r="M2436" i="21"/>
  <c r="Q2436" i="21"/>
  <c r="K2436" i="21"/>
  <c r="H2437" i="21"/>
  <c r="D2431" i="21"/>
  <c r="I2437" i="21"/>
  <c r="N2437" i="21"/>
  <c r="P2437" i="21"/>
  <c r="J2437" i="21"/>
  <c r="L2437" i="21"/>
  <c r="E2431" i="21"/>
  <c r="F2431" i="21"/>
  <c r="K2437" i="21"/>
  <c r="Q2437" i="21"/>
  <c r="M2437" i="21"/>
  <c r="O2437" i="21"/>
  <c r="D2432" i="21"/>
  <c r="H2438" i="21"/>
  <c r="E2432" i="21"/>
  <c r="F2432" i="21"/>
  <c r="L2438" i="21"/>
  <c r="P2438" i="21"/>
  <c r="N2438" i="21"/>
  <c r="J2438" i="21"/>
  <c r="I2438" i="21"/>
  <c r="M2438" i="21"/>
  <c r="K2438" i="21"/>
  <c r="Q2438" i="21"/>
  <c r="O2438" i="21"/>
  <c r="H2439" i="21"/>
  <c r="D2433" i="21"/>
  <c r="L2439" i="21"/>
  <c r="P2439" i="21"/>
  <c r="J2439" i="21"/>
  <c r="I2439" i="21"/>
  <c r="N2439" i="21"/>
  <c r="F2433" i="21"/>
  <c r="E2433" i="21"/>
  <c r="K2439" i="21"/>
  <c r="O2439" i="21"/>
  <c r="Q2439" i="21"/>
  <c r="M2439" i="21"/>
  <c r="D2434" i="21"/>
  <c r="H2440" i="21"/>
  <c r="E2434" i="21"/>
  <c r="F2434" i="21"/>
  <c r="J2440" i="21"/>
  <c r="I2440" i="21"/>
  <c r="N2440" i="21"/>
  <c r="P2440" i="21"/>
  <c r="L2440" i="21"/>
  <c r="Q2440" i="21"/>
  <c r="O2440" i="21"/>
  <c r="M2440" i="21"/>
  <c r="K2440" i="21"/>
  <c r="H2441" i="21"/>
  <c r="D2435" i="21"/>
  <c r="J2441" i="21"/>
  <c r="I2441" i="21"/>
  <c r="P2441" i="21"/>
  <c r="N2441" i="21"/>
  <c r="L2441" i="21"/>
  <c r="F2435" i="21"/>
  <c r="E2435" i="21"/>
  <c r="O2441" i="21"/>
  <c r="Q2441" i="21"/>
  <c r="K2441" i="21"/>
  <c r="M2441" i="21"/>
  <c r="D2436" i="21"/>
  <c r="H2442" i="21"/>
  <c r="E2436" i="21"/>
  <c r="F2436" i="21"/>
  <c r="L2442" i="21"/>
  <c r="J2442" i="21"/>
  <c r="N2442" i="21"/>
  <c r="P2442" i="21"/>
  <c r="I2442" i="21"/>
  <c r="Q2442" i="21"/>
  <c r="K2442" i="21"/>
  <c r="M2442" i="21"/>
  <c r="O2442" i="21"/>
  <c r="H2443" i="21"/>
  <c r="D2437" i="21"/>
  <c r="L2443" i="21"/>
  <c r="P2443" i="21"/>
  <c r="I2443" i="21"/>
  <c r="N2443" i="21"/>
  <c r="J2443" i="21"/>
  <c r="F2437" i="21"/>
  <c r="E2437" i="21"/>
  <c r="K2443" i="21"/>
  <c r="Q2443" i="21"/>
  <c r="M2443" i="21"/>
  <c r="O2443" i="21"/>
  <c r="D2438" i="21"/>
  <c r="H2444" i="21"/>
  <c r="E2438" i="21"/>
  <c r="F2438" i="21"/>
  <c r="L2444" i="21"/>
  <c r="J2444" i="21"/>
  <c r="N2444" i="21"/>
  <c r="I2444" i="21"/>
  <c r="P2444" i="21"/>
  <c r="O2444" i="21"/>
  <c r="M2444" i="21"/>
  <c r="Q2444" i="21"/>
  <c r="K2444" i="21"/>
  <c r="H2445" i="21"/>
  <c r="D2439" i="21"/>
  <c r="N2445" i="21"/>
  <c r="J2445" i="21"/>
  <c r="I2445" i="21"/>
  <c r="L2445" i="21"/>
  <c r="P2445" i="21"/>
  <c r="F2439" i="21"/>
  <c r="E2439" i="21"/>
  <c r="M2445" i="21"/>
  <c r="K2445" i="21"/>
  <c r="Q2445" i="21"/>
  <c r="O2445" i="21"/>
  <c r="D2440" i="21"/>
  <c r="H2446" i="21"/>
  <c r="E2440" i="21"/>
  <c r="F2440" i="21"/>
  <c r="L2446" i="21"/>
  <c r="P2446" i="21"/>
  <c r="J2446" i="21"/>
  <c r="N2446" i="21"/>
  <c r="I2446" i="21"/>
  <c r="Q2446" i="21"/>
  <c r="M2446" i="21"/>
  <c r="K2446" i="21"/>
  <c r="O2446" i="21"/>
  <c r="H2447" i="21"/>
  <c r="D2441" i="21"/>
  <c r="J2447" i="21"/>
  <c r="L2447" i="21"/>
  <c r="N2447" i="21"/>
  <c r="I2447" i="21"/>
  <c r="P2447" i="21"/>
  <c r="E2441" i="21"/>
  <c r="F2441" i="21"/>
  <c r="M2447" i="21"/>
  <c r="Q2447" i="21"/>
  <c r="K2447" i="21"/>
  <c r="O2447" i="21"/>
  <c r="D2442" i="21"/>
  <c r="H2448" i="21"/>
  <c r="E2442" i="21"/>
  <c r="F2442" i="21"/>
  <c r="P2448" i="21"/>
  <c r="L2448" i="21"/>
  <c r="I2448" i="21"/>
  <c r="N2448" i="21"/>
  <c r="J2448" i="21"/>
  <c r="Q2448" i="21"/>
  <c r="O2448" i="21"/>
  <c r="M2448" i="21"/>
  <c r="K2448" i="21"/>
  <c r="H2449" i="21"/>
  <c r="D2443" i="21"/>
  <c r="P2449" i="21"/>
  <c r="N2449" i="21"/>
  <c r="I2449" i="21"/>
  <c r="L2449" i="21"/>
  <c r="J2449" i="21"/>
  <c r="F2443" i="21"/>
  <c r="E2443" i="21"/>
  <c r="O2449" i="21"/>
  <c r="M2449" i="21"/>
  <c r="K2449" i="21"/>
  <c r="Q2449" i="21"/>
  <c r="H2450" i="21"/>
  <c r="D2444" i="21"/>
  <c r="L2450" i="21"/>
  <c r="J2450" i="21"/>
  <c r="I2450" i="21"/>
  <c r="N2450" i="21"/>
  <c r="P2450" i="21"/>
  <c r="E2444" i="21"/>
  <c r="F2444" i="21"/>
  <c r="O2450" i="21"/>
  <c r="Q2450" i="21"/>
  <c r="M2450" i="21"/>
  <c r="K2450" i="21"/>
  <c r="D2445" i="21"/>
  <c r="H2451" i="21"/>
  <c r="F2445" i="21"/>
  <c r="E2445" i="21"/>
  <c r="I2451" i="21"/>
  <c r="J2451" i="21"/>
  <c r="L2451" i="21"/>
  <c r="N2451" i="21"/>
  <c r="P2451" i="21"/>
  <c r="O2451" i="21"/>
  <c r="M2451" i="21"/>
  <c r="K2451" i="21"/>
  <c r="Q2451" i="21"/>
  <c r="H2452" i="21"/>
  <c r="D2446" i="21"/>
  <c r="J2452" i="21"/>
  <c r="N2452" i="21"/>
  <c r="P2452" i="21"/>
  <c r="L2452" i="21"/>
  <c r="I2452" i="21"/>
  <c r="E2446" i="21"/>
  <c r="F2446" i="21"/>
  <c r="Q2452" i="21"/>
  <c r="O2452" i="21"/>
  <c r="M2452" i="21"/>
  <c r="K2452" i="21"/>
  <c r="D2447" i="21"/>
  <c r="H2453" i="21"/>
  <c r="E2447" i="21"/>
  <c r="F2447" i="21"/>
  <c r="N2453" i="21"/>
  <c r="P2453" i="21"/>
  <c r="L2453" i="21"/>
  <c r="J2453" i="21"/>
  <c r="I2453" i="21"/>
  <c r="O2453" i="21"/>
  <c r="K2453" i="21"/>
  <c r="Q2453" i="21"/>
  <c r="M2453" i="21"/>
  <c r="H2454" i="21"/>
  <c r="D2448" i="21"/>
  <c r="I2454" i="21"/>
  <c r="L2454" i="21"/>
  <c r="N2454" i="21"/>
  <c r="J2454" i="21"/>
  <c r="P2454" i="21"/>
  <c r="E2448" i="21"/>
  <c r="F2448" i="21"/>
  <c r="Q2454" i="21"/>
  <c r="K2454" i="21"/>
  <c r="M2454" i="21"/>
  <c r="O2454" i="21"/>
  <c r="H2455" i="21"/>
  <c r="D2449" i="21"/>
  <c r="P2455" i="21"/>
  <c r="J2455" i="21"/>
  <c r="L2455" i="21"/>
  <c r="I2455" i="21"/>
  <c r="N2455" i="21"/>
  <c r="F2449" i="21"/>
  <c r="E2449" i="21"/>
  <c r="Q2455" i="21"/>
  <c r="K2455" i="21"/>
  <c r="M2455" i="21"/>
  <c r="O2455" i="21"/>
  <c r="D2450" i="21"/>
  <c r="H2456" i="21"/>
  <c r="F2450" i="21"/>
  <c r="E2450" i="21"/>
  <c r="I2456" i="21"/>
  <c r="N2456" i="21"/>
  <c r="P2456" i="21"/>
  <c r="L2456" i="21"/>
  <c r="J2456" i="21"/>
  <c r="K2456" i="21"/>
  <c r="Q2456" i="21"/>
  <c r="M2456" i="21"/>
  <c r="O2456" i="21"/>
  <c r="H2457" i="21"/>
  <c r="D2451" i="21"/>
  <c r="P2457" i="21"/>
  <c r="I2457" i="21"/>
  <c r="L2457" i="21"/>
  <c r="N2457" i="21"/>
  <c r="J2457" i="21"/>
  <c r="F2451" i="21"/>
  <c r="E2451" i="21"/>
  <c r="M2457" i="21"/>
  <c r="O2457" i="21"/>
  <c r="Q2457" i="21"/>
  <c r="K2457" i="21"/>
  <c r="D2452" i="21"/>
  <c r="H2458" i="21"/>
  <c r="E2452" i="21"/>
  <c r="F2452" i="21"/>
  <c r="L2458" i="21"/>
  <c r="N2458" i="21"/>
  <c r="P2458" i="21"/>
  <c r="J2458" i="21"/>
  <c r="I2458" i="21"/>
  <c r="Q2458" i="21"/>
  <c r="K2458" i="21"/>
  <c r="M2458" i="21"/>
  <c r="O2458" i="21"/>
  <c r="D2453" i="21"/>
  <c r="H2459" i="21"/>
  <c r="F2453" i="21"/>
  <c r="E2453" i="21"/>
  <c r="N2459" i="21"/>
  <c r="I2459" i="21"/>
  <c r="L2459" i="21"/>
  <c r="J2459" i="21"/>
  <c r="P2459" i="21"/>
  <c r="M2459" i="21"/>
  <c r="O2459" i="21"/>
  <c r="K2459" i="21"/>
  <c r="Q2459" i="21"/>
  <c r="H2460" i="21"/>
  <c r="D2454" i="21"/>
  <c r="J2460" i="21"/>
  <c r="N2460" i="21"/>
  <c r="L2460" i="21"/>
  <c r="I2460" i="21"/>
  <c r="P2460" i="21"/>
  <c r="F2454" i="21"/>
  <c r="E2454" i="21"/>
  <c r="K2460" i="21"/>
  <c r="Q2460" i="21"/>
  <c r="M2460" i="21"/>
  <c r="O2460" i="21"/>
  <c r="D2455" i="21"/>
  <c r="H2461" i="21"/>
  <c r="E2455" i="21"/>
  <c r="F2455" i="21"/>
  <c r="N2461" i="21"/>
  <c r="J2461" i="21"/>
  <c r="P2461" i="21"/>
  <c r="L2461" i="21"/>
  <c r="I2461" i="21"/>
  <c r="K2461" i="21"/>
  <c r="Q2461" i="21"/>
  <c r="O2461" i="21"/>
  <c r="M2461" i="21"/>
  <c r="H2462" i="21"/>
  <c r="D2456" i="21"/>
  <c r="L2462" i="21"/>
  <c r="I2462" i="21"/>
  <c r="J2462" i="21"/>
  <c r="P2462" i="21"/>
  <c r="N2462" i="21"/>
  <c r="F2456" i="21"/>
  <c r="E2456" i="21"/>
  <c r="Q2462" i="21"/>
  <c r="O2462" i="21"/>
  <c r="K2462" i="21"/>
  <c r="M2462" i="21"/>
  <c r="D2457" i="21"/>
  <c r="H2463" i="21"/>
  <c r="E2457" i="21"/>
  <c r="F2457" i="21"/>
  <c r="P2463" i="21"/>
  <c r="J2463" i="21"/>
  <c r="L2463" i="21"/>
  <c r="I2463" i="21"/>
  <c r="N2463" i="21"/>
  <c r="O2463" i="21"/>
  <c r="M2463" i="21"/>
  <c r="Q2463" i="21"/>
  <c r="K2463" i="21"/>
  <c r="H2464" i="21"/>
  <c r="D2458" i="21"/>
  <c r="L2464" i="21"/>
  <c r="N2464" i="21"/>
  <c r="I2464" i="21"/>
  <c r="P2464" i="21"/>
  <c r="J2464" i="21"/>
  <c r="F2458" i="21"/>
  <c r="E2458" i="21"/>
  <c r="M2464" i="21"/>
  <c r="Q2464" i="21"/>
  <c r="O2464" i="21"/>
  <c r="K2464" i="21"/>
  <c r="D2459" i="21"/>
  <c r="H2465" i="21"/>
  <c r="F2459" i="21"/>
  <c r="E2459" i="21"/>
  <c r="L2465" i="21"/>
  <c r="J2465" i="21"/>
  <c r="N2465" i="21"/>
  <c r="I2465" i="21"/>
  <c r="P2465" i="21"/>
  <c r="M2465" i="21"/>
  <c r="Q2465" i="21"/>
  <c r="O2465" i="21"/>
  <c r="K2465" i="21"/>
  <c r="H2466" i="21"/>
  <c r="D2460" i="21"/>
  <c r="J2466" i="21"/>
  <c r="N2466" i="21"/>
  <c r="I2466" i="21"/>
  <c r="P2466" i="21"/>
  <c r="L2466" i="21"/>
  <c r="E2460" i="21"/>
  <c r="F2460" i="21"/>
  <c r="O2466" i="21"/>
  <c r="M2466" i="21"/>
  <c r="Q2466" i="21"/>
  <c r="K2466" i="21"/>
  <c r="D2461" i="21"/>
  <c r="H2467" i="21"/>
  <c r="F2461" i="21"/>
  <c r="E2461" i="21"/>
  <c r="J2467" i="21"/>
  <c r="N2467" i="21"/>
  <c r="L2467" i="21"/>
  <c r="I2467" i="21"/>
  <c r="P2467" i="21"/>
  <c r="O2467" i="21"/>
  <c r="K2467" i="21"/>
  <c r="Q2467" i="21"/>
  <c r="M2467" i="21"/>
  <c r="H2468" i="21"/>
  <c r="D2462" i="21"/>
  <c r="N2468" i="21"/>
  <c r="L2468" i="21"/>
  <c r="P2468" i="21"/>
  <c r="J2468" i="21"/>
  <c r="I2468" i="21"/>
  <c r="F2462" i="21"/>
  <c r="E2462" i="21"/>
  <c r="O2468" i="21"/>
  <c r="M2468" i="21"/>
  <c r="K2468" i="21"/>
  <c r="Q2468" i="21"/>
  <c r="D2463" i="21"/>
  <c r="H2469" i="21"/>
  <c r="E2463" i="21"/>
  <c r="F2463" i="21"/>
  <c r="N2469" i="21"/>
  <c r="I2469" i="21"/>
  <c r="P2469" i="21"/>
  <c r="L2469" i="21"/>
  <c r="J2469" i="21"/>
  <c r="O2469" i="21"/>
  <c r="Q2469" i="21"/>
  <c r="K2469" i="21"/>
  <c r="M2469" i="21"/>
  <c r="H2470" i="21"/>
  <c r="D2464" i="21"/>
  <c r="J2470" i="21"/>
  <c r="N2470" i="21"/>
  <c r="I2470" i="21"/>
  <c r="P2470" i="21"/>
  <c r="L2470" i="21"/>
  <c r="E2464" i="21"/>
  <c r="F2464" i="21"/>
  <c r="Q2470" i="21"/>
  <c r="O2470" i="21"/>
  <c r="K2470" i="21"/>
  <c r="M2470" i="21"/>
  <c r="D2465" i="21"/>
  <c r="H2471" i="21"/>
  <c r="F2465" i="21"/>
  <c r="E2465" i="21"/>
  <c r="L2471" i="21"/>
  <c r="J2471" i="21"/>
  <c r="N2471" i="21"/>
  <c r="P2471" i="21"/>
  <c r="I2471" i="21"/>
  <c r="O2471" i="21"/>
  <c r="M2471" i="21"/>
  <c r="Q2471" i="21"/>
  <c r="K2471" i="21"/>
  <c r="H2472" i="21"/>
  <c r="D2466" i="21"/>
  <c r="J2472" i="21"/>
  <c r="L2472" i="21"/>
  <c r="I2472" i="21"/>
  <c r="P2472" i="21"/>
  <c r="N2472" i="21"/>
  <c r="E2466" i="21"/>
  <c r="F2466" i="21"/>
  <c r="M2472" i="21"/>
  <c r="Q2472" i="21"/>
  <c r="K2472" i="21"/>
  <c r="O2472" i="21"/>
  <c r="D2467" i="21"/>
  <c r="H2473" i="21"/>
  <c r="F2467" i="21"/>
  <c r="E2467" i="21"/>
  <c r="J2473" i="21"/>
  <c r="P2473" i="21"/>
  <c r="L2473" i="21"/>
  <c r="N2473" i="21"/>
  <c r="I2473" i="21"/>
  <c r="Q2473" i="21"/>
  <c r="M2473" i="21"/>
  <c r="K2473" i="21"/>
  <c r="O2473" i="21"/>
  <c r="H2474" i="21"/>
  <c r="D2468" i="21"/>
  <c r="I2474" i="21"/>
  <c r="L2474" i="21"/>
  <c r="N2474" i="21"/>
  <c r="P2474" i="21"/>
  <c r="J2474" i="21"/>
  <c r="E2468" i="21"/>
  <c r="F2468" i="21"/>
  <c r="K2474" i="21"/>
  <c r="Q2474" i="21"/>
  <c r="O2474" i="21"/>
  <c r="M2474" i="21"/>
  <c r="D2469" i="21"/>
  <c r="H2475" i="21"/>
  <c r="E2469" i="21"/>
  <c r="F2469" i="21"/>
  <c r="P2475" i="21"/>
  <c r="I2475" i="21"/>
  <c r="L2475" i="21"/>
  <c r="N2475" i="21"/>
  <c r="J2475" i="21"/>
  <c r="Q2475" i="21"/>
  <c r="M2475" i="21"/>
  <c r="K2475" i="21"/>
  <c r="O2475" i="21"/>
  <c r="H2476" i="21"/>
  <c r="D2470" i="21"/>
  <c r="P2476" i="21"/>
  <c r="I2476" i="21"/>
  <c r="L2476" i="21"/>
  <c r="J2476" i="21"/>
  <c r="N2476" i="21"/>
  <c r="F2470" i="21"/>
  <c r="E2470" i="21"/>
  <c r="Q2476" i="21"/>
  <c r="K2476" i="21"/>
  <c r="M2476" i="21"/>
  <c r="O2476" i="21"/>
  <c r="D2471" i="21"/>
  <c r="H2477" i="21"/>
  <c r="E2471" i="21"/>
  <c r="F2471" i="21"/>
  <c r="P2477" i="21"/>
  <c r="N2477" i="21"/>
  <c r="I2477" i="21"/>
  <c r="J2477" i="21"/>
  <c r="L2477" i="21"/>
  <c r="Q2477" i="21"/>
  <c r="M2477" i="21"/>
  <c r="O2477" i="21"/>
  <c r="K2477" i="21"/>
  <c r="H2478" i="21"/>
  <c r="D2472" i="21"/>
  <c r="N2478" i="21"/>
  <c r="I2478" i="21"/>
  <c r="P2478" i="21"/>
  <c r="L2478" i="21"/>
  <c r="J2478" i="21"/>
  <c r="F2472" i="21"/>
  <c r="E2472" i="21"/>
  <c r="K2478" i="21"/>
  <c r="O2478" i="21"/>
  <c r="M2478" i="21"/>
  <c r="Q2478" i="21"/>
  <c r="D2473" i="21"/>
  <c r="H2479" i="21"/>
  <c r="F2473" i="21"/>
  <c r="E2473" i="21"/>
  <c r="P2479" i="21"/>
  <c r="I2479" i="21"/>
  <c r="J2479" i="21"/>
  <c r="L2479" i="21"/>
  <c r="N2479" i="21"/>
  <c r="O2479" i="21"/>
  <c r="M2479" i="21"/>
  <c r="Q2479" i="21"/>
  <c r="K2479" i="21"/>
  <c r="H2480" i="21"/>
  <c r="D2474" i="21"/>
  <c r="J2480" i="21"/>
  <c r="I2480" i="21"/>
  <c r="N2480" i="21"/>
  <c r="P2480" i="21"/>
  <c r="L2480" i="21"/>
  <c r="E2474" i="21"/>
  <c r="F2474" i="21"/>
  <c r="Q2480" i="21"/>
  <c r="O2480" i="21"/>
  <c r="M2480" i="21"/>
  <c r="K2480" i="21"/>
  <c r="D2475" i="21"/>
  <c r="H2481" i="21"/>
  <c r="F2475" i="21"/>
  <c r="E2475" i="21"/>
  <c r="J2481" i="21"/>
  <c r="P2481" i="21"/>
  <c r="N2481" i="21"/>
  <c r="I2481" i="21"/>
  <c r="L2481" i="21"/>
  <c r="Q2481" i="21"/>
  <c r="K2481" i="21"/>
  <c r="M2481" i="21"/>
  <c r="O2481" i="21"/>
  <c r="H2482" i="21"/>
  <c r="D2476" i="21"/>
  <c r="P2482" i="21"/>
  <c r="J2482" i="21"/>
  <c r="N2482" i="21"/>
  <c r="I2482" i="21"/>
  <c r="L2482" i="21"/>
  <c r="E2476" i="21"/>
  <c r="F2476" i="21"/>
  <c r="M2482" i="21"/>
  <c r="O2482" i="21"/>
  <c r="Q2482" i="21"/>
  <c r="K2482" i="21"/>
  <c r="D2477" i="21"/>
  <c r="H2483" i="21"/>
  <c r="F2477" i="21"/>
  <c r="E2477" i="21"/>
  <c r="L2483" i="21"/>
  <c r="I2483" i="21"/>
  <c r="P2483" i="21"/>
  <c r="J2483" i="21"/>
  <c r="N2483" i="21"/>
  <c r="Q2483" i="21"/>
  <c r="O2483" i="21"/>
  <c r="M2483" i="21"/>
  <c r="K2483" i="21"/>
  <c r="H2484" i="21"/>
  <c r="D2478" i="21"/>
  <c r="I2484" i="21"/>
  <c r="L2484" i="21"/>
  <c r="J2484" i="21"/>
  <c r="P2484" i="21"/>
  <c r="N2484" i="21"/>
  <c r="E2478" i="21"/>
  <c r="F2478" i="21"/>
  <c r="K2484" i="21"/>
  <c r="O2484" i="21"/>
  <c r="M2484" i="21"/>
  <c r="Q2484" i="21"/>
  <c r="D2479" i="21"/>
  <c r="H2485" i="21"/>
  <c r="F2479" i="21"/>
  <c r="E2479" i="21"/>
  <c r="L2485" i="21"/>
  <c r="P2485" i="21"/>
  <c r="J2485" i="21"/>
  <c r="I2485" i="21"/>
  <c r="N2485" i="21"/>
  <c r="O2485" i="21"/>
  <c r="K2485" i="21"/>
  <c r="Q2485" i="21"/>
  <c r="M2485" i="21"/>
  <c r="H2486" i="21"/>
  <c r="D2480" i="21"/>
  <c r="P2486" i="21"/>
  <c r="N2486" i="21"/>
  <c r="J2486" i="21"/>
  <c r="I2486" i="21"/>
  <c r="L2486" i="21"/>
  <c r="E2480" i="21"/>
  <c r="F2480" i="21"/>
  <c r="O2486" i="21"/>
  <c r="K2486" i="21"/>
  <c r="Q2486" i="21"/>
  <c r="M2486" i="21"/>
  <c r="D2481" i="21"/>
  <c r="H2487" i="21"/>
  <c r="E2481" i="21"/>
  <c r="F2481" i="21"/>
  <c r="N2487" i="21"/>
  <c r="L2487" i="21"/>
  <c r="P2487" i="21"/>
  <c r="J2487" i="21"/>
  <c r="I2487" i="21"/>
  <c r="O2487" i="21"/>
  <c r="Q2487" i="21"/>
  <c r="K2487" i="21"/>
  <c r="M2487" i="21"/>
  <c r="H2488" i="21"/>
  <c r="D2482" i="21"/>
  <c r="N2488" i="21"/>
  <c r="P2488" i="21"/>
  <c r="I2488" i="21"/>
  <c r="L2488" i="21"/>
  <c r="J2488" i="21"/>
  <c r="F2482" i="21"/>
  <c r="E2482" i="21"/>
  <c r="O2488" i="21"/>
  <c r="Q2488" i="21"/>
  <c r="K2488" i="21"/>
  <c r="M2488" i="21"/>
  <c r="D2483" i="21"/>
  <c r="H2489" i="21"/>
  <c r="E2483" i="21"/>
  <c r="F2483" i="21"/>
  <c r="N2489" i="21"/>
  <c r="I2489" i="21"/>
  <c r="L2489" i="21"/>
  <c r="J2489" i="21"/>
  <c r="P2489" i="21"/>
  <c r="M2489" i="21"/>
  <c r="K2489" i="21"/>
  <c r="Q2489" i="21"/>
  <c r="O2489" i="21"/>
  <c r="H2490" i="21"/>
  <c r="D2484" i="21"/>
  <c r="J2490" i="21"/>
  <c r="P2490" i="21"/>
  <c r="N2490" i="21"/>
  <c r="I2490" i="21"/>
  <c r="L2490" i="21"/>
  <c r="E2484" i="21"/>
  <c r="F2484" i="21"/>
  <c r="Q2490" i="21"/>
  <c r="O2490" i="21"/>
  <c r="M2490" i="21"/>
  <c r="K2490" i="21"/>
  <c r="D2485" i="21"/>
  <c r="H2491" i="21"/>
  <c r="F2485" i="21"/>
  <c r="E2485" i="21"/>
  <c r="L2491" i="21"/>
  <c r="I2491" i="21"/>
  <c r="J2491" i="21"/>
  <c r="N2491" i="21"/>
  <c r="P2491" i="21"/>
  <c r="O2491" i="21"/>
  <c r="K2491" i="21"/>
  <c r="M2491" i="21"/>
  <c r="Q2491" i="21"/>
  <c r="H2492" i="21"/>
  <c r="D2486" i="21"/>
  <c r="J2492" i="21"/>
  <c r="P2492" i="21"/>
  <c r="N2492" i="21"/>
  <c r="L2492" i="21"/>
  <c r="I2492" i="21"/>
  <c r="E2486" i="21"/>
  <c r="F2486" i="21"/>
  <c r="M2492" i="21"/>
  <c r="K2492" i="21"/>
  <c r="O2492" i="21"/>
  <c r="Q2492" i="21"/>
  <c r="D2487" i="21"/>
  <c r="H2493" i="21"/>
  <c r="E2487" i="21"/>
  <c r="F2487" i="21"/>
  <c r="L2493" i="21"/>
  <c r="I2493" i="21"/>
  <c r="J2493" i="21"/>
  <c r="N2493" i="21"/>
  <c r="P2493" i="21"/>
  <c r="O2493" i="21"/>
  <c r="Q2493" i="21"/>
  <c r="M2493" i="21"/>
  <c r="K2493" i="21"/>
  <c r="H2494" i="21"/>
  <c r="D2488" i="21"/>
  <c r="N2494" i="21"/>
  <c r="J2494" i="21"/>
  <c r="P2494" i="21"/>
  <c r="I2494" i="21"/>
  <c r="L2494" i="21"/>
  <c r="E2488" i="21"/>
  <c r="F2488" i="21"/>
  <c r="K2494" i="21"/>
  <c r="M2494" i="21"/>
  <c r="Q2494" i="21"/>
  <c r="O2494" i="21"/>
  <c r="D2489" i="21"/>
  <c r="H2495" i="21"/>
  <c r="E2489" i="21"/>
  <c r="F2489" i="21"/>
  <c r="L2495" i="21"/>
  <c r="I2495" i="21"/>
  <c r="J2495" i="21"/>
  <c r="N2495" i="21"/>
  <c r="P2495" i="21"/>
  <c r="M2495" i="21"/>
  <c r="Q2495" i="21"/>
  <c r="O2495" i="21"/>
  <c r="K2495" i="21"/>
  <c r="H2496" i="21"/>
  <c r="D2490" i="21"/>
  <c r="P2496" i="21"/>
  <c r="I2496" i="21"/>
  <c r="L2496" i="21"/>
  <c r="N2496" i="21"/>
  <c r="J2496" i="21"/>
  <c r="E2490" i="21"/>
  <c r="F2490" i="21"/>
  <c r="Q2496" i="21"/>
  <c r="M2496" i="21"/>
  <c r="O2496" i="21"/>
  <c r="K2496" i="21"/>
  <c r="D2491" i="21"/>
  <c r="H2497" i="21"/>
  <c r="E2491" i="21"/>
  <c r="F2491" i="21"/>
  <c r="L2497" i="21"/>
  <c r="N2497" i="21"/>
  <c r="I2497" i="21"/>
  <c r="P2497" i="21"/>
  <c r="J2497" i="21"/>
  <c r="K2497" i="21"/>
  <c r="Q2497" i="21"/>
  <c r="M2497" i="21"/>
  <c r="O2497" i="21"/>
  <c r="H2498" i="21"/>
  <c r="D2492" i="21"/>
  <c r="N2498" i="21"/>
  <c r="P2498" i="21"/>
  <c r="L2498" i="21"/>
  <c r="I2498" i="21"/>
  <c r="J2498" i="21"/>
  <c r="F2492" i="21"/>
  <c r="E2492" i="21"/>
  <c r="M2498" i="21"/>
  <c r="O2498" i="21"/>
  <c r="Q2498" i="21"/>
  <c r="K2498" i="21"/>
  <c r="D2493" i="21"/>
  <c r="H2499" i="21"/>
  <c r="E2493" i="21"/>
  <c r="F2493" i="21"/>
  <c r="P2499" i="21"/>
  <c r="J2499" i="21"/>
  <c r="N2499" i="21"/>
  <c r="L2499" i="21"/>
  <c r="I2499" i="21"/>
  <c r="O2499" i="21"/>
  <c r="Q2499" i="21"/>
  <c r="K2499" i="21"/>
  <c r="M2499" i="21"/>
  <c r="H2500" i="21"/>
  <c r="D2494" i="21"/>
  <c r="I2500" i="21"/>
  <c r="N2500" i="21"/>
  <c r="P2500" i="21"/>
  <c r="L2500" i="21"/>
  <c r="J2500" i="21"/>
  <c r="F2494" i="21"/>
  <c r="E2494" i="21"/>
  <c r="K2500" i="21"/>
  <c r="M2500" i="21"/>
  <c r="Q2500" i="21"/>
  <c r="O2500" i="21"/>
  <c r="D2495" i="21"/>
  <c r="H2501" i="21"/>
  <c r="E2495" i="21"/>
  <c r="F2495" i="21"/>
  <c r="I2501" i="21"/>
  <c r="L2501" i="21"/>
  <c r="N2501" i="21"/>
  <c r="J2501" i="21"/>
  <c r="P2501" i="21"/>
  <c r="O2501" i="21"/>
  <c r="K2501" i="21"/>
  <c r="M2501" i="21"/>
  <c r="Q2501" i="21"/>
  <c r="H2502" i="21"/>
  <c r="D2496" i="21"/>
  <c r="N2502" i="21"/>
  <c r="P2502" i="21"/>
  <c r="J2502" i="21"/>
  <c r="L2502" i="21"/>
  <c r="I2502" i="21"/>
  <c r="E2496" i="21"/>
  <c r="F2496" i="21"/>
  <c r="K2502" i="21"/>
  <c r="O2502" i="21"/>
  <c r="Q2502" i="21"/>
  <c r="M2502" i="21"/>
  <c r="D2497" i="21"/>
  <c r="H2503" i="21"/>
  <c r="F2497" i="21"/>
  <c r="E2497" i="21"/>
  <c r="J2503" i="21"/>
  <c r="I2503" i="21"/>
  <c r="P2503" i="21"/>
  <c r="L2503" i="21"/>
  <c r="N2503" i="21"/>
  <c r="Q2503" i="21"/>
  <c r="K2503" i="21"/>
  <c r="M2503" i="21"/>
  <c r="O2503" i="21"/>
  <c r="H2504" i="21"/>
  <c r="D2498" i="21"/>
  <c r="P2504" i="21"/>
  <c r="N2504" i="21"/>
  <c r="L2504" i="21"/>
  <c r="I2504" i="21"/>
  <c r="J2504" i="21"/>
  <c r="F2498" i="21"/>
  <c r="E2498" i="21"/>
  <c r="O2504" i="21"/>
  <c r="M2504" i="21"/>
  <c r="Q2504" i="21"/>
  <c r="K2504" i="21"/>
  <c r="D2499" i="21"/>
  <c r="H2505" i="21"/>
  <c r="F2499" i="21"/>
  <c r="E2499" i="21"/>
  <c r="L2505" i="21"/>
  <c r="I2505" i="21"/>
  <c r="J2505" i="21"/>
  <c r="N2505" i="21"/>
  <c r="P2505" i="21"/>
  <c r="Q2505" i="21"/>
  <c r="O2505" i="21"/>
  <c r="K2505" i="21"/>
  <c r="M2505" i="21"/>
  <c r="H2506" i="21"/>
  <c r="D2500" i="21"/>
  <c r="I2506" i="21"/>
  <c r="L2506" i="21"/>
  <c r="P2506" i="21"/>
  <c r="N2506" i="21"/>
  <c r="J2506" i="21"/>
  <c r="E2500" i="21"/>
  <c r="F2500" i="21"/>
  <c r="K2506" i="21"/>
  <c r="M2506" i="21"/>
  <c r="O2506" i="21"/>
  <c r="Q2506" i="21"/>
  <c r="D2501" i="21"/>
  <c r="H2507" i="21"/>
  <c r="F2501" i="21"/>
  <c r="E2501" i="21"/>
  <c r="L2507" i="21"/>
  <c r="J2507" i="21"/>
  <c r="I2507" i="21"/>
  <c r="P2507" i="21"/>
  <c r="N2507" i="21"/>
  <c r="K2507" i="21"/>
  <c r="O2507" i="21"/>
  <c r="Q2507" i="21"/>
  <c r="M2507" i="21"/>
  <c r="H2508" i="21"/>
  <c r="D2502" i="21"/>
  <c r="N2508" i="21"/>
  <c r="L2508" i="21"/>
  <c r="J2508" i="21"/>
  <c r="I2508" i="21"/>
  <c r="P2508" i="21"/>
  <c r="F2502" i="21"/>
  <c r="E2502" i="21"/>
  <c r="Q2508" i="21"/>
  <c r="O2508" i="21"/>
  <c r="M2508" i="21"/>
  <c r="K2508" i="21"/>
  <c r="D2503" i="21"/>
  <c r="H2509" i="21"/>
  <c r="E2503" i="21"/>
  <c r="F2503" i="21"/>
  <c r="J2509" i="21"/>
  <c r="L2509" i="21"/>
  <c r="I2509" i="21"/>
  <c r="N2509" i="21"/>
  <c r="P2509" i="21"/>
  <c r="Q2509" i="21"/>
  <c r="K2509" i="21"/>
  <c r="O2509" i="21"/>
  <c r="M2509" i="21"/>
  <c r="H2510" i="21"/>
  <c r="D2504" i="21"/>
  <c r="N2510" i="21"/>
  <c r="P2510" i="21"/>
  <c r="J2510" i="21"/>
  <c r="I2510" i="21"/>
  <c r="L2510" i="21"/>
  <c r="E2504" i="21"/>
  <c r="F2504" i="21"/>
  <c r="Q2510" i="21"/>
  <c r="M2510" i="21"/>
  <c r="K2510" i="21"/>
  <c r="O2510" i="21"/>
  <c r="D2505" i="21"/>
  <c r="H2511" i="21"/>
  <c r="E2505" i="21"/>
  <c r="F2505" i="21"/>
  <c r="I2511" i="21"/>
  <c r="L2511" i="21"/>
  <c r="N2511" i="21"/>
  <c r="J2511" i="21"/>
  <c r="P2511" i="21"/>
  <c r="M2511" i="21"/>
  <c r="O2511" i="21"/>
  <c r="Q2511" i="21"/>
  <c r="K2511" i="21"/>
  <c r="H2512" i="21"/>
  <c r="D2506" i="21"/>
  <c r="J2512" i="21"/>
  <c r="P2512" i="21"/>
  <c r="N2512" i="21"/>
  <c r="L2512" i="21"/>
  <c r="I2512" i="21"/>
  <c r="E2506" i="21"/>
  <c r="F2506" i="21"/>
  <c r="M2512" i="21"/>
  <c r="O2512" i="21"/>
  <c r="Q2512" i="21"/>
  <c r="K2512" i="21"/>
  <c r="D2507" i="21"/>
  <c r="H2513" i="21"/>
  <c r="E2507" i="21"/>
  <c r="F2507" i="21"/>
  <c r="J2513" i="21"/>
  <c r="I2513" i="21"/>
  <c r="L2513" i="21"/>
  <c r="P2513" i="21"/>
  <c r="N2513" i="21"/>
  <c r="K2513" i="21"/>
  <c r="O2513" i="21"/>
  <c r="M2513" i="21"/>
  <c r="Q2513" i="21"/>
  <c r="H2514" i="21"/>
  <c r="D2508" i="21"/>
  <c r="I2514" i="21"/>
  <c r="L2514" i="21"/>
  <c r="P2514" i="21"/>
  <c r="N2514" i="21"/>
  <c r="J2514" i="21"/>
  <c r="E2508" i="21"/>
  <c r="F2508" i="21"/>
  <c r="O2514" i="21"/>
  <c r="M2514" i="21"/>
  <c r="K2514" i="21"/>
  <c r="Q2514" i="21"/>
  <c r="D2509" i="21"/>
  <c r="H2515" i="21"/>
  <c r="F2509" i="21"/>
  <c r="E2509" i="21"/>
  <c r="J2515" i="21"/>
  <c r="L2515" i="21"/>
  <c r="I2515" i="21"/>
  <c r="P2515" i="21"/>
  <c r="N2515" i="21"/>
  <c r="K2515" i="21"/>
  <c r="Q2515" i="21"/>
  <c r="O2515" i="21"/>
  <c r="M2515" i="21"/>
  <c r="H2516" i="21"/>
  <c r="D2510" i="21"/>
  <c r="N2516" i="21"/>
  <c r="P2516" i="21"/>
  <c r="L2516" i="21"/>
  <c r="J2516" i="21"/>
  <c r="I2516" i="21"/>
  <c r="F2510" i="21"/>
  <c r="E2510" i="21"/>
  <c r="K2516" i="21"/>
  <c r="Q2516" i="21"/>
  <c r="M2516" i="21"/>
  <c r="O2516" i="21"/>
  <c r="D2511" i="21"/>
  <c r="H2517" i="21"/>
  <c r="F2511" i="21"/>
  <c r="E2511" i="21"/>
  <c r="I2517" i="21"/>
  <c r="N2517" i="21"/>
  <c r="L2517" i="21"/>
  <c r="P2517" i="21"/>
  <c r="J2517" i="21"/>
  <c r="M2517" i="21"/>
  <c r="K2517" i="21"/>
  <c r="Q2517" i="21"/>
  <c r="O2517" i="21"/>
  <c r="H2518" i="21"/>
  <c r="D2512" i="21"/>
  <c r="N2518" i="21"/>
  <c r="I2518" i="21"/>
  <c r="J2518" i="21"/>
  <c r="L2518" i="21"/>
  <c r="P2518" i="21"/>
  <c r="F2512" i="21"/>
  <c r="E2512" i="21"/>
  <c r="M2518" i="21"/>
  <c r="K2518" i="21"/>
  <c r="O2518" i="21"/>
  <c r="Q2518" i="21"/>
  <c r="D2513" i="21"/>
  <c r="H2519" i="21"/>
  <c r="E2513" i="21"/>
  <c r="F2513" i="21"/>
  <c r="J2519" i="21"/>
  <c r="N2519" i="21"/>
  <c r="P2519" i="21"/>
  <c r="L2519" i="21"/>
  <c r="I2519" i="21"/>
  <c r="O2519" i="21"/>
  <c r="M2519" i="21"/>
  <c r="Q2519" i="21"/>
  <c r="K2519" i="21"/>
  <c r="H2520" i="21"/>
  <c r="D2514" i="21"/>
  <c r="J2520" i="21"/>
  <c r="I2520" i="21"/>
  <c r="L2520" i="21"/>
  <c r="P2520" i="21"/>
  <c r="N2520" i="21"/>
  <c r="E2514" i="21"/>
  <c r="F2514" i="21"/>
  <c r="M2520" i="21"/>
  <c r="O2520" i="21"/>
  <c r="K2520" i="21"/>
  <c r="Q2520" i="21"/>
  <c r="D2515" i="21"/>
  <c r="H2521" i="21"/>
  <c r="E2515" i="21"/>
  <c r="F2515" i="21"/>
  <c r="L2521" i="21"/>
  <c r="P2521" i="21"/>
  <c r="J2521" i="21"/>
  <c r="I2521" i="21"/>
  <c r="N2521" i="21"/>
  <c r="K2521" i="21"/>
  <c r="O2521" i="21"/>
  <c r="Q2521" i="21"/>
  <c r="M2521" i="21"/>
  <c r="H2522" i="21"/>
  <c r="D2516" i="21"/>
  <c r="P2522" i="21"/>
  <c r="I2522" i="21"/>
  <c r="N2522" i="21"/>
  <c r="L2522" i="21"/>
  <c r="J2522" i="21"/>
  <c r="E2516" i="21"/>
  <c r="F2516" i="21"/>
  <c r="K2522" i="21"/>
  <c r="M2522" i="21"/>
  <c r="Q2522" i="21"/>
  <c r="O2522" i="21"/>
  <c r="D2517" i="21"/>
  <c r="H2523" i="21"/>
  <c r="F2517" i="21"/>
  <c r="E2517" i="21"/>
  <c r="L2523" i="21"/>
  <c r="N2523" i="21"/>
  <c r="I2523" i="21"/>
  <c r="P2523" i="21"/>
  <c r="J2523" i="21"/>
  <c r="K2523" i="21"/>
  <c r="O2523" i="21"/>
  <c r="M2523" i="21"/>
  <c r="Q2523" i="21"/>
  <c r="H2524" i="21"/>
  <c r="D2518" i="21"/>
  <c r="I2524" i="21"/>
  <c r="L2524" i="21"/>
  <c r="J2524" i="21"/>
  <c r="P2524" i="21"/>
  <c r="N2524" i="21"/>
  <c r="F2518" i="21"/>
  <c r="E2518" i="21"/>
  <c r="O2524" i="21"/>
  <c r="Q2524" i="21"/>
  <c r="K2524" i="21"/>
  <c r="M2524" i="21"/>
  <c r="D2519" i="21"/>
  <c r="H2525" i="21"/>
  <c r="F2519" i="21"/>
  <c r="E2519" i="21"/>
  <c r="J2525" i="21"/>
  <c r="L2525" i="21"/>
  <c r="P2525" i="21"/>
  <c r="N2525" i="21"/>
  <c r="I2525" i="21"/>
  <c r="M2525" i="21"/>
  <c r="K2525" i="21"/>
  <c r="O2525" i="21"/>
  <c r="Q2525" i="21"/>
  <c r="H2526" i="21"/>
  <c r="D2520" i="21"/>
  <c r="I2526" i="21"/>
  <c r="P2526" i="21"/>
  <c r="N2526" i="21"/>
  <c r="L2526" i="21"/>
  <c r="J2526" i="21"/>
  <c r="F2520" i="21"/>
  <c r="E2520" i="21"/>
  <c r="K2526" i="21"/>
  <c r="M2526" i="21"/>
  <c r="O2526" i="21"/>
  <c r="Q2526" i="21"/>
  <c r="D2521" i="21"/>
  <c r="H2527" i="21"/>
  <c r="E2521" i="21"/>
  <c r="F2521" i="21"/>
  <c r="L2527" i="21"/>
  <c r="P2527" i="21"/>
  <c r="N2527" i="21"/>
  <c r="I2527" i="21"/>
  <c r="J2527" i="21"/>
  <c r="K2527" i="21"/>
  <c r="M2527" i="21"/>
  <c r="Q2527" i="21"/>
  <c r="O2527" i="21"/>
  <c r="H2528" i="21"/>
  <c r="D2522" i="21"/>
  <c r="P2528" i="21"/>
  <c r="N2528" i="21"/>
  <c r="L2528" i="21"/>
  <c r="J2528" i="21"/>
  <c r="I2528" i="21"/>
  <c r="E2522" i="21"/>
  <c r="F2522" i="21"/>
  <c r="M2528" i="21"/>
  <c r="O2528" i="21"/>
  <c r="Q2528" i="21"/>
  <c r="K2528" i="21"/>
  <c r="D2523" i="21"/>
  <c r="H2529" i="21"/>
  <c r="F2523" i="21"/>
  <c r="E2523" i="21"/>
  <c r="N2529" i="21"/>
  <c r="P2529" i="21"/>
  <c r="J2529" i="21"/>
  <c r="L2529" i="21"/>
  <c r="I2529" i="21"/>
  <c r="M2529" i="21"/>
  <c r="O2529" i="21"/>
  <c r="K2529" i="21"/>
  <c r="Q2529" i="21"/>
  <c r="H2530" i="21"/>
  <c r="D2524" i="21"/>
  <c r="L2530" i="21"/>
  <c r="I2530" i="21"/>
  <c r="J2530" i="21"/>
  <c r="P2530" i="21"/>
  <c r="N2530" i="21"/>
  <c r="E2524" i="21"/>
  <c r="F2524" i="21"/>
  <c r="M2530" i="21"/>
  <c r="O2530" i="21"/>
  <c r="K2530" i="21"/>
  <c r="Q2530" i="21"/>
  <c r="D2525" i="21"/>
  <c r="H2531" i="21"/>
  <c r="E2525" i="21"/>
  <c r="F2525" i="21"/>
  <c r="N2531" i="21"/>
  <c r="P2531" i="21"/>
  <c r="I2531" i="21"/>
  <c r="L2531" i="21"/>
  <c r="J2531" i="21"/>
  <c r="O2531" i="21"/>
  <c r="Q2531" i="21"/>
  <c r="K2531" i="21"/>
  <c r="M2531" i="21"/>
  <c r="H2532" i="21"/>
  <c r="D2526" i="21"/>
  <c r="L2532" i="21"/>
  <c r="J2532" i="21"/>
  <c r="P2532" i="21"/>
  <c r="I2532" i="21"/>
  <c r="N2532" i="21"/>
  <c r="E2526" i="21"/>
  <c r="F2526" i="21"/>
  <c r="K2532" i="21"/>
  <c r="O2532" i="21"/>
  <c r="M2532" i="21"/>
  <c r="Q2532" i="21"/>
  <c r="D2527" i="21"/>
  <c r="H2533" i="21"/>
  <c r="F2527" i="21"/>
  <c r="E2527" i="21"/>
  <c r="I2533" i="21"/>
  <c r="J2533" i="21"/>
  <c r="L2533" i="21"/>
  <c r="P2533" i="21"/>
  <c r="N2533" i="21"/>
  <c r="O2533" i="21"/>
  <c r="Q2533" i="21"/>
  <c r="K2533" i="21"/>
  <c r="M2533" i="21"/>
  <c r="H2534" i="21"/>
  <c r="D2528" i="21"/>
  <c r="J2534" i="21"/>
  <c r="L2534" i="21"/>
  <c r="I2534" i="21"/>
  <c r="N2534" i="21"/>
  <c r="P2534" i="21"/>
  <c r="E2528" i="21"/>
  <c r="F2528" i="21"/>
  <c r="Q2534" i="21"/>
  <c r="O2534" i="21"/>
  <c r="M2534" i="21"/>
  <c r="K2534" i="21"/>
  <c r="D2529" i="21"/>
  <c r="H2535" i="21"/>
  <c r="F2529" i="21"/>
  <c r="E2529" i="21"/>
  <c r="L2535" i="21"/>
  <c r="P2535" i="21"/>
  <c r="I2535" i="21"/>
  <c r="J2535" i="21"/>
  <c r="N2535" i="21"/>
  <c r="O2535" i="21"/>
  <c r="Q2535" i="21"/>
  <c r="M2535" i="21"/>
  <c r="K2535" i="21"/>
  <c r="H2536" i="21"/>
  <c r="D2530" i="21"/>
  <c r="L2536" i="21"/>
  <c r="P2536" i="21"/>
  <c r="N2536" i="21"/>
  <c r="J2536" i="21"/>
  <c r="I2536" i="21"/>
  <c r="E2530" i="21"/>
  <c r="F2530" i="21"/>
  <c r="Q2536" i="21"/>
  <c r="M2536" i="21"/>
  <c r="O2536" i="21"/>
  <c r="K2536" i="21"/>
  <c r="D2531" i="21"/>
  <c r="H2537" i="21"/>
  <c r="F2531" i="21"/>
  <c r="E2531" i="21"/>
  <c r="L2537" i="21"/>
  <c r="P2537" i="21"/>
  <c r="J2537" i="21"/>
  <c r="I2537" i="21"/>
  <c r="N2537" i="21"/>
  <c r="Q2537" i="21"/>
  <c r="K2537" i="21"/>
  <c r="M2537" i="21"/>
  <c r="O2537" i="21"/>
  <c r="H2538" i="21"/>
  <c r="D2532" i="21"/>
  <c r="N2538" i="21"/>
  <c r="P2538" i="21"/>
  <c r="J2538" i="21"/>
  <c r="L2538" i="21"/>
  <c r="I2538" i="21"/>
  <c r="E2532" i="21"/>
  <c r="F2532" i="21"/>
  <c r="Q2538" i="21"/>
  <c r="M2538" i="21"/>
  <c r="K2538" i="21"/>
  <c r="O2538" i="21"/>
  <c r="H2539" i="21"/>
  <c r="D2533" i="21"/>
  <c r="N2539" i="21"/>
  <c r="P2539" i="21"/>
  <c r="J2539" i="21"/>
  <c r="I2539" i="21"/>
  <c r="L2539" i="21"/>
  <c r="F2533" i="21"/>
  <c r="E2533" i="21"/>
  <c r="M2539" i="21"/>
  <c r="K2539" i="21"/>
  <c r="O2539" i="21"/>
  <c r="Q2539" i="21"/>
  <c r="D2534" i="21"/>
  <c r="H2540" i="21"/>
  <c r="F2534" i="21"/>
  <c r="E2534" i="21"/>
  <c r="J2540" i="21"/>
  <c r="N2540" i="21"/>
  <c r="L2540" i="21"/>
  <c r="P2540" i="21"/>
  <c r="I2540" i="21"/>
  <c r="Q2540" i="21"/>
  <c r="K2540" i="21"/>
  <c r="M2540" i="21"/>
  <c r="O2540" i="21"/>
  <c r="H2541" i="21"/>
  <c r="D2535" i="21"/>
  <c r="P2541" i="21"/>
  <c r="L2541" i="21"/>
  <c r="J2541" i="21"/>
  <c r="I2541" i="21"/>
  <c r="N2541" i="21"/>
  <c r="E2535" i="21"/>
  <c r="F2535" i="21"/>
  <c r="K2541" i="21"/>
  <c r="Q2541" i="21"/>
  <c r="M2541" i="21"/>
  <c r="O2541" i="21"/>
  <c r="D2536" i="21"/>
  <c r="H2542" i="21"/>
  <c r="E2536" i="21"/>
  <c r="F2536" i="21"/>
  <c r="I2542" i="21"/>
  <c r="N2542" i="21"/>
  <c r="P2542" i="21"/>
  <c r="J2542" i="21"/>
  <c r="L2542" i="21"/>
  <c r="K2542" i="21"/>
  <c r="Q2542" i="21"/>
  <c r="O2542" i="21"/>
  <c r="M2542" i="21"/>
  <c r="D2537" i="21"/>
  <c r="H2543" i="21"/>
  <c r="F2537" i="21"/>
  <c r="E2537" i="21"/>
  <c r="J2543" i="21"/>
  <c r="L2543" i="21"/>
  <c r="P2543" i="21"/>
  <c r="N2543" i="21"/>
  <c r="I2543" i="21"/>
  <c r="K2543" i="21"/>
  <c r="Q2543" i="21"/>
  <c r="O2543" i="21"/>
  <c r="M2543" i="21"/>
  <c r="H2544" i="21"/>
  <c r="D2538" i="21"/>
  <c r="L2544" i="21"/>
  <c r="P2544" i="21"/>
  <c r="N2544" i="21"/>
  <c r="J2544" i="21"/>
  <c r="I2544" i="21"/>
  <c r="F2538" i="21"/>
  <c r="E2538" i="21"/>
  <c r="Q2544" i="21"/>
  <c r="M2544" i="21"/>
  <c r="O2544" i="21"/>
  <c r="K2544" i="21"/>
  <c r="D2539" i="21"/>
  <c r="H2545" i="21"/>
  <c r="E2539" i="21"/>
  <c r="F2539" i="21"/>
  <c r="P2545" i="21"/>
  <c r="N2545" i="21"/>
  <c r="L2545" i="21"/>
  <c r="I2545" i="21"/>
  <c r="J2545" i="21"/>
  <c r="M2545" i="21"/>
  <c r="Q2545" i="21"/>
  <c r="O2545" i="21"/>
  <c r="K2545" i="21"/>
  <c r="H2546" i="21"/>
  <c r="D2540" i="21"/>
  <c r="I2546" i="21"/>
  <c r="N2546" i="21"/>
  <c r="P2546" i="21"/>
  <c r="L2546" i="21"/>
  <c r="J2546" i="21"/>
  <c r="F2540" i="21"/>
  <c r="E2540" i="21"/>
  <c r="Q2546" i="21"/>
  <c r="M2546" i="21"/>
  <c r="O2546" i="21"/>
  <c r="K2546" i="21"/>
  <c r="D2541" i="21"/>
  <c r="H2547" i="21"/>
  <c r="F2541" i="21"/>
  <c r="E2541" i="21"/>
  <c r="L2547" i="21"/>
  <c r="P2547" i="21"/>
  <c r="I2547" i="21"/>
  <c r="N2547" i="21"/>
  <c r="J2547" i="21"/>
  <c r="Q2547" i="21"/>
  <c r="K2547" i="21"/>
  <c r="M2547" i="21"/>
  <c r="O2547" i="21"/>
  <c r="H2548" i="21"/>
  <c r="D2542" i="21"/>
  <c r="N2548" i="21"/>
  <c r="L2548" i="21"/>
  <c r="I2548" i="21"/>
  <c r="P2548" i="21"/>
  <c r="J2548" i="21"/>
  <c r="E2542" i="21"/>
  <c r="F2542" i="21"/>
  <c r="Q2548" i="21"/>
  <c r="O2548" i="21"/>
  <c r="K2548" i="21"/>
  <c r="M2548" i="21"/>
  <c r="D2543" i="21"/>
  <c r="H2549" i="21"/>
  <c r="F2543" i="21"/>
  <c r="E2543" i="21"/>
  <c r="P2549" i="21"/>
  <c r="I2549" i="21"/>
  <c r="J2549" i="21"/>
  <c r="N2549" i="21"/>
  <c r="L2549" i="21"/>
  <c r="K2549" i="21"/>
  <c r="Q2549" i="21"/>
  <c r="O2549" i="21"/>
  <c r="M2549" i="21"/>
  <c r="H2550" i="21"/>
  <c r="D2544" i="21"/>
  <c r="J2550" i="21"/>
  <c r="L2550" i="21"/>
  <c r="I2550" i="21"/>
  <c r="P2550" i="21"/>
  <c r="N2550" i="21"/>
  <c r="E2544" i="21"/>
  <c r="F2544" i="21"/>
  <c r="Q2550" i="21"/>
  <c r="K2550" i="21"/>
  <c r="O2550" i="21"/>
  <c r="M2550" i="21"/>
  <c r="D2545" i="21"/>
  <c r="H2551" i="21"/>
  <c r="E2545" i="21"/>
  <c r="F2545" i="21"/>
  <c r="L2551" i="21"/>
  <c r="P2551" i="21"/>
  <c r="N2551" i="21"/>
  <c r="I2551" i="21"/>
  <c r="J2551" i="21"/>
  <c r="M2551" i="21"/>
  <c r="Q2551" i="21"/>
  <c r="K2551" i="21"/>
  <c r="O2551" i="21"/>
  <c r="H2552" i="21"/>
  <c r="D2546" i="21"/>
  <c r="J2552" i="21"/>
  <c r="L2552" i="21"/>
  <c r="N2552" i="21"/>
  <c r="P2552" i="21"/>
  <c r="I2552" i="21"/>
  <c r="F2546" i="21"/>
  <c r="E2546" i="21"/>
  <c r="M2552" i="21"/>
  <c r="Q2552" i="21"/>
  <c r="O2552" i="21"/>
  <c r="K2552" i="21"/>
  <c r="D2547" i="21"/>
  <c r="H2553" i="21"/>
  <c r="E2547" i="21"/>
  <c r="F2547" i="21"/>
  <c r="N2553" i="21"/>
  <c r="I2553" i="21"/>
  <c r="L2553" i="21"/>
  <c r="P2553" i="21"/>
  <c r="J2553" i="21"/>
  <c r="Q2553" i="21"/>
  <c r="O2553" i="21"/>
  <c r="K2553" i="21"/>
  <c r="M2553" i="21"/>
  <c r="H2554" i="21"/>
  <c r="D2548" i="21"/>
  <c r="P2554" i="21"/>
  <c r="J2554" i="21"/>
  <c r="N2554" i="21"/>
  <c r="I2554" i="21"/>
  <c r="L2554" i="21"/>
  <c r="F2548" i="21"/>
  <c r="E2548" i="21"/>
  <c r="Q2554" i="21"/>
  <c r="O2554" i="21"/>
  <c r="M2554" i="21"/>
  <c r="K2554" i="21"/>
  <c r="D2549" i="21"/>
  <c r="H2555" i="21"/>
  <c r="E2549" i="21"/>
  <c r="F2549" i="21"/>
  <c r="N2555" i="21"/>
  <c r="L2555" i="21"/>
  <c r="J2555" i="21"/>
  <c r="I2555" i="21"/>
  <c r="P2555" i="21"/>
  <c r="M2555" i="21"/>
  <c r="K2555" i="21"/>
  <c r="Q2555" i="21"/>
  <c r="O2555" i="21"/>
  <c r="H2556" i="21"/>
  <c r="D2550" i="21"/>
  <c r="I2556" i="21"/>
  <c r="P2556" i="21"/>
  <c r="N2556" i="21"/>
  <c r="J2556" i="21"/>
  <c r="L2556" i="21"/>
  <c r="F2550" i="21"/>
  <c r="E2550" i="21"/>
  <c r="O2556" i="21"/>
  <c r="M2556" i="21"/>
  <c r="Q2556" i="21"/>
  <c r="K2556" i="21"/>
  <c r="D2551" i="21"/>
  <c r="H2557" i="21"/>
  <c r="E2551" i="21"/>
  <c r="F2551" i="21"/>
  <c r="L2557" i="21"/>
  <c r="I2557" i="21"/>
  <c r="J2557" i="21"/>
  <c r="N2557" i="21"/>
  <c r="P2557" i="21"/>
  <c r="O2557" i="21"/>
  <c r="M2557" i="21"/>
  <c r="Q2557" i="21"/>
  <c r="K2557" i="21"/>
  <c r="H2558" i="21"/>
  <c r="D2552" i="21"/>
  <c r="P2558" i="21"/>
  <c r="J2558" i="21"/>
  <c r="I2558" i="21"/>
  <c r="L2558" i="21"/>
  <c r="N2558" i="21"/>
  <c r="E2552" i="21"/>
  <c r="F2552" i="21"/>
  <c r="M2558" i="21"/>
  <c r="Q2558" i="21"/>
  <c r="K2558" i="21"/>
  <c r="O2558" i="21"/>
  <c r="D2553" i="21"/>
  <c r="H2559" i="21"/>
  <c r="E2553" i="21"/>
  <c r="F2553" i="21"/>
  <c r="J2559" i="21"/>
  <c r="L2559" i="21"/>
  <c r="P2559" i="21"/>
  <c r="I2559" i="21"/>
  <c r="N2559" i="21"/>
  <c r="O2559" i="21"/>
  <c r="K2559" i="21"/>
  <c r="M2559" i="21"/>
  <c r="Q2559" i="21"/>
  <c r="H2560" i="21"/>
  <c r="D2554" i="21"/>
  <c r="L2560" i="21"/>
  <c r="P2560" i="21"/>
  <c r="I2560" i="21"/>
  <c r="N2560" i="21"/>
  <c r="J2560" i="21"/>
  <c r="E2554" i="21"/>
  <c r="F2554" i="21"/>
  <c r="M2560" i="21"/>
  <c r="K2560" i="21"/>
  <c r="Q2560" i="21"/>
  <c r="O2560" i="21"/>
  <c r="D2555" i="21"/>
  <c r="H2561" i="21"/>
  <c r="E2555" i="21"/>
  <c r="F2555" i="21"/>
  <c r="N2561" i="21"/>
  <c r="J2561" i="21"/>
  <c r="L2561" i="21"/>
  <c r="I2561" i="21"/>
  <c r="P2561" i="21"/>
  <c r="Q2561" i="21"/>
  <c r="O2561" i="21"/>
  <c r="K2561" i="21"/>
  <c r="M2561" i="21"/>
  <c r="H2562" i="21"/>
  <c r="D2556" i="21"/>
  <c r="P2562" i="21"/>
  <c r="N2562" i="21"/>
  <c r="L2562" i="21"/>
  <c r="J2562" i="21"/>
  <c r="I2562" i="21"/>
  <c r="E2556" i="21"/>
  <c r="F2556" i="21"/>
  <c r="K2562" i="21"/>
  <c r="Q2562" i="21"/>
  <c r="M2562" i="21"/>
  <c r="O2562" i="21"/>
  <c r="D2557" i="21"/>
  <c r="H2563" i="21"/>
  <c r="E2557" i="21"/>
  <c r="F2557" i="21"/>
  <c r="P2563" i="21"/>
  <c r="N2563" i="21"/>
  <c r="I2563" i="21"/>
  <c r="J2563" i="21"/>
  <c r="L2563" i="21"/>
  <c r="K2563" i="21"/>
  <c r="Q2563" i="21"/>
  <c r="O2563" i="21"/>
  <c r="M2563" i="21"/>
  <c r="H2564" i="21"/>
  <c r="D2558" i="21"/>
  <c r="I2564" i="21"/>
  <c r="N2564" i="21"/>
  <c r="P2564" i="21"/>
  <c r="J2564" i="21"/>
  <c r="L2564" i="21"/>
  <c r="E2558" i="21"/>
  <c r="F2558" i="21"/>
  <c r="K2564" i="21"/>
  <c r="M2564" i="21"/>
  <c r="Q2564" i="21"/>
  <c r="O2564" i="21"/>
  <c r="D2559" i="21"/>
  <c r="H2565" i="21"/>
  <c r="E2559" i="21"/>
  <c r="F2559" i="21"/>
  <c r="I2565" i="21"/>
  <c r="L2565" i="21"/>
  <c r="J2565" i="21"/>
  <c r="N2565" i="21"/>
  <c r="P2565" i="21"/>
  <c r="M2565" i="21"/>
  <c r="O2565" i="21"/>
  <c r="Q2565" i="21"/>
  <c r="K2565" i="21"/>
  <c r="H2566" i="21"/>
  <c r="D2560" i="21"/>
  <c r="L2566" i="21"/>
  <c r="N2566" i="21"/>
  <c r="I2566" i="21"/>
  <c r="P2566" i="21"/>
  <c r="J2566" i="21"/>
  <c r="E2560" i="21"/>
  <c r="F2560" i="21"/>
  <c r="K2566" i="21"/>
  <c r="O2566" i="21"/>
  <c r="M2566" i="21"/>
  <c r="Q2566" i="21"/>
  <c r="D2561" i="21"/>
  <c r="H2567" i="21"/>
  <c r="F2561" i="21"/>
  <c r="E2561" i="21"/>
  <c r="N2567" i="21"/>
  <c r="P2567" i="21"/>
  <c r="J2567" i="21"/>
  <c r="L2567" i="21"/>
  <c r="I2567" i="21"/>
  <c r="M2567" i="21"/>
  <c r="Q2567" i="21"/>
  <c r="O2567" i="21"/>
  <c r="K2567" i="21"/>
  <c r="H2568" i="21"/>
  <c r="D2562" i="21"/>
  <c r="N2568" i="21"/>
  <c r="P2568" i="21"/>
  <c r="L2568" i="21"/>
  <c r="J2568" i="21"/>
  <c r="I2568" i="21"/>
  <c r="F2562" i="21"/>
  <c r="E2562" i="21"/>
  <c r="Q2568" i="21"/>
  <c r="K2568" i="21"/>
  <c r="M2568" i="21"/>
  <c r="O2568" i="21"/>
  <c r="D2563" i="21"/>
  <c r="H2569" i="21"/>
  <c r="F2563" i="21"/>
  <c r="E2563" i="21"/>
  <c r="I2569" i="21"/>
  <c r="P2569" i="21"/>
  <c r="J2569" i="21"/>
  <c r="N2569" i="21"/>
  <c r="L2569" i="21"/>
  <c r="K2569" i="21"/>
  <c r="M2569" i="21"/>
  <c r="Q2569" i="21"/>
  <c r="O2569" i="21"/>
  <c r="H2570" i="21"/>
  <c r="D2564" i="21"/>
  <c r="J2570" i="21"/>
  <c r="P2570" i="21"/>
  <c r="L2570" i="21"/>
  <c r="N2570" i="21"/>
  <c r="I2570" i="21"/>
  <c r="F2564" i="21"/>
  <c r="E2564" i="21"/>
  <c r="Q2570" i="21"/>
  <c r="M2570" i="21"/>
  <c r="O2570" i="21"/>
  <c r="K2570" i="21"/>
  <c r="D2565" i="21"/>
  <c r="H2571" i="21"/>
  <c r="F2565" i="21"/>
  <c r="E2565" i="21"/>
  <c r="P2571" i="21"/>
  <c r="N2571" i="21"/>
  <c r="L2571" i="21"/>
  <c r="I2571" i="21"/>
  <c r="J2571" i="21"/>
  <c r="K2571" i="21"/>
  <c r="Q2571" i="21"/>
  <c r="M2571" i="21"/>
  <c r="O2571" i="21"/>
  <c r="D2566" i="21"/>
  <c r="H2572" i="21"/>
  <c r="F2566" i="21"/>
  <c r="E2566" i="21"/>
  <c r="L2572" i="21"/>
  <c r="I2572" i="21"/>
  <c r="J2572" i="21"/>
  <c r="N2572" i="21"/>
  <c r="P2572" i="21"/>
  <c r="M2572" i="21"/>
  <c r="Q2572" i="21"/>
  <c r="K2572" i="21"/>
  <c r="O2572" i="21"/>
  <c r="H2573" i="21"/>
  <c r="D2567" i="21"/>
  <c r="P2573" i="21"/>
  <c r="L2573" i="21"/>
  <c r="I2573" i="21"/>
  <c r="N2573" i="21"/>
  <c r="J2573" i="21"/>
  <c r="F2567" i="21"/>
  <c r="E2567" i="21"/>
  <c r="O2573" i="21"/>
  <c r="K2573" i="21"/>
  <c r="M2573" i="21"/>
  <c r="Q2573" i="21"/>
  <c r="D2568" i="21"/>
  <c r="H2574" i="21"/>
  <c r="E2568" i="21"/>
  <c r="F2568" i="21"/>
  <c r="P2574" i="21"/>
  <c r="N2574" i="21"/>
  <c r="L2574" i="21"/>
  <c r="I2574" i="21"/>
  <c r="J2574" i="21"/>
  <c r="K2574" i="21"/>
  <c r="O2574" i="21"/>
  <c r="M2574" i="21"/>
  <c r="Q2574" i="21"/>
  <c r="H2575" i="21"/>
  <c r="D2569" i="21"/>
  <c r="I2575" i="21"/>
  <c r="N2575" i="21"/>
  <c r="P2575" i="21"/>
  <c r="J2575" i="21"/>
  <c r="L2575" i="21"/>
  <c r="F2569" i="21"/>
  <c r="E2569" i="21"/>
  <c r="O2575" i="21"/>
  <c r="K2575" i="21"/>
  <c r="M2575" i="21"/>
  <c r="Q2575" i="21"/>
  <c r="H2576" i="21"/>
  <c r="D2570" i="21"/>
  <c r="J2576" i="21"/>
  <c r="N2576" i="21"/>
  <c r="I2576" i="21"/>
  <c r="L2576" i="21"/>
  <c r="P2576" i="21"/>
  <c r="F2570" i="21"/>
  <c r="E2570" i="21"/>
  <c r="K2576" i="21"/>
  <c r="O2576" i="21"/>
  <c r="Q2576" i="21"/>
  <c r="M2576" i="21"/>
  <c r="D2571" i="21"/>
  <c r="H2577" i="21"/>
  <c r="F2571" i="21"/>
  <c r="E2571" i="21"/>
  <c r="P2577" i="21"/>
  <c r="L2577" i="21"/>
  <c r="N2577" i="21"/>
  <c r="J2577" i="21"/>
  <c r="I2577" i="21"/>
  <c r="Q2577" i="21"/>
  <c r="O2577" i="21"/>
  <c r="M2577" i="21"/>
  <c r="K2577" i="21"/>
  <c r="D2572" i="21"/>
  <c r="H2578" i="21"/>
  <c r="E2572" i="21"/>
  <c r="F2572" i="21"/>
  <c r="J2578" i="21"/>
  <c r="N2578" i="21"/>
  <c r="L2578" i="21"/>
  <c r="I2578" i="21"/>
  <c r="P2578" i="21"/>
  <c r="O2578" i="21"/>
  <c r="Q2578" i="21"/>
  <c r="K2578" i="21"/>
  <c r="M2578" i="21"/>
  <c r="H2579" i="21"/>
  <c r="D2573" i="21"/>
  <c r="P2579" i="21"/>
  <c r="N2579" i="21"/>
  <c r="I2579" i="21"/>
  <c r="J2579" i="21"/>
  <c r="L2579" i="21"/>
  <c r="F2573" i="21"/>
  <c r="E2573" i="21"/>
  <c r="M2579" i="21"/>
  <c r="Q2579" i="21"/>
  <c r="K2579" i="21"/>
  <c r="O2579" i="21"/>
  <c r="D2574" i="21"/>
  <c r="H2580" i="21"/>
  <c r="F2574" i="21"/>
  <c r="E2574" i="21"/>
  <c r="P2580" i="21"/>
  <c r="N2580" i="21"/>
  <c r="J2580" i="21"/>
  <c r="I2580" i="21"/>
  <c r="L2580" i="21"/>
  <c r="Q2580" i="21"/>
  <c r="K2580" i="21"/>
  <c r="O2580" i="21"/>
  <c r="M2580" i="21"/>
  <c r="D2575" i="21"/>
  <c r="H2581" i="21"/>
  <c r="F2575" i="21"/>
  <c r="E2575" i="21"/>
  <c r="J2581" i="21"/>
  <c r="I2581" i="21"/>
  <c r="P2581" i="21"/>
  <c r="L2581" i="21"/>
  <c r="N2581" i="21"/>
  <c r="O2581" i="21"/>
  <c r="M2581" i="21"/>
  <c r="Q2581" i="21"/>
  <c r="K2581" i="21"/>
  <c r="H2582" i="21"/>
  <c r="D2576" i="21"/>
  <c r="I2582" i="21"/>
  <c r="J2582" i="21"/>
  <c r="P2582" i="21"/>
  <c r="L2582" i="21"/>
  <c r="N2582" i="21"/>
  <c r="E2576" i="21"/>
  <c r="F2576" i="21"/>
  <c r="K2582" i="21"/>
  <c r="O2582" i="21"/>
  <c r="Q2582" i="21"/>
  <c r="M2582" i="21"/>
  <c r="D2577" i="21"/>
  <c r="H2583" i="21"/>
  <c r="F2577" i="21"/>
  <c r="E2577" i="21"/>
  <c r="P2583" i="21"/>
  <c r="I2583" i="21"/>
  <c r="J2583" i="21"/>
  <c r="N2583" i="21"/>
  <c r="L2583" i="21"/>
  <c r="M2583" i="21"/>
  <c r="Q2583" i="21"/>
  <c r="O2583" i="21"/>
  <c r="K2583" i="21"/>
  <c r="H2584" i="21"/>
  <c r="D2578" i="21"/>
  <c r="L2584" i="21"/>
  <c r="I2584" i="21"/>
  <c r="P2584" i="21"/>
  <c r="N2584" i="21"/>
  <c r="J2584" i="21"/>
  <c r="E2578" i="21"/>
  <c r="F2578" i="21"/>
  <c r="O2584" i="21"/>
  <c r="K2584" i="21"/>
  <c r="M2584" i="21"/>
  <c r="Q2584" i="21"/>
  <c r="D2579" i="21"/>
  <c r="H2585" i="21"/>
  <c r="E2579" i="21"/>
  <c r="F2579" i="21"/>
  <c r="L2585" i="21"/>
  <c r="J2585" i="21"/>
  <c r="I2585" i="21"/>
  <c r="N2585" i="21"/>
  <c r="P2585" i="21"/>
  <c r="O2585" i="21"/>
  <c r="Q2585" i="21"/>
  <c r="M2585" i="21"/>
  <c r="K2585" i="21"/>
  <c r="H2586" i="21"/>
  <c r="D2580" i="21"/>
  <c r="N2586" i="21"/>
  <c r="P2586" i="21"/>
  <c r="J2586" i="21"/>
  <c r="L2586" i="21"/>
  <c r="I2586" i="21"/>
  <c r="E2580" i="21"/>
  <c r="F2580" i="21"/>
  <c r="K2586" i="21"/>
  <c r="M2586" i="21"/>
  <c r="O2586" i="21"/>
  <c r="Q2586" i="21"/>
  <c r="H2587" i="21"/>
  <c r="D2581" i="21"/>
  <c r="J2587" i="21"/>
  <c r="P2587" i="21"/>
  <c r="I2587" i="21"/>
  <c r="L2587" i="21"/>
  <c r="N2587" i="21"/>
  <c r="F2581" i="21"/>
  <c r="E2581" i="21"/>
  <c r="K2587" i="21"/>
  <c r="O2587" i="21"/>
  <c r="Q2587" i="21"/>
  <c r="M2587" i="21"/>
  <c r="D2582" i="21"/>
  <c r="H2588" i="21"/>
  <c r="E2582" i="21"/>
  <c r="F2582" i="21"/>
  <c r="J2588" i="21"/>
  <c r="I2588" i="21"/>
  <c r="L2588" i="21"/>
  <c r="N2588" i="21"/>
  <c r="P2588" i="21"/>
  <c r="K2588" i="21"/>
  <c r="O2588" i="21"/>
  <c r="Q2588" i="21"/>
  <c r="M2588" i="21"/>
  <c r="H2589" i="21"/>
  <c r="D2583" i="21"/>
  <c r="P2589" i="21"/>
  <c r="L2589" i="21"/>
  <c r="J2589" i="21"/>
  <c r="N2589" i="21"/>
  <c r="I2589" i="21"/>
  <c r="E2583" i="21"/>
  <c r="F2583" i="21"/>
  <c r="K2589" i="21"/>
  <c r="O2589" i="21"/>
  <c r="M2589" i="21"/>
  <c r="Q2589" i="21"/>
  <c r="D2584" i="21"/>
  <c r="H2590" i="21"/>
  <c r="F2584" i="21"/>
  <c r="E2584" i="21"/>
  <c r="P2590" i="21"/>
  <c r="N2590" i="21"/>
  <c r="L2590" i="21"/>
  <c r="I2590" i="21"/>
  <c r="J2590" i="21"/>
  <c r="M2590" i="21"/>
  <c r="O2590" i="21"/>
  <c r="K2590" i="21"/>
  <c r="Q2590" i="21"/>
  <c r="H2591" i="21"/>
  <c r="D2585" i="21"/>
  <c r="N2591" i="21"/>
  <c r="J2591" i="21"/>
  <c r="I2591" i="21"/>
  <c r="L2591" i="21"/>
  <c r="P2591" i="21"/>
  <c r="E2585" i="21"/>
  <c r="F2585" i="21"/>
  <c r="Q2591" i="21"/>
  <c r="K2591" i="21"/>
  <c r="M2591" i="21"/>
  <c r="O2591" i="21"/>
  <c r="D2586" i="21"/>
  <c r="H2592" i="21"/>
  <c r="E2586" i="21"/>
  <c r="F2586" i="21"/>
  <c r="L2592" i="21"/>
  <c r="I2592" i="21"/>
  <c r="P2592" i="21"/>
  <c r="J2592" i="21"/>
  <c r="N2592" i="21"/>
  <c r="O2592" i="21"/>
  <c r="Q2592" i="21"/>
  <c r="M2592" i="21"/>
  <c r="K2592" i="21"/>
  <c r="H2593" i="21"/>
  <c r="D2587" i="21"/>
  <c r="N2593" i="21"/>
  <c r="P2593" i="21"/>
  <c r="I2593" i="21"/>
  <c r="L2593" i="21"/>
  <c r="J2593" i="21"/>
  <c r="E2587" i="21"/>
  <c r="F2587" i="21"/>
  <c r="Q2593" i="21"/>
  <c r="M2593" i="21"/>
  <c r="O2593" i="21"/>
  <c r="K2593" i="21"/>
  <c r="D2588" i="21"/>
  <c r="H2594" i="21"/>
  <c r="E2588" i="21"/>
  <c r="F2588" i="21"/>
  <c r="P2594" i="21"/>
  <c r="J2594" i="21"/>
  <c r="L2594" i="21"/>
  <c r="I2594" i="21"/>
  <c r="N2594" i="21"/>
  <c r="K2594" i="21"/>
  <c r="Q2594" i="21"/>
  <c r="M2594" i="21"/>
  <c r="O2594" i="21"/>
  <c r="H2595" i="21"/>
  <c r="D2589" i="21"/>
  <c r="I2595" i="21"/>
  <c r="J2595" i="21"/>
  <c r="N2595" i="21"/>
  <c r="L2595" i="21"/>
  <c r="P2595" i="21"/>
  <c r="F2589" i="21"/>
  <c r="E2589" i="21"/>
  <c r="Q2595" i="21"/>
  <c r="K2595" i="21"/>
  <c r="M2595" i="21"/>
  <c r="O2595" i="21"/>
  <c r="D2590" i="21"/>
  <c r="H2596" i="21"/>
  <c r="F2590" i="21"/>
  <c r="E2590" i="21"/>
  <c r="I2596" i="21"/>
  <c r="P2596" i="21"/>
  <c r="J2596" i="21"/>
  <c r="N2596" i="21"/>
  <c r="L2596" i="21"/>
  <c r="K2596" i="21"/>
  <c r="O2596" i="21"/>
  <c r="M2596" i="21"/>
  <c r="Q2596" i="21"/>
  <c r="H2597" i="21"/>
  <c r="D2591" i="21"/>
  <c r="N2597" i="21"/>
  <c r="I2597" i="21"/>
  <c r="P2597" i="21"/>
  <c r="L2597" i="21"/>
  <c r="J2597" i="21"/>
  <c r="E2591" i="21"/>
  <c r="F2591" i="21"/>
  <c r="Q2597" i="21"/>
  <c r="M2597" i="21"/>
  <c r="K2597" i="21"/>
  <c r="O2597" i="21"/>
  <c r="D2592" i="21"/>
  <c r="H2598" i="21"/>
  <c r="F2592" i="21"/>
  <c r="E2592" i="21"/>
  <c r="J2598" i="21"/>
  <c r="L2598" i="21"/>
  <c r="I2598" i="21"/>
  <c r="N2598" i="21"/>
  <c r="P2598" i="21"/>
  <c r="Q2598" i="21"/>
  <c r="M2598" i="21"/>
  <c r="O2598" i="21"/>
  <c r="K2598" i="21"/>
  <c r="H2599" i="21"/>
  <c r="D2593" i="21"/>
  <c r="N2599" i="21"/>
  <c r="P2599" i="21"/>
  <c r="J2599" i="21"/>
  <c r="L2599" i="21"/>
  <c r="I2599" i="21"/>
  <c r="F2593" i="21"/>
  <c r="E2593" i="21"/>
  <c r="K2599" i="21"/>
  <c r="O2599" i="21"/>
  <c r="Q2599" i="21"/>
  <c r="M2599" i="21"/>
  <c r="D2594" i="21"/>
  <c r="H2600" i="21"/>
  <c r="E2594" i="21"/>
  <c r="F2594" i="21"/>
  <c r="J2600" i="21"/>
  <c r="P2600" i="21"/>
  <c r="N2600" i="21"/>
  <c r="I2600" i="21"/>
  <c r="L2600" i="21"/>
  <c r="M2600" i="21"/>
  <c r="Q2600" i="21"/>
  <c r="O2600" i="21"/>
  <c r="K2600" i="21"/>
  <c r="H2601" i="21"/>
  <c r="D2595" i="21"/>
  <c r="L2601" i="21"/>
  <c r="I2601" i="21"/>
  <c r="P2601" i="21"/>
  <c r="N2601" i="21"/>
  <c r="J2601" i="21"/>
  <c r="E2595" i="21"/>
  <c r="F2595" i="21"/>
  <c r="Q2601" i="21"/>
  <c r="M2601" i="21"/>
  <c r="K2601" i="21"/>
  <c r="O2601" i="21"/>
  <c r="D2596" i="21"/>
  <c r="H2602" i="21"/>
  <c r="E2596" i="21"/>
  <c r="F2596" i="21"/>
  <c r="P2602" i="21"/>
  <c r="L2602" i="21"/>
  <c r="J2602" i="21"/>
  <c r="N2602" i="21"/>
  <c r="I2602" i="21"/>
  <c r="Q2602" i="21"/>
  <c r="K2602" i="21"/>
  <c r="O2602" i="21"/>
  <c r="M2602" i="21"/>
  <c r="H2603" i="21"/>
  <c r="D2597" i="21"/>
  <c r="I2603" i="21"/>
  <c r="N2603" i="21"/>
  <c r="P2603" i="21"/>
  <c r="J2603" i="21"/>
  <c r="L2603" i="21"/>
  <c r="E2597" i="21"/>
  <c r="F2597" i="21"/>
  <c r="K2603" i="21"/>
  <c r="M2603" i="21"/>
  <c r="O2603" i="21"/>
  <c r="Q2603" i="21"/>
  <c r="D2598" i="21"/>
  <c r="H2604" i="21"/>
  <c r="E2598" i="21"/>
  <c r="F2598" i="21"/>
  <c r="N2604" i="21"/>
  <c r="L2604" i="21"/>
  <c r="I2604" i="21"/>
  <c r="P2604" i="21"/>
  <c r="J2604" i="21"/>
  <c r="M2604" i="21"/>
  <c r="O2604" i="21"/>
  <c r="K2604" i="21"/>
  <c r="Q2604" i="21"/>
  <c r="H2605" i="21"/>
  <c r="D2599" i="21"/>
  <c r="N2605" i="21"/>
  <c r="I2605" i="21"/>
  <c r="P2605" i="21"/>
  <c r="L2605" i="21"/>
  <c r="J2605" i="21"/>
  <c r="F2599" i="21"/>
  <c r="E2599" i="21"/>
  <c r="O2605" i="21"/>
  <c r="Q2605" i="21"/>
  <c r="K2605" i="21"/>
  <c r="M2605" i="21"/>
  <c r="D2600" i="21"/>
  <c r="H2606" i="21"/>
  <c r="F2600" i="21"/>
  <c r="E2600" i="21"/>
  <c r="I2606" i="21"/>
  <c r="N2606" i="21"/>
  <c r="L2606" i="21"/>
  <c r="P2606" i="21"/>
  <c r="J2606" i="21"/>
  <c r="M2606" i="21"/>
  <c r="K2606" i="21"/>
  <c r="O2606" i="21"/>
  <c r="Q2606" i="21"/>
  <c r="H2607" i="21"/>
  <c r="D2601" i="21"/>
  <c r="L2607" i="21"/>
  <c r="I2607" i="21"/>
  <c r="P2607" i="21"/>
  <c r="N2607" i="21"/>
  <c r="J2607" i="21"/>
  <c r="E2601" i="21"/>
  <c r="F2601" i="21"/>
  <c r="O2607" i="21"/>
  <c r="M2607" i="21"/>
  <c r="Q2607" i="21"/>
  <c r="K2607" i="21"/>
  <c r="D2602" i="21"/>
  <c r="H2608" i="21"/>
  <c r="E2602" i="21"/>
  <c r="F2602" i="21"/>
  <c r="N2608" i="21"/>
  <c r="L2608" i="21"/>
  <c r="I2608" i="21"/>
  <c r="P2608" i="21"/>
  <c r="J2608" i="21"/>
  <c r="Q2608" i="21"/>
  <c r="O2608" i="21"/>
  <c r="K2608" i="21"/>
  <c r="M2608" i="21"/>
  <c r="H2609" i="21"/>
  <c r="D2603" i="21"/>
  <c r="I2609" i="21"/>
  <c r="N2609" i="21"/>
  <c r="P2609" i="21"/>
  <c r="J2609" i="21"/>
  <c r="L2609" i="21"/>
  <c r="E2603" i="21"/>
  <c r="F2603" i="21"/>
  <c r="Q2609" i="21"/>
  <c r="M2609" i="21"/>
  <c r="O2609" i="21"/>
  <c r="K2609" i="21"/>
  <c r="D2604" i="21"/>
  <c r="H2610" i="21"/>
  <c r="E2604" i="21"/>
  <c r="F2604" i="21"/>
  <c r="N2610" i="21"/>
  <c r="I2610" i="21"/>
  <c r="P2610" i="21"/>
  <c r="L2610" i="21"/>
  <c r="J2610" i="21"/>
  <c r="Q2610" i="21"/>
  <c r="O2610" i="21"/>
  <c r="M2610" i="21"/>
  <c r="K2610" i="21"/>
  <c r="H2611" i="21"/>
  <c r="D2605" i="21"/>
  <c r="J2611" i="21"/>
  <c r="N2611" i="21"/>
  <c r="L2611" i="21"/>
  <c r="I2611" i="21"/>
  <c r="P2611" i="21"/>
  <c r="F2605" i="21"/>
  <c r="E2605" i="21"/>
  <c r="M2611" i="21"/>
  <c r="K2611" i="21"/>
  <c r="O2611" i="21"/>
  <c r="Q2611" i="21"/>
  <c r="H2612" i="21"/>
  <c r="D2606" i="21"/>
  <c r="I2612" i="21"/>
  <c r="L2612" i="21"/>
  <c r="J2612" i="21"/>
  <c r="P2612" i="21"/>
  <c r="N2612" i="21"/>
  <c r="E2606" i="21"/>
  <c r="F2606" i="21"/>
  <c r="O2612" i="21"/>
  <c r="K2612" i="21"/>
  <c r="M2612" i="21"/>
  <c r="Q2612" i="21"/>
  <c r="D2607" i="21"/>
  <c r="H2613" i="21"/>
  <c r="E2607" i="21"/>
  <c r="F2607" i="21"/>
  <c r="L2613" i="21"/>
  <c r="J2613" i="21"/>
  <c r="I2613" i="21"/>
  <c r="P2613" i="21"/>
  <c r="N2613" i="21"/>
  <c r="Q2613" i="21"/>
  <c r="O2613" i="21"/>
  <c r="K2613" i="21"/>
  <c r="M2613" i="21"/>
  <c r="H2614" i="21"/>
  <c r="D2608" i="21"/>
  <c r="L2614" i="21"/>
  <c r="N2614" i="21"/>
  <c r="P2614" i="21"/>
  <c r="J2614" i="21"/>
  <c r="I2614" i="21"/>
  <c r="E2608" i="21"/>
  <c r="F2608" i="21"/>
  <c r="M2614" i="21"/>
  <c r="K2614" i="21"/>
  <c r="O2614" i="21"/>
  <c r="Q2614" i="21"/>
  <c r="D2609" i="21"/>
  <c r="H2615" i="21"/>
  <c r="E2609" i="21"/>
  <c r="F2609" i="21"/>
  <c r="L2615" i="21"/>
  <c r="I2615" i="21"/>
  <c r="J2615" i="21"/>
  <c r="P2615" i="21"/>
  <c r="N2615" i="21"/>
  <c r="M2615" i="21"/>
  <c r="O2615" i="21"/>
  <c r="Q2615" i="21"/>
  <c r="K2615" i="21"/>
  <c r="H2616" i="21"/>
  <c r="D2610" i="21"/>
  <c r="L2616" i="21"/>
  <c r="J2616" i="21"/>
  <c r="I2616" i="21"/>
  <c r="N2616" i="21"/>
  <c r="P2616" i="21"/>
  <c r="F2610" i="21"/>
  <c r="E2610" i="21"/>
  <c r="Q2616" i="21"/>
  <c r="K2616" i="21"/>
  <c r="O2616" i="21"/>
  <c r="M2616" i="21"/>
  <c r="D2611" i="21"/>
  <c r="H2617" i="21"/>
  <c r="E2611" i="21"/>
  <c r="F2611" i="21"/>
  <c r="I2617" i="21"/>
  <c r="J2617" i="21"/>
  <c r="N2617" i="21"/>
  <c r="L2617" i="21"/>
  <c r="P2617" i="21"/>
  <c r="Q2617" i="21"/>
  <c r="M2617" i="21"/>
  <c r="K2617" i="21"/>
  <c r="O2617" i="21"/>
  <c r="H2618" i="21"/>
  <c r="D2612" i="21"/>
  <c r="N2618" i="21"/>
  <c r="L2618" i="21"/>
  <c r="I2618" i="21"/>
  <c r="J2618" i="21"/>
  <c r="P2618" i="21"/>
  <c r="E2612" i="21"/>
  <c r="F2612" i="21"/>
  <c r="Q2618" i="21"/>
  <c r="K2618" i="21"/>
  <c r="O2618" i="21"/>
  <c r="M2618" i="21"/>
  <c r="D2613" i="21"/>
  <c r="H2619" i="21"/>
  <c r="F2613" i="21"/>
  <c r="E2613" i="21"/>
  <c r="L2619" i="21"/>
  <c r="P2619" i="21"/>
  <c r="J2619" i="21"/>
  <c r="I2619" i="21"/>
  <c r="N2619" i="21"/>
  <c r="M2619" i="21"/>
  <c r="K2619" i="21"/>
  <c r="Q2619" i="21"/>
  <c r="O2619" i="21"/>
  <c r="H2620" i="21"/>
  <c r="D2614" i="21"/>
  <c r="N2620" i="21"/>
  <c r="J2620" i="21"/>
  <c r="I2620" i="21"/>
  <c r="P2620" i="21"/>
  <c r="L2620" i="21"/>
  <c r="F2614" i="21"/>
  <c r="E2614" i="21"/>
  <c r="M2620" i="21"/>
  <c r="Q2620" i="21"/>
  <c r="K2620" i="21"/>
  <c r="O2620" i="21"/>
  <c r="D2615" i="21"/>
  <c r="H2621" i="21"/>
  <c r="E2615" i="21"/>
  <c r="F2615" i="21"/>
  <c r="I2621" i="21"/>
  <c r="N2621" i="21"/>
  <c r="P2621" i="21"/>
  <c r="L2621" i="21"/>
  <c r="J2621" i="21"/>
  <c r="M2621" i="21"/>
  <c r="K2621" i="21"/>
  <c r="Q2621" i="21"/>
  <c r="O2621" i="21"/>
  <c r="H2622" i="21"/>
  <c r="D2616" i="21"/>
  <c r="L2622" i="21"/>
  <c r="I2622" i="21"/>
  <c r="P2622" i="21"/>
  <c r="J2622" i="21"/>
  <c r="N2622" i="21"/>
  <c r="F2616" i="21"/>
  <c r="E2616" i="21"/>
  <c r="Q2622" i="21"/>
  <c r="M2622" i="21"/>
  <c r="O2622" i="21"/>
  <c r="K2622" i="21"/>
  <c r="D2617" i="21"/>
  <c r="H2623" i="21"/>
  <c r="E2617" i="21"/>
  <c r="F2617" i="21"/>
  <c r="J2623" i="21"/>
  <c r="L2623" i="21"/>
  <c r="I2623" i="21"/>
  <c r="P2623" i="21"/>
  <c r="N2623" i="21"/>
  <c r="K2623" i="21"/>
  <c r="O2623" i="21"/>
  <c r="Q2623" i="21"/>
  <c r="M2623" i="21"/>
  <c r="H2624" i="21"/>
  <c r="D2618" i="21"/>
  <c r="L2624" i="21"/>
  <c r="J2624" i="21"/>
  <c r="I2624" i="21"/>
  <c r="N2624" i="21"/>
  <c r="P2624" i="21"/>
  <c r="E2618" i="21"/>
  <c r="F2618" i="21"/>
  <c r="K2624" i="21"/>
  <c r="M2624" i="21"/>
  <c r="O2624" i="21"/>
  <c r="Q2624" i="21"/>
  <c r="D2619" i="21"/>
  <c r="H2625" i="21"/>
  <c r="E2619" i="21"/>
  <c r="F2619" i="21"/>
  <c r="N2625" i="21"/>
  <c r="J2625" i="21"/>
  <c r="I2625" i="21"/>
  <c r="P2625" i="21"/>
  <c r="L2625" i="21"/>
  <c r="Q2625" i="21"/>
  <c r="O2625" i="21"/>
  <c r="K2625" i="21"/>
  <c r="M2625" i="21"/>
  <c r="H2626" i="21"/>
  <c r="D2620" i="21"/>
  <c r="P2626" i="21"/>
  <c r="N2626" i="21"/>
  <c r="I2626" i="21"/>
  <c r="L2626" i="21"/>
  <c r="J2626" i="21"/>
  <c r="F2620" i="21"/>
  <c r="E2620" i="21"/>
  <c r="K2626" i="21"/>
  <c r="Q2626" i="21"/>
  <c r="M2626" i="21"/>
  <c r="O2626" i="21"/>
  <c r="D2621" i="21"/>
  <c r="H2627" i="21"/>
  <c r="F2621" i="21"/>
  <c r="E2621" i="21"/>
  <c r="N2627" i="21"/>
  <c r="J2627" i="21"/>
  <c r="I2627" i="21"/>
  <c r="P2627" i="21"/>
  <c r="L2627" i="21"/>
  <c r="O2627" i="21"/>
  <c r="Q2627" i="21"/>
  <c r="K2627" i="21"/>
  <c r="M2627" i="21"/>
  <c r="H2628" i="21"/>
  <c r="D2622" i="21"/>
  <c r="J2628" i="21"/>
  <c r="N2628" i="21"/>
  <c r="I2628" i="21"/>
  <c r="L2628" i="21"/>
  <c r="P2628" i="21"/>
  <c r="E2622" i="21"/>
  <c r="F2622" i="21"/>
  <c r="M2628" i="21"/>
  <c r="O2628" i="21"/>
  <c r="K2628" i="21"/>
  <c r="Q2628" i="21"/>
  <c r="D2623" i="21"/>
  <c r="H2629" i="21"/>
  <c r="E2623" i="21"/>
  <c r="F2623" i="21"/>
  <c r="J2629" i="21"/>
  <c r="N2629" i="21"/>
  <c r="I2629" i="21"/>
  <c r="P2629" i="21"/>
  <c r="L2629" i="21"/>
  <c r="Q2629" i="21"/>
  <c r="M2629" i="21"/>
  <c r="K2629" i="21"/>
  <c r="O2629" i="21"/>
  <c r="H2630" i="21"/>
  <c r="D2624" i="21"/>
  <c r="I2630" i="21"/>
  <c r="P2630" i="21"/>
  <c r="L2630" i="21"/>
  <c r="J2630" i="21"/>
  <c r="N2630" i="21"/>
  <c r="F2624" i="21"/>
  <c r="E2624" i="21"/>
  <c r="K2630" i="21"/>
  <c r="O2630" i="21"/>
  <c r="M2630" i="21"/>
  <c r="Q2630" i="21"/>
  <c r="D2625" i="21"/>
  <c r="H2631" i="21"/>
  <c r="E2625" i="21"/>
  <c r="F2625" i="21"/>
  <c r="N2631" i="21"/>
  <c r="P2631" i="21"/>
  <c r="I2631" i="21"/>
  <c r="L2631" i="21"/>
  <c r="J2631" i="21"/>
  <c r="K2631" i="21"/>
  <c r="M2631" i="21"/>
  <c r="O2631" i="21"/>
  <c r="Q2631" i="21"/>
  <c r="H2632" i="21"/>
  <c r="D2626" i="21"/>
  <c r="L2632" i="21"/>
  <c r="N2632" i="21"/>
  <c r="J2632" i="21"/>
  <c r="P2632" i="21"/>
  <c r="I2632" i="21"/>
  <c r="F2626" i="21"/>
  <c r="E2626" i="21"/>
  <c r="M2632" i="21"/>
  <c r="K2632" i="21"/>
  <c r="O2632" i="21"/>
  <c r="Q2632" i="21"/>
  <c r="D2627" i="21"/>
  <c r="H2633" i="21"/>
  <c r="F2627" i="21"/>
  <c r="E2627" i="21"/>
  <c r="I2633" i="21"/>
  <c r="P2633" i="21"/>
  <c r="L2633" i="21"/>
  <c r="N2633" i="21"/>
  <c r="J2633" i="21"/>
  <c r="Q2633" i="21"/>
  <c r="K2633" i="21"/>
  <c r="O2633" i="21"/>
  <c r="M2633" i="21"/>
  <c r="H2634" i="21"/>
  <c r="D2628" i="21"/>
  <c r="I2634" i="21"/>
  <c r="L2634" i="21"/>
  <c r="N2634" i="21"/>
  <c r="P2634" i="21"/>
  <c r="J2634" i="21"/>
  <c r="E2628" i="21"/>
  <c r="F2628" i="21"/>
  <c r="K2634" i="21"/>
  <c r="Q2634" i="21"/>
  <c r="O2634" i="21"/>
  <c r="M2634" i="21"/>
  <c r="D2629" i="21"/>
  <c r="H2635" i="21"/>
  <c r="F2629" i="21"/>
  <c r="E2629" i="21"/>
  <c r="J2635" i="21"/>
  <c r="N2635" i="21"/>
  <c r="L2635" i="21"/>
  <c r="P2635" i="21"/>
  <c r="I2635" i="21"/>
  <c r="O2635" i="21"/>
  <c r="K2635" i="21"/>
  <c r="M2635" i="21"/>
  <c r="Q2635" i="21"/>
  <c r="H2636" i="21"/>
  <c r="D2630" i="21"/>
  <c r="J2636" i="21"/>
  <c r="N2636" i="21"/>
  <c r="L2636" i="21"/>
  <c r="I2636" i="21"/>
  <c r="P2636" i="21"/>
  <c r="E2630" i="21"/>
  <c r="F2630" i="21"/>
  <c r="K2636" i="21"/>
  <c r="O2636" i="21"/>
  <c r="M2636" i="21"/>
  <c r="Q2636" i="21"/>
  <c r="D2631" i="21"/>
  <c r="H2637" i="21"/>
  <c r="E2631" i="21"/>
  <c r="F2631" i="21"/>
  <c r="I2637" i="21"/>
  <c r="P2637" i="21"/>
  <c r="N2637" i="21"/>
  <c r="L2637" i="21"/>
  <c r="J2637" i="21"/>
  <c r="Q2637" i="21"/>
  <c r="K2637" i="21"/>
  <c r="M2637" i="21"/>
  <c r="O2637" i="21"/>
  <c r="H2638" i="21"/>
  <c r="D2632" i="21"/>
  <c r="L2638" i="21"/>
  <c r="N2638" i="21"/>
  <c r="I2638" i="21"/>
  <c r="J2638" i="21"/>
  <c r="P2638" i="21"/>
  <c r="F2632" i="21"/>
  <c r="E2632" i="21"/>
  <c r="M2638" i="21"/>
  <c r="K2638" i="21"/>
  <c r="O2638" i="21"/>
  <c r="Q2638" i="21"/>
  <c r="D2633" i="21"/>
  <c r="H2639" i="21"/>
  <c r="F2633" i="21"/>
  <c r="E2633" i="21"/>
  <c r="N2639" i="21"/>
  <c r="P2639" i="21"/>
  <c r="I2639" i="21"/>
  <c r="L2639" i="21"/>
  <c r="J2639" i="21"/>
  <c r="M2639" i="21"/>
  <c r="K2639" i="21"/>
  <c r="Q2639" i="21"/>
  <c r="O2639" i="21"/>
  <c r="H2640" i="21"/>
  <c r="D2634" i="21"/>
  <c r="P2640" i="21"/>
  <c r="J2640" i="21"/>
  <c r="N2640" i="21"/>
  <c r="I2640" i="21"/>
  <c r="L2640" i="21"/>
  <c r="F2634" i="21"/>
  <c r="E2634" i="21"/>
  <c r="M2640" i="21"/>
  <c r="Q2640" i="21"/>
  <c r="O2640" i="21"/>
  <c r="K2640" i="21"/>
  <c r="D2635" i="21"/>
  <c r="H2641" i="21"/>
  <c r="F2635" i="21"/>
  <c r="E2635" i="21"/>
  <c r="L2641" i="21"/>
  <c r="P2641" i="21"/>
  <c r="J2641" i="21"/>
  <c r="N2641" i="21"/>
  <c r="I2641" i="21"/>
  <c r="Q2641" i="21"/>
  <c r="K2641" i="21"/>
  <c r="O2641" i="21"/>
  <c r="M2641" i="21"/>
  <c r="H2642" i="21"/>
  <c r="D2636" i="21"/>
  <c r="J2642" i="21"/>
  <c r="I2642" i="21"/>
  <c r="L2642" i="21"/>
  <c r="N2642" i="21"/>
  <c r="P2642" i="21"/>
  <c r="E2636" i="21"/>
  <c r="F2636" i="21"/>
  <c r="Q2642" i="21"/>
  <c r="K2642" i="21"/>
  <c r="O2642" i="21"/>
  <c r="M2642" i="21"/>
  <c r="D2637" i="21"/>
  <c r="H2643" i="21"/>
  <c r="F2637" i="21"/>
  <c r="E2637" i="21"/>
  <c r="I2643" i="21"/>
  <c r="L2643" i="21"/>
  <c r="J2643" i="21"/>
  <c r="P2643" i="21"/>
  <c r="N2643" i="21"/>
  <c r="O2643" i="21"/>
  <c r="M2643" i="21"/>
  <c r="K2643" i="21"/>
  <c r="Q2643" i="21"/>
  <c r="H2644" i="21"/>
  <c r="D2638" i="21"/>
  <c r="N2644" i="21"/>
  <c r="I2644" i="21"/>
  <c r="L2644" i="21"/>
  <c r="P2644" i="21"/>
  <c r="J2644" i="21"/>
  <c r="F2638" i="21"/>
  <c r="E2638" i="21"/>
  <c r="M2644" i="21"/>
  <c r="Q2644" i="21"/>
  <c r="O2644" i="21"/>
  <c r="K2644" i="21"/>
  <c r="D2639" i="21"/>
  <c r="H2645" i="21"/>
  <c r="E2639" i="21"/>
  <c r="F2639" i="21"/>
  <c r="N2645" i="21"/>
  <c r="L2645" i="21"/>
  <c r="P2645" i="21"/>
  <c r="I2645" i="21"/>
  <c r="J2645" i="21"/>
  <c r="M2645" i="21"/>
  <c r="K2645" i="21"/>
  <c r="Q2645" i="21"/>
  <c r="O2645" i="21"/>
  <c r="H2646" i="21"/>
  <c r="D2640" i="21"/>
  <c r="P2646" i="21"/>
  <c r="J2646" i="21"/>
  <c r="L2646" i="21"/>
  <c r="I2646" i="21"/>
  <c r="N2646" i="21"/>
  <c r="E2640" i="21"/>
  <c r="F2640" i="21"/>
  <c r="Q2646" i="21"/>
  <c r="K2646" i="21"/>
  <c r="M2646" i="21"/>
  <c r="O2646" i="21"/>
  <c r="D2641" i="21"/>
  <c r="H2647" i="21"/>
  <c r="F2641" i="21"/>
  <c r="E2641" i="21"/>
  <c r="I2647" i="21"/>
  <c r="L2647" i="21"/>
  <c r="J2647" i="21"/>
  <c r="N2647" i="21"/>
  <c r="P2647" i="21"/>
  <c r="M2647" i="21"/>
  <c r="O2647" i="21"/>
  <c r="Q2647" i="21"/>
  <c r="K2647" i="21"/>
  <c r="H2648" i="21"/>
  <c r="D2642" i="21"/>
  <c r="P2648" i="21"/>
  <c r="N2648" i="21"/>
  <c r="L2648" i="21"/>
  <c r="J2648" i="21"/>
  <c r="I2648" i="21"/>
  <c r="E2642" i="21"/>
  <c r="F2642" i="21"/>
  <c r="Q2648" i="21"/>
  <c r="O2648" i="21"/>
  <c r="M2648" i="21"/>
  <c r="K2648" i="21"/>
  <c r="D2643" i="21"/>
  <c r="H2649" i="21"/>
  <c r="E2643" i="21"/>
  <c r="F2643" i="21"/>
  <c r="P2649" i="21"/>
  <c r="J2649" i="21"/>
  <c r="L2649" i="21"/>
  <c r="N2649" i="21"/>
  <c r="I2649" i="21"/>
  <c r="Q2649" i="21"/>
  <c r="K2649" i="21"/>
  <c r="M2649" i="21"/>
  <c r="O2649" i="21"/>
  <c r="H2650" i="21"/>
  <c r="D2644" i="21"/>
  <c r="N2650" i="21"/>
  <c r="L2650" i="21"/>
  <c r="J2650" i="21"/>
  <c r="I2650" i="21"/>
  <c r="P2650" i="21"/>
  <c r="F2644" i="21"/>
  <c r="E2644" i="21"/>
  <c r="Q2650" i="21"/>
  <c r="K2650" i="21"/>
  <c r="M2650" i="21"/>
  <c r="O2650" i="21"/>
  <c r="D2645" i="21"/>
  <c r="H2651" i="21"/>
  <c r="F2645" i="21"/>
  <c r="E2645" i="21"/>
  <c r="J2651" i="21"/>
  <c r="P2651" i="21"/>
  <c r="N2651" i="21"/>
  <c r="L2651" i="21"/>
  <c r="I2651" i="21"/>
  <c r="K2651" i="21"/>
  <c r="O2651" i="21"/>
  <c r="M2651" i="21"/>
  <c r="Q2651" i="21"/>
  <c r="H2652" i="21"/>
  <c r="D2646" i="21"/>
  <c r="I2652" i="21"/>
  <c r="L2652" i="21"/>
  <c r="J2652" i="21"/>
  <c r="N2652" i="21"/>
  <c r="P2652" i="21"/>
  <c r="E2646" i="21"/>
  <c r="F2646" i="21"/>
  <c r="O2652" i="21"/>
  <c r="M2652" i="21"/>
  <c r="Q2652" i="21"/>
  <c r="K2652" i="21"/>
  <c r="D2647" i="21"/>
  <c r="H2653" i="21"/>
  <c r="F2647" i="21"/>
  <c r="E2647" i="21"/>
  <c r="L2653" i="21"/>
  <c r="P2653" i="21"/>
  <c r="I2653" i="21"/>
  <c r="N2653" i="21"/>
  <c r="J2653" i="21"/>
  <c r="K2653" i="21"/>
  <c r="O2653" i="21"/>
  <c r="Q2653" i="21"/>
  <c r="M2653" i="21"/>
  <c r="H2654" i="21"/>
  <c r="D2648" i="21"/>
  <c r="L2654" i="21"/>
  <c r="I2654" i="21"/>
  <c r="J2654" i="21"/>
  <c r="N2654" i="21"/>
  <c r="P2654" i="21"/>
  <c r="F2648" i="21"/>
  <c r="E2648" i="21"/>
  <c r="G8" i="28"/>
  <c r="I8" i="28"/>
  <c r="G15" i="28"/>
  <c r="I15" i="28"/>
  <c r="I15" i="27"/>
  <c r="G15" i="27"/>
  <c r="I15" i="13"/>
  <c r="G15" i="13"/>
  <c r="I15" i="26"/>
  <c r="G15" i="26"/>
  <c r="G8" i="27"/>
  <c r="I8" i="27"/>
  <c r="G8" i="13"/>
  <c r="I8" i="13"/>
  <c r="G8" i="26"/>
  <c r="I8" i="26"/>
  <c r="I8" i="29"/>
  <c r="G8" i="29"/>
  <c r="M2654" i="21"/>
  <c r="Q2654" i="21"/>
  <c r="K2654" i="21"/>
  <c r="O2654" i="21"/>
  <c r="H8" i="29" l="1"/>
  <c r="J8" i="29"/>
  <c r="K8" i="29" s="1"/>
  <c r="J8" i="26"/>
  <c r="H8" i="26"/>
  <c r="J8" i="13"/>
  <c r="H8" i="13"/>
  <c r="J8" i="27"/>
  <c r="H8" i="27"/>
  <c r="H15" i="26"/>
  <c r="J15" i="26"/>
  <c r="K15" i="26" s="1"/>
  <c r="H15" i="13"/>
  <c r="J15" i="13"/>
  <c r="K15" i="13" s="1"/>
  <c r="H15" i="27"/>
  <c r="J15" i="27"/>
  <c r="K15" i="27" s="1"/>
  <c r="J15" i="28"/>
  <c r="H15" i="28"/>
  <c r="J8" i="28"/>
  <c r="H8" i="28"/>
  <c r="D2649" i="21"/>
  <c r="H2655" i="21"/>
  <c r="F2649" i="21"/>
  <c r="E2649" i="21"/>
  <c r="I2655" i="21"/>
  <c r="L2655" i="21"/>
  <c r="N2655" i="21"/>
  <c r="P2655" i="21"/>
  <c r="J2655" i="21"/>
  <c r="Q2655" i="21"/>
  <c r="O2655" i="21"/>
  <c r="K2655" i="21"/>
  <c r="M2655" i="21"/>
  <c r="K15" i="28" l="1"/>
  <c r="K8" i="27"/>
  <c r="K8" i="13"/>
  <c r="K8" i="26"/>
  <c r="K8" i="28"/>
  <c r="D2650" i="21"/>
  <c r="H2656" i="21"/>
  <c r="E2650" i="21"/>
  <c r="F2650" i="21"/>
  <c r="I2656" i="21"/>
  <c r="N2656" i="21"/>
  <c r="P2656" i="21"/>
  <c r="J2656" i="21"/>
  <c r="L2656" i="21"/>
  <c r="O2656" i="21"/>
  <c r="M2656" i="21"/>
  <c r="K2656" i="21"/>
  <c r="Q2656" i="21"/>
  <c r="H2657" i="21"/>
  <c r="D2651" i="21"/>
  <c r="P2657" i="21"/>
  <c r="J2657" i="21"/>
  <c r="N2657" i="21"/>
  <c r="I2657" i="21"/>
  <c r="L2657" i="21"/>
  <c r="E2651" i="21"/>
  <c r="F2651" i="21"/>
  <c r="K2657" i="21"/>
  <c r="O2657" i="21"/>
  <c r="Q2657" i="21"/>
  <c r="M2657" i="21"/>
  <c r="D2652" i="21"/>
  <c r="H2658" i="21"/>
  <c r="F2652" i="21"/>
  <c r="E2652" i="21"/>
  <c r="P2658" i="21"/>
  <c r="J2658" i="21"/>
  <c r="L2658" i="21"/>
  <c r="N2658" i="21"/>
  <c r="I2658" i="21"/>
  <c r="K2658" i="21"/>
  <c r="Q2658" i="21"/>
  <c r="M2658" i="21"/>
  <c r="O2658" i="21"/>
  <c r="H2659" i="21"/>
  <c r="D2653" i="21"/>
  <c r="J2659" i="21"/>
  <c r="I2659" i="21"/>
  <c r="P2659" i="21"/>
  <c r="N2659" i="21"/>
  <c r="L2659" i="21"/>
  <c r="E2653" i="21"/>
  <c r="F2653" i="21"/>
  <c r="O2659" i="21"/>
  <c r="K2659" i="21"/>
  <c r="Q2659" i="21"/>
  <c r="M2659" i="21"/>
  <c r="D2654" i="21"/>
  <c r="H2660" i="21"/>
  <c r="F2654" i="21"/>
  <c r="E2654" i="21"/>
  <c r="L2660" i="21"/>
  <c r="J2660" i="21"/>
  <c r="I2660" i="21"/>
  <c r="P2660" i="21"/>
  <c r="N2660" i="21"/>
  <c r="Q2660" i="21"/>
  <c r="M2660" i="21"/>
  <c r="O2660" i="21"/>
  <c r="K2660" i="21"/>
  <c r="H2661" i="21"/>
  <c r="D2655" i="21"/>
  <c r="P2661" i="21"/>
  <c r="N2661" i="21"/>
  <c r="L2661" i="21"/>
  <c r="J2661" i="21"/>
  <c r="I2661" i="21"/>
  <c r="E2655" i="21"/>
  <c r="F2655" i="21"/>
  <c r="M2661" i="21"/>
  <c r="Q2661" i="21"/>
  <c r="O2661" i="21"/>
  <c r="K2661" i="21"/>
  <c r="D2656" i="21"/>
  <c r="H2662" i="21"/>
  <c r="F2656" i="21"/>
  <c r="E2656" i="21"/>
  <c r="L2662" i="21"/>
  <c r="J2662" i="21"/>
  <c r="I2662" i="21"/>
  <c r="P2662" i="21"/>
  <c r="N2662" i="21"/>
  <c r="Q2662" i="21"/>
  <c r="M2662" i="21"/>
  <c r="O2662" i="21"/>
  <c r="K2662" i="21"/>
  <c r="H2663" i="21"/>
  <c r="D2657" i="21"/>
  <c r="N2663" i="21"/>
  <c r="L2663" i="21"/>
  <c r="J2663" i="21"/>
  <c r="I2663" i="21"/>
  <c r="P2663" i="21"/>
  <c r="F2657" i="21"/>
  <c r="E2657" i="21"/>
  <c r="O2663" i="21"/>
  <c r="K2663" i="21"/>
  <c r="Q2663" i="21"/>
  <c r="M2663" i="21"/>
  <c r="D2658" i="21"/>
  <c r="H2664" i="21"/>
  <c r="E2658" i="21"/>
  <c r="F2658" i="21"/>
  <c r="P2664" i="21"/>
  <c r="N2664" i="21"/>
  <c r="L2664" i="21"/>
  <c r="J2664" i="21"/>
  <c r="I2664" i="21"/>
  <c r="K2664" i="21"/>
  <c r="Q2664" i="21"/>
  <c r="O2664" i="21"/>
  <c r="M2664" i="21"/>
  <c r="H2665" i="21"/>
  <c r="D2659" i="21"/>
  <c r="I2665" i="21"/>
  <c r="P2665" i="21"/>
  <c r="N2665" i="21"/>
  <c r="J2665" i="21"/>
  <c r="L2665" i="21"/>
  <c r="E2659" i="21"/>
  <c r="F2659" i="21"/>
  <c r="Q2665" i="21"/>
  <c r="M2665" i="21"/>
  <c r="O2665" i="21"/>
  <c r="K2665" i="21"/>
  <c r="D2660" i="21"/>
  <c r="H2666" i="21"/>
  <c r="E2660" i="21"/>
  <c r="F2660" i="21"/>
  <c r="I2666" i="21"/>
  <c r="P2666" i="21"/>
  <c r="N2666" i="21"/>
  <c r="L2666" i="21"/>
  <c r="J2666" i="21"/>
  <c r="Q2666" i="21"/>
  <c r="M2666" i="21"/>
  <c r="O2666" i="21"/>
  <c r="K2666" i="21"/>
  <c r="H2667" i="21"/>
  <c r="D2661" i="21"/>
  <c r="P2667" i="21"/>
  <c r="N2667" i="21"/>
  <c r="L2667" i="21"/>
  <c r="J2667" i="21"/>
  <c r="I2667" i="21"/>
  <c r="E2661" i="21"/>
  <c r="F2661" i="21"/>
  <c r="O2667" i="21"/>
  <c r="K2667" i="21"/>
  <c r="Q2667" i="21"/>
  <c r="M2667" i="21"/>
  <c r="D2662" i="21"/>
  <c r="H2668" i="21"/>
  <c r="E2662" i="21"/>
  <c r="F2662" i="21"/>
  <c r="N2668" i="21"/>
  <c r="L2668" i="21"/>
  <c r="J2668" i="21"/>
  <c r="I2668" i="21"/>
  <c r="P2668" i="21"/>
  <c r="O2668" i="21"/>
  <c r="K2668" i="21"/>
  <c r="Q2668" i="21"/>
  <c r="M2668" i="21"/>
  <c r="H2669" i="21"/>
  <c r="D2663" i="21"/>
  <c r="L2669" i="21"/>
  <c r="J2669" i="21"/>
  <c r="I2669" i="21"/>
  <c r="P2669" i="21"/>
  <c r="N2669" i="21"/>
  <c r="E2663" i="21"/>
  <c r="F2663" i="21"/>
  <c r="Q2669" i="21"/>
  <c r="M2669" i="21"/>
  <c r="O2669" i="21"/>
  <c r="K2669" i="21"/>
  <c r="D2664" i="21"/>
  <c r="H2670" i="21"/>
  <c r="E2664" i="21"/>
  <c r="F2664" i="21"/>
  <c r="L2670" i="21"/>
  <c r="J2670" i="21"/>
  <c r="I2670" i="21"/>
  <c r="P2670" i="21"/>
  <c r="N2670" i="21"/>
  <c r="Q2670" i="21"/>
  <c r="M2670" i="21"/>
  <c r="O2670" i="21"/>
  <c r="K2670" i="21"/>
  <c r="H2671" i="21"/>
  <c r="D2665" i="21"/>
  <c r="N2671" i="21"/>
  <c r="L2671" i="21"/>
  <c r="J2671" i="21"/>
  <c r="I2671" i="21"/>
  <c r="P2671" i="21"/>
  <c r="F2665" i="21"/>
  <c r="E2665" i="21"/>
  <c r="O2671" i="21"/>
  <c r="K2671" i="21"/>
  <c r="Q2671" i="21"/>
  <c r="M2671" i="21"/>
  <c r="D2666" i="21"/>
  <c r="H2672" i="21"/>
  <c r="E2666" i="21"/>
  <c r="F2666" i="21"/>
  <c r="P2672" i="21"/>
  <c r="N2672" i="21"/>
  <c r="L2672" i="21"/>
  <c r="J2672" i="21"/>
  <c r="I2672" i="21"/>
  <c r="O2672" i="21"/>
  <c r="K2672" i="21"/>
  <c r="Q2672" i="21"/>
  <c r="M2672" i="21"/>
  <c r="H2673" i="21"/>
  <c r="D2667" i="21"/>
  <c r="I2673" i="21"/>
  <c r="P2673" i="21"/>
  <c r="N2673" i="21"/>
  <c r="L2673" i="21"/>
  <c r="J2673" i="21"/>
  <c r="E2667" i="21"/>
  <c r="F2667" i="21"/>
  <c r="Q2673" i="21"/>
  <c r="M2673" i="21"/>
  <c r="O2673" i="21"/>
  <c r="K2673" i="21"/>
  <c r="D2668" i="21"/>
  <c r="H2674" i="21"/>
  <c r="E2668" i="21"/>
  <c r="F2668" i="21"/>
  <c r="I2674" i="21"/>
  <c r="P2674" i="21"/>
  <c r="N2674" i="21"/>
  <c r="L2674" i="21"/>
  <c r="J2674" i="21"/>
  <c r="O2674" i="21"/>
  <c r="Q2674" i="21"/>
  <c r="M2674" i="21"/>
  <c r="K2674" i="21"/>
  <c r="H2675" i="21"/>
  <c r="D2669" i="21"/>
  <c r="P2675" i="21"/>
  <c r="N2675" i="21"/>
  <c r="L2675" i="21"/>
  <c r="J2675" i="21"/>
  <c r="I2675" i="21"/>
  <c r="F2669" i="21"/>
  <c r="E2669" i="21"/>
  <c r="O2675" i="21"/>
  <c r="K2675" i="21"/>
  <c r="Q2675" i="21"/>
  <c r="M2675" i="21"/>
  <c r="D2670" i="21"/>
  <c r="H2676" i="21"/>
  <c r="E2670" i="21"/>
  <c r="F2670" i="21"/>
  <c r="N2676" i="21"/>
  <c r="L2676" i="21"/>
  <c r="J2676" i="21"/>
  <c r="I2676" i="21"/>
  <c r="P2676" i="21"/>
  <c r="O2676" i="21"/>
  <c r="K2676" i="21"/>
  <c r="Q2676" i="21"/>
  <c r="M2676" i="21"/>
  <c r="H2677" i="21"/>
  <c r="D2671" i="21"/>
  <c r="L2677" i="21"/>
  <c r="J2677" i="21"/>
  <c r="I2677" i="21"/>
  <c r="P2677" i="21"/>
  <c r="N2677" i="21"/>
  <c r="E2671" i="21"/>
  <c r="F2671" i="21"/>
  <c r="M2677" i="21"/>
  <c r="Q2677" i="21"/>
  <c r="O2677" i="21"/>
  <c r="K2677" i="21"/>
  <c r="D2672" i="21"/>
  <c r="H2678" i="21"/>
  <c r="F2672" i="21"/>
  <c r="E2672" i="21"/>
  <c r="L2678" i="21"/>
  <c r="J2678" i="21"/>
  <c r="I2678" i="21"/>
  <c r="P2678" i="21"/>
  <c r="N2678" i="21"/>
  <c r="Q2678" i="21"/>
  <c r="M2678" i="21"/>
  <c r="O2678" i="21"/>
  <c r="K2678" i="21"/>
  <c r="H2679" i="21"/>
  <c r="D2673" i="21"/>
  <c r="N2679" i="21"/>
  <c r="L2679" i="21"/>
  <c r="J2679" i="21"/>
  <c r="I2679" i="21"/>
  <c r="P2679" i="21"/>
  <c r="E2673" i="21"/>
  <c r="F2673" i="21"/>
  <c r="O2679" i="21"/>
  <c r="K2679" i="21"/>
  <c r="Q2679" i="21"/>
  <c r="M2679" i="21"/>
  <c r="D2674" i="21"/>
  <c r="H2680" i="21"/>
  <c r="F2674" i="21"/>
  <c r="E2674" i="21"/>
  <c r="P2680" i="21"/>
  <c r="N2680" i="21"/>
  <c r="L2680" i="21"/>
  <c r="J2680" i="21"/>
  <c r="I2680" i="21"/>
  <c r="K2680" i="21"/>
  <c r="Q2680" i="21"/>
  <c r="O2680" i="21"/>
  <c r="M2680" i="21"/>
  <c r="H2681" i="21"/>
  <c r="D2675" i="21"/>
  <c r="I2681" i="21"/>
  <c r="P2681" i="21"/>
  <c r="N2681" i="21"/>
  <c r="L2681" i="21"/>
  <c r="J2681" i="21"/>
  <c r="E2675" i="21"/>
  <c r="F2675" i="21"/>
  <c r="Q2681" i="21"/>
  <c r="M2681" i="21"/>
  <c r="O2681" i="21"/>
  <c r="K2681" i="21"/>
  <c r="D2676" i="21"/>
  <c r="H2682" i="21"/>
  <c r="F2676" i="21"/>
  <c r="E2676" i="21"/>
  <c r="I2682" i="21"/>
  <c r="P2682" i="21"/>
  <c r="N2682" i="21"/>
  <c r="L2682" i="21"/>
  <c r="J2682" i="21"/>
  <c r="Q2682" i="21"/>
  <c r="M2682" i="21"/>
  <c r="O2682" i="21"/>
  <c r="K2682" i="21"/>
  <c r="H2683" i="21"/>
  <c r="D2677" i="21"/>
  <c r="P2683" i="21"/>
  <c r="N2683" i="21"/>
  <c r="L2683" i="21"/>
  <c r="J2683" i="21"/>
  <c r="I2683" i="21"/>
  <c r="E2677" i="21"/>
  <c r="F2677" i="21"/>
  <c r="O2683" i="21"/>
  <c r="K2683" i="21"/>
  <c r="Q2683" i="21"/>
  <c r="M2683" i="21"/>
  <c r="D2678" i="21"/>
  <c r="H2684" i="21"/>
  <c r="F2678" i="21"/>
  <c r="E2678" i="21"/>
  <c r="N2684" i="21"/>
  <c r="L2684" i="21"/>
  <c r="J2684" i="21"/>
  <c r="I2684" i="21"/>
  <c r="P2684" i="21"/>
  <c r="O2684" i="21"/>
  <c r="K2684" i="21"/>
  <c r="Q2684" i="21"/>
  <c r="M2684" i="21"/>
  <c r="H2685" i="21"/>
  <c r="D2679" i="21"/>
  <c r="L2685" i="21"/>
  <c r="J2685" i="21"/>
  <c r="I2685" i="21"/>
  <c r="P2685" i="21"/>
  <c r="N2685" i="21"/>
  <c r="E2679" i="21"/>
  <c r="F2679" i="21"/>
  <c r="Q2685" i="21"/>
  <c r="M2685" i="21"/>
  <c r="O2685" i="21"/>
  <c r="K2685" i="21"/>
  <c r="D2680" i="21"/>
  <c r="H2686" i="21"/>
  <c r="F2680" i="21"/>
  <c r="E2680" i="21"/>
  <c r="L2686" i="21"/>
  <c r="J2686" i="21"/>
  <c r="I2686" i="21"/>
  <c r="P2686" i="21"/>
  <c r="N2686" i="21"/>
  <c r="Q2686" i="21"/>
  <c r="M2686" i="21"/>
  <c r="O2686" i="21"/>
  <c r="K2686" i="21"/>
  <c r="H2687" i="21"/>
  <c r="D2681" i="21"/>
  <c r="N2687" i="21"/>
  <c r="L2687" i="21"/>
  <c r="J2687" i="21"/>
  <c r="I2687" i="21"/>
  <c r="P2687" i="21"/>
  <c r="F2681" i="21"/>
  <c r="E2681" i="21"/>
  <c r="O2687" i="21"/>
  <c r="K2687" i="21"/>
  <c r="Q2687" i="21"/>
  <c r="M2687" i="21"/>
  <c r="D2682" i="21"/>
  <c r="H2688" i="21"/>
  <c r="E2682" i="21"/>
  <c r="F2682" i="21"/>
  <c r="P2688" i="21"/>
  <c r="N2688" i="21"/>
  <c r="L2688" i="21"/>
  <c r="J2688" i="21"/>
  <c r="I2688" i="21"/>
  <c r="O2688" i="21"/>
  <c r="K2688" i="21"/>
  <c r="Q2688" i="21"/>
  <c r="M2688" i="21"/>
  <c r="H2689" i="21"/>
  <c r="D2683" i="21"/>
  <c r="I2689" i="21"/>
  <c r="P2689" i="21"/>
  <c r="N2689" i="21"/>
  <c r="L2689" i="21"/>
  <c r="J2689" i="21"/>
  <c r="E2683" i="21"/>
  <c r="F2683" i="21"/>
  <c r="Q2689" i="21"/>
  <c r="M2689" i="21"/>
  <c r="O2689" i="21"/>
  <c r="K2689" i="21"/>
  <c r="D2684" i="21"/>
  <c r="H2690" i="21"/>
  <c r="F2684" i="21"/>
  <c r="E2684" i="21"/>
  <c r="I2690" i="21"/>
  <c r="P2690" i="21"/>
  <c r="N2690" i="21"/>
  <c r="L2690" i="21"/>
  <c r="J2690" i="21"/>
  <c r="O2690" i="21"/>
  <c r="Q2690" i="21"/>
  <c r="M2690" i="21"/>
  <c r="K2690" i="21"/>
  <c r="H2691" i="21"/>
  <c r="D2685" i="21"/>
  <c r="P2691" i="21"/>
  <c r="N2691" i="21"/>
  <c r="L2691" i="21"/>
  <c r="J2691" i="21"/>
  <c r="I2691" i="21"/>
  <c r="E2685" i="21"/>
  <c r="F2685" i="21"/>
  <c r="O2691" i="21"/>
  <c r="K2691" i="21"/>
  <c r="Q2691" i="21"/>
  <c r="M2691" i="21"/>
  <c r="D2686" i="21"/>
  <c r="H2692" i="21"/>
  <c r="E2686" i="21"/>
  <c r="F2686" i="21"/>
  <c r="N2692" i="21"/>
  <c r="L2692" i="21"/>
  <c r="J2692" i="21"/>
  <c r="I2692" i="21"/>
  <c r="P2692" i="21"/>
  <c r="O2692" i="21"/>
  <c r="K2692" i="21"/>
  <c r="Q2692" i="21"/>
  <c r="M2692" i="21"/>
  <c r="H2693" i="21"/>
  <c r="D2687" i="21"/>
  <c r="L2693" i="21"/>
  <c r="J2693" i="21"/>
  <c r="I2693" i="21"/>
  <c r="P2693" i="21"/>
  <c r="N2693" i="21"/>
  <c r="E2687" i="21"/>
  <c r="F2687" i="21"/>
  <c r="M2693" i="21"/>
  <c r="Q2693" i="21"/>
  <c r="O2693" i="21"/>
  <c r="K2693" i="21"/>
  <c r="D2688" i="21"/>
  <c r="H2694" i="21"/>
  <c r="F2688" i="21"/>
  <c r="E2688" i="21"/>
  <c r="L2694" i="21"/>
  <c r="J2694" i="21"/>
  <c r="I2694" i="21"/>
  <c r="P2694" i="21"/>
  <c r="N2694" i="21"/>
  <c r="Q2694" i="21"/>
  <c r="M2694" i="21"/>
  <c r="O2694" i="21"/>
  <c r="K2694" i="21"/>
  <c r="H2695" i="21"/>
  <c r="D2689" i="21"/>
  <c r="N2695" i="21"/>
  <c r="L2695" i="21"/>
  <c r="J2695" i="21"/>
  <c r="I2695" i="21"/>
  <c r="P2695" i="21"/>
  <c r="F2689" i="21"/>
  <c r="E2689" i="21"/>
  <c r="O2695" i="21"/>
  <c r="K2695" i="21"/>
  <c r="Q2695" i="21"/>
  <c r="M2695" i="21"/>
  <c r="D2690" i="21"/>
  <c r="H2696" i="21"/>
  <c r="F2690" i="21"/>
  <c r="E2690" i="21"/>
  <c r="P2696" i="21"/>
  <c r="N2696" i="21"/>
  <c r="L2696" i="21"/>
  <c r="J2696" i="21"/>
  <c r="I2696" i="21"/>
  <c r="K2696" i="21"/>
  <c r="Q2696" i="21"/>
  <c r="O2696" i="21"/>
  <c r="M2696" i="21"/>
  <c r="H2697" i="21"/>
  <c r="D2691" i="21"/>
  <c r="I2697" i="21"/>
  <c r="P2697" i="21"/>
  <c r="N2697" i="21"/>
  <c r="L2697" i="21"/>
  <c r="J2697" i="21"/>
  <c r="F2691" i="21"/>
  <c r="E2691" i="21"/>
  <c r="Q2697" i="21"/>
  <c r="M2697" i="21"/>
  <c r="O2697" i="21"/>
  <c r="K2697" i="21"/>
  <c r="D2692" i="21"/>
  <c r="H2698" i="21"/>
  <c r="E2692" i="21"/>
  <c r="F2692" i="21"/>
  <c r="I2698" i="21"/>
  <c r="P2698" i="21"/>
  <c r="N2698" i="21"/>
  <c r="L2698" i="21"/>
  <c r="J2698" i="21"/>
  <c r="Q2698" i="21"/>
  <c r="M2698" i="21"/>
  <c r="O2698" i="21"/>
  <c r="K2698" i="21"/>
  <c r="H2699" i="21"/>
  <c r="D2693" i="21"/>
  <c r="P2699" i="21"/>
  <c r="N2699" i="21"/>
  <c r="L2699" i="21"/>
  <c r="J2699" i="21"/>
  <c r="I2699" i="21"/>
  <c r="F2693" i="21"/>
  <c r="E2693" i="21"/>
  <c r="O2699" i="21"/>
  <c r="K2699" i="21"/>
  <c r="Q2699" i="21"/>
  <c r="M2699" i="21"/>
  <c r="D2694" i="21"/>
  <c r="H2700" i="21"/>
  <c r="E2694" i="21"/>
  <c r="F2694" i="21"/>
  <c r="N2700" i="21"/>
  <c r="L2700" i="21"/>
  <c r="J2700" i="21"/>
  <c r="I2700" i="21"/>
  <c r="P2700" i="21"/>
  <c r="O2700" i="21"/>
  <c r="K2700" i="21"/>
  <c r="Q2700" i="21"/>
  <c r="M2700" i="21"/>
  <c r="H2701" i="21"/>
  <c r="D2695" i="21"/>
  <c r="L2701" i="21"/>
  <c r="J2701" i="21"/>
  <c r="I2701" i="21"/>
  <c r="P2701" i="21"/>
  <c r="N2701" i="21"/>
  <c r="F2695" i="21"/>
  <c r="E2695" i="21"/>
  <c r="Q2701" i="21"/>
  <c r="M2701" i="21"/>
  <c r="O2701" i="21"/>
  <c r="K2701" i="21"/>
  <c r="D2696" i="21"/>
  <c r="H2702" i="21"/>
  <c r="F2696" i="21"/>
  <c r="E2696" i="21"/>
  <c r="L2702" i="21"/>
  <c r="J2702" i="21"/>
  <c r="I2702" i="21"/>
  <c r="P2702" i="21"/>
  <c r="N2702" i="21"/>
  <c r="Q2702" i="21"/>
  <c r="M2702" i="21"/>
  <c r="O2702" i="21"/>
  <c r="K2702" i="21"/>
  <c r="H2703" i="21"/>
  <c r="D2697" i="21"/>
  <c r="N2703" i="21"/>
  <c r="L2703" i="21"/>
  <c r="J2703" i="21"/>
  <c r="I2703" i="21"/>
  <c r="P2703" i="21"/>
  <c r="F2697" i="21"/>
  <c r="E2697" i="21"/>
  <c r="O2703" i="21"/>
  <c r="K2703" i="21"/>
  <c r="Q2703" i="21"/>
  <c r="M2703" i="21"/>
  <c r="D2698" i="21"/>
  <c r="H2704" i="21"/>
  <c r="F2698" i="21"/>
  <c r="E2698" i="21"/>
  <c r="P2704" i="21"/>
  <c r="N2704" i="21"/>
  <c r="L2704" i="21"/>
  <c r="J2704" i="21"/>
  <c r="I2704" i="21"/>
  <c r="O2704" i="21"/>
  <c r="K2704" i="21"/>
  <c r="Q2704" i="21"/>
  <c r="M2704" i="21"/>
  <c r="H2705" i="21"/>
  <c r="D2699" i="21"/>
  <c r="I2705" i="21"/>
  <c r="P2705" i="21"/>
  <c r="N2705" i="21"/>
  <c r="L2705" i="21"/>
  <c r="J2705" i="21"/>
  <c r="F2699" i="21"/>
  <c r="E2699" i="21"/>
  <c r="Q2705" i="21"/>
  <c r="M2705" i="21"/>
  <c r="O2705" i="21"/>
  <c r="K2705" i="21"/>
  <c r="D2700" i="21"/>
  <c r="H2706" i="21"/>
  <c r="E2700" i="21"/>
  <c r="F2700" i="21"/>
  <c r="I2706" i="21"/>
  <c r="P2706" i="21"/>
  <c r="N2706" i="21"/>
  <c r="L2706" i="21"/>
  <c r="J2706" i="21"/>
  <c r="O2706" i="21"/>
  <c r="Q2706" i="21"/>
  <c r="M2706" i="21"/>
  <c r="K2706" i="21"/>
  <c r="H2707" i="21"/>
  <c r="D2701" i="21"/>
  <c r="P2707" i="21"/>
  <c r="N2707" i="21"/>
  <c r="L2707" i="21"/>
  <c r="J2707" i="21"/>
  <c r="I2707" i="21"/>
  <c r="F2701" i="21"/>
  <c r="E2701" i="21"/>
  <c r="O2707" i="21"/>
  <c r="K2707" i="21"/>
  <c r="Q2707" i="21"/>
  <c r="M2707" i="21"/>
  <c r="D2702" i="21"/>
  <c r="H2708" i="21"/>
  <c r="F2702" i="21"/>
  <c r="E2702" i="21"/>
  <c r="N2708" i="21"/>
  <c r="L2708" i="21"/>
  <c r="J2708" i="21"/>
  <c r="I2708" i="21"/>
  <c r="P2708" i="21"/>
  <c r="O2708" i="21"/>
  <c r="K2708" i="21"/>
  <c r="Q2708" i="21"/>
  <c r="M2708" i="21"/>
  <c r="H2709" i="21"/>
  <c r="D2703" i="21"/>
  <c r="L2709" i="21"/>
  <c r="J2709" i="21"/>
  <c r="I2709" i="21"/>
  <c r="P2709" i="21"/>
  <c r="N2709" i="21"/>
  <c r="E2703" i="21"/>
  <c r="F2703" i="21"/>
  <c r="M2709" i="21"/>
  <c r="Q2709" i="21"/>
  <c r="O2709" i="21"/>
  <c r="K2709" i="21"/>
  <c r="H2710" i="21"/>
  <c r="D2704" i="21"/>
  <c r="L2710" i="21"/>
  <c r="J2710" i="21"/>
  <c r="I2710" i="21"/>
  <c r="P2710" i="21"/>
  <c r="N2710" i="21"/>
  <c r="E2704" i="21"/>
  <c r="F2704" i="21"/>
  <c r="Q2710" i="21"/>
  <c r="M2710" i="21"/>
  <c r="O2710" i="21"/>
  <c r="K2710" i="21"/>
  <c r="H2711" i="21"/>
  <c r="D2705" i="21"/>
  <c r="N2711" i="21"/>
  <c r="L2711" i="21"/>
  <c r="J2711" i="21"/>
  <c r="I2711" i="21"/>
  <c r="P2711" i="21"/>
  <c r="F2705" i="21"/>
  <c r="E2705" i="21"/>
  <c r="O2711" i="21"/>
  <c r="K2711" i="21"/>
  <c r="Q2711" i="21"/>
  <c r="M2711" i="21"/>
  <c r="D2706" i="21"/>
  <c r="H2712" i="21"/>
  <c r="E2706" i="21"/>
  <c r="F2706" i="21"/>
  <c r="P2712" i="21"/>
  <c r="N2712" i="21"/>
  <c r="L2712" i="21"/>
  <c r="J2712" i="21"/>
  <c r="I2712" i="21"/>
  <c r="K2712" i="21"/>
  <c r="Q2712" i="21"/>
  <c r="O2712" i="21"/>
  <c r="M2712" i="21"/>
  <c r="H2713" i="21"/>
  <c r="D2707" i="21"/>
  <c r="I2713" i="21"/>
  <c r="P2713" i="21"/>
  <c r="N2713" i="21"/>
  <c r="L2713" i="21"/>
  <c r="J2713" i="21"/>
  <c r="E2707" i="21"/>
  <c r="F2707" i="21"/>
  <c r="Q2713" i="21"/>
  <c r="M2713" i="21"/>
  <c r="O2713" i="21"/>
  <c r="K2713" i="21"/>
  <c r="D2708" i="21"/>
  <c r="H2714" i="21"/>
  <c r="E2708" i="21"/>
  <c r="F2708" i="21"/>
  <c r="I2714" i="21"/>
  <c r="P2714" i="21"/>
  <c r="N2714" i="21"/>
  <c r="L2714" i="21"/>
  <c r="J2714" i="21"/>
  <c r="Q2714" i="21"/>
  <c r="M2714" i="21"/>
  <c r="O2714" i="21"/>
  <c r="K2714" i="21"/>
  <c r="H2715" i="21"/>
  <c r="D2709" i="21"/>
  <c r="P2715" i="21"/>
  <c r="N2715" i="21"/>
  <c r="L2715" i="21"/>
  <c r="J2715" i="21"/>
  <c r="I2715" i="21"/>
  <c r="F2709" i="21"/>
  <c r="E2709" i="21"/>
  <c r="O2715" i="21"/>
  <c r="K2715" i="21"/>
  <c r="Q2715" i="21"/>
  <c r="M2715" i="21"/>
  <c r="D2710" i="21"/>
  <c r="H2716" i="21"/>
  <c r="E2710" i="21"/>
  <c r="F2710" i="21"/>
  <c r="N2716" i="21"/>
  <c r="L2716" i="21"/>
  <c r="J2716" i="21"/>
  <c r="I2716" i="21"/>
  <c r="P2716" i="21"/>
  <c r="O2716" i="21"/>
  <c r="K2716" i="21"/>
  <c r="Q2716" i="21"/>
  <c r="M2716" i="21"/>
  <c r="H2717" i="21"/>
  <c r="D2711" i="21"/>
  <c r="L2717" i="21"/>
  <c r="J2717" i="21"/>
  <c r="I2717" i="21"/>
  <c r="P2717" i="21"/>
  <c r="N2717" i="21"/>
  <c r="E2711" i="21"/>
  <c r="F2711" i="21"/>
  <c r="Q2717" i="21"/>
  <c r="M2717" i="21"/>
  <c r="O2717" i="21"/>
  <c r="K2717" i="21"/>
  <c r="D2712" i="21"/>
  <c r="H2718" i="21"/>
  <c r="F2712" i="21"/>
  <c r="E2712" i="21"/>
  <c r="L2718" i="21"/>
  <c r="J2718" i="21"/>
  <c r="I2718" i="21"/>
  <c r="P2718" i="21"/>
  <c r="N2718" i="21"/>
  <c r="Q2718" i="21"/>
  <c r="M2718" i="21"/>
  <c r="O2718" i="21"/>
  <c r="K2718" i="21"/>
  <c r="H2719" i="21"/>
  <c r="D2713" i="21"/>
  <c r="N2719" i="21"/>
  <c r="L2719" i="21"/>
  <c r="J2719" i="21"/>
  <c r="I2719" i="21"/>
  <c r="P2719" i="21"/>
  <c r="E2713" i="21"/>
  <c r="F2713" i="21"/>
  <c r="O2719" i="21"/>
  <c r="K2719" i="21"/>
  <c r="Q2719" i="21"/>
  <c r="M2719" i="21"/>
  <c r="D2714" i="21"/>
  <c r="H2720" i="21"/>
  <c r="E2714" i="21"/>
  <c r="F2714" i="21"/>
  <c r="P2720" i="21"/>
  <c r="N2720" i="21"/>
  <c r="L2720" i="21"/>
  <c r="J2720" i="21"/>
  <c r="I2720" i="21"/>
  <c r="O2720" i="21"/>
  <c r="K2720" i="21"/>
  <c r="Q2720" i="21"/>
  <c r="M2720" i="21"/>
  <c r="H2721" i="21"/>
  <c r="D2715" i="21"/>
  <c r="I2721" i="21"/>
  <c r="P2721" i="21"/>
  <c r="N2721" i="21"/>
  <c r="L2721" i="21"/>
  <c r="J2721" i="21"/>
  <c r="E2715" i="21"/>
  <c r="F2715" i="21"/>
  <c r="Q2721" i="21"/>
  <c r="M2721" i="21"/>
  <c r="O2721" i="21"/>
  <c r="K2721" i="21"/>
  <c r="D2716" i="21"/>
  <c r="H2722" i="21"/>
  <c r="F2716" i="21"/>
  <c r="E2716" i="21"/>
  <c r="I2722" i="21"/>
  <c r="P2722" i="21"/>
  <c r="N2722" i="21"/>
  <c r="L2722" i="21"/>
  <c r="J2722" i="21"/>
  <c r="O2722" i="21"/>
  <c r="Q2722" i="21"/>
  <c r="M2722" i="21"/>
  <c r="K2722" i="21"/>
  <c r="H2723" i="21"/>
  <c r="D2717" i="21"/>
  <c r="P2723" i="21"/>
  <c r="N2723" i="21"/>
  <c r="L2723" i="21"/>
  <c r="J2723" i="21"/>
  <c r="I2723" i="21"/>
  <c r="F2717" i="21"/>
  <c r="E2717" i="21"/>
  <c r="O2723" i="21"/>
  <c r="K2723" i="21"/>
  <c r="Q2723" i="21"/>
  <c r="M2723" i="21"/>
  <c r="D2718" i="21"/>
  <c r="H2724" i="21"/>
  <c r="F2718" i="21"/>
  <c r="E2718" i="21"/>
  <c r="N2724" i="21"/>
  <c r="L2724" i="21"/>
  <c r="J2724" i="21"/>
  <c r="I2724" i="21"/>
  <c r="P2724" i="21"/>
  <c r="O2724" i="21"/>
  <c r="K2724" i="21"/>
  <c r="Q2724" i="21"/>
  <c r="M2724" i="21"/>
  <c r="H2725" i="21"/>
  <c r="D2719" i="21"/>
  <c r="L2725" i="21"/>
  <c r="J2725" i="21"/>
  <c r="I2725" i="21"/>
  <c r="P2725" i="21"/>
  <c r="N2725" i="21"/>
  <c r="E2719" i="21"/>
  <c r="F2719" i="21"/>
  <c r="M2725" i="21"/>
  <c r="Q2725" i="21"/>
  <c r="O2725" i="21"/>
  <c r="K2725" i="21"/>
  <c r="D2720" i="21"/>
  <c r="H2726" i="21"/>
  <c r="F2720" i="21"/>
  <c r="E2720" i="21"/>
  <c r="L2726" i="21"/>
  <c r="J2726" i="21"/>
  <c r="I2726" i="21"/>
  <c r="P2726" i="21"/>
  <c r="N2726" i="21"/>
  <c r="Q2726" i="21"/>
  <c r="M2726" i="21"/>
  <c r="O2726" i="21"/>
  <c r="K2726" i="21"/>
  <c r="H2727" i="21"/>
  <c r="D2721" i="21"/>
  <c r="N2727" i="21"/>
  <c r="L2727" i="21"/>
  <c r="J2727" i="21"/>
  <c r="I2727" i="21"/>
  <c r="P2727" i="21"/>
  <c r="F2721" i="21"/>
  <c r="E2721" i="21"/>
  <c r="O2727" i="21"/>
  <c r="K2727" i="21"/>
  <c r="Q2727" i="21"/>
  <c r="M2727" i="21"/>
  <c r="D2722" i="21"/>
  <c r="H2728" i="21"/>
  <c r="E2722" i="21"/>
  <c r="F2722" i="21"/>
  <c r="P2728" i="21"/>
  <c r="N2728" i="21"/>
  <c r="L2728" i="21"/>
  <c r="J2728" i="21"/>
  <c r="I2728" i="21"/>
  <c r="K2728" i="21"/>
  <c r="Q2728" i="21"/>
  <c r="O2728" i="21"/>
  <c r="M2728" i="21"/>
  <c r="H2729" i="21"/>
  <c r="D2723" i="21"/>
  <c r="I2729" i="21"/>
  <c r="P2729" i="21"/>
  <c r="N2729" i="21"/>
  <c r="L2729" i="21"/>
  <c r="J2729" i="21"/>
  <c r="E2723" i="21"/>
  <c r="F2723" i="21"/>
  <c r="Q2729" i="21"/>
  <c r="M2729" i="21"/>
  <c r="O2729" i="21"/>
  <c r="K2729" i="21"/>
  <c r="D2724" i="21"/>
  <c r="H2730" i="21"/>
  <c r="E2724" i="21"/>
  <c r="F2724" i="21"/>
  <c r="I2730" i="21"/>
  <c r="P2730" i="21"/>
  <c r="N2730" i="21"/>
  <c r="L2730" i="21"/>
  <c r="J2730" i="21"/>
  <c r="Q2730" i="21"/>
  <c r="M2730" i="21"/>
  <c r="O2730" i="21"/>
  <c r="K2730" i="21"/>
  <c r="H2731" i="21"/>
  <c r="D2725" i="21"/>
  <c r="P2731" i="21"/>
  <c r="N2731" i="21"/>
  <c r="L2731" i="21"/>
  <c r="J2731" i="21"/>
  <c r="I2731" i="21"/>
  <c r="E2725" i="21"/>
  <c r="F2725" i="21"/>
  <c r="O2731" i="21"/>
  <c r="K2731" i="21"/>
  <c r="Q2731" i="21"/>
  <c r="M2731" i="21"/>
  <c r="D2726" i="21"/>
  <c r="H2732" i="21"/>
  <c r="E2726" i="21"/>
  <c r="F2726" i="21"/>
  <c r="N2732" i="21"/>
  <c r="L2732" i="21"/>
  <c r="J2732" i="21"/>
  <c r="I2732" i="21"/>
  <c r="P2732" i="21"/>
  <c r="O2732" i="21"/>
  <c r="K2732" i="21"/>
  <c r="Q2732" i="21"/>
  <c r="M2732" i="21"/>
  <c r="H2733" i="21"/>
  <c r="D2727" i="21"/>
  <c r="L2733" i="21"/>
  <c r="J2733" i="21"/>
  <c r="I2733" i="21"/>
  <c r="P2733" i="21"/>
  <c r="N2733" i="21"/>
  <c r="F2727" i="21"/>
  <c r="E2727" i="21"/>
  <c r="Q2733" i="21"/>
  <c r="M2733" i="21"/>
  <c r="O2733" i="21"/>
  <c r="K2733" i="21"/>
  <c r="D2728" i="21"/>
  <c r="H2734" i="21"/>
  <c r="F2728" i="21"/>
  <c r="E2728" i="21"/>
  <c r="L2734" i="21"/>
  <c r="J2734" i="21"/>
  <c r="I2734" i="21"/>
  <c r="P2734" i="21"/>
  <c r="N2734" i="21"/>
  <c r="Q2734" i="21"/>
  <c r="M2734" i="21"/>
  <c r="O2734" i="21"/>
  <c r="K2734" i="21"/>
  <c r="H2735" i="21"/>
  <c r="D2729" i="21"/>
  <c r="N2735" i="21"/>
  <c r="L2735" i="21"/>
  <c r="J2735" i="21"/>
  <c r="I2735" i="21"/>
  <c r="P2735" i="21"/>
  <c r="E2729" i="21"/>
  <c r="F2729" i="21"/>
  <c r="O2735" i="21"/>
  <c r="K2735" i="21"/>
  <c r="Q2735" i="21"/>
  <c r="M2735" i="21"/>
  <c r="D2730" i="21"/>
  <c r="H2736" i="21"/>
  <c r="E2730" i="21"/>
  <c r="F2730" i="21"/>
  <c r="P2736" i="21"/>
  <c r="N2736" i="21"/>
  <c r="L2736" i="21"/>
  <c r="J2736" i="21"/>
  <c r="I2736" i="21"/>
  <c r="O2736" i="21"/>
  <c r="K2736" i="21"/>
  <c r="Q2736" i="21"/>
  <c r="M2736" i="21"/>
  <c r="H2737" i="21"/>
  <c r="D2731" i="21"/>
  <c r="I2737" i="21"/>
  <c r="P2737" i="21"/>
  <c r="N2737" i="21"/>
  <c r="L2737" i="21"/>
  <c r="J2737" i="21"/>
  <c r="F2731" i="21"/>
  <c r="E2731" i="21"/>
  <c r="Q2737" i="21"/>
  <c r="M2737" i="21"/>
  <c r="O2737" i="21"/>
  <c r="K2737" i="21"/>
  <c r="D2732" i="21"/>
  <c r="H2738" i="21"/>
  <c r="E2732" i="21"/>
  <c r="F2732" i="21"/>
  <c r="I2738" i="21"/>
  <c r="P2738" i="21"/>
  <c r="N2738" i="21"/>
  <c r="L2738" i="21"/>
  <c r="J2738" i="21"/>
  <c r="O2738" i="21"/>
  <c r="Q2738" i="21"/>
  <c r="M2738" i="21"/>
  <c r="K2738" i="21"/>
  <c r="H2739" i="21"/>
  <c r="D2733" i="21"/>
  <c r="P2739" i="21"/>
  <c r="N2739" i="21"/>
  <c r="L2739" i="21"/>
  <c r="J2739" i="21"/>
  <c r="I2739" i="21"/>
  <c r="F2733" i="21"/>
  <c r="E2733" i="21"/>
  <c r="O2739" i="21"/>
  <c r="K2739" i="21"/>
  <c r="Q2739" i="21"/>
  <c r="M2739" i="21"/>
  <c r="D2734" i="21"/>
  <c r="H2740" i="21"/>
  <c r="E2734" i="21"/>
  <c r="F2734" i="21"/>
  <c r="N2740" i="21"/>
  <c r="L2740" i="21"/>
  <c r="J2740" i="21"/>
  <c r="I2740" i="21"/>
  <c r="P2740" i="21"/>
  <c r="O2740" i="21"/>
  <c r="K2740" i="21"/>
  <c r="Q2740" i="21"/>
  <c r="M2740" i="21"/>
  <c r="H2741" i="21"/>
  <c r="D2735" i="21"/>
  <c r="L2741" i="21"/>
  <c r="J2741" i="21"/>
  <c r="I2741" i="21"/>
  <c r="P2741" i="21"/>
  <c r="N2741" i="21"/>
  <c r="E2735" i="21"/>
  <c r="F2735" i="21"/>
  <c r="M2741" i="21"/>
  <c r="Q2741" i="21"/>
  <c r="O2741" i="21"/>
  <c r="K2741" i="21"/>
  <c r="D2736" i="21"/>
  <c r="H2742" i="21"/>
  <c r="E2736" i="21"/>
  <c r="F2736" i="21"/>
  <c r="L2742" i="21"/>
  <c r="J2742" i="21"/>
  <c r="I2742" i="21"/>
  <c r="P2742" i="21"/>
  <c r="N2742" i="21"/>
  <c r="Q2742" i="21"/>
  <c r="M2742" i="21"/>
  <c r="O2742" i="21"/>
  <c r="K2742" i="21"/>
  <c r="H2743" i="21"/>
  <c r="D2737" i="21"/>
  <c r="N2743" i="21"/>
  <c r="L2743" i="21"/>
  <c r="J2743" i="21"/>
  <c r="I2743" i="21"/>
  <c r="P2743" i="21"/>
  <c r="F2737" i="21"/>
  <c r="E2737" i="21"/>
  <c r="O2743" i="21"/>
  <c r="K2743" i="21"/>
  <c r="Q2743" i="21"/>
  <c r="M2743" i="21"/>
  <c r="D2738" i="21"/>
  <c r="H2744" i="21"/>
  <c r="E2738" i="21"/>
  <c r="F2738" i="21"/>
  <c r="P2744" i="21"/>
  <c r="N2744" i="21"/>
  <c r="L2744" i="21"/>
  <c r="J2744" i="21"/>
  <c r="I2744" i="21"/>
  <c r="K2744" i="21"/>
  <c r="Q2744" i="21"/>
  <c r="O2744" i="21"/>
  <c r="M2744" i="21"/>
  <c r="H2745" i="21"/>
  <c r="D2739" i="21"/>
  <c r="I2745" i="21"/>
  <c r="P2745" i="21"/>
  <c r="N2745" i="21"/>
  <c r="L2745" i="21"/>
  <c r="J2745" i="21"/>
  <c r="E2739" i="21"/>
  <c r="F2739" i="21"/>
  <c r="Q2745" i="21"/>
  <c r="M2745" i="21"/>
  <c r="O2745" i="21"/>
  <c r="K2745" i="21"/>
  <c r="D2740" i="21"/>
  <c r="H2746" i="21"/>
  <c r="F2740" i="21"/>
  <c r="E2740" i="21"/>
  <c r="I2746" i="21"/>
  <c r="P2746" i="21"/>
  <c r="N2746" i="21"/>
  <c r="L2746" i="21"/>
  <c r="J2746" i="21"/>
  <c r="Q2746" i="21"/>
  <c r="M2746" i="21"/>
  <c r="O2746" i="21"/>
  <c r="K2746" i="21"/>
  <c r="H2747" i="21"/>
  <c r="D2741" i="21"/>
  <c r="P2747" i="21"/>
  <c r="N2747" i="21"/>
  <c r="L2747" i="21"/>
  <c r="J2747" i="21"/>
  <c r="I2747" i="21"/>
  <c r="F2741" i="21"/>
  <c r="E2741" i="21"/>
  <c r="O2747" i="21"/>
  <c r="K2747" i="21"/>
  <c r="Q2747" i="21"/>
  <c r="M2747" i="21"/>
  <c r="D2742" i="21"/>
  <c r="H2748" i="21"/>
  <c r="F2742" i="21"/>
  <c r="E2742" i="21"/>
  <c r="N2748" i="21"/>
  <c r="L2748" i="21"/>
  <c r="J2748" i="21"/>
  <c r="I2748" i="21"/>
  <c r="P2748" i="21"/>
  <c r="O2748" i="21"/>
  <c r="K2748" i="21"/>
  <c r="Q2748" i="21"/>
  <c r="M2748" i="21"/>
  <c r="H2749" i="21"/>
  <c r="D2743" i="21"/>
  <c r="L2749" i="21"/>
  <c r="J2749" i="21"/>
  <c r="I2749" i="21"/>
  <c r="P2749" i="21"/>
  <c r="N2749" i="21"/>
  <c r="F2743" i="21"/>
  <c r="E2743" i="21"/>
  <c r="Q2749" i="21"/>
  <c r="M2749" i="21"/>
  <c r="O2749" i="21"/>
  <c r="K2749" i="21"/>
  <c r="D2744" i="21"/>
  <c r="H2750" i="21"/>
  <c r="F2744" i="21"/>
  <c r="E2744" i="21"/>
  <c r="L2750" i="21"/>
  <c r="J2750" i="21"/>
  <c r="I2750" i="21"/>
  <c r="P2750" i="21"/>
  <c r="N2750" i="21"/>
  <c r="Q2750" i="21"/>
  <c r="M2750" i="21"/>
  <c r="O2750" i="21"/>
  <c r="K2750" i="21"/>
  <c r="H2751" i="21"/>
  <c r="D2745" i="21"/>
  <c r="N2751" i="21"/>
  <c r="L2751" i="21"/>
  <c r="J2751" i="21"/>
  <c r="I2751" i="21"/>
  <c r="P2751" i="21"/>
  <c r="F2745" i="21"/>
  <c r="E2745" i="21"/>
  <c r="O2751" i="21"/>
  <c r="K2751" i="21"/>
  <c r="Q2751" i="21"/>
  <c r="M2751" i="21"/>
  <c r="D2746" i="21"/>
  <c r="H2752" i="21"/>
  <c r="E2746" i="21"/>
  <c r="F2746" i="21"/>
  <c r="P2752" i="21"/>
  <c r="N2752" i="21"/>
  <c r="L2752" i="21"/>
  <c r="J2752" i="21"/>
  <c r="I2752" i="21"/>
  <c r="O2752" i="21"/>
  <c r="K2752" i="21"/>
  <c r="Q2752" i="21"/>
  <c r="M2752" i="21"/>
  <c r="H2753" i="21"/>
  <c r="D2747" i="21"/>
  <c r="I2753" i="21"/>
  <c r="P2753" i="21"/>
  <c r="N2753" i="21"/>
  <c r="L2753" i="21"/>
  <c r="J2753" i="21"/>
  <c r="E2747" i="21"/>
  <c r="F2747" i="21"/>
  <c r="Q2753" i="21"/>
  <c r="M2753" i="21"/>
  <c r="O2753" i="21"/>
  <c r="K2753" i="21"/>
  <c r="D2748" i="21"/>
  <c r="H2754" i="21"/>
  <c r="F2748" i="21"/>
  <c r="E2748" i="21"/>
  <c r="I2754" i="21"/>
  <c r="P2754" i="21"/>
  <c r="N2754" i="21"/>
  <c r="L2754" i="21"/>
  <c r="J2754" i="21"/>
  <c r="O2754" i="21"/>
  <c r="Q2754" i="21"/>
  <c r="M2754" i="21"/>
  <c r="K2754" i="21"/>
  <c r="H2755" i="21"/>
  <c r="D2749" i="21"/>
  <c r="P2755" i="21"/>
  <c r="N2755" i="21"/>
  <c r="L2755" i="21"/>
  <c r="J2755" i="21"/>
  <c r="I2755" i="21"/>
  <c r="F2749" i="21"/>
  <c r="E2749" i="21"/>
  <c r="K2755" i="21"/>
  <c r="O2755" i="21"/>
  <c r="Q2755" i="21"/>
  <c r="M2755" i="21"/>
  <c r="D2750" i="21"/>
  <c r="H2756" i="21"/>
  <c r="E2750" i="21"/>
  <c r="F2750" i="21"/>
  <c r="N2756" i="21"/>
  <c r="L2756" i="21"/>
  <c r="J2756" i="21"/>
  <c r="I2756" i="21"/>
  <c r="P2756" i="21"/>
  <c r="O2756" i="21"/>
  <c r="K2756" i="21"/>
  <c r="Q2756" i="21"/>
  <c r="M2756" i="21"/>
  <c r="H2757" i="21"/>
  <c r="D2751" i="21"/>
  <c r="L2757" i="21"/>
  <c r="J2757" i="21"/>
  <c r="I2757" i="21"/>
  <c r="P2757" i="21"/>
  <c r="N2757" i="21"/>
  <c r="E2751" i="21"/>
  <c r="F2751" i="21"/>
  <c r="M2757" i="21"/>
  <c r="Q2757" i="21"/>
  <c r="O2757" i="21"/>
  <c r="K2757" i="21"/>
  <c r="D2752" i="21"/>
  <c r="H2758" i="21"/>
  <c r="F2752" i="21"/>
  <c r="E2752" i="21"/>
  <c r="L2758" i="21"/>
  <c r="J2758" i="21"/>
  <c r="I2758" i="21"/>
  <c r="P2758" i="21"/>
  <c r="N2758" i="21"/>
  <c r="Q2758" i="21"/>
  <c r="M2758" i="21"/>
  <c r="O2758" i="21"/>
  <c r="K2758" i="21"/>
  <c r="H2759" i="21"/>
  <c r="D2753" i="21"/>
  <c r="N2759" i="21"/>
  <c r="L2759" i="21"/>
  <c r="J2759" i="21"/>
  <c r="I2759" i="21"/>
  <c r="P2759" i="21"/>
  <c r="F2753" i="21"/>
  <c r="E2753" i="21"/>
  <c r="O2759" i="21"/>
  <c r="K2759" i="21"/>
  <c r="Q2759" i="21"/>
  <c r="M2759" i="21"/>
  <c r="D2754" i="21"/>
  <c r="H2760" i="21"/>
  <c r="F2754" i="21"/>
  <c r="E2754" i="21"/>
  <c r="P2760" i="21"/>
  <c r="N2760" i="21"/>
  <c r="L2760" i="21"/>
  <c r="J2760" i="21"/>
  <c r="I2760" i="21"/>
  <c r="K2760" i="21"/>
  <c r="Q2760" i="21"/>
  <c r="O2760" i="21"/>
  <c r="M2760" i="21"/>
  <c r="H2761" i="21"/>
  <c r="D2755" i="21"/>
  <c r="I2761" i="21"/>
  <c r="P2761" i="21"/>
  <c r="N2761" i="21"/>
  <c r="L2761" i="21"/>
  <c r="J2761" i="21"/>
  <c r="F2755" i="21"/>
  <c r="E2755" i="21"/>
  <c r="Q2761" i="21"/>
  <c r="M2761" i="21"/>
  <c r="O2761" i="21"/>
  <c r="K2761" i="21"/>
  <c r="D2756" i="21"/>
  <c r="H2762" i="21"/>
  <c r="E2756" i="21"/>
  <c r="F2756" i="21"/>
  <c r="I2762" i="21"/>
  <c r="P2762" i="21"/>
  <c r="N2762" i="21"/>
  <c r="L2762" i="21"/>
  <c r="J2762" i="21"/>
  <c r="Q2762" i="21"/>
  <c r="M2762" i="21"/>
  <c r="O2762" i="21"/>
  <c r="K2762" i="21"/>
  <c r="D2757" i="21"/>
  <c r="H2763" i="21"/>
  <c r="F2757" i="21"/>
  <c r="E2757" i="21"/>
  <c r="P2763" i="21"/>
  <c r="N2763" i="21"/>
  <c r="L2763" i="21"/>
  <c r="J2763" i="21"/>
  <c r="I2763" i="21"/>
  <c r="O2763" i="21"/>
  <c r="K2763" i="21"/>
  <c r="Q2763" i="21"/>
  <c r="M2763" i="21"/>
  <c r="H2764" i="21"/>
  <c r="D2758" i="21"/>
  <c r="N2764" i="21"/>
  <c r="L2764" i="21"/>
  <c r="J2764" i="21"/>
  <c r="I2764" i="21"/>
  <c r="P2764" i="21"/>
  <c r="E2758" i="21"/>
  <c r="F2758" i="21"/>
  <c r="O2764" i="21"/>
  <c r="K2764" i="21"/>
  <c r="Q2764" i="21"/>
  <c r="M2764" i="21"/>
  <c r="H2765" i="21"/>
  <c r="D2759" i="21"/>
  <c r="L2765" i="21"/>
  <c r="J2765" i="21"/>
  <c r="I2765" i="21"/>
  <c r="P2765" i="21"/>
  <c r="N2765" i="21"/>
  <c r="F2759" i="21"/>
  <c r="E2759" i="21"/>
  <c r="Q2765" i="21"/>
  <c r="M2765" i="21"/>
  <c r="O2765" i="21"/>
  <c r="K2765" i="21"/>
  <c r="D2760" i="21"/>
  <c r="H2766" i="21"/>
  <c r="F2760" i="21"/>
  <c r="E2760" i="21"/>
  <c r="L2766" i="21"/>
  <c r="J2766" i="21"/>
  <c r="I2766" i="21"/>
  <c r="P2766" i="21"/>
  <c r="N2766" i="21"/>
  <c r="Q2766" i="21"/>
  <c r="M2766" i="21"/>
  <c r="O2766" i="21"/>
  <c r="K2766" i="21"/>
  <c r="H2767" i="21"/>
  <c r="D2761" i="21"/>
  <c r="N2767" i="21"/>
  <c r="L2767" i="21"/>
  <c r="J2767" i="21"/>
  <c r="I2767" i="21"/>
  <c r="P2767" i="21"/>
  <c r="F2761" i="21"/>
  <c r="E2761" i="21"/>
  <c r="O2767" i="21"/>
  <c r="K2767" i="21"/>
  <c r="Q2767" i="21"/>
  <c r="M2767" i="21"/>
  <c r="D2762" i="21"/>
  <c r="H2768" i="21"/>
  <c r="F2762" i="21"/>
  <c r="E2762" i="21"/>
  <c r="P2768" i="21"/>
  <c r="N2768" i="21"/>
  <c r="L2768" i="21"/>
  <c r="J2768" i="21"/>
  <c r="I2768" i="21"/>
  <c r="O2768" i="21"/>
  <c r="K2768" i="21"/>
  <c r="Q2768" i="21"/>
  <c r="M2768" i="21"/>
  <c r="H2769" i="21"/>
  <c r="D2763" i="21"/>
  <c r="I2769" i="21"/>
  <c r="P2769" i="21"/>
  <c r="N2769" i="21"/>
  <c r="L2769" i="21"/>
  <c r="J2769" i="21"/>
  <c r="F2763" i="21"/>
  <c r="E2763" i="21"/>
  <c r="Q2769" i="21"/>
  <c r="M2769" i="21"/>
  <c r="O2769" i="21"/>
  <c r="K2769" i="21"/>
  <c r="D2764" i="21"/>
  <c r="H2770" i="21"/>
  <c r="E2764" i="21"/>
  <c r="F2764" i="21"/>
  <c r="I2770" i="21"/>
  <c r="P2770" i="21"/>
  <c r="N2770" i="21"/>
  <c r="L2770" i="21"/>
  <c r="J2770" i="21"/>
  <c r="O2770" i="21"/>
  <c r="Q2770" i="21"/>
  <c r="M2770" i="21"/>
  <c r="K2770" i="21"/>
  <c r="D2765" i="21"/>
  <c r="H2771" i="21"/>
  <c r="E2765" i="21"/>
  <c r="F2765" i="21"/>
  <c r="P2771" i="21"/>
  <c r="N2771" i="21"/>
  <c r="L2771" i="21"/>
  <c r="J2771" i="21"/>
  <c r="I2771" i="21"/>
  <c r="O2771" i="21"/>
  <c r="K2771" i="21"/>
  <c r="Q2771" i="21"/>
  <c r="M2771" i="21"/>
  <c r="H2772" i="21"/>
  <c r="D2766" i="21"/>
  <c r="N2772" i="21"/>
  <c r="L2772" i="21"/>
  <c r="J2772" i="21"/>
  <c r="I2772" i="21"/>
  <c r="P2772" i="21"/>
  <c r="F2766" i="21"/>
  <c r="E2766" i="21"/>
  <c r="O2772" i="21"/>
  <c r="K2772" i="21"/>
  <c r="Q2772" i="21"/>
  <c r="M2772" i="21"/>
  <c r="D2767" i="21"/>
  <c r="H2773" i="21"/>
  <c r="F2767" i="21"/>
  <c r="E2767" i="21"/>
  <c r="L2773" i="21"/>
  <c r="J2773" i="21"/>
  <c r="I2773" i="21"/>
  <c r="P2773" i="21"/>
  <c r="N2773" i="21"/>
  <c r="M2773" i="21"/>
  <c r="Q2773" i="21"/>
  <c r="O2773" i="21"/>
  <c r="K2773" i="21"/>
  <c r="H2774" i="21"/>
  <c r="D2768" i="21"/>
  <c r="L2774" i="21"/>
  <c r="J2774" i="21"/>
  <c r="I2774" i="21"/>
  <c r="P2774" i="21"/>
  <c r="N2774" i="21"/>
  <c r="E2768" i="21"/>
  <c r="F2768" i="21"/>
  <c r="Q2774" i="21"/>
  <c r="M2774" i="21"/>
  <c r="O2774" i="21"/>
  <c r="K2774" i="21"/>
  <c r="D2769" i="21"/>
  <c r="H2775" i="21"/>
  <c r="F2769" i="21"/>
  <c r="E2769" i="21"/>
  <c r="N2775" i="21"/>
  <c r="L2775" i="21"/>
  <c r="J2775" i="21"/>
  <c r="I2775" i="21"/>
  <c r="P2775" i="21"/>
  <c r="O2775" i="21"/>
  <c r="K2775" i="21"/>
  <c r="Q2775" i="21"/>
  <c r="M2775" i="21"/>
  <c r="H2776" i="21"/>
  <c r="D2770" i="21"/>
  <c r="P2776" i="21"/>
  <c r="N2776" i="21"/>
  <c r="L2776" i="21"/>
  <c r="J2776" i="21"/>
  <c r="I2776" i="21"/>
  <c r="E2770" i="21"/>
  <c r="F2770" i="21"/>
  <c r="K2776" i="21"/>
  <c r="Q2776" i="21"/>
  <c r="O2776" i="21"/>
  <c r="M2776" i="21"/>
  <c r="D2771" i="21"/>
  <c r="H2777" i="21"/>
  <c r="E2771" i="21"/>
  <c r="F2771" i="21"/>
  <c r="I2777" i="21"/>
  <c r="P2777" i="21"/>
  <c r="N2777" i="21"/>
  <c r="L2777" i="21"/>
  <c r="J2777" i="21"/>
  <c r="Q2777" i="21"/>
  <c r="M2777" i="21"/>
  <c r="O2777" i="21"/>
  <c r="K2777" i="21"/>
  <c r="H2778" i="21"/>
  <c r="D2772" i="21"/>
  <c r="I2778" i="21"/>
  <c r="P2778" i="21"/>
  <c r="N2778" i="21"/>
  <c r="L2778" i="21"/>
  <c r="J2778" i="21"/>
  <c r="E2772" i="21"/>
  <c r="F2772" i="21"/>
  <c r="Q2778" i="21"/>
  <c r="M2778" i="21"/>
  <c r="O2778" i="21"/>
  <c r="K2778" i="21"/>
  <c r="D2773" i="21"/>
  <c r="H2779" i="21"/>
  <c r="F2773" i="21"/>
  <c r="E2773" i="21"/>
  <c r="P2779" i="21"/>
  <c r="N2779" i="21"/>
  <c r="L2779" i="21"/>
  <c r="J2779" i="21"/>
  <c r="I2779" i="21"/>
  <c r="O2779" i="21"/>
  <c r="K2779" i="21"/>
  <c r="Q2779" i="21"/>
  <c r="M2779" i="21"/>
  <c r="H2780" i="21"/>
  <c r="D2774" i="21"/>
  <c r="N2780" i="21"/>
  <c r="L2780" i="21"/>
  <c r="J2780" i="21"/>
  <c r="I2780" i="21"/>
  <c r="P2780" i="21"/>
  <c r="E2774" i="21"/>
  <c r="F2774" i="21"/>
  <c r="O2780" i="21"/>
  <c r="K2780" i="21"/>
  <c r="Q2780" i="21"/>
  <c r="M2780" i="21"/>
  <c r="D2775" i="21"/>
  <c r="H2781" i="21"/>
  <c r="E2775" i="21"/>
  <c r="F2775" i="21"/>
  <c r="L2781" i="21"/>
  <c r="J2781" i="21"/>
  <c r="I2781" i="21"/>
  <c r="P2781" i="21"/>
  <c r="N2781" i="21"/>
  <c r="Q2781" i="21"/>
  <c r="M2781" i="21"/>
  <c r="O2781" i="21"/>
  <c r="K2781" i="21"/>
  <c r="H2782" i="21"/>
  <c r="D2776" i="21"/>
  <c r="L2782" i="21"/>
  <c r="J2782" i="21"/>
  <c r="I2782" i="21"/>
  <c r="P2782" i="21"/>
  <c r="N2782" i="21"/>
  <c r="F2776" i="21"/>
  <c r="E2776" i="21"/>
  <c r="Q2782" i="21"/>
  <c r="M2782" i="21"/>
  <c r="O2782" i="21"/>
  <c r="K2782" i="21"/>
  <c r="D2777" i="21"/>
  <c r="H2783" i="21"/>
  <c r="E2777" i="21"/>
  <c r="F2777" i="21"/>
  <c r="N2783" i="21"/>
  <c r="L2783" i="21"/>
  <c r="J2783" i="21"/>
  <c r="I2783" i="21"/>
  <c r="P2783" i="21"/>
  <c r="O2783" i="21"/>
  <c r="K2783" i="21"/>
  <c r="Q2783" i="21"/>
  <c r="M2783" i="21"/>
  <c r="H2784" i="21"/>
  <c r="D2778" i="21"/>
  <c r="P2784" i="21"/>
  <c r="N2784" i="21"/>
  <c r="L2784" i="21"/>
  <c r="J2784" i="21"/>
  <c r="I2784" i="21"/>
  <c r="E2778" i="21"/>
  <c r="F2778" i="21"/>
  <c r="O2784" i="21"/>
  <c r="K2784" i="21"/>
  <c r="Q2784" i="21"/>
  <c r="M2784" i="21"/>
  <c r="D2779" i="21"/>
  <c r="H2785" i="21"/>
  <c r="E2779" i="21"/>
  <c r="F2779" i="21"/>
  <c r="I2785" i="21"/>
  <c r="P2785" i="21"/>
  <c r="N2785" i="21"/>
  <c r="L2785" i="21"/>
  <c r="J2785" i="21"/>
  <c r="Q2785" i="21"/>
  <c r="M2785" i="21"/>
  <c r="O2785" i="21"/>
  <c r="K2785" i="21"/>
  <c r="H2786" i="21"/>
  <c r="D2780" i="21"/>
  <c r="I2786" i="21"/>
  <c r="P2786" i="21"/>
  <c r="N2786" i="21"/>
  <c r="L2786" i="21"/>
  <c r="J2786" i="21"/>
  <c r="F2780" i="21"/>
  <c r="E2780" i="21"/>
  <c r="O2786" i="21"/>
  <c r="Q2786" i="21"/>
  <c r="M2786" i="21"/>
  <c r="K2786" i="21"/>
  <c r="D2781" i="21"/>
  <c r="H2787" i="21"/>
  <c r="E2781" i="21"/>
  <c r="F2781" i="21"/>
  <c r="P2787" i="21"/>
  <c r="N2787" i="21"/>
  <c r="L2787" i="21"/>
  <c r="J2787" i="21"/>
  <c r="I2787" i="21"/>
  <c r="O2787" i="21"/>
  <c r="K2787" i="21"/>
  <c r="Q2787" i="21"/>
  <c r="M2787" i="21"/>
  <c r="H2788" i="21"/>
  <c r="D2782" i="21"/>
  <c r="N2788" i="21"/>
  <c r="L2788" i="21"/>
  <c r="J2788" i="21"/>
  <c r="I2788" i="21"/>
  <c r="P2788" i="21"/>
  <c r="F2782" i="21"/>
  <c r="E2782" i="21"/>
  <c r="O2788" i="21"/>
  <c r="K2788" i="21"/>
  <c r="Q2788" i="21"/>
  <c r="M2788" i="21"/>
  <c r="D2783" i="21"/>
  <c r="H2789" i="21"/>
  <c r="E2783" i="21"/>
  <c r="F2783" i="21"/>
  <c r="L2789" i="21"/>
  <c r="J2789" i="21"/>
  <c r="I2789" i="21"/>
  <c r="P2789" i="21"/>
  <c r="N2789" i="21"/>
  <c r="M2789" i="21"/>
  <c r="Q2789" i="21"/>
  <c r="O2789" i="21"/>
  <c r="K2789" i="21"/>
  <c r="H2790" i="21"/>
  <c r="D2784" i="21"/>
  <c r="L2790" i="21"/>
  <c r="J2790" i="21"/>
  <c r="I2790" i="21"/>
  <c r="P2790" i="21"/>
  <c r="N2790" i="21"/>
  <c r="F2784" i="21"/>
  <c r="E2784" i="21"/>
  <c r="Q2790" i="21"/>
  <c r="M2790" i="21"/>
  <c r="O2790" i="21"/>
  <c r="K2790" i="21"/>
  <c r="D2785" i="21"/>
  <c r="H2791" i="21"/>
  <c r="F2785" i="21"/>
  <c r="E2785" i="21"/>
  <c r="N2791" i="21"/>
  <c r="L2791" i="21"/>
  <c r="J2791" i="21"/>
  <c r="I2791" i="21"/>
  <c r="P2791" i="21"/>
  <c r="O2791" i="21"/>
  <c r="K2791" i="21"/>
  <c r="Q2791" i="21"/>
  <c r="M2791" i="21"/>
  <c r="H2792" i="21"/>
  <c r="D2786" i="21"/>
  <c r="P2792" i="21"/>
  <c r="N2792" i="21"/>
  <c r="L2792" i="21"/>
  <c r="J2792" i="21"/>
  <c r="I2792" i="21"/>
  <c r="E2786" i="21"/>
  <c r="F2786" i="21"/>
  <c r="K2792" i="21"/>
  <c r="Q2792" i="21"/>
  <c r="O2792" i="21"/>
  <c r="M2792" i="21"/>
  <c r="D2787" i="21"/>
  <c r="H2793" i="21"/>
  <c r="E2787" i="21"/>
  <c r="F2787" i="21"/>
  <c r="I2793" i="21"/>
  <c r="P2793" i="21"/>
  <c r="N2793" i="21"/>
  <c r="L2793" i="21"/>
  <c r="J2793" i="21"/>
  <c r="Q2793" i="21"/>
  <c r="M2793" i="21"/>
  <c r="O2793" i="21"/>
  <c r="K2793" i="21"/>
  <c r="H2794" i="21"/>
  <c r="D2788" i="21"/>
  <c r="I2794" i="21"/>
  <c r="P2794" i="21"/>
  <c r="N2794" i="21"/>
  <c r="L2794" i="21"/>
  <c r="J2794" i="21"/>
  <c r="E2788" i="21"/>
  <c r="F2788" i="21"/>
  <c r="Q2794" i="21"/>
  <c r="M2794" i="21"/>
  <c r="O2794" i="21"/>
  <c r="K2794" i="21"/>
  <c r="D2789" i="21"/>
  <c r="H2795" i="21"/>
  <c r="E2789" i="21"/>
  <c r="F2789" i="21"/>
  <c r="P2795" i="21"/>
  <c r="N2795" i="21"/>
  <c r="L2795" i="21"/>
  <c r="J2795" i="21"/>
  <c r="I2795" i="21"/>
  <c r="O2795" i="21"/>
  <c r="K2795" i="21"/>
  <c r="Q2795" i="21"/>
  <c r="M2795" i="21"/>
  <c r="H2796" i="21"/>
  <c r="D2790" i="21"/>
  <c r="N2796" i="21"/>
  <c r="L2796" i="21"/>
  <c r="J2796" i="21"/>
  <c r="I2796" i="21"/>
  <c r="P2796" i="21"/>
  <c r="E2790" i="21"/>
  <c r="F2790" i="21"/>
  <c r="O2796" i="21"/>
  <c r="K2796" i="21"/>
  <c r="Q2796" i="21"/>
  <c r="M2796" i="21"/>
  <c r="D2791" i="21"/>
  <c r="H2797" i="21"/>
  <c r="F2791" i="21"/>
  <c r="E2791" i="21"/>
  <c r="L2797" i="21"/>
  <c r="J2797" i="21"/>
  <c r="I2797" i="21"/>
  <c r="P2797" i="21"/>
  <c r="N2797" i="21"/>
  <c r="Q2797" i="21"/>
  <c r="M2797" i="21"/>
  <c r="O2797" i="21"/>
  <c r="K2797" i="21"/>
  <c r="H2798" i="21"/>
  <c r="D2792" i="21"/>
  <c r="L2798" i="21"/>
  <c r="J2798" i="21"/>
  <c r="I2798" i="21"/>
  <c r="P2798" i="21"/>
  <c r="N2798" i="21"/>
  <c r="E2792" i="21"/>
  <c r="F2792" i="21"/>
  <c r="Q2798" i="21"/>
  <c r="M2798" i="21"/>
  <c r="O2798" i="21"/>
  <c r="K2798" i="21"/>
  <c r="D2793" i="21"/>
  <c r="H2799" i="21"/>
  <c r="E2793" i="21"/>
  <c r="F2793" i="21"/>
  <c r="N2799" i="21"/>
  <c r="L2799" i="21"/>
  <c r="J2799" i="21"/>
  <c r="I2799" i="21"/>
  <c r="P2799" i="21"/>
  <c r="O2799" i="21"/>
  <c r="K2799" i="21"/>
  <c r="Q2799" i="21"/>
  <c r="M2799" i="21"/>
  <c r="H2800" i="21"/>
  <c r="D2794" i="21"/>
  <c r="P2800" i="21"/>
  <c r="N2800" i="21"/>
  <c r="L2800" i="21"/>
  <c r="J2800" i="21"/>
  <c r="I2800" i="21"/>
  <c r="E2794" i="21"/>
  <c r="F2794" i="21"/>
  <c r="O2800" i="21"/>
  <c r="K2800" i="21"/>
  <c r="Q2800" i="21"/>
  <c r="M2800" i="21"/>
  <c r="D2795" i="21"/>
  <c r="H2801" i="21"/>
  <c r="F2795" i="21"/>
  <c r="E2795" i="21"/>
  <c r="I2801" i="21"/>
  <c r="P2801" i="21"/>
  <c r="N2801" i="21"/>
  <c r="L2801" i="21"/>
  <c r="J2801" i="21"/>
  <c r="Q2801" i="21"/>
  <c r="M2801" i="21"/>
  <c r="O2801" i="21"/>
  <c r="K2801" i="21"/>
  <c r="H2802" i="21"/>
  <c r="D2796" i="21"/>
  <c r="I2802" i="21"/>
  <c r="P2802" i="21"/>
  <c r="N2802" i="21"/>
  <c r="L2802" i="21"/>
  <c r="J2802" i="21"/>
  <c r="F2796" i="21"/>
  <c r="E2796" i="21"/>
  <c r="O2802" i="21"/>
  <c r="Q2802" i="21"/>
  <c r="M2802" i="21"/>
  <c r="K2802" i="21"/>
  <c r="D2797" i="21"/>
  <c r="H2803" i="21"/>
  <c r="F2797" i="21"/>
  <c r="E2797" i="21"/>
  <c r="P2803" i="21"/>
  <c r="N2803" i="21"/>
  <c r="L2803" i="21"/>
  <c r="J2803" i="21"/>
  <c r="I2803" i="21"/>
  <c r="O2803" i="21"/>
  <c r="K2803" i="21"/>
  <c r="Q2803" i="21"/>
  <c r="M2803" i="21"/>
  <c r="H2804" i="21"/>
  <c r="D2798" i="21"/>
  <c r="N2804" i="21"/>
  <c r="L2804" i="21"/>
  <c r="J2804" i="21"/>
  <c r="I2804" i="21"/>
  <c r="P2804" i="21"/>
  <c r="E2798" i="21"/>
  <c r="F2798" i="21"/>
  <c r="O2804" i="21"/>
  <c r="K2804" i="21"/>
  <c r="Q2804" i="21"/>
  <c r="M2804" i="21"/>
  <c r="D2799" i="21"/>
  <c r="H2805" i="21"/>
  <c r="E2799" i="21"/>
  <c r="F2799" i="21"/>
  <c r="L2805" i="21"/>
  <c r="J2805" i="21"/>
  <c r="I2805" i="21"/>
  <c r="P2805" i="21"/>
  <c r="N2805" i="21"/>
  <c r="M2805" i="21"/>
  <c r="Q2805" i="21"/>
  <c r="O2805" i="21"/>
  <c r="K2805" i="21"/>
  <c r="H2806" i="21"/>
  <c r="D2800" i="21"/>
  <c r="L2806" i="21"/>
  <c r="J2806" i="21"/>
  <c r="I2806" i="21"/>
  <c r="P2806" i="21"/>
  <c r="N2806" i="21"/>
  <c r="E2800" i="21"/>
  <c r="F2800" i="21"/>
  <c r="Q2806" i="21"/>
  <c r="M2806" i="21"/>
  <c r="O2806" i="21"/>
  <c r="K2806" i="21"/>
  <c r="D2801" i="21"/>
  <c r="H2807" i="21"/>
  <c r="E2801" i="21"/>
  <c r="F2801" i="21"/>
  <c r="N2807" i="21"/>
  <c r="L2807" i="21"/>
  <c r="J2807" i="21"/>
  <c r="I2807" i="21"/>
  <c r="P2807" i="21"/>
  <c r="O2807" i="21"/>
  <c r="K2807" i="21"/>
  <c r="Q2807" i="21"/>
  <c r="M2807" i="21"/>
  <c r="H2808" i="21"/>
  <c r="D2802" i="21"/>
  <c r="P2808" i="21"/>
  <c r="N2808" i="21"/>
  <c r="L2808" i="21"/>
  <c r="J2808" i="21"/>
  <c r="I2808" i="21"/>
  <c r="F2802" i="21"/>
  <c r="E2802" i="21"/>
  <c r="K2808" i="21"/>
  <c r="Q2808" i="21"/>
  <c r="O2808" i="21"/>
  <c r="M2808" i="21"/>
  <c r="D2803" i="21"/>
  <c r="H2809" i="21"/>
  <c r="E2803" i="21"/>
  <c r="F2803" i="21"/>
  <c r="I2809" i="21"/>
  <c r="P2809" i="21"/>
  <c r="N2809" i="21"/>
  <c r="L2809" i="21"/>
  <c r="J2809" i="21"/>
  <c r="Q2809" i="21"/>
  <c r="M2809" i="21"/>
  <c r="O2809" i="21"/>
  <c r="K2809" i="21"/>
  <c r="H2810" i="21"/>
  <c r="D2804" i="21"/>
  <c r="I2810" i="21"/>
  <c r="J2810" i="21"/>
  <c r="P2810" i="21"/>
  <c r="N2810" i="21"/>
  <c r="L2810" i="21"/>
  <c r="F2804" i="21"/>
  <c r="E2804" i="21"/>
  <c r="Q2810" i="21"/>
  <c r="M2810" i="21"/>
  <c r="O2810" i="21"/>
  <c r="K2810" i="21"/>
  <c r="D2805" i="21"/>
  <c r="H2811" i="21"/>
  <c r="F2805" i="21"/>
  <c r="E2805" i="21"/>
  <c r="N2811" i="21"/>
  <c r="P2811" i="21"/>
  <c r="L2811" i="21"/>
  <c r="J2811" i="21"/>
  <c r="I2811" i="21"/>
  <c r="M2811" i="21"/>
  <c r="K2811" i="21"/>
  <c r="Q2811" i="21"/>
  <c r="O2811" i="21"/>
  <c r="H2812" i="21"/>
  <c r="D2806" i="21"/>
  <c r="N2812" i="21"/>
  <c r="L2812" i="21"/>
  <c r="J2812" i="21"/>
  <c r="I2812" i="21"/>
  <c r="P2812" i="21"/>
  <c r="F2806" i="21"/>
  <c r="E2806" i="21"/>
  <c r="M2812" i="21"/>
  <c r="K2812" i="21"/>
  <c r="Q2812" i="21"/>
  <c r="O2812" i="21"/>
  <c r="D2807" i="21"/>
  <c r="H2813" i="21"/>
  <c r="F2807" i="21"/>
  <c r="E2807" i="21"/>
  <c r="I2813" i="21"/>
  <c r="L2813" i="21"/>
  <c r="J2813" i="21"/>
  <c r="P2813" i="21"/>
  <c r="N2813" i="21"/>
  <c r="M2813" i="21"/>
  <c r="O2813" i="21"/>
  <c r="K2813" i="21"/>
  <c r="Q2813" i="21"/>
  <c r="H2814" i="21"/>
  <c r="D2808" i="21"/>
  <c r="L2814" i="21"/>
  <c r="I2814" i="21"/>
  <c r="J2814" i="21"/>
  <c r="P2814" i="21"/>
  <c r="N2814" i="21"/>
  <c r="F2808" i="21"/>
  <c r="E2808" i="21"/>
  <c r="Q2814" i="21"/>
  <c r="M2814" i="21"/>
  <c r="O2814" i="21"/>
  <c r="K2814" i="21"/>
  <c r="D2809" i="21"/>
  <c r="H2815" i="21"/>
  <c r="F2809" i="21"/>
  <c r="E2809" i="21"/>
  <c r="P2815" i="21"/>
  <c r="L2815" i="21"/>
  <c r="J2815" i="21"/>
  <c r="I2815" i="21"/>
  <c r="N2815" i="21"/>
  <c r="M2815" i="21"/>
  <c r="K2815" i="21"/>
  <c r="Q2815" i="21"/>
  <c r="O2815" i="21"/>
  <c r="H2816" i="21"/>
  <c r="D2810" i="21"/>
  <c r="P2816" i="21"/>
  <c r="N2816" i="21"/>
  <c r="L2816" i="21"/>
  <c r="J2816" i="21"/>
  <c r="I2816" i="21"/>
  <c r="E2810" i="21"/>
  <c r="F2810" i="21"/>
  <c r="M2816" i="21"/>
  <c r="K2816" i="21"/>
  <c r="Q2816" i="21"/>
  <c r="O2816" i="21"/>
  <c r="D2811" i="21"/>
  <c r="H2817" i="21"/>
  <c r="E2811" i="21"/>
  <c r="F2811" i="21"/>
  <c r="J2817" i="21"/>
  <c r="P2817" i="21"/>
  <c r="N2817" i="21"/>
  <c r="I2817" i="21"/>
  <c r="L2817" i="21"/>
  <c r="M2817" i="21"/>
  <c r="O2817" i="21"/>
  <c r="K2817" i="21"/>
  <c r="Q2817" i="21"/>
  <c r="H2818" i="21"/>
  <c r="D2812" i="21"/>
  <c r="J2818" i="21"/>
  <c r="P2818" i="21"/>
  <c r="N2818" i="21"/>
  <c r="L2818" i="21"/>
  <c r="I2818" i="21"/>
  <c r="F2812" i="21"/>
  <c r="E2812" i="21"/>
  <c r="O2818" i="21"/>
  <c r="Q2818" i="21"/>
  <c r="M2818" i="21"/>
  <c r="K2818" i="21"/>
  <c r="D2813" i="21"/>
  <c r="H2819" i="21"/>
  <c r="E2813" i="21"/>
  <c r="F2813" i="21"/>
  <c r="N2819" i="21"/>
  <c r="P2819" i="21"/>
  <c r="L2819" i="21"/>
  <c r="J2819" i="21"/>
  <c r="I2819" i="21"/>
  <c r="M2819" i="21"/>
  <c r="K2819" i="21"/>
  <c r="Q2819" i="21"/>
  <c r="O2819" i="21"/>
  <c r="H2820" i="21"/>
  <c r="D2814" i="21"/>
  <c r="N2820" i="21"/>
  <c r="L2820" i="21"/>
  <c r="J2820" i="21"/>
  <c r="I2820" i="21"/>
  <c r="P2820" i="21"/>
  <c r="E2814" i="21"/>
  <c r="F2814" i="21"/>
  <c r="M2820" i="21"/>
  <c r="K2820" i="21"/>
  <c r="Q2820" i="21"/>
  <c r="O2820" i="21"/>
  <c r="D2815" i="21"/>
  <c r="H2821" i="21"/>
  <c r="E2815" i="21"/>
  <c r="F2815" i="21"/>
  <c r="I2821" i="21"/>
  <c r="L2821" i="21"/>
  <c r="J2821" i="21"/>
  <c r="P2821" i="21"/>
  <c r="N2821" i="21"/>
  <c r="O2821" i="21"/>
  <c r="M2821" i="21"/>
  <c r="K2821" i="21"/>
  <c r="Q2821" i="21"/>
  <c r="H2822" i="21"/>
  <c r="D2816" i="21"/>
  <c r="L2822" i="21"/>
  <c r="I2822" i="21"/>
  <c r="J2822" i="21"/>
  <c r="P2822" i="21"/>
  <c r="N2822" i="21"/>
  <c r="F2816" i="21"/>
  <c r="E2816" i="21"/>
  <c r="Q2822" i="21"/>
  <c r="M2822" i="21"/>
  <c r="O2822" i="21"/>
  <c r="K2822" i="21"/>
  <c r="D2817" i="21"/>
  <c r="H2823" i="21"/>
  <c r="F2817" i="21"/>
  <c r="E2817" i="21"/>
  <c r="P2823" i="21"/>
  <c r="L2823" i="21"/>
  <c r="J2823" i="21"/>
  <c r="I2823" i="21"/>
  <c r="N2823" i="21"/>
  <c r="M2823" i="21"/>
  <c r="K2823" i="21"/>
  <c r="Q2823" i="21"/>
  <c r="O2823" i="21"/>
  <c r="H2824" i="21"/>
  <c r="D2818" i="21"/>
  <c r="P2824" i="21"/>
  <c r="N2824" i="21"/>
  <c r="L2824" i="21"/>
  <c r="J2824" i="21"/>
  <c r="I2824" i="21"/>
  <c r="F2818" i="21"/>
  <c r="E2818" i="21"/>
  <c r="K2824" i="21"/>
  <c r="Q2824" i="21"/>
  <c r="M2824" i="21"/>
  <c r="O2824" i="21"/>
  <c r="D2819" i="21"/>
  <c r="H2825" i="21"/>
  <c r="F2819" i="21"/>
  <c r="E2819" i="21"/>
  <c r="J2825" i="21"/>
  <c r="P2825" i="21"/>
  <c r="N2825" i="21"/>
  <c r="I2825" i="21"/>
  <c r="L2825" i="21"/>
  <c r="M2825" i="21"/>
  <c r="O2825" i="21"/>
  <c r="K2825" i="21"/>
  <c r="Q2825" i="21"/>
  <c r="H2826" i="21"/>
  <c r="D2820" i="21"/>
  <c r="J2826" i="21"/>
  <c r="P2826" i="21"/>
  <c r="N2826" i="21"/>
  <c r="L2826" i="21"/>
  <c r="I2826" i="21"/>
  <c r="E2820" i="21"/>
  <c r="F2820" i="21"/>
  <c r="Q2826" i="21"/>
  <c r="M2826" i="21"/>
  <c r="O2826" i="21"/>
  <c r="K2826" i="21"/>
  <c r="D2821" i="21"/>
  <c r="H2827" i="21"/>
  <c r="F2821" i="21"/>
  <c r="E2821" i="21"/>
  <c r="N2827" i="21"/>
  <c r="P2827" i="21"/>
  <c r="L2827" i="21"/>
  <c r="J2827" i="21"/>
  <c r="I2827" i="21"/>
  <c r="M2827" i="21"/>
  <c r="K2827" i="21"/>
  <c r="Q2827" i="21"/>
  <c r="O2827" i="21"/>
  <c r="H2828" i="21"/>
  <c r="D2822" i="21"/>
  <c r="N2828" i="21"/>
  <c r="L2828" i="21"/>
  <c r="J2828" i="21"/>
  <c r="I2828" i="21"/>
  <c r="P2828" i="21"/>
  <c r="E2822" i="21"/>
  <c r="F2822" i="21"/>
  <c r="M2828" i="21"/>
  <c r="K2828" i="21"/>
  <c r="Q2828" i="21"/>
  <c r="O2828" i="21"/>
  <c r="D2823" i="21"/>
  <c r="H2829" i="21"/>
  <c r="F2823" i="21"/>
  <c r="E2823" i="21"/>
  <c r="I2829" i="21"/>
  <c r="L2829" i="21"/>
  <c r="J2829" i="21"/>
  <c r="P2829" i="21"/>
  <c r="N2829" i="21"/>
  <c r="M2829" i="21"/>
  <c r="O2829" i="21"/>
  <c r="K2829" i="21"/>
  <c r="Q2829" i="21"/>
  <c r="H2830" i="21"/>
  <c r="D2824" i="21"/>
  <c r="L2830" i="21"/>
  <c r="I2830" i="21"/>
  <c r="J2830" i="21"/>
  <c r="P2830" i="21"/>
  <c r="N2830" i="21"/>
  <c r="E2824" i="21"/>
  <c r="F2824" i="21"/>
  <c r="Q2830" i="21"/>
  <c r="M2830" i="21"/>
  <c r="O2830" i="21"/>
  <c r="K2830" i="21"/>
  <c r="D2825" i="21"/>
  <c r="H2831" i="21"/>
  <c r="F2825" i="21"/>
  <c r="E2825" i="21"/>
  <c r="P2831" i="21"/>
  <c r="L2831" i="21"/>
  <c r="J2831" i="21"/>
  <c r="I2831" i="21"/>
  <c r="N2831" i="21"/>
  <c r="M2831" i="21"/>
  <c r="K2831" i="21"/>
  <c r="Q2831" i="21"/>
  <c r="O2831" i="21"/>
  <c r="H2832" i="21"/>
  <c r="D2826" i="21"/>
  <c r="P2832" i="21"/>
  <c r="N2832" i="21"/>
  <c r="L2832" i="21"/>
  <c r="J2832" i="21"/>
  <c r="I2832" i="21"/>
  <c r="F2826" i="21"/>
  <c r="E2826" i="21"/>
  <c r="M2832" i="21"/>
  <c r="K2832" i="21"/>
  <c r="Q2832" i="21"/>
  <c r="O2832" i="21"/>
  <c r="D2827" i="21"/>
  <c r="H2833" i="21"/>
  <c r="F2827" i="21"/>
  <c r="E2827" i="21"/>
  <c r="J2833" i="21"/>
  <c r="P2833" i="21"/>
  <c r="N2833" i="21"/>
  <c r="I2833" i="21"/>
  <c r="L2833" i="21"/>
  <c r="M2833" i="21"/>
  <c r="O2833" i="21"/>
  <c r="K2833" i="21"/>
  <c r="Q2833" i="21"/>
  <c r="H2834" i="21"/>
  <c r="D2828" i="21"/>
  <c r="J2834" i="21"/>
  <c r="P2834" i="21"/>
  <c r="N2834" i="21"/>
  <c r="L2834" i="21"/>
  <c r="I2834" i="21"/>
  <c r="F2828" i="21"/>
  <c r="E2828" i="21"/>
  <c r="O2834" i="21"/>
  <c r="Q2834" i="21"/>
  <c r="M2834" i="21"/>
  <c r="K2834" i="21"/>
  <c r="D2829" i="21"/>
  <c r="H2835" i="21"/>
  <c r="E2829" i="21"/>
  <c r="F2829" i="21"/>
  <c r="N2835" i="21"/>
  <c r="P2835" i="21"/>
  <c r="L2835" i="21"/>
  <c r="J2835" i="21"/>
  <c r="I2835" i="21"/>
  <c r="M2835" i="21"/>
  <c r="K2835" i="21"/>
  <c r="Q2835" i="21"/>
  <c r="O2835" i="21"/>
  <c r="H2836" i="21"/>
  <c r="D2830" i="21"/>
  <c r="N2836" i="21"/>
  <c r="L2836" i="21"/>
  <c r="J2836" i="21"/>
  <c r="I2836" i="21"/>
  <c r="P2836" i="21"/>
  <c r="F2830" i="21"/>
  <c r="E2830" i="21"/>
  <c r="M2836" i="21"/>
  <c r="K2836" i="21"/>
  <c r="Q2836" i="21"/>
  <c r="O2836" i="21"/>
  <c r="D2831" i="21"/>
  <c r="H2837" i="21"/>
  <c r="F2831" i="21"/>
  <c r="E2831" i="21"/>
  <c r="I2837" i="21"/>
  <c r="L2837" i="21"/>
  <c r="J2837" i="21"/>
  <c r="P2837" i="21"/>
  <c r="N2837" i="21"/>
  <c r="O2837" i="21"/>
  <c r="M2837" i="21"/>
  <c r="K2837" i="21"/>
  <c r="Q2837" i="21"/>
  <c r="D2832" i="21"/>
  <c r="H2838" i="21"/>
  <c r="F2832" i="21"/>
  <c r="E2832" i="21"/>
  <c r="L2838" i="21"/>
  <c r="I2838" i="21"/>
  <c r="J2838" i="21"/>
  <c r="P2838" i="21"/>
  <c r="N2838" i="21"/>
  <c r="Q2838" i="21"/>
  <c r="M2838" i="21"/>
  <c r="O2838" i="21"/>
  <c r="K2838" i="21"/>
  <c r="H2839" i="21"/>
  <c r="D2833" i="21"/>
  <c r="P2839" i="21"/>
  <c r="L2839" i="21"/>
  <c r="J2839" i="21"/>
  <c r="I2839" i="21"/>
  <c r="N2839" i="21"/>
  <c r="E2833" i="21"/>
  <c r="F2833" i="21"/>
  <c r="M2839" i="21"/>
  <c r="K2839" i="21"/>
  <c r="Q2839" i="21"/>
  <c r="O2839" i="21"/>
  <c r="D2834" i="21"/>
  <c r="H2840" i="21"/>
  <c r="E2834" i="21"/>
  <c r="F2834" i="21"/>
  <c r="P2840" i="21"/>
  <c r="N2840" i="21"/>
  <c r="L2840" i="21"/>
  <c r="J2840" i="21"/>
  <c r="I2840" i="21"/>
  <c r="K2840" i="21"/>
  <c r="Q2840" i="21"/>
  <c r="M2840" i="21"/>
  <c r="O2840" i="21"/>
  <c r="H2841" i="21"/>
  <c r="D2835" i="21"/>
  <c r="J2841" i="21"/>
  <c r="P2841" i="21"/>
  <c r="N2841" i="21"/>
  <c r="I2841" i="21"/>
  <c r="L2841" i="21"/>
  <c r="F2835" i="21"/>
  <c r="E2835" i="21"/>
  <c r="M2841" i="21"/>
  <c r="O2841" i="21"/>
  <c r="K2841" i="21"/>
  <c r="Q2841" i="21"/>
  <c r="D2836" i="21"/>
  <c r="H2842" i="21"/>
  <c r="E2836" i="21"/>
  <c r="F2836" i="21"/>
  <c r="J2842" i="21"/>
  <c r="P2842" i="21"/>
  <c r="N2842" i="21"/>
  <c r="L2842" i="21"/>
  <c r="I2842" i="21"/>
  <c r="M2842" i="21"/>
  <c r="Q2842" i="21"/>
  <c r="O2842" i="21"/>
  <c r="K2842" i="21"/>
  <c r="H2843" i="21"/>
  <c r="D2837" i="21"/>
  <c r="N2843" i="21"/>
  <c r="P2843" i="21"/>
  <c r="L2843" i="21"/>
  <c r="J2843" i="21"/>
  <c r="I2843" i="21"/>
  <c r="F2837" i="21"/>
  <c r="E2837" i="21"/>
  <c r="M2843" i="21"/>
  <c r="K2843" i="21"/>
  <c r="Q2843" i="21"/>
  <c r="O2843" i="21"/>
  <c r="D2838" i="21"/>
  <c r="H2844" i="21"/>
  <c r="E2838" i="21"/>
  <c r="F2838" i="21"/>
  <c r="N2844" i="21"/>
  <c r="L2844" i="21"/>
  <c r="J2844" i="21"/>
  <c r="I2844" i="21"/>
  <c r="P2844" i="21"/>
  <c r="M2844" i="21"/>
  <c r="K2844" i="21"/>
  <c r="Q2844" i="21"/>
  <c r="O2844" i="21"/>
  <c r="H2845" i="21"/>
  <c r="D2839" i="21"/>
  <c r="I2845" i="21"/>
  <c r="L2845" i="21"/>
  <c r="J2845" i="21"/>
  <c r="P2845" i="21"/>
  <c r="N2845" i="21"/>
  <c r="E2839" i="21"/>
  <c r="F2839" i="21"/>
  <c r="M2845" i="21"/>
  <c r="O2845" i="21"/>
  <c r="K2845" i="21"/>
  <c r="Q2845" i="21"/>
  <c r="D2840" i="21"/>
  <c r="H2846" i="21"/>
  <c r="F2840" i="21"/>
  <c r="E2840" i="21"/>
  <c r="L2846" i="21"/>
  <c r="I2846" i="21"/>
  <c r="J2846" i="21"/>
  <c r="P2846" i="21"/>
  <c r="N2846" i="21"/>
  <c r="Q2846" i="21"/>
  <c r="M2846" i="21"/>
  <c r="O2846" i="21"/>
  <c r="K2846" i="21"/>
  <c r="H2847" i="21"/>
  <c r="D2841" i="21"/>
  <c r="P2847" i="21"/>
  <c r="L2847" i="21"/>
  <c r="J2847" i="21"/>
  <c r="I2847" i="21"/>
  <c r="N2847" i="21"/>
  <c r="E2841" i="21"/>
  <c r="F2841" i="21"/>
  <c r="M2847" i="21"/>
  <c r="K2847" i="21"/>
  <c r="Q2847" i="21"/>
  <c r="O2847" i="21"/>
  <c r="D2842" i="21"/>
  <c r="H2848" i="21"/>
  <c r="E2842" i="21"/>
  <c r="F2842" i="21"/>
  <c r="P2848" i="21"/>
  <c r="N2848" i="21"/>
  <c r="L2848" i="21"/>
  <c r="J2848" i="21"/>
  <c r="I2848" i="21"/>
  <c r="M2848" i="21"/>
  <c r="K2848" i="21"/>
  <c r="Q2848" i="21"/>
  <c r="O2848" i="21"/>
  <c r="H2849" i="21"/>
  <c r="D2843" i="21"/>
  <c r="J2849" i="21"/>
  <c r="P2849" i="21"/>
  <c r="N2849" i="21"/>
  <c r="I2849" i="21"/>
  <c r="L2849" i="21"/>
  <c r="E2843" i="21"/>
  <c r="F2843" i="21"/>
  <c r="M2849" i="21"/>
  <c r="O2849" i="21"/>
  <c r="K2849" i="21"/>
  <c r="Q2849" i="21"/>
  <c r="D2844" i="21"/>
  <c r="H2850" i="21"/>
  <c r="E2844" i="21"/>
  <c r="F2844" i="21"/>
  <c r="I2850" i="21"/>
  <c r="J2850" i="21"/>
  <c r="P2850" i="21"/>
  <c r="N2850" i="21"/>
  <c r="L2850" i="21"/>
  <c r="K2850" i="21"/>
  <c r="M2850" i="21"/>
  <c r="O2850" i="21"/>
  <c r="Q2850" i="21"/>
  <c r="H2851" i="21"/>
  <c r="D2845" i="21"/>
  <c r="J2851" i="21"/>
  <c r="P2851" i="21"/>
  <c r="N2851" i="21"/>
  <c r="I2851" i="21"/>
  <c r="L2851" i="21"/>
  <c r="F2845" i="21"/>
  <c r="E2845" i="21"/>
  <c r="M2851" i="21"/>
  <c r="O2851" i="21"/>
  <c r="K2851" i="21"/>
  <c r="Q2851" i="21"/>
  <c r="D2846" i="21"/>
  <c r="H2852" i="21"/>
  <c r="F2846" i="21"/>
  <c r="E2846" i="21"/>
  <c r="N2852" i="21"/>
  <c r="L2852" i="21"/>
  <c r="J2852" i="21"/>
  <c r="I2852" i="21"/>
  <c r="P2852" i="21"/>
  <c r="Q2852" i="21"/>
  <c r="O2852" i="21"/>
  <c r="M2852" i="21"/>
  <c r="K2852" i="21"/>
  <c r="H2853" i="21"/>
  <c r="D2847" i="21"/>
  <c r="P2853" i="21"/>
  <c r="N2853" i="21"/>
  <c r="L2853" i="21"/>
  <c r="J2853" i="21"/>
  <c r="I2853" i="21"/>
  <c r="F2847" i="21"/>
  <c r="E2847" i="21"/>
  <c r="Q2853" i="21"/>
  <c r="K2853" i="21"/>
  <c r="M2853" i="21"/>
  <c r="O2853" i="21"/>
  <c r="D2848" i="21"/>
  <c r="H2854" i="21"/>
  <c r="F2848" i="21"/>
  <c r="E2848" i="21"/>
  <c r="J2854" i="21"/>
  <c r="I2854" i="21"/>
  <c r="P2854" i="21"/>
  <c r="N2854" i="21"/>
  <c r="L2854" i="21"/>
  <c r="M2854" i="21"/>
  <c r="O2854" i="21"/>
  <c r="K2854" i="21"/>
  <c r="Q2854" i="21"/>
  <c r="H2855" i="21"/>
  <c r="D2849" i="21"/>
  <c r="P2855" i="21"/>
  <c r="N2855" i="21"/>
  <c r="I2855" i="21"/>
  <c r="L2855" i="21"/>
  <c r="J2855" i="21"/>
  <c r="E2849" i="21"/>
  <c r="F2849" i="21"/>
  <c r="K2855" i="21"/>
  <c r="O2855" i="21"/>
  <c r="M2855" i="21"/>
  <c r="Q2855" i="21"/>
  <c r="D2850" i="21"/>
  <c r="H2856" i="21"/>
  <c r="E2850" i="21"/>
  <c r="F2850" i="21"/>
  <c r="N2856" i="21"/>
  <c r="P2856" i="21"/>
  <c r="L2856" i="21"/>
  <c r="J2856" i="21"/>
  <c r="I2856" i="21"/>
  <c r="K2856" i="21"/>
  <c r="O2856" i="21"/>
  <c r="Q2856" i="21"/>
  <c r="M2856" i="21"/>
  <c r="H2857" i="21"/>
  <c r="D2851" i="21"/>
  <c r="L2857" i="21"/>
  <c r="J2857" i="21"/>
  <c r="I2857" i="21"/>
  <c r="P2857" i="21"/>
  <c r="N2857" i="21"/>
  <c r="E2851" i="21"/>
  <c r="F2851" i="21"/>
  <c r="Q2857" i="21"/>
  <c r="O2857" i="21"/>
  <c r="K2857" i="21"/>
  <c r="M2857" i="21"/>
  <c r="D2852" i="21"/>
  <c r="H2858" i="21"/>
  <c r="E2852" i="21"/>
  <c r="F2852" i="21"/>
  <c r="N2858" i="21"/>
  <c r="P2858" i="21"/>
  <c r="L2858" i="21"/>
  <c r="J2858" i="21"/>
  <c r="I2858" i="21"/>
  <c r="M2858" i="21"/>
  <c r="O2858" i="21"/>
  <c r="K2858" i="21"/>
  <c r="Q2858" i="21"/>
  <c r="H2859" i="21"/>
  <c r="D2853" i="21"/>
  <c r="J2859" i="21"/>
  <c r="P2859" i="21"/>
  <c r="N2859" i="21"/>
  <c r="L2859" i="21"/>
  <c r="I2859" i="21"/>
  <c r="E2853" i="21"/>
  <c r="F2853" i="21"/>
  <c r="Q2859" i="21"/>
  <c r="O2859" i="21"/>
  <c r="M2859" i="21"/>
  <c r="K2859" i="21"/>
  <c r="D2854" i="21"/>
  <c r="H2860" i="21"/>
  <c r="E2854" i="21"/>
  <c r="F2854" i="21"/>
  <c r="J2860" i="21"/>
  <c r="I2860" i="21"/>
  <c r="P2860" i="21"/>
  <c r="N2860" i="21"/>
  <c r="L2860" i="21"/>
  <c r="O2860" i="21"/>
  <c r="M2860" i="21"/>
  <c r="Q2860" i="21"/>
  <c r="K2860" i="21"/>
  <c r="H2861" i="21"/>
  <c r="D2855" i="21"/>
  <c r="L2861" i="21"/>
  <c r="I2861" i="21"/>
  <c r="J2861" i="21"/>
  <c r="P2861" i="21"/>
  <c r="N2861" i="21"/>
  <c r="E2855" i="21"/>
  <c r="F2855" i="21"/>
  <c r="K2861" i="21"/>
  <c r="Q2861" i="21"/>
  <c r="O2861" i="21"/>
  <c r="M2861" i="21"/>
  <c r="D2856" i="21"/>
  <c r="H2862" i="21"/>
  <c r="E2856" i="21"/>
  <c r="F2856" i="21"/>
  <c r="J2862" i="21"/>
  <c r="N2862" i="21"/>
  <c r="L2862" i="21"/>
  <c r="I2862" i="21"/>
  <c r="P2862" i="21"/>
  <c r="Q2862" i="21"/>
  <c r="M2862" i="21"/>
  <c r="O2862" i="21"/>
  <c r="K2862" i="21"/>
  <c r="H2863" i="21"/>
  <c r="D2857" i="21"/>
  <c r="P2863" i="21"/>
  <c r="I2863" i="21"/>
  <c r="N2863" i="21"/>
  <c r="L2863" i="21"/>
  <c r="J2863" i="21"/>
  <c r="E2857" i="21"/>
  <c r="F2857" i="21"/>
  <c r="K2863" i="21"/>
  <c r="Q2863" i="21"/>
  <c r="M2863" i="21"/>
  <c r="O2863" i="21"/>
  <c r="D2858" i="21"/>
  <c r="H2864" i="21"/>
  <c r="E2858" i="21"/>
  <c r="F2858" i="21"/>
  <c r="L2864" i="21"/>
  <c r="P2864" i="21"/>
  <c r="N2864" i="21"/>
  <c r="I2864" i="21"/>
  <c r="J2864" i="21"/>
  <c r="Q2864" i="21"/>
  <c r="K2864" i="21"/>
  <c r="M2864" i="21"/>
  <c r="O2864" i="21"/>
  <c r="H2865" i="21"/>
  <c r="D2859" i="21"/>
  <c r="I2865" i="21"/>
  <c r="P2865" i="21"/>
  <c r="N2865" i="21"/>
  <c r="L2865" i="21"/>
  <c r="J2865" i="21"/>
  <c r="E2859" i="21"/>
  <c r="F2859" i="21"/>
  <c r="K2865" i="21"/>
  <c r="Q2865" i="21"/>
  <c r="O2865" i="21"/>
  <c r="M2865" i="21"/>
  <c r="D2860" i="21"/>
  <c r="H2866" i="21"/>
  <c r="F2860" i="21"/>
  <c r="E2860" i="21"/>
  <c r="L2866" i="21"/>
  <c r="I2866" i="21"/>
  <c r="N2866" i="21"/>
  <c r="J2866" i="21"/>
  <c r="P2866" i="21"/>
  <c r="O2866" i="21"/>
  <c r="Q2866" i="21"/>
  <c r="M2866" i="21"/>
  <c r="K2866" i="21"/>
  <c r="H2867" i="21"/>
  <c r="D2861" i="21"/>
  <c r="N2867" i="21"/>
  <c r="P2867" i="21"/>
  <c r="L2867" i="21"/>
  <c r="J2867" i="21"/>
  <c r="I2867" i="21"/>
  <c r="F2861" i="21"/>
  <c r="E2861" i="21"/>
  <c r="O2867" i="21"/>
  <c r="K2867" i="21"/>
  <c r="M2867" i="21"/>
  <c r="Q2867" i="21"/>
  <c r="D2862" i="21"/>
  <c r="H2868" i="21"/>
  <c r="E2862" i="21"/>
  <c r="F2862" i="21"/>
  <c r="N2868" i="21"/>
  <c r="L2868" i="21"/>
  <c r="I2868" i="21"/>
  <c r="J2868" i="21"/>
  <c r="P2868" i="21"/>
  <c r="Q2868" i="21"/>
  <c r="K2868" i="21"/>
  <c r="M2868" i="21"/>
  <c r="O2868" i="21"/>
  <c r="H2869" i="21"/>
  <c r="D2863" i="21"/>
  <c r="P2869" i="21"/>
  <c r="N2869" i="21"/>
  <c r="J2869" i="21"/>
  <c r="I2869" i="21"/>
  <c r="L2869" i="21"/>
  <c r="E2863" i="21"/>
  <c r="F2863" i="21"/>
  <c r="M2869" i="21"/>
  <c r="O2869" i="21"/>
  <c r="Q2869" i="21"/>
  <c r="K2869" i="21"/>
  <c r="D2864" i="21"/>
  <c r="H2870" i="21"/>
  <c r="F2864" i="21"/>
  <c r="E2864" i="21"/>
  <c r="P2870" i="21"/>
  <c r="I2870" i="21"/>
  <c r="N2870" i="21"/>
  <c r="L2870" i="21"/>
  <c r="J2870" i="21"/>
  <c r="Q2870" i="21"/>
  <c r="O2870" i="21"/>
  <c r="M2870" i="21"/>
  <c r="K2870" i="21"/>
  <c r="H2871" i="21"/>
  <c r="D2865" i="21"/>
  <c r="P2871" i="21"/>
  <c r="L2871" i="21"/>
  <c r="J2871" i="21"/>
  <c r="I2871" i="21"/>
  <c r="N2871" i="21"/>
  <c r="F2865" i="21"/>
  <c r="E2865" i="21"/>
  <c r="M2871" i="21"/>
  <c r="K2871" i="21"/>
  <c r="O2871" i="21"/>
  <c r="Q2871" i="21"/>
  <c r="D2866" i="21"/>
  <c r="H2872" i="21"/>
  <c r="E2866" i="21"/>
  <c r="F2866" i="21"/>
  <c r="P2872" i="21"/>
  <c r="N2872" i="21"/>
  <c r="L2872" i="21"/>
  <c r="I2872" i="21"/>
  <c r="J2872" i="21"/>
  <c r="K2872" i="21"/>
  <c r="M2872" i="21"/>
  <c r="Q2872" i="21"/>
  <c r="O2872" i="21"/>
  <c r="H2873" i="21"/>
  <c r="D2867" i="21"/>
  <c r="J2873" i="21"/>
  <c r="I2873" i="21"/>
  <c r="L2873" i="21"/>
  <c r="P2873" i="21"/>
  <c r="N2873" i="21"/>
  <c r="E2867" i="21"/>
  <c r="F2867" i="21"/>
  <c r="Q2873" i="21"/>
  <c r="M2873" i="21"/>
  <c r="K2873" i="21"/>
  <c r="O2873" i="21"/>
  <c r="D2868" i="21"/>
  <c r="H2874" i="21"/>
  <c r="E2868" i="21"/>
  <c r="F2868" i="21"/>
  <c r="P2874" i="21"/>
  <c r="N2874" i="21"/>
  <c r="I2874" i="21"/>
  <c r="J2874" i="21"/>
  <c r="L2874" i="21"/>
  <c r="M2874" i="21"/>
  <c r="Q2874" i="21"/>
  <c r="O2874" i="21"/>
  <c r="K2874" i="21"/>
  <c r="H2875" i="21"/>
  <c r="D2869" i="21"/>
  <c r="N2875" i="21"/>
  <c r="P2875" i="21"/>
  <c r="L2875" i="21"/>
  <c r="J2875" i="21"/>
  <c r="I2875" i="21"/>
  <c r="F2869" i="21"/>
  <c r="E2869" i="21"/>
  <c r="O2875" i="21"/>
  <c r="K2875" i="21"/>
  <c r="M2875" i="21"/>
  <c r="Q2875" i="21"/>
  <c r="D2870" i="21"/>
  <c r="H2876" i="21"/>
  <c r="F2870" i="21"/>
  <c r="E2870" i="21"/>
  <c r="J2876" i="21"/>
  <c r="N2876" i="21"/>
  <c r="L2876" i="21"/>
  <c r="I2876" i="21"/>
  <c r="P2876" i="21"/>
  <c r="Q2876" i="21"/>
  <c r="K2876" i="21"/>
  <c r="M2876" i="21"/>
  <c r="O2876" i="21"/>
  <c r="H2877" i="21"/>
  <c r="D2871" i="21"/>
  <c r="N2877" i="21"/>
  <c r="P2877" i="21"/>
  <c r="J2877" i="21"/>
  <c r="I2877" i="21"/>
  <c r="L2877" i="21"/>
  <c r="F2871" i="21"/>
  <c r="E2871" i="21"/>
  <c r="Q2877" i="21"/>
  <c r="M2877" i="21"/>
  <c r="K2877" i="21"/>
  <c r="O2877" i="21"/>
  <c r="D2872" i="21"/>
  <c r="H2878" i="21"/>
  <c r="F2872" i="21"/>
  <c r="E2872" i="21"/>
  <c r="J2878" i="21"/>
  <c r="L2878" i="21"/>
  <c r="N2878" i="21"/>
  <c r="I2878" i="21"/>
  <c r="P2878" i="21"/>
  <c r="Q2878" i="21"/>
  <c r="O2878" i="21"/>
  <c r="M2878" i="21"/>
  <c r="K2878" i="21"/>
  <c r="H2879" i="21"/>
  <c r="D2873" i="21"/>
  <c r="I2879" i="21"/>
  <c r="P2879" i="21"/>
  <c r="L2879" i="21"/>
  <c r="J2879" i="21"/>
  <c r="N2879" i="21"/>
  <c r="E2873" i="21"/>
  <c r="F2873" i="21"/>
  <c r="M2879" i="21"/>
  <c r="K2879" i="21"/>
  <c r="O2879" i="21"/>
  <c r="Q2879" i="21"/>
  <c r="D2874" i="21"/>
  <c r="H2880" i="21"/>
  <c r="E2874" i="21"/>
  <c r="F2874" i="21"/>
  <c r="P2880" i="21"/>
  <c r="N2880" i="21"/>
  <c r="L2880" i="21"/>
  <c r="I2880" i="21"/>
  <c r="J2880" i="21"/>
  <c r="K2880" i="21"/>
  <c r="M2880" i="21"/>
  <c r="Q2880" i="21"/>
  <c r="O2880" i="21"/>
  <c r="H2881" i="21"/>
  <c r="D2875" i="21"/>
  <c r="J2881" i="21"/>
  <c r="I2881" i="21"/>
  <c r="L2881" i="21"/>
  <c r="P2881" i="21"/>
  <c r="N2881" i="21"/>
  <c r="E2875" i="21"/>
  <c r="F2875" i="21"/>
  <c r="Q2881" i="21"/>
  <c r="M2881" i="21"/>
  <c r="K2881" i="21"/>
  <c r="O2881" i="21"/>
  <c r="D2876" i="21"/>
  <c r="H2882" i="21"/>
  <c r="F2876" i="21"/>
  <c r="E2876" i="21"/>
  <c r="P2882" i="21"/>
  <c r="N2882" i="21"/>
  <c r="I2882" i="21"/>
  <c r="J2882" i="21"/>
  <c r="L2882" i="21"/>
  <c r="M2882" i="21"/>
  <c r="Q2882" i="21"/>
  <c r="O2882" i="21"/>
  <c r="K2882" i="21"/>
  <c r="H2883" i="21"/>
  <c r="D2877" i="21"/>
  <c r="N2883" i="21"/>
  <c r="P2883" i="21"/>
  <c r="L2883" i="21"/>
  <c r="J2883" i="21"/>
  <c r="I2883" i="21"/>
  <c r="F2877" i="21"/>
  <c r="E2877" i="21"/>
  <c r="O2883" i="21"/>
  <c r="K2883" i="21"/>
  <c r="M2883" i="21"/>
  <c r="Q2883" i="21"/>
  <c r="D2878" i="21"/>
  <c r="H2884" i="21"/>
  <c r="E2878" i="21"/>
  <c r="F2878" i="21"/>
  <c r="J2884" i="21"/>
  <c r="N2884" i="21"/>
  <c r="L2884" i="21"/>
  <c r="I2884" i="21"/>
  <c r="P2884" i="21"/>
  <c r="Q2884" i="21"/>
  <c r="M2884" i="21"/>
  <c r="K2884" i="21"/>
  <c r="O2884" i="21"/>
  <c r="H2885" i="21"/>
  <c r="D2879" i="21"/>
  <c r="N2885" i="21"/>
  <c r="P2885" i="21"/>
  <c r="I2885" i="21"/>
  <c r="L2885" i="21"/>
  <c r="J2885" i="21"/>
  <c r="E2879" i="21"/>
  <c r="F2879" i="21"/>
  <c r="Q2885" i="21"/>
  <c r="M2885" i="21"/>
  <c r="K2885" i="21"/>
  <c r="O2885" i="21"/>
  <c r="D2880" i="21"/>
  <c r="H2886" i="21"/>
  <c r="E2880" i="21"/>
  <c r="F2880" i="21"/>
  <c r="N2886" i="21"/>
  <c r="P2886" i="21"/>
  <c r="I2886" i="21"/>
  <c r="L2886" i="21"/>
  <c r="J2886" i="21"/>
  <c r="M2886" i="21"/>
  <c r="K2886" i="21"/>
  <c r="O2886" i="21"/>
  <c r="Q2886" i="21"/>
  <c r="H2887" i="21"/>
  <c r="D2881" i="21"/>
  <c r="L2887" i="21"/>
  <c r="I2887" i="21"/>
  <c r="P2887" i="21"/>
  <c r="N2887" i="21"/>
  <c r="J2887" i="21"/>
  <c r="F2881" i="21"/>
  <c r="E2881" i="21"/>
  <c r="O2887" i="21"/>
  <c r="M2887" i="21"/>
  <c r="K2887" i="21"/>
  <c r="Q2887" i="21"/>
  <c r="D2882" i="21"/>
  <c r="H2888" i="21"/>
  <c r="F2882" i="21"/>
  <c r="E2882" i="21"/>
  <c r="J2888" i="21"/>
  <c r="L2888" i="21"/>
  <c r="I2888" i="21"/>
  <c r="N2888" i="21"/>
  <c r="P2888" i="21"/>
  <c r="K2888" i="21"/>
  <c r="M2888" i="21"/>
  <c r="Q2888" i="21"/>
  <c r="O2888" i="21"/>
  <c r="H2889" i="21"/>
  <c r="D2883" i="21"/>
  <c r="I2889" i="21"/>
  <c r="L2889" i="21"/>
  <c r="J2889" i="21"/>
  <c r="P2889" i="21"/>
  <c r="N2889" i="21"/>
  <c r="F2883" i="21"/>
  <c r="E2883" i="21"/>
  <c r="O2889" i="21"/>
  <c r="K2889" i="21"/>
  <c r="M2889" i="21"/>
  <c r="Q2889" i="21"/>
  <c r="D2884" i="21"/>
  <c r="H2890" i="21"/>
  <c r="E2884" i="21"/>
  <c r="F2884" i="21"/>
  <c r="J2890" i="21"/>
  <c r="L2890" i="21"/>
  <c r="N2890" i="21"/>
  <c r="P2890" i="21"/>
  <c r="I2890" i="21"/>
  <c r="Q2890" i="21"/>
  <c r="M2890" i="21"/>
  <c r="O2890" i="21"/>
  <c r="K2890" i="21"/>
  <c r="H2891" i="21"/>
  <c r="D2885" i="21"/>
  <c r="I2891" i="21"/>
  <c r="L2891" i="21"/>
  <c r="J2891" i="21"/>
  <c r="P2891" i="21"/>
  <c r="N2891" i="21"/>
  <c r="E2885" i="21"/>
  <c r="F2885" i="21"/>
  <c r="K2891" i="21"/>
  <c r="M2891" i="21"/>
  <c r="O2891" i="21"/>
  <c r="Q2891" i="21"/>
  <c r="D2886" i="21"/>
  <c r="H2892" i="21"/>
  <c r="E2886" i="21"/>
  <c r="F2886" i="21"/>
  <c r="P2892" i="21"/>
  <c r="L2892" i="21"/>
  <c r="I2892" i="21"/>
  <c r="N2892" i="21"/>
  <c r="J2892" i="21"/>
  <c r="Q2892" i="21"/>
  <c r="M2892" i="21"/>
  <c r="K2892" i="21"/>
  <c r="O2892" i="21"/>
  <c r="H2893" i="21"/>
  <c r="D2887" i="21"/>
  <c r="N2893" i="21"/>
  <c r="P2893" i="21"/>
  <c r="L2893" i="21"/>
  <c r="J2893" i="21"/>
  <c r="I2893" i="21"/>
  <c r="E2887" i="21"/>
  <c r="F2887" i="21"/>
  <c r="M2893" i="21"/>
  <c r="O2893" i="21"/>
  <c r="Q2893" i="21"/>
  <c r="K2893" i="21"/>
  <c r="D2888" i="21"/>
  <c r="H2894" i="21"/>
  <c r="F2888" i="21"/>
  <c r="E2888" i="21"/>
  <c r="J2894" i="21"/>
  <c r="I2894" i="21"/>
  <c r="P2894" i="21"/>
  <c r="N2894" i="21"/>
  <c r="L2894" i="21"/>
  <c r="Q2894" i="21"/>
  <c r="O2894" i="21"/>
  <c r="M2894" i="21"/>
  <c r="K2894" i="21"/>
  <c r="H2895" i="21"/>
  <c r="D2889" i="21"/>
  <c r="I2895" i="21"/>
  <c r="P2895" i="21"/>
  <c r="L2895" i="21"/>
  <c r="J2895" i="21"/>
  <c r="N2895" i="21"/>
  <c r="F2889" i="21"/>
  <c r="E2889" i="21"/>
  <c r="M2895" i="21"/>
  <c r="K2895" i="21"/>
  <c r="O2895" i="21"/>
  <c r="Q2895" i="21"/>
  <c r="D2890" i="21"/>
  <c r="H2896" i="21"/>
  <c r="F2890" i="21"/>
  <c r="E2890" i="21"/>
  <c r="P2896" i="21"/>
  <c r="N2896" i="21"/>
  <c r="L2896" i="21"/>
  <c r="I2896" i="21"/>
  <c r="J2896" i="21"/>
  <c r="K2896" i="21"/>
  <c r="M2896" i="21"/>
  <c r="Q2896" i="21"/>
  <c r="O2896" i="21"/>
  <c r="H2897" i="21"/>
  <c r="D2891" i="21"/>
  <c r="J2897" i="21"/>
  <c r="I2897" i="21"/>
  <c r="L2897" i="21"/>
  <c r="P2897" i="21"/>
  <c r="N2897" i="21"/>
  <c r="F2891" i="21"/>
  <c r="E2891" i="21"/>
  <c r="K2897" i="21"/>
  <c r="M2897" i="21"/>
  <c r="Q2897" i="21"/>
  <c r="O2897" i="21"/>
  <c r="D2892" i="21"/>
  <c r="H2898" i="21"/>
  <c r="E2892" i="21"/>
  <c r="F2892" i="21"/>
  <c r="P2898" i="21"/>
  <c r="N2898" i="21"/>
  <c r="I2898" i="21"/>
  <c r="J2898" i="21"/>
  <c r="L2898" i="21"/>
  <c r="M2898" i="21"/>
  <c r="Q2898" i="21"/>
  <c r="O2898" i="21"/>
  <c r="K2898" i="21"/>
  <c r="H2899" i="21"/>
  <c r="D2893" i="21"/>
  <c r="L2899" i="21"/>
  <c r="N2899" i="21"/>
  <c r="P2899" i="21"/>
  <c r="J2899" i="21"/>
  <c r="I2899" i="21"/>
  <c r="E2893" i="21"/>
  <c r="F2893" i="21"/>
  <c r="O2899" i="21"/>
  <c r="K2899" i="21"/>
  <c r="M2899" i="21"/>
  <c r="Q2899" i="21"/>
  <c r="D2894" i="21"/>
  <c r="H2900" i="21"/>
  <c r="F2894" i="21"/>
  <c r="E2894" i="21"/>
  <c r="J2900" i="21"/>
  <c r="N2900" i="21"/>
  <c r="L2900" i="21"/>
  <c r="I2900" i="21"/>
  <c r="P2900" i="21"/>
  <c r="Q2900" i="21"/>
  <c r="M2900" i="21"/>
  <c r="K2900" i="21"/>
  <c r="O2900" i="21"/>
  <c r="H2901" i="21"/>
  <c r="D2895" i="21"/>
  <c r="N2901" i="21"/>
  <c r="P2901" i="21"/>
  <c r="J2901" i="21"/>
  <c r="I2901" i="21"/>
  <c r="L2901" i="21"/>
  <c r="F2895" i="21"/>
  <c r="E2895" i="21"/>
  <c r="Q2901" i="21"/>
  <c r="M2901" i="21"/>
  <c r="K2901" i="21"/>
  <c r="O2901" i="21"/>
  <c r="D2896" i="21"/>
  <c r="H2902" i="21"/>
  <c r="F2896" i="21"/>
  <c r="E2896" i="21"/>
  <c r="J2902" i="21"/>
  <c r="L2902" i="21"/>
  <c r="N2902" i="21"/>
  <c r="I2902" i="21"/>
  <c r="P2902" i="21"/>
  <c r="Q2902" i="21"/>
  <c r="O2902" i="21"/>
  <c r="M2902" i="21"/>
  <c r="K2902" i="21"/>
  <c r="H2903" i="21"/>
  <c r="D2897" i="21"/>
  <c r="I2903" i="21"/>
  <c r="L2903" i="21"/>
  <c r="N2903" i="21"/>
  <c r="J2903" i="21"/>
  <c r="P2903" i="21"/>
  <c r="E2897" i="21"/>
  <c r="F2897" i="21"/>
  <c r="M2903" i="21"/>
  <c r="K2903" i="21"/>
  <c r="O2903" i="21"/>
  <c r="Q2903" i="21"/>
  <c r="D2898" i="21"/>
  <c r="H2904" i="21"/>
  <c r="E2898" i="21"/>
  <c r="F2898" i="21"/>
  <c r="N2904" i="21"/>
  <c r="L2904" i="21"/>
  <c r="J2904" i="21"/>
  <c r="P2904" i="21"/>
  <c r="I2904" i="21"/>
  <c r="M2904" i="21"/>
  <c r="O2904" i="21"/>
  <c r="Q2904" i="21"/>
  <c r="K2904" i="21"/>
  <c r="H2905" i="21"/>
  <c r="D2899" i="21"/>
  <c r="J2905" i="21"/>
  <c r="L2905" i="21"/>
  <c r="I2905" i="21"/>
  <c r="N2905" i="21"/>
  <c r="P2905" i="21"/>
  <c r="E2899" i="21"/>
  <c r="F2899" i="21"/>
  <c r="Q2905" i="21"/>
  <c r="M2905" i="21"/>
  <c r="K2905" i="21"/>
  <c r="O2905" i="21"/>
  <c r="D2900" i="21"/>
  <c r="H2906" i="21"/>
  <c r="F2900" i="21"/>
  <c r="E2900" i="21"/>
  <c r="L2906" i="21"/>
  <c r="P2906" i="21"/>
  <c r="N2906" i="21"/>
  <c r="I2906" i="21"/>
  <c r="J2906" i="21"/>
  <c r="M2906" i="21"/>
  <c r="Q2906" i="21"/>
  <c r="O2906" i="21"/>
  <c r="K2906" i="21"/>
  <c r="D2901" i="21"/>
  <c r="H2907" i="21"/>
  <c r="F2901" i="21"/>
  <c r="E2901" i="21"/>
  <c r="N2907" i="21"/>
  <c r="P2907" i="21"/>
  <c r="L2907" i="21"/>
  <c r="J2907" i="21"/>
  <c r="I2907" i="21"/>
  <c r="O2907" i="21"/>
  <c r="K2907" i="21"/>
  <c r="M2907" i="21"/>
  <c r="Q2907" i="21"/>
  <c r="H2908" i="21"/>
  <c r="D2902" i="21"/>
  <c r="P2908" i="21"/>
  <c r="J2908" i="21"/>
  <c r="N2908" i="21"/>
  <c r="I2908" i="21"/>
  <c r="L2908" i="21"/>
  <c r="E2902" i="21"/>
  <c r="F2902" i="21"/>
  <c r="O2908" i="21"/>
  <c r="K2908" i="21"/>
  <c r="Q2908" i="21"/>
  <c r="M2908" i="21"/>
  <c r="D2903" i="21"/>
  <c r="H2909" i="21"/>
  <c r="E2903" i="21"/>
  <c r="F2903" i="21"/>
  <c r="I2909" i="21"/>
  <c r="P2909" i="21"/>
  <c r="L2909" i="21"/>
  <c r="N2909" i="21"/>
  <c r="J2909" i="21"/>
  <c r="Q2909" i="21"/>
  <c r="K2909" i="21"/>
  <c r="O2909" i="21"/>
  <c r="M2909" i="21"/>
  <c r="H2910" i="21"/>
  <c r="D2904" i="21"/>
  <c r="L2910" i="21"/>
  <c r="N2910" i="21"/>
  <c r="J2910" i="21"/>
  <c r="P2910" i="21"/>
  <c r="I2910" i="21"/>
  <c r="F2904" i="21"/>
  <c r="E2904" i="21"/>
  <c r="M2910" i="21"/>
  <c r="O2910" i="21"/>
  <c r="K2910" i="21"/>
  <c r="Q2910" i="21"/>
  <c r="H2911" i="21"/>
  <c r="D2905" i="21"/>
  <c r="I2911" i="21"/>
  <c r="P2911" i="21"/>
  <c r="L2911" i="21"/>
  <c r="J2911" i="21"/>
  <c r="N2911" i="21"/>
  <c r="E2905" i="21"/>
  <c r="F2905" i="21"/>
  <c r="K2911" i="21"/>
  <c r="O2911" i="21"/>
  <c r="M2911" i="21"/>
  <c r="Q2911" i="21"/>
  <c r="D2906" i="21"/>
  <c r="H2912" i="21"/>
  <c r="E2906" i="21"/>
  <c r="F2906" i="21"/>
  <c r="L2912" i="21"/>
  <c r="I2912" i="21"/>
  <c r="J2912" i="21"/>
  <c r="N2912" i="21"/>
  <c r="P2912" i="21"/>
  <c r="Q2912" i="21"/>
  <c r="K2912" i="21"/>
  <c r="M2912" i="21"/>
  <c r="O2912" i="21"/>
  <c r="H2913" i="21"/>
  <c r="D2907" i="21"/>
  <c r="P2913" i="21"/>
  <c r="L2913" i="21"/>
  <c r="J2913" i="21"/>
  <c r="N2913" i="21"/>
  <c r="I2913" i="21"/>
  <c r="E2907" i="21"/>
  <c r="F2907" i="21"/>
  <c r="K2913" i="21"/>
  <c r="Q2913" i="21"/>
  <c r="M2913" i="21"/>
  <c r="O2913" i="21"/>
  <c r="D2908" i="21"/>
  <c r="H2914" i="21"/>
  <c r="F2908" i="21"/>
  <c r="E2908" i="21"/>
  <c r="N2914" i="21"/>
  <c r="P2914" i="21"/>
  <c r="I2914" i="21"/>
  <c r="J2914" i="21"/>
  <c r="L2914" i="21"/>
  <c r="K2914" i="21"/>
  <c r="O2914" i="21"/>
  <c r="Q2914" i="21"/>
  <c r="M2914" i="21"/>
  <c r="H2915" i="21"/>
  <c r="D2909" i="21"/>
  <c r="I2915" i="21"/>
  <c r="N2915" i="21"/>
  <c r="P2915" i="21"/>
  <c r="L2915" i="21"/>
  <c r="J2915" i="21"/>
  <c r="F2909" i="21"/>
  <c r="E2909" i="21"/>
  <c r="O2915" i="21"/>
  <c r="M2915" i="21"/>
  <c r="K2915" i="21"/>
  <c r="Q2915" i="21"/>
  <c r="D2910" i="21"/>
  <c r="H2916" i="21"/>
  <c r="E2910" i="21"/>
  <c r="F2910" i="21"/>
  <c r="P2916" i="21"/>
  <c r="N2916" i="21"/>
  <c r="J2916" i="21"/>
  <c r="I2916" i="21"/>
  <c r="L2916" i="21"/>
  <c r="Q2916" i="21"/>
  <c r="O2916" i="21"/>
  <c r="K2916" i="21"/>
  <c r="M2916" i="21"/>
  <c r="H2917" i="21"/>
  <c r="D2911" i="21"/>
  <c r="I2917" i="21"/>
  <c r="J2917" i="21"/>
  <c r="P2917" i="21"/>
  <c r="L2917" i="21"/>
  <c r="N2917" i="21"/>
  <c r="E2911" i="21"/>
  <c r="F2911" i="21"/>
  <c r="K2917" i="21"/>
  <c r="Q2917" i="21"/>
  <c r="O2917" i="21"/>
  <c r="M2917" i="21"/>
  <c r="D2912" i="21"/>
  <c r="H2918" i="21"/>
  <c r="F2912" i="21"/>
  <c r="E2912" i="21"/>
  <c r="I2918" i="21"/>
  <c r="J2918" i="21"/>
  <c r="N2918" i="21"/>
  <c r="P2918" i="21"/>
  <c r="L2918" i="21"/>
  <c r="O2918" i="21"/>
  <c r="M2918" i="21"/>
  <c r="K2918" i="21"/>
  <c r="Q2918" i="21"/>
  <c r="H2919" i="21"/>
  <c r="D2913" i="21"/>
  <c r="N2919" i="21"/>
  <c r="I2919" i="21"/>
  <c r="P2919" i="21"/>
  <c r="L2919" i="21"/>
  <c r="J2919" i="21"/>
  <c r="E2913" i="21"/>
  <c r="F2913" i="21"/>
  <c r="O2919" i="21"/>
  <c r="M2919" i="21"/>
  <c r="Q2919" i="21"/>
  <c r="K2919" i="21"/>
  <c r="D2914" i="21"/>
  <c r="H2920" i="21"/>
  <c r="E2914" i="21"/>
  <c r="F2914" i="21"/>
  <c r="L2920" i="21"/>
  <c r="J2920" i="21"/>
  <c r="I2920" i="21"/>
  <c r="P2920" i="21"/>
  <c r="N2920" i="21"/>
  <c r="K2920" i="21"/>
  <c r="Q2920" i="21"/>
  <c r="M2920" i="21"/>
  <c r="O2920" i="21"/>
  <c r="H2921" i="21"/>
  <c r="D2915" i="21"/>
  <c r="N2921" i="21"/>
  <c r="L2921" i="21"/>
  <c r="I2921" i="21"/>
  <c r="P2921" i="21"/>
  <c r="J2921" i="21"/>
  <c r="E2915" i="21"/>
  <c r="F2915" i="21"/>
  <c r="O2921" i="21"/>
  <c r="M2921" i="21"/>
  <c r="K2921" i="21"/>
  <c r="Q2921" i="21"/>
  <c r="D2916" i="21"/>
  <c r="H2922" i="21"/>
  <c r="F2916" i="21"/>
  <c r="E2916" i="21"/>
  <c r="J2922" i="21"/>
  <c r="P2922" i="21"/>
  <c r="N2922" i="21"/>
  <c r="I2922" i="21"/>
  <c r="L2922" i="21"/>
  <c r="O2922" i="21"/>
  <c r="M2922" i="21"/>
  <c r="K2922" i="21"/>
  <c r="Q2922" i="21"/>
  <c r="H2923" i="21"/>
  <c r="D2917" i="21"/>
  <c r="I2923" i="21"/>
  <c r="P2923" i="21"/>
  <c r="J2923" i="21"/>
  <c r="N2923" i="21"/>
  <c r="L2923" i="21"/>
  <c r="E2917" i="21"/>
  <c r="F2917" i="21"/>
  <c r="K2923" i="21"/>
  <c r="O2923" i="21"/>
  <c r="M2923" i="21"/>
  <c r="Q2923" i="21"/>
  <c r="D2918" i="21"/>
  <c r="H2924" i="21"/>
  <c r="E2918" i="21"/>
  <c r="F2918" i="21"/>
  <c r="L2924" i="21"/>
  <c r="I2924" i="21"/>
  <c r="P2924" i="21"/>
  <c r="J2924" i="21"/>
  <c r="N2924" i="21"/>
  <c r="Q2924" i="21"/>
  <c r="M2924" i="21"/>
  <c r="O2924" i="21"/>
  <c r="K2924" i="21"/>
  <c r="H2925" i="21"/>
  <c r="D2919" i="21"/>
  <c r="J2925" i="21"/>
  <c r="P2925" i="21"/>
  <c r="N2925" i="21"/>
  <c r="L2925" i="21"/>
  <c r="I2925" i="21"/>
  <c r="E2919" i="21"/>
  <c r="F2919" i="21"/>
  <c r="O2925" i="21"/>
  <c r="M2925" i="21"/>
  <c r="Q2925" i="21"/>
  <c r="K2925" i="21"/>
  <c r="D2920" i="21"/>
  <c r="H2926" i="21"/>
  <c r="E2920" i="21"/>
  <c r="F2920" i="21"/>
  <c r="I2926" i="21"/>
  <c r="J2926" i="21"/>
  <c r="P2926" i="21"/>
  <c r="N2926" i="21"/>
  <c r="L2926" i="21"/>
  <c r="O2926" i="21"/>
  <c r="K2926" i="21"/>
  <c r="Q2926" i="21"/>
  <c r="M2926" i="21"/>
  <c r="H2927" i="21"/>
  <c r="D2921" i="21"/>
  <c r="J2927" i="21"/>
  <c r="P2927" i="21"/>
  <c r="I2927" i="21"/>
  <c r="L2927" i="21"/>
  <c r="N2927" i="21"/>
  <c r="E2921" i="21"/>
  <c r="F2921" i="21"/>
  <c r="O2927" i="21"/>
  <c r="M2927" i="21"/>
  <c r="K2927" i="21"/>
  <c r="Q2927" i="21"/>
  <c r="D2922" i="21"/>
  <c r="H2928" i="21"/>
  <c r="E2922" i="21"/>
  <c r="F2922" i="21"/>
  <c r="J2928" i="21"/>
  <c r="L2928" i="21"/>
  <c r="I2928" i="21"/>
  <c r="N2928" i="21"/>
  <c r="P2928" i="21"/>
  <c r="M2928" i="21"/>
  <c r="O2928" i="21"/>
  <c r="K2928" i="21"/>
  <c r="Q2928" i="21"/>
  <c r="H2929" i="21"/>
  <c r="D2923" i="21"/>
  <c r="N2929" i="21"/>
  <c r="L2929" i="21"/>
  <c r="I2929" i="21"/>
  <c r="P2929" i="21"/>
  <c r="J2929" i="21"/>
  <c r="E2923" i="21"/>
  <c r="F2923" i="21"/>
  <c r="O2929" i="21"/>
  <c r="M2929" i="21"/>
  <c r="K2929" i="21"/>
  <c r="Q2929" i="21"/>
  <c r="D2924" i="21"/>
  <c r="H2930" i="21"/>
  <c r="F2924" i="21"/>
  <c r="E2924" i="21"/>
  <c r="L2930" i="21"/>
  <c r="P2930" i="21"/>
  <c r="N2930" i="21"/>
  <c r="I2930" i="21"/>
  <c r="J2930" i="21"/>
  <c r="O2930" i="21"/>
  <c r="K2930" i="21"/>
  <c r="Q2930" i="21"/>
  <c r="M2930" i="21"/>
  <c r="H2931" i="21"/>
  <c r="D2925" i="21"/>
  <c r="N2931" i="21"/>
  <c r="P2931" i="21"/>
  <c r="L2931" i="21"/>
  <c r="J2931" i="21"/>
  <c r="I2931" i="21"/>
  <c r="F2925" i="21"/>
  <c r="E2925" i="21"/>
  <c r="K2931" i="21"/>
  <c r="O2931" i="21"/>
  <c r="Q2931" i="21"/>
  <c r="M2931" i="21"/>
  <c r="D2926" i="21"/>
  <c r="H2932" i="21"/>
  <c r="E2926" i="21"/>
  <c r="F2926" i="21"/>
  <c r="I2932" i="21"/>
  <c r="P2932" i="21"/>
  <c r="N2932" i="21"/>
  <c r="L2932" i="21"/>
  <c r="J2932" i="21"/>
  <c r="O2932" i="21"/>
  <c r="K2932" i="21"/>
  <c r="Q2932" i="21"/>
  <c r="M2932" i="21"/>
  <c r="H2933" i="21"/>
  <c r="D2927" i="21"/>
  <c r="I2933" i="21"/>
  <c r="L2933" i="21"/>
  <c r="J2933" i="21"/>
  <c r="N2933" i="21"/>
  <c r="P2933" i="21"/>
  <c r="E2927" i="21"/>
  <c r="F2927" i="21"/>
  <c r="O2933" i="21"/>
  <c r="M2933" i="21"/>
  <c r="Q2933" i="21"/>
  <c r="K2933" i="21"/>
  <c r="D2928" i="21"/>
  <c r="H2934" i="21"/>
  <c r="F2928" i="21"/>
  <c r="E2928" i="21"/>
  <c r="I2934" i="21"/>
  <c r="J2934" i="21"/>
  <c r="P2934" i="21"/>
  <c r="N2934" i="21"/>
  <c r="L2934" i="21"/>
  <c r="O2934" i="21"/>
  <c r="K2934" i="21"/>
  <c r="Q2934" i="21"/>
  <c r="M2934" i="21"/>
  <c r="H2935" i="21"/>
  <c r="D2929" i="21"/>
  <c r="I2935" i="21"/>
  <c r="P2935" i="21"/>
  <c r="L2935" i="21"/>
  <c r="J2935" i="21"/>
  <c r="N2935" i="21"/>
  <c r="E2929" i="21"/>
  <c r="F2929" i="21"/>
  <c r="K2935" i="21"/>
  <c r="O2935" i="21"/>
  <c r="M2935" i="21"/>
  <c r="Q2935" i="21"/>
  <c r="D2930" i="21"/>
  <c r="H2936" i="21"/>
  <c r="E2930" i="21"/>
  <c r="F2930" i="21"/>
  <c r="L2936" i="21"/>
  <c r="P2936" i="21"/>
  <c r="I2936" i="21"/>
  <c r="N2936" i="21"/>
  <c r="J2936" i="21"/>
  <c r="O2936" i="21"/>
  <c r="K2936" i="21"/>
  <c r="Q2936" i="21"/>
  <c r="M2936" i="21"/>
  <c r="H2937" i="21"/>
  <c r="D2931" i="21"/>
  <c r="J2937" i="21"/>
  <c r="L2937" i="21"/>
  <c r="N2937" i="21"/>
  <c r="P2937" i="21"/>
  <c r="I2937" i="21"/>
  <c r="E2931" i="21"/>
  <c r="F2931" i="21"/>
  <c r="O2937" i="21"/>
  <c r="M2937" i="21"/>
  <c r="K2937" i="21"/>
  <c r="Q2937" i="21"/>
  <c r="D2932" i="21"/>
  <c r="H2938" i="21"/>
  <c r="E2932" i="21"/>
  <c r="F2932" i="21"/>
  <c r="L2938" i="21"/>
  <c r="P2938" i="21"/>
  <c r="N2938" i="21"/>
  <c r="I2938" i="21"/>
  <c r="J2938" i="21"/>
  <c r="O2938" i="21"/>
  <c r="M2938" i="21"/>
  <c r="K2938" i="21"/>
  <c r="Q2938" i="21"/>
  <c r="H2939" i="21"/>
  <c r="D2933" i="21"/>
  <c r="I2939" i="21"/>
  <c r="P2939" i="21"/>
  <c r="J2939" i="21"/>
  <c r="N2939" i="21"/>
  <c r="L2939" i="21"/>
  <c r="F2933" i="21"/>
  <c r="E2933" i="21"/>
  <c r="Q2939" i="21"/>
  <c r="K2939" i="21"/>
  <c r="M2939" i="21"/>
  <c r="O2939" i="21"/>
  <c r="D2934" i="21"/>
  <c r="H2940" i="21"/>
  <c r="F2934" i="21"/>
  <c r="E2934" i="21"/>
  <c r="N2940" i="21"/>
  <c r="I2940" i="21"/>
  <c r="L2940" i="21"/>
  <c r="P2940" i="21"/>
  <c r="J2940" i="21"/>
  <c r="M2940" i="21"/>
  <c r="O2940" i="21"/>
  <c r="K2940" i="21"/>
  <c r="Q2940" i="21"/>
  <c r="H2941" i="21"/>
  <c r="D2935" i="21"/>
  <c r="J2941" i="21"/>
  <c r="L2941" i="21"/>
  <c r="I2941" i="21"/>
  <c r="P2941" i="21"/>
  <c r="N2941" i="21"/>
  <c r="E2935" i="21"/>
  <c r="F2935" i="21"/>
  <c r="K2941" i="21"/>
  <c r="O2941" i="21"/>
  <c r="M2941" i="21"/>
  <c r="Q2941" i="21"/>
  <c r="D2936" i="21"/>
  <c r="H2942" i="21"/>
  <c r="F2936" i="21"/>
  <c r="E2936" i="21"/>
  <c r="P2942" i="21"/>
  <c r="N2942" i="21"/>
  <c r="J2942" i="21"/>
  <c r="I2942" i="21"/>
  <c r="L2942" i="21"/>
  <c r="O2942" i="21"/>
  <c r="K2942" i="21"/>
  <c r="Q2942" i="21"/>
  <c r="M2942" i="21"/>
  <c r="H2943" i="21"/>
  <c r="D2937" i="21"/>
  <c r="I2943" i="21"/>
  <c r="P2943" i="21"/>
  <c r="L2943" i="21"/>
  <c r="J2943" i="21"/>
  <c r="N2943" i="21"/>
  <c r="F2937" i="21"/>
  <c r="E2937" i="21"/>
  <c r="K2943" i="21"/>
  <c r="O2943" i="21"/>
  <c r="M2943" i="21"/>
  <c r="Q2943" i="21"/>
  <c r="D2938" i="21"/>
  <c r="H2944" i="21"/>
  <c r="E2938" i="21"/>
  <c r="F2938" i="21"/>
  <c r="L2944" i="21"/>
  <c r="I2944" i="21"/>
  <c r="J2944" i="21"/>
  <c r="N2944" i="21"/>
  <c r="P2944" i="21"/>
  <c r="Q2944" i="21"/>
  <c r="K2944" i="21"/>
  <c r="M2944" i="21"/>
  <c r="O2944" i="21"/>
  <c r="H2945" i="21"/>
  <c r="D2939" i="21"/>
  <c r="P2945" i="21"/>
  <c r="L2945" i="21"/>
  <c r="J2945" i="21"/>
  <c r="N2945" i="21"/>
  <c r="I2945" i="21"/>
  <c r="E2939" i="21"/>
  <c r="F2939" i="21"/>
  <c r="K2945" i="21"/>
  <c r="Q2945" i="21"/>
  <c r="M2945" i="21"/>
  <c r="O2945" i="21"/>
  <c r="D2940" i="21"/>
  <c r="H2946" i="21"/>
  <c r="F2940" i="21"/>
  <c r="E2940" i="21"/>
  <c r="N2946" i="21"/>
  <c r="P2946" i="21"/>
  <c r="I2946" i="21"/>
  <c r="J2946" i="21"/>
  <c r="L2946" i="21"/>
  <c r="K2946" i="21"/>
  <c r="O2946" i="21"/>
  <c r="Q2946" i="21"/>
  <c r="M2946" i="21"/>
  <c r="H2947" i="21"/>
  <c r="D2941" i="21"/>
  <c r="I2947" i="21"/>
  <c r="N2947" i="21"/>
  <c r="P2947" i="21"/>
  <c r="L2947" i="21"/>
  <c r="J2947" i="21"/>
  <c r="E2941" i="21"/>
  <c r="F2941" i="21"/>
  <c r="O2947" i="21"/>
  <c r="M2947" i="21"/>
  <c r="K2947" i="21"/>
  <c r="Q2947" i="21"/>
  <c r="D2942" i="21"/>
  <c r="H2948" i="21"/>
  <c r="E2942" i="21"/>
  <c r="F2942" i="21"/>
  <c r="P2948" i="21"/>
  <c r="N2948" i="21"/>
  <c r="J2948" i="21"/>
  <c r="I2948" i="21"/>
  <c r="L2948" i="21"/>
  <c r="Q2948" i="21"/>
  <c r="O2948" i="21"/>
  <c r="K2948" i="21"/>
  <c r="M2948" i="21"/>
  <c r="H2949" i="21"/>
  <c r="D2943" i="21"/>
  <c r="I2949" i="21"/>
  <c r="J2949" i="21"/>
  <c r="P2949" i="21"/>
  <c r="L2949" i="21"/>
  <c r="N2949" i="21"/>
  <c r="E2943" i="21"/>
  <c r="F2943" i="21"/>
  <c r="K2949" i="21"/>
  <c r="Q2949" i="21"/>
  <c r="O2949" i="21"/>
  <c r="M2949" i="21"/>
  <c r="D2944" i="21"/>
  <c r="H2950" i="21"/>
  <c r="F2944" i="21"/>
  <c r="E2944" i="21"/>
  <c r="I2950" i="21"/>
  <c r="J2950" i="21"/>
  <c r="N2950" i="21"/>
  <c r="P2950" i="21"/>
  <c r="L2950" i="21"/>
  <c r="O2950" i="21"/>
  <c r="K2950" i="21"/>
  <c r="Q2950" i="21"/>
  <c r="M2950" i="21"/>
  <c r="H2951" i="21"/>
  <c r="D2945" i="21"/>
  <c r="P2951" i="21"/>
  <c r="J2951" i="21"/>
  <c r="N2951" i="21"/>
  <c r="I2951" i="21"/>
  <c r="L2951" i="21"/>
  <c r="E2945" i="21"/>
  <c r="F2945" i="21"/>
  <c r="K2951" i="21"/>
  <c r="O2951" i="21"/>
  <c r="M2951" i="21"/>
  <c r="Q2951" i="21"/>
  <c r="D2946" i="21"/>
  <c r="H2952" i="21"/>
  <c r="F2946" i="21"/>
  <c r="E2946" i="21"/>
  <c r="N2952" i="21"/>
  <c r="P2952" i="21"/>
  <c r="J2952" i="21"/>
  <c r="L2952" i="21"/>
  <c r="I2952" i="21"/>
  <c r="Q2952" i="21"/>
  <c r="M2952" i="21"/>
  <c r="K2952" i="21"/>
  <c r="O2952" i="21"/>
  <c r="H2953" i="21"/>
  <c r="D2947" i="21"/>
  <c r="L2953" i="21"/>
  <c r="J2953" i="21"/>
  <c r="N2953" i="21"/>
  <c r="P2953" i="21"/>
  <c r="I2953" i="21"/>
  <c r="F2947" i="21"/>
  <c r="E2947" i="21"/>
  <c r="K2953" i="21"/>
  <c r="Q2953" i="21"/>
  <c r="O2953" i="21"/>
  <c r="M2953" i="21"/>
  <c r="D2948" i="21"/>
  <c r="H2954" i="21"/>
  <c r="E2948" i="21"/>
  <c r="F2948" i="21"/>
  <c r="J2954" i="21"/>
  <c r="L2954" i="21"/>
  <c r="N2954" i="21"/>
  <c r="P2954" i="21"/>
  <c r="I2954" i="21"/>
  <c r="O2954" i="21"/>
  <c r="Q2954" i="21"/>
  <c r="K2954" i="21"/>
  <c r="M2954" i="21"/>
  <c r="H2955" i="21"/>
  <c r="D2949" i="21"/>
  <c r="I2955" i="21"/>
  <c r="J2955" i="21"/>
  <c r="N2955" i="21"/>
  <c r="P2955" i="21"/>
  <c r="L2955" i="21"/>
  <c r="F2949" i="21"/>
  <c r="E2949" i="21"/>
  <c r="O2955" i="21"/>
  <c r="M2955" i="21"/>
  <c r="Q2955" i="21"/>
  <c r="K2955" i="21"/>
  <c r="D2950" i="21"/>
  <c r="H2956" i="21"/>
  <c r="E2950" i="21"/>
  <c r="F2950" i="21"/>
  <c r="P2956" i="21"/>
  <c r="L2956" i="21"/>
  <c r="I2956" i="21"/>
  <c r="N2956" i="21"/>
  <c r="J2956" i="21"/>
  <c r="Q2956" i="21"/>
  <c r="M2956" i="21"/>
  <c r="O2956" i="21"/>
  <c r="K2956" i="21"/>
  <c r="H2957" i="21"/>
  <c r="D2951" i="21"/>
  <c r="J2957" i="21"/>
  <c r="P2957" i="21"/>
  <c r="N2957" i="21"/>
  <c r="L2957" i="21"/>
  <c r="I2957" i="21"/>
  <c r="E2951" i="21"/>
  <c r="F2951" i="21"/>
  <c r="O2957" i="21"/>
  <c r="M2957" i="21"/>
  <c r="K2957" i="21"/>
  <c r="Q2957" i="21"/>
  <c r="D2952" i="21"/>
  <c r="H2958" i="21"/>
  <c r="F2952" i="21"/>
  <c r="E2952" i="21"/>
  <c r="I2958" i="21"/>
  <c r="J2958" i="21"/>
  <c r="P2958" i="21"/>
  <c r="N2958" i="21"/>
  <c r="L2958" i="21"/>
  <c r="O2958" i="21"/>
  <c r="M2958" i="21"/>
  <c r="K2958" i="21"/>
  <c r="Q2958" i="21"/>
  <c r="H2959" i="21"/>
  <c r="D2953" i="21"/>
  <c r="L2959" i="21"/>
  <c r="P2959" i="21"/>
  <c r="J2959" i="21"/>
  <c r="N2959" i="21"/>
  <c r="I2959" i="21"/>
  <c r="F2953" i="21"/>
  <c r="E2953" i="21"/>
  <c r="M2959" i="21"/>
  <c r="Q2959" i="21"/>
  <c r="K2959" i="21"/>
  <c r="O2959" i="21"/>
  <c r="D2954" i="21"/>
  <c r="H2960" i="21"/>
  <c r="F2954" i="21"/>
  <c r="E2954" i="21"/>
  <c r="I2960" i="21"/>
  <c r="J2960" i="21"/>
  <c r="L2960" i="21"/>
  <c r="N2960" i="21"/>
  <c r="P2960" i="21"/>
  <c r="Q2960" i="21"/>
  <c r="M2960" i="21"/>
  <c r="K2960" i="21"/>
  <c r="O2960" i="21"/>
  <c r="H2961" i="21"/>
  <c r="D2955" i="21"/>
  <c r="I2961" i="21"/>
  <c r="L2961" i="21"/>
  <c r="J2961" i="21"/>
  <c r="P2961" i="21"/>
  <c r="N2961" i="21"/>
  <c r="F2955" i="21"/>
  <c r="E2955" i="21"/>
  <c r="O2961" i="21"/>
  <c r="M2961" i="21"/>
  <c r="K2961" i="21"/>
  <c r="Q2961" i="21"/>
  <c r="D2956" i="21"/>
  <c r="H2962" i="21"/>
  <c r="F2956" i="21"/>
  <c r="E2956" i="21"/>
  <c r="P2962" i="21"/>
  <c r="I2962" i="21"/>
  <c r="N2962" i="21"/>
  <c r="J2962" i="21"/>
  <c r="L2962" i="21"/>
  <c r="M2962" i="21"/>
  <c r="O2962" i="21"/>
  <c r="K2962" i="21"/>
  <c r="Q2962" i="21"/>
  <c r="H2963" i="21"/>
  <c r="D2957" i="21"/>
  <c r="P2963" i="21"/>
  <c r="N2963" i="21"/>
  <c r="J2963" i="21"/>
  <c r="L2963" i="21"/>
  <c r="I2963" i="21"/>
  <c r="E2957" i="21"/>
  <c r="F2957" i="21"/>
  <c r="M2963" i="21"/>
  <c r="K2963" i="21"/>
  <c r="O2963" i="21"/>
  <c r="Q2963" i="21"/>
  <c r="D2958" i="21"/>
  <c r="H2964" i="21"/>
  <c r="F2958" i="21"/>
  <c r="E2958" i="21"/>
  <c r="I2964" i="21"/>
  <c r="N2964" i="21"/>
  <c r="J2964" i="21"/>
  <c r="L2964" i="21"/>
  <c r="P2964" i="21"/>
  <c r="K2964" i="21"/>
  <c r="M2964" i="21"/>
  <c r="Q2964" i="21"/>
  <c r="O2964" i="21"/>
  <c r="H2965" i="21"/>
  <c r="D2959" i="21"/>
  <c r="J2965" i="21"/>
  <c r="P2965" i="21"/>
  <c r="N2965" i="21"/>
  <c r="L2965" i="21"/>
  <c r="I2965" i="21"/>
  <c r="E2959" i="21"/>
  <c r="F2959" i="21"/>
  <c r="O2965" i="21"/>
  <c r="M2965" i="21"/>
  <c r="K2965" i="21"/>
  <c r="Q2965" i="21"/>
  <c r="D2960" i="21"/>
  <c r="H2966" i="21"/>
  <c r="F2960" i="21"/>
  <c r="E2960" i="21"/>
  <c r="J2966" i="21"/>
  <c r="L2966" i="21"/>
  <c r="P2966" i="21"/>
  <c r="N2966" i="21"/>
  <c r="I2966" i="21"/>
  <c r="M2966" i="21"/>
  <c r="O2966" i="21"/>
  <c r="K2966" i="21"/>
  <c r="Q2966" i="21"/>
  <c r="H2967" i="21"/>
  <c r="D2961" i="21"/>
  <c r="N2967" i="21"/>
  <c r="L2967" i="21"/>
  <c r="J2967" i="21"/>
  <c r="P2967" i="21"/>
  <c r="I2967" i="21"/>
  <c r="F2961" i="21"/>
  <c r="E2961" i="21"/>
  <c r="O2967" i="21"/>
  <c r="Q2967" i="21"/>
  <c r="M2967" i="21"/>
  <c r="K2967" i="21"/>
  <c r="D2962" i="21"/>
  <c r="H2968" i="21"/>
  <c r="E2962" i="21"/>
  <c r="F2962" i="21"/>
  <c r="P2968" i="21"/>
  <c r="J2968" i="21"/>
  <c r="I2968" i="21"/>
  <c r="L2968" i="21"/>
  <c r="N2968" i="21"/>
  <c r="K2968" i="21"/>
  <c r="M2968" i="21"/>
  <c r="Q2968" i="21"/>
  <c r="O2968" i="21"/>
  <c r="H2969" i="21"/>
  <c r="D2963" i="21"/>
  <c r="J2969" i="21"/>
  <c r="L2969" i="21"/>
  <c r="P2969" i="21"/>
  <c r="I2969" i="21"/>
  <c r="N2969" i="21"/>
  <c r="F2963" i="21"/>
  <c r="E2963" i="21"/>
  <c r="O2969" i="21"/>
  <c r="M2969" i="21"/>
  <c r="K2969" i="21"/>
  <c r="Q2969" i="21"/>
  <c r="D2964" i="21"/>
  <c r="H2970" i="21"/>
  <c r="F2964" i="21"/>
  <c r="E2964" i="21"/>
  <c r="I2970" i="21"/>
  <c r="L2970" i="21"/>
  <c r="J2970" i="21"/>
  <c r="P2970" i="21"/>
  <c r="N2970" i="21"/>
  <c r="M2970" i="21"/>
  <c r="O2970" i="21"/>
  <c r="K2970" i="21"/>
  <c r="Q2970" i="21"/>
  <c r="H2971" i="21"/>
  <c r="D2965" i="21"/>
  <c r="I2971" i="21"/>
  <c r="P2971" i="21"/>
  <c r="J2971" i="21"/>
  <c r="N2971" i="21"/>
  <c r="L2971" i="21"/>
  <c r="F2965" i="21"/>
  <c r="E2965" i="21"/>
  <c r="O2971" i="21"/>
  <c r="Q2971" i="21"/>
  <c r="M2971" i="21"/>
  <c r="K2971" i="21"/>
  <c r="D2966" i="21"/>
  <c r="H2972" i="21"/>
  <c r="E2966" i="21"/>
  <c r="F2966" i="21"/>
  <c r="P2972" i="21"/>
  <c r="J2972" i="21"/>
  <c r="L2972" i="21"/>
  <c r="N2972" i="21"/>
  <c r="I2972" i="21"/>
  <c r="O2972" i="21"/>
  <c r="K2972" i="21"/>
  <c r="Q2972" i="21"/>
  <c r="M2972" i="21"/>
  <c r="H2973" i="21"/>
  <c r="D2967" i="21"/>
  <c r="L2973" i="21"/>
  <c r="N2973" i="21"/>
  <c r="P2973" i="21"/>
  <c r="J2973" i="21"/>
  <c r="I2973" i="21"/>
  <c r="F2967" i="21"/>
  <c r="E2967" i="21"/>
  <c r="K2973" i="21"/>
  <c r="O2973" i="21"/>
  <c r="M2973" i="21"/>
  <c r="Q2973" i="21"/>
  <c r="D2968" i="21"/>
  <c r="H2974" i="21"/>
  <c r="F2968" i="21"/>
  <c r="E2968" i="21"/>
  <c r="N2974" i="21"/>
  <c r="J2974" i="21"/>
  <c r="P2974" i="21"/>
  <c r="L2974" i="21"/>
  <c r="I2974" i="21"/>
  <c r="O2974" i="21"/>
  <c r="K2974" i="21"/>
  <c r="Q2974" i="21"/>
  <c r="M2974" i="21"/>
  <c r="H2975" i="21"/>
  <c r="D2969" i="21"/>
  <c r="L2975" i="21"/>
  <c r="P2975" i="21"/>
  <c r="J2975" i="21"/>
  <c r="I2975" i="21"/>
  <c r="N2975" i="21"/>
  <c r="E2969" i="21"/>
  <c r="F2969" i="21"/>
  <c r="M2975" i="21"/>
  <c r="K2975" i="21"/>
  <c r="O2975" i="21"/>
  <c r="Q2975" i="21"/>
  <c r="D2970" i="21"/>
  <c r="H2976" i="21"/>
  <c r="E2970" i="21"/>
  <c r="F2970" i="21"/>
  <c r="J2976" i="21"/>
  <c r="I2976" i="21"/>
  <c r="L2976" i="21"/>
  <c r="P2976" i="21"/>
  <c r="N2976" i="21"/>
  <c r="Q2976" i="21"/>
  <c r="O2976" i="21"/>
  <c r="M2976" i="21"/>
  <c r="K2976" i="21"/>
  <c r="H2977" i="21"/>
  <c r="D2971" i="21"/>
  <c r="J2977" i="21"/>
  <c r="L2977" i="21"/>
  <c r="N2977" i="21"/>
  <c r="I2977" i="21"/>
  <c r="P2977" i="21"/>
  <c r="E2971" i="21"/>
  <c r="F2971" i="21"/>
  <c r="M2977" i="21"/>
  <c r="K2977" i="21"/>
  <c r="O2977" i="21"/>
  <c r="Q2977" i="21"/>
  <c r="D2972" i="21"/>
  <c r="H2978" i="21"/>
  <c r="F2972" i="21"/>
  <c r="E2972" i="21"/>
  <c r="P2978" i="21"/>
  <c r="J2978" i="21"/>
  <c r="I2978" i="21"/>
  <c r="N2978" i="21"/>
  <c r="L2978" i="21"/>
  <c r="M2978" i="21"/>
  <c r="O2978" i="21"/>
  <c r="K2978" i="21"/>
  <c r="Q2978" i="21"/>
  <c r="H2979" i="21"/>
  <c r="D2973" i="21"/>
  <c r="J2979" i="21"/>
  <c r="I2979" i="21"/>
  <c r="P2979" i="21"/>
  <c r="N2979" i="21"/>
  <c r="L2979" i="21"/>
  <c r="F2973" i="21"/>
  <c r="E2973" i="21"/>
  <c r="M2979" i="21"/>
  <c r="Q2979" i="21"/>
  <c r="K2979" i="21"/>
  <c r="O2979" i="21"/>
  <c r="D2974" i="21"/>
  <c r="H2980" i="21"/>
  <c r="E2974" i="21"/>
  <c r="F2974" i="21"/>
  <c r="P2980" i="21"/>
  <c r="J2980" i="21"/>
  <c r="N2980" i="21"/>
  <c r="L2980" i="21"/>
  <c r="I2980" i="21"/>
  <c r="Q2980" i="21"/>
  <c r="M2980" i="21"/>
  <c r="K2980" i="21"/>
  <c r="O2980" i="21"/>
  <c r="H2981" i="21"/>
  <c r="D2975" i="21"/>
  <c r="I2981" i="21"/>
  <c r="J2981" i="21"/>
  <c r="N2981" i="21"/>
  <c r="P2981" i="21"/>
  <c r="L2981" i="21"/>
  <c r="E2975" i="21"/>
  <c r="F2975" i="21"/>
  <c r="K2981" i="21"/>
  <c r="O2981" i="21"/>
  <c r="M2981" i="21"/>
  <c r="Q2981" i="21"/>
  <c r="D2976" i="21"/>
  <c r="H2982" i="21"/>
  <c r="F2976" i="21"/>
  <c r="E2976" i="21"/>
  <c r="P2982" i="21"/>
  <c r="N2982" i="21"/>
  <c r="J2982" i="21"/>
  <c r="I2982" i="21"/>
  <c r="L2982" i="21"/>
  <c r="O2982" i="21"/>
  <c r="K2982" i="21"/>
  <c r="Q2982" i="21"/>
  <c r="M2982" i="21"/>
  <c r="H2983" i="21"/>
  <c r="D2977" i="21"/>
  <c r="P2983" i="21"/>
  <c r="N2983" i="21"/>
  <c r="I2983" i="21"/>
  <c r="L2983" i="21"/>
  <c r="J2983" i="21"/>
  <c r="E2977" i="21"/>
  <c r="F2977" i="21"/>
  <c r="K2983" i="21"/>
  <c r="O2983" i="21"/>
  <c r="Q2983" i="21"/>
  <c r="M2983" i="21"/>
  <c r="D2978" i="21"/>
  <c r="H2984" i="21"/>
  <c r="E2978" i="21"/>
  <c r="F2978" i="21"/>
  <c r="N2984" i="21"/>
  <c r="P2984" i="21"/>
  <c r="L2984" i="21"/>
  <c r="I2984" i="21"/>
  <c r="J2984" i="21"/>
  <c r="Q2984" i="21"/>
  <c r="M2984" i="21"/>
  <c r="K2984" i="21"/>
  <c r="O2984" i="21"/>
  <c r="H2985" i="21"/>
  <c r="D2979" i="21"/>
  <c r="L2985" i="21"/>
  <c r="J2985" i="21"/>
  <c r="N2985" i="21"/>
  <c r="P2985" i="21"/>
  <c r="I2985" i="21"/>
  <c r="E2979" i="21"/>
  <c r="F2979" i="21"/>
  <c r="M2985" i="21"/>
  <c r="Q2985" i="21"/>
  <c r="O2985" i="21"/>
  <c r="K2985" i="21"/>
  <c r="D2980" i="21"/>
  <c r="H2986" i="21"/>
  <c r="F2980" i="21"/>
  <c r="E2980" i="21"/>
  <c r="J2986" i="21"/>
  <c r="L2986" i="21"/>
  <c r="N2986" i="21"/>
  <c r="I2986" i="21"/>
  <c r="P2986" i="21"/>
  <c r="M2986" i="21"/>
  <c r="O2986" i="21"/>
  <c r="K2986" i="21"/>
  <c r="Q2986" i="21"/>
  <c r="H2987" i="21"/>
  <c r="D2981" i="21"/>
  <c r="N2987" i="21"/>
  <c r="J2987" i="21"/>
  <c r="P2987" i="21"/>
  <c r="I2987" i="21"/>
  <c r="L2987" i="21"/>
  <c r="E2981" i="21"/>
  <c r="F2981" i="21"/>
  <c r="O2987" i="21"/>
  <c r="Q2987" i="21"/>
  <c r="K2987" i="21"/>
  <c r="M2987" i="21"/>
  <c r="D2982" i="21"/>
  <c r="H2988" i="21"/>
  <c r="E2982" i="21"/>
  <c r="F2982" i="21"/>
  <c r="I2988" i="21"/>
  <c r="N2988" i="21"/>
  <c r="L2988" i="21"/>
  <c r="J2988" i="21"/>
  <c r="P2988" i="21"/>
  <c r="Q2988" i="21"/>
  <c r="O2988" i="21"/>
  <c r="K2988" i="21"/>
  <c r="M2988" i="21"/>
  <c r="H2989" i="21"/>
  <c r="D2983" i="21"/>
  <c r="N2989" i="21"/>
  <c r="P2989" i="21"/>
  <c r="I2989" i="21"/>
  <c r="L2989" i="21"/>
  <c r="J2989" i="21"/>
  <c r="F2983" i="21"/>
  <c r="E2983" i="21"/>
  <c r="O2989" i="21"/>
  <c r="M2989" i="21"/>
  <c r="K2989" i="21"/>
  <c r="Q2989" i="21"/>
  <c r="D2984" i="21"/>
  <c r="H2990" i="21"/>
  <c r="E2984" i="21"/>
  <c r="F2984" i="21"/>
  <c r="N2990" i="21"/>
  <c r="I2990" i="21"/>
  <c r="J2990" i="21"/>
  <c r="P2990" i="21"/>
  <c r="L2990" i="21"/>
  <c r="M2990" i="21"/>
  <c r="O2990" i="21"/>
  <c r="K2990" i="21"/>
  <c r="Q2990" i="21"/>
  <c r="H2991" i="21"/>
  <c r="D2985" i="21"/>
  <c r="P2991" i="21"/>
  <c r="J2991" i="21"/>
  <c r="L2991" i="21"/>
  <c r="I2991" i="21"/>
  <c r="N2991" i="21"/>
  <c r="F2985" i="21"/>
  <c r="E2985" i="21"/>
  <c r="K2991" i="21"/>
  <c r="O2991" i="21"/>
  <c r="M2991" i="21"/>
  <c r="Q2991" i="21"/>
  <c r="D2986" i="21"/>
  <c r="H2992" i="21"/>
  <c r="E2986" i="21"/>
  <c r="F2986" i="21"/>
  <c r="I2992" i="21"/>
  <c r="J2992" i="21"/>
  <c r="L2992" i="21"/>
  <c r="N2992" i="21"/>
  <c r="P2992" i="21"/>
  <c r="O2992" i="21"/>
  <c r="Q2992" i="21"/>
  <c r="K2992" i="21"/>
  <c r="M2992" i="21"/>
  <c r="H2993" i="21"/>
  <c r="D2987" i="21"/>
  <c r="P2993" i="21"/>
  <c r="J2993" i="21"/>
  <c r="I2993" i="21"/>
  <c r="L2993" i="21"/>
  <c r="N2993" i="21"/>
  <c r="E2987" i="21"/>
  <c r="F2987" i="21"/>
  <c r="K2993" i="21"/>
  <c r="M2993" i="21"/>
  <c r="Q2993" i="21"/>
  <c r="O2993" i="21"/>
  <c r="D2988" i="21"/>
  <c r="H2994" i="21"/>
  <c r="E2988" i="21"/>
  <c r="F2988" i="21"/>
  <c r="N2994" i="21"/>
  <c r="J2994" i="21"/>
  <c r="I2994" i="21"/>
  <c r="P2994" i="21"/>
  <c r="L2994" i="21"/>
  <c r="Q2994" i="21"/>
  <c r="M2994" i="21"/>
  <c r="O2994" i="21"/>
  <c r="K2994" i="21"/>
  <c r="H2995" i="21"/>
  <c r="D2989" i="21"/>
  <c r="J2995" i="21"/>
  <c r="I2995" i="21"/>
  <c r="N2995" i="21"/>
  <c r="L2995" i="21"/>
  <c r="P2995" i="21"/>
  <c r="F2989" i="21"/>
  <c r="E2989" i="21"/>
  <c r="O2995" i="21"/>
  <c r="M2995" i="21"/>
  <c r="K2995" i="21"/>
  <c r="Q2995" i="21"/>
  <c r="D2990" i="21"/>
  <c r="H2996" i="21"/>
  <c r="F2990" i="21"/>
  <c r="E2990" i="21"/>
  <c r="J2996" i="21"/>
  <c r="N2996" i="21"/>
  <c r="L2996" i="21"/>
  <c r="I2996" i="21"/>
  <c r="P2996" i="21"/>
  <c r="K2996" i="21"/>
  <c r="M2996" i="21"/>
  <c r="O2996" i="21"/>
  <c r="Q2996" i="21"/>
  <c r="H2997" i="21"/>
  <c r="D2991" i="21"/>
  <c r="P2997" i="21"/>
  <c r="I2997" i="21"/>
  <c r="L2997" i="21"/>
  <c r="J2997" i="21"/>
  <c r="N2997" i="21"/>
  <c r="E2991" i="21"/>
  <c r="F2991" i="21"/>
  <c r="M2997" i="21"/>
  <c r="K2997" i="21"/>
  <c r="Q2997" i="21"/>
  <c r="O2997" i="21"/>
  <c r="D2992" i="21"/>
  <c r="H2998" i="21"/>
  <c r="F2992" i="21"/>
  <c r="E2992" i="21"/>
  <c r="N2998" i="21"/>
  <c r="I2998" i="21"/>
  <c r="J2998" i="21"/>
  <c r="L2998" i="21"/>
  <c r="P2998" i="21"/>
  <c r="O2998" i="21"/>
  <c r="K2998" i="21"/>
  <c r="Q2998" i="21"/>
  <c r="M2998" i="21"/>
  <c r="H2999" i="21"/>
  <c r="D2993" i="21"/>
  <c r="L2999" i="21"/>
  <c r="N2999" i="21"/>
  <c r="I2999" i="21"/>
  <c r="P2999" i="21"/>
  <c r="J2999" i="21"/>
  <c r="F2993" i="21"/>
  <c r="E2993" i="21"/>
  <c r="O2999" i="21"/>
  <c r="Q2999" i="21"/>
  <c r="K2999" i="21"/>
  <c r="M2999" i="21"/>
  <c r="D2994" i="21"/>
  <c r="H3000" i="21"/>
  <c r="E2994" i="21"/>
  <c r="F2994" i="21"/>
  <c r="J3000" i="21"/>
  <c r="I3000" i="21"/>
  <c r="P3000" i="21"/>
  <c r="N3000" i="21"/>
  <c r="L3000" i="21"/>
  <c r="M3000" i="21"/>
  <c r="O3000" i="21"/>
  <c r="Q3000" i="21"/>
  <c r="K3000" i="21"/>
  <c r="H3001" i="21"/>
  <c r="D2995" i="21"/>
  <c r="L3001" i="21"/>
  <c r="P3001" i="21"/>
  <c r="J3001" i="21"/>
  <c r="N3001" i="21"/>
  <c r="I3001" i="21"/>
  <c r="E2995" i="21"/>
  <c r="F2995" i="21"/>
  <c r="K3001" i="21"/>
  <c r="O3001" i="21"/>
  <c r="Q3001" i="21"/>
  <c r="M3001" i="21"/>
  <c r="D2996" i="21"/>
  <c r="H3002" i="21"/>
  <c r="E2996" i="21"/>
  <c r="F2996" i="21"/>
  <c r="N3002" i="21"/>
  <c r="I3002" i="21"/>
  <c r="P3002" i="21"/>
  <c r="L3002" i="21"/>
  <c r="J3002" i="21"/>
  <c r="M3002" i="21"/>
  <c r="O3002" i="21"/>
  <c r="K3002" i="21"/>
  <c r="Q3002" i="21"/>
  <c r="H3003" i="21"/>
  <c r="D2997" i="21"/>
  <c r="N3003" i="21"/>
  <c r="L3003" i="21"/>
  <c r="P3003" i="21"/>
  <c r="J3003" i="21"/>
  <c r="I3003" i="21"/>
  <c r="E2997" i="21"/>
  <c r="F2997" i="21"/>
  <c r="K3003" i="21"/>
  <c r="O3003" i="21"/>
  <c r="M3003" i="21"/>
  <c r="Q3003" i="21"/>
  <c r="D2998" i="21"/>
  <c r="H3004" i="21"/>
  <c r="F2998" i="21"/>
  <c r="E2998" i="21"/>
  <c r="I3004" i="21"/>
  <c r="N3004" i="21"/>
  <c r="L3004" i="21"/>
  <c r="J3004" i="21"/>
  <c r="P3004" i="21"/>
  <c r="K3004" i="21"/>
  <c r="Q3004" i="21"/>
  <c r="M3004" i="21"/>
  <c r="O3004" i="21"/>
  <c r="H3005" i="21"/>
  <c r="D2999" i="21"/>
  <c r="N3005" i="21"/>
  <c r="P3005" i="21"/>
  <c r="L3005" i="21"/>
  <c r="I3005" i="21"/>
  <c r="J3005" i="21"/>
  <c r="F2999" i="21"/>
  <c r="E2999" i="21"/>
  <c r="M3005" i="21"/>
  <c r="Q3005" i="21"/>
  <c r="O3005" i="21"/>
  <c r="K3005" i="21"/>
  <c r="D3000" i="21"/>
  <c r="H3006" i="21"/>
  <c r="E3000" i="21"/>
  <c r="F3000" i="21"/>
  <c r="J3006" i="21"/>
  <c r="I3006" i="21"/>
  <c r="L3006" i="21"/>
  <c r="P3006" i="21"/>
  <c r="N3006" i="21"/>
  <c r="O3006" i="21"/>
  <c r="K3006" i="21"/>
  <c r="Q3006" i="21"/>
  <c r="M3006" i="21"/>
  <c r="H3007" i="21"/>
  <c r="D3001" i="21"/>
  <c r="P3007" i="21"/>
  <c r="N3007" i="21"/>
  <c r="J3007" i="21"/>
  <c r="I3007" i="21"/>
  <c r="L3007" i="21"/>
  <c r="F3001" i="21"/>
  <c r="E3001" i="21"/>
  <c r="O3007" i="21"/>
  <c r="Q3007" i="21"/>
  <c r="K3007" i="21"/>
  <c r="M3007" i="21"/>
  <c r="D3002" i="21"/>
  <c r="H3008" i="21"/>
  <c r="F3002" i="21"/>
  <c r="E3002" i="21"/>
  <c r="I3008" i="21"/>
  <c r="N3008" i="21"/>
  <c r="P3008" i="21"/>
  <c r="J3008" i="21"/>
  <c r="L3008" i="21"/>
  <c r="O3008" i="21"/>
  <c r="Q3008" i="21"/>
  <c r="K3008" i="21"/>
  <c r="M3008" i="21"/>
  <c r="H3009" i="21"/>
  <c r="D3003" i="21"/>
  <c r="N3009" i="21"/>
  <c r="J3009" i="21"/>
  <c r="P3009" i="21"/>
  <c r="L3009" i="21"/>
  <c r="I3009" i="21"/>
  <c r="E3003" i="21"/>
  <c r="F3003" i="21"/>
  <c r="Q3009" i="21"/>
  <c r="K3009" i="21"/>
  <c r="O3009" i="21"/>
  <c r="M3009" i="21"/>
  <c r="D3004" i="21"/>
  <c r="H3010" i="21"/>
  <c r="E3004" i="21"/>
  <c r="F3004" i="21"/>
  <c r="L3010" i="21"/>
  <c r="I3010" i="21"/>
  <c r="N3010" i="21"/>
  <c r="J3010" i="21"/>
  <c r="P3010" i="21"/>
  <c r="O3010" i="21"/>
  <c r="Q3010" i="21"/>
  <c r="K3010" i="21"/>
  <c r="M3010" i="21"/>
  <c r="H3011" i="21"/>
  <c r="D3005" i="21"/>
  <c r="L3011" i="21"/>
  <c r="J3011" i="21"/>
  <c r="I3011" i="21"/>
  <c r="N3011" i="21"/>
  <c r="P3011" i="21"/>
  <c r="F3005" i="21"/>
  <c r="E3005" i="21"/>
  <c r="M3011" i="21"/>
  <c r="O3011" i="21"/>
  <c r="Q3011" i="21"/>
  <c r="K3011" i="21"/>
  <c r="D3006" i="21"/>
  <c r="H3012" i="21"/>
  <c r="F3006" i="21"/>
  <c r="E3006" i="21"/>
  <c r="L3012" i="21"/>
  <c r="P3012" i="21"/>
  <c r="J3012" i="21"/>
  <c r="N3012" i="21"/>
  <c r="I3012" i="21"/>
  <c r="O3012" i="21"/>
  <c r="K3012" i="21"/>
  <c r="M3012" i="21"/>
  <c r="Q3012" i="21"/>
  <c r="H3013" i="21"/>
  <c r="D3007" i="21"/>
  <c r="I3013" i="21"/>
  <c r="J3013" i="21"/>
  <c r="N3013" i="21"/>
  <c r="L3013" i="21"/>
  <c r="P3013" i="21"/>
  <c r="E3007" i="21"/>
  <c r="F3007" i="21"/>
  <c r="O3013" i="21"/>
  <c r="Q3013" i="21"/>
  <c r="K3013" i="21"/>
  <c r="M3013" i="21"/>
  <c r="D3008" i="21"/>
  <c r="H3014" i="21"/>
  <c r="E3008" i="21"/>
  <c r="F3008" i="21"/>
  <c r="L3014" i="21"/>
  <c r="I3014" i="21"/>
  <c r="P3014" i="21"/>
  <c r="J3014" i="21"/>
  <c r="N3014" i="21"/>
  <c r="O3014" i="21"/>
  <c r="K3014" i="21"/>
  <c r="Q3014" i="21"/>
  <c r="M3014" i="21"/>
  <c r="H3015" i="21"/>
  <c r="D3009" i="21"/>
  <c r="N3015" i="21"/>
  <c r="P3015" i="21"/>
  <c r="L3015" i="21"/>
  <c r="I3015" i="21"/>
  <c r="J3015" i="21"/>
  <c r="F3009" i="21"/>
  <c r="E3009" i="21"/>
  <c r="O3015" i="21"/>
  <c r="M3015" i="21"/>
  <c r="Q3015" i="21"/>
  <c r="K3015" i="21"/>
  <c r="D3010" i="21"/>
  <c r="H3016" i="21"/>
  <c r="F3010" i="21"/>
  <c r="E3010" i="21"/>
  <c r="J3016" i="21"/>
  <c r="L3016" i="21"/>
  <c r="I3016" i="21"/>
  <c r="P3016" i="21"/>
  <c r="N3016" i="21"/>
  <c r="M3016" i="21"/>
  <c r="K3016" i="21"/>
  <c r="Q3016" i="21"/>
  <c r="O3016" i="21"/>
  <c r="H3017" i="21"/>
  <c r="D3011" i="21"/>
  <c r="N3017" i="21"/>
  <c r="L3017" i="21"/>
  <c r="I3017" i="21"/>
  <c r="P3017" i="21"/>
  <c r="J3017" i="21"/>
  <c r="F3011" i="21"/>
  <c r="E3011" i="21"/>
  <c r="K3017" i="21"/>
  <c r="O3017" i="21"/>
  <c r="Q3017" i="21"/>
  <c r="M3017" i="21"/>
  <c r="D3012" i="21"/>
  <c r="H3018" i="21"/>
  <c r="E3012" i="21"/>
  <c r="F3012" i="21"/>
  <c r="L3018" i="21"/>
  <c r="I3018" i="21"/>
  <c r="N3018" i="21"/>
  <c r="J3018" i="21"/>
  <c r="P3018" i="21"/>
  <c r="M3018" i="21"/>
  <c r="O3018" i="21"/>
  <c r="Q3018" i="21"/>
  <c r="K3018" i="21"/>
  <c r="H3019" i="21"/>
  <c r="D3013" i="21"/>
  <c r="P3019" i="21"/>
  <c r="N3019" i="21"/>
  <c r="I3019" i="21"/>
  <c r="L3019" i="21"/>
  <c r="J3019" i="21"/>
  <c r="E3013" i="21"/>
  <c r="F3013" i="21"/>
  <c r="O3019" i="21"/>
  <c r="K3019" i="21"/>
  <c r="M3019" i="21"/>
  <c r="Q3019" i="21"/>
  <c r="D3014" i="21"/>
  <c r="H3020" i="21"/>
  <c r="E3014" i="21"/>
  <c r="F3014" i="21"/>
  <c r="J3020" i="21"/>
  <c r="P3020" i="21"/>
  <c r="I3020" i="21"/>
  <c r="N3020" i="21"/>
  <c r="L3020" i="21"/>
  <c r="O3020" i="21"/>
  <c r="K3020" i="21"/>
  <c r="Q3020" i="21"/>
  <c r="M3020" i="21"/>
  <c r="H3021" i="21"/>
  <c r="D3015" i="21"/>
  <c r="N3021" i="21"/>
  <c r="I3021" i="21"/>
  <c r="P3021" i="21"/>
  <c r="L3021" i="21"/>
  <c r="J3021" i="21"/>
  <c r="E3015" i="21"/>
  <c r="F3015" i="21"/>
  <c r="O3021" i="21"/>
  <c r="M3021" i="21"/>
  <c r="Q3021" i="21"/>
  <c r="K3021" i="21"/>
  <c r="D3016" i="21"/>
  <c r="H3022" i="21"/>
  <c r="E3016" i="21"/>
  <c r="F3016" i="21"/>
  <c r="J3022" i="21"/>
  <c r="I3022" i="21"/>
  <c r="L3022" i="21"/>
  <c r="P3022" i="21"/>
  <c r="N3022" i="21"/>
  <c r="M3022" i="21"/>
  <c r="O3022" i="21"/>
  <c r="K3022" i="21"/>
  <c r="Q3022" i="21"/>
  <c r="H3023" i="21"/>
  <c r="D3017" i="21"/>
  <c r="P3023" i="21"/>
  <c r="L3023" i="21"/>
  <c r="I3023" i="21"/>
  <c r="J3023" i="21"/>
  <c r="N3023" i="21"/>
  <c r="F3017" i="21"/>
  <c r="E3017" i="21"/>
  <c r="O3023" i="21"/>
  <c r="K3023" i="21"/>
  <c r="Q3023" i="21"/>
  <c r="M3023" i="21"/>
  <c r="D3018" i="21"/>
  <c r="H3024" i="21"/>
  <c r="E3018" i="21"/>
  <c r="F3018" i="21"/>
  <c r="N3024" i="21"/>
  <c r="L3024" i="21"/>
  <c r="I3024" i="21"/>
  <c r="J3024" i="21"/>
  <c r="P3024" i="21"/>
  <c r="Q3024" i="21"/>
  <c r="M3024" i="21"/>
  <c r="O3024" i="21"/>
  <c r="K3024" i="21"/>
  <c r="H3025" i="21"/>
  <c r="D3019" i="21"/>
  <c r="L3025" i="21"/>
  <c r="I3025" i="21"/>
  <c r="N3025" i="21"/>
  <c r="P3025" i="21"/>
  <c r="J3025" i="21"/>
  <c r="E3019" i="21"/>
  <c r="F3019" i="21"/>
  <c r="O3025" i="21"/>
  <c r="M3025" i="21"/>
  <c r="Q3025" i="21"/>
  <c r="K3025" i="21"/>
  <c r="H3026" i="21"/>
  <c r="D3020" i="21"/>
  <c r="L3026" i="21"/>
  <c r="P3026" i="21"/>
  <c r="N3026" i="21"/>
  <c r="I3026" i="21"/>
  <c r="J3026" i="21"/>
  <c r="E3020" i="21"/>
  <c r="F3020" i="21"/>
  <c r="K3026" i="21"/>
  <c r="Q3026" i="21"/>
  <c r="M3026" i="21"/>
  <c r="O3026" i="21"/>
  <c r="D3021" i="21"/>
  <c r="H3027" i="21"/>
  <c r="E3021" i="21"/>
  <c r="F3021" i="21"/>
  <c r="P3027" i="21"/>
  <c r="L3027" i="21"/>
  <c r="J3027" i="21"/>
  <c r="N3027" i="21"/>
  <c r="I3027" i="21"/>
  <c r="K3027" i="21"/>
  <c r="Q3027" i="21"/>
  <c r="O3027" i="21"/>
  <c r="M3027" i="21"/>
  <c r="H3028" i="21"/>
  <c r="D3022" i="21"/>
  <c r="J3028" i="21"/>
  <c r="L3028" i="21"/>
  <c r="P3028" i="21"/>
  <c r="N3028" i="21"/>
  <c r="I3028" i="21"/>
  <c r="E3022" i="21"/>
  <c r="F3022" i="21"/>
  <c r="K3028" i="21"/>
  <c r="M3028" i="21"/>
  <c r="O3028" i="21"/>
  <c r="Q3028" i="21"/>
  <c r="D3023" i="21"/>
  <c r="H3029" i="21"/>
  <c r="F3023" i="21"/>
  <c r="E3023" i="21"/>
  <c r="J3029" i="21"/>
  <c r="L3029" i="21"/>
  <c r="P3029" i="21"/>
  <c r="N3029" i="21"/>
  <c r="I3029" i="21"/>
  <c r="O3029" i="21"/>
  <c r="M3029" i="21"/>
  <c r="K3029" i="21"/>
  <c r="Q3029" i="21"/>
  <c r="H3030" i="21"/>
  <c r="D3024" i="21"/>
  <c r="J3030" i="21"/>
  <c r="P3030" i="21"/>
  <c r="N3030" i="21"/>
  <c r="L3030" i="21"/>
  <c r="I3030" i="21"/>
  <c r="E3024" i="21"/>
  <c r="F3024" i="21"/>
  <c r="M3030" i="21"/>
  <c r="O3030" i="21"/>
  <c r="K3030" i="21"/>
  <c r="Q3030" i="21"/>
  <c r="D3025" i="21"/>
  <c r="H3031" i="21"/>
  <c r="E3025" i="21"/>
  <c r="F3025" i="21"/>
  <c r="I3031" i="21"/>
  <c r="N3031" i="21"/>
  <c r="J3031" i="21"/>
  <c r="P3031" i="21"/>
  <c r="L3031" i="21"/>
  <c r="Q3031" i="21"/>
  <c r="M3031" i="21"/>
  <c r="O3031" i="21"/>
  <c r="K3031" i="21"/>
  <c r="H3032" i="21"/>
  <c r="D3026" i="21"/>
  <c r="N3032" i="21"/>
  <c r="L3032" i="21"/>
  <c r="I3032" i="21"/>
  <c r="P3032" i="21"/>
  <c r="J3032" i="21"/>
  <c r="F3026" i="21"/>
  <c r="E3026" i="21"/>
  <c r="M3032" i="21"/>
  <c r="Q3032" i="21"/>
  <c r="K3032" i="21"/>
  <c r="O3032" i="21"/>
  <c r="D3027" i="21"/>
  <c r="H3033" i="21"/>
  <c r="F3027" i="21"/>
  <c r="E3027" i="21"/>
  <c r="P3033" i="21"/>
  <c r="J3033" i="21"/>
  <c r="I3033" i="21"/>
  <c r="L3033" i="21"/>
  <c r="N3033" i="21"/>
  <c r="K3033" i="21"/>
  <c r="O3033" i="21"/>
  <c r="M3033" i="21"/>
  <c r="Q3033" i="21"/>
  <c r="H3034" i="21"/>
  <c r="D3028" i="21"/>
  <c r="N3034" i="21"/>
  <c r="I3034" i="21"/>
  <c r="P3034" i="21"/>
  <c r="L3034" i="21"/>
  <c r="J3034" i="21"/>
  <c r="F3028" i="21"/>
  <c r="E3028" i="21"/>
  <c r="M3034" i="21"/>
  <c r="O3034" i="21"/>
  <c r="K3034" i="21"/>
  <c r="Q3034" i="21"/>
  <c r="D3029" i="21"/>
  <c r="H3035" i="21"/>
  <c r="F3029" i="21"/>
  <c r="E3029" i="21"/>
  <c r="I3035" i="21"/>
  <c r="P3035" i="21"/>
  <c r="J3035" i="21"/>
  <c r="N3035" i="21"/>
  <c r="L3035" i="21"/>
  <c r="O3035" i="21"/>
  <c r="Q3035" i="21"/>
  <c r="M3035" i="21"/>
  <c r="K3035" i="21"/>
  <c r="H3036" i="21"/>
  <c r="D3030" i="21"/>
  <c r="I3036" i="21"/>
  <c r="J3036" i="21"/>
  <c r="P3036" i="21"/>
  <c r="N3036" i="21"/>
  <c r="L3036" i="21"/>
  <c r="E3030" i="21"/>
  <c r="F3030" i="21"/>
  <c r="K3036" i="21"/>
  <c r="Q3036" i="21"/>
  <c r="M3036" i="21"/>
  <c r="O3036" i="21"/>
  <c r="D3031" i="21"/>
  <c r="H3037" i="21"/>
  <c r="F3031" i="21"/>
  <c r="E3031" i="21"/>
  <c r="J3037" i="21"/>
  <c r="P3037" i="21"/>
  <c r="L3037" i="21"/>
  <c r="N3037" i="21"/>
  <c r="I3037" i="21"/>
  <c r="K3037" i="21"/>
  <c r="O3037" i="21"/>
  <c r="M3037" i="21"/>
  <c r="Q3037" i="21"/>
  <c r="H3038" i="21"/>
  <c r="D3032" i="21"/>
  <c r="N3038" i="21"/>
  <c r="P3038" i="21"/>
  <c r="J3038" i="21"/>
  <c r="I3038" i="21"/>
  <c r="L3038" i="21"/>
  <c r="F3032" i="21"/>
  <c r="E3032" i="21"/>
  <c r="M3038" i="21"/>
  <c r="O3038" i="21"/>
  <c r="K3038" i="21"/>
  <c r="Q3038" i="21"/>
  <c r="D3033" i="21"/>
  <c r="H3039" i="21"/>
  <c r="E3033" i="21"/>
  <c r="F3033" i="21"/>
  <c r="P3039" i="21"/>
  <c r="I3039" i="21"/>
  <c r="L3039" i="21"/>
  <c r="J3039" i="21"/>
  <c r="N3039" i="21"/>
  <c r="K3039" i="21"/>
  <c r="M3039" i="21"/>
  <c r="O3039" i="21"/>
  <c r="Q3039" i="21"/>
  <c r="H3040" i="21"/>
  <c r="D3034" i="21"/>
  <c r="I3040" i="21"/>
  <c r="P3040" i="21"/>
  <c r="L3040" i="21"/>
  <c r="J3040" i="21"/>
  <c r="N3040" i="21"/>
  <c r="E3034" i="21"/>
  <c r="F3034" i="21"/>
  <c r="O3040" i="21"/>
  <c r="Q3040" i="21"/>
  <c r="K3040" i="21"/>
  <c r="M3040" i="21"/>
  <c r="D3035" i="21"/>
  <c r="H3041" i="21"/>
  <c r="F3035" i="21"/>
  <c r="E3035" i="21"/>
  <c r="J3041" i="21"/>
  <c r="I3041" i="21"/>
  <c r="N3041" i="21"/>
  <c r="L3041" i="21"/>
  <c r="P3041" i="21"/>
  <c r="O3041" i="21"/>
  <c r="M3041" i="21"/>
  <c r="K3041" i="21"/>
  <c r="Q3041" i="21"/>
  <c r="H3042" i="21"/>
  <c r="D3036" i="21"/>
  <c r="N3042" i="21"/>
  <c r="P3042" i="21"/>
  <c r="I3042" i="21"/>
  <c r="L3042" i="21"/>
  <c r="J3042" i="21"/>
  <c r="F3036" i="21"/>
  <c r="E3036" i="21"/>
  <c r="O3042" i="21"/>
  <c r="Q3042" i="21"/>
  <c r="K3042" i="21"/>
  <c r="M3042" i="21"/>
  <c r="D3037" i="21"/>
  <c r="H3043" i="21"/>
  <c r="E3037" i="21"/>
  <c r="F3037" i="21"/>
  <c r="L3043" i="21"/>
  <c r="J3043" i="21"/>
  <c r="I3043" i="21"/>
  <c r="N3043" i="21"/>
  <c r="P3043" i="21"/>
  <c r="M3043" i="21"/>
  <c r="O3043" i="21"/>
  <c r="K3043" i="21"/>
  <c r="Q3043" i="21"/>
  <c r="H3044" i="21"/>
  <c r="D3038" i="21"/>
  <c r="L3044" i="21"/>
  <c r="P3044" i="21"/>
  <c r="J3044" i="21"/>
  <c r="N3044" i="21"/>
  <c r="I3044" i="21"/>
  <c r="E3038" i="21"/>
  <c r="F3038" i="21"/>
  <c r="O3044" i="21"/>
  <c r="K3044" i="21"/>
  <c r="M3044" i="21"/>
  <c r="Q3044" i="21"/>
  <c r="D3039" i="21"/>
  <c r="H3045" i="21"/>
  <c r="E3039" i="21"/>
  <c r="F3039" i="21"/>
  <c r="I3045" i="21"/>
  <c r="J3045" i="21"/>
  <c r="N3045" i="21"/>
  <c r="L3045" i="21"/>
  <c r="P3045" i="21"/>
  <c r="O3045" i="21"/>
  <c r="Q3045" i="21"/>
  <c r="K3045" i="21"/>
  <c r="M3045" i="21"/>
  <c r="H3046" i="21"/>
  <c r="D3040" i="21"/>
  <c r="L3046" i="21"/>
  <c r="I3046" i="21"/>
  <c r="P3046" i="21"/>
  <c r="J3046" i="21"/>
  <c r="N3046" i="21"/>
  <c r="E3040" i="21"/>
  <c r="F3040" i="21"/>
  <c r="O3046" i="21"/>
  <c r="K3046" i="21"/>
  <c r="Q3046" i="21"/>
  <c r="M3046" i="21"/>
  <c r="D3041" i="21"/>
  <c r="H3047" i="21"/>
  <c r="E3041" i="21"/>
  <c r="F3041" i="21"/>
  <c r="N3047" i="21"/>
  <c r="P3047" i="21"/>
  <c r="L3047" i="21"/>
  <c r="I3047" i="21"/>
  <c r="J3047" i="21"/>
  <c r="O3047" i="21"/>
  <c r="M3047" i="21"/>
  <c r="K3047" i="21"/>
  <c r="Q3047" i="21"/>
  <c r="H3048" i="21"/>
  <c r="D3042" i="21"/>
  <c r="J3048" i="21"/>
  <c r="L3048" i="21"/>
  <c r="I3048" i="21"/>
  <c r="P3048" i="21"/>
  <c r="N3048" i="21"/>
  <c r="F3042" i="21"/>
  <c r="E3042" i="21"/>
  <c r="M3048" i="21"/>
  <c r="K3048" i="21"/>
  <c r="Q3048" i="21"/>
  <c r="O3048" i="21"/>
  <c r="D3043" i="21"/>
  <c r="H3049" i="21"/>
  <c r="F3043" i="21"/>
  <c r="E3043" i="21"/>
  <c r="N3049" i="21"/>
  <c r="L3049" i="21"/>
  <c r="I3049" i="21"/>
  <c r="P3049" i="21"/>
  <c r="J3049" i="21"/>
  <c r="K3049" i="21"/>
  <c r="O3049" i="21"/>
  <c r="M3049" i="21"/>
  <c r="Q3049" i="21"/>
  <c r="H3050" i="21"/>
  <c r="D3044" i="21"/>
  <c r="L3050" i="21"/>
  <c r="I3050" i="21"/>
  <c r="N3050" i="21"/>
  <c r="J3050" i="21"/>
  <c r="P3050" i="21"/>
  <c r="F3044" i="21"/>
  <c r="E3044" i="21"/>
  <c r="M3050" i="21"/>
  <c r="O3050" i="21"/>
  <c r="Q3050" i="21"/>
  <c r="K3050" i="21"/>
  <c r="D3045" i="21"/>
  <c r="H3051" i="21"/>
  <c r="E3045" i="21"/>
  <c r="F3045" i="21"/>
  <c r="P3051" i="21"/>
  <c r="N3051" i="21"/>
  <c r="I3051" i="21"/>
  <c r="L3051" i="21"/>
  <c r="J3051" i="21"/>
  <c r="O3051" i="21"/>
  <c r="K3051" i="21"/>
  <c r="M3051" i="21"/>
  <c r="Q3051" i="21"/>
  <c r="H3052" i="21"/>
  <c r="D3046" i="21"/>
  <c r="J3052" i="21"/>
  <c r="P3052" i="21"/>
  <c r="I3052" i="21"/>
  <c r="N3052" i="21"/>
  <c r="L3052" i="21"/>
  <c r="F3046" i="21"/>
  <c r="E3046" i="21"/>
  <c r="O3052" i="21"/>
  <c r="K3052" i="21"/>
  <c r="Q3052" i="21"/>
  <c r="M3052" i="21"/>
  <c r="D3047" i="21"/>
  <c r="H3053" i="21"/>
  <c r="F3047" i="21"/>
  <c r="E3047" i="21"/>
  <c r="N3053" i="21"/>
  <c r="I3053" i="21"/>
  <c r="P3053" i="21"/>
  <c r="L3053" i="21"/>
  <c r="J3053" i="21"/>
  <c r="O3053" i="21"/>
  <c r="M3053" i="21"/>
  <c r="K3053" i="21"/>
  <c r="Q3053" i="21"/>
  <c r="H3054" i="21"/>
  <c r="D3048" i="21"/>
  <c r="J3054" i="21"/>
  <c r="I3054" i="21"/>
  <c r="L3054" i="21"/>
  <c r="P3054" i="21"/>
  <c r="N3054" i="21"/>
  <c r="E3048" i="21"/>
  <c r="F3048" i="21"/>
  <c r="M3054" i="21"/>
  <c r="O3054" i="21"/>
  <c r="K3054" i="21"/>
  <c r="Q3054" i="21"/>
  <c r="D3049" i="21"/>
  <c r="H3055" i="21"/>
  <c r="F3049" i="21"/>
  <c r="E3049" i="21"/>
  <c r="I3055" i="21"/>
  <c r="N3055" i="21"/>
  <c r="L3055" i="21"/>
  <c r="J3055" i="21"/>
  <c r="P3055" i="21"/>
  <c r="O3055" i="21"/>
  <c r="K3055" i="21"/>
  <c r="M3055" i="21"/>
  <c r="Q3055" i="21"/>
  <c r="H3056" i="21"/>
  <c r="D3050" i="21"/>
  <c r="L3056" i="21"/>
  <c r="J3056" i="21"/>
  <c r="I3056" i="21"/>
  <c r="N3056" i="21"/>
  <c r="P3056" i="21"/>
  <c r="E3050" i="21"/>
  <c r="F3050" i="21"/>
  <c r="O3056" i="21"/>
  <c r="M3056" i="21"/>
  <c r="Q3056" i="21"/>
  <c r="K3056" i="21"/>
  <c r="D3051" i="21"/>
  <c r="H3057" i="21"/>
  <c r="F3051" i="21"/>
  <c r="E3051" i="21"/>
  <c r="J3057" i="21"/>
  <c r="P3057" i="21"/>
  <c r="I3057" i="21"/>
  <c r="N3057" i="21"/>
  <c r="L3057" i="21"/>
  <c r="O3057" i="21"/>
  <c r="M3057" i="21"/>
  <c r="Q3057" i="21"/>
  <c r="K3057" i="21"/>
  <c r="H3058" i="21"/>
  <c r="D3052" i="21"/>
  <c r="P3058" i="21"/>
  <c r="L3058" i="21"/>
  <c r="J3058" i="21"/>
  <c r="I3058" i="21"/>
  <c r="N3058" i="21"/>
  <c r="E3052" i="21"/>
  <c r="F3052" i="21"/>
  <c r="K3058" i="21"/>
  <c r="Q3058" i="21"/>
  <c r="M3058" i="21"/>
  <c r="O3058" i="21"/>
  <c r="D3053" i="21"/>
  <c r="H3059" i="21"/>
  <c r="E3053" i="21"/>
  <c r="F3053" i="21"/>
  <c r="P3059" i="21"/>
  <c r="N3059" i="21"/>
  <c r="L3059" i="21"/>
  <c r="J3059" i="21"/>
  <c r="I3059" i="21"/>
  <c r="O3059" i="21"/>
  <c r="K3059" i="21"/>
  <c r="Q3059" i="21"/>
  <c r="M3059" i="21"/>
  <c r="H3060" i="21"/>
  <c r="D3054" i="21"/>
  <c r="J3060" i="21"/>
  <c r="L3060" i="21"/>
  <c r="P3060" i="21"/>
  <c r="N3060" i="21"/>
  <c r="I3060" i="21"/>
  <c r="F3054" i="21"/>
  <c r="E3054" i="21"/>
  <c r="K3060" i="21"/>
  <c r="M3060" i="21"/>
  <c r="Q3060" i="21"/>
  <c r="O3060" i="21"/>
  <c r="D3055" i="21"/>
  <c r="H3061" i="21"/>
  <c r="F3055" i="21"/>
  <c r="E3055" i="21"/>
  <c r="L3061" i="21"/>
  <c r="N3061" i="21"/>
  <c r="J3061" i="21"/>
  <c r="P3061" i="21"/>
  <c r="I3061" i="21"/>
  <c r="O3061" i="21"/>
  <c r="M3061" i="21"/>
  <c r="Q3061" i="21"/>
  <c r="K3061" i="21"/>
  <c r="H3062" i="21"/>
  <c r="D3056" i="21"/>
  <c r="P3062" i="21"/>
  <c r="N3062" i="21"/>
  <c r="L3062" i="21"/>
  <c r="I3062" i="21"/>
  <c r="J3062" i="21"/>
  <c r="F3056" i="21"/>
  <c r="E3056" i="21"/>
  <c r="M3062" i="21"/>
  <c r="O3062" i="21"/>
  <c r="K3062" i="21"/>
  <c r="Q3062" i="21"/>
  <c r="D3057" i="21"/>
  <c r="H3063" i="21"/>
  <c r="E3057" i="21"/>
  <c r="F3057" i="21"/>
  <c r="L3063" i="21"/>
  <c r="N3063" i="21"/>
  <c r="P3063" i="21"/>
  <c r="J3063" i="21"/>
  <c r="I3063" i="21"/>
  <c r="M3063" i="21"/>
  <c r="K3063" i="21"/>
  <c r="O3063" i="21"/>
  <c r="Q3063" i="21"/>
  <c r="H3064" i="21"/>
  <c r="D3058" i="21"/>
  <c r="N3064" i="21"/>
  <c r="L3064" i="21"/>
  <c r="I3064" i="21"/>
  <c r="P3064" i="21"/>
  <c r="J3064" i="21"/>
  <c r="E3058" i="21"/>
  <c r="F3058" i="21"/>
  <c r="O3064" i="21"/>
  <c r="K3064" i="21"/>
  <c r="M3064" i="21"/>
  <c r="Q3064" i="21"/>
  <c r="D3059" i="21"/>
  <c r="H3065" i="21"/>
  <c r="E3059" i="21"/>
  <c r="F3059" i="21"/>
  <c r="J3065" i="21"/>
  <c r="N3065" i="21"/>
  <c r="I3065" i="21"/>
  <c r="L3065" i="21"/>
  <c r="P3065" i="21"/>
  <c r="K3065" i="21"/>
  <c r="O3065" i="21"/>
  <c r="M3065" i="21"/>
  <c r="Q3065" i="21"/>
  <c r="H3066" i="21"/>
  <c r="D3060" i="21"/>
  <c r="I3066" i="21"/>
  <c r="N3066" i="21"/>
  <c r="P3066" i="21"/>
  <c r="L3066" i="21"/>
  <c r="J3066" i="21"/>
  <c r="E3060" i="21"/>
  <c r="F3060" i="21"/>
  <c r="O3066" i="21"/>
  <c r="K3066" i="21"/>
  <c r="Q3066" i="21"/>
  <c r="M3066" i="21"/>
  <c r="D3061" i="21"/>
  <c r="H3067" i="21"/>
  <c r="E3061" i="21"/>
  <c r="F3061" i="21"/>
  <c r="J3067" i="21"/>
  <c r="N3067" i="21"/>
  <c r="I3067" i="21"/>
  <c r="L3067" i="21"/>
  <c r="P3067" i="21"/>
  <c r="O3067" i="21"/>
  <c r="M3067" i="21"/>
  <c r="K3067" i="21"/>
  <c r="Q3067" i="21"/>
  <c r="H3068" i="21"/>
  <c r="D3062" i="21"/>
  <c r="L3068" i="21"/>
  <c r="I3068" i="21"/>
  <c r="J3068" i="21"/>
  <c r="P3068" i="21"/>
  <c r="N3068" i="21"/>
  <c r="F3062" i="21"/>
  <c r="E3062" i="21"/>
  <c r="M3068" i="21"/>
  <c r="O3068" i="21"/>
  <c r="Q3068" i="21"/>
  <c r="K3068" i="21"/>
  <c r="D3063" i="21"/>
  <c r="H3069" i="21"/>
  <c r="E3063" i="21"/>
  <c r="F3063" i="21"/>
  <c r="L3069" i="21"/>
  <c r="I3069" i="21"/>
  <c r="P3069" i="21"/>
  <c r="J3069" i="21"/>
  <c r="N3069" i="21"/>
  <c r="O3069" i="21"/>
  <c r="M3069" i="21"/>
  <c r="Q3069" i="21"/>
  <c r="K3069" i="21"/>
  <c r="H3070" i="21"/>
  <c r="D3064" i="21"/>
  <c r="J3070" i="21"/>
  <c r="I3070" i="21"/>
  <c r="P3070" i="21"/>
  <c r="N3070" i="21"/>
  <c r="L3070" i="21"/>
  <c r="F3064" i="21"/>
  <c r="E3064" i="21"/>
  <c r="M3070" i="21"/>
  <c r="O3070" i="21"/>
  <c r="K3070" i="21"/>
  <c r="Q3070" i="21"/>
  <c r="D3065" i="21"/>
  <c r="H3071" i="21"/>
  <c r="F3065" i="21"/>
  <c r="E3065" i="21"/>
  <c r="P3071" i="21"/>
  <c r="I3071" i="21"/>
  <c r="J3071" i="21"/>
  <c r="L3071" i="21"/>
  <c r="N3071" i="21"/>
  <c r="M3071" i="21"/>
  <c r="O3071" i="21"/>
  <c r="K3071" i="21"/>
  <c r="Q3071" i="21"/>
  <c r="H3072" i="21"/>
  <c r="D3066" i="21"/>
  <c r="J3072" i="21"/>
  <c r="I3072" i="21"/>
  <c r="P3072" i="21"/>
  <c r="N3072" i="21"/>
  <c r="L3072" i="21"/>
  <c r="E3066" i="21"/>
  <c r="F3066" i="21"/>
  <c r="Q3072" i="21"/>
  <c r="M3072" i="21"/>
  <c r="O3072" i="21"/>
  <c r="K3072" i="21"/>
  <c r="H3073" i="21"/>
  <c r="D3067" i="21"/>
  <c r="I3073" i="21"/>
  <c r="P3073" i="21"/>
  <c r="N3073" i="21"/>
  <c r="L3073" i="21"/>
  <c r="J3073" i="21"/>
  <c r="F3067" i="21"/>
  <c r="E3067" i="21"/>
  <c r="Q3073" i="21"/>
  <c r="K3073" i="21"/>
  <c r="O3073" i="21"/>
  <c r="M3073" i="21"/>
  <c r="D3068" i="21"/>
  <c r="H3074" i="21"/>
  <c r="F3068" i="21"/>
  <c r="E3068" i="21"/>
  <c r="N3074" i="21"/>
  <c r="P3074" i="21"/>
  <c r="L3074" i="21"/>
  <c r="J3074" i="21"/>
  <c r="I3074" i="21"/>
  <c r="K3074" i="21"/>
  <c r="M3074" i="21"/>
  <c r="O3074" i="21"/>
  <c r="Q3074" i="21"/>
  <c r="H3075" i="21"/>
  <c r="D3069" i="21"/>
  <c r="P3075" i="21"/>
  <c r="L3075" i="21"/>
  <c r="N3075" i="21"/>
  <c r="J3075" i="21"/>
  <c r="I3075" i="21"/>
  <c r="F3069" i="21"/>
  <c r="E3069" i="21"/>
  <c r="M3075" i="21"/>
  <c r="O3075" i="21"/>
  <c r="K3075" i="21"/>
  <c r="Q3075" i="21"/>
  <c r="D3070" i="21"/>
  <c r="H3076" i="21"/>
  <c r="F3070" i="21"/>
  <c r="E3070" i="21"/>
  <c r="L3076" i="21"/>
  <c r="P3076" i="21"/>
  <c r="J3076" i="21"/>
  <c r="I3076" i="21"/>
  <c r="N3076" i="21"/>
  <c r="Q3076" i="21"/>
  <c r="M3076" i="21"/>
  <c r="O3076" i="21"/>
  <c r="K3076" i="21"/>
  <c r="H3077" i="21"/>
  <c r="D3071" i="21"/>
  <c r="I3077" i="21"/>
  <c r="J3077" i="21"/>
  <c r="L3077" i="21"/>
  <c r="P3077" i="21"/>
  <c r="N3077" i="21"/>
  <c r="F3071" i="21"/>
  <c r="E3071" i="21"/>
  <c r="M3077" i="21"/>
  <c r="Q3077" i="21"/>
  <c r="O3077" i="21"/>
  <c r="K3077" i="21"/>
  <c r="D3072" i="21"/>
  <c r="H3078" i="21"/>
  <c r="E3072" i="21"/>
  <c r="F3072" i="21"/>
  <c r="J3078" i="21"/>
  <c r="N3078" i="21"/>
  <c r="L3078" i="21"/>
  <c r="I3078" i="21"/>
  <c r="P3078" i="21"/>
  <c r="M3078" i="21"/>
  <c r="O3078" i="21"/>
  <c r="K3078" i="21"/>
  <c r="Q3078" i="21"/>
  <c r="H3079" i="21"/>
  <c r="D3073" i="21"/>
  <c r="L3079" i="21"/>
  <c r="P3079" i="21"/>
  <c r="I3079" i="21"/>
  <c r="J3079" i="21"/>
  <c r="N3079" i="21"/>
  <c r="E3073" i="21"/>
  <c r="F3073" i="21"/>
  <c r="K3079" i="21"/>
  <c r="Q3079" i="21"/>
  <c r="O3079" i="21"/>
  <c r="M3079" i="21"/>
  <c r="D3074" i="21"/>
  <c r="H3080" i="21"/>
  <c r="F3074" i="21"/>
  <c r="E3074" i="21"/>
  <c r="P3080" i="21"/>
  <c r="N3080" i="21"/>
  <c r="L3080" i="21"/>
  <c r="I3080" i="21"/>
  <c r="J3080" i="21"/>
  <c r="O3080" i="21"/>
  <c r="K3080" i="21"/>
  <c r="Q3080" i="21"/>
  <c r="M3080" i="21"/>
  <c r="H3081" i="21"/>
  <c r="D3075" i="21"/>
  <c r="J3081" i="21"/>
  <c r="L3081" i="21"/>
  <c r="I3081" i="21"/>
  <c r="P3081" i="21"/>
  <c r="N3081" i="21"/>
  <c r="E3075" i="21"/>
  <c r="F3075" i="21"/>
  <c r="O3081" i="21"/>
  <c r="M3081" i="21"/>
  <c r="K3081" i="21"/>
  <c r="Q3081" i="21"/>
  <c r="D3076" i="21"/>
  <c r="H3082" i="21"/>
  <c r="F3076" i="21"/>
  <c r="E3076" i="21"/>
  <c r="P3082" i="21"/>
  <c r="I3082" i="21"/>
  <c r="N3082" i="21"/>
  <c r="L3082" i="21"/>
  <c r="J3082" i="21"/>
  <c r="M3082" i="21"/>
  <c r="O3082" i="21"/>
  <c r="K3082" i="21"/>
  <c r="Q3082" i="21"/>
  <c r="H3083" i="21"/>
  <c r="D3077" i="21"/>
  <c r="P3083" i="21"/>
  <c r="I3083" i="21"/>
  <c r="L3083" i="21"/>
  <c r="N3083" i="21"/>
  <c r="J3083" i="21"/>
  <c r="F3077" i="21"/>
  <c r="E3077" i="21"/>
  <c r="O3083" i="21"/>
  <c r="K3083" i="21"/>
  <c r="Q3083" i="21"/>
  <c r="M3083" i="21"/>
  <c r="D3078" i="21"/>
  <c r="H3084" i="21"/>
  <c r="F3078" i="21"/>
  <c r="E3078" i="21"/>
  <c r="N3084" i="21"/>
  <c r="I3084" i="21"/>
  <c r="J3084" i="21"/>
  <c r="L3084" i="21"/>
  <c r="P3084" i="21"/>
  <c r="K3084" i="21"/>
  <c r="Q3084" i="21"/>
  <c r="M3084" i="21"/>
  <c r="O3084" i="21"/>
  <c r="H3085" i="21"/>
  <c r="D3079" i="21"/>
  <c r="L3085" i="21"/>
  <c r="N3085" i="21"/>
  <c r="J3085" i="21"/>
  <c r="I3085" i="21"/>
  <c r="P3085" i="21"/>
  <c r="E3079" i="21"/>
  <c r="F3079" i="21"/>
  <c r="Q3085" i="21"/>
  <c r="O3085" i="21"/>
  <c r="K3085" i="21"/>
  <c r="M3085" i="21"/>
  <c r="D3080" i="21"/>
  <c r="H3086" i="21"/>
  <c r="E3080" i="21"/>
  <c r="F3080" i="21"/>
  <c r="J3086" i="21"/>
  <c r="I3086" i="21"/>
  <c r="P3086" i="21"/>
  <c r="N3086" i="21"/>
  <c r="L3086" i="21"/>
  <c r="O3086" i="21"/>
  <c r="K3086" i="21"/>
  <c r="Q3086" i="21"/>
  <c r="M3086" i="21"/>
  <c r="H3087" i="21"/>
  <c r="D3081" i="21"/>
  <c r="P3087" i="21"/>
  <c r="N3087" i="21"/>
  <c r="L3087" i="21"/>
  <c r="I3087" i="21"/>
  <c r="J3087" i="21"/>
  <c r="F3081" i="21"/>
  <c r="E3081" i="21"/>
  <c r="Q3087" i="21"/>
  <c r="M3087" i="21"/>
  <c r="K3087" i="21"/>
  <c r="O3087" i="21"/>
  <c r="D3082" i="21"/>
  <c r="H3088" i="21"/>
  <c r="F3082" i="21"/>
  <c r="E3082" i="21"/>
  <c r="J3088" i="21"/>
  <c r="P3088" i="21"/>
  <c r="I3088" i="21"/>
  <c r="N3088" i="21"/>
  <c r="L3088" i="21"/>
  <c r="O3088" i="21"/>
  <c r="M3088" i="21"/>
  <c r="Q3088" i="21"/>
  <c r="K3088" i="21"/>
  <c r="H3089" i="21"/>
  <c r="D3083" i="21"/>
  <c r="J3089" i="21"/>
  <c r="P3089" i="21"/>
  <c r="I3089" i="21"/>
  <c r="N3089" i="21"/>
  <c r="L3089" i="21"/>
  <c r="E3083" i="21"/>
  <c r="F3083" i="21"/>
  <c r="O3089" i="21"/>
  <c r="M3089" i="21"/>
  <c r="K3089" i="21"/>
  <c r="Q3089" i="21"/>
  <c r="H3090" i="21"/>
  <c r="D3084" i="21"/>
  <c r="P3090" i="21"/>
  <c r="L3090" i="21"/>
  <c r="J3090" i="21"/>
  <c r="I3090" i="21"/>
  <c r="N3090" i="21"/>
  <c r="F3084" i="21"/>
  <c r="E3084" i="21"/>
  <c r="K3090" i="21"/>
  <c r="Q3090" i="21"/>
  <c r="M3090" i="21"/>
  <c r="O3090" i="21"/>
  <c r="D3085" i="21"/>
  <c r="H3091" i="21"/>
  <c r="E3085" i="21"/>
  <c r="F3085" i="21"/>
  <c r="P3091" i="21"/>
  <c r="N3091" i="21"/>
  <c r="L3091" i="21"/>
  <c r="J3091" i="21"/>
  <c r="I3091" i="21"/>
  <c r="O3091" i="21"/>
  <c r="K3091" i="21"/>
  <c r="M3091" i="21"/>
  <c r="Q3091" i="21"/>
  <c r="H3092" i="21"/>
  <c r="D3086" i="21"/>
  <c r="P3092" i="21"/>
  <c r="N3092" i="21"/>
  <c r="I3092" i="21"/>
  <c r="J3092" i="21"/>
  <c r="L3092" i="21"/>
  <c r="E3086" i="21"/>
  <c r="F3086" i="21"/>
  <c r="M3092" i="21"/>
  <c r="O3092" i="21"/>
  <c r="K3092" i="21"/>
  <c r="Q3092" i="21"/>
  <c r="D3087" i="21"/>
  <c r="H3093" i="21"/>
  <c r="F3087" i="21"/>
  <c r="E3087" i="21"/>
  <c r="P3093" i="21"/>
  <c r="L3093" i="21"/>
  <c r="N3093" i="21"/>
  <c r="J3093" i="21"/>
  <c r="I3093" i="21"/>
  <c r="O3093" i="21"/>
  <c r="M3093" i="21"/>
  <c r="Q3093" i="21"/>
  <c r="K3093" i="21"/>
  <c r="H3094" i="21"/>
  <c r="D3088" i="21"/>
  <c r="P3094" i="21"/>
  <c r="J3094" i="21"/>
  <c r="N3094" i="21"/>
  <c r="I3094" i="21"/>
  <c r="L3094" i="21"/>
  <c r="F3088" i="21"/>
  <c r="E3088" i="21"/>
  <c r="M3094" i="21"/>
  <c r="O3094" i="21"/>
  <c r="K3094" i="21"/>
  <c r="Q3094" i="21"/>
  <c r="D3089" i="21"/>
  <c r="H3095" i="21"/>
  <c r="F3089" i="21"/>
  <c r="E3089" i="21"/>
  <c r="P3095" i="21"/>
  <c r="N3095" i="21"/>
  <c r="L3095" i="21"/>
  <c r="J3095" i="21"/>
  <c r="I3095" i="21"/>
  <c r="O3095" i="21"/>
  <c r="K3095" i="21"/>
  <c r="Q3095" i="21"/>
  <c r="M3095" i="21"/>
  <c r="H3096" i="21"/>
  <c r="D3090" i="21"/>
  <c r="P3096" i="21"/>
  <c r="N3096" i="21"/>
  <c r="L3096" i="21"/>
  <c r="I3096" i="21"/>
  <c r="J3096" i="21"/>
  <c r="F3090" i="21"/>
  <c r="E3090" i="21"/>
  <c r="K3096" i="21"/>
  <c r="Q3096" i="21"/>
  <c r="M3096" i="21"/>
  <c r="O3096" i="21"/>
  <c r="D3091" i="21"/>
  <c r="H3097" i="21"/>
  <c r="F3091" i="21"/>
  <c r="E3091" i="21"/>
  <c r="P3097" i="21"/>
  <c r="N3097" i="21"/>
  <c r="J3097" i="21"/>
  <c r="I3097" i="21"/>
  <c r="L3097" i="21"/>
  <c r="K3097" i="21"/>
  <c r="O3097" i="21"/>
  <c r="M3097" i="21"/>
  <c r="Q3097" i="21"/>
  <c r="H3098" i="21"/>
  <c r="D3092" i="21"/>
  <c r="I3098" i="21"/>
  <c r="N3098" i="21"/>
  <c r="P3098" i="21"/>
  <c r="L3098" i="21"/>
  <c r="J3098" i="21"/>
  <c r="E3092" i="21"/>
  <c r="F3092" i="21"/>
  <c r="O3098" i="21"/>
  <c r="K3098" i="21"/>
  <c r="Q3098" i="21"/>
  <c r="M3098" i="21"/>
  <c r="D3093" i="21"/>
  <c r="H3099" i="21"/>
  <c r="E3093" i="21"/>
  <c r="F3093" i="21"/>
  <c r="J3099" i="21"/>
  <c r="N3099" i="21"/>
  <c r="I3099" i="21"/>
  <c r="L3099" i="21"/>
  <c r="P3099" i="21"/>
  <c r="O3099" i="21"/>
  <c r="M3099" i="21"/>
  <c r="Q3099" i="21"/>
  <c r="K3099" i="21"/>
  <c r="H3100" i="21"/>
  <c r="D3094" i="21"/>
  <c r="L3100" i="21"/>
  <c r="I3100" i="21"/>
  <c r="J3100" i="21"/>
  <c r="P3100" i="21"/>
  <c r="N3100" i="21"/>
  <c r="F3094" i="21"/>
  <c r="E3094" i="21"/>
  <c r="M3100" i="21"/>
  <c r="O3100" i="21"/>
  <c r="Q3100" i="21"/>
  <c r="K3100" i="21"/>
  <c r="D3095" i="21"/>
  <c r="H3101" i="21"/>
  <c r="E3095" i="21"/>
  <c r="F3095" i="21"/>
  <c r="L3101" i="21"/>
  <c r="I3101" i="21"/>
  <c r="P3101" i="21"/>
  <c r="J3101" i="21"/>
  <c r="N3101" i="21"/>
  <c r="O3101" i="21"/>
  <c r="M3101" i="21"/>
  <c r="K3101" i="21"/>
  <c r="Q3101" i="21"/>
  <c r="H3102" i="21"/>
  <c r="D3096" i="21"/>
  <c r="J3102" i="21"/>
  <c r="I3102" i="21"/>
  <c r="P3102" i="21"/>
  <c r="N3102" i="21"/>
  <c r="L3102" i="21"/>
  <c r="E3096" i="21"/>
  <c r="F3096" i="21"/>
  <c r="M3102" i="21"/>
  <c r="O3102" i="21"/>
  <c r="K3102" i="21"/>
  <c r="Q3102" i="21"/>
  <c r="D3097" i="21"/>
  <c r="H3103" i="21"/>
  <c r="E3097" i="21"/>
  <c r="F3097" i="21"/>
  <c r="J3103" i="21"/>
  <c r="P3103" i="21"/>
  <c r="I3103" i="21"/>
  <c r="L3103" i="21"/>
  <c r="N3103" i="21"/>
  <c r="M3103" i="21"/>
  <c r="O3103" i="21"/>
  <c r="Q3103" i="21"/>
  <c r="K3103" i="21"/>
  <c r="H3104" i="21"/>
  <c r="D3098" i="21"/>
  <c r="J3104" i="21"/>
  <c r="I3104" i="21"/>
  <c r="P3104" i="21"/>
  <c r="N3104" i="21"/>
  <c r="L3104" i="21"/>
  <c r="E3098" i="21"/>
  <c r="F3098" i="21"/>
  <c r="Q3104" i="21"/>
  <c r="M3104" i="21"/>
  <c r="O3104" i="21"/>
  <c r="K3104" i="21"/>
  <c r="D3099" i="21"/>
  <c r="H3105" i="21"/>
  <c r="F3099" i="21"/>
  <c r="E3099" i="21"/>
  <c r="P3105" i="21"/>
  <c r="I3105" i="21"/>
  <c r="N3105" i="21"/>
  <c r="L3105" i="21"/>
  <c r="J3105" i="21"/>
  <c r="Q3105" i="21"/>
  <c r="K3105" i="21"/>
  <c r="O3105" i="21"/>
  <c r="M3105" i="21"/>
  <c r="H3106" i="21"/>
  <c r="D3100" i="21"/>
  <c r="N3106" i="21"/>
  <c r="P3106" i="21"/>
  <c r="L3106" i="21"/>
  <c r="J3106" i="21"/>
  <c r="I3106" i="21"/>
  <c r="E3100" i="21"/>
  <c r="F3100" i="21"/>
  <c r="K3106" i="21"/>
  <c r="M3106" i="21"/>
  <c r="O3106" i="21"/>
  <c r="Q3106" i="21"/>
  <c r="D3101" i="21"/>
  <c r="H3107" i="21"/>
  <c r="F3101" i="21"/>
  <c r="E3101" i="21"/>
  <c r="P3107" i="21"/>
  <c r="L3107" i="21"/>
  <c r="N3107" i="21"/>
  <c r="J3107" i="21"/>
  <c r="I3107" i="21"/>
  <c r="M3107" i="21"/>
  <c r="O3107" i="21"/>
  <c r="Q3107" i="21"/>
  <c r="K3107" i="21"/>
  <c r="H3108" i="21"/>
  <c r="D3102" i="21"/>
  <c r="L3108" i="21"/>
  <c r="P3108" i="21"/>
  <c r="I3108" i="21"/>
  <c r="J3108" i="21"/>
  <c r="N3108" i="21"/>
  <c r="F3102" i="21"/>
  <c r="E3102" i="21"/>
  <c r="Q3108" i="21"/>
  <c r="M3108" i="21"/>
  <c r="O3108" i="21"/>
  <c r="K3108" i="21"/>
  <c r="D3103" i="21"/>
  <c r="H3109" i="21"/>
  <c r="F3103" i="21"/>
  <c r="E3103" i="21"/>
  <c r="J3109" i="21"/>
  <c r="I3109" i="21"/>
  <c r="L3109" i="21"/>
  <c r="P3109" i="21"/>
  <c r="N3109" i="21"/>
  <c r="M3109" i="21"/>
  <c r="Q3109" i="21"/>
  <c r="K3109" i="21"/>
  <c r="O3109" i="21"/>
  <c r="H3110" i="21"/>
  <c r="D3104" i="21"/>
  <c r="J3110" i="21"/>
  <c r="N3110" i="21"/>
  <c r="L3110" i="21"/>
  <c r="I3110" i="21"/>
  <c r="P3110" i="21"/>
  <c r="E3104" i="21"/>
  <c r="F3104" i="21"/>
  <c r="M3110" i="21"/>
  <c r="O3110" i="21"/>
  <c r="K3110" i="21"/>
  <c r="Q3110" i="21"/>
  <c r="D3105" i="21"/>
  <c r="H3111" i="21"/>
  <c r="F3105" i="21"/>
  <c r="E3105" i="21"/>
  <c r="L3111" i="21"/>
  <c r="P3111" i="21"/>
  <c r="J3111" i="21"/>
  <c r="I3111" i="21"/>
  <c r="N3111" i="21"/>
  <c r="K3111" i="21"/>
  <c r="Q3111" i="21"/>
  <c r="O3111" i="21"/>
  <c r="M3111" i="21"/>
  <c r="H3112" i="21"/>
  <c r="D3106" i="21"/>
  <c r="P3112" i="21"/>
  <c r="N3112" i="21"/>
  <c r="L3112" i="21"/>
  <c r="I3112" i="21"/>
  <c r="J3112" i="21"/>
  <c r="E3106" i="21"/>
  <c r="F3106" i="21"/>
  <c r="O3112" i="21"/>
  <c r="K3112" i="21"/>
  <c r="Q3112" i="21"/>
  <c r="M3112" i="21"/>
  <c r="D3107" i="21"/>
  <c r="H3113" i="21"/>
  <c r="E3107" i="21"/>
  <c r="F3107" i="21"/>
  <c r="J3113" i="21"/>
  <c r="L3113" i="21"/>
  <c r="I3113" i="21"/>
  <c r="P3113" i="21"/>
  <c r="N3113" i="21"/>
  <c r="O3113" i="21"/>
  <c r="M3113" i="21"/>
  <c r="Q3113" i="21"/>
  <c r="K3113" i="21"/>
  <c r="H3114" i="21"/>
  <c r="D3108" i="21"/>
  <c r="P3114" i="21"/>
  <c r="N3114" i="21"/>
  <c r="I3114" i="21"/>
  <c r="L3114" i="21"/>
  <c r="J3114" i="21"/>
  <c r="E3108" i="21"/>
  <c r="F3108" i="21"/>
  <c r="M3114" i="21"/>
  <c r="O3114" i="21"/>
  <c r="K3114" i="21"/>
  <c r="Q3114" i="21"/>
  <c r="D3109" i="21"/>
  <c r="H3115" i="21"/>
  <c r="F3109" i="21"/>
  <c r="E3109" i="21"/>
  <c r="I3115" i="21"/>
  <c r="P3115" i="21"/>
  <c r="L3115" i="21"/>
  <c r="N3115" i="21"/>
  <c r="J3115" i="21"/>
  <c r="O3115" i="21"/>
  <c r="K3115" i="21"/>
  <c r="M3115" i="21"/>
  <c r="Q3115" i="21"/>
  <c r="H3116" i="21"/>
  <c r="D3110" i="21"/>
  <c r="L3116" i="21"/>
  <c r="J3116" i="21"/>
  <c r="N3116" i="21"/>
  <c r="I3116" i="21"/>
  <c r="P3116" i="21"/>
  <c r="E3110" i="21"/>
  <c r="F3110" i="21"/>
  <c r="Q3116" i="21"/>
  <c r="K3116" i="21"/>
  <c r="M3116" i="21"/>
  <c r="O3116" i="21"/>
  <c r="D3111" i="21"/>
  <c r="H3117" i="21"/>
  <c r="F3111" i="21"/>
  <c r="E3111" i="21"/>
  <c r="N3117" i="21"/>
  <c r="L3117" i="21"/>
  <c r="J3117" i="21"/>
  <c r="I3117" i="21"/>
  <c r="P3117" i="21"/>
  <c r="Q3117" i="21"/>
  <c r="O3117" i="21"/>
  <c r="K3117" i="21"/>
  <c r="M3117" i="21"/>
  <c r="H3118" i="21"/>
  <c r="D3112" i="21"/>
  <c r="I3118" i="21"/>
  <c r="J3118" i="21"/>
  <c r="P3118" i="21"/>
  <c r="N3118" i="21"/>
  <c r="L3118" i="21"/>
  <c r="E3112" i="21"/>
  <c r="F3112" i="21"/>
  <c r="O3118" i="21"/>
  <c r="K3118" i="21"/>
  <c r="Q3118" i="21"/>
  <c r="M3118" i="21"/>
  <c r="D3113" i="21"/>
  <c r="H3119" i="21"/>
  <c r="F3113" i="21"/>
  <c r="E3113" i="21"/>
  <c r="J3119" i="21"/>
  <c r="P3119" i="21"/>
  <c r="N3119" i="21"/>
  <c r="I3119" i="21"/>
  <c r="L3119" i="21"/>
  <c r="Q3119" i="21"/>
  <c r="M3119" i="21"/>
  <c r="O3119" i="21"/>
  <c r="K3119" i="21"/>
  <c r="H3120" i="21"/>
  <c r="D3114" i="21"/>
  <c r="J3120" i="21"/>
  <c r="P3120" i="21"/>
  <c r="I3120" i="21"/>
  <c r="N3120" i="21"/>
  <c r="L3120" i="21"/>
  <c r="E3114" i="21"/>
  <c r="F3114" i="21"/>
  <c r="M3120" i="21"/>
  <c r="O3120" i="21"/>
  <c r="Q3120" i="21"/>
  <c r="K3120" i="21"/>
  <c r="D3115" i="21"/>
  <c r="H3121" i="21"/>
  <c r="F3115" i="21"/>
  <c r="E3115" i="21"/>
  <c r="P3121" i="21"/>
  <c r="I3121" i="21"/>
  <c r="J3121" i="21"/>
  <c r="N3121" i="21"/>
  <c r="L3121" i="21"/>
  <c r="O3121" i="21"/>
  <c r="M3121" i="21"/>
  <c r="Q3121" i="21"/>
  <c r="K3121" i="21"/>
  <c r="H3122" i="21"/>
  <c r="D3116" i="21"/>
  <c r="L3122" i="21"/>
  <c r="J3122" i="21"/>
  <c r="P3122" i="21"/>
  <c r="I3122" i="21"/>
  <c r="N3122" i="21"/>
  <c r="E3116" i="21"/>
  <c r="F3116" i="21"/>
  <c r="K3122" i="21"/>
  <c r="Q3122" i="21"/>
  <c r="M3122" i="21"/>
  <c r="O3122" i="21"/>
  <c r="D3117" i="21"/>
  <c r="H3123" i="21"/>
  <c r="F3117" i="21"/>
  <c r="E3117" i="21"/>
  <c r="N3123" i="21"/>
  <c r="P3123" i="21"/>
  <c r="L3123" i="21"/>
  <c r="J3123" i="21"/>
  <c r="I3123" i="21"/>
  <c r="O3123" i="21"/>
  <c r="K3123" i="21"/>
  <c r="M3123" i="21"/>
  <c r="Q3123" i="21"/>
  <c r="H3124" i="21"/>
  <c r="D3118" i="21"/>
  <c r="I3124" i="21"/>
  <c r="P3124" i="21"/>
  <c r="N3124" i="21"/>
  <c r="J3124" i="21"/>
  <c r="L3124" i="21"/>
  <c r="F3118" i="21"/>
  <c r="E3118" i="21"/>
  <c r="M3124" i="21"/>
  <c r="O3124" i="21"/>
  <c r="K3124" i="21"/>
  <c r="Q3124" i="21"/>
  <c r="D3119" i="21"/>
  <c r="H3125" i="21"/>
  <c r="F3119" i="21"/>
  <c r="E3119" i="21"/>
  <c r="L3125" i="21"/>
  <c r="P3125" i="21"/>
  <c r="N3125" i="21"/>
  <c r="J3125" i="21"/>
  <c r="I3125" i="21"/>
  <c r="O3125" i="21"/>
  <c r="M3125" i="21"/>
  <c r="K3125" i="21"/>
  <c r="Q3125" i="21"/>
  <c r="H3126" i="21"/>
  <c r="D3120" i="21"/>
  <c r="P3126" i="21"/>
  <c r="J3126" i="21"/>
  <c r="N3126" i="21"/>
  <c r="I3126" i="21"/>
  <c r="L3126" i="21"/>
  <c r="F3120" i="21"/>
  <c r="E3120" i="21"/>
  <c r="M3126" i="21"/>
  <c r="O3126" i="21"/>
  <c r="K3126" i="21"/>
  <c r="Q3126" i="21"/>
  <c r="D3121" i="21"/>
  <c r="H3127" i="21"/>
  <c r="E3121" i="21"/>
  <c r="F3121" i="21"/>
  <c r="P3127" i="21"/>
  <c r="N3127" i="21"/>
  <c r="J3127" i="21"/>
  <c r="L3127" i="21"/>
  <c r="I3127" i="21"/>
  <c r="O3127" i="21"/>
  <c r="K3127" i="21"/>
  <c r="M3127" i="21"/>
  <c r="Q3127" i="21"/>
  <c r="H3128" i="21"/>
  <c r="D3122" i="21"/>
  <c r="P3128" i="21"/>
  <c r="N3128" i="21"/>
  <c r="L3128" i="21"/>
  <c r="I3128" i="21"/>
  <c r="J3128" i="21"/>
  <c r="F3122" i="21"/>
  <c r="E3122" i="21"/>
  <c r="Q3128" i="21"/>
  <c r="K3128" i="21"/>
  <c r="M3128" i="21"/>
  <c r="O3128" i="21"/>
  <c r="D3123" i="21"/>
  <c r="H3129" i="21"/>
  <c r="E3123" i="21"/>
  <c r="F3123" i="21"/>
  <c r="J3129" i="21"/>
  <c r="P3129" i="21"/>
  <c r="N3129" i="21"/>
  <c r="I3129" i="21"/>
  <c r="L3129" i="21"/>
  <c r="K3129" i="21"/>
  <c r="O3129" i="21"/>
  <c r="M3129" i="21"/>
  <c r="Q3129" i="21"/>
  <c r="H3130" i="21"/>
  <c r="D3124" i="21"/>
  <c r="I3130" i="21"/>
  <c r="P3130" i="21"/>
  <c r="N3130" i="21"/>
  <c r="L3130" i="21"/>
  <c r="J3130" i="21"/>
  <c r="E3124" i="21"/>
  <c r="F3124" i="21"/>
  <c r="O3130" i="21"/>
  <c r="K3130" i="21"/>
  <c r="Q3130" i="21"/>
  <c r="M3130" i="21"/>
  <c r="D3125" i="21"/>
  <c r="H3131" i="21"/>
  <c r="E3125" i="21"/>
  <c r="F3125" i="21"/>
  <c r="N3131" i="21"/>
  <c r="J3131" i="21"/>
  <c r="I3131" i="21"/>
  <c r="L3131" i="21"/>
  <c r="P3131" i="21"/>
  <c r="O3131" i="21"/>
  <c r="M3131" i="21"/>
  <c r="K3131" i="21"/>
  <c r="Q3131" i="21"/>
  <c r="H3132" i="21"/>
  <c r="D3126" i="21"/>
  <c r="L3132" i="21"/>
  <c r="I3132" i="21"/>
  <c r="P3132" i="21"/>
  <c r="J3132" i="21"/>
  <c r="N3132" i="21"/>
  <c r="E3126" i="21"/>
  <c r="F3126" i="21"/>
  <c r="O3132" i="21"/>
  <c r="M3132" i="21"/>
  <c r="Q3132" i="21"/>
  <c r="K3132" i="21"/>
  <c r="D3127" i="21"/>
  <c r="H3133" i="21"/>
  <c r="E3127" i="21"/>
  <c r="F3127" i="21"/>
  <c r="I3133" i="21"/>
  <c r="L3133" i="21"/>
  <c r="P3133" i="21"/>
  <c r="J3133" i="21"/>
  <c r="N3133" i="21"/>
  <c r="O3133" i="21"/>
  <c r="M3133" i="21"/>
  <c r="Q3133" i="21"/>
  <c r="K3133" i="21"/>
  <c r="H3134" i="21"/>
  <c r="D3128" i="21"/>
  <c r="J3134" i="21"/>
  <c r="L3134" i="21"/>
  <c r="P3134" i="21"/>
  <c r="I3134" i="21"/>
  <c r="N3134" i="21"/>
  <c r="E3128" i="21"/>
  <c r="F3128" i="21"/>
  <c r="K3134" i="21"/>
  <c r="M3134" i="21"/>
  <c r="Q3134" i="21"/>
  <c r="O3134" i="21"/>
  <c r="D3129" i="21"/>
  <c r="H3135" i="21"/>
  <c r="E3129" i="21"/>
  <c r="F3129" i="21"/>
  <c r="N3135" i="21"/>
  <c r="J3135" i="21"/>
  <c r="I3135" i="21"/>
  <c r="L3135" i="21"/>
  <c r="P3135" i="21"/>
  <c r="O3135" i="21"/>
  <c r="M3135" i="21"/>
  <c r="Q3135" i="21"/>
  <c r="K3135" i="21"/>
  <c r="H3136" i="21"/>
  <c r="D3130" i="21"/>
  <c r="L3136" i="21"/>
  <c r="J3136" i="21"/>
  <c r="I3136" i="21"/>
  <c r="P3136" i="21"/>
  <c r="N3136" i="21"/>
  <c r="F3130" i="21"/>
  <c r="E3130" i="21"/>
  <c r="M3136" i="21"/>
  <c r="Q3136" i="21"/>
  <c r="O3136" i="21"/>
  <c r="K3136" i="21"/>
  <c r="D3131" i="21"/>
  <c r="H3137" i="21"/>
  <c r="F3131" i="21"/>
  <c r="E3131" i="21"/>
  <c r="P3137" i="21"/>
  <c r="I3137" i="21"/>
  <c r="N3137" i="21"/>
  <c r="L3137" i="21"/>
  <c r="J3137" i="21"/>
  <c r="Q3137" i="21"/>
  <c r="K3137" i="21"/>
  <c r="M3137" i="21"/>
  <c r="O3137" i="21"/>
  <c r="H3138" i="21"/>
  <c r="D3132" i="21"/>
  <c r="N3138" i="21"/>
  <c r="L3138" i="21"/>
  <c r="P3138" i="21"/>
  <c r="I3138" i="21"/>
  <c r="J3138" i="21"/>
  <c r="E3132" i="21"/>
  <c r="F3132" i="21"/>
  <c r="O3138" i="21"/>
  <c r="Q3138" i="21"/>
  <c r="K3138" i="21"/>
  <c r="M3138" i="21"/>
  <c r="D3133" i="21"/>
  <c r="H3139" i="21"/>
  <c r="F3133" i="21"/>
  <c r="E3133" i="21"/>
  <c r="L3139" i="21"/>
  <c r="J3139" i="21"/>
  <c r="N3139" i="21"/>
  <c r="P3139" i="21"/>
  <c r="I3139" i="21"/>
  <c r="M3139" i="21"/>
  <c r="K3139" i="21"/>
  <c r="Q3139" i="21"/>
  <c r="O3139" i="21"/>
  <c r="D3134" i="21"/>
  <c r="H3140" i="21"/>
  <c r="F3134" i="21"/>
  <c r="E3134" i="21"/>
  <c r="L3140" i="21"/>
  <c r="J3140" i="21"/>
  <c r="I3140" i="21"/>
  <c r="P3140" i="21"/>
  <c r="N3140" i="21"/>
  <c r="K3140" i="21"/>
  <c r="Q3140" i="21"/>
  <c r="M3140" i="21"/>
  <c r="O3140" i="21"/>
  <c r="H3141" i="21"/>
  <c r="D3135" i="21"/>
  <c r="N3141" i="21"/>
  <c r="I3141" i="21"/>
  <c r="J3141" i="21"/>
  <c r="P3141" i="21"/>
  <c r="L3141" i="21"/>
  <c r="E3135" i="21"/>
  <c r="F3135" i="21"/>
  <c r="M3141" i="21"/>
  <c r="Q3141" i="21"/>
  <c r="K3141" i="21"/>
  <c r="O3141" i="21"/>
  <c r="D3136" i="21"/>
  <c r="H3142" i="21"/>
  <c r="F3136" i="21"/>
  <c r="E3136" i="21"/>
  <c r="J3142" i="21"/>
  <c r="N3142" i="21"/>
  <c r="L3142" i="21"/>
  <c r="I3142" i="21"/>
  <c r="P3142" i="21"/>
  <c r="M3142" i="21"/>
  <c r="O3142" i="21"/>
  <c r="K3142" i="21"/>
  <c r="Q3142" i="21"/>
  <c r="H3143" i="21"/>
  <c r="D3137" i="21"/>
  <c r="L3143" i="21"/>
  <c r="P3143" i="21"/>
  <c r="J3143" i="21"/>
  <c r="I3143" i="21"/>
  <c r="N3143" i="21"/>
  <c r="F3137" i="21"/>
  <c r="E3137" i="21"/>
  <c r="K3143" i="21"/>
  <c r="Q3143" i="21"/>
  <c r="M3143" i="21"/>
  <c r="O3143" i="21"/>
  <c r="D3138" i="21"/>
  <c r="H3144" i="21"/>
  <c r="F3138" i="21"/>
  <c r="E3138" i="21"/>
  <c r="N3144" i="21"/>
  <c r="P3144" i="21"/>
  <c r="L3144" i="21"/>
  <c r="I3144" i="21"/>
  <c r="J3144" i="21"/>
  <c r="O3144" i="21"/>
  <c r="K3144" i="21"/>
  <c r="Q3144" i="21"/>
  <c r="M3144" i="21"/>
  <c r="H3145" i="21"/>
  <c r="D3139" i="21"/>
  <c r="J3145" i="21"/>
  <c r="L3145" i="21"/>
  <c r="I3145" i="21"/>
  <c r="P3145" i="21"/>
  <c r="N3145" i="21"/>
  <c r="F3139" i="21"/>
  <c r="E3139" i="21"/>
  <c r="O3145" i="21"/>
  <c r="M3145" i="21"/>
  <c r="K3145" i="21"/>
  <c r="Q3145" i="21"/>
  <c r="D3140" i="21"/>
  <c r="H3146" i="21"/>
  <c r="F3140" i="21"/>
  <c r="E3140" i="21"/>
  <c r="P3146" i="21"/>
  <c r="N3146" i="21"/>
  <c r="I3146" i="21"/>
  <c r="L3146" i="21"/>
  <c r="J3146" i="21"/>
  <c r="M3146" i="21"/>
  <c r="O3146" i="21"/>
  <c r="K3146" i="21"/>
  <c r="Q3146" i="21"/>
  <c r="H3147" i="21"/>
  <c r="D3141" i="21"/>
  <c r="I3147" i="21"/>
  <c r="P3147" i="21"/>
  <c r="L3147" i="21"/>
  <c r="N3147" i="21"/>
  <c r="J3147" i="21"/>
  <c r="F3141" i="21"/>
  <c r="E3141" i="21"/>
  <c r="O3147" i="21"/>
  <c r="K3147" i="21"/>
  <c r="M3147" i="21"/>
  <c r="Q3147" i="21"/>
  <c r="D3142" i="21"/>
  <c r="H3148" i="21"/>
  <c r="F3142" i="21"/>
  <c r="E3142" i="21"/>
  <c r="N3148" i="21"/>
  <c r="I3148" i="21"/>
  <c r="L3148" i="21"/>
  <c r="J3148" i="21"/>
  <c r="P3148" i="21"/>
  <c r="K3148" i="21"/>
  <c r="Q3148" i="21"/>
  <c r="M3148" i="21"/>
  <c r="O3148" i="21"/>
  <c r="D3143" i="21"/>
  <c r="H3149" i="21"/>
  <c r="E3143" i="21"/>
  <c r="F3143" i="21"/>
  <c r="L3149" i="21"/>
  <c r="J3149" i="21"/>
  <c r="N3149" i="21"/>
  <c r="I3149" i="21"/>
  <c r="P3149" i="21"/>
  <c r="Q3149" i="21"/>
  <c r="O3149" i="21"/>
  <c r="M3149" i="21"/>
  <c r="K3149" i="21"/>
  <c r="H3150" i="21"/>
  <c r="D3144" i="21"/>
  <c r="I3150" i="21"/>
  <c r="J3150" i="21"/>
  <c r="P3150" i="21"/>
  <c r="N3150" i="21"/>
  <c r="L3150" i="21"/>
  <c r="F3144" i="21"/>
  <c r="E3144" i="21"/>
  <c r="O3150" i="21"/>
  <c r="K3150" i="21"/>
  <c r="Q3150" i="21"/>
  <c r="M3150" i="21"/>
  <c r="D3145" i="21"/>
  <c r="H3151" i="21"/>
  <c r="F3145" i="21"/>
  <c r="E3145" i="21"/>
  <c r="P3151" i="21"/>
  <c r="N3151" i="21"/>
  <c r="I3151" i="21"/>
  <c r="L3151" i="21"/>
  <c r="J3151" i="21"/>
  <c r="Q3151" i="21"/>
  <c r="M3151" i="21"/>
  <c r="K3151" i="21"/>
  <c r="O3151" i="21"/>
  <c r="H3152" i="21"/>
  <c r="D3146" i="21"/>
  <c r="J3152" i="21"/>
  <c r="P3152" i="21"/>
  <c r="I3152" i="21"/>
  <c r="N3152" i="21"/>
  <c r="L3152" i="21"/>
  <c r="F3146" i="21"/>
  <c r="E3146" i="21"/>
  <c r="K3152" i="21"/>
  <c r="O3152" i="21"/>
  <c r="Q3152" i="21"/>
  <c r="M3152" i="21"/>
  <c r="D3147" i="21"/>
  <c r="H3153" i="21"/>
  <c r="E3147" i="21"/>
  <c r="F3147" i="21"/>
  <c r="J3153" i="21"/>
  <c r="P3153" i="21"/>
  <c r="I3153" i="21"/>
  <c r="N3153" i="21"/>
  <c r="L3153" i="21"/>
  <c r="M3153" i="21"/>
  <c r="K3153" i="21"/>
  <c r="O3153" i="21"/>
  <c r="Q3153" i="21"/>
  <c r="H3154" i="21"/>
  <c r="D3148" i="21"/>
  <c r="L3154" i="21"/>
  <c r="J3154" i="21"/>
  <c r="I3154" i="21"/>
  <c r="P3154" i="21"/>
  <c r="N3154" i="21"/>
  <c r="F3148" i="21"/>
  <c r="E3148" i="21"/>
  <c r="O3154" i="21"/>
  <c r="K3154" i="21"/>
  <c r="Q3154" i="21"/>
  <c r="M3154" i="21"/>
  <c r="D3149" i="21"/>
  <c r="H3155" i="21"/>
  <c r="F3149" i="21"/>
  <c r="E3149" i="21"/>
  <c r="I3155" i="21"/>
  <c r="J3155" i="21"/>
  <c r="P3155" i="21"/>
  <c r="N3155" i="21"/>
  <c r="L3155" i="21"/>
  <c r="M3155" i="21"/>
  <c r="K3155" i="21"/>
  <c r="Q3155" i="21"/>
  <c r="O3155" i="21"/>
  <c r="H3156" i="21"/>
  <c r="D3150" i="21"/>
  <c r="L3156" i="21"/>
  <c r="P3156" i="21"/>
  <c r="J3156" i="21"/>
  <c r="I3156" i="21"/>
  <c r="N3156" i="21"/>
  <c r="E3150" i="21"/>
  <c r="F3150" i="21"/>
  <c r="M3156" i="21"/>
  <c r="O3156" i="21"/>
  <c r="K3156" i="21"/>
  <c r="Q3156" i="21"/>
  <c r="D3151" i="21"/>
  <c r="H3157" i="21"/>
  <c r="E3151" i="21"/>
  <c r="F3151" i="21"/>
  <c r="N3157" i="21"/>
  <c r="L3157" i="21"/>
  <c r="P3157" i="21"/>
  <c r="J3157" i="21"/>
  <c r="I3157" i="21"/>
  <c r="O3157" i="21"/>
  <c r="M3157" i="21"/>
  <c r="Q3157" i="21"/>
  <c r="K3157" i="21"/>
  <c r="H3158" i="21"/>
  <c r="D3152" i="21"/>
  <c r="P3158" i="21"/>
  <c r="J3158" i="21"/>
  <c r="N3158" i="21"/>
  <c r="I3158" i="21"/>
  <c r="L3158" i="21"/>
  <c r="F3152" i="21"/>
  <c r="E3152" i="21"/>
  <c r="M3158" i="21"/>
  <c r="O3158" i="21"/>
  <c r="K3158" i="21"/>
  <c r="Q3158" i="21"/>
  <c r="D3153" i="21"/>
  <c r="H3159" i="21"/>
  <c r="E3153" i="21"/>
  <c r="F3153" i="21"/>
  <c r="N3159" i="21"/>
  <c r="J3159" i="21"/>
  <c r="L3159" i="21"/>
  <c r="I3159" i="21"/>
  <c r="P3159" i="21"/>
  <c r="M3159" i="21"/>
  <c r="K3159" i="21"/>
  <c r="O3159" i="21"/>
  <c r="Q3159" i="21"/>
  <c r="H3160" i="21"/>
  <c r="D3154" i="21"/>
  <c r="N3160" i="21"/>
  <c r="L3160" i="21"/>
  <c r="P3160" i="21"/>
  <c r="I3160" i="21"/>
  <c r="J3160" i="21"/>
  <c r="F3154" i="21"/>
  <c r="E3154" i="21"/>
  <c r="O3160" i="21"/>
  <c r="K3160" i="21"/>
  <c r="M3160" i="21"/>
  <c r="Q3160" i="21"/>
  <c r="D3155" i="21"/>
  <c r="H3161" i="21"/>
  <c r="F3155" i="21"/>
  <c r="E3155" i="21"/>
  <c r="N3161" i="21"/>
  <c r="J3161" i="21"/>
  <c r="I3161" i="21"/>
  <c r="L3161" i="21"/>
  <c r="P3161" i="21"/>
  <c r="O3161" i="21"/>
  <c r="M3161" i="21"/>
  <c r="Q3161" i="21"/>
  <c r="K3161" i="21"/>
  <c r="H3162" i="21"/>
  <c r="D3156" i="21"/>
  <c r="N3162" i="21"/>
  <c r="P3162" i="21"/>
  <c r="J3162" i="21"/>
  <c r="I3162" i="21"/>
  <c r="L3162" i="21"/>
  <c r="F3156" i="21"/>
  <c r="E3156" i="21"/>
  <c r="O3162" i="21"/>
  <c r="K3162" i="21"/>
  <c r="Q3162" i="21"/>
  <c r="M3162" i="21"/>
  <c r="D3157" i="21"/>
  <c r="H3163" i="21"/>
  <c r="F3157" i="21"/>
  <c r="E3157" i="21"/>
  <c r="N3163" i="21"/>
  <c r="J3163" i="21"/>
  <c r="I3163" i="21"/>
  <c r="L3163" i="21"/>
  <c r="P3163" i="21"/>
  <c r="O3163" i="21"/>
  <c r="Q3163" i="21"/>
  <c r="K3163" i="21"/>
  <c r="M3163" i="21"/>
  <c r="H3164" i="21"/>
  <c r="D3158" i="21"/>
  <c r="L3164" i="21"/>
  <c r="I3164" i="21"/>
  <c r="J3164" i="21"/>
  <c r="P3164" i="21"/>
  <c r="N3164" i="21"/>
  <c r="F3158" i="21"/>
  <c r="E3158" i="21"/>
  <c r="Q3164" i="21"/>
  <c r="K3164" i="21"/>
  <c r="M3164" i="21"/>
  <c r="O3164" i="21"/>
  <c r="D3159" i="21"/>
  <c r="H3165" i="21"/>
  <c r="F3159" i="21"/>
  <c r="E3159" i="21"/>
  <c r="L3165" i="21"/>
  <c r="I3165" i="21"/>
  <c r="P3165" i="21"/>
  <c r="N3165" i="21"/>
  <c r="J3165" i="21"/>
  <c r="O3165" i="21"/>
  <c r="M3165" i="21"/>
  <c r="K3165" i="21"/>
  <c r="Q3165" i="21"/>
  <c r="H3166" i="21"/>
  <c r="D3160" i="21"/>
  <c r="J3166" i="21"/>
  <c r="I3166" i="21"/>
  <c r="P3166" i="21"/>
  <c r="N3166" i="21"/>
  <c r="L3166" i="21"/>
  <c r="E3160" i="21"/>
  <c r="F3160" i="21"/>
  <c r="M3166" i="21"/>
  <c r="O3166" i="21"/>
  <c r="K3166" i="21"/>
  <c r="Q3166" i="21"/>
  <c r="D3161" i="21"/>
  <c r="H3167" i="21"/>
  <c r="E3161" i="21"/>
  <c r="F3161" i="21"/>
  <c r="J3167" i="21"/>
  <c r="N3167" i="21"/>
  <c r="I3167" i="21"/>
  <c r="P3167" i="21"/>
  <c r="L3167" i="21"/>
  <c r="K3167" i="21"/>
  <c r="M3167" i="21"/>
  <c r="O3167" i="21"/>
  <c r="Q3167" i="21"/>
  <c r="H3168" i="21"/>
  <c r="D3162" i="21"/>
  <c r="I3168" i="21"/>
  <c r="J3168" i="21"/>
  <c r="N3168" i="21"/>
  <c r="L3168" i="21"/>
  <c r="P3168" i="21"/>
  <c r="F3162" i="21"/>
  <c r="E3162" i="21"/>
  <c r="Q3168" i="21"/>
  <c r="M3168" i="21"/>
  <c r="O3168" i="21"/>
  <c r="K3168" i="21"/>
  <c r="D3163" i="21"/>
  <c r="H3169" i="21"/>
  <c r="E3163" i="21"/>
  <c r="F3163" i="21"/>
  <c r="L3169" i="21"/>
  <c r="P3169" i="21"/>
  <c r="J3169" i="21"/>
  <c r="N3169" i="21"/>
  <c r="I3169" i="21"/>
  <c r="Q3169" i="21"/>
  <c r="K3169" i="21"/>
  <c r="O3169" i="21"/>
  <c r="M3169" i="21"/>
  <c r="H3170" i="21"/>
  <c r="D3164" i="21"/>
  <c r="J3170" i="21"/>
  <c r="N3170" i="21"/>
  <c r="L3170" i="21"/>
  <c r="P3170" i="21"/>
  <c r="I3170" i="21"/>
  <c r="F3164" i="21"/>
  <c r="E3164" i="21"/>
  <c r="K3170" i="21"/>
  <c r="M3170" i="21"/>
  <c r="O3170" i="21"/>
  <c r="Q3170" i="21"/>
  <c r="D3165" i="21"/>
  <c r="H3171" i="21"/>
  <c r="F3165" i="21"/>
  <c r="E3165" i="21"/>
  <c r="L3171" i="21"/>
  <c r="P3171" i="21"/>
  <c r="N3171" i="21"/>
  <c r="J3171" i="21"/>
  <c r="I3171" i="21"/>
  <c r="M3171" i="21"/>
  <c r="O3171" i="21"/>
  <c r="K3171" i="21"/>
  <c r="Q3171" i="21"/>
  <c r="H3172" i="21"/>
  <c r="D3166" i="21"/>
  <c r="P3172" i="21"/>
  <c r="I3172" i="21"/>
  <c r="J3172" i="21"/>
  <c r="L3172" i="21"/>
  <c r="N3172" i="21"/>
  <c r="F3166" i="21"/>
  <c r="E3166" i="21"/>
  <c r="M3172" i="21"/>
  <c r="Q3172" i="21"/>
  <c r="O3172" i="21"/>
  <c r="K3172" i="21"/>
  <c r="D3167" i="21"/>
  <c r="H3173" i="21"/>
  <c r="E3167" i="21"/>
  <c r="F3167" i="21"/>
  <c r="J3173" i="21"/>
  <c r="I3173" i="21"/>
  <c r="L3173" i="21"/>
  <c r="P3173" i="21"/>
  <c r="N3173" i="21"/>
  <c r="M3173" i="21"/>
  <c r="Q3173" i="21"/>
  <c r="K3173" i="21"/>
  <c r="O3173" i="21"/>
  <c r="H3174" i="21"/>
  <c r="D3168" i="21"/>
  <c r="J3174" i="21"/>
  <c r="N3174" i="21"/>
  <c r="L3174" i="21"/>
  <c r="I3174" i="21"/>
  <c r="P3174" i="21"/>
  <c r="F3168" i="21"/>
  <c r="E3168" i="21"/>
  <c r="M3174" i="21"/>
  <c r="O3174" i="21"/>
  <c r="K3174" i="21"/>
  <c r="Q3174" i="21"/>
  <c r="D3169" i="21"/>
  <c r="H3175" i="21"/>
  <c r="F3169" i="21"/>
  <c r="E3169" i="21"/>
  <c r="J3175" i="21"/>
  <c r="N3175" i="21"/>
  <c r="I3175" i="21"/>
  <c r="L3175" i="21"/>
  <c r="P3175" i="21"/>
  <c r="K3175" i="21"/>
  <c r="Q3175" i="21"/>
  <c r="O3175" i="21"/>
  <c r="M3175" i="21"/>
  <c r="H3176" i="21"/>
  <c r="D3170" i="21"/>
  <c r="N3176" i="21"/>
  <c r="L3176" i="21"/>
  <c r="J3176" i="21"/>
  <c r="P3176" i="21"/>
  <c r="I3176" i="21"/>
  <c r="F3170" i="21"/>
  <c r="E3170" i="21"/>
  <c r="M3176" i="21"/>
  <c r="Q3176" i="21"/>
  <c r="O3176" i="21"/>
  <c r="K3176" i="21"/>
  <c r="D3171" i="21"/>
  <c r="H3177" i="21"/>
  <c r="E3171" i="21"/>
  <c r="F3171" i="21"/>
  <c r="J3177" i="21"/>
  <c r="L3177" i="21"/>
  <c r="P3177" i="21"/>
  <c r="I3177" i="21"/>
  <c r="N3177" i="21"/>
  <c r="Q3177" i="21"/>
  <c r="M3177" i="21"/>
  <c r="O3177" i="21"/>
  <c r="K3177" i="21"/>
  <c r="H3178" i="21"/>
  <c r="D3172" i="21"/>
  <c r="I3178" i="21"/>
  <c r="P3178" i="21"/>
  <c r="J3178" i="21"/>
  <c r="N3178" i="21"/>
  <c r="L3178" i="21"/>
  <c r="F3172" i="21"/>
  <c r="E3172" i="21"/>
  <c r="M3178" i="21"/>
  <c r="O3178" i="21"/>
  <c r="Q3178" i="21"/>
  <c r="K3178" i="21"/>
  <c r="D3173" i="21"/>
  <c r="H3179" i="21"/>
  <c r="E3173" i="21"/>
  <c r="F3173" i="21"/>
  <c r="I3179" i="21"/>
  <c r="P3179" i="21"/>
  <c r="N3179" i="21"/>
  <c r="L3179" i="21"/>
  <c r="J3179" i="21"/>
  <c r="K3179" i="21"/>
  <c r="Q3179" i="21"/>
  <c r="O3179" i="21"/>
  <c r="M3179" i="21"/>
  <c r="H3180" i="21"/>
  <c r="D3174" i="21"/>
  <c r="N3180" i="21"/>
  <c r="P3180" i="21"/>
  <c r="J3180" i="21"/>
  <c r="I3180" i="21"/>
  <c r="L3180" i="21"/>
  <c r="F3174" i="21"/>
  <c r="E3174" i="21"/>
  <c r="O3180" i="21"/>
  <c r="M3180" i="21"/>
  <c r="K3180" i="21"/>
  <c r="Q3180" i="21"/>
  <c r="D3175" i="21"/>
  <c r="H3181" i="21"/>
  <c r="F3175" i="21"/>
  <c r="E3175" i="21"/>
  <c r="P3181" i="21"/>
  <c r="N3181" i="21"/>
  <c r="L3181" i="21"/>
  <c r="J3181" i="21"/>
  <c r="I3181" i="21"/>
  <c r="M3181" i="21"/>
  <c r="K3181" i="21"/>
  <c r="O3181" i="21"/>
  <c r="Q3181" i="21"/>
  <c r="H3182" i="21"/>
  <c r="D3176" i="21"/>
  <c r="J3182" i="21"/>
  <c r="I3182" i="21"/>
  <c r="N3182" i="21"/>
  <c r="L3182" i="21"/>
  <c r="P3182" i="21"/>
  <c r="E3176" i="21"/>
  <c r="F3176" i="21"/>
  <c r="O3182" i="21"/>
  <c r="K3182" i="21"/>
  <c r="Q3182" i="21"/>
  <c r="M3182" i="21"/>
  <c r="D3177" i="21"/>
  <c r="H3183" i="21"/>
  <c r="F3177" i="21"/>
  <c r="E3177" i="21"/>
  <c r="J3183" i="21"/>
  <c r="P3183" i="21"/>
  <c r="N3183" i="21"/>
  <c r="I3183" i="21"/>
  <c r="L3183" i="21"/>
  <c r="O3183" i="21"/>
  <c r="K3183" i="21"/>
  <c r="Q3183" i="21"/>
  <c r="M3183" i="21"/>
  <c r="H3184" i="21"/>
  <c r="D3178" i="21"/>
  <c r="N3184" i="21"/>
  <c r="P3184" i="21"/>
  <c r="L3184" i="21"/>
  <c r="I3184" i="21"/>
  <c r="J3184" i="21"/>
  <c r="E3178" i="21"/>
  <c r="F3178" i="21"/>
  <c r="M3184" i="21"/>
  <c r="O3184" i="21"/>
  <c r="K3184" i="21"/>
  <c r="Q3184" i="21"/>
  <c r="D3179" i="21"/>
  <c r="H3185" i="21"/>
  <c r="F3179" i="21"/>
  <c r="E3179" i="21"/>
  <c r="L3185" i="21"/>
  <c r="I3185" i="21"/>
  <c r="N3185" i="21"/>
  <c r="J3185" i="21"/>
  <c r="P3185" i="21"/>
  <c r="M3185" i="21"/>
  <c r="K3185" i="21"/>
  <c r="Q3185" i="21"/>
  <c r="O3185" i="21"/>
  <c r="H3186" i="21"/>
  <c r="D3180" i="21"/>
  <c r="N3186" i="21"/>
  <c r="J3186" i="21"/>
  <c r="I3186" i="21"/>
  <c r="L3186" i="21"/>
  <c r="P3186" i="21"/>
  <c r="E3180" i="21"/>
  <c r="F3180" i="21"/>
  <c r="M3186" i="21"/>
  <c r="O3186" i="21"/>
  <c r="K3186" i="21"/>
  <c r="Q3186" i="21"/>
  <c r="D3181" i="21"/>
  <c r="H3187" i="21"/>
  <c r="F3181" i="21"/>
  <c r="E3181" i="21"/>
  <c r="L3187" i="21"/>
  <c r="N3187" i="21"/>
  <c r="P3187" i="21"/>
  <c r="J3187" i="21"/>
  <c r="I3187" i="21"/>
  <c r="O3187" i="21"/>
  <c r="K3187" i="21"/>
  <c r="M3187" i="21"/>
  <c r="Q3187" i="21"/>
  <c r="H3188" i="21"/>
  <c r="D3182" i="21"/>
  <c r="I3188" i="21"/>
  <c r="J3188" i="21"/>
  <c r="P3188" i="21"/>
  <c r="N3188" i="21"/>
  <c r="L3188" i="21"/>
  <c r="E3182" i="21"/>
  <c r="F3182" i="21"/>
  <c r="K3188" i="21"/>
  <c r="Q3188" i="21"/>
  <c r="M3188" i="21"/>
  <c r="O3188" i="21"/>
  <c r="D3183" i="21"/>
  <c r="H3189" i="21"/>
  <c r="F3183" i="21"/>
  <c r="E3183" i="21"/>
  <c r="N3189" i="21"/>
  <c r="J3189" i="21"/>
  <c r="L3189" i="21"/>
  <c r="P3189" i="21"/>
  <c r="I3189" i="21"/>
  <c r="Q3189" i="21"/>
  <c r="K3189" i="21"/>
  <c r="M3189" i="21"/>
  <c r="O3189" i="21"/>
  <c r="H3190" i="21"/>
  <c r="D3184" i="21"/>
  <c r="J3190" i="21"/>
  <c r="P3190" i="21"/>
  <c r="L3190" i="21"/>
  <c r="I3190" i="21"/>
  <c r="N3190" i="21"/>
  <c r="E3184" i="21"/>
  <c r="F3184" i="21"/>
  <c r="M3190" i="21"/>
  <c r="O3190" i="21"/>
  <c r="K3190" i="21"/>
  <c r="Q3190" i="21"/>
  <c r="D3185" i="21"/>
  <c r="H3191" i="21"/>
  <c r="E3185" i="21"/>
  <c r="F3185" i="21"/>
  <c r="P3191" i="21"/>
  <c r="N3191" i="21"/>
  <c r="J3191" i="21"/>
  <c r="L3191" i="21"/>
  <c r="I3191" i="21"/>
  <c r="M3191" i="21"/>
  <c r="K3191" i="21"/>
  <c r="Q3191" i="21"/>
  <c r="O3191" i="21"/>
  <c r="H3192" i="21"/>
  <c r="D3186" i="21"/>
  <c r="N3192" i="21"/>
  <c r="L3192" i="21"/>
  <c r="I3192" i="21"/>
  <c r="P3192" i="21"/>
  <c r="J3192" i="21"/>
  <c r="E3186" i="21"/>
  <c r="F3186" i="21"/>
  <c r="K3192" i="21"/>
  <c r="O3192" i="21"/>
  <c r="M3192" i="21"/>
  <c r="Q3192" i="21"/>
  <c r="D3187" i="21"/>
  <c r="H3193" i="21"/>
  <c r="E3187" i="21"/>
  <c r="F3187" i="21"/>
  <c r="I3193" i="21"/>
  <c r="N3193" i="21"/>
  <c r="J3193" i="21"/>
  <c r="L3193" i="21"/>
  <c r="P3193" i="21"/>
  <c r="M3193" i="21"/>
  <c r="Q3193" i="21"/>
  <c r="K3193" i="21"/>
  <c r="O3193" i="21"/>
  <c r="H3194" i="21"/>
  <c r="D3188" i="21"/>
  <c r="L3194" i="21"/>
  <c r="J3194" i="21"/>
  <c r="P3194" i="21"/>
  <c r="I3194" i="21"/>
  <c r="N3194" i="21"/>
  <c r="E3188" i="21"/>
  <c r="F3188" i="21"/>
  <c r="O3194" i="21"/>
  <c r="K3194" i="21"/>
  <c r="Q3194" i="21"/>
  <c r="M3194" i="21"/>
  <c r="D3189" i="21"/>
  <c r="H3195" i="21"/>
  <c r="F3189" i="21"/>
  <c r="E3189" i="21"/>
  <c r="N3195" i="21"/>
  <c r="J3195" i="21"/>
  <c r="I3195" i="21"/>
  <c r="L3195" i="21"/>
  <c r="P3195" i="21"/>
  <c r="Q3195" i="21"/>
  <c r="O3195" i="21"/>
  <c r="M3195" i="21"/>
  <c r="K3195" i="21"/>
  <c r="H3196" i="21"/>
  <c r="D3190" i="21"/>
  <c r="L3196" i="21"/>
  <c r="I3196" i="21"/>
  <c r="J3196" i="21"/>
  <c r="P3196" i="21"/>
  <c r="N3196" i="21"/>
  <c r="F3190" i="21"/>
  <c r="E3190" i="21"/>
  <c r="Q3196" i="21"/>
  <c r="K3196" i="21"/>
  <c r="M3196" i="21"/>
  <c r="O3196" i="21"/>
  <c r="D3191" i="21"/>
  <c r="H3197" i="21"/>
  <c r="F3191" i="21"/>
  <c r="E3191" i="21"/>
  <c r="L3197" i="21"/>
  <c r="I3197" i="21"/>
  <c r="P3197" i="21"/>
  <c r="N3197" i="21"/>
  <c r="J3197" i="21"/>
  <c r="O3197" i="21"/>
  <c r="M3197" i="21"/>
  <c r="Q3197" i="21"/>
  <c r="K3197" i="21"/>
  <c r="H3198" i="21"/>
  <c r="D3192" i="21"/>
  <c r="N3198" i="21"/>
  <c r="I3198" i="21"/>
  <c r="P3198" i="21"/>
  <c r="L3198" i="21"/>
  <c r="J3198" i="21"/>
  <c r="F3192" i="21"/>
  <c r="E3192" i="21"/>
  <c r="M3198" i="21"/>
  <c r="O3198" i="21"/>
  <c r="K3198" i="21"/>
  <c r="Q3198" i="21"/>
  <c r="D3193" i="21"/>
  <c r="H3199" i="21"/>
  <c r="F3193" i="21"/>
  <c r="E3193" i="21"/>
  <c r="N3199" i="21"/>
  <c r="P3199" i="21"/>
  <c r="J3199" i="21"/>
  <c r="L3199" i="21"/>
  <c r="I3199" i="21"/>
  <c r="M3199" i="21"/>
  <c r="K3199" i="21"/>
  <c r="Q3199" i="21"/>
  <c r="O3199" i="21"/>
  <c r="H3200" i="21"/>
  <c r="D3194" i="21"/>
  <c r="P3200" i="21"/>
  <c r="N3200" i="21"/>
  <c r="L3200" i="21"/>
  <c r="J3200" i="21"/>
  <c r="I3200" i="21"/>
  <c r="F3194" i="21"/>
  <c r="E3194" i="21"/>
  <c r="M3200" i="21"/>
  <c r="Q3200" i="21"/>
  <c r="O3200" i="21"/>
  <c r="K3200" i="21"/>
  <c r="D3195" i="21"/>
  <c r="H3201" i="21"/>
  <c r="E3195" i="21"/>
  <c r="F3195" i="21"/>
  <c r="I3201" i="21"/>
  <c r="L3201" i="21"/>
  <c r="N3201" i="21"/>
  <c r="P3201" i="21"/>
  <c r="J3201" i="21"/>
  <c r="Q3201" i="21"/>
  <c r="K3201" i="21"/>
  <c r="O3201" i="21"/>
  <c r="M3201" i="21"/>
  <c r="H3202" i="21"/>
  <c r="D3196" i="21"/>
  <c r="N3202" i="21"/>
  <c r="L3202" i="21"/>
  <c r="P3202" i="21"/>
  <c r="J3202" i="21"/>
  <c r="I3202" i="21"/>
  <c r="E3196" i="21"/>
  <c r="F3196" i="21"/>
  <c r="K3202" i="21"/>
  <c r="M3202" i="21"/>
  <c r="O3202" i="21"/>
  <c r="Q3202" i="21"/>
  <c r="D3197" i="21"/>
  <c r="H3203" i="21"/>
  <c r="E3197" i="21"/>
  <c r="F3197" i="21"/>
  <c r="P3203" i="21"/>
  <c r="L3203" i="21"/>
  <c r="N3203" i="21"/>
  <c r="J3203" i="21"/>
  <c r="I3203" i="21"/>
  <c r="O3203" i="21"/>
  <c r="M3203" i="21"/>
  <c r="K3203" i="21"/>
  <c r="Q3203" i="21"/>
  <c r="H3204" i="21"/>
  <c r="D3198" i="21"/>
  <c r="L3204" i="21"/>
  <c r="P3204" i="21"/>
  <c r="I3204" i="21"/>
  <c r="J3204" i="21"/>
  <c r="N3204" i="21"/>
  <c r="E3198" i="21"/>
  <c r="F3198" i="21"/>
  <c r="O3204" i="21"/>
  <c r="Q3204" i="21"/>
  <c r="K3204" i="21"/>
  <c r="M3204" i="21"/>
  <c r="D3199" i="21"/>
  <c r="H3205" i="21"/>
  <c r="F3199" i="21"/>
  <c r="E3199" i="21"/>
  <c r="J3205" i="21"/>
  <c r="I3205" i="21"/>
  <c r="L3205" i="21"/>
  <c r="N3205" i="21"/>
  <c r="P3205" i="21"/>
  <c r="M3205" i="21"/>
  <c r="Q3205" i="21"/>
  <c r="O3205" i="21"/>
  <c r="K3205" i="21"/>
  <c r="H3206" i="21"/>
  <c r="D3200" i="21"/>
  <c r="J3206" i="21"/>
  <c r="N3206" i="21"/>
  <c r="L3206" i="21"/>
  <c r="P3206" i="21"/>
  <c r="I3206" i="21"/>
  <c r="E3200" i="21"/>
  <c r="F3200" i="21"/>
  <c r="O3206" i="21"/>
  <c r="K3206" i="21"/>
  <c r="Q3206" i="21"/>
  <c r="M3206" i="21"/>
  <c r="D3201" i="21"/>
  <c r="H3207" i="21"/>
  <c r="F3201" i="21"/>
  <c r="E3201" i="21"/>
  <c r="P3207" i="21"/>
  <c r="N3207" i="21"/>
  <c r="I3207" i="21"/>
  <c r="L3207" i="21"/>
  <c r="J3207" i="21"/>
  <c r="O3207" i="21"/>
  <c r="K3207" i="21"/>
  <c r="M3207" i="21"/>
  <c r="Q3207" i="21"/>
  <c r="H3208" i="21"/>
  <c r="D3202" i="21"/>
  <c r="J3208" i="21"/>
  <c r="P3208" i="21"/>
  <c r="I3208" i="21"/>
  <c r="N3208" i="21"/>
  <c r="L3208" i="21"/>
  <c r="F3202" i="21"/>
  <c r="E3202" i="21"/>
  <c r="Q3208" i="21"/>
  <c r="M3208" i="21"/>
  <c r="O3208" i="21"/>
  <c r="K3208" i="21"/>
  <c r="D3203" i="21"/>
  <c r="H3209" i="21"/>
  <c r="E3203" i="21"/>
  <c r="F3203" i="21"/>
  <c r="J3209" i="21"/>
  <c r="L3209" i="21"/>
  <c r="P3209" i="21"/>
  <c r="I3209" i="21"/>
  <c r="N3209" i="21"/>
  <c r="Q3209" i="21"/>
  <c r="O3209" i="21"/>
  <c r="M3209" i="21"/>
  <c r="K3209" i="21"/>
  <c r="H3210" i="21"/>
  <c r="D3204" i="21"/>
  <c r="I3210" i="21"/>
  <c r="P3210" i="21"/>
  <c r="J3210" i="21"/>
  <c r="N3210" i="21"/>
  <c r="L3210" i="21"/>
  <c r="E3204" i="21"/>
  <c r="F3204" i="21"/>
  <c r="M3210" i="21"/>
  <c r="O3210" i="21"/>
  <c r="Q3210" i="21"/>
  <c r="K3210" i="21"/>
  <c r="D3205" i="21"/>
  <c r="H3211" i="21"/>
  <c r="E3205" i="21"/>
  <c r="F3205" i="21"/>
  <c r="I3211" i="21"/>
  <c r="P3211" i="21"/>
  <c r="N3211" i="21"/>
  <c r="L3211" i="21"/>
  <c r="J3211" i="21"/>
  <c r="Q3211" i="21"/>
  <c r="K3211" i="21"/>
  <c r="M3211" i="21"/>
  <c r="O3211" i="21"/>
  <c r="H3212" i="21"/>
  <c r="D3206" i="21"/>
  <c r="J3212" i="21"/>
  <c r="I3212" i="21"/>
  <c r="N3212" i="21"/>
  <c r="P3212" i="21"/>
  <c r="L3212" i="21"/>
  <c r="E3206" i="21"/>
  <c r="F3206" i="21"/>
  <c r="O3212" i="21"/>
  <c r="M3212" i="21"/>
  <c r="K3212" i="21"/>
  <c r="Q3212" i="21"/>
  <c r="D3207" i="21"/>
  <c r="H3213" i="21"/>
  <c r="E3207" i="21"/>
  <c r="F3207" i="21"/>
  <c r="N3213" i="21"/>
  <c r="L3213" i="21"/>
  <c r="P3213" i="21"/>
  <c r="J3213" i="21"/>
  <c r="I3213" i="21"/>
  <c r="M3213" i="21"/>
  <c r="Q3213" i="21"/>
  <c r="K3213" i="21"/>
  <c r="O3213" i="21"/>
  <c r="H3214" i="21"/>
  <c r="D3208" i="21"/>
  <c r="J3214" i="21"/>
  <c r="I3214" i="21"/>
  <c r="N3214" i="21"/>
  <c r="L3214" i="21"/>
  <c r="P3214" i="21"/>
  <c r="E3208" i="21"/>
  <c r="F3208" i="21"/>
  <c r="O3214" i="21"/>
  <c r="K3214" i="21"/>
  <c r="Q3214" i="21"/>
  <c r="M3214" i="21"/>
  <c r="D3209" i="21"/>
  <c r="H3215" i="21"/>
  <c r="E3209" i="21"/>
  <c r="F3209" i="21"/>
  <c r="P3215" i="21"/>
  <c r="N3215" i="21"/>
  <c r="I3215" i="21"/>
  <c r="L3215" i="21"/>
  <c r="J3215" i="21"/>
  <c r="O3215" i="21"/>
  <c r="K3215" i="21"/>
  <c r="M3215" i="21"/>
  <c r="Q3215" i="21"/>
  <c r="H3216" i="21"/>
  <c r="D3210" i="21"/>
  <c r="N3216" i="21"/>
  <c r="P3216" i="21"/>
  <c r="L3216" i="21"/>
  <c r="I3216" i="21"/>
  <c r="J3216" i="21"/>
  <c r="F3210" i="21"/>
  <c r="E3210" i="21"/>
  <c r="O3216" i="21"/>
  <c r="M3216" i="21"/>
  <c r="K3216" i="21"/>
  <c r="Q3216" i="21"/>
  <c r="D3211" i="21"/>
  <c r="H3217" i="21"/>
  <c r="F3211" i="21"/>
  <c r="E3211" i="21"/>
  <c r="L3217" i="21"/>
  <c r="N3217" i="21"/>
  <c r="I3217" i="21"/>
  <c r="J3217" i="21"/>
  <c r="P3217" i="21"/>
  <c r="M3217" i="21"/>
  <c r="K3217" i="21"/>
  <c r="O3217" i="21"/>
  <c r="Q3217" i="21"/>
  <c r="H3218" i="21"/>
  <c r="D3212" i="21"/>
  <c r="J3218" i="21"/>
  <c r="L3218" i="21"/>
  <c r="I3218" i="21"/>
  <c r="N3218" i="21"/>
  <c r="P3218" i="21"/>
  <c r="F3212" i="21"/>
  <c r="E3212" i="21"/>
  <c r="M3218" i="21"/>
  <c r="O3218" i="21"/>
  <c r="K3218" i="21"/>
  <c r="Q3218" i="21"/>
  <c r="D3213" i="21"/>
  <c r="H3219" i="21"/>
  <c r="E3213" i="21"/>
  <c r="F3213" i="21"/>
  <c r="I3219" i="21"/>
  <c r="J3219" i="21"/>
  <c r="N3219" i="21"/>
  <c r="L3219" i="21"/>
  <c r="P3219" i="21"/>
  <c r="O3219" i="21"/>
  <c r="Q3219" i="21"/>
  <c r="M3219" i="21"/>
  <c r="K3219" i="21"/>
  <c r="H3220" i="21"/>
  <c r="D3214" i="21"/>
  <c r="J3220" i="21"/>
  <c r="P3220" i="21"/>
  <c r="N3220" i="21"/>
  <c r="I3220" i="21"/>
  <c r="L3220" i="21"/>
  <c r="F3214" i="21"/>
  <c r="E3214" i="21"/>
  <c r="Q3220" i="21"/>
  <c r="K3220" i="21"/>
  <c r="O3220" i="21"/>
  <c r="M3220" i="21"/>
  <c r="D3215" i="21"/>
  <c r="H3221" i="21"/>
  <c r="E3215" i="21"/>
  <c r="F3215" i="21"/>
  <c r="L3221" i="21"/>
  <c r="N3221" i="21"/>
  <c r="J3221" i="21"/>
  <c r="P3221" i="21"/>
  <c r="I3221" i="21"/>
  <c r="Q3221" i="21"/>
  <c r="K3221" i="21"/>
  <c r="O3221" i="21"/>
  <c r="M3221" i="21"/>
  <c r="H3222" i="21"/>
  <c r="D3216" i="21"/>
  <c r="I3222" i="21"/>
  <c r="L3222" i="21"/>
  <c r="N3222" i="21"/>
  <c r="J3222" i="21"/>
  <c r="P3222" i="21"/>
  <c r="F3216" i="21"/>
  <c r="E3216" i="21"/>
  <c r="M3222" i="21"/>
  <c r="O3222" i="21"/>
  <c r="K3222" i="21"/>
  <c r="Q3222" i="21"/>
  <c r="D3217" i="21"/>
  <c r="H3223" i="21"/>
  <c r="E3217" i="21"/>
  <c r="F3217" i="21"/>
  <c r="N3223" i="21"/>
  <c r="L3223" i="21"/>
  <c r="P3223" i="21"/>
  <c r="J3223" i="21"/>
  <c r="I3223" i="21"/>
  <c r="K3223" i="21"/>
  <c r="M3223" i="21"/>
  <c r="Q3223" i="21"/>
  <c r="O3223" i="21"/>
  <c r="H3224" i="21"/>
  <c r="D3218" i="21"/>
  <c r="N3224" i="21"/>
  <c r="L3224" i="21"/>
  <c r="I3224" i="21"/>
  <c r="P3224" i="21"/>
  <c r="J3224" i="21"/>
  <c r="E3218" i="21"/>
  <c r="F3218" i="21"/>
  <c r="O3224" i="21"/>
  <c r="K3224" i="21"/>
  <c r="M3224" i="21"/>
  <c r="Q3224" i="21"/>
  <c r="D3219" i="21"/>
  <c r="H3225" i="21"/>
  <c r="E3219" i="21"/>
  <c r="F3219" i="21"/>
  <c r="N3225" i="21"/>
  <c r="J3225" i="21"/>
  <c r="I3225" i="21"/>
  <c r="L3225" i="21"/>
  <c r="P3225" i="21"/>
  <c r="M3225" i="21"/>
  <c r="Q3225" i="21"/>
  <c r="K3225" i="21"/>
  <c r="O3225" i="21"/>
  <c r="H3226" i="21"/>
  <c r="D3220" i="21"/>
  <c r="P3226" i="21"/>
  <c r="I3226" i="21"/>
  <c r="L3226" i="21"/>
  <c r="J3226" i="21"/>
  <c r="N3226" i="21"/>
  <c r="F3220" i="21"/>
  <c r="E3220" i="21"/>
  <c r="O3226" i="21"/>
  <c r="K3226" i="21"/>
  <c r="Q3226" i="21"/>
  <c r="M3226" i="21"/>
  <c r="D3221" i="21"/>
  <c r="H3227" i="21"/>
  <c r="E3221" i="21"/>
  <c r="F3221" i="21"/>
  <c r="P3227" i="21"/>
  <c r="N3227" i="21"/>
  <c r="I3227" i="21"/>
  <c r="L3227" i="21"/>
  <c r="J3227" i="21"/>
  <c r="O3227" i="21"/>
  <c r="M3227" i="21"/>
  <c r="Q3227" i="21"/>
  <c r="K3227" i="21"/>
  <c r="H3228" i="21"/>
  <c r="D3222" i="21"/>
  <c r="L3228" i="21"/>
  <c r="I3228" i="21"/>
  <c r="J3228" i="21"/>
  <c r="P3228" i="21"/>
  <c r="N3228" i="21"/>
  <c r="F3222" i="21"/>
  <c r="E3222" i="21"/>
  <c r="Q3228" i="21"/>
  <c r="K3228" i="21"/>
  <c r="M3228" i="21"/>
  <c r="O3228" i="21"/>
  <c r="D3223" i="21"/>
  <c r="H3229" i="21"/>
  <c r="E3223" i="21"/>
  <c r="F3223" i="21"/>
  <c r="P3229" i="21"/>
  <c r="N3229" i="21"/>
  <c r="L3229" i="21"/>
  <c r="J3229" i="21"/>
  <c r="I3229" i="21"/>
  <c r="K3229" i="21"/>
  <c r="O3229" i="21"/>
  <c r="Q3229" i="21"/>
  <c r="M3229" i="21"/>
  <c r="D3224" i="21"/>
  <c r="H3230" i="21"/>
  <c r="F3224" i="21"/>
  <c r="E3224" i="21"/>
  <c r="P3230" i="21"/>
  <c r="N3230" i="21"/>
  <c r="L3230" i="21"/>
  <c r="J3230" i="21"/>
  <c r="I3230" i="21"/>
  <c r="O3230" i="21"/>
  <c r="K3230" i="21"/>
  <c r="M3230" i="21"/>
  <c r="Q3230" i="21"/>
  <c r="H3231" i="21"/>
  <c r="D3225" i="21"/>
  <c r="I3231" i="21"/>
  <c r="L3231" i="21"/>
  <c r="J3231" i="21"/>
  <c r="N3231" i="21"/>
  <c r="P3231" i="21"/>
  <c r="F3225" i="21"/>
  <c r="E3225" i="21"/>
  <c r="O3231" i="21"/>
  <c r="K3231" i="21"/>
  <c r="Q3231" i="21"/>
  <c r="M3231" i="21"/>
  <c r="D3226" i="21"/>
  <c r="H3232" i="21"/>
  <c r="F3226" i="21"/>
  <c r="E3226" i="21"/>
  <c r="L3232" i="21"/>
  <c r="J3232" i="21"/>
  <c r="I3232" i="21"/>
  <c r="P3232" i="21"/>
  <c r="N3232" i="21"/>
  <c r="Q3232" i="21"/>
  <c r="M3232" i="21"/>
  <c r="O3232" i="21"/>
  <c r="K3232" i="21"/>
  <c r="H3233" i="21"/>
  <c r="D3227" i="21"/>
  <c r="P3233" i="21"/>
  <c r="N3233" i="21"/>
  <c r="J3233" i="21"/>
  <c r="L3233" i="21"/>
  <c r="I3233" i="21"/>
  <c r="E3227" i="21"/>
  <c r="F3227" i="21"/>
  <c r="Q3233" i="21"/>
  <c r="K3233" i="21"/>
  <c r="O3233" i="21"/>
  <c r="M3233" i="21"/>
  <c r="D3228" i="21"/>
  <c r="H3234" i="21"/>
  <c r="F3228" i="21"/>
  <c r="E3228" i="21"/>
  <c r="P3234" i="21"/>
  <c r="N3234" i="21"/>
  <c r="L3234" i="21"/>
  <c r="J3234" i="21"/>
  <c r="I3234" i="21"/>
  <c r="K3234" i="21"/>
  <c r="M3234" i="21"/>
  <c r="O3234" i="21"/>
  <c r="Q3234" i="21"/>
  <c r="H3235" i="21"/>
  <c r="D3229" i="21"/>
  <c r="P3235" i="21"/>
  <c r="L3235" i="21"/>
  <c r="N3235" i="21"/>
  <c r="J3235" i="21"/>
  <c r="I3235" i="21"/>
  <c r="F3229" i="21"/>
  <c r="E3229" i="21"/>
  <c r="O3235" i="21"/>
  <c r="M3235" i="21"/>
  <c r="Q3235" i="21"/>
  <c r="K3235" i="21"/>
  <c r="H3236" i="21"/>
  <c r="D3230" i="21"/>
  <c r="I3236" i="21"/>
  <c r="P3236" i="21"/>
  <c r="J3236" i="21"/>
  <c r="N3236" i="21"/>
  <c r="L3236" i="21"/>
  <c r="F3230" i="21"/>
  <c r="E3230" i="21"/>
  <c r="O3236" i="21"/>
  <c r="M3236" i="21"/>
  <c r="K3236" i="21"/>
  <c r="Q3236" i="21"/>
  <c r="H3237" i="21"/>
  <c r="D3231" i="21"/>
  <c r="N3237" i="21"/>
  <c r="P3237" i="21"/>
  <c r="I3237" i="21"/>
  <c r="L3237" i="21"/>
  <c r="J3237" i="21"/>
  <c r="F3231" i="21"/>
  <c r="E3231" i="21"/>
  <c r="K3237" i="21"/>
  <c r="O3237" i="21"/>
  <c r="M3237" i="21"/>
  <c r="Q3237" i="21"/>
  <c r="D3232" i="21"/>
  <c r="H3238" i="21"/>
  <c r="E3232" i="21"/>
  <c r="F3232" i="21"/>
  <c r="P3238" i="21"/>
  <c r="J3238" i="21"/>
  <c r="I3238" i="21"/>
  <c r="N3238" i="21"/>
  <c r="L3238" i="21"/>
  <c r="O3238" i="21"/>
  <c r="K3238" i="21"/>
  <c r="Q3238" i="21"/>
  <c r="M3238" i="21"/>
  <c r="H3239" i="21"/>
  <c r="D3233" i="21"/>
  <c r="I3239" i="21"/>
  <c r="L3239" i="21"/>
  <c r="N3239" i="21"/>
  <c r="J3239" i="21"/>
  <c r="P3239" i="21"/>
  <c r="E3233" i="21"/>
  <c r="F3233" i="21"/>
  <c r="O3239" i="21"/>
  <c r="Q3239" i="21"/>
  <c r="K3239" i="21"/>
  <c r="M3239" i="21"/>
  <c r="D3234" i="21"/>
  <c r="H3240" i="21"/>
  <c r="F3234" i="21"/>
  <c r="E3234" i="21"/>
  <c r="N3240" i="21"/>
  <c r="P3240" i="21"/>
  <c r="J3240" i="21"/>
  <c r="I3240" i="21"/>
  <c r="L3240" i="21"/>
  <c r="M3240" i="21"/>
  <c r="K3240" i="21"/>
  <c r="Q3240" i="21"/>
  <c r="O3240" i="21"/>
  <c r="H3241" i="21"/>
  <c r="D3235" i="21"/>
  <c r="I3241" i="21"/>
  <c r="P3241" i="21"/>
  <c r="J3241" i="21"/>
  <c r="N3241" i="21"/>
  <c r="L3241" i="21"/>
  <c r="E3235" i="21"/>
  <c r="F3235" i="21"/>
  <c r="Q3241" i="21"/>
  <c r="O3241" i="21"/>
  <c r="M3241" i="21"/>
  <c r="K3241" i="21"/>
  <c r="D3236" i="21"/>
  <c r="H3242" i="21"/>
  <c r="F3236" i="21"/>
  <c r="E3236" i="21"/>
  <c r="P3242" i="21"/>
  <c r="J3242" i="21"/>
  <c r="I3242" i="21"/>
  <c r="N3242" i="21"/>
  <c r="L3242" i="21"/>
  <c r="O3242" i="21"/>
  <c r="K3242" i="21"/>
  <c r="Q3242" i="21"/>
  <c r="M3242" i="21"/>
  <c r="H3243" i="21"/>
  <c r="D3237" i="21"/>
  <c r="P3243" i="21"/>
  <c r="L3243" i="21"/>
  <c r="I3243" i="21"/>
  <c r="N3243" i="21"/>
  <c r="J3243" i="21"/>
  <c r="F3237" i="21"/>
  <c r="E3237" i="21"/>
  <c r="O3243" i="21"/>
  <c r="K3243" i="21"/>
  <c r="Q3243" i="21"/>
  <c r="M3243" i="21"/>
  <c r="D3238" i="21"/>
  <c r="H3244" i="21"/>
  <c r="F3238" i="21"/>
  <c r="E3238" i="21"/>
  <c r="J3244" i="21"/>
  <c r="L3244" i="21"/>
  <c r="N3244" i="21"/>
  <c r="I3244" i="21"/>
  <c r="P3244" i="21"/>
  <c r="Q3244" i="21"/>
  <c r="M3244" i="21"/>
  <c r="O3244" i="21"/>
  <c r="K3244" i="21"/>
  <c r="H3245" i="21"/>
  <c r="D3239" i="21"/>
  <c r="P3245" i="21"/>
  <c r="N3245" i="21"/>
  <c r="L3245" i="21"/>
  <c r="J3245" i="21"/>
  <c r="I3245" i="21"/>
  <c r="F3239" i="21"/>
  <c r="E3239" i="21"/>
  <c r="O3245" i="21"/>
  <c r="K3245" i="21"/>
  <c r="M3245" i="21"/>
  <c r="Q3245" i="21"/>
  <c r="D3240" i="21"/>
  <c r="H3246" i="21"/>
  <c r="E3240" i="21"/>
  <c r="F3240" i="21"/>
  <c r="J3246" i="21"/>
  <c r="I3246" i="21"/>
  <c r="N3246" i="21"/>
  <c r="L3246" i="21"/>
  <c r="P3246" i="21"/>
  <c r="M3246" i="21"/>
  <c r="O3246" i="21"/>
  <c r="K3246" i="21"/>
  <c r="Q3246" i="21"/>
  <c r="H3247" i="21"/>
  <c r="D3241" i="21"/>
  <c r="J3247" i="21"/>
  <c r="P3247" i="21"/>
  <c r="N3247" i="21"/>
  <c r="I3247" i="21"/>
  <c r="L3247" i="21"/>
  <c r="F3241" i="21"/>
  <c r="E3241" i="21"/>
  <c r="O3247" i="21"/>
  <c r="M3247" i="21"/>
  <c r="K3247" i="21"/>
  <c r="Q3247" i="21"/>
  <c r="D3242" i="21"/>
  <c r="H3248" i="21"/>
  <c r="F3242" i="21"/>
  <c r="E3242" i="21"/>
  <c r="N3248" i="21"/>
  <c r="P3248" i="21"/>
  <c r="L3248" i="21"/>
  <c r="J3248" i="21"/>
  <c r="I3248" i="21"/>
  <c r="K3248" i="21"/>
  <c r="M3248" i="21"/>
  <c r="O3248" i="21"/>
  <c r="Q3248" i="21"/>
  <c r="H3249" i="21"/>
  <c r="D3243" i="21"/>
  <c r="I3249" i="21"/>
  <c r="L3249" i="21"/>
  <c r="N3249" i="21"/>
  <c r="J3249" i="21"/>
  <c r="P3249" i="21"/>
  <c r="F3243" i="21"/>
  <c r="E3243" i="21"/>
  <c r="O3249" i="21"/>
  <c r="M3249" i="21"/>
  <c r="Q3249" i="21"/>
  <c r="K3249" i="21"/>
  <c r="D3244" i="21"/>
  <c r="H3250" i="21"/>
  <c r="F3244" i="21"/>
  <c r="E3244" i="21"/>
  <c r="N3250" i="21"/>
  <c r="P3250" i="21"/>
  <c r="J3250" i="21"/>
  <c r="L3250" i="21"/>
  <c r="I3250" i="21"/>
  <c r="O3250" i="21"/>
  <c r="Q3250" i="21"/>
  <c r="K3250" i="21"/>
  <c r="M3250" i="21"/>
  <c r="H3251" i="21"/>
  <c r="D3245" i="21"/>
  <c r="L3251" i="21"/>
  <c r="P3251" i="21"/>
  <c r="J3251" i="21"/>
  <c r="I3251" i="21"/>
  <c r="N3251" i="21"/>
  <c r="F3245" i="21"/>
  <c r="E3245" i="21"/>
  <c r="M3251" i="21"/>
  <c r="K3251" i="21"/>
  <c r="O3251" i="21"/>
  <c r="Q3251" i="21"/>
  <c r="D3246" i="21"/>
  <c r="H3252" i="21"/>
  <c r="F3246" i="21"/>
  <c r="E3246" i="21"/>
  <c r="I3252" i="21"/>
  <c r="N3252" i="21"/>
  <c r="P3252" i="21"/>
  <c r="L3252" i="21"/>
  <c r="J3252" i="21"/>
  <c r="O3252" i="21"/>
  <c r="M3252" i="21"/>
  <c r="K3252" i="21"/>
  <c r="Q3252" i="21"/>
  <c r="H3253" i="21"/>
  <c r="D3247" i="21"/>
  <c r="J3253" i="21"/>
  <c r="I3253" i="21"/>
  <c r="L3253" i="21"/>
  <c r="N3253" i="21"/>
  <c r="P3253" i="21"/>
  <c r="E3247" i="21"/>
  <c r="F3247" i="21"/>
  <c r="K3253" i="21"/>
  <c r="O3253" i="21"/>
  <c r="M3253" i="21"/>
  <c r="Q3253" i="21"/>
  <c r="D3248" i="21"/>
  <c r="H3254" i="21"/>
  <c r="E3248" i="21"/>
  <c r="F3248" i="21"/>
  <c r="J3254" i="21"/>
  <c r="L3254" i="21"/>
  <c r="I3254" i="21"/>
  <c r="P3254" i="21"/>
  <c r="N3254" i="21"/>
  <c r="K3254" i="21"/>
  <c r="O3254" i="21"/>
  <c r="Q3254" i="21"/>
  <c r="M3254" i="21"/>
  <c r="H3255" i="21"/>
  <c r="D3249" i="21"/>
  <c r="J3255" i="21"/>
  <c r="N3255" i="21"/>
  <c r="I3255" i="21"/>
  <c r="L3255" i="21"/>
  <c r="P3255" i="21"/>
  <c r="E3249" i="21"/>
  <c r="F3249" i="21"/>
  <c r="M3255" i="21"/>
  <c r="K3255" i="21"/>
  <c r="O3255" i="21"/>
  <c r="Q3255" i="21"/>
  <c r="D3250" i="21"/>
  <c r="H3256" i="21"/>
  <c r="E3250" i="21"/>
  <c r="F3250" i="21"/>
  <c r="L3256" i="21"/>
  <c r="N3256" i="21"/>
  <c r="J3256" i="21"/>
  <c r="I3256" i="21"/>
  <c r="P3256" i="21"/>
  <c r="K3256" i="21"/>
  <c r="O3256" i="21"/>
  <c r="Q3256" i="21"/>
  <c r="M3256" i="21"/>
  <c r="H3257" i="21"/>
  <c r="D3251" i="21"/>
  <c r="I3257" i="21"/>
  <c r="L3257" i="21"/>
  <c r="J3257" i="21"/>
  <c r="P3257" i="21"/>
  <c r="N3257" i="21"/>
  <c r="E3251" i="21"/>
  <c r="F3251" i="21"/>
  <c r="M3257" i="21"/>
  <c r="O3257" i="21"/>
  <c r="Q3257" i="21"/>
  <c r="K3257" i="21"/>
  <c r="D3252" i="21"/>
  <c r="H3258" i="21"/>
  <c r="F3252" i="21"/>
  <c r="E3252" i="21"/>
  <c r="L3258" i="21"/>
  <c r="I3258" i="21"/>
  <c r="J3258" i="21"/>
  <c r="P3258" i="21"/>
  <c r="N3258" i="21"/>
  <c r="O3258" i="21"/>
  <c r="Q3258" i="21"/>
  <c r="M3258" i="21"/>
  <c r="K3258" i="21"/>
  <c r="H3259" i="21"/>
  <c r="D3253" i="21"/>
  <c r="L3259" i="21"/>
  <c r="N3259" i="21"/>
  <c r="I3259" i="21"/>
  <c r="P3259" i="21"/>
  <c r="J3259" i="21"/>
  <c r="F3253" i="21"/>
  <c r="E3253" i="21"/>
  <c r="Q3259" i="21"/>
  <c r="M3259" i="21"/>
  <c r="K3259" i="21"/>
  <c r="O3259" i="21"/>
  <c r="D3254" i="21"/>
  <c r="H3260" i="21"/>
  <c r="E3254" i="21"/>
  <c r="F3254" i="21"/>
  <c r="L3260" i="21"/>
  <c r="I3260" i="21"/>
  <c r="P3260" i="21"/>
  <c r="N3260" i="21"/>
  <c r="J3260" i="21"/>
  <c r="O3260" i="21"/>
  <c r="K3260" i="21"/>
  <c r="Q3260" i="21"/>
  <c r="M3260" i="21"/>
  <c r="H3261" i="21"/>
  <c r="D3255" i="21"/>
  <c r="J3261" i="21"/>
  <c r="L3261" i="21"/>
  <c r="P3261" i="21"/>
  <c r="N3261" i="21"/>
  <c r="I3261" i="21"/>
  <c r="E3255" i="21"/>
  <c r="F3255" i="21"/>
  <c r="M3261" i="21"/>
  <c r="Q3261" i="21"/>
  <c r="O3261" i="21"/>
  <c r="K3261" i="21"/>
  <c r="D3256" i="21"/>
  <c r="H3262" i="21"/>
  <c r="E3256" i="21"/>
  <c r="F3256" i="21"/>
  <c r="I3262" i="21"/>
  <c r="N3262" i="21"/>
  <c r="J3262" i="21"/>
  <c r="L3262" i="21"/>
  <c r="P3262" i="21"/>
  <c r="K3262" i="21"/>
  <c r="O3262" i="21"/>
  <c r="M3262" i="21"/>
  <c r="Q3262" i="21"/>
  <c r="H3263" i="21"/>
  <c r="D3257" i="21"/>
  <c r="N3263" i="21"/>
  <c r="J3263" i="21"/>
  <c r="P3263" i="21"/>
  <c r="I3263" i="21"/>
  <c r="L3263" i="21"/>
  <c r="F3257" i="21"/>
  <c r="E3257" i="21"/>
  <c r="O3263" i="21"/>
  <c r="M3263" i="21"/>
  <c r="Q3263" i="21"/>
  <c r="K3263" i="21"/>
  <c r="H3264" i="21"/>
  <c r="D3258" i="21"/>
  <c r="P3264" i="21"/>
  <c r="L3264" i="21"/>
  <c r="N3264" i="21"/>
  <c r="J3264" i="21"/>
  <c r="I3264" i="21"/>
  <c r="F3258" i="21"/>
  <c r="E3258" i="21"/>
  <c r="Q3264" i="21"/>
  <c r="M3264" i="21"/>
  <c r="O3264" i="21"/>
  <c r="K3264" i="21"/>
  <c r="D3259" i="21"/>
  <c r="H3265" i="21"/>
  <c r="E3259" i="21"/>
  <c r="F3259" i="21"/>
  <c r="I3265" i="21"/>
  <c r="L3265" i="21"/>
  <c r="P3265" i="21"/>
  <c r="N3265" i="21"/>
  <c r="J3265" i="21"/>
  <c r="Q3265" i="21"/>
  <c r="M3265" i="21"/>
  <c r="O3265" i="21"/>
  <c r="K3265" i="21"/>
  <c r="H3266" i="21"/>
  <c r="D3260" i="21"/>
  <c r="P3266" i="21"/>
  <c r="N3266" i="21"/>
  <c r="L3266" i="21"/>
  <c r="J3266" i="21"/>
  <c r="I3266" i="21"/>
  <c r="E3260" i="21"/>
  <c r="F3260" i="21"/>
  <c r="M3266" i="21"/>
  <c r="O3266" i="21"/>
  <c r="K3266" i="21"/>
  <c r="Q3266" i="21"/>
  <c r="D3261" i="21"/>
  <c r="H3267" i="21"/>
  <c r="F3261" i="21"/>
  <c r="E3261" i="21"/>
  <c r="I3267" i="21"/>
  <c r="P3267" i="21"/>
  <c r="N3267" i="21"/>
  <c r="L3267" i="21"/>
  <c r="J3267" i="21"/>
  <c r="K3267" i="21"/>
  <c r="Q3267" i="21"/>
  <c r="O3267" i="21"/>
  <c r="M3267" i="21"/>
  <c r="H3268" i="21"/>
  <c r="D3262" i="21"/>
  <c r="N3268" i="21"/>
  <c r="J3268" i="21"/>
  <c r="I3268" i="21"/>
  <c r="L3268" i="21"/>
  <c r="P3268" i="21"/>
  <c r="F3262" i="21"/>
  <c r="E3262" i="21"/>
  <c r="Q3268" i="21"/>
  <c r="M3268" i="21"/>
  <c r="O3268" i="21"/>
  <c r="K3268" i="21"/>
  <c r="D3263" i="21"/>
  <c r="H3269" i="21"/>
  <c r="E3263" i="21"/>
  <c r="F3263" i="21"/>
  <c r="I3269" i="21"/>
  <c r="L3269" i="21"/>
  <c r="J3269" i="21"/>
  <c r="P3269" i="21"/>
  <c r="N3269" i="21"/>
  <c r="K3269" i="21"/>
  <c r="M3269" i="21"/>
  <c r="O3269" i="21"/>
  <c r="Q3269" i="21"/>
  <c r="H3270" i="21"/>
  <c r="D3264" i="21"/>
  <c r="L3270" i="21"/>
  <c r="J3270" i="21"/>
  <c r="P3270" i="21"/>
  <c r="N3270" i="21"/>
  <c r="I3270" i="21"/>
  <c r="F3264" i="21"/>
  <c r="E3264" i="21"/>
  <c r="M3270" i="21"/>
  <c r="K3270" i="21"/>
  <c r="Q3270" i="21"/>
  <c r="O3270" i="21"/>
  <c r="D3265" i="21"/>
  <c r="H3271" i="21"/>
  <c r="F3265" i="21"/>
  <c r="E3265" i="21"/>
  <c r="L3271" i="21"/>
  <c r="N3271" i="21"/>
  <c r="P3271" i="21"/>
  <c r="J3271" i="21"/>
  <c r="I3271" i="21"/>
  <c r="O3271" i="21"/>
  <c r="Q3271" i="21"/>
  <c r="K3271" i="21"/>
  <c r="M3271" i="21"/>
  <c r="H3272" i="21"/>
  <c r="D3266" i="21"/>
  <c r="N3272" i="21"/>
  <c r="P3272" i="21"/>
  <c r="L3272" i="21"/>
  <c r="I3272" i="21"/>
  <c r="J3272" i="21"/>
  <c r="E3266" i="21"/>
  <c r="F3266" i="21"/>
  <c r="O3272" i="21"/>
  <c r="M3272" i="21"/>
  <c r="K3272" i="21"/>
  <c r="Q3272" i="21"/>
  <c r="D3267" i="21"/>
  <c r="H3273" i="21"/>
  <c r="E3267" i="21"/>
  <c r="F3267" i="21"/>
  <c r="I3273" i="21"/>
  <c r="P3273" i="21"/>
  <c r="J3273" i="21"/>
  <c r="N3273" i="21"/>
  <c r="L3273" i="21"/>
  <c r="M3273" i="21"/>
  <c r="K3273" i="21"/>
  <c r="Q3273" i="21"/>
  <c r="O3273" i="21"/>
  <c r="H3274" i="21"/>
  <c r="D3268" i="21"/>
  <c r="L3274" i="21"/>
  <c r="I3274" i="21"/>
  <c r="P3274" i="21"/>
  <c r="N3274" i="21"/>
  <c r="J3274" i="21"/>
  <c r="F3268" i="21"/>
  <c r="E3268" i="21"/>
  <c r="Q3274" i="21"/>
  <c r="M3274" i="21"/>
  <c r="O3274" i="21"/>
  <c r="K3274" i="21"/>
  <c r="D3269" i="21"/>
  <c r="H3275" i="21"/>
  <c r="F3269" i="21"/>
  <c r="E3269" i="21"/>
  <c r="P3275" i="21"/>
  <c r="J3275" i="21"/>
  <c r="I3275" i="21"/>
  <c r="N3275" i="21"/>
  <c r="L3275" i="21"/>
  <c r="K3275" i="21"/>
  <c r="Q3275" i="21"/>
  <c r="O3275" i="21"/>
  <c r="M3275" i="21"/>
  <c r="H3276" i="21"/>
  <c r="D3270" i="21"/>
  <c r="N3276" i="21"/>
  <c r="J3276" i="21"/>
  <c r="I3276" i="21"/>
  <c r="L3276" i="21"/>
  <c r="P3276" i="21"/>
  <c r="E3270" i="21"/>
  <c r="F3270" i="21"/>
  <c r="M3276" i="21"/>
  <c r="Q3276" i="21"/>
  <c r="O3276" i="21"/>
  <c r="K3276" i="21"/>
  <c r="D3271" i="21"/>
  <c r="H3277" i="21"/>
  <c r="E3271" i="21"/>
  <c r="F3271" i="21"/>
  <c r="L3277" i="21"/>
  <c r="N3277" i="21"/>
  <c r="J3277" i="21"/>
  <c r="P3277" i="21"/>
  <c r="I3277" i="21"/>
  <c r="M3277" i="21"/>
  <c r="K3277" i="21"/>
  <c r="O3277" i="21"/>
  <c r="Q3277" i="21"/>
  <c r="H3278" i="21"/>
  <c r="D3272" i="21"/>
  <c r="N3278" i="21"/>
  <c r="I3278" i="21"/>
  <c r="P3278" i="21"/>
  <c r="L3278" i="21"/>
  <c r="J3278" i="21"/>
  <c r="F3272" i="21"/>
  <c r="E3272" i="21"/>
  <c r="M3278" i="21"/>
  <c r="O3278" i="21"/>
  <c r="K3278" i="21"/>
  <c r="Q3278" i="21"/>
  <c r="D3273" i="21"/>
  <c r="H3279" i="21"/>
  <c r="F3273" i="21"/>
  <c r="E3273" i="21"/>
  <c r="I3279" i="21"/>
  <c r="P3279" i="21"/>
  <c r="N3279" i="21"/>
  <c r="L3279" i="21"/>
  <c r="J3279" i="21"/>
  <c r="Q3279" i="21"/>
  <c r="M3279" i="21"/>
  <c r="K3279" i="21"/>
  <c r="O3279" i="21"/>
  <c r="H3280" i="21"/>
  <c r="D3274" i="21"/>
  <c r="P3280" i="21"/>
  <c r="N3280" i="21"/>
  <c r="I3280" i="21"/>
  <c r="J3280" i="21"/>
  <c r="L3280" i="21"/>
  <c r="F3274" i="21"/>
  <c r="E3274" i="21"/>
  <c r="M3280" i="21"/>
  <c r="Q3280" i="21"/>
  <c r="K3280" i="21"/>
  <c r="O3280" i="21"/>
  <c r="D3275" i="21"/>
  <c r="H3281" i="21"/>
  <c r="E3275" i="21"/>
  <c r="F3275" i="21"/>
  <c r="J3281" i="21"/>
  <c r="P3281" i="21"/>
  <c r="I3281" i="21"/>
  <c r="N3281" i="21"/>
  <c r="L3281" i="21"/>
  <c r="Q3281" i="21"/>
  <c r="K3281" i="21"/>
  <c r="M3281" i="21"/>
  <c r="O3281" i="21"/>
  <c r="H3282" i="21"/>
  <c r="D3276" i="21"/>
  <c r="I3282" i="21"/>
  <c r="P3282" i="21"/>
  <c r="N3282" i="21"/>
  <c r="J3282" i="21"/>
  <c r="L3282" i="21"/>
  <c r="F3276" i="21"/>
  <c r="E3276" i="21"/>
  <c r="K3282" i="21"/>
  <c r="Q3282" i="21"/>
  <c r="M3282" i="21"/>
  <c r="O3282" i="21"/>
  <c r="D3277" i="21"/>
  <c r="H3283" i="21"/>
  <c r="F3277" i="21"/>
  <c r="E3277" i="21"/>
  <c r="L3283" i="21"/>
  <c r="I3283" i="21"/>
  <c r="P3283" i="21"/>
  <c r="N3283" i="21"/>
  <c r="J3283" i="21"/>
  <c r="K3283" i="21"/>
  <c r="M3283" i="21"/>
  <c r="O3283" i="21"/>
  <c r="Q3283" i="21"/>
  <c r="H3284" i="21"/>
  <c r="D3278" i="21"/>
  <c r="L3284" i="21"/>
  <c r="I3284" i="21"/>
  <c r="P3284" i="21"/>
  <c r="N3284" i="21"/>
  <c r="J3284" i="21"/>
  <c r="E3278" i="21"/>
  <c r="F3278" i="21"/>
  <c r="O3284" i="21"/>
  <c r="M3284" i="21"/>
  <c r="K3284" i="21"/>
  <c r="Q3284" i="21"/>
  <c r="D3279" i="21"/>
  <c r="H3285" i="21"/>
  <c r="E3279" i="21"/>
  <c r="F3279" i="21"/>
  <c r="N3285" i="21"/>
  <c r="J3285" i="21"/>
  <c r="L3285" i="21"/>
  <c r="P3285" i="21"/>
  <c r="I3285" i="21"/>
  <c r="K3285" i="21"/>
  <c r="M3285" i="21"/>
  <c r="O3285" i="21"/>
  <c r="Q3285" i="21"/>
  <c r="H3286" i="21"/>
  <c r="D3280" i="21"/>
  <c r="N3286" i="21"/>
  <c r="I3286" i="21"/>
  <c r="L3286" i="21"/>
  <c r="P3286" i="21"/>
  <c r="J3286" i="21"/>
  <c r="F3280" i="21"/>
  <c r="E3280" i="21"/>
  <c r="O3286" i="21"/>
  <c r="M3286" i="21"/>
  <c r="K3286" i="21"/>
  <c r="Q3286" i="21"/>
  <c r="D3281" i="21"/>
  <c r="H3287" i="21"/>
  <c r="E3281" i="21"/>
  <c r="F3281" i="21"/>
  <c r="I3287" i="21"/>
  <c r="N3287" i="21"/>
  <c r="L3287" i="21"/>
  <c r="P3287" i="21"/>
  <c r="J3287" i="21"/>
  <c r="K3287" i="21"/>
  <c r="Q3287" i="21"/>
  <c r="O3287" i="21"/>
  <c r="M3287" i="21"/>
  <c r="D3282" i="21"/>
  <c r="H3288" i="21"/>
  <c r="F3282" i="21"/>
  <c r="E3282" i="21"/>
  <c r="N3288" i="21"/>
  <c r="I3288" i="21"/>
  <c r="L3288" i="21"/>
  <c r="P3288" i="21"/>
  <c r="J3288" i="21"/>
  <c r="K3288" i="21"/>
  <c r="Q3288" i="21"/>
  <c r="M3288" i="21"/>
  <c r="O3288" i="21"/>
  <c r="H3289" i="21"/>
  <c r="D3283" i="21"/>
  <c r="I3289" i="21"/>
  <c r="L3289" i="21"/>
  <c r="P3289" i="21"/>
  <c r="N3289" i="21"/>
  <c r="J3289" i="21"/>
  <c r="F3283" i="21"/>
  <c r="E3283" i="21"/>
  <c r="K3289" i="21"/>
  <c r="Q3289" i="21"/>
  <c r="O3289" i="21"/>
  <c r="M3289" i="21"/>
  <c r="D3284" i="21"/>
  <c r="H3290" i="21"/>
  <c r="F3284" i="21"/>
  <c r="E3284" i="21"/>
  <c r="J3290" i="21"/>
  <c r="N3290" i="21"/>
  <c r="L3290" i="21"/>
  <c r="I3290" i="21"/>
  <c r="P3290" i="21"/>
  <c r="K3290" i="21"/>
  <c r="Q3290" i="21"/>
  <c r="O3290" i="21"/>
  <c r="M3290" i="21"/>
  <c r="H3291" i="21"/>
  <c r="D3285" i="21"/>
  <c r="I3291" i="21"/>
  <c r="P3291" i="21"/>
  <c r="L3291" i="21"/>
  <c r="J3291" i="21"/>
  <c r="N3291" i="21"/>
  <c r="E3285" i="21"/>
  <c r="F3285" i="21"/>
  <c r="Q3291" i="21"/>
  <c r="K3291" i="21"/>
  <c r="M3291" i="21"/>
  <c r="O3291" i="21"/>
  <c r="D3286" i="21"/>
  <c r="H3292" i="21"/>
  <c r="E3286" i="21"/>
  <c r="F3286" i="21"/>
  <c r="J3292" i="21"/>
  <c r="N3292" i="21"/>
  <c r="I3292" i="21"/>
  <c r="P3292" i="21"/>
  <c r="L3292" i="21"/>
  <c r="M3292" i="21"/>
  <c r="K3292" i="21"/>
  <c r="O3292" i="21"/>
  <c r="Q3292" i="21"/>
  <c r="D3287" i="21"/>
  <c r="H3293" i="21"/>
  <c r="E3287" i="21"/>
  <c r="F3287" i="21"/>
  <c r="N3293" i="21"/>
  <c r="L3293" i="21"/>
  <c r="J3293" i="21"/>
  <c r="P3293" i="21"/>
  <c r="I3293" i="21"/>
  <c r="M3293" i="21"/>
  <c r="Q3293" i="21"/>
  <c r="K3293" i="21"/>
  <c r="O3293" i="21"/>
  <c r="H3294" i="21"/>
  <c r="D3288" i="21"/>
  <c r="I3294" i="21"/>
  <c r="P3294" i="21"/>
  <c r="N3294" i="21"/>
  <c r="L3294" i="21"/>
  <c r="J3294" i="21"/>
  <c r="F3288" i="21"/>
  <c r="E3288" i="21"/>
  <c r="K3294" i="21"/>
  <c r="Q3294" i="21"/>
  <c r="O3294" i="21"/>
  <c r="M3294" i="21"/>
  <c r="D3289" i="21"/>
  <c r="H3295" i="21"/>
  <c r="F3289" i="21"/>
  <c r="E3289" i="21"/>
  <c r="J3295" i="21"/>
  <c r="P3295" i="21"/>
  <c r="I3295" i="21"/>
  <c r="L3295" i="21"/>
  <c r="N3295" i="21"/>
  <c r="O3295" i="21"/>
  <c r="M3295" i="21"/>
  <c r="K3295" i="21"/>
  <c r="Q3295" i="21"/>
  <c r="H3296" i="21"/>
  <c r="D3290" i="21"/>
  <c r="J3296" i="21"/>
  <c r="I3296" i="21"/>
  <c r="P3296" i="21"/>
  <c r="L3296" i="21"/>
  <c r="N3296" i="21"/>
  <c r="F3290" i="21"/>
  <c r="E3290" i="21"/>
  <c r="Q3296" i="21"/>
  <c r="M3296" i="21"/>
  <c r="O3296" i="21"/>
  <c r="K3296" i="21"/>
  <c r="D3291" i="21"/>
  <c r="H3297" i="21"/>
  <c r="E3291" i="21"/>
  <c r="F3291" i="21"/>
  <c r="J3297" i="21"/>
  <c r="P3297" i="21"/>
  <c r="N3297" i="21"/>
  <c r="I3297" i="21"/>
  <c r="L3297" i="21"/>
  <c r="O3297" i="21"/>
  <c r="M3297" i="21"/>
  <c r="Q3297" i="21"/>
  <c r="K3297" i="21"/>
  <c r="H3298" i="21"/>
  <c r="D3292" i="21"/>
  <c r="N3298" i="21"/>
  <c r="P3298" i="21"/>
  <c r="J3298" i="21"/>
  <c r="L3298" i="21"/>
  <c r="I3298" i="21"/>
  <c r="E3292" i="21"/>
  <c r="F3292" i="21"/>
  <c r="M3298" i="21"/>
  <c r="O3298" i="21"/>
  <c r="K3298" i="21"/>
  <c r="Q3298" i="21"/>
  <c r="D3293" i="21"/>
  <c r="H3299" i="21"/>
  <c r="E3293" i="21"/>
  <c r="F3293" i="21"/>
  <c r="P3299" i="21"/>
  <c r="I3299" i="21"/>
  <c r="N3299" i="21"/>
  <c r="L3299" i="21"/>
  <c r="J3299" i="21"/>
  <c r="K3299" i="21"/>
  <c r="Q3299" i="21"/>
  <c r="O3299" i="21"/>
  <c r="M3299" i="21"/>
  <c r="H3300" i="21"/>
  <c r="D3294" i="21"/>
  <c r="J3300" i="21"/>
  <c r="L3300" i="21"/>
  <c r="I3300" i="21"/>
  <c r="N3300" i="21"/>
  <c r="P3300" i="21"/>
  <c r="F3294" i="21"/>
  <c r="E3294" i="21"/>
  <c r="M3300" i="21"/>
  <c r="O3300" i="21"/>
  <c r="K3300" i="21"/>
  <c r="Q3300" i="21"/>
  <c r="D3295" i="21"/>
  <c r="H3301" i="21"/>
  <c r="E3295" i="21"/>
  <c r="F3295" i="21"/>
  <c r="N3301" i="21"/>
  <c r="P3301" i="21"/>
  <c r="I3301" i="21"/>
  <c r="L3301" i="21"/>
  <c r="J3301" i="21"/>
  <c r="M3301" i="21"/>
  <c r="K3301" i="21"/>
  <c r="Q3301" i="21"/>
  <c r="O3301" i="21"/>
  <c r="H3302" i="21"/>
  <c r="D3296" i="21"/>
  <c r="N3302" i="21"/>
  <c r="J3302" i="21"/>
  <c r="I3302" i="21"/>
  <c r="P3302" i="21"/>
  <c r="L3302" i="21"/>
  <c r="F3296" i="21"/>
  <c r="E3296" i="21"/>
  <c r="O3302" i="21"/>
  <c r="K3302" i="21"/>
  <c r="Q3302" i="21"/>
  <c r="M3302" i="21"/>
  <c r="H3303" i="21"/>
  <c r="D3297" i="21"/>
  <c r="N3303" i="21"/>
  <c r="L3303" i="21"/>
  <c r="J3303" i="21"/>
  <c r="I3303" i="21"/>
  <c r="P3303" i="21"/>
  <c r="E3297" i="21"/>
  <c r="F3297" i="21"/>
  <c r="K3303" i="21"/>
  <c r="O3303" i="21"/>
  <c r="Q3303" i="21"/>
  <c r="M3303" i="21"/>
  <c r="D3298" i="21"/>
  <c r="H3304" i="21"/>
  <c r="E3298" i="21"/>
  <c r="F3298" i="21"/>
  <c r="I3304" i="21"/>
  <c r="J3304" i="21"/>
  <c r="N3304" i="21"/>
  <c r="L3304" i="21"/>
  <c r="P3304" i="21"/>
  <c r="K3304" i="21"/>
  <c r="Q3304" i="21"/>
  <c r="M3304" i="21"/>
  <c r="O3304" i="21"/>
  <c r="H3305" i="21"/>
  <c r="D3299" i="21"/>
  <c r="L3305" i="21"/>
  <c r="J3305" i="21"/>
  <c r="I3305" i="21"/>
  <c r="P3305" i="21"/>
  <c r="N3305" i="21"/>
  <c r="E3299" i="21"/>
  <c r="F3299" i="21"/>
  <c r="M3305" i="21"/>
  <c r="Q3305" i="21"/>
  <c r="O3305" i="21"/>
  <c r="K3305" i="21"/>
  <c r="D3300" i="21"/>
  <c r="H3306" i="21"/>
  <c r="F3300" i="21"/>
  <c r="E3300" i="21"/>
  <c r="I3306" i="21"/>
  <c r="P3306" i="21"/>
  <c r="J3306" i="21"/>
  <c r="N3306" i="21"/>
  <c r="L3306" i="21"/>
  <c r="O3306" i="21"/>
  <c r="K3306" i="21"/>
  <c r="Q3306" i="21"/>
  <c r="M3306" i="21"/>
  <c r="H3307" i="21"/>
  <c r="D3301" i="21"/>
  <c r="I3307" i="21"/>
  <c r="J3307" i="21"/>
  <c r="P3307" i="21"/>
  <c r="L3307" i="21"/>
  <c r="N3307" i="21"/>
  <c r="E3301" i="21"/>
  <c r="F3301" i="21"/>
  <c r="Q3307" i="21"/>
  <c r="K3307" i="21"/>
  <c r="M3307" i="21"/>
  <c r="O3307" i="21"/>
  <c r="D3302" i="21"/>
  <c r="H3308" i="21"/>
  <c r="F3302" i="21"/>
  <c r="E3302" i="21"/>
  <c r="L3308" i="21"/>
  <c r="J3308" i="21"/>
  <c r="I3308" i="21"/>
  <c r="N3308" i="21"/>
  <c r="P3308" i="21"/>
  <c r="Q3308" i="21"/>
  <c r="M3308" i="21"/>
  <c r="K3308" i="21"/>
  <c r="O3308" i="21"/>
  <c r="H3309" i="21"/>
  <c r="D3303" i="21"/>
  <c r="I3309" i="21"/>
  <c r="N3309" i="21"/>
  <c r="L3309" i="21"/>
  <c r="P3309" i="21"/>
  <c r="J3309" i="21"/>
  <c r="E3303" i="21"/>
  <c r="F3303" i="21"/>
  <c r="Q3309" i="21"/>
  <c r="M3309" i="21"/>
  <c r="K3309" i="21"/>
  <c r="O3309" i="21"/>
  <c r="D3304" i="21"/>
  <c r="H3310" i="21"/>
  <c r="E3304" i="21"/>
  <c r="F3304" i="21"/>
  <c r="J3310" i="21"/>
  <c r="P3310" i="21"/>
  <c r="I3310" i="21"/>
  <c r="L3310" i="21"/>
  <c r="N3310" i="21"/>
  <c r="Q3310" i="21"/>
  <c r="M3310" i="21"/>
  <c r="O3310" i="21"/>
  <c r="K3310" i="21"/>
  <c r="H3311" i="21"/>
  <c r="D3305" i="21"/>
  <c r="N3311" i="21"/>
  <c r="I3311" i="21"/>
  <c r="J3311" i="21"/>
  <c r="P3311" i="21"/>
  <c r="L3311" i="21"/>
  <c r="F3305" i="21"/>
  <c r="E3305" i="21"/>
  <c r="M3311" i="21"/>
  <c r="K3311" i="21"/>
  <c r="Q3311" i="21"/>
  <c r="O3311" i="21"/>
  <c r="D3306" i="21"/>
  <c r="H3312" i="21"/>
  <c r="F3306" i="21"/>
  <c r="E3306" i="21"/>
  <c r="P3312" i="21"/>
  <c r="J3312" i="21"/>
  <c r="I3312" i="21"/>
  <c r="L3312" i="21"/>
  <c r="N3312" i="21"/>
  <c r="Q3312" i="21"/>
  <c r="K3312" i="21"/>
  <c r="M3312" i="21"/>
  <c r="O3312" i="21"/>
  <c r="H3313" i="21"/>
  <c r="D3307" i="21"/>
  <c r="L3313" i="21"/>
  <c r="I3313" i="21"/>
  <c r="P3313" i="21"/>
  <c r="N3313" i="21"/>
  <c r="J3313" i="21"/>
  <c r="E3307" i="21"/>
  <c r="F3307" i="21"/>
  <c r="M3313" i="21"/>
  <c r="K3313" i="21"/>
  <c r="O3313" i="21"/>
  <c r="Q3313" i="21"/>
  <c r="D3308" i="21"/>
  <c r="H3314" i="21"/>
  <c r="F3308" i="21"/>
  <c r="E3308" i="21"/>
  <c r="P3314" i="21"/>
  <c r="N3314" i="21"/>
  <c r="I3314" i="21"/>
  <c r="J3314" i="21"/>
  <c r="L3314" i="21"/>
  <c r="Q3314" i="21"/>
  <c r="O3314" i="21"/>
  <c r="K3314" i="21"/>
  <c r="M3314" i="21"/>
  <c r="H3315" i="21"/>
  <c r="D3309" i="21"/>
  <c r="P3315" i="21"/>
  <c r="N3315" i="21"/>
  <c r="L3315" i="21"/>
  <c r="J3315" i="21"/>
  <c r="I3315" i="21"/>
  <c r="F3309" i="21"/>
  <c r="E3309" i="21"/>
  <c r="M3315" i="21"/>
  <c r="Q3315" i="21"/>
  <c r="K3315" i="21"/>
  <c r="O3315" i="21"/>
  <c r="D3310" i="21"/>
  <c r="H3316" i="21"/>
  <c r="E3310" i="21"/>
  <c r="F3310" i="21"/>
  <c r="N3316" i="21"/>
  <c r="P3316" i="21"/>
  <c r="L3316" i="21"/>
  <c r="J3316" i="21"/>
  <c r="I3316" i="21"/>
  <c r="K3316" i="21"/>
  <c r="Q3316" i="21"/>
  <c r="O3316" i="21"/>
  <c r="M3316" i="21"/>
  <c r="H3317" i="21"/>
  <c r="D3311" i="21"/>
  <c r="L3317" i="21"/>
  <c r="J3317" i="21"/>
  <c r="I3317" i="21"/>
  <c r="P3317" i="21"/>
  <c r="N3317" i="21"/>
  <c r="F3311" i="21"/>
  <c r="E3311" i="21"/>
  <c r="O3317" i="21"/>
  <c r="M3317" i="21"/>
  <c r="K3317" i="21"/>
  <c r="Q3317" i="21"/>
  <c r="D3312" i="21"/>
  <c r="H3318" i="21"/>
  <c r="F3312" i="21"/>
  <c r="E3312" i="21"/>
  <c r="P3318" i="21"/>
  <c r="I3318" i="21"/>
  <c r="L3318" i="21"/>
  <c r="N3318" i="21"/>
  <c r="J3318" i="21"/>
  <c r="Q3318" i="21"/>
  <c r="M3318" i="21"/>
  <c r="O3318" i="21"/>
  <c r="K3318" i="21"/>
  <c r="H3319" i="21"/>
  <c r="D3313" i="21"/>
  <c r="P3319" i="21"/>
  <c r="L3319" i="21"/>
  <c r="I3319" i="21"/>
  <c r="N3319" i="21"/>
  <c r="J3319" i="21"/>
  <c r="F3313" i="21"/>
  <c r="E3313" i="21"/>
  <c r="K3319" i="21"/>
  <c r="Q3319" i="21"/>
  <c r="M3319" i="21"/>
  <c r="O3319" i="21"/>
  <c r="D3314" i="21"/>
  <c r="H3320" i="21"/>
  <c r="E3314" i="21"/>
  <c r="F3314" i="21"/>
  <c r="I3320" i="21"/>
  <c r="J3320" i="21"/>
  <c r="P3320" i="21"/>
  <c r="N3320" i="21"/>
  <c r="L3320" i="21"/>
  <c r="K3320" i="21"/>
  <c r="Q3320" i="21"/>
  <c r="M3320" i="21"/>
  <c r="O3320" i="21"/>
  <c r="H3321" i="21"/>
  <c r="D3315" i="21"/>
  <c r="N3321" i="21"/>
  <c r="P3321" i="21"/>
  <c r="I3321" i="21"/>
  <c r="L3321" i="21"/>
  <c r="J3321" i="21"/>
  <c r="F3315" i="21"/>
  <c r="E3315" i="21"/>
  <c r="K3321" i="21"/>
  <c r="O3321" i="21"/>
  <c r="Q3321" i="21"/>
  <c r="M3321" i="21"/>
  <c r="D3316" i="21"/>
  <c r="H3322" i="21"/>
  <c r="F3316" i="21"/>
  <c r="E3316" i="21"/>
  <c r="L3322" i="21"/>
  <c r="J3322" i="21"/>
  <c r="N3322" i="21"/>
  <c r="I3322" i="21"/>
  <c r="P3322" i="21"/>
  <c r="Q3322" i="21"/>
  <c r="M3322" i="21"/>
  <c r="O3322" i="21"/>
  <c r="K3322" i="21"/>
  <c r="H3323" i="21"/>
  <c r="D3317" i="21"/>
  <c r="P3323" i="21"/>
  <c r="J3323" i="21"/>
  <c r="N3323" i="21"/>
  <c r="I3323" i="21"/>
  <c r="L3323" i="21"/>
  <c r="E3317" i="21"/>
  <c r="F3317" i="21"/>
  <c r="M3323" i="21"/>
  <c r="O3323" i="21"/>
  <c r="K3323" i="21"/>
  <c r="Q3323" i="21"/>
  <c r="D3318" i="21"/>
  <c r="H3324" i="21"/>
  <c r="E3318" i="21"/>
  <c r="F3318" i="21"/>
  <c r="P3324" i="21"/>
  <c r="J3324" i="21"/>
  <c r="I3324" i="21"/>
  <c r="L3324" i="21"/>
  <c r="N3324" i="21"/>
  <c r="K3324" i="21"/>
  <c r="M3324" i="21"/>
  <c r="O3324" i="21"/>
  <c r="Q3324" i="21"/>
  <c r="H3325" i="21"/>
  <c r="D3319" i="21"/>
  <c r="N3325" i="21"/>
  <c r="L3325" i="21"/>
  <c r="J3325" i="21"/>
  <c r="P3325" i="21"/>
  <c r="I3325" i="21"/>
  <c r="E3319" i="21"/>
  <c r="F3319" i="21"/>
  <c r="Q3325" i="21"/>
  <c r="O3325" i="21"/>
  <c r="M3325" i="21"/>
  <c r="K3325" i="21"/>
  <c r="D3320" i="21"/>
  <c r="H3326" i="21"/>
  <c r="E3320" i="21"/>
  <c r="F3320" i="21"/>
  <c r="N3326" i="21"/>
  <c r="L3326" i="21"/>
  <c r="J3326" i="21"/>
  <c r="I3326" i="21"/>
  <c r="P3326" i="21"/>
  <c r="Q3326" i="21"/>
  <c r="M3326" i="21"/>
  <c r="K3326" i="21"/>
  <c r="O3326" i="21"/>
  <c r="H3327" i="21"/>
  <c r="D3321" i="21"/>
  <c r="L3327" i="21"/>
  <c r="J3327" i="21"/>
  <c r="I3327" i="21"/>
  <c r="N3327" i="21"/>
  <c r="P3327" i="21"/>
  <c r="F3321" i="21"/>
  <c r="E3321" i="21"/>
  <c r="Q3327" i="21"/>
  <c r="M3327" i="21"/>
  <c r="K3327" i="21"/>
  <c r="O3327" i="21"/>
  <c r="D3322" i="21"/>
  <c r="H3328" i="21"/>
  <c r="E3322" i="21"/>
  <c r="F3322" i="21"/>
  <c r="N3328" i="21"/>
  <c r="I3328" i="21"/>
  <c r="J3328" i="21"/>
  <c r="P3328" i="21"/>
  <c r="L3328" i="21"/>
  <c r="Q3328" i="21"/>
  <c r="M3328" i="21"/>
  <c r="O3328" i="21"/>
  <c r="K3328" i="21"/>
  <c r="H3329" i="21"/>
  <c r="D3323" i="21"/>
  <c r="J3329" i="21"/>
  <c r="N3329" i="21"/>
  <c r="I3329" i="21"/>
  <c r="P3329" i="21"/>
  <c r="L3329" i="21"/>
  <c r="E3323" i="21"/>
  <c r="F3323" i="21"/>
  <c r="O3329" i="21"/>
  <c r="M3329" i="21"/>
  <c r="Q3329" i="21"/>
  <c r="K3329" i="21"/>
  <c r="D3324" i="21"/>
  <c r="H3330" i="21"/>
  <c r="E3324" i="21"/>
  <c r="F3324" i="21"/>
  <c r="N3330" i="21"/>
  <c r="I3330" i="21"/>
  <c r="L3330" i="21"/>
  <c r="P3330" i="21"/>
  <c r="J3330" i="21"/>
  <c r="Q3330" i="21"/>
  <c r="M3330" i="21"/>
  <c r="O3330" i="21"/>
  <c r="K3330" i="21"/>
  <c r="H3331" i="21"/>
  <c r="D3325" i="21"/>
  <c r="L3331" i="21"/>
  <c r="I3331" i="21"/>
  <c r="J3331" i="21"/>
  <c r="N3331" i="21"/>
  <c r="P3331" i="21"/>
  <c r="F3325" i="21"/>
  <c r="E3325" i="21"/>
  <c r="O3331" i="21"/>
  <c r="K3331" i="21"/>
  <c r="M3331" i="21"/>
  <c r="Q3331" i="21"/>
  <c r="D3326" i="21"/>
  <c r="H3332" i="21"/>
  <c r="F3326" i="21"/>
  <c r="E3326" i="21"/>
  <c r="N3332" i="21"/>
  <c r="L3332" i="21"/>
  <c r="I3332" i="21"/>
  <c r="J3332" i="21"/>
  <c r="P3332" i="21"/>
  <c r="O3332" i="21"/>
  <c r="M3332" i="21"/>
  <c r="K3332" i="21"/>
  <c r="Q3332" i="21"/>
  <c r="H3333" i="21"/>
  <c r="D3327" i="21"/>
  <c r="I3333" i="21"/>
  <c r="L3333" i="21"/>
  <c r="J3333" i="21"/>
  <c r="N3333" i="21"/>
  <c r="P3333" i="21"/>
  <c r="E3327" i="21"/>
  <c r="F3327" i="21"/>
  <c r="M3333" i="21"/>
  <c r="Q3333" i="21"/>
  <c r="K3333" i="21"/>
  <c r="O3333" i="21"/>
  <c r="D3328" i="21"/>
  <c r="H3334" i="21"/>
  <c r="E3328" i="21"/>
  <c r="F3328" i="21"/>
  <c r="L3334" i="21"/>
  <c r="P3334" i="21"/>
  <c r="N3334" i="21"/>
  <c r="I3334" i="21"/>
  <c r="J3334" i="21"/>
  <c r="Q3334" i="21"/>
  <c r="M3334" i="21"/>
  <c r="O3334" i="21"/>
  <c r="K3334" i="21"/>
  <c r="H3335" i="21"/>
  <c r="D3329" i="21"/>
  <c r="I3335" i="21"/>
  <c r="P3335" i="21"/>
  <c r="N3335" i="21"/>
  <c r="J3335" i="21"/>
  <c r="L3335" i="21"/>
  <c r="F3329" i="21"/>
  <c r="E3329" i="21"/>
  <c r="Q3335" i="21"/>
  <c r="K3335" i="21"/>
  <c r="M3335" i="21"/>
  <c r="O3335" i="21"/>
  <c r="D3330" i="21"/>
  <c r="H3336" i="21"/>
  <c r="E3330" i="21"/>
  <c r="F3330" i="21"/>
  <c r="N3336" i="21"/>
  <c r="I3336" i="21"/>
  <c r="J3336" i="21"/>
  <c r="L3336" i="21"/>
  <c r="P3336" i="21"/>
  <c r="Q3336" i="21"/>
  <c r="K3336" i="21"/>
  <c r="O3336" i="21"/>
  <c r="M3336" i="21"/>
  <c r="H3337" i="21"/>
  <c r="D3331" i="21"/>
  <c r="L3337" i="21"/>
  <c r="J3337" i="21"/>
  <c r="I3337" i="21"/>
  <c r="N3337" i="21"/>
  <c r="P3337" i="21"/>
  <c r="E3331" i="21"/>
  <c r="F3331" i="21"/>
  <c r="K3337" i="21"/>
  <c r="O3337" i="21"/>
  <c r="M3337" i="21"/>
  <c r="Q3337" i="21"/>
  <c r="D3332" i="21"/>
  <c r="H3338" i="21"/>
  <c r="F3332" i="21"/>
  <c r="E3332" i="21"/>
  <c r="I3338" i="21"/>
  <c r="J3338" i="21"/>
  <c r="L3338" i="21"/>
  <c r="P3338" i="21"/>
  <c r="N3338" i="21"/>
  <c r="Q3338" i="21"/>
  <c r="M3338" i="21"/>
  <c r="O3338" i="21"/>
  <c r="K3338" i="21"/>
  <c r="H3339" i="21"/>
  <c r="D3333" i="21"/>
  <c r="I3339" i="21"/>
  <c r="J3339" i="21"/>
  <c r="P3339" i="21"/>
  <c r="N3339" i="21"/>
  <c r="L3339" i="21"/>
  <c r="E3333" i="21"/>
  <c r="F3333" i="21"/>
  <c r="K3339" i="21"/>
  <c r="M3339" i="21"/>
  <c r="O3339" i="21"/>
  <c r="Q3339" i="21"/>
  <c r="D3334" i="21"/>
  <c r="H3340" i="21"/>
  <c r="F3334" i="21"/>
  <c r="E3334" i="21"/>
  <c r="L3340" i="21"/>
  <c r="I3340" i="21"/>
  <c r="N3340" i="21"/>
  <c r="P3340" i="21"/>
  <c r="J3340" i="21"/>
  <c r="M3340" i="21"/>
  <c r="K3340" i="21"/>
  <c r="Q3340" i="21"/>
  <c r="O3340" i="21"/>
  <c r="H3341" i="21"/>
  <c r="D3335" i="21"/>
  <c r="L3341" i="21"/>
  <c r="J3341" i="21"/>
  <c r="N3341" i="21"/>
  <c r="I3341" i="21"/>
  <c r="P3341" i="21"/>
  <c r="E3335" i="21"/>
  <c r="F3335" i="21"/>
  <c r="M3341" i="21"/>
  <c r="Q3341" i="21"/>
  <c r="K3341" i="21"/>
  <c r="O3341" i="21"/>
  <c r="D3336" i="21"/>
  <c r="H3342" i="21"/>
  <c r="F3336" i="21"/>
  <c r="E3336" i="21"/>
  <c r="P3342" i="21"/>
  <c r="L3342" i="21"/>
  <c r="I3342" i="21"/>
  <c r="N3342" i="21"/>
  <c r="J3342" i="21"/>
  <c r="M3342" i="21"/>
  <c r="O3342" i="21"/>
  <c r="Q3342" i="21"/>
  <c r="K3342" i="21"/>
  <c r="H3343" i="21"/>
  <c r="D3337" i="21"/>
  <c r="I3343" i="21"/>
  <c r="L3343" i="21"/>
  <c r="P3343" i="21"/>
  <c r="J3343" i="21"/>
  <c r="N3343" i="21"/>
  <c r="F3337" i="21"/>
  <c r="E3337" i="21"/>
  <c r="M3343" i="21"/>
  <c r="K3343" i="21"/>
  <c r="Q3343" i="21"/>
  <c r="O3343" i="21"/>
  <c r="D3338" i="21"/>
  <c r="H3344" i="21"/>
  <c r="F3338" i="21"/>
  <c r="E3338" i="21"/>
  <c r="L3344" i="21"/>
  <c r="P3344" i="21"/>
  <c r="J3344" i="21"/>
  <c r="I3344" i="21"/>
  <c r="N3344" i="21"/>
  <c r="M3344" i="21"/>
  <c r="K3344" i="21"/>
  <c r="O3344" i="21"/>
  <c r="Q3344" i="21"/>
  <c r="H3345" i="21"/>
  <c r="D3339" i="21"/>
  <c r="J3345" i="21"/>
  <c r="N3345" i="21"/>
  <c r="P3345" i="21"/>
  <c r="I3345" i="21"/>
  <c r="L3345" i="21"/>
  <c r="F3339" i="21"/>
  <c r="E3339" i="21"/>
  <c r="K3345" i="21"/>
  <c r="O3345" i="21"/>
  <c r="Q3345" i="21"/>
  <c r="M3345" i="21"/>
  <c r="D3340" i="21"/>
  <c r="H3346" i="21"/>
  <c r="F3340" i="21"/>
  <c r="E3340" i="21"/>
  <c r="L3346" i="21"/>
  <c r="I3346" i="21"/>
  <c r="J3346" i="21"/>
  <c r="N3346" i="21"/>
  <c r="P3346" i="21"/>
  <c r="O3346" i="21"/>
  <c r="Q3346" i="21"/>
  <c r="M3346" i="21"/>
  <c r="K3346" i="21"/>
  <c r="H3347" i="21"/>
  <c r="D3341" i="21"/>
  <c r="P3347" i="21"/>
  <c r="N3347" i="21"/>
  <c r="J3347" i="21"/>
  <c r="L3347" i="21"/>
  <c r="I3347" i="21"/>
  <c r="F3341" i="21"/>
  <c r="E3341" i="21"/>
  <c r="M3347" i="21"/>
  <c r="Q3347" i="21"/>
  <c r="K3347" i="21"/>
  <c r="O3347" i="21"/>
  <c r="D3342" i="21"/>
  <c r="H3348" i="21"/>
  <c r="E3342" i="21"/>
  <c r="F3342" i="21"/>
  <c r="I3348" i="21"/>
  <c r="L3348" i="21"/>
  <c r="P3348" i="21"/>
  <c r="N3348" i="21"/>
  <c r="J3348" i="21"/>
  <c r="Q3348" i="21"/>
  <c r="O3348" i="21"/>
  <c r="M3348" i="21"/>
  <c r="K3348" i="21"/>
  <c r="H3349" i="21"/>
  <c r="D3343" i="21"/>
  <c r="J3349" i="21"/>
  <c r="I3349" i="21"/>
  <c r="L3349" i="21"/>
  <c r="N3349" i="21"/>
  <c r="P3349" i="21"/>
  <c r="E3343" i="21"/>
  <c r="F3343" i="21"/>
  <c r="Q3349" i="21"/>
  <c r="K3349" i="21"/>
  <c r="O3349" i="21"/>
  <c r="M3349" i="21"/>
  <c r="D3344" i="21"/>
  <c r="H3350" i="21"/>
  <c r="E3344" i="21"/>
  <c r="F3344" i="21"/>
  <c r="P3350" i="21"/>
  <c r="J3350" i="21"/>
  <c r="I3350" i="21"/>
  <c r="N3350" i="21"/>
  <c r="L3350" i="21"/>
  <c r="M3350" i="21"/>
  <c r="O3350" i="21"/>
  <c r="Q3350" i="21"/>
  <c r="K3350" i="21"/>
  <c r="H3351" i="21"/>
  <c r="D3345" i="21"/>
  <c r="J3351" i="21"/>
  <c r="L3351" i="21"/>
  <c r="N3351" i="21"/>
  <c r="P3351" i="21"/>
  <c r="I3351" i="21"/>
  <c r="F3345" i="21"/>
  <c r="E3345" i="21"/>
  <c r="M3351" i="21"/>
  <c r="Q3351" i="21"/>
  <c r="K3351" i="21"/>
  <c r="O3351" i="21"/>
  <c r="D3346" i="21"/>
  <c r="H3352" i="21"/>
  <c r="F3346" i="21"/>
  <c r="E3346" i="21"/>
  <c r="P3352" i="21"/>
  <c r="J3352" i="21"/>
  <c r="I3352" i="21"/>
  <c r="N3352" i="21"/>
  <c r="L3352" i="21"/>
  <c r="M3352" i="21"/>
  <c r="Q3352" i="21"/>
  <c r="O3352" i="21"/>
  <c r="K3352" i="21"/>
  <c r="H3353" i="21"/>
  <c r="D3347" i="21"/>
  <c r="J3353" i="21"/>
  <c r="L3353" i="21"/>
  <c r="P3353" i="21"/>
  <c r="I3353" i="21"/>
  <c r="N3353" i="21"/>
  <c r="F3347" i="21"/>
  <c r="E3347" i="21"/>
  <c r="Q3353" i="21"/>
  <c r="K3353" i="21"/>
  <c r="M3353" i="21"/>
  <c r="O3353" i="21"/>
  <c r="D3348" i="21"/>
  <c r="H3354" i="21"/>
  <c r="F3348" i="21"/>
  <c r="E3348" i="21"/>
  <c r="J3354" i="21"/>
  <c r="P3354" i="21"/>
  <c r="I3354" i="21"/>
  <c r="N3354" i="21"/>
  <c r="L3354" i="21"/>
  <c r="M3354" i="21"/>
  <c r="O3354" i="21"/>
  <c r="K3354" i="21"/>
  <c r="Q3354" i="21"/>
  <c r="H3355" i="21"/>
  <c r="D3349" i="21"/>
  <c r="N3355" i="21"/>
  <c r="L3355" i="21"/>
  <c r="I3355" i="21"/>
  <c r="J3355" i="21"/>
  <c r="P3355" i="21"/>
  <c r="E3349" i="21"/>
  <c r="F3349" i="21"/>
  <c r="K3355" i="21"/>
  <c r="Q3355" i="21"/>
  <c r="M3355" i="21"/>
  <c r="O3355" i="21"/>
  <c r="D3350" i="21"/>
  <c r="H3356" i="21"/>
  <c r="E3350" i="21"/>
  <c r="F3350" i="21"/>
  <c r="L3356" i="21"/>
  <c r="P3356" i="21"/>
  <c r="N3356" i="21"/>
  <c r="J3356" i="21"/>
  <c r="I3356" i="21"/>
  <c r="Q3356" i="21"/>
  <c r="M3356" i="21"/>
  <c r="O3356" i="21"/>
  <c r="K3356" i="21"/>
  <c r="H3357" i="21"/>
  <c r="D3351" i="21"/>
  <c r="J3357" i="21"/>
  <c r="P3357" i="21"/>
  <c r="N3357" i="21"/>
  <c r="I3357" i="21"/>
  <c r="L3357" i="21"/>
  <c r="E3351" i="21"/>
  <c r="F3351" i="21"/>
  <c r="O3357" i="21"/>
  <c r="M3357" i="21"/>
  <c r="Q3357" i="21"/>
  <c r="K3357" i="21"/>
  <c r="D3352" i="21"/>
  <c r="H3358" i="21"/>
  <c r="F3352" i="21"/>
  <c r="E3352" i="21"/>
  <c r="P3358" i="21"/>
  <c r="I3358" i="21"/>
  <c r="J3358" i="21"/>
  <c r="L3358" i="21"/>
  <c r="N3358" i="21"/>
  <c r="M3358" i="21"/>
  <c r="O3358" i="21"/>
  <c r="Q3358" i="21"/>
  <c r="K3358" i="21"/>
  <c r="H3359" i="21"/>
  <c r="D3353" i="21"/>
  <c r="J3359" i="21"/>
  <c r="N3359" i="21"/>
  <c r="I3359" i="21"/>
  <c r="P3359" i="21"/>
  <c r="L3359" i="21"/>
  <c r="F3353" i="21"/>
  <c r="E3353" i="21"/>
  <c r="M3359" i="21"/>
  <c r="Q3359" i="21"/>
  <c r="O3359" i="21"/>
  <c r="K3359" i="21"/>
  <c r="D3354" i="21"/>
  <c r="H3360" i="21"/>
  <c r="E3354" i="21"/>
  <c r="F3354" i="21"/>
  <c r="J3360" i="21"/>
  <c r="P3360" i="21"/>
  <c r="I3360" i="21"/>
  <c r="N3360" i="21"/>
  <c r="L3360" i="21"/>
  <c r="O3360" i="21"/>
  <c r="Q3360" i="21"/>
  <c r="K3360" i="21"/>
  <c r="M3360" i="21"/>
  <c r="H3361" i="21"/>
  <c r="D3355" i="21"/>
  <c r="J3361" i="21"/>
  <c r="N3361" i="21"/>
  <c r="L3361" i="21"/>
  <c r="P3361" i="21"/>
  <c r="I3361" i="21"/>
  <c r="E3355" i="21"/>
  <c r="F3355" i="21"/>
  <c r="K3361" i="21"/>
  <c r="O3361" i="21"/>
  <c r="Q3361" i="21"/>
  <c r="M3361" i="21"/>
  <c r="D3356" i="21"/>
  <c r="H3362" i="21"/>
  <c r="F3356" i="21"/>
  <c r="E3356" i="21"/>
  <c r="L3362" i="21"/>
  <c r="P3362" i="21"/>
  <c r="I3362" i="21"/>
  <c r="J3362" i="21"/>
  <c r="N3362" i="21"/>
  <c r="Q3362" i="21"/>
  <c r="K3362" i="21"/>
  <c r="M3362" i="21"/>
  <c r="O3362" i="21"/>
  <c r="H3363" i="21"/>
  <c r="D3357" i="21"/>
  <c r="P3363" i="21"/>
  <c r="N3363" i="21"/>
  <c r="L3363" i="21"/>
  <c r="I3363" i="21"/>
  <c r="J3363" i="21"/>
  <c r="F3357" i="21"/>
  <c r="E3357" i="21"/>
  <c r="M3363" i="21"/>
  <c r="K3363" i="21"/>
  <c r="Q3363" i="21"/>
  <c r="O3363" i="21"/>
  <c r="D3358" i="21"/>
  <c r="H3364" i="21"/>
  <c r="E3358" i="21"/>
  <c r="F3358" i="21"/>
  <c r="I3364" i="21"/>
  <c r="N3364" i="21"/>
  <c r="P3364" i="21"/>
  <c r="L3364" i="21"/>
  <c r="J3364" i="21"/>
  <c r="K3364" i="21"/>
  <c r="O3364" i="21"/>
  <c r="M3364" i="21"/>
  <c r="Q3364" i="21"/>
  <c r="H3365" i="21"/>
  <c r="D3359" i="21"/>
  <c r="N3365" i="21"/>
  <c r="L3365" i="21"/>
  <c r="P3365" i="21"/>
  <c r="I3365" i="21"/>
  <c r="J3365" i="21"/>
  <c r="E3359" i="21"/>
  <c r="F3359" i="21"/>
  <c r="M3365" i="21"/>
  <c r="K3365" i="21"/>
  <c r="Q3365" i="21"/>
  <c r="O3365" i="21"/>
  <c r="D3360" i="21"/>
  <c r="H3366" i="21"/>
  <c r="F3360" i="21"/>
  <c r="E3360" i="21"/>
  <c r="J3366" i="21"/>
  <c r="L3366" i="21"/>
  <c r="I3366" i="21"/>
  <c r="N3366" i="21"/>
  <c r="P3366" i="21"/>
  <c r="M3366" i="21"/>
  <c r="O3366" i="21"/>
  <c r="K3366" i="21"/>
  <c r="Q3366" i="21"/>
  <c r="H3367" i="21"/>
  <c r="D3361" i="21"/>
  <c r="J3367" i="21"/>
  <c r="L3367" i="21"/>
  <c r="P3367" i="21"/>
  <c r="I3367" i="21"/>
  <c r="N3367" i="21"/>
  <c r="E3361" i="21"/>
  <c r="F3361" i="21"/>
  <c r="O3367" i="21"/>
  <c r="M3367" i="21"/>
  <c r="Q3367" i="21"/>
  <c r="K3367" i="21"/>
  <c r="D3362" i="21"/>
  <c r="H3368" i="21"/>
  <c r="F3362" i="21"/>
  <c r="E3362" i="21"/>
  <c r="N3368" i="21"/>
  <c r="P3368" i="21"/>
  <c r="I3368" i="21"/>
  <c r="L3368" i="21"/>
  <c r="J3368" i="21"/>
  <c r="M3368" i="21"/>
  <c r="K3368" i="21"/>
  <c r="Q3368" i="21"/>
  <c r="O3368" i="21"/>
  <c r="H3369" i="21"/>
  <c r="D3363" i="21"/>
  <c r="N3369" i="21"/>
  <c r="J3369" i="21"/>
  <c r="I3369" i="21"/>
  <c r="L3369" i="21"/>
  <c r="P3369" i="21"/>
  <c r="E3363" i="21"/>
  <c r="F3363" i="21"/>
  <c r="O3369" i="21"/>
  <c r="Q3369" i="21"/>
  <c r="K3369" i="21"/>
  <c r="M3369" i="21"/>
  <c r="D3364" i="21"/>
  <c r="H3370" i="21"/>
  <c r="F3364" i="21"/>
  <c r="E3364" i="21"/>
  <c r="P3370" i="21"/>
  <c r="N3370" i="21"/>
  <c r="I3370" i="21"/>
  <c r="L3370" i="21"/>
  <c r="J3370" i="21"/>
  <c r="Q3370" i="21"/>
  <c r="O3370" i="21"/>
  <c r="K3370" i="21"/>
  <c r="M3370" i="21"/>
  <c r="H3371" i="21"/>
  <c r="D3365" i="21"/>
  <c r="L3371" i="21"/>
  <c r="J3371" i="21"/>
  <c r="N3371" i="21"/>
  <c r="P3371" i="21"/>
  <c r="I3371" i="21"/>
  <c r="F3365" i="21"/>
  <c r="E3365" i="21"/>
  <c r="M3371" i="21"/>
  <c r="Q3371" i="21"/>
  <c r="K3371" i="21"/>
  <c r="O3371" i="21"/>
  <c r="D3366" i="21"/>
  <c r="H3372" i="21"/>
  <c r="F3366" i="21"/>
  <c r="E3366" i="21"/>
  <c r="L3372" i="21"/>
  <c r="J3372" i="21"/>
  <c r="I3372" i="21"/>
  <c r="N3372" i="21"/>
  <c r="P3372" i="21"/>
  <c r="M3372" i="21"/>
  <c r="K3372" i="21"/>
  <c r="Q3372" i="21"/>
  <c r="O3372" i="21"/>
  <c r="H3373" i="21"/>
  <c r="D3367" i="21"/>
  <c r="L3373" i="21"/>
  <c r="I3373" i="21"/>
  <c r="N3373" i="21"/>
  <c r="J3373" i="21"/>
  <c r="P3373" i="21"/>
  <c r="E3367" i="21"/>
  <c r="F3367" i="21"/>
  <c r="M3373" i="21"/>
  <c r="O3373" i="21"/>
  <c r="K3373" i="21"/>
  <c r="Q3373" i="21"/>
  <c r="D3368" i="21"/>
  <c r="H3374" i="21"/>
  <c r="F3368" i="21"/>
  <c r="E3368" i="21"/>
  <c r="I3374" i="21"/>
  <c r="J3374" i="21"/>
  <c r="N3374" i="21"/>
  <c r="P3374" i="21"/>
  <c r="L3374" i="21"/>
  <c r="M3374" i="21"/>
  <c r="K3374" i="21"/>
  <c r="Q3374" i="21"/>
  <c r="O3374" i="21"/>
  <c r="H3375" i="21"/>
  <c r="D3369" i="21"/>
  <c r="I3375" i="21"/>
  <c r="P3375" i="21"/>
  <c r="L3375" i="21"/>
  <c r="J3375" i="21"/>
  <c r="N3375" i="21"/>
  <c r="F3369" i="21"/>
  <c r="E3369" i="21"/>
  <c r="K3375" i="21"/>
  <c r="Q3375" i="21"/>
  <c r="M3375" i="21"/>
  <c r="O3375" i="21"/>
  <c r="D3370" i="21"/>
  <c r="H3376" i="21"/>
  <c r="E3370" i="21"/>
  <c r="F3370" i="21"/>
  <c r="I3376" i="21"/>
  <c r="N3376" i="21"/>
  <c r="P3376" i="21"/>
  <c r="L3376" i="21"/>
  <c r="J3376" i="21"/>
  <c r="Q3376" i="21"/>
  <c r="K3376" i="21"/>
  <c r="M3376" i="21"/>
  <c r="O3376" i="21"/>
  <c r="H3377" i="21"/>
  <c r="D3371" i="21"/>
  <c r="P3377" i="21"/>
  <c r="J3377" i="21"/>
  <c r="L3377" i="21"/>
  <c r="N3377" i="21"/>
  <c r="I3377" i="21"/>
  <c r="E3371" i="21"/>
  <c r="F3371" i="21"/>
  <c r="O3377" i="21"/>
  <c r="M3377" i="21"/>
  <c r="Q3377" i="21"/>
  <c r="K3377" i="21"/>
  <c r="D3372" i="21"/>
  <c r="H3378" i="21"/>
  <c r="E3372" i="21"/>
  <c r="F3372" i="21"/>
  <c r="N3378" i="21"/>
  <c r="L3378" i="21"/>
  <c r="P3378" i="21"/>
  <c r="I3378" i="21"/>
  <c r="J3378" i="21"/>
  <c r="M3378" i="21"/>
  <c r="Q3378" i="21"/>
  <c r="O3378" i="21"/>
  <c r="K3378" i="21"/>
  <c r="H3379" i="21"/>
  <c r="D3373" i="21"/>
  <c r="I3379" i="21"/>
  <c r="L3379" i="21"/>
  <c r="N3379" i="21"/>
  <c r="P3379" i="21"/>
  <c r="J3379" i="21"/>
  <c r="F3373" i="21"/>
  <c r="E3373" i="21"/>
  <c r="M3379" i="21"/>
  <c r="Q3379" i="21"/>
  <c r="O3379" i="21"/>
  <c r="K3379" i="21"/>
  <c r="D3374" i="21"/>
  <c r="H3380" i="21"/>
  <c r="F3374" i="21"/>
  <c r="E3374" i="21"/>
  <c r="N3380" i="21"/>
  <c r="P3380" i="21"/>
  <c r="I3380" i="21"/>
  <c r="J3380" i="21"/>
  <c r="L3380" i="21"/>
  <c r="O3380" i="21"/>
  <c r="Q3380" i="21"/>
  <c r="M3380" i="21"/>
  <c r="K3380" i="21"/>
  <c r="H3381" i="21"/>
  <c r="D3375" i="21"/>
  <c r="L3381" i="21"/>
  <c r="J3381" i="21"/>
  <c r="I3381" i="21"/>
  <c r="N3381" i="21"/>
  <c r="P3381" i="21"/>
  <c r="E3375" i="21"/>
  <c r="F3375" i="21"/>
  <c r="Q3381" i="21"/>
  <c r="O3381" i="21"/>
  <c r="M3381" i="21"/>
  <c r="K3381" i="21"/>
  <c r="D3376" i="21"/>
  <c r="H3382" i="21"/>
  <c r="F3376" i="21"/>
  <c r="E3376" i="21"/>
  <c r="I3382" i="21"/>
  <c r="N3382" i="21"/>
  <c r="L3382" i="21"/>
  <c r="P3382" i="21"/>
  <c r="J3382" i="21"/>
  <c r="O3382" i="21"/>
  <c r="M3382" i="21"/>
  <c r="K3382" i="21"/>
  <c r="Q3382" i="21"/>
  <c r="H3383" i="21"/>
  <c r="D3377" i="21"/>
  <c r="P3383" i="21"/>
  <c r="N3383" i="21"/>
  <c r="J3383" i="21"/>
  <c r="I3383" i="21"/>
  <c r="L3383" i="21"/>
  <c r="E3377" i="21"/>
  <c r="F3377" i="21"/>
  <c r="M3383" i="21"/>
  <c r="O3383" i="21"/>
  <c r="Q3383" i="21"/>
  <c r="K3383" i="21"/>
  <c r="D3378" i="21"/>
  <c r="H3384" i="21"/>
  <c r="E3378" i="21"/>
  <c r="F3378" i="21"/>
  <c r="I3384" i="21"/>
  <c r="N3384" i="21"/>
  <c r="J3384" i="21"/>
  <c r="L3384" i="21"/>
  <c r="P3384" i="21"/>
  <c r="Q3384" i="21"/>
  <c r="K3384" i="21"/>
  <c r="O3384" i="21"/>
  <c r="M3384" i="21"/>
  <c r="H3385" i="21"/>
  <c r="D3379" i="21"/>
  <c r="P3385" i="21"/>
  <c r="N3385" i="21"/>
  <c r="L3385" i="21"/>
  <c r="J3385" i="21"/>
  <c r="I3385" i="21"/>
  <c r="E3379" i="21"/>
  <c r="F3379" i="21"/>
  <c r="O3385" i="21"/>
  <c r="K3385" i="21"/>
  <c r="Q3385" i="21"/>
  <c r="M3385" i="21"/>
  <c r="D3380" i="21"/>
  <c r="H3386" i="21"/>
  <c r="F3380" i="21"/>
  <c r="E3380" i="21"/>
  <c r="I3386" i="21"/>
  <c r="J3386" i="21"/>
  <c r="N3386" i="21"/>
  <c r="P3386" i="21"/>
  <c r="L3386" i="21"/>
  <c r="K3386" i="21"/>
  <c r="Q3386" i="21"/>
  <c r="O3386" i="21"/>
  <c r="M3386" i="21"/>
  <c r="H3387" i="21"/>
  <c r="D3381" i="21"/>
  <c r="P3387" i="21"/>
  <c r="I3387" i="21"/>
  <c r="N3387" i="21"/>
  <c r="J3387" i="21"/>
  <c r="L3387" i="21"/>
  <c r="F3381" i="21"/>
  <c r="E3381" i="21"/>
  <c r="Q3387" i="21"/>
  <c r="M3387" i="21"/>
  <c r="O3387" i="21"/>
  <c r="K3387" i="21"/>
  <c r="D3382" i="21"/>
  <c r="H3388" i="21"/>
  <c r="E3382" i="21"/>
  <c r="F3382" i="21"/>
  <c r="I3388" i="21"/>
  <c r="L3388" i="21"/>
  <c r="N3388" i="21"/>
  <c r="P3388" i="21"/>
  <c r="J3388" i="21"/>
  <c r="K3388" i="21"/>
  <c r="M3388" i="21"/>
  <c r="Q3388" i="21"/>
  <c r="O3388" i="21"/>
  <c r="H3389" i="21"/>
  <c r="D3383" i="21"/>
  <c r="N3389" i="21"/>
  <c r="L3389" i="21"/>
  <c r="I3389" i="21"/>
  <c r="P3389" i="21"/>
  <c r="J3389" i="21"/>
  <c r="E3383" i="21"/>
  <c r="F3383" i="21"/>
  <c r="K3389" i="21"/>
  <c r="M3389" i="21"/>
  <c r="Q3389" i="21"/>
  <c r="O3389" i="21"/>
  <c r="D3384" i="21"/>
  <c r="H3390" i="21"/>
  <c r="E3384" i="21"/>
  <c r="F3384" i="21"/>
  <c r="L3390" i="21"/>
  <c r="J3390" i="21"/>
  <c r="I3390" i="21"/>
  <c r="P3390" i="21"/>
  <c r="N3390" i="21"/>
  <c r="M3390" i="21"/>
  <c r="Q3390" i="21"/>
  <c r="K3390" i="21"/>
  <c r="O3390" i="21"/>
  <c r="H3391" i="21"/>
  <c r="D3385" i="21"/>
  <c r="I3391" i="21"/>
  <c r="L3391" i="21"/>
  <c r="P3391" i="21"/>
  <c r="N3391" i="21"/>
  <c r="J3391" i="21"/>
  <c r="F3385" i="21"/>
  <c r="E3385" i="21"/>
  <c r="O3391" i="21"/>
  <c r="Q3391" i="21"/>
  <c r="K3391" i="21"/>
  <c r="M3391" i="21"/>
  <c r="D3386" i="21"/>
  <c r="H3392" i="21"/>
  <c r="E3386" i="21"/>
  <c r="F3386" i="21"/>
  <c r="J3392" i="21"/>
  <c r="L3392" i="21"/>
  <c r="I3392" i="21"/>
  <c r="N3392" i="21"/>
  <c r="P3392" i="21"/>
  <c r="M3392" i="21"/>
  <c r="O3392" i="21"/>
  <c r="K3392" i="21"/>
  <c r="Q3392" i="21"/>
  <c r="H3393" i="21"/>
  <c r="D3387" i="21"/>
  <c r="I3393" i="21"/>
  <c r="L3393" i="21"/>
  <c r="J3393" i="21"/>
  <c r="P3393" i="21"/>
  <c r="N3393" i="21"/>
  <c r="E3387" i="21"/>
  <c r="F3387" i="21"/>
  <c r="Q3393" i="21"/>
  <c r="M3393" i="21"/>
  <c r="O3393" i="21"/>
  <c r="K3393" i="21"/>
  <c r="D3388" i="21"/>
  <c r="H3394" i="21"/>
  <c r="E3388" i="21"/>
  <c r="F3388" i="21"/>
  <c r="N3394" i="21"/>
  <c r="P3394" i="21"/>
  <c r="I3394" i="21"/>
  <c r="J3394" i="21"/>
  <c r="L3394" i="21"/>
  <c r="K3394" i="21"/>
  <c r="O3394" i="21"/>
  <c r="M3394" i="21"/>
  <c r="Q3394" i="21"/>
  <c r="H3395" i="21"/>
  <c r="D3389" i="21"/>
  <c r="P3395" i="21"/>
  <c r="I3395" i="21"/>
  <c r="L3395" i="21"/>
  <c r="N3395" i="21"/>
  <c r="J3395" i="21"/>
  <c r="F3389" i="21"/>
  <c r="E3389" i="21"/>
  <c r="Q3395" i="21"/>
  <c r="M3395" i="21"/>
  <c r="O3395" i="21"/>
  <c r="K3395" i="21"/>
  <c r="D3390" i="21"/>
  <c r="H3396" i="21"/>
  <c r="E3390" i="21"/>
  <c r="F3390" i="21"/>
  <c r="J3396" i="21"/>
  <c r="I3396" i="21"/>
  <c r="L3396" i="21"/>
  <c r="N3396" i="21"/>
  <c r="P3396" i="21"/>
  <c r="M3396" i="21"/>
  <c r="O3396" i="21"/>
  <c r="K3396" i="21"/>
  <c r="Q3396" i="21"/>
  <c r="H3397" i="21"/>
  <c r="D3391" i="21"/>
  <c r="L3397" i="21"/>
  <c r="P3397" i="21"/>
  <c r="N3397" i="21"/>
  <c r="J3397" i="21"/>
  <c r="I3397" i="21"/>
  <c r="E3391" i="21"/>
  <c r="F3391" i="21"/>
  <c r="M3397" i="21"/>
  <c r="O3397" i="21"/>
  <c r="K3397" i="21"/>
  <c r="Q3397" i="21"/>
  <c r="D3392" i="21"/>
  <c r="H3398" i="21"/>
  <c r="E3392" i="21"/>
  <c r="F3392" i="21"/>
  <c r="N3398" i="21"/>
  <c r="P3398" i="21"/>
  <c r="L3398" i="21"/>
  <c r="J3398" i="21"/>
  <c r="I3398" i="21"/>
  <c r="K3398" i="21"/>
  <c r="O3398" i="21"/>
  <c r="M3398" i="21"/>
  <c r="Q3398" i="21"/>
  <c r="H3399" i="21"/>
  <c r="D3393" i="21"/>
  <c r="I3399" i="21"/>
  <c r="L3399" i="21"/>
  <c r="N3399" i="21"/>
  <c r="P3399" i="21"/>
  <c r="J3399" i="21"/>
  <c r="F3393" i="21"/>
  <c r="E3393" i="21"/>
  <c r="K3399" i="21"/>
  <c r="M3399" i="21"/>
  <c r="O3399" i="21"/>
  <c r="Q3399" i="21"/>
  <c r="H3400" i="21"/>
  <c r="D3394" i="21"/>
  <c r="L3400" i="21"/>
  <c r="I3400" i="21"/>
  <c r="J3400" i="21"/>
  <c r="N3400" i="21"/>
  <c r="P3400" i="21"/>
  <c r="F3394" i="21"/>
  <c r="E3394" i="21"/>
  <c r="K3400" i="21"/>
  <c r="O3400" i="21"/>
  <c r="Q3400" i="21"/>
  <c r="M3400" i="21"/>
  <c r="D3395" i="21"/>
  <c r="H3401" i="21"/>
  <c r="E3395" i="21"/>
  <c r="F3395" i="21"/>
  <c r="N3401" i="21"/>
  <c r="J3401" i="21"/>
  <c r="I3401" i="21"/>
  <c r="P3401" i="21"/>
  <c r="L3401" i="21"/>
  <c r="M3401" i="21"/>
  <c r="K3401" i="21"/>
  <c r="Q3401" i="21"/>
  <c r="O3401" i="21"/>
  <c r="H3402" i="21"/>
  <c r="D3396" i="21"/>
  <c r="P3402" i="21"/>
  <c r="I3402" i="21"/>
  <c r="N3402" i="21"/>
  <c r="L3402" i="21"/>
  <c r="J3402" i="21"/>
  <c r="F3396" i="21"/>
  <c r="E3396" i="21"/>
  <c r="O3402" i="21"/>
  <c r="M3402" i="21"/>
  <c r="K3402" i="21"/>
  <c r="Q3402" i="21"/>
  <c r="D3397" i="21"/>
  <c r="H3403" i="21"/>
  <c r="E3397" i="21"/>
  <c r="F3397" i="21"/>
  <c r="L3403" i="21"/>
  <c r="J3403" i="21"/>
  <c r="I3403" i="21"/>
  <c r="N3403" i="21"/>
  <c r="P3403" i="21"/>
  <c r="O3403" i="21"/>
  <c r="Q3403" i="21"/>
  <c r="K3403" i="21"/>
  <c r="M3403" i="21"/>
  <c r="H3404" i="21"/>
  <c r="D3398" i="21"/>
  <c r="I3404" i="21"/>
  <c r="J3404" i="21"/>
  <c r="N3404" i="21"/>
  <c r="P3404" i="21"/>
  <c r="L3404" i="21"/>
  <c r="F3398" i="21"/>
  <c r="E3398" i="21"/>
  <c r="M3404" i="21"/>
  <c r="Q3404" i="21"/>
  <c r="K3404" i="21"/>
  <c r="O3404" i="21"/>
  <c r="D3399" i="21"/>
  <c r="H3405" i="21"/>
  <c r="F3399" i="21"/>
  <c r="E3399" i="21"/>
  <c r="L3405" i="21"/>
  <c r="J3405" i="21"/>
  <c r="P3405" i="21"/>
  <c r="I3405" i="21"/>
  <c r="N3405" i="21"/>
  <c r="Q3405" i="21"/>
  <c r="O3405" i="21"/>
  <c r="M3405" i="21"/>
  <c r="K3405" i="21"/>
  <c r="H3406" i="21"/>
  <c r="D3400" i="21"/>
  <c r="L3406" i="21"/>
  <c r="P3406" i="21"/>
  <c r="J3406" i="21"/>
  <c r="N3406" i="21"/>
  <c r="I3406" i="21"/>
  <c r="F3400" i="21"/>
  <c r="E3400" i="21"/>
  <c r="M3406" i="21"/>
  <c r="O3406" i="21"/>
  <c r="K3406" i="21"/>
  <c r="Q3406" i="21"/>
  <c r="D3401" i="21"/>
  <c r="H3407" i="21"/>
  <c r="F3401" i="21"/>
  <c r="E3401" i="21"/>
  <c r="N3407" i="21"/>
  <c r="P3407" i="21"/>
  <c r="I3407" i="21"/>
  <c r="J3407" i="21"/>
  <c r="L3407" i="21"/>
  <c r="K3407" i="21"/>
  <c r="M3407" i="21"/>
  <c r="O3407" i="21"/>
  <c r="Q3407" i="21"/>
  <c r="H3408" i="21"/>
  <c r="D3402" i="21"/>
  <c r="P3408" i="21"/>
  <c r="L3408" i="21"/>
  <c r="J3408" i="21"/>
  <c r="I3408" i="21"/>
  <c r="N3408" i="21"/>
  <c r="E3402" i="21"/>
  <c r="F3402" i="21"/>
  <c r="Q3408" i="21"/>
  <c r="K3408" i="21"/>
  <c r="O3408" i="21"/>
  <c r="M3408" i="21"/>
  <c r="D3403" i="21"/>
  <c r="H3409" i="21"/>
  <c r="F3403" i="21"/>
  <c r="E3403" i="21"/>
  <c r="N3409" i="21"/>
  <c r="J3409" i="21"/>
  <c r="L3409" i="21"/>
  <c r="I3409" i="21"/>
  <c r="P3409" i="21"/>
  <c r="M3409" i="21"/>
  <c r="O3409" i="21"/>
  <c r="K3409" i="21"/>
  <c r="Q3409" i="21"/>
  <c r="H3410" i="21"/>
  <c r="D3404" i="21"/>
  <c r="L3410" i="21"/>
  <c r="N3410" i="21"/>
  <c r="J3410" i="21"/>
  <c r="I3410" i="21"/>
  <c r="P3410" i="21"/>
  <c r="F3404" i="21"/>
  <c r="E3404" i="21"/>
  <c r="K3410" i="21"/>
  <c r="Q3410" i="21"/>
  <c r="M3410" i="21"/>
  <c r="O3410" i="21"/>
  <c r="D3405" i="21"/>
  <c r="H3411" i="21"/>
  <c r="F3405" i="21"/>
  <c r="E3405" i="21"/>
  <c r="P3411" i="21"/>
  <c r="I3411" i="21"/>
  <c r="L3411" i="21"/>
  <c r="N3411" i="21"/>
  <c r="J3411" i="21"/>
  <c r="Q3411" i="21"/>
  <c r="K3411" i="21"/>
  <c r="O3411" i="21"/>
  <c r="M3411" i="21"/>
  <c r="H3412" i="21"/>
  <c r="D3406" i="21"/>
  <c r="I3412" i="21"/>
  <c r="N3412" i="21"/>
  <c r="P3412" i="21"/>
  <c r="J3412" i="21"/>
  <c r="L3412" i="21"/>
  <c r="F3406" i="21"/>
  <c r="E3406" i="21"/>
  <c r="O3412" i="21"/>
  <c r="Q3412" i="21"/>
  <c r="K3412" i="21"/>
  <c r="M3412" i="21"/>
  <c r="D3407" i="21"/>
  <c r="H3413" i="21"/>
  <c r="E3407" i="21"/>
  <c r="F3407" i="21"/>
  <c r="P3413" i="21"/>
  <c r="I3413" i="21"/>
  <c r="L3413" i="21"/>
  <c r="J3413" i="21"/>
  <c r="N3413" i="21"/>
  <c r="Q3413" i="21"/>
  <c r="M3413" i="21"/>
  <c r="O3413" i="21"/>
  <c r="K3413" i="21"/>
  <c r="D3408" i="21"/>
  <c r="H3414" i="21"/>
  <c r="E3408" i="21"/>
  <c r="F3408" i="21"/>
  <c r="P3414" i="21"/>
  <c r="N3414" i="21"/>
  <c r="L3414" i="21"/>
  <c r="J3414" i="21"/>
  <c r="I3414" i="21"/>
  <c r="Q3414" i="21"/>
  <c r="M3414" i="21"/>
  <c r="K3414" i="21"/>
  <c r="O3414" i="21"/>
  <c r="H3415" i="21"/>
  <c r="D3409" i="21"/>
  <c r="P3415" i="21"/>
  <c r="I3415" i="21"/>
  <c r="J3415" i="21"/>
  <c r="N3415" i="21"/>
  <c r="L3415" i="21"/>
  <c r="E3409" i="21"/>
  <c r="F3409" i="21"/>
  <c r="K3415" i="21"/>
  <c r="M3415" i="21"/>
  <c r="O3415" i="21"/>
  <c r="Q3415" i="21"/>
  <c r="D3410" i="21"/>
  <c r="H3416" i="21"/>
  <c r="F3410" i="21"/>
  <c r="E3410" i="21"/>
  <c r="N3416" i="21"/>
  <c r="P3416" i="21"/>
  <c r="J3416" i="21"/>
  <c r="L3416" i="21"/>
  <c r="I3416" i="21"/>
  <c r="Q3416" i="21"/>
  <c r="O3416" i="21"/>
  <c r="M3416" i="21"/>
  <c r="K3416" i="21"/>
  <c r="H3417" i="21"/>
  <c r="D3411" i="21"/>
  <c r="N3417" i="21"/>
  <c r="L3417" i="21"/>
  <c r="I3417" i="21"/>
  <c r="P3417" i="21"/>
  <c r="J3417" i="21"/>
  <c r="E3411" i="21"/>
  <c r="F3411" i="21"/>
  <c r="M3417" i="21"/>
  <c r="K3417" i="21"/>
  <c r="O3417" i="21"/>
  <c r="Q3417" i="21"/>
  <c r="D3412" i="21"/>
  <c r="H3418" i="21"/>
  <c r="F3412" i="21"/>
  <c r="E3412" i="21"/>
  <c r="J3418" i="21"/>
  <c r="L3418" i="21"/>
  <c r="I3418" i="21"/>
  <c r="P3418" i="21"/>
  <c r="N3418" i="21"/>
  <c r="Q3418" i="21"/>
  <c r="K3418" i="21"/>
  <c r="M3418" i="21"/>
  <c r="O3418" i="21"/>
  <c r="H3419" i="21"/>
  <c r="D3413" i="21"/>
  <c r="I3419" i="21"/>
  <c r="L3419" i="21"/>
  <c r="P3419" i="21"/>
  <c r="N3419" i="21"/>
  <c r="J3419" i="21"/>
  <c r="E3413" i="21"/>
  <c r="F3413" i="21"/>
  <c r="K3419" i="21"/>
  <c r="O3419" i="21"/>
  <c r="M3419" i="21"/>
  <c r="Q3419" i="21"/>
  <c r="D3414" i="21"/>
  <c r="H3420" i="21"/>
  <c r="E3414" i="21"/>
  <c r="F3414" i="21"/>
  <c r="P3420" i="21"/>
  <c r="N3420" i="21"/>
  <c r="L3420" i="21"/>
  <c r="J3420" i="21"/>
  <c r="I3420" i="21"/>
  <c r="M3420" i="21"/>
  <c r="Q3420" i="21"/>
  <c r="O3420" i="21"/>
  <c r="K3420" i="21"/>
  <c r="D3415" i="21"/>
  <c r="H3421" i="21"/>
  <c r="E3415" i="21"/>
  <c r="F3415" i="21"/>
  <c r="I3421" i="21"/>
  <c r="L3421" i="21"/>
  <c r="J3421" i="21"/>
  <c r="P3421" i="21"/>
  <c r="N3421" i="21"/>
  <c r="O3421" i="21"/>
  <c r="Q3421" i="21"/>
  <c r="M3421" i="21"/>
  <c r="K3421" i="21"/>
  <c r="H3422" i="21"/>
  <c r="D3416" i="21"/>
  <c r="I3422" i="21"/>
  <c r="N3422" i="21"/>
  <c r="L3422" i="21"/>
  <c r="J3422" i="21"/>
  <c r="P3422" i="21"/>
  <c r="E3416" i="21"/>
  <c r="F3416" i="21"/>
  <c r="O3422" i="21"/>
  <c r="Q3422" i="21"/>
  <c r="K3422" i="21"/>
  <c r="M3422" i="21"/>
  <c r="D3417" i="21"/>
  <c r="H3423" i="21"/>
  <c r="F3417" i="21"/>
  <c r="E3417" i="21"/>
  <c r="L3423" i="21"/>
  <c r="I3423" i="21"/>
  <c r="N3423" i="21"/>
  <c r="P3423" i="21"/>
  <c r="J3423" i="21"/>
  <c r="K3423" i="21"/>
  <c r="Q3423" i="21"/>
  <c r="O3423" i="21"/>
  <c r="M3423" i="21"/>
  <c r="H3424" i="21"/>
  <c r="D3418" i="21"/>
  <c r="N3424" i="21"/>
  <c r="J3424" i="21"/>
  <c r="I3424" i="21"/>
  <c r="L3424" i="21"/>
  <c r="P3424" i="21"/>
  <c r="F3418" i="21"/>
  <c r="E3418" i="21"/>
  <c r="K3424" i="21"/>
  <c r="O3424" i="21"/>
  <c r="M3424" i="21"/>
  <c r="Q3424" i="21"/>
  <c r="H3425" i="21"/>
  <c r="D3419" i="21"/>
  <c r="P3425" i="21"/>
  <c r="N3425" i="21"/>
  <c r="L3425" i="21"/>
  <c r="I3425" i="21"/>
  <c r="J3425" i="21"/>
  <c r="E3419" i="21"/>
  <c r="F3419" i="21"/>
  <c r="Q3425" i="21"/>
  <c r="M3425" i="21"/>
  <c r="K3425" i="21"/>
  <c r="O3425" i="21"/>
  <c r="D3420" i="21"/>
  <c r="H3426" i="21"/>
  <c r="F3420" i="21"/>
  <c r="E3420" i="21"/>
  <c r="P3426" i="21"/>
  <c r="I3426" i="21"/>
  <c r="N3426" i="21"/>
  <c r="L3426" i="21"/>
  <c r="J3426" i="21"/>
  <c r="Q3426" i="21"/>
  <c r="K3426" i="21"/>
  <c r="M3426" i="21"/>
  <c r="O3426" i="21"/>
  <c r="H3427" i="21"/>
  <c r="D3421" i="21"/>
  <c r="J3427" i="21"/>
  <c r="P3427" i="21"/>
  <c r="L3427" i="21"/>
  <c r="I3427" i="21"/>
  <c r="N3427" i="21"/>
  <c r="E3421" i="21"/>
  <c r="F3421" i="21"/>
  <c r="K3427" i="21"/>
  <c r="O3427" i="21"/>
  <c r="M3427" i="21"/>
  <c r="Q3427" i="21"/>
  <c r="D3422" i="21"/>
  <c r="H3428" i="21"/>
  <c r="E3422" i="21"/>
  <c r="F3422" i="21"/>
  <c r="P3428" i="21"/>
  <c r="L3428" i="21"/>
  <c r="N3428" i="21"/>
  <c r="I3428" i="21"/>
  <c r="J3428" i="21"/>
  <c r="M3428" i="21"/>
  <c r="Q3428" i="21"/>
  <c r="O3428" i="21"/>
  <c r="K3428" i="21"/>
  <c r="H3429" i="21"/>
  <c r="D3423" i="21"/>
  <c r="I3429" i="21"/>
  <c r="N3429" i="21"/>
  <c r="J3429" i="21"/>
  <c r="L3429" i="21"/>
  <c r="P3429" i="21"/>
  <c r="E3423" i="21"/>
  <c r="F3423" i="21"/>
  <c r="M3429" i="21"/>
  <c r="O3429" i="21"/>
  <c r="Q3429" i="21"/>
  <c r="K3429" i="21"/>
  <c r="D3424" i="21"/>
  <c r="H3430" i="21"/>
  <c r="F3424" i="21"/>
  <c r="E3424" i="21"/>
  <c r="J3430" i="21"/>
  <c r="P3430" i="21"/>
  <c r="L3430" i="21"/>
  <c r="N3430" i="21"/>
  <c r="I3430" i="21"/>
  <c r="K3430" i="21"/>
  <c r="O3430" i="21"/>
  <c r="M3430" i="21"/>
  <c r="Q3430" i="21"/>
  <c r="H3431" i="21"/>
  <c r="D3425" i="21"/>
  <c r="I3431" i="21"/>
  <c r="N3431" i="21"/>
  <c r="J3431" i="21"/>
  <c r="L3431" i="21"/>
  <c r="P3431" i="21"/>
  <c r="E3425" i="21"/>
  <c r="F3425" i="21"/>
  <c r="M3431" i="21"/>
  <c r="Q3431" i="21"/>
  <c r="O3431" i="21"/>
  <c r="K3431" i="21"/>
  <c r="D3426" i="21"/>
  <c r="H3432" i="21"/>
  <c r="F3426" i="21"/>
  <c r="E3426" i="21"/>
  <c r="N3432" i="21"/>
  <c r="L3432" i="21"/>
  <c r="I3432" i="21"/>
  <c r="P3432" i="21"/>
  <c r="J3432" i="21"/>
  <c r="O3432" i="21"/>
  <c r="M3432" i="21"/>
  <c r="K3432" i="21"/>
  <c r="Q3432" i="21"/>
  <c r="H3433" i="21"/>
  <c r="D3427" i="21"/>
  <c r="I3433" i="21"/>
  <c r="N3433" i="21"/>
  <c r="L3433" i="21"/>
  <c r="J3433" i="21"/>
  <c r="P3433" i="21"/>
  <c r="E3427" i="21"/>
  <c r="F3427" i="21"/>
  <c r="O3433" i="21"/>
  <c r="Q3433" i="21"/>
  <c r="M3433" i="21"/>
  <c r="K3433" i="21"/>
  <c r="D3428" i="21"/>
  <c r="H3434" i="21"/>
  <c r="F3428" i="21"/>
  <c r="E3428" i="21"/>
  <c r="P3434" i="21"/>
  <c r="J3434" i="21"/>
  <c r="N3434" i="21"/>
  <c r="L3434" i="21"/>
  <c r="I3434" i="21"/>
  <c r="M3434" i="21"/>
  <c r="Q3434" i="21"/>
  <c r="K3434" i="21"/>
  <c r="O3434" i="21"/>
  <c r="H3435" i="21"/>
  <c r="D3429" i="21"/>
  <c r="L3435" i="21"/>
  <c r="N3435" i="21"/>
  <c r="J3435" i="21"/>
  <c r="I3435" i="21"/>
  <c r="P3435" i="21"/>
  <c r="F3429" i="21"/>
  <c r="E3429" i="21"/>
  <c r="M3435" i="21"/>
  <c r="K3435" i="21"/>
  <c r="O3435" i="21"/>
  <c r="Q3435" i="21"/>
  <c r="D3430" i="21"/>
  <c r="H3436" i="21"/>
  <c r="E3430" i="21"/>
  <c r="F3430" i="21"/>
  <c r="I3436" i="21"/>
  <c r="L3436" i="21"/>
  <c r="N3436" i="21"/>
  <c r="J3436" i="21"/>
  <c r="P3436" i="21"/>
  <c r="Q3436" i="21"/>
  <c r="O3436" i="21"/>
  <c r="K3436" i="21"/>
  <c r="M3436" i="21"/>
  <c r="H3437" i="21"/>
  <c r="D3431" i="21"/>
  <c r="L3437" i="21"/>
  <c r="N3437" i="21"/>
  <c r="I3437" i="21"/>
  <c r="P3437" i="21"/>
  <c r="J3437" i="21"/>
  <c r="E3431" i="21"/>
  <c r="F3431" i="21"/>
  <c r="O3437" i="21"/>
  <c r="M3437" i="21"/>
  <c r="K3437" i="21"/>
  <c r="Q3437" i="21"/>
  <c r="D3432" i="21"/>
  <c r="H3438" i="21"/>
  <c r="E3432" i="21"/>
  <c r="F3432" i="21"/>
  <c r="J3438" i="21"/>
  <c r="P3438" i="21"/>
  <c r="L3438" i="21"/>
  <c r="N3438" i="21"/>
  <c r="I3438" i="21"/>
  <c r="Q3438" i="21"/>
  <c r="M3438" i="21"/>
  <c r="K3438" i="21"/>
  <c r="O3438" i="21"/>
  <c r="H3439" i="21"/>
  <c r="D3433" i="21"/>
  <c r="I3439" i="21"/>
  <c r="L3439" i="21"/>
  <c r="N3439" i="21"/>
  <c r="J3439" i="21"/>
  <c r="P3439" i="21"/>
  <c r="E3433" i="21"/>
  <c r="F3433" i="21"/>
  <c r="K3439" i="21"/>
  <c r="M3439" i="21"/>
  <c r="O3439" i="21"/>
  <c r="Q3439" i="21"/>
  <c r="D3434" i="21"/>
  <c r="H3440" i="21"/>
  <c r="F3434" i="21"/>
  <c r="E3434" i="21"/>
  <c r="I3440" i="21"/>
  <c r="P3440" i="21"/>
  <c r="J3440" i="21"/>
  <c r="N3440" i="21"/>
  <c r="L3440" i="21"/>
  <c r="O3440" i="21"/>
  <c r="K3440" i="21"/>
  <c r="Q3440" i="21"/>
  <c r="M3440" i="21"/>
  <c r="H3441" i="21"/>
  <c r="D3435" i="21"/>
  <c r="P3441" i="21"/>
  <c r="J3441" i="21"/>
  <c r="N3441" i="21"/>
  <c r="I3441" i="21"/>
  <c r="L3441" i="21"/>
  <c r="F3435" i="21"/>
  <c r="E3435" i="21"/>
  <c r="M3441" i="21"/>
  <c r="O3441" i="21"/>
  <c r="K3441" i="21"/>
  <c r="Q3441" i="21"/>
  <c r="D3436" i="21"/>
  <c r="H3442" i="21"/>
  <c r="F3436" i="21"/>
  <c r="E3436" i="21"/>
  <c r="I3442" i="21"/>
  <c r="J3442" i="21"/>
  <c r="P3442" i="21"/>
  <c r="L3442" i="21"/>
  <c r="N3442" i="21"/>
  <c r="O3442" i="21"/>
  <c r="Q3442" i="21"/>
  <c r="M3442" i="21"/>
  <c r="K3442" i="21"/>
  <c r="H3443" i="21"/>
  <c r="D3437" i="21"/>
  <c r="J3443" i="21"/>
  <c r="L3443" i="21"/>
  <c r="P3443" i="21"/>
  <c r="I3443" i="21"/>
  <c r="N3443" i="21"/>
  <c r="E3437" i="21"/>
  <c r="F3437" i="21"/>
  <c r="O3443" i="21"/>
  <c r="Q3443" i="21"/>
  <c r="K3443" i="21"/>
  <c r="M3443" i="21"/>
  <c r="D3438" i="21"/>
  <c r="H3444" i="21"/>
  <c r="F3438" i="21"/>
  <c r="E3438" i="21"/>
  <c r="L3444" i="21"/>
  <c r="P3444" i="21"/>
  <c r="I3444" i="21"/>
  <c r="N3444" i="21"/>
  <c r="J3444" i="21"/>
  <c r="Q3444" i="21"/>
  <c r="O3444" i="21"/>
  <c r="M3444" i="21"/>
  <c r="K3444" i="21"/>
  <c r="H3445" i="21"/>
  <c r="D3439" i="21"/>
  <c r="L3445" i="21"/>
  <c r="N3445" i="21"/>
  <c r="P3445" i="21"/>
  <c r="I3445" i="21"/>
  <c r="J3445" i="21"/>
  <c r="F3439" i="21"/>
  <c r="E3439" i="21"/>
  <c r="M3445" i="21"/>
  <c r="O3445" i="21"/>
  <c r="K3445" i="21"/>
  <c r="Q3445" i="21"/>
  <c r="D3440" i="21"/>
  <c r="H3446" i="21"/>
  <c r="E3440" i="21"/>
  <c r="F3440" i="21"/>
  <c r="J3446" i="21"/>
  <c r="I3446" i="21"/>
  <c r="N3446" i="21"/>
  <c r="P3446" i="21"/>
  <c r="L3446" i="21"/>
  <c r="M3446" i="21"/>
  <c r="Q3446" i="21"/>
  <c r="K3446" i="21"/>
  <c r="O3446" i="21"/>
  <c r="H3447" i="21"/>
  <c r="D3441" i="21"/>
  <c r="L3447" i="21"/>
  <c r="P3447" i="21"/>
  <c r="N3447" i="21"/>
  <c r="J3447" i="21"/>
  <c r="I3447" i="21"/>
  <c r="F3441" i="21"/>
  <c r="E3441" i="21"/>
  <c r="K3447" i="21"/>
  <c r="M3447" i="21"/>
  <c r="O3447" i="21"/>
  <c r="Q3447" i="21"/>
  <c r="D3442" i="21"/>
  <c r="H3448" i="21"/>
  <c r="E3442" i="21"/>
  <c r="F3442" i="21"/>
  <c r="P3448" i="21"/>
  <c r="I3448" i="21"/>
  <c r="J3448" i="21"/>
  <c r="N3448" i="21"/>
  <c r="L3448" i="21"/>
  <c r="M3448" i="21"/>
  <c r="O3448" i="21"/>
  <c r="K3448" i="21"/>
  <c r="Q3448" i="21"/>
  <c r="H3449" i="21"/>
  <c r="D3443" i="21"/>
  <c r="L3449" i="21"/>
  <c r="N3449" i="21"/>
  <c r="I3449" i="21"/>
  <c r="P3449" i="21"/>
  <c r="J3449" i="21"/>
  <c r="E3443" i="21"/>
  <c r="F3443" i="21"/>
  <c r="M3449" i="21"/>
  <c r="O3449" i="21"/>
  <c r="K3449" i="21"/>
  <c r="Q3449" i="21"/>
  <c r="D3444" i="21"/>
  <c r="H3450" i="21"/>
  <c r="F3444" i="21"/>
  <c r="E3444" i="21"/>
  <c r="L3450" i="21"/>
  <c r="P3450" i="21"/>
  <c r="J3450" i="21"/>
  <c r="I3450" i="21"/>
  <c r="N3450" i="21"/>
  <c r="O3450" i="21"/>
  <c r="M3450" i="21"/>
  <c r="K3450" i="21"/>
  <c r="Q3450" i="21"/>
  <c r="H3451" i="21"/>
  <c r="D3445" i="21"/>
  <c r="N3451" i="21"/>
  <c r="P3451" i="21"/>
  <c r="L3451" i="21"/>
  <c r="I3451" i="21"/>
  <c r="J3451" i="21"/>
  <c r="E3445" i="21"/>
  <c r="F3445" i="21"/>
  <c r="M3451" i="21"/>
  <c r="K3451" i="21"/>
  <c r="Q3451" i="21"/>
  <c r="O3451" i="21"/>
  <c r="D3446" i="21"/>
  <c r="H3452" i="21"/>
  <c r="F3446" i="21"/>
  <c r="E3446" i="21"/>
  <c r="I3452" i="21"/>
  <c r="L3452" i="21"/>
  <c r="J3452" i="21"/>
  <c r="P3452" i="21"/>
  <c r="N3452" i="21"/>
  <c r="M3452" i="21"/>
  <c r="K3452" i="21"/>
  <c r="Q3452" i="21"/>
  <c r="O3452" i="21"/>
  <c r="H3453" i="21"/>
  <c r="D3447" i="21"/>
  <c r="J3453" i="21"/>
  <c r="L3453" i="21"/>
  <c r="N3453" i="21"/>
  <c r="P3453" i="21"/>
  <c r="I3453" i="21"/>
  <c r="F3447" i="21"/>
  <c r="E3447" i="21"/>
  <c r="O3453" i="21"/>
  <c r="K3453" i="21"/>
  <c r="M3453" i="21"/>
  <c r="Q3453" i="21"/>
  <c r="D3448" i="21"/>
  <c r="H3454" i="21"/>
  <c r="E3448" i="21"/>
  <c r="F3448" i="21"/>
  <c r="I3454" i="21"/>
  <c r="J3454" i="21"/>
  <c r="L3454" i="21"/>
  <c r="P3454" i="21"/>
  <c r="N3454" i="21"/>
  <c r="K3454" i="21"/>
  <c r="Q3454" i="21"/>
  <c r="O3454" i="21"/>
  <c r="M3454" i="21"/>
  <c r="H3455" i="21"/>
  <c r="D3449" i="21"/>
  <c r="I3455" i="21"/>
  <c r="N3455" i="21"/>
  <c r="P3455" i="21"/>
  <c r="J3455" i="21"/>
  <c r="L3455" i="21"/>
  <c r="F3449" i="21"/>
  <c r="E3449" i="21"/>
  <c r="M3455" i="21"/>
  <c r="Q3455" i="21"/>
  <c r="O3455" i="21"/>
  <c r="K3455" i="21"/>
  <c r="D3450" i="21"/>
  <c r="H3456" i="21"/>
  <c r="E3450" i="21"/>
  <c r="F3450" i="21"/>
  <c r="P3456" i="21"/>
  <c r="N3456" i="21"/>
  <c r="I3456" i="21"/>
  <c r="L3456" i="21"/>
  <c r="J3456" i="21"/>
  <c r="Q3456" i="21"/>
  <c r="O3456" i="21"/>
  <c r="K3456" i="21"/>
  <c r="M3456" i="21"/>
  <c r="H3457" i="21"/>
  <c r="D3451" i="21"/>
  <c r="P3457" i="21"/>
  <c r="I3457" i="21"/>
  <c r="J3457" i="21"/>
  <c r="N3457" i="21"/>
  <c r="L3457" i="21"/>
  <c r="F3451" i="21"/>
  <c r="E3451" i="21"/>
  <c r="M3457" i="21"/>
  <c r="O3457" i="21"/>
  <c r="Q3457" i="21"/>
  <c r="K3457" i="21"/>
  <c r="D3452" i="21"/>
  <c r="H3458" i="21"/>
  <c r="E3452" i="21"/>
  <c r="F3452" i="21"/>
  <c r="P3458" i="21"/>
  <c r="N3458" i="21"/>
  <c r="I3458" i="21"/>
  <c r="J3458" i="21"/>
  <c r="L3458" i="21"/>
  <c r="K3458" i="21"/>
  <c r="M3458" i="21"/>
  <c r="Q3458" i="21"/>
  <c r="O3458" i="21"/>
  <c r="H3459" i="21"/>
  <c r="D3453" i="21"/>
  <c r="N3459" i="21"/>
  <c r="L3459" i="21"/>
  <c r="P3459" i="21"/>
  <c r="I3459" i="21"/>
  <c r="J3459" i="21"/>
  <c r="E3453" i="21"/>
  <c r="F3453" i="21"/>
  <c r="O3459" i="21"/>
  <c r="Q3459" i="21"/>
  <c r="K3459" i="21"/>
  <c r="M3459" i="21"/>
  <c r="D3454" i="21"/>
  <c r="H3460" i="21"/>
  <c r="F3454" i="21"/>
  <c r="E3454" i="21"/>
  <c r="I3460" i="21"/>
  <c r="N3460" i="21"/>
  <c r="P3460" i="21"/>
  <c r="L3460" i="21"/>
  <c r="J3460" i="21"/>
  <c r="Q3460" i="21"/>
  <c r="K3460" i="21"/>
  <c r="M3460" i="21"/>
  <c r="O3460" i="21"/>
  <c r="H3461" i="21"/>
  <c r="D3455" i="21"/>
  <c r="P3461" i="21"/>
  <c r="N3461" i="21"/>
  <c r="I3461" i="21"/>
  <c r="J3461" i="21"/>
  <c r="L3461" i="21"/>
  <c r="E3455" i="21"/>
  <c r="F3455" i="21"/>
  <c r="O3461" i="21"/>
  <c r="M3461" i="21"/>
  <c r="K3461" i="21"/>
  <c r="Q3461" i="21"/>
  <c r="D3456" i="21"/>
  <c r="H3462" i="21"/>
  <c r="E3456" i="21"/>
  <c r="F3456" i="21"/>
  <c r="N3462" i="21"/>
  <c r="P3462" i="21"/>
  <c r="J3462" i="21"/>
  <c r="L3462" i="21"/>
  <c r="I3462" i="21"/>
  <c r="O3462" i="21"/>
  <c r="M3462" i="21"/>
  <c r="K3462" i="21"/>
  <c r="Q3462" i="21"/>
  <c r="H3463" i="21"/>
  <c r="D3457" i="21"/>
  <c r="L3463" i="21"/>
  <c r="N3463" i="21"/>
  <c r="I3463" i="21"/>
  <c r="P3463" i="21"/>
  <c r="J3463" i="21"/>
  <c r="F3457" i="21"/>
  <c r="E3457" i="21"/>
  <c r="M3463" i="21"/>
  <c r="Q3463" i="21"/>
  <c r="O3463" i="21"/>
  <c r="K3463" i="21"/>
  <c r="D3458" i="21"/>
  <c r="H3464" i="21"/>
  <c r="F3458" i="21"/>
  <c r="E3458" i="21"/>
  <c r="L3464" i="21"/>
  <c r="P3464" i="21"/>
  <c r="I3464" i="21"/>
  <c r="J3464" i="21"/>
  <c r="N3464" i="21"/>
  <c r="K3464" i="21"/>
  <c r="Q3464" i="21"/>
  <c r="M3464" i="21"/>
  <c r="O3464" i="21"/>
  <c r="H3465" i="21"/>
  <c r="D3459" i="21"/>
  <c r="L3465" i="21"/>
  <c r="I3465" i="21"/>
  <c r="N3465" i="21"/>
  <c r="J3465" i="21"/>
  <c r="P3465" i="21"/>
  <c r="E3459" i="21"/>
  <c r="F3459" i="21"/>
  <c r="O3465" i="21"/>
  <c r="M3465" i="21"/>
  <c r="Q3465" i="21"/>
  <c r="K3465" i="21"/>
  <c r="D3460" i="21"/>
  <c r="H3466" i="21"/>
  <c r="F3460" i="21"/>
  <c r="E3460" i="21"/>
  <c r="I3466" i="21"/>
  <c r="P3466" i="21"/>
  <c r="N3466" i="21"/>
  <c r="J3466" i="21"/>
  <c r="L3466" i="21"/>
  <c r="O3466" i="21"/>
  <c r="M3466" i="21"/>
  <c r="K3466" i="21"/>
  <c r="Q3466" i="21"/>
  <c r="H3467" i="21"/>
  <c r="D3461" i="21"/>
  <c r="L3467" i="21"/>
  <c r="P3467" i="21"/>
  <c r="N3467" i="21"/>
  <c r="I3467" i="21"/>
  <c r="J3467" i="21"/>
  <c r="F3461" i="21"/>
  <c r="E3461" i="21"/>
  <c r="K3467" i="21"/>
  <c r="O3467" i="21"/>
  <c r="M3467" i="21"/>
  <c r="Q3467" i="21"/>
  <c r="D3462" i="21"/>
  <c r="H3468" i="21"/>
  <c r="F3462" i="21"/>
  <c r="E3462" i="21"/>
  <c r="I3468" i="21"/>
  <c r="L3468" i="21"/>
  <c r="P3468" i="21"/>
  <c r="J3468" i="21"/>
  <c r="N3468" i="21"/>
  <c r="Q3468" i="21"/>
  <c r="O3468" i="21"/>
  <c r="K3468" i="21"/>
  <c r="M3468" i="21"/>
  <c r="H3469" i="21"/>
  <c r="D3463" i="21"/>
  <c r="L3469" i="21"/>
  <c r="J3469" i="21"/>
  <c r="P3469" i="21"/>
  <c r="N3469" i="21"/>
  <c r="I3469" i="21"/>
  <c r="F3463" i="21"/>
  <c r="E3463" i="21"/>
  <c r="M3469" i="21"/>
  <c r="K3469" i="21"/>
  <c r="O3469" i="21"/>
  <c r="Q3469" i="21"/>
  <c r="D3464" i="21"/>
  <c r="H3470" i="21"/>
  <c r="E3464" i="21"/>
  <c r="F3464" i="21"/>
  <c r="P3470" i="21"/>
  <c r="J3470" i="21"/>
  <c r="N3470" i="21"/>
  <c r="I3470" i="21"/>
  <c r="L3470" i="21"/>
  <c r="O3470" i="21"/>
  <c r="Q3470" i="21"/>
  <c r="M3470" i="21"/>
  <c r="K3470" i="21"/>
  <c r="H3471" i="21"/>
  <c r="D3465" i="21"/>
  <c r="I3471" i="21"/>
  <c r="N3471" i="21"/>
  <c r="P3471" i="21"/>
  <c r="J3471" i="21"/>
  <c r="L3471" i="21"/>
  <c r="E3465" i="21"/>
  <c r="F3465" i="21"/>
  <c r="O3471" i="21"/>
  <c r="M3471" i="21"/>
  <c r="K3471" i="21"/>
  <c r="Q3471" i="21"/>
  <c r="D3466" i="21"/>
  <c r="H3472" i="21"/>
  <c r="F3466" i="21"/>
  <c r="E3466" i="21"/>
  <c r="N3472" i="21"/>
  <c r="I3472" i="21"/>
  <c r="P3472" i="21"/>
  <c r="J3472" i="21"/>
  <c r="L3472" i="21"/>
  <c r="O3472" i="21"/>
  <c r="M3472" i="21"/>
  <c r="K3472" i="21"/>
  <c r="Q3472" i="21"/>
  <c r="H3473" i="21"/>
  <c r="D3467" i="21"/>
  <c r="N3473" i="21"/>
  <c r="L3473" i="21"/>
  <c r="J3473" i="21"/>
  <c r="P3473" i="21"/>
  <c r="I3473" i="21"/>
  <c r="F3467" i="21"/>
  <c r="E3467" i="21"/>
  <c r="M3473" i="21"/>
  <c r="Q3473" i="21"/>
  <c r="O3473" i="21"/>
  <c r="K3473" i="21"/>
  <c r="D3468" i="21"/>
  <c r="H3474" i="21"/>
  <c r="F3468" i="21"/>
  <c r="E3468" i="21"/>
  <c r="P3474" i="21"/>
  <c r="I3474" i="21"/>
  <c r="N3474" i="21"/>
  <c r="J3474" i="21"/>
  <c r="L3474" i="21"/>
  <c r="O3474" i="21"/>
  <c r="Q3474" i="21"/>
  <c r="M3474" i="21"/>
  <c r="K3474" i="21"/>
  <c r="H3475" i="21"/>
  <c r="D3469" i="21"/>
  <c r="P3475" i="21"/>
  <c r="N3475" i="21"/>
  <c r="J3475" i="21"/>
  <c r="I3475" i="21"/>
  <c r="L3475" i="21"/>
  <c r="F3469" i="21"/>
  <c r="E3469" i="21"/>
  <c r="Q3475" i="21"/>
  <c r="M3475" i="21"/>
  <c r="O3475" i="21"/>
  <c r="K3475" i="21"/>
  <c r="D3470" i="21"/>
  <c r="H3476" i="21"/>
  <c r="F3470" i="21"/>
  <c r="E3470" i="21"/>
  <c r="I3476" i="21"/>
  <c r="P3476" i="21"/>
  <c r="N3476" i="21"/>
  <c r="J3476" i="21"/>
  <c r="L3476" i="21"/>
  <c r="K3476" i="21"/>
  <c r="O3476" i="21"/>
  <c r="M3476" i="21"/>
  <c r="Q3476" i="21"/>
  <c r="H3477" i="21"/>
  <c r="D3471" i="21"/>
  <c r="P3477" i="21"/>
  <c r="I3477" i="21"/>
  <c r="J3477" i="21"/>
  <c r="N3477" i="21"/>
  <c r="L3477" i="21"/>
  <c r="E3471" i="21"/>
  <c r="F3471" i="21"/>
  <c r="Q3477" i="21"/>
  <c r="M3477" i="21"/>
  <c r="K3477" i="21"/>
  <c r="O3477" i="21"/>
  <c r="D3472" i="21"/>
  <c r="H3478" i="21"/>
  <c r="F3472" i="21"/>
  <c r="E3472" i="21"/>
  <c r="N3478" i="21"/>
  <c r="I3478" i="21"/>
  <c r="L3478" i="21"/>
  <c r="J3478" i="21"/>
  <c r="P3478" i="21"/>
  <c r="K3478" i="21"/>
  <c r="M3478" i="21"/>
  <c r="Q3478" i="21"/>
  <c r="O3478" i="21"/>
  <c r="H3479" i="21"/>
  <c r="D3473" i="21"/>
  <c r="P3479" i="21"/>
  <c r="J3479" i="21"/>
  <c r="N3479" i="21"/>
  <c r="I3479" i="21"/>
  <c r="L3479" i="21"/>
  <c r="F3473" i="21"/>
  <c r="E3473" i="21"/>
  <c r="O3479" i="21"/>
  <c r="M3479" i="21"/>
  <c r="K3479" i="21"/>
  <c r="Q3479" i="21"/>
  <c r="D3474" i="21"/>
  <c r="H3480" i="21"/>
  <c r="F3474" i="21"/>
  <c r="E3474" i="21"/>
  <c r="J3480" i="21"/>
  <c r="P3480" i="21"/>
  <c r="N3480" i="21"/>
  <c r="I3480" i="21"/>
  <c r="L3480" i="21"/>
  <c r="K3480" i="21"/>
  <c r="O3480" i="21"/>
  <c r="M3480" i="21"/>
  <c r="Q3480" i="21"/>
  <c r="H3481" i="21"/>
  <c r="D3475" i="21"/>
  <c r="I3481" i="21"/>
  <c r="N3481" i="21"/>
  <c r="P3481" i="21"/>
  <c r="J3481" i="21"/>
  <c r="L3481" i="21"/>
  <c r="F3475" i="21"/>
  <c r="E3475" i="21"/>
  <c r="M3481" i="21"/>
  <c r="K3481" i="21"/>
  <c r="Q3481" i="21"/>
  <c r="O3481" i="21"/>
  <c r="D3476" i="21"/>
  <c r="H3482" i="21"/>
  <c r="F3476" i="21"/>
  <c r="E3476" i="21"/>
  <c r="I3482" i="21"/>
  <c r="P3482" i="21"/>
  <c r="L3482" i="21"/>
  <c r="N3482" i="21"/>
  <c r="J3482" i="21"/>
  <c r="K3482" i="21"/>
  <c r="Q3482" i="21"/>
  <c r="M3482" i="21"/>
  <c r="O3482" i="21"/>
  <c r="H3483" i="21"/>
  <c r="D3477" i="21"/>
  <c r="J3483" i="21"/>
  <c r="I3483" i="21"/>
  <c r="P3483" i="21"/>
  <c r="L3483" i="21"/>
  <c r="N3483" i="21"/>
  <c r="E3477" i="21"/>
  <c r="F3477" i="21"/>
  <c r="Q3483" i="21"/>
  <c r="K3483" i="21"/>
  <c r="O3483" i="21"/>
  <c r="M3483" i="21"/>
  <c r="D3478" i="21"/>
  <c r="H3484" i="21"/>
  <c r="F3478" i="21"/>
  <c r="E3478" i="21"/>
  <c r="N3484" i="21"/>
  <c r="J3484" i="21"/>
  <c r="L3484" i="21"/>
  <c r="P3484" i="21"/>
  <c r="I3484" i="21"/>
  <c r="Q3484" i="21"/>
  <c r="M3484" i="21"/>
  <c r="O3484" i="21"/>
  <c r="K3484" i="21"/>
  <c r="H3485" i="21"/>
  <c r="D3479" i="21"/>
  <c r="L3485" i="21"/>
  <c r="N3485" i="21"/>
  <c r="J3485" i="21"/>
  <c r="P3485" i="21"/>
  <c r="I3485" i="21"/>
  <c r="E3479" i="21"/>
  <c r="F3479" i="21"/>
  <c r="M3485" i="21"/>
  <c r="K3485" i="21"/>
  <c r="Q3485" i="21"/>
  <c r="O3485" i="21"/>
  <c r="D3480" i="21"/>
  <c r="H3486" i="21"/>
  <c r="E3480" i="21"/>
  <c r="F3480" i="21"/>
  <c r="L3486" i="21"/>
  <c r="J3486" i="21"/>
  <c r="I3486" i="21"/>
  <c r="P3486" i="21"/>
  <c r="N3486" i="21"/>
  <c r="Q3486" i="21"/>
  <c r="O3486" i="21"/>
  <c r="M3486" i="21"/>
  <c r="K3486" i="21"/>
  <c r="H3487" i="21"/>
  <c r="D3481" i="21"/>
  <c r="P3487" i="21"/>
  <c r="I3487" i="21"/>
  <c r="N3487" i="21"/>
  <c r="L3487" i="21"/>
  <c r="J3487" i="21"/>
  <c r="F3481" i="21"/>
  <c r="E3481" i="21"/>
  <c r="M3487" i="21"/>
  <c r="O3487" i="21"/>
  <c r="Q3487" i="21"/>
  <c r="K3487" i="21"/>
  <c r="D3482" i="21"/>
  <c r="H3488" i="21"/>
  <c r="F3482" i="21"/>
  <c r="E3482" i="21"/>
  <c r="P3488" i="21"/>
  <c r="J3488" i="21"/>
  <c r="I3488" i="21"/>
  <c r="N3488" i="21"/>
  <c r="L3488" i="21"/>
  <c r="K3488" i="21"/>
  <c r="O3488" i="21"/>
  <c r="M3488" i="21"/>
  <c r="Q3488" i="21"/>
  <c r="H3489" i="21"/>
  <c r="D3483" i="21"/>
  <c r="J3489" i="21"/>
  <c r="P3489" i="21"/>
  <c r="I3489" i="21"/>
  <c r="L3489" i="21"/>
  <c r="N3489" i="21"/>
  <c r="E3483" i="21"/>
  <c r="F3483" i="21"/>
  <c r="Q3489" i="21"/>
  <c r="K3489" i="21"/>
  <c r="M3489" i="21"/>
  <c r="O3489" i="21"/>
  <c r="D3484" i="21"/>
  <c r="H3490" i="21"/>
  <c r="E3484" i="21"/>
  <c r="F3484" i="21"/>
  <c r="P3490" i="21"/>
  <c r="J3490" i="21"/>
  <c r="L3490" i="21"/>
  <c r="N3490" i="21"/>
  <c r="I3490" i="21"/>
  <c r="O3490" i="21"/>
  <c r="M3490" i="21"/>
  <c r="K3490" i="21"/>
  <c r="Q3490" i="21"/>
  <c r="H3491" i="21"/>
  <c r="D3485" i="21"/>
  <c r="P3491" i="21"/>
  <c r="I3491" i="21"/>
  <c r="J3491" i="21"/>
  <c r="N3491" i="21"/>
  <c r="L3491" i="21"/>
  <c r="F3485" i="21"/>
  <c r="E3485" i="21"/>
  <c r="Q3491" i="21"/>
  <c r="M3491" i="21"/>
  <c r="O3491" i="21"/>
  <c r="K3491" i="21"/>
  <c r="D3486" i="21"/>
  <c r="H3492" i="21"/>
  <c r="F3486" i="21"/>
  <c r="E3486" i="21"/>
  <c r="L3492" i="21"/>
  <c r="N3492" i="21"/>
  <c r="P3492" i="21"/>
  <c r="I3492" i="21"/>
  <c r="J3492" i="21"/>
  <c r="O3492" i="21"/>
  <c r="K3492" i="21"/>
  <c r="M3492" i="21"/>
  <c r="Q3492" i="21"/>
  <c r="H3493" i="21"/>
  <c r="D3487" i="21"/>
  <c r="J3493" i="21"/>
  <c r="N3493" i="21"/>
  <c r="I3493" i="21"/>
  <c r="L3493" i="21"/>
  <c r="P3493" i="21"/>
  <c r="E3487" i="21"/>
  <c r="F3487" i="21"/>
  <c r="K3493" i="21"/>
  <c r="Q3493" i="21"/>
  <c r="O3493" i="21"/>
  <c r="M3493" i="21"/>
  <c r="D3488" i="21"/>
  <c r="H3494" i="21"/>
  <c r="F3488" i="21"/>
  <c r="E3488" i="21"/>
  <c r="I3494" i="21"/>
  <c r="N3494" i="21"/>
  <c r="L3494" i="21"/>
  <c r="J3494" i="21"/>
  <c r="P3494" i="21"/>
  <c r="K3494" i="21"/>
  <c r="O3494" i="21"/>
  <c r="M3494" i="21"/>
  <c r="Q3494" i="21"/>
  <c r="H3495" i="21"/>
  <c r="D3489" i="21"/>
  <c r="N3495" i="21"/>
  <c r="I3495" i="21"/>
  <c r="L3495" i="21"/>
  <c r="J3495" i="21"/>
  <c r="P3495" i="21"/>
  <c r="F3489" i="21"/>
  <c r="E3489" i="21"/>
  <c r="O3495" i="21"/>
  <c r="Q3495" i="21"/>
  <c r="K3495" i="21"/>
  <c r="M3495" i="21"/>
  <c r="D3490" i="21"/>
  <c r="H3496" i="21"/>
  <c r="F3490" i="21"/>
  <c r="E3490" i="21"/>
  <c r="I3496" i="21"/>
  <c r="J3496" i="21"/>
  <c r="P3496" i="21"/>
  <c r="N3496" i="21"/>
  <c r="L3496" i="21"/>
  <c r="O3496" i="21"/>
  <c r="Q3496" i="21"/>
  <c r="M3496" i="21"/>
  <c r="K3496" i="21"/>
  <c r="H3497" i="21"/>
  <c r="D3491" i="21"/>
  <c r="J3497" i="21"/>
  <c r="P3497" i="21"/>
  <c r="I3497" i="21"/>
  <c r="N3497" i="21"/>
  <c r="L3497" i="21"/>
  <c r="E3491" i="21"/>
  <c r="F3491" i="21"/>
  <c r="O3497" i="21"/>
  <c r="M3497" i="21"/>
  <c r="Q3497" i="21"/>
  <c r="K3497" i="21"/>
  <c r="D3492" i="21"/>
  <c r="H3498" i="21"/>
  <c r="F3492" i="21"/>
  <c r="E3492" i="21"/>
  <c r="L3498" i="21"/>
  <c r="N3498" i="21"/>
  <c r="J3498" i="21"/>
  <c r="I3498" i="21"/>
  <c r="P3498" i="21"/>
  <c r="Q3498" i="21"/>
  <c r="M3498" i="21"/>
  <c r="O3498" i="21"/>
  <c r="K3498" i="21"/>
  <c r="H3499" i="21"/>
  <c r="D3493" i="21"/>
  <c r="I3499" i="21"/>
  <c r="L3499" i="21"/>
  <c r="J3499" i="21"/>
  <c r="N3499" i="21"/>
  <c r="P3499" i="21"/>
  <c r="E3493" i="21"/>
  <c r="F3493" i="21"/>
  <c r="K3499" i="21"/>
  <c r="M3499" i="21"/>
  <c r="Q3499" i="21"/>
  <c r="O3499" i="21"/>
  <c r="D3494" i="21"/>
  <c r="H3500" i="21"/>
  <c r="F3494" i="21"/>
  <c r="E3494" i="21"/>
  <c r="J3500" i="21"/>
  <c r="I3500" i="21"/>
  <c r="P3500" i="21"/>
  <c r="L3500" i="21"/>
  <c r="N3500" i="21"/>
  <c r="Q3500" i="21"/>
  <c r="O3500" i="21"/>
  <c r="K3500" i="21"/>
  <c r="M3500" i="21"/>
  <c r="H3501" i="21"/>
  <c r="D3495" i="21"/>
  <c r="L3501" i="21"/>
  <c r="P3501" i="21"/>
  <c r="N3501" i="21"/>
  <c r="I3501" i="21"/>
  <c r="J3501" i="21"/>
  <c r="F3495" i="21"/>
  <c r="E3495" i="21"/>
  <c r="K3501" i="21"/>
  <c r="Q3501" i="21"/>
  <c r="M3501" i="21"/>
  <c r="O3501" i="21"/>
  <c r="D3496" i="21"/>
  <c r="H3502" i="21"/>
  <c r="F3496" i="21"/>
  <c r="E3496" i="21"/>
  <c r="I3502" i="21"/>
  <c r="L3502" i="21"/>
  <c r="J3502" i="21"/>
  <c r="P3502" i="21"/>
  <c r="N3502" i="21"/>
  <c r="M3502" i="21"/>
  <c r="Q3502" i="21"/>
  <c r="O3502" i="21"/>
  <c r="K3502" i="21"/>
  <c r="H3503" i="21"/>
  <c r="D3497" i="21"/>
  <c r="J3503" i="21"/>
  <c r="N3503" i="21"/>
  <c r="P3503" i="21"/>
  <c r="L3503" i="21"/>
  <c r="I3503" i="21"/>
  <c r="E3497" i="21"/>
  <c r="F3497" i="21"/>
  <c r="K3503" i="21"/>
  <c r="M3503" i="21"/>
  <c r="O3503" i="21"/>
  <c r="Q3503" i="21"/>
  <c r="D3498" i="21"/>
  <c r="H3504" i="21"/>
  <c r="E3498" i="21"/>
  <c r="F3498" i="21"/>
  <c r="P3504" i="21"/>
  <c r="N3504" i="21"/>
  <c r="I3504" i="21"/>
  <c r="L3504" i="21"/>
  <c r="J3504" i="21"/>
  <c r="K3504" i="21"/>
  <c r="O3504" i="21"/>
  <c r="M3504" i="21"/>
  <c r="Q3504" i="21"/>
  <c r="H3505" i="21"/>
  <c r="D3499" i="21"/>
  <c r="I3505" i="21"/>
  <c r="J3505" i="21"/>
  <c r="N3505" i="21"/>
  <c r="P3505" i="21"/>
  <c r="L3505" i="21"/>
  <c r="E3499" i="21"/>
  <c r="F3499" i="21"/>
  <c r="M3505" i="21"/>
  <c r="O3505" i="21"/>
  <c r="Q3505" i="21"/>
  <c r="K3505" i="21"/>
  <c r="D3500" i="21"/>
  <c r="H3506" i="21"/>
  <c r="F3500" i="21"/>
  <c r="E3500" i="21"/>
  <c r="N3506" i="21"/>
  <c r="J3506" i="21"/>
  <c r="I3506" i="21"/>
  <c r="P3506" i="21"/>
  <c r="L3506" i="21"/>
  <c r="Q3506" i="21"/>
  <c r="M3506" i="21"/>
  <c r="O3506" i="21"/>
  <c r="K3506" i="21"/>
  <c r="H3507" i="21"/>
  <c r="D3501" i="21"/>
  <c r="I3507" i="21"/>
  <c r="P3507" i="21"/>
  <c r="J3507" i="21"/>
  <c r="N3507" i="21"/>
  <c r="L3507" i="21"/>
  <c r="E3501" i="21"/>
  <c r="F3501" i="21"/>
  <c r="Q3507" i="21"/>
  <c r="O3507" i="21"/>
  <c r="M3507" i="21"/>
  <c r="K3507" i="21"/>
  <c r="D3502" i="21"/>
  <c r="H3508" i="21"/>
  <c r="F3502" i="21"/>
  <c r="E3502" i="21"/>
  <c r="L3508" i="21"/>
  <c r="P3508" i="21"/>
  <c r="N3508" i="21"/>
  <c r="I3508" i="21"/>
  <c r="J3508" i="21"/>
  <c r="M3508" i="21"/>
  <c r="K3508" i="21"/>
  <c r="O3508" i="21"/>
  <c r="Q3508" i="21"/>
  <c r="H3509" i="21"/>
  <c r="D3503" i="21"/>
  <c r="P3509" i="21"/>
  <c r="J3509" i="21"/>
  <c r="I3509" i="21"/>
  <c r="L3509" i="21"/>
  <c r="N3509" i="21"/>
  <c r="F3503" i="21"/>
  <c r="E3503" i="21"/>
  <c r="O3509" i="21"/>
  <c r="M3509" i="21"/>
  <c r="K3509" i="21"/>
  <c r="Q3509" i="21"/>
  <c r="D3504" i="21"/>
  <c r="H3510" i="21"/>
  <c r="F3504" i="21"/>
  <c r="E3504" i="21"/>
  <c r="J3510" i="21"/>
  <c r="L3510" i="21"/>
  <c r="N3510" i="21"/>
  <c r="I3510" i="21"/>
  <c r="P3510" i="21"/>
  <c r="M3510" i="21"/>
  <c r="Q3510" i="21"/>
  <c r="K3510" i="21"/>
  <c r="O3510" i="21"/>
  <c r="H3511" i="21"/>
  <c r="D3505" i="21"/>
  <c r="I3511" i="21"/>
  <c r="P3511" i="21"/>
  <c r="J3511" i="21"/>
  <c r="L3511" i="21"/>
  <c r="N3511" i="21"/>
  <c r="E3505" i="21"/>
  <c r="F3505" i="21"/>
  <c r="M3511" i="21"/>
  <c r="O3511" i="21"/>
  <c r="Q3511" i="21"/>
  <c r="K3511" i="21"/>
  <c r="D3506" i="21"/>
  <c r="H3512" i="21"/>
  <c r="E3506" i="21"/>
  <c r="F3506" i="21"/>
  <c r="I3512" i="21"/>
  <c r="P3512" i="21"/>
  <c r="L3512" i="21"/>
  <c r="N3512" i="21"/>
  <c r="J3512" i="21"/>
  <c r="Q3512" i="21"/>
  <c r="K3512" i="21"/>
  <c r="M3512" i="21"/>
  <c r="O3512" i="21"/>
  <c r="H3513" i="21"/>
  <c r="D3507" i="21"/>
  <c r="P3513" i="21"/>
  <c r="L3513" i="21"/>
  <c r="N3513" i="21"/>
  <c r="I3513" i="21"/>
  <c r="J3513" i="21"/>
  <c r="E3507" i="21"/>
  <c r="F3507" i="21"/>
  <c r="M3513" i="21"/>
  <c r="O3513" i="21"/>
  <c r="K3513" i="21"/>
  <c r="Q3513" i="21"/>
  <c r="D3508" i="21"/>
  <c r="H3514" i="21"/>
  <c r="F3508" i="21"/>
  <c r="E3508" i="21"/>
  <c r="P3514" i="21"/>
  <c r="L3514" i="21"/>
  <c r="J3514" i="21"/>
  <c r="N3514" i="21"/>
  <c r="I3514" i="21"/>
  <c r="M3514" i="21"/>
  <c r="Q3514" i="21"/>
  <c r="O3514" i="21"/>
  <c r="K3514" i="21"/>
  <c r="H3515" i="21"/>
  <c r="D3509" i="21"/>
  <c r="P3515" i="21"/>
  <c r="N3515" i="21"/>
  <c r="I3515" i="21"/>
  <c r="J3515" i="21"/>
  <c r="L3515" i="21"/>
  <c r="E3509" i="21"/>
  <c r="F3509" i="21"/>
  <c r="O3515" i="21"/>
  <c r="M3515" i="21"/>
  <c r="K3515" i="21"/>
  <c r="Q3515" i="21"/>
  <c r="D3510" i="21"/>
  <c r="H3516" i="21"/>
  <c r="E3510" i="21"/>
  <c r="F3510" i="21"/>
  <c r="L3516" i="21"/>
  <c r="N3516" i="21"/>
  <c r="P3516" i="21"/>
  <c r="J3516" i="21"/>
  <c r="I3516" i="21"/>
  <c r="M3516" i="21"/>
  <c r="K3516" i="21"/>
  <c r="O3516" i="21"/>
  <c r="Q3516" i="21"/>
  <c r="H3517" i="21"/>
  <c r="D3511" i="21"/>
  <c r="I3517" i="21"/>
  <c r="P3517" i="21"/>
  <c r="J3517" i="21"/>
  <c r="L3517" i="21"/>
  <c r="N3517" i="21"/>
  <c r="F3511" i="21"/>
  <c r="E3511" i="21"/>
  <c r="K3517" i="21"/>
  <c r="O3517" i="21"/>
  <c r="M3517" i="21"/>
  <c r="Q3517" i="21"/>
  <c r="D3512" i="21"/>
  <c r="H3518" i="21"/>
  <c r="F3512" i="21"/>
  <c r="E3512" i="21"/>
  <c r="N3518" i="21"/>
  <c r="I3518" i="21"/>
  <c r="L3518" i="21"/>
  <c r="J3518" i="21"/>
  <c r="P3518" i="21"/>
  <c r="K3518" i="21"/>
  <c r="Q3518" i="21"/>
  <c r="M3518" i="21"/>
  <c r="O3518" i="21"/>
  <c r="D3513" i="21"/>
  <c r="H3519" i="21"/>
  <c r="F3513" i="21"/>
  <c r="E3513" i="21"/>
  <c r="L3519" i="21"/>
  <c r="P3519" i="21"/>
  <c r="N3519" i="21"/>
  <c r="I3519" i="21"/>
  <c r="J3519" i="21"/>
  <c r="M3519" i="21"/>
  <c r="O3519" i="21"/>
  <c r="Q3519" i="21"/>
  <c r="K3519" i="21"/>
  <c r="H3520" i="21"/>
  <c r="D3514" i="21"/>
  <c r="L3520" i="21"/>
  <c r="I3520" i="21"/>
  <c r="J3520" i="21"/>
  <c r="P3520" i="21"/>
  <c r="N3520" i="21"/>
  <c r="E3514" i="21"/>
  <c r="F3514" i="21"/>
  <c r="O3520" i="21"/>
  <c r="Q3520" i="21"/>
  <c r="M3520" i="21"/>
  <c r="K3520" i="21"/>
  <c r="D3515" i="21"/>
  <c r="H3521" i="21"/>
  <c r="F3515" i="21"/>
  <c r="E3515" i="21"/>
  <c r="L3521" i="21"/>
  <c r="J3521" i="21"/>
  <c r="I3521" i="21"/>
  <c r="N3521" i="21"/>
  <c r="P3521" i="21"/>
  <c r="O3521" i="21"/>
  <c r="K3521" i="21"/>
  <c r="Q3521" i="21"/>
  <c r="M3521" i="21"/>
  <c r="H3522" i="21"/>
  <c r="D3516" i="21"/>
  <c r="J3522" i="21"/>
  <c r="I3522" i="21"/>
  <c r="L3522" i="21"/>
  <c r="P3522" i="21"/>
  <c r="N3522" i="21"/>
  <c r="E3516" i="21"/>
  <c r="F3516" i="21"/>
  <c r="Q3522" i="21"/>
  <c r="O3522" i="21"/>
  <c r="M3522" i="21"/>
  <c r="K3522" i="21"/>
  <c r="D3517" i="21"/>
  <c r="H3523" i="21"/>
  <c r="F3517" i="21"/>
  <c r="E3517" i="21"/>
  <c r="L3523" i="21"/>
  <c r="N3523" i="21"/>
  <c r="J3523" i="21"/>
  <c r="I3523" i="21"/>
  <c r="P3523" i="21"/>
  <c r="K3523" i="21"/>
  <c r="O3523" i="21"/>
  <c r="M3523" i="21"/>
  <c r="Q3523" i="21"/>
  <c r="H3524" i="21"/>
  <c r="D3518" i="21"/>
  <c r="I3524" i="21"/>
  <c r="L3524" i="21"/>
  <c r="N3524" i="21"/>
  <c r="P3524" i="21"/>
  <c r="J3524" i="21"/>
  <c r="E3518" i="21"/>
  <c r="F3518" i="21"/>
  <c r="O3524" i="21"/>
  <c r="Q3524" i="21"/>
  <c r="K3524" i="21"/>
  <c r="M3524" i="21"/>
  <c r="D3519" i="21"/>
  <c r="H3525" i="21"/>
  <c r="E3519" i="21"/>
  <c r="F3519" i="21"/>
  <c r="N3525" i="21"/>
  <c r="J3525" i="21"/>
  <c r="I3525" i="21"/>
  <c r="P3525" i="21"/>
  <c r="L3525" i="21"/>
  <c r="M3525" i="21"/>
  <c r="O3525" i="21"/>
  <c r="Q3525" i="21"/>
  <c r="K3525" i="21"/>
  <c r="H3526" i="21"/>
  <c r="D3520" i="21"/>
  <c r="N3526" i="21"/>
  <c r="I3526" i="21"/>
  <c r="L3526" i="21"/>
  <c r="P3526" i="21"/>
  <c r="J3526" i="21"/>
  <c r="E3520" i="21"/>
  <c r="F3520" i="21"/>
  <c r="M3526" i="21"/>
  <c r="O3526" i="21"/>
  <c r="Q3526" i="21"/>
  <c r="K3526" i="21"/>
  <c r="D3521" i="21"/>
  <c r="H3527" i="21"/>
  <c r="F3521" i="21"/>
  <c r="E3521" i="21"/>
  <c r="L3527" i="21"/>
  <c r="P3527" i="21"/>
  <c r="N3527" i="21"/>
  <c r="I3527" i="21"/>
  <c r="J3527" i="21"/>
  <c r="Q3527" i="21"/>
  <c r="K3527" i="21"/>
  <c r="O3527" i="21"/>
  <c r="M3527" i="21"/>
  <c r="H3528" i="21"/>
  <c r="D3522" i="21"/>
  <c r="P3528" i="21"/>
  <c r="I3528" i="21"/>
  <c r="J3528" i="21"/>
  <c r="N3528" i="21"/>
  <c r="L3528" i="21"/>
  <c r="E3522" i="21"/>
  <c r="F3522" i="21"/>
  <c r="K3528" i="21"/>
  <c r="M3528" i="21"/>
  <c r="O3528" i="21"/>
  <c r="Q3528" i="21"/>
  <c r="D3523" i="21"/>
  <c r="H3529" i="21"/>
  <c r="E3523" i="21"/>
  <c r="F3523" i="21"/>
  <c r="P3529" i="21"/>
  <c r="J3529" i="21"/>
  <c r="N3529" i="21"/>
  <c r="L3529" i="21"/>
  <c r="I3529" i="21"/>
  <c r="M3529" i="21"/>
  <c r="O3529" i="21"/>
  <c r="K3529" i="21"/>
  <c r="Q3529" i="21"/>
  <c r="H3530" i="21"/>
  <c r="D3524" i="21"/>
  <c r="L3530" i="21"/>
  <c r="J3530" i="21"/>
  <c r="P3530" i="21"/>
  <c r="I3530" i="21"/>
  <c r="N3530" i="21"/>
  <c r="F3524" i="21"/>
  <c r="E3524" i="21"/>
  <c r="M3530" i="21"/>
  <c r="K3530" i="21"/>
  <c r="Q3530" i="21"/>
  <c r="O3530" i="21"/>
  <c r="D3525" i="21"/>
  <c r="H3531" i="21"/>
  <c r="F3525" i="21"/>
  <c r="E3525" i="21"/>
  <c r="N3531" i="21"/>
  <c r="I3531" i="21"/>
  <c r="L3531" i="21"/>
  <c r="J3531" i="21"/>
  <c r="P3531" i="21"/>
  <c r="K3531" i="21"/>
  <c r="Q3531" i="21"/>
  <c r="O3531" i="21"/>
  <c r="M3531" i="21"/>
  <c r="H3532" i="21"/>
  <c r="D3526" i="21"/>
  <c r="I3532" i="21"/>
  <c r="N3532" i="21"/>
  <c r="J3532" i="21"/>
  <c r="P3532" i="21"/>
  <c r="L3532" i="21"/>
  <c r="E3526" i="21"/>
  <c r="F3526" i="21"/>
  <c r="K3532" i="21"/>
  <c r="M3532" i="21"/>
  <c r="Q3532" i="21"/>
  <c r="O3532" i="21"/>
  <c r="D3527" i="21"/>
  <c r="H3533" i="21"/>
  <c r="E3527" i="21"/>
  <c r="F3527" i="21"/>
  <c r="J3533" i="21"/>
  <c r="L3533" i="21"/>
  <c r="I3533" i="21"/>
  <c r="N3533" i="21"/>
  <c r="P3533" i="21"/>
  <c r="M3533" i="21"/>
  <c r="O3533" i="21"/>
  <c r="K3533" i="21"/>
  <c r="Q3533" i="21"/>
  <c r="H3534" i="21"/>
  <c r="D3528" i="21"/>
  <c r="L3534" i="21"/>
  <c r="J3534" i="21"/>
  <c r="N3534" i="21"/>
  <c r="P3534" i="21"/>
  <c r="I3534" i="21"/>
  <c r="F3528" i="21"/>
  <c r="E3528" i="21"/>
  <c r="M3534" i="21"/>
  <c r="O3534" i="21"/>
  <c r="K3534" i="21"/>
  <c r="Q3534" i="21"/>
  <c r="D3529" i="21"/>
  <c r="H3535" i="21"/>
  <c r="E3529" i="21"/>
  <c r="F3529" i="21"/>
  <c r="N3535" i="21"/>
  <c r="J3535" i="21"/>
  <c r="L3535" i="21"/>
  <c r="I3535" i="21"/>
  <c r="P3535" i="21"/>
  <c r="O3535" i="21"/>
  <c r="Q3535" i="21"/>
  <c r="K3535" i="21"/>
  <c r="M3535" i="21"/>
  <c r="H3536" i="21"/>
  <c r="D3530" i="21"/>
  <c r="L3536" i="21"/>
  <c r="N3536" i="21"/>
  <c r="I3536" i="21"/>
  <c r="P3536" i="21"/>
  <c r="J3536" i="21"/>
  <c r="F3530" i="21"/>
  <c r="E3530" i="21"/>
  <c r="Q3536" i="21"/>
  <c r="M3536" i="21"/>
  <c r="O3536" i="21"/>
  <c r="K3536" i="21"/>
  <c r="D3531" i="21"/>
  <c r="H3537" i="21"/>
  <c r="E3531" i="21"/>
  <c r="F3531" i="21"/>
  <c r="J3537" i="21"/>
  <c r="N3537" i="21"/>
  <c r="L3537" i="21"/>
  <c r="P3537" i="21"/>
  <c r="I3537" i="21"/>
  <c r="G9" i="28"/>
  <c r="I9" i="28"/>
  <c r="I16" i="26"/>
  <c r="G16" i="26"/>
  <c r="I16" i="27"/>
  <c r="G16" i="27"/>
  <c r="G9" i="13"/>
  <c r="I9" i="13"/>
  <c r="I9" i="27"/>
  <c r="G9" i="27"/>
  <c r="I9" i="26"/>
  <c r="G9" i="26"/>
  <c r="G16" i="13"/>
  <c r="I16" i="13"/>
  <c r="G16" i="28"/>
  <c r="I16" i="28"/>
  <c r="Q3537" i="21"/>
  <c r="K3537" i="21"/>
  <c r="O3537" i="21"/>
  <c r="M3537" i="21"/>
  <c r="J16" i="28" l="1"/>
  <c r="H16" i="28"/>
  <c r="J16" i="13"/>
  <c r="H16" i="13"/>
  <c r="H9" i="26"/>
  <c r="J9" i="26"/>
  <c r="K9" i="26" s="1"/>
  <c r="H9" i="27"/>
  <c r="J9" i="27"/>
  <c r="K9" i="27" s="1"/>
  <c r="J9" i="13"/>
  <c r="H9" i="13"/>
  <c r="H16" i="27"/>
  <c r="J16" i="27"/>
  <c r="K16" i="27" s="1"/>
  <c r="H16" i="26"/>
  <c r="J16" i="26"/>
  <c r="K16" i="26" s="1"/>
  <c r="J9" i="28"/>
  <c r="H9" i="28"/>
  <c r="D3532" i="21"/>
  <c r="F3532" i="21"/>
  <c r="E3532" i="21"/>
  <c r="K9" i="28" l="1"/>
  <c r="K16" i="13"/>
  <c r="K9" i="13"/>
  <c r="K16" i="28"/>
  <c r="D3533" i="21"/>
  <c r="F3533" i="21"/>
  <c r="E3533" i="21"/>
  <c r="D3534" i="21"/>
  <c r="F3534" i="21"/>
  <c r="E3534" i="21"/>
  <c r="D3535" i="21"/>
  <c r="E3535" i="21"/>
  <c r="F3535" i="21"/>
  <c r="D3536" i="21"/>
  <c r="F3536" i="21"/>
  <c r="E3536" i="21"/>
  <c r="G9" i="29"/>
  <c r="I9" i="29"/>
  <c r="J9" i="29" l="1"/>
  <c r="H9" i="29"/>
  <c r="D3537" i="21"/>
  <c r="F3537" i="21"/>
  <c r="E3537" i="21"/>
  <c r="K9" i="29" l="1"/>
</calcChain>
</file>

<file path=xl/sharedStrings.xml><?xml version="1.0" encoding="utf-8"?>
<sst xmlns="http://schemas.openxmlformats.org/spreadsheetml/2006/main" count="4197" uniqueCount="163">
  <si>
    <t>Quote Value</t>
  </si>
  <si>
    <t>ObjectOverwrite</t>
  </si>
  <si>
    <t>Trigger</t>
  </si>
  <si>
    <t>Permanent</t>
  </si>
  <si>
    <t>Months</t>
  </si>
  <si>
    <t>Currency</t>
  </si>
  <si>
    <t>General Settings</t>
  </si>
  <si>
    <t>FamilyName</t>
  </si>
  <si>
    <t>Rate Axis</t>
  </si>
  <si>
    <t>Years</t>
  </si>
  <si>
    <t>Min</t>
  </si>
  <si>
    <t>Max</t>
  </si>
  <si>
    <t>Major unit</t>
  </si>
  <si>
    <t>Min Value</t>
  </si>
  <si>
    <t>Max Value</t>
  </si>
  <si>
    <t>Value Date</t>
  </si>
  <si>
    <t>Fixing Date</t>
  </si>
  <si>
    <t>1D</t>
  </si>
  <si>
    <t>Tenor</t>
  </si>
  <si>
    <t>Triggers</t>
  </si>
  <si>
    <t>EvaluationDate</t>
  </si>
  <si>
    <t>InterestRatesTrigger</t>
  </si>
  <si>
    <t>SettlementDays</t>
  </si>
  <si>
    <t>Calendar</t>
  </si>
  <si>
    <t>OK</t>
  </si>
  <si>
    <t>KO</t>
  </si>
  <si>
    <t>TOTAL</t>
  </si>
  <si>
    <t xml:space="preserve"> </t>
  </si>
  <si>
    <t>Indexes</t>
  </si>
  <si>
    <t>ON</t>
  </si>
  <si>
    <t>1M</t>
  </si>
  <si>
    <t>3M</t>
  </si>
  <si>
    <t>6M</t>
  </si>
  <si>
    <t>1Y</t>
  </si>
  <si>
    <t>FixingDays</t>
  </si>
  <si>
    <t>BDC</t>
  </si>
  <si>
    <t>EOM</t>
  </si>
  <si>
    <t>DayCounter</t>
  </si>
  <si>
    <t>Index</t>
  </si>
  <si>
    <t>Forward</t>
  </si>
  <si>
    <t>ON Forward</t>
  </si>
  <si>
    <t>Sampling Freq</t>
  </si>
  <si>
    <t>1W</t>
  </si>
  <si>
    <t>ON Index</t>
  </si>
  <si>
    <t>Fixing Dates</t>
  </si>
  <si>
    <t>Settlement Dates</t>
  </si>
  <si>
    <t>RecalcTrigger</t>
  </si>
  <si>
    <t>.</t>
  </si>
  <si>
    <t>Time Axes</t>
  </si>
  <si>
    <t>ON FWD</t>
  </si>
  <si>
    <t>FWD</t>
  </si>
  <si>
    <t>QuoteSuffix</t>
  </si>
  <si>
    <t>_Quote</t>
  </si>
  <si>
    <t>OIS</t>
  </si>
  <si>
    <t>Instrument</t>
  </si>
  <si>
    <t>Quote Object ID</t>
  </si>
  <si>
    <t>Maturity Date</t>
  </si>
  <si>
    <t>ON Curve</t>
  </si>
  <si>
    <t>Pricing</t>
  </si>
  <si>
    <t>Error</t>
  </si>
  <si>
    <t>In Bid-Ask</t>
  </si>
  <si>
    <t>SW</t>
  </si>
  <si>
    <t>2W</t>
  </si>
  <si>
    <t>3W</t>
  </si>
  <si>
    <t>2M</t>
  </si>
  <si>
    <t>4M</t>
  </si>
  <si>
    <t>5M</t>
  </si>
  <si>
    <t>7M</t>
  </si>
  <si>
    <t>8M</t>
  </si>
  <si>
    <t>9M</t>
  </si>
  <si>
    <t>10M</t>
  </si>
  <si>
    <t>11M</t>
  </si>
  <si>
    <t>13M</t>
  </si>
  <si>
    <t>14M</t>
  </si>
  <si>
    <t>15M</t>
  </si>
  <si>
    <t>16M</t>
  </si>
  <si>
    <t>17M</t>
  </si>
  <si>
    <t>18M</t>
  </si>
  <si>
    <t>19M</t>
  </si>
  <si>
    <t>20M</t>
  </si>
  <si>
    <t>21M</t>
  </si>
  <si>
    <t>22M</t>
  </si>
  <si>
    <t>23M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</si>
  <si>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</si>
  <si>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</si>
  <si>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</si>
  <si>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</si>
  <si>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</si>
  <si>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</si>
  <si>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</si>
  <si>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</si>
  <si>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</si>
  <si>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</si>
  <si>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</si>
  <si>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</si>
  <si>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</si>
  <si>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27Y</t>
  </si>
  <si>
    <t>30Y</t>
  </si>
  <si>
    <t>35Y</t>
  </si>
  <si>
    <t>40Y</t>
  </si>
  <si>
    <t>50Y</t>
  </si>
  <si>
    <t>Fwd start</t>
  </si>
  <si>
    <t>0D</t>
  </si>
  <si>
    <t>Actual/360</t>
  </si>
  <si>
    <t>Instrument Object</t>
  </si>
  <si>
    <t>Flag</t>
  </si>
  <si>
    <t>1M Curve</t>
  </si>
  <si>
    <t>12M</t>
  </si>
  <si>
    <t>24M</t>
  </si>
  <si>
    <t>FixedLegTenor</t>
  </si>
  <si>
    <t>FixedLegBDC</t>
  </si>
  <si>
    <t>FixedLegDayCounter</t>
  </si>
  <si>
    <t>Day Count Conv</t>
  </si>
  <si>
    <t>Modified Following</t>
  </si>
  <si>
    <t>3M Curve</t>
  </si>
  <si>
    <t>IMM FUT</t>
  </si>
  <si>
    <t>SERIAL FUT</t>
  </si>
  <si>
    <t>11Y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</si>
  <si>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</si>
  <si>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</si>
  <si>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</si>
  <si>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</si>
  <si>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</si>
  <si>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</si>
  <si>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</si>
  <si>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</si>
  <si>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</si>
  <si>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</si>
  <si>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26Y</t>
  </si>
  <si>
    <t>28Y</t>
  </si>
  <si>
    <t>29Y</t>
  </si>
  <si>
    <t>60Y</t>
  </si>
  <si>
    <t>IMM SW</t>
  </si>
  <si>
    <t>Convexity/Spread</t>
  </si>
  <si>
    <t>Bid-Ask Spread</t>
  </si>
  <si>
    <t>1M Swap</t>
  </si>
  <si>
    <t>3M Swap</t>
  </si>
  <si>
    <t>3M IMM Swap</t>
  </si>
  <si>
    <t>1S</t>
  </si>
  <si>
    <t>2S</t>
  </si>
  <si>
    <t>3S</t>
  </si>
  <si>
    <t>4S</t>
  </si>
  <si>
    <t>DisocuntingEngine</t>
  </si>
  <si>
    <t>6M Curve</t>
  </si>
  <si>
    <t>6M FRA</t>
  </si>
  <si>
    <t>6M3M Basis Swap</t>
  </si>
  <si>
    <t>1M3M BasisSwap</t>
  </si>
  <si>
    <t>12M FRA</t>
  </si>
  <si>
    <t>12M6M Basis Swap</t>
  </si>
  <si>
    <t>Repricing Monitor</t>
  </si>
  <si>
    <t>Instruments</t>
  </si>
  <si>
    <t>Calculate</t>
  </si>
  <si>
    <t>3M FRA</t>
  </si>
  <si>
    <t>3M Futures</t>
  </si>
  <si>
    <t>FRA</t>
  </si>
  <si>
    <t>EUR</t>
  </si>
  <si>
    <t>TARGET</t>
  </si>
  <si>
    <t>Eonia</t>
  </si>
  <si>
    <t>ibor</t>
  </si>
  <si>
    <t>EON</t>
  </si>
  <si>
    <t>ECB</t>
  </si>
  <si>
    <t>Error(bps)</t>
  </si>
  <si>
    <t>30/360 (Bond Basis)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</si>
</sst>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-* #,##0.00_-;\-* #,##0.00_-;_-* &quot;-&quot;??_-;_-@_-"/>
    <numFmt numFmtId="165" formatCode="&quot;£&quot;#,##0;[Red]\-&quot;£&quot;#,##0"/>
    <numFmt numFmtId="166" formatCode="0.0000%"/>
    <numFmt numFmtId="167" formatCode="General_)"/>
    <numFmt numFmtId="168" formatCode="#,##0.0;#,##0.0"/>
    <numFmt numFmtId="169" formatCode="ddd\,\ dd\-mmm\-yyyy"/>
    <numFmt numFmtId="170" formatCode="ddd\,\ d\-mmm\-yyyy"/>
    <numFmt numFmtId="171" formatCode="_([$€-2]* #,##0.00_);_([$€-2]* \(#,##0.00\);_([$€-2]* &quot;-&quot;??_)"/>
    <numFmt numFmtId="172" formatCode="dd\-mmm\-yy"/>
    <numFmt numFmtId="173" formatCode="mm/dd/yy;@"/>
    <numFmt numFmtId="174" formatCode="0.0000"/>
  </numFmts>
  <fonts count="2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12"/>
      <name val="Courier New"/>
      <family val="3"/>
    </font>
    <font>
      <b/>
      <sz val="14"/>
      <name val="Courier New"/>
      <family val="3"/>
    </font>
    <font>
      <sz val="10"/>
      <color theme="1"/>
      <name val="Courier New"/>
      <family val="3"/>
    </font>
    <font>
      <b/>
      <i/>
      <sz val="8"/>
      <name val="Courier New"/>
      <family val="3"/>
    </font>
    <font>
      <i/>
      <sz val="8"/>
      <name val="Courier New"/>
      <family val="3"/>
    </font>
    <font>
      <b/>
      <sz val="8"/>
      <color theme="1"/>
      <name val="Courier New"/>
      <family val="3"/>
    </font>
    <font>
      <b/>
      <sz val="10"/>
      <name val="Courier New"/>
      <family val="3"/>
    </font>
    <font>
      <sz val="8"/>
      <color rgb="FF000000"/>
      <name val="Tahoma"/>
      <family val="2"/>
    </font>
  </fonts>
  <fills count="11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Up">
        <bgColor theme="8" tint="0.59996337778862885"/>
      </patternFill>
    </fill>
    <fill>
      <patternFill patternType="lightUp">
        <bgColor theme="8" tint="0.59999389629810485"/>
      </patternFill>
    </fill>
  </fills>
  <borders count="2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</borders>
  <cellStyleXfs count="27">
    <xf numFmtId="0" fontId="0" fillId="0" borderId="0"/>
    <xf numFmtId="0" fontId="1" fillId="0" borderId="0"/>
    <xf numFmtId="9" fontId="1" fillId="0" borderId="0" applyFont="0" applyFill="0" applyBorder="0" applyAlignment="0" applyProtection="0"/>
    <xf numFmtId="38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167" fontId="4" fillId="0" borderId="0"/>
    <xf numFmtId="168" fontId="5" fillId="2" borderId="0">
      <alignment horizontal="center" vertical="center"/>
    </xf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6" fillId="0" borderId="0"/>
    <xf numFmtId="0" fontId="7" fillId="0" borderId="0"/>
    <xf numFmtId="9" fontId="6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2" fillId="0" borderId="0"/>
    <xf numFmtId="9" fontId="10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/>
    <xf numFmtId="171" fontId="1" fillId="0" borderId="0" applyFont="0" applyFill="0" applyBorder="0" applyAlignment="0" applyProtection="0"/>
  </cellStyleXfs>
  <cellXfs count="185">
    <xf numFmtId="0" fontId="0" fillId="0" borderId="0" xfId="0"/>
    <xf numFmtId="0" fontId="12" fillId="4" borderId="0" xfId="0" applyFont="1" applyFill="1"/>
    <xf numFmtId="0" fontId="13" fillId="5" borderId="14" xfId="0" applyFont="1" applyFill="1" applyBorder="1" applyAlignment="1">
      <alignment horizontal="centerContinuous"/>
    </xf>
    <xf numFmtId="0" fontId="13" fillId="5" borderId="15" xfId="0" applyFont="1" applyFill="1" applyBorder="1" applyAlignment="1">
      <alignment horizontal="centerContinuous"/>
    </xf>
    <xf numFmtId="0" fontId="14" fillId="5" borderId="16" xfId="0" applyFont="1" applyFill="1" applyBorder="1" applyAlignment="1">
      <alignment horizontal="centerContinuous"/>
    </xf>
    <xf numFmtId="0" fontId="15" fillId="4" borderId="0" xfId="0" applyFont="1" applyFill="1"/>
    <xf numFmtId="0" fontId="9" fillId="3" borderId="9" xfId="0" applyFont="1" applyFill="1" applyBorder="1"/>
    <xf numFmtId="0" fontId="9" fillId="3" borderId="0" xfId="0" applyFont="1" applyFill="1" applyBorder="1"/>
    <xf numFmtId="0" fontId="9" fillId="3" borderId="8" xfId="0" applyFont="1" applyFill="1" applyBorder="1"/>
    <xf numFmtId="169" fontId="9" fillId="3" borderId="3" xfId="0" applyNumberFormat="1" applyFont="1" applyFill="1" applyBorder="1" applyAlignment="1">
      <alignment horizontal="center"/>
    </xf>
    <xf numFmtId="0" fontId="9" fillId="3" borderId="10" xfId="0" applyFont="1" applyFill="1" applyBorder="1" applyAlignment="1" applyProtection="1">
      <alignment horizontal="center"/>
      <protection locked="0"/>
    </xf>
    <xf numFmtId="0" fontId="9" fillId="3" borderId="7" xfId="0" applyFont="1" applyFill="1" applyBorder="1"/>
    <xf numFmtId="0" fontId="9" fillId="3" borderId="6" xfId="0" applyFont="1" applyFill="1" applyBorder="1"/>
    <xf numFmtId="0" fontId="9" fillId="3" borderId="5" xfId="0" applyFont="1" applyFill="1" applyBorder="1"/>
    <xf numFmtId="0" fontId="13" fillId="5" borderId="16" xfId="0" applyFont="1" applyFill="1" applyBorder="1" applyAlignment="1">
      <alignment horizontal="centerContinuous"/>
    </xf>
    <xf numFmtId="170" fontId="9" fillId="3" borderId="12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>
      <alignment horizontal="center"/>
    </xf>
    <xf numFmtId="0" fontId="12" fillId="0" borderId="9" xfId="0" applyFont="1" applyFill="1" applyBorder="1"/>
    <xf numFmtId="0" fontId="12" fillId="0" borderId="0" xfId="0" applyFont="1" applyFill="1" applyBorder="1"/>
    <xf numFmtId="0" fontId="12" fillId="0" borderId="8" xfId="0" applyFont="1" applyFill="1" applyBorder="1"/>
    <xf numFmtId="169" fontId="9" fillId="3" borderId="12" xfId="0" applyNumberFormat="1" applyFont="1" applyFill="1" applyBorder="1" applyAlignment="1">
      <alignment horizontal="center"/>
    </xf>
    <xf numFmtId="0" fontId="9" fillId="3" borderId="10" xfId="0" applyNumberFormat="1" applyFont="1" applyFill="1" applyBorder="1" applyAlignment="1" applyProtection="1">
      <alignment horizontal="center"/>
      <protection locked="0"/>
    </xf>
    <xf numFmtId="0" fontId="9" fillId="3" borderId="12" xfId="0" applyNumberFormat="1" applyFont="1" applyFill="1" applyBorder="1" applyAlignment="1" applyProtection="1">
      <alignment horizontal="center"/>
      <protection locked="0"/>
    </xf>
    <xf numFmtId="0" fontId="9" fillId="0" borderId="9" xfId="0" applyFont="1" applyFill="1" applyBorder="1"/>
    <xf numFmtId="0" fontId="9" fillId="0" borderId="8" xfId="0" applyFont="1" applyFill="1" applyBorder="1"/>
    <xf numFmtId="0" fontId="9" fillId="6" borderId="3" xfId="0" applyFont="1" applyFill="1" applyBorder="1"/>
    <xf numFmtId="0" fontId="9" fillId="6" borderId="12" xfId="0" applyFont="1" applyFill="1" applyBorder="1"/>
    <xf numFmtId="0" fontId="9" fillId="6" borderId="10" xfId="0" applyFont="1" applyFill="1" applyBorder="1" applyProtection="1"/>
    <xf numFmtId="0" fontId="9" fillId="6" borderId="11" xfId="0" applyFont="1" applyFill="1" applyBorder="1"/>
    <xf numFmtId="0" fontId="9" fillId="6" borderId="2" xfId="0" applyFont="1" applyFill="1" applyBorder="1"/>
    <xf numFmtId="0" fontId="9" fillId="6" borderId="17" xfId="0" applyFont="1" applyFill="1" applyBorder="1"/>
    <xf numFmtId="0" fontId="9" fillId="6" borderId="10" xfId="0" applyFont="1" applyFill="1" applyBorder="1"/>
    <xf numFmtId="0" fontId="8" fillId="6" borderId="3" xfId="0" applyFont="1" applyFill="1" applyBorder="1"/>
    <xf numFmtId="0" fontId="13" fillId="7" borderId="14" xfId="0" applyFont="1" applyFill="1" applyBorder="1" applyAlignment="1">
      <alignment horizontal="centerContinuous"/>
    </xf>
    <xf numFmtId="0" fontId="13" fillId="7" borderId="15" xfId="0" applyFont="1" applyFill="1" applyBorder="1" applyAlignment="1">
      <alignment horizontal="centerContinuous"/>
    </xf>
    <xf numFmtId="0" fontId="13" fillId="7" borderId="16" xfId="0" applyFont="1" applyFill="1" applyBorder="1" applyAlignment="1">
      <alignment horizontal="centerContinuous"/>
    </xf>
    <xf numFmtId="170" fontId="9" fillId="6" borderId="3" xfId="0" applyNumberFormat="1" applyFont="1" applyFill="1" applyBorder="1" applyAlignment="1" applyProtection="1">
      <alignment horizontal="center"/>
      <protection locked="0"/>
    </xf>
    <xf numFmtId="0" fontId="12" fillId="5" borderId="18" xfId="0" applyFont="1" applyFill="1" applyBorder="1" applyAlignment="1">
      <alignment horizontal="centerContinuous" vertical="center"/>
    </xf>
    <xf numFmtId="0" fontId="12" fillId="5" borderId="13" xfId="0" applyFont="1" applyFill="1" applyBorder="1" applyAlignment="1">
      <alignment horizontal="centerContinuous" vertical="center"/>
    </xf>
    <xf numFmtId="0" fontId="12" fillId="5" borderId="4" xfId="0" applyFont="1" applyFill="1" applyBorder="1" applyAlignment="1">
      <alignment horizontal="centerContinuous" vertical="center"/>
    </xf>
    <xf numFmtId="0" fontId="12" fillId="6" borderId="18" xfId="0" applyFont="1" applyFill="1" applyBorder="1" applyAlignment="1">
      <alignment horizontal="center"/>
    </xf>
    <xf numFmtId="0" fontId="12" fillId="6" borderId="3" xfId="0" applyFont="1" applyFill="1" applyBorder="1" applyAlignment="1">
      <alignment horizontal="center"/>
    </xf>
    <xf numFmtId="0" fontId="12" fillId="6" borderId="4" xfId="0" applyFont="1" applyFill="1" applyBorder="1" applyAlignment="1">
      <alignment horizontal="center"/>
    </xf>
    <xf numFmtId="0" fontId="12" fillId="6" borderId="3" xfId="0" applyFont="1" applyFill="1" applyBorder="1"/>
    <xf numFmtId="0" fontId="12" fillId="0" borderId="12" xfId="0" applyFont="1" applyBorder="1"/>
    <xf numFmtId="0" fontId="12" fillId="0" borderId="11" xfId="0" applyFont="1" applyBorder="1"/>
    <xf numFmtId="0" fontId="12" fillId="0" borderId="10" xfId="0" applyFont="1" applyBorder="1"/>
    <xf numFmtId="172" fontId="12" fillId="0" borderId="12" xfId="0" applyNumberFormat="1" applyFont="1" applyBorder="1"/>
    <xf numFmtId="172" fontId="12" fillId="0" borderId="11" xfId="0" applyNumberFormat="1" applyFont="1" applyBorder="1"/>
    <xf numFmtId="172" fontId="12" fillId="0" borderId="10" xfId="0" applyNumberFormat="1" applyFont="1" applyBorder="1"/>
    <xf numFmtId="166" fontId="12" fillId="0" borderId="12" xfId="0" applyNumberFormat="1" applyFont="1" applyBorder="1"/>
    <xf numFmtId="166" fontId="12" fillId="0" borderId="11" xfId="0" applyNumberFormat="1" applyFont="1" applyBorder="1"/>
    <xf numFmtId="166" fontId="12" fillId="0" borderId="10" xfId="0" applyNumberFormat="1" applyFont="1" applyBorder="1"/>
    <xf numFmtId="0" fontId="9" fillId="3" borderId="0" xfId="0" applyNumberFormat="1" applyFont="1" applyFill="1" applyBorder="1" applyAlignment="1" applyProtection="1">
      <alignment horizontal="center"/>
      <protection locked="0"/>
    </xf>
    <xf numFmtId="0" fontId="12" fillId="3" borderId="0" xfId="0" applyFont="1" applyFill="1"/>
    <xf numFmtId="170" fontId="16" fillId="0" borderId="3" xfId="0" applyNumberFormat="1" applyFont="1" applyFill="1" applyBorder="1" applyAlignment="1" applyProtection="1">
      <alignment horizontal="center"/>
      <protection locked="0"/>
    </xf>
    <xf numFmtId="0" fontId="12" fillId="7" borderId="3" xfId="0" applyFont="1" applyFill="1" applyBorder="1"/>
    <xf numFmtId="0" fontId="9" fillId="0" borderId="3" xfId="0" applyFont="1" applyFill="1" applyBorder="1"/>
    <xf numFmtId="0" fontId="12" fillId="5" borderId="3" xfId="0" applyFont="1" applyFill="1" applyBorder="1" applyAlignment="1">
      <alignment horizontal="centerContinuous" vertical="center"/>
    </xf>
    <xf numFmtId="0" fontId="9" fillId="0" borderId="11" xfId="1" applyFont="1" applyFill="1" applyBorder="1"/>
    <xf numFmtId="0" fontId="9" fillId="0" borderId="10" xfId="1" applyFont="1" applyFill="1" applyBorder="1"/>
    <xf numFmtId="0" fontId="9" fillId="0" borderId="12" xfId="1" applyFont="1" applyFill="1" applyBorder="1"/>
    <xf numFmtId="10" fontId="9" fillId="0" borderId="12" xfId="1" applyNumberFormat="1" applyFont="1" applyFill="1" applyBorder="1"/>
    <xf numFmtId="10" fontId="9" fillId="0" borderId="11" xfId="1" applyNumberFormat="1" applyFont="1" applyFill="1" applyBorder="1"/>
    <xf numFmtId="10" fontId="9" fillId="0" borderId="10" xfId="1" applyNumberFormat="1" applyFont="1" applyFill="1" applyBorder="1"/>
    <xf numFmtId="0" fontId="8" fillId="5" borderId="18" xfId="1" applyFont="1" applyFill="1" applyBorder="1" applyAlignment="1">
      <alignment horizontal="centerContinuous"/>
    </xf>
    <xf numFmtId="0" fontId="8" fillId="5" borderId="13" xfId="1" applyFont="1" applyFill="1" applyBorder="1" applyAlignment="1">
      <alignment horizontal="centerContinuous"/>
    </xf>
    <xf numFmtId="0" fontId="8" fillId="5" borderId="4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"/>
    </xf>
    <xf numFmtId="0" fontId="12" fillId="4" borderId="0" xfId="0" applyFont="1" applyFill="1" applyBorder="1"/>
    <xf numFmtId="0" fontId="9" fillId="4" borderId="0" xfId="1" applyFont="1" applyFill="1" applyBorder="1"/>
    <xf numFmtId="0" fontId="9" fillId="4" borderId="0" xfId="1" applyFont="1" applyFill="1" applyBorder="1" applyAlignment="1">
      <alignment horizontal="right"/>
    </xf>
    <xf numFmtId="0" fontId="0" fillId="4" borderId="0" xfId="0" applyFill="1" applyBorder="1"/>
    <xf numFmtId="0" fontId="8" fillId="6" borderId="3" xfId="1" applyFont="1" applyFill="1" applyBorder="1" applyAlignment="1">
      <alignment horizontal="center"/>
    </xf>
    <xf numFmtId="0" fontId="9" fillId="0" borderId="19" xfId="1" applyFont="1" applyFill="1" applyBorder="1"/>
    <xf numFmtId="0" fontId="9" fillId="0" borderId="2" xfId="1" applyFont="1" applyFill="1" applyBorder="1"/>
    <xf numFmtId="0" fontId="9" fillId="0" borderId="17" xfId="1" applyFont="1" applyFill="1" applyBorder="1"/>
    <xf numFmtId="0" fontId="8" fillId="6" borderId="12" xfId="1" applyFont="1" applyFill="1" applyBorder="1" applyAlignment="1">
      <alignment horizontal="center"/>
    </xf>
    <xf numFmtId="0" fontId="8" fillId="6" borderId="19" xfId="1" applyFont="1" applyFill="1" applyBorder="1" applyAlignment="1">
      <alignment horizontal="center"/>
    </xf>
    <xf numFmtId="0" fontId="8" fillId="6" borderId="20" xfId="1" applyFont="1" applyFill="1" applyBorder="1" applyAlignment="1">
      <alignment horizontal="center"/>
    </xf>
    <xf numFmtId="169" fontId="17" fillId="0" borderId="19" xfId="1" applyNumberFormat="1" applyFont="1" applyFill="1" applyBorder="1"/>
    <xf numFmtId="169" fontId="17" fillId="0" borderId="12" xfId="1" applyNumberFormat="1" applyFont="1" applyFill="1" applyBorder="1"/>
    <xf numFmtId="0" fontId="17" fillId="0" borderId="20" xfId="1" applyNumberFormat="1" applyFont="1" applyFill="1" applyBorder="1"/>
    <xf numFmtId="169" fontId="17" fillId="0" borderId="2" xfId="1" applyNumberFormat="1" applyFont="1" applyFill="1" applyBorder="1"/>
    <xf numFmtId="169" fontId="17" fillId="0" borderId="11" xfId="1" applyNumberFormat="1" applyFont="1" applyFill="1" applyBorder="1"/>
    <xf numFmtId="0" fontId="17" fillId="0" borderId="1" xfId="1" applyNumberFormat="1" applyFont="1" applyFill="1" applyBorder="1"/>
    <xf numFmtId="0" fontId="17" fillId="0" borderId="20" xfId="1" applyFont="1" applyFill="1" applyBorder="1"/>
    <xf numFmtId="169" fontId="17" fillId="0" borderId="17" xfId="1" applyNumberFormat="1" applyFont="1" applyFill="1" applyBorder="1"/>
    <xf numFmtId="169" fontId="17" fillId="0" borderId="10" xfId="1" applyNumberFormat="1" applyFont="1" applyFill="1" applyBorder="1"/>
    <xf numFmtId="0" fontId="17" fillId="0" borderId="21" xfId="1" applyNumberFormat="1" applyFont="1" applyFill="1" applyBorder="1"/>
    <xf numFmtId="10" fontId="17" fillId="0" borderId="12" xfId="1" applyNumberFormat="1" applyFont="1" applyFill="1" applyBorder="1"/>
    <xf numFmtId="10" fontId="17" fillId="0" borderId="11" xfId="1" applyNumberFormat="1" applyFont="1" applyFill="1" applyBorder="1"/>
    <xf numFmtId="10" fontId="17" fillId="0" borderId="10" xfId="1" applyNumberFormat="1" applyFont="1" applyFill="1" applyBorder="1"/>
    <xf numFmtId="0" fontId="9" fillId="4" borderId="0" xfId="1" applyFont="1" applyFill="1" applyBorder="1" applyAlignment="1"/>
    <xf numFmtId="166" fontId="9" fillId="4" borderId="0" xfId="2" applyNumberFormat="1" applyFont="1" applyFill="1" applyBorder="1"/>
    <xf numFmtId="169" fontId="9" fillId="4" borderId="0" xfId="1" applyNumberFormat="1" applyFont="1" applyFill="1" applyBorder="1"/>
    <xf numFmtId="169" fontId="9" fillId="4" borderId="0" xfId="1" applyNumberFormat="1" applyFont="1" applyFill="1" applyBorder="1" applyAlignment="1"/>
    <xf numFmtId="166" fontId="9" fillId="4" borderId="0" xfId="2" quotePrefix="1" applyNumberFormat="1" applyFont="1" applyFill="1" applyBorder="1" applyAlignment="1"/>
    <xf numFmtId="0" fontId="19" fillId="5" borderId="18" xfId="1" applyFont="1" applyFill="1" applyBorder="1" applyAlignment="1">
      <alignment horizontal="centerContinuous" vertical="center"/>
    </xf>
    <xf numFmtId="0" fontId="19" fillId="5" borderId="13" xfId="1" applyFont="1" applyFill="1" applyBorder="1" applyAlignment="1">
      <alignment horizontal="centerContinuous" vertical="center"/>
    </xf>
    <xf numFmtId="0" fontId="19" fillId="5" borderId="4" xfId="1" applyFont="1" applyFill="1" applyBorder="1" applyAlignment="1">
      <alignment horizontal="centerContinuous" vertical="center"/>
    </xf>
    <xf numFmtId="0" fontId="9" fillId="3" borderId="12" xfId="1" applyFont="1" applyFill="1" applyBorder="1"/>
    <xf numFmtId="0" fontId="9" fillId="3" borderId="11" xfId="1" applyFont="1" applyFill="1" applyBorder="1"/>
    <xf numFmtId="0" fontId="9" fillId="3" borderId="10" xfId="1" applyFont="1" applyFill="1" applyBorder="1"/>
    <xf numFmtId="166" fontId="9" fillId="3" borderId="12" xfId="1" applyNumberFormat="1" applyFont="1" applyFill="1" applyBorder="1"/>
    <xf numFmtId="166" fontId="9" fillId="3" borderId="11" xfId="1" applyNumberFormat="1" applyFont="1" applyFill="1" applyBorder="1"/>
    <xf numFmtId="166" fontId="9" fillId="3" borderId="10" xfId="1" applyNumberFormat="1" applyFont="1" applyFill="1" applyBorder="1"/>
    <xf numFmtId="0" fontId="8" fillId="6" borderId="3" xfId="0" applyFont="1" applyFill="1" applyBorder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9" fillId="3" borderId="3" xfId="1" applyFont="1" applyFill="1" applyBorder="1"/>
    <xf numFmtId="0" fontId="8" fillId="7" borderId="3" xfId="0" applyFont="1" applyFill="1" applyBorder="1" applyAlignment="1">
      <alignment horizontal="center" vertical="center"/>
    </xf>
    <xf numFmtId="0" fontId="9" fillId="6" borderId="18" xfId="1" applyFont="1" applyFill="1" applyBorder="1"/>
    <xf numFmtId="0" fontId="9" fillId="6" borderId="3" xfId="1" applyFont="1" applyFill="1" applyBorder="1"/>
    <xf numFmtId="169" fontId="9" fillId="3" borderId="12" xfId="1" applyNumberFormat="1" applyFont="1" applyFill="1" applyBorder="1"/>
    <xf numFmtId="169" fontId="9" fillId="3" borderId="11" xfId="1" applyNumberFormat="1" applyFont="1" applyFill="1" applyBorder="1"/>
    <xf numFmtId="169" fontId="9" fillId="3" borderId="10" xfId="1" applyNumberFormat="1" applyFont="1" applyFill="1" applyBorder="1"/>
    <xf numFmtId="0" fontId="9" fillId="3" borderId="12" xfId="1" applyFont="1" applyFill="1" applyBorder="1" applyAlignment="1">
      <alignment horizontal="center"/>
    </xf>
    <xf numFmtId="0" fontId="9" fillId="3" borderId="11" xfId="1" applyFont="1" applyFill="1" applyBorder="1" applyAlignment="1">
      <alignment horizontal="center"/>
    </xf>
    <xf numFmtId="0" fontId="9" fillId="3" borderId="10" xfId="1" applyFont="1" applyFill="1" applyBorder="1" applyAlignment="1">
      <alignment horizontal="center"/>
    </xf>
    <xf numFmtId="0" fontId="9" fillId="3" borderId="3" xfId="0" applyNumberFormat="1" applyFont="1" applyFill="1" applyBorder="1" applyAlignment="1">
      <alignment horizontal="center"/>
    </xf>
    <xf numFmtId="0" fontId="12" fillId="7" borderId="3" xfId="0" applyFont="1" applyFill="1" applyBorder="1" applyAlignment="1">
      <alignment horizontal="center"/>
    </xf>
    <xf numFmtId="0" fontId="9" fillId="8" borderId="11" xfId="1" applyFont="1" applyFill="1" applyBorder="1"/>
    <xf numFmtId="169" fontId="9" fillId="8" borderId="11" xfId="1" applyNumberFormat="1" applyFont="1" applyFill="1" applyBorder="1"/>
    <xf numFmtId="166" fontId="9" fillId="8" borderId="11" xfId="1" applyNumberFormat="1" applyFont="1" applyFill="1" applyBorder="1"/>
    <xf numFmtId="0" fontId="9" fillId="8" borderId="11" xfId="1" applyFont="1" applyFill="1" applyBorder="1" applyAlignment="1">
      <alignment horizontal="center"/>
    </xf>
    <xf numFmtId="0" fontId="9" fillId="4" borderId="0" xfId="1" applyNumberFormat="1" applyFont="1" applyFill="1" applyBorder="1"/>
    <xf numFmtId="0" fontId="9" fillId="8" borderId="10" xfId="1" applyFont="1" applyFill="1" applyBorder="1"/>
    <xf numFmtId="169" fontId="9" fillId="8" borderId="10" xfId="1" applyNumberFormat="1" applyFont="1" applyFill="1" applyBorder="1"/>
    <xf numFmtId="166" fontId="9" fillId="8" borderId="10" xfId="1" applyNumberFormat="1" applyFont="1" applyFill="1" applyBorder="1"/>
    <xf numFmtId="0" fontId="9" fillId="8" borderId="10" xfId="1" applyFont="1" applyFill="1" applyBorder="1" applyAlignment="1">
      <alignment horizontal="center"/>
    </xf>
    <xf numFmtId="0" fontId="9" fillId="8" borderId="12" xfId="1" applyFont="1" applyFill="1" applyBorder="1"/>
    <xf numFmtId="169" fontId="9" fillId="8" borderId="12" xfId="1" applyNumberFormat="1" applyFont="1" applyFill="1" applyBorder="1"/>
    <xf numFmtId="166" fontId="9" fillId="8" borderId="12" xfId="1" applyNumberFormat="1" applyFont="1" applyFill="1" applyBorder="1"/>
    <xf numFmtId="0" fontId="9" fillId="8" borderId="12" xfId="1" applyFont="1" applyFill="1" applyBorder="1" applyAlignment="1">
      <alignment horizontal="center"/>
    </xf>
    <xf numFmtId="169" fontId="9" fillId="0" borderId="11" xfId="1" applyNumberFormat="1" applyFont="1" applyFill="1" applyBorder="1"/>
    <xf numFmtId="169" fontId="9" fillId="0" borderId="10" xfId="1" applyNumberFormat="1" applyFont="1" applyFill="1" applyBorder="1"/>
    <xf numFmtId="173" fontId="9" fillId="9" borderId="11" xfId="1" applyNumberFormat="1" applyFont="1" applyFill="1" applyBorder="1" applyAlignment="1">
      <alignment horizontal="center" vertical="center"/>
    </xf>
    <xf numFmtId="173" fontId="9" fillId="9" borderId="12" xfId="1" applyNumberFormat="1" applyFont="1" applyFill="1" applyBorder="1" applyAlignment="1">
      <alignment horizontal="center" vertical="center"/>
    </xf>
    <xf numFmtId="173" fontId="9" fillId="9" borderId="10" xfId="1" applyNumberFormat="1" applyFont="1" applyFill="1" applyBorder="1" applyAlignment="1">
      <alignment horizontal="center" vertical="center"/>
    </xf>
    <xf numFmtId="166" fontId="9" fillId="0" borderId="11" xfId="1" applyNumberFormat="1" applyFont="1" applyFill="1" applyBorder="1"/>
    <xf numFmtId="166" fontId="9" fillId="0" borderId="10" xfId="1" applyNumberFormat="1" applyFont="1" applyFill="1" applyBorder="1"/>
    <xf numFmtId="166" fontId="9" fillId="8" borderId="12" xfId="1" applyNumberFormat="1" applyFont="1" applyFill="1" applyBorder="1" applyAlignment="1">
      <alignment horizontal="right"/>
    </xf>
    <xf numFmtId="166" fontId="9" fillId="8" borderId="11" xfId="1" applyNumberFormat="1" applyFont="1" applyFill="1" applyBorder="1" applyAlignment="1">
      <alignment horizontal="right"/>
    </xf>
    <xf numFmtId="166" fontId="9" fillId="0" borderId="11" xfId="1" applyNumberFormat="1" applyFont="1" applyFill="1" applyBorder="1" applyAlignment="1">
      <alignment horizontal="right"/>
    </xf>
    <xf numFmtId="166" fontId="9" fillId="0" borderId="10" xfId="1" applyNumberFormat="1" applyFont="1" applyFill="1" applyBorder="1" applyAlignment="1">
      <alignment horizontal="right"/>
    </xf>
    <xf numFmtId="166" fontId="9" fillId="3" borderId="12" xfId="0" applyNumberFormat="1" applyFont="1" applyFill="1" applyBorder="1" applyAlignment="1" applyProtection="1">
      <alignment horizontal="center"/>
      <protection locked="0"/>
    </xf>
    <xf numFmtId="166" fontId="9" fillId="3" borderId="11" xfId="0" applyNumberFormat="1" applyFont="1" applyFill="1" applyBorder="1" applyAlignment="1" applyProtection="1">
      <alignment horizontal="center"/>
      <protection locked="0"/>
    </xf>
    <xf numFmtId="166" fontId="9" fillId="3" borderId="10" xfId="0" applyNumberFormat="1" applyFont="1" applyFill="1" applyBorder="1" applyAlignment="1" applyProtection="1">
      <alignment horizontal="center"/>
      <protection locked="0"/>
    </xf>
    <xf numFmtId="166" fontId="9" fillId="0" borderId="12" xfId="1" applyNumberFormat="1" applyFont="1" applyFill="1" applyBorder="1"/>
    <xf numFmtId="169" fontId="9" fillId="0" borderId="12" xfId="1" applyNumberFormat="1" applyFont="1" applyFill="1" applyBorder="1"/>
    <xf numFmtId="166" fontId="9" fillId="4" borderId="0" xfId="1" applyNumberFormat="1" applyFont="1" applyFill="1" applyBorder="1"/>
    <xf numFmtId="164" fontId="9" fillId="4" borderId="0" xfId="1" applyNumberFormat="1" applyFont="1" applyFill="1" applyBorder="1"/>
    <xf numFmtId="3" fontId="9" fillId="4" borderId="0" xfId="1" applyNumberFormat="1" applyFont="1" applyFill="1" applyBorder="1"/>
    <xf numFmtId="174" fontId="9" fillId="4" borderId="0" xfId="1" applyNumberFormat="1" applyFont="1" applyFill="1" applyBorder="1"/>
    <xf numFmtId="9" fontId="9" fillId="4" borderId="0" xfId="1" applyNumberFormat="1" applyFont="1" applyFill="1" applyBorder="1"/>
    <xf numFmtId="166" fontId="9" fillId="3" borderId="12" xfId="0" applyNumberFormat="1" applyFont="1" applyFill="1" applyBorder="1" applyAlignment="1">
      <alignment horizontal="center"/>
    </xf>
    <xf numFmtId="166" fontId="9" fillId="3" borderId="10" xfId="0" applyNumberFormat="1" applyFont="1" applyFill="1" applyBorder="1" applyAlignment="1">
      <alignment horizontal="center"/>
    </xf>
    <xf numFmtId="0" fontId="8" fillId="0" borderId="3" xfId="0" applyFont="1" applyFill="1" applyBorder="1" applyAlignment="1">
      <alignment horizontal="center" vertical="center"/>
    </xf>
    <xf numFmtId="0" fontId="18" fillId="0" borderId="3" xfId="0" applyFont="1" applyFill="1" applyBorder="1" applyAlignment="1">
      <alignment horizontal="center" vertical="center"/>
    </xf>
    <xf numFmtId="170" fontId="8" fillId="6" borderId="3" xfId="0" applyNumberFormat="1" applyFont="1" applyFill="1" applyBorder="1" applyAlignment="1" applyProtection="1">
      <alignment horizontal="center"/>
      <protection locked="0"/>
    </xf>
    <xf numFmtId="0" fontId="9" fillId="3" borderId="3" xfId="1" applyFont="1" applyFill="1" applyBorder="1" applyAlignment="1">
      <alignment horizontal="right"/>
    </xf>
    <xf numFmtId="173" fontId="9" fillId="10" borderId="12" xfId="1" applyNumberFormat="1" applyFont="1" applyFill="1" applyBorder="1" applyAlignment="1">
      <alignment horizontal="center" vertical="center"/>
    </xf>
    <xf numFmtId="173" fontId="9" fillId="10" borderId="11" xfId="1" applyNumberFormat="1" applyFont="1" applyFill="1" applyBorder="1" applyAlignment="1">
      <alignment horizontal="center" vertical="center"/>
    </xf>
    <xf numFmtId="173" fontId="9" fillId="10" borderId="10" xfId="1" applyNumberFormat="1" applyFont="1" applyFill="1" applyBorder="1" applyAlignment="1">
      <alignment horizontal="center" vertical="center"/>
    </xf>
    <xf numFmtId="2" fontId="9" fillId="0" borderId="11" xfId="1" applyNumberFormat="1" applyFont="1" applyFill="1" applyBorder="1" applyAlignment="1">
      <alignment horizontal="right"/>
    </xf>
    <xf numFmtId="2" fontId="9" fillId="8" borderId="12" xfId="1" applyNumberFormat="1" applyFont="1" applyFill="1" applyBorder="1" applyAlignment="1">
      <alignment horizontal="right"/>
    </xf>
    <xf numFmtId="2" fontId="9" fillId="8" borderId="11" xfId="1" applyNumberFormat="1" applyFont="1" applyFill="1" applyBorder="1" applyAlignment="1">
      <alignment horizontal="right"/>
    </xf>
    <xf numFmtId="2" fontId="9" fillId="0" borderId="10" xfId="1" applyNumberFormat="1" applyFont="1" applyFill="1" applyBorder="1" applyAlignment="1">
      <alignment horizontal="right"/>
    </xf>
    <xf numFmtId="2" fontId="9" fillId="0" borderId="12" xfId="1" applyNumberFormat="1" applyFont="1" applyFill="1" applyBorder="1" applyAlignment="1">
      <alignment horizontal="right"/>
    </xf>
    <xf numFmtId="0" fontId="9" fillId="0" borderId="22" xfId="1" applyFont="1" applyFill="1" applyBorder="1"/>
    <xf numFmtId="169" fontId="9" fillId="0" borderId="22" xfId="1" applyNumberFormat="1" applyFont="1" applyFill="1" applyBorder="1"/>
    <xf numFmtId="166" fontId="9" fillId="0" borderId="22" xfId="1" applyNumberFormat="1" applyFont="1" applyFill="1" applyBorder="1"/>
    <xf numFmtId="2" fontId="9" fillId="0" borderId="22" xfId="1" applyNumberFormat="1" applyFont="1" applyFill="1" applyBorder="1" applyAlignment="1">
      <alignment horizontal="right"/>
    </xf>
    <xf numFmtId="2" fontId="9" fillId="3" borderId="11" xfId="1" applyNumberFormat="1" applyFont="1" applyFill="1" applyBorder="1" applyAlignment="1">
      <alignment horizontal="right"/>
    </xf>
    <xf numFmtId="2" fontId="9" fillId="3" borderId="12" xfId="1" applyNumberFormat="1" applyFont="1" applyFill="1" applyBorder="1" applyAlignment="1">
      <alignment horizontal="right"/>
    </xf>
    <xf numFmtId="0" fontId="9" fillId="4" borderId="12" xfId="1" applyFont="1" applyFill="1" applyBorder="1"/>
    <xf numFmtId="0" fontId="9" fillId="4" borderId="11" xfId="1" applyFont="1" applyFill="1" applyBorder="1"/>
    <xf numFmtId="0" fontId="9" fillId="4" borderId="10" xfId="1" applyFont="1" applyFill="1" applyBorder="1"/>
    <xf numFmtId="166" fontId="9" fillId="8" borderId="10" xfId="1" applyNumberFormat="1" applyFont="1" applyFill="1" applyBorder="1" applyAlignment="1">
      <alignment horizontal="right"/>
    </xf>
    <xf numFmtId="2" fontId="9" fillId="8" borderId="10" xfId="1" applyNumberFormat="1" applyFont="1" applyFill="1" applyBorder="1" applyAlignment="1">
      <alignment horizontal="right"/>
    </xf>
    <xf numFmtId="0" fontId="8" fillId="6" borderId="12" xfId="1" applyFont="1" applyFill="1" applyBorder="1" applyAlignment="1">
      <alignment horizontal="center" vertical="center" textRotation="255"/>
    </xf>
    <xf numFmtId="0" fontId="8" fillId="6" borderId="11" xfId="1" applyFont="1" applyFill="1" applyBorder="1" applyAlignment="1">
      <alignment horizontal="center" vertical="center" textRotation="255"/>
    </xf>
    <xf numFmtId="0" fontId="8" fillId="6" borderId="10" xfId="1" applyFont="1" applyFill="1" applyBorder="1" applyAlignment="1">
      <alignment horizontal="center" vertical="center" textRotation="255"/>
    </xf>
  </cellXfs>
  <cellStyles count="27">
    <cellStyle name="Comma 2" xfId="16"/>
    <cellStyle name="Euro" xfId="26"/>
    <cellStyle name="Migliaia (0)_AZIONI" xfId="3"/>
    <cellStyle name="Migliaia_AZIONI" xfId="4"/>
    <cellStyle name="Normal" xfId="0" builtinId="0"/>
    <cellStyle name="Normal 2" xfId="1"/>
    <cellStyle name="Normal 2 2" xfId="9"/>
    <cellStyle name="Normal 2 2 2" xfId="20"/>
    <cellStyle name="Normal 3" xfId="10"/>
    <cellStyle name="Normal 3 2" xfId="13"/>
    <cellStyle name="Normal 3 3" xfId="17"/>
    <cellStyle name="Normal 4" xfId="21"/>
    <cellStyle name="Normal 5" xfId="23"/>
    <cellStyle name="Normale_AZIONI" xfId="5"/>
    <cellStyle name="Percent 2" xfId="2"/>
    <cellStyle name="Percent 2 2" xfId="14"/>
    <cellStyle name="Percent 2 2 2" xfId="15"/>
    <cellStyle name="Percent 2 2 3" xfId="18"/>
    <cellStyle name="Percent 2 3" xfId="24"/>
    <cellStyle name="Percent 3" xfId="11"/>
    <cellStyle name="Percent 4" xfId="12"/>
    <cellStyle name="Percent 4 2" xfId="19"/>
    <cellStyle name="Percent 5" xfId="22"/>
    <cellStyle name="Percent 6" xfId="25"/>
    <cellStyle name="result" xfId="6"/>
    <cellStyle name="Valuta (0)_AZIONI" xfId="7"/>
    <cellStyle name="Valuta_AZIONI" xfId="8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C00000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00FF"/>
      <color rgb="FF0080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  <c:spPr>
              <a:solidFill>
                <a:schemeClr val="accent1"/>
              </a:solidFill>
            </c:spPr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42270</c:v>
                </c:pt>
                <c:pt idx="1">
                  <c:v>42271</c:v>
                </c:pt>
                <c:pt idx="2">
                  <c:v>42272</c:v>
                </c:pt>
                <c:pt idx="3">
                  <c:v>42275</c:v>
                </c:pt>
                <c:pt idx="4">
                  <c:v>42276</c:v>
                </c:pt>
                <c:pt idx="5">
                  <c:v>42277</c:v>
                </c:pt>
                <c:pt idx="6">
                  <c:v>42278</c:v>
                </c:pt>
                <c:pt idx="7">
                  <c:v>42279</c:v>
                </c:pt>
                <c:pt idx="8">
                  <c:v>42282</c:v>
                </c:pt>
                <c:pt idx="9">
                  <c:v>42283</c:v>
                </c:pt>
                <c:pt idx="10">
                  <c:v>42284</c:v>
                </c:pt>
                <c:pt idx="11">
                  <c:v>42285</c:v>
                </c:pt>
                <c:pt idx="12">
                  <c:v>42286</c:v>
                </c:pt>
                <c:pt idx="13">
                  <c:v>42289</c:v>
                </c:pt>
                <c:pt idx="14">
                  <c:v>42290</c:v>
                </c:pt>
                <c:pt idx="15">
                  <c:v>42291</c:v>
                </c:pt>
                <c:pt idx="16">
                  <c:v>42292</c:v>
                </c:pt>
                <c:pt idx="17">
                  <c:v>42293</c:v>
                </c:pt>
                <c:pt idx="18">
                  <c:v>42296</c:v>
                </c:pt>
                <c:pt idx="19">
                  <c:v>42297</c:v>
                </c:pt>
                <c:pt idx="20">
                  <c:v>42298</c:v>
                </c:pt>
                <c:pt idx="21">
                  <c:v>42299</c:v>
                </c:pt>
                <c:pt idx="22">
                  <c:v>42300</c:v>
                </c:pt>
                <c:pt idx="23">
                  <c:v>42303</c:v>
                </c:pt>
                <c:pt idx="24">
                  <c:v>42304</c:v>
                </c:pt>
                <c:pt idx="25">
                  <c:v>42305</c:v>
                </c:pt>
                <c:pt idx="26">
                  <c:v>42306</c:v>
                </c:pt>
                <c:pt idx="27">
                  <c:v>42307</c:v>
                </c:pt>
                <c:pt idx="28">
                  <c:v>42310</c:v>
                </c:pt>
                <c:pt idx="29">
                  <c:v>42311</c:v>
                </c:pt>
                <c:pt idx="30">
                  <c:v>42312</c:v>
                </c:pt>
                <c:pt idx="31">
                  <c:v>42313</c:v>
                </c:pt>
                <c:pt idx="32">
                  <c:v>42314</c:v>
                </c:pt>
                <c:pt idx="33">
                  <c:v>42317</c:v>
                </c:pt>
                <c:pt idx="34">
                  <c:v>42318</c:v>
                </c:pt>
                <c:pt idx="35">
                  <c:v>42319</c:v>
                </c:pt>
                <c:pt idx="36">
                  <c:v>42320</c:v>
                </c:pt>
                <c:pt idx="37">
                  <c:v>42321</c:v>
                </c:pt>
                <c:pt idx="38">
                  <c:v>42324</c:v>
                </c:pt>
                <c:pt idx="39">
                  <c:v>42325</c:v>
                </c:pt>
                <c:pt idx="40">
                  <c:v>42326</c:v>
                </c:pt>
                <c:pt idx="41">
                  <c:v>42327</c:v>
                </c:pt>
                <c:pt idx="42">
                  <c:v>42328</c:v>
                </c:pt>
                <c:pt idx="43">
                  <c:v>42331</c:v>
                </c:pt>
                <c:pt idx="44">
                  <c:v>42332</c:v>
                </c:pt>
                <c:pt idx="45">
                  <c:v>42333</c:v>
                </c:pt>
                <c:pt idx="46">
                  <c:v>42334</c:v>
                </c:pt>
                <c:pt idx="47">
                  <c:v>42335</c:v>
                </c:pt>
                <c:pt idx="48">
                  <c:v>42338</c:v>
                </c:pt>
                <c:pt idx="49">
                  <c:v>42339</c:v>
                </c:pt>
                <c:pt idx="50">
                  <c:v>42340</c:v>
                </c:pt>
                <c:pt idx="51">
                  <c:v>42341</c:v>
                </c:pt>
                <c:pt idx="52">
                  <c:v>42342</c:v>
                </c:pt>
                <c:pt idx="53">
                  <c:v>42345</c:v>
                </c:pt>
                <c:pt idx="54">
                  <c:v>42346</c:v>
                </c:pt>
                <c:pt idx="55">
                  <c:v>42347</c:v>
                </c:pt>
                <c:pt idx="56">
                  <c:v>42348</c:v>
                </c:pt>
                <c:pt idx="57">
                  <c:v>42349</c:v>
                </c:pt>
                <c:pt idx="58">
                  <c:v>42352</c:v>
                </c:pt>
                <c:pt idx="59">
                  <c:v>42353</c:v>
                </c:pt>
                <c:pt idx="60">
                  <c:v>42354</c:v>
                </c:pt>
                <c:pt idx="61">
                  <c:v>42355</c:v>
                </c:pt>
                <c:pt idx="62">
                  <c:v>42356</c:v>
                </c:pt>
                <c:pt idx="63">
                  <c:v>42359</c:v>
                </c:pt>
                <c:pt idx="64">
                  <c:v>42360</c:v>
                </c:pt>
                <c:pt idx="65">
                  <c:v>42361</c:v>
                </c:pt>
                <c:pt idx="66">
                  <c:v>42362</c:v>
                </c:pt>
                <c:pt idx="67">
                  <c:v>42366</c:v>
                </c:pt>
                <c:pt idx="68">
                  <c:v>42367</c:v>
                </c:pt>
                <c:pt idx="69">
                  <c:v>42368</c:v>
                </c:pt>
                <c:pt idx="70">
                  <c:v>42369</c:v>
                </c:pt>
                <c:pt idx="71">
                  <c:v>42373</c:v>
                </c:pt>
                <c:pt idx="72">
                  <c:v>42374</c:v>
                </c:pt>
                <c:pt idx="73">
                  <c:v>42375</c:v>
                </c:pt>
                <c:pt idx="74">
                  <c:v>42376</c:v>
                </c:pt>
                <c:pt idx="75">
                  <c:v>42377</c:v>
                </c:pt>
                <c:pt idx="76">
                  <c:v>42380</c:v>
                </c:pt>
                <c:pt idx="77">
                  <c:v>42381</c:v>
                </c:pt>
                <c:pt idx="78">
                  <c:v>42382</c:v>
                </c:pt>
                <c:pt idx="79">
                  <c:v>42383</c:v>
                </c:pt>
                <c:pt idx="80">
                  <c:v>42384</c:v>
                </c:pt>
                <c:pt idx="81">
                  <c:v>42387</c:v>
                </c:pt>
                <c:pt idx="82">
                  <c:v>42388</c:v>
                </c:pt>
                <c:pt idx="83">
                  <c:v>42389</c:v>
                </c:pt>
                <c:pt idx="84">
                  <c:v>42390</c:v>
                </c:pt>
                <c:pt idx="85">
                  <c:v>42391</c:v>
                </c:pt>
                <c:pt idx="86">
                  <c:v>42394</c:v>
                </c:pt>
                <c:pt idx="87">
                  <c:v>42395</c:v>
                </c:pt>
                <c:pt idx="88">
                  <c:v>42396</c:v>
                </c:pt>
                <c:pt idx="89">
                  <c:v>42397</c:v>
                </c:pt>
                <c:pt idx="90">
                  <c:v>42398</c:v>
                </c:pt>
                <c:pt idx="91">
                  <c:v>42401</c:v>
                </c:pt>
                <c:pt idx="92">
                  <c:v>42402</c:v>
                </c:pt>
                <c:pt idx="93">
                  <c:v>42403</c:v>
                </c:pt>
                <c:pt idx="94">
                  <c:v>42404</c:v>
                </c:pt>
                <c:pt idx="95">
                  <c:v>42405</c:v>
                </c:pt>
                <c:pt idx="96">
                  <c:v>42408</c:v>
                </c:pt>
                <c:pt idx="97">
                  <c:v>42409</c:v>
                </c:pt>
                <c:pt idx="98">
                  <c:v>42410</c:v>
                </c:pt>
                <c:pt idx="99">
                  <c:v>42411</c:v>
                </c:pt>
                <c:pt idx="100">
                  <c:v>42412</c:v>
                </c:pt>
                <c:pt idx="101">
                  <c:v>42415</c:v>
                </c:pt>
                <c:pt idx="102">
                  <c:v>42416</c:v>
                </c:pt>
                <c:pt idx="103">
                  <c:v>42417</c:v>
                </c:pt>
                <c:pt idx="104">
                  <c:v>42418</c:v>
                </c:pt>
                <c:pt idx="105">
                  <c:v>42419</c:v>
                </c:pt>
                <c:pt idx="106">
                  <c:v>42422</c:v>
                </c:pt>
                <c:pt idx="107">
                  <c:v>42423</c:v>
                </c:pt>
                <c:pt idx="108">
                  <c:v>42424</c:v>
                </c:pt>
                <c:pt idx="109">
                  <c:v>42425</c:v>
                </c:pt>
                <c:pt idx="110">
                  <c:v>42426</c:v>
                </c:pt>
                <c:pt idx="111">
                  <c:v>42429</c:v>
                </c:pt>
                <c:pt idx="112">
                  <c:v>42430</c:v>
                </c:pt>
                <c:pt idx="113">
                  <c:v>42431</c:v>
                </c:pt>
                <c:pt idx="114">
                  <c:v>42432</c:v>
                </c:pt>
                <c:pt idx="115">
                  <c:v>42433</c:v>
                </c:pt>
                <c:pt idx="116">
                  <c:v>42436</c:v>
                </c:pt>
                <c:pt idx="117">
                  <c:v>42437</c:v>
                </c:pt>
                <c:pt idx="118">
                  <c:v>42438</c:v>
                </c:pt>
                <c:pt idx="119">
                  <c:v>42439</c:v>
                </c:pt>
                <c:pt idx="120">
                  <c:v>42440</c:v>
                </c:pt>
                <c:pt idx="121">
                  <c:v>42443</c:v>
                </c:pt>
                <c:pt idx="122">
                  <c:v>42444</c:v>
                </c:pt>
                <c:pt idx="123">
                  <c:v>42445</c:v>
                </c:pt>
                <c:pt idx="124">
                  <c:v>42446</c:v>
                </c:pt>
                <c:pt idx="125">
                  <c:v>42447</c:v>
                </c:pt>
                <c:pt idx="126">
                  <c:v>42450</c:v>
                </c:pt>
                <c:pt idx="127">
                  <c:v>42451</c:v>
                </c:pt>
                <c:pt idx="128">
                  <c:v>42452</c:v>
                </c:pt>
                <c:pt idx="129">
                  <c:v>42453</c:v>
                </c:pt>
                <c:pt idx="130">
                  <c:v>42458</c:v>
                </c:pt>
                <c:pt idx="131">
                  <c:v>42459</c:v>
                </c:pt>
                <c:pt idx="132">
                  <c:v>42460</c:v>
                </c:pt>
                <c:pt idx="133">
                  <c:v>42461</c:v>
                </c:pt>
                <c:pt idx="134">
                  <c:v>42464</c:v>
                </c:pt>
                <c:pt idx="135">
                  <c:v>42465</c:v>
                </c:pt>
                <c:pt idx="136">
                  <c:v>42466</c:v>
                </c:pt>
                <c:pt idx="137">
                  <c:v>42467</c:v>
                </c:pt>
                <c:pt idx="138">
                  <c:v>42468</c:v>
                </c:pt>
                <c:pt idx="139">
                  <c:v>42471</c:v>
                </c:pt>
                <c:pt idx="140">
                  <c:v>42472</c:v>
                </c:pt>
                <c:pt idx="141">
                  <c:v>42473</c:v>
                </c:pt>
                <c:pt idx="142">
                  <c:v>42474</c:v>
                </c:pt>
                <c:pt idx="143">
                  <c:v>42475</c:v>
                </c:pt>
                <c:pt idx="144">
                  <c:v>42478</c:v>
                </c:pt>
                <c:pt idx="145">
                  <c:v>42479</c:v>
                </c:pt>
                <c:pt idx="146">
                  <c:v>42480</c:v>
                </c:pt>
                <c:pt idx="147">
                  <c:v>42481</c:v>
                </c:pt>
                <c:pt idx="148">
                  <c:v>42482</c:v>
                </c:pt>
                <c:pt idx="149">
                  <c:v>42485</c:v>
                </c:pt>
                <c:pt idx="150">
                  <c:v>42486</c:v>
                </c:pt>
                <c:pt idx="151">
                  <c:v>42487</c:v>
                </c:pt>
                <c:pt idx="152">
                  <c:v>42488</c:v>
                </c:pt>
                <c:pt idx="153">
                  <c:v>42489</c:v>
                </c:pt>
                <c:pt idx="154">
                  <c:v>42492</c:v>
                </c:pt>
                <c:pt idx="155">
                  <c:v>42493</c:v>
                </c:pt>
                <c:pt idx="156">
                  <c:v>42494</c:v>
                </c:pt>
                <c:pt idx="157">
                  <c:v>42495</c:v>
                </c:pt>
                <c:pt idx="158">
                  <c:v>42496</c:v>
                </c:pt>
                <c:pt idx="159">
                  <c:v>42499</c:v>
                </c:pt>
                <c:pt idx="160">
                  <c:v>42500</c:v>
                </c:pt>
                <c:pt idx="161">
                  <c:v>42501</c:v>
                </c:pt>
                <c:pt idx="162">
                  <c:v>42502</c:v>
                </c:pt>
                <c:pt idx="163">
                  <c:v>42503</c:v>
                </c:pt>
                <c:pt idx="164">
                  <c:v>42506</c:v>
                </c:pt>
                <c:pt idx="165">
                  <c:v>42507</c:v>
                </c:pt>
                <c:pt idx="166">
                  <c:v>42508</c:v>
                </c:pt>
                <c:pt idx="167">
                  <c:v>42509</c:v>
                </c:pt>
                <c:pt idx="168">
                  <c:v>42510</c:v>
                </c:pt>
                <c:pt idx="169">
                  <c:v>42513</c:v>
                </c:pt>
                <c:pt idx="170">
                  <c:v>42514</c:v>
                </c:pt>
                <c:pt idx="171">
                  <c:v>42515</c:v>
                </c:pt>
                <c:pt idx="172">
                  <c:v>42516</c:v>
                </c:pt>
                <c:pt idx="173">
                  <c:v>42517</c:v>
                </c:pt>
                <c:pt idx="174">
                  <c:v>42520</c:v>
                </c:pt>
                <c:pt idx="175">
                  <c:v>42521</c:v>
                </c:pt>
                <c:pt idx="176">
                  <c:v>42522</c:v>
                </c:pt>
                <c:pt idx="177">
                  <c:v>42523</c:v>
                </c:pt>
                <c:pt idx="178">
                  <c:v>42524</c:v>
                </c:pt>
                <c:pt idx="179">
                  <c:v>42527</c:v>
                </c:pt>
                <c:pt idx="180">
                  <c:v>42528</c:v>
                </c:pt>
                <c:pt idx="181">
                  <c:v>42529</c:v>
                </c:pt>
                <c:pt idx="182">
                  <c:v>42530</c:v>
                </c:pt>
                <c:pt idx="183">
                  <c:v>42531</c:v>
                </c:pt>
                <c:pt idx="184">
                  <c:v>42534</c:v>
                </c:pt>
                <c:pt idx="185">
                  <c:v>42535</c:v>
                </c:pt>
                <c:pt idx="186">
                  <c:v>42536</c:v>
                </c:pt>
                <c:pt idx="187">
                  <c:v>42537</c:v>
                </c:pt>
                <c:pt idx="188">
                  <c:v>42538</c:v>
                </c:pt>
                <c:pt idx="189">
                  <c:v>42541</c:v>
                </c:pt>
                <c:pt idx="190">
                  <c:v>42542</c:v>
                </c:pt>
                <c:pt idx="191">
                  <c:v>42543</c:v>
                </c:pt>
                <c:pt idx="192">
                  <c:v>42544</c:v>
                </c:pt>
                <c:pt idx="193">
                  <c:v>42545</c:v>
                </c:pt>
                <c:pt idx="194">
                  <c:v>42548</c:v>
                </c:pt>
                <c:pt idx="195">
                  <c:v>42549</c:v>
                </c:pt>
                <c:pt idx="196">
                  <c:v>42550</c:v>
                </c:pt>
                <c:pt idx="197">
                  <c:v>42551</c:v>
                </c:pt>
                <c:pt idx="198">
                  <c:v>42552</c:v>
                </c:pt>
                <c:pt idx="199">
                  <c:v>42555</c:v>
                </c:pt>
                <c:pt idx="200">
                  <c:v>42556</c:v>
                </c:pt>
                <c:pt idx="201">
                  <c:v>42557</c:v>
                </c:pt>
                <c:pt idx="202">
                  <c:v>42558</c:v>
                </c:pt>
                <c:pt idx="203">
                  <c:v>42559</c:v>
                </c:pt>
                <c:pt idx="204">
                  <c:v>42562</c:v>
                </c:pt>
                <c:pt idx="205">
                  <c:v>42563</c:v>
                </c:pt>
                <c:pt idx="206">
                  <c:v>42564</c:v>
                </c:pt>
                <c:pt idx="207">
                  <c:v>42565</c:v>
                </c:pt>
                <c:pt idx="208">
                  <c:v>42566</c:v>
                </c:pt>
                <c:pt idx="209">
                  <c:v>42569</c:v>
                </c:pt>
                <c:pt idx="210">
                  <c:v>42570</c:v>
                </c:pt>
                <c:pt idx="211">
                  <c:v>42571</c:v>
                </c:pt>
                <c:pt idx="212">
                  <c:v>42572</c:v>
                </c:pt>
                <c:pt idx="213">
                  <c:v>42573</c:v>
                </c:pt>
                <c:pt idx="214">
                  <c:v>42576</c:v>
                </c:pt>
                <c:pt idx="215">
                  <c:v>42577</c:v>
                </c:pt>
                <c:pt idx="216">
                  <c:v>42578</c:v>
                </c:pt>
                <c:pt idx="217">
                  <c:v>42579</c:v>
                </c:pt>
                <c:pt idx="218">
                  <c:v>42580</c:v>
                </c:pt>
                <c:pt idx="219">
                  <c:v>42583</c:v>
                </c:pt>
                <c:pt idx="220">
                  <c:v>42584</c:v>
                </c:pt>
                <c:pt idx="221">
                  <c:v>42585</c:v>
                </c:pt>
                <c:pt idx="222">
                  <c:v>42586</c:v>
                </c:pt>
                <c:pt idx="223">
                  <c:v>42587</c:v>
                </c:pt>
                <c:pt idx="224">
                  <c:v>42590</c:v>
                </c:pt>
                <c:pt idx="225">
                  <c:v>42591</c:v>
                </c:pt>
                <c:pt idx="226">
                  <c:v>42592</c:v>
                </c:pt>
                <c:pt idx="227">
                  <c:v>42593</c:v>
                </c:pt>
                <c:pt idx="228">
                  <c:v>42594</c:v>
                </c:pt>
                <c:pt idx="229">
                  <c:v>42597</c:v>
                </c:pt>
                <c:pt idx="230">
                  <c:v>42598</c:v>
                </c:pt>
                <c:pt idx="231">
                  <c:v>42599</c:v>
                </c:pt>
                <c:pt idx="232">
                  <c:v>42600</c:v>
                </c:pt>
                <c:pt idx="233">
                  <c:v>42601</c:v>
                </c:pt>
                <c:pt idx="234">
                  <c:v>42604</c:v>
                </c:pt>
                <c:pt idx="235">
                  <c:v>42605</c:v>
                </c:pt>
                <c:pt idx="236">
                  <c:v>42606</c:v>
                </c:pt>
                <c:pt idx="237">
                  <c:v>42607</c:v>
                </c:pt>
                <c:pt idx="238">
                  <c:v>42608</c:v>
                </c:pt>
                <c:pt idx="239">
                  <c:v>42611</c:v>
                </c:pt>
                <c:pt idx="240">
                  <c:v>42612</c:v>
                </c:pt>
                <c:pt idx="241">
                  <c:v>42613</c:v>
                </c:pt>
                <c:pt idx="242">
                  <c:v>42614</c:v>
                </c:pt>
                <c:pt idx="243">
                  <c:v>42615</c:v>
                </c:pt>
                <c:pt idx="244">
                  <c:v>42618</c:v>
                </c:pt>
                <c:pt idx="245">
                  <c:v>42619</c:v>
                </c:pt>
                <c:pt idx="246">
                  <c:v>42620</c:v>
                </c:pt>
                <c:pt idx="247">
                  <c:v>42621</c:v>
                </c:pt>
                <c:pt idx="248">
                  <c:v>42622</c:v>
                </c:pt>
                <c:pt idx="249">
                  <c:v>42625</c:v>
                </c:pt>
                <c:pt idx="250">
                  <c:v>42626</c:v>
                </c:pt>
                <c:pt idx="251">
                  <c:v>42627</c:v>
                </c:pt>
                <c:pt idx="252">
                  <c:v>42628</c:v>
                </c:pt>
                <c:pt idx="253">
                  <c:v>42629</c:v>
                </c:pt>
                <c:pt idx="254">
                  <c:v>42632</c:v>
                </c:pt>
                <c:pt idx="255">
                  <c:v>42633</c:v>
                </c:pt>
                <c:pt idx="256">
                  <c:v>42634</c:v>
                </c:pt>
                <c:pt idx="257">
                  <c:v>42635</c:v>
                </c:pt>
                <c:pt idx="258">
                  <c:v>42636</c:v>
                </c:pt>
                <c:pt idx="259">
                  <c:v>42639</c:v>
                </c:pt>
                <c:pt idx="260">
                  <c:v>42640</c:v>
                </c:pt>
                <c:pt idx="261">
                  <c:v>42641</c:v>
                </c:pt>
                <c:pt idx="262">
                  <c:v>42642</c:v>
                </c:pt>
                <c:pt idx="263">
                  <c:v>42643</c:v>
                </c:pt>
                <c:pt idx="264">
                  <c:v>42646</c:v>
                </c:pt>
                <c:pt idx="265">
                  <c:v>42647</c:v>
                </c:pt>
                <c:pt idx="266">
                  <c:v>42648</c:v>
                </c:pt>
                <c:pt idx="267">
                  <c:v>42649</c:v>
                </c:pt>
                <c:pt idx="268">
                  <c:v>42650</c:v>
                </c:pt>
                <c:pt idx="269">
                  <c:v>42653</c:v>
                </c:pt>
                <c:pt idx="270">
                  <c:v>42654</c:v>
                </c:pt>
                <c:pt idx="271">
                  <c:v>42655</c:v>
                </c:pt>
                <c:pt idx="272">
                  <c:v>42656</c:v>
                </c:pt>
                <c:pt idx="273">
                  <c:v>42657</c:v>
                </c:pt>
                <c:pt idx="274">
                  <c:v>42660</c:v>
                </c:pt>
                <c:pt idx="275">
                  <c:v>42661</c:v>
                </c:pt>
                <c:pt idx="276">
                  <c:v>42662</c:v>
                </c:pt>
                <c:pt idx="277">
                  <c:v>42663</c:v>
                </c:pt>
                <c:pt idx="278">
                  <c:v>42664</c:v>
                </c:pt>
                <c:pt idx="279">
                  <c:v>42667</c:v>
                </c:pt>
                <c:pt idx="280">
                  <c:v>42668</c:v>
                </c:pt>
                <c:pt idx="281">
                  <c:v>42669</c:v>
                </c:pt>
                <c:pt idx="282">
                  <c:v>42670</c:v>
                </c:pt>
                <c:pt idx="283">
                  <c:v>42671</c:v>
                </c:pt>
                <c:pt idx="284">
                  <c:v>42674</c:v>
                </c:pt>
                <c:pt idx="285">
                  <c:v>42675</c:v>
                </c:pt>
                <c:pt idx="286">
                  <c:v>42676</c:v>
                </c:pt>
                <c:pt idx="287">
                  <c:v>42677</c:v>
                </c:pt>
                <c:pt idx="288">
                  <c:v>42678</c:v>
                </c:pt>
                <c:pt idx="289">
                  <c:v>42681</c:v>
                </c:pt>
                <c:pt idx="290">
                  <c:v>42682</c:v>
                </c:pt>
                <c:pt idx="291">
                  <c:v>42683</c:v>
                </c:pt>
                <c:pt idx="292">
                  <c:v>42684</c:v>
                </c:pt>
                <c:pt idx="293">
                  <c:v>42685</c:v>
                </c:pt>
                <c:pt idx="294">
                  <c:v>42688</c:v>
                </c:pt>
                <c:pt idx="295">
                  <c:v>42689</c:v>
                </c:pt>
                <c:pt idx="296">
                  <c:v>42690</c:v>
                </c:pt>
                <c:pt idx="297">
                  <c:v>42691</c:v>
                </c:pt>
                <c:pt idx="298">
                  <c:v>42692</c:v>
                </c:pt>
                <c:pt idx="299">
                  <c:v>42695</c:v>
                </c:pt>
                <c:pt idx="300">
                  <c:v>42696</c:v>
                </c:pt>
                <c:pt idx="301">
                  <c:v>42697</c:v>
                </c:pt>
                <c:pt idx="302">
                  <c:v>42698</c:v>
                </c:pt>
                <c:pt idx="303">
                  <c:v>42699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42737</c:v>
                </c:pt>
                <c:pt idx="329">
                  <c:v>42738</c:v>
                </c:pt>
                <c:pt idx="330">
                  <c:v>42739</c:v>
                </c:pt>
                <c:pt idx="331">
                  <c:v>42740</c:v>
                </c:pt>
                <c:pt idx="332">
                  <c:v>42741</c:v>
                </c:pt>
                <c:pt idx="333">
                  <c:v>42744</c:v>
                </c:pt>
                <c:pt idx="334">
                  <c:v>42745</c:v>
                </c:pt>
                <c:pt idx="335">
                  <c:v>42746</c:v>
                </c:pt>
                <c:pt idx="336">
                  <c:v>42747</c:v>
                </c:pt>
                <c:pt idx="337">
                  <c:v>42748</c:v>
                </c:pt>
                <c:pt idx="338">
                  <c:v>42751</c:v>
                </c:pt>
                <c:pt idx="339">
                  <c:v>42752</c:v>
                </c:pt>
                <c:pt idx="340">
                  <c:v>42753</c:v>
                </c:pt>
                <c:pt idx="341">
                  <c:v>42754</c:v>
                </c:pt>
                <c:pt idx="342">
                  <c:v>42755</c:v>
                </c:pt>
                <c:pt idx="343">
                  <c:v>42758</c:v>
                </c:pt>
                <c:pt idx="344">
                  <c:v>42759</c:v>
                </c:pt>
                <c:pt idx="345">
                  <c:v>42760</c:v>
                </c:pt>
                <c:pt idx="346">
                  <c:v>42761</c:v>
                </c:pt>
                <c:pt idx="347">
                  <c:v>42762</c:v>
                </c:pt>
                <c:pt idx="348">
                  <c:v>42765</c:v>
                </c:pt>
                <c:pt idx="349">
                  <c:v>42766</c:v>
                </c:pt>
                <c:pt idx="350">
                  <c:v>42767</c:v>
                </c:pt>
                <c:pt idx="351">
                  <c:v>42768</c:v>
                </c:pt>
                <c:pt idx="352">
                  <c:v>42769</c:v>
                </c:pt>
                <c:pt idx="353">
                  <c:v>42772</c:v>
                </c:pt>
                <c:pt idx="354">
                  <c:v>42773</c:v>
                </c:pt>
                <c:pt idx="355">
                  <c:v>42774</c:v>
                </c:pt>
                <c:pt idx="356">
                  <c:v>42775</c:v>
                </c:pt>
                <c:pt idx="357">
                  <c:v>42776</c:v>
                </c:pt>
                <c:pt idx="358">
                  <c:v>42779</c:v>
                </c:pt>
                <c:pt idx="359">
                  <c:v>42780</c:v>
                </c:pt>
                <c:pt idx="360">
                  <c:v>42781</c:v>
                </c:pt>
                <c:pt idx="361">
                  <c:v>42782</c:v>
                </c:pt>
                <c:pt idx="362">
                  <c:v>42783</c:v>
                </c:pt>
                <c:pt idx="363">
                  <c:v>42786</c:v>
                </c:pt>
                <c:pt idx="364">
                  <c:v>42787</c:v>
                </c:pt>
                <c:pt idx="365">
                  <c:v>42788</c:v>
                </c:pt>
                <c:pt idx="366">
                  <c:v>42789</c:v>
                </c:pt>
                <c:pt idx="367">
                  <c:v>42790</c:v>
                </c:pt>
                <c:pt idx="368">
                  <c:v>42793</c:v>
                </c:pt>
                <c:pt idx="369">
                  <c:v>42794</c:v>
                </c:pt>
                <c:pt idx="370">
                  <c:v>42795</c:v>
                </c:pt>
                <c:pt idx="371">
                  <c:v>42796</c:v>
                </c:pt>
                <c:pt idx="372">
                  <c:v>42797</c:v>
                </c:pt>
                <c:pt idx="373">
                  <c:v>42800</c:v>
                </c:pt>
                <c:pt idx="374">
                  <c:v>42801</c:v>
                </c:pt>
                <c:pt idx="375">
                  <c:v>42802</c:v>
                </c:pt>
                <c:pt idx="376">
                  <c:v>42803</c:v>
                </c:pt>
                <c:pt idx="377">
                  <c:v>42804</c:v>
                </c:pt>
                <c:pt idx="378">
                  <c:v>42807</c:v>
                </c:pt>
                <c:pt idx="379">
                  <c:v>42808</c:v>
                </c:pt>
                <c:pt idx="380">
                  <c:v>42809</c:v>
                </c:pt>
                <c:pt idx="381">
                  <c:v>42810</c:v>
                </c:pt>
                <c:pt idx="382">
                  <c:v>42811</c:v>
                </c:pt>
                <c:pt idx="383">
                  <c:v>42814</c:v>
                </c:pt>
                <c:pt idx="384">
                  <c:v>42815</c:v>
                </c:pt>
                <c:pt idx="385">
                  <c:v>42816</c:v>
                </c:pt>
                <c:pt idx="386">
                  <c:v>42817</c:v>
                </c:pt>
                <c:pt idx="387">
                  <c:v>42818</c:v>
                </c:pt>
                <c:pt idx="388">
                  <c:v>42821</c:v>
                </c:pt>
                <c:pt idx="389">
                  <c:v>42822</c:v>
                </c:pt>
                <c:pt idx="390">
                  <c:v>42823</c:v>
                </c:pt>
                <c:pt idx="391">
                  <c:v>42824</c:v>
                </c:pt>
                <c:pt idx="392">
                  <c:v>42825</c:v>
                </c:pt>
                <c:pt idx="393">
                  <c:v>42828</c:v>
                </c:pt>
                <c:pt idx="394">
                  <c:v>42829</c:v>
                </c:pt>
                <c:pt idx="395">
                  <c:v>42830</c:v>
                </c:pt>
                <c:pt idx="396">
                  <c:v>42831</c:v>
                </c:pt>
                <c:pt idx="397">
                  <c:v>42832</c:v>
                </c:pt>
                <c:pt idx="398">
                  <c:v>42835</c:v>
                </c:pt>
                <c:pt idx="399">
                  <c:v>42836</c:v>
                </c:pt>
                <c:pt idx="400">
                  <c:v>42837</c:v>
                </c:pt>
                <c:pt idx="401">
                  <c:v>42838</c:v>
                </c:pt>
                <c:pt idx="402">
                  <c:v>42843</c:v>
                </c:pt>
                <c:pt idx="403">
                  <c:v>42844</c:v>
                </c:pt>
                <c:pt idx="404">
                  <c:v>42845</c:v>
                </c:pt>
                <c:pt idx="405">
                  <c:v>42846</c:v>
                </c:pt>
                <c:pt idx="406">
                  <c:v>42849</c:v>
                </c:pt>
                <c:pt idx="407">
                  <c:v>42850</c:v>
                </c:pt>
                <c:pt idx="408">
                  <c:v>42851</c:v>
                </c:pt>
                <c:pt idx="409">
                  <c:v>42852</c:v>
                </c:pt>
                <c:pt idx="410">
                  <c:v>42853</c:v>
                </c:pt>
                <c:pt idx="411">
                  <c:v>42857</c:v>
                </c:pt>
                <c:pt idx="412">
                  <c:v>42858</c:v>
                </c:pt>
                <c:pt idx="413">
                  <c:v>42859</c:v>
                </c:pt>
                <c:pt idx="414">
                  <c:v>42860</c:v>
                </c:pt>
                <c:pt idx="415">
                  <c:v>42863</c:v>
                </c:pt>
                <c:pt idx="416">
                  <c:v>42864</c:v>
                </c:pt>
                <c:pt idx="417">
                  <c:v>42865</c:v>
                </c:pt>
                <c:pt idx="418">
                  <c:v>42866</c:v>
                </c:pt>
                <c:pt idx="419">
                  <c:v>42867</c:v>
                </c:pt>
                <c:pt idx="420">
                  <c:v>42870</c:v>
                </c:pt>
                <c:pt idx="421">
                  <c:v>42871</c:v>
                </c:pt>
                <c:pt idx="422">
                  <c:v>42872</c:v>
                </c:pt>
                <c:pt idx="423">
                  <c:v>42873</c:v>
                </c:pt>
                <c:pt idx="424">
                  <c:v>42874</c:v>
                </c:pt>
                <c:pt idx="425">
                  <c:v>42877</c:v>
                </c:pt>
                <c:pt idx="426">
                  <c:v>42878</c:v>
                </c:pt>
                <c:pt idx="427">
                  <c:v>42879</c:v>
                </c:pt>
                <c:pt idx="428">
                  <c:v>42880</c:v>
                </c:pt>
                <c:pt idx="429">
                  <c:v>42881</c:v>
                </c:pt>
                <c:pt idx="430">
                  <c:v>42884</c:v>
                </c:pt>
                <c:pt idx="431">
                  <c:v>42885</c:v>
                </c:pt>
                <c:pt idx="432">
                  <c:v>42886</c:v>
                </c:pt>
                <c:pt idx="433">
                  <c:v>42887</c:v>
                </c:pt>
                <c:pt idx="434">
                  <c:v>42888</c:v>
                </c:pt>
                <c:pt idx="435">
                  <c:v>42891</c:v>
                </c:pt>
                <c:pt idx="436">
                  <c:v>42892</c:v>
                </c:pt>
                <c:pt idx="437">
                  <c:v>42893</c:v>
                </c:pt>
                <c:pt idx="438">
                  <c:v>42894</c:v>
                </c:pt>
                <c:pt idx="439">
                  <c:v>42895</c:v>
                </c:pt>
                <c:pt idx="440">
                  <c:v>42898</c:v>
                </c:pt>
                <c:pt idx="441">
                  <c:v>42899</c:v>
                </c:pt>
                <c:pt idx="442">
                  <c:v>42900</c:v>
                </c:pt>
                <c:pt idx="443">
                  <c:v>42901</c:v>
                </c:pt>
                <c:pt idx="444">
                  <c:v>42902</c:v>
                </c:pt>
                <c:pt idx="445">
                  <c:v>42905</c:v>
                </c:pt>
                <c:pt idx="446">
                  <c:v>42906</c:v>
                </c:pt>
                <c:pt idx="447">
                  <c:v>42907</c:v>
                </c:pt>
                <c:pt idx="448">
                  <c:v>42908</c:v>
                </c:pt>
                <c:pt idx="449">
                  <c:v>42909</c:v>
                </c:pt>
                <c:pt idx="450">
                  <c:v>42912</c:v>
                </c:pt>
                <c:pt idx="451">
                  <c:v>42913</c:v>
                </c:pt>
                <c:pt idx="452">
                  <c:v>42914</c:v>
                </c:pt>
                <c:pt idx="453">
                  <c:v>42915</c:v>
                </c:pt>
                <c:pt idx="454">
                  <c:v>42916</c:v>
                </c:pt>
                <c:pt idx="455">
                  <c:v>42919</c:v>
                </c:pt>
                <c:pt idx="456">
                  <c:v>42920</c:v>
                </c:pt>
                <c:pt idx="457">
                  <c:v>42921</c:v>
                </c:pt>
                <c:pt idx="458">
                  <c:v>42922</c:v>
                </c:pt>
                <c:pt idx="459">
                  <c:v>42923</c:v>
                </c:pt>
                <c:pt idx="460">
                  <c:v>42926</c:v>
                </c:pt>
                <c:pt idx="461">
                  <c:v>42927</c:v>
                </c:pt>
                <c:pt idx="462">
                  <c:v>42928</c:v>
                </c:pt>
                <c:pt idx="463">
                  <c:v>42929</c:v>
                </c:pt>
                <c:pt idx="464">
                  <c:v>42930</c:v>
                </c:pt>
                <c:pt idx="465">
                  <c:v>42933</c:v>
                </c:pt>
                <c:pt idx="466">
                  <c:v>42934</c:v>
                </c:pt>
                <c:pt idx="467">
                  <c:v>42935</c:v>
                </c:pt>
                <c:pt idx="468">
                  <c:v>42936</c:v>
                </c:pt>
                <c:pt idx="469">
                  <c:v>42937</c:v>
                </c:pt>
                <c:pt idx="470">
                  <c:v>42940</c:v>
                </c:pt>
                <c:pt idx="471">
                  <c:v>42941</c:v>
                </c:pt>
                <c:pt idx="472">
                  <c:v>42942</c:v>
                </c:pt>
                <c:pt idx="473">
                  <c:v>42943</c:v>
                </c:pt>
                <c:pt idx="474">
                  <c:v>42944</c:v>
                </c:pt>
                <c:pt idx="475">
                  <c:v>42947</c:v>
                </c:pt>
                <c:pt idx="476">
                  <c:v>42948</c:v>
                </c:pt>
                <c:pt idx="477">
                  <c:v>42949</c:v>
                </c:pt>
                <c:pt idx="478">
                  <c:v>42950</c:v>
                </c:pt>
                <c:pt idx="479">
                  <c:v>42951</c:v>
                </c:pt>
                <c:pt idx="480">
                  <c:v>42954</c:v>
                </c:pt>
                <c:pt idx="481">
                  <c:v>42955</c:v>
                </c:pt>
                <c:pt idx="482">
                  <c:v>42956</c:v>
                </c:pt>
                <c:pt idx="483">
                  <c:v>42957</c:v>
                </c:pt>
                <c:pt idx="484">
                  <c:v>42958</c:v>
                </c:pt>
                <c:pt idx="485">
                  <c:v>42961</c:v>
                </c:pt>
                <c:pt idx="486">
                  <c:v>42962</c:v>
                </c:pt>
                <c:pt idx="487">
                  <c:v>42963</c:v>
                </c:pt>
                <c:pt idx="488">
                  <c:v>42964</c:v>
                </c:pt>
                <c:pt idx="489">
                  <c:v>42965</c:v>
                </c:pt>
                <c:pt idx="490">
                  <c:v>42968</c:v>
                </c:pt>
                <c:pt idx="491">
                  <c:v>42969</c:v>
                </c:pt>
                <c:pt idx="492">
                  <c:v>42970</c:v>
                </c:pt>
                <c:pt idx="493">
                  <c:v>42971</c:v>
                </c:pt>
                <c:pt idx="494">
                  <c:v>42972</c:v>
                </c:pt>
                <c:pt idx="495">
                  <c:v>42975</c:v>
                </c:pt>
                <c:pt idx="496">
                  <c:v>42976</c:v>
                </c:pt>
                <c:pt idx="497">
                  <c:v>42977</c:v>
                </c:pt>
                <c:pt idx="498">
                  <c:v>42978</c:v>
                </c:pt>
                <c:pt idx="499">
                  <c:v>42979</c:v>
                </c:pt>
                <c:pt idx="500">
                  <c:v>42982</c:v>
                </c:pt>
                <c:pt idx="501">
                  <c:v>42983</c:v>
                </c:pt>
                <c:pt idx="502">
                  <c:v>42984</c:v>
                </c:pt>
                <c:pt idx="503">
                  <c:v>42985</c:v>
                </c:pt>
                <c:pt idx="504">
                  <c:v>42986</c:v>
                </c:pt>
                <c:pt idx="505">
                  <c:v>42989</c:v>
                </c:pt>
                <c:pt idx="506">
                  <c:v>42990</c:v>
                </c:pt>
                <c:pt idx="507">
                  <c:v>42991</c:v>
                </c:pt>
                <c:pt idx="508">
                  <c:v>42992</c:v>
                </c:pt>
                <c:pt idx="509">
                  <c:v>42993</c:v>
                </c:pt>
                <c:pt idx="510">
                  <c:v>42996</c:v>
                </c:pt>
                <c:pt idx="511">
                  <c:v>42997</c:v>
                </c:pt>
                <c:pt idx="512">
                  <c:v>42998</c:v>
                </c:pt>
                <c:pt idx="513">
                  <c:v>42999</c:v>
                </c:pt>
                <c:pt idx="514">
                  <c:v>43000</c:v>
                </c:pt>
                <c:pt idx="515">
                  <c:v>43003</c:v>
                </c:pt>
                <c:pt idx="516">
                  <c:v>43004</c:v>
                </c:pt>
                <c:pt idx="517">
                  <c:v>43005</c:v>
                </c:pt>
                <c:pt idx="518">
                  <c:v>43012</c:v>
                </c:pt>
                <c:pt idx="519">
                  <c:v>43019</c:v>
                </c:pt>
                <c:pt idx="520">
                  <c:v>43026</c:v>
                </c:pt>
                <c:pt idx="521">
                  <c:v>43033</c:v>
                </c:pt>
                <c:pt idx="522">
                  <c:v>43040</c:v>
                </c:pt>
                <c:pt idx="523">
                  <c:v>43047</c:v>
                </c:pt>
                <c:pt idx="524">
                  <c:v>43054</c:v>
                </c:pt>
                <c:pt idx="525">
                  <c:v>43061</c:v>
                </c:pt>
                <c:pt idx="526">
                  <c:v>43068</c:v>
                </c:pt>
                <c:pt idx="527">
                  <c:v>43075</c:v>
                </c:pt>
                <c:pt idx="528">
                  <c:v>43082</c:v>
                </c:pt>
                <c:pt idx="529">
                  <c:v>43089</c:v>
                </c:pt>
                <c:pt idx="530">
                  <c:v>43098</c:v>
                </c:pt>
                <c:pt idx="531">
                  <c:v>43105</c:v>
                </c:pt>
                <c:pt idx="532">
                  <c:v>43112</c:v>
                </c:pt>
                <c:pt idx="533">
                  <c:v>43119</c:v>
                </c:pt>
                <c:pt idx="534">
                  <c:v>43126</c:v>
                </c:pt>
                <c:pt idx="535">
                  <c:v>43133</c:v>
                </c:pt>
                <c:pt idx="536">
                  <c:v>43140</c:v>
                </c:pt>
                <c:pt idx="537">
                  <c:v>43147</c:v>
                </c:pt>
                <c:pt idx="538">
                  <c:v>43154</c:v>
                </c:pt>
                <c:pt idx="539">
                  <c:v>43161</c:v>
                </c:pt>
                <c:pt idx="540">
                  <c:v>43168</c:v>
                </c:pt>
                <c:pt idx="541">
                  <c:v>43175</c:v>
                </c:pt>
                <c:pt idx="542">
                  <c:v>43182</c:v>
                </c:pt>
                <c:pt idx="543">
                  <c:v>43193</c:v>
                </c:pt>
                <c:pt idx="544">
                  <c:v>43196</c:v>
                </c:pt>
                <c:pt idx="545">
                  <c:v>43203</c:v>
                </c:pt>
                <c:pt idx="546">
                  <c:v>43210</c:v>
                </c:pt>
                <c:pt idx="547">
                  <c:v>43217</c:v>
                </c:pt>
                <c:pt idx="548">
                  <c:v>43224</c:v>
                </c:pt>
                <c:pt idx="549">
                  <c:v>43231</c:v>
                </c:pt>
                <c:pt idx="550">
                  <c:v>43238</c:v>
                </c:pt>
                <c:pt idx="551">
                  <c:v>43245</c:v>
                </c:pt>
                <c:pt idx="552">
                  <c:v>43252</c:v>
                </c:pt>
                <c:pt idx="553">
                  <c:v>43259</c:v>
                </c:pt>
                <c:pt idx="554">
                  <c:v>43266</c:v>
                </c:pt>
                <c:pt idx="555">
                  <c:v>43273</c:v>
                </c:pt>
                <c:pt idx="556">
                  <c:v>43280</c:v>
                </c:pt>
                <c:pt idx="557">
                  <c:v>43287</c:v>
                </c:pt>
                <c:pt idx="558">
                  <c:v>43294</c:v>
                </c:pt>
                <c:pt idx="559">
                  <c:v>43301</c:v>
                </c:pt>
                <c:pt idx="560">
                  <c:v>43308</c:v>
                </c:pt>
                <c:pt idx="561">
                  <c:v>43315</c:v>
                </c:pt>
                <c:pt idx="562">
                  <c:v>43322</c:v>
                </c:pt>
                <c:pt idx="563">
                  <c:v>43329</c:v>
                </c:pt>
                <c:pt idx="564">
                  <c:v>43336</c:v>
                </c:pt>
                <c:pt idx="565">
                  <c:v>43343</c:v>
                </c:pt>
                <c:pt idx="566">
                  <c:v>43350</c:v>
                </c:pt>
                <c:pt idx="567">
                  <c:v>43357</c:v>
                </c:pt>
                <c:pt idx="568">
                  <c:v>43364</c:v>
                </c:pt>
                <c:pt idx="569">
                  <c:v>43371</c:v>
                </c:pt>
                <c:pt idx="570">
                  <c:v>43378</c:v>
                </c:pt>
                <c:pt idx="571">
                  <c:v>43385</c:v>
                </c:pt>
                <c:pt idx="572">
                  <c:v>43392</c:v>
                </c:pt>
                <c:pt idx="573">
                  <c:v>43399</c:v>
                </c:pt>
                <c:pt idx="574">
                  <c:v>43406</c:v>
                </c:pt>
                <c:pt idx="575">
                  <c:v>43413</c:v>
                </c:pt>
                <c:pt idx="576">
                  <c:v>43420</c:v>
                </c:pt>
                <c:pt idx="577">
                  <c:v>43427</c:v>
                </c:pt>
                <c:pt idx="578">
                  <c:v>43434</c:v>
                </c:pt>
                <c:pt idx="579">
                  <c:v>43441</c:v>
                </c:pt>
                <c:pt idx="580">
                  <c:v>43448</c:v>
                </c:pt>
                <c:pt idx="581">
                  <c:v>43455</c:v>
                </c:pt>
                <c:pt idx="582">
                  <c:v>43465</c:v>
                </c:pt>
                <c:pt idx="583">
                  <c:v>43472</c:v>
                </c:pt>
                <c:pt idx="584">
                  <c:v>43479</c:v>
                </c:pt>
                <c:pt idx="585">
                  <c:v>43486</c:v>
                </c:pt>
                <c:pt idx="586">
                  <c:v>43493</c:v>
                </c:pt>
                <c:pt idx="587">
                  <c:v>43500</c:v>
                </c:pt>
                <c:pt idx="588">
                  <c:v>43507</c:v>
                </c:pt>
                <c:pt idx="589">
                  <c:v>43514</c:v>
                </c:pt>
                <c:pt idx="590">
                  <c:v>43521</c:v>
                </c:pt>
                <c:pt idx="591">
                  <c:v>43528</c:v>
                </c:pt>
                <c:pt idx="592">
                  <c:v>43535</c:v>
                </c:pt>
                <c:pt idx="593">
                  <c:v>43542</c:v>
                </c:pt>
                <c:pt idx="594">
                  <c:v>43549</c:v>
                </c:pt>
                <c:pt idx="595">
                  <c:v>43556</c:v>
                </c:pt>
                <c:pt idx="596">
                  <c:v>43563</c:v>
                </c:pt>
                <c:pt idx="597">
                  <c:v>43570</c:v>
                </c:pt>
                <c:pt idx="598">
                  <c:v>43579</c:v>
                </c:pt>
                <c:pt idx="599">
                  <c:v>43584</c:v>
                </c:pt>
                <c:pt idx="600">
                  <c:v>43591</c:v>
                </c:pt>
                <c:pt idx="601">
                  <c:v>43598</c:v>
                </c:pt>
                <c:pt idx="602">
                  <c:v>43605</c:v>
                </c:pt>
                <c:pt idx="603">
                  <c:v>43612</c:v>
                </c:pt>
                <c:pt idx="604">
                  <c:v>43619</c:v>
                </c:pt>
                <c:pt idx="605">
                  <c:v>43626</c:v>
                </c:pt>
                <c:pt idx="606">
                  <c:v>43633</c:v>
                </c:pt>
                <c:pt idx="607">
                  <c:v>43640</c:v>
                </c:pt>
                <c:pt idx="608">
                  <c:v>43647</c:v>
                </c:pt>
                <c:pt idx="609">
                  <c:v>43654</c:v>
                </c:pt>
                <c:pt idx="610">
                  <c:v>43661</c:v>
                </c:pt>
                <c:pt idx="611">
                  <c:v>43668</c:v>
                </c:pt>
                <c:pt idx="612">
                  <c:v>43675</c:v>
                </c:pt>
                <c:pt idx="613">
                  <c:v>43682</c:v>
                </c:pt>
                <c:pt idx="614">
                  <c:v>43689</c:v>
                </c:pt>
                <c:pt idx="615">
                  <c:v>43696</c:v>
                </c:pt>
                <c:pt idx="616">
                  <c:v>43703</c:v>
                </c:pt>
                <c:pt idx="617">
                  <c:v>43710</c:v>
                </c:pt>
                <c:pt idx="618">
                  <c:v>43717</c:v>
                </c:pt>
                <c:pt idx="619">
                  <c:v>43724</c:v>
                </c:pt>
                <c:pt idx="620">
                  <c:v>43731</c:v>
                </c:pt>
                <c:pt idx="621">
                  <c:v>43738</c:v>
                </c:pt>
                <c:pt idx="622">
                  <c:v>43745</c:v>
                </c:pt>
                <c:pt idx="623">
                  <c:v>43752</c:v>
                </c:pt>
                <c:pt idx="624">
                  <c:v>43759</c:v>
                </c:pt>
                <c:pt idx="625">
                  <c:v>43766</c:v>
                </c:pt>
                <c:pt idx="626">
                  <c:v>43773</c:v>
                </c:pt>
                <c:pt idx="627">
                  <c:v>43780</c:v>
                </c:pt>
                <c:pt idx="628">
                  <c:v>43787</c:v>
                </c:pt>
                <c:pt idx="629">
                  <c:v>43794</c:v>
                </c:pt>
                <c:pt idx="630">
                  <c:v>43801</c:v>
                </c:pt>
                <c:pt idx="631">
                  <c:v>43808</c:v>
                </c:pt>
                <c:pt idx="632">
                  <c:v>43815</c:v>
                </c:pt>
                <c:pt idx="633">
                  <c:v>43822</c:v>
                </c:pt>
                <c:pt idx="634">
                  <c:v>43830</c:v>
                </c:pt>
                <c:pt idx="635">
                  <c:v>43837</c:v>
                </c:pt>
                <c:pt idx="636">
                  <c:v>43844</c:v>
                </c:pt>
                <c:pt idx="637">
                  <c:v>43851</c:v>
                </c:pt>
                <c:pt idx="638">
                  <c:v>43858</c:v>
                </c:pt>
                <c:pt idx="639">
                  <c:v>43865</c:v>
                </c:pt>
                <c:pt idx="640">
                  <c:v>43872</c:v>
                </c:pt>
                <c:pt idx="641">
                  <c:v>43879</c:v>
                </c:pt>
                <c:pt idx="642">
                  <c:v>43886</c:v>
                </c:pt>
                <c:pt idx="643">
                  <c:v>43893</c:v>
                </c:pt>
                <c:pt idx="644">
                  <c:v>43900</c:v>
                </c:pt>
                <c:pt idx="645">
                  <c:v>43907</c:v>
                </c:pt>
                <c:pt idx="646">
                  <c:v>43914</c:v>
                </c:pt>
                <c:pt idx="647">
                  <c:v>43921</c:v>
                </c:pt>
                <c:pt idx="648">
                  <c:v>43928</c:v>
                </c:pt>
                <c:pt idx="649">
                  <c:v>43937</c:v>
                </c:pt>
                <c:pt idx="650">
                  <c:v>43944</c:v>
                </c:pt>
                <c:pt idx="651">
                  <c:v>43951</c:v>
                </c:pt>
                <c:pt idx="652">
                  <c:v>43958</c:v>
                </c:pt>
                <c:pt idx="653">
                  <c:v>43965</c:v>
                </c:pt>
                <c:pt idx="654">
                  <c:v>43972</c:v>
                </c:pt>
                <c:pt idx="655">
                  <c:v>43979</c:v>
                </c:pt>
                <c:pt idx="656">
                  <c:v>43986</c:v>
                </c:pt>
                <c:pt idx="657">
                  <c:v>43993</c:v>
                </c:pt>
                <c:pt idx="658">
                  <c:v>44000</c:v>
                </c:pt>
                <c:pt idx="659">
                  <c:v>44007</c:v>
                </c:pt>
                <c:pt idx="660">
                  <c:v>44014</c:v>
                </c:pt>
                <c:pt idx="661">
                  <c:v>44021</c:v>
                </c:pt>
                <c:pt idx="662">
                  <c:v>44028</c:v>
                </c:pt>
                <c:pt idx="663">
                  <c:v>44035</c:v>
                </c:pt>
                <c:pt idx="664">
                  <c:v>44042</c:v>
                </c:pt>
                <c:pt idx="665">
                  <c:v>44049</c:v>
                </c:pt>
                <c:pt idx="666">
                  <c:v>44056</c:v>
                </c:pt>
                <c:pt idx="667">
                  <c:v>44063</c:v>
                </c:pt>
                <c:pt idx="668">
                  <c:v>44070</c:v>
                </c:pt>
                <c:pt idx="669">
                  <c:v>44077</c:v>
                </c:pt>
                <c:pt idx="670">
                  <c:v>44084</c:v>
                </c:pt>
                <c:pt idx="671">
                  <c:v>44091</c:v>
                </c:pt>
                <c:pt idx="672">
                  <c:v>44098</c:v>
                </c:pt>
                <c:pt idx="673">
                  <c:v>44105</c:v>
                </c:pt>
                <c:pt idx="674">
                  <c:v>44112</c:v>
                </c:pt>
                <c:pt idx="675">
                  <c:v>44119</c:v>
                </c:pt>
                <c:pt idx="676">
                  <c:v>44126</c:v>
                </c:pt>
                <c:pt idx="677">
                  <c:v>44133</c:v>
                </c:pt>
                <c:pt idx="678">
                  <c:v>44140</c:v>
                </c:pt>
                <c:pt idx="679">
                  <c:v>44147</c:v>
                </c:pt>
                <c:pt idx="680">
                  <c:v>44154</c:v>
                </c:pt>
                <c:pt idx="681">
                  <c:v>44161</c:v>
                </c:pt>
                <c:pt idx="682">
                  <c:v>44168</c:v>
                </c:pt>
                <c:pt idx="683">
                  <c:v>44175</c:v>
                </c:pt>
                <c:pt idx="684">
                  <c:v>44182</c:v>
                </c:pt>
                <c:pt idx="685">
                  <c:v>44189</c:v>
                </c:pt>
                <c:pt idx="686">
                  <c:v>44196</c:v>
                </c:pt>
                <c:pt idx="687">
                  <c:v>44203</c:v>
                </c:pt>
                <c:pt idx="688">
                  <c:v>44210</c:v>
                </c:pt>
                <c:pt idx="689">
                  <c:v>44217</c:v>
                </c:pt>
                <c:pt idx="690">
                  <c:v>44224</c:v>
                </c:pt>
                <c:pt idx="691">
                  <c:v>44231</c:v>
                </c:pt>
                <c:pt idx="692">
                  <c:v>44238</c:v>
                </c:pt>
                <c:pt idx="693">
                  <c:v>44245</c:v>
                </c:pt>
                <c:pt idx="694">
                  <c:v>44252</c:v>
                </c:pt>
                <c:pt idx="695">
                  <c:v>44259</c:v>
                </c:pt>
                <c:pt idx="696">
                  <c:v>44266</c:v>
                </c:pt>
                <c:pt idx="697">
                  <c:v>44273</c:v>
                </c:pt>
                <c:pt idx="698">
                  <c:v>44280</c:v>
                </c:pt>
                <c:pt idx="699">
                  <c:v>44287</c:v>
                </c:pt>
                <c:pt idx="700">
                  <c:v>44294</c:v>
                </c:pt>
                <c:pt idx="701">
                  <c:v>44301</c:v>
                </c:pt>
                <c:pt idx="702">
                  <c:v>44308</c:v>
                </c:pt>
                <c:pt idx="703">
                  <c:v>44315</c:v>
                </c:pt>
                <c:pt idx="704">
                  <c:v>44322</c:v>
                </c:pt>
                <c:pt idx="705">
                  <c:v>44329</c:v>
                </c:pt>
                <c:pt idx="706">
                  <c:v>44336</c:v>
                </c:pt>
                <c:pt idx="707">
                  <c:v>44343</c:v>
                </c:pt>
                <c:pt idx="708">
                  <c:v>44350</c:v>
                </c:pt>
                <c:pt idx="709">
                  <c:v>44357</c:v>
                </c:pt>
                <c:pt idx="710">
                  <c:v>44364</c:v>
                </c:pt>
                <c:pt idx="711">
                  <c:v>44371</c:v>
                </c:pt>
                <c:pt idx="712">
                  <c:v>44378</c:v>
                </c:pt>
                <c:pt idx="713">
                  <c:v>44385</c:v>
                </c:pt>
                <c:pt idx="714">
                  <c:v>44392</c:v>
                </c:pt>
                <c:pt idx="715">
                  <c:v>44399</c:v>
                </c:pt>
                <c:pt idx="716">
                  <c:v>44406</c:v>
                </c:pt>
                <c:pt idx="717">
                  <c:v>44413</c:v>
                </c:pt>
                <c:pt idx="718">
                  <c:v>44420</c:v>
                </c:pt>
                <c:pt idx="719">
                  <c:v>44427</c:v>
                </c:pt>
                <c:pt idx="720">
                  <c:v>44434</c:v>
                </c:pt>
                <c:pt idx="721">
                  <c:v>44441</c:v>
                </c:pt>
                <c:pt idx="722">
                  <c:v>44448</c:v>
                </c:pt>
                <c:pt idx="723">
                  <c:v>44455</c:v>
                </c:pt>
                <c:pt idx="724">
                  <c:v>44462</c:v>
                </c:pt>
                <c:pt idx="725">
                  <c:v>44469</c:v>
                </c:pt>
                <c:pt idx="726">
                  <c:v>44476</c:v>
                </c:pt>
                <c:pt idx="727">
                  <c:v>44483</c:v>
                </c:pt>
                <c:pt idx="728">
                  <c:v>44490</c:v>
                </c:pt>
                <c:pt idx="729">
                  <c:v>44497</c:v>
                </c:pt>
                <c:pt idx="730">
                  <c:v>44504</c:v>
                </c:pt>
                <c:pt idx="731">
                  <c:v>44511</c:v>
                </c:pt>
                <c:pt idx="732">
                  <c:v>44518</c:v>
                </c:pt>
                <c:pt idx="733">
                  <c:v>44525</c:v>
                </c:pt>
                <c:pt idx="734">
                  <c:v>44532</c:v>
                </c:pt>
                <c:pt idx="735">
                  <c:v>44539</c:v>
                </c:pt>
                <c:pt idx="736">
                  <c:v>44546</c:v>
                </c:pt>
                <c:pt idx="737">
                  <c:v>44553</c:v>
                </c:pt>
                <c:pt idx="738">
                  <c:v>44560</c:v>
                </c:pt>
                <c:pt idx="739">
                  <c:v>44567</c:v>
                </c:pt>
                <c:pt idx="740">
                  <c:v>44574</c:v>
                </c:pt>
                <c:pt idx="741">
                  <c:v>44581</c:v>
                </c:pt>
                <c:pt idx="742">
                  <c:v>44588</c:v>
                </c:pt>
                <c:pt idx="743">
                  <c:v>44595</c:v>
                </c:pt>
                <c:pt idx="744">
                  <c:v>44602</c:v>
                </c:pt>
                <c:pt idx="745">
                  <c:v>44609</c:v>
                </c:pt>
                <c:pt idx="746">
                  <c:v>44616</c:v>
                </c:pt>
                <c:pt idx="747">
                  <c:v>44623</c:v>
                </c:pt>
                <c:pt idx="748">
                  <c:v>44630</c:v>
                </c:pt>
                <c:pt idx="749">
                  <c:v>44637</c:v>
                </c:pt>
                <c:pt idx="750">
                  <c:v>44644</c:v>
                </c:pt>
                <c:pt idx="751">
                  <c:v>44651</c:v>
                </c:pt>
                <c:pt idx="752">
                  <c:v>44658</c:v>
                </c:pt>
                <c:pt idx="753">
                  <c:v>44665</c:v>
                </c:pt>
                <c:pt idx="754">
                  <c:v>44672</c:v>
                </c:pt>
                <c:pt idx="755">
                  <c:v>44679</c:v>
                </c:pt>
                <c:pt idx="756">
                  <c:v>44686</c:v>
                </c:pt>
                <c:pt idx="757">
                  <c:v>44693</c:v>
                </c:pt>
                <c:pt idx="758">
                  <c:v>44700</c:v>
                </c:pt>
                <c:pt idx="759">
                  <c:v>44707</c:v>
                </c:pt>
                <c:pt idx="760">
                  <c:v>44714</c:v>
                </c:pt>
                <c:pt idx="761">
                  <c:v>44721</c:v>
                </c:pt>
                <c:pt idx="762">
                  <c:v>44728</c:v>
                </c:pt>
                <c:pt idx="763">
                  <c:v>44735</c:v>
                </c:pt>
                <c:pt idx="764">
                  <c:v>44742</c:v>
                </c:pt>
                <c:pt idx="765">
                  <c:v>44749</c:v>
                </c:pt>
                <c:pt idx="766">
                  <c:v>44756</c:v>
                </c:pt>
                <c:pt idx="767">
                  <c:v>44763</c:v>
                </c:pt>
                <c:pt idx="768">
                  <c:v>44770</c:v>
                </c:pt>
                <c:pt idx="769">
                  <c:v>44777</c:v>
                </c:pt>
                <c:pt idx="770">
                  <c:v>44784</c:v>
                </c:pt>
                <c:pt idx="771">
                  <c:v>44791</c:v>
                </c:pt>
                <c:pt idx="772">
                  <c:v>44798</c:v>
                </c:pt>
                <c:pt idx="773">
                  <c:v>44805</c:v>
                </c:pt>
                <c:pt idx="774">
                  <c:v>44812</c:v>
                </c:pt>
                <c:pt idx="775">
                  <c:v>44819</c:v>
                </c:pt>
                <c:pt idx="776">
                  <c:v>44826</c:v>
                </c:pt>
                <c:pt idx="777">
                  <c:v>44833</c:v>
                </c:pt>
                <c:pt idx="778">
                  <c:v>44840</c:v>
                </c:pt>
                <c:pt idx="779">
                  <c:v>44847</c:v>
                </c:pt>
                <c:pt idx="780">
                  <c:v>44854</c:v>
                </c:pt>
                <c:pt idx="781">
                  <c:v>44861</c:v>
                </c:pt>
                <c:pt idx="782">
                  <c:v>44868</c:v>
                </c:pt>
                <c:pt idx="783">
                  <c:v>44875</c:v>
                </c:pt>
                <c:pt idx="784">
                  <c:v>44882</c:v>
                </c:pt>
                <c:pt idx="785">
                  <c:v>44889</c:v>
                </c:pt>
                <c:pt idx="786">
                  <c:v>44896</c:v>
                </c:pt>
                <c:pt idx="787">
                  <c:v>44903</c:v>
                </c:pt>
                <c:pt idx="788">
                  <c:v>44910</c:v>
                </c:pt>
                <c:pt idx="789">
                  <c:v>44917</c:v>
                </c:pt>
                <c:pt idx="790">
                  <c:v>44924</c:v>
                </c:pt>
                <c:pt idx="791">
                  <c:v>44931</c:v>
                </c:pt>
                <c:pt idx="792">
                  <c:v>44938</c:v>
                </c:pt>
                <c:pt idx="793">
                  <c:v>44945</c:v>
                </c:pt>
                <c:pt idx="794">
                  <c:v>44952</c:v>
                </c:pt>
                <c:pt idx="795">
                  <c:v>44959</c:v>
                </c:pt>
                <c:pt idx="796">
                  <c:v>44966</c:v>
                </c:pt>
                <c:pt idx="797">
                  <c:v>44973</c:v>
                </c:pt>
                <c:pt idx="798">
                  <c:v>44980</c:v>
                </c:pt>
                <c:pt idx="799">
                  <c:v>44987</c:v>
                </c:pt>
                <c:pt idx="800">
                  <c:v>44994</c:v>
                </c:pt>
                <c:pt idx="801">
                  <c:v>45001</c:v>
                </c:pt>
                <c:pt idx="802">
                  <c:v>45008</c:v>
                </c:pt>
                <c:pt idx="803">
                  <c:v>45015</c:v>
                </c:pt>
                <c:pt idx="804">
                  <c:v>45022</c:v>
                </c:pt>
                <c:pt idx="805">
                  <c:v>45029</c:v>
                </c:pt>
                <c:pt idx="806">
                  <c:v>45036</c:v>
                </c:pt>
                <c:pt idx="807">
                  <c:v>45043</c:v>
                </c:pt>
                <c:pt idx="808">
                  <c:v>45050</c:v>
                </c:pt>
                <c:pt idx="809">
                  <c:v>45057</c:v>
                </c:pt>
                <c:pt idx="810">
                  <c:v>45064</c:v>
                </c:pt>
                <c:pt idx="811">
                  <c:v>45071</c:v>
                </c:pt>
                <c:pt idx="812">
                  <c:v>45078</c:v>
                </c:pt>
                <c:pt idx="813">
                  <c:v>45085</c:v>
                </c:pt>
                <c:pt idx="814">
                  <c:v>45092</c:v>
                </c:pt>
                <c:pt idx="815">
                  <c:v>45099</c:v>
                </c:pt>
                <c:pt idx="816">
                  <c:v>45106</c:v>
                </c:pt>
                <c:pt idx="817">
                  <c:v>45113</c:v>
                </c:pt>
                <c:pt idx="818">
                  <c:v>45120</c:v>
                </c:pt>
                <c:pt idx="819">
                  <c:v>45127</c:v>
                </c:pt>
                <c:pt idx="820">
                  <c:v>45134</c:v>
                </c:pt>
                <c:pt idx="821">
                  <c:v>45141</c:v>
                </c:pt>
                <c:pt idx="822">
                  <c:v>45148</c:v>
                </c:pt>
                <c:pt idx="823">
                  <c:v>45155</c:v>
                </c:pt>
                <c:pt idx="824">
                  <c:v>45162</c:v>
                </c:pt>
                <c:pt idx="825">
                  <c:v>45169</c:v>
                </c:pt>
                <c:pt idx="826">
                  <c:v>45176</c:v>
                </c:pt>
                <c:pt idx="827">
                  <c:v>45183</c:v>
                </c:pt>
                <c:pt idx="828">
                  <c:v>45190</c:v>
                </c:pt>
                <c:pt idx="829">
                  <c:v>45197</c:v>
                </c:pt>
                <c:pt idx="830">
                  <c:v>45204</c:v>
                </c:pt>
                <c:pt idx="831">
                  <c:v>45211</c:v>
                </c:pt>
                <c:pt idx="832">
                  <c:v>45218</c:v>
                </c:pt>
                <c:pt idx="833">
                  <c:v>45225</c:v>
                </c:pt>
                <c:pt idx="834">
                  <c:v>45232</c:v>
                </c:pt>
                <c:pt idx="835">
                  <c:v>45239</c:v>
                </c:pt>
                <c:pt idx="836">
                  <c:v>45246</c:v>
                </c:pt>
                <c:pt idx="837">
                  <c:v>45253</c:v>
                </c:pt>
                <c:pt idx="838">
                  <c:v>45260</c:v>
                </c:pt>
                <c:pt idx="839">
                  <c:v>45267</c:v>
                </c:pt>
                <c:pt idx="840">
                  <c:v>45274</c:v>
                </c:pt>
                <c:pt idx="841">
                  <c:v>45281</c:v>
                </c:pt>
                <c:pt idx="842">
                  <c:v>45289</c:v>
                </c:pt>
                <c:pt idx="843">
                  <c:v>45296</c:v>
                </c:pt>
                <c:pt idx="844">
                  <c:v>45303</c:v>
                </c:pt>
                <c:pt idx="845">
                  <c:v>45310</c:v>
                </c:pt>
                <c:pt idx="846">
                  <c:v>45317</c:v>
                </c:pt>
                <c:pt idx="847">
                  <c:v>45324</c:v>
                </c:pt>
                <c:pt idx="848">
                  <c:v>45331</c:v>
                </c:pt>
                <c:pt idx="849">
                  <c:v>45338</c:v>
                </c:pt>
                <c:pt idx="850">
                  <c:v>45345</c:v>
                </c:pt>
                <c:pt idx="851">
                  <c:v>45352</c:v>
                </c:pt>
                <c:pt idx="852">
                  <c:v>45359</c:v>
                </c:pt>
                <c:pt idx="853">
                  <c:v>45366</c:v>
                </c:pt>
                <c:pt idx="854">
                  <c:v>45373</c:v>
                </c:pt>
                <c:pt idx="855">
                  <c:v>45384</c:v>
                </c:pt>
                <c:pt idx="856">
                  <c:v>45387</c:v>
                </c:pt>
                <c:pt idx="857">
                  <c:v>45394</c:v>
                </c:pt>
                <c:pt idx="858">
                  <c:v>45401</c:v>
                </c:pt>
                <c:pt idx="859">
                  <c:v>45408</c:v>
                </c:pt>
                <c:pt idx="860">
                  <c:v>45418</c:v>
                </c:pt>
                <c:pt idx="861">
                  <c:v>45425</c:v>
                </c:pt>
                <c:pt idx="862">
                  <c:v>45432</c:v>
                </c:pt>
                <c:pt idx="863">
                  <c:v>45439</c:v>
                </c:pt>
                <c:pt idx="864">
                  <c:v>45446</c:v>
                </c:pt>
                <c:pt idx="865">
                  <c:v>45453</c:v>
                </c:pt>
                <c:pt idx="866">
                  <c:v>45460</c:v>
                </c:pt>
                <c:pt idx="867">
                  <c:v>45467</c:v>
                </c:pt>
                <c:pt idx="868">
                  <c:v>45474</c:v>
                </c:pt>
                <c:pt idx="869">
                  <c:v>45481</c:v>
                </c:pt>
                <c:pt idx="870">
                  <c:v>45488</c:v>
                </c:pt>
                <c:pt idx="871">
                  <c:v>45495</c:v>
                </c:pt>
                <c:pt idx="872">
                  <c:v>45502</c:v>
                </c:pt>
                <c:pt idx="873">
                  <c:v>45509</c:v>
                </c:pt>
                <c:pt idx="874">
                  <c:v>45516</c:v>
                </c:pt>
                <c:pt idx="875">
                  <c:v>45523</c:v>
                </c:pt>
                <c:pt idx="876">
                  <c:v>45530</c:v>
                </c:pt>
                <c:pt idx="877">
                  <c:v>45537</c:v>
                </c:pt>
                <c:pt idx="878">
                  <c:v>45544</c:v>
                </c:pt>
                <c:pt idx="879">
                  <c:v>45551</c:v>
                </c:pt>
                <c:pt idx="880">
                  <c:v>45558</c:v>
                </c:pt>
                <c:pt idx="881">
                  <c:v>45565</c:v>
                </c:pt>
                <c:pt idx="882">
                  <c:v>45572</c:v>
                </c:pt>
                <c:pt idx="883">
                  <c:v>45579</c:v>
                </c:pt>
                <c:pt idx="884">
                  <c:v>45586</c:v>
                </c:pt>
                <c:pt idx="885">
                  <c:v>45593</c:v>
                </c:pt>
                <c:pt idx="886">
                  <c:v>45600</c:v>
                </c:pt>
                <c:pt idx="887">
                  <c:v>45607</c:v>
                </c:pt>
                <c:pt idx="888">
                  <c:v>45614</c:v>
                </c:pt>
                <c:pt idx="889">
                  <c:v>45621</c:v>
                </c:pt>
                <c:pt idx="890">
                  <c:v>45628</c:v>
                </c:pt>
                <c:pt idx="891">
                  <c:v>45635</c:v>
                </c:pt>
                <c:pt idx="892">
                  <c:v>45642</c:v>
                </c:pt>
                <c:pt idx="893">
                  <c:v>45649</c:v>
                </c:pt>
                <c:pt idx="894">
                  <c:v>45657</c:v>
                </c:pt>
                <c:pt idx="895">
                  <c:v>45664</c:v>
                </c:pt>
                <c:pt idx="896">
                  <c:v>45671</c:v>
                </c:pt>
                <c:pt idx="897">
                  <c:v>45678</c:v>
                </c:pt>
                <c:pt idx="898">
                  <c:v>45685</c:v>
                </c:pt>
                <c:pt idx="899">
                  <c:v>45692</c:v>
                </c:pt>
                <c:pt idx="900">
                  <c:v>45699</c:v>
                </c:pt>
                <c:pt idx="901">
                  <c:v>45706</c:v>
                </c:pt>
                <c:pt idx="902">
                  <c:v>45713</c:v>
                </c:pt>
                <c:pt idx="903">
                  <c:v>45720</c:v>
                </c:pt>
                <c:pt idx="904">
                  <c:v>45727</c:v>
                </c:pt>
                <c:pt idx="905">
                  <c:v>45734</c:v>
                </c:pt>
                <c:pt idx="906">
                  <c:v>45741</c:v>
                </c:pt>
                <c:pt idx="907">
                  <c:v>45748</c:v>
                </c:pt>
                <c:pt idx="908">
                  <c:v>45755</c:v>
                </c:pt>
                <c:pt idx="909">
                  <c:v>45762</c:v>
                </c:pt>
                <c:pt idx="910">
                  <c:v>45771</c:v>
                </c:pt>
                <c:pt idx="911">
                  <c:v>45779</c:v>
                </c:pt>
                <c:pt idx="912">
                  <c:v>45785</c:v>
                </c:pt>
                <c:pt idx="913">
                  <c:v>45792</c:v>
                </c:pt>
                <c:pt idx="914">
                  <c:v>45799</c:v>
                </c:pt>
                <c:pt idx="915">
                  <c:v>45806</c:v>
                </c:pt>
                <c:pt idx="916">
                  <c:v>45813</c:v>
                </c:pt>
                <c:pt idx="917">
                  <c:v>45820</c:v>
                </c:pt>
                <c:pt idx="918">
                  <c:v>45827</c:v>
                </c:pt>
                <c:pt idx="919">
                  <c:v>45834</c:v>
                </c:pt>
                <c:pt idx="920">
                  <c:v>45841</c:v>
                </c:pt>
                <c:pt idx="921">
                  <c:v>45848</c:v>
                </c:pt>
                <c:pt idx="922">
                  <c:v>45855</c:v>
                </c:pt>
                <c:pt idx="923">
                  <c:v>45862</c:v>
                </c:pt>
                <c:pt idx="924">
                  <c:v>45869</c:v>
                </c:pt>
                <c:pt idx="925">
                  <c:v>45876</c:v>
                </c:pt>
                <c:pt idx="926">
                  <c:v>45883</c:v>
                </c:pt>
                <c:pt idx="927">
                  <c:v>45890</c:v>
                </c:pt>
                <c:pt idx="928">
                  <c:v>45897</c:v>
                </c:pt>
                <c:pt idx="929">
                  <c:v>45904</c:v>
                </c:pt>
                <c:pt idx="930">
                  <c:v>45911</c:v>
                </c:pt>
                <c:pt idx="931">
                  <c:v>45918</c:v>
                </c:pt>
                <c:pt idx="932">
                  <c:v>45925</c:v>
                </c:pt>
                <c:pt idx="933">
                  <c:v>45932</c:v>
                </c:pt>
                <c:pt idx="934">
                  <c:v>45939</c:v>
                </c:pt>
                <c:pt idx="935">
                  <c:v>45946</c:v>
                </c:pt>
                <c:pt idx="936">
                  <c:v>45953</c:v>
                </c:pt>
                <c:pt idx="937">
                  <c:v>45960</c:v>
                </c:pt>
                <c:pt idx="938">
                  <c:v>45967</c:v>
                </c:pt>
                <c:pt idx="939">
                  <c:v>45974</c:v>
                </c:pt>
                <c:pt idx="940">
                  <c:v>45981</c:v>
                </c:pt>
                <c:pt idx="941">
                  <c:v>45988</c:v>
                </c:pt>
                <c:pt idx="942">
                  <c:v>45995</c:v>
                </c:pt>
                <c:pt idx="943">
                  <c:v>46002</c:v>
                </c:pt>
                <c:pt idx="944">
                  <c:v>46009</c:v>
                </c:pt>
                <c:pt idx="945">
                  <c:v>46020</c:v>
                </c:pt>
                <c:pt idx="946">
                  <c:v>46024</c:v>
                </c:pt>
                <c:pt idx="947">
                  <c:v>46030</c:v>
                </c:pt>
                <c:pt idx="948">
                  <c:v>46037</c:v>
                </c:pt>
                <c:pt idx="949">
                  <c:v>46044</c:v>
                </c:pt>
                <c:pt idx="950">
                  <c:v>46051</c:v>
                </c:pt>
                <c:pt idx="951">
                  <c:v>46058</c:v>
                </c:pt>
                <c:pt idx="952">
                  <c:v>46065</c:v>
                </c:pt>
                <c:pt idx="953">
                  <c:v>46072</c:v>
                </c:pt>
                <c:pt idx="954">
                  <c:v>46079</c:v>
                </c:pt>
                <c:pt idx="955">
                  <c:v>46086</c:v>
                </c:pt>
                <c:pt idx="956">
                  <c:v>46093</c:v>
                </c:pt>
                <c:pt idx="957">
                  <c:v>46100</c:v>
                </c:pt>
                <c:pt idx="958">
                  <c:v>46107</c:v>
                </c:pt>
                <c:pt idx="959">
                  <c:v>46114</c:v>
                </c:pt>
                <c:pt idx="960">
                  <c:v>46121</c:v>
                </c:pt>
                <c:pt idx="961">
                  <c:v>46128</c:v>
                </c:pt>
                <c:pt idx="962">
                  <c:v>46135</c:v>
                </c:pt>
                <c:pt idx="963">
                  <c:v>46142</c:v>
                </c:pt>
                <c:pt idx="964">
                  <c:v>46149</c:v>
                </c:pt>
                <c:pt idx="965">
                  <c:v>46156</c:v>
                </c:pt>
                <c:pt idx="966">
                  <c:v>46163</c:v>
                </c:pt>
                <c:pt idx="967">
                  <c:v>46170</c:v>
                </c:pt>
                <c:pt idx="968">
                  <c:v>46177</c:v>
                </c:pt>
                <c:pt idx="969">
                  <c:v>46184</c:v>
                </c:pt>
                <c:pt idx="970">
                  <c:v>46191</c:v>
                </c:pt>
                <c:pt idx="971">
                  <c:v>46198</c:v>
                </c:pt>
                <c:pt idx="972">
                  <c:v>46205</c:v>
                </c:pt>
                <c:pt idx="973">
                  <c:v>46212</c:v>
                </c:pt>
                <c:pt idx="974">
                  <c:v>46219</c:v>
                </c:pt>
                <c:pt idx="975">
                  <c:v>46226</c:v>
                </c:pt>
                <c:pt idx="976">
                  <c:v>46233</c:v>
                </c:pt>
                <c:pt idx="977">
                  <c:v>46240</c:v>
                </c:pt>
                <c:pt idx="978">
                  <c:v>46247</c:v>
                </c:pt>
                <c:pt idx="979">
                  <c:v>46254</c:v>
                </c:pt>
                <c:pt idx="980">
                  <c:v>46261</c:v>
                </c:pt>
                <c:pt idx="981">
                  <c:v>46268</c:v>
                </c:pt>
                <c:pt idx="982">
                  <c:v>46275</c:v>
                </c:pt>
                <c:pt idx="983">
                  <c:v>46282</c:v>
                </c:pt>
                <c:pt idx="984">
                  <c:v>46289</c:v>
                </c:pt>
                <c:pt idx="985">
                  <c:v>46296</c:v>
                </c:pt>
                <c:pt idx="986">
                  <c:v>46303</c:v>
                </c:pt>
                <c:pt idx="987">
                  <c:v>46310</c:v>
                </c:pt>
                <c:pt idx="988">
                  <c:v>46317</c:v>
                </c:pt>
                <c:pt idx="989">
                  <c:v>46324</c:v>
                </c:pt>
                <c:pt idx="990">
                  <c:v>46331</c:v>
                </c:pt>
                <c:pt idx="991">
                  <c:v>46338</c:v>
                </c:pt>
                <c:pt idx="992">
                  <c:v>46345</c:v>
                </c:pt>
                <c:pt idx="993">
                  <c:v>46352</c:v>
                </c:pt>
                <c:pt idx="994">
                  <c:v>46359</c:v>
                </c:pt>
                <c:pt idx="995">
                  <c:v>46366</c:v>
                </c:pt>
                <c:pt idx="996">
                  <c:v>46373</c:v>
                </c:pt>
                <c:pt idx="997">
                  <c:v>46380</c:v>
                </c:pt>
                <c:pt idx="998">
                  <c:v>46387</c:v>
                </c:pt>
                <c:pt idx="999">
                  <c:v>46394</c:v>
                </c:pt>
                <c:pt idx="1000">
                  <c:v>46401</c:v>
                </c:pt>
                <c:pt idx="1001">
                  <c:v>46408</c:v>
                </c:pt>
                <c:pt idx="1002">
                  <c:v>46415</c:v>
                </c:pt>
                <c:pt idx="1003">
                  <c:v>46422</c:v>
                </c:pt>
                <c:pt idx="1004">
                  <c:v>46429</c:v>
                </c:pt>
                <c:pt idx="1005">
                  <c:v>46436</c:v>
                </c:pt>
                <c:pt idx="1006">
                  <c:v>46443</c:v>
                </c:pt>
                <c:pt idx="1007">
                  <c:v>46450</c:v>
                </c:pt>
                <c:pt idx="1008">
                  <c:v>46457</c:v>
                </c:pt>
                <c:pt idx="1009">
                  <c:v>46464</c:v>
                </c:pt>
                <c:pt idx="1010">
                  <c:v>46471</c:v>
                </c:pt>
                <c:pt idx="1011">
                  <c:v>46478</c:v>
                </c:pt>
                <c:pt idx="1012">
                  <c:v>46485</c:v>
                </c:pt>
                <c:pt idx="1013">
                  <c:v>46492</c:v>
                </c:pt>
                <c:pt idx="1014">
                  <c:v>46499</c:v>
                </c:pt>
                <c:pt idx="1015">
                  <c:v>46506</c:v>
                </c:pt>
                <c:pt idx="1016">
                  <c:v>46513</c:v>
                </c:pt>
                <c:pt idx="1017">
                  <c:v>46520</c:v>
                </c:pt>
                <c:pt idx="1018">
                  <c:v>46527</c:v>
                </c:pt>
                <c:pt idx="1019">
                  <c:v>46534</c:v>
                </c:pt>
                <c:pt idx="1020">
                  <c:v>46541</c:v>
                </c:pt>
                <c:pt idx="1021">
                  <c:v>46548</c:v>
                </c:pt>
                <c:pt idx="1022">
                  <c:v>46555</c:v>
                </c:pt>
                <c:pt idx="1023">
                  <c:v>46562</c:v>
                </c:pt>
                <c:pt idx="1024">
                  <c:v>46569</c:v>
                </c:pt>
                <c:pt idx="1025">
                  <c:v>46576</c:v>
                </c:pt>
                <c:pt idx="1026">
                  <c:v>46583</c:v>
                </c:pt>
                <c:pt idx="1027">
                  <c:v>46590</c:v>
                </c:pt>
                <c:pt idx="1028">
                  <c:v>46597</c:v>
                </c:pt>
                <c:pt idx="1029">
                  <c:v>46604</c:v>
                </c:pt>
                <c:pt idx="1030">
                  <c:v>46611</c:v>
                </c:pt>
                <c:pt idx="1031">
                  <c:v>46618</c:v>
                </c:pt>
                <c:pt idx="1032">
                  <c:v>46625</c:v>
                </c:pt>
                <c:pt idx="1033">
                  <c:v>46632</c:v>
                </c:pt>
                <c:pt idx="1034">
                  <c:v>46639</c:v>
                </c:pt>
                <c:pt idx="1035">
                  <c:v>46646</c:v>
                </c:pt>
                <c:pt idx="1036">
                  <c:v>46653</c:v>
                </c:pt>
                <c:pt idx="1037">
                  <c:v>46660</c:v>
                </c:pt>
                <c:pt idx="1038">
                  <c:v>46667</c:v>
                </c:pt>
                <c:pt idx="1039">
                  <c:v>46674</c:v>
                </c:pt>
                <c:pt idx="1040">
                  <c:v>46681</c:v>
                </c:pt>
                <c:pt idx="1041">
                  <c:v>46688</c:v>
                </c:pt>
                <c:pt idx="1042">
                  <c:v>46695</c:v>
                </c:pt>
                <c:pt idx="1043">
                  <c:v>46702</c:v>
                </c:pt>
                <c:pt idx="1044">
                  <c:v>46709</c:v>
                </c:pt>
                <c:pt idx="1045">
                  <c:v>46716</c:v>
                </c:pt>
                <c:pt idx="1046">
                  <c:v>46723</c:v>
                </c:pt>
                <c:pt idx="1047">
                  <c:v>46730</c:v>
                </c:pt>
                <c:pt idx="1048">
                  <c:v>46737</c:v>
                </c:pt>
                <c:pt idx="1049">
                  <c:v>46744</c:v>
                </c:pt>
                <c:pt idx="1050">
                  <c:v>46751</c:v>
                </c:pt>
                <c:pt idx="1051">
                  <c:v>46758</c:v>
                </c:pt>
                <c:pt idx="1052">
                  <c:v>46765</c:v>
                </c:pt>
                <c:pt idx="1053">
                  <c:v>46772</c:v>
                </c:pt>
                <c:pt idx="1054">
                  <c:v>46779</c:v>
                </c:pt>
                <c:pt idx="1055">
                  <c:v>46786</c:v>
                </c:pt>
                <c:pt idx="1056">
                  <c:v>46793</c:v>
                </c:pt>
                <c:pt idx="1057">
                  <c:v>46800</c:v>
                </c:pt>
                <c:pt idx="1058">
                  <c:v>46807</c:v>
                </c:pt>
                <c:pt idx="1059">
                  <c:v>46814</c:v>
                </c:pt>
                <c:pt idx="1060">
                  <c:v>46821</c:v>
                </c:pt>
                <c:pt idx="1061">
                  <c:v>46828</c:v>
                </c:pt>
                <c:pt idx="1062">
                  <c:v>46835</c:v>
                </c:pt>
                <c:pt idx="1063">
                  <c:v>46842</c:v>
                </c:pt>
                <c:pt idx="1064">
                  <c:v>46849</c:v>
                </c:pt>
                <c:pt idx="1065">
                  <c:v>46856</c:v>
                </c:pt>
                <c:pt idx="1066">
                  <c:v>46863</c:v>
                </c:pt>
                <c:pt idx="1067">
                  <c:v>46870</c:v>
                </c:pt>
                <c:pt idx="1068">
                  <c:v>46877</c:v>
                </c:pt>
                <c:pt idx="1069">
                  <c:v>46884</c:v>
                </c:pt>
                <c:pt idx="1070">
                  <c:v>46891</c:v>
                </c:pt>
                <c:pt idx="1071">
                  <c:v>46898</c:v>
                </c:pt>
                <c:pt idx="1072">
                  <c:v>46905</c:v>
                </c:pt>
                <c:pt idx="1073">
                  <c:v>46912</c:v>
                </c:pt>
                <c:pt idx="1074">
                  <c:v>46919</c:v>
                </c:pt>
                <c:pt idx="1075">
                  <c:v>46926</c:v>
                </c:pt>
                <c:pt idx="1076">
                  <c:v>46933</c:v>
                </c:pt>
                <c:pt idx="1077">
                  <c:v>46940</c:v>
                </c:pt>
                <c:pt idx="1078">
                  <c:v>46947</c:v>
                </c:pt>
                <c:pt idx="1079">
                  <c:v>46954</c:v>
                </c:pt>
                <c:pt idx="1080">
                  <c:v>46961</c:v>
                </c:pt>
                <c:pt idx="1081">
                  <c:v>46968</c:v>
                </c:pt>
                <c:pt idx="1082">
                  <c:v>46975</c:v>
                </c:pt>
                <c:pt idx="1083">
                  <c:v>46982</c:v>
                </c:pt>
                <c:pt idx="1084">
                  <c:v>46989</c:v>
                </c:pt>
                <c:pt idx="1085">
                  <c:v>46996</c:v>
                </c:pt>
                <c:pt idx="1086">
                  <c:v>47003</c:v>
                </c:pt>
                <c:pt idx="1087">
                  <c:v>47010</c:v>
                </c:pt>
                <c:pt idx="1088">
                  <c:v>47017</c:v>
                </c:pt>
                <c:pt idx="1089">
                  <c:v>47024</c:v>
                </c:pt>
                <c:pt idx="1090">
                  <c:v>47031</c:v>
                </c:pt>
                <c:pt idx="1091">
                  <c:v>47038</c:v>
                </c:pt>
                <c:pt idx="1092">
                  <c:v>47045</c:v>
                </c:pt>
                <c:pt idx="1093">
                  <c:v>47052</c:v>
                </c:pt>
                <c:pt idx="1094">
                  <c:v>47059</c:v>
                </c:pt>
                <c:pt idx="1095">
                  <c:v>47066</c:v>
                </c:pt>
                <c:pt idx="1096">
                  <c:v>47073</c:v>
                </c:pt>
                <c:pt idx="1097">
                  <c:v>47080</c:v>
                </c:pt>
                <c:pt idx="1098">
                  <c:v>47087</c:v>
                </c:pt>
                <c:pt idx="1099">
                  <c:v>47094</c:v>
                </c:pt>
                <c:pt idx="1100">
                  <c:v>47101</c:v>
                </c:pt>
                <c:pt idx="1101">
                  <c:v>47108</c:v>
                </c:pt>
                <c:pt idx="1102">
                  <c:v>47116</c:v>
                </c:pt>
                <c:pt idx="1103">
                  <c:v>47123</c:v>
                </c:pt>
                <c:pt idx="1104">
                  <c:v>47130</c:v>
                </c:pt>
                <c:pt idx="1105">
                  <c:v>47137</c:v>
                </c:pt>
                <c:pt idx="1106">
                  <c:v>47144</c:v>
                </c:pt>
                <c:pt idx="1107">
                  <c:v>47151</c:v>
                </c:pt>
                <c:pt idx="1108">
                  <c:v>47158</c:v>
                </c:pt>
                <c:pt idx="1109">
                  <c:v>47165</c:v>
                </c:pt>
                <c:pt idx="1110">
                  <c:v>47172</c:v>
                </c:pt>
                <c:pt idx="1111">
                  <c:v>47179</c:v>
                </c:pt>
                <c:pt idx="1112">
                  <c:v>47186</c:v>
                </c:pt>
                <c:pt idx="1113">
                  <c:v>47193</c:v>
                </c:pt>
                <c:pt idx="1114">
                  <c:v>47200</c:v>
                </c:pt>
                <c:pt idx="1115">
                  <c:v>47211</c:v>
                </c:pt>
                <c:pt idx="1116">
                  <c:v>47214</c:v>
                </c:pt>
                <c:pt idx="1117">
                  <c:v>47221</c:v>
                </c:pt>
                <c:pt idx="1118">
                  <c:v>47228</c:v>
                </c:pt>
                <c:pt idx="1119">
                  <c:v>47235</c:v>
                </c:pt>
                <c:pt idx="1120">
                  <c:v>47242</c:v>
                </c:pt>
                <c:pt idx="1121">
                  <c:v>47249</c:v>
                </c:pt>
                <c:pt idx="1122">
                  <c:v>47256</c:v>
                </c:pt>
                <c:pt idx="1123">
                  <c:v>47263</c:v>
                </c:pt>
                <c:pt idx="1124">
                  <c:v>47270</c:v>
                </c:pt>
                <c:pt idx="1125">
                  <c:v>47277</c:v>
                </c:pt>
                <c:pt idx="1126">
                  <c:v>47284</c:v>
                </c:pt>
                <c:pt idx="1127">
                  <c:v>47291</c:v>
                </c:pt>
                <c:pt idx="1128">
                  <c:v>47298</c:v>
                </c:pt>
                <c:pt idx="1129">
                  <c:v>47305</c:v>
                </c:pt>
                <c:pt idx="1130">
                  <c:v>47312</c:v>
                </c:pt>
                <c:pt idx="1131">
                  <c:v>47319</c:v>
                </c:pt>
                <c:pt idx="1132">
                  <c:v>47326</c:v>
                </c:pt>
                <c:pt idx="1133">
                  <c:v>47333</c:v>
                </c:pt>
                <c:pt idx="1134">
                  <c:v>47340</c:v>
                </c:pt>
                <c:pt idx="1135">
                  <c:v>47347</c:v>
                </c:pt>
                <c:pt idx="1136">
                  <c:v>47354</c:v>
                </c:pt>
                <c:pt idx="1137">
                  <c:v>47361</c:v>
                </c:pt>
                <c:pt idx="1138">
                  <c:v>47368</c:v>
                </c:pt>
                <c:pt idx="1139">
                  <c:v>47375</c:v>
                </c:pt>
                <c:pt idx="1140">
                  <c:v>47382</c:v>
                </c:pt>
                <c:pt idx="1141">
                  <c:v>47389</c:v>
                </c:pt>
                <c:pt idx="1142">
                  <c:v>47396</c:v>
                </c:pt>
                <c:pt idx="1143">
                  <c:v>47403</c:v>
                </c:pt>
                <c:pt idx="1144">
                  <c:v>47410</c:v>
                </c:pt>
                <c:pt idx="1145">
                  <c:v>47417</c:v>
                </c:pt>
                <c:pt idx="1146">
                  <c:v>47424</c:v>
                </c:pt>
                <c:pt idx="1147">
                  <c:v>47431</c:v>
                </c:pt>
                <c:pt idx="1148">
                  <c:v>47438</c:v>
                </c:pt>
                <c:pt idx="1149">
                  <c:v>47445</c:v>
                </c:pt>
                <c:pt idx="1150">
                  <c:v>47452</c:v>
                </c:pt>
                <c:pt idx="1151">
                  <c:v>47459</c:v>
                </c:pt>
                <c:pt idx="1152">
                  <c:v>47466</c:v>
                </c:pt>
                <c:pt idx="1153">
                  <c:v>47473</c:v>
                </c:pt>
                <c:pt idx="1154">
                  <c:v>47483</c:v>
                </c:pt>
                <c:pt idx="1155">
                  <c:v>47490</c:v>
                </c:pt>
                <c:pt idx="1156">
                  <c:v>47497</c:v>
                </c:pt>
                <c:pt idx="1157">
                  <c:v>47504</c:v>
                </c:pt>
                <c:pt idx="1158">
                  <c:v>47511</c:v>
                </c:pt>
                <c:pt idx="1159">
                  <c:v>47518</c:v>
                </c:pt>
                <c:pt idx="1160">
                  <c:v>47525</c:v>
                </c:pt>
                <c:pt idx="1161">
                  <c:v>47532</c:v>
                </c:pt>
                <c:pt idx="1162">
                  <c:v>47539</c:v>
                </c:pt>
                <c:pt idx="1163">
                  <c:v>47546</c:v>
                </c:pt>
                <c:pt idx="1164">
                  <c:v>47553</c:v>
                </c:pt>
                <c:pt idx="1165">
                  <c:v>47560</c:v>
                </c:pt>
                <c:pt idx="1166">
                  <c:v>47567</c:v>
                </c:pt>
                <c:pt idx="1167">
                  <c:v>47574</c:v>
                </c:pt>
                <c:pt idx="1168">
                  <c:v>47581</c:v>
                </c:pt>
                <c:pt idx="1169">
                  <c:v>47588</c:v>
                </c:pt>
                <c:pt idx="1170">
                  <c:v>47597</c:v>
                </c:pt>
                <c:pt idx="1171">
                  <c:v>47602</c:v>
                </c:pt>
                <c:pt idx="1172">
                  <c:v>47609</c:v>
                </c:pt>
                <c:pt idx="1173">
                  <c:v>47616</c:v>
                </c:pt>
                <c:pt idx="1174">
                  <c:v>47623</c:v>
                </c:pt>
                <c:pt idx="1175">
                  <c:v>47630</c:v>
                </c:pt>
                <c:pt idx="1176">
                  <c:v>47637</c:v>
                </c:pt>
                <c:pt idx="1177">
                  <c:v>47644</c:v>
                </c:pt>
                <c:pt idx="1178">
                  <c:v>47651</c:v>
                </c:pt>
                <c:pt idx="1179">
                  <c:v>47658</c:v>
                </c:pt>
                <c:pt idx="1180">
                  <c:v>47665</c:v>
                </c:pt>
                <c:pt idx="1181">
                  <c:v>47672</c:v>
                </c:pt>
                <c:pt idx="1182">
                  <c:v>47679</c:v>
                </c:pt>
                <c:pt idx="1183">
                  <c:v>47686</c:v>
                </c:pt>
                <c:pt idx="1184">
                  <c:v>47693</c:v>
                </c:pt>
                <c:pt idx="1185">
                  <c:v>47700</c:v>
                </c:pt>
                <c:pt idx="1186">
                  <c:v>47707</c:v>
                </c:pt>
                <c:pt idx="1187">
                  <c:v>47714</c:v>
                </c:pt>
                <c:pt idx="1188">
                  <c:v>47721</c:v>
                </c:pt>
                <c:pt idx="1189">
                  <c:v>47728</c:v>
                </c:pt>
                <c:pt idx="1190">
                  <c:v>47735</c:v>
                </c:pt>
                <c:pt idx="1191">
                  <c:v>47742</c:v>
                </c:pt>
                <c:pt idx="1192">
                  <c:v>47749</c:v>
                </c:pt>
                <c:pt idx="1193">
                  <c:v>47756</c:v>
                </c:pt>
                <c:pt idx="1194">
                  <c:v>47763</c:v>
                </c:pt>
                <c:pt idx="1195">
                  <c:v>47770</c:v>
                </c:pt>
                <c:pt idx="1196">
                  <c:v>47777</c:v>
                </c:pt>
                <c:pt idx="1197">
                  <c:v>47784</c:v>
                </c:pt>
                <c:pt idx="1198">
                  <c:v>47791</c:v>
                </c:pt>
                <c:pt idx="1199">
                  <c:v>47798</c:v>
                </c:pt>
                <c:pt idx="1200">
                  <c:v>47805</c:v>
                </c:pt>
                <c:pt idx="1201">
                  <c:v>47812</c:v>
                </c:pt>
                <c:pt idx="1202">
                  <c:v>47819</c:v>
                </c:pt>
                <c:pt idx="1203">
                  <c:v>47826</c:v>
                </c:pt>
                <c:pt idx="1204">
                  <c:v>47833</c:v>
                </c:pt>
                <c:pt idx="1205">
                  <c:v>47840</c:v>
                </c:pt>
                <c:pt idx="1206">
                  <c:v>47848</c:v>
                </c:pt>
                <c:pt idx="1207">
                  <c:v>47855</c:v>
                </c:pt>
                <c:pt idx="1208">
                  <c:v>47862</c:v>
                </c:pt>
                <c:pt idx="1209">
                  <c:v>47869</c:v>
                </c:pt>
                <c:pt idx="1210">
                  <c:v>47876</c:v>
                </c:pt>
                <c:pt idx="1211">
                  <c:v>47883</c:v>
                </c:pt>
                <c:pt idx="1212">
                  <c:v>47890</c:v>
                </c:pt>
                <c:pt idx="1213">
                  <c:v>47897</c:v>
                </c:pt>
                <c:pt idx="1214">
                  <c:v>47904</c:v>
                </c:pt>
                <c:pt idx="1215">
                  <c:v>47911</c:v>
                </c:pt>
                <c:pt idx="1216">
                  <c:v>47918</c:v>
                </c:pt>
                <c:pt idx="1217">
                  <c:v>47925</c:v>
                </c:pt>
                <c:pt idx="1218">
                  <c:v>47932</c:v>
                </c:pt>
                <c:pt idx="1219">
                  <c:v>47939</c:v>
                </c:pt>
                <c:pt idx="1220">
                  <c:v>47946</c:v>
                </c:pt>
                <c:pt idx="1221">
                  <c:v>47955</c:v>
                </c:pt>
                <c:pt idx="1222">
                  <c:v>47962</c:v>
                </c:pt>
                <c:pt idx="1223">
                  <c:v>47970</c:v>
                </c:pt>
                <c:pt idx="1224">
                  <c:v>47976</c:v>
                </c:pt>
                <c:pt idx="1225">
                  <c:v>47983</c:v>
                </c:pt>
                <c:pt idx="1226">
                  <c:v>47990</c:v>
                </c:pt>
                <c:pt idx="1227">
                  <c:v>47997</c:v>
                </c:pt>
                <c:pt idx="1228">
                  <c:v>48004</c:v>
                </c:pt>
                <c:pt idx="1229">
                  <c:v>48011</c:v>
                </c:pt>
                <c:pt idx="1230">
                  <c:v>48018</c:v>
                </c:pt>
                <c:pt idx="1231">
                  <c:v>48025</c:v>
                </c:pt>
                <c:pt idx="1232">
                  <c:v>48032</c:v>
                </c:pt>
                <c:pt idx="1233">
                  <c:v>48039</c:v>
                </c:pt>
                <c:pt idx="1234">
                  <c:v>48046</c:v>
                </c:pt>
                <c:pt idx="1235">
                  <c:v>48053</c:v>
                </c:pt>
                <c:pt idx="1236">
                  <c:v>48060</c:v>
                </c:pt>
                <c:pt idx="1237">
                  <c:v>48067</c:v>
                </c:pt>
                <c:pt idx="1238">
                  <c:v>48074</c:v>
                </c:pt>
                <c:pt idx="1239">
                  <c:v>48081</c:v>
                </c:pt>
                <c:pt idx="1240">
                  <c:v>48088</c:v>
                </c:pt>
                <c:pt idx="1241">
                  <c:v>48095</c:v>
                </c:pt>
                <c:pt idx="1242">
                  <c:v>48102</c:v>
                </c:pt>
                <c:pt idx="1243">
                  <c:v>48109</c:v>
                </c:pt>
                <c:pt idx="1244">
                  <c:v>48116</c:v>
                </c:pt>
                <c:pt idx="1245">
                  <c:v>48123</c:v>
                </c:pt>
                <c:pt idx="1246">
                  <c:v>48130</c:v>
                </c:pt>
                <c:pt idx="1247">
                  <c:v>48137</c:v>
                </c:pt>
                <c:pt idx="1248">
                  <c:v>48144</c:v>
                </c:pt>
                <c:pt idx="1249">
                  <c:v>48151</c:v>
                </c:pt>
                <c:pt idx="1250">
                  <c:v>48158</c:v>
                </c:pt>
                <c:pt idx="1251">
                  <c:v>48165</c:v>
                </c:pt>
                <c:pt idx="1252">
                  <c:v>48172</c:v>
                </c:pt>
                <c:pt idx="1253">
                  <c:v>48179</c:v>
                </c:pt>
                <c:pt idx="1254">
                  <c:v>48186</c:v>
                </c:pt>
                <c:pt idx="1255">
                  <c:v>48193</c:v>
                </c:pt>
                <c:pt idx="1256">
                  <c:v>48200</c:v>
                </c:pt>
                <c:pt idx="1257">
                  <c:v>48211</c:v>
                </c:pt>
                <c:pt idx="1258">
                  <c:v>48215</c:v>
                </c:pt>
                <c:pt idx="1259">
                  <c:v>48221</c:v>
                </c:pt>
                <c:pt idx="1260">
                  <c:v>48228</c:v>
                </c:pt>
                <c:pt idx="1261">
                  <c:v>48235</c:v>
                </c:pt>
                <c:pt idx="1262">
                  <c:v>48242</c:v>
                </c:pt>
                <c:pt idx="1263">
                  <c:v>48249</c:v>
                </c:pt>
                <c:pt idx="1264">
                  <c:v>48256</c:v>
                </c:pt>
                <c:pt idx="1265">
                  <c:v>48263</c:v>
                </c:pt>
                <c:pt idx="1266">
                  <c:v>48270</c:v>
                </c:pt>
                <c:pt idx="1267">
                  <c:v>48277</c:v>
                </c:pt>
                <c:pt idx="1268">
                  <c:v>48284</c:v>
                </c:pt>
                <c:pt idx="1269">
                  <c:v>48291</c:v>
                </c:pt>
                <c:pt idx="1270">
                  <c:v>48298</c:v>
                </c:pt>
                <c:pt idx="1271">
                  <c:v>48305</c:v>
                </c:pt>
                <c:pt idx="1272">
                  <c:v>48312</c:v>
                </c:pt>
                <c:pt idx="1273">
                  <c:v>48319</c:v>
                </c:pt>
                <c:pt idx="1274">
                  <c:v>48326</c:v>
                </c:pt>
                <c:pt idx="1275">
                  <c:v>48333</c:v>
                </c:pt>
                <c:pt idx="1276">
                  <c:v>48340</c:v>
                </c:pt>
                <c:pt idx="1277">
                  <c:v>48347</c:v>
                </c:pt>
                <c:pt idx="1278">
                  <c:v>48354</c:v>
                </c:pt>
                <c:pt idx="1279">
                  <c:v>48361</c:v>
                </c:pt>
                <c:pt idx="1280">
                  <c:v>48368</c:v>
                </c:pt>
                <c:pt idx="1281">
                  <c:v>48375</c:v>
                </c:pt>
                <c:pt idx="1282">
                  <c:v>48382</c:v>
                </c:pt>
                <c:pt idx="1283">
                  <c:v>48389</c:v>
                </c:pt>
                <c:pt idx="1284">
                  <c:v>48396</c:v>
                </c:pt>
                <c:pt idx="1285">
                  <c:v>48403</c:v>
                </c:pt>
                <c:pt idx="1286">
                  <c:v>48410</c:v>
                </c:pt>
                <c:pt idx="1287">
                  <c:v>48417</c:v>
                </c:pt>
                <c:pt idx="1288">
                  <c:v>48424</c:v>
                </c:pt>
                <c:pt idx="1289">
                  <c:v>48431</c:v>
                </c:pt>
                <c:pt idx="1290">
                  <c:v>48438</c:v>
                </c:pt>
                <c:pt idx="1291">
                  <c:v>48445</c:v>
                </c:pt>
                <c:pt idx="1292">
                  <c:v>48452</c:v>
                </c:pt>
                <c:pt idx="1293">
                  <c:v>48459</c:v>
                </c:pt>
                <c:pt idx="1294">
                  <c:v>48466</c:v>
                </c:pt>
                <c:pt idx="1295">
                  <c:v>48473</c:v>
                </c:pt>
                <c:pt idx="1296">
                  <c:v>48480</c:v>
                </c:pt>
                <c:pt idx="1297">
                  <c:v>48487</c:v>
                </c:pt>
                <c:pt idx="1298">
                  <c:v>48494</c:v>
                </c:pt>
                <c:pt idx="1299">
                  <c:v>48501</c:v>
                </c:pt>
                <c:pt idx="1300">
                  <c:v>48508</c:v>
                </c:pt>
                <c:pt idx="1301">
                  <c:v>48515</c:v>
                </c:pt>
                <c:pt idx="1302">
                  <c:v>48522</c:v>
                </c:pt>
                <c:pt idx="1303">
                  <c:v>48529</c:v>
                </c:pt>
                <c:pt idx="1304">
                  <c:v>48536</c:v>
                </c:pt>
                <c:pt idx="1305">
                  <c:v>48543</c:v>
                </c:pt>
                <c:pt idx="1306">
                  <c:v>48550</c:v>
                </c:pt>
                <c:pt idx="1307">
                  <c:v>48557</c:v>
                </c:pt>
                <c:pt idx="1308">
                  <c:v>48564</c:v>
                </c:pt>
                <c:pt idx="1309">
                  <c:v>48571</c:v>
                </c:pt>
                <c:pt idx="1310">
                  <c:v>48578</c:v>
                </c:pt>
                <c:pt idx="1311">
                  <c:v>48585</c:v>
                </c:pt>
                <c:pt idx="1312">
                  <c:v>48592</c:v>
                </c:pt>
                <c:pt idx="1313">
                  <c:v>48599</c:v>
                </c:pt>
                <c:pt idx="1314">
                  <c:v>48606</c:v>
                </c:pt>
                <c:pt idx="1315">
                  <c:v>48613</c:v>
                </c:pt>
                <c:pt idx="1316">
                  <c:v>48620</c:v>
                </c:pt>
                <c:pt idx="1317">
                  <c:v>48627</c:v>
                </c:pt>
                <c:pt idx="1318">
                  <c:v>48634</c:v>
                </c:pt>
                <c:pt idx="1319">
                  <c:v>48641</c:v>
                </c:pt>
                <c:pt idx="1320">
                  <c:v>48648</c:v>
                </c:pt>
                <c:pt idx="1321">
                  <c:v>48655</c:v>
                </c:pt>
                <c:pt idx="1322">
                  <c:v>48662</c:v>
                </c:pt>
                <c:pt idx="1323">
                  <c:v>48669</c:v>
                </c:pt>
                <c:pt idx="1324">
                  <c:v>48676</c:v>
                </c:pt>
                <c:pt idx="1325">
                  <c:v>48683</c:v>
                </c:pt>
                <c:pt idx="1326">
                  <c:v>48690</c:v>
                </c:pt>
                <c:pt idx="1327">
                  <c:v>48697</c:v>
                </c:pt>
                <c:pt idx="1328">
                  <c:v>48704</c:v>
                </c:pt>
                <c:pt idx="1329">
                  <c:v>48711</c:v>
                </c:pt>
                <c:pt idx="1330">
                  <c:v>48718</c:v>
                </c:pt>
                <c:pt idx="1331">
                  <c:v>48725</c:v>
                </c:pt>
                <c:pt idx="1332">
                  <c:v>48732</c:v>
                </c:pt>
                <c:pt idx="1333">
                  <c:v>48739</c:v>
                </c:pt>
                <c:pt idx="1334">
                  <c:v>48746</c:v>
                </c:pt>
                <c:pt idx="1335">
                  <c:v>48753</c:v>
                </c:pt>
                <c:pt idx="1336">
                  <c:v>48760</c:v>
                </c:pt>
                <c:pt idx="1337">
                  <c:v>48767</c:v>
                </c:pt>
                <c:pt idx="1338">
                  <c:v>48774</c:v>
                </c:pt>
                <c:pt idx="1339">
                  <c:v>48781</c:v>
                </c:pt>
                <c:pt idx="1340">
                  <c:v>48788</c:v>
                </c:pt>
                <c:pt idx="1341">
                  <c:v>48795</c:v>
                </c:pt>
                <c:pt idx="1342">
                  <c:v>48802</c:v>
                </c:pt>
                <c:pt idx="1343">
                  <c:v>48809</c:v>
                </c:pt>
                <c:pt idx="1344">
                  <c:v>48816</c:v>
                </c:pt>
                <c:pt idx="1345">
                  <c:v>48823</c:v>
                </c:pt>
                <c:pt idx="1346">
                  <c:v>48830</c:v>
                </c:pt>
                <c:pt idx="1347">
                  <c:v>48837</c:v>
                </c:pt>
                <c:pt idx="1348">
                  <c:v>48844</c:v>
                </c:pt>
                <c:pt idx="1349">
                  <c:v>48851</c:v>
                </c:pt>
                <c:pt idx="1350">
                  <c:v>48858</c:v>
                </c:pt>
                <c:pt idx="1351">
                  <c:v>48865</c:v>
                </c:pt>
                <c:pt idx="1352">
                  <c:v>48872</c:v>
                </c:pt>
                <c:pt idx="1353">
                  <c:v>48879</c:v>
                </c:pt>
                <c:pt idx="1354">
                  <c:v>48886</c:v>
                </c:pt>
                <c:pt idx="1355">
                  <c:v>48893</c:v>
                </c:pt>
                <c:pt idx="1356">
                  <c:v>48900</c:v>
                </c:pt>
                <c:pt idx="1357">
                  <c:v>48907</c:v>
                </c:pt>
                <c:pt idx="1358">
                  <c:v>48914</c:v>
                </c:pt>
                <c:pt idx="1359">
                  <c:v>48921</c:v>
                </c:pt>
                <c:pt idx="1360">
                  <c:v>48928</c:v>
                </c:pt>
                <c:pt idx="1361">
                  <c:v>48935</c:v>
                </c:pt>
                <c:pt idx="1362">
                  <c:v>48942</c:v>
                </c:pt>
                <c:pt idx="1363">
                  <c:v>48949</c:v>
                </c:pt>
                <c:pt idx="1364">
                  <c:v>48956</c:v>
                </c:pt>
                <c:pt idx="1365">
                  <c:v>48963</c:v>
                </c:pt>
                <c:pt idx="1366">
                  <c:v>48970</c:v>
                </c:pt>
                <c:pt idx="1367">
                  <c:v>48977</c:v>
                </c:pt>
                <c:pt idx="1368">
                  <c:v>48984</c:v>
                </c:pt>
                <c:pt idx="1369">
                  <c:v>48991</c:v>
                </c:pt>
                <c:pt idx="1370">
                  <c:v>48998</c:v>
                </c:pt>
                <c:pt idx="1371">
                  <c:v>49005</c:v>
                </c:pt>
                <c:pt idx="1372">
                  <c:v>49012</c:v>
                </c:pt>
                <c:pt idx="1373">
                  <c:v>49019</c:v>
                </c:pt>
                <c:pt idx="1374">
                  <c:v>49026</c:v>
                </c:pt>
                <c:pt idx="1375">
                  <c:v>49033</c:v>
                </c:pt>
                <c:pt idx="1376">
                  <c:v>49040</c:v>
                </c:pt>
                <c:pt idx="1377">
                  <c:v>49047</c:v>
                </c:pt>
                <c:pt idx="1378">
                  <c:v>49054</c:v>
                </c:pt>
                <c:pt idx="1379">
                  <c:v>49061</c:v>
                </c:pt>
                <c:pt idx="1380">
                  <c:v>49068</c:v>
                </c:pt>
                <c:pt idx="1381">
                  <c:v>49075</c:v>
                </c:pt>
                <c:pt idx="1382">
                  <c:v>49082</c:v>
                </c:pt>
                <c:pt idx="1383">
                  <c:v>49089</c:v>
                </c:pt>
                <c:pt idx="1384">
                  <c:v>49096</c:v>
                </c:pt>
                <c:pt idx="1385">
                  <c:v>49103</c:v>
                </c:pt>
                <c:pt idx="1386">
                  <c:v>49110</c:v>
                </c:pt>
                <c:pt idx="1387">
                  <c:v>49117</c:v>
                </c:pt>
                <c:pt idx="1388">
                  <c:v>49124</c:v>
                </c:pt>
                <c:pt idx="1389">
                  <c:v>49131</c:v>
                </c:pt>
                <c:pt idx="1390">
                  <c:v>49138</c:v>
                </c:pt>
                <c:pt idx="1391">
                  <c:v>49145</c:v>
                </c:pt>
                <c:pt idx="1392">
                  <c:v>49152</c:v>
                </c:pt>
                <c:pt idx="1393">
                  <c:v>49159</c:v>
                </c:pt>
                <c:pt idx="1394">
                  <c:v>49166</c:v>
                </c:pt>
                <c:pt idx="1395">
                  <c:v>49173</c:v>
                </c:pt>
                <c:pt idx="1396">
                  <c:v>49180</c:v>
                </c:pt>
                <c:pt idx="1397">
                  <c:v>49187</c:v>
                </c:pt>
                <c:pt idx="1398">
                  <c:v>49194</c:v>
                </c:pt>
                <c:pt idx="1399">
                  <c:v>49201</c:v>
                </c:pt>
                <c:pt idx="1400">
                  <c:v>49208</c:v>
                </c:pt>
                <c:pt idx="1401">
                  <c:v>49215</c:v>
                </c:pt>
                <c:pt idx="1402">
                  <c:v>49222</c:v>
                </c:pt>
                <c:pt idx="1403">
                  <c:v>49229</c:v>
                </c:pt>
                <c:pt idx="1404">
                  <c:v>49236</c:v>
                </c:pt>
                <c:pt idx="1405">
                  <c:v>49243</c:v>
                </c:pt>
                <c:pt idx="1406">
                  <c:v>49250</c:v>
                </c:pt>
                <c:pt idx="1407">
                  <c:v>49257</c:v>
                </c:pt>
                <c:pt idx="1408">
                  <c:v>49264</c:v>
                </c:pt>
                <c:pt idx="1409">
                  <c:v>49271</c:v>
                </c:pt>
                <c:pt idx="1410">
                  <c:v>49278</c:v>
                </c:pt>
                <c:pt idx="1411">
                  <c:v>49285</c:v>
                </c:pt>
                <c:pt idx="1412">
                  <c:v>49292</c:v>
                </c:pt>
                <c:pt idx="1413">
                  <c:v>49299</c:v>
                </c:pt>
                <c:pt idx="1414">
                  <c:v>49307</c:v>
                </c:pt>
                <c:pt idx="1415">
                  <c:v>49314</c:v>
                </c:pt>
                <c:pt idx="1416">
                  <c:v>49321</c:v>
                </c:pt>
                <c:pt idx="1417">
                  <c:v>49328</c:v>
                </c:pt>
                <c:pt idx="1418">
                  <c:v>49335</c:v>
                </c:pt>
                <c:pt idx="1419">
                  <c:v>49342</c:v>
                </c:pt>
                <c:pt idx="1420">
                  <c:v>49349</c:v>
                </c:pt>
                <c:pt idx="1421">
                  <c:v>49356</c:v>
                </c:pt>
                <c:pt idx="1422">
                  <c:v>49363</c:v>
                </c:pt>
                <c:pt idx="1423">
                  <c:v>49370</c:v>
                </c:pt>
                <c:pt idx="1424">
                  <c:v>49377</c:v>
                </c:pt>
                <c:pt idx="1425">
                  <c:v>49384</c:v>
                </c:pt>
                <c:pt idx="1426">
                  <c:v>49395</c:v>
                </c:pt>
                <c:pt idx="1427">
                  <c:v>49398</c:v>
                </c:pt>
                <c:pt idx="1428">
                  <c:v>49405</c:v>
                </c:pt>
                <c:pt idx="1429">
                  <c:v>49412</c:v>
                </c:pt>
                <c:pt idx="1430">
                  <c:v>49419</c:v>
                </c:pt>
                <c:pt idx="1431">
                  <c:v>49426</c:v>
                </c:pt>
                <c:pt idx="1432">
                  <c:v>49433</c:v>
                </c:pt>
                <c:pt idx="1433">
                  <c:v>49440</c:v>
                </c:pt>
                <c:pt idx="1434">
                  <c:v>49447</c:v>
                </c:pt>
                <c:pt idx="1435">
                  <c:v>49454</c:v>
                </c:pt>
                <c:pt idx="1436">
                  <c:v>49461</c:v>
                </c:pt>
                <c:pt idx="1437">
                  <c:v>49468</c:v>
                </c:pt>
                <c:pt idx="1438">
                  <c:v>49475</c:v>
                </c:pt>
                <c:pt idx="1439">
                  <c:v>49482</c:v>
                </c:pt>
                <c:pt idx="1440">
                  <c:v>49489</c:v>
                </c:pt>
                <c:pt idx="1441">
                  <c:v>49496</c:v>
                </c:pt>
                <c:pt idx="1442">
                  <c:v>49503</c:v>
                </c:pt>
                <c:pt idx="1443">
                  <c:v>49510</c:v>
                </c:pt>
                <c:pt idx="1444">
                  <c:v>49517</c:v>
                </c:pt>
                <c:pt idx="1445">
                  <c:v>49524</c:v>
                </c:pt>
                <c:pt idx="1446">
                  <c:v>49531</c:v>
                </c:pt>
                <c:pt idx="1447">
                  <c:v>49538</c:v>
                </c:pt>
                <c:pt idx="1448">
                  <c:v>49545</c:v>
                </c:pt>
                <c:pt idx="1449">
                  <c:v>49552</c:v>
                </c:pt>
                <c:pt idx="1450">
                  <c:v>49559</c:v>
                </c:pt>
                <c:pt idx="1451">
                  <c:v>49566</c:v>
                </c:pt>
                <c:pt idx="1452">
                  <c:v>49573</c:v>
                </c:pt>
                <c:pt idx="1453">
                  <c:v>49580</c:v>
                </c:pt>
                <c:pt idx="1454">
                  <c:v>49587</c:v>
                </c:pt>
                <c:pt idx="1455">
                  <c:v>49594</c:v>
                </c:pt>
                <c:pt idx="1456">
                  <c:v>49601</c:v>
                </c:pt>
                <c:pt idx="1457">
                  <c:v>49608</c:v>
                </c:pt>
                <c:pt idx="1458">
                  <c:v>49615</c:v>
                </c:pt>
                <c:pt idx="1459">
                  <c:v>49622</c:v>
                </c:pt>
                <c:pt idx="1460">
                  <c:v>49629</c:v>
                </c:pt>
                <c:pt idx="1461">
                  <c:v>49636</c:v>
                </c:pt>
                <c:pt idx="1462">
                  <c:v>49643</c:v>
                </c:pt>
                <c:pt idx="1463">
                  <c:v>49650</c:v>
                </c:pt>
                <c:pt idx="1464">
                  <c:v>49657</c:v>
                </c:pt>
                <c:pt idx="1465">
                  <c:v>49664</c:v>
                </c:pt>
                <c:pt idx="1466">
                  <c:v>49674</c:v>
                </c:pt>
                <c:pt idx="1467">
                  <c:v>49681</c:v>
                </c:pt>
                <c:pt idx="1468">
                  <c:v>49688</c:v>
                </c:pt>
                <c:pt idx="1469">
                  <c:v>49695</c:v>
                </c:pt>
                <c:pt idx="1470">
                  <c:v>49702</c:v>
                </c:pt>
                <c:pt idx="1471">
                  <c:v>49709</c:v>
                </c:pt>
                <c:pt idx="1472">
                  <c:v>49716</c:v>
                </c:pt>
                <c:pt idx="1473">
                  <c:v>49723</c:v>
                </c:pt>
                <c:pt idx="1474">
                  <c:v>49730</c:v>
                </c:pt>
                <c:pt idx="1475">
                  <c:v>49737</c:v>
                </c:pt>
                <c:pt idx="1476">
                  <c:v>49744</c:v>
                </c:pt>
                <c:pt idx="1477">
                  <c:v>49751</c:v>
                </c:pt>
                <c:pt idx="1478">
                  <c:v>49758</c:v>
                </c:pt>
                <c:pt idx="1479">
                  <c:v>49765</c:v>
                </c:pt>
                <c:pt idx="1480">
                  <c:v>49772</c:v>
                </c:pt>
                <c:pt idx="1481">
                  <c:v>49781</c:v>
                </c:pt>
                <c:pt idx="1482">
                  <c:v>49786</c:v>
                </c:pt>
                <c:pt idx="1483">
                  <c:v>49793</c:v>
                </c:pt>
                <c:pt idx="1484">
                  <c:v>49801</c:v>
                </c:pt>
                <c:pt idx="1485">
                  <c:v>49808</c:v>
                </c:pt>
                <c:pt idx="1486">
                  <c:v>49815</c:v>
                </c:pt>
                <c:pt idx="1487">
                  <c:v>49822</c:v>
                </c:pt>
                <c:pt idx="1488">
                  <c:v>49829</c:v>
                </c:pt>
                <c:pt idx="1489">
                  <c:v>49836</c:v>
                </c:pt>
                <c:pt idx="1490">
                  <c:v>49843</c:v>
                </c:pt>
                <c:pt idx="1491">
                  <c:v>49850</c:v>
                </c:pt>
                <c:pt idx="1492">
                  <c:v>49857</c:v>
                </c:pt>
                <c:pt idx="1493">
                  <c:v>49864</c:v>
                </c:pt>
                <c:pt idx="1494">
                  <c:v>49871</c:v>
                </c:pt>
                <c:pt idx="1495">
                  <c:v>49878</c:v>
                </c:pt>
                <c:pt idx="1496">
                  <c:v>49885</c:v>
                </c:pt>
                <c:pt idx="1497">
                  <c:v>49892</c:v>
                </c:pt>
                <c:pt idx="1498">
                  <c:v>49899</c:v>
                </c:pt>
                <c:pt idx="1499">
                  <c:v>49906</c:v>
                </c:pt>
                <c:pt idx="1500">
                  <c:v>49913</c:v>
                </c:pt>
                <c:pt idx="1501">
                  <c:v>49920</c:v>
                </c:pt>
                <c:pt idx="1502">
                  <c:v>49927</c:v>
                </c:pt>
                <c:pt idx="1503">
                  <c:v>49934</c:v>
                </c:pt>
                <c:pt idx="1504">
                  <c:v>49941</c:v>
                </c:pt>
                <c:pt idx="1505">
                  <c:v>49948</c:v>
                </c:pt>
                <c:pt idx="1506">
                  <c:v>49955</c:v>
                </c:pt>
                <c:pt idx="1507">
                  <c:v>49962</c:v>
                </c:pt>
                <c:pt idx="1508">
                  <c:v>49969</c:v>
                </c:pt>
                <c:pt idx="1509">
                  <c:v>49976</c:v>
                </c:pt>
                <c:pt idx="1510">
                  <c:v>49983</c:v>
                </c:pt>
                <c:pt idx="1511">
                  <c:v>49990</c:v>
                </c:pt>
                <c:pt idx="1512">
                  <c:v>49997</c:v>
                </c:pt>
                <c:pt idx="1513">
                  <c:v>50004</c:v>
                </c:pt>
                <c:pt idx="1514">
                  <c:v>50011</c:v>
                </c:pt>
                <c:pt idx="1515">
                  <c:v>50018</c:v>
                </c:pt>
                <c:pt idx="1516">
                  <c:v>50025</c:v>
                </c:pt>
                <c:pt idx="1517">
                  <c:v>50032</c:v>
                </c:pt>
                <c:pt idx="1518">
                  <c:v>50040</c:v>
                </c:pt>
                <c:pt idx="1519">
                  <c:v>50047</c:v>
                </c:pt>
                <c:pt idx="1520">
                  <c:v>50054</c:v>
                </c:pt>
                <c:pt idx="1521">
                  <c:v>50061</c:v>
                </c:pt>
                <c:pt idx="1522">
                  <c:v>50068</c:v>
                </c:pt>
                <c:pt idx="1523">
                  <c:v>50075</c:v>
                </c:pt>
                <c:pt idx="1524">
                  <c:v>50082</c:v>
                </c:pt>
                <c:pt idx="1525">
                  <c:v>50089</c:v>
                </c:pt>
                <c:pt idx="1526">
                  <c:v>50096</c:v>
                </c:pt>
                <c:pt idx="1527">
                  <c:v>50103</c:v>
                </c:pt>
                <c:pt idx="1528">
                  <c:v>50110</c:v>
                </c:pt>
                <c:pt idx="1529">
                  <c:v>50117</c:v>
                </c:pt>
                <c:pt idx="1530">
                  <c:v>50124</c:v>
                </c:pt>
                <c:pt idx="1531">
                  <c:v>50131</c:v>
                </c:pt>
                <c:pt idx="1532">
                  <c:v>50139</c:v>
                </c:pt>
                <c:pt idx="1533">
                  <c:v>50146</c:v>
                </c:pt>
                <c:pt idx="1534">
                  <c:v>50153</c:v>
                </c:pt>
                <c:pt idx="1535">
                  <c:v>50160</c:v>
                </c:pt>
                <c:pt idx="1536">
                  <c:v>50167</c:v>
                </c:pt>
                <c:pt idx="1537">
                  <c:v>50174</c:v>
                </c:pt>
                <c:pt idx="1538">
                  <c:v>50181</c:v>
                </c:pt>
                <c:pt idx="1539">
                  <c:v>50188</c:v>
                </c:pt>
                <c:pt idx="1540">
                  <c:v>50195</c:v>
                </c:pt>
                <c:pt idx="1541">
                  <c:v>50202</c:v>
                </c:pt>
                <c:pt idx="1542">
                  <c:v>50209</c:v>
                </c:pt>
                <c:pt idx="1543">
                  <c:v>50216</c:v>
                </c:pt>
                <c:pt idx="1544">
                  <c:v>50223</c:v>
                </c:pt>
                <c:pt idx="1545">
                  <c:v>50230</c:v>
                </c:pt>
                <c:pt idx="1546">
                  <c:v>50237</c:v>
                </c:pt>
                <c:pt idx="1547">
                  <c:v>50244</c:v>
                </c:pt>
                <c:pt idx="1548">
                  <c:v>50251</c:v>
                </c:pt>
                <c:pt idx="1549">
                  <c:v>50258</c:v>
                </c:pt>
                <c:pt idx="1550">
                  <c:v>50265</c:v>
                </c:pt>
                <c:pt idx="1551">
                  <c:v>50272</c:v>
                </c:pt>
                <c:pt idx="1552">
                  <c:v>50279</c:v>
                </c:pt>
                <c:pt idx="1553">
                  <c:v>50286</c:v>
                </c:pt>
                <c:pt idx="1554">
                  <c:v>50293</c:v>
                </c:pt>
                <c:pt idx="1555">
                  <c:v>50300</c:v>
                </c:pt>
                <c:pt idx="1556">
                  <c:v>50307</c:v>
                </c:pt>
                <c:pt idx="1557">
                  <c:v>50314</c:v>
                </c:pt>
                <c:pt idx="1558">
                  <c:v>50321</c:v>
                </c:pt>
                <c:pt idx="1559">
                  <c:v>50328</c:v>
                </c:pt>
                <c:pt idx="1560">
                  <c:v>50335</c:v>
                </c:pt>
                <c:pt idx="1561">
                  <c:v>50342</c:v>
                </c:pt>
                <c:pt idx="1562">
                  <c:v>50349</c:v>
                </c:pt>
                <c:pt idx="1563">
                  <c:v>50356</c:v>
                </c:pt>
                <c:pt idx="1564">
                  <c:v>50363</c:v>
                </c:pt>
                <c:pt idx="1565">
                  <c:v>50370</c:v>
                </c:pt>
                <c:pt idx="1566">
                  <c:v>50377</c:v>
                </c:pt>
                <c:pt idx="1567">
                  <c:v>50384</c:v>
                </c:pt>
                <c:pt idx="1568">
                  <c:v>50391</c:v>
                </c:pt>
                <c:pt idx="1569">
                  <c:v>50398</c:v>
                </c:pt>
                <c:pt idx="1570">
                  <c:v>50405</c:v>
                </c:pt>
                <c:pt idx="1571">
                  <c:v>50412</c:v>
                </c:pt>
                <c:pt idx="1572">
                  <c:v>50419</c:v>
                </c:pt>
                <c:pt idx="1573">
                  <c:v>50426</c:v>
                </c:pt>
                <c:pt idx="1574">
                  <c:v>50433</c:v>
                </c:pt>
                <c:pt idx="1575">
                  <c:v>50440</c:v>
                </c:pt>
                <c:pt idx="1576">
                  <c:v>50447</c:v>
                </c:pt>
                <c:pt idx="1577">
                  <c:v>50454</c:v>
                </c:pt>
                <c:pt idx="1578">
                  <c:v>50461</c:v>
                </c:pt>
                <c:pt idx="1579">
                  <c:v>50468</c:v>
                </c:pt>
                <c:pt idx="1580">
                  <c:v>50475</c:v>
                </c:pt>
                <c:pt idx="1581">
                  <c:v>50482</c:v>
                </c:pt>
                <c:pt idx="1582">
                  <c:v>50489</c:v>
                </c:pt>
                <c:pt idx="1583">
                  <c:v>50496</c:v>
                </c:pt>
                <c:pt idx="1584">
                  <c:v>50503</c:v>
                </c:pt>
                <c:pt idx="1585">
                  <c:v>50510</c:v>
                </c:pt>
                <c:pt idx="1586">
                  <c:v>50517</c:v>
                </c:pt>
                <c:pt idx="1587">
                  <c:v>50524</c:v>
                </c:pt>
                <c:pt idx="1588">
                  <c:v>50531</c:v>
                </c:pt>
                <c:pt idx="1589">
                  <c:v>50538</c:v>
                </c:pt>
                <c:pt idx="1590">
                  <c:v>50545</c:v>
                </c:pt>
                <c:pt idx="1591">
                  <c:v>50552</c:v>
                </c:pt>
                <c:pt idx="1592">
                  <c:v>50559</c:v>
                </c:pt>
                <c:pt idx="1593">
                  <c:v>50566</c:v>
                </c:pt>
                <c:pt idx="1594">
                  <c:v>50573</c:v>
                </c:pt>
                <c:pt idx="1595">
                  <c:v>50580</c:v>
                </c:pt>
                <c:pt idx="1596">
                  <c:v>50587</c:v>
                </c:pt>
                <c:pt idx="1597">
                  <c:v>50594</c:v>
                </c:pt>
                <c:pt idx="1598">
                  <c:v>50601</c:v>
                </c:pt>
                <c:pt idx="1599">
                  <c:v>50608</c:v>
                </c:pt>
                <c:pt idx="1600">
                  <c:v>50615</c:v>
                </c:pt>
                <c:pt idx="1601">
                  <c:v>50622</c:v>
                </c:pt>
                <c:pt idx="1602">
                  <c:v>50629</c:v>
                </c:pt>
                <c:pt idx="1603">
                  <c:v>50636</c:v>
                </c:pt>
                <c:pt idx="1604">
                  <c:v>50643</c:v>
                </c:pt>
                <c:pt idx="1605">
                  <c:v>50650</c:v>
                </c:pt>
                <c:pt idx="1606">
                  <c:v>50657</c:v>
                </c:pt>
                <c:pt idx="1607">
                  <c:v>50664</c:v>
                </c:pt>
                <c:pt idx="1608">
                  <c:v>50671</c:v>
                </c:pt>
                <c:pt idx="1609">
                  <c:v>50678</c:v>
                </c:pt>
                <c:pt idx="1610">
                  <c:v>50685</c:v>
                </c:pt>
                <c:pt idx="1611">
                  <c:v>50692</c:v>
                </c:pt>
                <c:pt idx="1612">
                  <c:v>50699</c:v>
                </c:pt>
                <c:pt idx="1613">
                  <c:v>50706</c:v>
                </c:pt>
                <c:pt idx="1614">
                  <c:v>50713</c:v>
                </c:pt>
                <c:pt idx="1615">
                  <c:v>50720</c:v>
                </c:pt>
                <c:pt idx="1616">
                  <c:v>50727</c:v>
                </c:pt>
                <c:pt idx="1617">
                  <c:v>50734</c:v>
                </c:pt>
                <c:pt idx="1618">
                  <c:v>50741</c:v>
                </c:pt>
                <c:pt idx="1619">
                  <c:v>50748</c:v>
                </c:pt>
                <c:pt idx="1620">
                  <c:v>50755</c:v>
                </c:pt>
                <c:pt idx="1621">
                  <c:v>50762</c:v>
                </c:pt>
                <c:pt idx="1622">
                  <c:v>50769</c:v>
                </c:pt>
                <c:pt idx="1623">
                  <c:v>50776</c:v>
                </c:pt>
                <c:pt idx="1624">
                  <c:v>50783</c:v>
                </c:pt>
                <c:pt idx="1625">
                  <c:v>50790</c:v>
                </c:pt>
                <c:pt idx="1626">
                  <c:v>50797</c:v>
                </c:pt>
                <c:pt idx="1627">
                  <c:v>50804</c:v>
                </c:pt>
                <c:pt idx="1628">
                  <c:v>50811</c:v>
                </c:pt>
                <c:pt idx="1629">
                  <c:v>50818</c:v>
                </c:pt>
                <c:pt idx="1630">
                  <c:v>50825</c:v>
                </c:pt>
                <c:pt idx="1631">
                  <c:v>50832</c:v>
                </c:pt>
                <c:pt idx="1632">
                  <c:v>50839</c:v>
                </c:pt>
                <c:pt idx="1633">
                  <c:v>50846</c:v>
                </c:pt>
                <c:pt idx="1634">
                  <c:v>50853</c:v>
                </c:pt>
                <c:pt idx="1635">
                  <c:v>50860</c:v>
                </c:pt>
                <c:pt idx="1636">
                  <c:v>50867</c:v>
                </c:pt>
                <c:pt idx="1637">
                  <c:v>50874</c:v>
                </c:pt>
                <c:pt idx="1638">
                  <c:v>50881</c:v>
                </c:pt>
                <c:pt idx="1639">
                  <c:v>50888</c:v>
                </c:pt>
                <c:pt idx="1640">
                  <c:v>50895</c:v>
                </c:pt>
                <c:pt idx="1641">
                  <c:v>50902</c:v>
                </c:pt>
                <c:pt idx="1642">
                  <c:v>50909</c:v>
                </c:pt>
                <c:pt idx="1643">
                  <c:v>50916</c:v>
                </c:pt>
                <c:pt idx="1644">
                  <c:v>50923</c:v>
                </c:pt>
                <c:pt idx="1645">
                  <c:v>50930</c:v>
                </c:pt>
                <c:pt idx="1646">
                  <c:v>50937</c:v>
                </c:pt>
                <c:pt idx="1647">
                  <c:v>50944</c:v>
                </c:pt>
                <c:pt idx="1648">
                  <c:v>50951</c:v>
                </c:pt>
                <c:pt idx="1649">
                  <c:v>50958</c:v>
                </c:pt>
                <c:pt idx="1650">
                  <c:v>50965</c:v>
                </c:pt>
                <c:pt idx="1651">
                  <c:v>50972</c:v>
                </c:pt>
                <c:pt idx="1652">
                  <c:v>50979</c:v>
                </c:pt>
                <c:pt idx="1653">
                  <c:v>50986</c:v>
                </c:pt>
                <c:pt idx="1654">
                  <c:v>50993</c:v>
                </c:pt>
                <c:pt idx="1655">
                  <c:v>51000</c:v>
                </c:pt>
                <c:pt idx="1656">
                  <c:v>51007</c:v>
                </c:pt>
                <c:pt idx="1657">
                  <c:v>51014</c:v>
                </c:pt>
                <c:pt idx="1658">
                  <c:v>51021</c:v>
                </c:pt>
                <c:pt idx="1659">
                  <c:v>51028</c:v>
                </c:pt>
                <c:pt idx="1660">
                  <c:v>51035</c:v>
                </c:pt>
                <c:pt idx="1661">
                  <c:v>51042</c:v>
                </c:pt>
                <c:pt idx="1662">
                  <c:v>51049</c:v>
                </c:pt>
                <c:pt idx="1663">
                  <c:v>51056</c:v>
                </c:pt>
                <c:pt idx="1664">
                  <c:v>51063</c:v>
                </c:pt>
                <c:pt idx="1665">
                  <c:v>51070</c:v>
                </c:pt>
                <c:pt idx="1666">
                  <c:v>51077</c:v>
                </c:pt>
                <c:pt idx="1667">
                  <c:v>51084</c:v>
                </c:pt>
                <c:pt idx="1668">
                  <c:v>51091</c:v>
                </c:pt>
                <c:pt idx="1669">
                  <c:v>51098</c:v>
                </c:pt>
                <c:pt idx="1670">
                  <c:v>51105</c:v>
                </c:pt>
                <c:pt idx="1671">
                  <c:v>51112</c:v>
                </c:pt>
                <c:pt idx="1672">
                  <c:v>51119</c:v>
                </c:pt>
                <c:pt idx="1673">
                  <c:v>51126</c:v>
                </c:pt>
                <c:pt idx="1674">
                  <c:v>51133</c:v>
                </c:pt>
                <c:pt idx="1675">
                  <c:v>51140</c:v>
                </c:pt>
                <c:pt idx="1676">
                  <c:v>51147</c:v>
                </c:pt>
                <c:pt idx="1677">
                  <c:v>51154</c:v>
                </c:pt>
                <c:pt idx="1678">
                  <c:v>51161</c:v>
                </c:pt>
                <c:pt idx="1679">
                  <c:v>51168</c:v>
                </c:pt>
                <c:pt idx="1680">
                  <c:v>51175</c:v>
                </c:pt>
                <c:pt idx="1681">
                  <c:v>51182</c:v>
                </c:pt>
                <c:pt idx="1682">
                  <c:v>51189</c:v>
                </c:pt>
                <c:pt idx="1683">
                  <c:v>51196</c:v>
                </c:pt>
                <c:pt idx="1684">
                  <c:v>51203</c:v>
                </c:pt>
                <c:pt idx="1685">
                  <c:v>51210</c:v>
                </c:pt>
                <c:pt idx="1686">
                  <c:v>51217</c:v>
                </c:pt>
                <c:pt idx="1687">
                  <c:v>51224</c:v>
                </c:pt>
                <c:pt idx="1688">
                  <c:v>51231</c:v>
                </c:pt>
                <c:pt idx="1689">
                  <c:v>51238</c:v>
                </c:pt>
                <c:pt idx="1690">
                  <c:v>51245</c:v>
                </c:pt>
                <c:pt idx="1691">
                  <c:v>51252</c:v>
                </c:pt>
                <c:pt idx="1692">
                  <c:v>51260</c:v>
                </c:pt>
                <c:pt idx="1693">
                  <c:v>51267</c:v>
                </c:pt>
                <c:pt idx="1694">
                  <c:v>51274</c:v>
                </c:pt>
                <c:pt idx="1695">
                  <c:v>51281</c:v>
                </c:pt>
                <c:pt idx="1696">
                  <c:v>51288</c:v>
                </c:pt>
                <c:pt idx="1697">
                  <c:v>51295</c:v>
                </c:pt>
                <c:pt idx="1698">
                  <c:v>51302</c:v>
                </c:pt>
                <c:pt idx="1699">
                  <c:v>51309</c:v>
                </c:pt>
                <c:pt idx="1700">
                  <c:v>51316</c:v>
                </c:pt>
                <c:pt idx="1701">
                  <c:v>51323</c:v>
                </c:pt>
                <c:pt idx="1702">
                  <c:v>51330</c:v>
                </c:pt>
                <c:pt idx="1703">
                  <c:v>51337</c:v>
                </c:pt>
                <c:pt idx="1704">
                  <c:v>51344</c:v>
                </c:pt>
                <c:pt idx="1705">
                  <c:v>51351</c:v>
                </c:pt>
                <c:pt idx="1706">
                  <c:v>51358</c:v>
                </c:pt>
                <c:pt idx="1707">
                  <c:v>51365</c:v>
                </c:pt>
                <c:pt idx="1708">
                  <c:v>51372</c:v>
                </c:pt>
                <c:pt idx="1709">
                  <c:v>51379</c:v>
                </c:pt>
                <c:pt idx="1710">
                  <c:v>51386</c:v>
                </c:pt>
                <c:pt idx="1711">
                  <c:v>51393</c:v>
                </c:pt>
                <c:pt idx="1712">
                  <c:v>51400</c:v>
                </c:pt>
                <c:pt idx="1713">
                  <c:v>51407</c:v>
                </c:pt>
                <c:pt idx="1714">
                  <c:v>51414</c:v>
                </c:pt>
                <c:pt idx="1715">
                  <c:v>51421</c:v>
                </c:pt>
                <c:pt idx="1716">
                  <c:v>51428</c:v>
                </c:pt>
                <c:pt idx="1717">
                  <c:v>51435</c:v>
                </c:pt>
                <c:pt idx="1718">
                  <c:v>51442</c:v>
                </c:pt>
                <c:pt idx="1719">
                  <c:v>51449</c:v>
                </c:pt>
                <c:pt idx="1720">
                  <c:v>51456</c:v>
                </c:pt>
                <c:pt idx="1721">
                  <c:v>51463</c:v>
                </c:pt>
                <c:pt idx="1722">
                  <c:v>51470</c:v>
                </c:pt>
                <c:pt idx="1723">
                  <c:v>51477</c:v>
                </c:pt>
                <c:pt idx="1724">
                  <c:v>51484</c:v>
                </c:pt>
                <c:pt idx="1725">
                  <c:v>51491</c:v>
                </c:pt>
                <c:pt idx="1726">
                  <c:v>51501</c:v>
                </c:pt>
                <c:pt idx="1727">
                  <c:v>51508</c:v>
                </c:pt>
                <c:pt idx="1728">
                  <c:v>51515</c:v>
                </c:pt>
                <c:pt idx="1729">
                  <c:v>51522</c:v>
                </c:pt>
                <c:pt idx="1730">
                  <c:v>51529</c:v>
                </c:pt>
                <c:pt idx="1731">
                  <c:v>51536</c:v>
                </c:pt>
                <c:pt idx="1732">
                  <c:v>51543</c:v>
                </c:pt>
                <c:pt idx="1733">
                  <c:v>51550</c:v>
                </c:pt>
                <c:pt idx="1734">
                  <c:v>51557</c:v>
                </c:pt>
                <c:pt idx="1735">
                  <c:v>51564</c:v>
                </c:pt>
                <c:pt idx="1736">
                  <c:v>51571</c:v>
                </c:pt>
                <c:pt idx="1737">
                  <c:v>51578</c:v>
                </c:pt>
                <c:pt idx="1738">
                  <c:v>51585</c:v>
                </c:pt>
                <c:pt idx="1739">
                  <c:v>51592</c:v>
                </c:pt>
                <c:pt idx="1740">
                  <c:v>51599</c:v>
                </c:pt>
                <c:pt idx="1741">
                  <c:v>51606</c:v>
                </c:pt>
                <c:pt idx="1742">
                  <c:v>51615</c:v>
                </c:pt>
                <c:pt idx="1743">
                  <c:v>51620</c:v>
                </c:pt>
                <c:pt idx="1744">
                  <c:v>51627</c:v>
                </c:pt>
                <c:pt idx="1745">
                  <c:v>51634</c:v>
                </c:pt>
                <c:pt idx="1746">
                  <c:v>51641</c:v>
                </c:pt>
                <c:pt idx="1747">
                  <c:v>51648</c:v>
                </c:pt>
                <c:pt idx="1748">
                  <c:v>51655</c:v>
                </c:pt>
                <c:pt idx="1749">
                  <c:v>51662</c:v>
                </c:pt>
                <c:pt idx="1750">
                  <c:v>51669</c:v>
                </c:pt>
                <c:pt idx="1751">
                  <c:v>51676</c:v>
                </c:pt>
                <c:pt idx="1752">
                  <c:v>51683</c:v>
                </c:pt>
                <c:pt idx="1753">
                  <c:v>51690</c:v>
                </c:pt>
                <c:pt idx="1754">
                  <c:v>51697</c:v>
                </c:pt>
                <c:pt idx="1755">
                  <c:v>51704</c:v>
                </c:pt>
                <c:pt idx="1756">
                  <c:v>51711</c:v>
                </c:pt>
                <c:pt idx="1757">
                  <c:v>51718</c:v>
                </c:pt>
                <c:pt idx="1758">
                  <c:v>51725</c:v>
                </c:pt>
                <c:pt idx="1759">
                  <c:v>51732</c:v>
                </c:pt>
                <c:pt idx="1760">
                  <c:v>51739</c:v>
                </c:pt>
                <c:pt idx="1761">
                  <c:v>51746</c:v>
                </c:pt>
                <c:pt idx="1762">
                  <c:v>51753</c:v>
                </c:pt>
                <c:pt idx="1763">
                  <c:v>51760</c:v>
                </c:pt>
                <c:pt idx="1764">
                  <c:v>51767</c:v>
                </c:pt>
                <c:pt idx="1765">
                  <c:v>51774</c:v>
                </c:pt>
                <c:pt idx="1766">
                  <c:v>51781</c:v>
                </c:pt>
                <c:pt idx="1767">
                  <c:v>51788</c:v>
                </c:pt>
                <c:pt idx="1768">
                  <c:v>51795</c:v>
                </c:pt>
                <c:pt idx="1769">
                  <c:v>51802</c:v>
                </c:pt>
                <c:pt idx="1770">
                  <c:v>51809</c:v>
                </c:pt>
                <c:pt idx="1771">
                  <c:v>51816</c:v>
                </c:pt>
                <c:pt idx="1772">
                  <c:v>51823</c:v>
                </c:pt>
                <c:pt idx="1773">
                  <c:v>51830</c:v>
                </c:pt>
                <c:pt idx="1774">
                  <c:v>51837</c:v>
                </c:pt>
                <c:pt idx="1775">
                  <c:v>51844</c:v>
                </c:pt>
                <c:pt idx="1776">
                  <c:v>51851</c:v>
                </c:pt>
                <c:pt idx="1777">
                  <c:v>51858</c:v>
                </c:pt>
                <c:pt idx="1778">
                  <c:v>51866</c:v>
                </c:pt>
                <c:pt idx="1779">
                  <c:v>51873</c:v>
                </c:pt>
                <c:pt idx="1780">
                  <c:v>51880</c:v>
                </c:pt>
                <c:pt idx="1781">
                  <c:v>51887</c:v>
                </c:pt>
                <c:pt idx="1782">
                  <c:v>51894</c:v>
                </c:pt>
                <c:pt idx="1783">
                  <c:v>51901</c:v>
                </c:pt>
                <c:pt idx="1784">
                  <c:v>51908</c:v>
                </c:pt>
                <c:pt idx="1785">
                  <c:v>51915</c:v>
                </c:pt>
                <c:pt idx="1786">
                  <c:v>51922</c:v>
                </c:pt>
                <c:pt idx="1787">
                  <c:v>51929</c:v>
                </c:pt>
                <c:pt idx="1788">
                  <c:v>51936</c:v>
                </c:pt>
                <c:pt idx="1789">
                  <c:v>51943</c:v>
                </c:pt>
                <c:pt idx="1790">
                  <c:v>51950</c:v>
                </c:pt>
                <c:pt idx="1791">
                  <c:v>51957</c:v>
                </c:pt>
                <c:pt idx="1792">
                  <c:v>51966</c:v>
                </c:pt>
                <c:pt idx="1793">
                  <c:v>51973</c:v>
                </c:pt>
                <c:pt idx="1794">
                  <c:v>51980</c:v>
                </c:pt>
                <c:pt idx="1795">
                  <c:v>51988</c:v>
                </c:pt>
                <c:pt idx="1796">
                  <c:v>51994</c:v>
                </c:pt>
                <c:pt idx="1797">
                  <c:v>52001</c:v>
                </c:pt>
                <c:pt idx="1798">
                  <c:v>52008</c:v>
                </c:pt>
                <c:pt idx="1799">
                  <c:v>52015</c:v>
                </c:pt>
                <c:pt idx="1800">
                  <c:v>52022</c:v>
                </c:pt>
                <c:pt idx="1801">
                  <c:v>52029</c:v>
                </c:pt>
                <c:pt idx="1802">
                  <c:v>52036</c:v>
                </c:pt>
                <c:pt idx="1803">
                  <c:v>52043</c:v>
                </c:pt>
                <c:pt idx="1804">
                  <c:v>52050</c:v>
                </c:pt>
                <c:pt idx="1805">
                  <c:v>52057</c:v>
                </c:pt>
                <c:pt idx="1806">
                  <c:v>52064</c:v>
                </c:pt>
                <c:pt idx="1807">
                  <c:v>52071</c:v>
                </c:pt>
                <c:pt idx="1808">
                  <c:v>52078</c:v>
                </c:pt>
                <c:pt idx="1809">
                  <c:v>52085</c:v>
                </c:pt>
                <c:pt idx="1810">
                  <c:v>52092</c:v>
                </c:pt>
                <c:pt idx="1811">
                  <c:v>52099</c:v>
                </c:pt>
                <c:pt idx="1812">
                  <c:v>52106</c:v>
                </c:pt>
                <c:pt idx="1813">
                  <c:v>52113</c:v>
                </c:pt>
                <c:pt idx="1814">
                  <c:v>52120</c:v>
                </c:pt>
                <c:pt idx="1815">
                  <c:v>52127</c:v>
                </c:pt>
                <c:pt idx="1816">
                  <c:v>52134</c:v>
                </c:pt>
                <c:pt idx="1817">
                  <c:v>52141</c:v>
                </c:pt>
                <c:pt idx="1818">
                  <c:v>52148</c:v>
                </c:pt>
                <c:pt idx="1819">
                  <c:v>52155</c:v>
                </c:pt>
                <c:pt idx="1820">
                  <c:v>52162</c:v>
                </c:pt>
                <c:pt idx="1821">
                  <c:v>52169</c:v>
                </c:pt>
                <c:pt idx="1822">
                  <c:v>52176</c:v>
                </c:pt>
                <c:pt idx="1823">
                  <c:v>52183</c:v>
                </c:pt>
                <c:pt idx="1824">
                  <c:v>52190</c:v>
                </c:pt>
                <c:pt idx="1825">
                  <c:v>52197</c:v>
                </c:pt>
                <c:pt idx="1826">
                  <c:v>52204</c:v>
                </c:pt>
                <c:pt idx="1827">
                  <c:v>52211</c:v>
                </c:pt>
                <c:pt idx="1828">
                  <c:v>52218</c:v>
                </c:pt>
                <c:pt idx="1829">
                  <c:v>52229</c:v>
                </c:pt>
                <c:pt idx="1830">
                  <c:v>52233</c:v>
                </c:pt>
                <c:pt idx="1831">
                  <c:v>52239</c:v>
                </c:pt>
                <c:pt idx="1832">
                  <c:v>52246</c:v>
                </c:pt>
                <c:pt idx="1833">
                  <c:v>52253</c:v>
                </c:pt>
                <c:pt idx="1834">
                  <c:v>52260</c:v>
                </c:pt>
                <c:pt idx="1835">
                  <c:v>52267</c:v>
                </c:pt>
                <c:pt idx="1836">
                  <c:v>52274</c:v>
                </c:pt>
                <c:pt idx="1837">
                  <c:v>52281</c:v>
                </c:pt>
                <c:pt idx="1838">
                  <c:v>52288</c:v>
                </c:pt>
                <c:pt idx="1839">
                  <c:v>52295</c:v>
                </c:pt>
                <c:pt idx="1840">
                  <c:v>52302</c:v>
                </c:pt>
                <c:pt idx="1841">
                  <c:v>52309</c:v>
                </c:pt>
                <c:pt idx="1842">
                  <c:v>52316</c:v>
                </c:pt>
                <c:pt idx="1843">
                  <c:v>52323</c:v>
                </c:pt>
                <c:pt idx="1844">
                  <c:v>52330</c:v>
                </c:pt>
                <c:pt idx="1845">
                  <c:v>52337</c:v>
                </c:pt>
                <c:pt idx="1846">
                  <c:v>52344</c:v>
                </c:pt>
                <c:pt idx="1847">
                  <c:v>52351</c:v>
                </c:pt>
                <c:pt idx="1848">
                  <c:v>52358</c:v>
                </c:pt>
                <c:pt idx="1849">
                  <c:v>52365</c:v>
                </c:pt>
                <c:pt idx="1850">
                  <c:v>52372</c:v>
                </c:pt>
                <c:pt idx="1851">
                  <c:v>52379</c:v>
                </c:pt>
                <c:pt idx="1852">
                  <c:v>52386</c:v>
                </c:pt>
                <c:pt idx="1853">
                  <c:v>52393</c:v>
                </c:pt>
                <c:pt idx="1854">
                  <c:v>52400</c:v>
                </c:pt>
                <c:pt idx="1855">
                  <c:v>52407</c:v>
                </c:pt>
                <c:pt idx="1856">
                  <c:v>52414</c:v>
                </c:pt>
                <c:pt idx="1857">
                  <c:v>52421</c:v>
                </c:pt>
                <c:pt idx="1858">
                  <c:v>52428</c:v>
                </c:pt>
                <c:pt idx="1859">
                  <c:v>52435</c:v>
                </c:pt>
                <c:pt idx="1860">
                  <c:v>52442</c:v>
                </c:pt>
                <c:pt idx="1861">
                  <c:v>52449</c:v>
                </c:pt>
                <c:pt idx="1862">
                  <c:v>52456</c:v>
                </c:pt>
                <c:pt idx="1863">
                  <c:v>52463</c:v>
                </c:pt>
                <c:pt idx="1864">
                  <c:v>52470</c:v>
                </c:pt>
                <c:pt idx="1865">
                  <c:v>52477</c:v>
                </c:pt>
                <c:pt idx="1866">
                  <c:v>52484</c:v>
                </c:pt>
                <c:pt idx="1867">
                  <c:v>52491</c:v>
                </c:pt>
                <c:pt idx="1868">
                  <c:v>52498</c:v>
                </c:pt>
                <c:pt idx="1869">
                  <c:v>52505</c:v>
                </c:pt>
                <c:pt idx="1870">
                  <c:v>52512</c:v>
                </c:pt>
                <c:pt idx="1871">
                  <c:v>52519</c:v>
                </c:pt>
                <c:pt idx="1872">
                  <c:v>52526</c:v>
                </c:pt>
                <c:pt idx="1873">
                  <c:v>52533</c:v>
                </c:pt>
                <c:pt idx="1874">
                  <c:v>52540</c:v>
                </c:pt>
                <c:pt idx="1875">
                  <c:v>52547</c:v>
                </c:pt>
                <c:pt idx="1876">
                  <c:v>52554</c:v>
                </c:pt>
                <c:pt idx="1877">
                  <c:v>52561</c:v>
                </c:pt>
                <c:pt idx="1878">
                  <c:v>52568</c:v>
                </c:pt>
                <c:pt idx="1879">
                  <c:v>52575</c:v>
                </c:pt>
                <c:pt idx="1880">
                  <c:v>52582</c:v>
                </c:pt>
                <c:pt idx="1881">
                  <c:v>52589</c:v>
                </c:pt>
                <c:pt idx="1882">
                  <c:v>52596</c:v>
                </c:pt>
                <c:pt idx="1883">
                  <c:v>52603</c:v>
                </c:pt>
                <c:pt idx="1884">
                  <c:v>52610</c:v>
                </c:pt>
                <c:pt idx="1885">
                  <c:v>52617</c:v>
                </c:pt>
                <c:pt idx="1886">
                  <c:v>52624</c:v>
                </c:pt>
                <c:pt idx="1887">
                  <c:v>52631</c:v>
                </c:pt>
                <c:pt idx="1888">
                  <c:v>52638</c:v>
                </c:pt>
                <c:pt idx="1889">
                  <c:v>52645</c:v>
                </c:pt>
                <c:pt idx="1890">
                  <c:v>52652</c:v>
                </c:pt>
                <c:pt idx="1891">
                  <c:v>52659</c:v>
                </c:pt>
                <c:pt idx="1892">
                  <c:v>52666</c:v>
                </c:pt>
                <c:pt idx="1893">
                  <c:v>52673</c:v>
                </c:pt>
                <c:pt idx="1894">
                  <c:v>52680</c:v>
                </c:pt>
                <c:pt idx="1895">
                  <c:v>52687</c:v>
                </c:pt>
                <c:pt idx="1896">
                  <c:v>52694</c:v>
                </c:pt>
                <c:pt idx="1897">
                  <c:v>52701</c:v>
                </c:pt>
                <c:pt idx="1898">
                  <c:v>52708</c:v>
                </c:pt>
                <c:pt idx="1899">
                  <c:v>52715</c:v>
                </c:pt>
                <c:pt idx="1900">
                  <c:v>52722</c:v>
                </c:pt>
                <c:pt idx="1901">
                  <c:v>52729</c:v>
                </c:pt>
                <c:pt idx="1902">
                  <c:v>52736</c:v>
                </c:pt>
                <c:pt idx="1903">
                  <c:v>52743</c:v>
                </c:pt>
                <c:pt idx="1904">
                  <c:v>52750</c:v>
                </c:pt>
                <c:pt idx="1905">
                  <c:v>52757</c:v>
                </c:pt>
                <c:pt idx="1906">
                  <c:v>52764</c:v>
                </c:pt>
                <c:pt idx="1907">
                  <c:v>52771</c:v>
                </c:pt>
                <c:pt idx="1908">
                  <c:v>52778</c:v>
                </c:pt>
                <c:pt idx="1909">
                  <c:v>52785</c:v>
                </c:pt>
                <c:pt idx="1910">
                  <c:v>52792</c:v>
                </c:pt>
                <c:pt idx="1911">
                  <c:v>52799</c:v>
                </c:pt>
                <c:pt idx="1912">
                  <c:v>52806</c:v>
                </c:pt>
                <c:pt idx="1913">
                  <c:v>52813</c:v>
                </c:pt>
                <c:pt idx="1914">
                  <c:v>52820</c:v>
                </c:pt>
                <c:pt idx="1915">
                  <c:v>52827</c:v>
                </c:pt>
                <c:pt idx="1916">
                  <c:v>52834</c:v>
                </c:pt>
                <c:pt idx="1917">
                  <c:v>52841</c:v>
                </c:pt>
                <c:pt idx="1918">
                  <c:v>52848</c:v>
                </c:pt>
                <c:pt idx="1919">
                  <c:v>52855</c:v>
                </c:pt>
                <c:pt idx="1920">
                  <c:v>52862</c:v>
                </c:pt>
                <c:pt idx="1921">
                  <c:v>52869</c:v>
                </c:pt>
                <c:pt idx="1922">
                  <c:v>52876</c:v>
                </c:pt>
                <c:pt idx="1923">
                  <c:v>52883</c:v>
                </c:pt>
                <c:pt idx="1924">
                  <c:v>52890</c:v>
                </c:pt>
                <c:pt idx="1925">
                  <c:v>52897</c:v>
                </c:pt>
                <c:pt idx="1926">
                  <c:v>52904</c:v>
                </c:pt>
                <c:pt idx="1927">
                  <c:v>52911</c:v>
                </c:pt>
                <c:pt idx="1928">
                  <c:v>52918</c:v>
                </c:pt>
                <c:pt idx="1929">
                  <c:v>52925</c:v>
                </c:pt>
                <c:pt idx="1930">
                  <c:v>52932</c:v>
                </c:pt>
                <c:pt idx="1931">
                  <c:v>52939</c:v>
                </c:pt>
                <c:pt idx="1932">
                  <c:v>52946</c:v>
                </c:pt>
                <c:pt idx="1933">
                  <c:v>52953</c:v>
                </c:pt>
                <c:pt idx="1934">
                  <c:v>52960</c:v>
                </c:pt>
                <c:pt idx="1935">
                  <c:v>52967</c:v>
                </c:pt>
                <c:pt idx="1936">
                  <c:v>52974</c:v>
                </c:pt>
                <c:pt idx="1937">
                  <c:v>52981</c:v>
                </c:pt>
                <c:pt idx="1938">
                  <c:v>52988</c:v>
                </c:pt>
                <c:pt idx="1939">
                  <c:v>52995</c:v>
                </c:pt>
                <c:pt idx="1940">
                  <c:v>53002</c:v>
                </c:pt>
                <c:pt idx="1941">
                  <c:v>53009</c:v>
                </c:pt>
                <c:pt idx="1942">
                  <c:v>53016</c:v>
                </c:pt>
                <c:pt idx="1943">
                  <c:v>53023</c:v>
                </c:pt>
                <c:pt idx="1944">
                  <c:v>53030</c:v>
                </c:pt>
                <c:pt idx="1945">
                  <c:v>53037</c:v>
                </c:pt>
                <c:pt idx="1946">
                  <c:v>53044</c:v>
                </c:pt>
                <c:pt idx="1947">
                  <c:v>53051</c:v>
                </c:pt>
                <c:pt idx="1948">
                  <c:v>53058</c:v>
                </c:pt>
                <c:pt idx="1949">
                  <c:v>53065</c:v>
                </c:pt>
                <c:pt idx="1950">
                  <c:v>53072</c:v>
                </c:pt>
                <c:pt idx="1951">
                  <c:v>53079</c:v>
                </c:pt>
                <c:pt idx="1952">
                  <c:v>53086</c:v>
                </c:pt>
                <c:pt idx="1953">
                  <c:v>53093</c:v>
                </c:pt>
                <c:pt idx="1954">
                  <c:v>53100</c:v>
                </c:pt>
                <c:pt idx="1955">
                  <c:v>53107</c:v>
                </c:pt>
                <c:pt idx="1956">
                  <c:v>53114</c:v>
                </c:pt>
                <c:pt idx="1957">
                  <c:v>53121</c:v>
                </c:pt>
                <c:pt idx="1958">
                  <c:v>53128</c:v>
                </c:pt>
                <c:pt idx="1959">
                  <c:v>53135</c:v>
                </c:pt>
                <c:pt idx="1960">
                  <c:v>53142</c:v>
                </c:pt>
                <c:pt idx="1961">
                  <c:v>53149</c:v>
                </c:pt>
                <c:pt idx="1962">
                  <c:v>53156</c:v>
                </c:pt>
                <c:pt idx="1963">
                  <c:v>53163</c:v>
                </c:pt>
                <c:pt idx="1964">
                  <c:v>53170</c:v>
                </c:pt>
                <c:pt idx="1965">
                  <c:v>53177</c:v>
                </c:pt>
                <c:pt idx="1966">
                  <c:v>53184</c:v>
                </c:pt>
                <c:pt idx="1967">
                  <c:v>53191</c:v>
                </c:pt>
                <c:pt idx="1968">
                  <c:v>53198</c:v>
                </c:pt>
                <c:pt idx="1969">
                  <c:v>53205</c:v>
                </c:pt>
                <c:pt idx="1970">
                  <c:v>53212</c:v>
                </c:pt>
                <c:pt idx="1971">
                  <c:v>53219</c:v>
                </c:pt>
                <c:pt idx="1972">
                  <c:v>53226</c:v>
                </c:pt>
                <c:pt idx="1973">
                  <c:v>53233</c:v>
                </c:pt>
                <c:pt idx="1974">
                  <c:v>53240</c:v>
                </c:pt>
                <c:pt idx="1975">
                  <c:v>53247</c:v>
                </c:pt>
                <c:pt idx="1976">
                  <c:v>53254</c:v>
                </c:pt>
                <c:pt idx="1977">
                  <c:v>53261</c:v>
                </c:pt>
                <c:pt idx="1978">
                  <c:v>53268</c:v>
                </c:pt>
                <c:pt idx="1979">
                  <c:v>53275</c:v>
                </c:pt>
                <c:pt idx="1980">
                  <c:v>53282</c:v>
                </c:pt>
                <c:pt idx="1981">
                  <c:v>53289</c:v>
                </c:pt>
                <c:pt idx="1982">
                  <c:v>53296</c:v>
                </c:pt>
                <c:pt idx="1983">
                  <c:v>53303</c:v>
                </c:pt>
                <c:pt idx="1984">
                  <c:v>53310</c:v>
                </c:pt>
                <c:pt idx="1985">
                  <c:v>53317</c:v>
                </c:pt>
                <c:pt idx="1986">
                  <c:v>53325</c:v>
                </c:pt>
                <c:pt idx="1987">
                  <c:v>53332</c:v>
                </c:pt>
                <c:pt idx="1988">
                  <c:v>53339</c:v>
                </c:pt>
                <c:pt idx="1989">
                  <c:v>53346</c:v>
                </c:pt>
                <c:pt idx="1990">
                  <c:v>53353</c:v>
                </c:pt>
                <c:pt idx="1991">
                  <c:v>53360</c:v>
                </c:pt>
                <c:pt idx="1992">
                  <c:v>53367</c:v>
                </c:pt>
                <c:pt idx="1993">
                  <c:v>53374</c:v>
                </c:pt>
                <c:pt idx="1994">
                  <c:v>53381</c:v>
                </c:pt>
                <c:pt idx="1995">
                  <c:v>53388</c:v>
                </c:pt>
                <c:pt idx="1996">
                  <c:v>53395</c:v>
                </c:pt>
                <c:pt idx="1997">
                  <c:v>53402</c:v>
                </c:pt>
                <c:pt idx="1998">
                  <c:v>53413</c:v>
                </c:pt>
                <c:pt idx="1999">
                  <c:v>53416</c:v>
                </c:pt>
                <c:pt idx="2000">
                  <c:v>53423</c:v>
                </c:pt>
                <c:pt idx="2001">
                  <c:v>53430</c:v>
                </c:pt>
                <c:pt idx="2002">
                  <c:v>53437</c:v>
                </c:pt>
                <c:pt idx="2003">
                  <c:v>53444</c:v>
                </c:pt>
                <c:pt idx="2004">
                  <c:v>53451</c:v>
                </c:pt>
                <c:pt idx="2005">
                  <c:v>53458</c:v>
                </c:pt>
                <c:pt idx="2006">
                  <c:v>53465</c:v>
                </c:pt>
                <c:pt idx="2007">
                  <c:v>53472</c:v>
                </c:pt>
                <c:pt idx="2008">
                  <c:v>53479</c:v>
                </c:pt>
                <c:pt idx="2009">
                  <c:v>53486</c:v>
                </c:pt>
                <c:pt idx="2010">
                  <c:v>53493</c:v>
                </c:pt>
                <c:pt idx="2011">
                  <c:v>53500</c:v>
                </c:pt>
                <c:pt idx="2012">
                  <c:v>53507</c:v>
                </c:pt>
                <c:pt idx="2013">
                  <c:v>53514</c:v>
                </c:pt>
                <c:pt idx="2014">
                  <c:v>53521</c:v>
                </c:pt>
                <c:pt idx="2015">
                  <c:v>53528</c:v>
                </c:pt>
                <c:pt idx="2016">
                  <c:v>53535</c:v>
                </c:pt>
                <c:pt idx="2017">
                  <c:v>53542</c:v>
                </c:pt>
                <c:pt idx="2018">
                  <c:v>53549</c:v>
                </c:pt>
                <c:pt idx="2019">
                  <c:v>53556</c:v>
                </c:pt>
                <c:pt idx="2020">
                  <c:v>53563</c:v>
                </c:pt>
                <c:pt idx="2021">
                  <c:v>53570</c:v>
                </c:pt>
                <c:pt idx="2022">
                  <c:v>53577</c:v>
                </c:pt>
                <c:pt idx="2023">
                  <c:v>53584</c:v>
                </c:pt>
                <c:pt idx="2024">
                  <c:v>53591</c:v>
                </c:pt>
                <c:pt idx="2025">
                  <c:v>53598</c:v>
                </c:pt>
                <c:pt idx="2026">
                  <c:v>53605</c:v>
                </c:pt>
                <c:pt idx="2027">
                  <c:v>53612</c:v>
                </c:pt>
                <c:pt idx="2028">
                  <c:v>53619</c:v>
                </c:pt>
                <c:pt idx="2029">
                  <c:v>53626</c:v>
                </c:pt>
                <c:pt idx="2030">
                  <c:v>53633</c:v>
                </c:pt>
                <c:pt idx="2031">
                  <c:v>53640</c:v>
                </c:pt>
                <c:pt idx="2032">
                  <c:v>53647</c:v>
                </c:pt>
                <c:pt idx="2033">
                  <c:v>53654</c:v>
                </c:pt>
                <c:pt idx="2034">
                  <c:v>53661</c:v>
                </c:pt>
                <c:pt idx="2035">
                  <c:v>53668</c:v>
                </c:pt>
                <c:pt idx="2036">
                  <c:v>53675</c:v>
                </c:pt>
                <c:pt idx="2037">
                  <c:v>53682</c:v>
                </c:pt>
                <c:pt idx="2038">
                  <c:v>53692</c:v>
                </c:pt>
                <c:pt idx="2039">
                  <c:v>53699</c:v>
                </c:pt>
                <c:pt idx="2040">
                  <c:v>53706</c:v>
                </c:pt>
                <c:pt idx="2041">
                  <c:v>53713</c:v>
                </c:pt>
                <c:pt idx="2042">
                  <c:v>53720</c:v>
                </c:pt>
                <c:pt idx="2043">
                  <c:v>53727</c:v>
                </c:pt>
                <c:pt idx="2044">
                  <c:v>53734</c:v>
                </c:pt>
                <c:pt idx="2045">
                  <c:v>53741</c:v>
                </c:pt>
                <c:pt idx="2046">
                  <c:v>53748</c:v>
                </c:pt>
                <c:pt idx="2047">
                  <c:v>53755</c:v>
                </c:pt>
                <c:pt idx="2048">
                  <c:v>53762</c:v>
                </c:pt>
                <c:pt idx="2049">
                  <c:v>53769</c:v>
                </c:pt>
                <c:pt idx="2050">
                  <c:v>53776</c:v>
                </c:pt>
                <c:pt idx="2051">
                  <c:v>53783</c:v>
                </c:pt>
                <c:pt idx="2052">
                  <c:v>53790</c:v>
                </c:pt>
                <c:pt idx="2053">
                  <c:v>53799</c:v>
                </c:pt>
                <c:pt idx="2054">
                  <c:v>53804</c:v>
                </c:pt>
                <c:pt idx="2055">
                  <c:v>53811</c:v>
                </c:pt>
                <c:pt idx="2056">
                  <c:v>53818</c:v>
                </c:pt>
                <c:pt idx="2057">
                  <c:v>53825</c:v>
                </c:pt>
                <c:pt idx="2058">
                  <c:v>53832</c:v>
                </c:pt>
                <c:pt idx="2059">
                  <c:v>53839</c:v>
                </c:pt>
                <c:pt idx="2060">
                  <c:v>53846</c:v>
                </c:pt>
                <c:pt idx="2061">
                  <c:v>53853</c:v>
                </c:pt>
                <c:pt idx="2062">
                  <c:v>53860</c:v>
                </c:pt>
                <c:pt idx="2063">
                  <c:v>53867</c:v>
                </c:pt>
                <c:pt idx="2064">
                  <c:v>53874</c:v>
                </c:pt>
                <c:pt idx="2065">
                  <c:v>53881</c:v>
                </c:pt>
                <c:pt idx="2066">
                  <c:v>53888</c:v>
                </c:pt>
                <c:pt idx="2067">
                  <c:v>53895</c:v>
                </c:pt>
                <c:pt idx="2068">
                  <c:v>53902</c:v>
                </c:pt>
                <c:pt idx="2069">
                  <c:v>53909</c:v>
                </c:pt>
                <c:pt idx="2070">
                  <c:v>53916</c:v>
                </c:pt>
                <c:pt idx="2071">
                  <c:v>53923</c:v>
                </c:pt>
                <c:pt idx="2072">
                  <c:v>53930</c:v>
                </c:pt>
                <c:pt idx="2073">
                  <c:v>53937</c:v>
                </c:pt>
                <c:pt idx="2074">
                  <c:v>53944</c:v>
                </c:pt>
                <c:pt idx="2075">
                  <c:v>53951</c:v>
                </c:pt>
                <c:pt idx="2076">
                  <c:v>53958</c:v>
                </c:pt>
                <c:pt idx="2077">
                  <c:v>53965</c:v>
                </c:pt>
                <c:pt idx="2078">
                  <c:v>53972</c:v>
                </c:pt>
                <c:pt idx="2079">
                  <c:v>53979</c:v>
                </c:pt>
                <c:pt idx="2080">
                  <c:v>53986</c:v>
                </c:pt>
                <c:pt idx="2081">
                  <c:v>53993</c:v>
                </c:pt>
                <c:pt idx="2082">
                  <c:v>54000</c:v>
                </c:pt>
                <c:pt idx="2083">
                  <c:v>54007</c:v>
                </c:pt>
                <c:pt idx="2084">
                  <c:v>54014</c:v>
                </c:pt>
                <c:pt idx="2085">
                  <c:v>54021</c:v>
                </c:pt>
                <c:pt idx="2086">
                  <c:v>54028</c:v>
                </c:pt>
                <c:pt idx="2087">
                  <c:v>54035</c:v>
                </c:pt>
                <c:pt idx="2088">
                  <c:v>54042</c:v>
                </c:pt>
                <c:pt idx="2089">
                  <c:v>54049</c:v>
                </c:pt>
                <c:pt idx="2090">
                  <c:v>54057</c:v>
                </c:pt>
                <c:pt idx="2091">
                  <c:v>54064</c:v>
                </c:pt>
                <c:pt idx="2092">
                  <c:v>54071</c:v>
                </c:pt>
                <c:pt idx="2093">
                  <c:v>54078</c:v>
                </c:pt>
                <c:pt idx="2094">
                  <c:v>54085</c:v>
                </c:pt>
                <c:pt idx="2095">
                  <c:v>54092</c:v>
                </c:pt>
                <c:pt idx="2096">
                  <c:v>54099</c:v>
                </c:pt>
                <c:pt idx="2097">
                  <c:v>54106</c:v>
                </c:pt>
                <c:pt idx="2098">
                  <c:v>54113</c:v>
                </c:pt>
                <c:pt idx="2099">
                  <c:v>54120</c:v>
                </c:pt>
                <c:pt idx="2100">
                  <c:v>54127</c:v>
                </c:pt>
                <c:pt idx="2101">
                  <c:v>54134</c:v>
                </c:pt>
                <c:pt idx="2102">
                  <c:v>54141</c:v>
                </c:pt>
                <c:pt idx="2103">
                  <c:v>54148</c:v>
                </c:pt>
                <c:pt idx="2104">
                  <c:v>54157</c:v>
                </c:pt>
                <c:pt idx="2105">
                  <c:v>54164</c:v>
                </c:pt>
                <c:pt idx="2106">
                  <c:v>54171</c:v>
                </c:pt>
                <c:pt idx="2107">
                  <c:v>54178</c:v>
                </c:pt>
                <c:pt idx="2108">
                  <c:v>54185</c:v>
                </c:pt>
                <c:pt idx="2109">
                  <c:v>54192</c:v>
                </c:pt>
                <c:pt idx="2110">
                  <c:v>54199</c:v>
                </c:pt>
                <c:pt idx="2111">
                  <c:v>54206</c:v>
                </c:pt>
                <c:pt idx="2112">
                  <c:v>54213</c:v>
                </c:pt>
                <c:pt idx="2113">
                  <c:v>54220</c:v>
                </c:pt>
                <c:pt idx="2114">
                  <c:v>54227</c:v>
                </c:pt>
                <c:pt idx="2115">
                  <c:v>54234</c:v>
                </c:pt>
                <c:pt idx="2116">
                  <c:v>54241</c:v>
                </c:pt>
                <c:pt idx="2117">
                  <c:v>54248</c:v>
                </c:pt>
                <c:pt idx="2118">
                  <c:v>54255</c:v>
                </c:pt>
                <c:pt idx="2119">
                  <c:v>54262</c:v>
                </c:pt>
                <c:pt idx="2120">
                  <c:v>54269</c:v>
                </c:pt>
                <c:pt idx="2121">
                  <c:v>54276</c:v>
                </c:pt>
                <c:pt idx="2122">
                  <c:v>54283</c:v>
                </c:pt>
                <c:pt idx="2123">
                  <c:v>54290</c:v>
                </c:pt>
                <c:pt idx="2124">
                  <c:v>54297</c:v>
                </c:pt>
                <c:pt idx="2125">
                  <c:v>54304</c:v>
                </c:pt>
                <c:pt idx="2126">
                  <c:v>54311</c:v>
                </c:pt>
                <c:pt idx="2127">
                  <c:v>54318</c:v>
                </c:pt>
                <c:pt idx="2128">
                  <c:v>54325</c:v>
                </c:pt>
                <c:pt idx="2129">
                  <c:v>54332</c:v>
                </c:pt>
                <c:pt idx="2130">
                  <c:v>54339</c:v>
                </c:pt>
                <c:pt idx="2131">
                  <c:v>54346</c:v>
                </c:pt>
                <c:pt idx="2132">
                  <c:v>54353</c:v>
                </c:pt>
                <c:pt idx="2133">
                  <c:v>54360</c:v>
                </c:pt>
                <c:pt idx="2134">
                  <c:v>54367</c:v>
                </c:pt>
                <c:pt idx="2135">
                  <c:v>54374</c:v>
                </c:pt>
                <c:pt idx="2136">
                  <c:v>54381</c:v>
                </c:pt>
                <c:pt idx="2137">
                  <c:v>54388</c:v>
                </c:pt>
                <c:pt idx="2138">
                  <c:v>54395</c:v>
                </c:pt>
                <c:pt idx="2139">
                  <c:v>54402</c:v>
                </c:pt>
                <c:pt idx="2140">
                  <c:v>54409</c:v>
                </c:pt>
                <c:pt idx="2141">
                  <c:v>54416</c:v>
                </c:pt>
                <c:pt idx="2142">
                  <c:v>54423</c:v>
                </c:pt>
                <c:pt idx="2143">
                  <c:v>54430</c:v>
                </c:pt>
                <c:pt idx="2144">
                  <c:v>54437</c:v>
                </c:pt>
                <c:pt idx="2145">
                  <c:v>54444</c:v>
                </c:pt>
                <c:pt idx="2146">
                  <c:v>54451</c:v>
                </c:pt>
                <c:pt idx="2147">
                  <c:v>54458</c:v>
                </c:pt>
                <c:pt idx="2148">
                  <c:v>54465</c:v>
                </c:pt>
                <c:pt idx="2149">
                  <c:v>54472</c:v>
                </c:pt>
                <c:pt idx="2150">
                  <c:v>54479</c:v>
                </c:pt>
                <c:pt idx="2151">
                  <c:v>54486</c:v>
                </c:pt>
                <c:pt idx="2152">
                  <c:v>54493</c:v>
                </c:pt>
                <c:pt idx="2153">
                  <c:v>54500</c:v>
                </c:pt>
                <c:pt idx="2154">
                  <c:v>54507</c:v>
                </c:pt>
                <c:pt idx="2155">
                  <c:v>54514</c:v>
                </c:pt>
                <c:pt idx="2156">
                  <c:v>54521</c:v>
                </c:pt>
                <c:pt idx="2157">
                  <c:v>54528</c:v>
                </c:pt>
                <c:pt idx="2158">
                  <c:v>54535</c:v>
                </c:pt>
                <c:pt idx="2159">
                  <c:v>54542</c:v>
                </c:pt>
                <c:pt idx="2160">
                  <c:v>54549</c:v>
                </c:pt>
                <c:pt idx="2161">
                  <c:v>54556</c:v>
                </c:pt>
                <c:pt idx="2162">
                  <c:v>54563</c:v>
                </c:pt>
                <c:pt idx="2163">
                  <c:v>54570</c:v>
                </c:pt>
                <c:pt idx="2164">
                  <c:v>54577</c:v>
                </c:pt>
                <c:pt idx="2165">
                  <c:v>54584</c:v>
                </c:pt>
                <c:pt idx="2166">
                  <c:v>54591</c:v>
                </c:pt>
                <c:pt idx="2167">
                  <c:v>54598</c:v>
                </c:pt>
                <c:pt idx="2168">
                  <c:v>54605</c:v>
                </c:pt>
                <c:pt idx="2169">
                  <c:v>54612</c:v>
                </c:pt>
                <c:pt idx="2170">
                  <c:v>54619</c:v>
                </c:pt>
                <c:pt idx="2171">
                  <c:v>54626</c:v>
                </c:pt>
                <c:pt idx="2172">
                  <c:v>54633</c:v>
                </c:pt>
                <c:pt idx="2173">
                  <c:v>54640</c:v>
                </c:pt>
                <c:pt idx="2174">
                  <c:v>54647</c:v>
                </c:pt>
                <c:pt idx="2175">
                  <c:v>54654</c:v>
                </c:pt>
                <c:pt idx="2176">
                  <c:v>54661</c:v>
                </c:pt>
                <c:pt idx="2177">
                  <c:v>54668</c:v>
                </c:pt>
                <c:pt idx="2178">
                  <c:v>54675</c:v>
                </c:pt>
                <c:pt idx="2179">
                  <c:v>54682</c:v>
                </c:pt>
                <c:pt idx="2180">
                  <c:v>54689</c:v>
                </c:pt>
                <c:pt idx="2181">
                  <c:v>54696</c:v>
                </c:pt>
                <c:pt idx="2182">
                  <c:v>54703</c:v>
                </c:pt>
                <c:pt idx="2183">
                  <c:v>54710</c:v>
                </c:pt>
                <c:pt idx="2184">
                  <c:v>54717</c:v>
                </c:pt>
                <c:pt idx="2185">
                  <c:v>54724</c:v>
                </c:pt>
                <c:pt idx="2186">
                  <c:v>54731</c:v>
                </c:pt>
                <c:pt idx="2187">
                  <c:v>54738</c:v>
                </c:pt>
                <c:pt idx="2188">
                  <c:v>54745</c:v>
                </c:pt>
                <c:pt idx="2189">
                  <c:v>54752</c:v>
                </c:pt>
                <c:pt idx="2190">
                  <c:v>54759</c:v>
                </c:pt>
                <c:pt idx="2191">
                  <c:v>54766</c:v>
                </c:pt>
                <c:pt idx="2192">
                  <c:v>54773</c:v>
                </c:pt>
                <c:pt idx="2193">
                  <c:v>54780</c:v>
                </c:pt>
                <c:pt idx="2194">
                  <c:v>54787</c:v>
                </c:pt>
                <c:pt idx="2195">
                  <c:v>54794</c:v>
                </c:pt>
                <c:pt idx="2196">
                  <c:v>54801</c:v>
                </c:pt>
                <c:pt idx="2197">
                  <c:v>54808</c:v>
                </c:pt>
                <c:pt idx="2198">
                  <c:v>54815</c:v>
                </c:pt>
                <c:pt idx="2199">
                  <c:v>54822</c:v>
                </c:pt>
                <c:pt idx="2200">
                  <c:v>54829</c:v>
                </c:pt>
                <c:pt idx="2201">
                  <c:v>54836</c:v>
                </c:pt>
                <c:pt idx="2202">
                  <c:v>54843</c:v>
                </c:pt>
                <c:pt idx="2203">
                  <c:v>54850</c:v>
                </c:pt>
                <c:pt idx="2204">
                  <c:v>54857</c:v>
                </c:pt>
                <c:pt idx="2205">
                  <c:v>54864</c:v>
                </c:pt>
                <c:pt idx="2206">
                  <c:v>54871</c:v>
                </c:pt>
                <c:pt idx="2207">
                  <c:v>54878</c:v>
                </c:pt>
                <c:pt idx="2208">
                  <c:v>54885</c:v>
                </c:pt>
                <c:pt idx="2209">
                  <c:v>54892</c:v>
                </c:pt>
                <c:pt idx="2210">
                  <c:v>54899</c:v>
                </c:pt>
                <c:pt idx="2211">
                  <c:v>54906</c:v>
                </c:pt>
                <c:pt idx="2212">
                  <c:v>54913</c:v>
                </c:pt>
                <c:pt idx="2213">
                  <c:v>54920</c:v>
                </c:pt>
                <c:pt idx="2214">
                  <c:v>54927</c:v>
                </c:pt>
                <c:pt idx="2215">
                  <c:v>54934</c:v>
                </c:pt>
                <c:pt idx="2216">
                  <c:v>54941</c:v>
                </c:pt>
                <c:pt idx="2217">
                  <c:v>54948</c:v>
                </c:pt>
                <c:pt idx="2218">
                  <c:v>54955</c:v>
                </c:pt>
                <c:pt idx="2219">
                  <c:v>54962</c:v>
                </c:pt>
                <c:pt idx="2220">
                  <c:v>54969</c:v>
                </c:pt>
                <c:pt idx="2221">
                  <c:v>54976</c:v>
                </c:pt>
                <c:pt idx="2222">
                  <c:v>54983</c:v>
                </c:pt>
                <c:pt idx="2223">
                  <c:v>54990</c:v>
                </c:pt>
                <c:pt idx="2224">
                  <c:v>54997</c:v>
                </c:pt>
                <c:pt idx="2225">
                  <c:v>55004</c:v>
                </c:pt>
                <c:pt idx="2226">
                  <c:v>55011</c:v>
                </c:pt>
                <c:pt idx="2227">
                  <c:v>55018</c:v>
                </c:pt>
                <c:pt idx="2228">
                  <c:v>55025</c:v>
                </c:pt>
                <c:pt idx="2229">
                  <c:v>55032</c:v>
                </c:pt>
                <c:pt idx="2230">
                  <c:v>55039</c:v>
                </c:pt>
                <c:pt idx="2231">
                  <c:v>55046</c:v>
                </c:pt>
                <c:pt idx="2232">
                  <c:v>55053</c:v>
                </c:pt>
                <c:pt idx="2233">
                  <c:v>55060</c:v>
                </c:pt>
                <c:pt idx="2234">
                  <c:v>55067</c:v>
                </c:pt>
                <c:pt idx="2235">
                  <c:v>55074</c:v>
                </c:pt>
                <c:pt idx="2236">
                  <c:v>55081</c:v>
                </c:pt>
                <c:pt idx="2237">
                  <c:v>55088</c:v>
                </c:pt>
                <c:pt idx="2238">
                  <c:v>55095</c:v>
                </c:pt>
                <c:pt idx="2239">
                  <c:v>55102</c:v>
                </c:pt>
                <c:pt idx="2240">
                  <c:v>55109</c:v>
                </c:pt>
                <c:pt idx="2241">
                  <c:v>55116</c:v>
                </c:pt>
                <c:pt idx="2242">
                  <c:v>55123</c:v>
                </c:pt>
                <c:pt idx="2243">
                  <c:v>55130</c:v>
                </c:pt>
                <c:pt idx="2244">
                  <c:v>55137</c:v>
                </c:pt>
                <c:pt idx="2245">
                  <c:v>55144</c:v>
                </c:pt>
                <c:pt idx="2246">
                  <c:v>55151</c:v>
                </c:pt>
                <c:pt idx="2247">
                  <c:v>55158</c:v>
                </c:pt>
                <c:pt idx="2248">
                  <c:v>55165</c:v>
                </c:pt>
                <c:pt idx="2249">
                  <c:v>55172</c:v>
                </c:pt>
                <c:pt idx="2250">
                  <c:v>55179</c:v>
                </c:pt>
                <c:pt idx="2251">
                  <c:v>55186</c:v>
                </c:pt>
                <c:pt idx="2252">
                  <c:v>55193</c:v>
                </c:pt>
                <c:pt idx="2253">
                  <c:v>55200</c:v>
                </c:pt>
                <c:pt idx="2254">
                  <c:v>55207</c:v>
                </c:pt>
                <c:pt idx="2255">
                  <c:v>55214</c:v>
                </c:pt>
                <c:pt idx="2256">
                  <c:v>55221</c:v>
                </c:pt>
                <c:pt idx="2257">
                  <c:v>55228</c:v>
                </c:pt>
                <c:pt idx="2258">
                  <c:v>55235</c:v>
                </c:pt>
                <c:pt idx="2259">
                  <c:v>55242</c:v>
                </c:pt>
                <c:pt idx="2260">
                  <c:v>55249</c:v>
                </c:pt>
                <c:pt idx="2261">
                  <c:v>55256</c:v>
                </c:pt>
                <c:pt idx="2262">
                  <c:v>55263</c:v>
                </c:pt>
                <c:pt idx="2263">
                  <c:v>55270</c:v>
                </c:pt>
                <c:pt idx="2264">
                  <c:v>55277</c:v>
                </c:pt>
                <c:pt idx="2265">
                  <c:v>55284</c:v>
                </c:pt>
                <c:pt idx="2266">
                  <c:v>55291</c:v>
                </c:pt>
                <c:pt idx="2267">
                  <c:v>55298</c:v>
                </c:pt>
                <c:pt idx="2268">
                  <c:v>55305</c:v>
                </c:pt>
                <c:pt idx="2269">
                  <c:v>55312</c:v>
                </c:pt>
                <c:pt idx="2270">
                  <c:v>55319</c:v>
                </c:pt>
                <c:pt idx="2271">
                  <c:v>55326</c:v>
                </c:pt>
                <c:pt idx="2272">
                  <c:v>55333</c:v>
                </c:pt>
                <c:pt idx="2273">
                  <c:v>55340</c:v>
                </c:pt>
                <c:pt idx="2274">
                  <c:v>55347</c:v>
                </c:pt>
                <c:pt idx="2275">
                  <c:v>55354</c:v>
                </c:pt>
                <c:pt idx="2276">
                  <c:v>55361</c:v>
                </c:pt>
                <c:pt idx="2277">
                  <c:v>55368</c:v>
                </c:pt>
                <c:pt idx="2278">
                  <c:v>55375</c:v>
                </c:pt>
                <c:pt idx="2279">
                  <c:v>55382</c:v>
                </c:pt>
                <c:pt idx="2280">
                  <c:v>55389</c:v>
                </c:pt>
                <c:pt idx="2281">
                  <c:v>55396</c:v>
                </c:pt>
                <c:pt idx="2282">
                  <c:v>55403</c:v>
                </c:pt>
                <c:pt idx="2283">
                  <c:v>55410</c:v>
                </c:pt>
                <c:pt idx="2284">
                  <c:v>55417</c:v>
                </c:pt>
                <c:pt idx="2285">
                  <c:v>55424</c:v>
                </c:pt>
                <c:pt idx="2286">
                  <c:v>55431</c:v>
                </c:pt>
                <c:pt idx="2287">
                  <c:v>55438</c:v>
                </c:pt>
                <c:pt idx="2288">
                  <c:v>55445</c:v>
                </c:pt>
                <c:pt idx="2289">
                  <c:v>55452</c:v>
                </c:pt>
                <c:pt idx="2290">
                  <c:v>55459</c:v>
                </c:pt>
                <c:pt idx="2291">
                  <c:v>55466</c:v>
                </c:pt>
                <c:pt idx="2292">
                  <c:v>55473</c:v>
                </c:pt>
                <c:pt idx="2293">
                  <c:v>55480</c:v>
                </c:pt>
                <c:pt idx="2294">
                  <c:v>55487</c:v>
                </c:pt>
                <c:pt idx="2295">
                  <c:v>55494</c:v>
                </c:pt>
                <c:pt idx="2296">
                  <c:v>55501</c:v>
                </c:pt>
                <c:pt idx="2297">
                  <c:v>55508</c:v>
                </c:pt>
                <c:pt idx="2298">
                  <c:v>55516</c:v>
                </c:pt>
                <c:pt idx="2299">
                  <c:v>55523</c:v>
                </c:pt>
                <c:pt idx="2300">
                  <c:v>55530</c:v>
                </c:pt>
                <c:pt idx="2301">
                  <c:v>55537</c:v>
                </c:pt>
                <c:pt idx="2302">
                  <c:v>55544</c:v>
                </c:pt>
                <c:pt idx="2303">
                  <c:v>55551</c:v>
                </c:pt>
                <c:pt idx="2304">
                  <c:v>55558</c:v>
                </c:pt>
                <c:pt idx="2305">
                  <c:v>55565</c:v>
                </c:pt>
                <c:pt idx="2306">
                  <c:v>55572</c:v>
                </c:pt>
                <c:pt idx="2307">
                  <c:v>55579</c:v>
                </c:pt>
                <c:pt idx="2308">
                  <c:v>55586</c:v>
                </c:pt>
                <c:pt idx="2309">
                  <c:v>55593</c:v>
                </c:pt>
                <c:pt idx="2310">
                  <c:v>55600</c:v>
                </c:pt>
                <c:pt idx="2311">
                  <c:v>55607</c:v>
                </c:pt>
                <c:pt idx="2312">
                  <c:v>55614</c:v>
                </c:pt>
                <c:pt idx="2313">
                  <c:v>55621</c:v>
                </c:pt>
                <c:pt idx="2314">
                  <c:v>55632</c:v>
                </c:pt>
                <c:pt idx="2315">
                  <c:v>55635</c:v>
                </c:pt>
                <c:pt idx="2316">
                  <c:v>55645</c:v>
                </c:pt>
                <c:pt idx="2317">
                  <c:v>55652</c:v>
                </c:pt>
                <c:pt idx="2318">
                  <c:v>55659</c:v>
                </c:pt>
                <c:pt idx="2319">
                  <c:v>55666</c:v>
                </c:pt>
                <c:pt idx="2320">
                  <c:v>55673</c:v>
                </c:pt>
                <c:pt idx="2321">
                  <c:v>55680</c:v>
                </c:pt>
                <c:pt idx="2322">
                  <c:v>55687</c:v>
                </c:pt>
                <c:pt idx="2323">
                  <c:v>55694</c:v>
                </c:pt>
                <c:pt idx="2324">
                  <c:v>55701</c:v>
                </c:pt>
                <c:pt idx="2325">
                  <c:v>55708</c:v>
                </c:pt>
                <c:pt idx="2326">
                  <c:v>55715</c:v>
                </c:pt>
                <c:pt idx="2327">
                  <c:v>55722</c:v>
                </c:pt>
                <c:pt idx="2328">
                  <c:v>55729</c:v>
                </c:pt>
                <c:pt idx="2329">
                  <c:v>55736</c:v>
                </c:pt>
                <c:pt idx="2330">
                  <c:v>55743</c:v>
                </c:pt>
                <c:pt idx="2331">
                  <c:v>55750</c:v>
                </c:pt>
                <c:pt idx="2332">
                  <c:v>55757</c:v>
                </c:pt>
                <c:pt idx="2333">
                  <c:v>55764</c:v>
                </c:pt>
                <c:pt idx="2334">
                  <c:v>55771</c:v>
                </c:pt>
                <c:pt idx="2335">
                  <c:v>55778</c:v>
                </c:pt>
                <c:pt idx="2336">
                  <c:v>55785</c:v>
                </c:pt>
                <c:pt idx="2337">
                  <c:v>55792</c:v>
                </c:pt>
                <c:pt idx="2338">
                  <c:v>55799</c:v>
                </c:pt>
                <c:pt idx="2339">
                  <c:v>55806</c:v>
                </c:pt>
                <c:pt idx="2340">
                  <c:v>55813</c:v>
                </c:pt>
                <c:pt idx="2341">
                  <c:v>55820</c:v>
                </c:pt>
                <c:pt idx="2342">
                  <c:v>55827</c:v>
                </c:pt>
                <c:pt idx="2343">
                  <c:v>55834</c:v>
                </c:pt>
                <c:pt idx="2344">
                  <c:v>55841</c:v>
                </c:pt>
                <c:pt idx="2345">
                  <c:v>55848</c:v>
                </c:pt>
                <c:pt idx="2346">
                  <c:v>55855</c:v>
                </c:pt>
                <c:pt idx="2347">
                  <c:v>55862</c:v>
                </c:pt>
                <c:pt idx="2348">
                  <c:v>55869</c:v>
                </c:pt>
                <c:pt idx="2349">
                  <c:v>55876</c:v>
                </c:pt>
                <c:pt idx="2350">
                  <c:v>55884</c:v>
                </c:pt>
                <c:pt idx="2351">
                  <c:v>55891</c:v>
                </c:pt>
                <c:pt idx="2352">
                  <c:v>55898</c:v>
                </c:pt>
                <c:pt idx="2353">
                  <c:v>55905</c:v>
                </c:pt>
                <c:pt idx="2354">
                  <c:v>55912</c:v>
                </c:pt>
                <c:pt idx="2355">
                  <c:v>55919</c:v>
                </c:pt>
                <c:pt idx="2356">
                  <c:v>55926</c:v>
                </c:pt>
                <c:pt idx="2357">
                  <c:v>55933</c:v>
                </c:pt>
                <c:pt idx="2358">
                  <c:v>55940</c:v>
                </c:pt>
                <c:pt idx="2359">
                  <c:v>55947</c:v>
                </c:pt>
                <c:pt idx="2360">
                  <c:v>55954</c:v>
                </c:pt>
                <c:pt idx="2361">
                  <c:v>55961</c:v>
                </c:pt>
                <c:pt idx="2362">
                  <c:v>55968</c:v>
                </c:pt>
                <c:pt idx="2363">
                  <c:v>55975</c:v>
                </c:pt>
                <c:pt idx="2364">
                  <c:v>55984</c:v>
                </c:pt>
                <c:pt idx="2365">
                  <c:v>55991</c:v>
                </c:pt>
                <c:pt idx="2366">
                  <c:v>55998</c:v>
                </c:pt>
                <c:pt idx="2367">
                  <c:v>56006</c:v>
                </c:pt>
                <c:pt idx="2368">
                  <c:v>56012</c:v>
                </c:pt>
                <c:pt idx="2369">
                  <c:v>56019</c:v>
                </c:pt>
                <c:pt idx="2370">
                  <c:v>56026</c:v>
                </c:pt>
                <c:pt idx="2371">
                  <c:v>56033</c:v>
                </c:pt>
                <c:pt idx="2372">
                  <c:v>56040</c:v>
                </c:pt>
                <c:pt idx="2373">
                  <c:v>56047</c:v>
                </c:pt>
                <c:pt idx="2374">
                  <c:v>56054</c:v>
                </c:pt>
                <c:pt idx="2375">
                  <c:v>56061</c:v>
                </c:pt>
                <c:pt idx="2376">
                  <c:v>56068</c:v>
                </c:pt>
                <c:pt idx="2377">
                  <c:v>56075</c:v>
                </c:pt>
                <c:pt idx="2378">
                  <c:v>56082</c:v>
                </c:pt>
                <c:pt idx="2379">
                  <c:v>56089</c:v>
                </c:pt>
                <c:pt idx="2380">
                  <c:v>56096</c:v>
                </c:pt>
                <c:pt idx="2381">
                  <c:v>56103</c:v>
                </c:pt>
                <c:pt idx="2382">
                  <c:v>56110</c:v>
                </c:pt>
                <c:pt idx="2383">
                  <c:v>56117</c:v>
                </c:pt>
                <c:pt idx="2384">
                  <c:v>56124</c:v>
                </c:pt>
                <c:pt idx="2385">
                  <c:v>56131</c:v>
                </c:pt>
                <c:pt idx="2386">
                  <c:v>56138</c:v>
                </c:pt>
                <c:pt idx="2387">
                  <c:v>56145</c:v>
                </c:pt>
                <c:pt idx="2388">
                  <c:v>56152</c:v>
                </c:pt>
                <c:pt idx="2389">
                  <c:v>56159</c:v>
                </c:pt>
                <c:pt idx="2390">
                  <c:v>56166</c:v>
                </c:pt>
                <c:pt idx="2391">
                  <c:v>56173</c:v>
                </c:pt>
                <c:pt idx="2392">
                  <c:v>56180</c:v>
                </c:pt>
                <c:pt idx="2393">
                  <c:v>56187</c:v>
                </c:pt>
                <c:pt idx="2394">
                  <c:v>56194</c:v>
                </c:pt>
                <c:pt idx="2395">
                  <c:v>56201</c:v>
                </c:pt>
                <c:pt idx="2396">
                  <c:v>56208</c:v>
                </c:pt>
                <c:pt idx="2397">
                  <c:v>56215</c:v>
                </c:pt>
                <c:pt idx="2398">
                  <c:v>56222</c:v>
                </c:pt>
                <c:pt idx="2399">
                  <c:v>56229</c:v>
                </c:pt>
                <c:pt idx="2400">
                  <c:v>56236</c:v>
                </c:pt>
                <c:pt idx="2401">
                  <c:v>56247</c:v>
                </c:pt>
                <c:pt idx="2402">
                  <c:v>56251</c:v>
                </c:pt>
                <c:pt idx="2403">
                  <c:v>56257</c:v>
                </c:pt>
                <c:pt idx="2404">
                  <c:v>56264</c:v>
                </c:pt>
                <c:pt idx="2405">
                  <c:v>56271</c:v>
                </c:pt>
                <c:pt idx="2406">
                  <c:v>56278</c:v>
                </c:pt>
                <c:pt idx="2407">
                  <c:v>56285</c:v>
                </c:pt>
                <c:pt idx="2408">
                  <c:v>56292</c:v>
                </c:pt>
                <c:pt idx="2409">
                  <c:v>56299</c:v>
                </c:pt>
                <c:pt idx="2410">
                  <c:v>56306</c:v>
                </c:pt>
                <c:pt idx="2411">
                  <c:v>56313</c:v>
                </c:pt>
                <c:pt idx="2412">
                  <c:v>56320</c:v>
                </c:pt>
                <c:pt idx="2413">
                  <c:v>56327</c:v>
                </c:pt>
                <c:pt idx="2414">
                  <c:v>56334</c:v>
                </c:pt>
                <c:pt idx="2415">
                  <c:v>56341</c:v>
                </c:pt>
                <c:pt idx="2416">
                  <c:v>56348</c:v>
                </c:pt>
                <c:pt idx="2417">
                  <c:v>56355</c:v>
                </c:pt>
                <c:pt idx="2418">
                  <c:v>56362</c:v>
                </c:pt>
                <c:pt idx="2419">
                  <c:v>56369</c:v>
                </c:pt>
                <c:pt idx="2420">
                  <c:v>56376</c:v>
                </c:pt>
                <c:pt idx="2421">
                  <c:v>56383</c:v>
                </c:pt>
                <c:pt idx="2422">
                  <c:v>56390</c:v>
                </c:pt>
                <c:pt idx="2423">
                  <c:v>56397</c:v>
                </c:pt>
                <c:pt idx="2424">
                  <c:v>56404</c:v>
                </c:pt>
                <c:pt idx="2425">
                  <c:v>56411</c:v>
                </c:pt>
                <c:pt idx="2426">
                  <c:v>56418</c:v>
                </c:pt>
                <c:pt idx="2427">
                  <c:v>56425</c:v>
                </c:pt>
                <c:pt idx="2428">
                  <c:v>56432</c:v>
                </c:pt>
                <c:pt idx="2429">
                  <c:v>56439</c:v>
                </c:pt>
                <c:pt idx="2430">
                  <c:v>56446</c:v>
                </c:pt>
                <c:pt idx="2431">
                  <c:v>56453</c:v>
                </c:pt>
                <c:pt idx="2432">
                  <c:v>56460</c:v>
                </c:pt>
                <c:pt idx="2433">
                  <c:v>56467</c:v>
                </c:pt>
                <c:pt idx="2434">
                  <c:v>56474</c:v>
                </c:pt>
                <c:pt idx="2435">
                  <c:v>56481</c:v>
                </c:pt>
                <c:pt idx="2436">
                  <c:v>56488</c:v>
                </c:pt>
                <c:pt idx="2437">
                  <c:v>56495</c:v>
                </c:pt>
                <c:pt idx="2438">
                  <c:v>56502</c:v>
                </c:pt>
                <c:pt idx="2439">
                  <c:v>56509</c:v>
                </c:pt>
                <c:pt idx="2440">
                  <c:v>56516</c:v>
                </c:pt>
                <c:pt idx="2441">
                  <c:v>56523</c:v>
                </c:pt>
                <c:pt idx="2442">
                  <c:v>56530</c:v>
                </c:pt>
                <c:pt idx="2443">
                  <c:v>56537</c:v>
                </c:pt>
                <c:pt idx="2444">
                  <c:v>56544</c:v>
                </c:pt>
                <c:pt idx="2445">
                  <c:v>56551</c:v>
                </c:pt>
                <c:pt idx="2446">
                  <c:v>56558</c:v>
                </c:pt>
                <c:pt idx="2447">
                  <c:v>56565</c:v>
                </c:pt>
                <c:pt idx="2448">
                  <c:v>56572</c:v>
                </c:pt>
                <c:pt idx="2449">
                  <c:v>56579</c:v>
                </c:pt>
                <c:pt idx="2450">
                  <c:v>56586</c:v>
                </c:pt>
                <c:pt idx="2451">
                  <c:v>56593</c:v>
                </c:pt>
                <c:pt idx="2452">
                  <c:v>56600</c:v>
                </c:pt>
                <c:pt idx="2453">
                  <c:v>56607</c:v>
                </c:pt>
                <c:pt idx="2454">
                  <c:v>56614</c:v>
                </c:pt>
                <c:pt idx="2455">
                  <c:v>56621</c:v>
                </c:pt>
                <c:pt idx="2456">
                  <c:v>56628</c:v>
                </c:pt>
                <c:pt idx="2457">
                  <c:v>56635</c:v>
                </c:pt>
                <c:pt idx="2458">
                  <c:v>56642</c:v>
                </c:pt>
                <c:pt idx="2459">
                  <c:v>56649</c:v>
                </c:pt>
                <c:pt idx="2460">
                  <c:v>56656</c:v>
                </c:pt>
                <c:pt idx="2461">
                  <c:v>56663</c:v>
                </c:pt>
                <c:pt idx="2462">
                  <c:v>56670</c:v>
                </c:pt>
                <c:pt idx="2463">
                  <c:v>56677</c:v>
                </c:pt>
                <c:pt idx="2464">
                  <c:v>56684</c:v>
                </c:pt>
                <c:pt idx="2465">
                  <c:v>56691</c:v>
                </c:pt>
                <c:pt idx="2466">
                  <c:v>56698</c:v>
                </c:pt>
                <c:pt idx="2467">
                  <c:v>56705</c:v>
                </c:pt>
                <c:pt idx="2468">
                  <c:v>56712</c:v>
                </c:pt>
                <c:pt idx="2469">
                  <c:v>56719</c:v>
                </c:pt>
                <c:pt idx="2470">
                  <c:v>56726</c:v>
                </c:pt>
                <c:pt idx="2471">
                  <c:v>56733</c:v>
                </c:pt>
                <c:pt idx="2472">
                  <c:v>56740</c:v>
                </c:pt>
                <c:pt idx="2473">
                  <c:v>56747</c:v>
                </c:pt>
                <c:pt idx="2474">
                  <c:v>56754</c:v>
                </c:pt>
                <c:pt idx="2475">
                  <c:v>56761</c:v>
                </c:pt>
                <c:pt idx="2476">
                  <c:v>56768</c:v>
                </c:pt>
                <c:pt idx="2477">
                  <c:v>56775</c:v>
                </c:pt>
                <c:pt idx="2478">
                  <c:v>56782</c:v>
                </c:pt>
                <c:pt idx="2479">
                  <c:v>56789</c:v>
                </c:pt>
                <c:pt idx="2480">
                  <c:v>56796</c:v>
                </c:pt>
                <c:pt idx="2481">
                  <c:v>56803</c:v>
                </c:pt>
                <c:pt idx="2482">
                  <c:v>56810</c:v>
                </c:pt>
                <c:pt idx="2483">
                  <c:v>56817</c:v>
                </c:pt>
                <c:pt idx="2484">
                  <c:v>56824</c:v>
                </c:pt>
                <c:pt idx="2485">
                  <c:v>56831</c:v>
                </c:pt>
                <c:pt idx="2486">
                  <c:v>56838</c:v>
                </c:pt>
                <c:pt idx="2487">
                  <c:v>56845</c:v>
                </c:pt>
                <c:pt idx="2488">
                  <c:v>56852</c:v>
                </c:pt>
                <c:pt idx="2489">
                  <c:v>56859</c:v>
                </c:pt>
                <c:pt idx="2490">
                  <c:v>56866</c:v>
                </c:pt>
                <c:pt idx="2491">
                  <c:v>56873</c:v>
                </c:pt>
                <c:pt idx="2492">
                  <c:v>56880</c:v>
                </c:pt>
                <c:pt idx="2493">
                  <c:v>56887</c:v>
                </c:pt>
                <c:pt idx="2494">
                  <c:v>56894</c:v>
                </c:pt>
                <c:pt idx="2495">
                  <c:v>56901</c:v>
                </c:pt>
                <c:pt idx="2496">
                  <c:v>56908</c:v>
                </c:pt>
                <c:pt idx="2497">
                  <c:v>56915</c:v>
                </c:pt>
                <c:pt idx="2498">
                  <c:v>56922</c:v>
                </c:pt>
                <c:pt idx="2499">
                  <c:v>56929</c:v>
                </c:pt>
                <c:pt idx="2500">
                  <c:v>56936</c:v>
                </c:pt>
                <c:pt idx="2501">
                  <c:v>56943</c:v>
                </c:pt>
                <c:pt idx="2502">
                  <c:v>56950</c:v>
                </c:pt>
                <c:pt idx="2503">
                  <c:v>56957</c:v>
                </c:pt>
                <c:pt idx="2504">
                  <c:v>56964</c:v>
                </c:pt>
                <c:pt idx="2505">
                  <c:v>56971</c:v>
                </c:pt>
                <c:pt idx="2506">
                  <c:v>56978</c:v>
                </c:pt>
                <c:pt idx="2507">
                  <c:v>56985</c:v>
                </c:pt>
                <c:pt idx="2508">
                  <c:v>56992</c:v>
                </c:pt>
                <c:pt idx="2509">
                  <c:v>56999</c:v>
                </c:pt>
                <c:pt idx="2510">
                  <c:v>57006</c:v>
                </c:pt>
                <c:pt idx="2511">
                  <c:v>57013</c:v>
                </c:pt>
                <c:pt idx="2512">
                  <c:v>57020</c:v>
                </c:pt>
                <c:pt idx="2513">
                  <c:v>57027</c:v>
                </c:pt>
                <c:pt idx="2514">
                  <c:v>57034</c:v>
                </c:pt>
                <c:pt idx="2515">
                  <c:v>57041</c:v>
                </c:pt>
                <c:pt idx="2516">
                  <c:v>57048</c:v>
                </c:pt>
                <c:pt idx="2517">
                  <c:v>57055</c:v>
                </c:pt>
                <c:pt idx="2518">
                  <c:v>57062</c:v>
                </c:pt>
                <c:pt idx="2519">
                  <c:v>57069</c:v>
                </c:pt>
                <c:pt idx="2520">
                  <c:v>57076</c:v>
                </c:pt>
                <c:pt idx="2521">
                  <c:v>57083</c:v>
                </c:pt>
                <c:pt idx="2522">
                  <c:v>57090</c:v>
                </c:pt>
                <c:pt idx="2523">
                  <c:v>57097</c:v>
                </c:pt>
                <c:pt idx="2524">
                  <c:v>57104</c:v>
                </c:pt>
                <c:pt idx="2525">
                  <c:v>57111</c:v>
                </c:pt>
                <c:pt idx="2526">
                  <c:v>57118</c:v>
                </c:pt>
                <c:pt idx="2527">
                  <c:v>57125</c:v>
                </c:pt>
                <c:pt idx="2528">
                  <c:v>57132</c:v>
                </c:pt>
                <c:pt idx="2529">
                  <c:v>57139</c:v>
                </c:pt>
                <c:pt idx="2530">
                  <c:v>57146</c:v>
                </c:pt>
                <c:pt idx="2531">
                  <c:v>57153</c:v>
                </c:pt>
                <c:pt idx="2532">
                  <c:v>57160</c:v>
                </c:pt>
                <c:pt idx="2533">
                  <c:v>57167</c:v>
                </c:pt>
                <c:pt idx="2534">
                  <c:v>57174</c:v>
                </c:pt>
                <c:pt idx="2535">
                  <c:v>57181</c:v>
                </c:pt>
                <c:pt idx="2536">
                  <c:v>57188</c:v>
                </c:pt>
                <c:pt idx="2537">
                  <c:v>57195</c:v>
                </c:pt>
                <c:pt idx="2538">
                  <c:v>57202</c:v>
                </c:pt>
                <c:pt idx="2539">
                  <c:v>57209</c:v>
                </c:pt>
                <c:pt idx="2540">
                  <c:v>57216</c:v>
                </c:pt>
                <c:pt idx="2541">
                  <c:v>57223</c:v>
                </c:pt>
                <c:pt idx="2542">
                  <c:v>57230</c:v>
                </c:pt>
                <c:pt idx="2543">
                  <c:v>57237</c:v>
                </c:pt>
                <c:pt idx="2544">
                  <c:v>57244</c:v>
                </c:pt>
                <c:pt idx="2545">
                  <c:v>57251</c:v>
                </c:pt>
                <c:pt idx="2546">
                  <c:v>57258</c:v>
                </c:pt>
                <c:pt idx="2547">
                  <c:v>57265</c:v>
                </c:pt>
                <c:pt idx="2548">
                  <c:v>57272</c:v>
                </c:pt>
                <c:pt idx="2549">
                  <c:v>57279</c:v>
                </c:pt>
                <c:pt idx="2550">
                  <c:v>57286</c:v>
                </c:pt>
                <c:pt idx="2551">
                  <c:v>57293</c:v>
                </c:pt>
                <c:pt idx="2552">
                  <c:v>57300</c:v>
                </c:pt>
                <c:pt idx="2553">
                  <c:v>57307</c:v>
                </c:pt>
                <c:pt idx="2554">
                  <c:v>57314</c:v>
                </c:pt>
                <c:pt idx="2555">
                  <c:v>57321</c:v>
                </c:pt>
                <c:pt idx="2556">
                  <c:v>57328</c:v>
                </c:pt>
                <c:pt idx="2557">
                  <c:v>57335</c:v>
                </c:pt>
                <c:pt idx="2558">
                  <c:v>57343</c:v>
                </c:pt>
                <c:pt idx="2559">
                  <c:v>57350</c:v>
                </c:pt>
                <c:pt idx="2560">
                  <c:v>57357</c:v>
                </c:pt>
                <c:pt idx="2561">
                  <c:v>57364</c:v>
                </c:pt>
                <c:pt idx="2562">
                  <c:v>57371</c:v>
                </c:pt>
                <c:pt idx="2563">
                  <c:v>57378</c:v>
                </c:pt>
                <c:pt idx="2564">
                  <c:v>57385</c:v>
                </c:pt>
                <c:pt idx="2565">
                  <c:v>57392</c:v>
                </c:pt>
                <c:pt idx="2566">
                  <c:v>57399</c:v>
                </c:pt>
                <c:pt idx="2567">
                  <c:v>57406</c:v>
                </c:pt>
                <c:pt idx="2568">
                  <c:v>57413</c:v>
                </c:pt>
                <c:pt idx="2569">
                  <c:v>57420</c:v>
                </c:pt>
                <c:pt idx="2570">
                  <c:v>57427</c:v>
                </c:pt>
                <c:pt idx="2571">
                  <c:v>57434</c:v>
                </c:pt>
                <c:pt idx="2572">
                  <c:v>57441</c:v>
                </c:pt>
                <c:pt idx="2573">
                  <c:v>57448</c:v>
                </c:pt>
                <c:pt idx="2574">
                  <c:v>57459</c:v>
                </c:pt>
                <c:pt idx="2575">
                  <c:v>57462</c:v>
                </c:pt>
                <c:pt idx="2576">
                  <c:v>57469</c:v>
                </c:pt>
                <c:pt idx="2577">
                  <c:v>57476</c:v>
                </c:pt>
                <c:pt idx="2578">
                  <c:v>57483</c:v>
                </c:pt>
                <c:pt idx="2579">
                  <c:v>57490</c:v>
                </c:pt>
                <c:pt idx="2580">
                  <c:v>57497</c:v>
                </c:pt>
                <c:pt idx="2581">
                  <c:v>57504</c:v>
                </c:pt>
                <c:pt idx="2582">
                  <c:v>57511</c:v>
                </c:pt>
                <c:pt idx="2583">
                  <c:v>57518</c:v>
                </c:pt>
                <c:pt idx="2584">
                  <c:v>57525</c:v>
                </c:pt>
                <c:pt idx="2585">
                  <c:v>57532</c:v>
                </c:pt>
                <c:pt idx="2586">
                  <c:v>57539</c:v>
                </c:pt>
                <c:pt idx="2587">
                  <c:v>57546</c:v>
                </c:pt>
                <c:pt idx="2588">
                  <c:v>57553</c:v>
                </c:pt>
                <c:pt idx="2589">
                  <c:v>57560</c:v>
                </c:pt>
                <c:pt idx="2590">
                  <c:v>57567</c:v>
                </c:pt>
                <c:pt idx="2591">
                  <c:v>57574</c:v>
                </c:pt>
                <c:pt idx="2592">
                  <c:v>57581</c:v>
                </c:pt>
                <c:pt idx="2593">
                  <c:v>57588</c:v>
                </c:pt>
                <c:pt idx="2594">
                  <c:v>57595</c:v>
                </c:pt>
                <c:pt idx="2595">
                  <c:v>57602</c:v>
                </c:pt>
                <c:pt idx="2596">
                  <c:v>57609</c:v>
                </c:pt>
                <c:pt idx="2597">
                  <c:v>57616</c:v>
                </c:pt>
                <c:pt idx="2598">
                  <c:v>57623</c:v>
                </c:pt>
                <c:pt idx="2599">
                  <c:v>57630</c:v>
                </c:pt>
                <c:pt idx="2600">
                  <c:v>57637</c:v>
                </c:pt>
                <c:pt idx="2601">
                  <c:v>57644</c:v>
                </c:pt>
                <c:pt idx="2602">
                  <c:v>57651</c:v>
                </c:pt>
                <c:pt idx="2603">
                  <c:v>57658</c:v>
                </c:pt>
                <c:pt idx="2604">
                  <c:v>57665</c:v>
                </c:pt>
                <c:pt idx="2605">
                  <c:v>57672</c:v>
                </c:pt>
                <c:pt idx="2606">
                  <c:v>57679</c:v>
                </c:pt>
                <c:pt idx="2607">
                  <c:v>57686</c:v>
                </c:pt>
                <c:pt idx="2608">
                  <c:v>57693</c:v>
                </c:pt>
                <c:pt idx="2609">
                  <c:v>57700</c:v>
                </c:pt>
                <c:pt idx="2610">
                  <c:v>57710</c:v>
                </c:pt>
                <c:pt idx="2611">
                  <c:v>57717</c:v>
                </c:pt>
                <c:pt idx="2612">
                  <c:v>57724</c:v>
                </c:pt>
                <c:pt idx="2613">
                  <c:v>57731</c:v>
                </c:pt>
                <c:pt idx="2614">
                  <c:v>57738</c:v>
                </c:pt>
                <c:pt idx="2615">
                  <c:v>57745</c:v>
                </c:pt>
                <c:pt idx="2616">
                  <c:v>57752</c:v>
                </c:pt>
                <c:pt idx="2617">
                  <c:v>57759</c:v>
                </c:pt>
                <c:pt idx="2618">
                  <c:v>57766</c:v>
                </c:pt>
                <c:pt idx="2619">
                  <c:v>57773</c:v>
                </c:pt>
                <c:pt idx="2620">
                  <c:v>57780</c:v>
                </c:pt>
                <c:pt idx="2621">
                  <c:v>57787</c:v>
                </c:pt>
                <c:pt idx="2622">
                  <c:v>57794</c:v>
                </c:pt>
                <c:pt idx="2623">
                  <c:v>57801</c:v>
                </c:pt>
                <c:pt idx="2624">
                  <c:v>57808</c:v>
                </c:pt>
                <c:pt idx="2625">
                  <c:v>57817</c:v>
                </c:pt>
                <c:pt idx="2626">
                  <c:v>57822</c:v>
                </c:pt>
                <c:pt idx="2627">
                  <c:v>57829</c:v>
                </c:pt>
                <c:pt idx="2628">
                  <c:v>57836</c:v>
                </c:pt>
                <c:pt idx="2629">
                  <c:v>57843</c:v>
                </c:pt>
                <c:pt idx="2630">
                  <c:v>57850</c:v>
                </c:pt>
                <c:pt idx="2631">
                  <c:v>57857</c:v>
                </c:pt>
                <c:pt idx="2632">
                  <c:v>57864</c:v>
                </c:pt>
                <c:pt idx="2633">
                  <c:v>57871</c:v>
                </c:pt>
                <c:pt idx="2634">
                  <c:v>57878</c:v>
                </c:pt>
                <c:pt idx="2635">
                  <c:v>57885</c:v>
                </c:pt>
                <c:pt idx="2636">
                  <c:v>57892</c:v>
                </c:pt>
                <c:pt idx="2637">
                  <c:v>57899</c:v>
                </c:pt>
                <c:pt idx="2638">
                  <c:v>57906</c:v>
                </c:pt>
                <c:pt idx="2639">
                  <c:v>57913</c:v>
                </c:pt>
                <c:pt idx="2640">
                  <c:v>57920</c:v>
                </c:pt>
                <c:pt idx="2641">
                  <c:v>57927</c:v>
                </c:pt>
                <c:pt idx="2642">
                  <c:v>57934</c:v>
                </c:pt>
                <c:pt idx="2643">
                  <c:v>57941</c:v>
                </c:pt>
                <c:pt idx="2644">
                  <c:v>57948</c:v>
                </c:pt>
                <c:pt idx="2645">
                  <c:v>57955</c:v>
                </c:pt>
                <c:pt idx="2646">
                  <c:v>57962</c:v>
                </c:pt>
                <c:pt idx="2647">
                  <c:v>57969</c:v>
                </c:pt>
                <c:pt idx="2648">
                  <c:v>57976</c:v>
                </c:pt>
                <c:pt idx="2649">
                  <c:v>57983</c:v>
                </c:pt>
                <c:pt idx="2650">
                  <c:v>57990</c:v>
                </c:pt>
                <c:pt idx="2651">
                  <c:v>57997</c:v>
                </c:pt>
                <c:pt idx="2652">
                  <c:v>58004</c:v>
                </c:pt>
                <c:pt idx="2653">
                  <c:v>58011</c:v>
                </c:pt>
                <c:pt idx="2654">
                  <c:v>58018</c:v>
                </c:pt>
                <c:pt idx="2655">
                  <c:v>58025</c:v>
                </c:pt>
                <c:pt idx="2656">
                  <c:v>58032</c:v>
                </c:pt>
                <c:pt idx="2657">
                  <c:v>58039</c:v>
                </c:pt>
                <c:pt idx="2658">
                  <c:v>58046</c:v>
                </c:pt>
                <c:pt idx="2659">
                  <c:v>58053</c:v>
                </c:pt>
                <c:pt idx="2660">
                  <c:v>58060</c:v>
                </c:pt>
                <c:pt idx="2661">
                  <c:v>58067</c:v>
                </c:pt>
                <c:pt idx="2662">
                  <c:v>58075</c:v>
                </c:pt>
                <c:pt idx="2663">
                  <c:v>58082</c:v>
                </c:pt>
                <c:pt idx="2664">
                  <c:v>58089</c:v>
                </c:pt>
                <c:pt idx="2665">
                  <c:v>58096</c:v>
                </c:pt>
                <c:pt idx="2666">
                  <c:v>58103</c:v>
                </c:pt>
                <c:pt idx="2667">
                  <c:v>58110</c:v>
                </c:pt>
                <c:pt idx="2668">
                  <c:v>58117</c:v>
                </c:pt>
                <c:pt idx="2669">
                  <c:v>58124</c:v>
                </c:pt>
                <c:pt idx="2670">
                  <c:v>58131</c:v>
                </c:pt>
                <c:pt idx="2671">
                  <c:v>58138</c:v>
                </c:pt>
                <c:pt idx="2672">
                  <c:v>58145</c:v>
                </c:pt>
                <c:pt idx="2673">
                  <c:v>58152</c:v>
                </c:pt>
                <c:pt idx="2674">
                  <c:v>58159</c:v>
                </c:pt>
                <c:pt idx="2675">
                  <c:v>58168</c:v>
                </c:pt>
                <c:pt idx="2676">
                  <c:v>58175</c:v>
                </c:pt>
                <c:pt idx="2677">
                  <c:v>58182</c:v>
                </c:pt>
                <c:pt idx="2678">
                  <c:v>58189</c:v>
                </c:pt>
                <c:pt idx="2679">
                  <c:v>58197</c:v>
                </c:pt>
                <c:pt idx="2680">
                  <c:v>58203</c:v>
                </c:pt>
                <c:pt idx="2681">
                  <c:v>58210</c:v>
                </c:pt>
                <c:pt idx="2682">
                  <c:v>58217</c:v>
                </c:pt>
                <c:pt idx="2683">
                  <c:v>58224</c:v>
                </c:pt>
                <c:pt idx="2684">
                  <c:v>58231</c:v>
                </c:pt>
                <c:pt idx="2685">
                  <c:v>58238</c:v>
                </c:pt>
                <c:pt idx="2686">
                  <c:v>58245</c:v>
                </c:pt>
                <c:pt idx="2687">
                  <c:v>58252</c:v>
                </c:pt>
                <c:pt idx="2688">
                  <c:v>58259</c:v>
                </c:pt>
                <c:pt idx="2689">
                  <c:v>58266</c:v>
                </c:pt>
                <c:pt idx="2690">
                  <c:v>58273</c:v>
                </c:pt>
                <c:pt idx="2691">
                  <c:v>58280</c:v>
                </c:pt>
                <c:pt idx="2692">
                  <c:v>58287</c:v>
                </c:pt>
                <c:pt idx="2693">
                  <c:v>58294</c:v>
                </c:pt>
                <c:pt idx="2694">
                  <c:v>58301</c:v>
                </c:pt>
                <c:pt idx="2695">
                  <c:v>58308</c:v>
                </c:pt>
                <c:pt idx="2696">
                  <c:v>58315</c:v>
                </c:pt>
                <c:pt idx="2697">
                  <c:v>58322</c:v>
                </c:pt>
                <c:pt idx="2698">
                  <c:v>58329</c:v>
                </c:pt>
                <c:pt idx="2699">
                  <c:v>58336</c:v>
                </c:pt>
                <c:pt idx="2700">
                  <c:v>58343</c:v>
                </c:pt>
                <c:pt idx="2701">
                  <c:v>58350</c:v>
                </c:pt>
                <c:pt idx="2702">
                  <c:v>58357</c:v>
                </c:pt>
                <c:pt idx="2703">
                  <c:v>58364</c:v>
                </c:pt>
                <c:pt idx="2704">
                  <c:v>58371</c:v>
                </c:pt>
                <c:pt idx="2705">
                  <c:v>58378</c:v>
                </c:pt>
                <c:pt idx="2706">
                  <c:v>58385</c:v>
                </c:pt>
                <c:pt idx="2707">
                  <c:v>58392</c:v>
                </c:pt>
                <c:pt idx="2708">
                  <c:v>58399</c:v>
                </c:pt>
                <c:pt idx="2709">
                  <c:v>58406</c:v>
                </c:pt>
                <c:pt idx="2710">
                  <c:v>58413</c:v>
                </c:pt>
                <c:pt idx="2711">
                  <c:v>58420</c:v>
                </c:pt>
                <c:pt idx="2712">
                  <c:v>58427</c:v>
                </c:pt>
                <c:pt idx="2713">
                  <c:v>58438</c:v>
                </c:pt>
                <c:pt idx="2714">
                  <c:v>58442</c:v>
                </c:pt>
                <c:pt idx="2715">
                  <c:v>58448</c:v>
                </c:pt>
                <c:pt idx="2716">
                  <c:v>58455</c:v>
                </c:pt>
                <c:pt idx="2717">
                  <c:v>58462</c:v>
                </c:pt>
                <c:pt idx="2718">
                  <c:v>58469</c:v>
                </c:pt>
                <c:pt idx="2719">
                  <c:v>58476</c:v>
                </c:pt>
                <c:pt idx="2720">
                  <c:v>58483</c:v>
                </c:pt>
                <c:pt idx="2721">
                  <c:v>58490</c:v>
                </c:pt>
                <c:pt idx="2722">
                  <c:v>58497</c:v>
                </c:pt>
                <c:pt idx="2723">
                  <c:v>58504</c:v>
                </c:pt>
                <c:pt idx="2724">
                  <c:v>58511</c:v>
                </c:pt>
                <c:pt idx="2725">
                  <c:v>58518</c:v>
                </c:pt>
                <c:pt idx="2726">
                  <c:v>58525</c:v>
                </c:pt>
                <c:pt idx="2727">
                  <c:v>58532</c:v>
                </c:pt>
                <c:pt idx="2728">
                  <c:v>58539</c:v>
                </c:pt>
                <c:pt idx="2729">
                  <c:v>58546</c:v>
                </c:pt>
                <c:pt idx="2730">
                  <c:v>58553</c:v>
                </c:pt>
                <c:pt idx="2731">
                  <c:v>58560</c:v>
                </c:pt>
                <c:pt idx="2732">
                  <c:v>58567</c:v>
                </c:pt>
                <c:pt idx="2733">
                  <c:v>58574</c:v>
                </c:pt>
                <c:pt idx="2734">
                  <c:v>58581</c:v>
                </c:pt>
                <c:pt idx="2735">
                  <c:v>58588</c:v>
                </c:pt>
                <c:pt idx="2736">
                  <c:v>58595</c:v>
                </c:pt>
                <c:pt idx="2737">
                  <c:v>58602</c:v>
                </c:pt>
                <c:pt idx="2738">
                  <c:v>58609</c:v>
                </c:pt>
                <c:pt idx="2739">
                  <c:v>58616</c:v>
                </c:pt>
                <c:pt idx="2740">
                  <c:v>58623</c:v>
                </c:pt>
                <c:pt idx="2741">
                  <c:v>58630</c:v>
                </c:pt>
                <c:pt idx="2742">
                  <c:v>58637</c:v>
                </c:pt>
                <c:pt idx="2743">
                  <c:v>58644</c:v>
                </c:pt>
                <c:pt idx="2744">
                  <c:v>58651</c:v>
                </c:pt>
                <c:pt idx="2745">
                  <c:v>58658</c:v>
                </c:pt>
                <c:pt idx="2746">
                  <c:v>58665</c:v>
                </c:pt>
                <c:pt idx="2747">
                  <c:v>58672</c:v>
                </c:pt>
                <c:pt idx="2748">
                  <c:v>58679</c:v>
                </c:pt>
                <c:pt idx="2749">
                  <c:v>58686</c:v>
                </c:pt>
                <c:pt idx="2750">
                  <c:v>58693</c:v>
                </c:pt>
                <c:pt idx="2751">
                  <c:v>58700</c:v>
                </c:pt>
                <c:pt idx="2752">
                  <c:v>58707</c:v>
                </c:pt>
                <c:pt idx="2753">
                  <c:v>58714</c:v>
                </c:pt>
                <c:pt idx="2754">
                  <c:v>58721</c:v>
                </c:pt>
                <c:pt idx="2755">
                  <c:v>58728</c:v>
                </c:pt>
                <c:pt idx="2756">
                  <c:v>58735</c:v>
                </c:pt>
                <c:pt idx="2757">
                  <c:v>58742</c:v>
                </c:pt>
                <c:pt idx="2758">
                  <c:v>58749</c:v>
                </c:pt>
                <c:pt idx="2759">
                  <c:v>58756</c:v>
                </c:pt>
                <c:pt idx="2760">
                  <c:v>58763</c:v>
                </c:pt>
                <c:pt idx="2761">
                  <c:v>58770</c:v>
                </c:pt>
                <c:pt idx="2762">
                  <c:v>58777</c:v>
                </c:pt>
                <c:pt idx="2763">
                  <c:v>58784</c:v>
                </c:pt>
                <c:pt idx="2764">
                  <c:v>58791</c:v>
                </c:pt>
                <c:pt idx="2765">
                  <c:v>58798</c:v>
                </c:pt>
                <c:pt idx="2766">
                  <c:v>58805</c:v>
                </c:pt>
                <c:pt idx="2767">
                  <c:v>58812</c:v>
                </c:pt>
                <c:pt idx="2768">
                  <c:v>58819</c:v>
                </c:pt>
                <c:pt idx="2769">
                  <c:v>58826</c:v>
                </c:pt>
                <c:pt idx="2770">
                  <c:v>58833</c:v>
                </c:pt>
                <c:pt idx="2771">
                  <c:v>58840</c:v>
                </c:pt>
                <c:pt idx="2772">
                  <c:v>58847</c:v>
                </c:pt>
                <c:pt idx="2773">
                  <c:v>58854</c:v>
                </c:pt>
                <c:pt idx="2774">
                  <c:v>58861</c:v>
                </c:pt>
                <c:pt idx="2775">
                  <c:v>58868</c:v>
                </c:pt>
                <c:pt idx="2776">
                  <c:v>58875</c:v>
                </c:pt>
                <c:pt idx="2777">
                  <c:v>58882</c:v>
                </c:pt>
                <c:pt idx="2778">
                  <c:v>58889</c:v>
                </c:pt>
                <c:pt idx="2779">
                  <c:v>58896</c:v>
                </c:pt>
                <c:pt idx="2780">
                  <c:v>58903</c:v>
                </c:pt>
                <c:pt idx="2781">
                  <c:v>58910</c:v>
                </c:pt>
                <c:pt idx="2782">
                  <c:v>58917</c:v>
                </c:pt>
                <c:pt idx="2783">
                  <c:v>58924</c:v>
                </c:pt>
                <c:pt idx="2784">
                  <c:v>58931</c:v>
                </c:pt>
                <c:pt idx="2785">
                  <c:v>58938</c:v>
                </c:pt>
                <c:pt idx="2786">
                  <c:v>58945</c:v>
                </c:pt>
                <c:pt idx="2787">
                  <c:v>58952</c:v>
                </c:pt>
                <c:pt idx="2788">
                  <c:v>58959</c:v>
                </c:pt>
                <c:pt idx="2789">
                  <c:v>58966</c:v>
                </c:pt>
                <c:pt idx="2790">
                  <c:v>58973</c:v>
                </c:pt>
                <c:pt idx="2791">
                  <c:v>58980</c:v>
                </c:pt>
                <c:pt idx="2792">
                  <c:v>58987</c:v>
                </c:pt>
                <c:pt idx="2793">
                  <c:v>58994</c:v>
                </c:pt>
                <c:pt idx="2794">
                  <c:v>59001</c:v>
                </c:pt>
                <c:pt idx="2795">
                  <c:v>59008</c:v>
                </c:pt>
                <c:pt idx="2796">
                  <c:v>59015</c:v>
                </c:pt>
                <c:pt idx="2797">
                  <c:v>59022</c:v>
                </c:pt>
                <c:pt idx="2798">
                  <c:v>59029</c:v>
                </c:pt>
                <c:pt idx="2799">
                  <c:v>59036</c:v>
                </c:pt>
                <c:pt idx="2800">
                  <c:v>59043</c:v>
                </c:pt>
                <c:pt idx="2801">
                  <c:v>59050</c:v>
                </c:pt>
                <c:pt idx="2802">
                  <c:v>59057</c:v>
                </c:pt>
                <c:pt idx="2803">
                  <c:v>59064</c:v>
                </c:pt>
                <c:pt idx="2804">
                  <c:v>59071</c:v>
                </c:pt>
                <c:pt idx="2805">
                  <c:v>59078</c:v>
                </c:pt>
                <c:pt idx="2806">
                  <c:v>59085</c:v>
                </c:pt>
                <c:pt idx="2807">
                  <c:v>59092</c:v>
                </c:pt>
                <c:pt idx="2808">
                  <c:v>59099</c:v>
                </c:pt>
                <c:pt idx="2809">
                  <c:v>59106</c:v>
                </c:pt>
                <c:pt idx="2810">
                  <c:v>59113</c:v>
                </c:pt>
                <c:pt idx="2811">
                  <c:v>59120</c:v>
                </c:pt>
                <c:pt idx="2812">
                  <c:v>59127</c:v>
                </c:pt>
                <c:pt idx="2813">
                  <c:v>59134</c:v>
                </c:pt>
                <c:pt idx="2814">
                  <c:v>59141</c:v>
                </c:pt>
                <c:pt idx="2815">
                  <c:v>59148</c:v>
                </c:pt>
                <c:pt idx="2816">
                  <c:v>59155</c:v>
                </c:pt>
                <c:pt idx="2817">
                  <c:v>59162</c:v>
                </c:pt>
                <c:pt idx="2818">
                  <c:v>59169</c:v>
                </c:pt>
                <c:pt idx="2819">
                  <c:v>59176</c:v>
                </c:pt>
                <c:pt idx="2820">
                  <c:v>59183</c:v>
                </c:pt>
                <c:pt idx="2821">
                  <c:v>59190</c:v>
                </c:pt>
                <c:pt idx="2822">
                  <c:v>59197</c:v>
                </c:pt>
                <c:pt idx="2823">
                  <c:v>59204</c:v>
                </c:pt>
                <c:pt idx="2824">
                  <c:v>59211</c:v>
                </c:pt>
                <c:pt idx="2825">
                  <c:v>59218</c:v>
                </c:pt>
                <c:pt idx="2826">
                  <c:v>59225</c:v>
                </c:pt>
                <c:pt idx="2827">
                  <c:v>59232</c:v>
                </c:pt>
                <c:pt idx="2828">
                  <c:v>59239</c:v>
                </c:pt>
                <c:pt idx="2829">
                  <c:v>59246</c:v>
                </c:pt>
                <c:pt idx="2830">
                  <c:v>59253</c:v>
                </c:pt>
                <c:pt idx="2831">
                  <c:v>59260</c:v>
                </c:pt>
                <c:pt idx="2832">
                  <c:v>59267</c:v>
                </c:pt>
                <c:pt idx="2833">
                  <c:v>59274</c:v>
                </c:pt>
                <c:pt idx="2834">
                  <c:v>59281</c:v>
                </c:pt>
                <c:pt idx="2835">
                  <c:v>59288</c:v>
                </c:pt>
                <c:pt idx="2836">
                  <c:v>59295</c:v>
                </c:pt>
                <c:pt idx="2837">
                  <c:v>59302</c:v>
                </c:pt>
                <c:pt idx="2838">
                  <c:v>59309</c:v>
                </c:pt>
                <c:pt idx="2839">
                  <c:v>59316</c:v>
                </c:pt>
                <c:pt idx="2840">
                  <c:v>59323</c:v>
                </c:pt>
                <c:pt idx="2841">
                  <c:v>59330</c:v>
                </c:pt>
                <c:pt idx="2842">
                  <c:v>59337</c:v>
                </c:pt>
                <c:pt idx="2843">
                  <c:v>59344</c:v>
                </c:pt>
                <c:pt idx="2844">
                  <c:v>59351</c:v>
                </c:pt>
                <c:pt idx="2845">
                  <c:v>59358</c:v>
                </c:pt>
                <c:pt idx="2846">
                  <c:v>59365</c:v>
                </c:pt>
                <c:pt idx="2847">
                  <c:v>59372</c:v>
                </c:pt>
                <c:pt idx="2848">
                  <c:v>59379</c:v>
                </c:pt>
                <c:pt idx="2849">
                  <c:v>59386</c:v>
                </c:pt>
                <c:pt idx="2850">
                  <c:v>59393</c:v>
                </c:pt>
                <c:pt idx="2851">
                  <c:v>59400</c:v>
                </c:pt>
                <c:pt idx="2852">
                  <c:v>59407</c:v>
                </c:pt>
                <c:pt idx="2853">
                  <c:v>59414</c:v>
                </c:pt>
                <c:pt idx="2854">
                  <c:v>59421</c:v>
                </c:pt>
                <c:pt idx="2855">
                  <c:v>59428</c:v>
                </c:pt>
                <c:pt idx="2856">
                  <c:v>59435</c:v>
                </c:pt>
                <c:pt idx="2857">
                  <c:v>59442</c:v>
                </c:pt>
                <c:pt idx="2858">
                  <c:v>59449</c:v>
                </c:pt>
                <c:pt idx="2859">
                  <c:v>59456</c:v>
                </c:pt>
                <c:pt idx="2860">
                  <c:v>59463</c:v>
                </c:pt>
                <c:pt idx="2861">
                  <c:v>59470</c:v>
                </c:pt>
                <c:pt idx="2862">
                  <c:v>59477</c:v>
                </c:pt>
                <c:pt idx="2863">
                  <c:v>59484</c:v>
                </c:pt>
                <c:pt idx="2864">
                  <c:v>59491</c:v>
                </c:pt>
                <c:pt idx="2865">
                  <c:v>59498</c:v>
                </c:pt>
                <c:pt idx="2866">
                  <c:v>59505</c:v>
                </c:pt>
                <c:pt idx="2867">
                  <c:v>59512</c:v>
                </c:pt>
                <c:pt idx="2868">
                  <c:v>59519</c:v>
                </c:pt>
                <c:pt idx="2869">
                  <c:v>59526</c:v>
                </c:pt>
                <c:pt idx="2870">
                  <c:v>59534</c:v>
                </c:pt>
                <c:pt idx="2871">
                  <c:v>59541</c:v>
                </c:pt>
                <c:pt idx="2872">
                  <c:v>59548</c:v>
                </c:pt>
                <c:pt idx="2873">
                  <c:v>59555</c:v>
                </c:pt>
                <c:pt idx="2874">
                  <c:v>59562</c:v>
                </c:pt>
                <c:pt idx="2875">
                  <c:v>59569</c:v>
                </c:pt>
                <c:pt idx="2876">
                  <c:v>59576</c:v>
                </c:pt>
                <c:pt idx="2877">
                  <c:v>59583</c:v>
                </c:pt>
                <c:pt idx="2878">
                  <c:v>59590</c:v>
                </c:pt>
                <c:pt idx="2879">
                  <c:v>59597</c:v>
                </c:pt>
                <c:pt idx="2880">
                  <c:v>59604</c:v>
                </c:pt>
                <c:pt idx="2881">
                  <c:v>59611</c:v>
                </c:pt>
                <c:pt idx="2882">
                  <c:v>59618</c:v>
                </c:pt>
                <c:pt idx="2883">
                  <c:v>59625</c:v>
                </c:pt>
                <c:pt idx="2884">
                  <c:v>59632</c:v>
                </c:pt>
                <c:pt idx="2885">
                  <c:v>59643</c:v>
                </c:pt>
                <c:pt idx="2886">
                  <c:v>59646</c:v>
                </c:pt>
                <c:pt idx="2887">
                  <c:v>59653</c:v>
                </c:pt>
                <c:pt idx="2888">
                  <c:v>59660</c:v>
                </c:pt>
                <c:pt idx="2889">
                  <c:v>59667</c:v>
                </c:pt>
                <c:pt idx="2890">
                  <c:v>59674</c:v>
                </c:pt>
                <c:pt idx="2891">
                  <c:v>59681</c:v>
                </c:pt>
                <c:pt idx="2892">
                  <c:v>59688</c:v>
                </c:pt>
                <c:pt idx="2893">
                  <c:v>59695</c:v>
                </c:pt>
                <c:pt idx="2894">
                  <c:v>59702</c:v>
                </c:pt>
                <c:pt idx="2895">
                  <c:v>59709</c:v>
                </c:pt>
                <c:pt idx="2896">
                  <c:v>59716</c:v>
                </c:pt>
                <c:pt idx="2897">
                  <c:v>59723</c:v>
                </c:pt>
                <c:pt idx="2898">
                  <c:v>59730</c:v>
                </c:pt>
                <c:pt idx="2899">
                  <c:v>59737</c:v>
                </c:pt>
                <c:pt idx="2900">
                  <c:v>59744</c:v>
                </c:pt>
                <c:pt idx="2901">
                  <c:v>59751</c:v>
                </c:pt>
                <c:pt idx="2902">
                  <c:v>59758</c:v>
                </c:pt>
                <c:pt idx="2903">
                  <c:v>59765</c:v>
                </c:pt>
                <c:pt idx="2904">
                  <c:v>59772</c:v>
                </c:pt>
                <c:pt idx="2905">
                  <c:v>59779</c:v>
                </c:pt>
                <c:pt idx="2906">
                  <c:v>59786</c:v>
                </c:pt>
                <c:pt idx="2907">
                  <c:v>59793</c:v>
                </c:pt>
                <c:pt idx="2908">
                  <c:v>59800</c:v>
                </c:pt>
                <c:pt idx="2909">
                  <c:v>59807</c:v>
                </c:pt>
                <c:pt idx="2910">
                  <c:v>59814</c:v>
                </c:pt>
                <c:pt idx="2911">
                  <c:v>59821</c:v>
                </c:pt>
                <c:pt idx="2912">
                  <c:v>59828</c:v>
                </c:pt>
                <c:pt idx="2913">
                  <c:v>59835</c:v>
                </c:pt>
                <c:pt idx="2914">
                  <c:v>59842</c:v>
                </c:pt>
                <c:pt idx="2915">
                  <c:v>59849</c:v>
                </c:pt>
                <c:pt idx="2916">
                  <c:v>59856</c:v>
                </c:pt>
                <c:pt idx="2917">
                  <c:v>59863</c:v>
                </c:pt>
                <c:pt idx="2918">
                  <c:v>59870</c:v>
                </c:pt>
                <c:pt idx="2919">
                  <c:v>59877</c:v>
                </c:pt>
                <c:pt idx="2920">
                  <c:v>59884</c:v>
                </c:pt>
                <c:pt idx="2921">
                  <c:v>59891</c:v>
                </c:pt>
                <c:pt idx="2922">
                  <c:v>59901</c:v>
                </c:pt>
                <c:pt idx="2923">
                  <c:v>59908</c:v>
                </c:pt>
                <c:pt idx="2924">
                  <c:v>59915</c:v>
                </c:pt>
                <c:pt idx="2925">
                  <c:v>59922</c:v>
                </c:pt>
                <c:pt idx="2926">
                  <c:v>59929</c:v>
                </c:pt>
                <c:pt idx="2927">
                  <c:v>59936</c:v>
                </c:pt>
                <c:pt idx="2928">
                  <c:v>59943</c:v>
                </c:pt>
                <c:pt idx="2929">
                  <c:v>59950</c:v>
                </c:pt>
                <c:pt idx="2930">
                  <c:v>59957</c:v>
                </c:pt>
                <c:pt idx="2931">
                  <c:v>59964</c:v>
                </c:pt>
                <c:pt idx="2932">
                  <c:v>59971</c:v>
                </c:pt>
                <c:pt idx="2933">
                  <c:v>59978</c:v>
                </c:pt>
                <c:pt idx="2934">
                  <c:v>59985</c:v>
                </c:pt>
                <c:pt idx="2935">
                  <c:v>59992</c:v>
                </c:pt>
                <c:pt idx="2936">
                  <c:v>60001</c:v>
                </c:pt>
                <c:pt idx="2937">
                  <c:v>60006</c:v>
                </c:pt>
                <c:pt idx="2938">
                  <c:v>60013</c:v>
                </c:pt>
                <c:pt idx="2939">
                  <c:v>60020</c:v>
                </c:pt>
                <c:pt idx="2940">
                  <c:v>60028</c:v>
                </c:pt>
                <c:pt idx="2941">
                  <c:v>60035</c:v>
                </c:pt>
                <c:pt idx="2942">
                  <c:v>60042</c:v>
                </c:pt>
                <c:pt idx="2943">
                  <c:v>60049</c:v>
                </c:pt>
                <c:pt idx="2944">
                  <c:v>60056</c:v>
                </c:pt>
                <c:pt idx="2945">
                  <c:v>60063</c:v>
                </c:pt>
                <c:pt idx="2946">
                  <c:v>60070</c:v>
                </c:pt>
                <c:pt idx="2947">
                  <c:v>60077</c:v>
                </c:pt>
                <c:pt idx="2948">
                  <c:v>60084</c:v>
                </c:pt>
                <c:pt idx="2949">
                  <c:v>60091</c:v>
                </c:pt>
                <c:pt idx="2950">
                  <c:v>60098</c:v>
                </c:pt>
                <c:pt idx="2951">
                  <c:v>60105</c:v>
                </c:pt>
                <c:pt idx="2952">
                  <c:v>60112</c:v>
                </c:pt>
                <c:pt idx="2953">
                  <c:v>60119</c:v>
                </c:pt>
                <c:pt idx="2954">
                  <c:v>60126</c:v>
                </c:pt>
                <c:pt idx="2955">
                  <c:v>60133</c:v>
                </c:pt>
                <c:pt idx="2956">
                  <c:v>60140</c:v>
                </c:pt>
                <c:pt idx="2957">
                  <c:v>60147</c:v>
                </c:pt>
                <c:pt idx="2958">
                  <c:v>60154</c:v>
                </c:pt>
                <c:pt idx="2959">
                  <c:v>60161</c:v>
                </c:pt>
                <c:pt idx="2960">
                  <c:v>60168</c:v>
                </c:pt>
                <c:pt idx="2961">
                  <c:v>60175</c:v>
                </c:pt>
                <c:pt idx="2962">
                  <c:v>60182</c:v>
                </c:pt>
                <c:pt idx="2963">
                  <c:v>60189</c:v>
                </c:pt>
                <c:pt idx="2964">
                  <c:v>60196</c:v>
                </c:pt>
                <c:pt idx="2965">
                  <c:v>60203</c:v>
                </c:pt>
                <c:pt idx="2966">
                  <c:v>60210</c:v>
                </c:pt>
                <c:pt idx="2967">
                  <c:v>60217</c:v>
                </c:pt>
                <c:pt idx="2968">
                  <c:v>60224</c:v>
                </c:pt>
                <c:pt idx="2969">
                  <c:v>60231</c:v>
                </c:pt>
                <c:pt idx="2970">
                  <c:v>60238</c:v>
                </c:pt>
                <c:pt idx="2971">
                  <c:v>60245</c:v>
                </c:pt>
                <c:pt idx="2972">
                  <c:v>60252</c:v>
                </c:pt>
                <c:pt idx="2973">
                  <c:v>60259</c:v>
                </c:pt>
                <c:pt idx="2974">
                  <c:v>60267</c:v>
                </c:pt>
                <c:pt idx="2975">
                  <c:v>60274</c:v>
                </c:pt>
                <c:pt idx="2976">
                  <c:v>60281</c:v>
                </c:pt>
                <c:pt idx="2977">
                  <c:v>60288</c:v>
                </c:pt>
                <c:pt idx="2978">
                  <c:v>60295</c:v>
                </c:pt>
                <c:pt idx="2979">
                  <c:v>60302</c:v>
                </c:pt>
                <c:pt idx="2980">
                  <c:v>60309</c:v>
                </c:pt>
                <c:pt idx="2981">
                  <c:v>60316</c:v>
                </c:pt>
                <c:pt idx="2982">
                  <c:v>60323</c:v>
                </c:pt>
                <c:pt idx="2983">
                  <c:v>60330</c:v>
                </c:pt>
                <c:pt idx="2984">
                  <c:v>60337</c:v>
                </c:pt>
                <c:pt idx="2985">
                  <c:v>60344</c:v>
                </c:pt>
                <c:pt idx="2986">
                  <c:v>60351</c:v>
                </c:pt>
                <c:pt idx="2987">
                  <c:v>60359</c:v>
                </c:pt>
                <c:pt idx="2988">
                  <c:v>60366</c:v>
                </c:pt>
                <c:pt idx="2989">
                  <c:v>60373</c:v>
                </c:pt>
                <c:pt idx="2990">
                  <c:v>60380</c:v>
                </c:pt>
                <c:pt idx="2991">
                  <c:v>60387</c:v>
                </c:pt>
                <c:pt idx="2992">
                  <c:v>60394</c:v>
                </c:pt>
                <c:pt idx="2993">
                  <c:v>60401</c:v>
                </c:pt>
                <c:pt idx="2994">
                  <c:v>60408</c:v>
                </c:pt>
                <c:pt idx="2995">
                  <c:v>60415</c:v>
                </c:pt>
                <c:pt idx="2996">
                  <c:v>60422</c:v>
                </c:pt>
                <c:pt idx="2997">
                  <c:v>60429</c:v>
                </c:pt>
                <c:pt idx="2998">
                  <c:v>60436</c:v>
                </c:pt>
                <c:pt idx="2999">
                  <c:v>60443</c:v>
                </c:pt>
                <c:pt idx="3000">
                  <c:v>60450</c:v>
                </c:pt>
                <c:pt idx="3001">
                  <c:v>60457</c:v>
                </c:pt>
                <c:pt idx="3002">
                  <c:v>60464</c:v>
                </c:pt>
                <c:pt idx="3003">
                  <c:v>60471</c:v>
                </c:pt>
                <c:pt idx="3004">
                  <c:v>60478</c:v>
                </c:pt>
                <c:pt idx="3005">
                  <c:v>60485</c:v>
                </c:pt>
                <c:pt idx="3006">
                  <c:v>60492</c:v>
                </c:pt>
                <c:pt idx="3007">
                  <c:v>60499</c:v>
                </c:pt>
                <c:pt idx="3008">
                  <c:v>60506</c:v>
                </c:pt>
                <c:pt idx="3009">
                  <c:v>60513</c:v>
                </c:pt>
                <c:pt idx="3010">
                  <c:v>60520</c:v>
                </c:pt>
                <c:pt idx="3011">
                  <c:v>60527</c:v>
                </c:pt>
                <c:pt idx="3012">
                  <c:v>60534</c:v>
                </c:pt>
                <c:pt idx="3013">
                  <c:v>60541</c:v>
                </c:pt>
                <c:pt idx="3014">
                  <c:v>60548</c:v>
                </c:pt>
                <c:pt idx="3015">
                  <c:v>60555</c:v>
                </c:pt>
                <c:pt idx="3016">
                  <c:v>60562</c:v>
                </c:pt>
                <c:pt idx="3017">
                  <c:v>60569</c:v>
                </c:pt>
                <c:pt idx="3018">
                  <c:v>60576</c:v>
                </c:pt>
                <c:pt idx="3019">
                  <c:v>60583</c:v>
                </c:pt>
                <c:pt idx="3020">
                  <c:v>60590</c:v>
                </c:pt>
                <c:pt idx="3021">
                  <c:v>60597</c:v>
                </c:pt>
                <c:pt idx="3022">
                  <c:v>60604</c:v>
                </c:pt>
                <c:pt idx="3023">
                  <c:v>60611</c:v>
                </c:pt>
                <c:pt idx="3024">
                  <c:v>60618</c:v>
                </c:pt>
                <c:pt idx="3025">
                  <c:v>60625</c:v>
                </c:pt>
                <c:pt idx="3026">
                  <c:v>60632</c:v>
                </c:pt>
                <c:pt idx="3027">
                  <c:v>60639</c:v>
                </c:pt>
                <c:pt idx="3028">
                  <c:v>60646</c:v>
                </c:pt>
                <c:pt idx="3029">
                  <c:v>60653</c:v>
                </c:pt>
                <c:pt idx="3030">
                  <c:v>60660</c:v>
                </c:pt>
                <c:pt idx="3031">
                  <c:v>60667</c:v>
                </c:pt>
                <c:pt idx="3032">
                  <c:v>60674</c:v>
                </c:pt>
                <c:pt idx="3033">
                  <c:v>60681</c:v>
                </c:pt>
                <c:pt idx="3034">
                  <c:v>60688</c:v>
                </c:pt>
                <c:pt idx="3035">
                  <c:v>60695</c:v>
                </c:pt>
                <c:pt idx="3036">
                  <c:v>60702</c:v>
                </c:pt>
                <c:pt idx="3037">
                  <c:v>60709</c:v>
                </c:pt>
                <c:pt idx="3038">
                  <c:v>60716</c:v>
                </c:pt>
                <c:pt idx="3039">
                  <c:v>60723</c:v>
                </c:pt>
                <c:pt idx="3040">
                  <c:v>60730</c:v>
                </c:pt>
                <c:pt idx="3041">
                  <c:v>60737</c:v>
                </c:pt>
                <c:pt idx="3042">
                  <c:v>60744</c:v>
                </c:pt>
                <c:pt idx="3043">
                  <c:v>60751</c:v>
                </c:pt>
                <c:pt idx="3044">
                  <c:v>60758</c:v>
                </c:pt>
                <c:pt idx="3045">
                  <c:v>60765</c:v>
                </c:pt>
                <c:pt idx="3046">
                  <c:v>60772</c:v>
                </c:pt>
                <c:pt idx="3047">
                  <c:v>60779</c:v>
                </c:pt>
                <c:pt idx="3048">
                  <c:v>60786</c:v>
                </c:pt>
                <c:pt idx="3049">
                  <c:v>60793</c:v>
                </c:pt>
                <c:pt idx="3050">
                  <c:v>60800</c:v>
                </c:pt>
                <c:pt idx="3051">
                  <c:v>60807</c:v>
                </c:pt>
                <c:pt idx="3052">
                  <c:v>60814</c:v>
                </c:pt>
                <c:pt idx="3053">
                  <c:v>60821</c:v>
                </c:pt>
                <c:pt idx="3054">
                  <c:v>60828</c:v>
                </c:pt>
                <c:pt idx="3055">
                  <c:v>60835</c:v>
                </c:pt>
                <c:pt idx="3056">
                  <c:v>60842</c:v>
                </c:pt>
                <c:pt idx="3057">
                  <c:v>60849</c:v>
                </c:pt>
                <c:pt idx="3058">
                  <c:v>60856</c:v>
                </c:pt>
                <c:pt idx="3059">
                  <c:v>60863</c:v>
                </c:pt>
                <c:pt idx="3060">
                  <c:v>60870</c:v>
                </c:pt>
                <c:pt idx="3061">
                  <c:v>60877</c:v>
                </c:pt>
                <c:pt idx="3062">
                  <c:v>60884</c:v>
                </c:pt>
                <c:pt idx="3063">
                  <c:v>60891</c:v>
                </c:pt>
                <c:pt idx="3064">
                  <c:v>60898</c:v>
                </c:pt>
                <c:pt idx="3065">
                  <c:v>60905</c:v>
                </c:pt>
                <c:pt idx="3066">
                  <c:v>60912</c:v>
                </c:pt>
                <c:pt idx="3067">
                  <c:v>60919</c:v>
                </c:pt>
                <c:pt idx="3068">
                  <c:v>60926</c:v>
                </c:pt>
                <c:pt idx="3069">
                  <c:v>60933</c:v>
                </c:pt>
                <c:pt idx="3070">
                  <c:v>60940</c:v>
                </c:pt>
                <c:pt idx="3071">
                  <c:v>60947</c:v>
                </c:pt>
                <c:pt idx="3072">
                  <c:v>60954</c:v>
                </c:pt>
                <c:pt idx="3073">
                  <c:v>60961</c:v>
                </c:pt>
                <c:pt idx="3074">
                  <c:v>60968</c:v>
                </c:pt>
                <c:pt idx="3075">
                  <c:v>60975</c:v>
                </c:pt>
                <c:pt idx="3076">
                  <c:v>60982</c:v>
                </c:pt>
                <c:pt idx="3077">
                  <c:v>60989</c:v>
                </c:pt>
                <c:pt idx="3078">
                  <c:v>60996</c:v>
                </c:pt>
                <c:pt idx="3079">
                  <c:v>61003</c:v>
                </c:pt>
                <c:pt idx="3080">
                  <c:v>61010</c:v>
                </c:pt>
                <c:pt idx="3081">
                  <c:v>61017</c:v>
                </c:pt>
                <c:pt idx="3082">
                  <c:v>61024</c:v>
                </c:pt>
                <c:pt idx="3083">
                  <c:v>61031</c:v>
                </c:pt>
                <c:pt idx="3084">
                  <c:v>61038</c:v>
                </c:pt>
                <c:pt idx="3085">
                  <c:v>61045</c:v>
                </c:pt>
                <c:pt idx="3086">
                  <c:v>61052</c:v>
                </c:pt>
                <c:pt idx="3087">
                  <c:v>61059</c:v>
                </c:pt>
                <c:pt idx="3088">
                  <c:v>61066</c:v>
                </c:pt>
                <c:pt idx="3089">
                  <c:v>61073</c:v>
                </c:pt>
                <c:pt idx="3090">
                  <c:v>61080</c:v>
                </c:pt>
                <c:pt idx="3091">
                  <c:v>61087</c:v>
                </c:pt>
                <c:pt idx="3092">
                  <c:v>61094</c:v>
                </c:pt>
                <c:pt idx="3093">
                  <c:v>61101</c:v>
                </c:pt>
                <c:pt idx="3094">
                  <c:v>61108</c:v>
                </c:pt>
                <c:pt idx="3095">
                  <c:v>61115</c:v>
                </c:pt>
                <c:pt idx="3096">
                  <c:v>61122</c:v>
                </c:pt>
                <c:pt idx="3097">
                  <c:v>61129</c:v>
                </c:pt>
                <c:pt idx="3098">
                  <c:v>61136</c:v>
                </c:pt>
                <c:pt idx="3099">
                  <c:v>61143</c:v>
                </c:pt>
                <c:pt idx="3100">
                  <c:v>61150</c:v>
                </c:pt>
                <c:pt idx="3101">
                  <c:v>61157</c:v>
                </c:pt>
                <c:pt idx="3102">
                  <c:v>61164</c:v>
                </c:pt>
                <c:pt idx="3103">
                  <c:v>61171</c:v>
                </c:pt>
                <c:pt idx="3104">
                  <c:v>61178</c:v>
                </c:pt>
                <c:pt idx="3105">
                  <c:v>61185</c:v>
                </c:pt>
                <c:pt idx="3106">
                  <c:v>61192</c:v>
                </c:pt>
                <c:pt idx="3107">
                  <c:v>61199</c:v>
                </c:pt>
                <c:pt idx="3108">
                  <c:v>61206</c:v>
                </c:pt>
                <c:pt idx="3109">
                  <c:v>61213</c:v>
                </c:pt>
                <c:pt idx="3110">
                  <c:v>61220</c:v>
                </c:pt>
                <c:pt idx="3111">
                  <c:v>61227</c:v>
                </c:pt>
                <c:pt idx="3112">
                  <c:v>61234</c:v>
                </c:pt>
                <c:pt idx="3113">
                  <c:v>61241</c:v>
                </c:pt>
                <c:pt idx="3114">
                  <c:v>61248</c:v>
                </c:pt>
                <c:pt idx="3115">
                  <c:v>61255</c:v>
                </c:pt>
                <c:pt idx="3116">
                  <c:v>61262</c:v>
                </c:pt>
                <c:pt idx="3117">
                  <c:v>61269</c:v>
                </c:pt>
                <c:pt idx="3118">
                  <c:v>61276</c:v>
                </c:pt>
                <c:pt idx="3119">
                  <c:v>61283</c:v>
                </c:pt>
                <c:pt idx="3120">
                  <c:v>61290</c:v>
                </c:pt>
                <c:pt idx="3121">
                  <c:v>61297</c:v>
                </c:pt>
                <c:pt idx="3122">
                  <c:v>61304</c:v>
                </c:pt>
                <c:pt idx="3123">
                  <c:v>61311</c:v>
                </c:pt>
                <c:pt idx="3124">
                  <c:v>61318</c:v>
                </c:pt>
                <c:pt idx="3125">
                  <c:v>61325</c:v>
                </c:pt>
                <c:pt idx="3126">
                  <c:v>61332</c:v>
                </c:pt>
                <c:pt idx="3127">
                  <c:v>61339</c:v>
                </c:pt>
                <c:pt idx="3128">
                  <c:v>61346</c:v>
                </c:pt>
                <c:pt idx="3129">
                  <c:v>61353</c:v>
                </c:pt>
                <c:pt idx="3130">
                  <c:v>61360</c:v>
                </c:pt>
                <c:pt idx="3131">
                  <c:v>61367</c:v>
                </c:pt>
                <c:pt idx="3132">
                  <c:v>61374</c:v>
                </c:pt>
                <c:pt idx="3133">
                  <c:v>61381</c:v>
                </c:pt>
                <c:pt idx="3134">
                  <c:v>61388</c:v>
                </c:pt>
                <c:pt idx="3135">
                  <c:v>61395</c:v>
                </c:pt>
                <c:pt idx="3136">
                  <c:v>61402</c:v>
                </c:pt>
                <c:pt idx="3137">
                  <c:v>61409</c:v>
                </c:pt>
                <c:pt idx="3138">
                  <c:v>61416</c:v>
                </c:pt>
                <c:pt idx="3139">
                  <c:v>61423</c:v>
                </c:pt>
                <c:pt idx="3140">
                  <c:v>61430</c:v>
                </c:pt>
                <c:pt idx="3141">
                  <c:v>61437</c:v>
                </c:pt>
                <c:pt idx="3142">
                  <c:v>61444</c:v>
                </c:pt>
                <c:pt idx="3143">
                  <c:v>61451</c:v>
                </c:pt>
                <c:pt idx="3144">
                  <c:v>61458</c:v>
                </c:pt>
                <c:pt idx="3145">
                  <c:v>61465</c:v>
                </c:pt>
                <c:pt idx="3146">
                  <c:v>61472</c:v>
                </c:pt>
                <c:pt idx="3147">
                  <c:v>61479</c:v>
                </c:pt>
                <c:pt idx="3148">
                  <c:v>61487</c:v>
                </c:pt>
                <c:pt idx="3149">
                  <c:v>61494</c:v>
                </c:pt>
                <c:pt idx="3150">
                  <c:v>61501</c:v>
                </c:pt>
                <c:pt idx="3151">
                  <c:v>61508</c:v>
                </c:pt>
                <c:pt idx="3152">
                  <c:v>61515</c:v>
                </c:pt>
                <c:pt idx="3153">
                  <c:v>61522</c:v>
                </c:pt>
                <c:pt idx="3154">
                  <c:v>61529</c:v>
                </c:pt>
                <c:pt idx="3155">
                  <c:v>61536</c:v>
                </c:pt>
                <c:pt idx="3156">
                  <c:v>61543</c:v>
                </c:pt>
                <c:pt idx="3157">
                  <c:v>61550</c:v>
                </c:pt>
                <c:pt idx="3158">
                  <c:v>61557</c:v>
                </c:pt>
                <c:pt idx="3159">
                  <c:v>61564</c:v>
                </c:pt>
                <c:pt idx="3160">
                  <c:v>61571</c:v>
                </c:pt>
                <c:pt idx="3161">
                  <c:v>61578</c:v>
                </c:pt>
                <c:pt idx="3162">
                  <c:v>61585</c:v>
                </c:pt>
                <c:pt idx="3163">
                  <c:v>61592</c:v>
                </c:pt>
                <c:pt idx="3164">
                  <c:v>61599</c:v>
                </c:pt>
                <c:pt idx="3165">
                  <c:v>61606</c:v>
                </c:pt>
                <c:pt idx="3166">
                  <c:v>61613</c:v>
                </c:pt>
                <c:pt idx="3167">
                  <c:v>61620</c:v>
                </c:pt>
                <c:pt idx="3168">
                  <c:v>61627</c:v>
                </c:pt>
                <c:pt idx="3169">
                  <c:v>61634</c:v>
                </c:pt>
                <c:pt idx="3170">
                  <c:v>61641</c:v>
                </c:pt>
                <c:pt idx="3171">
                  <c:v>61648</c:v>
                </c:pt>
                <c:pt idx="3172">
                  <c:v>61655</c:v>
                </c:pt>
                <c:pt idx="3173">
                  <c:v>61662</c:v>
                </c:pt>
                <c:pt idx="3174">
                  <c:v>61669</c:v>
                </c:pt>
                <c:pt idx="3175">
                  <c:v>61676</c:v>
                </c:pt>
                <c:pt idx="3176">
                  <c:v>61683</c:v>
                </c:pt>
                <c:pt idx="3177">
                  <c:v>61690</c:v>
                </c:pt>
                <c:pt idx="3178">
                  <c:v>61697</c:v>
                </c:pt>
                <c:pt idx="3179">
                  <c:v>61704</c:v>
                </c:pt>
                <c:pt idx="3180">
                  <c:v>61711</c:v>
                </c:pt>
                <c:pt idx="3181">
                  <c:v>61718</c:v>
                </c:pt>
                <c:pt idx="3182">
                  <c:v>61728</c:v>
                </c:pt>
                <c:pt idx="3183">
                  <c:v>61735</c:v>
                </c:pt>
                <c:pt idx="3184">
                  <c:v>61742</c:v>
                </c:pt>
                <c:pt idx="3185">
                  <c:v>61749</c:v>
                </c:pt>
                <c:pt idx="3186">
                  <c:v>61756</c:v>
                </c:pt>
                <c:pt idx="3187">
                  <c:v>61763</c:v>
                </c:pt>
                <c:pt idx="3188">
                  <c:v>61770</c:v>
                </c:pt>
                <c:pt idx="3189">
                  <c:v>61777</c:v>
                </c:pt>
                <c:pt idx="3190">
                  <c:v>61784</c:v>
                </c:pt>
                <c:pt idx="3191">
                  <c:v>61791</c:v>
                </c:pt>
                <c:pt idx="3192">
                  <c:v>61798</c:v>
                </c:pt>
                <c:pt idx="3193">
                  <c:v>61805</c:v>
                </c:pt>
                <c:pt idx="3194">
                  <c:v>61812</c:v>
                </c:pt>
                <c:pt idx="3195">
                  <c:v>61819</c:v>
                </c:pt>
                <c:pt idx="3196">
                  <c:v>61826</c:v>
                </c:pt>
                <c:pt idx="3197">
                  <c:v>61835</c:v>
                </c:pt>
                <c:pt idx="3198">
                  <c:v>61840</c:v>
                </c:pt>
                <c:pt idx="3199">
                  <c:v>61847</c:v>
                </c:pt>
                <c:pt idx="3200">
                  <c:v>61854</c:v>
                </c:pt>
                <c:pt idx="3201">
                  <c:v>61861</c:v>
                </c:pt>
                <c:pt idx="3202">
                  <c:v>61868</c:v>
                </c:pt>
                <c:pt idx="3203">
                  <c:v>61875</c:v>
                </c:pt>
                <c:pt idx="3204">
                  <c:v>61882</c:v>
                </c:pt>
                <c:pt idx="3205">
                  <c:v>61889</c:v>
                </c:pt>
                <c:pt idx="3206">
                  <c:v>61896</c:v>
                </c:pt>
                <c:pt idx="3207">
                  <c:v>61903</c:v>
                </c:pt>
                <c:pt idx="3208">
                  <c:v>61910</c:v>
                </c:pt>
                <c:pt idx="3209">
                  <c:v>61917</c:v>
                </c:pt>
                <c:pt idx="3210">
                  <c:v>61924</c:v>
                </c:pt>
                <c:pt idx="3211">
                  <c:v>61931</c:v>
                </c:pt>
                <c:pt idx="3212">
                  <c:v>61938</c:v>
                </c:pt>
                <c:pt idx="3213">
                  <c:v>61945</c:v>
                </c:pt>
                <c:pt idx="3214">
                  <c:v>61952</c:v>
                </c:pt>
                <c:pt idx="3215">
                  <c:v>61959</c:v>
                </c:pt>
                <c:pt idx="3216">
                  <c:v>61966</c:v>
                </c:pt>
                <c:pt idx="3217">
                  <c:v>61973</c:v>
                </c:pt>
                <c:pt idx="3218">
                  <c:v>61980</c:v>
                </c:pt>
                <c:pt idx="3219">
                  <c:v>61987</c:v>
                </c:pt>
                <c:pt idx="3220">
                  <c:v>61994</c:v>
                </c:pt>
                <c:pt idx="3221">
                  <c:v>62001</c:v>
                </c:pt>
                <c:pt idx="3222">
                  <c:v>62008</c:v>
                </c:pt>
                <c:pt idx="3223">
                  <c:v>62015</c:v>
                </c:pt>
                <c:pt idx="3224">
                  <c:v>62022</c:v>
                </c:pt>
                <c:pt idx="3225">
                  <c:v>62029</c:v>
                </c:pt>
                <c:pt idx="3226">
                  <c:v>62036</c:v>
                </c:pt>
                <c:pt idx="3227">
                  <c:v>62043</c:v>
                </c:pt>
                <c:pt idx="3228">
                  <c:v>62050</c:v>
                </c:pt>
                <c:pt idx="3229">
                  <c:v>62057</c:v>
                </c:pt>
                <c:pt idx="3230">
                  <c:v>62064</c:v>
                </c:pt>
                <c:pt idx="3231">
                  <c:v>62071</c:v>
                </c:pt>
                <c:pt idx="3232">
                  <c:v>62078</c:v>
                </c:pt>
                <c:pt idx="3233">
                  <c:v>62085</c:v>
                </c:pt>
                <c:pt idx="3234">
                  <c:v>62093</c:v>
                </c:pt>
                <c:pt idx="3235">
                  <c:v>62100</c:v>
                </c:pt>
                <c:pt idx="3236">
                  <c:v>62107</c:v>
                </c:pt>
                <c:pt idx="3237">
                  <c:v>62114</c:v>
                </c:pt>
                <c:pt idx="3238">
                  <c:v>62121</c:v>
                </c:pt>
                <c:pt idx="3239">
                  <c:v>62128</c:v>
                </c:pt>
                <c:pt idx="3240">
                  <c:v>62135</c:v>
                </c:pt>
                <c:pt idx="3241">
                  <c:v>62142</c:v>
                </c:pt>
                <c:pt idx="3242">
                  <c:v>62149</c:v>
                </c:pt>
                <c:pt idx="3243">
                  <c:v>62156</c:v>
                </c:pt>
                <c:pt idx="3244">
                  <c:v>62163</c:v>
                </c:pt>
                <c:pt idx="3245">
                  <c:v>62170</c:v>
                </c:pt>
                <c:pt idx="3246">
                  <c:v>62177</c:v>
                </c:pt>
                <c:pt idx="3247">
                  <c:v>62186</c:v>
                </c:pt>
                <c:pt idx="3248">
                  <c:v>62193</c:v>
                </c:pt>
                <c:pt idx="3249">
                  <c:v>62200</c:v>
                </c:pt>
                <c:pt idx="3250">
                  <c:v>62207</c:v>
                </c:pt>
                <c:pt idx="3251">
                  <c:v>62215</c:v>
                </c:pt>
                <c:pt idx="3252">
                  <c:v>62221</c:v>
                </c:pt>
                <c:pt idx="3253">
                  <c:v>62228</c:v>
                </c:pt>
                <c:pt idx="3254">
                  <c:v>62235</c:v>
                </c:pt>
                <c:pt idx="3255">
                  <c:v>62242</c:v>
                </c:pt>
                <c:pt idx="3256">
                  <c:v>62249</c:v>
                </c:pt>
                <c:pt idx="3257">
                  <c:v>62256</c:v>
                </c:pt>
                <c:pt idx="3258">
                  <c:v>62263</c:v>
                </c:pt>
                <c:pt idx="3259">
                  <c:v>62270</c:v>
                </c:pt>
                <c:pt idx="3260">
                  <c:v>62277</c:v>
                </c:pt>
                <c:pt idx="3261">
                  <c:v>62284</c:v>
                </c:pt>
                <c:pt idx="3262">
                  <c:v>62291</c:v>
                </c:pt>
                <c:pt idx="3263">
                  <c:v>62298</c:v>
                </c:pt>
                <c:pt idx="3264">
                  <c:v>62305</c:v>
                </c:pt>
                <c:pt idx="3265">
                  <c:v>62312</c:v>
                </c:pt>
                <c:pt idx="3266">
                  <c:v>62319</c:v>
                </c:pt>
                <c:pt idx="3267">
                  <c:v>62326</c:v>
                </c:pt>
                <c:pt idx="3268">
                  <c:v>62333</c:v>
                </c:pt>
                <c:pt idx="3269">
                  <c:v>62340</c:v>
                </c:pt>
                <c:pt idx="3270">
                  <c:v>62347</c:v>
                </c:pt>
                <c:pt idx="3271">
                  <c:v>62354</c:v>
                </c:pt>
                <c:pt idx="3272">
                  <c:v>62361</c:v>
                </c:pt>
                <c:pt idx="3273">
                  <c:v>62368</c:v>
                </c:pt>
                <c:pt idx="3274">
                  <c:v>62375</c:v>
                </c:pt>
                <c:pt idx="3275">
                  <c:v>62382</c:v>
                </c:pt>
                <c:pt idx="3276">
                  <c:v>62389</c:v>
                </c:pt>
                <c:pt idx="3277">
                  <c:v>62396</c:v>
                </c:pt>
                <c:pt idx="3278">
                  <c:v>62403</c:v>
                </c:pt>
                <c:pt idx="3279">
                  <c:v>62410</c:v>
                </c:pt>
                <c:pt idx="3280">
                  <c:v>62417</c:v>
                </c:pt>
                <c:pt idx="3281">
                  <c:v>62424</c:v>
                </c:pt>
                <c:pt idx="3282">
                  <c:v>62431</c:v>
                </c:pt>
                <c:pt idx="3283">
                  <c:v>62438</c:v>
                </c:pt>
                <c:pt idx="3284">
                  <c:v>62445</c:v>
                </c:pt>
                <c:pt idx="3285">
                  <c:v>62456</c:v>
                </c:pt>
                <c:pt idx="3286">
                  <c:v>62460</c:v>
                </c:pt>
                <c:pt idx="3287">
                  <c:v>62466</c:v>
                </c:pt>
                <c:pt idx="3288">
                  <c:v>62473</c:v>
                </c:pt>
                <c:pt idx="3289">
                  <c:v>62480</c:v>
                </c:pt>
                <c:pt idx="3290">
                  <c:v>62487</c:v>
                </c:pt>
                <c:pt idx="3291">
                  <c:v>62494</c:v>
                </c:pt>
                <c:pt idx="3292">
                  <c:v>62501</c:v>
                </c:pt>
                <c:pt idx="3293">
                  <c:v>62508</c:v>
                </c:pt>
                <c:pt idx="3294">
                  <c:v>62515</c:v>
                </c:pt>
                <c:pt idx="3295">
                  <c:v>62522</c:v>
                </c:pt>
                <c:pt idx="3296">
                  <c:v>62529</c:v>
                </c:pt>
                <c:pt idx="3297">
                  <c:v>62536</c:v>
                </c:pt>
                <c:pt idx="3298">
                  <c:v>62543</c:v>
                </c:pt>
                <c:pt idx="3299">
                  <c:v>62550</c:v>
                </c:pt>
                <c:pt idx="3300">
                  <c:v>62557</c:v>
                </c:pt>
                <c:pt idx="3301">
                  <c:v>62564</c:v>
                </c:pt>
                <c:pt idx="3302">
                  <c:v>62571</c:v>
                </c:pt>
                <c:pt idx="3303">
                  <c:v>62578</c:v>
                </c:pt>
                <c:pt idx="3304">
                  <c:v>62585</c:v>
                </c:pt>
                <c:pt idx="3305">
                  <c:v>62592</c:v>
                </c:pt>
                <c:pt idx="3306">
                  <c:v>62599</c:v>
                </c:pt>
                <c:pt idx="3307">
                  <c:v>62606</c:v>
                </c:pt>
                <c:pt idx="3308">
                  <c:v>62613</c:v>
                </c:pt>
                <c:pt idx="3309">
                  <c:v>62620</c:v>
                </c:pt>
                <c:pt idx="3310">
                  <c:v>62627</c:v>
                </c:pt>
                <c:pt idx="3311">
                  <c:v>62634</c:v>
                </c:pt>
                <c:pt idx="3312">
                  <c:v>62641</c:v>
                </c:pt>
                <c:pt idx="3313">
                  <c:v>62648</c:v>
                </c:pt>
                <c:pt idx="3314">
                  <c:v>62655</c:v>
                </c:pt>
                <c:pt idx="3315">
                  <c:v>62662</c:v>
                </c:pt>
                <c:pt idx="3316">
                  <c:v>62669</c:v>
                </c:pt>
                <c:pt idx="3317">
                  <c:v>62676</c:v>
                </c:pt>
                <c:pt idx="3318">
                  <c:v>62683</c:v>
                </c:pt>
                <c:pt idx="3319">
                  <c:v>62690</c:v>
                </c:pt>
                <c:pt idx="3320">
                  <c:v>62697</c:v>
                </c:pt>
                <c:pt idx="3321">
                  <c:v>62704</c:v>
                </c:pt>
                <c:pt idx="3322">
                  <c:v>62711</c:v>
                </c:pt>
                <c:pt idx="3323">
                  <c:v>62718</c:v>
                </c:pt>
                <c:pt idx="3324">
                  <c:v>62725</c:v>
                </c:pt>
                <c:pt idx="3325">
                  <c:v>62732</c:v>
                </c:pt>
                <c:pt idx="3326">
                  <c:v>62739</c:v>
                </c:pt>
                <c:pt idx="3327">
                  <c:v>62746</c:v>
                </c:pt>
                <c:pt idx="3328">
                  <c:v>62753</c:v>
                </c:pt>
                <c:pt idx="3329">
                  <c:v>62760</c:v>
                </c:pt>
                <c:pt idx="3330">
                  <c:v>62767</c:v>
                </c:pt>
                <c:pt idx="3331">
                  <c:v>62774</c:v>
                </c:pt>
                <c:pt idx="3332">
                  <c:v>62781</c:v>
                </c:pt>
                <c:pt idx="3333">
                  <c:v>62788</c:v>
                </c:pt>
                <c:pt idx="3334">
                  <c:v>62795</c:v>
                </c:pt>
                <c:pt idx="3335">
                  <c:v>62802</c:v>
                </c:pt>
                <c:pt idx="3336">
                  <c:v>62809</c:v>
                </c:pt>
                <c:pt idx="3337">
                  <c:v>62816</c:v>
                </c:pt>
                <c:pt idx="3338">
                  <c:v>62823</c:v>
                </c:pt>
                <c:pt idx="3339">
                  <c:v>62830</c:v>
                </c:pt>
                <c:pt idx="3340">
                  <c:v>62837</c:v>
                </c:pt>
                <c:pt idx="3341">
                  <c:v>62844</c:v>
                </c:pt>
                <c:pt idx="3342">
                  <c:v>62851</c:v>
                </c:pt>
                <c:pt idx="3343">
                  <c:v>62858</c:v>
                </c:pt>
                <c:pt idx="3344">
                  <c:v>62865</c:v>
                </c:pt>
                <c:pt idx="3345">
                  <c:v>62872</c:v>
                </c:pt>
                <c:pt idx="3346">
                  <c:v>62879</c:v>
                </c:pt>
                <c:pt idx="3347">
                  <c:v>62886</c:v>
                </c:pt>
                <c:pt idx="3348">
                  <c:v>62893</c:v>
                </c:pt>
                <c:pt idx="3349">
                  <c:v>62900</c:v>
                </c:pt>
                <c:pt idx="3350">
                  <c:v>62907</c:v>
                </c:pt>
                <c:pt idx="3351">
                  <c:v>62914</c:v>
                </c:pt>
                <c:pt idx="3352">
                  <c:v>62921</c:v>
                </c:pt>
                <c:pt idx="3353">
                  <c:v>62928</c:v>
                </c:pt>
                <c:pt idx="3354">
                  <c:v>62935</c:v>
                </c:pt>
                <c:pt idx="3355">
                  <c:v>62942</c:v>
                </c:pt>
                <c:pt idx="3356">
                  <c:v>62949</c:v>
                </c:pt>
                <c:pt idx="3357">
                  <c:v>62956</c:v>
                </c:pt>
                <c:pt idx="3358">
                  <c:v>62963</c:v>
                </c:pt>
                <c:pt idx="3359">
                  <c:v>62970</c:v>
                </c:pt>
                <c:pt idx="3360">
                  <c:v>62977</c:v>
                </c:pt>
                <c:pt idx="3361">
                  <c:v>62984</c:v>
                </c:pt>
                <c:pt idx="3362">
                  <c:v>62991</c:v>
                </c:pt>
                <c:pt idx="3363">
                  <c:v>62998</c:v>
                </c:pt>
                <c:pt idx="3364">
                  <c:v>63005</c:v>
                </c:pt>
                <c:pt idx="3365">
                  <c:v>63012</c:v>
                </c:pt>
                <c:pt idx="3366">
                  <c:v>63019</c:v>
                </c:pt>
                <c:pt idx="3367">
                  <c:v>63026</c:v>
                </c:pt>
                <c:pt idx="3368">
                  <c:v>63033</c:v>
                </c:pt>
                <c:pt idx="3369">
                  <c:v>63040</c:v>
                </c:pt>
                <c:pt idx="3370">
                  <c:v>63047</c:v>
                </c:pt>
                <c:pt idx="3371">
                  <c:v>63054</c:v>
                </c:pt>
                <c:pt idx="3372">
                  <c:v>63061</c:v>
                </c:pt>
                <c:pt idx="3373">
                  <c:v>63068</c:v>
                </c:pt>
                <c:pt idx="3374">
                  <c:v>63075</c:v>
                </c:pt>
                <c:pt idx="3375">
                  <c:v>63082</c:v>
                </c:pt>
                <c:pt idx="3376">
                  <c:v>63089</c:v>
                </c:pt>
                <c:pt idx="3377">
                  <c:v>63096</c:v>
                </c:pt>
                <c:pt idx="3378">
                  <c:v>63103</c:v>
                </c:pt>
                <c:pt idx="3379">
                  <c:v>63110</c:v>
                </c:pt>
                <c:pt idx="3380">
                  <c:v>63117</c:v>
                </c:pt>
                <c:pt idx="3381">
                  <c:v>63124</c:v>
                </c:pt>
                <c:pt idx="3382">
                  <c:v>63131</c:v>
                </c:pt>
                <c:pt idx="3383">
                  <c:v>63138</c:v>
                </c:pt>
                <c:pt idx="3384">
                  <c:v>63145</c:v>
                </c:pt>
                <c:pt idx="3385">
                  <c:v>63152</c:v>
                </c:pt>
                <c:pt idx="3386">
                  <c:v>63159</c:v>
                </c:pt>
                <c:pt idx="3387">
                  <c:v>63166</c:v>
                </c:pt>
                <c:pt idx="3388">
                  <c:v>63173</c:v>
                </c:pt>
                <c:pt idx="3389">
                  <c:v>63180</c:v>
                </c:pt>
                <c:pt idx="3390">
                  <c:v>63187</c:v>
                </c:pt>
                <c:pt idx="3391">
                  <c:v>63194</c:v>
                </c:pt>
                <c:pt idx="3392">
                  <c:v>63201</c:v>
                </c:pt>
                <c:pt idx="3393">
                  <c:v>63208</c:v>
                </c:pt>
                <c:pt idx="3394">
                  <c:v>63215</c:v>
                </c:pt>
                <c:pt idx="3395">
                  <c:v>63222</c:v>
                </c:pt>
                <c:pt idx="3396">
                  <c:v>63229</c:v>
                </c:pt>
                <c:pt idx="3397">
                  <c:v>63236</c:v>
                </c:pt>
                <c:pt idx="3398">
                  <c:v>63243</c:v>
                </c:pt>
                <c:pt idx="3399">
                  <c:v>63250</c:v>
                </c:pt>
                <c:pt idx="3400">
                  <c:v>63257</c:v>
                </c:pt>
                <c:pt idx="3401">
                  <c:v>63264</c:v>
                </c:pt>
                <c:pt idx="3402">
                  <c:v>63271</c:v>
                </c:pt>
                <c:pt idx="3403">
                  <c:v>63278</c:v>
                </c:pt>
                <c:pt idx="3404">
                  <c:v>63285</c:v>
                </c:pt>
                <c:pt idx="3405">
                  <c:v>63292</c:v>
                </c:pt>
                <c:pt idx="3406">
                  <c:v>63299</c:v>
                </c:pt>
                <c:pt idx="3407">
                  <c:v>63306</c:v>
                </c:pt>
                <c:pt idx="3408">
                  <c:v>63313</c:v>
                </c:pt>
                <c:pt idx="3409">
                  <c:v>63320</c:v>
                </c:pt>
                <c:pt idx="3410">
                  <c:v>63327</c:v>
                </c:pt>
                <c:pt idx="3411">
                  <c:v>63334</c:v>
                </c:pt>
                <c:pt idx="3412">
                  <c:v>63341</c:v>
                </c:pt>
                <c:pt idx="3413">
                  <c:v>63348</c:v>
                </c:pt>
                <c:pt idx="3414">
                  <c:v>63355</c:v>
                </c:pt>
                <c:pt idx="3415">
                  <c:v>63362</c:v>
                </c:pt>
                <c:pt idx="3416">
                  <c:v>63369</c:v>
                </c:pt>
                <c:pt idx="3417">
                  <c:v>63376</c:v>
                </c:pt>
                <c:pt idx="3418">
                  <c:v>63383</c:v>
                </c:pt>
                <c:pt idx="3419">
                  <c:v>63390</c:v>
                </c:pt>
                <c:pt idx="3420">
                  <c:v>63397</c:v>
                </c:pt>
                <c:pt idx="3421">
                  <c:v>63404</c:v>
                </c:pt>
                <c:pt idx="3422">
                  <c:v>63411</c:v>
                </c:pt>
                <c:pt idx="3423">
                  <c:v>63418</c:v>
                </c:pt>
                <c:pt idx="3424">
                  <c:v>63425</c:v>
                </c:pt>
                <c:pt idx="3425">
                  <c:v>63432</c:v>
                </c:pt>
                <c:pt idx="3426">
                  <c:v>63439</c:v>
                </c:pt>
                <c:pt idx="3427">
                  <c:v>63446</c:v>
                </c:pt>
                <c:pt idx="3428">
                  <c:v>63453</c:v>
                </c:pt>
                <c:pt idx="3429">
                  <c:v>63460</c:v>
                </c:pt>
                <c:pt idx="3430">
                  <c:v>63467</c:v>
                </c:pt>
                <c:pt idx="3431">
                  <c:v>63474</c:v>
                </c:pt>
                <c:pt idx="3432">
                  <c:v>63481</c:v>
                </c:pt>
                <c:pt idx="3433">
                  <c:v>63488</c:v>
                </c:pt>
                <c:pt idx="3434">
                  <c:v>63495</c:v>
                </c:pt>
                <c:pt idx="3435">
                  <c:v>63502</c:v>
                </c:pt>
                <c:pt idx="3436">
                  <c:v>63509</c:v>
                </c:pt>
                <c:pt idx="3437">
                  <c:v>63516</c:v>
                </c:pt>
                <c:pt idx="3438">
                  <c:v>63523</c:v>
                </c:pt>
                <c:pt idx="3439">
                  <c:v>63530</c:v>
                </c:pt>
                <c:pt idx="3440">
                  <c:v>63537</c:v>
                </c:pt>
                <c:pt idx="3441">
                  <c:v>63544</c:v>
                </c:pt>
                <c:pt idx="3442">
                  <c:v>63552</c:v>
                </c:pt>
                <c:pt idx="3443">
                  <c:v>63559</c:v>
                </c:pt>
                <c:pt idx="3444">
                  <c:v>63566</c:v>
                </c:pt>
                <c:pt idx="3445">
                  <c:v>63573</c:v>
                </c:pt>
                <c:pt idx="3446">
                  <c:v>63580</c:v>
                </c:pt>
                <c:pt idx="3447">
                  <c:v>63587</c:v>
                </c:pt>
                <c:pt idx="3448">
                  <c:v>63594</c:v>
                </c:pt>
                <c:pt idx="3449">
                  <c:v>63601</c:v>
                </c:pt>
                <c:pt idx="3450">
                  <c:v>63608</c:v>
                </c:pt>
                <c:pt idx="3451">
                  <c:v>63615</c:v>
                </c:pt>
                <c:pt idx="3452">
                  <c:v>63622</c:v>
                </c:pt>
                <c:pt idx="3453">
                  <c:v>63629</c:v>
                </c:pt>
                <c:pt idx="3454">
                  <c:v>63636</c:v>
                </c:pt>
                <c:pt idx="3455">
                  <c:v>63643</c:v>
                </c:pt>
                <c:pt idx="3456">
                  <c:v>63650</c:v>
                </c:pt>
                <c:pt idx="3457">
                  <c:v>63661</c:v>
                </c:pt>
                <c:pt idx="3458">
                  <c:v>63664</c:v>
                </c:pt>
                <c:pt idx="3459">
                  <c:v>63671</c:v>
                </c:pt>
                <c:pt idx="3460">
                  <c:v>63678</c:v>
                </c:pt>
                <c:pt idx="3461">
                  <c:v>63685</c:v>
                </c:pt>
                <c:pt idx="3462">
                  <c:v>63692</c:v>
                </c:pt>
                <c:pt idx="3463">
                  <c:v>63699</c:v>
                </c:pt>
                <c:pt idx="3464">
                  <c:v>63706</c:v>
                </c:pt>
                <c:pt idx="3465">
                  <c:v>63713</c:v>
                </c:pt>
                <c:pt idx="3466">
                  <c:v>63720</c:v>
                </c:pt>
                <c:pt idx="3467">
                  <c:v>63727</c:v>
                </c:pt>
                <c:pt idx="3468">
                  <c:v>63734</c:v>
                </c:pt>
                <c:pt idx="3469">
                  <c:v>63741</c:v>
                </c:pt>
                <c:pt idx="3470">
                  <c:v>63748</c:v>
                </c:pt>
                <c:pt idx="3471">
                  <c:v>63755</c:v>
                </c:pt>
                <c:pt idx="3472">
                  <c:v>63762</c:v>
                </c:pt>
                <c:pt idx="3473">
                  <c:v>63769</c:v>
                </c:pt>
                <c:pt idx="3474">
                  <c:v>63776</c:v>
                </c:pt>
                <c:pt idx="3475">
                  <c:v>63783</c:v>
                </c:pt>
                <c:pt idx="3476">
                  <c:v>63790</c:v>
                </c:pt>
                <c:pt idx="3477">
                  <c:v>63797</c:v>
                </c:pt>
                <c:pt idx="3478">
                  <c:v>63804</c:v>
                </c:pt>
                <c:pt idx="3479">
                  <c:v>63811</c:v>
                </c:pt>
                <c:pt idx="3480">
                  <c:v>63818</c:v>
                </c:pt>
                <c:pt idx="3481">
                  <c:v>63825</c:v>
                </c:pt>
                <c:pt idx="3482">
                  <c:v>63832</c:v>
                </c:pt>
                <c:pt idx="3483">
                  <c:v>63839</c:v>
                </c:pt>
                <c:pt idx="3484">
                  <c:v>63846</c:v>
                </c:pt>
                <c:pt idx="3485">
                  <c:v>63853</c:v>
                </c:pt>
                <c:pt idx="3486">
                  <c:v>63860</c:v>
                </c:pt>
                <c:pt idx="3487">
                  <c:v>63867</c:v>
                </c:pt>
                <c:pt idx="3488">
                  <c:v>63874</c:v>
                </c:pt>
                <c:pt idx="3489">
                  <c:v>63881</c:v>
                </c:pt>
                <c:pt idx="3490">
                  <c:v>63888</c:v>
                </c:pt>
                <c:pt idx="3491">
                  <c:v>63895</c:v>
                </c:pt>
                <c:pt idx="3492">
                  <c:v>63902</c:v>
                </c:pt>
                <c:pt idx="3493">
                  <c:v>63909</c:v>
                </c:pt>
                <c:pt idx="3494">
                  <c:v>63919</c:v>
                </c:pt>
                <c:pt idx="3495">
                  <c:v>63926</c:v>
                </c:pt>
                <c:pt idx="3496">
                  <c:v>63933</c:v>
                </c:pt>
                <c:pt idx="3497">
                  <c:v>63940</c:v>
                </c:pt>
                <c:pt idx="3498">
                  <c:v>63947</c:v>
                </c:pt>
                <c:pt idx="3499">
                  <c:v>63954</c:v>
                </c:pt>
                <c:pt idx="3500">
                  <c:v>63961</c:v>
                </c:pt>
                <c:pt idx="3501">
                  <c:v>63968</c:v>
                </c:pt>
                <c:pt idx="3502">
                  <c:v>63975</c:v>
                </c:pt>
                <c:pt idx="3503">
                  <c:v>63982</c:v>
                </c:pt>
                <c:pt idx="3504">
                  <c:v>63989</c:v>
                </c:pt>
                <c:pt idx="3505">
                  <c:v>63996</c:v>
                </c:pt>
                <c:pt idx="3506">
                  <c:v>64003</c:v>
                </c:pt>
                <c:pt idx="3507">
                  <c:v>64010</c:v>
                </c:pt>
                <c:pt idx="3508">
                  <c:v>64019</c:v>
                </c:pt>
                <c:pt idx="3509">
                  <c:v>64024</c:v>
                </c:pt>
                <c:pt idx="3510">
                  <c:v>64031</c:v>
                </c:pt>
                <c:pt idx="3511">
                  <c:v>64038</c:v>
                </c:pt>
                <c:pt idx="3512">
                  <c:v>64045</c:v>
                </c:pt>
                <c:pt idx="3513">
                  <c:v>64052</c:v>
                </c:pt>
                <c:pt idx="3514">
                  <c:v>64059</c:v>
                </c:pt>
                <c:pt idx="3515">
                  <c:v>64066</c:v>
                </c:pt>
                <c:pt idx="3516">
                  <c:v>64073</c:v>
                </c:pt>
                <c:pt idx="3517">
                  <c:v>64080</c:v>
                </c:pt>
                <c:pt idx="3518">
                  <c:v>64087</c:v>
                </c:pt>
                <c:pt idx="3519">
                  <c:v>64094</c:v>
                </c:pt>
                <c:pt idx="3520">
                  <c:v>64101</c:v>
                </c:pt>
                <c:pt idx="3521">
                  <c:v>64108</c:v>
                </c:pt>
                <c:pt idx="3522">
                  <c:v>64115</c:v>
                </c:pt>
                <c:pt idx="3523">
                  <c:v>64122</c:v>
                </c:pt>
                <c:pt idx="3524">
                  <c:v>64129</c:v>
                </c:pt>
                <c:pt idx="3525">
                  <c:v>64136</c:v>
                </c:pt>
                <c:pt idx="3526">
                  <c:v>64143</c:v>
                </c:pt>
                <c:pt idx="3527">
                  <c:v>64150</c:v>
                </c:pt>
                <c:pt idx="3528">
                  <c:v>64157</c:v>
                </c:pt>
                <c:pt idx="3529">
                  <c:v>64164</c:v>
                </c:pt>
                <c:pt idx="3530">
                  <c:v>64171</c:v>
                </c:pt>
                <c:pt idx="3531">
                  <c:v>64178</c:v>
                </c:pt>
                <c:pt idx="3532">
                  <c:v>64185</c:v>
                </c:pt>
                <c:pt idx="3533">
                  <c:v>64192</c:v>
                </c:pt>
              </c:numCache>
            </c:numRef>
          </c:cat>
          <c:val>
            <c:numRef>
              <c:f>[0]!FwdON</c:f>
              <c:numCache>
                <c:formatCode>0.0000%</c:formatCode>
                <c:ptCount val="3534"/>
                <c:pt idx="0">
                  <c:v>-1.3000000000085166E-3</c:v>
                </c:pt>
                <c:pt idx="1">
                  <c:v>-1.3000000000884526E-3</c:v>
                </c:pt>
                <c:pt idx="2">
                  <c:v>-1.3079343666921872E-3</c:v>
                </c:pt>
                <c:pt idx="3">
                  <c:v>-1.3307163993125926E-3</c:v>
                </c:pt>
                <c:pt idx="4">
                  <c:v>-1.3879300174091114E-3</c:v>
                </c:pt>
                <c:pt idx="5">
                  <c:v>-1.4293153344890897E-3</c:v>
                </c:pt>
                <c:pt idx="6">
                  <c:v>-1.4283388687408305E-3</c:v>
                </c:pt>
                <c:pt idx="7">
                  <c:v>-8.7839414458112941E-4</c:v>
                </c:pt>
                <c:pt idx="8">
                  <c:v>-1.4112776009023165E-3</c:v>
                </c:pt>
                <c:pt idx="9">
                  <c:v>-1.395041696641286E-3</c:v>
                </c:pt>
                <c:pt idx="10">
                  <c:v>-1.3831075301462548E-3</c:v>
                </c:pt>
                <c:pt idx="11">
                  <c:v>-1.382428693279536E-3</c:v>
                </c:pt>
                <c:pt idx="12">
                  <c:v>-1.3887605966811378E-3</c:v>
                </c:pt>
                <c:pt idx="13">
                  <c:v>-1.3984930665111861E-3</c:v>
                </c:pt>
                <c:pt idx="14">
                  <c:v>-1.4135699303485794E-3</c:v>
                </c:pt>
                <c:pt idx="15">
                  <c:v>-1.4216881298212414E-3</c:v>
                </c:pt>
                <c:pt idx="16">
                  <c:v>-1.4209659519437423E-3</c:v>
                </c:pt>
                <c:pt idx="17">
                  <c:v>-1.4172660442834939E-3</c:v>
                </c:pt>
                <c:pt idx="18">
                  <c:v>-1.4129549835750765E-3</c:v>
                </c:pt>
                <c:pt idx="19">
                  <c:v>-1.4050642874918751E-3</c:v>
                </c:pt>
                <c:pt idx="20">
                  <c:v>-1.3986619490591323E-3</c:v>
                </c:pt>
                <c:pt idx="21">
                  <c:v>-1.3965669728266406E-3</c:v>
                </c:pt>
                <c:pt idx="22">
                  <c:v>-1.3953595018234566E-3</c:v>
                </c:pt>
                <c:pt idx="23">
                  <c:v>-1.3951876318651912E-3</c:v>
                </c:pt>
                <c:pt idx="24">
                  <c:v>-1.3969688576054295E-3</c:v>
                </c:pt>
                <c:pt idx="25">
                  <c:v>-1.3989216066345733E-3</c:v>
                </c:pt>
                <c:pt idx="26">
                  <c:v>-1.399851602714719E-3</c:v>
                </c:pt>
                <c:pt idx="27">
                  <c:v>-1.4007418738115618E-3</c:v>
                </c:pt>
                <c:pt idx="28">
                  <c:v>-1.4015834039371455E-3</c:v>
                </c:pt>
                <c:pt idx="29">
                  <c:v>-1.4030534444531284E-3</c:v>
                </c:pt>
                <c:pt idx="30">
                  <c:v>-1.4042817896120496E-3</c:v>
                </c:pt>
                <c:pt idx="31">
                  <c:v>-1.4047443719045205E-3</c:v>
                </c:pt>
                <c:pt idx="32">
                  <c:v>-1.405104115939082E-3</c:v>
                </c:pt>
                <c:pt idx="33">
                  <c:v>-1.4053520060475222E-3</c:v>
                </c:pt>
                <c:pt idx="34">
                  <c:v>-1.4054243713346182E-3</c:v>
                </c:pt>
                <c:pt idx="35">
                  <c:v>-1.4050447014657408E-3</c:v>
                </c:pt>
                <c:pt idx="36">
                  <c:v>-1.4045980784871404E-3</c:v>
                </c:pt>
                <c:pt idx="37">
                  <c:v>-1.4039855044956084E-3</c:v>
                </c:pt>
                <c:pt idx="38">
                  <c:v>-1.4031979633033487E-3</c:v>
                </c:pt>
                <c:pt idx="39">
                  <c:v>-1.4009891239918915E-3</c:v>
                </c:pt>
                <c:pt idx="40">
                  <c:v>-1.3981178036104325E-3</c:v>
                </c:pt>
                <c:pt idx="41">
                  <c:v>-1.3963201842370765E-3</c:v>
                </c:pt>
                <c:pt idx="42">
                  <c:v>-1.3942935007360546E-3</c:v>
                </c:pt>
                <c:pt idx="43">
                  <c:v>-1.3920287370394746E-3</c:v>
                </c:pt>
                <c:pt idx="44">
                  <c:v>-1.3866551869945454E-3</c:v>
                </c:pt>
                <c:pt idx="45">
                  <c:v>-1.3804762531899328E-3</c:v>
                </c:pt>
                <c:pt idx="46">
                  <c:v>-1.3774366427865559E-3</c:v>
                </c:pt>
                <c:pt idx="47">
                  <c:v>-1.3747564277366564E-3</c:v>
                </c:pt>
                <c:pt idx="48">
                  <c:v>-1.372464545812413E-3</c:v>
                </c:pt>
                <c:pt idx="49">
                  <c:v>-1.369314710046865E-3</c:v>
                </c:pt>
                <c:pt idx="50">
                  <c:v>-1.3677591190441873E-3</c:v>
                </c:pt>
                <c:pt idx="51">
                  <c:v>-1.3678429790031643E-3</c:v>
                </c:pt>
                <c:pt idx="52">
                  <c:v>-1.3684888023579589E-3</c:v>
                </c:pt>
                <c:pt idx="53">
                  <c:v>-1.3697255271605258E-3</c:v>
                </c:pt>
                <c:pt idx="54">
                  <c:v>-1.3743080938466434E-3</c:v>
                </c:pt>
                <c:pt idx="55">
                  <c:v>-1.3811602084023988E-3</c:v>
                </c:pt>
                <c:pt idx="56">
                  <c:v>-1.3857855157395349E-3</c:v>
                </c:pt>
                <c:pt idx="57">
                  <c:v>-1.3909419411062274E-3</c:v>
                </c:pt>
                <c:pt idx="58">
                  <c:v>-1.3961515812654923E-3</c:v>
                </c:pt>
                <c:pt idx="59">
                  <c:v>-1.4066679159352447E-3</c:v>
                </c:pt>
                <c:pt idx="60">
                  <c:v>-1.4172590890471071E-3</c:v>
                </c:pt>
                <c:pt idx="61">
                  <c:v>-1.4225644977194918E-3</c:v>
                </c:pt>
                <c:pt idx="62">
                  <c:v>-1.4278658368871433E-3</c:v>
                </c:pt>
                <c:pt idx="63">
                  <c:v>-1.4331553656221629E-3</c:v>
                </c:pt>
                <c:pt idx="64">
                  <c:v>-1.4436505604020766E-3</c:v>
                </c:pt>
                <c:pt idx="65">
                  <c:v>-1.4540405551999314E-3</c:v>
                </c:pt>
                <c:pt idx="66">
                  <c:v>-1.4591549160947181E-3</c:v>
                </c:pt>
                <c:pt idx="67">
                  <c:v>-1.4642110203499925E-3</c:v>
                </c:pt>
                <c:pt idx="68">
                  <c:v>-1.4764831803382172E-3</c:v>
                </c:pt>
                <c:pt idx="69">
                  <c:v>-1.4883467556403573E-3</c:v>
                </c:pt>
                <c:pt idx="70">
                  <c:v>-1.4928907583344753E-3</c:v>
                </c:pt>
                <c:pt idx="71">
                  <c:v>-1.4973223171743655E-3</c:v>
                </c:pt>
                <c:pt idx="72">
                  <c:v>-7.0676807856218105E-4</c:v>
                </c:pt>
                <c:pt idx="73">
                  <c:v>-1.517522516727432E-3</c:v>
                </c:pt>
                <c:pt idx="74">
                  <c:v>-1.521116850677906E-3</c:v>
                </c:pt>
                <c:pt idx="75">
                  <c:v>-1.524544553519469E-3</c:v>
                </c:pt>
                <c:pt idx="76">
                  <c:v>-1.5277978842842543E-3</c:v>
                </c:pt>
                <c:pt idx="77">
                  <c:v>-1.5336780662655869E-3</c:v>
                </c:pt>
                <c:pt idx="78">
                  <c:v>-1.5389126653797547E-3</c:v>
                </c:pt>
                <c:pt idx="79">
                  <c:v>-1.5411780200835778E-3</c:v>
                </c:pt>
                <c:pt idx="80">
                  <c:v>-1.5432225565437108E-3</c:v>
                </c:pt>
                <c:pt idx="81">
                  <c:v>-1.5450385336324146E-3</c:v>
                </c:pt>
                <c:pt idx="82">
                  <c:v>-1.5478632631493738E-3</c:v>
                </c:pt>
                <c:pt idx="83">
                  <c:v>-1.5498620285558928E-3</c:v>
                </c:pt>
                <c:pt idx="84">
                  <c:v>-1.5504190935899942E-3</c:v>
                </c:pt>
                <c:pt idx="85">
                  <c:v>-1.55070115316569E-3</c:v>
                </c:pt>
                <c:pt idx="86">
                  <c:v>-1.5507004664350177E-3</c:v>
                </c:pt>
                <c:pt idx="87">
                  <c:v>-1.549711227784023E-3</c:v>
                </c:pt>
                <c:pt idx="88">
                  <c:v>-1.5477154328147336E-3</c:v>
                </c:pt>
                <c:pt idx="89">
                  <c:v>-1.5461848977960102E-3</c:v>
                </c:pt>
                <c:pt idx="90">
                  <c:v>-1.5443617265020748E-3</c:v>
                </c:pt>
                <c:pt idx="91">
                  <c:v>-1.5424755899751119E-3</c:v>
                </c:pt>
                <c:pt idx="92">
                  <c:v>-1.5387674202704815E-3</c:v>
                </c:pt>
                <c:pt idx="93">
                  <c:v>-1.5351589061562976E-3</c:v>
                </c:pt>
                <c:pt idx="94">
                  <c:v>-1.5334025214386315E-3</c:v>
                </c:pt>
                <c:pt idx="95">
                  <c:v>-1.5316815793697813E-3</c:v>
                </c:pt>
                <c:pt idx="96">
                  <c:v>-1.529999244338498E-3</c:v>
                </c:pt>
                <c:pt idx="97">
                  <c:v>-1.5267726088863398E-3</c:v>
                </c:pt>
                <c:pt idx="98">
                  <c:v>-1.5237192546901923E-3</c:v>
                </c:pt>
                <c:pt idx="99">
                  <c:v>-1.5222774158019092E-3</c:v>
                </c:pt>
                <c:pt idx="100">
                  <c:v>-1.5208931683652338E-3</c:v>
                </c:pt>
                <c:pt idx="101">
                  <c:v>-1.5195696769287892E-3</c:v>
                </c:pt>
                <c:pt idx="102">
                  <c:v>-1.5171346399567298E-3</c:v>
                </c:pt>
                <c:pt idx="103">
                  <c:v>-1.5149465508468296E-3</c:v>
                </c:pt>
                <c:pt idx="104">
                  <c:v>-1.5139742999270567E-3</c:v>
                </c:pt>
                <c:pt idx="105">
                  <c:v>-1.5130817897013316E-3</c:v>
                </c:pt>
                <c:pt idx="106">
                  <c:v>-1.5122721840787889E-3</c:v>
                </c:pt>
                <c:pt idx="107">
                  <c:v>-1.5109388007017444E-3</c:v>
                </c:pt>
                <c:pt idx="108">
                  <c:v>-1.5099260906392686E-3</c:v>
                </c:pt>
                <c:pt idx="109">
                  <c:v>-1.5095784701868453E-3</c:v>
                </c:pt>
                <c:pt idx="110">
                  <c:v>-1.5093327392312617E-3</c:v>
                </c:pt>
                <c:pt idx="111">
                  <c:v>-1.5091920618415244E-3</c:v>
                </c:pt>
                <c:pt idx="112">
                  <c:v>-1.5092703785546391E-3</c:v>
                </c:pt>
                <c:pt idx="113">
                  <c:v>-1.5097431702804087E-3</c:v>
                </c:pt>
                <c:pt idx="114">
                  <c:v>-1.5101752224744303E-3</c:v>
                </c:pt>
                <c:pt idx="115">
                  <c:v>-1.5107313130879874E-3</c:v>
                </c:pt>
                <c:pt idx="116">
                  <c:v>-1.5114146060701827E-3</c:v>
                </c:pt>
                <c:pt idx="117">
                  <c:v>-1.5132146604690533E-3</c:v>
                </c:pt>
                <c:pt idx="118">
                  <c:v>-1.5154830854235968E-3</c:v>
                </c:pt>
                <c:pt idx="119">
                  <c:v>-1.5168498526829666E-3</c:v>
                </c:pt>
                <c:pt idx="120">
                  <c:v>-1.5183628071246957E-3</c:v>
                </c:pt>
                <c:pt idx="121">
                  <c:v>-1.5200251128577591E-3</c:v>
                </c:pt>
                <c:pt idx="122">
                  <c:v>-1.5238569324393936E-3</c:v>
                </c:pt>
                <c:pt idx="123">
                  <c:v>-1.5282311318021158E-3</c:v>
                </c:pt>
                <c:pt idx="124">
                  <c:v>-1.530687656225993E-3</c:v>
                </c:pt>
                <c:pt idx="125">
                  <c:v>-1.5332817977675717E-3</c:v>
                </c:pt>
                <c:pt idx="126">
                  <c:v>-1.5358924642905336E-3</c:v>
                </c:pt>
                <c:pt idx="127">
                  <c:v>-1.5410561489703767E-3</c:v>
                </c:pt>
                <c:pt idx="128">
                  <c:v>-1.5461770872837732E-3</c:v>
                </c:pt>
                <c:pt idx="129">
                  <c:v>-1.5487038436479139E-3</c:v>
                </c:pt>
                <c:pt idx="130">
                  <c:v>-1.5512108846227335E-3</c:v>
                </c:pt>
                <c:pt idx="131">
                  <c:v>-1.5585668169100231E-3</c:v>
                </c:pt>
                <c:pt idx="132">
                  <c:v>-1.5657843558125606E-3</c:v>
                </c:pt>
                <c:pt idx="133">
                  <c:v>-1.5681260128808105E-3</c:v>
                </c:pt>
                <c:pt idx="134">
                  <c:v>-1.5704401327365503E-3</c:v>
                </c:pt>
                <c:pt idx="135">
                  <c:v>-1.5749648021889939E-3</c:v>
                </c:pt>
                <c:pt idx="136">
                  <c:v>-1.5794016840775527E-3</c:v>
                </c:pt>
                <c:pt idx="137">
                  <c:v>-1.581563451322765E-3</c:v>
                </c:pt>
                <c:pt idx="138">
                  <c:v>-1.5836918145684109E-3</c:v>
                </c:pt>
                <c:pt idx="139">
                  <c:v>-1.5857857965562161E-3</c:v>
                </c:pt>
                <c:pt idx="140">
                  <c:v>-1.5898472453068635E-3</c:v>
                </c:pt>
                <c:pt idx="141">
                  <c:v>-1.5937983539338063E-3</c:v>
                </c:pt>
                <c:pt idx="142">
                  <c:v>-1.595705761925359E-3</c:v>
                </c:pt>
                <c:pt idx="143">
                  <c:v>-1.5975729221118229E-3</c:v>
                </c:pt>
                <c:pt idx="144">
                  <c:v>-1.5993988563156591E-3</c:v>
                </c:pt>
                <c:pt idx="145">
                  <c:v>-1.6029012800267139E-3</c:v>
                </c:pt>
                <c:pt idx="146">
                  <c:v>-1.6062707809849641E-3</c:v>
                </c:pt>
                <c:pt idx="147">
                  <c:v>-1.607875920326407E-3</c:v>
                </c:pt>
                <c:pt idx="148">
                  <c:v>-1.6094339672179103E-3</c:v>
                </c:pt>
                <c:pt idx="149">
                  <c:v>-1.6109439443212636E-3</c:v>
                </c:pt>
                <c:pt idx="150">
                  <c:v>-1.6137915420388893E-3</c:v>
                </c:pt>
                <c:pt idx="151">
                  <c:v>-1.6164835974974423E-3</c:v>
                </c:pt>
                <c:pt idx="152">
                  <c:v>-1.6177385583926451E-3</c:v>
                </c:pt>
                <c:pt idx="153">
                  <c:v>-1.6189470374294856E-3</c:v>
                </c:pt>
                <c:pt idx="154">
                  <c:v>-1.6201381479996613E-3</c:v>
                </c:pt>
                <c:pt idx="155">
                  <c:v>-1.62247896218215E-3</c:v>
                </c:pt>
                <c:pt idx="156">
                  <c:v>-1.6247994843165969E-3</c:v>
                </c:pt>
                <c:pt idx="157">
                  <c:v>-1.6259382194228067E-3</c:v>
                </c:pt>
                <c:pt idx="158">
                  <c:v>-1.6270659860628811E-3</c:v>
                </c:pt>
                <c:pt idx="159">
                  <c:v>-1.6281826196484772E-3</c:v>
                </c:pt>
                <c:pt idx="160">
                  <c:v>-1.6303705707487737E-3</c:v>
                </c:pt>
                <c:pt idx="161">
                  <c:v>-1.6325345343171094E-3</c:v>
                </c:pt>
                <c:pt idx="162">
                  <c:v>-1.6335930354038908E-3</c:v>
                </c:pt>
                <c:pt idx="163">
                  <c:v>-1.6346394168254008E-3</c:v>
                </c:pt>
                <c:pt idx="164">
                  <c:v>-1.6356735135136802E-3</c:v>
                </c:pt>
                <c:pt idx="165">
                  <c:v>-1.637692486475828E-3</c:v>
                </c:pt>
                <c:pt idx="166">
                  <c:v>-1.6396837666832198E-3</c:v>
                </c:pt>
                <c:pt idx="167">
                  <c:v>-1.6406539740376758E-3</c:v>
                </c:pt>
                <c:pt idx="168">
                  <c:v>-1.6416109098082998E-3</c:v>
                </c:pt>
                <c:pt idx="169">
                  <c:v>-1.6425544100462375E-3</c:v>
                </c:pt>
                <c:pt idx="170">
                  <c:v>-1.6443882903072193E-3</c:v>
                </c:pt>
                <c:pt idx="171">
                  <c:v>-1.6461907619857996E-3</c:v>
                </c:pt>
                <c:pt idx="172">
                  <c:v>-1.6470646152955126E-3</c:v>
                </c:pt>
                <c:pt idx="173">
                  <c:v>-1.6479240461420019E-3</c:v>
                </c:pt>
                <c:pt idx="174">
                  <c:v>-1.6487688893374042E-3</c:v>
                </c:pt>
                <c:pt idx="175">
                  <c:v>-1.6504015632667901E-3</c:v>
                </c:pt>
                <c:pt idx="176">
                  <c:v>-1.6519991003161039E-3</c:v>
                </c:pt>
                <c:pt idx="177">
                  <c:v>-1.652768540028049E-3</c:v>
                </c:pt>
                <c:pt idx="178">
                  <c:v>-1.6535224054381459E-3</c:v>
                </c:pt>
                <c:pt idx="179">
                  <c:v>-1.6542605323177639E-3</c:v>
                </c:pt>
                <c:pt idx="180">
                  <c:v>-1.6556758862718013E-3</c:v>
                </c:pt>
                <c:pt idx="181">
                  <c:v>-1.65705236232494E-3</c:v>
                </c:pt>
                <c:pt idx="182">
                  <c:v>-1.6577093284864119E-3</c:v>
                </c:pt>
                <c:pt idx="183">
                  <c:v>-1.6583544974047015E-3</c:v>
                </c:pt>
                <c:pt idx="184">
                  <c:v>-1.6590075706801599E-3</c:v>
                </c:pt>
                <c:pt idx="185">
                  <c:v>-1.660350145278322E-3</c:v>
                </c:pt>
                <c:pt idx="186">
                  <c:v>-1.6617535565188746E-3</c:v>
                </c:pt>
                <c:pt idx="187">
                  <c:v>-1.6624749110949466E-3</c:v>
                </c:pt>
                <c:pt idx="188">
                  <c:v>-1.663210783178215E-3</c:v>
                </c:pt>
                <c:pt idx="189">
                  <c:v>-1.6639614595392871E-3</c:v>
                </c:pt>
                <c:pt idx="190">
                  <c:v>-1.6655058893633168E-3</c:v>
                </c:pt>
                <c:pt idx="191">
                  <c:v>-1.6671179476501763E-3</c:v>
                </c:pt>
                <c:pt idx="192">
                  <c:v>-1.6679469504765621E-3</c:v>
                </c:pt>
                <c:pt idx="193">
                  <c:v>-1.668792479563308E-3</c:v>
                </c:pt>
                <c:pt idx="194">
                  <c:v>-1.6696548220407337E-3</c:v>
                </c:pt>
                <c:pt idx="195">
                  <c:v>-1.6714292259045749E-3</c:v>
                </c:pt>
                <c:pt idx="196">
                  <c:v>-1.6732780647465972E-3</c:v>
                </c:pt>
                <c:pt idx="197">
                  <c:v>-1.6742287786541965E-3</c:v>
                </c:pt>
                <c:pt idx="198">
                  <c:v>-1.675198027935032E-3</c:v>
                </c:pt>
                <c:pt idx="199">
                  <c:v>-1.6761860993996791E-3</c:v>
                </c:pt>
                <c:pt idx="200">
                  <c:v>-1.678218595118075E-3</c:v>
                </c:pt>
                <c:pt idx="201">
                  <c:v>-1.6803323486636046E-3</c:v>
                </c:pt>
                <c:pt idx="202">
                  <c:v>-1.6814188366831573E-3</c:v>
                </c:pt>
                <c:pt idx="203">
                  <c:v>-1.6825258692287903E-3</c:v>
                </c:pt>
                <c:pt idx="204">
                  <c:v>-1.6836537328313028E-3</c:v>
                </c:pt>
                <c:pt idx="205">
                  <c:v>-1.6859724370332785E-3</c:v>
                </c:pt>
                <c:pt idx="206">
                  <c:v>-1.6883792407362819E-3</c:v>
                </c:pt>
                <c:pt idx="207">
                  <c:v>-1.689615566018432E-3</c:v>
                </c:pt>
                <c:pt idx="208">
                  <c:v>-1.6908744445398582E-3</c:v>
                </c:pt>
                <c:pt idx="209">
                  <c:v>-1.692156163271008E-3</c:v>
                </c:pt>
                <c:pt idx="210">
                  <c:v>-1.6947891917595825E-3</c:v>
                </c:pt>
                <c:pt idx="211">
                  <c:v>-1.6975171819000323E-3</c:v>
                </c:pt>
                <c:pt idx="212">
                  <c:v>-1.6989174072756796E-3</c:v>
                </c:pt>
                <c:pt idx="213">
                  <c:v>-1.7003421950834152E-3</c:v>
                </c:pt>
                <c:pt idx="214">
                  <c:v>-1.7017918320139103E-3</c:v>
                </c:pt>
                <c:pt idx="215">
                  <c:v>-1.704767299219867E-3</c:v>
                </c:pt>
                <c:pt idx="216">
                  <c:v>-1.7078446132501313E-3</c:v>
                </c:pt>
                <c:pt idx="217">
                  <c:v>-1.7094228019498559E-3</c:v>
                </c:pt>
                <c:pt idx="218">
                  <c:v>-1.7110162200673074E-3</c:v>
                </c:pt>
                <c:pt idx="219">
                  <c:v>-1.7125794959760299E-3</c:v>
                </c:pt>
                <c:pt idx="220">
                  <c:v>-1.7155568946503053E-3</c:v>
                </c:pt>
                <c:pt idx="221">
                  <c:v>-1.7184067250353152E-3</c:v>
                </c:pt>
                <c:pt idx="222">
                  <c:v>-1.7197541223090695E-3</c:v>
                </c:pt>
                <c:pt idx="223">
                  <c:v>-1.7210565792513677E-3</c:v>
                </c:pt>
                <c:pt idx="224">
                  <c:v>-1.7223135071731122E-3</c:v>
                </c:pt>
                <c:pt idx="225">
                  <c:v>-1.7246643974155873E-3</c:v>
                </c:pt>
                <c:pt idx="226">
                  <c:v>-1.7268741675025012E-3</c:v>
                </c:pt>
                <c:pt idx="227">
                  <c:v>-1.7278946285381735E-3</c:v>
                </c:pt>
                <c:pt idx="228">
                  <c:v>-1.7288660309366932E-3</c:v>
                </c:pt>
                <c:pt idx="229">
                  <c:v>-1.7297877872080036E-3</c:v>
                </c:pt>
                <c:pt idx="230">
                  <c:v>-1.7314545424884642E-3</c:v>
                </c:pt>
                <c:pt idx="231">
                  <c:v>-1.7329665825149831E-3</c:v>
                </c:pt>
                <c:pt idx="232">
                  <c:v>-1.7336312827698208E-3</c:v>
                </c:pt>
                <c:pt idx="233">
                  <c:v>-1.7342428070410421E-3</c:v>
                </c:pt>
                <c:pt idx="234">
                  <c:v>-1.7348005671591338E-3</c:v>
                </c:pt>
                <c:pt idx="235">
                  <c:v>-1.7357255635452873E-3</c:v>
                </c:pt>
                <c:pt idx="236">
                  <c:v>-1.7364822011112224E-3</c:v>
                </c:pt>
                <c:pt idx="237">
                  <c:v>-1.7367623166819612E-3</c:v>
                </c:pt>
                <c:pt idx="238">
                  <c:v>-1.7369851386428437E-3</c:v>
                </c:pt>
                <c:pt idx="239">
                  <c:v>-1.7371500786245164E-3</c:v>
                </c:pt>
                <c:pt idx="240">
                  <c:v>-1.7372756940225997E-3</c:v>
                </c:pt>
                <c:pt idx="241">
                  <c:v>-1.7372192547693288E-3</c:v>
                </c:pt>
                <c:pt idx="242">
                  <c:v>-1.7370859616328005E-3</c:v>
                </c:pt>
                <c:pt idx="243">
                  <c:v>-1.7368912570203676E-3</c:v>
                </c:pt>
                <c:pt idx="244">
                  <c:v>-1.7366345528824212E-3</c:v>
                </c:pt>
                <c:pt idx="245">
                  <c:v>-1.7359031672770087E-3</c:v>
                </c:pt>
                <c:pt idx="246">
                  <c:v>-1.734975974887476E-3</c:v>
                </c:pt>
                <c:pt idx="247">
                  <c:v>-1.7344004488606402E-3</c:v>
                </c:pt>
                <c:pt idx="248">
                  <c:v>-1.7337593935318196E-3</c:v>
                </c:pt>
                <c:pt idx="249">
                  <c:v>-1.7330522211311816E-3</c:v>
                </c:pt>
                <c:pt idx="250">
                  <c:v>-1.731406216465281E-3</c:v>
                </c:pt>
                <c:pt idx="251">
                  <c:v>-1.7295505924241894E-3</c:v>
                </c:pt>
                <c:pt idx="252">
                  <c:v>-1.7285040094838777E-3</c:v>
                </c:pt>
                <c:pt idx="253">
                  <c:v>-1.7273969533171396E-3</c:v>
                </c:pt>
                <c:pt idx="254">
                  <c:v>-1.7262657343586341E-3</c:v>
                </c:pt>
                <c:pt idx="255">
                  <c:v>-1.72394502426787E-3</c:v>
                </c:pt>
                <c:pt idx="256">
                  <c:v>-1.7215909253387451E-3</c:v>
                </c:pt>
                <c:pt idx="257">
                  <c:v>-1.7203848563740465E-3</c:v>
                </c:pt>
                <c:pt idx="258">
                  <c:v>-1.719163887448083E-3</c:v>
                </c:pt>
                <c:pt idx="259">
                  <c:v>-1.7179280417423115E-3</c:v>
                </c:pt>
                <c:pt idx="260">
                  <c:v>-1.7153987043627694E-3</c:v>
                </c:pt>
                <c:pt idx="261">
                  <c:v>-1.7128363592666673E-3</c:v>
                </c:pt>
                <c:pt idx="262">
                  <c:v>-1.7115264801814689E-3</c:v>
                </c:pt>
                <c:pt idx="263">
                  <c:v>-1.7102018645243078E-3</c:v>
                </c:pt>
                <c:pt idx="264">
                  <c:v>-1.7088625354366727E-3</c:v>
                </c:pt>
                <c:pt idx="265">
                  <c:v>-1.7061268637874605E-3</c:v>
                </c:pt>
                <c:pt idx="266">
                  <c:v>-1.7033585526071704E-3</c:v>
                </c:pt>
                <c:pt idx="267">
                  <c:v>-1.7019460067668746E-3</c:v>
                </c:pt>
                <c:pt idx="268">
                  <c:v>-1.7005188877039501E-3</c:v>
                </c:pt>
                <c:pt idx="269">
                  <c:v>-1.6990772185199177E-3</c:v>
                </c:pt>
                <c:pt idx="270">
                  <c:v>-1.6961375055268846E-3</c:v>
                </c:pt>
                <c:pt idx="271">
                  <c:v>-1.6931655085583586E-3</c:v>
                </c:pt>
                <c:pt idx="272">
                  <c:v>-1.6916514392883997E-3</c:v>
                </c:pt>
                <c:pt idx="273">
                  <c:v>-1.6901229601451462E-3</c:v>
                </c:pt>
                <c:pt idx="274">
                  <c:v>-1.6885800941901508E-3</c:v>
                </c:pt>
                <c:pt idx="275">
                  <c:v>-1.6854386324327564E-3</c:v>
                </c:pt>
                <c:pt idx="276">
                  <c:v>-1.682265230198432E-3</c:v>
                </c:pt>
                <c:pt idx="277">
                  <c:v>-1.6806507809041804E-3</c:v>
                </c:pt>
                <c:pt idx="278">
                  <c:v>-1.6790220848461601E-3</c:v>
                </c:pt>
                <c:pt idx="279">
                  <c:v>-1.6773791653657E-3</c:v>
                </c:pt>
                <c:pt idx="280">
                  <c:v>-1.6740382475566307E-3</c:v>
                </c:pt>
                <c:pt idx="281">
                  <c:v>-1.6706657207654629E-3</c:v>
                </c:pt>
                <c:pt idx="282">
                  <c:v>-1.6689520346124809E-3</c:v>
                </c:pt>
                <c:pt idx="283">
                  <c:v>-1.6672428470609901E-3</c:v>
                </c:pt>
                <c:pt idx="284">
                  <c:v>-1.6656128789804825E-3</c:v>
                </c:pt>
                <c:pt idx="285">
                  <c:v>-1.6626766243144075E-3</c:v>
                </c:pt>
                <c:pt idx="286">
                  <c:v>-1.6600927522647524E-3</c:v>
                </c:pt>
                <c:pt idx="287">
                  <c:v>-1.6589683203971362E-3</c:v>
                </c:pt>
                <c:pt idx="288">
                  <c:v>-1.6579483938938822E-3</c:v>
                </c:pt>
                <c:pt idx="289">
                  <c:v>-1.657034105329025E-3</c:v>
                </c:pt>
                <c:pt idx="290">
                  <c:v>-1.6555557052999603E-3</c:v>
                </c:pt>
                <c:pt idx="291">
                  <c:v>-1.6544559861708663E-3</c:v>
                </c:pt>
                <c:pt idx="292">
                  <c:v>-1.6540868787462415E-3</c:v>
                </c:pt>
                <c:pt idx="293">
                  <c:v>-1.6538302051838372E-3</c:v>
                </c:pt>
                <c:pt idx="294">
                  <c:v>-1.6536870989769525E-3</c:v>
                </c:pt>
                <c:pt idx="295">
                  <c:v>-1.653777509162957E-3</c:v>
                </c:pt>
                <c:pt idx="296">
                  <c:v>-1.654272997426709E-3</c:v>
                </c:pt>
                <c:pt idx="297">
                  <c:v>-1.6547147165679732E-3</c:v>
                </c:pt>
                <c:pt idx="298">
                  <c:v>-1.6552767989486128E-3</c:v>
                </c:pt>
                <c:pt idx="299">
                  <c:v>-1.6559603772225984E-3</c:v>
                </c:pt>
                <c:pt idx="300">
                  <c:v>-1.6577305500442563E-3</c:v>
                </c:pt>
                <c:pt idx="301">
                  <c:v>-1.6599323033705815E-3</c:v>
                </c:pt>
                <c:pt idx="302">
                  <c:v>-1.6612403518001528E-3</c:v>
                </c:pt>
                <c:pt idx="303">
                  <c:v>-1.66267669232667E-3</c:v>
                </c:pt>
                <c:pt idx="304">
                  <c:v>-1.6642424575641357E-3</c:v>
                </c:pt>
                <c:pt idx="305">
                  <c:v>-1.6678033413120019E-3</c:v>
                </c:pt>
                <c:pt idx="306">
                  <c:v>-1.6718224213407851E-3</c:v>
                </c:pt>
                <c:pt idx="307">
                  <c:v>-1.6740523013814013E-3</c:v>
                </c:pt>
                <c:pt idx="308">
                  <c:v>-1.6764184023765338E-3</c:v>
                </c:pt>
                <c:pt idx="309">
                  <c:v>-1.6789218572998976E-3</c:v>
                </c:pt>
                <c:pt idx="310">
                  <c:v>-1.684384395241878E-3</c:v>
                </c:pt>
                <c:pt idx="311">
                  <c:v>-1.6903318681560364E-3</c:v>
                </c:pt>
                <c:pt idx="312">
                  <c:v>-1.6935390821304352E-3</c:v>
                </c:pt>
                <c:pt idx="313">
                  <c:v>-1.6968904460767931E-3</c:v>
                </c:pt>
                <c:pt idx="314">
                  <c:v>-1.7003870928888887E-3</c:v>
                </c:pt>
                <c:pt idx="315">
                  <c:v>-1.7078622229238505E-3</c:v>
                </c:pt>
                <c:pt idx="316">
                  <c:v>-1.7158491600754999E-3</c:v>
                </c:pt>
                <c:pt idx="317">
                  <c:v>-1.7200892104263232E-3</c:v>
                </c:pt>
                <c:pt idx="318">
                  <c:v>-1.7243464298033473E-3</c:v>
                </c:pt>
                <c:pt idx="319">
                  <c:v>-1.7280799181618178E-3</c:v>
                </c:pt>
                <c:pt idx="320">
                  <c:v>-1.733314841083633E-3</c:v>
                </c:pt>
                <c:pt idx="321">
                  <c:v>-1.736312514446503E-3</c:v>
                </c:pt>
                <c:pt idx="322">
                  <c:v>-1.7366650916139648E-3</c:v>
                </c:pt>
                <c:pt idx="323">
                  <c:v>-1.7363233470213402E-3</c:v>
                </c:pt>
                <c:pt idx="324">
                  <c:v>-1.7352812340654111E-3</c:v>
                </c:pt>
                <c:pt idx="325">
                  <c:v>-1.7309297183076833E-3</c:v>
                </c:pt>
                <c:pt idx="326">
                  <c:v>-1.7263268029488188E-3</c:v>
                </c:pt>
                <c:pt idx="327">
                  <c:v>-1.7244146152206596E-3</c:v>
                </c:pt>
                <c:pt idx="328">
                  <c:v>-1.7224691563466621E-3</c:v>
                </c:pt>
                <c:pt idx="329">
                  <c:v>-9.1446452329169148E-4</c:v>
                </c:pt>
                <c:pt idx="330">
                  <c:v>-1.7143516689843707E-3</c:v>
                </c:pt>
                <c:pt idx="331">
                  <c:v>-1.7122376494649316E-3</c:v>
                </c:pt>
                <c:pt idx="332">
                  <c:v>-1.7100894769050967E-3</c:v>
                </c:pt>
                <c:pt idx="333">
                  <c:v>-1.7079070041425837E-3</c:v>
                </c:pt>
                <c:pt idx="334">
                  <c:v>-1.7034189306830427E-3</c:v>
                </c:pt>
                <c:pt idx="335">
                  <c:v>-1.6988311742949236E-3</c:v>
                </c:pt>
                <c:pt idx="336">
                  <c:v>-1.6964749972014914E-3</c:v>
                </c:pt>
                <c:pt idx="337">
                  <c:v>-1.6940836381706958E-3</c:v>
                </c:pt>
                <c:pt idx="338">
                  <c:v>-1.6916569503999668E-3</c:v>
                </c:pt>
                <c:pt idx="339">
                  <c:v>-1.6866771746881781E-3</c:v>
                </c:pt>
                <c:pt idx="340">
                  <c:v>-1.6815939717096384E-3</c:v>
                </c:pt>
                <c:pt idx="341">
                  <c:v>-1.6789884354029283E-3</c:v>
                </c:pt>
                <c:pt idx="342">
                  <c:v>-1.6763466882618872E-3</c:v>
                </c:pt>
                <c:pt idx="343">
                  <c:v>-1.673668583723753E-3</c:v>
                </c:pt>
                <c:pt idx="344">
                  <c:v>-1.6681827175890618E-3</c:v>
                </c:pt>
                <c:pt idx="345">
                  <c:v>-1.662589649993329E-3</c:v>
                </c:pt>
                <c:pt idx="346">
                  <c:v>-1.6597275529139921E-3</c:v>
                </c:pt>
                <c:pt idx="347">
                  <c:v>-1.6568282163031967E-3</c:v>
                </c:pt>
                <c:pt idx="348">
                  <c:v>-1.6538914933983406E-3</c:v>
                </c:pt>
                <c:pt idx="349">
                  <c:v>-1.6478851482437662E-3</c:v>
                </c:pt>
                <c:pt idx="350">
                  <c:v>-1.6417677983504575E-3</c:v>
                </c:pt>
                <c:pt idx="351">
                  <c:v>-1.6386419388991769E-3</c:v>
                </c:pt>
                <c:pt idx="352">
                  <c:v>-1.6354778112992463E-3</c:v>
                </c:pt>
                <c:pt idx="353">
                  <c:v>-1.6322752685082875E-3</c:v>
                </c:pt>
                <c:pt idx="354">
                  <c:v>-1.6257340554837185E-3</c:v>
                </c:pt>
                <c:pt idx="355">
                  <c:v>-1.6190780056257736E-3</c:v>
                </c:pt>
                <c:pt idx="356">
                  <c:v>-1.6156811825229767E-3</c:v>
                </c:pt>
                <c:pt idx="357">
                  <c:v>-1.6122450619349138E-3</c:v>
                </c:pt>
                <c:pt idx="358">
                  <c:v>-1.6087694977384714E-3</c:v>
                </c:pt>
                <c:pt idx="359">
                  <c:v>-1.6016790280604098E-3</c:v>
                </c:pt>
                <c:pt idx="360">
                  <c:v>-1.5944698610237396E-3</c:v>
                </c:pt>
                <c:pt idx="361">
                  <c:v>-1.590794872190493E-3</c:v>
                </c:pt>
                <c:pt idx="362">
                  <c:v>-1.5870795574546293E-3</c:v>
                </c:pt>
                <c:pt idx="363">
                  <c:v>-1.5833237701334824E-3</c:v>
                </c:pt>
                <c:pt idx="364">
                  <c:v>-1.5756696545787818E-3</c:v>
                </c:pt>
                <c:pt idx="365">
                  <c:v>-1.5678929531093289E-3</c:v>
                </c:pt>
                <c:pt idx="366">
                  <c:v>-1.5639325973459961E-3</c:v>
                </c:pt>
                <c:pt idx="367">
                  <c:v>-1.5599308866631745E-3</c:v>
                </c:pt>
                <c:pt idx="368">
                  <c:v>-1.5558876746180061E-3</c:v>
                </c:pt>
                <c:pt idx="369">
                  <c:v>-1.547655523443936E-3</c:v>
                </c:pt>
                <c:pt idx="370">
                  <c:v>-1.5392968708871635E-3</c:v>
                </c:pt>
                <c:pt idx="371">
                  <c:v>-1.5350439463945875E-3</c:v>
                </c:pt>
                <c:pt idx="372">
                  <c:v>-1.5307486384052993E-3</c:v>
                </c:pt>
                <c:pt idx="373">
                  <c:v>-1.5264107999568566E-3</c:v>
                </c:pt>
                <c:pt idx="374">
                  <c:v>-1.5175862229543924E-3</c:v>
                </c:pt>
                <c:pt idx="375">
                  <c:v>-1.5086312032419613E-3</c:v>
                </c:pt>
                <c:pt idx="376">
                  <c:v>-1.5040785083808572E-3</c:v>
                </c:pt>
                <c:pt idx="377">
                  <c:v>-1.4994824012859453E-3</c:v>
                </c:pt>
                <c:pt idx="378">
                  <c:v>-1.4948427349548155E-3</c:v>
                </c:pt>
                <c:pt idx="379">
                  <c:v>-1.4854113412887671E-3</c:v>
                </c:pt>
                <c:pt idx="380">
                  <c:v>-1.475845538738696E-3</c:v>
                </c:pt>
                <c:pt idx="381">
                  <c:v>-1.4709858719097468E-3</c:v>
                </c:pt>
                <c:pt idx="382">
                  <c:v>-1.4660817642297985E-3</c:v>
                </c:pt>
                <c:pt idx="383">
                  <c:v>-1.4611330684166646E-3</c:v>
                </c:pt>
                <c:pt idx="384">
                  <c:v>-1.4510804664258359E-3</c:v>
                </c:pt>
                <c:pt idx="385">
                  <c:v>-1.4408894661821492E-3</c:v>
                </c:pt>
                <c:pt idx="386">
                  <c:v>-1.4357156258260062E-3</c:v>
                </c:pt>
                <c:pt idx="387">
                  <c:v>-1.4304963156819284E-3</c:v>
                </c:pt>
                <c:pt idx="388">
                  <c:v>-1.4252432970618401E-3</c:v>
                </c:pt>
                <c:pt idx="389">
                  <c:v>-1.4147946404952094E-3</c:v>
                </c:pt>
                <c:pt idx="390">
                  <c:v>-1.4044456381867576E-3</c:v>
                </c:pt>
                <c:pt idx="391">
                  <c:v>-1.3993135556678027E-3</c:v>
                </c:pt>
                <c:pt idx="392">
                  <c:v>-1.3942091513685639E-3</c:v>
                </c:pt>
                <c:pt idx="393">
                  <c:v>-1.3891327977111345E-3</c:v>
                </c:pt>
                <c:pt idx="394">
                  <c:v>-1.379070173963548E-3</c:v>
                </c:pt>
                <c:pt idx="395">
                  <c:v>-1.3691153452954907E-3</c:v>
                </c:pt>
                <c:pt idx="396">
                  <c:v>-1.3641848358547648E-3</c:v>
                </c:pt>
                <c:pt idx="397">
                  <c:v>-1.3592846131471603E-3</c:v>
                </c:pt>
                <c:pt idx="398">
                  <c:v>-1.3544150499544827E-3</c:v>
                </c:pt>
                <c:pt idx="399">
                  <c:v>-1.3447749616002369E-3</c:v>
                </c:pt>
                <c:pt idx="400">
                  <c:v>-1.3352508448116751E-3</c:v>
                </c:pt>
                <c:pt idx="401">
                  <c:v>-1.3305401686025675E-3</c:v>
                </c:pt>
                <c:pt idx="402">
                  <c:v>-1.325862388079635E-3</c:v>
                </c:pt>
                <c:pt idx="403">
                  <c:v>-1.3120549670491144E-3</c:v>
                </c:pt>
                <c:pt idx="404">
                  <c:v>-1.2985073761040411E-3</c:v>
                </c:pt>
                <c:pt idx="405">
                  <c:v>-1.2940702977193297E-3</c:v>
                </c:pt>
                <c:pt idx="406">
                  <c:v>-1.2896690958763557E-3</c:v>
                </c:pt>
                <c:pt idx="407">
                  <c:v>-1.2809835863647479E-3</c:v>
                </c:pt>
                <c:pt idx="408">
                  <c:v>-1.2724305086386778E-3</c:v>
                </c:pt>
                <c:pt idx="409">
                  <c:v>-1.2682142799924634E-3</c:v>
                </c:pt>
                <c:pt idx="410">
                  <c:v>-1.2640361640592346E-3</c:v>
                </c:pt>
                <c:pt idx="411">
                  <c:v>-1.2598965333809886E-3</c:v>
                </c:pt>
                <c:pt idx="412">
                  <c:v>-1.2497366361774453E-3</c:v>
                </c:pt>
                <c:pt idx="413">
                  <c:v>-1.2397887022208565E-3</c:v>
                </c:pt>
                <c:pt idx="414">
                  <c:v>-1.2358878090523717E-3</c:v>
                </c:pt>
                <c:pt idx="415">
                  <c:v>-1.2320280098920833E-3</c:v>
                </c:pt>
                <c:pt idx="416">
                  <c:v>-1.2244430896002356E-3</c:v>
                </c:pt>
                <c:pt idx="417">
                  <c:v>-1.2170072046924219E-3</c:v>
                </c:pt>
                <c:pt idx="418">
                  <c:v>-1.2133584649021145E-3</c:v>
                </c:pt>
                <c:pt idx="419">
                  <c:v>-1.2097530546917312E-3</c:v>
                </c:pt>
                <c:pt idx="420">
                  <c:v>-1.2061913471628216E-3</c:v>
                </c:pt>
                <c:pt idx="421">
                  <c:v>-1.1992114754288963E-3</c:v>
                </c:pt>
                <c:pt idx="422">
                  <c:v>-1.1923889949017052E-3</c:v>
                </c:pt>
                <c:pt idx="423">
                  <c:v>-1.1890513896695154E-3</c:v>
                </c:pt>
                <c:pt idx="424">
                  <c:v>-1.1857597228503991E-3</c:v>
                </c:pt>
                <c:pt idx="425">
                  <c:v>-1.1825143672261618E-3</c:v>
                </c:pt>
                <c:pt idx="426">
                  <c:v>-1.1761760467710047E-3</c:v>
                </c:pt>
                <c:pt idx="427">
                  <c:v>-1.1700035088368921E-3</c:v>
                </c:pt>
                <c:pt idx="428">
                  <c:v>-1.1669952985560172E-3</c:v>
                </c:pt>
                <c:pt idx="429">
                  <c:v>-1.1640356354414294E-3</c:v>
                </c:pt>
                <c:pt idx="430">
                  <c:v>-1.1611248919551898E-3</c:v>
                </c:pt>
                <c:pt idx="431">
                  <c:v>-1.1554646254863243E-3</c:v>
                </c:pt>
                <c:pt idx="432">
                  <c:v>-1.1499785685709085E-3</c:v>
                </c:pt>
                <c:pt idx="433">
                  <c:v>-1.1473180135945782E-3</c:v>
                </c:pt>
                <c:pt idx="434">
                  <c:v>-1.1447086143379082E-3</c:v>
                </c:pt>
                <c:pt idx="435">
                  <c:v>-1.1421507433029277E-3</c:v>
                </c:pt>
                <c:pt idx="436">
                  <c:v>-1.1372050334879091E-3</c:v>
                </c:pt>
                <c:pt idx="437">
                  <c:v>-1.1324419960168086E-3</c:v>
                </c:pt>
                <c:pt idx="438">
                  <c:v>-1.1301473565783482E-3</c:v>
                </c:pt>
                <c:pt idx="439">
                  <c:v>-1.1279064814928574E-3</c:v>
                </c:pt>
                <c:pt idx="440">
                  <c:v>-1.1257197433023336E-3</c:v>
                </c:pt>
                <c:pt idx="441">
                  <c:v>-1.1215250926488451E-3</c:v>
                </c:pt>
                <c:pt idx="442">
                  <c:v>-1.1175216130876464E-3</c:v>
                </c:pt>
                <c:pt idx="443">
                  <c:v>-1.1156111493804133E-3</c:v>
                </c:pt>
                <c:pt idx="444">
                  <c:v>-1.1137570586994272E-3</c:v>
                </c:pt>
                <c:pt idx="445">
                  <c:v>-1.1119597135067494E-3</c:v>
                </c:pt>
                <c:pt idx="446">
                  <c:v>-1.108552624695669E-3</c:v>
                </c:pt>
                <c:pt idx="447">
                  <c:v>-1.1053452415765719E-3</c:v>
                </c:pt>
                <c:pt idx="448">
                  <c:v>-1.1038372139138275E-3</c:v>
                </c:pt>
                <c:pt idx="449">
                  <c:v>-1.1023881678706715E-3</c:v>
                </c:pt>
                <c:pt idx="450">
                  <c:v>-1.1009984759491331E-3</c:v>
                </c:pt>
                <c:pt idx="451">
                  <c:v>-1.09827900061088E-3</c:v>
                </c:pt>
                <c:pt idx="452">
                  <c:v>-1.0954782293293164E-3</c:v>
                </c:pt>
                <c:pt idx="453">
                  <c:v>-1.0940241553081265E-3</c:v>
                </c:pt>
                <c:pt idx="454">
                  <c:v>-1.092538585081293E-3</c:v>
                </c:pt>
                <c:pt idx="455">
                  <c:v>-1.0910213259629487E-3</c:v>
                </c:pt>
                <c:pt idx="456">
                  <c:v>-1.0878769295930013E-3</c:v>
                </c:pt>
                <c:pt idx="457">
                  <c:v>-1.0846315554102759E-3</c:v>
                </c:pt>
                <c:pt idx="458">
                  <c:v>-1.0829529675016047E-3</c:v>
                </c:pt>
                <c:pt idx="459">
                  <c:v>-1.0812415365846206E-3</c:v>
                </c:pt>
                <c:pt idx="460">
                  <c:v>-1.0794970704930407E-3</c:v>
                </c:pt>
                <c:pt idx="461">
                  <c:v>-1.0758938436694621E-3</c:v>
                </c:pt>
                <c:pt idx="462">
                  <c:v>-1.0721850066586214E-3</c:v>
                </c:pt>
                <c:pt idx="463">
                  <c:v>-1.0702724789624085E-3</c:v>
                </c:pt>
                <c:pt idx="464">
                  <c:v>-1.0683257620547337E-3</c:v>
                </c:pt>
                <c:pt idx="465">
                  <c:v>-1.0663446632497298E-3</c:v>
                </c:pt>
                <c:pt idx="466">
                  <c:v>-1.0622637636981125E-3</c:v>
                </c:pt>
                <c:pt idx="467">
                  <c:v>-1.0580726035325227E-3</c:v>
                </c:pt>
                <c:pt idx="468">
                  <c:v>-1.0559167107881962E-3</c:v>
                </c:pt>
                <c:pt idx="469">
                  <c:v>-1.0537252819897702E-3</c:v>
                </c:pt>
                <c:pt idx="470">
                  <c:v>-1.0514981250109301E-3</c:v>
                </c:pt>
                <c:pt idx="471">
                  <c:v>-1.0469207103103173E-3</c:v>
                </c:pt>
                <c:pt idx="472">
                  <c:v>-1.0422283669697663E-3</c:v>
                </c:pt>
                <c:pt idx="473">
                  <c:v>-1.0398196833172335E-3</c:v>
                </c:pt>
                <c:pt idx="474">
                  <c:v>-1.0373741170477402E-3</c:v>
                </c:pt>
                <c:pt idx="475">
                  <c:v>-1.0348914762348116E-3</c:v>
                </c:pt>
                <c:pt idx="476">
                  <c:v>-1.0297987041907319E-3</c:v>
                </c:pt>
                <c:pt idx="477">
                  <c:v>-1.024586317508458E-3</c:v>
                </c:pt>
                <c:pt idx="478">
                  <c:v>-1.0219154172474987E-3</c:v>
                </c:pt>
                <c:pt idx="479">
                  <c:v>-1.0192062881664299E-3</c:v>
                </c:pt>
                <c:pt idx="480">
                  <c:v>-1.0164587376593204E-3</c:v>
                </c:pt>
                <c:pt idx="481">
                  <c:v>-1.0108317657175903E-3</c:v>
                </c:pt>
                <c:pt idx="482">
                  <c:v>-1.0050804757266718E-3</c:v>
                </c:pt>
                <c:pt idx="483">
                  <c:v>-1.0021379333968738E-3</c:v>
                </c:pt>
                <c:pt idx="484">
                  <c:v>-9.9915581560416911E-4</c:v>
                </c:pt>
                <c:pt idx="485">
                  <c:v>-9.9613392998243455E-4</c:v>
                </c:pt>
                <c:pt idx="486">
                  <c:v>-9.8995391530909416E-4</c:v>
                </c:pt>
                <c:pt idx="487">
                  <c:v>-9.8364486224244985E-4</c:v>
                </c:pt>
                <c:pt idx="488">
                  <c:v>-9.8042125206365682E-4</c:v>
                </c:pt>
                <c:pt idx="489">
                  <c:v>-9.7715671997899989E-4</c:v>
                </c:pt>
                <c:pt idx="490">
                  <c:v>-9.7385107362235601E-4</c:v>
                </c:pt>
                <c:pt idx="491">
                  <c:v>-9.6709917319692806E-4</c:v>
                </c:pt>
                <c:pt idx="492">
                  <c:v>-9.6021349751396201E-4</c:v>
                </c:pt>
                <c:pt idx="493">
                  <c:v>-9.5669939386588965E-4</c:v>
                </c:pt>
                <c:pt idx="494">
                  <c:v>-9.5314302190896427E-4</c:v>
                </c:pt>
                <c:pt idx="495">
                  <c:v>-9.4954418911719074E-4</c:v>
                </c:pt>
                <c:pt idx="496">
                  <c:v>-9.4220155945290429E-4</c:v>
                </c:pt>
                <c:pt idx="497">
                  <c:v>-9.3472040187947414E-4</c:v>
                </c:pt>
                <c:pt idx="498">
                  <c:v>-9.3090637938164633E-4</c:v>
                </c:pt>
                <c:pt idx="499">
                  <c:v>-9.2704874181226415E-4</c:v>
                </c:pt>
                <c:pt idx="500">
                  <c:v>-9.2314729692510866E-4</c:v>
                </c:pt>
                <c:pt idx="501">
                  <c:v>-9.1519509396231769E-4</c:v>
                </c:pt>
                <c:pt idx="502">
                  <c:v>-9.0709959595702827E-4</c:v>
                </c:pt>
                <c:pt idx="503">
                  <c:v>-9.0297622886925666E-4</c:v>
                </c:pt>
                <c:pt idx="504">
                  <c:v>-8.9880789998719735E-4</c:v>
                </c:pt>
                <c:pt idx="505">
                  <c:v>-8.9459441730443956E-4</c:v>
                </c:pt>
                <c:pt idx="506">
                  <c:v>-8.8601379651720436E-4</c:v>
                </c:pt>
                <c:pt idx="507">
                  <c:v>-8.7728510020479433E-4</c:v>
                </c:pt>
                <c:pt idx="508">
                  <c:v>-8.7284296266698647E-4</c:v>
                </c:pt>
                <c:pt idx="509">
                  <c:v>-8.6835451681199771E-4</c:v>
                </c:pt>
                <c:pt idx="510">
                  <c:v>-8.6381957083325744E-4</c:v>
                </c:pt>
                <c:pt idx="511">
                  <c:v>-8.5459168661650153E-4</c:v>
                </c:pt>
                <c:pt idx="512">
                  <c:v>-8.4521093476119802E-4</c:v>
                </c:pt>
                <c:pt idx="513">
                  <c:v>-8.4044060107313356E-4</c:v>
                </c:pt>
                <c:pt idx="514">
                  <c:v>-8.3562261282477124E-4</c:v>
                </c:pt>
                <c:pt idx="515">
                  <c:v>-8.3075677753008392E-4</c:v>
                </c:pt>
                <c:pt idx="516">
                  <c:v>-8.2086278371917842E-4</c:v>
                </c:pt>
                <c:pt idx="517">
                  <c:v>-8.1081744834232694E-4</c:v>
                </c:pt>
                <c:pt idx="518">
                  <c:v>-7.7510231625055326E-4</c:v>
                </c:pt>
                <c:pt idx="519">
                  <c:v>-7.3886347048635059E-4</c:v>
                </c:pt>
                <c:pt idx="520">
                  <c:v>-7.021057146472387E-4</c:v>
                </c:pt>
                <c:pt idx="521">
                  <c:v>-6.6483385261051353E-4</c:v>
                </c:pt>
                <c:pt idx="522">
                  <c:v>-6.270526880536309E-4</c:v>
                </c:pt>
                <c:pt idx="523">
                  <c:v>-5.8876702485388677E-4</c:v>
                </c:pt>
                <c:pt idx="524">
                  <c:v>-5.4998166656883285E-4</c:v>
                </c:pt>
                <c:pt idx="525">
                  <c:v>-5.1070141715570117E-4</c:v>
                </c:pt>
                <c:pt idx="526">
                  <c:v>-4.7093108021201147E-4</c:v>
                </c:pt>
                <c:pt idx="527">
                  <c:v>-4.3067545965502774E-4</c:v>
                </c:pt>
                <c:pt idx="528">
                  <c:v>-3.8993935900233367E-4</c:v>
                </c:pt>
                <c:pt idx="529">
                  <c:v>-3.4872758225112932E-4</c:v>
                </c:pt>
                <c:pt idx="530">
                  <c:v>-2.9504979015992916E-4</c:v>
                </c:pt>
                <c:pt idx="531">
                  <c:v>-2.5276879209723546E-4</c:v>
                </c:pt>
                <c:pt idx="532">
                  <c:v>-2.1002790171031904E-4</c:v>
                </c:pt>
                <c:pt idx="533">
                  <c:v>-1.6683192259669966E-4</c:v>
                </c:pt>
                <c:pt idx="534">
                  <c:v>-1.2318565851376917E-4</c:v>
                </c:pt>
                <c:pt idx="535">
                  <c:v>-7.9093913418759598E-5</c:v>
                </c:pt>
                <c:pt idx="536">
                  <c:v>-3.4561490949158724E-5</c:v>
                </c:pt>
                <c:pt idx="537">
                  <c:v>1.0406805177609613E-5</c:v>
                </c:pt>
                <c:pt idx="538">
                  <c:v>5.5806171284089601E-5</c:v>
                </c:pt>
                <c:pt idx="539">
                  <c:v>1.016318033730812E-4</c:v>
                </c:pt>
                <c:pt idx="540">
                  <c:v>1.4787889784706465E-4</c:v>
                </c:pt>
                <c:pt idx="541">
                  <c:v>1.9454265070883991E-4</c:v>
                </c:pt>
                <c:pt idx="542">
                  <c:v>2.4161825860069541E-4</c:v>
                </c:pt>
                <c:pt idx="543">
                  <c:v>2.8910091744549504E-4</c:v>
                </c:pt>
                <c:pt idx="544">
                  <c:v>3.3698582340591088E-4</c:v>
                </c:pt>
                <c:pt idx="545">
                  <c:v>3.8526817296435922E-4</c:v>
                </c:pt>
                <c:pt idx="546">
                  <c:v>4.3394316244338427E-4</c:v>
                </c:pt>
                <c:pt idx="547">
                  <c:v>4.8300598760597779E-4</c:v>
                </c:pt>
                <c:pt idx="548">
                  <c:v>5.3245184509442822E-4</c:v>
                </c:pt>
                <c:pt idx="549">
                  <c:v>5.8227593083159945E-4</c:v>
                </c:pt>
                <c:pt idx="550">
                  <c:v>6.3247344129990779E-4</c:v>
                </c:pt>
                <c:pt idx="551">
                  <c:v>6.8303957274196136E-4</c:v>
                </c:pt>
                <c:pt idx="552">
                  <c:v>7.3396952100068802E-4</c:v>
                </c:pt>
                <c:pt idx="553">
                  <c:v>7.8525848279831223E-4</c:v>
                </c:pt>
                <c:pt idx="554">
                  <c:v>8.3690165389782578E-4</c:v>
                </c:pt>
                <c:pt idx="555">
                  <c:v>8.8889423086158104E-4</c:v>
                </c:pt>
                <c:pt idx="556">
                  <c:v>9.4123140961244189E-4</c:v>
                </c:pt>
                <c:pt idx="557">
                  <c:v>9.9390838663282466E-4</c:v>
                </c:pt>
                <c:pt idx="558">
                  <c:v>1.0469203580054653E-3</c:v>
                </c:pt>
                <c:pt idx="559">
                  <c:v>1.1002625199729721E-3</c:v>
                </c:pt>
                <c:pt idx="560">
                  <c:v>1.153930068698017E-3</c:v>
                </c:pt>
                <c:pt idx="561">
                  <c:v>1.207918200343272E-3</c:v>
                </c:pt>
                <c:pt idx="562">
                  <c:v>1.2622221112312815E-3</c:v>
                </c:pt>
                <c:pt idx="563">
                  <c:v>1.3168369974447813E-3</c:v>
                </c:pt>
                <c:pt idx="564">
                  <c:v>1.3717580553063158E-3</c:v>
                </c:pt>
                <c:pt idx="565">
                  <c:v>1.4269804809785569E-3</c:v>
                </c:pt>
                <c:pt idx="566">
                  <c:v>1.4824994705442407E-3</c:v>
                </c:pt>
                <c:pt idx="567">
                  <c:v>1.5383102204058474E-3</c:v>
                </c:pt>
                <c:pt idx="568">
                  <c:v>1.594407926486241E-3</c:v>
                </c:pt>
                <c:pt idx="569">
                  <c:v>1.6507782984565011E-3</c:v>
                </c:pt>
                <c:pt idx="570">
                  <c:v>1.7073085449403891E-3</c:v>
                </c:pt>
                <c:pt idx="571">
                  <c:v>1.7639599377172743E-3</c:v>
                </c:pt>
                <c:pt idx="572">
                  <c:v>1.8207239448120305E-3</c:v>
                </c:pt>
                <c:pt idx="573">
                  <c:v>1.8775920339297869E-3</c:v>
                </c:pt>
                <c:pt idx="574">
                  <c:v>1.934555672855609E-3</c:v>
                </c:pt>
                <c:pt idx="575">
                  <c:v>1.9916063292146902E-3</c:v>
                </c:pt>
                <c:pt idx="576">
                  <c:v>2.0487354707121597E-3</c:v>
                </c:pt>
                <c:pt idx="577">
                  <c:v>2.1059345650531469E-3</c:v>
                </c:pt>
                <c:pt idx="578">
                  <c:v>2.1631950800227173E-3</c:v>
                </c:pt>
                <c:pt idx="579">
                  <c:v>2.2205084832460642E-3</c:v>
                </c:pt>
                <c:pt idx="580">
                  <c:v>2.277866242508253E-3</c:v>
                </c:pt>
                <c:pt idx="581">
                  <c:v>2.3352598253545409E-3</c:v>
                </c:pt>
                <c:pt idx="582">
                  <c:v>2.4008854121593259E-3</c:v>
                </c:pt>
                <c:pt idx="583">
                  <c:v>2.4583270289024739E-3</c:v>
                </c:pt>
                <c:pt idx="584">
                  <c:v>2.5157776533202281E-3</c:v>
                </c:pt>
                <c:pt idx="585">
                  <c:v>2.5732287535173981E-3</c:v>
                </c:pt>
                <c:pt idx="586">
                  <c:v>2.6306717965596249E-3</c:v>
                </c:pt>
                <c:pt idx="587">
                  <c:v>2.6880982506316542E-3</c:v>
                </c:pt>
                <c:pt idx="588">
                  <c:v>2.745499583038935E-3</c:v>
                </c:pt>
                <c:pt idx="589">
                  <c:v>2.802867261726405E-3</c:v>
                </c:pt>
                <c:pt idx="590">
                  <c:v>2.8601927539195771E-3</c:v>
                </c:pt>
                <c:pt idx="591">
                  <c:v>2.9174675277232609E-3</c:v>
                </c:pt>
                <c:pt idx="592">
                  <c:v>2.9746830505228417E-3</c:v>
                </c:pt>
                <c:pt idx="593">
                  <c:v>3.0318307900234487E-3</c:v>
                </c:pt>
                <c:pt idx="594">
                  <c:v>3.0889022136904032E-3</c:v>
                </c:pt>
                <c:pt idx="595">
                  <c:v>3.1458887892288345E-3</c:v>
                </c:pt>
                <c:pt idx="596">
                  <c:v>3.2027819844238081E-3</c:v>
                </c:pt>
                <c:pt idx="597">
                  <c:v>3.259573266500837E-3</c:v>
                </c:pt>
                <c:pt idx="598">
                  <c:v>3.3324863656112313E-3</c:v>
                </c:pt>
                <c:pt idx="599">
                  <c:v>3.3728159626011944E-3</c:v>
                </c:pt>
                <c:pt idx="600">
                  <c:v>3.4292503117949735E-3</c:v>
                </c:pt>
                <c:pt idx="601">
                  <c:v>3.485548618211709E-3</c:v>
                </c:pt>
                <c:pt idx="602">
                  <c:v>3.5417023499562106E-3</c:v>
                </c:pt>
                <c:pt idx="603">
                  <c:v>3.5977029741740552E-3</c:v>
                </c:pt>
                <c:pt idx="604">
                  <c:v>3.6535419584904361E-3</c:v>
                </c:pt>
                <c:pt idx="605">
                  <c:v>3.7092107706904187E-3</c:v>
                </c:pt>
                <c:pt idx="606">
                  <c:v>3.7647008782393243E-3</c:v>
                </c:pt>
                <c:pt idx="607">
                  <c:v>3.820003748522538E-3</c:v>
                </c:pt>
                <c:pt idx="608">
                  <c:v>3.8751108493251252E-3</c:v>
                </c:pt>
                <c:pt idx="609">
                  <c:v>3.930013648032471E-3</c:v>
                </c:pt>
                <c:pt idx="610">
                  <c:v>3.9847036122697688E-3</c:v>
                </c:pt>
                <c:pt idx="611">
                  <c:v>4.0391722093424676E-3</c:v>
                </c:pt>
                <c:pt idx="612">
                  <c:v>4.093410907275441E-3</c:v>
                </c:pt>
                <c:pt idx="613">
                  <c:v>4.1474111730543939E-3</c:v>
                </c:pt>
                <c:pt idx="614">
                  <c:v>4.2011644746242638E-3</c:v>
                </c:pt>
                <c:pt idx="615">
                  <c:v>4.2546622791306277E-3</c:v>
                </c:pt>
                <c:pt idx="616">
                  <c:v>4.3078960543585509E-3</c:v>
                </c:pt>
                <c:pt idx="617">
                  <c:v>4.3608572677733548E-3</c:v>
                </c:pt>
                <c:pt idx="618">
                  <c:v>4.4135373866804883E-3</c:v>
                </c:pt>
                <c:pt idx="619">
                  <c:v>4.4659278787850809E-3</c:v>
                </c:pt>
                <c:pt idx="620">
                  <c:v>4.5180202114725176E-3</c:v>
                </c:pt>
                <c:pt idx="621">
                  <c:v>4.5698891991374779E-3</c:v>
                </c:pt>
                <c:pt idx="622">
                  <c:v>4.6220266050500669E-3</c:v>
                </c:pt>
                <c:pt idx="623">
                  <c:v>4.674519340648331E-3</c:v>
                </c:pt>
                <c:pt idx="624">
                  <c:v>4.7273715079310108E-3</c:v>
                </c:pt>
                <c:pt idx="625">
                  <c:v>4.7805872089767831E-3</c:v>
                </c:pt>
                <c:pt idx="626">
                  <c:v>4.8341705455445805E-3</c:v>
                </c:pt>
                <c:pt idx="627">
                  <c:v>4.8881256196331435E-3</c:v>
                </c:pt>
                <c:pt idx="628">
                  <c:v>4.942456533321149E-3</c:v>
                </c:pt>
                <c:pt idx="629">
                  <c:v>4.9971673883675294E-3</c:v>
                </c:pt>
                <c:pt idx="630">
                  <c:v>5.0522622868509615E-3</c:v>
                </c:pt>
                <c:pt idx="631">
                  <c:v>5.1077453307701859E-3</c:v>
                </c:pt>
                <c:pt idx="632">
                  <c:v>5.1636206220440073E-3</c:v>
                </c:pt>
                <c:pt idx="633">
                  <c:v>5.2198922625912303E-3</c:v>
                </c:pt>
                <c:pt idx="634">
                  <c:v>5.2929110842470095E-3</c:v>
                </c:pt>
                <c:pt idx="635">
                  <c:v>5.350105788206605E-3</c:v>
                </c:pt>
                <c:pt idx="636">
                  <c:v>5.4077103499139412E-3</c:v>
                </c:pt>
                <c:pt idx="637">
                  <c:v>5.4657288718473751E-3</c:v>
                </c:pt>
                <c:pt idx="638">
                  <c:v>5.5241654565651999E-3</c:v>
                </c:pt>
                <c:pt idx="639">
                  <c:v>5.5830242065990632E-3</c:v>
                </c:pt>
                <c:pt idx="640">
                  <c:v>5.6423092244539674E-3</c:v>
                </c:pt>
                <c:pt idx="641">
                  <c:v>5.7020246127148511E-3</c:v>
                </c:pt>
                <c:pt idx="642">
                  <c:v>5.7621744739400071E-3</c:v>
                </c:pt>
                <c:pt idx="643">
                  <c:v>5.8227629107143741E-3</c:v>
                </c:pt>
                <c:pt idx="644">
                  <c:v>5.8837940256495358E-3</c:v>
                </c:pt>
                <c:pt idx="645">
                  <c:v>5.9452719213037852E-3</c:v>
                </c:pt>
                <c:pt idx="646">
                  <c:v>6.0072007003686423E-3</c:v>
                </c:pt>
                <c:pt idx="647">
                  <c:v>6.0695844654290454E-3</c:v>
                </c:pt>
                <c:pt idx="648">
                  <c:v>6.132427319149869E-3</c:v>
                </c:pt>
                <c:pt idx="649">
                  <c:v>6.2228965772348488E-3</c:v>
                </c:pt>
                <c:pt idx="650">
                  <c:v>6.2868691900419549E-3</c:v>
                </c:pt>
                <c:pt idx="651">
                  <c:v>6.3513149185556728E-3</c:v>
                </c:pt>
                <c:pt idx="652">
                  <c:v>6.416237864614871E-3</c:v>
                </c:pt>
                <c:pt idx="653">
                  <c:v>6.4816421303781624E-3</c:v>
                </c:pt>
                <c:pt idx="654">
                  <c:v>6.5475318178442876E-3</c:v>
                </c:pt>
                <c:pt idx="655">
                  <c:v>6.6139110291718595E-3</c:v>
                </c:pt>
                <c:pt idx="656">
                  <c:v>6.6807838664395547E-3</c:v>
                </c:pt>
                <c:pt idx="657">
                  <c:v>6.7481544315661779E-3</c:v>
                </c:pt>
                <c:pt idx="658">
                  <c:v>6.8160268267902779E-3</c:v>
                </c:pt>
                <c:pt idx="659">
                  <c:v>6.8844051541905316E-3</c:v>
                </c:pt>
                <c:pt idx="660">
                  <c:v>6.9532935158456155E-3</c:v>
                </c:pt>
                <c:pt idx="661">
                  <c:v>7.0226960138342065E-3</c:v>
                </c:pt>
                <c:pt idx="662">
                  <c:v>7.0926167503149173E-3</c:v>
                </c:pt>
                <c:pt idx="663">
                  <c:v>7.1630598273664248E-3</c:v>
                </c:pt>
                <c:pt idx="664">
                  <c:v>7.2340293470674055E-3</c:v>
                </c:pt>
                <c:pt idx="665">
                  <c:v>7.3055294116564085E-3</c:v>
                </c:pt>
                <c:pt idx="666">
                  <c:v>7.3775641231321742E-3</c:v>
                </c:pt>
                <c:pt idx="667">
                  <c:v>7.4501375836533157E-3</c:v>
                </c:pt>
                <c:pt idx="668">
                  <c:v>7.5232538955383177E-3</c:v>
                </c:pt>
                <c:pt idx="669">
                  <c:v>7.5969171607059849E-3</c:v>
                </c:pt>
                <c:pt idx="670">
                  <c:v>7.6711314813948661E-3</c:v>
                </c:pt>
                <c:pt idx="671">
                  <c:v>7.7459009598435102E-3</c:v>
                </c:pt>
                <c:pt idx="672">
                  <c:v>7.8212296980506579E-3</c:v>
                </c:pt>
                <c:pt idx="673">
                  <c:v>7.896791570249917E-3</c:v>
                </c:pt>
                <c:pt idx="674">
                  <c:v>7.972151831960872E-3</c:v>
                </c:pt>
                <c:pt idx="675">
                  <c:v>8.0473003503289675E-3</c:v>
                </c:pt>
                <c:pt idx="676">
                  <c:v>8.122229579550222E-3</c:v>
                </c:pt>
                <c:pt idx="677">
                  <c:v>8.1969319735009094E-3</c:v>
                </c:pt>
                <c:pt idx="678">
                  <c:v>8.27139998613724E-3</c:v>
                </c:pt>
                <c:pt idx="679">
                  <c:v>8.345626071415424E-3</c:v>
                </c:pt>
                <c:pt idx="680">
                  <c:v>8.4196026833716076E-3</c:v>
                </c:pt>
                <c:pt idx="681">
                  <c:v>8.4933222758021287E-3</c:v>
                </c:pt>
                <c:pt idx="682">
                  <c:v>8.5667773027431338E-3</c:v>
                </c:pt>
                <c:pt idx="683">
                  <c:v>8.6399602180708968E-3</c:v>
                </c:pt>
                <c:pt idx="684">
                  <c:v>8.7128634756616918E-3</c:v>
                </c:pt>
                <c:pt idx="685">
                  <c:v>8.7854795295516652E-3</c:v>
                </c:pt>
                <c:pt idx="686">
                  <c:v>8.857800833617091E-3</c:v>
                </c:pt>
                <c:pt idx="687">
                  <c:v>8.9298198416543073E-3</c:v>
                </c:pt>
                <c:pt idx="688">
                  <c:v>9.0015290076994603E-3</c:v>
                </c:pt>
                <c:pt idx="689">
                  <c:v>9.072920785548888E-3</c:v>
                </c:pt>
                <c:pt idx="690">
                  <c:v>9.1439876292387368E-3</c:v>
                </c:pt>
                <c:pt idx="691">
                  <c:v>9.2147219924854085E-3</c:v>
                </c:pt>
                <c:pt idx="692">
                  <c:v>9.2851163292451133E-3</c:v>
                </c:pt>
                <c:pt idx="693">
                  <c:v>9.3551630934740615E-3</c:v>
                </c:pt>
                <c:pt idx="694">
                  <c:v>9.424854738888655E-3</c:v>
                </c:pt>
                <c:pt idx="695">
                  <c:v>9.4941837193651679E-3</c:v>
                </c:pt>
                <c:pt idx="696">
                  <c:v>9.5631424889397465E-3</c:v>
                </c:pt>
                <c:pt idx="697">
                  <c:v>9.6317235012488567E-3</c:v>
                </c:pt>
                <c:pt idx="698">
                  <c:v>9.6999192103286447E-3</c:v>
                </c:pt>
                <c:pt idx="699">
                  <c:v>9.7677220699754486E-3</c:v>
                </c:pt>
                <c:pt idx="700">
                  <c:v>9.8351245339056703E-3</c:v>
                </c:pt>
                <c:pt idx="701">
                  <c:v>9.9021190561554562E-3</c:v>
                </c:pt>
                <c:pt idx="702">
                  <c:v>9.9686980903612721E-3</c:v>
                </c:pt>
                <c:pt idx="703">
                  <c:v>1.0034854090559264E-2</c:v>
                </c:pt>
                <c:pt idx="704">
                  <c:v>1.0100579510385899E-2</c:v>
                </c:pt>
                <c:pt idx="705">
                  <c:v>1.0165866803797385E-2</c:v>
                </c:pt>
                <c:pt idx="706">
                  <c:v>1.0230708424590063E-2</c:v>
                </c:pt>
                <c:pt idx="707">
                  <c:v>1.0295096826480332E-2</c:v>
                </c:pt>
                <c:pt idx="708">
                  <c:v>1.0359024463344468E-2</c:v>
                </c:pt>
                <c:pt idx="709">
                  <c:v>1.0422483789058745E-2</c:v>
                </c:pt>
                <c:pt idx="710">
                  <c:v>1.0485467257339565E-2</c:v>
                </c:pt>
                <c:pt idx="711">
                  <c:v>1.0547967322063201E-2</c:v>
                </c:pt>
                <c:pt idx="712">
                  <c:v>1.060997643686612E-2</c:v>
                </c:pt>
                <c:pt idx="713">
                  <c:v>1.0671487055624596E-2</c:v>
                </c:pt>
                <c:pt idx="714">
                  <c:v>1.0732491632294838E-2</c:v>
                </c:pt>
                <c:pt idx="715">
                  <c:v>1.0792982620513314E-2</c:v>
                </c:pt>
                <c:pt idx="716">
                  <c:v>1.0852952473996424E-2</c:v>
                </c:pt>
                <c:pt idx="717">
                  <c:v>1.0912393646620444E-2</c:v>
                </c:pt>
                <c:pt idx="718">
                  <c:v>1.0971298592101775E-2</c:v>
                </c:pt>
                <c:pt idx="719">
                  <c:v>1.102965976431669E-2</c:v>
                </c:pt>
                <c:pt idx="720">
                  <c:v>1.1087469617061529E-2</c:v>
                </c:pt>
                <c:pt idx="721">
                  <c:v>1.1144720603972758E-2</c:v>
                </c:pt>
                <c:pt idx="722">
                  <c:v>1.1201405178846713E-2</c:v>
                </c:pt>
                <c:pt idx="723">
                  <c:v>1.1257515795559669E-2</c:v>
                </c:pt>
                <c:pt idx="724">
                  <c:v>1.1313044907748093E-2</c:v>
                </c:pt>
                <c:pt idx="725">
                  <c:v>1.136814064316205E-2</c:v>
                </c:pt>
                <c:pt idx="726">
                  <c:v>1.1423134146673064E-2</c:v>
                </c:pt>
                <c:pt idx="727">
                  <c:v>1.1478036192622554E-2</c:v>
                </c:pt>
                <c:pt idx="728">
                  <c:v>1.1532845632169497E-2</c:v>
                </c:pt>
                <c:pt idx="729">
                  <c:v>1.1587561316392936E-2</c:v>
                </c:pt>
                <c:pt idx="730">
                  <c:v>1.1642182096371911E-2</c:v>
                </c:pt>
                <c:pt idx="731">
                  <c:v>1.1696706823345338E-2</c:v>
                </c:pt>
                <c:pt idx="732">
                  <c:v>1.1751134348392256E-2</c:v>
                </c:pt>
                <c:pt idx="733">
                  <c:v>1.1805463522671644E-2</c:v>
                </c:pt>
                <c:pt idx="734">
                  <c:v>1.1859693197262544E-2</c:v>
                </c:pt>
                <c:pt idx="735">
                  <c:v>1.1913822223243997E-2</c:v>
                </c:pt>
                <c:pt idx="736">
                  <c:v>1.1967849452014789E-2</c:v>
                </c:pt>
                <c:pt idx="737">
                  <c:v>1.2021773734414154E-2</c:v>
                </c:pt>
                <c:pt idx="738">
                  <c:v>1.2075593921601069E-2</c:v>
                </c:pt>
                <c:pt idx="739">
                  <c:v>1.2129308864814448E-2</c:v>
                </c:pt>
                <c:pt idx="740">
                  <c:v>1.2182917415133332E-2</c:v>
                </c:pt>
                <c:pt idx="741">
                  <c:v>1.2236418423556827E-2</c:v>
                </c:pt>
                <c:pt idx="742">
                  <c:v>1.2289810741403784E-2</c:v>
                </c:pt>
                <c:pt idx="743">
                  <c:v>1.2343093219833179E-2</c:v>
                </c:pt>
                <c:pt idx="744">
                  <c:v>1.2396264709684246E-2</c:v>
                </c:pt>
                <c:pt idx="745">
                  <c:v>1.2449324062355771E-2</c:v>
                </c:pt>
                <c:pt idx="746">
                  <c:v>1.250227012884686E-2</c:v>
                </c:pt>
                <c:pt idx="747">
                  <c:v>1.2555101760316489E-2</c:v>
                </c:pt>
                <c:pt idx="748">
                  <c:v>1.2607817807843702E-2</c:v>
                </c:pt>
                <c:pt idx="749">
                  <c:v>1.2660417122587475E-2</c:v>
                </c:pt>
                <c:pt idx="750">
                  <c:v>1.271289855562685E-2</c:v>
                </c:pt>
                <c:pt idx="751">
                  <c:v>1.2765260958120805E-2</c:v>
                </c:pt>
                <c:pt idx="752">
                  <c:v>1.2817503181228318E-2</c:v>
                </c:pt>
                <c:pt idx="753">
                  <c:v>1.2869624075948494E-2</c:v>
                </c:pt>
                <c:pt idx="754">
                  <c:v>1.292162249344031E-2</c:v>
                </c:pt>
                <c:pt idx="755">
                  <c:v>1.2973497284862745E-2</c:v>
                </c:pt>
                <c:pt idx="756">
                  <c:v>1.3025247301374776E-2</c:v>
                </c:pt>
                <c:pt idx="757">
                  <c:v>1.3076871393975509E-2</c:v>
                </c:pt>
                <c:pt idx="758">
                  <c:v>1.3128368413743985E-2</c:v>
                </c:pt>
                <c:pt idx="759">
                  <c:v>1.3179737211999054E-2</c:v>
                </c:pt>
                <c:pt idx="760">
                  <c:v>1.3230976639739822E-2</c:v>
                </c:pt>
                <c:pt idx="761">
                  <c:v>1.328208554804533E-2</c:v>
                </c:pt>
                <c:pt idx="762">
                  <c:v>1.3333062788074557E-2</c:v>
                </c:pt>
                <c:pt idx="763">
                  <c:v>1.3383907210986479E-2</c:v>
                </c:pt>
                <c:pt idx="764">
                  <c:v>1.3434617667780202E-2</c:v>
                </c:pt>
                <c:pt idx="765">
                  <c:v>1.3485193009614704E-2</c:v>
                </c:pt>
                <c:pt idx="766">
                  <c:v>1.3535632087648963E-2</c:v>
                </c:pt>
                <c:pt idx="767">
                  <c:v>1.3585933752882084E-2</c:v>
                </c:pt>
                <c:pt idx="768">
                  <c:v>1.3636096856632918E-2</c:v>
                </c:pt>
                <c:pt idx="769">
                  <c:v>1.3686120249740696E-2</c:v>
                </c:pt>
                <c:pt idx="770">
                  <c:v>1.373600278352427E-2</c:v>
                </c:pt>
                <c:pt idx="771">
                  <c:v>1.3785743308902809E-2</c:v>
                </c:pt>
                <c:pt idx="772">
                  <c:v>1.3835340677275099E-2</c:v>
                </c:pt>
                <c:pt idx="773">
                  <c:v>1.3884793739480372E-2</c:v>
                </c:pt>
                <c:pt idx="774">
                  <c:v>1.3934101346757544E-2</c:v>
                </c:pt>
                <c:pt idx="775">
                  <c:v>1.3983262350105718E-2</c:v>
                </c:pt>
                <c:pt idx="776">
                  <c:v>1.4032275600763811E-2</c:v>
                </c:pt>
                <c:pt idx="777">
                  <c:v>1.4081145638700221E-2</c:v>
                </c:pt>
                <c:pt idx="778">
                  <c:v>1.4129891407081985E-2</c:v>
                </c:pt>
                <c:pt idx="779">
                  <c:v>1.4178513821816452E-2</c:v>
                </c:pt>
                <c:pt idx="780">
                  <c:v>1.4227012033263264E-2</c:v>
                </c:pt>
                <c:pt idx="781">
                  <c:v>1.4275385191941936E-2</c:v>
                </c:pt>
                <c:pt idx="782">
                  <c:v>1.4323632448132173E-2</c:v>
                </c:pt>
                <c:pt idx="783">
                  <c:v>1.4371752952353489E-2</c:v>
                </c:pt>
                <c:pt idx="784">
                  <c:v>1.4419745854885591E-2</c:v>
                </c:pt>
                <c:pt idx="785">
                  <c:v>1.4467610306327927E-2</c:v>
                </c:pt>
                <c:pt idx="786">
                  <c:v>1.4515345457040141E-2</c:v>
                </c:pt>
                <c:pt idx="787">
                  <c:v>1.4562950457381874E-2</c:v>
                </c:pt>
                <c:pt idx="788">
                  <c:v>1.4610424457712767E-2</c:v>
                </c:pt>
                <c:pt idx="789">
                  <c:v>1.4657766608632272E-2</c:v>
                </c:pt>
                <c:pt idx="790">
                  <c:v>1.4704976060340158E-2</c:v>
                </c:pt>
                <c:pt idx="791">
                  <c:v>1.4752051963435875E-2</c:v>
                </c:pt>
                <c:pt idx="792">
                  <c:v>1.4798993468279065E-2</c:v>
                </c:pt>
                <c:pt idx="793">
                  <c:v>1.4845799725229369E-2</c:v>
                </c:pt>
                <c:pt idx="794">
                  <c:v>1.4892469884726367E-2</c:v>
                </c:pt>
                <c:pt idx="795">
                  <c:v>1.4939003097289572E-2</c:v>
                </c:pt>
                <c:pt idx="796">
                  <c:v>1.4985398513118753E-2</c:v>
                </c:pt>
                <c:pt idx="797">
                  <c:v>1.5031655282813361E-2</c:v>
                </c:pt>
                <c:pt idx="798">
                  <c:v>1.5077772556653102E-2</c:v>
                </c:pt>
                <c:pt idx="799">
                  <c:v>1.5123749485157489E-2</c:v>
                </c:pt>
                <c:pt idx="800">
                  <c:v>1.516958521860623E-2</c:v>
                </c:pt>
                <c:pt idx="801">
                  <c:v>1.5215278907598773E-2</c:v>
                </c:pt>
                <c:pt idx="802">
                  <c:v>1.5260829702414824E-2</c:v>
                </c:pt>
                <c:pt idx="803">
                  <c:v>1.5306236753493963E-2</c:v>
                </c:pt>
                <c:pt idx="804">
                  <c:v>1.5351499211275765E-2</c:v>
                </c:pt>
                <c:pt idx="805">
                  <c:v>1.5396616226119875E-2</c:v>
                </c:pt>
                <c:pt idx="806">
                  <c:v>1.5441586948465869E-2</c:v>
                </c:pt>
                <c:pt idx="807">
                  <c:v>1.5486410528673389E-2</c:v>
                </c:pt>
                <c:pt idx="808">
                  <c:v>1.553108611726195E-2</c:v>
                </c:pt>
                <c:pt idx="809">
                  <c:v>1.5575612864511257E-2</c:v>
                </c:pt>
                <c:pt idx="810">
                  <c:v>1.5619989920940824E-2</c:v>
                </c:pt>
                <c:pt idx="811">
                  <c:v>1.5664216436830358E-2</c:v>
                </c:pt>
                <c:pt idx="812">
                  <c:v>1.5708291562699372E-2</c:v>
                </c:pt>
                <c:pt idx="813">
                  <c:v>1.5752214449067381E-2</c:v>
                </c:pt>
                <c:pt idx="814">
                  <c:v>1.5795984246134154E-2</c:v>
                </c:pt>
                <c:pt idx="815">
                  <c:v>1.5839600104259333E-2</c:v>
                </c:pt>
                <c:pt idx="816">
                  <c:v>1.5883061174122304E-2</c:v>
                </c:pt>
                <c:pt idx="817">
                  <c:v>1.5926366605842901E-2</c:v>
                </c:pt>
                <c:pt idx="818">
                  <c:v>1.5969515550020574E-2</c:v>
                </c:pt>
                <c:pt idx="819">
                  <c:v>1.6012507157014966E-2</c:v>
                </c:pt>
                <c:pt idx="820">
                  <c:v>1.6055340577185717E-2</c:v>
                </c:pt>
                <c:pt idx="821">
                  <c:v>1.6098014961052343E-2</c:v>
                </c:pt>
                <c:pt idx="822">
                  <c:v>1.6140529458894548E-2</c:v>
                </c:pt>
                <c:pt idx="823">
                  <c:v>1.6182883221231847E-2</c:v>
                </c:pt>
                <c:pt idx="824">
                  <c:v>1.6225075398264011E-2</c:v>
                </c:pt>
                <c:pt idx="825">
                  <c:v>1.6267105140590488E-2</c:v>
                </c:pt>
                <c:pt idx="826">
                  <c:v>1.6308971598650857E-2</c:v>
                </c:pt>
                <c:pt idx="827">
                  <c:v>1.6350673922804759E-2</c:v>
                </c:pt>
                <c:pt idx="828">
                  <c:v>1.6392211263331902E-2</c:v>
                </c:pt>
                <c:pt idx="829">
                  <c:v>1.643357838521986E-2</c:v>
                </c:pt>
                <c:pt idx="830">
                  <c:v>1.6474651218754133E-2</c:v>
                </c:pt>
                <c:pt idx="831">
                  <c:v>1.6515370327239154E-2</c:v>
                </c:pt>
                <c:pt idx="832">
                  <c:v>1.6555733099963277E-2</c:v>
                </c:pt>
                <c:pt idx="833">
                  <c:v>1.6595736925735238E-2</c:v>
                </c:pt>
                <c:pt idx="834">
                  <c:v>1.6635379193923328E-2</c:v>
                </c:pt>
                <c:pt idx="835">
                  <c:v>1.6674657293336281E-2</c:v>
                </c:pt>
                <c:pt idx="836">
                  <c:v>1.6713568613102581E-2</c:v>
                </c:pt>
                <c:pt idx="837">
                  <c:v>1.6752110542430643E-2</c:v>
                </c:pt>
                <c:pt idx="838">
                  <c:v>1.6790280470129204E-2</c:v>
                </c:pt>
                <c:pt idx="839">
                  <c:v>1.6828075785486618E-2</c:v>
                </c:pt>
                <c:pt idx="840">
                  <c:v>1.6865493877391557E-2</c:v>
                </c:pt>
                <c:pt idx="841">
                  <c:v>1.6902532135052439E-2</c:v>
                </c:pt>
                <c:pt idx="842">
                  <c:v>1.694439311973106E-2</c:v>
                </c:pt>
                <c:pt idx="843">
                  <c:v>1.6980608654622031E-2</c:v>
                </c:pt>
                <c:pt idx="844">
                  <c:v>1.7016436149592806E-2</c:v>
                </c:pt>
                <c:pt idx="845">
                  <c:v>1.7051872993372186E-2</c:v>
                </c:pt>
                <c:pt idx="846">
                  <c:v>1.7086916575088651E-2</c:v>
                </c:pt>
                <c:pt idx="847">
                  <c:v>1.7121564284030555E-2</c:v>
                </c:pt>
                <c:pt idx="848">
                  <c:v>1.7155813509006634E-2</c:v>
                </c:pt>
                <c:pt idx="849">
                  <c:v>1.718966163914537E-2</c:v>
                </c:pt>
                <c:pt idx="850">
                  <c:v>1.7223106063575244E-2</c:v>
                </c:pt>
                <c:pt idx="851">
                  <c:v>1.7256144171264864E-2</c:v>
                </c:pt>
                <c:pt idx="852">
                  <c:v>1.7288773351342712E-2</c:v>
                </c:pt>
                <c:pt idx="853">
                  <c:v>1.7320990992937269E-2</c:v>
                </c:pt>
                <c:pt idx="854">
                  <c:v>1.7352794484937206E-2</c:v>
                </c:pt>
                <c:pt idx="855">
                  <c:v>1.7384181216550942E-2</c:v>
                </c:pt>
                <c:pt idx="856">
                  <c:v>1.7415148576747086E-2</c:v>
                </c:pt>
                <c:pt idx="857">
                  <c:v>1.7445693954734054E-2</c:v>
                </c:pt>
                <c:pt idx="858">
                  <c:v>1.7475814739320583E-2</c:v>
                </c:pt>
                <c:pt idx="859">
                  <c:v>1.7505508319954899E-2</c:v>
                </c:pt>
                <c:pt idx="860">
                  <c:v>1.7538917384110064E-2</c:v>
                </c:pt>
                <c:pt idx="861">
                  <c:v>1.7567686735251442E-2</c:v>
                </c:pt>
                <c:pt idx="862">
                  <c:v>1.7596020676364788E-2</c:v>
                </c:pt>
                <c:pt idx="863">
                  <c:v>1.7623916596658518E-2</c:v>
                </c:pt>
                <c:pt idx="864">
                  <c:v>1.7651371885181177E-2</c:v>
                </c:pt>
                <c:pt idx="865">
                  <c:v>1.7678383930901376E-2</c:v>
                </c:pt>
                <c:pt idx="866">
                  <c:v>1.7704950122947594E-2</c:v>
                </c:pt>
                <c:pt idx="867">
                  <c:v>1.7731067850528248E-2</c:v>
                </c:pt>
                <c:pt idx="868">
                  <c:v>1.7756734502532012E-2</c:v>
                </c:pt>
                <c:pt idx="869">
                  <c:v>1.7781947468007431E-2</c:v>
                </c:pt>
                <c:pt idx="870">
                  <c:v>1.7806704136162921E-2</c:v>
                </c:pt>
                <c:pt idx="871">
                  <c:v>1.7831001896126963E-2</c:v>
                </c:pt>
                <c:pt idx="872">
                  <c:v>1.7854838136788231E-2</c:v>
                </c:pt>
                <c:pt idx="873">
                  <c:v>1.7878210247275206E-2</c:v>
                </c:pt>
                <c:pt idx="874">
                  <c:v>1.790111561687624E-2</c:v>
                </c:pt>
                <c:pt idx="875">
                  <c:v>1.792355163440007E-2</c:v>
                </c:pt>
                <c:pt idx="876">
                  <c:v>1.7945515688975178E-2</c:v>
                </c:pt>
                <c:pt idx="877">
                  <c:v>1.7967005169969852E-2</c:v>
                </c:pt>
                <c:pt idx="878">
                  <c:v>1.7988017466112893E-2</c:v>
                </c:pt>
                <c:pt idx="879">
                  <c:v>1.8008549966612719E-2</c:v>
                </c:pt>
                <c:pt idx="880">
                  <c:v>1.802860006059781E-2</c:v>
                </c:pt>
                <c:pt idx="881">
                  <c:v>1.8048225116418237E-2</c:v>
                </c:pt>
                <c:pt idx="882">
                  <c:v>1.8067780669754896E-2</c:v>
                </c:pt>
                <c:pt idx="883">
                  <c:v>1.8087327967215572E-2</c:v>
                </c:pt>
                <c:pt idx="884">
                  <c:v>1.8106868448128921E-2</c:v>
                </c:pt>
                <c:pt idx="885">
                  <c:v>1.8126403551983472E-2</c:v>
                </c:pt>
                <c:pt idx="886">
                  <c:v>1.8145934718267753E-2</c:v>
                </c:pt>
                <c:pt idx="887">
                  <c:v>1.8165463386470293E-2</c:v>
                </c:pt>
                <c:pt idx="888">
                  <c:v>1.8184990995919748E-2</c:v>
                </c:pt>
                <c:pt idx="889">
                  <c:v>1.8204518986104645E-2</c:v>
                </c:pt>
                <c:pt idx="890">
                  <c:v>1.8224048796433578E-2</c:v>
                </c:pt>
                <c:pt idx="891">
                  <c:v>1.8243581866475012E-2</c:v>
                </c:pt>
                <c:pt idx="892">
                  <c:v>1.8263119635637537E-2</c:v>
                </c:pt>
                <c:pt idx="893">
                  <c:v>1.8282663543249811E-2</c:v>
                </c:pt>
                <c:pt idx="894">
                  <c:v>1.8308733884442319E-2</c:v>
                </c:pt>
                <c:pt idx="895">
                  <c:v>1.8328299229093403E-2</c:v>
                </c:pt>
                <c:pt idx="896">
                  <c:v>1.8347875445154926E-2</c:v>
                </c:pt>
                <c:pt idx="897">
                  <c:v>1.8367463972221998E-2</c:v>
                </c:pt>
                <c:pt idx="898">
                  <c:v>1.8387066249916373E-2</c:v>
                </c:pt>
                <c:pt idx="899">
                  <c:v>1.8406683717833161E-2</c:v>
                </c:pt>
                <c:pt idx="900">
                  <c:v>1.8426317815594118E-2</c:v>
                </c:pt>
                <c:pt idx="901">
                  <c:v>1.8445969982767707E-2</c:v>
                </c:pt>
                <c:pt idx="902">
                  <c:v>1.846564165900233E-2</c:v>
                </c:pt>
                <c:pt idx="903">
                  <c:v>1.848533428386645E-2</c:v>
                </c:pt>
                <c:pt idx="904">
                  <c:v>1.8505049297008469E-2</c:v>
                </c:pt>
                <c:pt idx="905">
                  <c:v>1.852478813799685E-2</c:v>
                </c:pt>
                <c:pt idx="906">
                  <c:v>1.854455224650664E-2</c:v>
                </c:pt>
                <c:pt idx="907">
                  <c:v>1.8564343062106303E-2</c:v>
                </c:pt>
                <c:pt idx="908">
                  <c:v>1.8584162024390949E-2</c:v>
                </c:pt>
                <c:pt idx="909">
                  <c:v>1.8604010572982332E-2</c:v>
                </c:pt>
                <c:pt idx="910">
                  <c:v>1.86314553249467E-2</c:v>
                </c:pt>
                <c:pt idx="911">
                  <c:v>1.8651379646179578E-2</c:v>
                </c:pt>
                <c:pt idx="912">
                  <c:v>1.8671338483962074E-2</c:v>
                </c:pt>
                <c:pt idx="913">
                  <c:v>1.8691333277462974E-2</c:v>
                </c:pt>
                <c:pt idx="914">
                  <c:v>1.8711365466330676E-2</c:v>
                </c:pt>
                <c:pt idx="915">
                  <c:v>1.8731436489893838E-2</c:v>
                </c:pt>
                <c:pt idx="916">
                  <c:v>1.8751547787561051E-2</c:v>
                </c:pt>
                <c:pt idx="917">
                  <c:v>1.8771700798980717E-2</c:v>
                </c:pt>
                <c:pt idx="918">
                  <c:v>1.8791896963481491E-2</c:v>
                </c:pt>
                <c:pt idx="919">
                  <c:v>1.8812137720551902E-2</c:v>
                </c:pt>
                <c:pt idx="920">
                  <c:v>1.8832424509600543E-2</c:v>
                </c:pt>
                <c:pt idx="921">
                  <c:v>1.8852758770275813E-2</c:v>
                </c:pt>
                <c:pt idx="922">
                  <c:v>1.8873141941826432E-2</c:v>
                </c:pt>
                <c:pt idx="923">
                  <c:v>1.889357546374093E-2</c:v>
                </c:pt>
                <c:pt idx="924">
                  <c:v>1.8914060775667707E-2</c:v>
                </c:pt>
                <c:pt idx="925">
                  <c:v>1.8934599316855483E-2</c:v>
                </c:pt>
                <c:pt idx="926">
                  <c:v>1.8955192526792786E-2</c:v>
                </c:pt>
                <c:pt idx="927">
                  <c:v>1.8975841844968144E-2</c:v>
                </c:pt>
                <c:pt idx="928">
                  <c:v>1.8996548711029959E-2</c:v>
                </c:pt>
                <c:pt idx="929">
                  <c:v>1.9017314564147014E-2</c:v>
                </c:pt>
                <c:pt idx="930">
                  <c:v>1.903814084396771E-2</c:v>
                </c:pt>
                <c:pt idx="931">
                  <c:v>1.9059028989980575E-2</c:v>
                </c:pt>
                <c:pt idx="932">
                  <c:v>1.9079980104264038E-2</c:v>
                </c:pt>
                <c:pt idx="933">
                  <c:v>1.9100939514151705E-2</c:v>
                </c:pt>
                <c:pt idx="934">
                  <c:v>1.9121865191502607E-2</c:v>
                </c:pt>
                <c:pt idx="935">
                  <c:v>1.9142757816892342E-2</c:v>
                </c:pt>
                <c:pt idx="936">
                  <c:v>1.9163618070416888E-2</c:v>
                </c:pt>
                <c:pt idx="937">
                  <c:v>1.9184446632252161E-2</c:v>
                </c:pt>
                <c:pt idx="938">
                  <c:v>1.9205244182733949E-2</c:v>
                </c:pt>
                <c:pt idx="939">
                  <c:v>1.9226011402038168E-2</c:v>
                </c:pt>
                <c:pt idx="940">
                  <c:v>1.9246748970500605E-2</c:v>
                </c:pt>
                <c:pt idx="941">
                  <c:v>1.9267457568297175E-2</c:v>
                </c:pt>
                <c:pt idx="942">
                  <c:v>1.9288137875683731E-2</c:v>
                </c:pt>
                <c:pt idx="943">
                  <c:v>1.930879057299606E-2</c:v>
                </c:pt>
                <c:pt idx="944">
                  <c:v>1.9329416340250205E-2</c:v>
                </c:pt>
                <c:pt idx="945">
                  <c:v>1.9350015857861891E-2</c:v>
                </c:pt>
                <c:pt idx="946">
                  <c:v>1.9370589806166905E-2</c:v>
                </c:pt>
                <c:pt idx="947">
                  <c:v>1.9391138865101354E-2</c:v>
                </c:pt>
                <c:pt idx="948">
                  <c:v>1.9411663715240834E-2</c:v>
                </c:pt>
                <c:pt idx="949">
                  <c:v>1.943216503660139E-2</c:v>
                </c:pt>
                <c:pt idx="950">
                  <c:v>1.9452643509518808E-2</c:v>
                </c:pt>
                <c:pt idx="951">
                  <c:v>1.9473099814328876E-2</c:v>
                </c:pt>
                <c:pt idx="952">
                  <c:v>1.9493534631127574E-2</c:v>
                </c:pt>
                <c:pt idx="953">
                  <c:v>1.9513948640170753E-2</c:v>
                </c:pt>
                <c:pt idx="954">
                  <c:v>1.9534342521634329E-2</c:v>
                </c:pt>
                <c:pt idx="955">
                  <c:v>1.9554716956013962E-2</c:v>
                </c:pt>
                <c:pt idx="956">
                  <c:v>1.9575072623405632E-2</c:v>
                </c:pt>
                <c:pt idx="957">
                  <c:v>1.9595410204065189E-2</c:v>
                </c:pt>
                <c:pt idx="958">
                  <c:v>1.9615730378248486E-2</c:v>
                </c:pt>
                <c:pt idx="959">
                  <c:v>1.9636033826131438E-2</c:v>
                </c:pt>
                <c:pt idx="960">
                  <c:v>1.9656321228049833E-2</c:v>
                </c:pt>
                <c:pt idx="961">
                  <c:v>1.9676593264179587E-2</c:v>
                </c:pt>
                <c:pt idx="962">
                  <c:v>1.9696850614856487E-2</c:v>
                </c:pt>
                <c:pt idx="963">
                  <c:v>1.9717093960176513E-2</c:v>
                </c:pt>
                <c:pt idx="964">
                  <c:v>1.9737323980555388E-2</c:v>
                </c:pt>
                <c:pt idx="965">
                  <c:v>1.9757541356248964E-2</c:v>
                </c:pt>
                <c:pt idx="966">
                  <c:v>1.9777746767353221E-2</c:v>
                </c:pt>
                <c:pt idx="967">
                  <c:v>1.9797940894203947E-2</c:v>
                </c:pt>
                <c:pt idx="968">
                  <c:v>1.9818124417056993E-2</c:v>
                </c:pt>
                <c:pt idx="969">
                  <c:v>1.9838298016088274E-2</c:v>
                </c:pt>
                <c:pt idx="970">
                  <c:v>1.9858462371633578E-2</c:v>
                </c:pt>
                <c:pt idx="971">
                  <c:v>1.9878618163868822E-2</c:v>
                </c:pt>
                <c:pt idx="972">
                  <c:v>1.9898766073049856E-2</c:v>
                </c:pt>
                <c:pt idx="973">
                  <c:v>1.9918906779512469E-2</c:v>
                </c:pt>
                <c:pt idx="974">
                  <c:v>1.9939040963432575E-2</c:v>
                </c:pt>
                <c:pt idx="975">
                  <c:v>1.9959169305066027E-2</c:v>
                </c:pt>
                <c:pt idx="976">
                  <c:v>1.997929248458874E-2</c:v>
                </c:pt>
                <c:pt idx="977">
                  <c:v>1.9999411182416438E-2</c:v>
                </c:pt>
                <c:pt idx="978">
                  <c:v>2.0019526078804972E-2</c:v>
                </c:pt>
                <c:pt idx="979">
                  <c:v>2.0039637853690451E-2</c:v>
                </c:pt>
                <c:pt idx="980">
                  <c:v>2.0059747187648469E-2</c:v>
                </c:pt>
                <c:pt idx="981">
                  <c:v>2.0079854760854943E-2</c:v>
                </c:pt>
                <c:pt idx="982">
                  <c:v>2.0099961253485787E-2</c:v>
                </c:pt>
                <c:pt idx="983">
                  <c:v>2.0120067345796855E-2</c:v>
                </c:pt>
                <c:pt idx="984">
                  <c:v>2.0140173718203869E-2</c:v>
                </c:pt>
                <c:pt idx="985">
                  <c:v>2.0160183474215998E-2</c:v>
                </c:pt>
                <c:pt idx="986">
                  <c:v>2.0179968781608437E-2</c:v>
                </c:pt>
                <c:pt idx="987">
                  <c:v>2.0199527984265941E-2</c:v>
                </c:pt>
                <c:pt idx="988">
                  <c:v>2.0218860192260379E-2</c:v>
                </c:pt>
                <c:pt idx="989">
                  <c:v>2.02379645160633E-2</c:v>
                </c:pt>
                <c:pt idx="990">
                  <c:v>2.0256840065826509E-2</c:v>
                </c:pt>
                <c:pt idx="991">
                  <c:v>2.0275485951861683E-2</c:v>
                </c:pt>
                <c:pt idx="992">
                  <c:v>2.0293901284480498E-2</c:v>
                </c:pt>
                <c:pt idx="993">
                  <c:v>2.031208517383476E-2</c:v>
                </c:pt>
                <c:pt idx="994">
                  <c:v>2.0330036730396017E-2</c:v>
                </c:pt>
                <c:pt idx="995">
                  <c:v>2.0347755064396011E-2</c:v>
                </c:pt>
                <c:pt idx="996">
                  <c:v>2.0365239286066483E-2</c:v>
                </c:pt>
                <c:pt idx="997">
                  <c:v>2.0382488505639174E-2</c:v>
                </c:pt>
                <c:pt idx="998">
                  <c:v>2.0399501833425759E-2</c:v>
                </c:pt>
                <c:pt idx="999">
                  <c:v>2.0416278379737918E-2</c:v>
                </c:pt>
                <c:pt idx="1000">
                  <c:v>2.0432817254967262E-2</c:v>
                </c:pt>
                <c:pt idx="1001">
                  <c:v>2.044911756918566E-2</c:v>
                </c:pt>
                <c:pt idx="1002">
                  <c:v>2.0465178432784725E-2</c:v>
                </c:pt>
                <c:pt idx="1003">
                  <c:v>2.0480998955996199E-2</c:v>
                </c:pt>
                <c:pt idx="1004">
                  <c:v>2.0496578249211694E-2</c:v>
                </c:pt>
                <c:pt idx="1005">
                  <c:v>2.0511915422583016E-2</c:v>
                </c:pt>
                <c:pt idx="1006">
                  <c:v>2.0527009586581713E-2</c:v>
                </c:pt>
                <c:pt idx="1007">
                  <c:v>2.0541859851279654E-2</c:v>
                </c:pt>
                <c:pt idx="1008">
                  <c:v>2.0556465327068452E-2</c:v>
                </c:pt>
                <c:pt idx="1009">
                  <c:v>2.0570825124179848E-2</c:v>
                </c:pt>
                <c:pt idx="1010">
                  <c:v>2.0584938352925519E-2</c:v>
                </c:pt>
                <c:pt idx="1011">
                  <c:v>2.0598804123617143E-2</c:v>
                </c:pt>
                <c:pt idx="1012">
                  <c:v>2.0612421546486459E-2</c:v>
                </c:pt>
                <c:pt idx="1013">
                  <c:v>2.0625789731845146E-2</c:v>
                </c:pt>
                <c:pt idx="1014">
                  <c:v>2.0638907790084815E-2</c:v>
                </c:pt>
                <c:pt idx="1015">
                  <c:v>2.06517748311974E-2</c:v>
                </c:pt>
                <c:pt idx="1016">
                  <c:v>2.0664389965894259E-2</c:v>
                </c:pt>
                <c:pt idx="1017">
                  <c:v>2.0676752304167323E-2</c:v>
                </c:pt>
                <c:pt idx="1018">
                  <c:v>2.068886095632827E-2</c:v>
                </c:pt>
                <c:pt idx="1019">
                  <c:v>2.0700715032688777E-2</c:v>
                </c:pt>
                <c:pt idx="1020">
                  <c:v>2.071231364356052E-2</c:v>
                </c:pt>
                <c:pt idx="1021">
                  <c:v>2.0723655899335114E-2</c:v>
                </c:pt>
                <c:pt idx="1022">
                  <c:v>2.0734740910164362E-2</c:v>
                </c:pt>
                <c:pt idx="1023">
                  <c:v>2.0745567786280006E-2</c:v>
                </c:pt>
                <c:pt idx="1024">
                  <c:v>2.0756135638153594E-2</c:v>
                </c:pt>
                <c:pt idx="1025">
                  <c:v>2.0766443575936933E-2</c:v>
                </c:pt>
                <c:pt idx="1026">
                  <c:v>2.0776490710021633E-2</c:v>
                </c:pt>
                <c:pt idx="1027">
                  <c:v>2.0786276150639438E-2</c:v>
                </c:pt>
                <c:pt idx="1028">
                  <c:v>2.0795799008102023E-2</c:v>
                </c:pt>
                <c:pt idx="1029">
                  <c:v>2.0805058392641129E-2</c:v>
                </c:pt>
                <c:pt idx="1030">
                  <c:v>2.081405341464837E-2</c:v>
                </c:pt>
                <c:pt idx="1031">
                  <c:v>2.0822783184355487E-2</c:v>
                </c:pt>
                <c:pt idx="1032">
                  <c:v>2.0831246812154092E-2</c:v>
                </c:pt>
                <c:pt idx="1033">
                  <c:v>2.083944340819599E-2</c:v>
                </c:pt>
                <c:pt idx="1034">
                  <c:v>2.0847372082792859E-2</c:v>
                </c:pt>
                <c:pt idx="1035">
                  <c:v>2.0855031946336311E-2</c:v>
                </c:pt>
                <c:pt idx="1036">
                  <c:v>2.0862422109058087E-2</c:v>
                </c:pt>
                <c:pt idx="1037">
                  <c:v>2.0869597128596595E-2</c:v>
                </c:pt>
                <c:pt idx="1038">
                  <c:v>2.0876676145729078E-2</c:v>
                </c:pt>
                <c:pt idx="1039">
                  <c:v>2.0883663668529451E-2</c:v>
                </c:pt>
                <c:pt idx="1040">
                  <c:v>2.0890559949515719E-2</c:v>
                </c:pt>
                <c:pt idx="1041">
                  <c:v>2.0897365240806209E-2</c:v>
                </c:pt>
                <c:pt idx="1042">
                  <c:v>2.0904079794599184E-2</c:v>
                </c:pt>
                <c:pt idx="1043">
                  <c:v>2.0910703863252778E-2</c:v>
                </c:pt>
                <c:pt idx="1044">
                  <c:v>2.0917237698965252E-2</c:v>
                </c:pt>
                <c:pt idx="1045">
                  <c:v>2.0923681554014806E-2</c:v>
                </c:pt>
                <c:pt idx="1046">
                  <c:v>2.0930035680599701E-2</c:v>
                </c:pt>
                <c:pt idx="1047">
                  <c:v>2.0936300330918201E-2</c:v>
                </c:pt>
                <c:pt idx="1048">
                  <c:v>2.0942475757408374E-2</c:v>
                </c:pt>
                <c:pt idx="1049">
                  <c:v>2.0948562212188548E-2</c:v>
                </c:pt>
                <c:pt idx="1050">
                  <c:v>2.0954559947616858E-2</c:v>
                </c:pt>
                <c:pt idx="1051">
                  <c:v>2.0960469215811628E-2</c:v>
                </c:pt>
                <c:pt idx="1052">
                  <c:v>2.0966290269130994E-2</c:v>
                </c:pt>
                <c:pt idx="1053">
                  <c:v>2.0972023359693281E-2</c:v>
                </c:pt>
                <c:pt idx="1054">
                  <c:v>2.0977668739936561E-2</c:v>
                </c:pt>
                <c:pt idx="1055">
                  <c:v>2.098322666197916E-2</c:v>
                </c:pt>
                <c:pt idx="1056">
                  <c:v>2.0988697378179211E-2</c:v>
                </c:pt>
                <c:pt idx="1057">
                  <c:v>2.0994081140655041E-2</c:v>
                </c:pt>
                <c:pt idx="1058">
                  <c:v>2.0999378201844721E-2</c:v>
                </c:pt>
                <c:pt idx="1059">
                  <c:v>2.100458881378664E-2</c:v>
                </c:pt>
                <c:pt idx="1060">
                  <c:v>2.1009713228918869E-2</c:v>
                </c:pt>
                <c:pt idx="1061">
                  <c:v>2.1014751699359735E-2</c:v>
                </c:pt>
                <c:pt idx="1062">
                  <c:v>2.1019704477387435E-2</c:v>
                </c:pt>
                <c:pt idx="1063">
                  <c:v>2.1024571815360105E-2</c:v>
                </c:pt>
                <c:pt idx="1064">
                  <c:v>2.1029353965396069E-2</c:v>
                </c:pt>
                <c:pt idx="1065">
                  <c:v>2.10340511799334E-2</c:v>
                </c:pt>
                <c:pt idx="1066">
                  <c:v>2.103866371093055E-2</c:v>
                </c:pt>
                <c:pt idx="1067">
                  <c:v>2.1043191810905526E-2</c:v>
                </c:pt>
                <c:pt idx="1068">
                  <c:v>2.1047635732056591E-2</c:v>
                </c:pt>
                <c:pt idx="1069">
                  <c:v>2.1051995726582007E-2</c:v>
                </c:pt>
                <c:pt idx="1070">
                  <c:v>2.1056272046759972E-2</c:v>
                </c:pt>
                <c:pt idx="1071">
                  <c:v>2.1060464944868684E-2</c:v>
                </c:pt>
                <c:pt idx="1072">
                  <c:v>2.106457467302647E-2</c:v>
                </c:pt>
                <c:pt idx="1073">
                  <c:v>2.1068601483671401E-2</c:v>
                </c:pt>
                <c:pt idx="1074">
                  <c:v>2.1072545629001738E-2</c:v>
                </c:pt>
                <c:pt idx="1075">
                  <c:v>2.1076407361215743E-2</c:v>
                </c:pt>
                <c:pt idx="1076">
                  <c:v>2.1080186932671552E-2</c:v>
                </c:pt>
                <c:pt idx="1077">
                  <c:v>2.1083884595567426E-2</c:v>
                </c:pt>
                <c:pt idx="1078">
                  <c:v>2.1087500602181564E-2</c:v>
                </c:pt>
                <c:pt idx="1079">
                  <c:v>2.1091035204632291E-2</c:v>
                </c:pt>
                <c:pt idx="1080">
                  <c:v>2.1094488655277743E-2</c:v>
                </c:pt>
                <c:pt idx="1081">
                  <c:v>2.1097861206396118E-2</c:v>
                </c:pt>
                <c:pt idx="1082">
                  <c:v>2.110115311034555E-2</c:v>
                </c:pt>
                <c:pt idx="1083">
                  <c:v>2.1104364619084492E-2</c:v>
                </c:pt>
                <c:pt idx="1084">
                  <c:v>2.1107495985130953E-2</c:v>
                </c:pt>
                <c:pt idx="1085">
                  <c:v>2.1110547460683193E-2</c:v>
                </c:pt>
                <c:pt idx="1086">
                  <c:v>2.111351929785954E-2</c:v>
                </c:pt>
                <c:pt idx="1087">
                  <c:v>2.1116411749098063E-2</c:v>
                </c:pt>
                <c:pt idx="1088">
                  <c:v>2.1119225066597025E-2</c:v>
                </c:pt>
                <c:pt idx="1089">
                  <c:v>2.1121959502554688E-2</c:v>
                </c:pt>
                <c:pt idx="1090">
                  <c:v>2.1124615309249251E-2</c:v>
                </c:pt>
                <c:pt idx="1091">
                  <c:v>2.1127192738958911E-2</c:v>
                </c:pt>
                <c:pt idx="1092">
                  <c:v>2.1129692044041803E-2</c:v>
                </c:pt>
                <c:pt idx="1093">
                  <c:v>2.1132113476456382E-2</c:v>
                </c:pt>
                <c:pt idx="1094">
                  <c:v>2.113445728880059E-2</c:v>
                </c:pt>
                <c:pt idx="1095">
                  <c:v>2.1136723733112817E-2</c:v>
                </c:pt>
                <c:pt idx="1096">
                  <c:v>2.1138913061671261E-2</c:v>
                </c:pt>
                <c:pt idx="1097">
                  <c:v>2.1141025526913992E-2</c:v>
                </c:pt>
                <c:pt idx="1098">
                  <c:v>2.1143061380879402E-2</c:v>
                </c:pt>
                <c:pt idx="1099">
                  <c:v>2.1145020875845688E-2</c:v>
                </c:pt>
                <c:pt idx="1100">
                  <c:v>2.1146904264170985E-2</c:v>
                </c:pt>
                <c:pt idx="1101">
                  <c:v>2.1148711797973618E-2</c:v>
                </c:pt>
                <c:pt idx="1102">
                  <c:v>2.1150684991662061E-2</c:v>
                </c:pt>
                <c:pt idx="1103">
                  <c:v>2.1152330829767862E-2</c:v>
                </c:pt>
                <c:pt idx="1104">
                  <c:v>2.1153901606236758E-2</c:v>
                </c:pt>
                <c:pt idx="1105">
                  <c:v>2.1155397573346946E-2</c:v>
                </c:pt>
                <c:pt idx="1106">
                  <c:v>2.1156818983376624E-2</c:v>
                </c:pt>
                <c:pt idx="1107">
                  <c:v>2.1158166088524055E-2</c:v>
                </c:pt>
                <c:pt idx="1108">
                  <c:v>2.1159439141067438E-2</c:v>
                </c:pt>
                <c:pt idx="1109">
                  <c:v>2.116063839328497E-2</c:v>
                </c:pt>
                <c:pt idx="1110">
                  <c:v>2.1161764097294977E-2</c:v>
                </c:pt>
                <c:pt idx="1111">
                  <c:v>2.1162816505615467E-2</c:v>
                </c:pt>
                <c:pt idx="1112">
                  <c:v>2.1163795870364766E-2</c:v>
                </c:pt>
                <c:pt idx="1113">
                  <c:v>2.1164702443741135E-2</c:v>
                </c:pt>
                <c:pt idx="1114">
                  <c:v>2.1165536478102709E-2</c:v>
                </c:pt>
                <c:pt idx="1115">
                  <c:v>2.1166298225567814E-2</c:v>
                </c:pt>
                <c:pt idx="1116">
                  <c:v>2.1166987938574522E-2</c:v>
                </c:pt>
                <c:pt idx="1117">
                  <c:v>2.1167605869321093E-2</c:v>
                </c:pt>
                <c:pt idx="1118">
                  <c:v>2.1168152270005791E-2</c:v>
                </c:pt>
                <c:pt idx="1119">
                  <c:v>2.1168627392906814E-2</c:v>
                </c:pt>
                <c:pt idx="1120">
                  <c:v>2.1169031490222423E-2</c:v>
                </c:pt>
                <c:pt idx="1121">
                  <c:v>2.116936481439069E-2</c:v>
                </c:pt>
                <c:pt idx="1122">
                  <c:v>2.116962761752994E-2</c:v>
                </c:pt>
                <c:pt idx="1123">
                  <c:v>2.1169820151838437E-2</c:v>
                </c:pt>
                <c:pt idx="1124">
                  <c:v>2.1169942669754249E-2</c:v>
                </c:pt>
                <c:pt idx="1125">
                  <c:v>2.1169995423395704E-2</c:v>
                </c:pt>
                <c:pt idx="1126">
                  <c:v>2.1169978665041E-2</c:v>
                </c:pt>
                <c:pt idx="1127">
                  <c:v>2.1169892647128208E-2</c:v>
                </c:pt>
                <c:pt idx="1128">
                  <c:v>2.1169737621535845E-2</c:v>
                </c:pt>
                <c:pt idx="1129">
                  <c:v>2.1169513840861853E-2</c:v>
                </c:pt>
                <c:pt idx="1130">
                  <c:v>2.116922155722456E-2</c:v>
                </c:pt>
                <c:pt idx="1131">
                  <c:v>2.1168861022902163E-2</c:v>
                </c:pt>
                <c:pt idx="1132">
                  <c:v>2.1168432490252798E-2</c:v>
                </c:pt>
                <c:pt idx="1133">
                  <c:v>2.1167936211314853E-2</c:v>
                </c:pt>
                <c:pt idx="1134">
                  <c:v>2.1167372438446463E-2</c:v>
                </c:pt>
                <c:pt idx="1135">
                  <c:v>2.1166741424005764E-2</c:v>
                </c:pt>
                <c:pt idx="1136">
                  <c:v>2.1166043420191016E-2</c:v>
                </c:pt>
                <c:pt idx="1137">
                  <c:v>2.1165278679120547E-2</c:v>
                </c:pt>
                <c:pt idx="1138">
                  <c:v>2.1164447453232427E-2</c:v>
                </c:pt>
                <c:pt idx="1139">
                  <c:v>2.1163549994724917E-2</c:v>
                </c:pt>
                <c:pt idx="1140">
                  <c:v>2.1162586555796281E-2</c:v>
                </c:pt>
                <c:pt idx="1141">
                  <c:v>2.1161557388804653E-2</c:v>
                </c:pt>
                <c:pt idx="1142">
                  <c:v>2.116046274602823E-2</c:v>
                </c:pt>
                <c:pt idx="1143">
                  <c:v>2.1159302879665276E-2</c:v>
                </c:pt>
                <c:pt idx="1144">
                  <c:v>2.1158078041834116E-2</c:v>
                </c:pt>
                <c:pt idx="1145">
                  <c:v>2.1156788485052758E-2</c:v>
                </c:pt>
                <c:pt idx="1146">
                  <c:v>2.115543446135959E-2</c:v>
                </c:pt>
                <c:pt idx="1147">
                  <c:v>2.1154016223192684E-2</c:v>
                </c:pt>
                <c:pt idx="1148">
                  <c:v>2.1152534022670366E-2</c:v>
                </c:pt>
                <c:pt idx="1149">
                  <c:v>2.115098811215077E-2</c:v>
                </c:pt>
                <c:pt idx="1150">
                  <c:v>2.1149378743832159E-2</c:v>
                </c:pt>
                <c:pt idx="1151">
                  <c:v>2.1147706169912794E-2</c:v>
                </c:pt>
                <c:pt idx="1152">
                  <c:v>2.1145970642910683E-2</c:v>
                </c:pt>
                <c:pt idx="1153">
                  <c:v>2.1144172414704343E-2</c:v>
                </c:pt>
                <c:pt idx="1154">
                  <c:v>2.1142040843704635E-2</c:v>
                </c:pt>
                <c:pt idx="1155">
                  <c:v>2.1140109105814986E-2</c:v>
                </c:pt>
                <c:pt idx="1156">
                  <c:v>2.1138115459606865E-2</c:v>
                </c:pt>
                <c:pt idx="1157">
                  <c:v>2.1136060157438408E-2</c:v>
                </c:pt>
                <c:pt idx="1158">
                  <c:v>2.1133943451667747E-2</c:v>
                </c:pt>
                <c:pt idx="1159">
                  <c:v>2.113176559441321E-2</c:v>
                </c:pt>
                <c:pt idx="1160">
                  <c:v>2.112952683803293E-2</c:v>
                </c:pt>
                <c:pt idx="1161">
                  <c:v>2.1127227434805107E-2</c:v>
                </c:pt>
                <c:pt idx="1162">
                  <c:v>2.1124867636848066E-2</c:v>
                </c:pt>
                <c:pt idx="1163">
                  <c:v>2.1122447696599878E-2</c:v>
                </c:pt>
                <c:pt idx="1164">
                  <c:v>2.1119967866178868E-2</c:v>
                </c:pt>
                <c:pt idx="1165">
                  <c:v>2.1117428397863236E-2</c:v>
                </c:pt>
                <c:pt idx="1166">
                  <c:v>2.111482954393118E-2</c:v>
                </c:pt>
                <c:pt idx="1167">
                  <c:v>2.1112171556580961E-2</c:v>
                </c:pt>
                <c:pt idx="1168">
                  <c:v>2.1109454688250651E-2</c:v>
                </c:pt>
                <c:pt idx="1169">
                  <c:v>2.1106679191138511E-2</c:v>
                </c:pt>
                <c:pt idx="1170">
                  <c:v>2.1105498010289381E-2</c:v>
                </c:pt>
                <c:pt idx="1171">
                  <c:v>2.1100953319201921E-2</c:v>
                </c:pt>
                <c:pt idx="1172">
                  <c:v>2.1098003449013802E-2</c:v>
                </c:pt>
                <c:pt idx="1173">
                  <c:v>2.1094995959076712E-2</c:v>
                </c:pt>
                <c:pt idx="1174">
                  <c:v>2.1091931101668848E-2</c:v>
                </c:pt>
                <c:pt idx="1175">
                  <c:v>2.1088809128908537E-2</c:v>
                </c:pt>
                <c:pt idx="1176">
                  <c:v>2.1085630293153912E-2</c:v>
                </c:pt>
                <c:pt idx="1177">
                  <c:v>2.10823948465233E-2</c:v>
                </c:pt>
                <c:pt idx="1178">
                  <c:v>2.1079103041454772E-2</c:v>
                </c:pt>
                <c:pt idx="1179">
                  <c:v>2.1075755130226526E-2</c:v>
                </c:pt>
                <c:pt idx="1180">
                  <c:v>2.1072351364956887E-2</c:v>
                </c:pt>
                <c:pt idx="1181">
                  <c:v>2.1068891997844119E-2</c:v>
                </c:pt>
                <c:pt idx="1182">
                  <c:v>2.1065377281406228E-2</c:v>
                </c:pt>
                <c:pt idx="1183">
                  <c:v>2.106180746776154E-2</c:v>
                </c:pt>
                <c:pt idx="1184">
                  <c:v>2.1058182809108317E-2</c:v>
                </c:pt>
                <c:pt idx="1185">
                  <c:v>2.105450355788463E-2</c:v>
                </c:pt>
                <c:pt idx="1186">
                  <c:v>2.1050769966048932E-2</c:v>
                </c:pt>
                <c:pt idx="1187">
                  <c:v>2.1046982286119231E-2</c:v>
                </c:pt>
                <c:pt idx="1188">
                  <c:v>2.1043140770293789E-2</c:v>
                </c:pt>
                <c:pt idx="1189">
                  <c:v>2.1039245670770867E-2</c:v>
                </c:pt>
                <c:pt idx="1190">
                  <c:v>2.1035297239908601E-2</c:v>
                </c:pt>
                <c:pt idx="1191">
                  <c:v>2.1031295729825317E-2</c:v>
                </c:pt>
                <c:pt idx="1192">
                  <c:v>2.1027241392959084E-2</c:v>
                </c:pt>
                <c:pt idx="1193">
                  <c:v>2.1023133379589609E-2</c:v>
                </c:pt>
                <c:pt idx="1194">
                  <c:v>2.1018965373968967E-2</c:v>
                </c:pt>
                <c:pt idx="1195">
                  <c:v>2.1014736483611074E-2</c:v>
                </c:pt>
                <c:pt idx="1196">
                  <c:v>2.1010446916189807E-2</c:v>
                </c:pt>
                <c:pt idx="1197">
                  <c:v>2.1006096879219172E-2</c:v>
                </c:pt>
                <c:pt idx="1198">
                  <c:v>2.1001686580293111E-2</c:v>
                </c:pt>
                <c:pt idx="1199">
                  <c:v>2.0997216227005566E-2</c:v>
                </c:pt>
                <c:pt idx="1200">
                  <c:v>2.099268602695048E-2</c:v>
                </c:pt>
                <c:pt idx="1201">
                  <c:v>2.0988096187561922E-2</c:v>
                </c:pt>
                <c:pt idx="1202">
                  <c:v>2.0983446916593707E-2</c:v>
                </c:pt>
                <c:pt idx="1203">
                  <c:v>2.0978738421559839E-2</c:v>
                </c:pt>
                <c:pt idx="1204">
                  <c:v>2.0973970909894391E-2</c:v>
                </c:pt>
                <c:pt idx="1205">
                  <c:v>2.0969144589351174E-2</c:v>
                </c:pt>
                <c:pt idx="1206">
                  <c:v>2.0964073537879102E-2</c:v>
                </c:pt>
                <c:pt idx="1207">
                  <c:v>2.0959113000165175E-2</c:v>
                </c:pt>
                <c:pt idx="1208">
                  <c:v>2.0954094328899942E-2</c:v>
                </c:pt>
                <c:pt idx="1209">
                  <c:v>2.0949017731703989E-2</c:v>
                </c:pt>
                <c:pt idx="1210">
                  <c:v>2.0943883416144615E-2</c:v>
                </c:pt>
                <c:pt idx="1211">
                  <c:v>2.0938691589842406E-2</c:v>
                </c:pt>
                <c:pt idx="1212">
                  <c:v>2.0933442460391305E-2</c:v>
                </c:pt>
                <c:pt idx="1213">
                  <c:v>2.0928136235385253E-2</c:v>
                </c:pt>
                <c:pt idx="1214">
                  <c:v>2.0922773122444838E-2</c:v>
                </c:pt>
                <c:pt idx="1215">
                  <c:v>2.0917353329164001E-2</c:v>
                </c:pt>
                <c:pt idx="1216">
                  <c:v>2.0911877063136686E-2</c:v>
                </c:pt>
                <c:pt idx="1217">
                  <c:v>2.0906344532010124E-2</c:v>
                </c:pt>
                <c:pt idx="1218">
                  <c:v>2.0900755943324967E-2</c:v>
                </c:pt>
                <c:pt idx="1219">
                  <c:v>2.0895111504701802E-2</c:v>
                </c:pt>
                <c:pt idx="1220">
                  <c:v>2.0889411423761217E-2</c:v>
                </c:pt>
                <c:pt idx="1221">
                  <c:v>2.0879961656312673E-2</c:v>
                </c:pt>
                <c:pt idx="1222">
                  <c:v>2.0874127983487867E-2</c:v>
                </c:pt>
                <c:pt idx="1223">
                  <c:v>2.086823938627802E-2</c:v>
                </c:pt>
                <c:pt idx="1224">
                  <c:v>2.0862296072357012E-2</c:v>
                </c:pt>
                <c:pt idx="1225">
                  <c:v>2.0856298248999039E-2</c:v>
                </c:pt>
                <c:pt idx="1226">
                  <c:v>2.085024612427766E-2</c:v>
                </c:pt>
                <c:pt idx="1227">
                  <c:v>2.0844139905307202E-2</c:v>
                </c:pt>
                <c:pt idx="1228">
                  <c:v>2.0837979799841477E-2</c:v>
                </c:pt>
                <c:pt idx="1229">
                  <c:v>2.0831766015394493E-2</c:v>
                </c:pt>
                <c:pt idx="1230">
                  <c:v>2.0825498759720062E-2</c:v>
                </c:pt>
                <c:pt idx="1231">
                  <c:v>2.0819178240092384E-2</c:v>
                </c:pt>
                <c:pt idx="1232">
                  <c:v>2.0812804664345208E-2</c:v>
                </c:pt>
                <c:pt idx="1233">
                  <c:v>2.0806378239912604E-2</c:v>
                </c:pt>
                <c:pt idx="1234">
                  <c:v>2.079989917446845E-2</c:v>
                </c:pt>
                <c:pt idx="1235">
                  <c:v>2.0793367675446817E-2</c:v>
                </c:pt>
                <c:pt idx="1236">
                  <c:v>2.0786783950521581E-2</c:v>
                </c:pt>
                <c:pt idx="1237">
                  <c:v>2.0780148207286686E-2</c:v>
                </c:pt>
                <c:pt idx="1238">
                  <c:v>2.0773460653176201E-2</c:v>
                </c:pt>
                <c:pt idx="1239">
                  <c:v>2.0766721496023877E-2</c:v>
                </c:pt>
                <c:pt idx="1240">
                  <c:v>2.0759930943023974E-2</c:v>
                </c:pt>
                <c:pt idx="1241">
                  <c:v>2.075308920209018E-2</c:v>
                </c:pt>
                <c:pt idx="1242">
                  <c:v>2.0746196480656565E-2</c:v>
                </c:pt>
                <c:pt idx="1243">
                  <c:v>2.0739252986237133E-2</c:v>
                </c:pt>
                <c:pt idx="1244">
                  <c:v>2.07322589265857E-2</c:v>
                </c:pt>
                <c:pt idx="1245">
                  <c:v>2.07252145090564E-2</c:v>
                </c:pt>
                <c:pt idx="1246">
                  <c:v>2.071811994132311E-2</c:v>
                </c:pt>
                <c:pt idx="1247">
                  <c:v>2.0710975431059708E-2</c:v>
                </c:pt>
                <c:pt idx="1248">
                  <c:v>2.0703781185620329E-2</c:v>
                </c:pt>
                <c:pt idx="1249">
                  <c:v>2.0696537412758786E-2</c:v>
                </c:pt>
                <c:pt idx="1250">
                  <c:v>2.0689244320069022E-2</c:v>
                </c:pt>
                <c:pt idx="1251">
                  <c:v>2.0681902114985107E-2</c:v>
                </c:pt>
                <c:pt idx="1252">
                  <c:v>2.0674511005180918E-2</c:v>
                </c:pt>
                <c:pt idx="1253">
                  <c:v>2.0667071198090525E-2</c:v>
                </c:pt>
                <c:pt idx="1254">
                  <c:v>2.0659582901467743E-2</c:v>
                </c:pt>
                <c:pt idx="1255">
                  <c:v>2.0652046322746642E-2</c:v>
                </c:pt>
                <c:pt idx="1256">
                  <c:v>2.0644461669441228E-2</c:v>
                </c:pt>
                <c:pt idx="1257">
                  <c:v>2.0636829149465186E-2</c:v>
                </c:pt>
                <c:pt idx="1258">
                  <c:v>2.0629148970092714E-2</c:v>
                </c:pt>
                <c:pt idx="1259">
                  <c:v>2.0621421338917756E-2</c:v>
                </c:pt>
                <c:pt idx="1260">
                  <c:v>2.0613646463534252E-2</c:v>
                </c:pt>
                <c:pt idx="1261">
                  <c:v>2.0605824551696017E-2</c:v>
                </c:pt>
                <c:pt idx="1262">
                  <c:v>2.0597955810677249E-2</c:v>
                </c:pt>
                <c:pt idx="1263">
                  <c:v>2.0590040448151825E-2</c:v>
                </c:pt>
                <c:pt idx="1264">
                  <c:v>2.0582078671953496E-2</c:v>
                </c:pt>
                <c:pt idx="1265">
                  <c:v>2.0574070689196589E-2</c:v>
                </c:pt>
                <c:pt idx="1266">
                  <c:v>2.0566016707794788E-2</c:v>
                </c:pt>
                <c:pt idx="1267">
                  <c:v>2.0557916935342035E-2</c:v>
                </c:pt>
                <c:pt idx="1268">
                  <c:v>2.0549771579192466E-2</c:v>
                </c:pt>
                <c:pt idx="1269">
                  <c:v>2.0541580846940022E-2</c:v>
                </c:pt>
                <c:pt idx="1270">
                  <c:v>2.0533344946418453E-2</c:v>
                </c:pt>
                <c:pt idx="1271">
                  <c:v>2.0525064084901956E-2</c:v>
                </c:pt>
                <c:pt idx="1272">
                  <c:v>2.0516738469984475E-2</c:v>
                </c:pt>
                <c:pt idx="1273">
                  <c:v>2.0508368309579694E-2</c:v>
                </c:pt>
                <c:pt idx="1274">
                  <c:v>2.0499953810881877E-2</c:v>
                </c:pt>
                <c:pt idx="1275">
                  <c:v>2.0491495181484964E-2</c:v>
                </c:pt>
                <c:pt idx="1276">
                  <c:v>2.0482992629222707E-2</c:v>
                </c:pt>
                <c:pt idx="1277">
                  <c:v>2.0474446361529175E-2</c:v>
                </c:pt>
                <c:pt idx="1278">
                  <c:v>2.0465856585918374E-2</c:v>
                </c:pt>
                <c:pt idx="1279">
                  <c:v>2.0457223509984246E-2</c:v>
                </c:pt>
                <c:pt idx="1280">
                  <c:v>2.0448547341480605E-2</c:v>
                </c:pt>
                <c:pt idx="1281">
                  <c:v>2.0439828287601713E-2</c:v>
                </c:pt>
                <c:pt idx="1282">
                  <c:v>2.0431066556341193E-2</c:v>
                </c:pt>
                <c:pt idx="1283">
                  <c:v>2.0422262354973242E-2</c:v>
                </c:pt>
                <c:pt idx="1284">
                  <c:v>2.0413415891171738E-2</c:v>
                </c:pt>
                <c:pt idx="1285">
                  <c:v>2.0404527372530623E-2</c:v>
                </c:pt>
                <c:pt idx="1286">
                  <c:v>2.039559700664384E-2</c:v>
                </c:pt>
                <c:pt idx="1287">
                  <c:v>2.0386625000945457E-2</c:v>
                </c:pt>
                <c:pt idx="1288">
                  <c:v>2.0377611563269227E-2</c:v>
                </c:pt>
                <c:pt idx="1289">
                  <c:v>2.0368556900889345E-2</c:v>
                </c:pt>
                <c:pt idx="1290">
                  <c:v>2.0359461221639563E-2</c:v>
                </c:pt>
                <c:pt idx="1291">
                  <c:v>2.0350324732794078E-2</c:v>
                </c:pt>
                <c:pt idx="1292">
                  <c:v>2.0341147642266577E-2</c:v>
                </c:pt>
                <c:pt idx="1293">
                  <c:v>2.0331930157331257E-2</c:v>
                </c:pt>
                <c:pt idx="1294">
                  <c:v>2.0322672485741933E-2</c:v>
                </c:pt>
                <c:pt idx="1295">
                  <c:v>2.031337483501261E-2</c:v>
                </c:pt>
                <c:pt idx="1296">
                  <c:v>2.0304037412817166E-2</c:v>
                </c:pt>
                <c:pt idx="1297">
                  <c:v>2.0294660426509736E-2</c:v>
                </c:pt>
                <c:pt idx="1298">
                  <c:v>2.028524408392407E-2</c:v>
                </c:pt>
                <c:pt idx="1299">
                  <c:v>2.0275788592414301E-2</c:v>
                </c:pt>
                <c:pt idx="1300">
                  <c:v>2.0266294159574372E-2</c:v>
                </c:pt>
                <c:pt idx="1301">
                  <c:v>2.0256760993158096E-2</c:v>
                </c:pt>
                <c:pt idx="1302">
                  <c:v>2.0247189300599544E-2</c:v>
                </c:pt>
                <c:pt idx="1303">
                  <c:v>2.0237579289492658E-2</c:v>
                </c:pt>
                <c:pt idx="1304">
                  <c:v>2.0227931167351443E-2</c:v>
                </c:pt>
                <c:pt idx="1305">
                  <c:v>2.0218245141849778E-2</c:v>
                </c:pt>
                <c:pt idx="1306">
                  <c:v>2.0208521420581604E-2</c:v>
                </c:pt>
                <c:pt idx="1307">
                  <c:v>2.0198760210980993E-2</c:v>
                </c:pt>
                <c:pt idx="1308">
                  <c:v>2.0188961720801757E-2</c:v>
                </c:pt>
                <c:pt idx="1309">
                  <c:v>2.0179126157318095E-2</c:v>
                </c:pt>
                <c:pt idx="1310">
                  <c:v>2.0169253728363756E-2</c:v>
                </c:pt>
                <c:pt idx="1311">
                  <c:v>2.015934464161262E-2</c:v>
                </c:pt>
                <c:pt idx="1312">
                  <c:v>2.0149399104258947E-2</c:v>
                </c:pt>
                <c:pt idx="1313">
                  <c:v>2.0139417324216424E-2</c:v>
                </c:pt>
                <c:pt idx="1314">
                  <c:v>2.0129399508759249E-2</c:v>
                </c:pt>
                <c:pt idx="1315">
                  <c:v>2.0119345865721172E-2</c:v>
                </c:pt>
                <c:pt idx="1316">
                  <c:v>2.0109256602616199E-2</c:v>
                </c:pt>
                <c:pt idx="1317">
                  <c:v>2.0099131926958336E-2</c:v>
                </c:pt>
                <c:pt idx="1318">
                  <c:v>2.0088972046421461E-2</c:v>
                </c:pt>
                <c:pt idx="1319">
                  <c:v>2.0078777168279771E-2</c:v>
                </c:pt>
                <c:pt idx="1320">
                  <c:v>2.006854750052689E-2</c:v>
                </c:pt>
                <c:pt idx="1321">
                  <c:v>2.0058283250357078E-2</c:v>
                </c:pt>
                <c:pt idx="1322">
                  <c:v>2.0047984625684023E-2</c:v>
                </c:pt>
                <c:pt idx="1323">
                  <c:v>2.0037651833861858E-2</c:v>
                </c:pt>
                <c:pt idx="1324">
                  <c:v>2.0027285082564461E-2</c:v>
                </c:pt>
                <c:pt idx="1325">
                  <c:v>2.0016884579145966E-2</c:v>
                </c:pt>
                <c:pt idx="1326">
                  <c:v>2.0006450531440123E-2</c:v>
                </c:pt>
                <c:pt idx="1327">
                  <c:v>1.9995983147040874E-2</c:v>
                </c:pt>
                <c:pt idx="1328">
                  <c:v>1.9985482633302354E-2</c:v>
                </c:pt>
                <c:pt idx="1329">
                  <c:v>1.9974949197978376E-2</c:v>
                </c:pt>
                <c:pt idx="1330">
                  <c:v>1.9964383048423073E-2</c:v>
                </c:pt>
                <c:pt idx="1331">
                  <c:v>1.9953784392470197E-2</c:v>
                </c:pt>
                <c:pt idx="1332">
                  <c:v>1.9943153437473882E-2</c:v>
                </c:pt>
                <c:pt idx="1333">
                  <c:v>1.993249039118794E-2</c:v>
                </c:pt>
                <c:pt idx="1334">
                  <c:v>1.9921795461046443E-2</c:v>
                </c:pt>
                <c:pt idx="1335">
                  <c:v>1.9911068854723268E-2</c:v>
                </c:pt>
                <c:pt idx="1336">
                  <c:v>1.9900310779652486E-2</c:v>
                </c:pt>
                <c:pt idx="1337">
                  <c:v>1.9889521443667846E-2</c:v>
                </c:pt>
                <c:pt idx="1338">
                  <c:v>1.9878701054043546E-2</c:v>
                </c:pt>
                <c:pt idx="1339">
                  <c:v>1.9867849818533401E-2</c:v>
                </c:pt>
                <c:pt idx="1340">
                  <c:v>1.9856967944651416E-2</c:v>
                </c:pt>
                <c:pt idx="1341">
                  <c:v>1.9846055639911597E-2</c:v>
                </c:pt>
                <c:pt idx="1342">
                  <c:v>1.9835113111987823E-2</c:v>
                </c:pt>
                <c:pt idx="1343">
                  <c:v>1.9824140568474036E-2</c:v>
                </c:pt>
                <c:pt idx="1344">
                  <c:v>1.9813138216724369E-2</c:v>
                </c:pt>
                <c:pt idx="1345">
                  <c:v>1.9802106264652508E-2</c:v>
                </c:pt>
                <c:pt idx="1346">
                  <c:v>1.9791044919612588E-2</c:v>
                </c:pt>
                <c:pt idx="1347">
                  <c:v>1.9779954389118615E-2</c:v>
                </c:pt>
                <c:pt idx="1348">
                  <c:v>1.9768834880844466E-2</c:v>
                </c:pt>
                <c:pt idx="1349">
                  <c:v>1.975768660246402E-2</c:v>
                </c:pt>
                <c:pt idx="1350">
                  <c:v>1.974650976133141E-2</c:v>
                </c:pt>
                <c:pt idx="1351">
                  <c:v>1.9735304565120515E-2</c:v>
                </c:pt>
                <c:pt idx="1352">
                  <c:v>1.9724071221425277E-2</c:v>
                </c:pt>
                <c:pt idx="1353">
                  <c:v>1.9712809937839637E-2</c:v>
                </c:pt>
                <c:pt idx="1354">
                  <c:v>1.9701520921877602E-2</c:v>
                </c:pt>
                <c:pt idx="1355">
                  <c:v>1.9690204381133114E-2</c:v>
                </c:pt>
                <c:pt idx="1356">
                  <c:v>1.9678860523200115E-2</c:v>
                </c:pt>
                <c:pt idx="1357">
                  <c:v>1.9667489555512674E-2</c:v>
                </c:pt>
                <c:pt idx="1358">
                  <c:v>1.9656091685904542E-2</c:v>
                </c:pt>
                <c:pt idx="1359">
                  <c:v>1.9644667121729853E-2</c:v>
                </c:pt>
                <c:pt idx="1360">
                  <c:v>1.9633216070582549E-2</c:v>
                </c:pt>
                <c:pt idx="1361">
                  <c:v>1.9621738740136507E-2</c:v>
                </c:pt>
                <c:pt idx="1362">
                  <c:v>1.9610235337905735E-2</c:v>
                </c:pt>
                <c:pt idx="1363">
                  <c:v>1.9598706071484173E-2</c:v>
                </c:pt>
                <c:pt idx="1364">
                  <c:v>1.9587151148305892E-2</c:v>
                </c:pt>
                <c:pt idx="1365">
                  <c:v>1.9575570776204643E-2</c:v>
                </c:pt>
                <c:pt idx="1366">
                  <c:v>1.9563965162534558E-2</c:v>
                </c:pt>
                <c:pt idx="1367">
                  <c:v>1.9552334514969516E-2</c:v>
                </c:pt>
                <c:pt idx="1368">
                  <c:v>1.9540679041023523E-2</c:v>
                </c:pt>
                <c:pt idx="1369">
                  <c:v>1.9528998948290521E-2</c:v>
                </c:pt>
                <c:pt idx="1370">
                  <c:v>1.9517294444364452E-2</c:v>
                </c:pt>
                <c:pt idx="1371">
                  <c:v>1.9505565736839259E-2</c:v>
                </c:pt>
                <c:pt idx="1372">
                  <c:v>1.9493813033228946E-2</c:v>
                </c:pt>
                <c:pt idx="1373">
                  <c:v>1.948203654104752E-2</c:v>
                </c:pt>
                <c:pt idx="1374">
                  <c:v>1.947023646796886E-2</c:v>
                </c:pt>
                <c:pt idx="1375">
                  <c:v>1.9458413021586907E-2</c:v>
                </c:pt>
                <c:pt idx="1376">
                  <c:v>1.9446566409415666E-2</c:v>
                </c:pt>
                <c:pt idx="1377">
                  <c:v>1.9434696838969145E-2</c:v>
                </c:pt>
                <c:pt idx="1378">
                  <c:v>1.9422804517921222E-2</c:v>
                </c:pt>
                <c:pt idx="1379">
                  <c:v>1.9410889653865837E-2</c:v>
                </c:pt>
                <c:pt idx="1380">
                  <c:v>1.9398952454237062E-2</c:v>
                </c:pt>
                <c:pt idx="1381">
                  <c:v>1.9386993126628838E-2</c:v>
                </c:pt>
                <c:pt idx="1382">
                  <c:v>1.9375011878794979E-2</c:v>
                </c:pt>
                <c:pt idx="1383">
                  <c:v>1.9363008918169555E-2</c:v>
                </c:pt>
                <c:pt idx="1384">
                  <c:v>1.9350984452346509E-2</c:v>
                </c:pt>
                <c:pt idx="1385">
                  <c:v>1.9338938688839846E-2</c:v>
                </c:pt>
                <c:pt idx="1386">
                  <c:v>1.9326871835243509E-2</c:v>
                </c:pt>
                <c:pt idx="1387">
                  <c:v>1.9314784099151439E-2</c:v>
                </c:pt>
                <c:pt idx="1388">
                  <c:v>1.9302675688157578E-2</c:v>
                </c:pt>
                <c:pt idx="1389">
                  <c:v>1.9290546809855869E-2</c:v>
                </c:pt>
                <c:pt idx="1390">
                  <c:v>1.9278397671680381E-2</c:v>
                </c:pt>
                <c:pt idx="1391">
                  <c:v>1.9266228481304992E-2</c:v>
                </c:pt>
                <c:pt idx="1392">
                  <c:v>1.9254039446403581E-2</c:v>
                </c:pt>
                <c:pt idx="1393">
                  <c:v>1.9241830774330282E-2</c:v>
                </c:pt>
                <c:pt idx="1394">
                  <c:v>1.9229602672758972E-2</c:v>
                </c:pt>
                <c:pt idx="1395">
                  <c:v>1.9217355349283594E-2</c:v>
                </c:pt>
                <c:pt idx="1396">
                  <c:v>1.9205089011498089E-2</c:v>
                </c:pt>
                <c:pt idx="1397">
                  <c:v>1.9192803866916464E-2</c:v>
                </c:pt>
                <c:pt idx="1398">
                  <c:v>1.9180500123052724E-2</c:v>
                </c:pt>
                <c:pt idx="1399">
                  <c:v>1.9168177987580748E-2</c:v>
                </c:pt>
                <c:pt idx="1400">
                  <c:v>1.9155837667934605E-2</c:v>
                </c:pt>
                <c:pt idx="1401">
                  <c:v>1.9143479371948047E-2</c:v>
                </c:pt>
                <c:pt idx="1402">
                  <c:v>1.9131103306975206E-2</c:v>
                </c:pt>
                <c:pt idx="1403">
                  <c:v>1.9118709680610024E-2</c:v>
                </c:pt>
                <c:pt idx="1404">
                  <c:v>1.9106298700446445E-2</c:v>
                </c:pt>
                <c:pt idx="1405">
                  <c:v>1.9093870574158345E-2</c:v>
                </c:pt>
                <c:pt idx="1406">
                  <c:v>1.9081425509099859E-2</c:v>
                </c:pt>
                <c:pt idx="1407">
                  <c:v>1.90689637130248E-2</c:v>
                </c:pt>
                <c:pt idx="1408">
                  <c:v>1.905648539336724E-2</c:v>
                </c:pt>
                <c:pt idx="1409">
                  <c:v>1.9043990757880991E-2</c:v>
                </c:pt>
                <c:pt idx="1410">
                  <c:v>1.903148001408006E-2</c:v>
                </c:pt>
                <c:pt idx="1411">
                  <c:v>1.9018953369398517E-2</c:v>
                </c:pt>
                <c:pt idx="1412">
                  <c:v>1.900641103151024E-2</c:v>
                </c:pt>
                <c:pt idx="1413">
                  <c:v>1.8993853207929234E-2</c:v>
                </c:pt>
                <c:pt idx="1414">
                  <c:v>1.8979482713774587E-2</c:v>
                </c:pt>
                <c:pt idx="1415">
                  <c:v>1.8966892405618552E-2</c:v>
                </c:pt>
                <c:pt idx="1416">
                  <c:v>1.8954287264127956E-2</c:v>
                </c:pt>
                <c:pt idx="1417">
                  <c:v>1.8941667497056613E-2</c:v>
                </c:pt>
                <c:pt idx="1418">
                  <c:v>1.8929033311758658E-2</c:v>
                </c:pt>
                <c:pt idx="1419">
                  <c:v>1.8916384915907969E-2</c:v>
                </c:pt>
                <c:pt idx="1420">
                  <c:v>1.8903722517018551E-2</c:v>
                </c:pt>
                <c:pt idx="1421">
                  <c:v>1.889104632260441E-2</c:v>
                </c:pt>
                <c:pt idx="1422">
                  <c:v>1.8878356540499297E-2</c:v>
                </c:pt>
                <c:pt idx="1423">
                  <c:v>1.8865653377897473E-2</c:v>
                </c:pt>
                <c:pt idx="1424">
                  <c:v>1.8852937042792561E-2</c:v>
                </c:pt>
                <c:pt idx="1425">
                  <c:v>1.8840207742378823E-2</c:v>
                </c:pt>
                <c:pt idx="1426">
                  <c:v>1.8827465684490008E-2</c:v>
                </c:pt>
                <c:pt idx="1427">
                  <c:v>1.8814711076480251E-2</c:v>
                </c:pt>
                <c:pt idx="1428">
                  <c:v>1.8801944126023429E-2</c:v>
                </c:pt>
                <c:pt idx="1429">
                  <c:v>1.8789165040713485E-2</c:v>
                </c:pt>
                <c:pt idx="1430">
                  <c:v>1.877637402814436E-2</c:v>
                </c:pt>
                <c:pt idx="1431">
                  <c:v>1.8763571295830062E-2</c:v>
                </c:pt>
                <c:pt idx="1432">
                  <c:v>1.8750757051364531E-2</c:v>
                </c:pt>
                <c:pt idx="1433">
                  <c:v>1.8737931502181837E-2</c:v>
                </c:pt>
                <c:pt idx="1434">
                  <c:v>1.8725094856115732E-2</c:v>
                </c:pt>
                <c:pt idx="1435">
                  <c:v>1.8712247320520348E-2</c:v>
                </c:pt>
                <c:pt idx="1436">
                  <c:v>1.8699389103069564E-2</c:v>
                </c:pt>
                <c:pt idx="1437">
                  <c:v>1.8686520411277385E-2</c:v>
                </c:pt>
                <c:pt idx="1438">
                  <c:v>1.8673641452737755E-2</c:v>
                </c:pt>
                <c:pt idx="1439">
                  <c:v>1.866075243512455E-2</c:v>
                </c:pt>
                <c:pt idx="1440">
                  <c:v>1.8647853565791905E-2</c:v>
                </c:pt>
                <c:pt idx="1441">
                  <c:v>1.8634945052413698E-2</c:v>
                </c:pt>
                <c:pt idx="1442">
                  <c:v>1.8622027102583871E-2</c:v>
                </c:pt>
                <c:pt idx="1443">
                  <c:v>1.860909992381643E-2</c:v>
                </c:pt>
                <c:pt idx="1444">
                  <c:v>1.8596163723785253E-2</c:v>
                </c:pt>
                <c:pt idx="1445">
                  <c:v>1.8583218710084282E-2</c:v>
                </c:pt>
                <c:pt idx="1446">
                  <c:v>1.857026509006765E-2</c:v>
                </c:pt>
                <c:pt idx="1447">
                  <c:v>1.8557303071489173E-2</c:v>
                </c:pt>
                <c:pt idx="1448">
                  <c:v>1.8544332861862856E-2</c:v>
                </c:pt>
                <c:pt idx="1449">
                  <c:v>1.8531354668622768E-2</c:v>
                </c:pt>
                <c:pt idx="1450">
                  <c:v>1.8518368699522725E-2</c:v>
                </c:pt>
                <c:pt idx="1451">
                  <c:v>1.8505375162236604E-2</c:v>
                </c:pt>
                <c:pt idx="1452">
                  <c:v>1.8492374264038602E-2</c:v>
                </c:pt>
                <c:pt idx="1453">
                  <c:v>1.8479366933545904E-2</c:v>
                </c:pt>
                <c:pt idx="1454">
                  <c:v>1.8466361510567353E-2</c:v>
                </c:pt>
                <c:pt idx="1455">
                  <c:v>1.8453360556973664E-2</c:v>
                </c:pt>
                <c:pt idx="1456">
                  <c:v>1.8440364322724889E-2</c:v>
                </c:pt>
                <c:pt idx="1457">
                  <c:v>1.8427373058500507E-2</c:v>
                </c:pt>
                <c:pt idx="1458">
                  <c:v>1.8414387014100697E-2</c:v>
                </c:pt>
                <c:pt idx="1459">
                  <c:v>1.8401406440284873E-2</c:v>
                </c:pt>
                <c:pt idx="1460">
                  <c:v>1.8388431587013088E-2</c:v>
                </c:pt>
                <c:pt idx="1461">
                  <c:v>1.837546270472501E-2</c:v>
                </c:pt>
                <c:pt idx="1462">
                  <c:v>1.8362500043780372E-2</c:v>
                </c:pt>
                <c:pt idx="1463">
                  <c:v>1.8349543854219164E-2</c:v>
                </c:pt>
                <c:pt idx="1464">
                  <c:v>1.8336594386560989E-2</c:v>
                </c:pt>
                <c:pt idx="1465">
                  <c:v>1.8323651890925774E-2</c:v>
                </c:pt>
                <c:pt idx="1466">
                  <c:v>1.8308869325673882E-2</c:v>
                </c:pt>
                <c:pt idx="1467">
                  <c:v>1.829594261309353E-2</c:v>
                </c:pt>
                <c:pt idx="1468">
                  <c:v>1.8283023659186881E-2</c:v>
                </c:pt>
                <c:pt idx="1469">
                  <c:v>1.8270112714313669E-2</c:v>
                </c:pt>
                <c:pt idx="1470">
                  <c:v>1.8257210028593818E-2</c:v>
                </c:pt>
                <c:pt idx="1471">
                  <c:v>1.8244315852546933E-2</c:v>
                </c:pt>
                <c:pt idx="1472">
                  <c:v>1.8231430436292939E-2</c:v>
                </c:pt>
                <c:pt idx="1473">
                  <c:v>1.8218554030111633E-2</c:v>
                </c:pt>
                <c:pt idx="1474">
                  <c:v>1.8205686884522621E-2</c:v>
                </c:pt>
                <c:pt idx="1475">
                  <c:v>1.8192829249485953E-2</c:v>
                </c:pt>
                <c:pt idx="1476">
                  <c:v>1.8179981375521237E-2</c:v>
                </c:pt>
                <c:pt idx="1477">
                  <c:v>1.8167143512748396E-2</c:v>
                </c:pt>
                <c:pt idx="1478">
                  <c:v>1.8154315911527164E-2</c:v>
                </c:pt>
                <c:pt idx="1479">
                  <c:v>1.8141498822217272E-2</c:v>
                </c:pt>
                <c:pt idx="1480">
                  <c:v>1.8128692495018583E-2</c:v>
                </c:pt>
                <c:pt idx="1481">
                  <c:v>1.8114066275407126E-2</c:v>
                </c:pt>
                <c:pt idx="1482">
                  <c:v>1.8103113128153936E-2</c:v>
                </c:pt>
                <c:pt idx="1483">
                  <c:v>1.8090340588967635E-2</c:v>
                </c:pt>
                <c:pt idx="1484">
                  <c:v>1.8074843578945732E-2</c:v>
                </c:pt>
                <c:pt idx="1485">
                  <c:v>1.8062097017406131E-2</c:v>
                </c:pt>
                <c:pt idx="1486">
                  <c:v>1.8049362793384205E-2</c:v>
                </c:pt>
                <c:pt idx="1487">
                  <c:v>1.8036641157079814E-2</c:v>
                </c:pt>
                <c:pt idx="1488">
                  <c:v>1.8023932358932626E-2</c:v>
                </c:pt>
                <c:pt idx="1489">
                  <c:v>1.8011236649142504E-2</c:v>
                </c:pt>
                <c:pt idx="1490">
                  <c:v>1.7998554278122469E-2</c:v>
                </c:pt>
                <c:pt idx="1491">
                  <c:v>1.798588549609903E-2</c:v>
                </c:pt>
                <c:pt idx="1492">
                  <c:v>1.7973230553378627E-2</c:v>
                </c:pt>
                <c:pt idx="1493">
                  <c:v>1.7960589700294349E-2</c:v>
                </c:pt>
                <c:pt idx="1494">
                  <c:v>1.7947963187179283E-2</c:v>
                </c:pt>
                <c:pt idx="1495">
                  <c:v>1.7935351264286581E-2</c:v>
                </c:pt>
                <c:pt idx="1496">
                  <c:v>1.792275418194933E-2</c:v>
                </c:pt>
                <c:pt idx="1497">
                  <c:v>1.7910172190473972E-2</c:v>
                </c:pt>
                <c:pt idx="1498">
                  <c:v>1.789760554016695E-2</c:v>
                </c:pt>
                <c:pt idx="1499">
                  <c:v>1.788505448130806E-2</c:v>
                </c:pt>
                <c:pt idx="1500">
                  <c:v>1.7872519264257036E-2</c:v>
                </c:pt>
                <c:pt idx="1501">
                  <c:v>1.7860000139267029E-2</c:v>
                </c:pt>
                <c:pt idx="1502">
                  <c:v>1.7847497356644482E-2</c:v>
                </c:pt>
                <c:pt idx="1503">
                  <c:v>1.7835011166749126E-2</c:v>
                </c:pt>
                <c:pt idx="1504">
                  <c:v>1.7822541819834115E-2</c:v>
                </c:pt>
                <c:pt idx="1505">
                  <c:v>1.7810089566232534E-2</c:v>
                </c:pt>
                <c:pt idx="1506">
                  <c:v>1.7797654656224182E-2</c:v>
                </c:pt>
                <c:pt idx="1507">
                  <c:v>1.7785237340142146E-2</c:v>
                </c:pt>
                <c:pt idx="1508">
                  <c:v>1.7772837868266222E-2</c:v>
                </c:pt>
                <c:pt idx="1509">
                  <c:v>1.7760456490929499E-2</c:v>
                </c:pt>
                <c:pt idx="1510">
                  <c:v>1.7748093458438419E-2</c:v>
                </c:pt>
                <c:pt idx="1511">
                  <c:v>1.7735749021046132E-2</c:v>
                </c:pt>
                <c:pt idx="1512">
                  <c:v>1.7723423429112373E-2</c:v>
                </c:pt>
                <c:pt idx="1513">
                  <c:v>1.7711116932916937E-2</c:v>
                </c:pt>
                <c:pt idx="1514">
                  <c:v>1.7698829782766268E-2</c:v>
                </c:pt>
                <c:pt idx="1515">
                  <c:v>1.7686562228966807E-2</c:v>
                </c:pt>
                <c:pt idx="1516">
                  <c:v>1.7674314521824996E-2</c:v>
                </c:pt>
                <c:pt idx="1517">
                  <c:v>1.7662086911647279E-2</c:v>
                </c:pt>
                <c:pt idx="1518">
                  <c:v>1.7645530574785795E-2</c:v>
                </c:pt>
                <c:pt idx="1519">
                  <c:v>1.7633351032291245E-2</c:v>
                </c:pt>
                <c:pt idx="1520">
                  <c:v>1.7621192406345187E-2</c:v>
                </c:pt>
                <c:pt idx="1521">
                  <c:v>1.760905494722742E-2</c:v>
                </c:pt>
                <c:pt idx="1522">
                  <c:v>1.7596938905137804E-2</c:v>
                </c:pt>
                <c:pt idx="1523">
                  <c:v>1.7584844530436072E-2</c:v>
                </c:pt>
                <c:pt idx="1524">
                  <c:v>1.7572772073402021E-2</c:v>
                </c:pt>
                <c:pt idx="1525">
                  <c:v>1.7560721784235511E-2</c:v>
                </c:pt>
                <c:pt idx="1526">
                  <c:v>1.7548693913456148E-2</c:v>
                </c:pt>
                <c:pt idx="1527">
                  <c:v>1.7536688711023984E-2</c:v>
                </c:pt>
                <c:pt idx="1528">
                  <c:v>1.7524706427298753E-2</c:v>
                </c:pt>
                <c:pt idx="1529">
                  <c:v>1.7512747312879995E-2</c:v>
                </c:pt>
                <c:pt idx="1530">
                  <c:v>1.7500811617567891E-2</c:v>
                </c:pt>
                <c:pt idx="1531">
                  <c:v>1.7488899592121854E-2</c:v>
                </c:pt>
                <c:pt idx="1532">
                  <c:v>1.7475315152868376E-2</c:v>
                </c:pt>
                <c:pt idx="1533">
                  <c:v>1.7463454690735958E-2</c:v>
                </c:pt>
                <c:pt idx="1534">
                  <c:v>1.7451618684800607E-2</c:v>
                </c:pt>
                <c:pt idx="1535">
                  <c:v>1.7439807385422057E-2</c:v>
                </c:pt>
                <c:pt idx="1536">
                  <c:v>1.7428021042880104E-2</c:v>
                </c:pt>
                <c:pt idx="1537">
                  <c:v>1.7416259907454545E-2</c:v>
                </c:pt>
                <c:pt idx="1538">
                  <c:v>1.7404524229345242E-2</c:v>
                </c:pt>
                <c:pt idx="1539">
                  <c:v>1.739281425883199E-2</c:v>
                </c:pt>
                <c:pt idx="1540">
                  <c:v>1.7381130246354459E-2</c:v>
                </c:pt>
                <c:pt idx="1541">
                  <c:v>1.736947244211251E-2</c:v>
                </c:pt>
                <c:pt idx="1542">
                  <c:v>1.7357841096306004E-2</c:v>
                </c:pt>
                <c:pt idx="1543">
                  <c:v>1.7346236459374609E-2</c:v>
                </c:pt>
                <c:pt idx="1544">
                  <c:v>1.7334658781358314E-2</c:v>
                </c:pt>
                <c:pt idx="1545">
                  <c:v>1.7323108312856661E-2</c:v>
                </c:pt>
                <c:pt idx="1546">
                  <c:v>1.7311585303829702E-2</c:v>
                </c:pt>
                <c:pt idx="1547">
                  <c:v>1.7300090004797042E-2</c:v>
                </c:pt>
                <c:pt idx="1548">
                  <c:v>1.7288622665958542E-2</c:v>
                </c:pt>
                <c:pt idx="1549">
                  <c:v>1.7277183537673935E-2</c:v>
                </c:pt>
                <c:pt idx="1550">
                  <c:v>1.7265772870143081E-2</c:v>
                </c:pt>
                <c:pt idx="1551">
                  <c:v>1.7254390913485906E-2</c:v>
                </c:pt>
                <c:pt idx="1552">
                  <c:v>1.7243037918461823E-2</c:v>
                </c:pt>
                <c:pt idx="1553">
                  <c:v>1.7231714134791076E-2</c:v>
                </c:pt>
                <c:pt idx="1554">
                  <c:v>1.7220419813153143E-2</c:v>
                </c:pt>
                <c:pt idx="1555">
                  <c:v>1.7209155203667947E-2</c:v>
                </c:pt>
                <c:pt idx="1556">
                  <c:v>1.7197920556615287E-2</c:v>
                </c:pt>
                <c:pt idx="1557">
                  <c:v>1.7186716122354895E-2</c:v>
                </c:pt>
                <c:pt idx="1558">
                  <c:v>1.7175542151166567E-2</c:v>
                </c:pt>
                <c:pt idx="1559">
                  <c:v>1.716439889317023E-2</c:v>
                </c:pt>
                <c:pt idx="1560">
                  <c:v>1.7153286598805551E-2</c:v>
                </c:pt>
                <c:pt idx="1561">
                  <c:v>1.7142205518352327E-2</c:v>
                </c:pt>
                <c:pt idx="1562">
                  <c:v>1.713115590201042E-2</c:v>
                </c:pt>
                <c:pt idx="1563">
                  <c:v>1.7120138000139562E-2</c:v>
                </c:pt>
                <c:pt idx="1564">
                  <c:v>1.7109152062939614E-2</c:v>
                </c:pt>
                <c:pt idx="1565">
                  <c:v>1.7098198340850246E-2</c:v>
                </c:pt>
                <c:pt idx="1566">
                  <c:v>1.7087277083991381E-2</c:v>
                </c:pt>
                <c:pt idx="1567">
                  <c:v>1.7076388542642817E-2</c:v>
                </c:pt>
                <c:pt idx="1568">
                  <c:v>1.7065532967164287E-2</c:v>
                </c:pt>
                <c:pt idx="1569">
                  <c:v>1.7054710607915524E-2</c:v>
                </c:pt>
                <c:pt idx="1570">
                  <c:v>1.7043921715096388E-2</c:v>
                </c:pt>
                <c:pt idx="1571">
                  <c:v>1.7033166538826805E-2</c:v>
                </c:pt>
                <c:pt idx="1572">
                  <c:v>1.7022445329706315E-2</c:v>
                </c:pt>
                <c:pt idx="1573">
                  <c:v>1.7011758337694971E-2</c:v>
                </c:pt>
                <c:pt idx="1574">
                  <c:v>1.7001105813392314E-2</c:v>
                </c:pt>
                <c:pt idx="1575">
                  <c:v>1.6990488006758397E-2</c:v>
                </c:pt>
                <c:pt idx="1576">
                  <c:v>1.6979905168392762E-2</c:v>
                </c:pt>
                <c:pt idx="1577">
                  <c:v>1.6969357548335395E-2</c:v>
                </c:pt>
                <c:pt idx="1578">
                  <c:v>1.6958845396866096E-2</c:v>
                </c:pt>
                <c:pt idx="1579">
                  <c:v>1.6948368964584404E-2</c:v>
                </c:pt>
                <c:pt idx="1580">
                  <c:v>1.6937928501370436E-2</c:v>
                </c:pt>
                <c:pt idx="1581">
                  <c:v>1.6927524257663862E-2</c:v>
                </c:pt>
                <c:pt idx="1582">
                  <c:v>1.6917156483824414E-2</c:v>
                </c:pt>
                <c:pt idx="1583">
                  <c:v>1.6906825430131889E-2</c:v>
                </c:pt>
                <c:pt idx="1584">
                  <c:v>1.6896531346626276E-2</c:v>
                </c:pt>
                <c:pt idx="1585">
                  <c:v>1.6886274483907115E-2</c:v>
                </c:pt>
                <c:pt idx="1586">
                  <c:v>1.6876055092094333E-2</c:v>
                </c:pt>
                <c:pt idx="1587">
                  <c:v>1.6865873421467725E-2</c:v>
                </c:pt>
                <c:pt idx="1588">
                  <c:v>1.6855729722387025E-2</c:v>
                </c:pt>
                <c:pt idx="1589">
                  <c:v>1.6845624245132029E-2</c:v>
                </c:pt>
                <c:pt idx="1590">
                  <c:v>1.6835557239822663E-2</c:v>
                </c:pt>
                <c:pt idx="1591">
                  <c:v>1.6825528956898594E-2</c:v>
                </c:pt>
                <c:pt idx="1592">
                  <c:v>1.6815539646639621E-2</c:v>
                </c:pt>
                <c:pt idx="1593">
                  <c:v>1.6805589559165668E-2</c:v>
                </c:pt>
                <c:pt idx="1594">
                  <c:v>1.679567894499634E-2</c:v>
                </c:pt>
                <c:pt idx="1595">
                  <c:v>1.6785808054251561E-2</c:v>
                </c:pt>
                <c:pt idx="1596">
                  <c:v>1.6775977137291065E-2</c:v>
                </c:pt>
                <c:pt idx="1597">
                  <c:v>1.6766186444474585E-2</c:v>
                </c:pt>
                <c:pt idx="1598">
                  <c:v>1.6756436225762172E-2</c:v>
                </c:pt>
                <c:pt idx="1599">
                  <c:v>1.6746726731673434E-2</c:v>
                </c:pt>
                <c:pt idx="1600">
                  <c:v>1.6737058212568101E-2</c:v>
                </c:pt>
                <c:pt idx="1601">
                  <c:v>1.67274309185661E-2</c:v>
                </c:pt>
                <c:pt idx="1602">
                  <c:v>1.6717845100027162E-2</c:v>
                </c:pt>
                <c:pt idx="1603">
                  <c:v>1.6708301007231086E-2</c:v>
                </c:pt>
                <c:pt idx="1604">
                  <c:v>1.6698798890377731E-2</c:v>
                </c:pt>
                <c:pt idx="1605">
                  <c:v>1.6689338999906767E-2</c:v>
                </c:pt>
                <c:pt idx="1606">
                  <c:v>1.6679921585938118E-2</c:v>
                </c:pt>
                <c:pt idx="1607">
                  <c:v>1.6670546898831518E-2</c:v>
                </c:pt>
                <c:pt idx="1608">
                  <c:v>1.6661215188866763E-2</c:v>
                </c:pt>
                <c:pt idx="1609">
                  <c:v>1.6651926706243714E-2</c:v>
                </c:pt>
                <c:pt idx="1610">
                  <c:v>1.664268170140204E-2</c:v>
                </c:pt>
                <c:pt idx="1611">
                  <c:v>1.6633480424541602E-2</c:v>
                </c:pt>
                <c:pt idx="1612">
                  <c:v>1.6624323125942198E-2</c:v>
                </c:pt>
                <c:pt idx="1613">
                  <c:v>1.6615210055803686E-2</c:v>
                </c:pt>
                <c:pt idx="1614">
                  <c:v>1.6606141464565738E-2</c:v>
                </c:pt>
                <c:pt idx="1615">
                  <c:v>1.6597117602508149E-2</c:v>
                </c:pt>
                <c:pt idx="1616">
                  <c:v>1.6588138719670908E-2</c:v>
                </c:pt>
                <c:pt idx="1617">
                  <c:v>1.6579205066573621E-2</c:v>
                </c:pt>
                <c:pt idx="1618">
                  <c:v>1.6570316893496084E-2</c:v>
                </c:pt>
                <c:pt idx="1619">
                  <c:v>1.6561474450558222E-2</c:v>
                </c:pt>
                <c:pt idx="1620">
                  <c:v>1.6552677988039832E-2</c:v>
                </c:pt>
                <c:pt idx="1621">
                  <c:v>1.6543927756540455E-2</c:v>
                </c:pt>
                <c:pt idx="1622">
                  <c:v>1.6535224006020144E-2</c:v>
                </c:pt>
                <c:pt idx="1623">
                  <c:v>1.6526566986838631E-2</c:v>
                </c:pt>
                <c:pt idx="1624">
                  <c:v>1.6517956949435586E-2</c:v>
                </c:pt>
                <c:pt idx="1625">
                  <c:v>1.6509394143771061E-2</c:v>
                </c:pt>
                <c:pt idx="1626">
                  <c:v>1.6500878820364662E-2</c:v>
                </c:pt>
                <c:pt idx="1627">
                  <c:v>1.6492411229496184E-2</c:v>
                </c:pt>
                <c:pt idx="1628">
                  <c:v>1.6483991621285554E-2</c:v>
                </c:pt>
                <c:pt idx="1629">
                  <c:v>1.647562024617244E-2</c:v>
                </c:pt>
                <c:pt idx="1630">
                  <c:v>1.6467297354436639E-2</c:v>
                </c:pt>
                <c:pt idx="1631">
                  <c:v>1.6459023196278011E-2</c:v>
                </c:pt>
                <c:pt idx="1632">
                  <c:v>1.645079802205629E-2</c:v>
                </c:pt>
                <c:pt idx="1633">
                  <c:v>1.64426220818914E-2</c:v>
                </c:pt>
                <c:pt idx="1634">
                  <c:v>1.6434495626302947E-2</c:v>
                </c:pt>
                <c:pt idx="1635">
                  <c:v>1.642641890533092E-2</c:v>
                </c:pt>
                <c:pt idx="1636">
                  <c:v>1.6418392169494922E-2</c:v>
                </c:pt>
                <c:pt idx="1637">
                  <c:v>1.6410415668914879E-2</c:v>
                </c:pt>
                <c:pt idx="1638">
                  <c:v>1.6402489653950525E-2</c:v>
                </c:pt>
                <c:pt idx="1639">
                  <c:v>1.6394614374801719E-2</c:v>
                </c:pt>
                <c:pt idx="1640">
                  <c:v>1.6386790081828195E-2</c:v>
                </c:pt>
                <c:pt idx="1641">
                  <c:v>1.6379017025229814E-2</c:v>
                </c:pt>
                <c:pt idx="1642">
                  <c:v>1.6371295455366308E-2</c:v>
                </c:pt>
                <c:pt idx="1643">
                  <c:v>1.6363625622517475E-2</c:v>
                </c:pt>
                <c:pt idx="1644">
                  <c:v>1.6356007776963111E-2</c:v>
                </c:pt>
                <c:pt idx="1645">
                  <c:v>1.6348442168903077E-2</c:v>
                </c:pt>
                <c:pt idx="1646">
                  <c:v>1.6340929048697106E-2</c:v>
                </c:pt>
                <c:pt idx="1647">
                  <c:v>1.6333468666624995E-2</c:v>
                </c:pt>
                <c:pt idx="1648">
                  <c:v>1.6326061272966541E-2</c:v>
                </c:pt>
                <c:pt idx="1649">
                  <c:v>1.6318707117921605E-2</c:v>
                </c:pt>
                <c:pt idx="1650">
                  <c:v>1.6311406451929855E-2</c:v>
                </c:pt>
                <c:pt idx="1651">
                  <c:v>1.6304159525111217E-2</c:v>
                </c:pt>
                <c:pt idx="1652">
                  <c:v>1.6296966587745487E-2</c:v>
                </c:pt>
                <c:pt idx="1653">
                  <c:v>1.6289827890352271E-2</c:v>
                </c:pt>
                <c:pt idx="1654">
                  <c:v>1.6282743682971557E-2</c:v>
                </c:pt>
                <c:pt idx="1655">
                  <c:v>1.6275714215963077E-2</c:v>
                </c:pt>
                <c:pt idx="1656">
                  <c:v>1.6268739739526694E-2</c:v>
                </c:pt>
                <c:pt idx="1657">
                  <c:v>1.6261820504102076E-2</c:v>
                </c:pt>
                <c:pt idx="1658">
                  <c:v>1.6254956759889083E-2</c:v>
                </c:pt>
                <c:pt idx="1659">
                  <c:v>1.6248148757087577E-2</c:v>
                </c:pt>
                <c:pt idx="1660">
                  <c:v>1.6241396746217163E-2</c:v>
                </c:pt>
                <c:pt idx="1661">
                  <c:v>1.6234700977317829E-2</c:v>
                </c:pt>
                <c:pt idx="1662">
                  <c:v>1.6228061700669372E-2</c:v>
                </c:pt>
                <c:pt idx="1663">
                  <c:v>1.6221479166871333E-2</c:v>
                </c:pt>
                <c:pt idx="1664">
                  <c:v>1.621495362580383E-2</c:v>
                </c:pt>
                <c:pt idx="1665">
                  <c:v>1.6208485327826594E-2</c:v>
                </c:pt>
                <c:pt idx="1666">
                  <c:v>1.6202074523539167E-2</c:v>
                </c:pt>
                <c:pt idx="1667">
                  <c:v>1.6195721462901602E-2</c:v>
                </c:pt>
                <c:pt idx="1668">
                  <c:v>1.6189426396273632E-2</c:v>
                </c:pt>
                <c:pt idx="1669">
                  <c:v>1.6183189573935053E-2</c:v>
                </c:pt>
                <c:pt idx="1670">
                  <c:v>1.6177011246325534E-2</c:v>
                </c:pt>
                <c:pt idx="1671">
                  <c:v>1.6170891663485065E-2</c:v>
                </c:pt>
                <c:pt idx="1672">
                  <c:v>1.6164831075773378E-2</c:v>
                </c:pt>
                <c:pt idx="1673">
                  <c:v>1.6158829733630142E-2</c:v>
                </c:pt>
                <c:pt idx="1674">
                  <c:v>1.6152887887095346E-2</c:v>
                </c:pt>
                <c:pt idx="1675">
                  <c:v>1.6147005786528723E-2</c:v>
                </c:pt>
                <c:pt idx="1676">
                  <c:v>1.6141183682369942E-2</c:v>
                </c:pt>
                <c:pt idx="1677">
                  <c:v>1.6135421824738927E-2</c:v>
                </c:pt>
                <c:pt idx="1678">
                  <c:v>1.6129720463915476E-2</c:v>
                </c:pt>
                <c:pt idx="1679">
                  <c:v>1.6124079850179385E-2</c:v>
                </c:pt>
                <c:pt idx="1680">
                  <c:v>1.6118500233970323E-2</c:v>
                </c:pt>
                <c:pt idx="1681">
                  <c:v>1.611298186532828E-2</c:v>
                </c:pt>
                <c:pt idx="1682">
                  <c:v>1.6107524994772859E-2</c:v>
                </c:pt>
                <c:pt idx="1683">
                  <c:v>1.6102129872423987E-2</c:v>
                </c:pt>
                <c:pt idx="1684">
                  <c:v>1.6096796748641395E-2</c:v>
                </c:pt>
                <c:pt idx="1685">
                  <c:v>1.6091525873704882E-2</c:v>
                </c:pt>
                <c:pt idx="1686">
                  <c:v>1.6086317497894242E-2</c:v>
                </c:pt>
                <c:pt idx="1687">
                  <c:v>1.6081171871329403E-2</c:v>
                </c:pt>
                <c:pt idx="1688">
                  <c:v>1.6076089244450031E-2</c:v>
                </c:pt>
                <c:pt idx="1689">
                  <c:v>1.6071069867615861E-2</c:v>
                </c:pt>
                <c:pt idx="1690">
                  <c:v>1.6066113990946818E-2</c:v>
                </c:pt>
                <c:pt idx="1691">
                  <c:v>1.6061221864802633E-2</c:v>
                </c:pt>
                <c:pt idx="1692">
                  <c:v>1.6055709246360905E-2</c:v>
                </c:pt>
                <c:pt idx="1693">
                  <c:v>1.605095457130723E-2</c:v>
                </c:pt>
                <c:pt idx="1694">
                  <c:v>1.6046264433269286E-2</c:v>
                </c:pt>
                <c:pt idx="1695">
                  <c:v>1.6041639082686743E-2</c:v>
                </c:pt>
                <c:pt idx="1696">
                  <c:v>1.6037078769679525E-2</c:v>
                </c:pt>
                <c:pt idx="1697">
                  <c:v>1.6032583744687301E-2</c:v>
                </c:pt>
                <c:pt idx="1698">
                  <c:v>1.6028154258069804E-2</c:v>
                </c:pt>
                <c:pt idx="1699">
                  <c:v>1.6023790559867024E-2</c:v>
                </c:pt>
                <c:pt idx="1700">
                  <c:v>1.6019492900438692E-2</c:v>
                </c:pt>
                <c:pt idx="1701">
                  <c:v>1.6015261530144542E-2</c:v>
                </c:pt>
                <c:pt idx="1702">
                  <c:v>1.6011096699184435E-2</c:v>
                </c:pt>
                <c:pt idx="1703">
                  <c:v>1.6006998657918103E-2</c:v>
                </c:pt>
                <c:pt idx="1704">
                  <c:v>1.6002967656545408E-2</c:v>
                </c:pt>
                <c:pt idx="1705">
                  <c:v>1.5999003945426082E-2</c:v>
                </c:pt>
                <c:pt idx="1706">
                  <c:v>1.5995107774759987E-2</c:v>
                </c:pt>
                <c:pt idx="1707">
                  <c:v>1.599127939498679E-2</c:v>
                </c:pt>
                <c:pt idx="1708">
                  <c:v>1.5987519056146482E-2</c:v>
                </c:pt>
                <c:pt idx="1709">
                  <c:v>1.5983827008758666E-2</c:v>
                </c:pt>
                <c:pt idx="1710">
                  <c:v>1.5980203502863333E-2</c:v>
                </c:pt>
                <c:pt idx="1711">
                  <c:v>1.597664878890015E-2</c:v>
                </c:pt>
                <c:pt idx="1712">
                  <c:v>1.597316311722885E-2</c:v>
                </c:pt>
                <c:pt idx="1713">
                  <c:v>1.5969743363069E-2</c:v>
                </c:pt>
                <c:pt idx="1714">
                  <c:v>1.5966351714427063E-2</c:v>
                </c:pt>
                <c:pt idx="1715">
                  <c:v>1.5962977437169457E-2</c:v>
                </c:pt>
                <c:pt idx="1716">
                  <c:v>1.5959620621783799E-2</c:v>
                </c:pt>
                <c:pt idx="1717">
                  <c:v>1.5956281358118218E-2</c:v>
                </c:pt>
                <c:pt idx="1718">
                  <c:v>1.5952959736980077E-2</c:v>
                </c:pt>
                <c:pt idx="1719">
                  <c:v>1.5949655848297439E-2</c:v>
                </c:pt>
                <c:pt idx="1720">
                  <c:v>1.5946369782557923E-2</c:v>
                </c:pt>
                <c:pt idx="1721">
                  <c:v>1.5943101629689593E-2</c:v>
                </c:pt>
                <c:pt idx="1722">
                  <c:v>1.5939851480339939E-2</c:v>
                </c:pt>
                <c:pt idx="1723">
                  <c:v>1.5936619424516962E-2</c:v>
                </c:pt>
                <c:pt idx="1724">
                  <c:v>1.593340555270828E-2</c:v>
                </c:pt>
                <c:pt idx="1725">
                  <c:v>1.5930209955001828E-2</c:v>
                </c:pt>
                <c:pt idx="1726">
                  <c:v>1.5926580335676732E-2</c:v>
                </c:pt>
                <c:pt idx="1727">
                  <c:v>1.5923424200883218E-2</c:v>
                </c:pt>
                <c:pt idx="1728">
                  <c:v>1.5920286623964941E-2</c:v>
                </c:pt>
                <c:pt idx="1729">
                  <c:v>1.5917167695249645E-2</c:v>
                </c:pt>
                <c:pt idx="1730">
                  <c:v>1.5914067504905205E-2</c:v>
                </c:pt>
                <c:pt idx="1731">
                  <c:v>1.5910986143259365E-2</c:v>
                </c:pt>
                <c:pt idx="1732">
                  <c:v>1.5907923700479998E-2</c:v>
                </c:pt>
                <c:pt idx="1733">
                  <c:v>1.5904880267134658E-2</c:v>
                </c:pt>
                <c:pt idx="1734">
                  <c:v>1.5901855933071474E-2</c:v>
                </c:pt>
                <c:pt idx="1735">
                  <c:v>1.5898850788937935E-2</c:v>
                </c:pt>
                <c:pt idx="1736">
                  <c:v>1.5895864924821979E-2</c:v>
                </c:pt>
                <c:pt idx="1737">
                  <c:v>1.5892898430891478E-2</c:v>
                </c:pt>
                <c:pt idx="1738">
                  <c:v>1.5889951397713986E-2</c:v>
                </c:pt>
                <c:pt idx="1739">
                  <c:v>1.5887023915297505E-2</c:v>
                </c:pt>
                <c:pt idx="1740">
                  <c:v>1.5884116073969778E-2</c:v>
                </c:pt>
                <c:pt idx="1741">
                  <c:v>1.5881227964138489E-2</c:v>
                </c:pt>
                <c:pt idx="1742">
                  <c:v>1.5878944822622643E-2</c:v>
                </c:pt>
                <c:pt idx="1743">
                  <c:v>1.5875511299716649E-2</c:v>
                </c:pt>
                <c:pt idx="1744">
                  <c:v>1.5872682925621717E-2</c:v>
                </c:pt>
                <c:pt idx="1745">
                  <c:v>1.5869874643934523E-2</c:v>
                </c:pt>
                <c:pt idx="1746">
                  <c:v>1.5867086545142683E-2</c:v>
                </c:pt>
                <c:pt idx="1747">
                  <c:v>1.5864318719334136E-2</c:v>
                </c:pt>
                <c:pt idx="1748">
                  <c:v>1.5861571256676754E-2</c:v>
                </c:pt>
                <c:pt idx="1749">
                  <c:v>1.5858844247738091E-2</c:v>
                </c:pt>
                <c:pt idx="1750">
                  <c:v>1.5856137782686019E-2</c:v>
                </c:pt>
                <c:pt idx="1751">
                  <c:v>1.5853451951608477E-2</c:v>
                </c:pt>
                <c:pt idx="1752">
                  <c:v>1.5850786844993081E-2</c:v>
                </c:pt>
                <c:pt idx="1753">
                  <c:v>1.5848142552847833E-2</c:v>
                </c:pt>
                <c:pt idx="1754">
                  <c:v>1.5845519165820221E-2</c:v>
                </c:pt>
                <c:pt idx="1755">
                  <c:v>1.5842916773838311E-2</c:v>
                </c:pt>
                <c:pt idx="1756">
                  <c:v>1.5840335467309785E-2</c:v>
                </c:pt>
                <c:pt idx="1757">
                  <c:v>1.5837775336562387E-2</c:v>
                </c:pt>
                <c:pt idx="1758">
                  <c:v>1.5835236471763992E-2</c:v>
                </c:pt>
                <c:pt idx="1759">
                  <c:v>1.5832718963322279E-2</c:v>
                </c:pt>
                <c:pt idx="1760">
                  <c:v>1.5830222901325186E-2</c:v>
                </c:pt>
                <c:pt idx="1761">
                  <c:v>1.5827748376100459E-2</c:v>
                </c:pt>
                <c:pt idx="1762">
                  <c:v>1.5825295478055779E-2</c:v>
                </c:pt>
                <c:pt idx="1763">
                  <c:v>1.5822864297359018E-2</c:v>
                </c:pt>
                <c:pt idx="1764">
                  <c:v>1.5820454924178051E-2</c:v>
                </c:pt>
                <c:pt idx="1765">
                  <c:v>1.5818067449000495E-2</c:v>
                </c:pt>
                <c:pt idx="1766">
                  <c:v>1.5815701961914286E-2</c:v>
                </c:pt>
                <c:pt idx="1767">
                  <c:v>1.581335855324717E-2</c:v>
                </c:pt>
                <c:pt idx="1768">
                  <c:v>1.5811037313326892E-2</c:v>
                </c:pt>
                <c:pt idx="1769">
                  <c:v>1.5808738332401262E-2</c:v>
                </c:pt>
                <c:pt idx="1770">
                  <c:v>1.5806461700638152E-2</c:v>
                </c:pt>
                <c:pt idx="1771">
                  <c:v>1.5804207508365309E-2</c:v>
                </c:pt>
                <c:pt idx="1772">
                  <c:v>1.5801975845990412E-2</c:v>
                </c:pt>
                <c:pt idx="1773">
                  <c:v>1.5799766803521464E-2</c:v>
                </c:pt>
                <c:pt idx="1774">
                  <c:v>1.5797580471446082E-2</c:v>
                </c:pt>
                <c:pt idx="1775">
                  <c:v>1.5795416940012075E-2</c:v>
                </c:pt>
                <c:pt idx="1776">
                  <c:v>1.5793276299467252E-2</c:v>
                </c:pt>
                <c:pt idx="1777">
                  <c:v>1.579115863989955E-2</c:v>
                </c:pt>
                <c:pt idx="1778">
                  <c:v>1.5789162448953675E-2</c:v>
                </c:pt>
                <c:pt idx="1779">
                  <c:v>1.5787097476307466E-2</c:v>
                </c:pt>
                <c:pt idx="1780">
                  <c:v>1.5785055783466007E-2</c:v>
                </c:pt>
                <c:pt idx="1781">
                  <c:v>1.5783037460650462E-2</c:v>
                </c:pt>
                <c:pt idx="1782">
                  <c:v>1.5781042598188577E-2</c:v>
                </c:pt>
                <c:pt idx="1783">
                  <c:v>1.5779071286408097E-2</c:v>
                </c:pt>
                <c:pt idx="1784">
                  <c:v>1.5777123615530186E-2</c:v>
                </c:pt>
                <c:pt idx="1785">
                  <c:v>1.577519967588259E-2</c:v>
                </c:pt>
                <c:pt idx="1786">
                  <c:v>1.577329955763318E-2</c:v>
                </c:pt>
                <c:pt idx="1787">
                  <c:v>1.5771423351162994E-2</c:v>
                </c:pt>
                <c:pt idx="1788">
                  <c:v>1.5769571146719841E-2</c:v>
                </c:pt>
                <c:pt idx="1789">
                  <c:v>1.5767743034578174E-2</c:v>
                </c:pt>
                <c:pt idx="1790">
                  <c:v>1.576593910501245E-2</c:v>
                </c:pt>
                <c:pt idx="1791">
                  <c:v>1.5764159448323767E-2</c:v>
                </c:pt>
                <c:pt idx="1792">
                  <c:v>1.5760969167297745E-2</c:v>
                </c:pt>
                <c:pt idx="1793">
                  <c:v>1.5759248984821284E-2</c:v>
                </c:pt>
                <c:pt idx="1794">
                  <c:v>1.5757553382522715E-2</c:v>
                </c:pt>
                <c:pt idx="1795">
                  <c:v>1.5755882450729786E-2</c:v>
                </c:pt>
                <c:pt idx="1796">
                  <c:v>1.5754236279690303E-2</c:v>
                </c:pt>
                <c:pt idx="1797">
                  <c:v>1.5752614959732014E-2</c:v>
                </c:pt>
                <c:pt idx="1798">
                  <c:v>1.5751018581102727E-2</c:v>
                </c:pt>
                <c:pt idx="1799">
                  <c:v>1.5749447233890379E-2</c:v>
                </c:pt>
                <c:pt idx="1800">
                  <c:v>1.5747901008582588E-2</c:v>
                </c:pt>
                <c:pt idx="1801">
                  <c:v>1.5746379995427162E-2</c:v>
                </c:pt>
                <c:pt idx="1802">
                  <c:v>1.5744884284591976E-2</c:v>
                </c:pt>
                <c:pt idx="1803">
                  <c:v>1.5743413966484709E-2</c:v>
                </c:pt>
                <c:pt idx="1804">
                  <c:v>1.5741969131273237E-2</c:v>
                </c:pt>
                <c:pt idx="1805">
                  <c:v>1.5740549869205367E-2</c:v>
                </c:pt>
                <c:pt idx="1806">
                  <c:v>1.5739156270608845E-2</c:v>
                </c:pt>
                <c:pt idx="1807">
                  <c:v>1.5737788425811416E-2</c:v>
                </c:pt>
                <c:pt idx="1808">
                  <c:v>1.5736446424901018E-2</c:v>
                </c:pt>
                <c:pt idx="1809">
                  <c:v>1.5735130358365268E-2</c:v>
                </c:pt>
                <c:pt idx="1810">
                  <c:v>1.5733840316372039E-2</c:v>
                </c:pt>
                <c:pt idx="1811">
                  <c:v>1.5732576389249076E-2</c:v>
                </c:pt>
                <c:pt idx="1812">
                  <c:v>1.5731338667084316E-2</c:v>
                </c:pt>
                <c:pt idx="1813">
                  <c:v>1.5730127240285441E-2</c:v>
                </c:pt>
                <c:pt idx="1814">
                  <c:v>1.5728942199180196E-2</c:v>
                </c:pt>
                <c:pt idx="1815">
                  <c:v>1.572778363401639E-2</c:v>
                </c:pt>
                <c:pt idx="1816">
                  <c:v>1.5726651634961897E-2</c:v>
                </c:pt>
                <c:pt idx="1817">
                  <c:v>1.5725546292264525E-2</c:v>
                </c:pt>
                <c:pt idx="1818">
                  <c:v>1.5724467696411892E-2</c:v>
                </c:pt>
                <c:pt idx="1819">
                  <c:v>1.5723415937491936E-2</c:v>
                </c:pt>
                <c:pt idx="1820">
                  <c:v>1.5722391105752465E-2</c:v>
                </c:pt>
                <c:pt idx="1821">
                  <c:v>1.5721393291681096E-2</c:v>
                </c:pt>
                <c:pt idx="1822">
                  <c:v>1.5720422585445704E-2</c:v>
                </c:pt>
                <c:pt idx="1823">
                  <c:v>1.5719479076974352E-2</c:v>
                </c:pt>
                <c:pt idx="1824">
                  <c:v>1.5718562857074403E-2</c:v>
                </c:pt>
                <c:pt idx="1825">
                  <c:v>1.5717674015753857E-2</c:v>
                </c:pt>
                <c:pt idx="1826">
                  <c:v>1.5716812643180589E-2</c:v>
                </c:pt>
                <c:pt idx="1827">
                  <c:v>1.571597882992215E-2</c:v>
                </c:pt>
                <c:pt idx="1828">
                  <c:v>1.5715172666066479E-2</c:v>
                </c:pt>
                <c:pt idx="1829">
                  <c:v>1.5714394241781449E-2</c:v>
                </c:pt>
                <c:pt idx="1830">
                  <c:v>1.5713643647634612E-2</c:v>
                </c:pt>
                <c:pt idx="1831">
                  <c:v>1.571292097363397E-2</c:v>
                </c:pt>
                <c:pt idx="1832">
                  <c:v>1.5712226310027333E-2</c:v>
                </c:pt>
                <c:pt idx="1833">
                  <c:v>1.5711559747302317E-2</c:v>
                </c:pt>
                <c:pt idx="1834">
                  <c:v>1.571092137554686E-2</c:v>
                </c:pt>
                <c:pt idx="1835">
                  <c:v>1.5710311285168643E-2</c:v>
                </c:pt>
                <c:pt idx="1836">
                  <c:v>1.5709729566415476E-2</c:v>
                </c:pt>
                <c:pt idx="1837">
                  <c:v>1.5709176309455231E-2</c:v>
                </c:pt>
                <c:pt idx="1838">
                  <c:v>1.5708651604615653E-2</c:v>
                </c:pt>
                <c:pt idx="1839">
                  <c:v>1.5708155542144553E-2</c:v>
                </c:pt>
                <c:pt idx="1840">
                  <c:v>1.5707688212449611E-2</c:v>
                </c:pt>
                <c:pt idx="1841">
                  <c:v>1.57072497056987E-2</c:v>
                </c:pt>
                <c:pt idx="1842">
                  <c:v>1.5706840112059695E-2</c:v>
                </c:pt>
                <c:pt idx="1843">
                  <c:v>1.5706459521940275E-2</c:v>
                </c:pt>
                <c:pt idx="1844">
                  <c:v>1.570610802558825E-2</c:v>
                </c:pt>
                <c:pt idx="1845">
                  <c:v>1.5705785713091558E-2</c:v>
                </c:pt>
                <c:pt idx="1846">
                  <c:v>1.5705492675177624E-2</c:v>
                </c:pt>
                <c:pt idx="1847">
                  <c:v>1.570522900161464E-2</c:v>
                </c:pt>
                <c:pt idx="1848">
                  <c:v>1.5704994783050097E-2</c:v>
                </c:pt>
                <c:pt idx="1849">
                  <c:v>1.5704790109571931E-2</c:v>
                </c:pt>
                <c:pt idx="1850">
                  <c:v>1.5704615071427952E-2</c:v>
                </c:pt>
                <c:pt idx="1851">
                  <c:v>1.5704469758786033E-2</c:v>
                </c:pt>
                <c:pt idx="1852">
                  <c:v>1.5704354262293663E-2</c:v>
                </c:pt>
                <c:pt idx="1853">
                  <c:v>1.5704268671798971E-2</c:v>
                </c:pt>
                <c:pt idx="1854">
                  <c:v>1.5704213077869511E-2</c:v>
                </c:pt>
                <c:pt idx="1855">
                  <c:v>1.570418757059322E-2</c:v>
                </c:pt>
                <c:pt idx="1856">
                  <c:v>1.5704192240457715E-2</c:v>
                </c:pt>
                <c:pt idx="1857">
                  <c:v>1.5704227177550933E-2</c:v>
                </c:pt>
                <c:pt idx="1858">
                  <c:v>1.5704292472200621E-2</c:v>
                </c:pt>
                <c:pt idx="1859">
                  <c:v>1.5704388214654585E-2</c:v>
                </c:pt>
                <c:pt idx="1860">
                  <c:v>1.5704514495000765E-2</c:v>
                </c:pt>
                <c:pt idx="1861">
                  <c:v>1.5704671403966586E-2</c:v>
                </c:pt>
                <c:pt idx="1862">
                  <c:v>1.5704859031480112E-2</c:v>
                </c:pt>
                <c:pt idx="1863">
                  <c:v>1.5705077467869089E-2</c:v>
                </c:pt>
                <c:pt idx="1864">
                  <c:v>1.5705326803381325E-2</c:v>
                </c:pt>
                <c:pt idx="1865">
                  <c:v>1.570560712850444E-2</c:v>
                </c:pt>
                <c:pt idx="1866">
                  <c:v>1.5705918533246432E-2</c:v>
                </c:pt>
                <c:pt idx="1867">
                  <c:v>1.5706261107855113E-2</c:v>
                </c:pt>
                <c:pt idx="1868">
                  <c:v>1.5706634942977971E-2</c:v>
                </c:pt>
                <c:pt idx="1869">
                  <c:v>1.5707040128383198E-2</c:v>
                </c:pt>
                <c:pt idx="1870">
                  <c:v>1.570747675463835E-2</c:v>
                </c:pt>
                <c:pt idx="1871">
                  <c:v>1.570794491207117E-2</c:v>
                </c:pt>
                <c:pt idx="1872">
                  <c:v>1.5708444690769596E-2</c:v>
                </c:pt>
                <c:pt idx="1873">
                  <c:v>1.570897618114131E-2</c:v>
                </c:pt>
                <c:pt idx="1874">
                  <c:v>1.5709539473354184E-2</c:v>
                </c:pt>
                <c:pt idx="1875">
                  <c:v>1.5710134657735964E-2</c:v>
                </c:pt>
                <c:pt idx="1876">
                  <c:v>1.5710761824374586E-2</c:v>
                </c:pt>
                <c:pt idx="1877">
                  <c:v>1.5711421063837605E-2</c:v>
                </c:pt>
                <c:pt idx="1878">
                  <c:v>1.571211246637283E-2</c:v>
                </c:pt>
                <c:pt idx="1879">
                  <c:v>1.5712836122068197E-2</c:v>
                </c:pt>
                <c:pt idx="1880">
                  <c:v>1.5713592121251452E-2</c:v>
                </c:pt>
                <c:pt idx="1881">
                  <c:v>1.571438055425034E-2</c:v>
                </c:pt>
                <c:pt idx="1882">
                  <c:v>1.5715201511232735E-2</c:v>
                </c:pt>
                <c:pt idx="1883">
                  <c:v>1.5716055082606317E-2</c:v>
                </c:pt>
                <c:pt idx="1884">
                  <c:v>1.5716941358538961E-2</c:v>
                </c:pt>
                <c:pt idx="1885">
                  <c:v>1.571786042935841E-2</c:v>
                </c:pt>
                <c:pt idx="1886">
                  <c:v>1.5718812385232539E-2</c:v>
                </c:pt>
                <c:pt idx="1887">
                  <c:v>1.5719797316648965E-2</c:v>
                </c:pt>
                <c:pt idx="1888">
                  <c:v>1.5720815313615688E-2</c:v>
                </c:pt>
                <c:pt idx="1889">
                  <c:v>1.5721866466620327E-2</c:v>
                </c:pt>
                <c:pt idx="1890">
                  <c:v>1.5722950865750818E-2</c:v>
                </c:pt>
                <c:pt idx="1891">
                  <c:v>1.5724068601574714E-2</c:v>
                </c:pt>
                <c:pt idx="1892">
                  <c:v>1.5725219763940146E-2</c:v>
                </c:pt>
                <c:pt idx="1893">
                  <c:v>1.5726404443494602E-2</c:v>
                </c:pt>
                <c:pt idx="1894">
                  <c:v>1.5727622730246082E-2</c:v>
                </c:pt>
                <c:pt idx="1895">
                  <c:v>1.572887471460227E-2</c:v>
                </c:pt>
                <c:pt idx="1896">
                  <c:v>1.573016048689091E-2</c:v>
                </c:pt>
                <c:pt idx="1897">
                  <c:v>1.5731480137199938E-2</c:v>
                </c:pt>
                <c:pt idx="1898">
                  <c:v>1.5732833755937037E-2</c:v>
                </c:pt>
                <c:pt idx="1899">
                  <c:v>1.5734221433270079E-2</c:v>
                </c:pt>
                <c:pt idx="1900">
                  <c:v>1.5735643259606746E-2</c:v>
                </c:pt>
                <c:pt idx="1901">
                  <c:v>1.5737099325194848E-2</c:v>
                </c:pt>
                <c:pt idx="1902">
                  <c:v>1.5738589720202256E-2</c:v>
                </c:pt>
                <c:pt idx="1903">
                  <c:v>1.5740114534956717E-2</c:v>
                </c:pt>
                <c:pt idx="1904">
                  <c:v>1.5741673859785976E-2</c:v>
                </c:pt>
                <c:pt idx="1905">
                  <c:v>1.5743267784937842E-2</c:v>
                </c:pt>
                <c:pt idx="1906">
                  <c:v>1.5744896400500252E-2</c:v>
                </c:pt>
                <c:pt idx="1907">
                  <c:v>1.574655979704076E-2</c:v>
                </c:pt>
                <c:pt idx="1908">
                  <c:v>1.5748258064647302E-2</c:v>
                </c:pt>
                <c:pt idx="1909">
                  <c:v>1.5749991293647625E-2</c:v>
                </c:pt>
                <c:pt idx="1910">
                  <c:v>1.5751759574209601E-2</c:v>
                </c:pt>
                <c:pt idx="1911">
                  <c:v>1.5753562996740911E-2</c:v>
                </c:pt>
                <c:pt idx="1912">
                  <c:v>1.5755401651489365E-2</c:v>
                </c:pt>
                <c:pt idx="1913">
                  <c:v>1.5757275628702772E-2</c:v>
                </c:pt>
                <c:pt idx="1914">
                  <c:v>1.5759185018628941E-2</c:v>
                </c:pt>
                <c:pt idx="1915">
                  <c:v>1.5761129911595617E-2</c:v>
                </c:pt>
                <c:pt idx="1916">
                  <c:v>1.5763110397770674E-2</c:v>
                </c:pt>
                <c:pt idx="1917">
                  <c:v>1.5765126567561794E-2</c:v>
                </c:pt>
                <c:pt idx="1918">
                  <c:v>1.5767178511136848E-2</c:v>
                </c:pt>
                <c:pt idx="1919">
                  <c:v>1.5769266318823583E-2</c:v>
                </c:pt>
                <c:pt idx="1920">
                  <c:v>1.5771390080789871E-2</c:v>
                </c:pt>
                <c:pt idx="1921">
                  <c:v>1.577354988752333E-2</c:v>
                </c:pt>
                <c:pt idx="1922">
                  <c:v>1.5775745829031962E-2</c:v>
                </c:pt>
                <c:pt idx="1923">
                  <c:v>1.5777977995883319E-2</c:v>
                </c:pt>
                <c:pt idx="1924">
                  <c:v>1.5780246478085402E-2</c:v>
                </c:pt>
                <c:pt idx="1925">
                  <c:v>1.5782551366045894E-2</c:v>
                </c:pt>
                <c:pt idx="1926">
                  <c:v>1.5784892750012602E-2</c:v>
                </c:pt>
                <c:pt idx="1927">
                  <c:v>1.5787270720233337E-2</c:v>
                </c:pt>
                <c:pt idx="1928">
                  <c:v>1.5789685366955908E-2</c:v>
                </c:pt>
                <c:pt idx="1929">
                  <c:v>1.5792136780587995E-2</c:v>
                </c:pt>
                <c:pt idx="1930">
                  <c:v>1.5794625051137601E-2</c:v>
                </c:pt>
                <c:pt idx="1931">
                  <c:v>1.5797150269092342E-2</c:v>
                </c:pt>
                <c:pt idx="1932">
                  <c:v>1.5799712524700027E-2</c:v>
                </c:pt>
                <c:pt idx="1933">
                  <c:v>1.5802311908288402E-2</c:v>
                </c:pt>
                <c:pt idx="1934">
                  <c:v>1.5804948509945405E-2</c:v>
                </c:pt>
                <c:pt idx="1935">
                  <c:v>1.5807622419998779E-2</c:v>
                </c:pt>
                <c:pt idx="1936">
                  <c:v>1.5810333728936143E-2</c:v>
                </c:pt>
                <c:pt idx="1937">
                  <c:v>1.5813082526685562E-2</c:v>
                </c:pt>
                <c:pt idx="1938">
                  <c:v>1.5815868903734653E-2</c:v>
                </c:pt>
                <c:pt idx="1939">
                  <c:v>1.5818692950331226E-2</c:v>
                </c:pt>
                <c:pt idx="1940">
                  <c:v>1.5821554756882961E-2</c:v>
                </c:pt>
                <c:pt idx="1941">
                  <c:v>1.5824454413317923E-2</c:v>
                </c:pt>
                <c:pt idx="1942">
                  <c:v>1.5827392010123731E-2</c:v>
                </c:pt>
                <c:pt idx="1943">
                  <c:v>1.5830367637548193E-2</c:v>
                </c:pt>
                <c:pt idx="1944">
                  <c:v>1.5833381385919054E-2</c:v>
                </c:pt>
                <c:pt idx="1945">
                  <c:v>1.5836433345324252E-2</c:v>
                </c:pt>
                <c:pt idx="1946">
                  <c:v>1.5839523606251404E-2</c:v>
                </c:pt>
                <c:pt idx="1947">
                  <c:v>1.5842652258868384E-2</c:v>
                </c:pt>
                <c:pt idx="1948">
                  <c:v>1.5845819393502936E-2</c:v>
                </c:pt>
                <c:pt idx="1949">
                  <c:v>1.5849025100322933E-2</c:v>
                </c:pt>
                <c:pt idx="1950">
                  <c:v>1.5852269469656122E-2</c:v>
                </c:pt>
                <c:pt idx="1951">
                  <c:v>1.5855552591830246E-2</c:v>
                </c:pt>
                <c:pt idx="1952">
                  <c:v>1.5858874557173053E-2</c:v>
                </c:pt>
                <c:pt idx="1953">
                  <c:v>1.5862235455692542E-2</c:v>
                </c:pt>
                <c:pt idx="1954">
                  <c:v>1.5865635377796394E-2</c:v>
                </c:pt>
                <c:pt idx="1955">
                  <c:v>1.5869074413812356E-2</c:v>
                </c:pt>
                <c:pt idx="1956">
                  <c:v>1.5872552654068173E-2</c:v>
                </c:pt>
                <c:pt idx="1957">
                  <c:v>1.5876070188651781E-2</c:v>
                </c:pt>
                <c:pt idx="1958">
                  <c:v>1.5879627107970862E-2</c:v>
                </c:pt>
                <c:pt idx="1959">
                  <c:v>1.5883223502273225E-2</c:v>
                </c:pt>
                <c:pt idx="1960">
                  <c:v>1.5886859461806679E-2</c:v>
                </c:pt>
                <c:pt idx="1961">
                  <c:v>1.5890535076819035E-2</c:v>
                </c:pt>
                <c:pt idx="1962">
                  <c:v>1.5894250437638036E-2</c:v>
                </c:pt>
                <c:pt idx="1963">
                  <c:v>1.5898005634511492E-2</c:v>
                </c:pt>
                <c:pt idx="1964">
                  <c:v>1.5901800757847084E-2</c:v>
                </c:pt>
                <c:pt idx="1965">
                  <c:v>1.5905635897652814E-2</c:v>
                </c:pt>
                <c:pt idx="1966">
                  <c:v>1.5909511144176491E-2</c:v>
                </c:pt>
                <c:pt idx="1967">
                  <c:v>1.5913426588145541E-2</c:v>
                </c:pt>
                <c:pt idx="1968">
                  <c:v>1.5917382319328155E-2</c:v>
                </c:pt>
                <c:pt idx="1969">
                  <c:v>1.5921378428371824E-2</c:v>
                </c:pt>
                <c:pt idx="1970">
                  <c:v>1.5925415005284549E-2</c:v>
                </c:pt>
                <c:pt idx="1971">
                  <c:v>1.5929492140394075E-2</c:v>
                </c:pt>
                <c:pt idx="1972">
                  <c:v>1.5933609924188019E-2</c:v>
                </c:pt>
                <c:pt idx="1973">
                  <c:v>1.5937767088161081E-2</c:v>
                </c:pt>
                <c:pt idx="1974">
                  <c:v>1.594192565293362E-2</c:v>
                </c:pt>
                <c:pt idx="1975">
                  <c:v>1.5946067919223594E-2</c:v>
                </c:pt>
                <c:pt idx="1976">
                  <c:v>1.5950193831635318E-2</c:v>
                </c:pt>
                <c:pt idx="1977">
                  <c:v>1.5954303334773101E-2</c:v>
                </c:pt>
                <c:pt idx="1978">
                  <c:v>1.5958396373241257E-2</c:v>
                </c:pt>
                <c:pt idx="1979">
                  <c:v>1.5962472891564161E-2</c:v>
                </c:pt>
                <c:pt idx="1980">
                  <c:v>1.5966532834426062E-2</c:v>
                </c:pt>
                <c:pt idx="1981">
                  <c:v>1.5970576146271398E-2</c:v>
                </c:pt>
                <c:pt idx="1982">
                  <c:v>1.5974602771624546E-2</c:v>
                </c:pt>
                <c:pt idx="1983">
                  <c:v>1.5978612655249691E-2</c:v>
                </c:pt>
                <c:pt idx="1984">
                  <c:v>1.5982605741511335E-2</c:v>
                </c:pt>
                <c:pt idx="1985">
                  <c:v>1.5986581975173664E-2</c:v>
                </c:pt>
                <c:pt idx="1986">
                  <c:v>1.5991105535100303E-2</c:v>
                </c:pt>
                <c:pt idx="1987">
                  <c:v>1.5995045469159308E-2</c:v>
                </c:pt>
                <c:pt idx="1988">
                  <c:v>1.5998968376358391E-2</c:v>
                </c:pt>
                <c:pt idx="1989">
                  <c:v>1.6002874201141992E-2</c:v>
                </c:pt>
                <c:pt idx="1990">
                  <c:v>1.6006762888354231E-2</c:v>
                </c:pt>
                <c:pt idx="1991">
                  <c:v>1.6010634382279676E-2</c:v>
                </c:pt>
                <c:pt idx="1992">
                  <c:v>1.6014488627522638E-2</c:v>
                </c:pt>
                <c:pt idx="1993">
                  <c:v>1.6018325568927239E-2</c:v>
                </c:pt>
                <c:pt idx="1994">
                  <c:v>1.6022145150698108E-2</c:v>
                </c:pt>
                <c:pt idx="1995">
                  <c:v>1.6025947317759304E-2</c:v>
                </c:pt>
                <c:pt idx="1996">
                  <c:v>1.6029732014395393E-2</c:v>
                </c:pt>
                <c:pt idx="1997">
                  <c:v>1.6033499185290623E-2</c:v>
                </c:pt>
                <c:pt idx="1998">
                  <c:v>1.6037248775049306E-2</c:v>
                </c:pt>
                <c:pt idx="1999">
                  <c:v>1.6040980728195819E-2</c:v>
                </c:pt>
                <c:pt idx="2000">
                  <c:v>1.6044694989334474E-2</c:v>
                </c:pt>
                <c:pt idx="2001">
                  <c:v>1.6048391502989645E-2</c:v>
                </c:pt>
                <c:pt idx="2002">
                  <c:v>1.6052070213765646E-2</c:v>
                </c:pt>
                <c:pt idx="2003">
                  <c:v>1.6055731066266787E-2</c:v>
                </c:pt>
                <c:pt idx="2004">
                  <c:v>1.6059374005017446E-2</c:v>
                </c:pt>
                <c:pt idx="2005">
                  <c:v>1.606299897470187E-2</c:v>
                </c:pt>
                <c:pt idx="2006">
                  <c:v>1.6066605919684562E-2</c:v>
                </c:pt>
                <c:pt idx="2007">
                  <c:v>1.6070194784649772E-2</c:v>
                </c:pt>
                <c:pt idx="2008">
                  <c:v>1.607376551420181E-2</c:v>
                </c:pt>
                <c:pt idx="2009">
                  <c:v>1.6077318052865053E-2</c:v>
                </c:pt>
                <c:pt idx="2010">
                  <c:v>1.6080852345243812E-2</c:v>
                </c:pt>
                <c:pt idx="2011">
                  <c:v>1.6084368335942401E-2</c:v>
                </c:pt>
                <c:pt idx="2012">
                  <c:v>1.6087865969325321E-2</c:v>
                </c:pt>
                <c:pt idx="2013">
                  <c:v>1.609134519031663E-2</c:v>
                </c:pt>
                <c:pt idx="2014">
                  <c:v>1.6094805943200896E-2</c:v>
                </c:pt>
                <c:pt idx="2015">
                  <c:v>1.6098248172662366E-2</c:v>
                </c:pt>
                <c:pt idx="2016">
                  <c:v>1.6101671823225416E-2</c:v>
                </c:pt>
                <c:pt idx="2017">
                  <c:v>1.6105076839494359E-2</c:v>
                </c:pt>
                <c:pt idx="2018">
                  <c:v>1.6108463166233378E-2</c:v>
                </c:pt>
                <c:pt idx="2019">
                  <c:v>1.6111830747487232E-2</c:v>
                </c:pt>
                <c:pt idx="2020">
                  <c:v>1.6115179528419787E-2</c:v>
                </c:pt>
                <c:pt idx="2021">
                  <c:v>1.6118509453235674E-2</c:v>
                </c:pt>
                <c:pt idx="2022">
                  <c:v>1.6121820466619141E-2</c:v>
                </c:pt>
                <c:pt idx="2023">
                  <c:v>1.6125112513254436E-2</c:v>
                </c:pt>
                <c:pt idx="2024">
                  <c:v>1.6128385537506063E-2</c:v>
                </c:pt>
                <c:pt idx="2025">
                  <c:v>1.6131639484058269E-2</c:v>
                </c:pt>
                <c:pt idx="2026">
                  <c:v>1.6134874297515367E-2</c:v>
                </c:pt>
                <c:pt idx="2027">
                  <c:v>1.6138089922321797E-2</c:v>
                </c:pt>
                <c:pt idx="2028">
                  <c:v>1.6141286303161806E-2</c:v>
                </c:pt>
                <c:pt idx="2029">
                  <c:v>1.6144463384639707E-2</c:v>
                </c:pt>
                <c:pt idx="2030">
                  <c:v>1.6147621111199939E-2</c:v>
                </c:pt>
                <c:pt idx="2031">
                  <c:v>1.6150759427446815E-2</c:v>
                </c:pt>
                <c:pt idx="2032">
                  <c:v>1.6153878278064582E-2</c:v>
                </c:pt>
                <c:pt idx="2033">
                  <c:v>1.615697760749768E-2</c:v>
                </c:pt>
                <c:pt idx="2034">
                  <c:v>1.6160057360510294E-2</c:v>
                </c:pt>
                <c:pt idx="2035">
                  <c:v>1.6163117481227118E-2</c:v>
                </c:pt>
                <c:pt idx="2036">
                  <c:v>1.6166157914812018E-2</c:v>
                </c:pt>
                <c:pt idx="2037">
                  <c:v>1.6169178605389689E-2</c:v>
                </c:pt>
                <c:pt idx="2038">
                  <c:v>1.6172606577216087E-2</c:v>
                </c:pt>
                <c:pt idx="2039">
                  <c:v>1.6175584775144358E-2</c:v>
                </c:pt>
                <c:pt idx="2040">
                  <c:v>1.6178543055884731E-2</c:v>
                </c:pt>
                <c:pt idx="2041">
                  <c:v>1.6181481364361261E-2</c:v>
                </c:pt>
                <c:pt idx="2042">
                  <c:v>1.618439964477858E-2</c:v>
                </c:pt>
                <c:pt idx="2043">
                  <c:v>1.6187297841900872E-2</c:v>
                </c:pt>
                <c:pt idx="2044">
                  <c:v>1.6190175900252513E-2</c:v>
                </c:pt>
                <c:pt idx="2045">
                  <c:v>1.619303376451775E-2</c:v>
                </c:pt>
                <c:pt idx="2046">
                  <c:v>1.6195871378981153E-2</c:v>
                </c:pt>
                <c:pt idx="2047">
                  <c:v>1.6198688688566776E-2</c:v>
                </c:pt>
                <c:pt idx="2048">
                  <c:v>1.6201485637559188E-2</c:v>
                </c:pt>
                <c:pt idx="2049">
                  <c:v>1.6204262170722572E-2</c:v>
                </c:pt>
                <c:pt idx="2050">
                  <c:v>1.6207018232661241E-2</c:v>
                </c:pt>
                <c:pt idx="2051">
                  <c:v>1.6209753767819635E-2</c:v>
                </c:pt>
                <c:pt idx="2052">
                  <c:v>1.6212468720562256E-2</c:v>
                </c:pt>
                <c:pt idx="2053">
                  <c:v>1.6217389553727202E-2</c:v>
                </c:pt>
                <c:pt idx="2054">
                  <c:v>1.6217836658176665E-2</c:v>
                </c:pt>
                <c:pt idx="2055">
                  <c:v>1.6220489532097204E-2</c:v>
                </c:pt>
                <c:pt idx="2056">
                  <c:v>1.6223121601939283E-2</c:v>
                </c:pt>
                <c:pt idx="2057">
                  <c:v>1.6225732812547022E-2</c:v>
                </c:pt>
                <c:pt idx="2058">
                  <c:v>1.6228323108444798E-2</c:v>
                </c:pt>
                <c:pt idx="2059">
                  <c:v>1.6230892434156985E-2</c:v>
                </c:pt>
                <c:pt idx="2060">
                  <c:v>1.623344073420796E-2</c:v>
                </c:pt>
                <c:pt idx="2061">
                  <c:v>1.6235967953281971E-2</c:v>
                </c:pt>
                <c:pt idx="2062">
                  <c:v>1.6238474035903394E-2</c:v>
                </c:pt>
                <c:pt idx="2063">
                  <c:v>1.6240958926596605E-2</c:v>
                </c:pt>
                <c:pt idx="2064">
                  <c:v>1.6243422570045851E-2</c:v>
                </c:pt>
                <c:pt idx="2065">
                  <c:v>1.6245864910615637E-2</c:v>
                </c:pt>
                <c:pt idx="2066">
                  <c:v>1.6248285893230019E-2</c:v>
                </c:pt>
                <c:pt idx="2067">
                  <c:v>1.6250685462173564E-2</c:v>
                </c:pt>
                <c:pt idx="2068">
                  <c:v>1.6253063562050585E-2</c:v>
                </c:pt>
                <c:pt idx="2069">
                  <c:v>1.6255420137465393E-2</c:v>
                </c:pt>
                <c:pt idx="2070">
                  <c:v>1.62577551330223E-2</c:v>
                </c:pt>
                <c:pt idx="2071">
                  <c:v>1.6260068493405555E-2</c:v>
                </c:pt>
                <c:pt idx="2072">
                  <c:v>1.6262360162899725E-2</c:v>
                </c:pt>
                <c:pt idx="2073">
                  <c:v>1.6264630086268994E-2</c:v>
                </c:pt>
                <c:pt idx="2074">
                  <c:v>1.6266878208037738E-2</c:v>
                </c:pt>
                <c:pt idx="2075">
                  <c:v>1.6269104472970142E-2</c:v>
                </c:pt>
                <c:pt idx="2076">
                  <c:v>1.62713088251909E-2</c:v>
                </c:pt>
                <c:pt idx="2077">
                  <c:v>1.6273491209704005E-2</c:v>
                </c:pt>
                <c:pt idx="2078">
                  <c:v>1.6275651570953897E-2</c:v>
                </c:pt>
                <c:pt idx="2079">
                  <c:v>1.6277789853385016E-2</c:v>
                </c:pt>
                <c:pt idx="2080">
                  <c:v>1.6279906001601674E-2</c:v>
                </c:pt>
                <c:pt idx="2081">
                  <c:v>1.6281999960368054E-2</c:v>
                </c:pt>
                <c:pt idx="2082">
                  <c:v>1.6284071674128597E-2</c:v>
                </c:pt>
                <c:pt idx="2083">
                  <c:v>1.6286121087407679E-2</c:v>
                </c:pt>
                <c:pt idx="2084">
                  <c:v>1.6288148144889547E-2</c:v>
                </c:pt>
                <c:pt idx="2085">
                  <c:v>1.6290152790938706E-2</c:v>
                </c:pt>
                <c:pt idx="2086">
                  <c:v>1.6292134970479211E-2</c:v>
                </c:pt>
                <c:pt idx="2087">
                  <c:v>1.6294094627715694E-2</c:v>
                </c:pt>
                <c:pt idx="2088">
                  <c:v>1.6296031707492276E-2</c:v>
                </c:pt>
                <c:pt idx="2089">
                  <c:v>1.6297946154173459E-2</c:v>
                </c:pt>
                <c:pt idx="2090">
                  <c:v>1.6301112157766084E-2</c:v>
                </c:pt>
                <c:pt idx="2091">
                  <c:v>1.6302974832047568E-2</c:v>
                </c:pt>
                <c:pt idx="2092">
                  <c:v>1.6304814689220848E-2</c:v>
                </c:pt>
                <c:pt idx="2093">
                  <c:v>1.6306631673757011E-2</c:v>
                </c:pt>
                <c:pt idx="2094">
                  <c:v>1.6308425730287013E-2</c:v>
                </c:pt>
                <c:pt idx="2095">
                  <c:v>1.6310196803308585E-2</c:v>
                </c:pt>
                <c:pt idx="2096">
                  <c:v>1.6311944837505976E-2</c:v>
                </c:pt>
                <c:pt idx="2097">
                  <c:v>1.631366977729698E-2</c:v>
                </c:pt>
                <c:pt idx="2098">
                  <c:v>1.6315371567392489E-2</c:v>
                </c:pt>
                <c:pt idx="2099">
                  <c:v>1.6317050152236945E-2</c:v>
                </c:pt>
                <c:pt idx="2100">
                  <c:v>1.6318705476461304E-2</c:v>
                </c:pt>
                <c:pt idx="2101">
                  <c:v>1.6320337484669878E-2</c:v>
                </c:pt>
                <c:pt idx="2102">
                  <c:v>1.6321946121307107E-2</c:v>
                </c:pt>
                <c:pt idx="2103">
                  <c:v>1.6323531331057239E-2</c:v>
                </c:pt>
                <c:pt idx="2104">
                  <c:v>1.6325015022440326E-2</c:v>
                </c:pt>
                <c:pt idx="2105">
                  <c:v>1.632654296908953E-2</c:v>
                </c:pt>
                <c:pt idx="2106">
                  <c:v>1.6328047301028548E-2</c:v>
                </c:pt>
                <c:pt idx="2107">
                  <c:v>1.6329527962621881E-2</c:v>
                </c:pt>
                <c:pt idx="2108">
                  <c:v>1.633098489855378E-2</c:v>
                </c:pt>
                <c:pt idx="2109">
                  <c:v>1.6332418053348619E-2</c:v>
                </c:pt>
                <c:pt idx="2110">
                  <c:v>1.633382737161071E-2</c:v>
                </c:pt>
                <c:pt idx="2111">
                  <c:v>1.6335212797784493E-2</c:v>
                </c:pt>
                <c:pt idx="2112">
                  <c:v>1.6336574276634153E-2</c:v>
                </c:pt>
                <c:pt idx="2113">
                  <c:v>1.6337911752604128E-2</c:v>
                </c:pt>
                <c:pt idx="2114">
                  <c:v>1.6339225170218796E-2</c:v>
                </c:pt>
                <c:pt idx="2115">
                  <c:v>1.634051447424234E-2</c:v>
                </c:pt>
                <c:pt idx="2116">
                  <c:v>1.63417796091192E-2</c:v>
                </c:pt>
                <c:pt idx="2117">
                  <c:v>1.6343020519373752E-2</c:v>
                </c:pt>
                <c:pt idx="2118">
                  <c:v>1.6344237149610308E-2</c:v>
                </c:pt>
                <c:pt idx="2119">
                  <c:v>1.6345429444593051E-2</c:v>
                </c:pt>
                <c:pt idx="2120">
                  <c:v>1.6346597348526615E-2</c:v>
                </c:pt>
                <c:pt idx="2121">
                  <c:v>1.634774080641499E-2</c:v>
                </c:pt>
                <c:pt idx="2122">
                  <c:v>1.6348859762542745E-2</c:v>
                </c:pt>
                <c:pt idx="2123">
                  <c:v>1.6349954161434255E-2</c:v>
                </c:pt>
                <c:pt idx="2124">
                  <c:v>1.6351023947853704E-2</c:v>
                </c:pt>
                <c:pt idx="2125">
                  <c:v>1.635206906632547E-2</c:v>
                </c:pt>
                <c:pt idx="2126">
                  <c:v>1.635308946129399E-2</c:v>
                </c:pt>
                <c:pt idx="2127">
                  <c:v>1.635408507752345E-2</c:v>
                </c:pt>
                <c:pt idx="2128">
                  <c:v>1.635505585945829E-2</c:v>
                </c:pt>
                <c:pt idx="2129">
                  <c:v>1.6356001751622884E-2</c:v>
                </c:pt>
                <c:pt idx="2130">
                  <c:v>1.6356922698861354E-2</c:v>
                </c:pt>
                <c:pt idx="2131">
                  <c:v>1.6357818645458266E-2</c:v>
                </c:pt>
                <c:pt idx="2132">
                  <c:v>1.6358689536017934E-2</c:v>
                </c:pt>
                <c:pt idx="2133">
                  <c:v>1.6359535315224605E-2</c:v>
                </c:pt>
                <c:pt idx="2134">
                  <c:v>1.6360355927602654E-2</c:v>
                </c:pt>
                <c:pt idx="2135">
                  <c:v>1.6361151317836331E-2</c:v>
                </c:pt>
                <c:pt idx="2136">
                  <c:v>1.6361921430370074E-2</c:v>
                </c:pt>
                <c:pt idx="2137">
                  <c:v>1.6362666209568388E-2</c:v>
                </c:pt>
                <c:pt idx="2138">
                  <c:v>1.6363385600435265E-2</c:v>
                </c:pt>
                <c:pt idx="2139">
                  <c:v>1.6364079547335209E-2</c:v>
                </c:pt>
                <c:pt idx="2140">
                  <c:v>1.6364747994872531E-2</c:v>
                </c:pt>
                <c:pt idx="2141">
                  <c:v>1.6365390887491671E-2</c:v>
                </c:pt>
                <c:pt idx="2142">
                  <c:v>1.636600817003675E-2</c:v>
                </c:pt>
                <c:pt idx="2143">
                  <c:v>1.6366599786712399E-2</c:v>
                </c:pt>
                <c:pt idx="2144">
                  <c:v>1.6367165682282803E-2</c:v>
                </c:pt>
                <c:pt idx="2145">
                  <c:v>1.6367705801432209E-2</c:v>
                </c:pt>
                <c:pt idx="2146">
                  <c:v>1.6368220088684993E-2</c:v>
                </c:pt>
                <c:pt idx="2147">
                  <c:v>1.6368708488485595E-2</c:v>
                </c:pt>
                <c:pt idx="2148">
                  <c:v>1.6369170945518263E-2</c:v>
                </c:pt>
                <c:pt idx="2149">
                  <c:v>1.6369607404227438E-2</c:v>
                </c:pt>
                <c:pt idx="2150">
                  <c:v>1.6370017809297366E-2</c:v>
                </c:pt>
                <c:pt idx="2151">
                  <c:v>1.6370402105412296E-2</c:v>
                </c:pt>
                <c:pt idx="2152">
                  <c:v>1.6370760236856796E-2</c:v>
                </c:pt>
                <c:pt idx="2153">
                  <c:v>1.637109214839505E-2</c:v>
                </c:pt>
                <c:pt idx="2154">
                  <c:v>1.6371397784551434E-2</c:v>
                </c:pt>
                <c:pt idx="2155">
                  <c:v>1.6371677090090131E-2</c:v>
                </c:pt>
                <c:pt idx="2156">
                  <c:v>1.6371930009215774E-2</c:v>
                </c:pt>
                <c:pt idx="2157">
                  <c:v>1.6372156486692546E-2</c:v>
                </c:pt>
                <c:pt idx="2158">
                  <c:v>1.6372356467204696E-2</c:v>
                </c:pt>
                <c:pt idx="2159">
                  <c:v>1.6372529895036791E-2</c:v>
                </c:pt>
                <c:pt idx="2160">
                  <c:v>1.6372676715112888E-2</c:v>
                </c:pt>
                <c:pt idx="2161">
                  <c:v>1.6372796871717554E-2</c:v>
                </c:pt>
                <c:pt idx="2162">
                  <c:v>1.6372890309535038E-2</c:v>
                </c:pt>
                <c:pt idx="2163">
                  <c:v>1.6372956973249586E-2</c:v>
                </c:pt>
                <c:pt idx="2164">
                  <c:v>1.637299680730564E-2</c:v>
                </c:pt>
                <c:pt idx="2165">
                  <c:v>1.6373009756147638E-2</c:v>
                </c:pt>
                <c:pt idx="2166">
                  <c:v>1.6372995764539766E-2</c:v>
                </c:pt>
                <c:pt idx="2167">
                  <c:v>1.6372954777086335E-2</c:v>
                </c:pt>
                <c:pt idx="2168">
                  <c:v>1.6372886738231784E-2</c:v>
                </c:pt>
                <c:pt idx="2169">
                  <c:v>1.6372791592660363E-2</c:v>
                </c:pt>
                <c:pt idx="2170">
                  <c:v>1.637266928481651E-2</c:v>
                </c:pt>
                <c:pt idx="2171">
                  <c:v>1.637251975946441E-2</c:v>
                </c:pt>
                <c:pt idx="2172">
                  <c:v>1.6372342960968567E-2</c:v>
                </c:pt>
                <c:pt idx="2173">
                  <c:v>1.6372138833853356E-2</c:v>
                </c:pt>
                <c:pt idx="2174">
                  <c:v>1.6371907323042834E-2</c:v>
                </c:pt>
                <c:pt idx="2175">
                  <c:v>1.6371648372741632E-2</c:v>
                </c:pt>
                <c:pt idx="2176">
                  <c:v>1.6371361927713934E-2</c:v>
                </c:pt>
                <c:pt idx="2177">
                  <c:v>1.6371047932564053E-2</c:v>
                </c:pt>
                <c:pt idx="2178">
                  <c:v>1.6370706331816365E-2</c:v>
                </c:pt>
                <c:pt idx="2179">
                  <c:v>1.6370337069755436E-2</c:v>
                </c:pt>
                <c:pt idx="2180">
                  <c:v>1.6369940091465196E-2</c:v>
                </c:pt>
                <c:pt idx="2181">
                  <c:v>1.6369515341150276E-2</c:v>
                </c:pt>
                <c:pt idx="2182">
                  <c:v>1.636906276357486E-2</c:v>
                </c:pt>
                <c:pt idx="2183">
                  <c:v>1.6368582303263324E-2</c:v>
                </c:pt>
                <c:pt idx="2184">
                  <c:v>1.6368073904660108E-2</c:v>
                </c:pt>
                <c:pt idx="2185">
                  <c:v>1.6367537512529395E-2</c:v>
                </c:pt>
                <c:pt idx="2186">
                  <c:v>1.6366973071395563E-2</c:v>
                </c:pt>
                <c:pt idx="2187">
                  <c:v>1.6366380525782986E-2</c:v>
                </c:pt>
                <c:pt idx="2188">
                  <c:v>1.6365759820216041E-2</c:v>
                </c:pt>
                <c:pt idx="2189">
                  <c:v>1.6365110899378976E-2</c:v>
                </c:pt>
                <c:pt idx="2190">
                  <c:v>1.6364433707796167E-2</c:v>
                </c:pt>
                <c:pt idx="2191">
                  <c:v>1.6363728189991988E-2</c:v>
                </c:pt>
                <c:pt idx="2192">
                  <c:v>1.636299429065069E-2</c:v>
                </c:pt>
                <c:pt idx="2193">
                  <c:v>1.6362231954296647E-2</c:v>
                </c:pt>
                <c:pt idx="2194">
                  <c:v>1.6361441125374299E-2</c:v>
                </c:pt>
                <c:pt idx="2195">
                  <c:v>1.636062174864783E-2</c:v>
                </c:pt>
                <c:pt idx="2196">
                  <c:v>1.6359773768561681E-2</c:v>
                </c:pt>
                <c:pt idx="2197">
                  <c:v>1.6358897129720162E-2</c:v>
                </c:pt>
                <c:pt idx="2198">
                  <c:v>1.6357991776887459E-2</c:v>
                </c:pt>
                <c:pt idx="2199">
                  <c:v>1.6357057654268203E-2</c:v>
                </c:pt>
                <c:pt idx="2200">
                  <c:v>1.635609470678645E-2</c:v>
                </c:pt>
                <c:pt idx="2201">
                  <c:v>1.6355102878806704E-2</c:v>
                </c:pt>
                <c:pt idx="2202">
                  <c:v>1.6354082115013213E-2</c:v>
                </c:pt>
                <c:pt idx="2203">
                  <c:v>1.6353032359770481E-2</c:v>
                </c:pt>
                <c:pt idx="2204">
                  <c:v>1.6351953557922627E-2</c:v>
                </c:pt>
                <c:pt idx="2205">
                  <c:v>1.6350845653914092E-2</c:v>
                </c:pt>
                <c:pt idx="2206">
                  <c:v>1.6349708592189316E-2</c:v>
                </c:pt>
                <c:pt idx="2207">
                  <c:v>1.6348542317672354E-2</c:v>
                </c:pt>
                <c:pt idx="2208">
                  <c:v>1.6347346774647775E-2</c:v>
                </c:pt>
                <c:pt idx="2209">
                  <c:v>1.6346121907799827E-2</c:v>
                </c:pt>
                <c:pt idx="2210">
                  <c:v>1.6344867661493012E-2</c:v>
                </c:pt>
                <c:pt idx="2211">
                  <c:v>1.6343583980571452E-2</c:v>
                </c:pt>
                <c:pt idx="2212">
                  <c:v>1.6342270809559523E-2</c:v>
                </c:pt>
                <c:pt idx="2213">
                  <c:v>1.6340928092981599E-2</c:v>
                </c:pt>
                <c:pt idx="2214">
                  <c:v>1.6339555775441994E-2</c:v>
                </c:pt>
                <c:pt idx="2215">
                  <c:v>1.6338153801465083E-2</c:v>
                </c:pt>
                <c:pt idx="2216">
                  <c:v>1.6336722115735114E-2</c:v>
                </c:pt>
                <c:pt idx="2217">
                  <c:v>1.6335260662456719E-2</c:v>
                </c:pt>
                <c:pt idx="2218">
                  <c:v>1.633376938663389E-2</c:v>
                </c:pt>
                <c:pt idx="2219">
                  <c:v>1.6332248232711066E-2</c:v>
                </c:pt>
                <c:pt idx="2220">
                  <c:v>1.6330697145292561E-2</c:v>
                </c:pt>
                <c:pt idx="2221">
                  <c:v>1.6329116068662941E-2</c:v>
                </c:pt>
                <c:pt idx="2222">
                  <c:v>1.6327504947906135E-2</c:v>
                </c:pt>
                <c:pt idx="2223">
                  <c:v>1.6325863727146839E-2</c:v>
                </c:pt>
                <c:pt idx="2224">
                  <c:v>1.63241923510693E-2</c:v>
                </c:pt>
                <c:pt idx="2225">
                  <c:v>1.6322490764437703E-2</c:v>
                </c:pt>
                <c:pt idx="2226">
                  <c:v>1.6320758911696487E-2</c:v>
                </c:pt>
                <c:pt idx="2227">
                  <c:v>1.6318996737449964E-2</c:v>
                </c:pt>
                <c:pt idx="2228">
                  <c:v>1.6317204186142575E-2</c:v>
                </c:pt>
                <c:pt idx="2229">
                  <c:v>1.6315381202458568E-2</c:v>
                </c:pt>
                <c:pt idx="2230">
                  <c:v>1.6313527730922317E-2</c:v>
                </c:pt>
                <c:pt idx="2231">
                  <c:v>1.6311643716138136E-2</c:v>
                </c:pt>
                <c:pt idx="2232">
                  <c:v>1.6309729102790271E-2</c:v>
                </c:pt>
                <c:pt idx="2233">
                  <c:v>1.6307783835323164E-2</c:v>
                </c:pt>
                <c:pt idx="2234">
                  <c:v>1.6305807858181254E-2</c:v>
                </c:pt>
                <c:pt idx="2235">
                  <c:v>1.6303801116128724E-2</c:v>
                </c:pt>
                <c:pt idx="2236">
                  <c:v>1.6301763553849824E-2</c:v>
                </c:pt>
                <c:pt idx="2237">
                  <c:v>1.629969511562912E-2</c:v>
                </c:pt>
                <c:pt idx="2238">
                  <c:v>1.6297595746150861E-2</c:v>
                </c:pt>
                <c:pt idx="2239">
                  <c:v>1.6295465390019359E-2</c:v>
                </c:pt>
                <c:pt idx="2240">
                  <c:v>1.6293303991998798E-2</c:v>
                </c:pt>
                <c:pt idx="2241">
                  <c:v>1.6291111496213873E-2</c:v>
                </c:pt>
                <c:pt idx="2242">
                  <c:v>1.6288887847668576E-2</c:v>
                </c:pt>
                <c:pt idx="2243">
                  <c:v>1.6286632990647476E-2</c:v>
                </c:pt>
                <c:pt idx="2244">
                  <c:v>1.6284346869994692E-2</c:v>
                </c:pt>
                <c:pt idx="2245">
                  <c:v>1.6282029429914857E-2</c:v>
                </c:pt>
                <c:pt idx="2246">
                  <c:v>1.6279680615332026E-2</c:v>
                </c:pt>
                <c:pt idx="2247">
                  <c:v>1.6277300370690639E-2</c:v>
                </c:pt>
                <c:pt idx="2248">
                  <c:v>1.6274888640355201E-2</c:v>
                </c:pt>
                <c:pt idx="2249">
                  <c:v>1.6272445369249766E-2</c:v>
                </c:pt>
                <c:pt idx="2250">
                  <c:v>1.6269970501658904E-2</c:v>
                </c:pt>
                <c:pt idx="2251">
                  <c:v>1.6267463982506669E-2</c:v>
                </c:pt>
                <c:pt idx="2252">
                  <c:v>1.6264925755997695E-2</c:v>
                </c:pt>
                <c:pt idx="2253">
                  <c:v>1.6262355766816228E-2</c:v>
                </c:pt>
                <c:pt idx="2254">
                  <c:v>1.6259753959726453E-2</c:v>
                </c:pt>
                <c:pt idx="2255">
                  <c:v>1.625712027917281E-2</c:v>
                </c:pt>
                <c:pt idx="2256">
                  <c:v>1.6254454669519802E-2</c:v>
                </c:pt>
                <c:pt idx="2257">
                  <c:v>1.625175707561155E-2</c:v>
                </c:pt>
                <c:pt idx="2258">
                  <c:v>1.6249027442052366E-2</c:v>
                </c:pt>
                <c:pt idx="2259">
                  <c:v>1.6246265713126817E-2</c:v>
                </c:pt>
                <c:pt idx="2260">
                  <c:v>1.6243471833679024E-2</c:v>
                </c:pt>
                <c:pt idx="2261">
                  <c:v>1.6240645748233362E-2</c:v>
                </c:pt>
                <c:pt idx="2262">
                  <c:v>1.6237787401234272E-2</c:v>
                </c:pt>
                <c:pt idx="2263">
                  <c:v>1.6234896737366E-2</c:v>
                </c:pt>
                <c:pt idx="2264">
                  <c:v>1.6231973701152924E-2</c:v>
                </c:pt>
                <c:pt idx="2265">
                  <c:v>1.6229018237199355E-2</c:v>
                </c:pt>
                <c:pt idx="2266">
                  <c:v>1.6226030290109605E-2</c:v>
                </c:pt>
                <c:pt idx="2267">
                  <c:v>1.6223009804408051E-2</c:v>
                </c:pt>
                <c:pt idx="2268">
                  <c:v>1.6219956724619067E-2</c:v>
                </c:pt>
                <c:pt idx="2269">
                  <c:v>1.6216870995426902E-2</c:v>
                </c:pt>
                <c:pt idx="2270">
                  <c:v>1.6213752561275996E-2</c:v>
                </c:pt>
                <c:pt idx="2271">
                  <c:v>1.6210601366850597E-2</c:v>
                </c:pt>
                <c:pt idx="2272">
                  <c:v>1.6207417356834952E-2</c:v>
                </c:pt>
                <c:pt idx="2273">
                  <c:v>1.620420047551363E-2</c:v>
                </c:pt>
                <c:pt idx="2274">
                  <c:v>1.6200950667650815E-2</c:v>
                </c:pt>
                <c:pt idx="2275">
                  <c:v>1.6197667877850819E-2</c:v>
                </c:pt>
                <c:pt idx="2276">
                  <c:v>1.6194352050478145E-2</c:v>
                </c:pt>
                <c:pt idx="2277">
                  <c:v>1.6191003130296977E-2</c:v>
                </c:pt>
                <c:pt idx="2278">
                  <c:v>1.6187621061831692E-2</c:v>
                </c:pt>
                <c:pt idx="2279">
                  <c:v>1.6184205789606665E-2</c:v>
                </c:pt>
                <c:pt idx="2280">
                  <c:v>1.6180757258466016E-2</c:v>
                </c:pt>
                <c:pt idx="2281">
                  <c:v>1.6177275412454506E-2</c:v>
                </c:pt>
                <c:pt idx="2282">
                  <c:v>1.6173760196576126E-2</c:v>
                </c:pt>
                <c:pt idx="2283">
                  <c:v>1.6170211555355252E-2</c:v>
                </c:pt>
                <c:pt idx="2284">
                  <c:v>1.6166629433076452E-2</c:v>
                </c:pt>
                <c:pt idx="2285">
                  <c:v>1.6163013774663781E-2</c:v>
                </c:pt>
                <c:pt idx="2286">
                  <c:v>1.6159364524641617E-2</c:v>
                </c:pt>
                <c:pt idx="2287">
                  <c:v>1.6155681627374463E-2</c:v>
                </c:pt>
                <c:pt idx="2288">
                  <c:v>1.6151965027626503E-2</c:v>
                </c:pt>
                <c:pt idx="2289">
                  <c:v>1.614821466976224E-2</c:v>
                </c:pt>
                <c:pt idx="2290">
                  <c:v>1.6144430498705731E-2</c:v>
                </c:pt>
                <c:pt idx="2291">
                  <c:v>1.6140612458581671E-2</c:v>
                </c:pt>
                <c:pt idx="2292">
                  <c:v>1.6136760494314117E-2</c:v>
                </c:pt>
                <c:pt idx="2293">
                  <c:v>1.6132874550427445E-2</c:v>
                </c:pt>
                <c:pt idx="2294">
                  <c:v>1.6128954571286158E-2</c:v>
                </c:pt>
                <c:pt idx="2295">
                  <c:v>1.6125000501734377E-2</c:v>
                </c:pt>
                <c:pt idx="2296">
                  <c:v>1.6121012286136605E-2</c:v>
                </c:pt>
                <c:pt idx="2297">
                  <c:v>1.6116989869257026E-2</c:v>
                </c:pt>
                <c:pt idx="2298">
                  <c:v>1.6112350870951531E-2</c:v>
                </c:pt>
                <c:pt idx="2299">
                  <c:v>1.6108254978846048E-2</c:v>
                </c:pt>
                <c:pt idx="2300">
                  <c:v>1.6104124710878409E-2</c:v>
                </c:pt>
                <c:pt idx="2301">
                  <c:v>1.6099960012052605E-2</c:v>
                </c:pt>
                <c:pt idx="2302">
                  <c:v>1.6095760826813077E-2</c:v>
                </c:pt>
                <c:pt idx="2303">
                  <c:v>1.6091527099604264E-2</c:v>
                </c:pt>
                <c:pt idx="2304">
                  <c:v>1.608725877519035E-2</c:v>
                </c:pt>
                <c:pt idx="2305">
                  <c:v>1.6082955798095711E-2</c:v>
                </c:pt>
                <c:pt idx="2306">
                  <c:v>1.6078618112844723E-2</c:v>
                </c:pt>
                <c:pt idx="2307">
                  <c:v>1.6074245664041698E-2</c:v>
                </c:pt>
                <c:pt idx="2308">
                  <c:v>1.6069838396211011E-2</c:v>
                </c:pt>
                <c:pt idx="2309">
                  <c:v>1.6065396254036912E-2</c:v>
                </c:pt>
                <c:pt idx="2310">
                  <c:v>1.6060919181883904E-2</c:v>
                </c:pt>
                <c:pt idx="2311">
                  <c:v>1.6056407124436234E-2</c:v>
                </c:pt>
                <c:pt idx="2312">
                  <c:v>1.6051860026538023E-2</c:v>
                </c:pt>
                <c:pt idx="2313">
                  <c:v>1.6047277832393902E-2</c:v>
                </c:pt>
                <c:pt idx="2314">
                  <c:v>1.6042660486688121E-2</c:v>
                </c:pt>
                <c:pt idx="2315">
                  <c:v>1.6038007934104925E-2</c:v>
                </c:pt>
                <c:pt idx="2316">
                  <c:v>1.6032647549328871E-2</c:v>
                </c:pt>
                <c:pt idx="2317">
                  <c:v>1.6027919366443655E-2</c:v>
                </c:pt>
                <c:pt idx="2318">
                  <c:v>1.6023155802580291E-2</c:v>
                </c:pt>
                <c:pt idx="2319">
                  <c:v>1.6018356802023348E-2</c:v>
                </c:pt>
                <c:pt idx="2320">
                  <c:v>1.6013522309377137E-2</c:v>
                </c:pt>
                <c:pt idx="2321">
                  <c:v>1.6008652269325907E-2</c:v>
                </c:pt>
                <c:pt idx="2322">
                  <c:v>1.6003746626553905E-2</c:v>
                </c:pt>
                <c:pt idx="2323">
                  <c:v>1.59988053253457E-2</c:v>
                </c:pt>
                <c:pt idx="2324">
                  <c:v>1.5993828310385538E-2</c:v>
                </c:pt>
                <c:pt idx="2325">
                  <c:v>1.5988815526277733E-2</c:v>
                </c:pt>
                <c:pt idx="2326">
                  <c:v>1.5983766917706532E-2</c:v>
                </c:pt>
                <c:pt idx="2327">
                  <c:v>1.5978682429116375E-2</c:v>
                </c:pt>
                <c:pt idx="2328">
                  <c:v>1.5973562005191511E-2</c:v>
                </c:pt>
                <c:pt idx="2329">
                  <c:v>1.5968405590216506E-2</c:v>
                </c:pt>
                <c:pt idx="2330">
                  <c:v>1.5963213129115417E-2</c:v>
                </c:pt>
                <c:pt idx="2331">
                  <c:v>1.5957984566252748E-2</c:v>
                </c:pt>
                <c:pt idx="2332">
                  <c:v>1.5952719846392682E-2</c:v>
                </c:pt>
                <c:pt idx="2333">
                  <c:v>1.5947418913739853E-2</c:v>
                </c:pt>
                <c:pt idx="2334">
                  <c:v>1.5942081713218315E-2</c:v>
                </c:pt>
                <c:pt idx="2335">
                  <c:v>1.5936708189352444E-2</c:v>
                </c:pt>
                <c:pt idx="2336">
                  <c:v>1.5931298286746554E-2</c:v>
                </c:pt>
                <c:pt idx="2337">
                  <c:v>1.5925851949765146E-2</c:v>
                </c:pt>
                <c:pt idx="2338">
                  <c:v>1.5920369123172406E-2</c:v>
                </c:pt>
                <c:pt idx="2339">
                  <c:v>1.5914849751412774E-2</c:v>
                </c:pt>
                <c:pt idx="2340">
                  <c:v>1.5909293779170497E-2</c:v>
                </c:pt>
                <c:pt idx="2341">
                  <c:v>1.5903701150969951E-2</c:v>
                </c:pt>
                <c:pt idx="2342">
                  <c:v>1.5898071811335512E-2</c:v>
                </c:pt>
                <c:pt idx="2343">
                  <c:v>1.5892405704871493E-2</c:v>
                </c:pt>
                <c:pt idx="2344">
                  <c:v>1.5886702776342077E-2</c:v>
                </c:pt>
                <c:pt idx="2345">
                  <c:v>1.5880962970111767E-2</c:v>
                </c:pt>
                <c:pt idx="2346">
                  <c:v>1.5875186230545069E-2</c:v>
                </c:pt>
                <c:pt idx="2347">
                  <c:v>1.5869372502805845E-2</c:v>
                </c:pt>
                <c:pt idx="2348">
                  <c:v>1.5863521731018793E-2</c:v>
                </c:pt>
                <c:pt idx="2349">
                  <c:v>1.5857633859868159E-2</c:v>
                </c:pt>
                <c:pt idx="2350">
                  <c:v>1.5850706735340836E-2</c:v>
                </c:pt>
                <c:pt idx="2351">
                  <c:v>1.5844733331302763E-2</c:v>
                </c:pt>
                <c:pt idx="2352">
                  <c:v>1.5838722642769199E-2</c:v>
                </c:pt>
                <c:pt idx="2353">
                  <c:v>1.5832674614184583E-2</c:v>
                </c:pt>
                <c:pt idx="2354">
                  <c:v>1.5826589190233165E-2</c:v>
                </c:pt>
                <c:pt idx="2355">
                  <c:v>1.5820466315439319E-2</c:v>
                </c:pt>
                <c:pt idx="2356">
                  <c:v>1.5814305934434003E-2</c:v>
                </c:pt>
                <c:pt idx="2357">
                  <c:v>1.5808107991688303E-2</c:v>
                </c:pt>
                <c:pt idx="2358">
                  <c:v>1.5801872431886466E-2</c:v>
                </c:pt>
                <c:pt idx="2359">
                  <c:v>1.5795599199526222E-2</c:v>
                </c:pt>
                <c:pt idx="2360">
                  <c:v>1.5789288239211885E-2</c:v>
                </c:pt>
                <c:pt idx="2361">
                  <c:v>1.578293949552112E-2</c:v>
                </c:pt>
                <c:pt idx="2362">
                  <c:v>1.5776552913004949E-2</c:v>
                </c:pt>
                <c:pt idx="2363">
                  <c:v>1.5770128436267683E-2</c:v>
                </c:pt>
                <c:pt idx="2364">
                  <c:v>1.5760195061318427E-2</c:v>
                </c:pt>
                <c:pt idx="2365">
                  <c:v>1.5753678895791268E-2</c:v>
                </c:pt>
                <c:pt idx="2366">
                  <c:v>1.5747124649045929E-2</c:v>
                </c:pt>
                <c:pt idx="2367">
                  <c:v>1.5740532265686724E-2</c:v>
                </c:pt>
                <c:pt idx="2368">
                  <c:v>1.57339016903979E-2</c:v>
                </c:pt>
                <c:pt idx="2369">
                  <c:v>1.5727232867623897E-2</c:v>
                </c:pt>
                <c:pt idx="2370">
                  <c:v>1.5720525741969027E-2</c:v>
                </c:pt>
                <c:pt idx="2371">
                  <c:v>1.5713780257957666E-2</c:v>
                </c:pt>
                <c:pt idx="2372">
                  <c:v>1.5706996360433934E-2</c:v>
                </c:pt>
                <c:pt idx="2373">
                  <c:v>1.5700173993522526E-2</c:v>
                </c:pt>
                <c:pt idx="2374">
                  <c:v>1.5693313102147499E-2</c:v>
                </c:pt>
                <c:pt idx="2375">
                  <c:v>1.5686413630833229E-2</c:v>
                </c:pt>
                <c:pt idx="2376">
                  <c:v>1.5679475524024156E-2</c:v>
                </c:pt>
                <c:pt idx="2377">
                  <c:v>1.5672498726324591E-2</c:v>
                </c:pt>
                <c:pt idx="2378">
                  <c:v>1.5665483182338846E-2</c:v>
                </c:pt>
                <c:pt idx="2379">
                  <c:v>1.5658428836831106E-2</c:v>
                </c:pt>
                <c:pt idx="2380">
                  <c:v>1.5651335634165875E-2</c:v>
                </c:pt>
                <c:pt idx="2381">
                  <c:v>1.5644203518787592E-2</c:v>
                </c:pt>
                <c:pt idx="2382">
                  <c:v>1.5637032435620313E-2</c:v>
                </c:pt>
                <c:pt idx="2383">
                  <c:v>1.5629822328948606E-2</c:v>
                </c:pt>
                <c:pt idx="2384">
                  <c:v>1.5622573143536655E-2</c:v>
                </c:pt>
                <c:pt idx="2385">
                  <c:v>1.5615284823748965E-2</c:v>
                </c:pt>
                <c:pt idx="2386">
                  <c:v>1.5607957314349719E-2</c:v>
                </c:pt>
                <c:pt idx="2387">
                  <c:v>1.5600590559943228E-2</c:v>
                </c:pt>
                <c:pt idx="2388">
                  <c:v>1.5593184504973934E-2</c:v>
                </c:pt>
                <c:pt idx="2389">
                  <c:v>1.5585739093966211E-2</c:v>
                </c:pt>
                <c:pt idx="2390">
                  <c:v>1.5578254271684244E-2</c:v>
                </c:pt>
                <c:pt idx="2391">
                  <c:v>1.5570729982732345E-2</c:v>
                </c:pt>
                <c:pt idx="2392">
                  <c:v>1.5563166171315146E-2</c:v>
                </c:pt>
                <c:pt idx="2393">
                  <c:v>1.5555562782436638E-2</c:v>
                </c:pt>
                <c:pt idx="2394">
                  <c:v>1.5547919760541262E-2</c:v>
                </c:pt>
                <c:pt idx="2395">
                  <c:v>1.5540237049913586E-2</c:v>
                </c:pt>
                <c:pt idx="2396">
                  <c:v>1.5532514595557601E-2</c:v>
                </c:pt>
                <c:pt idx="2397">
                  <c:v>1.5524752341837811E-2</c:v>
                </c:pt>
                <c:pt idx="2398">
                  <c:v>1.5516950233358529E-2</c:v>
                </c:pt>
                <c:pt idx="2399">
                  <c:v>1.5509108214724066E-2</c:v>
                </c:pt>
                <c:pt idx="2400">
                  <c:v>1.5501226230378862E-2</c:v>
                </c:pt>
                <c:pt idx="2401">
                  <c:v>1.5493304225087101E-2</c:v>
                </c:pt>
                <c:pt idx="2402">
                  <c:v>1.5485342143213288E-2</c:v>
                </c:pt>
                <c:pt idx="2403">
                  <c:v>1.5477339929601541E-2</c:v>
                </c:pt>
                <c:pt idx="2404">
                  <c:v>1.546929752853643E-2</c:v>
                </c:pt>
                <c:pt idx="2405">
                  <c:v>1.5461214884862073E-2</c:v>
                </c:pt>
                <c:pt idx="2406">
                  <c:v>1.5453091943022912E-2</c:v>
                </c:pt>
                <c:pt idx="2407">
                  <c:v>1.5444928647543321E-2</c:v>
                </c:pt>
                <c:pt idx="2408">
                  <c:v>1.5436724943027613E-2</c:v>
                </c:pt>
                <c:pt idx="2409">
                  <c:v>1.5428480774160036E-2</c:v>
                </c:pt>
                <c:pt idx="2410">
                  <c:v>1.542019608538503E-2</c:v>
                </c:pt>
                <c:pt idx="2411">
                  <c:v>1.5411870821306906E-2</c:v>
                </c:pt>
                <c:pt idx="2412">
                  <c:v>1.5403504926689848E-2</c:v>
                </c:pt>
                <c:pt idx="2413">
                  <c:v>1.5395098345898361E-2</c:v>
                </c:pt>
                <c:pt idx="2414">
                  <c:v>1.5386651023376885E-2</c:v>
                </c:pt>
                <c:pt idx="2415">
                  <c:v>1.5378162903969539E-2</c:v>
                </c:pt>
                <c:pt idx="2416">
                  <c:v>1.5369633932200699E-2</c:v>
                </c:pt>
                <c:pt idx="2417">
                  <c:v>1.5361064052594742E-2</c:v>
                </c:pt>
                <c:pt idx="2418">
                  <c:v>1.5352453209676042E-2</c:v>
                </c:pt>
                <c:pt idx="2419">
                  <c:v>1.5343801348288721E-2</c:v>
                </c:pt>
                <c:pt idx="2420">
                  <c:v>1.533510841263741E-2</c:v>
                </c:pt>
                <c:pt idx="2421">
                  <c:v>1.5326374347486293E-2</c:v>
                </c:pt>
                <c:pt idx="2422">
                  <c:v>1.5317599097359746E-2</c:v>
                </c:pt>
                <c:pt idx="2423">
                  <c:v>1.5308782607021953E-2</c:v>
                </c:pt>
                <c:pt idx="2424">
                  <c:v>1.5299924820677546E-2</c:v>
                </c:pt>
                <c:pt idx="2425">
                  <c:v>1.5291025683250581E-2</c:v>
                </c:pt>
                <c:pt idx="2426">
                  <c:v>1.5282085139105561E-2</c:v>
                </c:pt>
                <c:pt idx="2427">
                  <c:v>1.5273103132926735E-2</c:v>
                </c:pt>
                <c:pt idx="2428">
                  <c:v>1.5264079609318415E-2</c:v>
                </c:pt>
                <c:pt idx="2429">
                  <c:v>1.5255014512645104E-2</c:v>
                </c:pt>
                <c:pt idx="2430">
                  <c:v>1.5245907787750923E-2</c:v>
                </c:pt>
                <c:pt idx="2431">
                  <c:v>1.5236759379160247E-2</c:v>
                </c:pt>
                <c:pt idx="2432">
                  <c:v>1.5227569231317517E-2</c:v>
                </c:pt>
                <c:pt idx="2433">
                  <c:v>1.5218337288827044E-2</c:v>
                </c:pt>
                <c:pt idx="2434">
                  <c:v>1.5209063496453012E-2</c:v>
                </c:pt>
                <c:pt idx="2435">
                  <c:v>1.5199747798559926E-2</c:v>
                </c:pt>
                <c:pt idx="2436">
                  <c:v>1.5190390139672161E-2</c:v>
                </c:pt>
                <c:pt idx="2437">
                  <c:v>1.5180990464473965E-2</c:v>
                </c:pt>
                <c:pt idx="2438">
                  <c:v>1.5171548717729522E-2</c:v>
                </c:pt>
                <c:pt idx="2439">
                  <c:v>1.5162064843643464E-2</c:v>
                </c:pt>
                <c:pt idx="2440">
                  <c:v>1.5152538787219783E-2</c:v>
                </c:pt>
                <c:pt idx="2441">
                  <c:v>1.5142970492583174E-2</c:v>
                </c:pt>
                <c:pt idx="2442">
                  <c:v>1.5133359904737631E-2</c:v>
                </c:pt>
                <c:pt idx="2443">
                  <c:v>1.5123706967727912E-2</c:v>
                </c:pt>
                <c:pt idx="2444">
                  <c:v>1.5114011626717883E-2</c:v>
                </c:pt>
                <c:pt idx="2445">
                  <c:v>1.5104273825992109E-2</c:v>
                </c:pt>
                <c:pt idx="2446">
                  <c:v>1.5094493510074969E-2</c:v>
                </c:pt>
                <c:pt idx="2447">
                  <c:v>1.5084670623570773E-2</c:v>
                </c:pt>
                <c:pt idx="2448">
                  <c:v>1.5074805111323641E-2</c:v>
                </c:pt>
                <c:pt idx="2449">
                  <c:v>1.5064896917538206E-2</c:v>
                </c:pt>
                <c:pt idx="2450">
                  <c:v>1.5054945986978652E-2</c:v>
                </c:pt>
                <c:pt idx="2451">
                  <c:v>1.5044952264169353E-2</c:v>
                </c:pt>
                <c:pt idx="2452">
                  <c:v>1.5034915693634687E-2</c:v>
                </c:pt>
                <c:pt idx="2453">
                  <c:v>1.5024836220058901E-2</c:v>
                </c:pt>
                <c:pt idx="2454">
                  <c:v>1.5014713788046308E-2</c:v>
                </c:pt>
                <c:pt idx="2455">
                  <c:v>1.5004548342041346E-2</c:v>
                </c:pt>
                <c:pt idx="2456">
                  <c:v>1.4994339826808201E-2</c:v>
                </c:pt>
                <c:pt idx="2457">
                  <c:v>1.4984088186711375E-2</c:v>
                </c:pt>
                <c:pt idx="2458">
                  <c:v>1.4973793366435117E-2</c:v>
                </c:pt>
                <c:pt idx="2459">
                  <c:v>1.4963455310503804E-2</c:v>
                </c:pt>
                <c:pt idx="2460">
                  <c:v>1.4953073963601682E-2</c:v>
                </c:pt>
                <c:pt idx="2461">
                  <c:v>1.4942649270093256E-2</c:v>
                </c:pt>
                <c:pt idx="2462">
                  <c:v>1.4932181174822645E-2</c:v>
                </c:pt>
                <c:pt idx="2463">
                  <c:v>1.492166962223429E-2</c:v>
                </c:pt>
                <c:pt idx="2464">
                  <c:v>1.4911114557012439E-2</c:v>
                </c:pt>
                <c:pt idx="2465">
                  <c:v>1.4900515923361723E-2</c:v>
                </c:pt>
                <c:pt idx="2466">
                  <c:v>1.4889873666366071E-2</c:v>
                </c:pt>
                <c:pt idx="2467">
                  <c:v>1.4879187730389987E-2</c:v>
                </c:pt>
                <c:pt idx="2468">
                  <c:v>1.4868458059797973E-2</c:v>
                </c:pt>
                <c:pt idx="2469">
                  <c:v>1.4857684599434151E-2</c:v>
                </c:pt>
                <c:pt idx="2470">
                  <c:v>1.484686729374296E-2</c:v>
                </c:pt>
                <c:pt idx="2471">
                  <c:v>1.4836006087568521E-2</c:v>
                </c:pt>
                <c:pt idx="2472">
                  <c:v>1.4825100925115464E-2</c:v>
                </c:pt>
                <c:pt idx="2473">
                  <c:v>1.4814151751068039E-2</c:v>
                </c:pt>
                <c:pt idx="2474">
                  <c:v>1.4803158510030556E-2</c:v>
                </c:pt>
                <c:pt idx="2475">
                  <c:v>1.4792121146847137E-2</c:v>
                </c:pt>
                <c:pt idx="2476">
                  <c:v>1.4781039605722412E-2</c:v>
                </c:pt>
                <c:pt idx="2477">
                  <c:v>1.4769913831340631E-2</c:v>
                </c:pt>
                <c:pt idx="2478">
                  <c:v>1.4758743768306104E-2</c:v>
                </c:pt>
                <c:pt idx="2479">
                  <c:v>1.4747529361143208E-2</c:v>
                </c:pt>
                <c:pt idx="2480">
                  <c:v>1.4736270554536191E-2</c:v>
                </c:pt>
                <c:pt idx="2481">
                  <c:v>1.4724967293089364E-2</c:v>
                </c:pt>
                <c:pt idx="2482">
                  <c:v>1.4713619521167232E-2</c:v>
                </c:pt>
                <c:pt idx="2483">
                  <c:v>1.4702227183454042E-2</c:v>
                </c:pt>
                <c:pt idx="2484">
                  <c:v>1.4690790224713979E-2</c:v>
                </c:pt>
                <c:pt idx="2485">
                  <c:v>1.4679308589311546E-2</c:v>
                </c:pt>
                <c:pt idx="2486">
                  <c:v>1.4667782221851056E-2</c:v>
                </c:pt>
                <c:pt idx="2487">
                  <c:v>1.4656211066776947E-2</c:v>
                </c:pt>
                <c:pt idx="2488">
                  <c:v>1.4644595069013278E-2</c:v>
                </c:pt>
                <c:pt idx="2489">
                  <c:v>1.463293417292455E-2</c:v>
                </c:pt>
                <c:pt idx="2490">
                  <c:v>1.462122832303514E-2</c:v>
                </c:pt>
                <c:pt idx="2491">
                  <c:v>1.4609477463949361E-2</c:v>
                </c:pt>
                <c:pt idx="2492">
                  <c:v>1.4597681540431395E-2</c:v>
                </c:pt>
                <c:pt idx="2493">
                  <c:v>1.4585058834910569E-2</c:v>
                </c:pt>
                <c:pt idx="2494">
                  <c:v>1.4572238826655592E-2</c:v>
                </c:pt>
                <c:pt idx="2495">
                  <c:v>1.455944217443772E-2</c:v>
                </c:pt>
                <c:pt idx="2496">
                  <c:v>1.4546668956274544E-2</c:v>
                </c:pt>
                <c:pt idx="2497">
                  <c:v>1.4533919250823146E-2</c:v>
                </c:pt>
                <c:pt idx="2498">
                  <c:v>1.4521193136101118E-2</c:v>
                </c:pt>
                <c:pt idx="2499">
                  <c:v>1.4508490690765541E-2</c:v>
                </c:pt>
                <c:pt idx="2500">
                  <c:v>1.4495811993153751E-2</c:v>
                </c:pt>
                <c:pt idx="2501">
                  <c:v>1.4483157121523149E-2</c:v>
                </c:pt>
                <c:pt idx="2502">
                  <c:v>1.4470526154211072E-2</c:v>
                </c:pt>
                <c:pt idx="2503">
                  <c:v>1.4457919169634792E-2</c:v>
                </c:pt>
                <c:pt idx="2504">
                  <c:v>1.444533624605171E-2</c:v>
                </c:pt>
                <c:pt idx="2505">
                  <c:v>1.4432777461959034E-2</c:v>
                </c:pt>
                <c:pt idx="2506">
                  <c:v>1.4420242895614166E-2</c:v>
                </c:pt>
                <c:pt idx="2507">
                  <c:v>1.4407732625434377E-2</c:v>
                </c:pt>
                <c:pt idx="2508">
                  <c:v>1.4395246729597133E-2</c:v>
                </c:pt>
                <c:pt idx="2509">
                  <c:v>1.4382785286679578E-2</c:v>
                </c:pt>
                <c:pt idx="2510">
                  <c:v>1.4370348374939113E-2</c:v>
                </c:pt>
                <c:pt idx="2511">
                  <c:v>1.4357936072872945E-2</c:v>
                </c:pt>
                <c:pt idx="2512">
                  <c:v>1.4345548458498669E-2</c:v>
                </c:pt>
                <c:pt idx="2513">
                  <c:v>1.4333185610473365E-2</c:v>
                </c:pt>
                <c:pt idx="2514">
                  <c:v>1.4320847607214304E-2</c:v>
                </c:pt>
                <c:pt idx="2515">
                  <c:v>1.4308534526739081E-2</c:v>
                </c:pt>
                <c:pt idx="2516">
                  <c:v>1.4296246447704775E-2</c:v>
                </c:pt>
                <c:pt idx="2517">
                  <c:v>1.4283983448128978E-2</c:v>
                </c:pt>
                <c:pt idx="2518">
                  <c:v>1.4271745606748709E-2</c:v>
                </c:pt>
                <c:pt idx="2519">
                  <c:v>1.4259533001661495E-2</c:v>
                </c:pt>
                <c:pt idx="2520">
                  <c:v>1.4247345711364545E-2</c:v>
                </c:pt>
                <c:pt idx="2521">
                  <c:v>1.4235183814195196E-2</c:v>
                </c:pt>
                <c:pt idx="2522">
                  <c:v>1.4223047388490784E-2</c:v>
                </c:pt>
                <c:pt idx="2523">
                  <c:v>1.4210936512428773E-2</c:v>
                </c:pt>
                <c:pt idx="2524">
                  <c:v>1.4198851264666246E-2</c:v>
                </c:pt>
                <c:pt idx="2525">
                  <c:v>1.4186791723540537E-2</c:v>
                </c:pt>
                <c:pt idx="2526">
                  <c:v>1.4174757966989304E-2</c:v>
                </c:pt>
                <c:pt idx="2527">
                  <c:v>1.41627500738295E-2</c:v>
                </c:pt>
                <c:pt idx="2528">
                  <c:v>1.4150768122238588E-2</c:v>
                </c:pt>
                <c:pt idx="2529">
                  <c:v>1.4138812190633843E-2</c:v>
                </c:pt>
                <c:pt idx="2530">
                  <c:v>1.4126882357032855E-2</c:v>
                </c:pt>
                <c:pt idx="2531">
                  <c:v>1.4114978700332514E-2</c:v>
                </c:pt>
                <c:pt idx="2532">
                  <c:v>1.4103101298550413E-2</c:v>
                </c:pt>
                <c:pt idx="2533">
                  <c:v>1.4091250230263697E-2</c:v>
                </c:pt>
                <c:pt idx="2534">
                  <c:v>1.407942557341002E-2</c:v>
                </c:pt>
                <c:pt idx="2535">
                  <c:v>1.4067627406646466E-2</c:v>
                </c:pt>
                <c:pt idx="2536">
                  <c:v>1.4055855808550177E-2</c:v>
                </c:pt>
                <c:pt idx="2537">
                  <c:v>1.4044110856978875E-2</c:v>
                </c:pt>
                <c:pt idx="2538">
                  <c:v>1.4032392630669577E-2</c:v>
                </c:pt>
                <c:pt idx="2539">
                  <c:v>1.4020701207799746E-2</c:v>
                </c:pt>
                <c:pt idx="2540">
                  <c:v>1.400903666670672E-2</c:v>
                </c:pt>
                <c:pt idx="2541">
                  <c:v>1.3997399085727835E-2</c:v>
                </c:pt>
                <c:pt idx="2542">
                  <c:v>1.3985788543440236E-2</c:v>
                </c:pt>
                <c:pt idx="2543">
                  <c:v>1.3974205118101324E-2</c:v>
                </c:pt>
                <c:pt idx="2544">
                  <c:v>1.3962648887888562E-2</c:v>
                </c:pt>
                <c:pt idx="2545">
                  <c:v>1.3951119931219225E-2</c:v>
                </c:pt>
                <c:pt idx="2546">
                  <c:v>1.3939618326590519E-2</c:v>
                </c:pt>
                <c:pt idx="2547">
                  <c:v>1.3928144152259847E-2</c:v>
                </c:pt>
                <c:pt idx="2548">
                  <c:v>1.391669748664448E-2</c:v>
                </c:pt>
                <c:pt idx="2549">
                  <c:v>1.3905278407841948E-2</c:v>
                </c:pt>
                <c:pt idx="2550">
                  <c:v>1.3893886994669202E-2</c:v>
                </c:pt>
                <c:pt idx="2551">
                  <c:v>1.3882523325223772E-2</c:v>
                </c:pt>
                <c:pt idx="2552">
                  <c:v>1.3871187477683122E-2</c:v>
                </c:pt>
                <c:pt idx="2553">
                  <c:v>1.3859879530784269E-2</c:v>
                </c:pt>
                <c:pt idx="2554">
                  <c:v>1.3848599562704678E-2</c:v>
                </c:pt>
                <c:pt idx="2555">
                  <c:v>1.383734765146194E-2</c:v>
                </c:pt>
                <c:pt idx="2556">
                  <c:v>1.3826123875873009E-2</c:v>
                </c:pt>
                <c:pt idx="2557">
                  <c:v>1.3814928314275221E-2</c:v>
                </c:pt>
                <c:pt idx="2558">
                  <c:v>1.3802168034642293E-2</c:v>
                </c:pt>
                <c:pt idx="2559">
                  <c:v>1.3791033195111879E-2</c:v>
                </c:pt>
                <c:pt idx="2560">
                  <c:v>1.3779926815535859E-2</c:v>
                </c:pt>
                <c:pt idx="2561">
                  <c:v>1.3768848974491377E-2</c:v>
                </c:pt>
                <c:pt idx="2562">
                  <c:v>1.3757799750315769E-2</c:v>
                </c:pt>
                <c:pt idx="2563">
                  <c:v>1.3746779221346372E-2</c:v>
                </c:pt>
                <c:pt idx="2564">
                  <c:v>1.3735787465840588E-2</c:v>
                </c:pt>
                <c:pt idx="2565">
                  <c:v>1.3724824562295623E-2</c:v>
                </c:pt>
                <c:pt idx="2566">
                  <c:v>1.3713890588888944E-2</c:v>
                </c:pt>
                <c:pt idx="2567">
                  <c:v>1.3702985624197694E-2</c:v>
                </c:pt>
                <c:pt idx="2568">
                  <c:v>1.3692109746399339E-2</c:v>
                </c:pt>
                <c:pt idx="2569">
                  <c:v>1.3681263033831215E-2</c:v>
                </c:pt>
                <c:pt idx="2570">
                  <c:v>1.3670445564910594E-2</c:v>
                </c:pt>
                <c:pt idx="2571">
                  <c:v>1.3659657418134685E-2</c:v>
                </c:pt>
                <c:pt idx="2572">
                  <c:v>1.3648898671680953E-2</c:v>
                </c:pt>
                <c:pt idx="2573">
                  <c:v>1.3638169403886735E-2</c:v>
                </c:pt>
                <c:pt idx="2574">
                  <c:v>1.3627469693249239E-2</c:v>
                </c:pt>
                <c:pt idx="2575">
                  <c:v>1.3616799618025865E-2</c:v>
                </c:pt>
                <c:pt idx="2576">
                  <c:v>1.3606159256633887E-2</c:v>
                </c:pt>
                <c:pt idx="2577">
                  <c:v>1.3595548687250769E-2</c:v>
                </c:pt>
                <c:pt idx="2578">
                  <c:v>1.3584967988453656E-2</c:v>
                </c:pt>
                <c:pt idx="2579">
                  <c:v>1.3574417238420011E-2</c:v>
                </c:pt>
                <c:pt idx="2580">
                  <c:v>1.3563896515726981E-2</c:v>
                </c:pt>
                <c:pt idx="2581">
                  <c:v>1.3553405898552029E-2</c:v>
                </c:pt>
                <c:pt idx="2582">
                  <c:v>1.354294546507262E-2</c:v>
                </c:pt>
                <c:pt idx="2583">
                  <c:v>1.3532515294105707E-2</c:v>
                </c:pt>
                <c:pt idx="2584">
                  <c:v>1.3522115463668882E-2</c:v>
                </c:pt>
                <c:pt idx="2585">
                  <c:v>1.3511746052339291E-2</c:v>
                </c:pt>
                <c:pt idx="2586">
                  <c:v>1.3501407138134525E-2</c:v>
                </c:pt>
                <c:pt idx="2587">
                  <c:v>1.3491098799791601E-2</c:v>
                </c:pt>
                <c:pt idx="2588">
                  <c:v>1.3480821115408048E-2</c:v>
                </c:pt>
                <c:pt idx="2589">
                  <c:v>1.3470574163401139E-2</c:v>
                </c:pt>
                <c:pt idx="2590">
                  <c:v>1.3460358022188146E-2</c:v>
                </c:pt>
                <c:pt idx="2591">
                  <c:v>1.3450172770026469E-2</c:v>
                </c:pt>
                <c:pt idx="2592">
                  <c:v>1.3440018485333383E-2</c:v>
                </c:pt>
                <c:pt idx="2593">
                  <c:v>1.3429895246446222E-2</c:v>
                </c:pt>
                <c:pt idx="2594">
                  <c:v>1.3419803131862196E-2</c:v>
                </c:pt>
                <c:pt idx="2595">
                  <c:v>1.3409742219598897E-2</c:v>
                </c:pt>
                <c:pt idx="2596">
                  <c:v>1.3399712588153534E-2</c:v>
                </c:pt>
                <c:pt idx="2597">
                  <c:v>1.3389714316183188E-2</c:v>
                </c:pt>
                <c:pt idx="2598">
                  <c:v>1.3379747481705451E-2</c:v>
                </c:pt>
                <c:pt idx="2599">
                  <c:v>1.3369812162977723E-2</c:v>
                </c:pt>
                <c:pt idx="2600">
                  <c:v>1.3359908438737023E-2</c:v>
                </c:pt>
                <c:pt idx="2601">
                  <c:v>1.3350036387160813E-2</c:v>
                </c:pt>
                <c:pt idx="2602">
                  <c:v>1.3340196086506495E-2</c:v>
                </c:pt>
                <c:pt idx="2603">
                  <c:v>1.3330387615191341E-2</c:v>
                </c:pt>
                <c:pt idx="2604">
                  <c:v>1.3320611051632625E-2</c:v>
                </c:pt>
                <c:pt idx="2605">
                  <c:v>1.3310866474087746E-2</c:v>
                </c:pt>
                <c:pt idx="2606">
                  <c:v>1.3301153961053913E-2</c:v>
                </c:pt>
                <c:pt idx="2607">
                  <c:v>1.3291473590708591E-2</c:v>
                </c:pt>
                <c:pt idx="2608">
                  <c:v>1.3281825441628925E-2</c:v>
                </c:pt>
                <c:pt idx="2609">
                  <c:v>1.3272209591752571E-2</c:v>
                </c:pt>
                <c:pt idx="2610">
                  <c:v>1.3261259700279027E-2</c:v>
                </c:pt>
                <c:pt idx="2611">
                  <c:v>1.3251713327466774E-2</c:v>
                </c:pt>
                <c:pt idx="2612">
                  <c:v>1.3242199500620444E-2</c:v>
                </c:pt>
                <c:pt idx="2613">
                  <c:v>1.3232718297597756E-2</c:v>
                </c:pt>
                <c:pt idx="2614">
                  <c:v>1.32232697972956E-2</c:v>
                </c:pt>
                <c:pt idx="2615">
                  <c:v>1.3213854077731568E-2</c:v>
                </c:pt>
                <c:pt idx="2616">
                  <c:v>1.3204471217163061E-2</c:v>
                </c:pt>
                <c:pt idx="2617">
                  <c:v>1.3195121294247159E-2</c:v>
                </c:pt>
                <c:pt idx="2618">
                  <c:v>1.3185804387321198E-2</c:v>
                </c:pt>
                <c:pt idx="2619">
                  <c:v>1.3176520574322836E-2</c:v>
                </c:pt>
                <c:pt idx="2620">
                  <c:v>1.3167269934069026E-2</c:v>
                </c:pt>
                <c:pt idx="2621">
                  <c:v>1.3158052544737231E-2</c:v>
                </c:pt>
                <c:pt idx="2622">
                  <c:v>1.3148868484584852E-2</c:v>
                </c:pt>
                <c:pt idx="2623">
                  <c:v>1.3139717832109099E-2</c:v>
                </c:pt>
                <c:pt idx="2624">
                  <c:v>1.3130600665727243E-2</c:v>
                </c:pt>
                <c:pt idx="2625">
                  <c:v>1.3119884792498482E-2</c:v>
                </c:pt>
                <c:pt idx="2626">
                  <c:v>1.3112467104194891E-2</c:v>
                </c:pt>
                <c:pt idx="2627">
                  <c:v>1.3103450865799005E-2</c:v>
                </c:pt>
                <c:pt idx="2628">
                  <c:v>1.3094468426846362E-2</c:v>
                </c:pt>
                <c:pt idx="2629">
                  <c:v>1.30855198656743E-2</c:v>
                </c:pt>
                <c:pt idx="2630">
                  <c:v>1.3076605260540219E-2</c:v>
                </c:pt>
                <c:pt idx="2631">
                  <c:v>1.3067724690021265E-2</c:v>
                </c:pt>
                <c:pt idx="2632">
                  <c:v>1.3058878232374838E-2</c:v>
                </c:pt>
                <c:pt idx="2633">
                  <c:v>1.3050065965698465E-2</c:v>
                </c:pt>
                <c:pt idx="2634">
                  <c:v>1.3041287968649229E-2</c:v>
                </c:pt>
                <c:pt idx="2635">
                  <c:v>1.3032544319484529E-2</c:v>
                </c:pt>
                <c:pt idx="2636">
                  <c:v>1.3023835096541703E-2</c:v>
                </c:pt>
                <c:pt idx="2637">
                  <c:v>1.3015160378238022E-2</c:v>
                </c:pt>
                <c:pt idx="2638">
                  <c:v>1.3006520242910824E-2</c:v>
                </c:pt>
                <c:pt idx="2639">
                  <c:v>1.2997914768817509E-2</c:v>
                </c:pt>
                <c:pt idx="2640">
                  <c:v>1.2989344034455286E-2</c:v>
                </c:pt>
                <c:pt idx="2641">
                  <c:v>1.2980808118001619E-2</c:v>
                </c:pt>
                <c:pt idx="2642">
                  <c:v>1.2972307097953717E-2</c:v>
                </c:pt>
                <c:pt idx="2643">
                  <c:v>1.2963841052728853E-2</c:v>
                </c:pt>
                <c:pt idx="2644">
                  <c:v>1.2955410060584427E-2</c:v>
                </c:pt>
                <c:pt idx="2645">
                  <c:v>1.294701419977784E-2</c:v>
                </c:pt>
                <c:pt idx="2646">
                  <c:v>1.29386535488063E-2</c:v>
                </c:pt>
                <c:pt idx="2647">
                  <c:v>1.2930328185927209E-2</c:v>
                </c:pt>
                <c:pt idx="2648">
                  <c:v>1.2922038189637775E-2</c:v>
                </c:pt>
                <c:pt idx="2649">
                  <c:v>1.2913783638035525E-2</c:v>
                </c:pt>
                <c:pt idx="2650">
                  <c:v>1.2905564609857478E-2</c:v>
                </c:pt>
                <c:pt idx="2651">
                  <c:v>1.2897381183121226E-2</c:v>
                </c:pt>
                <c:pt idx="2652">
                  <c:v>1.2889233436323977E-2</c:v>
                </c:pt>
                <c:pt idx="2653">
                  <c:v>1.2881121447803068E-2</c:v>
                </c:pt>
                <c:pt idx="2654">
                  <c:v>1.2873045295895835E-2</c:v>
                </c:pt>
                <c:pt idx="2655">
                  <c:v>1.2865005058939616E-2</c:v>
                </c:pt>
                <c:pt idx="2656">
                  <c:v>1.2857000815271746E-2</c:v>
                </c:pt>
                <c:pt idx="2657">
                  <c:v>1.2849032643389435E-2</c:v>
                </c:pt>
                <c:pt idx="2658">
                  <c:v>1.2841100621550083E-2</c:v>
                </c:pt>
                <c:pt idx="2659">
                  <c:v>1.2833204828011091E-2</c:v>
                </c:pt>
                <c:pt idx="2660">
                  <c:v>1.2825345341349603E-2</c:v>
                </c:pt>
                <c:pt idx="2661">
                  <c:v>1.281752223982302E-2</c:v>
                </c:pt>
                <c:pt idx="2662">
                  <c:v>1.2807973456165911E-2</c:v>
                </c:pt>
                <c:pt idx="2663">
                  <c:v>1.2800233264744776E-2</c:v>
                </c:pt>
                <c:pt idx="2664">
                  <c:v>1.2792529718836931E-2</c:v>
                </c:pt>
                <c:pt idx="2665">
                  <c:v>1.2784862896726423E-2</c:v>
                </c:pt>
                <c:pt idx="2666">
                  <c:v>1.277723287685717E-2</c:v>
                </c:pt>
                <c:pt idx="2667">
                  <c:v>1.2769639737539862E-2</c:v>
                </c:pt>
                <c:pt idx="2668">
                  <c:v>1.2762083557111836E-2</c:v>
                </c:pt>
                <c:pt idx="2669">
                  <c:v>1.275456441396372E-2</c:v>
                </c:pt>
                <c:pt idx="2670">
                  <c:v>1.2747082386486142E-2</c:v>
                </c:pt>
                <c:pt idx="2671">
                  <c:v>1.2739637552963146E-2</c:v>
                </c:pt>
                <c:pt idx="2672">
                  <c:v>1.2732229991732069E-2</c:v>
                </c:pt>
                <c:pt idx="2673">
                  <c:v>1.2724859781210185E-2</c:v>
                </c:pt>
                <c:pt idx="2674">
                  <c:v>1.2717526999761475E-2</c:v>
                </c:pt>
                <c:pt idx="2675">
                  <c:v>1.2706667921458248E-2</c:v>
                </c:pt>
                <c:pt idx="2676">
                  <c:v>1.269942687593506E-2</c:v>
                </c:pt>
                <c:pt idx="2677">
                  <c:v>1.269222352497934E-2</c:v>
                </c:pt>
                <c:pt idx="2678">
                  <c:v>1.2685057947088296E-2</c:v>
                </c:pt>
                <c:pt idx="2679">
                  <c:v>1.2677930220919009E-2</c:v>
                </c:pt>
                <c:pt idx="2680">
                  <c:v>1.2670840424329199E-2</c:v>
                </c:pt>
                <c:pt idx="2681">
                  <c:v>1.2663788635975948E-2</c:v>
                </c:pt>
                <c:pt idx="2682">
                  <c:v>1.2656774934196591E-2</c:v>
                </c:pt>
                <c:pt idx="2683">
                  <c:v>1.2649799397328465E-2</c:v>
                </c:pt>
                <c:pt idx="2684">
                  <c:v>1.2642862103469099E-2</c:v>
                </c:pt>
                <c:pt idx="2685">
                  <c:v>1.2635963131275574E-2</c:v>
                </c:pt>
                <c:pt idx="2686">
                  <c:v>1.2629102559165162E-2</c:v>
                </c:pt>
                <c:pt idx="2687">
                  <c:v>1.2622280465315328E-2</c:v>
                </c:pt>
                <c:pt idx="2688">
                  <c:v>1.2615496927983472E-2</c:v>
                </c:pt>
                <c:pt idx="2689">
                  <c:v>1.2608752025746739E-2</c:v>
                </c:pt>
                <c:pt idx="2690">
                  <c:v>1.260204583686253E-2</c:v>
                </c:pt>
                <c:pt idx="2691">
                  <c:v>1.2595378439588245E-2</c:v>
                </c:pt>
                <c:pt idx="2692">
                  <c:v>1.2588749912501029E-2</c:v>
                </c:pt>
                <c:pt idx="2693">
                  <c:v>1.2582160333858283E-2</c:v>
                </c:pt>
                <c:pt idx="2694">
                  <c:v>1.2575609781997343E-2</c:v>
                </c:pt>
                <c:pt idx="2695">
                  <c:v>1.2569098335095674E-2</c:v>
                </c:pt>
                <c:pt idx="2696">
                  <c:v>1.2562626071810357E-2</c:v>
                </c:pt>
                <c:pt idx="2697">
                  <c:v>1.2556193070318855E-2</c:v>
                </c:pt>
                <c:pt idx="2698">
                  <c:v>1.2549799409038442E-2</c:v>
                </c:pt>
                <c:pt idx="2699">
                  <c:v>1.2543445166386391E-2</c:v>
                </c:pt>
                <c:pt idx="2700">
                  <c:v>1.2537130420620102E-2</c:v>
                </c:pt>
                <c:pt idx="2701">
                  <c:v>1.2530855250076911E-2</c:v>
                </c:pt>
                <c:pt idx="2702">
                  <c:v>1.2524619733094156E-2</c:v>
                </c:pt>
                <c:pt idx="2703">
                  <c:v>1.2518423948089108E-2</c:v>
                </c:pt>
                <c:pt idx="2704">
                  <c:v>1.2512267973479041E-2</c:v>
                </c:pt>
                <c:pt idx="2705">
                  <c:v>1.2506151887441419E-2</c:v>
                </c:pt>
                <c:pt idx="2706">
                  <c:v>1.2500075768393515E-2</c:v>
                </c:pt>
                <c:pt idx="2707">
                  <c:v>1.2494039694992409E-2</c:v>
                </c:pt>
                <c:pt idx="2708">
                  <c:v>1.2488043745175759E-2</c:v>
                </c:pt>
                <c:pt idx="2709">
                  <c:v>1.2482087997520708E-2</c:v>
                </c:pt>
                <c:pt idx="2710">
                  <c:v>1.2476172530124785E-2</c:v>
                </c:pt>
                <c:pt idx="2711">
                  <c:v>1.2470297421804943E-2</c:v>
                </c:pt>
                <c:pt idx="2712">
                  <c:v>1.2464462750498839E-2</c:v>
                </c:pt>
                <c:pt idx="2713">
                  <c:v>1.2458668594623745E-2</c:v>
                </c:pt>
                <c:pt idx="2714">
                  <c:v>1.2452915032836742E-2</c:v>
                </c:pt>
                <c:pt idx="2715">
                  <c:v>1.2447202143155423E-2</c:v>
                </c:pt>
                <c:pt idx="2716">
                  <c:v>1.2441530004076995E-2</c:v>
                </c:pt>
                <c:pt idx="2717">
                  <c:v>1.243589869385886E-2</c:v>
                </c:pt>
                <c:pt idx="2718">
                  <c:v>1.2430308291078163E-2</c:v>
                </c:pt>
                <c:pt idx="2719">
                  <c:v>1.2424758873832431E-2</c:v>
                </c:pt>
                <c:pt idx="2720">
                  <c:v>1.2419250520538938E-2</c:v>
                </c:pt>
                <c:pt idx="2721">
                  <c:v>1.2413783309694892E-2</c:v>
                </c:pt>
                <c:pt idx="2722">
                  <c:v>1.2408357319637631E-2</c:v>
                </c:pt>
                <c:pt idx="2723">
                  <c:v>1.2402972628544617E-2</c:v>
                </c:pt>
                <c:pt idx="2724">
                  <c:v>1.2397629314833125E-2</c:v>
                </c:pt>
                <c:pt idx="2725">
                  <c:v>1.2392327457000363E-2</c:v>
                </c:pt>
                <c:pt idx="2726">
                  <c:v>1.2387067133303731E-2</c:v>
                </c:pt>
                <c:pt idx="2727">
                  <c:v>1.238184842200063E-2</c:v>
                </c:pt>
                <c:pt idx="2728">
                  <c:v>1.2376671401428396E-2</c:v>
                </c:pt>
                <c:pt idx="2729">
                  <c:v>1.2371536150324047E-2</c:v>
                </c:pt>
                <c:pt idx="2730">
                  <c:v>1.2366442746705175E-2</c:v>
                </c:pt>
                <c:pt idx="2731">
                  <c:v>1.2361391268749244E-2</c:v>
                </c:pt>
                <c:pt idx="2732">
                  <c:v>1.2356381795273208E-2</c:v>
                </c:pt>
                <c:pt idx="2733">
                  <c:v>1.235141440445453E-2</c:v>
                </c:pt>
                <c:pt idx="2734">
                  <c:v>1.2346489174550612E-2</c:v>
                </c:pt>
                <c:pt idx="2735">
                  <c:v>1.2341606183978726E-2</c:v>
                </c:pt>
                <c:pt idx="2736">
                  <c:v>1.2336765511076209E-2</c:v>
                </c:pt>
                <c:pt idx="2737">
                  <c:v>1.2331967234180397E-2</c:v>
                </c:pt>
                <c:pt idx="2738">
                  <c:v>1.2327211431708562E-2</c:v>
                </c:pt>
                <c:pt idx="2739">
                  <c:v>1.2322498181998043E-2</c:v>
                </c:pt>
                <c:pt idx="2740">
                  <c:v>1.2317827563386174E-2</c:v>
                </c:pt>
                <c:pt idx="2741">
                  <c:v>1.2313199654050422E-2</c:v>
                </c:pt>
                <c:pt idx="2742">
                  <c:v>1.2308614532727802E-2</c:v>
                </c:pt>
                <c:pt idx="2743">
                  <c:v>1.2304072277515843E-2</c:v>
                </c:pt>
                <c:pt idx="2744">
                  <c:v>1.2299572966831818E-2</c:v>
                </c:pt>
                <c:pt idx="2745">
                  <c:v>1.2295116679013063E-2</c:v>
                </c:pt>
                <c:pt idx="2746">
                  <c:v>1.2290703492316979E-2</c:v>
                </c:pt>
                <c:pt idx="2747">
                  <c:v>1.2286333485560519E-2</c:v>
                </c:pt>
                <c:pt idx="2748">
                  <c:v>1.2282006736521467E-2</c:v>
                </c:pt>
                <c:pt idx="2749">
                  <c:v>1.2277723323697032E-2</c:v>
                </c:pt>
                <c:pt idx="2750">
                  <c:v>1.2273483325664358E-2</c:v>
                </c:pt>
                <c:pt idx="2751">
                  <c:v>1.2269286820680847E-2</c:v>
                </c:pt>
                <c:pt idx="2752">
                  <c:v>1.2265133886923962E-2</c:v>
                </c:pt>
                <c:pt idx="2753">
                  <c:v>1.2261024602810977E-2</c:v>
                </c:pt>
                <c:pt idx="2754">
                  <c:v>1.2256959046919036E-2</c:v>
                </c:pt>
                <c:pt idx="2755">
                  <c:v>1.2252937297425603E-2</c:v>
                </c:pt>
                <c:pt idx="2756">
                  <c:v>1.2248959432827888E-2</c:v>
                </c:pt>
                <c:pt idx="2757">
                  <c:v>1.2245025531223419E-2</c:v>
                </c:pt>
                <c:pt idx="2758">
                  <c:v>1.2241135671109404E-2</c:v>
                </c:pt>
                <c:pt idx="2759">
                  <c:v>1.2237289930903117E-2</c:v>
                </c:pt>
                <c:pt idx="2760">
                  <c:v>1.2233488388941893E-2</c:v>
                </c:pt>
                <c:pt idx="2761">
                  <c:v>1.222973112356307E-2</c:v>
                </c:pt>
                <c:pt idx="2762">
                  <c:v>1.2226018212944112E-2</c:v>
                </c:pt>
                <c:pt idx="2763">
                  <c:v>1.2222349735662164E-2</c:v>
                </c:pt>
                <c:pt idx="2764">
                  <c:v>1.2218725770054562E-2</c:v>
                </c:pt>
                <c:pt idx="2765">
                  <c:v>1.2215146394538579E-2</c:v>
                </c:pt>
                <c:pt idx="2766">
                  <c:v>1.2211611687131807E-2</c:v>
                </c:pt>
                <c:pt idx="2767">
                  <c:v>1.22081217266512E-2</c:v>
                </c:pt>
                <c:pt idx="2768">
                  <c:v>1.2204676591034413E-2</c:v>
                </c:pt>
                <c:pt idx="2769">
                  <c:v>1.2201276358778657E-2</c:v>
                </c:pt>
                <c:pt idx="2770">
                  <c:v>1.2197921108461074E-2</c:v>
                </c:pt>
                <c:pt idx="2771">
                  <c:v>1.2194610918179194E-2</c:v>
                </c:pt>
                <c:pt idx="2772">
                  <c:v>1.2191345866510161E-2</c:v>
                </c:pt>
                <c:pt idx="2773">
                  <c:v>1.2188126031311697E-2</c:v>
                </c:pt>
                <c:pt idx="2774">
                  <c:v>1.2184951491560625E-2</c:v>
                </c:pt>
                <c:pt idx="2775">
                  <c:v>1.2181822325354474E-2</c:v>
                </c:pt>
                <c:pt idx="2776">
                  <c:v>1.2178738611030582E-2</c:v>
                </c:pt>
                <c:pt idx="2777">
                  <c:v>1.2175700426926284E-2</c:v>
                </c:pt>
                <c:pt idx="2778">
                  <c:v>1.2172707851458853E-2</c:v>
                </c:pt>
                <c:pt idx="2779">
                  <c:v>1.2169760962805753E-2</c:v>
                </c:pt>
                <c:pt idx="2780">
                  <c:v>1.2166859839704003E-2</c:v>
                </c:pt>
                <c:pt idx="2781">
                  <c:v>1.2164004560171193E-2</c:v>
                </c:pt>
                <c:pt idx="2782">
                  <c:v>1.2161195202624597E-2</c:v>
                </c:pt>
                <c:pt idx="2783">
                  <c:v>1.2158431845481488E-2</c:v>
                </c:pt>
                <c:pt idx="2784">
                  <c:v>1.2155714567079201E-2</c:v>
                </c:pt>
                <c:pt idx="2785">
                  <c:v>1.2153043445914946E-2</c:v>
                </c:pt>
                <c:pt idx="2786">
                  <c:v>1.2150418559926379E-2</c:v>
                </c:pt>
                <c:pt idx="2787">
                  <c:v>1.2147839987930453E-2</c:v>
                </c:pt>
                <c:pt idx="2788">
                  <c:v>1.2145307807944761E-2</c:v>
                </c:pt>
                <c:pt idx="2789">
                  <c:v>1.2142822098706318E-2</c:v>
                </c:pt>
                <c:pt idx="2790">
                  <c:v>1.2140382938072847E-2</c:v>
                </c:pt>
                <c:pt idx="2791">
                  <c:v>1.2137990404941235E-2</c:v>
                </c:pt>
                <c:pt idx="2792">
                  <c:v>1.2135644577249138E-2</c:v>
                </c:pt>
                <c:pt idx="2793">
                  <c:v>1.2133345533493767E-2</c:v>
                </c:pt>
                <c:pt idx="2794">
                  <c:v>1.2131093352092392E-2</c:v>
                </c:pt>
                <c:pt idx="2795">
                  <c:v>1.2128888111302416E-2</c:v>
                </c:pt>
                <c:pt idx="2796">
                  <c:v>1.2126729889461174E-2</c:v>
                </c:pt>
                <c:pt idx="2797">
                  <c:v>1.2124618765145811E-2</c:v>
                </c:pt>
                <c:pt idx="2798">
                  <c:v>1.2122554816453857E-2</c:v>
                </c:pt>
                <c:pt idx="2799">
                  <c:v>1.2120538121802582E-2</c:v>
                </c:pt>
                <c:pt idx="2800">
                  <c:v>1.2118568759689197E-2</c:v>
                </c:pt>
                <c:pt idx="2801">
                  <c:v>1.2116646808291165E-2</c:v>
                </c:pt>
                <c:pt idx="2802">
                  <c:v>1.2114772346025759E-2</c:v>
                </c:pt>
                <c:pt idx="2803">
                  <c:v>1.2112945451390189E-2</c:v>
                </c:pt>
                <c:pt idx="2804">
                  <c:v>1.2111166202402046E-2</c:v>
                </c:pt>
                <c:pt idx="2805">
                  <c:v>1.2109434677718411E-2</c:v>
                </c:pt>
                <c:pt idx="2806">
                  <c:v>1.2107750955596686E-2</c:v>
                </c:pt>
                <c:pt idx="2807">
                  <c:v>1.2106115114454141E-2</c:v>
                </c:pt>
                <c:pt idx="2808">
                  <c:v>1.2104527232548179E-2</c:v>
                </c:pt>
                <c:pt idx="2809">
                  <c:v>1.2102987388296071E-2</c:v>
                </c:pt>
                <c:pt idx="2810">
                  <c:v>1.2101495660035155E-2</c:v>
                </c:pt>
                <c:pt idx="2811">
                  <c:v>1.2100052126102767E-2</c:v>
                </c:pt>
                <c:pt idx="2812">
                  <c:v>1.209865686491618E-2</c:v>
                </c:pt>
                <c:pt idx="2813">
                  <c:v>1.2097309954892665E-2</c:v>
                </c:pt>
                <c:pt idx="2814">
                  <c:v>1.2096011474129753E-2</c:v>
                </c:pt>
                <c:pt idx="2815">
                  <c:v>1.2094761501124651E-2</c:v>
                </c:pt>
                <c:pt idx="2816">
                  <c:v>1.2093560114294633E-2</c:v>
                </c:pt>
                <c:pt idx="2817">
                  <c:v>1.2092407391977034E-2</c:v>
                </c:pt>
                <c:pt idx="2818">
                  <c:v>1.2091303412509191E-2</c:v>
                </c:pt>
                <c:pt idx="2819">
                  <c:v>1.2090248254228442E-2</c:v>
                </c:pt>
                <c:pt idx="2820">
                  <c:v>1.2089241995472122E-2</c:v>
                </c:pt>
                <c:pt idx="2821">
                  <c:v>1.2088284714657505E-2</c:v>
                </c:pt>
                <c:pt idx="2822">
                  <c:v>1.208737649004199E-2</c:v>
                </c:pt>
                <c:pt idx="2823">
                  <c:v>1.2086517400122787E-2</c:v>
                </c:pt>
                <c:pt idx="2824">
                  <c:v>1.2085707523317168E-2</c:v>
                </c:pt>
                <c:pt idx="2825">
                  <c:v>1.208494693756279E-2</c:v>
                </c:pt>
                <c:pt idx="2826">
                  <c:v>1.2084235721676606E-2</c:v>
                </c:pt>
                <c:pt idx="2827">
                  <c:v>1.208357395383608E-2</c:v>
                </c:pt>
                <c:pt idx="2828">
                  <c:v>1.2082961712458484E-2</c:v>
                </c:pt>
                <c:pt idx="2829">
                  <c:v>1.2082399075641348E-2</c:v>
                </c:pt>
                <c:pt idx="2830">
                  <c:v>1.2081886122121688E-2</c:v>
                </c:pt>
                <c:pt idx="2831">
                  <c:v>1.2081422929997032E-2</c:v>
                </c:pt>
                <c:pt idx="2832">
                  <c:v>1.208100957776459E-2</c:v>
                </c:pt>
                <c:pt idx="2833">
                  <c:v>1.2080646143681761E-2</c:v>
                </c:pt>
                <c:pt idx="2834">
                  <c:v>1.2080332706245756E-2</c:v>
                </c:pt>
                <c:pt idx="2835">
                  <c:v>1.2080069343554101E-2</c:v>
                </c:pt>
                <c:pt idx="2836">
                  <c:v>1.2079856134183942E-2</c:v>
                </c:pt>
                <c:pt idx="2837">
                  <c:v>1.2079693156472615E-2</c:v>
                </c:pt>
                <c:pt idx="2838">
                  <c:v>1.2079580488677522E-2</c:v>
                </c:pt>
                <c:pt idx="2839">
                  <c:v>1.2079518209135998E-2</c:v>
                </c:pt>
                <c:pt idx="2840">
                  <c:v>1.2079506396425188E-2</c:v>
                </c:pt>
                <c:pt idx="2841">
                  <c:v>1.2079545128722557E-2</c:v>
                </c:pt>
                <c:pt idx="2842">
                  <c:v>1.2079634484525315E-2</c:v>
                </c:pt>
                <c:pt idx="2843">
                  <c:v>1.2079774541930988E-2</c:v>
                </c:pt>
                <c:pt idx="2844">
                  <c:v>1.207996537935685E-2</c:v>
                </c:pt>
                <c:pt idx="2845">
                  <c:v>1.2080207075459981E-2</c:v>
                </c:pt>
                <c:pt idx="2846">
                  <c:v>1.2080499708257975E-2</c:v>
                </c:pt>
                <c:pt idx="2847">
                  <c:v>1.2080843356407911E-2</c:v>
                </c:pt>
                <c:pt idx="2848">
                  <c:v>1.2081238097927383E-2</c:v>
                </c:pt>
                <c:pt idx="2849">
                  <c:v>1.2081684011393534E-2</c:v>
                </c:pt>
                <c:pt idx="2850">
                  <c:v>1.2082181175063766E-2</c:v>
                </c:pt>
                <c:pt idx="2851">
                  <c:v>1.2082729667435288E-2</c:v>
                </c:pt>
                <c:pt idx="2852">
                  <c:v>1.2083329566765499E-2</c:v>
                </c:pt>
                <c:pt idx="2853">
                  <c:v>1.2083980951471673E-2</c:v>
                </c:pt>
                <c:pt idx="2854">
                  <c:v>1.2084683899731274E-2</c:v>
                </c:pt>
                <c:pt idx="2855">
                  <c:v>1.2085438490201383E-2</c:v>
                </c:pt>
                <c:pt idx="2856">
                  <c:v>1.2086244800899593E-2</c:v>
                </c:pt>
                <c:pt idx="2857">
                  <c:v>1.2087102910403047E-2</c:v>
                </c:pt>
                <c:pt idx="2858">
                  <c:v>1.2088012897049083E-2</c:v>
                </c:pt>
                <c:pt idx="2859">
                  <c:v>1.2088974839095101E-2</c:v>
                </c:pt>
                <c:pt idx="2860">
                  <c:v>1.2089988815038311E-2</c:v>
                </c:pt>
                <c:pt idx="2861">
                  <c:v>1.2091054903216047E-2</c:v>
                </c:pt>
                <c:pt idx="2862">
                  <c:v>1.209217318172584E-2</c:v>
                </c:pt>
                <c:pt idx="2863">
                  <c:v>1.2093343729384642E-2</c:v>
                </c:pt>
                <c:pt idx="2864">
                  <c:v>1.209456662413011E-2</c:v>
                </c:pt>
                <c:pt idx="2865">
                  <c:v>1.2095841944459451E-2</c:v>
                </c:pt>
                <c:pt idx="2866">
                  <c:v>1.2097169768869875E-2</c:v>
                </c:pt>
                <c:pt idx="2867">
                  <c:v>1.2098550175618783E-2</c:v>
                </c:pt>
                <c:pt idx="2868">
                  <c:v>1.2099983242883638E-2</c:v>
                </c:pt>
                <c:pt idx="2869">
                  <c:v>1.2101469049321523E-2</c:v>
                </c:pt>
                <c:pt idx="2870">
                  <c:v>1.2103231792792712E-2</c:v>
                </c:pt>
                <c:pt idx="2871">
                  <c:v>1.210483087533909E-2</c:v>
                </c:pt>
                <c:pt idx="2872">
                  <c:v>1.2106482943101682E-2</c:v>
                </c:pt>
                <c:pt idx="2873">
                  <c:v>1.2108188074577697E-2</c:v>
                </c:pt>
                <c:pt idx="2874">
                  <c:v>1.2109946348024536E-2</c:v>
                </c:pt>
                <c:pt idx="2875">
                  <c:v>1.2111757842019344E-2</c:v>
                </c:pt>
                <c:pt idx="2876">
                  <c:v>1.2113622634579713E-2</c:v>
                </c:pt>
                <c:pt idx="2877">
                  <c:v>1.2115540804282787E-2</c:v>
                </c:pt>
                <c:pt idx="2878">
                  <c:v>1.2117512429465904E-2</c:v>
                </c:pt>
                <c:pt idx="2879">
                  <c:v>1.2119537588386464E-2</c:v>
                </c:pt>
                <c:pt idx="2880">
                  <c:v>1.2121616359541676E-2</c:v>
                </c:pt>
                <c:pt idx="2881">
                  <c:v>1.212374882118894E-2</c:v>
                </c:pt>
                <c:pt idx="2882">
                  <c:v>1.2125935051825465E-2</c:v>
                </c:pt>
                <c:pt idx="2883">
                  <c:v>1.2128175129628715E-2</c:v>
                </c:pt>
                <c:pt idx="2884">
                  <c:v>1.2130469133015964E-2</c:v>
                </c:pt>
                <c:pt idx="2885">
                  <c:v>1.2132817140244612E-2</c:v>
                </c:pt>
                <c:pt idx="2886">
                  <c:v>1.2135219230051675E-2</c:v>
                </c:pt>
                <c:pt idx="2887">
                  <c:v>1.213767548037481E-2</c:v>
                </c:pt>
                <c:pt idx="2888">
                  <c:v>1.2140185969711226E-2</c:v>
                </c:pt>
                <c:pt idx="2889">
                  <c:v>1.2142750776478195E-2</c:v>
                </c:pt>
                <c:pt idx="2890">
                  <c:v>1.2145369979013054E-2</c:v>
                </c:pt>
                <c:pt idx="2891">
                  <c:v>1.2148043655493268E-2</c:v>
                </c:pt>
                <c:pt idx="2892">
                  <c:v>1.2150771884575917E-2</c:v>
                </c:pt>
                <c:pt idx="2893">
                  <c:v>1.2153554744518402E-2</c:v>
                </c:pt>
                <c:pt idx="2894">
                  <c:v>1.2156392313578124E-2</c:v>
                </c:pt>
                <c:pt idx="2895">
                  <c:v>1.2159284670172354E-2</c:v>
                </c:pt>
                <c:pt idx="2896">
                  <c:v>1.2162231892638431E-2</c:v>
                </c:pt>
                <c:pt idx="2897">
                  <c:v>1.2165234059393626E-2</c:v>
                </c:pt>
                <c:pt idx="2898">
                  <c:v>1.2168291248775276E-2</c:v>
                </c:pt>
                <c:pt idx="2899">
                  <c:v>1.2171403539040782E-2</c:v>
                </c:pt>
                <c:pt idx="2900">
                  <c:v>1.2174571008687352E-2</c:v>
                </c:pt>
                <c:pt idx="2901">
                  <c:v>1.2177793736052323E-2</c:v>
                </c:pt>
                <c:pt idx="2902">
                  <c:v>1.2181071799473031E-2</c:v>
                </c:pt>
                <c:pt idx="2903">
                  <c:v>1.2184405277126942E-2</c:v>
                </c:pt>
                <c:pt idx="2904">
                  <c:v>1.2187794247751071E-2</c:v>
                </c:pt>
                <c:pt idx="2905">
                  <c:v>1.2191238789363013E-2</c:v>
                </c:pt>
                <c:pt idx="2906">
                  <c:v>1.2194738980459974E-2</c:v>
                </c:pt>
                <c:pt idx="2907">
                  <c:v>1.2198294899539164E-2</c:v>
                </c:pt>
                <c:pt idx="2908">
                  <c:v>1.2201906624618175E-2</c:v>
                </c:pt>
                <c:pt idx="2909">
                  <c:v>1.2205574234354089E-2</c:v>
                </c:pt>
                <c:pt idx="2910">
                  <c:v>1.2209297806924369E-2</c:v>
                </c:pt>
                <c:pt idx="2911">
                  <c:v>1.2213077420826224E-2</c:v>
                </c:pt>
                <c:pt idx="2912">
                  <c:v>1.2216913154317055E-2</c:v>
                </c:pt>
                <c:pt idx="2913">
                  <c:v>1.2220805085814135E-2</c:v>
                </c:pt>
                <c:pt idx="2914">
                  <c:v>1.22247532936548E-2</c:v>
                </c:pt>
                <c:pt idx="2915">
                  <c:v>1.2228757856256323E-2</c:v>
                </c:pt>
                <c:pt idx="2916">
                  <c:v>1.2232818851876104E-2</c:v>
                </c:pt>
                <c:pt idx="2917">
                  <c:v>1.2236936358931416E-2</c:v>
                </c:pt>
                <c:pt idx="2918">
                  <c:v>1.224111045567966E-2</c:v>
                </c:pt>
                <c:pt idx="2919">
                  <c:v>1.2245341220618045E-2</c:v>
                </c:pt>
                <c:pt idx="2920">
                  <c:v>1.2249628732083906E-2</c:v>
                </c:pt>
                <c:pt idx="2921">
                  <c:v>1.2253973068334645E-2</c:v>
                </c:pt>
                <c:pt idx="2922">
                  <c:v>1.2259007706081348E-2</c:v>
                </c:pt>
                <c:pt idx="2923">
                  <c:v>1.2263474073836989E-2</c:v>
                </c:pt>
                <c:pt idx="2924">
                  <c:v>1.22679975126605E-2</c:v>
                </c:pt>
                <c:pt idx="2925">
                  <c:v>1.227257810088922E-2</c:v>
                </c:pt>
                <c:pt idx="2926">
                  <c:v>1.2277215917100293E-2</c:v>
                </c:pt>
                <c:pt idx="2927">
                  <c:v>1.2281911039551119E-2</c:v>
                </c:pt>
                <c:pt idx="2928">
                  <c:v>1.2286663546419163E-2</c:v>
                </c:pt>
                <c:pt idx="2929">
                  <c:v>1.2291473516201634E-2</c:v>
                </c:pt>
                <c:pt idx="2930">
                  <c:v>1.2296341027315805E-2</c:v>
                </c:pt>
                <c:pt idx="2931">
                  <c:v>1.2301266158178947E-2</c:v>
                </c:pt>
                <c:pt idx="2932">
                  <c:v>1.230624898688859E-2</c:v>
                </c:pt>
                <c:pt idx="2933">
                  <c:v>1.2311289591941943E-2</c:v>
                </c:pt>
                <c:pt idx="2934">
                  <c:v>1.2316388051836213E-2</c:v>
                </c:pt>
                <c:pt idx="2935">
                  <c:v>1.2321544444748866E-2</c:v>
                </c:pt>
                <c:pt idx="2936">
                  <c:v>1.2329104926637413E-2</c:v>
                </c:pt>
                <c:pt idx="2937">
                  <c:v>1.2332031343218475E-2</c:v>
                </c:pt>
                <c:pt idx="2938">
                  <c:v>1.2337362005609975E-2</c:v>
                </c:pt>
                <c:pt idx="2939">
                  <c:v>1.2342750914449141E-2</c:v>
                </c:pt>
                <c:pt idx="2940">
                  <c:v>1.2350189284022761E-2</c:v>
                </c:pt>
                <c:pt idx="2941">
                  <c:v>1.2355712001479446E-2</c:v>
                </c:pt>
                <c:pt idx="2942">
                  <c:v>1.236129322709445E-2</c:v>
                </c:pt>
                <c:pt idx="2943">
                  <c:v>1.2366933039258399E-2</c:v>
                </c:pt>
                <c:pt idx="2944">
                  <c:v>1.2372631516335275E-2</c:v>
                </c:pt>
                <c:pt idx="2945">
                  <c:v>1.2378388736689061E-2</c:v>
                </c:pt>
                <c:pt idx="2946">
                  <c:v>1.2384204778657093E-2</c:v>
                </c:pt>
                <c:pt idx="2947">
                  <c:v>1.2390079720683289E-2</c:v>
                </c:pt>
                <c:pt idx="2948">
                  <c:v>1.2396013641078341E-2</c:v>
                </c:pt>
                <c:pt idx="2949">
                  <c:v>1.240200661825952E-2</c:v>
                </c:pt>
                <c:pt idx="2950">
                  <c:v>1.2408058730564164E-2</c:v>
                </c:pt>
                <c:pt idx="2951">
                  <c:v>1.24141700563829E-2</c:v>
                </c:pt>
                <c:pt idx="2952">
                  <c:v>1.242034067402642E-2</c:v>
                </c:pt>
                <c:pt idx="2953">
                  <c:v>1.2426570661965286E-2</c:v>
                </c:pt>
                <c:pt idx="2954">
                  <c:v>1.243286009851019E-2</c:v>
                </c:pt>
                <c:pt idx="2955">
                  <c:v>1.2439209062051759E-2</c:v>
                </c:pt>
                <c:pt idx="2956">
                  <c:v>1.244561763092733E-2</c:v>
                </c:pt>
                <c:pt idx="2957">
                  <c:v>1.2452085883554176E-2</c:v>
                </c:pt>
                <c:pt idx="2958">
                  <c:v>1.2458613898322923E-2</c:v>
                </c:pt>
                <c:pt idx="2959">
                  <c:v>1.2465201753517618E-2</c:v>
                </c:pt>
                <c:pt idx="2960">
                  <c:v>1.2471849527555534E-2</c:v>
                </c:pt>
                <c:pt idx="2961">
                  <c:v>1.2478557298853943E-2</c:v>
                </c:pt>
                <c:pt idx="2962">
                  <c:v>1.2485325145723536E-2</c:v>
                </c:pt>
                <c:pt idx="2963">
                  <c:v>1.2492153146554941E-2</c:v>
                </c:pt>
                <c:pt idx="2964">
                  <c:v>1.2499041379738784E-2</c:v>
                </c:pt>
                <c:pt idx="2965">
                  <c:v>1.2505989923612404E-2</c:v>
                </c:pt>
                <c:pt idx="2966">
                  <c:v>1.2512998856619717E-2</c:v>
                </c:pt>
                <c:pt idx="2967">
                  <c:v>1.252006825704477E-2</c:v>
                </c:pt>
                <c:pt idx="2968">
                  <c:v>1.2527198203304835E-2</c:v>
                </c:pt>
                <c:pt idx="2969">
                  <c:v>1.2534388773763894E-2</c:v>
                </c:pt>
                <c:pt idx="2970">
                  <c:v>1.2541640046812574E-2</c:v>
                </c:pt>
                <c:pt idx="2971">
                  <c:v>1.2548952100788213E-2</c:v>
                </c:pt>
                <c:pt idx="2972">
                  <c:v>1.2556325014108083E-2</c:v>
                </c:pt>
                <c:pt idx="2973">
                  <c:v>1.2563758865136165E-2</c:v>
                </c:pt>
                <c:pt idx="2974">
                  <c:v>1.2572966810235897E-2</c:v>
                </c:pt>
                <c:pt idx="2975">
                  <c:v>1.2580539711981586E-2</c:v>
                </c:pt>
                <c:pt idx="2976">
                  <c:v>1.2588173804459757E-2</c:v>
                </c:pt>
                <c:pt idx="2977">
                  <c:v>1.2595869165847873E-2</c:v>
                </c:pt>
                <c:pt idx="2978">
                  <c:v>1.2603625874563207E-2</c:v>
                </c:pt>
                <c:pt idx="2979">
                  <c:v>1.2611444008943096E-2</c:v>
                </c:pt>
                <c:pt idx="2980">
                  <c:v>1.2619323647484748E-2</c:v>
                </c:pt>
                <c:pt idx="2981">
                  <c:v>1.2627264868365629E-2</c:v>
                </c:pt>
                <c:pt idx="2982">
                  <c:v>1.263526775000301E-2</c:v>
                </c:pt>
                <c:pt idx="2983">
                  <c:v>1.2643332370814164E-2</c:v>
                </c:pt>
                <c:pt idx="2984">
                  <c:v>1.2651458809136429E-2</c:v>
                </c:pt>
                <c:pt idx="2985">
                  <c:v>1.265964714330714E-2</c:v>
                </c:pt>
                <c:pt idx="2986">
                  <c:v>1.2667897451663634E-2</c:v>
                </c:pt>
                <c:pt idx="2987">
                  <c:v>1.2677402362841761E-2</c:v>
                </c:pt>
                <c:pt idx="2988">
                  <c:v>1.2685785737156507E-2</c:v>
                </c:pt>
                <c:pt idx="2989">
                  <c:v>1.2694231331780159E-2</c:v>
                </c:pt>
                <c:pt idx="2990">
                  <c:v>1.2702739225289861E-2</c:v>
                </c:pt>
                <c:pt idx="2991">
                  <c:v>1.2711309495943013E-2</c:v>
                </c:pt>
                <c:pt idx="2992">
                  <c:v>1.271994222231676E-2</c:v>
                </c:pt>
                <c:pt idx="2993">
                  <c:v>1.2728637482588567E-2</c:v>
                </c:pt>
                <c:pt idx="2994">
                  <c:v>1.2737395355255643E-2</c:v>
                </c:pt>
                <c:pt idx="2995">
                  <c:v>1.2746215918415515E-2</c:v>
                </c:pt>
                <c:pt idx="2996">
                  <c:v>1.2755099250725266E-2</c:v>
                </c:pt>
                <c:pt idx="2997">
                  <c:v>1.2764045430442295E-2</c:v>
                </c:pt>
                <c:pt idx="2998">
                  <c:v>1.2773054535824002E-2</c:v>
                </c:pt>
                <c:pt idx="2999">
                  <c:v>1.2782126645447534E-2</c:v>
                </c:pt>
                <c:pt idx="3000">
                  <c:v>1.2791261837410417E-2</c:v>
                </c:pt>
                <c:pt idx="3001">
                  <c:v>1.2800460190209861E-2</c:v>
                </c:pt>
                <c:pt idx="3002">
                  <c:v>1.2809721782263139E-2</c:v>
                </c:pt>
                <c:pt idx="3003">
                  <c:v>1.2819046691907587E-2</c:v>
                </c:pt>
                <c:pt idx="3004">
                  <c:v>1.2828434997480542E-2</c:v>
                </c:pt>
                <c:pt idx="3005">
                  <c:v>1.2837886777159468E-2</c:v>
                </c:pt>
                <c:pt idx="3006">
                  <c:v>1.2847402109761319E-2</c:v>
                </c:pt>
                <c:pt idx="3007">
                  <c:v>1.285698107322375E-2</c:v>
                </c:pt>
                <c:pt idx="3008">
                  <c:v>1.286662374604397E-2</c:v>
                </c:pt>
                <c:pt idx="3009">
                  <c:v>1.2876330206559317E-2</c:v>
                </c:pt>
                <c:pt idx="3010">
                  <c:v>1.2886100533266998E-2</c:v>
                </c:pt>
                <c:pt idx="3011">
                  <c:v>1.2895934804424414E-2</c:v>
                </c:pt>
                <c:pt idx="3012">
                  <c:v>1.2905833098288966E-2</c:v>
                </c:pt>
                <c:pt idx="3013">
                  <c:v>1.2911614070869604E-2</c:v>
                </c:pt>
                <c:pt idx="3014">
                  <c:v>1.2917070679874243E-2</c:v>
                </c:pt>
                <c:pt idx="3015">
                  <c:v>1.2922522011740156E-2</c:v>
                </c:pt>
                <c:pt idx="3016">
                  <c:v>1.2927968046323457E-2</c:v>
                </c:pt>
                <c:pt idx="3017">
                  <c:v>1.2933408763720067E-2</c:v>
                </c:pt>
                <c:pt idx="3018">
                  <c:v>1.2938844143786099E-2</c:v>
                </c:pt>
                <c:pt idx="3019">
                  <c:v>1.2944274166537539E-2</c:v>
                </c:pt>
                <c:pt idx="3020">
                  <c:v>1.2949698811750565E-2</c:v>
                </c:pt>
                <c:pt idx="3021">
                  <c:v>1.2955118059601034E-2</c:v>
                </c:pt>
                <c:pt idx="3022">
                  <c:v>1.2960531889705251E-2</c:v>
                </c:pt>
                <c:pt idx="3023">
                  <c:v>1.2965940282159139E-2</c:v>
                </c:pt>
                <c:pt idx="3024">
                  <c:v>1.2971343217058617E-2</c:v>
                </c:pt>
                <c:pt idx="3025">
                  <c:v>1.2976740674019993E-2</c:v>
                </c:pt>
                <c:pt idx="3026">
                  <c:v>1.2982132633139187E-2</c:v>
                </c:pt>
                <c:pt idx="3027">
                  <c:v>1.2987519074432186E-2</c:v>
                </c:pt>
                <c:pt idx="3028">
                  <c:v>1.2992899977675165E-2</c:v>
                </c:pt>
                <c:pt idx="3029">
                  <c:v>1.2998275322884112E-2</c:v>
                </c:pt>
                <c:pt idx="3030">
                  <c:v>1.3003645089915139E-2</c:v>
                </c:pt>
                <c:pt idx="3031">
                  <c:v>1.3009009258704296E-2</c:v>
                </c:pt>
                <c:pt idx="3032">
                  <c:v>1.3014367809347505E-2</c:v>
                </c:pt>
                <c:pt idx="3033">
                  <c:v>1.3019720721620942E-2</c:v>
                </c:pt>
                <c:pt idx="3034">
                  <c:v>1.3025067975380722E-2</c:v>
                </c:pt>
                <c:pt idx="3035">
                  <c:v>1.3030409550802702E-2</c:v>
                </c:pt>
                <c:pt idx="3036">
                  <c:v>1.3035745427742995E-2</c:v>
                </c:pt>
                <c:pt idx="3037">
                  <c:v>1.3041075585897843E-2</c:v>
                </c:pt>
                <c:pt idx="3038">
                  <c:v>1.3046400005443104E-2</c:v>
                </c:pt>
                <c:pt idx="3039">
                  <c:v>1.3051718666394763E-2</c:v>
                </c:pt>
                <c:pt idx="3040">
                  <c:v>1.3057031548289189E-2</c:v>
                </c:pt>
                <c:pt idx="3041">
                  <c:v>1.3062338631462111E-2</c:v>
                </c:pt>
                <c:pt idx="3042">
                  <c:v>1.3067639895609773E-2</c:v>
                </c:pt>
                <c:pt idx="3043">
                  <c:v>1.3072935320828094E-2</c:v>
                </c:pt>
                <c:pt idx="3044">
                  <c:v>1.3078224886813317E-2</c:v>
                </c:pt>
                <c:pt idx="3045">
                  <c:v>1.3083508573741298E-2</c:v>
                </c:pt>
                <c:pt idx="3046">
                  <c:v>1.3088786361468152E-2</c:v>
                </c:pt>
                <c:pt idx="3047">
                  <c:v>1.3094058229929928E-2</c:v>
                </c:pt>
                <c:pt idx="3048">
                  <c:v>1.3099324158982739E-2</c:v>
                </c:pt>
                <c:pt idx="3049">
                  <c:v>1.3104584128482699E-2</c:v>
                </c:pt>
                <c:pt idx="3050">
                  <c:v>1.3109838118685602E-2</c:v>
                </c:pt>
                <c:pt idx="3051">
                  <c:v>1.3115086109287688E-2</c:v>
                </c:pt>
                <c:pt idx="3052">
                  <c:v>1.3120328080225008E-2</c:v>
                </c:pt>
                <c:pt idx="3053">
                  <c:v>1.312556401143361E-2</c:v>
                </c:pt>
                <c:pt idx="3054">
                  <c:v>1.3130793882929481E-2</c:v>
                </c:pt>
                <c:pt idx="3055">
                  <c:v>1.3136017674568734E-2</c:v>
                </c:pt>
                <c:pt idx="3056">
                  <c:v>1.3141235366287418E-2</c:v>
                </c:pt>
                <c:pt idx="3057">
                  <c:v>1.3146446938021583E-2</c:v>
                </c:pt>
                <c:pt idx="3058">
                  <c:v>1.3151652369787215E-2</c:v>
                </c:pt>
                <c:pt idx="3059">
                  <c:v>1.3156851641280554E-2</c:v>
                </c:pt>
                <c:pt idx="3060">
                  <c:v>1.3162044732757394E-2</c:v>
                </c:pt>
                <c:pt idx="3061">
                  <c:v>1.3167231623993914E-2</c:v>
                </c:pt>
                <c:pt idx="3062">
                  <c:v>1.3172412294846225E-2</c:v>
                </c:pt>
                <c:pt idx="3063">
                  <c:v>1.3177586725250379E-2</c:v>
                </c:pt>
                <c:pt idx="3064">
                  <c:v>1.3182754895302295E-2</c:v>
                </c:pt>
                <c:pt idx="3065">
                  <c:v>1.3187916784778153E-2</c:v>
                </c:pt>
                <c:pt idx="3066">
                  <c:v>1.3193072373773873E-2</c:v>
                </c:pt>
                <c:pt idx="3067">
                  <c:v>1.3198221641985697E-2</c:v>
                </c:pt>
                <c:pt idx="3068">
                  <c:v>1.3203364569589482E-2</c:v>
                </c:pt>
                <c:pt idx="3069">
                  <c:v>1.320850113628147E-2</c:v>
                </c:pt>
                <c:pt idx="3070">
                  <c:v>1.3213631322077646E-2</c:v>
                </c:pt>
                <c:pt idx="3071">
                  <c:v>1.3218755107073932E-2</c:v>
                </c:pt>
                <c:pt idx="3072">
                  <c:v>1.3223872470966569E-2</c:v>
                </c:pt>
                <c:pt idx="3073">
                  <c:v>1.3228983393931415E-2</c:v>
                </c:pt>
                <c:pt idx="3074">
                  <c:v>1.3234087855584775E-2</c:v>
                </c:pt>
                <c:pt idx="3075">
                  <c:v>1.3239185836182443E-2</c:v>
                </c:pt>
                <c:pt idx="3076">
                  <c:v>1.3244277315500597E-2</c:v>
                </c:pt>
                <c:pt idx="3077">
                  <c:v>1.3249362273395349E-2</c:v>
                </c:pt>
                <c:pt idx="3078">
                  <c:v>1.3254440689882685E-2</c:v>
                </c:pt>
                <c:pt idx="3079">
                  <c:v>1.3259512544978591E-2</c:v>
                </c:pt>
                <c:pt idx="3080">
                  <c:v>1.3264577818459244E-2</c:v>
                </c:pt>
                <c:pt idx="3081">
                  <c:v>1.3269636490260694E-2</c:v>
                </c:pt>
                <c:pt idx="3082">
                  <c:v>1.3274688540478863E-2</c:v>
                </c:pt>
                <c:pt idx="3083">
                  <c:v>1.3279733948969863E-2</c:v>
                </c:pt>
                <c:pt idx="3084">
                  <c:v>1.3284772695589808E-2</c:v>
                </c:pt>
                <c:pt idx="3085">
                  <c:v>1.3289804760274748E-2</c:v>
                </c:pt>
                <c:pt idx="3086">
                  <c:v>1.3294830123120605E-2</c:v>
                </c:pt>
                <c:pt idx="3087">
                  <c:v>1.3299848763903555E-2</c:v>
                </c:pt>
                <c:pt idx="3088">
                  <c:v>1.3304860662479712E-2</c:v>
                </c:pt>
                <c:pt idx="3089">
                  <c:v>1.330986579910487E-2</c:v>
                </c:pt>
                <c:pt idx="3090">
                  <c:v>1.3314864153395334E-2</c:v>
                </c:pt>
                <c:pt idx="3091">
                  <c:v>1.3319855705287154E-2</c:v>
                </c:pt>
                <c:pt idx="3092">
                  <c:v>1.3324840434876251E-2</c:v>
                </c:pt>
                <c:pt idx="3093">
                  <c:v>1.3329818322098674E-2</c:v>
                </c:pt>
                <c:pt idx="3094">
                  <c:v>1.3334789346650666E-2</c:v>
                </c:pt>
                <c:pt idx="3095">
                  <c:v>1.333975348878802E-2</c:v>
                </c:pt>
                <c:pt idx="3096">
                  <c:v>1.3344710728286913E-2</c:v>
                </c:pt>
                <c:pt idx="3097">
                  <c:v>1.3349661045083394E-2</c:v>
                </c:pt>
                <c:pt idx="3098">
                  <c:v>1.3354604419033578E-2</c:v>
                </c:pt>
                <c:pt idx="3099">
                  <c:v>1.3359540830153449E-2</c:v>
                </c:pt>
                <c:pt idx="3100">
                  <c:v>1.3364470258379058E-2</c:v>
                </c:pt>
                <c:pt idx="3101">
                  <c:v>1.3369392683566517E-2</c:v>
                </c:pt>
                <c:pt idx="3102">
                  <c:v>1.3374308085811748E-2</c:v>
                </c:pt>
                <c:pt idx="3103">
                  <c:v>1.3379216444890929E-2</c:v>
                </c:pt>
                <c:pt idx="3104">
                  <c:v>1.3384117740740109E-2</c:v>
                </c:pt>
                <c:pt idx="3105">
                  <c:v>1.3389011953375274E-2</c:v>
                </c:pt>
                <c:pt idx="3106">
                  <c:v>1.3393899062572601E-2</c:v>
                </c:pt>
                <c:pt idx="3107">
                  <c:v>1.3398779048507947E-2</c:v>
                </c:pt>
                <c:pt idx="3108">
                  <c:v>1.3403651891037427E-2</c:v>
                </c:pt>
                <c:pt idx="3109">
                  <c:v>1.3408517569937217E-2</c:v>
                </c:pt>
                <c:pt idx="3110">
                  <c:v>1.3413376065223304E-2</c:v>
                </c:pt>
                <c:pt idx="3111">
                  <c:v>1.3418227356911672E-2</c:v>
                </c:pt>
                <c:pt idx="3112">
                  <c:v>1.3423071424858435E-2</c:v>
                </c:pt>
                <c:pt idx="3113">
                  <c:v>1.3427908248919707E-2</c:v>
                </c:pt>
                <c:pt idx="3114">
                  <c:v>1.3432737809111472E-2</c:v>
                </c:pt>
                <c:pt idx="3115">
                  <c:v>1.3437560085529654E-2</c:v>
                </c:pt>
                <c:pt idx="3116">
                  <c:v>1.3442375057790557E-2</c:v>
                </c:pt>
                <c:pt idx="3117">
                  <c:v>1.3447182705990102E-2</c:v>
                </c:pt>
                <c:pt idx="3118">
                  <c:v>1.3451983010064339E-2</c:v>
                </c:pt>
                <c:pt idx="3119">
                  <c:v>1.3456775950029254E-2</c:v>
                </c:pt>
                <c:pt idx="3120">
                  <c:v>1.3461561505581088E-2</c:v>
                </c:pt>
                <c:pt idx="3121">
                  <c:v>1.3466339656815762E-2</c:v>
                </c:pt>
                <c:pt idx="3122">
                  <c:v>1.3471110383669327E-2</c:v>
                </c:pt>
                <c:pt idx="3123">
                  <c:v>1.3475873665997895E-2</c:v>
                </c:pt>
                <c:pt idx="3124">
                  <c:v>1.348062948365758E-2</c:v>
                </c:pt>
                <c:pt idx="3125">
                  <c:v>1.348537781682424E-2</c:v>
                </c:pt>
                <c:pt idx="3126">
                  <c:v>1.3490118645353988E-2</c:v>
                </c:pt>
                <c:pt idx="3127">
                  <c:v>1.3494851949102937E-2</c:v>
                </c:pt>
                <c:pt idx="3128">
                  <c:v>1.3499577707847266E-2</c:v>
                </c:pt>
                <c:pt idx="3129">
                  <c:v>1.3504295901922703E-2</c:v>
                </c:pt>
                <c:pt idx="3130">
                  <c:v>1.3509006510945554E-2</c:v>
                </c:pt>
                <c:pt idx="3131">
                  <c:v>1.3513709514931804E-2</c:v>
                </c:pt>
                <c:pt idx="3132">
                  <c:v>1.3518404893737568E-2</c:v>
                </c:pt>
                <c:pt idx="3133">
                  <c:v>1.3523092627458766E-2</c:v>
                </c:pt>
                <c:pt idx="3134">
                  <c:v>1.3527772695951512E-2</c:v>
                </c:pt>
                <c:pt idx="3135">
                  <c:v>1.353244507907192E-2</c:v>
                </c:pt>
                <c:pt idx="3136">
                  <c:v>1.3537109756835974E-2</c:v>
                </c:pt>
                <c:pt idx="3137">
                  <c:v>1.3541766709179726E-2</c:v>
                </c:pt>
                <c:pt idx="3138">
                  <c:v>1.3546415916039223E-2</c:v>
                </c:pt>
                <c:pt idx="3139">
                  <c:v>1.3551057357190643E-2</c:v>
                </c:pt>
                <c:pt idx="3140">
                  <c:v>1.3555691012969717E-2</c:v>
                </c:pt>
                <c:pt idx="3141">
                  <c:v>1.3560316862752941E-2</c:v>
                </c:pt>
                <c:pt idx="3142">
                  <c:v>1.3564934886876046E-2</c:v>
                </c:pt>
                <c:pt idx="3143">
                  <c:v>1.3569545065115207E-2</c:v>
                </c:pt>
                <c:pt idx="3144">
                  <c:v>1.3574147377486412E-2</c:v>
                </c:pt>
                <c:pt idx="3145">
                  <c:v>1.3578741803765837E-2</c:v>
                </c:pt>
                <c:pt idx="3146">
                  <c:v>1.3583328323969468E-2</c:v>
                </c:pt>
                <c:pt idx="3147">
                  <c:v>1.3587906918193227E-2</c:v>
                </c:pt>
                <c:pt idx="3148">
                  <c:v>1.3593129865947517E-2</c:v>
                </c:pt>
                <c:pt idx="3149">
                  <c:v>1.3597691407971624E-2</c:v>
                </c:pt>
                <c:pt idx="3150">
                  <c:v>1.3602244960786436E-2</c:v>
                </c:pt>
                <c:pt idx="3151">
                  <c:v>1.3606790504328004E-2</c:v>
                </c:pt>
                <c:pt idx="3152">
                  <c:v>1.3611328018532376E-2</c:v>
                </c:pt>
                <c:pt idx="3153">
                  <c:v>1.3615857483335603E-2</c:v>
                </c:pt>
                <c:pt idx="3154">
                  <c:v>1.3620378878673733E-2</c:v>
                </c:pt>
                <c:pt idx="3155">
                  <c:v>1.3624892184322945E-2</c:v>
                </c:pt>
                <c:pt idx="3156">
                  <c:v>1.3629397380539032E-2</c:v>
                </c:pt>
                <c:pt idx="3157">
                  <c:v>1.3633894447098172E-2</c:v>
                </c:pt>
                <c:pt idx="3158">
                  <c:v>1.3638383363696605E-2</c:v>
                </c:pt>
                <c:pt idx="3159">
                  <c:v>1.3642864110670061E-2</c:v>
                </c:pt>
                <c:pt idx="3160">
                  <c:v>1.3647336667794718E-2</c:v>
                </c:pt>
                <c:pt idx="3161">
                  <c:v>1.3651801014766818E-2</c:v>
                </c:pt>
                <c:pt idx="3162">
                  <c:v>1.3656257131842153E-2</c:v>
                </c:pt>
                <c:pt idx="3163">
                  <c:v>1.3660704998876838E-2</c:v>
                </c:pt>
                <c:pt idx="3164">
                  <c:v>1.366514459564705E-2</c:v>
                </c:pt>
                <c:pt idx="3165">
                  <c:v>1.3669575902168773E-2</c:v>
                </c:pt>
                <c:pt idx="3166">
                  <c:v>1.3673998898457995E-2</c:v>
                </c:pt>
                <c:pt idx="3167">
                  <c:v>1.3678413564450764E-2</c:v>
                </c:pt>
                <c:pt idx="3168">
                  <c:v>1.3682819879923258E-2</c:v>
                </c:pt>
                <c:pt idx="3169">
                  <c:v>1.3687217824891462E-2</c:v>
                </c:pt>
                <c:pt idx="3170">
                  <c:v>1.3691607379371362E-2</c:v>
                </c:pt>
                <c:pt idx="3171">
                  <c:v>1.3695988523219071E-2</c:v>
                </c:pt>
                <c:pt idx="3172">
                  <c:v>1.3700361236290703E-2</c:v>
                </c:pt>
                <c:pt idx="3173">
                  <c:v>1.3704725498442372E-2</c:v>
                </c:pt>
                <c:pt idx="3174">
                  <c:v>1.3709081290009806E-2</c:v>
                </c:pt>
                <c:pt idx="3175">
                  <c:v>1.3713428590609311E-2</c:v>
                </c:pt>
                <c:pt idx="3176">
                  <c:v>1.3717767380097001E-2</c:v>
                </c:pt>
                <c:pt idx="3177">
                  <c:v>1.3722097638648734E-2</c:v>
                </c:pt>
                <c:pt idx="3178">
                  <c:v>1.3726419346120622E-2</c:v>
                </c:pt>
                <c:pt idx="3179">
                  <c:v>1.3730732482288843E-2</c:v>
                </c:pt>
                <c:pt idx="3180">
                  <c:v>1.3735037027249319E-2</c:v>
                </c:pt>
                <c:pt idx="3181">
                  <c:v>1.3739332961018036E-2</c:v>
                </c:pt>
                <c:pt idx="3182">
                  <c:v>1.3744232029129222E-2</c:v>
                </c:pt>
                <c:pt idx="3183">
                  <c:v>1.3748509442512713E-2</c:v>
                </c:pt>
                <c:pt idx="3184">
                  <c:v>1.3752778181315151E-2</c:v>
                </c:pt>
                <c:pt idx="3185">
                  <c:v>1.3757038225632456E-2</c:v>
                </c:pt>
                <c:pt idx="3186">
                  <c:v>1.3761289555560552E-2</c:v>
                </c:pt>
                <c:pt idx="3187">
                  <c:v>1.3765532150875615E-2</c:v>
                </c:pt>
                <c:pt idx="3188">
                  <c:v>1.3769765991433758E-2</c:v>
                </c:pt>
                <c:pt idx="3189">
                  <c:v>1.3773991057171031E-2</c:v>
                </c:pt>
                <c:pt idx="3190">
                  <c:v>1.3778207328263292E-2</c:v>
                </c:pt>
                <c:pt idx="3191">
                  <c:v>1.3782414784486718E-2</c:v>
                </c:pt>
                <c:pt idx="3192">
                  <c:v>1.3786613405697423E-2</c:v>
                </c:pt>
                <c:pt idx="3193">
                  <c:v>1.3790803171911392E-2</c:v>
                </c:pt>
                <c:pt idx="3194">
                  <c:v>1.3794984063144611E-2</c:v>
                </c:pt>
                <c:pt idx="3195">
                  <c:v>1.3799156059173256E-2</c:v>
                </c:pt>
                <c:pt idx="3196">
                  <c:v>1.3803319139933379E-2</c:v>
                </c:pt>
                <c:pt idx="3197">
                  <c:v>1.3809717725930426E-2</c:v>
                </c:pt>
                <c:pt idx="3198">
                  <c:v>1.3811618475552123E-2</c:v>
                </c:pt>
                <c:pt idx="3199">
                  <c:v>1.3815754690282844E-2</c:v>
                </c:pt>
                <c:pt idx="3200">
                  <c:v>1.3819881909569176E-2</c:v>
                </c:pt>
                <c:pt idx="3201">
                  <c:v>1.3824000113267232E-2</c:v>
                </c:pt>
                <c:pt idx="3202">
                  <c:v>1.3828109281313061E-2</c:v>
                </c:pt>
                <c:pt idx="3203">
                  <c:v>1.3832209393642714E-2</c:v>
                </c:pt>
                <c:pt idx="3204">
                  <c:v>1.3836300430272175E-2</c:v>
                </c:pt>
                <c:pt idx="3205">
                  <c:v>1.3840382370977622E-2</c:v>
                </c:pt>
                <c:pt idx="3206">
                  <c:v>1.3844455195934913E-2</c:v>
                </c:pt>
                <c:pt idx="3207">
                  <c:v>1.3848518884840288E-2</c:v>
                </c:pt>
                <c:pt idx="3208">
                  <c:v>1.3852573417789671E-2</c:v>
                </c:pt>
                <c:pt idx="3209">
                  <c:v>1.3856618774479301E-2</c:v>
                </c:pt>
                <c:pt idx="3210">
                  <c:v>1.3860654935005101E-2</c:v>
                </c:pt>
                <c:pt idx="3211">
                  <c:v>1.3864681879462992E-2</c:v>
                </c:pt>
                <c:pt idx="3212">
                  <c:v>1.386869958746928E-2</c:v>
                </c:pt>
                <c:pt idx="3213">
                  <c:v>1.3872708039199821E-2</c:v>
                </c:pt>
                <c:pt idx="3214">
                  <c:v>1.3876707214350859E-2</c:v>
                </c:pt>
                <c:pt idx="3215">
                  <c:v>1.3880697093178185E-2</c:v>
                </c:pt>
                <c:pt idx="3216">
                  <c:v>1.3884677655298105E-2</c:v>
                </c:pt>
                <c:pt idx="3217">
                  <c:v>1.388864888064667E-2</c:v>
                </c:pt>
                <c:pt idx="3218">
                  <c:v>1.3892610749479672E-2</c:v>
                </c:pt>
                <c:pt idx="3219">
                  <c:v>1.3896563241493354E-2</c:v>
                </c:pt>
                <c:pt idx="3220">
                  <c:v>1.3900506336543828E-2</c:v>
                </c:pt>
                <c:pt idx="3221">
                  <c:v>1.3904440014727015E-2</c:v>
                </c:pt>
                <c:pt idx="3222">
                  <c:v>1.3908364255978967E-2</c:v>
                </c:pt>
                <c:pt idx="3223">
                  <c:v>1.3912279040075859E-2</c:v>
                </c:pt>
                <c:pt idx="3224">
                  <c:v>1.3916184347113614E-2</c:v>
                </c:pt>
                <c:pt idx="3225">
                  <c:v>1.3920080156868408E-2</c:v>
                </c:pt>
                <c:pt idx="3226">
                  <c:v>1.3923966449356229E-2</c:v>
                </c:pt>
                <c:pt idx="3227">
                  <c:v>1.392784320459306E-2</c:v>
                </c:pt>
                <c:pt idx="3228">
                  <c:v>1.3931710402275144E-2</c:v>
                </c:pt>
                <c:pt idx="3229">
                  <c:v>1.3935568022658273E-2</c:v>
                </c:pt>
                <c:pt idx="3230">
                  <c:v>1.3939416045438691E-2</c:v>
                </c:pt>
                <c:pt idx="3231">
                  <c:v>1.3943254450632381E-2</c:v>
                </c:pt>
                <c:pt idx="3232">
                  <c:v>1.3947083218095457E-2</c:v>
                </c:pt>
                <c:pt idx="3233">
                  <c:v>1.3950902327923842E-2</c:v>
                </c:pt>
                <c:pt idx="3234">
                  <c:v>1.395633934145657E-2</c:v>
                </c:pt>
                <c:pt idx="3235">
                  <c:v>1.3960136595301265E-2</c:v>
                </c:pt>
                <c:pt idx="3236">
                  <c:v>1.3963924124738014E-2</c:v>
                </c:pt>
                <c:pt idx="3237">
                  <c:v>1.3967701909782804E-2</c:v>
                </c:pt>
                <c:pt idx="3238">
                  <c:v>1.3971469930345037E-2</c:v>
                </c:pt>
                <c:pt idx="3239">
                  <c:v>1.3975228166307474E-2</c:v>
                </c:pt>
                <c:pt idx="3240">
                  <c:v>1.3978976597606163E-2</c:v>
                </c:pt>
                <c:pt idx="3241">
                  <c:v>1.3982715204203799E-2</c:v>
                </c:pt>
                <c:pt idx="3242">
                  <c:v>1.3986443966036433E-2</c:v>
                </c:pt>
                <c:pt idx="3243">
                  <c:v>1.3990162862986821E-2</c:v>
                </c:pt>
                <c:pt idx="3244">
                  <c:v>1.399387187501766E-2</c:v>
                </c:pt>
                <c:pt idx="3245">
                  <c:v>1.3997570982091645E-2</c:v>
                </c:pt>
                <c:pt idx="3246">
                  <c:v>1.4001260164091534E-2</c:v>
                </c:pt>
                <c:pt idx="3247">
                  <c:v>1.400596831937051E-2</c:v>
                </c:pt>
                <c:pt idx="3248">
                  <c:v>1.4009633029026247E-2</c:v>
                </c:pt>
                <c:pt idx="3249">
                  <c:v>1.4013287745475722E-2</c:v>
                </c:pt>
                <c:pt idx="3250">
                  <c:v>1.4016932448654984E-2</c:v>
                </c:pt>
                <c:pt idx="3251">
                  <c:v>1.4020567118500082E-2</c:v>
                </c:pt>
                <c:pt idx="3252">
                  <c:v>1.4024191735027003E-2</c:v>
                </c:pt>
                <c:pt idx="3253">
                  <c:v>1.4027806278011923E-2</c:v>
                </c:pt>
                <c:pt idx="3254">
                  <c:v>1.4031410727550764E-2</c:v>
                </c:pt>
                <c:pt idx="3255">
                  <c:v>1.4035005063579575E-2</c:v>
                </c:pt>
                <c:pt idx="3256">
                  <c:v>1.4038589265954471E-2</c:v>
                </c:pt>
                <c:pt idx="3257">
                  <c:v>1.4042163314451628E-2</c:v>
                </c:pt>
                <c:pt idx="3258">
                  <c:v>1.404572718932684E-2</c:v>
                </c:pt>
                <c:pt idx="3259">
                  <c:v>1.4049280870196412E-2</c:v>
                </c:pt>
                <c:pt idx="3260">
                  <c:v>1.4052824337236203E-2</c:v>
                </c:pt>
                <c:pt idx="3261">
                  <c:v>1.4056357570222389E-2</c:v>
                </c:pt>
                <c:pt idx="3262">
                  <c:v>1.4059880549091019E-2</c:v>
                </c:pt>
                <c:pt idx="3263">
                  <c:v>1.4063393253858081E-2</c:v>
                </c:pt>
                <c:pt idx="3264">
                  <c:v>1.4066895664459622E-2</c:v>
                </c:pt>
                <c:pt idx="3265">
                  <c:v>1.4070387760751757E-2</c:v>
                </c:pt>
                <c:pt idx="3266">
                  <c:v>1.4073869522750471E-2</c:v>
                </c:pt>
                <c:pt idx="3267">
                  <c:v>1.4077340930311877E-2</c:v>
                </c:pt>
                <c:pt idx="3268">
                  <c:v>1.4080801963451961E-2</c:v>
                </c:pt>
                <c:pt idx="3269">
                  <c:v>1.4084252602026837E-2</c:v>
                </c:pt>
                <c:pt idx="3270">
                  <c:v>1.4087692825972553E-2</c:v>
                </c:pt>
                <c:pt idx="3271">
                  <c:v>1.409112261522516E-2</c:v>
                </c:pt>
                <c:pt idx="3272">
                  <c:v>1.4094541949640771E-2</c:v>
                </c:pt>
                <c:pt idx="3273">
                  <c:v>1.4097950809395243E-2</c:v>
                </c:pt>
                <c:pt idx="3274">
                  <c:v>1.4101349174184818E-2</c:v>
                </c:pt>
                <c:pt idx="3275">
                  <c:v>1.4104737024025482E-2</c:v>
                </c:pt>
                <c:pt idx="3276">
                  <c:v>1.4108114338853284E-2</c:v>
                </c:pt>
                <c:pt idx="3277">
                  <c:v>1.4111481098604273E-2</c:v>
                </c:pt>
                <c:pt idx="3278">
                  <c:v>1.4114837283134563E-2</c:v>
                </c:pt>
                <c:pt idx="3279">
                  <c:v>1.4118182872540075E-2</c:v>
                </c:pt>
                <c:pt idx="3280">
                  <c:v>1.4121517846517051E-2</c:v>
                </c:pt>
                <c:pt idx="3281">
                  <c:v>1.4124842185241349E-2</c:v>
                </c:pt>
                <c:pt idx="3282">
                  <c:v>1.4128155868329273E-2</c:v>
                </c:pt>
                <c:pt idx="3283">
                  <c:v>1.4131458876116554E-2</c:v>
                </c:pt>
                <c:pt idx="3284">
                  <c:v>1.4134751188379369E-2</c:v>
                </c:pt>
                <c:pt idx="3285">
                  <c:v>1.4138032784893895E-2</c:v>
                </c:pt>
                <c:pt idx="3286">
                  <c:v>1.4141303645676118E-2</c:v>
                </c:pt>
                <c:pt idx="3287">
                  <c:v>1.4144563750742023E-2</c:v>
                </c:pt>
                <c:pt idx="3288">
                  <c:v>1.4147813079947724E-2</c:v>
                </c:pt>
                <c:pt idx="3289">
                  <c:v>1.4151051613229271E-2</c:v>
                </c:pt>
                <c:pt idx="3290">
                  <c:v>1.4154279330442776E-2</c:v>
                </c:pt>
                <c:pt idx="3291">
                  <c:v>1.4157496211764098E-2</c:v>
                </c:pt>
                <c:pt idx="3292">
                  <c:v>1.4160702236889477E-2</c:v>
                </c:pt>
                <c:pt idx="3293">
                  <c:v>1.4163897385754964E-2</c:v>
                </c:pt>
                <c:pt idx="3294">
                  <c:v>1.4167081638536416E-2</c:v>
                </c:pt>
                <c:pt idx="3295">
                  <c:v>1.4170254974850138E-2</c:v>
                </c:pt>
                <c:pt idx="3296">
                  <c:v>1.4173417374792052E-2</c:v>
                </c:pt>
                <c:pt idx="3297">
                  <c:v>1.4176568818298207E-2</c:v>
                </c:pt>
                <c:pt idx="3298">
                  <c:v>1.4179709285304654E-2</c:v>
                </c:pt>
                <c:pt idx="3299">
                  <c:v>1.4182838755587568E-2</c:v>
                </c:pt>
                <c:pt idx="3300">
                  <c:v>1.4185957209322808E-2</c:v>
                </c:pt>
                <c:pt idx="3301">
                  <c:v>1.4189064626286552E-2</c:v>
                </c:pt>
                <c:pt idx="3302">
                  <c:v>1.4192160986494784E-2</c:v>
                </c:pt>
                <c:pt idx="3303">
                  <c:v>1.4195246269803619E-2</c:v>
                </c:pt>
                <c:pt idx="3304">
                  <c:v>1.4198320456149105E-2</c:v>
                </c:pt>
                <c:pt idx="3305">
                  <c:v>1.4201383525547229E-2</c:v>
                </c:pt>
                <c:pt idx="3306">
                  <c:v>1.4204435457774167E-2</c:v>
                </c:pt>
                <c:pt idx="3307">
                  <c:v>1.4207476232925842E-2</c:v>
                </c:pt>
                <c:pt idx="3308">
                  <c:v>1.421050583077843E-2</c:v>
                </c:pt>
                <c:pt idx="3309">
                  <c:v>1.4213524231427854E-2</c:v>
                </c:pt>
                <c:pt idx="3310">
                  <c:v>1.4216531414730227E-2</c:v>
                </c:pt>
                <c:pt idx="3311">
                  <c:v>1.4219527360621598E-2</c:v>
                </c:pt>
                <c:pt idx="3312">
                  <c:v>1.422251204895808E-2</c:v>
                </c:pt>
                <c:pt idx="3313">
                  <c:v>1.422548545975566E-2</c:v>
                </c:pt>
                <c:pt idx="3314">
                  <c:v>1.4228447572950387E-2</c:v>
                </c:pt>
                <c:pt idx="3315">
                  <c:v>1.423139836847831E-2</c:v>
                </c:pt>
                <c:pt idx="3316">
                  <c:v>1.4234337826195542E-2</c:v>
                </c:pt>
                <c:pt idx="3317">
                  <c:v>1.423726592611807E-2</c:v>
                </c:pt>
                <c:pt idx="3318">
                  <c:v>1.4240182648022071E-2</c:v>
                </c:pt>
                <c:pt idx="3319">
                  <c:v>1.4243087972083401E-2</c:v>
                </c:pt>
                <c:pt idx="3320">
                  <c:v>1.4245981878158176E-2</c:v>
                </c:pt>
                <c:pt idx="3321">
                  <c:v>1.4248864346102508E-2</c:v>
                </c:pt>
                <c:pt idx="3322">
                  <c:v>1.425173535577251E-2</c:v>
                </c:pt>
                <c:pt idx="3323">
                  <c:v>1.4254594887264105E-2</c:v>
                </c:pt>
                <c:pt idx="3324">
                  <c:v>1.4257442920513341E-2</c:v>
                </c:pt>
                <c:pt idx="3325">
                  <c:v>1.4260279435296397E-2</c:v>
                </c:pt>
                <c:pt idx="3326">
                  <c:v>1.4263104411629257E-2</c:v>
                </c:pt>
                <c:pt idx="3327">
                  <c:v>1.4265917829527908E-2</c:v>
                </c:pt>
                <c:pt idx="3328">
                  <c:v>1.4268719668768526E-2</c:v>
                </c:pt>
                <c:pt idx="3329">
                  <c:v>1.4271509909367097E-2</c:v>
                </c:pt>
                <c:pt idx="3330">
                  <c:v>1.4274288531259671E-2</c:v>
                </c:pt>
                <c:pt idx="3331">
                  <c:v>1.4277055514382297E-2</c:v>
                </c:pt>
                <c:pt idx="3332">
                  <c:v>1.4279810838591089E-2</c:v>
                </c:pt>
                <c:pt idx="3333">
                  <c:v>1.4282554483902032E-2</c:v>
                </c:pt>
                <c:pt idx="3334">
                  <c:v>1.4285286430251176E-2</c:v>
                </c:pt>
                <c:pt idx="3335">
                  <c:v>1.428800665757457E-2</c:v>
                </c:pt>
                <c:pt idx="3336">
                  <c:v>1.4290715145648392E-2</c:v>
                </c:pt>
                <c:pt idx="3337">
                  <c:v>1.4293411874648498E-2</c:v>
                </c:pt>
                <c:pt idx="3338">
                  <c:v>1.4296096824271132E-2</c:v>
                </c:pt>
                <c:pt idx="3339">
                  <c:v>1.4298769974692149E-2</c:v>
                </c:pt>
                <c:pt idx="3340">
                  <c:v>1.4301431305527856E-2</c:v>
                </c:pt>
                <c:pt idx="3341">
                  <c:v>1.4304080797034047E-2</c:v>
                </c:pt>
                <c:pt idx="3342">
                  <c:v>1.4306718428986898E-2</c:v>
                </c:pt>
                <c:pt idx="3343">
                  <c:v>1.4309344181322459E-2</c:v>
                </c:pt>
                <c:pt idx="3344">
                  <c:v>1.4311958033896843E-2</c:v>
                </c:pt>
                <c:pt idx="3345">
                  <c:v>1.4314559966885909E-2</c:v>
                </c:pt>
                <c:pt idx="3346">
                  <c:v>1.4317149959905962E-2</c:v>
                </c:pt>
                <c:pt idx="3347">
                  <c:v>1.4319727993052922E-2</c:v>
                </c:pt>
                <c:pt idx="3348">
                  <c:v>1.432229404626284E-2</c:v>
                </c:pt>
                <c:pt idx="3349">
                  <c:v>1.4324848099631637E-2</c:v>
                </c:pt>
                <c:pt idx="3350">
                  <c:v>1.4327390132775619E-2</c:v>
                </c:pt>
                <c:pt idx="3351">
                  <c:v>1.4329920125710771E-2</c:v>
                </c:pt>
                <c:pt idx="3352">
                  <c:v>1.4332438058453079E-2</c:v>
                </c:pt>
                <c:pt idx="3353">
                  <c:v>1.4334943910938591E-2</c:v>
                </c:pt>
                <c:pt idx="3354">
                  <c:v>1.4337437663023422E-2</c:v>
                </c:pt>
                <c:pt idx="3355">
                  <c:v>1.4339919294723558E-2</c:v>
                </c:pt>
                <c:pt idx="3356">
                  <c:v>1.434238878589511E-2</c:v>
                </c:pt>
                <c:pt idx="3357">
                  <c:v>1.4344846116554066E-2</c:v>
                </c:pt>
                <c:pt idx="3358">
                  <c:v>1.4347291266396667E-2</c:v>
                </c:pt>
                <c:pt idx="3359">
                  <c:v>1.4349724215758641E-2</c:v>
                </c:pt>
                <c:pt idx="3360">
                  <c:v>1.4352144944256295E-2</c:v>
                </c:pt>
                <c:pt idx="3361">
                  <c:v>1.4354553431905615E-2</c:v>
                </c:pt>
                <c:pt idx="3362">
                  <c:v>1.4356949658642648E-2</c:v>
                </c:pt>
                <c:pt idx="3363">
                  <c:v>1.4359333604483382E-2</c:v>
                </c:pt>
                <c:pt idx="3364">
                  <c:v>1.4361705249124057E-2</c:v>
                </c:pt>
                <c:pt idx="3365">
                  <c:v>1.4364064572820467E-2</c:v>
                </c:pt>
                <c:pt idx="3366">
                  <c:v>1.4366411555268854E-2</c:v>
                </c:pt>
                <c:pt idx="3367">
                  <c:v>1.4368746176405267E-2</c:v>
                </c:pt>
                <c:pt idx="3368">
                  <c:v>1.4371068416405564E-2</c:v>
                </c:pt>
                <c:pt idx="3369">
                  <c:v>1.4373378254726177E-2</c:v>
                </c:pt>
                <c:pt idx="3370">
                  <c:v>1.4375675671782773E-2</c:v>
                </c:pt>
                <c:pt idx="3371">
                  <c:v>1.4377960647351529E-2</c:v>
                </c:pt>
                <c:pt idx="3372">
                  <c:v>1.4380233161288558E-2</c:v>
                </c:pt>
                <c:pt idx="3373">
                  <c:v>1.4382493193449974E-2</c:v>
                </c:pt>
                <c:pt idx="3374">
                  <c:v>1.4384740724011635E-2</c:v>
                </c:pt>
                <c:pt idx="3375">
                  <c:v>1.4386975732749718E-2</c:v>
                </c:pt>
                <c:pt idx="3376">
                  <c:v>1.4389198199520337E-2</c:v>
                </c:pt>
                <c:pt idx="3377">
                  <c:v>1.4391408104419412E-2</c:v>
                </c:pt>
                <c:pt idx="3378">
                  <c:v>1.439360542746293E-2</c:v>
                </c:pt>
                <c:pt idx="3379">
                  <c:v>1.4395790148267196E-2</c:v>
                </c:pt>
                <c:pt idx="3380">
                  <c:v>1.4397962247008067E-2</c:v>
                </c:pt>
                <c:pt idx="3381">
                  <c:v>1.4400121703461721E-2</c:v>
                </c:pt>
                <c:pt idx="3382">
                  <c:v>1.4402268497644144E-2</c:v>
                </c:pt>
                <c:pt idx="3383">
                  <c:v>1.4404402609571321E-2</c:v>
                </c:pt>
                <c:pt idx="3384">
                  <c:v>1.4406524019019429E-2</c:v>
                </c:pt>
                <c:pt idx="3385">
                  <c:v>1.440863270608439E-2</c:v>
                </c:pt>
                <c:pt idx="3386">
                  <c:v>1.4410728650462445E-2</c:v>
                </c:pt>
                <c:pt idx="3387">
                  <c:v>1.4412811832169581E-2</c:v>
                </c:pt>
                <c:pt idx="3388">
                  <c:v>1.4414882231301718E-2</c:v>
                </c:pt>
                <c:pt idx="3389">
                  <c:v>1.4416939827794906E-2</c:v>
                </c:pt>
                <c:pt idx="3390">
                  <c:v>1.4418984601345386E-2</c:v>
                </c:pt>
                <c:pt idx="3391">
                  <c:v>1.4421016531889208E-2</c:v>
                </c:pt>
                <c:pt idx="3392">
                  <c:v>1.4423035599762102E-2</c:v>
                </c:pt>
                <c:pt idx="3393">
                  <c:v>1.44250417844205E-2</c:v>
                </c:pt>
                <c:pt idx="3394">
                  <c:v>1.4427035065880389E-2</c:v>
                </c:pt>
                <c:pt idx="3395">
                  <c:v>1.4429015424317626E-2</c:v>
                </c:pt>
                <c:pt idx="3396">
                  <c:v>1.4430982839588324E-2</c:v>
                </c:pt>
                <c:pt idx="3397">
                  <c:v>1.4432937291388725E-2</c:v>
                </c:pt>
                <c:pt idx="3398">
                  <c:v>1.4434878759894687E-2</c:v>
                </c:pt>
                <c:pt idx="3399">
                  <c:v>1.4436807224962322E-2</c:v>
                </c:pt>
                <c:pt idx="3400">
                  <c:v>1.4438722666527681E-2</c:v>
                </c:pt>
                <c:pt idx="3401">
                  <c:v>1.4440625064526813E-2</c:v>
                </c:pt>
                <c:pt idx="3402">
                  <c:v>1.4442514398895767E-2</c:v>
                </c:pt>
                <c:pt idx="3403">
                  <c:v>1.4444390649490657E-2</c:v>
                </c:pt>
                <c:pt idx="3404">
                  <c:v>1.4446253796407404E-2</c:v>
                </c:pt>
                <c:pt idx="3405">
                  <c:v>1.4448103819342251E-2</c:v>
                </c:pt>
                <c:pt idx="3406">
                  <c:v>1.4449940698471053E-2</c:v>
                </c:pt>
                <c:pt idx="3407">
                  <c:v>1.4451764413649926E-2</c:v>
                </c:pt>
                <c:pt idx="3408">
                  <c:v>1.4453574944655045E-2</c:v>
                </c:pt>
                <c:pt idx="3409">
                  <c:v>1.4455372271502398E-2</c:v>
                </c:pt>
                <c:pt idx="3410">
                  <c:v>1.4457156374287905E-2</c:v>
                </c:pt>
                <c:pt idx="3411">
                  <c:v>1.4458927232787744E-2</c:v>
                </c:pt>
                <c:pt idx="3412">
                  <c:v>1.4460684826937964E-2</c:v>
                </c:pt>
                <c:pt idx="3413">
                  <c:v>1.4462429136594679E-2</c:v>
                </c:pt>
                <c:pt idx="3414">
                  <c:v>1.4464160142013682E-2</c:v>
                </c:pt>
                <c:pt idx="3415">
                  <c:v>1.4465877822651407E-2</c:v>
                </c:pt>
                <c:pt idx="3416">
                  <c:v>1.4467582158843584E-2</c:v>
                </c:pt>
                <c:pt idx="3417">
                  <c:v>1.4469273130286453E-2</c:v>
                </c:pt>
                <c:pt idx="3418">
                  <c:v>1.4470950717075937E-2</c:v>
                </c:pt>
                <c:pt idx="3419">
                  <c:v>1.4472614899068148E-2</c:v>
                </c:pt>
                <c:pt idx="3420">
                  <c:v>1.4474265655959329E-2</c:v>
                </c:pt>
                <c:pt idx="3421">
                  <c:v>1.447590296824508E-2</c:v>
                </c:pt>
                <c:pt idx="3422">
                  <c:v>1.4477526815381836E-2</c:v>
                </c:pt>
                <c:pt idx="3423">
                  <c:v>1.4479137177305645E-2</c:v>
                </c:pt>
                <c:pt idx="3424">
                  <c:v>1.4480734034192366E-2</c:v>
                </c:pt>
                <c:pt idx="3425">
                  <c:v>1.4482317365898112E-2</c:v>
                </c:pt>
                <c:pt idx="3426">
                  <c:v>1.4483887152358932E-2</c:v>
                </c:pt>
                <c:pt idx="3427">
                  <c:v>1.4485443373351004E-2</c:v>
                </c:pt>
                <c:pt idx="3428">
                  <c:v>1.4486986008970248E-2</c:v>
                </c:pt>
                <c:pt idx="3429">
                  <c:v>1.448851503907278E-2</c:v>
                </c:pt>
                <c:pt idx="3430">
                  <c:v>1.4490030443674584E-2</c:v>
                </c:pt>
                <c:pt idx="3431">
                  <c:v>1.4491532202471902E-2</c:v>
                </c:pt>
                <c:pt idx="3432">
                  <c:v>1.4493020295800463E-2</c:v>
                </c:pt>
                <c:pt idx="3433">
                  <c:v>1.4494494703276573E-2</c:v>
                </c:pt>
                <c:pt idx="3434">
                  <c:v>1.4495955404996153E-2</c:v>
                </c:pt>
                <c:pt idx="3435">
                  <c:v>1.449740238073538E-2</c:v>
                </c:pt>
                <c:pt idx="3436">
                  <c:v>1.4498835610590177E-2</c:v>
                </c:pt>
                <c:pt idx="3437">
                  <c:v>1.4500255074256785E-2</c:v>
                </c:pt>
                <c:pt idx="3438">
                  <c:v>1.4501660751911061E-2</c:v>
                </c:pt>
                <c:pt idx="3439">
                  <c:v>1.4503052623409118E-2</c:v>
                </c:pt>
                <c:pt idx="3440">
                  <c:v>1.4504430668687007E-2</c:v>
                </c:pt>
                <c:pt idx="3441">
                  <c:v>1.4505794867520905E-2</c:v>
                </c:pt>
                <c:pt idx="3442">
                  <c:v>1.4507336971645302E-2</c:v>
                </c:pt>
                <c:pt idx="3443">
                  <c:v>1.4508671432347242E-2</c:v>
                </c:pt>
                <c:pt idx="3444">
                  <c:v>1.4509991983695514E-2</c:v>
                </c:pt>
                <c:pt idx="3445">
                  <c:v>1.451129860554623E-2</c:v>
                </c:pt>
                <c:pt idx="3446">
                  <c:v>1.451259127783544E-2</c:v>
                </c:pt>
                <c:pt idx="3447">
                  <c:v>1.451386998057913E-2</c:v>
                </c:pt>
                <c:pt idx="3448">
                  <c:v>1.4515134693793286E-2</c:v>
                </c:pt>
                <c:pt idx="3449">
                  <c:v>1.4516385397174147E-2</c:v>
                </c:pt>
                <c:pt idx="3450">
                  <c:v>1.4517622070737701E-2</c:v>
                </c:pt>
                <c:pt idx="3451">
                  <c:v>1.4518844694499933E-2</c:v>
                </c:pt>
                <c:pt idx="3452">
                  <c:v>1.4520053248237019E-2</c:v>
                </c:pt>
                <c:pt idx="3453">
                  <c:v>1.4521247712124818E-2</c:v>
                </c:pt>
                <c:pt idx="3454">
                  <c:v>1.4522428065779636E-2</c:v>
                </c:pt>
                <c:pt idx="3455">
                  <c:v>1.4523594289377328E-2</c:v>
                </c:pt>
                <c:pt idx="3456">
                  <c:v>1.4524746362853946E-2</c:v>
                </c:pt>
                <c:pt idx="3457">
                  <c:v>1.4525884265905731E-2</c:v>
                </c:pt>
                <c:pt idx="3458">
                  <c:v>1.4527007978708539E-2</c:v>
                </c:pt>
                <c:pt idx="3459">
                  <c:v>1.4528117481118485E-2</c:v>
                </c:pt>
                <c:pt idx="3460">
                  <c:v>1.4529212753151555E-2</c:v>
                </c:pt>
                <c:pt idx="3461">
                  <c:v>1.4530293774424052E-2</c:v>
                </c:pt>
                <c:pt idx="3462">
                  <c:v>1.4531360525271708E-2</c:v>
                </c:pt>
                <c:pt idx="3463">
                  <c:v>1.4532412985310827E-2</c:v>
                </c:pt>
                <c:pt idx="3464">
                  <c:v>1.4533451134637332E-2</c:v>
                </c:pt>
                <c:pt idx="3465">
                  <c:v>1.4534474953267207E-2</c:v>
                </c:pt>
                <c:pt idx="3466">
                  <c:v>1.4535484420896694E-2</c:v>
                </c:pt>
                <c:pt idx="3467">
                  <c:v>1.4536479517541778E-2</c:v>
                </c:pt>
                <c:pt idx="3468">
                  <c:v>1.4537460223218446E-2</c:v>
                </c:pt>
                <c:pt idx="3469">
                  <c:v>1.4538426517862746E-2</c:v>
                </c:pt>
                <c:pt idx="3470">
                  <c:v>1.4539378381250856E-2</c:v>
                </c:pt>
                <c:pt idx="3471">
                  <c:v>1.4540315793478698E-2</c:v>
                </c:pt>
                <c:pt idx="3472">
                  <c:v>1.4541238734322448E-2</c:v>
                </c:pt>
                <c:pt idx="3473">
                  <c:v>1.4542147183957965E-2</c:v>
                </c:pt>
                <c:pt idx="3474">
                  <c:v>1.4543041122001554E-2</c:v>
                </c:pt>
                <c:pt idx="3475">
                  <c:v>1.4543920528629073E-2</c:v>
                </c:pt>
                <c:pt idx="3476">
                  <c:v>1.4544785383696635E-2</c:v>
                </c:pt>
                <c:pt idx="3477">
                  <c:v>1.4545635667220225E-2</c:v>
                </c:pt>
                <c:pt idx="3478">
                  <c:v>1.4546471358896085E-2</c:v>
                </c:pt>
                <c:pt idx="3479">
                  <c:v>1.4547292438820136E-2</c:v>
                </c:pt>
                <c:pt idx="3480">
                  <c:v>1.4548098886928429E-2</c:v>
                </c:pt>
                <c:pt idx="3481">
                  <c:v>1.4548890683157012E-2</c:v>
                </c:pt>
                <c:pt idx="3482">
                  <c:v>1.4549667807361999E-2</c:v>
                </c:pt>
                <c:pt idx="3483">
                  <c:v>1.4550430239479439E-2</c:v>
                </c:pt>
                <c:pt idx="3484">
                  <c:v>1.4551177959685191E-2</c:v>
                </c:pt>
                <c:pt idx="3485">
                  <c:v>1.4551910947515623E-2</c:v>
                </c:pt>
                <c:pt idx="3486">
                  <c:v>1.4552629183146593E-2</c:v>
                </c:pt>
                <c:pt idx="3487">
                  <c:v>1.4553332646434214E-2</c:v>
                </c:pt>
                <c:pt idx="3488">
                  <c:v>1.4554021317394472E-2</c:v>
                </c:pt>
                <c:pt idx="3489">
                  <c:v>1.4554695175883481E-2</c:v>
                </c:pt>
                <c:pt idx="3490">
                  <c:v>1.4555354201917226E-2</c:v>
                </c:pt>
                <c:pt idx="3491">
                  <c:v>1.455599837535182E-2</c:v>
                </c:pt>
                <c:pt idx="3492">
                  <c:v>1.4556627675963441E-2</c:v>
                </c:pt>
                <c:pt idx="3493">
                  <c:v>1.4557242084007882E-2</c:v>
                </c:pt>
                <c:pt idx="3494">
                  <c:v>1.4557926002849442E-2</c:v>
                </c:pt>
                <c:pt idx="3495">
                  <c:v>1.4558508430155825E-2</c:v>
                </c:pt>
                <c:pt idx="3496">
                  <c:v>1.4559075901905416E-2</c:v>
                </c:pt>
                <c:pt idx="3497">
                  <c:v>1.4559628397634583E-2</c:v>
                </c:pt>
                <c:pt idx="3498">
                  <c:v>1.4560165897439248E-2</c:v>
                </c:pt>
                <c:pt idx="3499">
                  <c:v>1.4560688381335396E-2</c:v>
                </c:pt>
                <c:pt idx="3500">
                  <c:v>1.4561195829019269E-2</c:v>
                </c:pt>
                <c:pt idx="3501">
                  <c:v>1.4561688220666724E-2</c:v>
                </c:pt>
                <c:pt idx="3502">
                  <c:v>1.4562165536133875E-2</c:v>
                </c:pt>
                <c:pt idx="3503">
                  <c:v>1.45626277551969E-2</c:v>
                </c:pt>
                <c:pt idx="3504">
                  <c:v>1.4563074858031655E-2</c:v>
                </c:pt>
                <c:pt idx="3505">
                  <c:v>1.4563506824414318E-2</c:v>
                </c:pt>
                <c:pt idx="3506">
                  <c:v>1.4563923634201004E-2</c:v>
                </c:pt>
                <c:pt idx="3507">
                  <c:v>1.4564325267647504E-2</c:v>
                </c:pt>
                <c:pt idx="3508">
                  <c:v>1.4565997579808254E-2</c:v>
                </c:pt>
                <c:pt idx="3509">
                  <c:v>1.4565082924384853E-2</c:v>
                </c:pt>
                <c:pt idx="3510">
                  <c:v>1.4565438907627737E-2</c:v>
                </c:pt>
                <c:pt idx="3511">
                  <c:v>1.4565779634194698E-2</c:v>
                </c:pt>
                <c:pt idx="3512">
                  <c:v>1.4566105083702041E-2</c:v>
                </c:pt>
                <c:pt idx="3513">
                  <c:v>1.4566415236325625E-2</c:v>
                </c:pt>
                <c:pt idx="3514">
                  <c:v>1.4566710072001499E-2</c:v>
                </c:pt>
                <c:pt idx="3515">
                  <c:v>1.4566989570505839E-2</c:v>
                </c:pt>
                <c:pt idx="3516">
                  <c:v>1.4567253711854633E-2</c:v>
                </c:pt>
                <c:pt idx="3517">
                  <c:v>1.4567502475903993E-2</c:v>
                </c:pt>
                <c:pt idx="3518">
                  <c:v>1.456773584274984E-2</c:v>
                </c:pt>
                <c:pt idx="3519">
                  <c:v>1.4567953792248289E-2</c:v>
                </c:pt>
                <c:pt idx="3520">
                  <c:v>1.4568156304175517E-2</c:v>
                </c:pt>
                <c:pt idx="3521">
                  <c:v>1.4568343358707381E-2</c:v>
                </c:pt>
                <c:pt idx="3522">
                  <c:v>1.4568514935620058E-2</c:v>
                </c:pt>
                <c:pt idx="3523">
                  <c:v>1.4568671015009471E-2</c:v>
                </c:pt>
                <c:pt idx="3524">
                  <c:v>1.4568811576491925E-2</c:v>
                </c:pt>
                <c:pt idx="3525">
                  <c:v>1.4568936600323212E-2</c:v>
                </c:pt>
                <c:pt idx="3526">
                  <c:v>1.4569046066359448E-2</c:v>
                </c:pt>
                <c:pt idx="3527">
                  <c:v>1.4569139954296872E-2</c:v>
                </c:pt>
                <c:pt idx="3528">
                  <c:v>1.456921824439128E-2</c:v>
                </c:pt>
                <c:pt idx="3529">
                  <c:v>1.4569280916498784E-2</c:v>
                </c:pt>
                <c:pt idx="3530">
                  <c:v>1.4569327950315625E-2</c:v>
                </c:pt>
                <c:pt idx="3531">
                  <c:v>1.4569359326017661E-2</c:v>
                </c:pt>
                <c:pt idx="3532">
                  <c:v>1.4569375023540942E-2</c:v>
                </c:pt>
                <c:pt idx="3533">
                  <c:v>1.4569376999959971E-2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543744"/>
        <c:axId val="680545664"/>
      </c:lineChart>
      <c:dateAx>
        <c:axId val="680543744"/>
        <c:scaling>
          <c:orientation val="minMax"/>
          <c:max val="43001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54566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80545664"/>
        <c:scaling>
          <c:orientation val="minMax"/>
          <c:max val="1E-3"/>
          <c:min val="-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80543744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42270</c:v>
                </c:pt>
                <c:pt idx="1">
                  <c:v>42271</c:v>
                </c:pt>
                <c:pt idx="2">
                  <c:v>42272</c:v>
                </c:pt>
                <c:pt idx="3">
                  <c:v>42275</c:v>
                </c:pt>
                <c:pt idx="4">
                  <c:v>42276</c:v>
                </c:pt>
                <c:pt idx="5">
                  <c:v>42277</c:v>
                </c:pt>
                <c:pt idx="6">
                  <c:v>42278</c:v>
                </c:pt>
                <c:pt idx="7">
                  <c:v>42279</c:v>
                </c:pt>
                <c:pt idx="8">
                  <c:v>42282</c:v>
                </c:pt>
                <c:pt idx="9">
                  <c:v>42283</c:v>
                </c:pt>
                <c:pt idx="10">
                  <c:v>42284</c:v>
                </c:pt>
                <c:pt idx="11">
                  <c:v>42285</c:v>
                </c:pt>
                <c:pt idx="12">
                  <c:v>42286</c:v>
                </c:pt>
                <c:pt idx="13">
                  <c:v>42289</c:v>
                </c:pt>
                <c:pt idx="14">
                  <c:v>42290</c:v>
                </c:pt>
                <c:pt idx="15">
                  <c:v>42291</c:v>
                </c:pt>
                <c:pt idx="16">
                  <c:v>42292</c:v>
                </c:pt>
                <c:pt idx="17">
                  <c:v>42293</c:v>
                </c:pt>
                <c:pt idx="18">
                  <c:v>42296</c:v>
                </c:pt>
                <c:pt idx="19">
                  <c:v>42297</c:v>
                </c:pt>
                <c:pt idx="20">
                  <c:v>42298</c:v>
                </c:pt>
                <c:pt idx="21">
                  <c:v>42299</c:v>
                </c:pt>
                <c:pt idx="22">
                  <c:v>42300</c:v>
                </c:pt>
                <c:pt idx="23">
                  <c:v>42303</c:v>
                </c:pt>
                <c:pt idx="24">
                  <c:v>42304</c:v>
                </c:pt>
                <c:pt idx="25">
                  <c:v>42305</c:v>
                </c:pt>
                <c:pt idx="26">
                  <c:v>42306</c:v>
                </c:pt>
                <c:pt idx="27">
                  <c:v>42307</c:v>
                </c:pt>
                <c:pt idx="28">
                  <c:v>42310</c:v>
                </c:pt>
                <c:pt idx="29">
                  <c:v>42311</c:v>
                </c:pt>
                <c:pt idx="30">
                  <c:v>42312</c:v>
                </c:pt>
                <c:pt idx="31">
                  <c:v>42313</c:v>
                </c:pt>
                <c:pt idx="32">
                  <c:v>42314</c:v>
                </c:pt>
                <c:pt idx="33">
                  <c:v>42317</c:v>
                </c:pt>
                <c:pt idx="34">
                  <c:v>42318</c:v>
                </c:pt>
                <c:pt idx="35">
                  <c:v>42319</c:v>
                </c:pt>
                <c:pt idx="36">
                  <c:v>42320</c:v>
                </c:pt>
                <c:pt idx="37">
                  <c:v>42321</c:v>
                </c:pt>
                <c:pt idx="38">
                  <c:v>42324</c:v>
                </c:pt>
                <c:pt idx="39">
                  <c:v>42325</c:v>
                </c:pt>
                <c:pt idx="40">
                  <c:v>42326</c:v>
                </c:pt>
                <c:pt idx="41">
                  <c:v>42327</c:v>
                </c:pt>
                <c:pt idx="42">
                  <c:v>42328</c:v>
                </c:pt>
                <c:pt idx="43">
                  <c:v>42331</c:v>
                </c:pt>
                <c:pt idx="44">
                  <c:v>42332</c:v>
                </c:pt>
                <c:pt idx="45">
                  <c:v>42333</c:v>
                </c:pt>
                <c:pt idx="46">
                  <c:v>42334</c:v>
                </c:pt>
                <c:pt idx="47">
                  <c:v>42335</c:v>
                </c:pt>
                <c:pt idx="48">
                  <c:v>42338</c:v>
                </c:pt>
                <c:pt idx="49">
                  <c:v>42339</c:v>
                </c:pt>
                <c:pt idx="50">
                  <c:v>42340</c:v>
                </c:pt>
                <c:pt idx="51">
                  <c:v>42341</c:v>
                </c:pt>
                <c:pt idx="52">
                  <c:v>42342</c:v>
                </c:pt>
                <c:pt idx="53">
                  <c:v>42345</c:v>
                </c:pt>
                <c:pt idx="54">
                  <c:v>42346</c:v>
                </c:pt>
                <c:pt idx="55">
                  <c:v>42347</c:v>
                </c:pt>
                <c:pt idx="56">
                  <c:v>42348</c:v>
                </c:pt>
                <c:pt idx="57">
                  <c:v>42349</c:v>
                </c:pt>
                <c:pt idx="58">
                  <c:v>42352</c:v>
                </c:pt>
                <c:pt idx="59">
                  <c:v>42353</c:v>
                </c:pt>
                <c:pt idx="60">
                  <c:v>42354</c:v>
                </c:pt>
                <c:pt idx="61">
                  <c:v>42355</c:v>
                </c:pt>
                <c:pt idx="62">
                  <c:v>42356</c:v>
                </c:pt>
                <c:pt idx="63">
                  <c:v>42359</c:v>
                </c:pt>
                <c:pt idx="64">
                  <c:v>42360</c:v>
                </c:pt>
                <c:pt idx="65">
                  <c:v>42361</c:v>
                </c:pt>
                <c:pt idx="66">
                  <c:v>42362</c:v>
                </c:pt>
                <c:pt idx="67">
                  <c:v>42366</c:v>
                </c:pt>
                <c:pt idx="68">
                  <c:v>42367</c:v>
                </c:pt>
                <c:pt idx="69">
                  <c:v>42368</c:v>
                </c:pt>
                <c:pt idx="70">
                  <c:v>42369</c:v>
                </c:pt>
                <c:pt idx="71">
                  <c:v>42373</c:v>
                </c:pt>
                <c:pt idx="72">
                  <c:v>42374</c:v>
                </c:pt>
                <c:pt idx="73">
                  <c:v>42375</c:v>
                </c:pt>
                <c:pt idx="74">
                  <c:v>42376</c:v>
                </c:pt>
                <c:pt idx="75">
                  <c:v>42377</c:v>
                </c:pt>
                <c:pt idx="76">
                  <c:v>42380</c:v>
                </c:pt>
                <c:pt idx="77">
                  <c:v>42381</c:v>
                </c:pt>
                <c:pt idx="78">
                  <c:v>42382</c:v>
                </c:pt>
                <c:pt idx="79">
                  <c:v>42383</c:v>
                </c:pt>
                <c:pt idx="80">
                  <c:v>42384</c:v>
                </c:pt>
                <c:pt idx="81">
                  <c:v>42387</c:v>
                </c:pt>
                <c:pt idx="82">
                  <c:v>42388</c:v>
                </c:pt>
                <c:pt idx="83">
                  <c:v>42389</c:v>
                </c:pt>
                <c:pt idx="84">
                  <c:v>42390</c:v>
                </c:pt>
                <c:pt idx="85">
                  <c:v>42391</c:v>
                </c:pt>
                <c:pt idx="86">
                  <c:v>42394</c:v>
                </c:pt>
                <c:pt idx="87">
                  <c:v>42395</c:v>
                </c:pt>
                <c:pt idx="88">
                  <c:v>42396</c:v>
                </c:pt>
                <c:pt idx="89">
                  <c:v>42397</c:v>
                </c:pt>
                <c:pt idx="90">
                  <c:v>42398</c:v>
                </c:pt>
                <c:pt idx="91">
                  <c:v>42401</c:v>
                </c:pt>
                <c:pt idx="92">
                  <c:v>42402</c:v>
                </c:pt>
                <c:pt idx="93">
                  <c:v>42403</c:v>
                </c:pt>
                <c:pt idx="94">
                  <c:v>42404</c:v>
                </c:pt>
                <c:pt idx="95">
                  <c:v>42405</c:v>
                </c:pt>
                <c:pt idx="96">
                  <c:v>42408</c:v>
                </c:pt>
                <c:pt idx="97">
                  <c:v>42409</c:v>
                </c:pt>
                <c:pt idx="98">
                  <c:v>42410</c:v>
                </c:pt>
                <c:pt idx="99">
                  <c:v>42411</c:v>
                </c:pt>
                <c:pt idx="100">
                  <c:v>42412</c:v>
                </c:pt>
                <c:pt idx="101">
                  <c:v>42415</c:v>
                </c:pt>
                <c:pt idx="102">
                  <c:v>42416</c:v>
                </c:pt>
                <c:pt idx="103">
                  <c:v>42417</c:v>
                </c:pt>
                <c:pt idx="104">
                  <c:v>42418</c:v>
                </c:pt>
                <c:pt idx="105">
                  <c:v>42419</c:v>
                </c:pt>
                <c:pt idx="106">
                  <c:v>42422</c:v>
                </c:pt>
                <c:pt idx="107">
                  <c:v>42423</c:v>
                </c:pt>
                <c:pt idx="108">
                  <c:v>42424</c:v>
                </c:pt>
                <c:pt idx="109">
                  <c:v>42425</c:v>
                </c:pt>
                <c:pt idx="110">
                  <c:v>42426</c:v>
                </c:pt>
                <c:pt idx="111">
                  <c:v>42429</c:v>
                </c:pt>
                <c:pt idx="112">
                  <c:v>42430</c:v>
                </c:pt>
                <c:pt idx="113">
                  <c:v>42431</c:v>
                </c:pt>
                <c:pt idx="114">
                  <c:v>42432</c:v>
                </c:pt>
                <c:pt idx="115">
                  <c:v>42433</c:v>
                </c:pt>
                <c:pt idx="116">
                  <c:v>42436</c:v>
                </c:pt>
                <c:pt idx="117">
                  <c:v>42437</c:v>
                </c:pt>
                <c:pt idx="118">
                  <c:v>42438</c:v>
                </c:pt>
                <c:pt idx="119">
                  <c:v>42439</c:v>
                </c:pt>
                <c:pt idx="120">
                  <c:v>42440</c:v>
                </c:pt>
                <c:pt idx="121">
                  <c:v>42443</c:v>
                </c:pt>
                <c:pt idx="122">
                  <c:v>42444</c:v>
                </c:pt>
                <c:pt idx="123">
                  <c:v>42445</c:v>
                </c:pt>
                <c:pt idx="124">
                  <c:v>42446</c:v>
                </c:pt>
                <c:pt idx="125">
                  <c:v>42447</c:v>
                </c:pt>
                <c:pt idx="126">
                  <c:v>42450</c:v>
                </c:pt>
                <c:pt idx="127">
                  <c:v>42451</c:v>
                </c:pt>
                <c:pt idx="128">
                  <c:v>42452</c:v>
                </c:pt>
                <c:pt idx="129">
                  <c:v>42453</c:v>
                </c:pt>
                <c:pt idx="130">
                  <c:v>42458</c:v>
                </c:pt>
                <c:pt idx="131">
                  <c:v>42459</c:v>
                </c:pt>
                <c:pt idx="132">
                  <c:v>42460</c:v>
                </c:pt>
                <c:pt idx="133">
                  <c:v>42461</c:v>
                </c:pt>
                <c:pt idx="134">
                  <c:v>42464</c:v>
                </c:pt>
                <c:pt idx="135">
                  <c:v>42465</c:v>
                </c:pt>
                <c:pt idx="136">
                  <c:v>42466</c:v>
                </c:pt>
                <c:pt idx="137">
                  <c:v>42467</c:v>
                </c:pt>
                <c:pt idx="138">
                  <c:v>42468</c:v>
                </c:pt>
                <c:pt idx="139">
                  <c:v>42471</c:v>
                </c:pt>
                <c:pt idx="140">
                  <c:v>42472</c:v>
                </c:pt>
                <c:pt idx="141">
                  <c:v>42473</c:v>
                </c:pt>
                <c:pt idx="142">
                  <c:v>42474</c:v>
                </c:pt>
                <c:pt idx="143">
                  <c:v>42475</c:v>
                </c:pt>
                <c:pt idx="144">
                  <c:v>42478</c:v>
                </c:pt>
                <c:pt idx="145">
                  <c:v>42479</c:v>
                </c:pt>
                <c:pt idx="146">
                  <c:v>42480</c:v>
                </c:pt>
                <c:pt idx="147">
                  <c:v>42481</c:v>
                </c:pt>
                <c:pt idx="148">
                  <c:v>42482</c:v>
                </c:pt>
                <c:pt idx="149">
                  <c:v>42485</c:v>
                </c:pt>
                <c:pt idx="150">
                  <c:v>42486</c:v>
                </c:pt>
                <c:pt idx="151">
                  <c:v>42487</c:v>
                </c:pt>
                <c:pt idx="152">
                  <c:v>42488</c:v>
                </c:pt>
                <c:pt idx="153">
                  <c:v>42489</c:v>
                </c:pt>
                <c:pt idx="154">
                  <c:v>42492</c:v>
                </c:pt>
                <c:pt idx="155">
                  <c:v>42493</c:v>
                </c:pt>
                <c:pt idx="156">
                  <c:v>42494</c:v>
                </c:pt>
                <c:pt idx="157">
                  <c:v>42495</c:v>
                </c:pt>
                <c:pt idx="158">
                  <c:v>42496</c:v>
                </c:pt>
                <c:pt idx="159">
                  <c:v>42499</c:v>
                </c:pt>
                <c:pt idx="160">
                  <c:v>42500</c:v>
                </c:pt>
                <c:pt idx="161">
                  <c:v>42501</c:v>
                </c:pt>
                <c:pt idx="162">
                  <c:v>42502</c:v>
                </c:pt>
                <c:pt idx="163">
                  <c:v>42503</c:v>
                </c:pt>
                <c:pt idx="164">
                  <c:v>42506</c:v>
                </c:pt>
                <c:pt idx="165">
                  <c:v>42507</c:v>
                </c:pt>
                <c:pt idx="166">
                  <c:v>42508</c:v>
                </c:pt>
                <c:pt idx="167">
                  <c:v>42509</c:v>
                </c:pt>
                <c:pt idx="168">
                  <c:v>42510</c:v>
                </c:pt>
                <c:pt idx="169">
                  <c:v>42513</c:v>
                </c:pt>
                <c:pt idx="170">
                  <c:v>42514</c:v>
                </c:pt>
                <c:pt idx="171">
                  <c:v>42515</c:v>
                </c:pt>
                <c:pt idx="172">
                  <c:v>42516</c:v>
                </c:pt>
                <c:pt idx="173">
                  <c:v>42517</c:v>
                </c:pt>
                <c:pt idx="174">
                  <c:v>42520</c:v>
                </c:pt>
                <c:pt idx="175">
                  <c:v>42521</c:v>
                </c:pt>
                <c:pt idx="176">
                  <c:v>42522</c:v>
                </c:pt>
                <c:pt idx="177">
                  <c:v>42523</c:v>
                </c:pt>
                <c:pt idx="178">
                  <c:v>42524</c:v>
                </c:pt>
                <c:pt idx="179">
                  <c:v>42527</c:v>
                </c:pt>
                <c:pt idx="180">
                  <c:v>42528</c:v>
                </c:pt>
                <c:pt idx="181">
                  <c:v>42529</c:v>
                </c:pt>
                <c:pt idx="182">
                  <c:v>42530</c:v>
                </c:pt>
                <c:pt idx="183">
                  <c:v>42531</c:v>
                </c:pt>
                <c:pt idx="184">
                  <c:v>42534</c:v>
                </c:pt>
                <c:pt idx="185">
                  <c:v>42535</c:v>
                </c:pt>
                <c:pt idx="186">
                  <c:v>42536</c:v>
                </c:pt>
                <c:pt idx="187">
                  <c:v>42537</c:v>
                </c:pt>
                <c:pt idx="188">
                  <c:v>42538</c:v>
                </c:pt>
                <c:pt idx="189">
                  <c:v>42541</c:v>
                </c:pt>
                <c:pt idx="190">
                  <c:v>42542</c:v>
                </c:pt>
                <c:pt idx="191">
                  <c:v>42543</c:v>
                </c:pt>
                <c:pt idx="192">
                  <c:v>42544</c:v>
                </c:pt>
                <c:pt idx="193">
                  <c:v>42545</c:v>
                </c:pt>
                <c:pt idx="194">
                  <c:v>42548</c:v>
                </c:pt>
                <c:pt idx="195">
                  <c:v>42549</c:v>
                </c:pt>
                <c:pt idx="196">
                  <c:v>42550</c:v>
                </c:pt>
                <c:pt idx="197">
                  <c:v>42551</c:v>
                </c:pt>
                <c:pt idx="198">
                  <c:v>42552</c:v>
                </c:pt>
                <c:pt idx="199">
                  <c:v>42555</c:v>
                </c:pt>
                <c:pt idx="200">
                  <c:v>42556</c:v>
                </c:pt>
                <c:pt idx="201">
                  <c:v>42557</c:v>
                </c:pt>
                <c:pt idx="202">
                  <c:v>42558</c:v>
                </c:pt>
                <c:pt idx="203">
                  <c:v>42559</c:v>
                </c:pt>
                <c:pt idx="204">
                  <c:v>42562</c:v>
                </c:pt>
                <c:pt idx="205">
                  <c:v>42563</c:v>
                </c:pt>
                <c:pt idx="206">
                  <c:v>42564</c:v>
                </c:pt>
                <c:pt idx="207">
                  <c:v>42565</c:v>
                </c:pt>
                <c:pt idx="208">
                  <c:v>42566</c:v>
                </c:pt>
                <c:pt idx="209">
                  <c:v>42569</c:v>
                </c:pt>
                <c:pt idx="210">
                  <c:v>42570</c:v>
                </c:pt>
                <c:pt idx="211">
                  <c:v>42571</c:v>
                </c:pt>
                <c:pt idx="212">
                  <c:v>42572</c:v>
                </c:pt>
                <c:pt idx="213">
                  <c:v>42573</c:v>
                </c:pt>
                <c:pt idx="214">
                  <c:v>42576</c:v>
                </c:pt>
                <c:pt idx="215">
                  <c:v>42577</c:v>
                </c:pt>
                <c:pt idx="216">
                  <c:v>42578</c:v>
                </c:pt>
                <c:pt idx="217">
                  <c:v>42579</c:v>
                </c:pt>
                <c:pt idx="218">
                  <c:v>42580</c:v>
                </c:pt>
                <c:pt idx="219">
                  <c:v>42583</c:v>
                </c:pt>
                <c:pt idx="220">
                  <c:v>42584</c:v>
                </c:pt>
                <c:pt idx="221">
                  <c:v>42585</c:v>
                </c:pt>
                <c:pt idx="222">
                  <c:v>42586</c:v>
                </c:pt>
                <c:pt idx="223">
                  <c:v>42587</c:v>
                </c:pt>
                <c:pt idx="224">
                  <c:v>42590</c:v>
                </c:pt>
                <c:pt idx="225">
                  <c:v>42591</c:v>
                </c:pt>
                <c:pt idx="226">
                  <c:v>42592</c:v>
                </c:pt>
                <c:pt idx="227">
                  <c:v>42593</c:v>
                </c:pt>
                <c:pt idx="228">
                  <c:v>42594</c:v>
                </c:pt>
                <c:pt idx="229">
                  <c:v>42597</c:v>
                </c:pt>
                <c:pt idx="230">
                  <c:v>42598</c:v>
                </c:pt>
                <c:pt idx="231">
                  <c:v>42599</c:v>
                </c:pt>
                <c:pt idx="232">
                  <c:v>42600</c:v>
                </c:pt>
                <c:pt idx="233">
                  <c:v>42601</c:v>
                </c:pt>
                <c:pt idx="234">
                  <c:v>42604</c:v>
                </c:pt>
                <c:pt idx="235">
                  <c:v>42605</c:v>
                </c:pt>
                <c:pt idx="236">
                  <c:v>42606</c:v>
                </c:pt>
                <c:pt idx="237">
                  <c:v>42607</c:v>
                </c:pt>
                <c:pt idx="238">
                  <c:v>42608</c:v>
                </c:pt>
                <c:pt idx="239">
                  <c:v>42611</c:v>
                </c:pt>
                <c:pt idx="240">
                  <c:v>42612</c:v>
                </c:pt>
                <c:pt idx="241">
                  <c:v>42613</c:v>
                </c:pt>
                <c:pt idx="242">
                  <c:v>42614</c:v>
                </c:pt>
                <c:pt idx="243">
                  <c:v>42615</c:v>
                </c:pt>
                <c:pt idx="244">
                  <c:v>42618</c:v>
                </c:pt>
                <c:pt idx="245">
                  <c:v>42619</c:v>
                </c:pt>
                <c:pt idx="246">
                  <c:v>42620</c:v>
                </c:pt>
                <c:pt idx="247">
                  <c:v>42621</c:v>
                </c:pt>
                <c:pt idx="248">
                  <c:v>42622</c:v>
                </c:pt>
                <c:pt idx="249">
                  <c:v>42625</c:v>
                </c:pt>
                <c:pt idx="250">
                  <c:v>42626</c:v>
                </c:pt>
                <c:pt idx="251">
                  <c:v>42627</c:v>
                </c:pt>
                <c:pt idx="252">
                  <c:v>42628</c:v>
                </c:pt>
                <c:pt idx="253">
                  <c:v>42629</c:v>
                </c:pt>
                <c:pt idx="254">
                  <c:v>42632</c:v>
                </c:pt>
                <c:pt idx="255">
                  <c:v>42633</c:v>
                </c:pt>
                <c:pt idx="256">
                  <c:v>42634</c:v>
                </c:pt>
                <c:pt idx="257">
                  <c:v>42635</c:v>
                </c:pt>
                <c:pt idx="258">
                  <c:v>42636</c:v>
                </c:pt>
                <c:pt idx="259">
                  <c:v>42639</c:v>
                </c:pt>
                <c:pt idx="260">
                  <c:v>42640</c:v>
                </c:pt>
                <c:pt idx="261">
                  <c:v>42641</c:v>
                </c:pt>
                <c:pt idx="262">
                  <c:v>42642</c:v>
                </c:pt>
                <c:pt idx="263">
                  <c:v>42643</c:v>
                </c:pt>
                <c:pt idx="264">
                  <c:v>42646</c:v>
                </c:pt>
                <c:pt idx="265">
                  <c:v>42647</c:v>
                </c:pt>
                <c:pt idx="266">
                  <c:v>42648</c:v>
                </c:pt>
                <c:pt idx="267">
                  <c:v>42649</c:v>
                </c:pt>
                <c:pt idx="268">
                  <c:v>42650</c:v>
                </c:pt>
                <c:pt idx="269">
                  <c:v>42653</c:v>
                </c:pt>
                <c:pt idx="270">
                  <c:v>42654</c:v>
                </c:pt>
                <c:pt idx="271">
                  <c:v>42655</c:v>
                </c:pt>
                <c:pt idx="272">
                  <c:v>42656</c:v>
                </c:pt>
                <c:pt idx="273">
                  <c:v>42657</c:v>
                </c:pt>
                <c:pt idx="274">
                  <c:v>42660</c:v>
                </c:pt>
                <c:pt idx="275">
                  <c:v>42661</c:v>
                </c:pt>
                <c:pt idx="276">
                  <c:v>42662</c:v>
                </c:pt>
                <c:pt idx="277">
                  <c:v>42663</c:v>
                </c:pt>
                <c:pt idx="278">
                  <c:v>42664</c:v>
                </c:pt>
                <c:pt idx="279">
                  <c:v>42667</c:v>
                </c:pt>
                <c:pt idx="280">
                  <c:v>42668</c:v>
                </c:pt>
                <c:pt idx="281">
                  <c:v>42669</c:v>
                </c:pt>
                <c:pt idx="282">
                  <c:v>42670</c:v>
                </c:pt>
                <c:pt idx="283">
                  <c:v>42671</c:v>
                </c:pt>
                <c:pt idx="284">
                  <c:v>42674</c:v>
                </c:pt>
                <c:pt idx="285">
                  <c:v>42675</c:v>
                </c:pt>
                <c:pt idx="286">
                  <c:v>42676</c:v>
                </c:pt>
                <c:pt idx="287">
                  <c:v>42677</c:v>
                </c:pt>
                <c:pt idx="288">
                  <c:v>42678</c:v>
                </c:pt>
                <c:pt idx="289">
                  <c:v>42681</c:v>
                </c:pt>
                <c:pt idx="290">
                  <c:v>42682</c:v>
                </c:pt>
                <c:pt idx="291">
                  <c:v>42683</c:v>
                </c:pt>
                <c:pt idx="292">
                  <c:v>42684</c:v>
                </c:pt>
                <c:pt idx="293">
                  <c:v>42685</c:v>
                </c:pt>
                <c:pt idx="294">
                  <c:v>42688</c:v>
                </c:pt>
                <c:pt idx="295">
                  <c:v>42689</c:v>
                </c:pt>
                <c:pt idx="296">
                  <c:v>42690</c:v>
                </c:pt>
                <c:pt idx="297">
                  <c:v>42691</c:v>
                </c:pt>
                <c:pt idx="298">
                  <c:v>42692</c:v>
                </c:pt>
                <c:pt idx="299">
                  <c:v>42695</c:v>
                </c:pt>
                <c:pt idx="300">
                  <c:v>42696</c:v>
                </c:pt>
                <c:pt idx="301">
                  <c:v>42697</c:v>
                </c:pt>
                <c:pt idx="302">
                  <c:v>42698</c:v>
                </c:pt>
                <c:pt idx="303">
                  <c:v>42699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42737</c:v>
                </c:pt>
                <c:pt idx="329">
                  <c:v>42738</c:v>
                </c:pt>
                <c:pt idx="330">
                  <c:v>42739</c:v>
                </c:pt>
                <c:pt idx="331">
                  <c:v>42740</c:v>
                </c:pt>
                <c:pt idx="332">
                  <c:v>42741</c:v>
                </c:pt>
                <c:pt idx="333">
                  <c:v>42744</c:v>
                </c:pt>
                <c:pt idx="334">
                  <c:v>42745</c:v>
                </c:pt>
                <c:pt idx="335">
                  <c:v>42746</c:v>
                </c:pt>
                <c:pt idx="336">
                  <c:v>42747</c:v>
                </c:pt>
                <c:pt idx="337">
                  <c:v>42748</c:v>
                </c:pt>
                <c:pt idx="338">
                  <c:v>42751</c:v>
                </c:pt>
                <c:pt idx="339">
                  <c:v>42752</c:v>
                </c:pt>
                <c:pt idx="340">
                  <c:v>42753</c:v>
                </c:pt>
                <c:pt idx="341">
                  <c:v>42754</c:v>
                </c:pt>
                <c:pt idx="342">
                  <c:v>42755</c:v>
                </c:pt>
                <c:pt idx="343">
                  <c:v>42758</c:v>
                </c:pt>
                <c:pt idx="344">
                  <c:v>42759</c:v>
                </c:pt>
                <c:pt idx="345">
                  <c:v>42760</c:v>
                </c:pt>
                <c:pt idx="346">
                  <c:v>42761</c:v>
                </c:pt>
                <c:pt idx="347">
                  <c:v>42762</c:v>
                </c:pt>
                <c:pt idx="348">
                  <c:v>42765</c:v>
                </c:pt>
                <c:pt idx="349">
                  <c:v>42766</c:v>
                </c:pt>
                <c:pt idx="350">
                  <c:v>42767</c:v>
                </c:pt>
                <c:pt idx="351">
                  <c:v>42768</c:v>
                </c:pt>
                <c:pt idx="352">
                  <c:v>42769</c:v>
                </c:pt>
                <c:pt idx="353">
                  <c:v>42772</c:v>
                </c:pt>
                <c:pt idx="354">
                  <c:v>42773</c:v>
                </c:pt>
                <c:pt idx="355">
                  <c:v>42774</c:v>
                </c:pt>
                <c:pt idx="356">
                  <c:v>42775</c:v>
                </c:pt>
                <c:pt idx="357">
                  <c:v>42776</c:v>
                </c:pt>
                <c:pt idx="358">
                  <c:v>42779</c:v>
                </c:pt>
                <c:pt idx="359">
                  <c:v>42780</c:v>
                </c:pt>
                <c:pt idx="360">
                  <c:v>42781</c:v>
                </c:pt>
                <c:pt idx="361">
                  <c:v>42782</c:v>
                </c:pt>
                <c:pt idx="362">
                  <c:v>42783</c:v>
                </c:pt>
                <c:pt idx="363">
                  <c:v>42786</c:v>
                </c:pt>
                <c:pt idx="364">
                  <c:v>42787</c:v>
                </c:pt>
                <c:pt idx="365">
                  <c:v>42788</c:v>
                </c:pt>
                <c:pt idx="366">
                  <c:v>42789</c:v>
                </c:pt>
                <c:pt idx="367">
                  <c:v>42790</c:v>
                </c:pt>
                <c:pt idx="368">
                  <c:v>42793</c:v>
                </c:pt>
                <c:pt idx="369">
                  <c:v>42794</c:v>
                </c:pt>
                <c:pt idx="370">
                  <c:v>42795</c:v>
                </c:pt>
                <c:pt idx="371">
                  <c:v>42796</c:v>
                </c:pt>
                <c:pt idx="372">
                  <c:v>42797</c:v>
                </c:pt>
                <c:pt idx="373">
                  <c:v>42800</c:v>
                </c:pt>
                <c:pt idx="374">
                  <c:v>42801</c:v>
                </c:pt>
                <c:pt idx="375">
                  <c:v>42802</c:v>
                </c:pt>
                <c:pt idx="376">
                  <c:v>42803</c:v>
                </c:pt>
                <c:pt idx="377">
                  <c:v>42804</c:v>
                </c:pt>
                <c:pt idx="378">
                  <c:v>42807</c:v>
                </c:pt>
                <c:pt idx="379">
                  <c:v>42808</c:v>
                </c:pt>
                <c:pt idx="380">
                  <c:v>42809</c:v>
                </c:pt>
                <c:pt idx="381">
                  <c:v>42810</c:v>
                </c:pt>
                <c:pt idx="382">
                  <c:v>42811</c:v>
                </c:pt>
                <c:pt idx="383">
                  <c:v>42814</c:v>
                </c:pt>
                <c:pt idx="384">
                  <c:v>42815</c:v>
                </c:pt>
                <c:pt idx="385">
                  <c:v>42816</c:v>
                </c:pt>
                <c:pt idx="386">
                  <c:v>42817</c:v>
                </c:pt>
                <c:pt idx="387">
                  <c:v>42818</c:v>
                </c:pt>
                <c:pt idx="388">
                  <c:v>42821</c:v>
                </c:pt>
                <c:pt idx="389">
                  <c:v>42822</c:v>
                </c:pt>
                <c:pt idx="390">
                  <c:v>42823</c:v>
                </c:pt>
                <c:pt idx="391">
                  <c:v>42824</c:v>
                </c:pt>
                <c:pt idx="392">
                  <c:v>42825</c:v>
                </c:pt>
                <c:pt idx="393">
                  <c:v>42828</c:v>
                </c:pt>
                <c:pt idx="394">
                  <c:v>42829</c:v>
                </c:pt>
                <c:pt idx="395">
                  <c:v>42830</c:v>
                </c:pt>
                <c:pt idx="396">
                  <c:v>42831</c:v>
                </c:pt>
                <c:pt idx="397">
                  <c:v>42832</c:v>
                </c:pt>
                <c:pt idx="398">
                  <c:v>42835</c:v>
                </c:pt>
                <c:pt idx="399">
                  <c:v>42836</c:v>
                </c:pt>
                <c:pt idx="400">
                  <c:v>42837</c:v>
                </c:pt>
                <c:pt idx="401">
                  <c:v>42838</c:v>
                </c:pt>
                <c:pt idx="402">
                  <c:v>42843</c:v>
                </c:pt>
                <c:pt idx="403">
                  <c:v>42844</c:v>
                </c:pt>
                <c:pt idx="404">
                  <c:v>42845</c:v>
                </c:pt>
                <c:pt idx="405">
                  <c:v>42846</c:v>
                </c:pt>
                <c:pt idx="406">
                  <c:v>42849</c:v>
                </c:pt>
                <c:pt idx="407">
                  <c:v>42850</c:v>
                </c:pt>
                <c:pt idx="408">
                  <c:v>42851</c:v>
                </c:pt>
                <c:pt idx="409">
                  <c:v>42852</c:v>
                </c:pt>
                <c:pt idx="410">
                  <c:v>42853</c:v>
                </c:pt>
                <c:pt idx="411">
                  <c:v>42857</c:v>
                </c:pt>
                <c:pt idx="412">
                  <c:v>42858</c:v>
                </c:pt>
                <c:pt idx="413">
                  <c:v>42859</c:v>
                </c:pt>
                <c:pt idx="414">
                  <c:v>42860</c:v>
                </c:pt>
                <c:pt idx="415">
                  <c:v>42863</c:v>
                </c:pt>
                <c:pt idx="416">
                  <c:v>42864</c:v>
                </c:pt>
                <c:pt idx="417">
                  <c:v>42865</c:v>
                </c:pt>
                <c:pt idx="418">
                  <c:v>42866</c:v>
                </c:pt>
                <c:pt idx="419">
                  <c:v>42867</c:v>
                </c:pt>
                <c:pt idx="420">
                  <c:v>42870</c:v>
                </c:pt>
                <c:pt idx="421">
                  <c:v>42871</c:v>
                </c:pt>
                <c:pt idx="422">
                  <c:v>42872</c:v>
                </c:pt>
                <c:pt idx="423">
                  <c:v>42873</c:v>
                </c:pt>
                <c:pt idx="424">
                  <c:v>42874</c:v>
                </c:pt>
                <c:pt idx="425">
                  <c:v>42877</c:v>
                </c:pt>
                <c:pt idx="426">
                  <c:v>42878</c:v>
                </c:pt>
                <c:pt idx="427">
                  <c:v>42879</c:v>
                </c:pt>
                <c:pt idx="428">
                  <c:v>42880</c:v>
                </c:pt>
                <c:pt idx="429">
                  <c:v>42881</c:v>
                </c:pt>
                <c:pt idx="430">
                  <c:v>42884</c:v>
                </c:pt>
                <c:pt idx="431">
                  <c:v>42885</c:v>
                </c:pt>
                <c:pt idx="432">
                  <c:v>42886</c:v>
                </c:pt>
                <c:pt idx="433">
                  <c:v>42887</c:v>
                </c:pt>
                <c:pt idx="434">
                  <c:v>42888</c:v>
                </c:pt>
                <c:pt idx="435">
                  <c:v>42891</c:v>
                </c:pt>
                <c:pt idx="436">
                  <c:v>42892</c:v>
                </c:pt>
                <c:pt idx="437">
                  <c:v>42893</c:v>
                </c:pt>
                <c:pt idx="438">
                  <c:v>42894</c:v>
                </c:pt>
                <c:pt idx="439">
                  <c:v>42895</c:v>
                </c:pt>
                <c:pt idx="440">
                  <c:v>42898</c:v>
                </c:pt>
                <c:pt idx="441">
                  <c:v>42899</c:v>
                </c:pt>
                <c:pt idx="442">
                  <c:v>42900</c:v>
                </c:pt>
                <c:pt idx="443">
                  <c:v>42901</c:v>
                </c:pt>
                <c:pt idx="444">
                  <c:v>42902</c:v>
                </c:pt>
                <c:pt idx="445">
                  <c:v>42905</c:v>
                </c:pt>
                <c:pt idx="446">
                  <c:v>42906</c:v>
                </c:pt>
                <c:pt idx="447">
                  <c:v>42907</c:v>
                </c:pt>
                <c:pt idx="448">
                  <c:v>42908</c:v>
                </c:pt>
                <c:pt idx="449">
                  <c:v>42909</c:v>
                </c:pt>
                <c:pt idx="450">
                  <c:v>42912</c:v>
                </c:pt>
                <c:pt idx="451">
                  <c:v>42913</c:v>
                </c:pt>
                <c:pt idx="452">
                  <c:v>42914</c:v>
                </c:pt>
                <c:pt idx="453">
                  <c:v>42915</c:v>
                </c:pt>
                <c:pt idx="454">
                  <c:v>42916</c:v>
                </c:pt>
                <c:pt idx="455">
                  <c:v>42919</c:v>
                </c:pt>
                <c:pt idx="456">
                  <c:v>42920</c:v>
                </c:pt>
                <c:pt idx="457">
                  <c:v>42921</c:v>
                </c:pt>
                <c:pt idx="458">
                  <c:v>42922</c:v>
                </c:pt>
                <c:pt idx="459">
                  <c:v>42923</c:v>
                </c:pt>
                <c:pt idx="460">
                  <c:v>42926</c:v>
                </c:pt>
                <c:pt idx="461">
                  <c:v>42927</c:v>
                </c:pt>
                <c:pt idx="462">
                  <c:v>42928</c:v>
                </c:pt>
                <c:pt idx="463">
                  <c:v>42929</c:v>
                </c:pt>
                <c:pt idx="464">
                  <c:v>42930</c:v>
                </c:pt>
                <c:pt idx="465">
                  <c:v>42933</c:v>
                </c:pt>
                <c:pt idx="466">
                  <c:v>42934</c:v>
                </c:pt>
                <c:pt idx="467">
                  <c:v>42935</c:v>
                </c:pt>
                <c:pt idx="468">
                  <c:v>42936</c:v>
                </c:pt>
                <c:pt idx="469">
                  <c:v>42937</c:v>
                </c:pt>
                <c:pt idx="470">
                  <c:v>42940</c:v>
                </c:pt>
                <c:pt idx="471">
                  <c:v>42941</c:v>
                </c:pt>
                <c:pt idx="472">
                  <c:v>42942</c:v>
                </c:pt>
                <c:pt idx="473">
                  <c:v>42943</c:v>
                </c:pt>
                <c:pt idx="474">
                  <c:v>42944</c:v>
                </c:pt>
                <c:pt idx="475">
                  <c:v>42947</c:v>
                </c:pt>
                <c:pt idx="476">
                  <c:v>42948</c:v>
                </c:pt>
                <c:pt idx="477">
                  <c:v>42949</c:v>
                </c:pt>
                <c:pt idx="478">
                  <c:v>42950</c:v>
                </c:pt>
                <c:pt idx="479">
                  <c:v>42951</c:v>
                </c:pt>
                <c:pt idx="480">
                  <c:v>42954</c:v>
                </c:pt>
                <c:pt idx="481">
                  <c:v>42955</c:v>
                </c:pt>
                <c:pt idx="482">
                  <c:v>42956</c:v>
                </c:pt>
                <c:pt idx="483">
                  <c:v>42957</c:v>
                </c:pt>
                <c:pt idx="484">
                  <c:v>42958</c:v>
                </c:pt>
                <c:pt idx="485">
                  <c:v>42961</c:v>
                </c:pt>
                <c:pt idx="486">
                  <c:v>42962</c:v>
                </c:pt>
                <c:pt idx="487">
                  <c:v>42963</c:v>
                </c:pt>
                <c:pt idx="488">
                  <c:v>42964</c:v>
                </c:pt>
                <c:pt idx="489">
                  <c:v>42965</c:v>
                </c:pt>
                <c:pt idx="490">
                  <c:v>42968</c:v>
                </c:pt>
                <c:pt idx="491">
                  <c:v>42969</c:v>
                </c:pt>
                <c:pt idx="492">
                  <c:v>42970</c:v>
                </c:pt>
                <c:pt idx="493">
                  <c:v>42971</c:v>
                </c:pt>
                <c:pt idx="494">
                  <c:v>42972</c:v>
                </c:pt>
                <c:pt idx="495">
                  <c:v>42975</c:v>
                </c:pt>
                <c:pt idx="496">
                  <c:v>42976</c:v>
                </c:pt>
                <c:pt idx="497">
                  <c:v>42977</c:v>
                </c:pt>
                <c:pt idx="498">
                  <c:v>42978</c:v>
                </c:pt>
                <c:pt idx="499">
                  <c:v>42979</c:v>
                </c:pt>
                <c:pt idx="500">
                  <c:v>42982</c:v>
                </c:pt>
                <c:pt idx="501">
                  <c:v>42983</c:v>
                </c:pt>
                <c:pt idx="502">
                  <c:v>42984</c:v>
                </c:pt>
                <c:pt idx="503">
                  <c:v>42985</c:v>
                </c:pt>
                <c:pt idx="504">
                  <c:v>42986</c:v>
                </c:pt>
                <c:pt idx="505">
                  <c:v>42989</c:v>
                </c:pt>
                <c:pt idx="506">
                  <c:v>42990</c:v>
                </c:pt>
                <c:pt idx="507">
                  <c:v>42991</c:v>
                </c:pt>
                <c:pt idx="508">
                  <c:v>42992</c:v>
                </c:pt>
                <c:pt idx="509">
                  <c:v>42993</c:v>
                </c:pt>
                <c:pt idx="510">
                  <c:v>42996</c:v>
                </c:pt>
                <c:pt idx="511">
                  <c:v>42997</c:v>
                </c:pt>
                <c:pt idx="512">
                  <c:v>42998</c:v>
                </c:pt>
                <c:pt idx="513">
                  <c:v>42999</c:v>
                </c:pt>
                <c:pt idx="514">
                  <c:v>43000</c:v>
                </c:pt>
                <c:pt idx="515">
                  <c:v>43003</c:v>
                </c:pt>
                <c:pt idx="516">
                  <c:v>43004</c:v>
                </c:pt>
                <c:pt idx="517">
                  <c:v>43005</c:v>
                </c:pt>
                <c:pt idx="518">
                  <c:v>43012</c:v>
                </c:pt>
                <c:pt idx="519">
                  <c:v>43019</c:v>
                </c:pt>
                <c:pt idx="520">
                  <c:v>43026</c:v>
                </c:pt>
                <c:pt idx="521">
                  <c:v>43033</c:v>
                </c:pt>
                <c:pt idx="522">
                  <c:v>43040</c:v>
                </c:pt>
                <c:pt idx="523">
                  <c:v>43047</c:v>
                </c:pt>
                <c:pt idx="524">
                  <c:v>43054</c:v>
                </c:pt>
                <c:pt idx="525">
                  <c:v>43061</c:v>
                </c:pt>
                <c:pt idx="526">
                  <c:v>43068</c:v>
                </c:pt>
                <c:pt idx="527">
                  <c:v>43075</c:v>
                </c:pt>
                <c:pt idx="528">
                  <c:v>43082</c:v>
                </c:pt>
                <c:pt idx="529">
                  <c:v>43089</c:v>
                </c:pt>
                <c:pt idx="530">
                  <c:v>43098</c:v>
                </c:pt>
                <c:pt idx="531">
                  <c:v>43105</c:v>
                </c:pt>
                <c:pt idx="532">
                  <c:v>43112</c:v>
                </c:pt>
                <c:pt idx="533">
                  <c:v>43119</c:v>
                </c:pt>
                <c:pt idx="534">
                  <c:v>43126</c:v>
                </c:pt>
                <c:pt idx="535">
                  <c:v>43133</c:v>
                </c:pt>
                <c:pt idx="536">
                  <c:v>43140</c:v>
                </c:pt>
                <c:pt idx="537">
                  <c:v>43147</c:v>
                </c:pt>
                <c:pt idx="538">
                  <c:v>43154</c:v>
                </c:pt>
                <c:pt idx="539">
                  <c:v>43161</c:v>
                </c:pt>
                <c:pt idx="540">
                  <c:v>43168</c:v>
                </c:pt>
                <c:pt idx="541">
                  <c:v>43175</c:v>
                </c:pt>
                <c:pt idx="542">
                  <c:v>43182</c:v>
                </c:pt>
                <c:pt idx="543">
                  <c:v>43193</c:v>
                </c:pt>
                <c:pt idx="544">
                  <c:v>43196</c:v>
                </c:pt>
                <c:pt idx="545">
                  <c:v>43203</c:v>
                </c:pt>
                <c:pt idx="546">
                  <c:v>43210</c:v>
                </c:pt>
                <c:pt idx="547">
                  <c:v>43217</c:v>
                </c:pt>
                <c:pt idx="548">
                  <c:v>43224</c:v>
                </c:pt>
                <c:pt idx="549">
                  <c:v>43231</c:v>
                </c:pt>
                <c:pt idx="550">
                  <c:v>43238</c:v>
                </c:pt>
                <c:pt idx="551">
                  <c:v>43245</c:v>
                </c:pt>
                <c:pt idx="552">
                  <c:v>43252</c:v>
                </c:pt>
                <c:pt idx="553">
                  <c:v>43259</c:v>
                </c:pt>
                <c:pt idx="554">
                  <c:v>43266</c:v>
                </c:pt>
                <c:pt idx="555">
                  <c:v>43273</c:v>
                </c:pt>
                <c:pt idx="556">
                  <c:v>43280</c:v>
                </c:pt>
                <c:pt idx="557">
                  <c:v>43287</c:v>
                </c:pt>
                <c:pt idx="558">
                  <c:v>43294</c:v>
                </c:pt>
                <c:pt idx="559">
                  <c:v>43301</c:v>
                </c:pt>
                <c:pt idx="560">
                  <c:v>43308</c:v>
                </c:pt>
                <c:pt idx="561">
                  <c:v>43315</c:v>
                </c:pt>
                <c:pt idx="562">
                  <c:v>43322</c:v>
                </c:pt>
                <c:pt idx="563">
                  <c:v>43329</c:v>
                </c:pt>
                <c:pt idx="564">
                  <c:v>43336</c:v>
                </c:pt>
                <c:pt idx="565">
                  <c:v>43343</c:v>
                </c:pt>
                <c:pt idx="566">
                  <c:v>43350</c:v>
                </c:pt>
                <c:pt idx="567">
                  <c:v>43357</c:v>
                </c:pt>
                <c:pt idx="568">
                  <c:v>43364</c:v>
                </c:pt>
                <c:pt idx="569">
                  <c:v>43371</c:v>
                </c:pt>
                <c:pt idx="570">
                  <c:v>43378</c:v>
                </c:pt>
                <c:pt idx="571">
                  <c:v>43385</c:v>
                </c:pt>
                <c:pt idx="572">
                  <c:v>43392</c:v>
                </c:pt>
                <c:pt idx="573">
                  <c:v>43399</c:v>
                </c:pt>
                <c:pt idx="574">
                  <c:v>43406</c:v>
                </c:pt>
                <c:pt idx="575">
                  <c:v>43413</c:v>
                </c:pt>
                <c:pt idx="576">
                  <c:v>43420</c:v>
                </c:pt>
                <c:pt idx="577">
                  <c:v>43427</c:v>
                </c:pt>
                <c:pt idx="578">
                  <c:v>43434</c:v>
                </c:pt>
                <c:pt idx="579">
                  <c:v>43441</c:v>
                </c:pt>
                <c:pt idx="580">
                  <c:v>43448</c:v>
                </c:pt>
                <c:pt idx="581">
                  <c:v>43455</c:v>
                </c:pt>
                <c:pt idx="582">
                  <c:v>43465</c:v>
                </c:pt>
                <c:pt idx="583">
                  <c:v>43472</c:v>
                </c:pt>
                <c:pt idx="584">
                  <c:v>43479</c:v>
                </c:pt>
                <c:pt idx="585">
                  <c:v>43486</c:v>
                </c:pt>
                <c:pt idx="586">
                  <c:v>43493</c:v>
                </c:pt>
                <c:pt idx="587">
                  <c:v>43500</c:v>
                </c:pt>
                <c:pt idx="588">
                  <c:v>43507</c:v>
                </c:pt>
                <c:pt idx="589">
                  <c:v>43514</c:v>
                </c:pt>
                <c:pt idx="590">
                  <c:v>43521</c:v>
                </c:pt>
                <c:pt idx="591">
                  <c:v>43528</c:v>
                </c:pt>
                <c:pt idx="592">
                  <c:v>43535</c:v>
                </c:pt>
                <c:pt idx="593">
                  <c:v>43542</c:v>
                </c:pt>
                <c:pt idx="594">
                  <c:v>43549</c:v>
                </c:pt>
                <c:pt idx="595">
                  <c:v>43556</c:v>
                </c:pt>
                <c:pt idx="596">
                  <c:v>43563</c:v>
                </c:pt>
                <c:pt idx="597">
                  <c:v>43570</c:v>
                </c:pt>
                <c:pt idx="598">
                  <c:v>43579</c:v>
                </c:pt>
                <c:pt idx="599">
                  <c:v>43584</c:v>
                </c:pt>
                <c:pt idx="600">
                  <c:v>43591</c:v>
                </c:pt>
                <c:pt idx="601">
                  <c:v>43598</c:v>
                </c:pt>
                <c:pt idx="602">
                  <c:v>43605</c:v>
                </c:pt>
                <c:pt idx="603">
                  <c:v>43612</c:v>
                </c:pt>
                <c:pt idx="604">
                  <c:v>43619</c:v>
                </c:pt>
                <c:pt idx="605">
                  <c:v>43626</c:v>
                </c:pt>
                <c:pt idx="606">
                  <c:v>43633</c:v>
                </c:pt>
                <c:pt idx="607">
                  <c:v>43640</c:v>
                </c:pt>
                <c:pt idx="608">
                  <c:v>43647</c:v>
                </c:pt>
                <c:pt idx="609">
                  <c:v>43654</c:v>
                </c:pt>
                <c:pt idx="610">
                  <c:v>43661</c:v>
                </c:pt>
                <c:pt idx="611">
                  <c:v>43668</c:v>
                </c:pt>
                <c:pt idx="612">
                  <c:v>43675</c:v>
                </c:pt>
                <c:pt idx="613">
                  <c:v>43682</c:v>
                </c:pt>
                <c:pt idx="614">
                  <c:v>43689</c:v>
                </c:pt>
                <c:pt idx="615">
                  <c:v>43696</c:v>
                </c:pt>
                <c:pt idx="616">
                  <c:v>43703</c:v>
                </c:pt>
                <c:pt idx="617">
                  <c:v>43710</c:v>
                </c:pt>
                <c:pt idx="618">
                  <c:v>43717</c:v>
                </c:pt>
                <c:pt idx="619">
                  <c:v>43724</c:v>
                </c:pt>
                <c:pt idx="620">
                  <c:v>43731</c:v>
                </c:pt>
                <c:pt idx="621">
                  <c:v>43738</c:v>
                </c:pt>
                <c:pt idx="622">
                  <c:v>43745</c:v>
                </c:pt>
                <c:pt idx="623">
                  <c:v>43752</c:v>
                </c:pt>
                <c:pt idx="624">
                  <c:v>43759</c:v>
                </c:pt>
                <c:pt idx="625">
                  <c:v>43766</c:v>
                </c:pt>
                <c:pt idx="626">
                  <c:v>43773</c:v>
                </c:pt>
                <c:pt idx="627">
                  <c:v>43780</c:v>
                </c:pt>
                <c:pt idx="628">
                  <c:v>43787</c:v>
                </c:pt>
                <c:pt idx="629">
                  <c:v>43794</c:v>
                </c:pt>
                <c:pt idx="630">
                  <c:v>43801</c:v>
                </c:pt>
                <c:pt idx="631">
                  <c:v>43808</c:v>
                </c:pt>
                <c:pt idx="632">
                  <c:v>43815</c:v>
                </c:pt>
                <c:pt idx="633">
                  <c:v>43822</c:v>
                </c:pt>
                <c:pt idx="634">
                  <c:v>43830</c:v>
                </c:pt>
                <c:pt idx="635">
                  <c:v>43837</c:v>
                </c:pt>
                <c:pt idx="636">
                  <c:v>43844</c:v>
                </c:pt>
                <c:pt idx="637">
                  <c:v>43851</c:v>
                </c:pt>
                <c:pt idx="638">
                  <c:v>43858</c:v>
                </c:pt>
                <c:pt idx="639">
                  <c:v>43865</c:v>
                </c:pt>
                <c:pt idx="640">
                  <c:v>43872</c:v>
                </c:pt>
                <c:pt idx="641">
                  <c:v>43879</c:v>
                </c:pt>
                <c:pt idx="642">
                  <c:v>43886</c:v>
                </c:pt>
                <c:pt idx="643">
                  <c:v>43893</c:v>
                </c:pt>
                <c:pt idx="644">
                  <c:v>43900</c:v>
                </c:pt>
                <c:pt idx="645">
                  <c:v>43907</c:v>
                </c:pt>
                <c:pt idx="646">
                  <c:v>43914</c:v>
                </c:pt>
                <c:pt idx="647">
                  <c:v>43921</c:v>
                </c:pt>
                <c:pt idx="648">
                  <c:v>43928</c:v>
                </c:pt>
                <c:pt idx="649">
                  <c:v>43937</c:v>
                </c:pt>
                <c:pt idx="650">
                  <c:v>43944</c:v>
                </c:pt>
                <c:pt idx="651">
                  <c:v>43951</c:v>
                </c:pt>
                <c:pt idx="652">
                  <c:v>43958</c:v>
                </c:pt>
                <c:pt idx="653">
                  <c:v>43965</c:v>
                </c:pt>
                <c:pt idx="654">
                  <c:v>43972</c:v>
                </c:pt>
                <c:pt idx="655">
                  <c:v>43979</c:v>
                </c:pt>
                <c:pt idx="656">
                  <c:v>43986</c:v>
                </c:pt>
                <c:pt idx="657">
                  <c:v>43993</c:v>
                </c:pt>
                <c:pt idx="658">
                  <c:v>44000</c:v>
                </c:pt>
                <c:pt idx="659">
                  <c:v>44007</c:v>
                </c:pt>
                <c:pt idx="660">
                  <c:v>44014</c:v>
                </c:pt>
                <c:pt idx="661">
                  <c:v>44021</c:v>
                </c:pt>
                <c:pt idx="662">
                  <c:v>44028</c:v>
                </c:pt>
                <c:pt idx="663">
                  <c:v>44035</c:v>
                </c:pt>
                <c:pt idx="664">
                  <c:v>44042</c:v>
                </c:pt>
                <c:pt idx="665">
                  <c:v>44049</c:v>
                </c:pt>
                <c:pt idx="666">
                  <c:v>44056</c:v>
                </c:pt>
                <c:pt idx="667">
                  <c:v>44063</c:v>
                </c:pt>
                <c:pt idx="668">
                  <c:v>44070</c:v>
                </c:pt>
                <c:pt idx="669">
                  <c:v>44077</c:v>
                </c:pt>
                <c:pt idx="670">
                  <c:v>44084</c:v>
                </c:pt>
                <c:pt idx="671">
                  <c:v>44091</c:v>
                </c:pt>
                <c:pt idx="672">
                  <c:v>44098</c:v>
                </c:pt>
                <c:pt idx="673">
                  <c:v>44105</c:v>
                </c:pt>
                <c:pt idx="674">
                  <c:v>44112</c:v>
                </c:pt>
                <c:pt idx="675">
                  <c:v>44119</c:v>
                </c:pt>
                <c:pt idx="676">
                  <c:v>44126</c:v>
                </c:pt>
                <c:pt idx="677">
                  <c:v>44133</c:v>
                </c:pt>
                <c:pt idx="678">
                  <c:v>44140</c:v>
                </c:pt>
                <c:pt idx="679">
                  <c:v>44147</c:v>
                </c:pt>
                <c:pt idx="680">
                  <c:v>44154</c:v>
                </c:pt>
                <c:pt idx="681">
                  <c:v>44161</c:v>
                </c:pt>
                <c:pt idx="682">
                  <c:v>44168</c:v>
                </c:pt>
                <c:pt idx="683">
                  <c:v>44175</c:v>
                </c:pt>
                <c:pt idx="684">
                  <c:v>44182</c:v>
                </c:pt>
                <c:pt idx="685">
                  <c:v>44189</c:v>
                </c:pt>
                <c:pt idx="686">
                  <c:v>44196</c:v>
                </c:pt>
                <c:pt idx="687">
                  <c:v>44203</c:v>
                </c:pt>
                <c:pt idx="688">
                  <c:v>44210</c:v>
                </c:pt>
                <c:pt idx="689">
                  <c:v>44217</c:v>
                </c:pt>
                <c:pt idx="690">
                  <c:v>44224</c:v>
                </c:pt>
                <c:pt idx="691">
                  <c:v>44231</c:v>
                </c:pt>
                <c:pt idx="692">
                  <c:v>44238</c:v>
                </c:pt>
                <c:pt idx="693">
                  <c:v>44245</c:v>
                </c:pt>
                <c:pt idx="694">
                  <c:v>44252</c:v>
                </c:pt>
                <c:pt idx="695">
                  <c:v>44259</c:v>
                </c:pt>
                <c:pt idx="696">
                  <c:v>44266</c:v>
                </c:pt>
                <c:pt idx="697">
                  <c:v>44273</c:v>
                </c:pt>
                <c:pt idx="698">
                  <c:v>44280</c:v>
                </c:pt>
                <c:pt idx="699">
                  <c:v>44287</c:v>
                </c:pt>
                <c:pt idx="700">
                  <c:v>44294</c:v>
                </c:pt>
                <c:pt idx="701">
                  <c:v>44301</c:v>
                </c:pt>
                <c:pt idx="702">
                  <c:v>44308</c:v>
                </c:pt>
                <c:pt idx="703">
                  <c:v>44315</c:v>
                </c:pt>
                <c:pt idx="704">
                  <c:v>44322</c:v>
                </c:pt>
                <c:pt idx="705">
                  <c:v>44329</c:v>
                </c:pt>
                <c:pt idx="706">
                  <c:v>44336</c:v>
                </c:pt>
                <c:pt idx="707">
                  <c:v>44343</c:v>
                </c:pt>
                <c:pt idx="708">
                  <c:v>44350</c:v>
                </c:pt>
                <c:pt idx="709">
                  <c:v>44357</c:v>
                </c:pt>
                <c:pt idx="710">
                  <c:v>44364</c:v>
                </c:pt>
                <c:pt idx="711">
                  <c:v>44371</c:v>
                </c:pt>
                <c:pt idx="712">
                  <c:v>44378</c:v>
                </c:pt>
                <c:pt idx="713">
                  <c:v>44385</c:v>
                </c:pt>
                <c:pt idx="714">
                  <c:v>44392</c:v>
                </c:pt>
                <c:pt idx="715">
                  <c:v>44399</c:v>
                </c:pt>
                <c:pt idx="716">
                  <c:v>44406</c:v>
                </c:pt>
                <c:pt idx="717">
                  <c:v>44413</c:v>
                </c:pt>
                <c:pt idx="718">
                  <c:v>44420</c:v>
                </c:pt>
                <c:pt idx="719">
                  <c:v>44427</c:v>
                </c:pt>
                <c:pt idx="720">
                  <c:v>44434</c:v>
                </c:pt>
                <c:pt idx="721">
                  <c:v>44441</c:v>
                </c:pt>
                <c:pt idx="722">
                  <c:v>44448</c:v>
                </c:pt>
                <c:pt idx="723">
                  <c:v>44455</c:v>
                </c:pt>
                <c:pt idx="724">
                  <c:v>44462</c:v>
                </c:pt>
                <c:pt idx="725">
                  <c:v>44469</c:v>
                </c:pt>
                <c:pt idx="726">
                  <c:v>44476</c:v>
                </c:pt>
                <c:pt idx="727">
                  <c:v>44483</c:v>
                </c:pt>
                <c:pt idx="728">
                  <c:v>44490</c:v>
                </c:pt>
                <c:pt idx="729">
                  <c:v>44497</c:v>
                </c:pt>
                <c:pt idx="730">
                  <c:v>44504</c:v>
                </c:pt>
                <c:pt idx="731">
                  <c:v>44511</c:v>
                </c:pt>
                <c:pt idx="732">
                  <c:v>44518</c:v>
                </c:pt>
                <c:pt idx="733">
                  <c:v>44525</c:v>
                </c:pt>
                <c:pt idx="734">
                  <c:v>44532</c:v>
                </c:pt>
                <c:pt idx="735">
                  <c:v>44539</c:v>
                </c:pt>
                <c:pt idx="736">
                  <c:v>44546</c:v>
                </c:pt>
                <c:pt idx="737">
                  <c:v>44553</c:v>
                </c:pt>
                <c:pt idx="738">
                  <c:v>44560</c:v>
                </c:pt>
                <c:pt idx="739">
                  <c:v>44567</c:v>
                </c:pt>
                <c:pt idx="740">
                  <c:v>44574</c:v>
                </c:pt>
                <c:pt idx="741">
                  <c:v>44581</c:v>
                </c:pt>
                <c:pt idx="742">
                  <c:v>44588</c:v>
                </c:pt>
                <c:pt idx="743">
                  <c:v>44595</c:v>
                </c:pt>
                <c:pt idx="744">
                  <c:v>44602</c:v>
                </c:pt>
                <c:pt idx="745">
                  <c:v>44609</c:v>
                </c:pt>
                <c:pt idx="746">
                  <c:v>44616</c:v>
                </c:pt>
                <c:pt idx="747">
                  <c:v>44623</c:v>
                </c:pt>
                <c:pt idx="748">
                  <c:v>44630</c:v>
                </c:pt>
                <c:pt idx="749">
                  <c:v>44637</c:v>
                </c:pt>
                <c:pt idx="750">
                  <c:v>44644</c:v>
                </c:pt>
                <c:pt idx="751">
                  <c:v>44651</c:v>
                </c:pt>
                <c:pt idx="752">
                  <c:v>44658</c:v>
                </c:pt>
                <c:pt idx="753">
                  <c:v>44665</c:v>
                </c:pt>
                <c:pt idx="754">
                  <c:v>44672</c:v>
                </c:pt>
                <c:pt idx="755">
                  <c:v>44679</c:v>
                </c:pt>
                <c:pt idx="756">
                  <c:v>44686</c:v>
                </c:pt>
                <c:pt idx="757">
                  <c:v>44693</c:v>
                </c:pt>
                <c:pt idx="758">
                  <c:v>44700</c:v>
                </c:pt>
                <c:pt idx="759">
                  <c:v>44707</c:v>
                </c:pt>
                <c:pt idx="760">
                  <c:v>44714</c:v>
                </c:pt>
                <c:pt idx="761">
                  <c:v>44721</c:v>
                </c:pt>
                <c:pt idx="762">
                  <c:v>44728</c:v>
                </c:pt>
                <c:pt idx="763">
                  <c:v>44735</c:v>
                </c:pt>
                <c:pt idx="764">
                  <c:v>44742</c:v>
                </c:pt>
                <c:pt idx="765">
                  <c:v>44749</c:v>
                </c:pt>
                <c:pt idx="766">
                  <c:v>44756</c:v>
                </c:pt>
                <c:pt idx="767">
                  <c:v>44763</c:v>
                </c:pt>
                <c:pt idx="768">
                  <c:v>44770</c:v>
                </c:pt>
                <c:pt idx="769">
                  <c:v>44777</c:v>
                </c:pt>
                <c:pt idx="770">
                  <c:v>44784</c:v>
                </c:pt>
                <c:pt idx="771">
                  <c:v>44791</c:v>
                </c:pt>
                <c:pt idx="772">
                  <c:v>44798</c:v>
                </c:pt>
                <c:pt idx="773">
                  <c:v>44805</c:v>
                </c:pt>
                <c:pt idx="774">
                  <c:v>44812</c:v>
                </c:pt>
                <c:pt idx="775">
                  <c:v>44819</c:v>
                </c:pt>
                <c:pt idx="776">
                  <c:v>44826</c:v>
                </c:pt>
                <c:pt idx="777">
                  <c:v>44833</c:v>
                </c:pt>
                <c:pt idx="778">
                  <c:v>44840</c:v>
                </c:pt>
                <c:pt idx="779">
                  <c:v>44847</c:v>
                </c:pt>
                <c:pt idx="780">
                  <c:v>44854</c:v>
                </c:pt>
                <c:pt idx="781">
                  <c:v>44861</c:v>
                </c:pt>
                <c:pt idx="782">
                  <c:v>44868</c:v>
                </c:pt>
                <c:pt idx="783">
                  <c:v>44875</c:v>
                </c:pt>
                <c:pt idx="784">
                  <c:v>44882</c:v>
                </c:pt>
                <c:pt idx="785">
                  <c:v>44889</c:v>
                </c:pt>
                <c:pt idx="786">
                  <c:v>44896</c:v>
                </c:pt>
                <c:pt idx="787">
                  <c:v>44903</c:v>
                </c:pt>
                <c:pt idx="788">
                  <c:v>44910</c:v>
                </c:pt>
                <c:pt idx="789">
                  <c:v>44917</c:v>
                </c:pt>
                <c:pt idx="790">
                  <c:v>44924</c:v>
                </c:pt>
                <c:pt idx="791">
                  <c:v>44931</c:v>
                </c:pt>
                <c:pt idx="792">
                  <c:v>44938</c:v>
                </c:pt>
                <c:pt idx="793">
                  <c:v>44945</c:v>
                </c:pt>
                <c:pt idx="794">
                  <c:v>44952</c:v>
                </c:pt>
                <c:pt idx="795">
                  <c:v>44959</c:v>
                </c:pt>
                <c:pt idx="796">
                  <c:v>44966</c:v>
                </c:pt>
                <c:pt idx="797">
                  <c:v>44973</c:v>
                </c:pt>
                <c:pt idx="798">
                  <c:v>44980</c:v>
                </c:pt>
                <c:pt idx="799">
                  <c:v>44987</c:v>
                </c:pt>
                <c:pt idx="800">
                  <c:v>44994</c:v>
                </c:pt>
                <c:pt idx="801">
                  <c:v>45001</c:v>
                </c:pt>
                <c:pt idx="802">
                  <c:v>45008</c:v>
                </c:pt>
                <c:pt idx="803">
                  <c:v>45015</c:v>
                </c:pt>
                <c:pt idx="804">
                  <c:v>45022</c:v>
                </c:pt>
                <c:pt idx="805">
                  <c:v>45029</c:v>
                </c:pt>
                <c:pt idx="806">
                  <c:v>45036</c:v>
                </c:pt>
                <c:pt idx="807">
                  <c:v>45043</c:v>
                </c:pt>
                <c:pt idx="808">
                  <c:v>45050</c:v>
                </c:pt>
                <c:pt idx="809">
                  <c:v>45057</c:v>
                </c:pt>
                <c:pt idx="810">
                  <c:v>45064</c:v>
                </c:pt>
                <c:pt idx="811">
                  <c:v>45071</c:v>
                </c:pt>
                <c:pt idx="812">
                  <c:v>45078</c:v>
                </c:pt>
                <c:pt idx="813">
                  <c:v>45085</c:v>
                </c:pt>
                <c:pt idx="814">
                  <c:v>45092</c:v>
                </c:pt>
                <c:pt idx="815">
                  <c:v>45099</c:v>
                </c:pt>
                <c:pt idx="816">
                  <c:v>45106</c:v>
                </c:pt>
                <c:pt idx="817">
                  <c:v>45113</c:v>
                </c:pt>
                <c:pt idx="818">
                  <c:v>45120</c:v>
                </c:pt>
                <c:pt idx="819">
                  <c:v>45127</c:v>
                </c:pt>
                <c:pt idx="820">
                  <c:v>45134</c:v>
                </c:pt>
                <c:pt idx="821">
                  <c:v>45141</c:v>
                </c:pt>
                <c:pt idx="822">
                  <c:v>45148</c:v>
                </c:pt>
                <c:pt idx="823">
                  <c:v>45155</c:v>
                </c:pt>
                <c:pt idx="824">
                  <c:v>45162</c:v>
                </c:pt>
                <c:pt idx="825">
                  <c:v>45169</c:v>
                </c:pt>
                <c:pt idx="826">
                  <c:v>45176</c:v>
                </c:pt>
                <c:pt idx="827">
                  <c:v>45183</c:v>
                </c:pt>
                <c:pt idx="828">
                  <c:v>45190</c:v>
                </c:pt>
                <c:pt idx="829">
                  <c:v>45197</c:v>
                </c:pt>
                <c:pt idx="830">
                  <c:v>45204</c:v>
                </c:pt>
                <c:pt idx="831">
                  <c:v>45211</c:v>
                </c:pt>
                <c:pt idx="832">
                  <c:v>45218</c:v>
                </c:pt>
                <c:pt idx="833">
                  <c:v>45225</c:v>
                </c:pt>
                <c:pt idx="834">
                  <c:v>45232</c:v>
                </c:pt>
                <c:pt idx="835">
                  <c:v>45239</c:v>
                </c:pt>
                <c:pt idx="836">
                  <c:v>45246</c:v>
                </c:pt>
                <c:pt idx="837">
                  <c:v>45253</c:v>
                </c:pt>
                <c:pt idx="838">
                  <c:v>45260</c:v>
                </c:pt>
                <c:pt idx="839">
                  <c:v>45267</c:v>
                </c:pt>
                <c:pt idx="840">
                  <c:v>45274</c:v>
                </c:pt>
                <c:pt idx="841">
                  <c:v>45281</c:v>
                </c:pt>
                <c:pt idx="842">
                  <c:v>45289</c:v>
                </c:pt>
                <c:pt idx="843">
                  <c:v>45296</c:v>
                </c:pt>
                <c:pt idx="844">
                  <c:v>45303</c:v>
                </c:pt>
                <c:pt idx="845">
                  <c:v>45310</c:v>
                </c:pt>
                <c:pt idx="846">
                  <c:v>45317</c:v>
                </c:pt>
                <c:pt idx="847">
                  <c:v>45324</c:v>
                </c:pt>
                <c:pt idx="848">
                  <c:v>45331</c:v>
                </c:pt>
                <c:pt idx="849">
                  <c:v>45338</c:v>
                </c:pt>
                <c:pt idx="850">
                  <c:v>45345</c:v>
                </c:pt>
                <c:pt idx="851">
                  <c:v>45352</c:v>
                </c:pt>
                <c:pt idx="852">
                  <c:v>45359</c:v>
                </c:pt>
                <c:pt idx="853">
                  <c:v>45366</c:v>
                </c:pt>
                <c:pt idx="854">
                  <c:v>45373</c:v>
                </c:pt>
                <c:pt idx="855">
                  <c:v>45384</c:v>
                </c:pt>
                <c:pt idx="856">
                  <c:v>45387</c:v>
                </c:pt>
                <c:pt idx="857">
                  <c:v>45394</c:v>
                </c:pt>
                <c:pt idx="858">
                  <c:v>45401</c:v>
                </c:pt>
                <c:pt idx="859">
                  <c:v>45408</c:v>
                </c:pt>
                <c:pt idx="860">
                  <c:v>45418</c:v>
                </c:pt>
                <c:pt idx="861">
                  <c:v>45425</c:v>
                </c:pt>
                <c:pt idx="862">
                  <c:v>45432</c:v>
                </c:pt>
                <c:pt idx="863">
                  <c:v>45439</c:v>
                </c:pt>
                <c:pt idx="864">
                  <c:v>45446</c:v>
                </c:pt>
                <c:pt idx="865">
                  <c:v>45453</c:v>
                </c:pt>
                <c:pt idx="866">
                  <c:v>45460</c:v>
                </c:pt>
                <c:pt idx="867">
                  <c:v>45467</c:v>
                </c:pt>
                <c:pt idx="868">
                  <c:v>45474</c:v>
                </c:pt>
                <c:pt idx="869">
                  <c:v>45481</c:v>
                </c:pt>
                <c:pt idx="870">
                  <c:v>45488</c:v>
                </c:pt>
                <c:pt idx="871">
                  <c:v>45495</c:v>
                </c:pt>
                <c:pt idx="872">
                  <c:v>45502</c:v>
                </c:pt>
                <c:pt idx="873">
                  <c:v>45509</c:v>
                </c:pt>
                <c:pt idx="874">
                  <c:v>45516</c:v>
                </c:pt>
                <c:pt idx="875">
                  <c:v>45523</c:v>
                </c:pt>
                <c:pt idx="876">
                  <c:v>45530</c:v>
                </c:pt>
                <c:pt idx="877">
                  <c:v>45537</c:v>
                </c:pt>
                <c:pt idx="878">
                  <c:v>45544</c:v>
                </c:pt>
                <c:pt idx="879">
                  <c:v>45551</c:v>
                </c:pt>
                <c:pt idx="880">
                  <c:v>45558</c:v>
                </c:pt>
                <c:pt idx="881">
                  <c:v>45565</c:v>
                </c:pt>
                <c:pt idx="882">
                  <c:v>45572</c:v>
                </c:pt>
                <c:pt idx="883">
                  <c:v>45579</c:v>
                </c:pt>
                <c:pt idx="884">
                  <c:v>45586</c:v>
                </c:pt>
                <c:pt idx="885">
                  <c:v>45593</c:v>
                </c:pt>
                <c:pt idx="886">
                  <c:v>45600</c:v>
                </c:pt>
                <c:pt idx="887">
                  <c:v>45607</c:v>
                </c:pt>
                <c:pt idx="888">
                  <c:v>45614</c:v>
                </c:pt>
                <c:pt idx="889">
                  <c:v>45621</c:v>
                </c:pt>
                <c:pt idx="890">
                  <c:v>45628</c:v>
                </c:pt>
                <c:pt idx="891">
                  <c:v>45635</c:v>
                </c:pt>
                <c:pt idx="892">
                  <c:v>45642</c:v>
                </c:pt>
                <c:pt idx="893">
                  <c:v>45649</c:v>
                </c:pt>
                <c:pt idx="894">
                  <c:v>45657</c:v>
                </c:pt>
                <c:pt idx="895">
                  <c:v>45664</c:v>
                </c:pt>
                <c:pt idx="896">
                  <c:v>45671</c:v>
                </c:pt>
                <c:pt idx="897">
                  <c:v>45678</c:v>
                </c:pt>
                <c:pt idx="898">
                  <c:v>45685</c:v>
                </c:pt>
                <c:pt idx="899">
                  <c:v>45692</c:v>
                </c:pt>
                <c:pt idx="900">
                  <c:v>45699</c:v>
                </c:pt>
                <c:pt idx="901">
                  <c:v>45706</c:v>
                </c:pt>
                <c:pt idx="902">
                  <c:v>45713</c:v>
                </c:pt>
                <c:pt idx="903">
                  <c:v>45720</c:v>
                </c:pt>
                <c:pt idx="904">
                  <c:v>45727</c:v>
                </c:pt>
                <c:pt idx="905">
                  <c:v>45734</c:v>
                </c:pt>
                <c:pt idx="906">
                  <c:v>45741</c:v>
                </c:pt>
                <c:pt idx="907">
                  <c:v>45748</c:v>
                </c:pt>
                <c:pt idx="908">
                  <c:v>45755</c:v>
                </c:pt>
                <c:pt idx="909">
                  <c:v>45762</c:v>
                </c:pt>
                <c:pt idx="910">
                  <c:v>45771</c:v>
                </c:pt>
                <c:pt idx="911">
                  <c:v>45779</c:v>
                </c:pt>
                <c:pt idx="912">
                  <c:v>45785</c:v>
                </c:pt>
                <c:pt idx="913">
                  <c:v>45792</c:v>
                </c:pt>
                <c:pt idx="914">
                  <c:v>45799</c:v>
                </c:pt>
                <c:pt idx="915">
                  <c:v>45806</c:v>
                </c:pt>
                <c:pt idx="916">
                  <c:v>45813</c:v>
                </c:pt>
                <c:pt idx="917">
                  <c:v>45820</c:v>
                </c:pt>
                <c:pt idx="918">
                  <c:v>45827</c:v>
                </c:pt>
                <c:pt idx="919">
                  <c:v>45834</c:v>
                </c:pt>
                <c:pt idx="920">
                  <c:v>45841</c:v>
                </c:pt>
                <c:pt idx="921">
                  <c:v>45848</c:v>
                </c:pt>
                <c:pt idx="922">
                  <c:v>45855</c:v>
                </c:pt>
                <c:pt idx="923">
                  <c:v>45862</c:v>
                </c:pt>
                <c:pt idx="924">
                  <c:v>45869</c:v>
                </c:pt>
                <c:pt idx="925">
                  <c:v>45876</c:v>
                </c:pt>
                <c:pt idx="926">
                  <c:v>45883</c:v>
                </c:pt>
                <c:pt idx="927">
                  <c:v>45890</c:v>
                </c:pt>
                <c:pt idx="928">
                  <c:v>45897</c:v>
                </c:pt>
                <c:pt idx="929">
                  <c:v>45904</c:v>
                </c:pt>
                <c:pt idx="930">
                  <c:v>45911</c:v>
                </c:pt>
                <c:pt idx="931">
                  <c:v>45918</c:v>
                </c:pt>
                <c:pt idx="932">
                  <c:v>45925</c:v>
                </c:pt>
                <c:pt idx="933">
                  <c:v>45932</c:v>
                </c:pt>
                <c:pt idx="934">
                  <c:v>45939</c:v>
                </c:pt>
                <c:pt idx="935">
                  <c:v>45946</c:v>
                </c:pt>
                <c:pt idx="936">
                  <c:v>45953</c:v>
                </c:pt>
                <c:pt idx="937">
                  <c:v>45960</c:v>
                </c:pt>
                <c:pt idx="938">
                  <c:v>45967</c:v>
                </c:pt>
                <c:pt idx="939">
                  <c:v>45974</c:v>
                </c:pt>
                <c:pt idx="940">
                  <c:v>45981</c:v>
                </c:pt>
                <c:pt idx="941">
                  <c:v>45988</c:v>
                </c:pt>
                <c:pt idx="942">
                  <c:v>45995</c:v>
                </c:pt>
                <c:pt idx="943">
                  <c:v>46002</c:v>
                </c:pt>
                <c:pt idx="944">
                  <c:v>46009</c:v>
                </c:pt>
                <c:pt idx="945">
                  <c:v>46020</c:v>
                </c:pt>
                <c:pt idx="946">
                  <c:v>46024</c:v>
                </c:pt>
                <c:pt idx="947">
                  <c:v>46030</c:v>
                </c:pt>
                <c:pt idx="948">
                  <c:v>46037</c:v>
                </c:pt>
                <c:pt idx="949">
                  <c:v>46044</c:v>
                </c:pt>
                <c:pt idx="950">
                  <c:v>46051</c:v>
                </c:pt>
                <c:pt idx="951">
                  <c:v>46058</c:v>
                </c:pt>
                <c:pt idx="952">
                  <c:v>46065</c:v>
                </c:pt>
                <c:pt idx="953">
                  <c:v>46072</c:v>
                </c:pt>
                <c:pt idx="954">
                  <c:v>46079</c:v>
                </c:pt>
                <c:pt idx="955">
                  <c:v>46086</c:v>
                </c:pt>
                <c:pt idx="956">
                  <c:v>46093</c:v>
                </c:pt>
                <c:pt idx="957">
                  <c:v>46100</c:v>
                </c:pt>
                <c:pt idx="958">
                  <c:v>46107</c:v>
                </c:pt>
                <c:pt idx="959">
                  <c:v>46114</c:v>
                </c:pt>
                <c:pt idx="960">
                  <c:v>46121</c:v>
                </c:pt>
                <c:pt idx="961">
                  <c:v>46128</c:v>
                </c:pt>
                <c:pt idx="962">
                  <c:v>46135</c:v>
                </c:pt>
                <c:pt idx="963">
                  <c:v>46142</c:v>
                </c:pt>
                <c:pt idx="964">
                  <c:v>46149</c:v>
                </c:pt>
                <c:pt idx="965">
                  <c:v>46156</c:v>
                </c:pt>
                <c:pt idx="966">
                  <c:v>46163</c:v>
                </c:pt>
                <c:pt idx="967">
                  <c:v>46170</c:v>
                </c:pt>
                <c:pt idx="968">
                  <c:v>46177</c:v>
                </c:pt>
                <c:pt idx="969">
                  <c:v>46184</c:v>
                </c:pt>
                <c:pt idx="970">
                  <c:v>46191</c:v>
                </c:pt>
                <c:pt idx="971">
                  <c:v>46198</c:v>
                </c:pt>
                <c:pt idx="972">
                  <c:v>46205</c:v>
                </c:pt>
                <c:pt idx="973">
                  <c:v>46212</c:v>
                </c:pt>
                <c:pt idx="974">
                  <c:v>46219</c:v>
                </c:pt>
                <c:pt idx="975">
                  <c:v>46226</c:v>
                </c:pt>
                <c:pt idx="976">
                  <c:v>46233</c:v>
                </c:pt>
                <c:pt idx="977">
                  <c:v>46240</c:v>
                </c:pt>
                <c:pt idx="978">
                  <c:v>46247</c:v>
                </c:pt>
                <c:pt idx="979">
                  <c:v>46254</c:v>
                </c:pt>
                <c:pt idx="980">
                  <c:v>46261</c:v>
                </c:pt>
                <c:pt idx="981">
                  <c:v>46268</c:v>
                </c:pt>
                <c:pt idx="982">
                  <c:v>46275</c:v>
                </c:pt>
                <c:pt idx="983">
                  <c:v>46282</c:v>
                </c:pt>
                <c:pt idx="984">
                  <c:v>46289</c:v>
                </c:pt>
                <c:pt idx="985">
                  <c:v>46296</c:v>
                </c:pt>
                <c:pt idx="986">
                  <c:v>46303</c:v>
                </c:pt>
                <c:pt idx="987">
                  <c:v>46310</c:v>
                </c:pt>
                <c:pt idx="988">
                  <c:v>46317</c:v>
                </c:pt>
                <c:pt idx="989">
                  <c:v>46324</c:v>
                </c:pt>
                <c:pt idx="990">
                  <c:v>46331</c:v>
                </c:pt>
                <c:pt idx="991">
                  <c:v>46338</c:v>
                </c:pt>
                <c:pt idx="992">
                  <c:v>46345</c:v>
                </c:pt>
                <c:pt idx="993">
                  <c:v>46352</c:v>
                </c:pt>
                <c:pt idx="994">
                  <c:v>46359</c:v>
                </c:pt>
                <c:pt idx="995">
                  <c:v>46366</c:v>
                </c:pt>
                <c:pt idx="996">
                  <c:v>46373</c:v>
                </c:pt>
                <c:pt idx="997">
                  <c:v>46380</c:v>
                </c:pt>
                <c:pt idx="998">
                  <c:v>46387</c:v>
                </c:pt>
                <c:pt idx="999">
                  <c:v>46394</c:v>
                </c:pt>
                <c:pt idx="1000">
                  <c:v>46401</c:v>
                </c:pt>
                <c:pt idx="1001">
                  <c:v>46408</c:v>
                </c:pt>
                <c:pt idx="1002">
                  <c:v>46415</c:v>
                </c:pt>
                <c:pt idx="1003">
                  <c:v>46422</c:v>
                </c:pt>
                <c:pt idx="1004">
                  <c:v>46429</c:v>
                </c:pt>
                <c:pt idx="1005">
                  <c:v>46436</c:v>
                </c:pt>
                <c:pt idx="1006">
                  <c:v>46443</c:v>
                </c:pt>
                <c:pt idx="1007">
                  <c:v>46450</c:v>
                </c:pt>
                <c:pt idx="1008">
                  <c:v>46457</c:v>
                </c:pt>
                <c:pt idx="1009">
                  <c:v>46464</c:v>
                </c:pt>
                <c:pt idx="1010">
                  <c:v>46471</c:v>
                </c:pt>
                <c:pt idx="1011">
                  <c:v>46478</c:v>
                </c:pt>
                <c:pt idx="1012">
                  <c:v>46485</c:v>
                </c:pt>
                <c:pt idx="1013">
                  <c:v>46492</c:v>
                </c:pt>
                <c:pt idx="1014">
                  <c:v>46499</c:v>
                </c:pt>
                <c:pt idx="1015">
                  <c:v>46506</c:v>
                </c:pt>
                <c:pt idx="1016">
                  <c:v>46513</c:v>
                </c:pt>
                <c:pt idx="1017">
                  <c:v>46520</c:v>
                </c:pt>
                <c:pt idx="1018">
                  <c:v>46527</c:v>
                </c:pt>
                <c:pt idx="1019">
                  <c:v>46534</c:v>
                </c:pt>
                <c:pt idx="1020">
                  <c:v>46541</c:v>
                </c:pt>
                <c:pt idx="1021">
                  <c:v>46548</c:v>
                </c:pt>
                <c:pt idx="1022">
                  <c:v>46555</c:v>
                </c:pt>
                <c:pt idx="1023">
                  <c:v>46562</c:v>
                </c:pt>
                <c:pt idx="1024">
                  <c:v>46569</c:v>
                </c:pt>
                <c:pt idx="1025">
                  <c:v>46576</c:v>
                </c:pt>
                <c:pt idx="1026">
                  <c:v>46583</c:v>
                </c:pt>
                <c:pt idx="1027">
                  <c:v>46590</c:v>
                </c:pt>
                <c:pt idx="1028">
                  <c:v>46597</c:v>
                </c:pt>
                <c:pt idx="1029">
                  <c:v>46604</c:v>
                </c:pt>
                <c:pt idx="1030">
                  <c:v>46611</c:v>
                </c:pt>
                <c:pt idx="1031">
                  <c:v>46618</c:v>
                </c:pt>
                <c:pt idx="1032">
                  <c:v>46625</c:v>
                </c:pt>
                <c:pt idx="1033">
                  <c:v>46632</c:v>
                </c:pt>
                <c:pt idx="1034">
                  <c:v>46639</c:v>
                </c:pt>
                <c:pt idx="1035">
                  <c:v>46646</c:v>
                </c:pt>
                <c:pt idx="1036">
                  <c:v>46653</c:v>
                </c:pt>
                <c:pt idx="1037">
                  <c:v>46660</c:v>
                </c:pt>
                <c:pt idx="1038">
                  <c:v>46667</c:v>
                </c:pt>
                <c:pt idx="1039">
                  <c:v>46674</c:v>
                </c:pt>
                <c:pt idx="1040">
                  <c:v>46681</c:v>
                </c:pt>
                <c:pt idx="1041">
                  <c:v>46688</c:v>
                </c:pt>
                <c:pt idx="1042">
                  <c:v>46695</c:v>
                </c:pt>
                <c:pt idx="1043">
                  <c:v>46702</c:v>
                </c:pt>
                <c:pt idx="1044">
                  <c:v>46709</c:v>
                </c:pt>
                <c:pt idx="1045">
                  <c:v>46716</c:v>
                </c:pt>
                <c:pt idx="1046">
                  <c:v>46723</c:v>
                </c:pt>
                <c:pt idx="1047">
                  <c:v>46730</c:v>
                </c:pt>
                <c:pt idx="1048">
                  <c:v>46737</c:v>
                </c:pt>
                <c:pt idx="1049">
                  <c:v>46744</c:v>
                </c:pt>
                <c:pt idx="1050">
                  <c:v>46751</c:v>
                </c:pt>
                <c:pt idx="1051">
                  <c:v>46758</c:v>
                </c:pt>
                <c:pt idx="1052">
                  <c:v>46765</c:v>
                </c:pt>
                <c:pt idx="1053">
                  <c:v>46772</c:v>
                </c:pt>
                <c:pt idx="1054">
                  <c:v>46779</c:v>
                </c:pt>
                <c:pt idx="1055">
                  <c:v>46786</c:v>
                </c:pt>
                <c:pt idx="1056">
                  <c:v>46793</c:v>
                </c:pt>
                <c:pt idx="1057">
                  <c:v>46800</c:v>
                </c:pt>
                <c:pt idx="1058">
                  <c:v>46807</c:v>
                </c:pt>
                <c:pt idx="1059">
                  <c:v>46814</c:v>
                </c:pt>
                <c:pt idx="1060">
                  <c:v>46821</c:v>
                </c:pt>
                <c:pt idx="1061">
                  <c:v>46828</c:v>
                </c:pt>
                <c:pt idx="1062">
                  <c:v>46835</c:v>
                </c:pt>
                <c:pt idx="1063">
                  <c:v>46842</c:v>
                </c:pt>
                <c:pt idx="1064">
                  <c:v>46849</c:v>
                </c:pt>
                <c:pt idx="1065">
                  <c:v>46856</c:v>
                </c:pt>
                <c:pt idx="1066">
                  <c:v>46863</c:v>
                </c:pt>
                <c:pt idx="1067">
                  <c:v>46870</c:v>
                </c:pt>
                <c:pt idx="1068">
                  <c:v>46877</c:v>
                </c:pt>
                <c:pt idx="1069">
                  <c:v>46884</c:v>
                </c:pt>
                <c:pt idx="1070">
                  <c:v>46891</c:v>
                </c:pt>
                <c:pt idx="1071">
                  <c:v>46898</c:v>
                </c:pt>
                <c:pt idx="1072">
                  <c:v>46905</c:v>
                </c:pt>
                <c:pt idx="1073">
                  <c:v>46912</c:v>
                </c:pt>
                <c:pt idx="1074">
                  <c:v>46919</c:v>
                </c:pt>
                <c:pt idx="1075">
                  <c:v>46926</c:v>
                </c:pt>
                <c:pt idx="1076">
                  <c:v>46933</c:v>
                </c:pt>
                <c:pt idx="1077">
                  <c:v>46940</c:v>
                </c:pt>
                <c:pt idx="1078">
                  <c:v>46947</c:v>
                </c:pt>
                <c:pt idx="1079">
                  <c:v>46954</c:v>
                </c:pt>
                <c:pt idx="1080">
                  <c:v>46961</c:v>
                </c:pt>
                <c:pt idx="1081">
                  <c:v>46968</c:v>
                </c:pt>
                <c:pt idx="1082">
                  <c:v>46975</c:v>
                </c:pt>
                <c:pt idx="1083">
                  <c:v>46982</c:v>
                </c:pt>
                <c:pt idx="1084">
                  <c:v>46989</c:v>
                </c:pt>
                <c:pt idx="1085">
                  <c:v>46996</c:v>
                </c:pt>
                <c:pt idx="1086">
                  <c:v>47003</c:v>
                </c:pt>
                <c:pt idx="1087">
                  <c:v>47010</c:v>
                </c:pt>
                <c:pt idx="1088">
                  <c:v>47017</c:v>
                </c:pt>
                <c:pt idx="1089">
                  <c:v>47024</c:v>
                </c:pt>
                <c:pt idx="1090">
                  <c:v>47031</c:v>
                </c:pt>
                <c:pt idx="1091">
                  <c:v>47038</c:v>
                </c:pt>
                <c:pt idx="1092">
                  <c:v>47045</c:v>
                </c:pt>
                <c:pt idx="1093">
                  <c:v>47052</c:v>
                </c:pt>
                <c:pt idx="1094">
                  <c:v>47059</c:v>
                </c:pt>
                <c:pt idx="1095">
                  <c:v>47066</c:v>
                </c:pt>
                <c:pt idx="1096">
                  <c:v>47073</c:v>
                </c:pt>
                <c:pt idx="1097">
                  <c:v>47080</c:v>
                </c:pt>
                <c:pt idx="1098">
                  <c:v>47087</c:v>
                </c:pt>
                <c:pt idx="1099">
                  <c:v>47094</c:v>
                </c:pt>
                <c:pt idx="1100">
                  <c:v>47101</c:v>
                </c:pt>
                <c:pt idx="1101">
                  <c:v>47108</c:v>
                </c:pt>
                <c:pt idx="1102">
                  <c:v>47116</c:v>
                </c:pt>
                <c:pt idx="1103">
                  <c:v>47123</c:v>
                </c:pt>
                <c:pt idx="1104">
                  <c:v>47130</c:v>
                </c:pt>
                <c:pt idx="1105">
                  <c:v>47137</c:v>
                </c:pt>
                <c:pt idx="1106">
                  <c:v>47144</c:v>
                </c:pt>
                <c:pt idx="1107">
                  <c:v>47151</c:v>
                </c:pt>
                <c:pt idx="1108">
                  <c:v>47158</c:v>
                </c:pt>
                <c:pt idx="1109">
                  <c:v>47165</c:v>
                </c:pt>
                <c:pt idx="1110">
                  <c:v>47172</c:v>
                </c:pt>
                <c:pt idx="1111">
                  <c:v>47179</c:v>
                </c:pt>
                <c:pt idx="1112">
                  <c:v>47186</c:v>
                </c:pt>
                <c:pt idx="1113">
                  <c:v>47193</c:v>
                </c:pt>
                <c:pt idx="1114">
                  <c:v>47200</c:v>
                </c:pt>
                <c:pt idx="1115">
                  <c:v>47211</c:v>
                </c:pt>
                <c:pt idx="1116">
                  <c:v>47214</c:v>
                </c:pt>
                <c:pt idx="1117">
                  <c:v>47221</c:v>
                </c:pt>
                <c:pt idx="1118">
                  <c:v>47228</c:v>
                </c:pt>
                <c:pt idx="1119">
                  <c:v>47235</c:v>
                </c:pt>
                <c:pt idx="1120">
                  <c:v>47242</c:v>
                </c:pt>
                <c:pt idx="1121">
                  <c:v>47249</c:v>
                </c:pt>
                <c:pt idx="1122">
                  <c:v>47256</c:v>
                </c:pt>
                <c:pt idx="1123">
                  <c:v>47263</c:v>
                </c:pt>
                <c:pt idx="1124">
                  <c:v>47270</c:v>
                </c:pt>
                <c:pt idx="1125">
                  <c:v>47277</c:v>
                </c:pt>
                <c:pt idx="1126">
                  <c:v>47284</c:v>
                </c:pt>
                <c:pt idx="1127">
                  <c:v>47291</c:v>
                </c:pt>
                <c:pt idx="1128">
                  <c:v>47298</c:v>
                </c:pt>
                <c:pt idx="1129">
                  <c:v>47305</c:v>
                </c:pt>
                <c:pt idx="1130">
                  <c:v>47312</c:v>
                </c:pt>
                <c:pt idx="1131">
                  <c:v>47319</c:v>
                </c:pt>
                <c:pt idx="1132">
                  <c:v>47326</c:v>
                </c:pt>
                <c:pt idx="1133">
                  <c:v>47333</c:v>
                </c:pt>
                <c:pt idx="1134">
                  <c:v>47340</c:v>
                </c:pt>
                <c:pt idx="1135">
                  <c:v>47347</c:v>
                </c:pt>
                <c:pt idx="1136">
                  <c:v>47354</c:v>
                </c:pt>
                <c:pt idx="1137">
                  <c:v>47361</c:v>
                </c:pt>
                <c:pt idx="1138">
                  <c:v>47368</c:v>
                </c:pt>
                <c:pt idx="1139">
                  <c:v>47375</c:v>
                </c:pt>
                <c:pt idx="1140">
                  <c:v>47382</c:v>
                </c:pt>
                <c:pt idx="1141">
                  <c:v>47389</c:v>
                </c:pt>
                <c:pt idx="1142">
                  <c:v>47396</c:v>
                </c:pt>
                <c:pt idx="1143">
                  <c:v>47403</c:v>
                </c:pt>
                <c:pt idx="1144">
                  <c:v>47410</c:v>
                </c:pt>
                <c:pt idx="1145">
                  <c:v>47417</c:v>
                </c:pt>
                <c:pt idx="1146">
                  <c:v>47424</c:v>
                </c:pt>
                <c:pt idx="1147">
                  <c:v>47431</c:v>
                </c:pt>
                <c:pt idx="1148">
                  <c:v>47438</c:v>
                </c:pt>
                <c:pt idx="1149">
                  <c:v>47445</c:v>
                </c:pt>
                <c:pt idx="1150">
                  <c:v>47452</c:v>
                </c:pt>
                <c:pt idx="1151">
                  <c:v>47459</c:v>
                </c:pt>
                <c:pt idx="1152">
                  <c:v>47466</c:v>
                </c:pt>
                <c:pt idx="1153">
                  <c:v>47473</c:v>
                </c:pt>
                <c:pt idx="1154">
                  <c:v>47483</c:v>
                </c:pt>
                <c:pt idx="1155">
                  <c:v>47490</c:v>
                </c:pt>
                <c:pt idx="1156">
                  <c:v>47497</c:v>
                </c:pt>
                <c:pt idx="1157">
                  <c:v>47504</c:v>
                </c:pt>
                <c:pt idx="1158">
                  <c:v>47511</c:v>
                </c:pt>
                <c:pt idx="1159">
                  <c:v>47518</c:v>
                </c:pt>
                <c:pt idx="1160">
                  <c:v>47525</c:v>
                </c:pt>
                <c:pt idx="1161">
                  <c:v>47532</c:v>
                </c:pt>
                <c:pt idx="1162">
                  <c:v>47539</c:v>
                </c:pt>
                <c:pt idx="1163">
                  <c:v>47546</c:v>
                </c:pt>
                <c:pt idx="1164">
                  <c:v>47553</c:v>
                </c:pt>
                <c:pt idx="1165">
                  <c:v>47560</c:v>
                </c:pt>
                <c:pt idx="1166">
                  <c:v>47567</c:v>
                </c:pt>
                <c:pt idx="1167">
                  <c:v>47574</c:v>
                </c:pt>
                <c:pt idx="1168">
                  <c:v>47581</c:v>
                </c:pt>
                <c:pt idx="1169">
                  <c:v>47588</c:v>
                </c:pt>
                <c:pt idx="1170">
                  <c:v>47597</c:v>
                </c:pt>
                <c:pt idx="1171">
                  <c:v>47602</c:v>
                </c:pt>
                <c:pt idx="1172">
                  <c:v>47609</c:v>
                </c:pt>
                <c:pt idx="1173">
                  <c:v>47616</c:v>
                </c:pt>
                <c:pt idx="1174">
                  <c:v>47623</c:v>
                </c:pt>
                <c:pt idx="1175">
                  <c:v>47630</c:v>
                </c:pt>
                <c:pt idx="1176">
                  <c:v>47637</c:v>
                </c:pt>
                <c:pt idx="1177">
                  <c:v>47644</c:v>
                </c:pt>
                <c:pt idx="1178">
                  <c:v>47651</c:v>
                </c:pt>
                <c:pt idx="1179">
                  <c:v>47658</c:v>
                </c:pt>
                <c:pt idx="1180">
                  <c:v>47665</c:v>
                </c:pt>
                <c:pt idx="1181">
                  <c:v>47672</c:v>
                </c:pt>
                <c:pt idx="1182">
                  <c:v>47679</c:v>
                </c:pt>
                <c:pt idx="1183">
                  <c:v>47686</c:v>
                </c:pt>
                <c:pt idx="1184">
                  <c:v>47693</c:v>
                </c:pt>
                <c:pt idx="1185">
                  <c:v>47700</c:v>
                </c:pt>
                <c:pt idx="1186">
                  <c:v>47707</c:v>
                </c:pt>
                <c:pt idx="1187">
                  <c:v>47714</c:v>
                </c:pt>
                <c:pt idx="1188">
                  <c:v>47721</c:v>
                </c:pt>
                <c:pt idx="1189">
                  <c:v>47728</c:v>
                </c:pt>
                <c:pt idx="1190">
                  <c:v>47735</c:v>
                </c:pt>
                <c:pt idx="1191">
                  <c:v>47742</c:v>
                </c:pt>
                <c:pt idx="1192">
                  <c:v>47749</c:v>
                </c:pt>
                <c:pt idx="1193">
                  <c:v>47756</c:v>
                </c:pt>
                <c:pt idx="1194">
                  <c:v>47763</c:v>
                </c:pt>
                <c:pt idx="1195">
                  <c:v>47770</c:v>
                </c:pt>
                <c:pt idx="1196">
                  <c:v>47777</c:v>
                </c:pt>
                <c:pt idx="1197">
                  <c:v>47784</c:v>
                </c:pt>
                <c:pt idx="1198">
                  <c:v>47791</c:v>
                </c:pt>
                <c:pt idx="1199">
                  <c:v>47798</c:v>
                </c:pt>
                <c:pt idx="1200">
                  <c:v>47805</c:v>
                </c:pt>
                <c:pt idx="1201">
                  <c:v>47812</c:v>
                </c:pt>
                <c:pt idx="1202">
                  <c:v>47819</c:v>
                </c:pt>
                <c:pt idx="1203">
                  <c:v>47826</c:v>
                </c:pt>
                <c:pt idx="1204">
                  <c:v>47833</c:v>
                </c:pt>
                <c:pt idx="1205">
                  <c:v>47840</c:v>
                </c:pt>
                <c:pt idx="1206">
                  <c:v>47848</c:v>
                </c:pt>
                <c:pt idx="1207">
                  <c:v>47855</c:v>
                </c:pt>
                <c:pt idx="1208">
                  <c:v>47862</c:v>
                </c:pt>
                <c:pt idx="1209">
                  <c:v>47869</c:v>
                </c:pt>
                <c:pt idx="1210">
                  <c:v>47876</c:v>
                </c:pt>
                <c:pt idx="1211">
                  <c:v>47883</c:v>
                </c:pt>
                <c:pt idx="1212">
                  <c:v>47890</c:v>
                </c:pt>
                <c:pt idx="1213">
                  <c:v>47897</c:v>
                </c:pt>
                <c:pt idx="1214">
                  <c:v>47904</c:v>
                </c:pt>
                <c:pt idx="1215">
                  <c:v>47911</c:v>
                </c:pt>
                <c:pt idx="1216">
                  <c:v>47918</c:v>
                </c:pt>
                <c:pt idx="1217">
                  <c:v>47925</c:v>
                </c:pt>
                <c:pt idx="1218">
                  <c:v>47932</c:v>
                </c:pt>
                <c:pt idx="1219">
                  <c:v>47939</c:v>
                </c:pt>
                <c:pt idx="1220">
                  <c:v>47946</c:v>
                </c:pt>
                <c:pt idx="1221">
                  <c:v>47955</c:v>
                </c:pt>
                <c:pt idx="1222">
                  <c:v>47962</c:v>
                </c:pt>
                <c:pt idx="1223">
                  <c:v>47970</c:v>
                </c:pt>
                <c:pt idx="1224">
                  <c:v>47976</c:v>
                </c:pt>
                <c:pt idx="1225">
                  <c:v>47983</c:v>
                </c:pt>
                <c:pt idx="1226">
                  <c:v>47990</c:v>
                </c:pt>
                <c:pt idx="1227">
                  <c:v>47997</c:v>
                </c:pt>
                <c:pt idx="1228">
                  <c:v>48004</c:v>
                </c:pt>
                <c:pt idx="1229">
                  <c:v>48011</c:v>
                </c:pt>
                <c:pt idx="1230">
                  <c:v>48018</c:v>
                </c:pt>
                <c:pt idx="1231">
                  <c:v>48025</c:v>
                </c:pt>
                <c:pt idx="1232">
                  <c:v>48032</c:v>
                </c:pt>
                <c:pt idx="1233">
                  <c:v>48039</c:v>
                </c:pt>
                <c:pt idx="1234">
                  <c:v>48046</c:v>
                </c:pt>
                <c:pt idx="1235">
                  <c:v>48053</c:v>
                </c:pt>
                <c:pt idx="1236">
                  <c:v>48060</c:v>
                </c:pt>
                <c:pt idx="1237">
                  <c:v>48067</c:v>
                </c:pt>
                <c:pt idx="1238">
                  <c:v>48074</c:v>
                </c:pt>
                <c:pt idx="1239">
                  <c:v>48081</c:v>
                </c:pt>
                <c:pt idx="1240">
                  <c:v>48088</c:v>
                </c:pt>
                <c:pt idx="1241">
                  <c:v>48095</c:v>
                </c:pt>
                <c:pt idx="1242">
                  <c:v>48102</c:v>
                </c:pt>
                <c:pt idx="1243">
                  <c:v>48109</c:v>
                </c:pt>
                <c:pt idx="1244">
                  <c:v>48116</c:v>
                </c:pt>
                <c:pt idx="1245">
                  <c:v>48123</c:v>
                </c:pt>
                <c:pt idx="1246">
                  <c:v>48130</c:v>
                </c:pt>
                <c:pt idx="1247">
                  <c:v>48137</c:v>
                </c:pt>
                <c:pt idx="1248">
                  <c:v>48144</c:v>
                </c:pt>
                <c:pt idx="1249">
                  <c:v>48151</c:v>
                </c:pt>
                <c:pt idx="1250">
                  <c:v>48158</c:v>
                </c:pt>
                <c:pt idx="1251">
                  <c:v>48165</c:v>
                </c:pt>
                <c:pt idx="1252">
                  <c:v>48172</c:v>
                </c:pt>
                <c:pt idx="1253">
                  <c:v>48179</c:v>
                </c:pt>
                <c:pt idx="1254">
                  <c:v>48186</c:v>
                </c:pt>
                <c:pt idx="1255">
                  <c:v>48193</c:v>
                </c:pt>
                <c:pt idx="1256">
                  <c:v>48200</c:v>
                </c:pt>
                <c:pt idx="1257">
                  <c:v>48211</c:v>
                </c:pt>
                <c:pt idx="1258">
                  <c:v>48215</c:v>
                </c:pt>
                <c:pt idx="1259">
                  <c:v>48221</c:v>
                </c:pt>
                <c:pt idx="1260">
                  <c:v>48228</c:v>
                </c:pt>
                <c:pt idx="1261">
                  <c:v>48235</c:v>
                </c:pt>
                <c:pt idx="1262">
                  <c:v>48242</c:v>
                </c:pt>
                <c:pt idx="1263">
                  <c:v>48249</c:v>
                </c:pt>
                <c:pt idx="1264">
                  <c:v>48256</c:v>
                </c:pt>
                <c:pt idx="1265">
                  <c:v>48263</c:v>
                </c:pt>
                <c:pt idx="1266">
                  <c:v>48270</c:v>
                </c:pt>
                <c:pt idx="1267">
                  <c:v>48277</c:v>
                </c:pt>
                <c:pt idx="1268">
                  <c:v>48284</c:v>
                </c:pt>
                <c:pt idx="1269">
                  <c:v>48291</c:v>
                </c:pt>
                <c:pt idx="1270">
                  <c:v>48298</c:v>
                </c:pt>
                <c:pt idx="1271">
                  <c:v>48305</c:v>
                </c:pt>
                <c:pt idx="1272">
                  <c:v>48312</c:v>
                </c:pt>
                <c:pt idx="1273">
                  <c:v>48319</c:v>
                </c:pt>
                <c:pt idx="1274">
                  <c:v>48326</c:v>
                </c:pt>
                <c:pt idx="1275">
                  <c:v>48333</c:v>
                </c:pt>
                <c:pt idx="1276">
                  <c:v>48340</c:v>
                </c:pt>
                <c:pt idx="1277">
                  <c:v>48347</c:v>
                </c:pt>
                <c:pt idx="1278">
                  <c:v>48354</c:v>
                </c:pt>
                <c:pt idx="1279">
                  <c:v>48361</c:v>
                </c:pt>
                <c:pt idx="1280">
                  <c:v>48368</c:v>
                </c:pt>
                <c:pt idx="1281">
                  <c:v>48375</c:v>
                </c:pt>
                <c:pt idx="1282">
                  <c:v>48382</c:v>
                </c:pt>
                <c:pt idx="1283">
                  <c:v>48389</c:v>
                </c:pt>
                <c:pt idx="1284">
                  <c:v>48396</c:v>
                </c:pt>
                <c:pt idx="1285">
                  <c:v>48403</c:v>
                </c:pt>
                <c:pt idx="1286">
                  <c:v>48410</c:v>
                </c:pt>
                <c:pt idx="1287">
                  <c:v>48417</c:v>
                </c:pt>
                <c:pt idx="1288">
                  <c:v>48424</c:v>
                </c:pt>
                <c:pt idx="1289">
                  <c:v>48431</c:v>
                </c:pt>
                <c:pt idx="1290">
                  <c:v>48438</c:v>
                </c:pt>
                <c:pt idx="1291">
                  <c:v>48445</c:v>
                </c:pt>
                <c:pt idx="1292">
                  <c:v>48452</c:v>
                </c:pt>
                <c:pt idx="1293">
                  <c:v>48459</c:v>
                </c:pt>
                <c:pt idx="1294">
                  <c:v>48466</c:v>
                </c:pt>
                <c:pt idx="1295">
                  <c:v>48473</c:v>
                </c:pt>
                <c:pt idx="1296">
                  <c:v>48480</c:v>
                </c:pt>
                <c:pt idx="1297">
                  <c:v>48487</c:v>
                </c:pt>
                <c:pt idx="1298">
                  <c:v>48494</c:v>
                </c:pt>
                <c:pt idx="1299">
                  <c:v>48501</c:v>
                </c:pt>
                <c:pt idx="1300">
                  <c:v>48508</c:v>
                </c:pt>
                <c:pt idx="1301">
                  <c:v>48515</c:v>
                </c:pt>
                <c:pt idx="1302">
                  <c:v>48522</c:v>
                </c:pt>
                <c:pt idx="1303">
                  <c:v>48529</c:v>
                </c:pt>
                <c:pt idx="1304">
                  <c:v>48536</c:v>
                </c:pt>
                <c:pt idx="1305">
                  <c:v>48543</c:v>
                </c:pt>
                <c:pt idx="1306">
                  <c:v>48550</c:v>
                </c:pt>
                <c:pt idx="1307">
                  <c:v>48557</c:v>
                </c:pt>
                <c:pt idx="1308">
                  <c:v>48564</c:v>
                </c:pt>
                <c:pt idx="1309">
                  <c:v>48571</c:v>
                </c:pt>
                <c:pt idx="1310">
                  <c:v>48578</c:v>
                </c:pt>
                <c:pt idx="1311">
                  <c:v>48585</c:v>
                </c:pt>
                <c:pt idx="1312">
                  <c:v>48592</c:v>
                </c:pt>
                <c:pt idx="1313">
                  <c:v>48599</c:v>
                </c:pt>
                <c:pt idx="1314">
                  <c:v>48606</c:v>
                </c:pt>
                <c:pt idx="1315">
                  <c:v>48613</c:v>
                </c:pt>
                <c:pt idx="1316">
                  <c:v>48620</c:v>
                </c:pt>
                <c:pt idx="1317">
                  <c:v>48627</c:v>
                </c:pt>
                <c:pt idx="1318">
                  <c:v>48634</c:v>
                </c:pt>
                <c:pt idx="1319">
                  <c:v>48641</c:v>
                </c:pt>
                <c:pt idx="1320">
                  <c:v>48648</c:v>
                </c:pt>
                <c:pt idx="1321">
                  <c:v>48655</c:v>
                </c:pt>
                <c:pt idx="1322">
                  <c:v>48662</c:v>
                </c:pt>
                <c:pt idx="1323">
                  <c:v>48669</c:v>
                </c:pt>
                <c:pt idx="1324">
                  <c:v>48676</c:v>
                </c:pt>
                <c:pt idx="1325">
                  <c:v>48683</c:v>
                </c:pt>
                <c:pt idx="1326">
                  <c:v>48690</c:v>
                </c:pt>
                <c:pt idx="1327">
                  <c:v>48697</c:v>
                </c:pt>
                <c:pt idx="1328">
                  <c:v>48704</c:v>
                </c:pt>
                <c:pt idx="1329">
                  <c:v>48711</c:v>
                </c:pt>
                <c:pt idx="1330">
                  <c:v>48718</c:v>
                </c:pt>
                <c:pt idx="1331">
                  <c:v>48725</c:v>
                </c:pt>
                <c:pt idx="1332">
                  <c:v>48732</c:v>
                </c:pt>
                <c:pt idx="1333">
                  <c:v>48739</c:v>
                </c:pt>
                <c:pt idx="1334">
                  <c:v>48746</c:v>
                </c:pt>
                <c:pt idx="1335">
                  <c:v>48753</c:v>
                </c:pt>
                <c:pt idx="1336">
                  <c:v>48760</c:v>
                </c:pt>
                <c:pt idx="1337">
                  <c:v>48767</c:v>
                </c:pt>
                <c:pt idx="1338">
                  <c:v>48774</c:v>
                </c:pt>
                <c:pt idx="1339">
                  <c:v>48781</c:v>
                </c:pt>
                <c:pt idx="1340">
                  <c:v>48788</c:v>
                </c:pt>
                <c:pt idx="1341">
                  <c:v>48795</c:v>
                </c:pt>
                <c:pt idx="1342">
                  <c:v>48802</c:v>
                </c:pt>
                <c:pt idx="1343">
                  <c:v>48809</c:v>
                </c:pt>
                <c:pt idx="1344">
                  <c:v>48816</c:v>
                </c:pt>
                <c:pt idx="1345">
                  <c:v>48823</c:v>
                </c:pt>
                <c:pt idx="1346">
                  <c:v>48830</c:v>
                </c:pt>
                <c:pt idx="1347">
                  <c:v>48837</c:v>
                </c:pt>
                <c:pt idx="1348">
                  <c:v>48844</c:v>
                </c:pt>
                <c:pt idx="1349">
                  <c:v>48851</c:v>
                </c:pt>
                <c:pt idx="1350">
                  <c:v>48858</c:v>
                </c:pt>
                <c:pt idx="1351">
                  <c:v>48865</c:v>
                </c:pt>
                <c:pt idx="1352">
                  <c:v>48872</c:v>
                </c:pt>
                <c:pt idx="1353">
                  <c:v>48879</c:v>
                </c:pt>
                <c:pt idx="1354">
                  <c:v>48886</c:v>
                </c:pt>
                <c:pt idx="1355">
                  <c:v>48893</c:v>
                </c:pt>
                <c:pt idx="1356">
                  <c:v>48900</c:v>
                </c:pt>
                <c:pt idx="1357">
                  <c:v>48907</c:v>
                </c:pt>
                <c:pt idx="1358">
                  <c:v>48914</c:v>
                </c:pt>
                <c:pt idx="1359">
                  <c:v>48921</c:v>
                </c:pt>
                <c:pt idx="1360">
                  <c:v>48928</c:v>
                </c:pt>
                <c:pt idx="1361">
                  <c:v>48935</c:v>
                </c:pt>
                <c:pt idx="1362">
                  <c:v>48942</c:v>
                </c:pt>
                <c:pt idx="1363">
                  <c:v>48949</c:v>
                </c:pt>
                <c:pt idx="1364">
                  <c:v>48956</c:v>
                </c:pt>
                <c:pt idx="1365">
                  <c:v>48963</c:v>
                </c:pt>
                <c:pt idx="1366">
                  <c:v>48970</c:v>
                </c:pt>
                <c:pt idx="1367">
                  <c:v>48977</c:v>
                </c:pt>
                <c:pt idx="1368">
                  <c:v>48984</c:v>
                </c:pt>
                <c:pt idx="1369">
                  <c:v>48991</c:v>
                </c:pt>
                <c:pt idx="1370">
                  <c:v>48998</c:v>
                </c:pt>
                <c:pt idx="1371">
                  <c:v>49005</c:v>
                </c:pt>
                <c:pt idx="1372">
                  <c:v>49012</c:v>
                </c:pt>
                <c:pt idx="1373">
                  <c:v>49019</c:v>
                </c:pt>
                <c:pt idx="1374">
                  <c:v>49026</c:v>
                </c:pt>
                <c:pt idx="1375">
                  <c:v>49033</c:v>
                </c:pt>
                <c:pt idx="1376">
                  <c:v>49040</c:v>
                </c:pt>
                <c:pt idx="1377">
                  <c:v>49047</c:v>
                </c:pt>
                <c:pt idx="1378">
                  <c:v>49054</c:v>
                </c:pt>
                <c:pt idx="1379">
                  <c:v>49061</c:v>
                </c:pt>
                <c:pt idx="1380">
                  <c:v>49068</c:v>
                </c:pt>
                <c:pt idx="1381">
                  <c:v>49075</c:v>
                </c:pt>
                <c:pt idx="1382">
                  <c:v>49082</c:v>
                </c:pt>
                <c:pt idx="1383">
                  <c:v>49089</c:v>
                </c:pt>
                <c:pt idx="1384">
                  <c:v>49096</c:v>
                </c:pt>
                <c:pt idx="1385">
                  <c:v>49103</c:v>
                </c:pt>
                <c:pt idx="1386">
                  <c:v>49110</c:v>
                </c:pt>
                <c:pt idx="1387">
                  <c:v>49117</c:v>
                </c:pt>
                <c:pt idx="1388">
                  <c:v>49124</c:v>
                </c:pt>
                <c:pt idx="1389">
                  <c:v>49131</c:v>
                </c:pt>
                <c:pt idx="1390">
                  <c:v>49138</c:v>
                </c:pt>
                <c:pt idx="1391">
                  <c:v>49145</c:v>
                </c:pt>
                <c:pt idx="1392">
                  <c:v>49152</c:v>
                </c:pt>
                <c:pt idx="1393">
                  <c:v>49159</c:v>
                </c:pt>
                <c:pt idx="1394">
                  <c:v>49166</c:v>
                </c:pt>
                <c:pt idx="1395">
                  <c:v>49173</c:v>
                </c:pt>
                <c:pt idx="1396">
                  <c:v>49180</c:v>
                </c:pt>
                <c:pt idx="1397">
                  <c:v>49187</c:v>
                </c:pt>
                <c:pt idx="1398">
                  <c:v>49194</c:v>
                </c:pt>
                <c:pt idx="1399">
                  <c:v>49201</c:v>
                </c:pt>
                <c:pt idx="1400">
                  <c:v>49208</c:v>
                </c:pt>
                <c:pt idx="1401">
                  <c:v>49215</c:v>
                </c:pt>
                <c:pt idx="1402">
                  <c:v>49222</c:v>
                </c:pt>
                <c:pt idx="1403">
                  <c:v>49229</c:v>
                </c:pt>
                <c:pt idx="1404">
                  <c:v>49236</c:v>
                </c:pt>
                <c:pt idx="1405">
                  <c:v>49243</c:v>
                </c:pt>
                <c:pt idx="1406">
                  <c:v>49250</c:v>
                </c:pt>
                <c:pt idx="1407">
                  <c:v>49257</c:v>
                </c:pt>
                <c:pt idx="1408">
                  <c:v>49264</c:v>
                </c:pt>
                <c:pt idx="1409">
                  <c:v>49271</c:v>
                </c:pt>
                <c:pt idx="1410">
                  <c:v>49278</c:v>
                </c:pt>
                <c:pt idx="1411">
                  <c:v>49285</c:v>
                </c:pt>
                <c:pt idx="1412">
                  <c:v>49292</c:v>
                </c:pt>
                <c:pt idx="1413">
                  <c:v>49299</c:v>
                </c:pt>
                <c:pt idx="1414">
                  <c:v>49307</c:v>
                </c:pt>
                <c:pt idx="1415">
                  <c:v>49314</c:v>
                </c:pt>
                <c:pt idx="1416">
                  <c:v>49321</c:v>
                </c:pt>
                <c:pt idx="1417">
                  <c:v>49328</c:v>
                </c:pt>
                <c:pt idx="1418">
                  <c:v>49335</c:v>
                </c:pt>
                <c:pt idx="1419">
                  <c:v>49342</c:v>
                </c:pt>
                <c:pt idx="1420">
                  <c:v>49349</c:v>
                </c:pt>
                <c:pt idx="1421">
                  <c:v>49356</c:v>
                </c:pt>
                <c:pt idx="1422">
                  <c:v>49363</c:v>
                </c:pt>
                <c:pt idx="1423">
                  <c:v>49370</c:v>
                </c:pt>
                <c:pt idx="1424">
                  <c:v>49377</c:v>
                </c:pt>
                <c:pt idx="1425">
                  <c:v>49384</c:v>
                </c:pt>
                <c:pt idx="1426">
                  <c:v>49395</c:v>
                </c:pt>
                <c:pt idx="1427">
                  <c:v>49398</c:v>
                </c:pt>
                <c:pt idx="1428">
                  <c:v>49405</c:v>
                </c:pt>
                <c:pt idx="1429">
                  <c:v>49412</c:v>
                </c:pt>
                <c:pt idx="1430">
                  <c:v>49419</c:v>
                </c:pt>
                <c:pt idx="1431">
                  <c:v>49426</c:v>
                </c:pt>
                <c:pt idx="1432">
                  <c:v>49433</c:v>
                </c:pt>
                <c:pt idx="1433">
                  <c:v>49440</c:v>
                </c:pt>
                <c:pt idx="1434">
                  <c:v>49447</c:v>
                </c:pt>
                <c:pt idx="1435">
                  <c:v>49454</c:v>
                </c:pt>
                <c:pt idx="1436">
                  <c:v>49461</c:v>
                </c:pt>
                <c:pt idx="1437">
                  <c:v>49468</c:v>
                </c:pt>
                <c:pt idx="1438">
                  <c:v>49475</c:v>
                </c:pt>
                <c:pt idx="1439">
                  <c:v>49482</c:v>
                </c:pt>
                <c:pt idx="1440">
                  <c:v>49489</c:v>
                </c:pt>
                <c:pt idx="1441">
                  <c:v>49496</c:v>
                </c:pt>
                <c:pt idx="1442">
                  <c:v>49503</c:v>
                </c:pt>
                <c:pt idx="1443">
                  <c:v>49510</c:v>
                </c:pt>
                <c:pt idx="1444">
                  <c:v>49517</c:v>
                </c:pt>
                <c:pt idx="1445">
                  <c:v>49524</c:v>
                </c:pt>
                <c:pt idx="1446">
                  <c:v>49531</c:v>
                </c:pt>
                <c:pt idx="1447">
                  <c:v>49538</c:v>
                </c:pt>
                <c:pt idx="1448">
                  <c:v>49545</c:v>
                </c:pt>
                <c:pt idx="1449">
                  <c:v>49552</c:v>
                </c:pt>
                <c:pt idx="1450">
                  <c:v>49559</c:v>
                </c:pt>
                <c:pt idx="1451">
                  <c:v>49566</c:v>
                </c:pt>
                <c:pt idx="1452">
                  <c:v>49573</c:v>
                </c:pt>
                <c:pt idx="1453">
                  <c:v>49580</c:v>
                </c:pt>
                <c:pt idx="1454">
                  <c:v>49587</c:v>
                </c:pt>
                <c:pt idx="1455">
                  <c:v>49594</c:v>
                </c:pt>
                <c:pt idx="1456">
                  <c:v>49601</c:v>
                </c:pt>
                <c:pt idx="1457">
                  <c:v>49608</c:v>
                </c:pt>
                <c:pt idx="1458">
                  <c:v>49615</c:v>
                </c:pt>
                <c:pt idx="1459">
                  <c:v>49622</c:v>
                </c:pt>
                <c:pt idx="1460">
                  <c:v>49629</c:v>
                </c:pt>
                <c:pt idx="1461">
                  <c:v>49636</c:v>
                </c:pt>
                <c:pt idx="1462">
                  <c:v>49643</c:v>
                </c:pt>
                <c:pt idx="1463">
                  <c:v>49650</c:v>
                </c:pt>
                <c:pt idx="1464">
                  <c:v>49657</c:v>
                </c:pt>
                <c:pt idx="1465">
                  <c:v>49664</c:v>
                </c:pt>
                <c:pt idx="1466">
                  <c:v>49674</c:v>
                </c:pt>
                <c:pt idx="1467">
                  <c:v>49681</c:v>
                </c:pt>
                <c:pt idx="1468">
                  <c:v>49688</c:v>
                </c:pt>
                <c:pt idx="1469">
                  <c:v>49695</c:v>
                </c:pt>
                <c:pt idx="1470">
                  <c:v>49702</c:v>
                </c:pt>
                <c:pt idx="1471">
                  <c:v>49709</c:v>
                </c:pt>
                <c:pt idx="1472">
                  <c:v>49716</c:v>
                </c:pt>
                <c:pt idx="1473">
                  <c:v>49723</c:v>
                </c:pt>
                <c:pt idx="1474">
                  <c:v>49730</c:v>
                </c:pt>
                <c:pt idx="1475">
                  <c:v>49737</c:v>
                </c:pt>
                <c:pt idx="1476">
                  <c:v>49744</c:v>
                </c:pt>
                <c:pt idx="1477">
                  <c:v>49751</c:v>
                </c:pt>
                <c:pt idx="1478">
                  <c:v>49758</c:v>
                </c:pt>
                <c:pt idx="1479">
                  <c:v>49765</c:v>
                </c:pt>
                <c:pt idx="1480">
                  <c:v>49772</c:v>
                </c:pt>
                <c:pt idx="1481">
                  <c:v>49781</c:v>
                </c:pt>
                <c:pt idx="1482">
                  <c:v>49786</c:v>
                </c:pt>
                <c:pt idx="1483">
                  <c:v>49793</c:v>
                </c:pt>
                <c:pt idx="1484">
                  <c:v>49801</c:v>
                </c:pt>
                <c:pt idx="1485">
                  <c:v>49808</c:v>
                </c:pt>
                <c:pt idx="1486">
                  <c:v>49815</c:v>
                </c:pt>
                <c:pt idx="1487">
                  <c:v>49822</c:v>
                </c:pt>
                <c:pt idx="1488">
                  <c:v>49829</c:v>
                </c:pt>
                <c:pt idx="1489">
                  <c:v>49836</c:v>
                </c:pt>
                <c:pt idx="1490">
                  <c:v>49843</c:v>
                </c:pt>
                <c:pt idx="1491">
                  <c:v>49850</c:v>
                </c:pt>
                <c:pt idx="1492">
                  <c:v>49857</c:v>
                </c:pt>
                <c:pt idx="1493">
                  <c:v>49864</c:v>
                </c:pt>
                <c:pt idx="1494">
                  <c:v>49871</c:v>
                </c:pt>
                <c:pt idx="1495">
                  <c:v>49878</c:v>
                </c:pt>
                <c:pt idx="1496">
                  <c:v>49885</c:v>
                </c:pt>
                <c:pt idx="1497">
                  <c:v>49892</c:v>
                </c:pt>
                <c:pt idx="1498">
                  <c:v>49899</c:v>
                </c:pt>
                <c:pt idx="1499">
                  <c:v>49906</c:v>
                </c:pt>
                <c:pt idx="1500">
                  <c:v>49913</c:v>
                </c:pt>
                <c:pt idx="1501">
                  <c:v>49920</c:v>
                </c:pt>
                <c:pt idx="1502">
                  <c:v>49927</c:v>
                </c:pt>
                <c:pt idx="1503">
                  <c:v>49934</c:v>
                </c:pt>
                <c:pt idx="1504">
                  <c:v>49941</c:v>
                </c:pt>
                <c:pt idx="1505">
                  <c:v>49948</c:v>
                </c:pt>
                <c:pt idx="1506">
                  <c:v>49955</c:v>
                </c:pt>
                <c:pt idx="1507">
                  <c:v>49962</c:v>
                </c:pt>
                <c:pt idx="1508">
                  <c:v>49969</c:v>
                </c:pt>
                <c:pt idx="1509">
                  <c:v>49976</c:v>
                </c:pt>
                <c:pt idx="1510">
                  <c:v>49983</c:v>
                </c:pt>
                <c:pt idx="1511">
                  <c:v>49990</c:v>
                </c:pt>
                <c:pt idx="1512">
                  <c:v>49997</c:v>
                </c:pt>
                <c:pt idx="1513">
                  <c:v>50004</c:v>
                </c:pt>
                <c:pt idx="1514">
                  <c:v>50011</c:v>
                </c:pt>
                <c:pt idx="1515">
                  <c:v>50018</c:v>
                </c:pt>
                <c:pt idx="1516">
                  <c:v>50025</c:v>
                </c:pt>
                <c:pt idx="1517">
                  <c:v>50032</c:v>
                </c:pt>
                <c:pt idx="1518">
                  <c:v>50040</c:v>
                </c:pt>
                <c:pt idx="1519">
                  <c:v>50047</c:v>
                </c:pt>
                <c:pt idx="1520">
                  <c:v>50054</c:v>
                </c:pt>
                <c:pt idx="1521">
                  <c:v>50061</c:v>
                </c:pt>
                <c:pt idx="1522">
                  <c:v>50068</c:v>
                </c:pt>
                <c:pt idx="1523">
                  <c:v>50075</c:v>
                </c:pt>
                <c:pt idx="1524">
                  <c:v>50082</c:v>
                </c:pt>
                <c:pt idx="1525">
                  <c:v>50089</c:v>
                </c:pt>
                <c:pt idx="1526">
                  <c:v>50096</c:v>
                </c:pt>
                <c:pt idx="1527">
                  <c:v>50103</c:v>
                </c:pt>
                <c:pt idx="1528">
                  <c:v>50110</c:v>
                </c:pt>
                <c:pt idx="1529">
                  <c:v>50117</c:v>
                </c:pt>
                <c:pt idx="1530">
                  <c:v>50124</c:v>
                </c:pt>
                <c:pt idx="1531">
                  <c:v>50131</c:v>
                </c:pt>
                <c:pt idx="1532">
                  <c:v>50139</c:v>
                </c:pt>
                <c:pt idx="1533">
                  <c:v>50146</c:v>
                </c:pt>
                <c:pt idx="1534">
                  <c:v>50153</c:v>
                </c:pt>
                <c:pt idx="1535">
                  <c:v>50160</c:v>
                </c:pt>
                <c:pt idx="1536">
                  <c:v>50167</c:v>
                </c:pt>
                <c:pt idx="1537">
                  <c:v>50174</c:v>
                </c:pt>
                <c:pt idx="1538">
                  <c:v>50181</c:v>
                </c:pt>
                <c:pt idx="1539">
                  <c:v>50188</c:v>
                </c:pt>
                <c:pt idx="1540">
                  <c:v>50195</c:v>
                </c:pt>
                <c:pt idx="1541">
                  <c:v>50202</c:v>
                </c:pt>
                <c:pt idx="1542">
                  <c:v>50209</c:v>
                </c:pt>
                <c:pt idx="1543">
                  <c:v>50216</c:v>
                </c:pt>
                <c:pt idx="1544">
                  <c:v>50223</c:v>
                </c:pt>
                <c:pt idx="1545">
                  <c:v>50230</c:v>
                </c:pt>
                <c:pt idx="1546">
                  <c:v>50237</c:v>
                </c:pt>
                <c:pt idx="1547">
                  <c:v>50244</c:v>
                </c:pt>
                <c:pt idx="1548">
                  <c:v>50251</c:v>
                </c:pt>
                <c:pt idx="1549">
                  <c:v>50258</c:v>
                </c:pt>
                <c:pt idx="1550">
                  <c:v>50265</c:v>
                </c:pt>
                <c:pt idx="1551">
                  <c:v>50272</c:v>
                </c:pt>
                <c:pt idx="1552">
                  <c:v>50279</c:v>
                </c:pt>
                <c:pt idx="1553">
                  <c:v>50286</c:v>
                </c:pt>
                <c:pt idx="1554">
                  <c:v>50293</c:v>
                </c:pt>
                <c:pt idx="1555">
                  <c:v>50300</c:v>
                </c:pt>
                <c:pt idx="1556">
                  <c:v>50307</c:v>
                </c:pt>
                <c:pt idx="1557">
                  <c:v>50314</c:v>
                </c:pt>
                <c:pt idx="1558">
                  <c:v>50321</c:v>
                </c:pt>
                <c:pt idx="1559">
                  <c:v>50328</c:v>
                </c:pt>
                <c:pt idx="1560">
                  <c:v>50335</c:v>
                </c:pt>
                <c:pt idx="1561">
                  <c:v>50342</c:v>
                </c:pt>
                <c:pt idx="1562">
                  <c:v>50349</c:v>
                </c:pt>
                <c:pt idx="1563">
                  <c:v>50356</c:v>
                </c:pt>
                <c:pt idx="1564">
                  <c:v>50363</c:v>
                </c:pt>
                <c:pt idx="1565">
                  <c:v>50370</c:v>
                </c:pt>
                <c:pt idx="1566">
                  <c:v>50377</c:v>
                </c:pt>
                <c:pt idx="1567">
                  <c:v>50384</c:v>
                </c:pt>
                <c:pt idx="1568">
                  <c:v>50391</c:v>
                </c:pt>
                <c:pt idx="1569">
                  <c:v>50398</c:v>
                </c:pt>
                <c:pt idx="1570">
                  <c:v>50405</c:v>
                </c:pt>
                <c:pt idx="1571">
                  <c:v>50412</c:v>
                </c:pt>
                <c:pt idx="1572">
                  <c:v>50419</c:v>
                </c:pt>
                <c:pt idx="1573">
                  <c:v>50426</c:v>
                </c:pt>
                <c:pt idx="1574">
                  <c:v>50433</c:v>
                </c:pt>
                <c:pt idx="1575">
                  <c:v>50440</c:v>
                </c:pt>
                <c:pt idx="1576">
                  <c:v>50447</c:v>
                </c:pt>
                <c:pt idx="1577">
                  <c:v>50454</c:v>
                </c:pt>
                <c:pt idx="1578">
                  <c:v>50461</c:v>
                </c:pt>
                <c:pt idx="1579">
                  <c:v>50468</c:v>
                </c:pt>
                <c:pt idx="1580">
                  <c:v>50475</c:v>
                </c:pt>
                <c:pt idx="1581">
                  <c:v>50482</c:v>
                </c:pt>
                <c:pt idx="1582">
                  <c:v>50489</c:v>
                </c:pt>
                <c:pt idx="1583">
                  <c:v>50496</c:v>
                </c:pt>
                <c:pt idx="1584">
                  <c:v>50503</c:v>
                </c:pt>
                <c:pt idx="1585">
                  <c:v>50510</c:v>
                </c:pt>
                <c:pt idx="1586">
                  <c:v>50517</c:v>
                </c:pt>
                <c:pt idx="1587">
                  <c:v>50524</c:v>
                </c:pt>
                <c:pt idx="1588">
                  <c:v>50531</c:v>
                </c:pt>
                <c:pt idx="1589">
                  <c:v>50538</c:v>
                </c:pt>
                <c:pt idx="1590">
                  <c:v>50545</c:v>
                </c:pt>
                <c:pt idx="1591">
                  <c:v>50552</c:v>
                </c:pt>
                <c:pt idx="1592">
                  <c:v>50559</c:v>
                </c:pt>
                <c:pt idx="1593">
                  <c:v>50566</c:v>
                </c:pt>
                <c:pt idx="1594">
                  <c:v>50573</c:v>
                </c:pt>
                <c:pt idx="1595">
                  <c:v>50580</c:v>
                </c:pt>
                <c:pt idx="1596">
                  <c:v>50587</c:v>
                </c:pt>
                <c:pt idx="1597">
                  <c:v>50594</c:v>
                </c:pt>
                <c:pt idx="1598">
                  <c:v>50601</c:v>
                </c:pt>
                <c:pt idx="1599">
                  <c:v>50608</c:v>
                </c:pt>
                <c:pt idx="1600">
                  <c:v>50615</c:v>
                </c:pt>
                <c:pt idx="1601">
                  <c:v>50622</c:v>
                </c:pt>
                <c:pt idx="1602">
                  <c:v>50629</c:v>
                </c:pt>
                <c:pt idx="1603">
                  <c:v>50636</c:v>
                </c:pt>
                <c:pt idx="1604">
                  <c:v>50643</c:v>
                </c:pt>
                <c:pt idx="1605">
                  <c:v>50650</c:v>
                </c:pt>
                <c:pt idx="1606">
                  <c:v>50657</c:v>
                </c:pt>
                <c:pt idx="1607">
                  <c:v>50664</c:v>
                </c:pt>
                <c:pt idx="1608">
                  <c:v>50671</c:v>
                </c:pt>
                <c:pt idx="1609">
                  <c:v>50678</c:v>
                </c:pt>
                <c:pt idx="1610">
                  <c:v>50685</c:v>
                </c:pt>
                <c:pt idx="1611">
                  <c:v>50692</c:v>
                </c:pt>
                <c:pt idx="1612">
                  <c:v>50699</c:v>
                </c:pt>
                <c:pt idx="1613">
                  <c:v>50706</c:v>
                </c:pt>
                <c:pt idx="1614">
                  <c:v>50713</c:v>
                </c:pt>
                <c:pt idx="1615">
                  <c:v>50720</c:v>
                </c:pt>
                <c:pt idx="1616">
                  <c:v>50727</c:v>
                </c:pt>
                <c:pt idx="1617">
                  <c:v>50734</c:v>
                </c:pt>
                <c:pt idx="1618">
                  <c:v>50741</c:v>
                </c:pt>
                <c:pt idx="1619">
                  <c:v>50748</c:v>
                </c:pt>
                <c:pt idx="1620">
                  <c:v>50755</c:v>
                </c:pt>
                <c:pt idx="1621">
                  <c:v>50762</c:v>
                </c:pt>
                <c:pt idx="1622">
                  <c:v>50769</c:v>
                </c:pt>
                <c:pt idx="1623">
                  <c:v>50776</c:v>
                </c:pt>
                <c:pt idx="1624">
                  <c:v>50783</c:v>
                </c:pt>
                <c:pt idx="1625">
                  <c:v>50790</c:v>
                </c:pt>
                <c:pt idx="1626">
                  <c:v>50797</c:v>
                </c:pt>
                <c:pt idx="1627">
                  <c:v>50804</c:v>
                </c:pt>
                <c:pt idx="1628">
                  <c:v>50811</c:v>
                </c:pt>
                <c:pt idx="1629">
                  <c:v>50818</c:v>
                </c:pt>
                <c:pt idx="1630">
                  <c:v>50825</c:v>
                </c:pt>
                <c:pt idx="1631">
                  <c:v>50832</c:v>
                </c:pt>
                <c:pt idx="1632">
                  <c:v>50839</c:v>
                </c:pt>
                <c:pt idx="1633">
                  <c:v>50846</c:v>
                </c:pt>
                <c:pt idx="1634">
                  <c:v>50853</c:v>
                </c:pt>
                <c:pt idx="1635">
                  <c:v>50860</c:v>
                </c:pt>
                <c:pt idx="1636">
                  <c:v>50867</c:v>
                </c:pt>
                <c:pt idx="1637">
                  <c:v>50874</c:v>
                </c:pt>
                <c:pt idx="1638">
                  <c:v>50881</c:v>
                </c:pt>
                <c:pt idx="1639">
                  <c:v>50888</c:v>
                </c:pt>
                <c:pt idx="1640">
                  <c:v>50895</c:v>
                </c:pt>
                <c:pt idx="1641">
                  <c:v>50902</c:v>
                </c:pt>
                <c:pt idx="1642">
                  <c:v>50909</c:v>
                </c:pt>
                <c:pt idx="1643">
                  <c:v>50916</c:v>
                </c:pt>
                <c:pt idx="1644">
                  <c:v>50923</c:v>
                </c:pt>
                <c:pt idx="1645">
                  <c:v>50930</c:v>
                </c:pt>
                <c:pt idx="1646">
                  <c:v>50937</c:v>
                </c:pt>
                <c:pt idx="1647">
                  <c:v>50944</c:v>
                </c:pt>
                <c:pt idx="1648">
                  <c:v>50951</c:v>
                </c:pt>
                <c:pt idx="1649">
                  <c:v>50958</c:v>
                </c:pt>
                <c:pt idx="1650">
                  <c:v>50965</c:v>
                </c:pt>
                <c:pt idx="1651">
                  <c:v>50972</c:v>
                </c:pt>
                <c:pt idx="1652">
                  <c:v>50979</c:v>
                </c:pt>
                <c:pt idx="1653">
                  <c:v>50986</c:v>
                </c:pt>
                <c:pt idx="1654">
                  <c:v>50993</c:v>
                </c:pt>
                <c:pt idx="1655">
                  <c:v>51000</c:v>
                </c:pt>
                <c:pt idx="1656">
                  <c:v>51007</c:v>
                </c:pt>
                <c:pt idx="1657">
                  <c:v>51014</c:v>
                </c:pt>
                <c:pt idx="1658">
                  <c:v>51021</c:v>
                </c:pt>
                <c:pt idx="1659">
                  <c:v>51028</c:v>
                </c:pt>
                <c:pt idx="1660">
                  <c:v>51035</c:v>
                </c:pt>
                <c:pt idx="1661">
                  <c:v>51042</c:v>
                </c:pt>
                <c:pt idx="1662">
                  <c:v>51049</c:v>
                </c:pt>
                <c:pt idx="1663">
                  <c:v>51056</c:v>
                </c:pt>
                <c:pt idx="1664">
                  <c:v>51063</c:v>
                </c:pt>
                <c:pt idx="1665">
                  <c:v>51070</c:v>
                </c:pt>
                <c:pt idx="1666">
                  <c:v>51077</c:v>
                </c:pt>
                <c:pt idx="1667">
                  <c:v>51084</c:v>
                </c:pt>
                <c:pt idx="1668">
                  <c:v>51091</c:v>
                </c:pt>
                <c:pt idx="1669">
                  <c:v>51098</c:v>
                </c:pt>
                <c:pt idx="1670">
                  <c:v>51105</c:v>
                </c:pt>
                <c:pt idx="1671">
                  <c:v>51112</c:v>
                </c:pt>
                <c:pt idx="1672">
                  <c:v>51119</c:v>
                </c:pt>
                <c:pt idx="1673">
                  <c:v>51126</c:v>
                </c:pt>
                <c:pt idx="1674">
                  <c:v>51133</c:v>
                </c:pt>
                <c:pt idx="1675">
                  <c:v>51140</c:v>
                </c:pt>
                <c:pt idx="1676">
                  <c:v>51147</c:v>
                </c:pt>
                <c:pt idx="1677">
                  <c:v>51154</c:v>
                </c:pt>
                <c:pt idx="1678">
                  <c:v>51161</c:v>
                </c:pt>
                <c:pt idx="1679">
                  <c:v>51168</c:v>
                </c:pt>
                <c:pt idx="1680">
                  <c:v>51175</c:v>
                </c:pt>
                <c:pt idx="1681">
                  <c:v>51182</c:v>
                </c:pt>
                <c:pt idx="1682">
                  <c:v>51189</c:v>
                </c:pt>
                <c:pt idx="1683">
                  <c:v>51196</c:v>
                </c:pt>
                <c:pt idx="1684">
                  <c:v>51203</c:v>
                </c:pt>
                <c:pt idx="1685">
                  <c:v>51210</c:v>
                </c:pt>
                <c:pt idx="1686">
                  <c:v>51217</c:v>
                </c:pt>
                <c:pt idx="1687">
                  <c:v>51224</c:v>
                </c:pt>
                <c:pt idx="1688">
                  <c:v>51231</c:v>
                </c:pt>
                <c:pt idx="1689">
                  <c:v>51238</c:v>
                </c:pt>
                <c:pt idx="1690">
                  <c:v>51245</c:v>
                </c:pt>
                <c:pt idx="1691">
                  <c:v>51252</c:v>
                </c:pt>
                <c:pt idx="1692">
                  <c:v>51260</c:v>
                </c:pt>
                <c:pt idx="1693">
                  <c:v>51267</c:v>
                </c:pt>
                <c:pt idx="1694">
                  <c:v>51274</c:v>
                </c:pt>
                <c:pt idx="1695">
                  <c:v>51281</c:v>
                </c:pt>
                <c:pt idx="1696">
                  <c:v>51288</c:v>
                </c:pt>
                <c:pt idx="1697">
                  <c:v>51295</c:v>
                </c:pt>
                <c:pt idx="1698">
                  <c:v>51302</c:v>
                </c:pt>
                <c:pt idx="1699">
                  <c:v>51309</c:v>
                </c:pt>
                <c:pt idx="1700">
                  <c:v>51316</c:v>
                </c:pt>
                <c:pt idx="1701">
                  <c:v>51323</c:v>
                </c:pt>
                <c:pt idx="1702">
                  <c:v>51330</c:v>
                </c:pt>
                <c:pt idx="1703">
                  <c:v>51337</c:v>
                </c:pt>
                <c:pt idx="1704">
                  <c:v>51344</c:v>
                </c:pt>
                <c:pt idx="1705">
                  <c:v>51351</c:v>
                </c:pt>
                <c:pt idx="1706">
                  <c:v>51358</c:v>
                </c:pt>
                <c:pt idx="1707">
                  <c:v>51365</c:v>
                </c:pt>
                <c:pt idx="1708">
                  <c:v>51372</c:v>
                </c:pt>
                <c:pt idx="1709">
                  <c:v>51379</c:v>
                </c:pt>
                <c:pt idx="1710">
                  <c:v>51386</c:v>
                </c:pt>
                <c:pt idx="1711">
                  <c:v>51393</c:v>
                </c:pt>
                <c:pt idx="1712">
                  <c:v>51400</c:v>
                </c:pt>
                <c:pt idx="1713">
                  <c:v>51407</c:v>
                </c:pt>
                <c:pt idx="1714">
                  <c:v>51414</c:v>
                </c:pt>
                <c:pt idx="1715">
                  <c:v>51421</c:v>
                </c:pt>
                <c:pt idx="1716">
                  <c:v>51428</c:v>
                </c:pt>
                <c:pt idx="1717">
                  <c:v>51435</c:v>
                </c:pt>
                <c:pt idx="1718">
                  <c:v>51442</c:v>
                </c:pt>
                <c:pt idx="1719">
                  <c:v>51449</c:v>
                </c:pt>
                <c:pt idx="1720">
                  <c:v>51456</c:v>
                </c:pt>
                <c:pt idx="1721">
                  <c:v>51463</c:v>
                </c:pt>
                <c:pt idx="1722">
                  <c:v>51470</c:v>
                </c:pt>
                <c:pt idx="1723">
                  <c:v>51477</c:v>
                </c:pt>
                <c:pt idx="1724">
                  <c:v>51484</c:v>
                </c:pt>
                <c:pt idx="1725">
                  <c:v>51491</c:v>
                </c:pt>
                <c:pt idx="1726">
                  <c:v>51501</c:v>
                </c:pt>
                <c:pt idx="1727">
                  <c:v>51508</c:v>
                </c:pt>
                <c:pt idx="1728">
                  <c:v>51515</c:v>
                </c:pt>
                <c:pt idx="1729">
                  <c:v>51522</c:v>
                </c:pt>
                <c:pt idx="1730">
                  <c:v>51529</c:v>
                </c:pt>
                <c:pt idx="1731">
                  <c:v>51536</c:v>
                </c:pt>
                <c:pt idx="1732">
                  <c:v>51543</c:v>
                </c:pt>
                <c:pt idx="1733">
                  <c:v>51550</c:v>
                </c:pt>
                <c:pt idx="1734">
                  <c:v>51557</c:v>
                </c:pt>
                <c:pt idx="1735">
                  <c:v>51564</c:v>
                </c:pt>
                <c:pt idx="1736">
                  <c:v>51571</c:v>
                </c:pt>
                <c:pt idx="1737">
                  <c:v>51578</c:v>
                </c:pt>
                <c:pt idx="1738">
                  <c:v>51585</c:v>
                </c:pt>
                <c:pt idx="1739">
                  <c:v>51592</c:v>
                </c:pt>
                <c:pt idx="1740">
                  <c:v>51599</c:v>
                </c:pt>
                <c:pt idx="1741">
                  <c:v>51606</c:v>
                </c:pt>
                <c:pt idx="1742">
                  <c:v>51615</c:v>
                </c:pt>
                <c:pt idx="1743">
                  <c:v>51620</c:v>
                </c:pt>
                <c:pt idx="1744">
                  <c:v>51627</c:v>
                </c:pt>
                <c:pt idx="1745">
                  <c:v>51634</c:v>
                </c:pt>
                <c:pt idx="1746">
                  <c:v>51641</c:v>
                </c:pt>
                <c:pt idx="1747">
                  <c:v>51648</c:v>
                </c:pt>
                <c:pt idx="1748">
                  <c:v>51655</c:v>
                </c:pt>
                <c:pt idx="1749">
                  <c:v>51662</c:v>
                </c:pt>
                <c:pt idx="1750">
                  <c:v>51669</c:v>
                </c:pt>
                <c:pt idx="1751">
                  <c:v>51676</c:v>
                </c:pt>
                <c:pt idx="1752">
                  <c:v>51683</c:v>
                </c:pt>
                <c:pt idx="1753">
                  <c:v>51690</c:v>
                </c:pt>
                <c:pt idx="1754">
                  <c:v>51697</c:v>
                </c:pt>
                <c:pt idx="1755">
                  <c:v>51704</c:v>
                </c:pt>
                <c:pt idx="1756">
                  <c:v>51711</c:v>
                </c:pt>
                <c:pt idx="1757">
                  <c:v>51718</c:v>
                </c:pt>
                <c:pt idx="1758">
                  <c:v>51725</c:v>
                </c:pt>
                <c:pt idx="1759">
                  <c:v>51732</c:v>
                </c:pt>
                <c:pt idx="1760">
                  <c:v>51739</c:v>
                </c:pt>
                <c:pt idx="1761">
                  <c:v>51746</c:v>
                </c:pt>
                <c:pt idx="1762">
                  <c:v>51753</c:v>
                </c:pt>
                <c:pt idx="1763">
                  <c:v>51760</c:v>
                </c:pt>
                <c:pt idx="1764">
                  <c:v>51767</c:v>
                </c:pt>
                <c:pt idx="1765">
                  <c:v>51774</c:v>
                </c:pt>
                <c:pt idx="1766">
                  <c:v>51781</c:v>
                </c:pt>
                <c:pt idx="1767">
                  <c:v>51788</c:v>
                </c:pt>
                <c:pt idx="1768">
                  <c:v>51795</c:v>
                </c:pt>
                <c:pt idx="1769">
                  <c:v>51802</c:v>
                </c:pt>
                <c:pt idx="1770">
                  <c:v>51809</c:v>
                </c:pt>
                <c:pt idx="1771">
                  <c:v>51816</c:v>
                </c:pt>
                <c:pt idx="1772">
                  <c:v>51823</c:v>
                </c:pt>
                <c:pt idx="1773">
                  <c:v>51830</c:v>
                </c:pt>
                <c:pt idx="1774">
                  <c:v>51837</c:v>
                </c:pt>
                <c:pt idx="1775">
                  <c:v>51844</c:v>
                </c:pt>
                <c:pt idx="1776">
                  <c:v>51851</c:v>
                </c:pt>
                <c:pt idx="1777">
                  <c:v>51858</c:v>
                </c:pt>
                <c:pt idx="1778">
                  <c:v>51866</c:v>
                </c:pt>
                <c:pt idx="1779">
                  <c:v>51873</c:v>
                </c:pt>
                <c:pt idx="1780">
                  <c:v>51880</c:v>
                </c:pt>
                <c:pt idx="1781">
                  <c:v>51887</c:v>
                </c:pt>
                <c:pt idx="1782">
                  <c:v>51894</c:v>
                </c:pt>
                <c:pt idx="1783">
                  <c:v>51901</c:v>
                </c:pt>
                <c:pt idx="1784">
                  <c:v>51908</c:v>
                </c:pt>
                <c:pt idx="1785">
                  <c:v>51915</c:v>
                </c:pt>
                <c:pt idx="1786">
                  <c:v>51922</c:v>
                </c:pt>
                <c:pt idx="1787">
                  <c:v>51929</c:v>
                </c:pt>
                <c:pt idx="1788">
                  <c:v>51936</c:v>
                </c:pt>
                <c:pt idx="1789">
                  <c:v>51943</c:v>
                </c:pt>
                <c:pt idx="1790">
                  <c:v>51950</c:v>
                </c:pt>
                <c:pt idx="1791">
                  <c:v>51957</c:v>
                </c:pt>
                <c:pt idx="1792">
                  <c:v>51966</c:v>
                </c:pt>
                <c:pt idx="1793">
                  <c:v>51973</c:v>
                </c:pt>
                <c:pt idx="1794">
                  <c:v>51980</c:v>
                </c:pt>
                <c:pt idx="1795">
                  <c:v>51988</c:v>
                </c:pt>
                <c:pt idx="1796">
                  <c:v>51994</c:v>
                </c:pt>
                <c:pt idx="1797">
                  <c:v>52001</c:v>
                </c:pt>
                <c:pt idx="1798">
                  <c:v>52008</c:v>
                </c:pt>
                <c:pt idx="1799">
                  <c:v>52015</c:v>
                </c:pt>
                <c:pt idx="1800">
                  <c:v>52022</c:v>
                </c:pt>
                <c:pt idx="1801">
                  <c:v>52029</c:v>
                </c:pt>
                <c:pt idx="1802">
                  <c:v>52036</c:v>
                </c:pt>
                <c:pt idx="1803">
                  <c:v>52043</c:v>
                </c:pt>
                <c:pt idx="1804">
                  <c:v>52050</c:v>
                </c:pt>
                <c:pt idx="1805">
                  <c:v>52057</c:v>
                </c:pt>
                <c:pt idx="1806">
                  <c:v>52064</c:v>
                </c:pt>
                <c:pt idx="1807">
                  <c:v>52071</c:v>
                </c:pt>
                <c:pt idx="1808">
                  <c:v>52078</c:v>
                </c:pt>
                <c:pt idx="1809">
                  <c:v>52085</c:v>
                </c:pt>
                <c:pt idx="1810">
                  <c:v>52092</c:v>
                </c:pt>
                <c:pt idx="1811">
                  <c:v>52099</c:v>
                </c:pt>
                <c:pt idx="1812">
                  <c:v>52106</c:v>
                </c:pt>
                <c:pt idx="1813">
                  <c:v>52113</c:v>
                </c:pt>
                <c:pt idx="1814">
                  <c:v>52120</c:v>
                </c:pt>
                <c:pt idx="1815">
                  <c:v>52127</c:v>
                </c:pt>
                <c:pt idx="1816">
                  <c:v>52134</c:v>
                </c:pt>
                <c:pt idx="1817">
                  <c:v>52141</c:v>
                </c:pt>
                <c:pt idx="1818">
                  <c:v>52148</c:v>
                </c:pt>
                <c:pt idx="1819">
                  <c:v>52155</c:v>
                </c:pt>
                <c:pt idx="1820">
                  <c:v>52162</c:v>
                </c:pt>
                <c:pt idx="1821">
                  <c:v>52169</c:v>
                </c:pt>
                <c:pt idx="1822">
                  <c:v>52176</c:v>
                </c:pt>
                <c:pt idx="1823">
                  <c:v>52183</c:v>
                </c:pt>
                <c:pt idx="1824">
                  <c:v>52190</c:v>
                </c:pt>
                <c:pt idx="1825">
                  <c:v>52197</c:v>
                </c:pt>
                <c:pt idx="1826">
                  <c:v>52204</c:v>
                </c:pt>
                <c:pt idx="1827">
                  <c:v>52211</c:v>
                </c:pt>
                <c:pt idx="1828">
                  <c:v>52218</c:v>
                </c:pt>
                <c:pt idx="1829">
                  <c:v>52229</c:v>
                </c:pt>
                <c:pt idx="1830">
                  <c:v>52233</c:v>
                </c:pt>
                <c:pt idx="1831">
                  <c:v>52239</c:v>
                </c:pt>
                <c:pt idx="1832">
                  <c:v>52246</c:v>
                </c:pt>
                <c:pt idx="1833">
                  <c:v>52253</c:v>
                </c:pt>
                <c:pt idx="1834">
                  <c:v>52260</c:v>
                </c:pt>
                <c:pt idx="1835">
                  <c:v>52267</c:v>
                </c:pt>
                <c:pt idx="1836">
                  <c:v>52274</c:v>
                </c:pt>
                <c:pt idx="1837">
                  <c:v>52281</c:v>
                </c:pt>
                <c:pt idx="1838">
                  <c:v>52288</c:v>
                </c:pt>
                <c:pt idx="1839">
                  <c:v>52295</c:v>
                </c:pt>
                <c:pt idx="1840">
                  <c:v>52302</c:v>
                </c:pt>
                <c:pt idx="1841">
                  <c:v>52309</c:v>
                </c:pt>
                <c:pt idx="1842">
                  <c:v>52316</c:v>
                </c:pt>
                <c:pt idx="1843">
                  <c:v>52323</c:v>
                </c:pt>
                <c:pt idx="1844">
                  <c:v>52330</c:v>
                </c:pt>
                <c:pt idx="1845">
                  <c:v>52337</c:v>
                </c:pt>
                <c:pt idx="1846">
                  <c:v>52344</c:v>
                </c:pt>
                <c:pt idx="1847">
                  <c:v>52351</c:v>
                </c:pt>
                <c:pt idx="1848">
                  <c:v>52358</c:v>
                </c:pt>
                <c:pt idx="1849">
                  <c:v>52365</c:v>
                </c:pt>
                <c:pt idx="1850">
                  <c:v>52372</c:v>
                </c:pt>
                <c:pt idx="1851">
                  <c:v>52379</c:v>
                </c:pt>
                <c:pt idx="1852">
                  <c:v>52386</c:v>
                </c:pt>
                <c:pt idx="1853">
                  <c:v>52393</c:v>
                </c:pt>
                <c:pt idx="1854">
                  <c:v>52400</c:v>
                </c:pt>
                <c:pt idx="1855">
                  <c:v>52407</c:v>
                </c:pt>
                <c:pt idx="1856">
                  <c:v>52414</c:v>
                </c:pt>
                <c:pt idx="1857">
                  <c:v>52421</c:v>
                </c:pt>
                <c:pt idx="1858">
                  <c:v>52428</c:v>
                </c:pt>
                <c:pt idx="1859">
                  <c:v>52435</c:v>
                </c:pt>
                <c:pt idx="1860">
                  <c:v>52442</c:v>
                </c:pt>
                <c:pt idx="1861">
                  <c:v>52449</c:v>
                </c:pt>
                <c:pt idx="1862">
                  <c:v>52456</c:v>
                </c:pt>
                <c:pt idx="1863">
                  <c:v>52463</c:v>
                </c:pt>
                <c:pt idx="1864">
                  <c:v>52470</c:v>
                </c:pt>
                <c:pt idx="1865">
                  <c:v>52477</c:v>
                </c:pt>
                <c:pt idx="1866">
                  <c:v>52484</c:v>
                </c:pt>
                <c:pt idx="1867">
                  <c:v>52491</c:v>
                </c:pt>
                <c:pt idx="1868">
                  <c:v>52498</c:v>
                </c:pt>
                <c:pt idx="1869">
                  <c:v>52505</c:v>
                </c:pt>
                <c:pt idx="1870">
                  <c:v>52512</c:v>
                </c:pt>
                <c:pt idx="1871">
                  <c:v>52519</c:v>
                </c:pt>
                <c:pt idx="1872">
                  <c:v>52526</c:v>
                </c:pt>
                <c:pt idx="1873">
                  <c:v>52533</c:v>
                </c:pt>
                <c:pt idx="1874">
                  <c:v>52540</c:v>
                </c:pt>
                <c:pt idx="1875">
                  <c:v>52547</c:v>
                </c:pt>
                <c:pt idx="1876">
                  <c:v>52554</c:v>
                </c:pt>
                <c:pt idx="1877">
                  <c:v>52561</c:v>
                </c:pt>
                <c:pt idx="1878">
                  <c:v>52568</c:v>
                </c:pt>
                <c:pt idx="1879">
                  <c:v>52575</c:v>
                </c:pt>
                <c:pt idx="1880">
                  <c:v>52582</c:v>
                </c:pt>
                <c:pt idx="1881">
                  <c:v>52589</c:v>
                </c:pt>
                <c:pt idx="1882">
                  <c:v>52596</c:v>
                </c:pt>
                <c:pt idx="1883">
                  <c:v>52603</c:v>
                </c:pt>
                <c:pt idx="1884">
                  <c:v>52610</c:v>
                </c:pt>
                <c:pt idx="1885">
                  <c:v>52617</c:v>
                </c:pt>
                <c:pt idx="1886">
                  <c:v>52624</c:v>
                </c:pt>
                <c:pt idx="1887">
                  <c:v>52631</c:v>
                </c:pt>
                <c:pt idx="1888">
                  <c:v>52638</c:v>
                </c:pt>
                <c:pt idx="1889">
                  <c:v>52645</c:v>
                </c:pt>
                <c:pt idx="1890">
                  <c:v>52652</c:v>
                </c:pt>
                <c:pt idx="1891">
                  <c:v>52659</c:v>
                </c:pt>
                <c:pt idx="1892">
                  <c:v>52666</c:v>
                </c:pt>
                <c:pt idx="1893">
                  <c:v>52673</c:v>
                </c:pt>
                <c:pt idx="1894">
                  <c:v>52680</c:v>
                </c:pt>
                <c:pt idx="1895">
                  <c:v>52687</c:v>
                </c:pt>
                <c:pt idx="1896">
                  <c:v>52694</c:v>
                </c:pt>
                <c:pt idx="1897">
                  <c:v>52701</c:v>
                </c:pt>
                <c:pt idx="1898">
                  <c:v>52708</c:v>
                </c:pt>
                <c:pt idx="1899">
                  <c:v>52715</c:v>
                </c:pt>
                <c:pt idx="1900">
                  <c:v>52722</c:v>
                </c:pt>
                <c:pt idx="1901">
                  <c:v>52729</c:v>
                </c:pt>
                <c:pt idx="1902">
                  <c:v>52736</c:v>
                </c:pt>
                <c:pt idx="1903">
                  <c:v>52743</c:v>
                </c:pt>
                <c:pt idx="1904">
                  <c:v>52750</c:v>
                </c:pt>
                <c:pt idx="1905">
                  <c:v>52757</c:v>
                </c:pt>
                <c:pt idx="1906">
                  <c:v>52764</c:v>
                </c:pt>
                <c:pt idx="1907">
                  <c:v>52771</c:v>
                </c:pt>
                <c:pt idx="1908">
                  <c:v>52778</c:v>
                </c:pt>
                <c:pt idx="1909">
                  <c:v>52785</c:v>
                </c:pt>
                <c:pt idx="1910">
                  <c:v>52792</c:v>
                </c:pt>
                <c:pt idx="1911">
                  <c:v>52799</c:v>
                </c:pt>
                <c:pt idx="1912">
                  <c:v>52806</c:v>
                </c:pt>
                <c:pt idx="1913">
                  <c:v>52813</c:v>
                </c:pt>
                <c:pt idx="1914">
                  <c:v>52820</c:v>
                </c:pt>
                <c:pt idx="1915">
                  <c:v>52827</c:v>
                </c:pt>
                <c:pt idx="1916">
                  <c:v>52834</c:v>
                </c:pt>
                <c:pt idx="1917">
                  <c:v>52841</c:v>
                </c:pt>
                <c:pt idx="1918">
                  <c:v>52848</c:v>
                </c:pt>
                <c:pt idx="1919">
                  <c:v>52855</c:v>
                </c:pt>
                <c:pt idx="1920">
                  <c:v>52862</c:v>
                </c:pt>
                <c:pt idx="1921">
                  <c:v>52869</c:v>
                </c:pt>
                <c:pt idx="1922">
                  <c:v>52876</c:v>
                </c:pt>
                <c:pt idx="1923">
                  <c:v>52883</c:v>
                </c:pt>
                <c:pt idx="1924">
                  <c:v>52890</c:v>
                </c:pt>
                <c:pt idx="1925">
                  <c:v>52897</c:v>
                </c:pt>
                <c:pt idx="1926">
                  <c:v>52904</c:v>
                </c:pt>
                <c:pt idx="1927">
                  <c:v>52911</c:v>
                </c:pt>
                <c:pt idx="1928">
                  <c:v>52918</c:v>
                </c:pt>
                <c:pt idx="1929">
                  <c:v>52925</c:v>
                </c:pt>
                <c:pt idx="1930">
                  <c:v>52932</c:v>
                </c:pt>
                <c:pt idx="1931">
                  <c:v>52939</c:v>
                </c:pt>
                <c:pt idx="1932">
                  <c:v>52946</c:v>
                </c:pt>
                <c:pt idx="1933">
                  <c:v>52953</c:v>
                </c:pt>
                <c:pt idx="1934">
                  <c:v>52960</c:v>
                </c:pt>
                <c:pt idx="1935">
                  <c:v>52967</c:v>
                </c:pt>
                <c:pt idx="1936">
                  <c:v>52974</c:v>
                </c:pt>
                <c:pt idx="1937">
                  <c:v>52981</c:v>
                </c:pt>
                <c:pt idx="1938">
                  <c:v>52988</c:v>
                </c:pt>
                <c:pt idx="1939">
                  <c:v>52995</c:v>
                </c:pt>
                <c:pt idx="1940">
                  <c:v>53002</c:v>
                </c:pt>
                <c:pt idx="1941">
                  <c:v>53009</c:v>
                </c:pt>
                <c:pt idx="1942">
                  <c:v>53016</c:v>
                </c:pt>
                <c:pt idx="1943">
                  <c:v>53023</c:v>
                </c:pt>
                <c:pt idx="1944">
                  <c:v>53030</c:v>
                </c:pt>
                <c:pt idx="1945">
                  <c:v>53037</c:v>
                </c:pt>
                <c:pt idx="1946">
                  <c:v>53044</c:v>
                </c:pt>
                <c:pt idx="1947">
                  <c:v>53051</c:v>
                </c:pt>
                <c:pt idx="1948">
                  <c:v>53058</c:v>
                </c:pt>
                <c:pt idx="1949">
                  <c:v>53065</c:v>
                </c:pt>
                <c:pt idx="1950">
                  <c:v>53072</c:v>
                </c:pt>
                <c:pt idx="1951">
                  <c:v>53079</c:v>
                </c:pt>
                <c:pt idx="1952">
                  <c:v>53086</c:v>
                </c:pt>
                <c:pt idx="1953">
                  <c:v>53093</c:v>
                </c:pt>
                <c:pt idx="1954">
                  <c:v>53100</c:v>
                </c:pt>
                <c:pt idx="1955">
                  <c:v>53107</c:v>
                </c:pt>
                <c:pt idx="1956">
                  <c:v>53114</c:v>
                </c:pt>
                <c:pt idx="1957">
                  <c:v>53121</c:v>
                </c:pt>
                <c:pt idx="1958">
                  <c:v>53128</c:v>
                </c:pt>
                <c:pt idx="1959">
                  <c:v>53135</c:v>
                </c:pt>
                <c:pt idx="1960">
                  <c:v>53142</c:v>
                </c:pt>
                <c:pt idx="1961">
                  <c:v>53149</c:v>
                </c:pt>
                <c:pt idx="1962">
                  <c:v>53156</c:v>
                </c:pt>
                <c:pt idx="1963">
                  <c:v>53163</c:v>
                </c:pt>
                <c:pt idx="1964">
                  <c:v>53170</c:v>
                </c:pt>
                <c:pt idx="1965">
                  <c:v>53177</c:v>
                </c:pt>
                <c:pt idx="1966">
                  <c:v>53184</c:v>
                </c:pt>
                <c:pt idx="1967">
                  <c:v>53191</c:v>
                </c:pt>
                <c:pt idx="1968">
                  <c:v>53198</c:v>
                </c:pt>
                <c:pt idx="1969">
                  <c:v>53205</c:v>
                </c:pt>
                <c:pt idx="1970">
                  <c:v>53212</c:v>
                </c:pt>
                <c:pt idx="1971">
                  <c:v>53219</c:v>
                </c:pt>
                <c:pt idx="1972">
                  <c:v>53226</c:v>
                </c:pt>
                <c:pt idx="1973">
                  <c:v>53233</c:v>
                </c:pt>
                <c:pt idx="1974">
                  <c:v>53240</c:v>
                </c:pt>
                <c:pt idx="1975">
                  <c:v>53247</c:v>
                </c:pt>
                <c:pt idx="1976">
                  <c:v>53254</c:v>
                </c:pt>
                <c:pt idx="1977">
                  <c:v>53261</c:v>
                </c:pt>
                <c:pt idx="1978">
                  <c:v>53268</c:v>
                </c:pt>
                <c:pt idx="1979">
                  <c:v>53275</c:v>
                </c:pt>
                <c:pt idx="1980">
                  <c:v>53282</c:v>
                </c:pt>
                <c:pt idx="1981">
                  <c:v>53289</c:v>
                </c:pt>
                <c:pt idx="1982">
                  <c:v>53296</c:v>
                </c:pt>
                <c:pt idx="1983">
                  <c:v>53303</c:v>
                </c:pt>
                <c:pt idx="1984">
                  <c:v>53310</c:v>
                </c:pt>
                <c:pt idx="1985">
                  <c:v>53317</c:v>
                </c:pt>
                <c:pt idx="1986">
                  <c:v>53325</c:v>
                </c:pt>
                <c:pt idx="1987">
                  <c:v>53332</c:v>
                </c:pt>
                <c:pt idx="1988">
                  <c:v>53339</c:v>
                </c:pt>
                <c:pt idx="1989">
                  <c:v>53346</c:v>
                </c:pt>
                <c:pt idx="1990">
                  <c:v>53353</c:v>
                </c:pt>
                <c:pt idx="1991">
                  <c:v>53360</c:v>
                </c:pt>
                <c:pt idx="1992">
                  <c:v>53367</c:v>
                </c:pt>
                <c:pt idx="1993">
                  <c:v>53374</c:v>
                </c:pt>
                <c:pt idx="1994">
                  <c:v>53381</c:v>
                </c:pt>
                <c:pt idx="1995">
                  <c:v>53388</c:v>
                </c:pt>
                <c:pt idx="1996">
                  <c:v>53395</c:v>
                </c:pt>
                <c:pt idx="1997">
                  <c:v>53402</c:v>
                </c:pt>
                <c:pt idx="1998">
                  <c:v>53413</c:v>
                </c:pt>
                <c:pt idx="1999">
                  <c:v>53416</c:v>
                </c:pt>
                <c:pt idx="2000">
                  <c:v>53423</c:v>
                </c:pt>
                <c:pt idx="2001">
                  <c:v>53430</c:v>
                </c:pt>
                <c:pt idx="2002">
                  <c:v>53437</c:v>
                </c:pt>
                <c:pt idx="2003">
                  <c:v>53444</c:v>
                </c:pt>
                <c:pt idx="2004">
                  <c:v>53451</c:v>
                </c:pt>
                <c:pt idx="2005">
                  <c:v>53458</c:v>
                </c:pt>
                <c:pt idx="2006">
                  <c:v>53465</c:v>
                </c:pt>
                <c:pt idx="2007">
                  <c:v>53472</c:v>
                </c:pt>
                <c:pt idx="2008">
                  <c:v>53479</c:v>
                </c:pt>
                <c:pt idx="2009">
                  <c:v>53486</c:v>
                </c:pt>
                <c:pt idx="2010">
                  <c:v>53493</c:v>
                </c:pt>
                <c:pt idx="2011">
                  <c:v>53500</c:v>
                </c:pt>
                <c:pt idx="2012">
                  <c:v>53507</c:v>
                </c:pt>
                <c:pt idx="2013">
                  <c:v>53514</c:v>
                </c:pt>
                <c:pt idx="2014">
                  <c:v>53521</c:v>
                </c:pt>
                <c:pt idx="2015">
                  <c:v>53528</c:v>
                </c:pt>
                <c:pt idx="2016">
                  <c:v>53535</c:v>
                </c:pt>
                <c:pt idx="2017">
                  <c:v>53542</c:v>
                </c:pt>
                <c:pt idx="2018">
                  <c:v>53549</c:v>
                </c:pt>
                <c:pt idx="2019">
                  <c:v>53556</c:v>
                </c:pt>
                <c:pt idx="2020">
                  <c:v>53563</c:v>
                </c:pt>
                <c:pt idx="2021">
                  <c:v>53570</c:v>
                </c:pt>
                <c:pt idx="2022">
                  <c:v>53577</c:v>
                </c:pt>
                <c:pt idx="2023">
                  <c:v>53584</c:v>
                </c:pt>
                <c:pt idx="2024">
                  <c:v>53591</c:v>
                </c:pt>
                <c:pt idx="2025">
                  <c:v>53598</c:v>
                </c:pt>
                <c:pt idx="2026">
                  <c:v>53605</c:v>
                </c:pt>
                <c:pt idx="2027">
                  <c:v>53612</c:v>
                </c:pt>
                <c:pt idx="2028">
                  <c:v>53619</c:v>
                </c:pt>
                <c:pt idx="2029">
                  <c:v>53626</c:v>
                </c:pt>
                <c:pt idx="2030">
                  <c:v>53633</c:v>
                </c:pt>
                <c:pt idx="2031">
                  <c:v>53640</c:v>
                </c:pt>
                <c:pt idx="2032">
                  <c:v>53647</c:v>
                </c:pt>
                <c:pt idx="2033">
                  <c:v>53654</c:v>
                </c:pt>
                <c:pt idx="2034">
                  <c:v>53661</c:v>
                </c:pt>
                <c:pt idx="2035">
                  <c:v>53668</c:v>
                </c:pt>
                <c:pt idx="2036">
                  <c:v>53675</c:v>
                </c:pt>
                <c:pt idx="2037">
                  <c:v>53682</c:v>
                </c:pt>
                <c:pt idx="2038">
                  <c:v>53692</c:v>
                </c:pt>
                <c:pt idx="2039">
                  <c:v>53699</c:v>
                </c:pt>
                <c:pt idx="2040">
                  <c:v>53706</c:v>
                </c:pt>
                <c:pt idx="2041">
                  <c:v>53713</c:v>
                </c:pt>
                <c:pt idx="2042">
                  <c:v>53720</c:v>
                </c:pt>
                <c:pt idx="2043">
                  <c:v>53727</c:v>
                </c:pt>
                <c:pt idx="2044">
                  <c:v>53734</c:v>
                </c:pt>
                <c:pt idx="2045">
                  <c:v>53741</c:v>
                </c:pt>
                <c:pt idx="2046">
                  <c:v>53748</c:v>
                </c:pt>
                <c:pt idx="2047">
                  <c:v>53755</c:v>
                </c:pt>
                <c:pt idx="2048">
                  <c:v>53762</c:v>
                </c:pt>
                <c:pt idx="2049">
                  <c:v>53769</c:v>
                </c:pt>
                <c:pt idx="2050">
                  <c:v>53776</c:v>
                </c:pt>
                <c:pt idx="2051">
                  <c:v>53783</c:v>
                </c:pt>
                <c:pt idx="2052">
                  <c:v>53790</c:v>
                </c:pt>
                <c:pt idx="2053">
                  <c:v>53799</c:v>
                </c:pt>
                <c:pt idx="2054">
                  <c:v>53804</c:v>
                </c:pt>
                <c:pt idx="2055">
                  <c:v>53811</c:v>
                </c:pt>
                <c:pt idx="2056">
                  <c:v>53818</c:v>
                </c:pt>
                <c:pt idx="2057">
                  <c:v>53825</c:v>
                </c:pt>
                <c:pt idx="2058">
                  <c:v>53832</c:v>
                </c:pt>
                <c:pt idx="2059">
                  <c:v>53839</c:v>
                </c:pt>
                <c:pt idx="2060">
                  <c:v>53846</c:v>
                </c:pt>
                <c:pt idx="2061">
                  <c:v>53853</c:v>
                </c:pt>
                <c:pt idx="2062">
                  <c:v>53860</c:v>
                </c:pt>
                <c:pt idx="2063">
                  <c:v>53867</c:v>
                </c:pt>
                <c:pt idx="2064">
                  <c:v>53874</c:v>
                </c:pt>
                <c:pt idx="2065">
                  <c:v>53881</c:v>
                </c:pt>
                <c:pt idx="2066">
                  <c:v>53888</c:v>
                </c:pt>
                <c:pt idx="2067">
                  <c:v>53895</c:v>
                </c:pt>
                <c:pt idx="2068">
                  <c:v>53902</c:v>
                </c:pt>
                <c:pt idx="2069">
                  <c:v>53909</c:v>
                </c:pt>
                <c:pt idx="2070">
                  <c:v>53916</c:v>
                </c:pt>
                <c:pt idx="2071">
                  <c:v>53923</c:v>
                </c:pt>
                <c:pt idx="2072">
                  <c:v>53930</c:v>
                </c:pt>
                <c:pt idx="2073">
                  <c:v>53937</c:v>
                </c:pt>
                <c:pt idx="2074">
                  <c:v>53944</c:v>
                </c:pt>
                <c:pt idx="2075">
                  <c:v>53951</c:v>
                </c:pt>
                <c:pt idx="2076">
                  <c:v>53958</c:v>
                </c:pt>
                <c:pt idx="2077">
                  <c:v>53965</c:v>
                </c:pt>
                <c:pt idx="2078">
                  <c:v>53972</c:v>
                </c:pt>
                <c:pt idx="2079">
                  <c:v>53979</c:v>
                </c:pt>
                <c:pt idx="2080">
                  <c:v>53986</c:v>
                </c:pt>
                <c:pt idx="2081">
                  <c:v>53993</c:v>
                </c:pt>
                <c:pt idx="2082">
                  <c:v>54000</c:v>
                </c:pt>
                <c:pt idx="2083">
                  <c:v>54007</c:v>
                </c:pt>
                <c:pt idx="2084">
                  <c:v>54014</c:v>
                </c:pt>
                <c:pt idx="2085">
                  <c:v>54021</c:v>
                </c:pt>
                <c:pt idx="2086">
                  <c:v>54028</c:v>
                </c:pt>
                <c:pt idx="2087">
                  <c:v>54035</c:v>
                </c:pt>
                <c:pt idx="2088">
                  <c:v>54042</c:v>
                </c:pt>
                <c:pt idx="2089">
                  <c:v>54049</c:v>
                </c:pt>
                <c:pt idx="2090">
                  <c:v>54057</c:v>
                </c:pt>
                <c:pt idx="2091">
                  <c:v>54064</c:v>
                </c:pt>
                <c:pt idx="2092">
                  <c:v>54071</c:v>
                </c:pt>
                <c:pt idx="2093">
                  <c:v>54078</c:v>
                </c:pt>
                <c:pt idx="2094">
                  <c:v>54085</c:v>
                </c:pt>
                <c:pt idx="2095">
                  <c:v>54092</c:v>
                </c:pt>
                <c:pt idx="2096">
                  <c:v>54099</c:v>
                </c:pt>
                <c:pt idx="2097">
                  <c:v>54106</c:v>
                </c:pt>
                <c:pt idx="2098">
                  <c:v>54113</c:v>
                </c:pt>
                <c:pt idx="2099">
                  <c:v>54120</c:v>
                </c:pt>
                <c:pt idx="2100">
                  <c:v>54127</c:v>
                </c:pt>
                <c:pt idx="2101">
                  <c:v>54134</c:v>
                </c:pt>
                <c:pt idx="2102">
                  <c:v>54141</c:v>
                </c:pt>
                <c:pt idx="2103">
                  <c:v>54148</c:v>
                </c:pt>
                <c:pt idx="2104">
                  <c:v>54157</c:v>
                </c:pt>
                <c:pt idx="2105">
                  <c:v>54164</c:v>
                </c:pt>
                <c:pt idx="2106">
                  <c:v>54171</c:v>
                </c:pt>
                <c:pt idx="2107">
                  <c:v>54178</c:v>
                </c:pt>
                <c:pt idx="2108">
                  <c:v>54185</c:v>
                </c:pt>
                <c:pt idx="2109">
                  <c:v>54192</c:v>
                </c:pt>
                <c:pt idx="2110">
                  <c:v>54199</c:v>
                </c:pt>
                <c:pt idx="2111">
                  <c:v>54206</c:v>
                </c:pt>
                <c:pt idx="2112">
                  <c:v>54213</c:v>
                </c:pt>
                <c:pt idx="2113">
                  <c:v>54220</c:v>
                </c:pt>
                <c:pt idx="2114">
                  <c:v>54227</c:v>
                </c:pt>
                <c:pt idx="2115">
                  <c:v>54234</c:v>
                </c:pt>
                <c:pt idx="2116">
                  <c:v>54241</c:v>
                </c:pt>
                <c:pt idx="2117">
                  <c:v>54248</c:v>
                </c:pt>
                <c:pt idx="2118">
                  <c:v>54255</c:v>
                </c:pt>
                <c:pt idx="2119">
                  <c:v>54262</c:v>
                </c:pt>
                <c:pt idx="2120">
                  <c:v>54269</c:v>
                </c:pt>
                <c:pt idx="2121">
                  <c:v>54276</c:v>
                </c:pt>
                <c:pt idx="2122">
                  <c:v>54283</c:v>
                </c:pt>
                <c:pt idx="2123">
                  <c:v>54290</c:v>
                </c:pt>
                <c:pt idx="2124">
                  <c:v>54297</c:v>
                </c:pt>
                <c:pt idx="2125">
                  <c:v>54304</c:v>
                </c:pt>
                <c:pt idx="2126">
                  <c:v>54311</c:v>
                </c:pt>
                <c:pt idx="2127">
                  <c:v>54318</c:v>
                </c:pt>
                <c:pt idx="2128">
                  <c:v>54325</c:v>
                </c:pt>
                <c:pt idx="2129">
                  <c:v>54332</c:v>
                </c:pt>
                <c:pt idx="2130">
                  <c:v>54339</c:v>
                </c:pt>
                <c:pt idx="2131">
                  <c:v>54346</c:v>
                </c:pt>
                <c:pt idx="2132">
                  <c:v>54353</c:v>
                </c:pt>
                <c:pt idx="2133">
                  <c:v>54360</c:v>
                </c:pt>
                <c:pt idx="2134">
                  <c:v>54367</c:v>
                </c:pt>
                <c:pt idx="2135">
                  <c:v>54374</c:v>
                </c:pt>
                <c:pt idx="2136">
                  <c:v>54381</c:v>
                </c:pt>
                <c:pt idx="2137">
                  <c:v>54388</c:v>
                </c:pt>
                <c:pt idx="2138">
                  <c:v>54395</c:v>
                </c:pt>
                <c:pt idx="2139">
                  <c:v>54402</c:v>
                </c:pt>
                <c:pt idx="2140">
                  <c:v>54409</c:v>
                </c:pt>
                <c:pt idx="2141">
                  <c:v>54416</c:v>
                </c:pt>
                <c:pt idx="2142">
                  <c:v>54423</c:v>
                </c:pt>
                <c:pt idx="2143">
                  <c:v>54430</c:v>
                </c:pt>
                <c:pt idx="2144">
                  <c:v>54437</c:v>
                </c:pt>
                <c:pt idx="2145">
                  <c:v>54444</c:v>
                </c:pt>
                <c:pt idx="2146">
                  <c:v>54451</c:v>
                </c:pt>
                <c:pt idx="2147">
                  <c:v>54458</c:v>
                </c:pt>
                <c:pt idx="2148">
                  <c:v>54465</c:v>
                </c:pt>
                <c:pt idx="2149">
                  <c:v>54472</c:v>
                </c:pt>
                <c:pt idx="2150">
                  <c:v>54479</c:v>
                </c:pt>
                <c:pt idx="2151">
                  <c:v>54486</c:v>
                </c:pt>
                <c:pt idx="2152">
                  <c:v>54493</c:v>
                </c:pt>
                <c:pt idx="2153">
                  <c:v>54500</c:v>
                </c:pt>
                <c:pt idx="2154">
                  <c:v>54507</c:v>
                </c:pt>
                <c:pt idx="2155">
                  <c:v>54514</c:v>
                </c:pt>
                <c:pt idx="2156">
                  <c:v>54521</c:v>
                </c:pt>
                <c:pt idx="2157">
                  <c:v>54528</c:v>
                </c:pt>
                <c:pt idx="2158">
                  <c:v>54535</c:v>
                </c:pt>
                <c:pt idx="2159">
                  <c:v>54542</c:v>
                </c:pt>
                <c:pt idx="2160">
                  <c:v>54549</c:v>
                </c:pt>
                <c:pt idx="2161">
                  <c:v>54556</c:v>
                </c:pt>
                <c:pt idx="2162">
                  <c:v>54563</c:v>
                </c:pt>
                <c:pt idx="2163">
                  <c:v>54570</c:v>
                </c:pt>
                <c:pt idx="2164">
                  <c:v>54577</c:v>
                </c:pt>
                <c:pt idx="2165">
                  <c:v>54584</c:v>
                </c:pt>
                <c:pt idx="2166">
                  <c:v>54591</c:v>
                </c:pt>
                <c:pt idx="2167">
                  <c:v>54598</c:v>
                </c:pt>
                <c:pt idx="2168">
                  <c:v>54605</c:v>
                </c:pt>
                <c:pt idx="2169">
                  <c:v>54612</c:v>
                </c:pt>
                <c:pt idx="2170">
                  <c:v>54619</c:v>
                </c:pt>
                <c:pt idx="2171">
                  <c:v>54626</c:v>
                </c:pt>
                <c:pt idx="2172">
                  <c:v>54633</c:v>
                </c:pt>
                <c:pt idx="2173">
                  <c:v>54640</c:v>
                </c:pt>
                <c:pt idx="2174">
                  <c:v>54647</c:v>
                </c:pt>
                <c:pt idx="2175">
                  <c:v>54654</c:v>
                </c:pt>
                <c:pt idx="2176">
                  <c:v>54661</c:v>
                </c:pt>
                <c:pt idx="2177">
                  <c:v>54668</c:v>
                </c:pt>
                <c:pt idx="2178">
                  <c:v>54675</c:v>
                </c:pt>
                <c:pt idx="2179">
                  <c:v>54682</c:v>
                </c:pt>
                <c:pt idx="2180">
                  <c:v>54689</c:v>
                </c:pt>
                <c:pt idx="2181">
                  <c:v>54696</c:v>
                </c:pt>
                <c:pt idx="2182">
                  <c:v>54703</c:v>
                </c:pt>
                <c:pt idx="2183">
                  <c:v>54710</c:v>
                </c:pt>
                <c:pt idx="2184">
                  <c:v>54717</c:v>
                </c:pt>
                <c:pt idx="2185">
                  <c:v>54724</c:v>
                </c:pt>
                <c:pt idx="2186">
                  <c:v>54731</c:v>
                </c:pt>
                <c:pt idx="2187">
                  <c:v>54738</c:v>
                </c:pt>
                <c:pt idx="2188">
                  <c:v>54745</c:v>
                </c:pt>
                <c:pt idx="2189">
                  <c:v>54752</c:v>
                </c:pt>
                <c:pt idx="2190">
                  <c:v>54759</c:v>
                </c:pt>
                <c:pt idx="2191">
                  <c:v>54766</c:v>
                </c:pt>
                <c:pt idx="2192">
                  <c:v>54773</c:v>
                </c:pt>
                <c:pt idx="2193">
                  <c:v>54780</c:v>
                </c:pt>
                <c:pt idx="2194">
                  <c:v>54787</c:v>
                </c:pt>
                <c:pt idx="2195">
                  <c:v>54794</c:v>
                </c:pt>
                <c:pt idx="2196">
                  <c:v>54801</c:v>
                </c:pt>
                <c:pt idx="2197">
                  <c:v>54808</c:v>
                </c:pt>
                <c:pt idx="2198">
                  <c:v>54815</c:v>
                </c:pt>
                <c:pt idx="2199">
                  <c:v>54822</c:v>
                </c:pt>
                <c:pt idx="2200">
                  <c:v>54829</c:v>
                </c:pt>
                <c:pt idx="2201">
                  <c:v>54836</c:v>
                </c:pt>
                <c:pt idx="2202">
                  <c:v>54843</c:v>
                </c:pt>
                <c:pt idx="2203">
                  <c:v>54850</c:v>
                </c:pt>
                <c:pt idx="2204">
                  <c:v>54857</c:v>
                </c:pt>
                <c:pt idx="2205">
                  <c:v>54864</c:v>
                </c:pt>
                <c:pt idx="2206">
                  <c:v>54871</c:v>
                </c:pt>
                <c:pt idx="2207">
                  <c:v>54878</c:v>
                </c:pt>
                <c:pt idx="2208">
                  <c:v>54885</c:v>
                </c:pt>
                <c:pt idx="2209">
                  <c:v>54892</c:v>
                </c:pt>
                <c:pt idx="2210">
                  <c:v>54899</c:v>
                </c:pt>
                <c:pt idx="2211">
                  <c:v>54906</c:v>
                </c:pt>
                <c:pt idx="2212">
                  <c:v>54913</c:v>
                </c:pt>
                <c:pt idx="2213">
                  <c:v>54920</c:v>
                </c:pt>
                <c:pt idx="2214">
                  <c:v>54927</c:v>
                </c:pt>
                <c:pt idx="2215">
                  <c:v>54934</c:v>
                </c:pt>
                <c:pt idx="2216">
                  <c:v>54941</c:v>
                </c:pt>
                <c:pt idx="2217">
                  <c:v>54948</c:v>
                </c:pt>
                <c:pt idx="2218">
                  <c:v>54955</c:v>
                </c:pt>
                <c:pt idx="2219">
                  <c:v>54962</c:v>
                </c:pt>
                <c:pt idx="2220">
                  <c:v>54969</c:v>
                </c:pt>
                <c:pt idx="2221">
                  <c:v>54976</c:v>
                </c:pt>
                <c:pt idx="2222">
                  <c:v>54983</c:v>
                </c:pt>
                <c:pt idx="2223">
                  <c:v>54990</c:v>
                </c:pt>
                <c:pt idx="2224">
                  <c:v>54997</c:v>
                </c:pt>
                <c:pt idx="2225">
                  <c:v>55004</c:v>
                </c:pt>
                <c:pt idx="2226">
                  <c:v>55011</c:v>
                </c:pt>
                <c:pt idx="2227">
                  <c:v>55018</c:v>
                </c:pt>
                <c:pt idx="2228">
                  <c:v>55025</c:v>
                </c:pt>
                <c:pt idx="2229">
                  <c:v>55032</c:v>
                </c:pt>
                <c:pt idx="2230">
                  <c:v>55039</c:v>
                </c:pt>
                <c:pt idx="2231">
                  <c:v>55046</c:v>
                </c:pt>
                <c:pt idx="2232">
                  <c:v>55053</c:v>
                </c:pt>
                <c:pt idx="2233">
                  <c:v>55060</c:v>
                </c:pt>
                <c:pt idx="2234">
                  <c:v>55067</c:v>
                </c:pt>
                <c:pt idx="2235">
                  <c:v>55074</c:v>
                </c:pt>
                <c:pt idx="2236">
                  <c:v>55081</c:v>
                </c:pt>
                <c:pt idx="2237">
                  <c:v>55088</c:v>
                </c:pt>
                <c:pt idx="2238">
                  <c:v>55095</c:v>
                </c:pt>
                <c:pt idx="2239">
                  <c:v>55102</c:v>
                </c:pt>
                <c:pt idx="2240">
                  <c:v>55109</c:v>
                </c:pt>
                <c:pt idx="2241">
                  <c:v>55116</c:v>
                </c:pt>
                <c:pt idx="2242">
                  <c:v>55123</c:v>
                </c:pt>
                <c:pt idx="2243">
                  <c:v>55130</c:v>
                </c:pt>
                <c:pt idx="2244">
                  <c:v>55137</c:v>
                </c:pt>
                <c:pt idx="2245">
                  <c:v>55144</c:v>
                </c:pt>
                <c:pt idx="2246">
                  <c:v>55151</c:v>
                </c:pt>
                <c:pt idx="2247">
                  <c:v>55158</c:v>
                </c:pt>
                <c:pt idx="2248">
                  <c:v>55165</c:v>
                </c:pt>
                <c:pt idx="2249">
                  <c:v>55172</c:v>
                </c:pt>
                <c:pt idx="2250">
                  <c:v>55179</c:v>
                </c:pt>
                <c:pt idx="2251">
                  <c:v>55186</c:v>
                </c:pt>
                <c:pt idx="2252">
                  <c:v>55193</c:v>
                </c:pt>
                <c:pt idx="2253">
                  <c:v>55200</c:v>
                </c:pt>
                <c:pt idx="2254">
                  <c:v>55207</c:v>
                </c:pt>
                <c:pt idx="2255">
                  <c:v>55214</c:v>
                </c:pt>
                <c:pt idx="2256">
                  <c:v>55221</c:v>
                </c:pt>
                <c:pt idx="2257">
                  <c:v>55228</c:v>
                </c:pt>
                <c:pt idx="2258">
                  <c:v>55235</c:v>
                </c:pt>
                <c:pt idx="2259">
                  <c:v>55242</c:v>
                </c:pt>
                <c:pt idx="2260">
                  <c:v>55249</c:v>
                </c:pt>
                <c:pt idx="2261">
                  <c:v>55256</c:v>
                </c:pt>
                <c:pt idx="2262">
                  <c:v>55263</c:v>
                </c:pt>
                <c:pt idx="2263">
                  <c:v>55270</c:v>
                </c:pt>
                <c:pt idx="2264">
                  <c:v>55277</c:v>
                </c:pt>
                <c:pt idx="2265">
                  <c:v>55284</c:v>
                </c:pt>
                <c:pt idx="2266">
                  <c:v>55291</c:v>
                </c:pt>
                <c:pt idx="2267">
                  <c:v>55298</c:v>
                </c:pt>
                <c:pt idx="2268">
                  <c:v>55305</c:v>
                </c:pt>
                <c:pt idx="2269">
                  <c:v>55312</c:v>
                </c:pt>
                <c:pt idx="2270">
                  <c:v>55319</c:v>
                </c:pt>
                <c:pt idx="2271">
                  <c:v>55326</c:v>
                </c:pt>
                <c:pt idx="2272">
                  <c:v>55333</c:v>
                </c:pt>
                <c:pt idx="2273">
                  <c:v>55340</c:v>
                </c:pt>
                <c:pt idx="2274">
                  <c:v>55347</c:v>
                </c:pt>
                <c:pt idx="2275">
                  <c:v>55354</c:v>
                </c:pt>
                <c:pt idx="2276">
                  <c:v>55361</c:v>
                </c:pt>
                <c:pt idx="2277">
                  <c:v>55368</c:v>
                </c:pt>
                <c:pt idx="2278">
                  <c:v>55375</c:v>
                </c:pt>
                <c:pt idx="2279">
                  <c:v>55382</c:v>
                </c:pt>
                <c:pt idx="2280">
                  <c:v>55389</c:v>
                </c:pt>
                <c:pt idx="2281">
                  <c:v>55396</c:v>
                </c:pt>
                <c:pt idx="2282">
                  <c:v>55403</c:v>
                </c:pt>
                <c:pt idx="2283">
                  <c:v>55410</c:v>
                </c:pt>
                <c:pt idx="2284">
                  <c:v>55417</c:v>
                </c:pt>
                <c:pt idx="2285">
                  <c:v>55424</c:v>
                </c:pt>
                <c:pt idx="2286">
                  <c:v>55431</c:v>
                </c:pt>
                <c:pt idx="2287">
                  <c:v>55438</c:v>
                </c:pt>
                <c:pt idx="2288">
                  <c:v>55445</c:v>
                </c:pt>
                <c:pt idx="2289">
                  <c:v>55452</c:v>
                </c:pt>
                <c:pt idx="2290">
                  <c:v>55459</c:v>
                </c:pt>
                <c:pt idx="2291">
                  <c:v>55466</c:v>
                </c:pt>
                <c:pt idx="2292">
                  <c:v>55473</c:v>
                </c:pt>
                <c:pt idx="2293">
                  <c:v>55480</c:v>
                </c:pt>
                <c:pt idx="2294">
                  <c:v>55487</c:v>
                </c:pt>
                <c:pt idx="2295">
                  <c:v>55494</c:v>
                </c:pt>
                <c:pt idx="2296">
                  <c:v>55501</c:v>
                </c:pt>
                <c:pt idx="2297">
                  <c:v>55508</c:v>
                </c:pt>
                <c:pt idx="2298">
                  <c:v>55516</c:v>
                </c:pt>
                <c:pt idx="2299">
                  <c:v>55523</c:v>
                </c:pt>
                <c:pt idx="2300">
                  <c:v>55530</c:v>
                </c:pt>
                <c:pt idx="2301">
                  <c:v>55537</c:v>
                </c:pt>
                <c:pt idx="2302">
                  <c:v>55544</c:v>
                </c:pt>
                <c:pt idx="2303">
                  <c:v>55551</c:v>
                </c:pt>
                <c:pt idx="2304">
                  <c:v>55558</c:v>
                </c:pt>
                <c:pt idx="2305">
                  <c:v>55565</c:v>
                </c:pt>
                <c:pt idx="2306">
                  <c:v>55572</c:v>
                </c:pt>
                <c:pt idx="2307">
                  <c:v>55579</c:v>
                </c:pt>
                <c:pt idx="2308">
                  <c:v>55586</c:v>
                </c:pt>
                <c:pt idx="2309">
                  <c:v>55593</c:v>
                </c:pt>
                <c:pt idx="2310">
                  <c:v>55600</c:v>
                </c:pt>
                <c:pt idx="2311">
                  <c:v>55607</c:v>
                </c:pt>
                <c:pt idx="2312">
                  <c:v>55614</c:v>
                </c:pt>
                <c:pt idx="2313">
                  <c:v>55621</c:v>
                </c:pt>
                <c:pt idx="2314">
                  <c:v>55632</c:v>
                </c:pt>
                <c:pt idx="2315">
                  <c:v>55635</c:v>
                </c:pt>
                <c:pt idx="2316">
                  <c:v>55645</c:v>
                </c:pt>
                <c:pt idx="2317">
                  <c:v>55652</c:v>
                </c:pt>
                <c:pt idx="2318">
                  <c:v>55659</c:v>
                </c:pt>
                <c:pt idx="2319">
                  <c:v>55666</c:v>
                </c:pt>
                <c:pt idx="2320">
                  <c:v>55673</c:v>
                </c:pt>
                <c:pt idx="2321">
                  <c:v>55680</c:v>
                </c:pt>
                <c:pt idx="2322">
                  <c:v>55687</c:v>
                </c:pt>
                <c:pt idx="2323">
                  <c:v>55694</c:v>
                </c:pt>
                <c:pt idx="2324">
                  <c:v>55701</c:v>
                </c:pt>
                <c:pt idx="2325">
                  <c:v>55708</c:v>
                </c:pt>
                <c:pt idx="2326">
                  <c:v>55715</c:v>
                </c:pt>
                <c:pt idx="2327">
                  <c:v>55722</c:v>
                </c:pt>
                <c:pt idx="2328">
                  <c:v>55729</c:v>
                </c:pt>
                <c:pt idx="2329">
                  <c:v>55736</c:v>
                </c:pt>
                <c:pt idx="2330">
                  <c:v>55743</c:v>
                </c:pt>
                <c:pt idx="2331">
                  <c:v>55750</c:v>
                </c:pt>
                <c:pt idx="2332">
                  <c:v>55757</c:v>
                </c:pt>
                <c:pt idx="2333">
                  <c:v>55764</c:v>
                </c:pt>
                <c:pt idx="2334">
                  <c:v>55771</c:v>
                </c:pt>
                <c:pt idx="2335">
                  <c:v>55778</c:v>
                </c:pt>
                <c:pt idx="2336">
                  <c:v>55785</c:v>
                </c:pt>
                <c:pt idx="2337">
                  <c:v>55792</c:v>
                </c:pt>
                <c:pt idx="2338">
                  <c:v>55799</c:v>
                </c:pt>
                <c:pt idx="2339">
                  <c:v>55806</c:v>
                </c:pt>
                <c:pt idx="2340">
                  <c:v>55813</c:v>
                </c:pt>
                <c:pt idx="2341">
                  <c:v>55820</c:v>
                </c:pt>
                <c:pt idx="2342">
                  <c:v>55827</c:v>
                </c:pt>
                <c:pt idx="2343">
                  <c:v>55834</c:v>
                </c:pt>
                <c:pt idx="2344">
                  <c:v>55841</c:v>
                </c:pt>
                <c:pt idx="2345">
                  <c:v>55848</c:v>
                </c:pt>
                <c:pt idx="2346">
                  <c:v>55855</c:v>
                </c:pt>
                <c:pt idx="2347">
                  <c:v>55862</c:v>
                </c:pt>
                <c:pt idx="2348">
                  <c:v>55869</c:v>
                </c:pt>
                <c:pt idx="2349">
                  <c:v>55876</c:v>
                </c:pt>
                <c:pt idx="2350">
                  <c:v>55884</c:v>
                </c:pt>
                <c:pt idx="2351">
                  <c:v>55891</c:v>
                </c:pt>
                <c:pt idx="2352">
                  <c:v>55898</c:v>
                </c:pt>
                <c:pt idx="2353">
                  <c:v>55905</c:v>
                </c:pt>
                <c:pt idx="2354">
                  <c:v>55912</c:v>
                </c:pt>
                <c:pt idx="2355">
                  <c:v>55919</c:v>
                </c:pt>
                <c:pt idx="2356">
                  <c:v>55926</c:v>
                </c:pt>
                <c:pt idx="2357">
                  <c:v>55933</c:v>
                </c:pt>
                <c:pt idx="2358">
                  <c:v>55940</c:v>
                </c:pt>
                <c:pt idx="2359">
                  <c:v>55947</c:v>
                </c:pt>
                <c:pt idx="2360">
                  <c:v>55954</c:v>
                </c:pt>
                <c:pt idx="2361">
                  <c:v>55961</c:v>
                </c:pt>
                <c:pt idx="2362">
                  <c:v>55968</c:v>
                </c:pt>
                <c:pt idx="2363">
                  <c:v>55975</c:v>
                </c:pt>
                <c:pt idx="2364">
                  <c:v>55984</c:v>
                </c:pt>
                <c:pt idx="2365">
                  <c:v>55991</c:v>
                </c:pt>
                <c:pt idx="2366">
                  <c:v>55998</c:v>
                </c:pt>
                <c:pt idx="2367">
                  <c:v>56006</c:v>
                </c:pt>
                <c:pt idx="2368">
                  <c:v>56012</c:v>
                </c:pt>
                <c:pt idx="2369">
                  <c:v>56019</c:v>
                </c:pt>
                <c:pt idx="2370">
                  <c:v>56026</c:v>
                </c:pt>
                <c:pt idx="2371">
                  <c:v>56033</c:v>
                </c:pt>
                <c:pt idx="2372">
                  <c:v>56040</c:v>
                </c:pt>
                <c:pt idx="2373">
                  <c:v>56047</c:v>
                </c:pt>
                <c:pt idx="2374">
                  <c:v>56054</c:v>
                </c:pt>
                <c:pt idx="2375">
                  <c:v>56061</c:v>
                </c:pt>
                <c:pt idx="2376">
                  <c:v>56068</c:v>
                </c:pt>
                <c:pt idx="2377">
                  <c:v>56075</c:v>
                </c:pt>
                <c:pt idx="2378">
                  <c:v>56082</c:v>
                </c:pt>
                <c:pt idx="2379">
                  <c:v>56089</c:v>
                </c:pt>
                <c:pt idx="2380">
                  <c:v>56096</c:v>
                </c:pt>
                <c:pt idx="2381">
                  <c:v>56103</c:v>
                </c:pt>
                <c:pt idx="2382">
                  <c:v>56110</c:v>
                </c:pt>
                <c:pt idx="2383">
                  <c:v>56117</c:v>
                </c:pt>
                <c:pt idx="2384">
                  <c:v>56124</c:v>
                </c:pt>
                <c:pt idx="2385">
                  <c:v>56131</c:v>
                </c:pt>
                <c:pt idx="2386">
                  <c:v>56138</c:v>
                </c:pt>
                <c:pt idx="2387">
                  <c:v>56145</c:v>
                </c:pt>
                <c:pt idx="2388">
                  <c:v>56152</c:v>
                </c:pt>
                <c:pt idx="2389">
                  <c:v>56159</c:v>
                </c:pt>
                <c:pt idx="2390">
                  <c:v>56166</c:v>
                </c:pt>
                <c:pt idx="2391">
                  <c:v>56173</c:v>
                </c:pt>
                <c:pt idx="2392">
                  <c:v>56180</c:v>
                </c:pt>
                <c:pt idx="2393">
                  <c:v>56187</c:v>
                </c:pt>
                <c:pt idx="2394">
                  <c:v>56194</c:v>
                </c:pt>
                <c:pt idx="2395">
                  <c:v>56201</c:v>
                </c:pt>
                <c:pt idx="2396">
                  <c:v>56208</c:v>
                </c:pt>
                <c:pt idx="2397">
                  <c:v>56215</c:v>
                </c:pt>
                <c:pt idx="2398">
                  <c:v>56222</c:v>
                </c:pt>
                <c:pt idx="2399">
                  <c:v>56229</c:v>
                </c:pt>
                <c:pt idx="2400">
                  <c:v>56236</c:v>
                </c:pt>
                <c:pt idx="2401">
                  <c:v>56247</c:v>
                </c:pt>
                <c:pt idx="2402">
                  <c:v>56251</c:v>
                </c:pt>
                <c:pt idx="2403">
                  <c:v>56257</c:v>
                </c:pt>
                <c:pt idx="2404">
                  <c:v>56264</c:v>
                </c:pt>
                <c:pt idx="2405">
                  <c:v>56271</c:v>
                </c:pt>
                <c:pt idx="2406">
                  <c:v>56278</c:v>
                </c:pt>
                <c:pt idx="2407">
                  <c:v>56285</c:v>
                </c:pt>
                <c:pt idx="2408">
                  <c:v>56292</c:v>
                </c:pt>
                <c:pt idx="2409">
                  <c:v>56299</c:v>
                </c:pt>
                <c:pt idx="2410">
                  <c:v>56306</c:v>
                </c:pt>
                <c:pt idx="2411">
                  <c:v>56313</c:v>
                </c:pt>
                <c:pt idx="2412">
                  <c:v>56320</c:v>
                </c:pt>
                <c:pt idx="2413">
                  <c:v>56327</c:v>
                </c:pt>
                <c:pt idx="2414">
                  <c:v>56334</c:v>
                </c:pt>
                <c:pt idx="2415">
                  <c:v>56341</c:v>
                </c:pt>
                <c:pt idx="2416">
                  <c:v>56348</c:v>
                </c:pt>
                <c:pt idx="2417">
                  <c:v>56355</c:v>
                </c:pt>
                <c:pt idx="2418">
                  <c:v>56362</c:v>
                </c:pt>
                <c:pt idx="2419">
                  <c:v>56369</c:v>
                </c:pt>
                <c:pt idx="2420">
                  <c:v>56376</c:v>
                </c:pt>
                <c:pt idx="2421">
                  <c:v>56383</c:v>
                </c:pt>
                <c:pt idx="2422">
                  <c:v>56390</c:v>
                </c:pt>
                <c:pt idx="2423">
                  <c:v>56397</c:v>
                </c:pt>
                <c:pt idx="2424">
                  <c:v>56404</c:v>
                </c:pt>
                <c:pt idx="2425">
                  <c:v>56411</c:v>
                </c:pt>
                <c:pt idx="2426">
                  <c:v>56418</c:v>
                </c:pt>
                <c:pt idx="2427">
                  <c:v>56425</c:v>
                </c:pt>
                <c:pt idx="2428">
                  <c:v>56432</c:v>
                </c:pt>
                <c:pt idx="2429">
                  <c:v>56439</c:v>
                </c:pt>
                <c:pt idx="2430">
                  <c:v>56446</c:v>
                </c:pt>
                <c:pt idx="2431">
                  <c:v>56453</c:v>
                </c:pt>
                <c:pt idx="2432">
                  <c:v>56460</c:v>
                </c:pt>
                <c:pt idx="2433">
                  <c:v>56467</c:v>
                </c:pt>
                <c:pt idx="2434">
                  <c:v>56474</c:v>
                </c:pt>
                <c:pt idx="2435">
                  <c:v>56481</c:v>
                </c:pt>
                <c:pt idx="2436">
                  <c:v>56488</c:v>
                </c:pt>
                <c:pt idx="2437">
                  <c:v>56495</c:v>
                </c:pt>
                <c:pt idx="2438">
                  <c:v>56502</c:v>
                </c:pt>
                <c:pt idx="2439">
                  <c:v>56509</c:v>
                </c:pt>
                <c:pt idx="2440">
                  <c:v>56516</c:v>
                </c:pt>
                <c:pt idx="2441">
                  <c:v>56523</c:v>
                </c:pt>
                <c:pt idx="2442">
                  <c:v>56530</c:v>
                </c:pt>
                <c:pt idx="2443">
                  <c:v>56537</c:v>
                </c:pt>
                <c:pt idx="2444">
                  <c:v>56544</c:v>
                </c:pt>
                <c:pt idx="2445">
                  <c:v>56551</c:v>
                </c:pt>
                <c:pt idx="2446">
                  <c:v>56558</c:v>
                </c:pt>
                <c:pt idx="2447">
                  <c:v>56565</c:v>
                </c:pt>
                <c:pt idx="2448">
                  <c:v>56572</c:v>
                </c:pt>
                <c:pt idx="2449">
                  <c:v>56579</c:v>
                </c:pt>
                <c:pt idx="2450">
                  <c:v>56586</c:v>
                </c:pt>
                <c:pt idx="2451">
                  <c:v>56593</c:v>
                </c:pt>
                <c:pt idx="2452">
                  <c:v>56600</c:v>
                </c:pt>
                <c:pt idx="2453">
                  <c:v>56607</c:v>
                </c:pt>
                <c:pt idx="2454">
                  <c:v>56614</c:v>
                </c:pt>
                <c:pt idx="2455">
                  <c:v>56621</c:v>
                </c:pt>
                <c:pt idx="2456">
                  <c:v>56628</c:v>
                </c:pt>
                <c:pt idx="2457">
                  <c:v>56635</c:v>
                </c:pt>
                <c:pt idx="2458">
                  <c:v>56642</c:v>
                </c:pt>
                <c:pt idx="2459">
                  <c:v>56649</c:v>
                </c:pt>
                <c:pt idx="2460">
                  <c:v>56656</c:v>
                </c:pt>
                <c:pt idx="2461">
                  <c:v>56663</c:v>
                </c:pt>
                <c:pt idx="2462">
                  <c:v>56670</c:v>
                </c:pt>
                <c:pt idx="2463">
                  <c:v>56677</c:v>
                </c:pt>
                <c:pt idx="2464">
                  <c:v>56684</c:v>
                </c:pt>
                <c:pt idx="2465">
                  <c:v>56691</c:v>
                </c:pt>
                <c:pt idx="2466">
                  <c:v>56698</c:v>
                </c:pt>
                <c:pt idx="2467">
                  <c:v>56705</c:v>
                </c:pt>
                <c:pt idx="2468">
                  <c:v>56712</c:v>
                </c:pt>
                <c:pt idx="2469">
                  <c:v>56719</c:v>
                </c:pt>
                <c:pt idx="2470">
                  <c:v>56726</c:v>
                </c:pt>
                <c:pt idx="2471">
                  <c:v>56733</c:v>
                </c:pt>
                <c:pt idx="2472">
                  <c:v>56740</c:v>
                </c:pt>
                <c:pt idx="2473">
                  <c:v>56747</c:v>
                </c:pt>
                <c:pt idx="2474">
                  <c:v>56754</c:v>
                </c:pt>
                <c:pt idx="2475">
                  <c:v>56761</c:v>
                </c:pt>
                <c:pt idx="2476">
                  <c:v>56768</c:v>
                </c:pt>
                <c:pt idx="2477">
                  <c:v>56775</c:v>
                </c:pt>
                <c:pt idx="2478">
                  <c:v>56782</c:v>
                </c:pt>
                <c:pt idx="2479">
                  <c:v>56789</c:v>
                </c:pt>
                <c:pt idx="2480">
                  <c:v>56796</c:v>
                </c:pt>
                <c:pt idx="2481">
                  <c:v>56803</c:v>
                </c:pt>
                <c:pt idx="2482">
                  <c:v>56810</c:v>
                </c:pt>
                <c:pt idx="2483">
                  <c:v>56817</c:v>
                </c:pt>
                <c:pt idx="2484">
                  <c:v>56824</c:v>
                </c:pt>
                <c:pt idx="2485">
                  <c:v>56831</c:v>
                </c:pt>
                <c:pt idx="2486">
                  <c:v>56838</c:v>
                </c:pt>
                <c:pt idx="2487">
                  <c:v>56845</c:v>
                </c:pt>
                <c:pt idx="2488">
                  <c:v>56852</c:v>
                </c:pt>
                <c:pt idx="2489">
                  <c:v>56859</c:v>
                </c:pt>
                <c:pt idx="2490">
                  <c:v>56866</c:v>
                </c:pt>
                <c:pt idx="2491">
                  <c:v>56873</c:v>
                </c:pt>
                <c:pt idx="2492">
                  <c:v>56880</c:v>
                </c:pt>
                <c:pt idx="2493">
                  <c:v>56887</c:v>
                </c:pt>
                <c:pt idx="2494">
                  <c:v>56894</c:v>
                </c:pt>
                <c:pt idx="2495">
                  <c:v>56901</c:v>
                </c:pt>
                <c:pt idx="2496">
                  <c:v>56908</c:v>
                </c:pt>
                <c:pt idx="2497">
                  <c:v>56915</c:v>
                </c:pt>
                <c:pt idx="2498">
                  <c:v>56922</c:v>
                </c:pt>
                <c:pt idx="2499">
                  <c:v>56929</c:v>
                </c:pt>
                <c:pt idx="2500">
                  <c:v>56936</c:v>
                </c:pt>
                <c:pt idx="2501">
                  <c:v>56943</c:v>
                </c:pt>
                <c:pt idx="2502">
                  <c:v>56950</c:v>
                </c:pt>
                <c:pt idx="2503">
                  <c:v>56957</c:v>
                </c:pt>
                <c:pt idx="2504">
                  <c:v>56964</c:v>
                </c:pt>
                <c:pt idx="2505">
                  <c:v>56971</c:v>
                </c:pt>
                <c:pt idx="2506">
                  <c:v>56978</c:v>
                </c:pt>
                <c:pt idx="2507">
                  <c:v>56985</c:v>
                </c:pt>
                <c:pt idx="2508">
                  <c:v>56992</c:v>
                </c:pt>
                <c:pt idx="2509">
                  <c:v>56999</c:v>
                </c:pt>
                <c:pt idx="2510">
                  <c:v>57006</c:v>
                </c:pt>
                <c:pt idx="2511">
                  <c:v>57013</c:v>
                </c:pt>
                <c:pt idx="2512">
                  <c:v>57020</c:v>
                </c:pt>
                <c:pt idx="2513">
                  <c:v>57027</c:v>
                </c:pt>
                <c:pt idx="2514">
                  <c:v>57034</c:v>
                </c:pt>
                <c:pt idx="2515">
                  <c:v>57041</c:v>
                </c:pt>
                <c:pt idx="2516">
                  <c:v>57048</c:v>
                </c:pt>
                <c:pt idx="2517">
                  <c:v>57055</c:v>
                </c:pt>
                <c:pt idx="2518">
                  <c:v>57062</c:v>
                </c:pt>
                <c:pt idx="2519">
                  <c:v>57069</c:v>
                </c:pt>
                <c:pt idx="2520">
                  <c:v>57076</c:v>
                </c:pt>
                <c:pt idx="2521">
                  <c:v>57083</c:v>
                </c:pt>
                <c:pt idx="2522">
                  <c:v>57090</c:v>
                </c:pt>
                <c:pt idx="2523">
                  <c:v>57097</c:v>
                </c:pt>
                <c:pt idx="2524">
                  <c:v>57104</c:v>
                </c:pt>
                <c:pt idx="2525">
                  <c:v>57111</c:v>
                </c:pt>
                <c:pt idx="2526">
                  <c:v>57118</c:v>
                </c:pt>
                <c:pt idx="2527">
                  <c:v>57125</c:v>
                </c:pt>
                <c:pt idx="2528">
                  <c:v>57132</c:v>
                </c:pt>
                <c:pt idx="2529">
                  <c:v>57139</c:v>
                </c:pt>
                <c:pt idx="2530">
                  <c:v>57146</c:v>
                </c:pt>
                <c:pt idx="2531">
                  <c:v>57153</c:v>
                </c:pt>
                <c:pt idx="2532">
                  <c:v>57160</c:v>
                </c:pt>
                <c:pt idx="2533">
                  <c:v>57167</c:v>
                </c:pt>
                <c:pt idx="2534">
                  <c:v>57174</c:v>
                </c:pt>
                <c:pt idx="2535">
                  <c:v>57181</c:v>
                </c:pt>
                <c:pt idx="2536">
                  <c:v>57188</c:v>
                </c:pt>
                <c:pt idx="2537">
                  <c:v>57195</c:v>
                </c:pt>
                <c:pt idx="2538">
                  <c:v>57202</c:v>
                </c:pt>
                <c:pt idx="2539">
                  <c:v>57209</c:v>
                </c:pt>
                <c:pt idx="2540">
                  <c:v>57216</c:v>
                </c:pt>
                <c:pt idx="2541">
                  <c:v>57223</c:v>
                </c:pt>
                <c:pt idx="2542">
                  <c:v>57230</c:v>
                </c:pt>
                <c:pt idx="2543">
                  <c:v>57237</c:v>
                </c:pt>
                <c:pt idx="2544">
                  <c:v>57244</c:v>
                </c:pt>
                <c:pt idx="2545">
                  <c:v>57251</c:v>
                </c:pt>
                <c:pt idx="2546">
                  <c:v>57258</c:v>
                </c:pt>
                <c:pt idx="2547">
                  <c:v>57265</c:v>
                </c:pt>
                <c:pt idx="2548">
                  <c:v>57272</c:v>
                </c:pt>
                <c:pt idx="2549">
                  <c:v>57279</c:v>
                </c:pt>
                <c:pt idx="2550">
                  <c:v>57286</c:v>
                </c:pt>
                <c:pt idx="2551">
                  <c:v>57293</c:v>
                </c:pt>
                <c:pt idx="2552">
                  <c:v>57300</c:v>
                </c:pt>
                <c:pt idx="2553">
                  <c:v>57307</c:v>
                </c:pt>
                <c:pt idx="2554">
                  <c:v>57314</c:v>
                </c:pt>
                <c:pt idx="2555">
                  <c:v>57321</c:v>
                </c:pt>
                <c:pt idx="2556">
                  <c:v>57328</c:v>
                </c:pt>
                <c:pt idx="2557">
                  <c:v>57335</c:v>
                </c:pt>
                <c:pt idx="2558">
                  <c:v>57343</c:v>
                </c:pt>
                <c:pt idx="2559">
                  <c:v>57350</c:v>
                </c:pt>
                <c:pt idx="2560">
                  <c:v>57357</c:v>
                </c:pt>
                <c:pt idx="2561">
                  <c:v>57364</c:v>
                </c:pt>
                <c:pt idx="2562">
                  <c:v>57371</c:v>
                </c:pt>
                <c:pt idx="2563">
                  <c:v>57378</c:v>
                </c:pt>
                <c:pt idx="2564">
                  <c:v>57385</c:v>
                </c:pt>
                <c:pt idx="2565">
                  <c:v>57392</c:v>
                </c:pt>
                <c:pt idx="2566">
                  <c:v>57399</c:v>
                </c:pt>
                <c:pt idx="2567">
                  <c:v>57406</c:v>
                </c:pt>
                <c:pt idx="2568">
                  <c:v>57413</c:v>
                </c:pt>
                <c:pt idx="2569">
                  <c:v>57420</c:v>
                </c:pt>
                <c:pt idx="2570">
                  <c:v>57427</c:v>
                </c:pt>
                <c:pt idx="2571">
                  <c:v>57434</c:v>
                </c:pt>
                <c:pt idx="2572">
                  <c:v>57441</c:v>
                </c:pt>
                <c:pt idx="2573">
                  <c:v>57448</c:v>
                </c:pt>
                <c:pt idx="2574">
                  <c:v>57459</c:v>
                </c:pt>
                <c:pt idx="2575">
                  <c:v>57462</c:v>
                </c:pt>
                <c:pt idx="2576">
                  <c:v>57469</c:v>
                </c:pt>
                <c:pt idx="2577">
                  <c:v>57476</c:v>
                </c:pt>
                <c:pt idx="2578">
                  <c:v>57483</c:v>
                </c:pt>
                <c:pt idx="2579">
                  <c:v>57490</c:v>
                </c:pt>
                <c:pt idx="2580">
                  <c:v>57497</c:v>
                </c:pt>
                <c:pt idx="2581">
                  <c:v>57504</c:v>
                </c:pt>
                <c:pt idx="2582">
                  <c:v>57511</c:v>
                </c:pt>
                <c:pt idx="2583">
                  <c:v>57518</c:v>
                </c:pt>
                <c:pt idx="2584">
                  <c:v>57525</c:v>
                </c:pt>
                <c:pt idx="2585">
                  <c:v>57532</c:v>
                </c:pt>
                <c:pt idx="2586">
                  <c:v>57539</c:v>
                </c:pt>
                <c:pt idx="2587">
                  <c:v>57546</c:v>
                </c:pt>
                <c:pt idx="2588">
                  <c:v>57553</c:v>
                </c:pt>
                <c:pt idx="2589">
                  <c:v>57560</c:v>
                </c:pt>
                <c:pt idx="2590">
                  <c:v>57567</c:v>
                </c:pt>
                <c:pt idx="2591">
                  <c:v>57574</c:v>
                </c:pt>
                <c:pt idx="2592">
                  <c:v>57581</c:v>
                </c:pt>
                <c:pt idx="2593">
                  <c:v>57588</c:v>
                </c:pt>
                <c:pt idx="2594">
                  <c:v>57595</c:v>
                </c:pt>
                <c:pt idx="2595">
                  <c:v>57602</c:v>
                </c:pt>
                <c:pt idx="2596">
                  <c:v>57609</c:v>
                </c:pt>
                <c:pt idx="2597">
                  <c:v>57616</c:v>
                </c:pt>
                <c:pt idx="2598">
                  <c:v>57623</c:v>
                </c:pt>
                <c:pt idx="2599">
                  <c:v>57630</c:v>
                </c:pt>
                <c:pt idx="2600">
                  <c:v>57637</c:v>
                </c:pt>
                <c:pt idx="2601">
                  <c:v>57644</c:v>
                </c:pt>
                <c:pt idx="2602">
                  <c:v>57651</c:v>
                </c:pt>
                <c:pt idx="2603">
                  <c:v>57658</c:v>
                </c:pt>
                <c:pt idx="2604">
                  <c:v>57665</c:v>
                </c:pt>
                <c:pt idx="2605">
                  <c:v>57672</c:v>
                </c:pt>
                <c:pt idx="2606">
                  <c:v>57679</c:v>
                </c:pt>
                <c:pt idx="2607">
                  <c:v>57686</c:v>
                </c:pt>
                <c:pt idx="2608">
                  <c:v>57693</c:v>
                </c:pt>
                <c:pt idx="2609">
                  <c:v>57700</c:v>
                </c:pt>
                <c:pt idx="2610">
                  <c:v>57710</c:v>
                </c:pt>
                <c:pt idx="2611">
                  <c:v>57717</c:v>
                </c:pt>
                <c:pt idx="2612">
                  <c:v>57724</c:v>
                </c:pt>
                <c:pt idx="2613">
                  <c:v>57731</c:v>
                </c:pt>
                <c:pt idx="2614">
                  <c:v>57738</c:v>
                </c:pt>
                <c:pt idx="2615">
                  <c:v>57745</c:v>
                </c:pt>
                <c:pt idx="2616">
                  <c:v>57752</c:v>
                </c:pt>
                <c:pt idx="2617">
                  <c:v>57759</c:v>
                </c:pt>
                <c:pt idx="2618">
                  <c:v>57766</c:v>
                </c:pt>
                <c:pt idx="2619">
                  <c:v>57773</c:v>
                </c:pt>
                <c:pt idx="2620">
                  <c:v>57780</c:v>
                </c:pt>
                <c:pt idx="2621">
                  <c:v>57787</c:v>
                </c:pt>
                <c:pt idx="2622">
                  <c:v>57794</c:v>
                </c:pt>
                <c:pt idx="2623">
                  <c:v>57801</c:v>
                </c:pt>
                <c:pt idx="2624">
                  <c:v>57808</c:v>
                </c:pt>
                <c:pt idx="2625">
                  <c:v>57817</c:v>
                </c:pt>
                <c:pt idx="2626">
                  <c:v>57822</c:v>
                </c:pt>
                <c:pt idx="2627">
                  <c:v>57829</c:v>
                </c:pt>
                <c:pt idx="2628">
                  <c:v>57836</c:v>
                </c:pt>
                <c:pt idx="2629">
                  <c:v>57843</c:v>
                </c:pt>
                <c:pt idx="2630">
                  <c:v>57850</c:v>
                </c:pt>
                <c:pt idx="2631">
                  <c:v>57857</c:v>
                </c:pt>
                <c:pt idx="2632">
                  <c:v>57864</c:v>
                </c:pt>
                <c:pt idx="2633">
                  <c:v>57871</c:v>
                </c:pt>
                <c:pt idx="2634">
                  <c:v>57878</c:v>
                </c:pt>
                <c:pt idx="2635">
                  <c:v>57885</c:v>
                </c:pt>
                <c:pt idx="2636">
                  <c:v>57892</c:v>
                </c:pt>
                <c:pt idx="2637">
                  <c:v>57899</c:v>
                </c:pt>
                <c:pt idx="2638">
                  <c:v>57906</c:v>
                </c:pt>
                <c:pt idx="2639">
                  <c:v>57913</c:v>
                </c:pt>
                <c:pt idx="2640">
                  <c:v>57920</c:v>
                </c:pt>
                <c:pt idx="2641">
                  <c:v>57927</c:v>
                </c:pt>
                <c:pt idx="2642">
                  <c:v>57934</c:v>
                </c:pt>
                <c:pt idx="2643">
                  <c:v>57941</c:v>
                </c:pt>
                <c:pt idx="2644">
                  <c:v>57948</c:v>
                </c:pt>
                <c:pt idx="2645">
                  <c:v>57955</c:v>
                </c:pt>
                <c:pt idx="2646">
                  <c:v>57962</c:v>
                </c:pt>
                <c:pt idx="2647">
                  <c:v>57969</c:v>
                </c:pt>
                <c:pt idx="2648">
                  <c:v>57976</c:v>
                </c:pt>
                <c:pt idx="2649">
                  <c:v>57983</c:v>
                </c:pt>
                <c:pt idx="2650">
                  <c:v>57990</c:v>
                </c:pt>
                <c:pt idx="2651">
                  <c:v>57997</c:v>
                </c:pt>
                <c:pt idx="2652">
                  <c:v>58004</c:v>
                </c:pt>
                <c:pt idx="2653">
                  <c:v>58011</c:v>
                </c:pt>
                <c:pt idx="2654">
                  <c:v>58018</c:v>
                </c:pt>
                <c:pt idx="2655">
                  <c:v>58025</c:v>
                </c:pt>
                <c:pt idx="2656">
                  <c:v>58032</c:v>
                </c:pt>
                <c:pt idx="2657">
                  <c:v>58039</c:v>
                </c:pt>
                <c:pt idx="2658">
                  <c:v>58046</c:v>
                </c:pt>
                <c:pt idx="2659">
                  <c:v>58053</c:v>
                </c:pt>
                <c:pt idx="2660">
                  <c:v>58060</c:v>
                </c:pt>
                <c:pt idx="2661">
                  <c:v>58067</c:v>
                </c:pt>
                <c:pt idx="2662">
                  <c:v>58075</c:v>
                </c:pt>
                <c:pt idx="2663">
                  <c:v>58082</c:v>
                </c:pt>
                <c:pt idx="2664">
                  <c:v>58089</c:v>
                </c:pt>
                <c:pt idx="2665">
                  <c:v>58096</c:v>
                </c:pt>
                <c:pt idx="2666">
                  <c:v>58103</c:v>
                </c:pt>
                <c:pt idx="2667">
                  <c:v>58110</c:v>
                </c:pt>
                <c:pt idx="2668">
                  <c:v>58117</c:v>
                </c:pt>
                <c:pt idx="2669">
                  <c:v>58124</c:v>
                </c:pt>
                <c:pt idx="2670">
                  <c:v>58131</c:v>
                </c:pt>
                <c:pt idx="2671">
                  <c:v>58138</c:v>
                </c:pt>
                <c:pt idx="2672">
                  <c:v>58145</c:v>
                </c:pt>
                <c:pt idx="2673">
                  <c:v>58152</c:v>
                </c:pt>
                <c:pt idx="2674">
                  <c:v>58159</c:v>
                </c:pt>
                <c:pt idx="2675">
                  <c:v>58168</c:v>
                </c:pt>
                <c:pt idx="2676">
                  <c:v>58175</c:v>
                </c:pt>
                <c:pt idx="2677">
                  <c:v>58182</c:v>
                </c:pt>
                <c:pt idx="2678">
                  <c:v>58189</c:v>
                </c:pt>
                <c:pt idx="2679">
                  <c:v>58197</c:v>
                </c:pt>
                <c:pt idx="2680">
                  <c:v>58203</c:v>
                </c:pt>
                <c:pt idx="2681">
                  <c:v>58210</c:v>
                </c:pt>
                <c:pt idx="2682">
                  <c:v>58217</c:v>
                </c:pt>
                <c:pt idx="2683">
                  <c:v>58224</c:v>
                </c:pt>
                <c:pt idx="2684">
                  <c:v>58231</c:v>
                </c:pt>
                <c:pt idx="2685">
                  <c:v>58238</c:v>
                </c:pt>
                <c:pt idx="2686">
                  <c:v>58245</c:v>
                </c:pt>
                <c:pt idx="2687">
                  <c:v>58252</c:v>
                </c:pt>
                <c:pt idx="2688">
                  <c:v>58259</c:v>
                </c:pt>
                <c:pt idx="2689">
                  <c:v>58266</c:v>
                </c:pt>
                <c:pt idx="2690">
                  <c:v>58273</c:v>
                </c:pt>
                <c:pt idx="2691">
                  <c:v>58280</c:v>
                </c:pt>
                <c:pt idx="2692">
                  <c:v>58287</c:v>
                </c:pt>
                <c:pt idx="2693">
                  <c:v>58294</c:v>
                </c:pt>
                <c:pt idx="2694">
                  <c:v>58301</c:v>
                </c:pt>
                <c:pt idx="2695">
                  <c:v>58308</c:v>
                </c:pt>
                <c:pt idx="2696">
                  <c:v>58315</c:v>
                </c:pt>
                <c:pt idx="2697">
                  <c:v>58322</c:v>
                </c:pt>
                <c:pt idx="2698">
                  <c:v>58329</c:v>
                </c:pt>
                <c:pt idx="2699">
                  <c:v>58336</c:v>
                </c:pt>
                <c:pt idx="2700">
                  <c:v>58343</c:v>
                </c:pt>
                <c:pt idx="2701">
                  <c:v>58350</c:v>
                </c:pt>
                <c:pt idx="2702">
                  <c:v>58357</c:v>
                </c:pt>
                <c:pt idx="2703">
                  <c:v>58364</c:v>
                </c:pt>
                <c:pt idx="2704">
                  <c:v>58371</c:v>
                </c:pt>
                <c:pt idx="2705">
                  <c:v>58378</c:v>
                </c:pt>
                <c:pt idx="2706">
                  <c:v>58385</c:v>
                </c:pt>
                <c:pt idx="2707">
                  <c:v>58392</c:v>
                </c:pt>
                <c:pt idx="2708">
                  <c:v>58399</c:v>
                </c:pt>
                <c:pt idx="2709">
                  <c:v>58406</c:v>
                </c:pt>
                <c:pt idx="2710">
                  <c:v>58413</c:v>
                </c:pt>
                <c:pt idx="2711">
                  <c:v>58420</c:v>
                </c:pt>
                <c:pt idx="2712">
                  <c:v>58427</c:v>
                </c:pt>
                <c:pt idx="2713">
                  <c:v>58438</c:v>
                </c:pt>
                <c:pt idx="2714">
                  <c:v>58442</c:v>
                </c:pt>
                <c:pt idx="2715">
                  <c:v>58448</c:v>
                </c:pt>
                <c:pt idx="2716">
                  <c:v>58455</c:v>
                </c:pt>
                <c:pt idx="2717">
                  <c:v>58462</c:v>
                </c:pt>
                <c:pt idx="2718">
                  <c:v>58469</c:v>
                </c:pt>
                <c:pt idx="2719">
                  <c:v>58476</c:v>
                </c:pt>
                <c:pt idx="2720">
                  <c:v>58483</c:v>
                </c:pt>
                <c:pt idx="2721">
                  <c:v>58490</c:v>
                </c:pt>
                <c:pt idx="2722">
                  <c:v>58497</c:v>
                </c:pt>
                <c:pt idx="2723">
                  <c:v>58504</c:v>
                </c:pt>
                <c:pt idx="2724">
                  <c:v>58511</c:v>
                </c:pt>
                <c:pt idx="2725">
                  <c:v>58518</c:v>
                </c:pt>
                <c:pt idx="2726">
                  <c:v>58525</c:v>
                </c:pt>
                <c:pt idx="2727">
                  <c:v>58532</c:v>
                </c:pt>
                <c:pt idx="2728">
                  <c:v>58539</c:v>
                </c:pt>
                <c:pt idx="2729">
                  <c:v>58546</c:v>
                </c:pt>
                <c:pt idx="2730">
                  <c:v>58553</c:v>
                </c:pt>
                <c:pt idx="2731">
                  <c:v>58560</c:v>
                </c:pt>
                <c:pt idx="2732">
                  <c:v>58567</c:v>
                </c:pt>
                <c:pt idx="2733">
                  <c:v>58574</c:v>
                </c:pt>
                <c:pt idx="2734">
                  <c:v>58581</c:v>
                </c:pt>
                <c:pt idx="2735">
                  <c:v>58588</c:v>
                </c:pt>
                <c:pt idx="2736">
                  <c:v>58595</c:v>
                </c:pt>
                <c:pt idx="2737">
                  <c:v>58602</c:v>
                </c:pt>
                <c:pt idx="2738">
                  <c:v>58609</c:v>
                </c:pt>
                <c:pt idx="2739">
                  <c:v>58616</c:v>
                </c:pt>
                <c:pt idx="2740">
                  <c:v>58623</c:v>
                </c:pt>
                <c:pt idx="2741">
                  <c:v>58630</c:v>
                </c:pt>
                <c:pt idx="2742">
                  <c:v>58637</c:v>
                </c:pt>
                <c:pt idx="2743">
                  <c:v>58644</c:v>
                </c:pt>
                <c:pt idx="2744">
                  <c:v>58651</c:v>
                </c:pt>
                <c:pt idx="2745">
                  <c:v>58658</c:v>
                </c:pt>
                <c:pt idx="2746">
                  <c:v>58665</c:v>
                </c:pt>
                <c:pt idx="2747">
                  <c:v>58672</c:v>
                </c:pt>
                <c:pt idx="2748">
                  <c:v>58679</c:v>
                </c:pt>
                <c:pt idx="2749">
                  <c:v>58686</c:v>
                </c:pt>
                <c:pt idx="2750">
                  <c:v>58693</c:v>
                </c:pt>
                <c:pt idx="2751">
                  <c:v>58700</c:v>
                </c:pt>
                <c:pt idx="2752">
                  <c:v>58707</c:v>
                </c:pt>
                <c:pt idx="2753">
                  <c:v>58714</c:v>
                </c:pt>
                <c:pt idx="2754">
                  <c:v>58721</c:v>
                </c:pt>
                <c:pt idx="2755">
                  <c:v>58728</c:v>
                </c:pt>
                <c:pt idx="2756">
                  <c:v>58735</c:v>
                </c:pt>
                <c:pt idx="2757">
                  <c:v>58742</c:v>
                </c:pt>
                <c:pt idx="2758">
                  <c:v>58749</c:v>
                </c:pt>
                <c:pt idx="2759">
                  <c:v>58756</c:v>
                </c:pt>
                <c:pt idx="2760">
                  <c:v>58763</c:v>
                </c:pt>
                <c:pt idx="2761">
                  <c:v>58770</c:v>
                </c:pt>
                <c:pt idx="2762">
                  <c:v>58777</c:v>
                </c:pt>
                <c:pt idx="2763">
                  <c:v>58784</c:v>
                </c:pt>
                <c:pt idx="2764">
                  <c:v>58791</c:v>
                </c:pt>
                <c:pt idx="2765">
                  <c:v>58798</c:v>
                </c:pt>
                <c:pt idx="2766">
                  <c:v>58805</c:v>
                </c:pt>
                <c:pt idx="2767">
                  <c:v>58812</c:v>
                </c:pt>
                <c:pt idx="2768">
                  <c:v>58819</c:v>
                </c:pt>
                <c:pt idx="2769">
                  <c:v>58826</c:v>
                </c:pt>
                <c:pt idx="2770">
                  <c:v>58833</c:v>
                </c:pt>
                <c:pt idx="2771">
                  <c:v>58840</c:v>
                </c:pt>
                <c:pt idx="2772">
                  <c:v>58847</c:v>
                </c:pt>
                <c:pt idx="2773">
                  <c:v>58854</c:v>
                </c:pt>
                <c:pt idx="2774">
                  <c:v>58861</c:v>
                </c:pt>
                <c:pt idx="2775">
                  <c:v>58868</c:v>
                </c:pt>
                <c:pt idx="2776">
                  <c:v>58875</c:v>
                </c:pt>
                <c:pt idx="2777">
                  <c:v>58882</c:v>
                </c:pt>
                <c:pt idx="2778">
                  <c:v>58889</c:v>
                </c:pt>
                <c:pt idx="2779">
                  <c:v>58896</c:v>
                </c:pt>
                <c:pt idx="2780">
                  <c:v>58903</c:v>
                </c:pt>
                <c:pt idx="2781">
                  <c:v>58910</c:v>
                </c:pt>
                <c:pt idx="2782">
                  <c:v>58917</c:v>
                </c:pt>
                <c:pt idx="2783">
                  <c:v>58924</c:v>
                </c:pt>
                <c:pt idx="2784">
                  <c:v>58931</c:v>
                </c:pt>
                <c:pt idx="2785">
                  <c:v>58938</c:v>
                </c:pt>
                <c:pt idx="2786">
                  <c:v>58945</c:v>
                </c:pt>
                <c:pt idx="2787">
                  <c:v>58952</c:v>
                </c:pt>
                <c:pt idx="2788">
                  <c:v>58959</c:v>
                </c:pt>
                <c:pt idx="2789">
                  <c:v>58966</c:v>
                </c:pt>
                <c:pt idx="2790">
                  <c:v>58973</c:v>
                </c:pt>
                <c:pt idx="2791">
                  <c:v>58980</c:v>
                </c:pt>
                <c:pt idx="2792">
                  <c:v>58987</c:v>
                </c:pt>
                <c:pt idx="2793">
                  <c:v>58994</c:v>
                </c:pt>
                <c:pt idx="2794">
                  <c:v>59001</c:v>
                </c:pt>
                <c:pt idx="2795">
                  <c:v>59008</c:v>
                </c:pt>
                <c:pt idx="2796">
                  <c:v>59015</c:v>
                </c:pt>
                <c:pt idx="2797">
                  <c:v>59022</c:v>
                </c:pt>
                <c:pt idx="2798">
                  <c:v>59029</c:v>
                </c:pt>
                <c:pt idx="2799">
                  <c:v>59036</c:v>
                </c:pt>
                <c:pt idx="2800">
                  <c:v>59043</c:v>
                </c:pt>
                <c:pt idx="2801">
                  <c:v>59050</c:v>
                </c:pt>
                <c:pt idx="2802">
                  <c:v>59057</c:v>
                </c:pt>
                <c:pt idx="2803">
                  <c:v>59064</c:v>
                </c:pt>
                <c:pt idx="2804">
                  <c:v>59071</c:v>
                </c:pt>
                <c:pt idx="2805">
                  <c:v>59078</c:v>
                </c:pt>
                <c:pt idx="2806">
                  <c:v>59085</c:v>
                </c:pt>
                <c:pt idx="2807">
                  <c:v>59092</c:v>
                </c:pt>
                <c:pt idx="2808">
                  <c:v>59099</c:v>
                </c:pt>
                <c:pt idx="2809">
                  <c:v>59106</c:v>
                </c:pt>
                <c:pt idx="2810">
                  <c:v>59113</c:v>
                </c:pt>
                <c:pt idx="2811">
                  <c:v>59120</c:v>
                </c:pt>
                <c:pt idx="2812">
                  <c:v>59127</c:v>
                </c:pt>
                <c:pt idx="2813">
                  <c:v>59134</c:v>
                </c:pt>
                <c:pt idx="2814">
                  <c:v>59141</c:v>
                </c:pt>
                <c:pt idx="2815">
                  <c:v>59148</c:v>
                </c:pt>
                <c:pt idx="2816">
                  <c:v>59155</c:v>
                </c:pt>
                <c:pt idx="2817">
                  <c:v>59162</c:v>
                </c:pt>
                <c:pt idx="2818">
                  <c:v>59169</c:v>
                </c:pt>
                <c:pt idx="2819">
                  <c:v>59176</c:v>
                </c:pt>
                <c:pt idx="2820">
                  <c:v>59183</c:v>
                </c:pt>
                <c:pt idx="2821">
                  <c:v>59190</c:v>
                </c:pt>
                <c:pt idx="2822">
                  <c:v>59197</c:v>
                </c:pt>
                <c:pt idx="2823">
                  <c:v>59204</c:v>
                </c:pt>
                <c:pt idx="2824">
                  <c:v>59211</c:v>
                </c:pt>
                <c:pt idx="2825">
                  <c:v>59218</c:v>
                </c:pt>
                <c:pt idx="2826">
                  <c:v>59225</c:v>
                </c:pt>
                <c:pt idx="2827">
                  <c:v>59232</c:v>
                </c:pt>
                <c:pt idx="2828">
                  <c:v>59239</c:v>
                </c:pt>
                <c:pt idx="2829">
                  <c:v>59246</c:v>
                </c:pt>
                <c:pt idx="2830">
                  <c:v>59253</c:v>
                </c:pt>
                <c:pt idx="2831">
                  <c:v>59260</c:v>
                </c:pt>
                <c:pt idx="2832">
                  <c:v>59267</c:v>
                </c:pt>
                <c:pt idx="2833">
                  <c:v>59274</c:v>
                </c:pt>
                <c:pt idx="2834">
                  <c:v>59281</c:v>
                </c:pt>
                <c:pt idx="2835">
                  <c:v>59288</c:v>
                </c:pt>
                <c:pt idx="2836">
                  <c:v>59295</c:v>
                </c:pt>
                <c:pt idx="2837">
                  <c:v>59302</c:v>
                </c:pt>
                <c:pt idx="2838">
                  <c:v>59309</c:v>
                </c:pt>
                <c:pt idx="2839">
                  <c:v>59316</c:v>
                </c:pt>
                <c:pt idx="2840">
                  <c:v>59323</c:v>
                </c:pt>
                <c:pt idx="2841">
                  <c:v>59330</c:v>
                </c:pt>
                <c:pt idx="2842">
                  <c:v>59337</c:v>
                </c:pt>
                <c:pt idx="2843">
                  <c:v>59344</c:v>
                </c:pt>
                <c:pt idx="2844">
                  <c:v>59351</c:v>
                </c:pt>
                <c:pt idx="2845">
                  <c:v>59358</c:v>
                </c:pt>
                <c:pt idx="2846">
                  <c:v>59365</c:v>
                </c:pt>
                <c:pt idx="2847">
                  <c:v>59372</c:v>
                </c:pt>
                <c:pt idx="2848">
                  <c:v>59379</c:v>
                </c:pt>
                <c:pt idx="2849">
                  <c:v>59386</c:v>
                </c:pt>
                <c:pt idx="2850">
                  <c:v>59393</c:v>
                </c:pt>
                <c:pt idx="2851">
                  <c:v>59400</c:v>
                </c:pt>
                <c:pt idx="2852">
                  <c:v>59407</c:v>
                </c:pt>
                <c:pt idx="2853">
                  <c:v>59414</c:v>
                </c:pt>
                <c:pt idx="2854">
                  <c:v>59421</c:v>
                </c:pt>
                <c:pt idx="2855">
                  <c:v>59428</c:v>
                </c:pt>
                <c:pt idx="2856">
                  <c:v>59435</c:v>
                </c:pt>
                <c:pt idx="2857">
                  <c:v>59442</c:v>
                </c:pt>
                <c:pt idx="2858">
                  <c:v>59449</c:v>
                </c:pt>
                <c:pt idx="2859">
                  <c:v>59456</c:v>
                </c:pt>
                <c:pt idx="2860">
                  <c:v>59463</c:v>
                </c:pt>
                <c:pt idx="2861">
                  <c:v>59470</c:v>
                </c:pt>
                <c:pt idx="2862">
                  <c:v>59477</c:v>
                </c:pt>
                <c:pt idx="2863">
                  <c:v>59484</c:v>
                </c:pt>
                <c:pt idx="2864">
                  <c:v>59491</c:v>
                </c:pt>
                <c:pt idx="2865">
                  <c:v>59498</c:v>
                </c:pt>
                <c:pt idx="2866">
                  <c:v>59505</c:v>
                </c:pt>
                <c:pt idx="2867">
                  <c:v>59512</c:v>
                </c:pt>
                <c:pt idx="2868">
                  <c:v>59519</c:v>
                </c:pt>
                <c:pt idx="2869">
                  <c:v>59526</c:v>
                </c:pt>
                <c:pt idx="2870">
                  <c:v>59534</c:v>
                </c:pt>
                <c:pt idx="2871">
                  <c:v>59541</c:v>
                </c:pt>
                <c:pt idx="2872">
                  <c:v>59548</c:v>
                </c:pt>
                <c:pt idx="2873">
                  <c:v>59555</c:v>
                </c:pt>
                <c:pt idx="2874">
                  <c:v>59562</c:v>
                </c:pt>
                <c:pt idx="2875">
                  <c:v>59569</c:v>
                </c:pt>
                <c:pt idx="2876">
                  <c:v>59576</c:v>
                </c:pt>
                <c:pt idx="2877">
                  <c:v>59583</c:v>
                </c:pt>
                <c:pt idx="2878">
                  <c:v>59590</c:v>
                </c:pt>
                <c:pt idx="2879">
                  <c:v>59597</c:v>
                </c:pt>
                <c:pt idx="2880">
                  <c:v>59604</c:v>
                </c:pt>
                <c:pt idx="2881">
                  <c:v>59611</c:v>
                </c:pt>
                <c:pt idx="2882">
                  <c:v>59618</c:v>
                </c:pt>
                <c:pt idx="2883">
                  <c:v>59625</c:v>
                </c:pt>
                <c:pt idx="2884">
                  <c:v>59632</c:v>
                </c:pt>
                <c:pt idx="2885">
                  <c:v>59643</c:v>
                </c:pt>
                <c:pt idx="2886">
                  <c:v>59646</c:v>
                </c:pt>
                <c:pt idx="2887">
                  <c:v>59653</c:v>
                </c:pt>
                <c:pt idx="2888">
                  <c:v>59660</c:v>
                </c:pt>
                <c:pt idx="2889">
                  <c:v>59667</c:v>
                </c:pt>
                <c:pt idx="2890">
                  <c:v>59674</c:v>
                </c:pt>
                <c:pt idx="2891">
                  <c:v>59681</c:v>
                </c:pt>
                <c:pt idx="2892">
                  <c:v>59688</c:v>
                </c:pt>
                <c:pt idx="2893">
                  <c:v>59695</c:v>
                </c:pt>
                <c:pt idx="2894">
                  <c:v>59702</c:v>
                </c:pt>
                <c:pt idx="2895">
                  <c:v>59709</c:v>
                </c:pt>
                <c:pt idx="2896">
                  <c:v>59716</c:v>
                </c:pt>
                <c:pt idx="2897">
                  <c:v>59723</c:v>
                </c:pt>
                <c:pt idx="2898">
                  <c:v>59730</c:v>
                </c:pt>
                <c:pt idx="2899">
                  <c:v>59737</c:v>
                </c:pt>
                <c:pt idx="2900">
                  <c:v>59744</c:v>
                </c:pt>
                <c:pt idx="2901">
                  <c:v>59751</c:v>
                </c:pt>
                <c:pt idx="2902">
                  <c:v>59758</c:v>
                </c:pt>
                <c:pt idx="2903">
                  <c:v>59765</c:v>
                </c:pt>
                <c:pt idx="2904">
                  <c:v>59772</c:v>
                </c:pt>
                <c:pt idx="2905">
                  <c:v>59779</c:v>
                </c:pt>
                <c:pt idx="2906">
                  <c:v>59786</c:v>
                </c:pt>
                <c:pt idx="2907">
                  <c:v>59793</c:v>
                </c:pt>
                <c:pt idx="2908">
                  <c:v>59800</c:v>
                </c:pt>
                <c:pt idx="2909">
                  <c:v>59807</c:v>
                </c:pt>
                <c:pt idx="2910">
                  <c:v>59814</c:v>
                </c:pt>
                <c:pt idx="2911">
                  <c:v>59821</c:v>
                </c:pt>
                <c:pt idx="2912">
                  <c:v>59828</c:v>
                </c:pt>
                <c:pt idx="2913">
                  <c:v>59835</c:v>
                </c:pt>
                <c:pt idx="2914">
                  <c:v>59842</c:v>
                </c:pt>
                <c:pt idx="2915">
                  <c:v>59849</c:v>
                </c:pt>
                <c:pt idx="2916">
                  <c:v>59856</c:v>
                </c:pt>
                <c:pt idx="2917">
                  <c:v>59863</c:v>
                </c:pt>
                <c:pt idx="2918">
                  <c:v>59870</c:v>
                </c:pt>
                <c:pt idx="2919">
                  <c:v>59877</c:v>
                </c:pt>
                <c:pt idx="2920">
                  <c:v>59884</c:v>
                </c:pt>
                <c:pt idx="2921">
                  <c:v>59891</c:v>
                </c:pt>
                <c:pt idx="2922">
                  <c:v>59901</c:v>
                </c:pt>
                <c:pt idx="2923">
                  <c:v>59908</c:v>
                </c:pt>
                <c:pt idx="2924">
                  <c:v>59915</c:v>
                </c:pt>
                <c:pt idx="2925">
                  <c:v>59922</c:v>
                </c:pt>
                <c:pt idx="2926">
                  <c:v>59929</c:v>
                </c:pt>
                <c:pt idx="2927">
                  <c:v>59936</c:v>
                </c:pt>
                <c:pt idx="2928">
                  <c:v>59943</c:v>
                </c:pt>
                <c:pt idx="2929">
                  <c:v>59950</c:v>
                </c:pt>
                <c:pt idx="2930">
                  <c:v>59957</c:v>
                </c:pt>
                <c:pt idx="2931">
                  <c:v>59964</c:v>
                </c:pt>
                <c:pt idx="2932">
                  <c:v>59971</c:v>
                </c:pt>
                <c:pt idx="2933">
                  <c:v>59978</c:v>
                </c:pt>
                <c:pt idx="2934">
                  <c:v>59985</c:v>
                </c:pt>
                <c:pt idx="2935">
                  <c:v>59992</c:v>
                </c:pt>
                <c:pt idx="2936">
                  <c:v>60001</c:v>
                </c:pt>
                <c:pt idx="2937">
                  <c:v>60006</c:v>
                </c:pt>
                <c:pt idx="2938">
                  <c:v>60013</c:v>
                </c:pt>
                <c:pt idx="2939">
                  <c:v>60020</c:v>
                </c:pt>
                <c:pt idx="2940">
                  <c:v>60028</c:v>
                </c:pt>
                <c:pt idx="2941">
                  <c:v>60035</c:v>
                </c:pt>
                <c:pt idx="2942">
                  <c:v>60042</c:v>
                </c:pt>
                <c:pt idx="2943">
                  <c:v>60049</c:v>
                </c:pt>
                <c:pt idx="2944">
                  <c:v>60056</c:v>
                </c:pt>
                <c:pt idx="2945">
                  <c:v>60063</c:v>
                </c:pt>
                <c:pt idx="2946">
                  <c:v>60070</c:v>
                </c:pt>
                <c:pt idx="2947">
                  <c:v>60077</c:v>
                </c:pt>
                <c:pt idx="2948">
                  <c:v>60084</c:v>
                </c:pt>
                <c:pt idx="2949">
                  <c:v>60091</c:v>
                </c:pt>
                <c:pt idx="2950">
                  <c:v>60098</c:v>
                </c:pt>
                <c:pt idx="2951">
                  <c:v>60105</c:v>
                </c:pt>
                <c:pt idx="2952">
                  <c:v>60112</c:v>
                </c:pt>
                <c:pt idx="2953">
                  <c:v>60119</c:v>
                </c:pt>
                <c:pt idx="2954">
                  <c:v>60126</c:v>
                </c:pt>
                <c:pt idx="2955">
                  <c:v>60133</c:v>
                </c:pt>
                <c:pt idx="2956">
                  <c:v>60140</c:v>
                </c:pt>
                <c:pt idx="2957">
                  <c:v>60147</c:v>
                </c:pt>
                <c:pt idx="2958">
                  <c:v>60154</c:v>
                </c:pt>
                <c:pt idx="2959">
                  <c:v>60161</c:v>
                </c:pt>
                <c:pt idx="2960">
                  <c:v>60168</c:v>
                </c:pt>
                <c:pt idx="2961">
                  <c:v>60175</c:v>
                </c:pt>
                <c:pt idx="2962">
                  <c:v>60182</c:v>
                </c:pt>
                <c:pt idx="2963">
                  <c:v>60189</c:v>
                </c:pt>
                <c:pt idx="2964">
                  <c:v>60196</c:v>
                </c:pt>
                <c:pt idx="2965">
                  <c:v>60203</c:v>
                </c:pt>
                <c:pt idx="2966">
                  <c:v>60210</c:v>
                </c:pt>
                <c:pt idx="2967">
                  <c:v>60217</c:v>
                </c:pt>
                <c:pt idx="2968">
                  <c:v>60224</c:v>
                </c:pt>
                <c:pt idx="2969">
                  <c:v>60231</c:v>
                </c:pt>
                <c:pt idx="2970">
                  <c:v>60238</c:v>
                </c:pt>
                <c:pt idx="2971">
                  <c:v>60245</c:v>
                </c:pt>
                <c:pt idx="2972">
                  <c:v>60252</c:v>
                </c:pt>
                <c:pt idx="2973">
                  <c:v>60259</c:v>
                </c:pt>
                <c:pt idx="2974">
                  <c:v>60267</c:v>
                </c:pt>
                <c:pt idx="2975">
                  <c:v>60274</c:v>
                </c:pt>
                <c:pt idx="2976">
                  <c:v>60281</c:v>
                </c:pt>
                <c:pt idx="2977">
                  <c:v>60288</c:v>
                </c:pt>
                <c:pt idx="2978">
                  <c:v>60295</c:v>
                </c:pt>
                <c:pt idx="2979">
                  <c:v>60302</c:v>
                </c:pt>
                <c:pt idx="2980">
                  <c:v>60309</c:v>
                </c:pt>
                <c:pt idx="2981">
                  <c:v>60316</c:v>
                </c:pt>
                <c:pt idx="2982">
                  <c:v>60323</c:v>
                </c:pt>
                <c:pt idx="2983">
                  <c:v>60330</c:v>
                </c:pt>
                <c:pt idx="2984">
                  <c:v>60337</c:v>
                </c:pt>
                <c:pt idx="2985">
                  <c:v>60344</c:v>
                </c:pt>
                <c:pt idx="2986">
                  <c:v>60351</c:v>
                </c:pt>
                <c:pt idx="2987">
                  <c:v>60359</c:v>
                </c:pt>
                <c:pt idx="2988">
                  <c:v>60366</c:v>
                </c:pt>
                <c:pt idx="2989">
                  <c:v>60373</c:v>
                </c:pt>
                <c:pt idx="2990">
                  <c:v>60380</c:v>
                </c:pt>
                <c:pt idx="2991">
                  <c:v>60387</c:v>
                </c:pt>
                <c:pt idx="2992">
                  <c:v>60394</c:v>
                </c:pt>
                <c:pt idx="2993">
                  <c:v>60401</c:v>
                </c:pt>
                <c:pt idx="2994">
                  <c:v>60408</c:v>
                </c:pt>
                <c:pt idx="2995">
                  <c:v>60415</c:v>
                </c:pt>
                <c:pt idx="2996">
                  <c:v>60422</c:v>
                </c:pt>
                <c:pt idx="2997">
                  <c:v>60429</c:v>
                </c:pt>
                <c:pt idx="2998">
                  <c:v>60436</c:v>
                </c:pt>
                <c:pt idx="2999">
                  <c:v>60443</c:v>
                </c:pt>
                <c:pt idx="3000">
                  <c:v>60450</c:v>
                </c:pt>
                <c:pt idx="3001">
                  <c:v>60457</c:v>
                </c:pt>
                <c:pt idx="3002">
                  <c:v>60464</c:v>
                </c:pt>
                <c:pt idx="3003">
                  <c:v>60471</c:v>
                </c:pt>
                <c:pt idx="3004">
                  <c:v>60478</c:v>
                </c:pt>
                <c:pt idx="3005">
                  <c:v>60485</c:v>
                </c:pt>
                <c:pt idx="3006">
                  <c:v>60492</c:v>
                </c:pt>
                <c:pt idx="3007">
                  <c:v>60499</c:v>
                </c:pt>
                <c:pt idx="3008">
                  <c:v>60506</c:v>
                </c:pt>
                <c:pt idx="3009">
                  <c:v>60513</c:v>
                </c:pt>
                <c:pt idx="3010">
                  <c:v>60520</c:v>
                </c:pt>
                <c:pt idx="3011">
                  <c:v>60527</c:v>
                </c:pt>
                <c:pt idx="3012">
                  <c:v>60534</c:v>
                </c:pt>
                <c:pt idx="3013">
                  <c:v>60541</c:v>
                </c:pt>
                <c:pt idx="3014">
                  <c:v>60548</c:v>
                </c:pt>
                <c:pt idx="3015">
                  <c:v>60555</c:v>
                </c:pt>
                <c:pt idx="3016">
                  <c:v>60562</c:v>
                </c:pt>
                <c:pt idx="3017">
                  <c:v>60569</c:v>
                </c:pt>
                <c:pt idx="3018">
                  <c:v>60576</c:v>
                </c:pt>
                <c:pt idx="3019">
                  <c:v>60583</c:v>
                </c:pt>
                <c:pt idx="3020">
                  <c:v>60590</c:v>
                </c:pt>
                <c:pt idx="3021">
                  <c:v>60597</c:v>
                </c:pt>
                <c:pt idx="3022">
                  <c:v>60604</c:v>
                </c:pt>
                <c:pt idx="3023">
                  <c:v>60611</c:v>
                </c:pt>
                <c:pt idx="3024">
                  <c:v>60618</c:v>
                </c:pt>
                <c:pt idx="3025">
                  <c:v>60625</c:v>
                </c:pt>
                <c:pt idx="3026">
                  <c:v>60632</c:v>
                </c:pt>
                <c:pt idx="3027">
                  <c:v>60639</c:v>
                </c:pt>
                <c:pt idx="3028">
                  <c:v>60646</c:v>
                </c:pt>
                <c:pt idx="3029">
                  <c:v>60653</c:v>
                </c:pt>
                <c:pt idx="3030">
                  <c:v>60660</c:v>
                </c:pt>
                <c:pt idx="3031">
                  <c:v>60667</c:v>
                </c:pt>
                <c:pt idx="3032">
                  <c:v>60674</c:v>
                </c:pt>
                <c:pt idx="3033">
                  <c:v>60681</c:v>
                </c:pt>
                <c:pt idx="3034">
                  <c:v>60688</c:v>
                </c:pt>
                <c:pt idx="3035">
                  <c:v>60695</c:v>
                </c:pt>
                <c:pt idx="3036">
                  <c:v>60702</c:v>
                </c:pt>
                <c:pt idx="3037">
                  <c:v>60709</c:v>
                </c:pt>
                <c:pt idx="3038">
                  <c:v>60716</c:v>
                </c:pt>
                <c:pt idx="3039">
                  <c:v>60723</c:v>
                </c:pt>
                <c:pt idx="3040">
                  <c:v>60730</c:v>
                </c:pt>
                <c:pt idx="3041">
                  <c:v>60737</c:v>
                </c:pt>
                <c:pt idx="3042">
                  <c:v>60744</c:v>
                </c:pt>
                <c:pt idx="3043">
                  <c:v>60751</c:v>
                </c:pt>
                <c:pt idx="3044">
                  <c:v>60758</c:v>
                </c:pt>
                <c:pt idx="3045">
                  <c:v>60765</c:v>
                </c:pt>
                <c:pt idx="3046">
                  <c:v>60772</c:v>
                </c:pt>
                <c:pt idx="3047">
                  <c:v>60779</c:v>
                </c:pt>
                <c:pt idx="3048">
                  <c:v>60786</c:v>
                </c:pt>
                <c:pt idx="3049">
                  <c:v>60793</c:v>
                </c:pt>
                <c:pt idx="3050">
                  <c:v>60800</c:v>
                </c:pt>
                <c:pt idx="3051">
                  <c:v>60807</c:v>
                </c:pt>
                <c:pt idx="3052">
                  <c:v>60814</c:v>
                </c:pt>
                <c:pt idx="3053">
                  <c:v>60821</c:v>
                </c:pt>
                <c:pt idx="3054">
                  <c:v>60828</c:v>
                </c:pt>
                <c:pt idx="3055">
                  <c:v>60835</c:v>
                </c:pt>
                <c:pt idx="3056">
                  <c:v>60842</c:v>
                </c:pt>
                <c:pt idx="3057">
                  <c:v>60849</c:v>
                </c:pt>
                <c:pt idx="3058">
                  <c:v>60856</c:v>
                </c:pt>
                <c:pt idx="3059">
                  <c:v>60863</c:v>
                </c:pt>
                <c:pt idx="3060">
                  <c:v>60870</c:v>
                </c:pt>
                <c:pt idx="3061">
                  <c:v>60877</c:v>
                </c:pt>
                <c:pt idx="3062">
                  <c:v>60884</c:v>
                </c:pt>
                <c:pt idx="3063">
                  <c:v>60891</c:v>
                </c:pt>
                <c:pt idx="3064">
                  <c:v>60898</c:v>
                </c:pt>
                <c:pt idx="3065">
                  <c:v>60905</c:v>
                </c:pt>
                <c:pt idx="3066">
                  <c:v>60912</c:v>
                </c:pt>
                <c:pt idx="3067">
                  <c:v>60919</c:v>
                </c:pt>
                <c:pt idx="3068">
                  <c:v>60926</c:v>
                </c:pt>
                <c:pt idx="3069">
                  <c:v>60933</c:v>
                </c:pt>
                <c:pt idx="3070">
                  <c:v>60940</c:v>
                </c:pt>
                <c:pt idx="3071">
                  <c:v>60947</c:v>
                </c:pt>
                <c:pt idx="3072">
                  <c:v>60954</c:v>
                </c:pt>
                <c:pt idx="3073">
                  <c:v>60961</c:v>
                </c:pt>
                <c:pt idx="3074">
                  <c:v>60968</c:v>
                </c:pt>
                <c:pt idx="3075">
                  <c:v>60975</c:v>
                </c:pt>
                <c:pt idx="3076">
                  <c:v>60982</c:v>
                </c:pt>
                <c:pt idx="3077">
                  <c:v>60989</c:v>
                </c:pt>
                <c:pt idx="3078">
                  <c:v>60996</c:v>
                </c:pt>
                <c:pt idx="3079">
                  <c:v>61003</c:v>
                </c:pt>
                <c:pt idx="3080">
                  <c:v>61010</c:v>
                </c:pt>
                <c:pt idx="3081">
                  <c:v>61017</c:v>
                </c:pt>
                <c:pt idx="3082">
                  <c:v>61024</c:v>
                </c:pt>
                <c:pt idx="3083">
                  <c:v>61031</c:v>
                </c:pt>
                <c:pt idx="3084">
                  <c:v>61038</c:v>
                </c:pt>
                <c:pt idx="3085">
                  <c:v>61045</c:v>
                </c:pt>
                <c:pt idx="3086">
                  <c:v>61052</c:v>
                </c:pt>
                <c:pt idx="3087">
                  <c:v>61059</c:v>
                </c:pt>
                <c:pt idx="3088">
                  <c:v>61066</c:v>
                </c:pt>
                <c:pt idx="3089">
                  <c:v>61073</c:v>
                </c:pt>
                <c:pt idx="3090">
                  <c:v>61080</c:v>
                </c:pt>
                <c:pt idx="3091">
                  <c:v>61087</c:v>
                </c:pt>
                <c:pt idx="3092">
                  <c:v>61094</c:v>
                </c:pt>
                <c:pt idx="3093">
                  <c:v>61101</c:v>
                </c:pt>
                <c:pt idx="3094">
                  <c:v>61108</c:v>
                </c:pt>
                <c:pt idx="3095">
                  <c:v>61115</c:v>
                </c:pt>
                <c:pt idx="3096">
                  <c:v>61122</c:v>
                </c:pt>
                <c:pt idx="3097">
                  <c:v>61129</c:v>
                </c:pt>
                <c:pt idx="3098">
                  <c:v>61136</c:v>
                </c:pt>
                <c:pt idx="3099">
                  <c:v>61143</c:v>
                </c:pt>
                <c:pt idx="3100">
                  <c:v>61150</c:v>
                </c:pt>
                <c:pt idx="3101">
                  <c:v>61157</c:v>
                </c:pt>
                <c:pt idx="3102">
                  <c:v>61164</c:v>
                </c:pt>
                <c:pt idx="3103">
                  <c:v>61171</c:v>
                </c:pt>
                <c:pt idx="3104">
                  <c:v>61178</c:v>
                </c:pt>
                <c:pt idx="3105">
                  <c:v>61185</c:v>
                </c:pt>
                <c:pt idx="3106">
                  <c:v>61192</c:v>
                </c:pt>
                <c:pt idx="3107">
                  <c:v>61199</c:v>
                </c:pt>
                <c:pt idx="3108">
                  <c:v>61206</c:v>
                </c:pt>
                <c:pt idx="3109">
                  <c:v>61213</c:v>
                </c:pt>
                <c:pt idx="3110">
                  <c:v>61220</c:v>
                </c:pt>
                <c:pt idx="3111">
                  <c:v>61227</c:v>
                </c:pt>
                <c:pt idx="3112">
                  <c:v>61234</c:v>
                </c:pt>
                <c:pt idx="3113">
                  <c:v>61241</c:v>
                </c:pt>
                <c:pt idx="3114">
                  <c:v>61248</c:v>
                </c:pt>
                <c:pt idx="3115">
                  <c:v>61255</c:v>
                </c:pt>
                <c:pt idx="3116">
                  <c:v>61262</c:v>
                </c:pt>
                <c:pt idx="3117">
                  <c:v>61269</c:v>
                </c:pt>
                <c:pt idx="3118">
                  <c:v>61276</c:v>
                </c:pt>
                <c:pt idx="3119">
                  <c:v>61283</c:v>
                </c:pt>
                <c:pt idx="3120">
                  <c:v>61290</c:v>
                </c:pt>
                <c:pt idx="3121">
                  <c:v>61297</c:v>
                </c:pt>
                <c:pt idx="3122">
                  <c:v>61304</c:v>
                </c:pt>
                <c:pt idx="3123">
                  <c:v>61311</c:v>
                </c:pt>
                <c:pt idx="3124">
                  <c:v>61318</c:v>
                </c:pt>
                <c:pt idx="3125">
                  <c:v>61325</c:v>
                </c:pt>
                <c:pt idx="3126">
                  <c:v>61332</c:v>
                </c:pt>
                <c:pt idx="3127">
                  <c:v>61339</c:v>
                </c:pt>
                <c:pt idx="3128">
                  <c:v>61346</c:v>
                </c:pt>
                <c:pt idx="3129">
                  <c:v>61353</c:v>
                </c:pt>
                <c:pt idx="3130">
                  <c:v>61360</c:v>
                </c:pt>
                <c:pt idx="3131">
                  <c:v>61367</c:v>
                </c:pt>
                <c:pt idx="3132">
                  <c:v>61374</c:v>
                </c:pt>
                <c:pt idx="3133">
                  <c:v>61381</c:v>
                </c:pt>
                <c:pt idx="3134">
                  <c:v>61388</c:v>
                </c:pt>
                <c:pt idx="3135">
                  <c:v>61395</c:v>
                </c:pt>
                <c:pt idx="3136">
                  <c:v>61402</c:v>
                </c:pt>
                <c:pt idx="3137">
                  <c:v>61409</c:v>
                </c:pt>
                <c:pt idx="3138">
                  <c:v>61416</c:v>
                </c:pt>
                <c:pt idx="3139">
                  <c:v>61423</c:v>
                </c:pt>
                <c:pt idx="3140">
                  <c:v>61430</c:v>
                </c:pt>
                <c:pt idx="3141">
                  <c:v>61437</c:v>
                </c:pt>
                <c:pt idx="3142">
                  <c:v>61444</c:v>
                </c:pt>
                <c:pt idx="3143">
                  <c:v>61451</c:v>
                </c:pt>
                <c:pt idx="3144">
                  <c:v>61458</c:v>
                </c:pt>
                <c:pt idx="3145">
                  <c:v>61465</c:v>
                </c:pt>
                <c:pt idx="3146">
                  <c:v>61472</c:v>
                </c:pt>
                <c:pt idx="3147">
                  <c:v>61479</c:v>
                </c:pt>
                <c:pt idx="3148">
                  <c:v>61487</c:v>
                </c:pt>
                <c:pt idx="3149">
                  <c:v>61494</c:v>
                </c:pt>
                <c:pt idx="3150">
                  <c:v>61501</c:v>
                </c:pt>
                <c:pt idx="3151">
                  <c:v>61508</c:v>
                </c:pt>
                <c:pt idx="3152">
                  <c:v>61515</c:v>
                </c:pt>
                <c:pt idx="3153">
                  <c:v>61522</c:v>
                </c:pt>
                <c:pt idx="3154">
                  <c:v>61529</c:v>
                </c:pt>
                <c:pt idx="3155">
                  <c:v>61536</c:v>
                </c:pt>
                <c:pt idx="3156">
                  <c:v>61543</c:v>
                </c:pt>
                <c:pt idx="3157">
                  <c:v>61550</c:v>
                </c:pt>
                <c:pt idx="3158">
                  <c:v>61557</c:v>
                </c:pt>
                <c:pt idx="3159">
                  <c:v>61564</c:v>
                </c:pt>
                <c:pt idx="3160">
                  <c:v>61571</c:v>
                </c:pt>
                <c:pt idx="3161">
                  <c:v>61578</c:v>
                </c:pt>
                <c:pt idx="3162">
                  <c:v>61585</c:v>
                </c:pt>
                <c:pt idx="3163">
                  <c:v>61592</c:v>
                </c:pt>
                <c:pt idx="3164">
                  <c:v>61599</c:v>
                </c:pt>
                <c:pt idx="3165">
                  <c:v>61606</c:v>
                </c:pt>
                <c:pt idx="3166">
                  <c:v>61613</c:v>
                </c:pt>
                <c:pt idx="3167">
                  <c:v>61620</c:v>
                </c:pt>
                <c:pt idx="3168">
                  <c:v>61627</c:v>
                </c:pt>
                <c:pt idx="3169">
                  <c:v>61634</c:v>
                </c:pt>
                <c:pt idx="3170">
                  <c:v>61641</c:v>
                </c:pt>
                <c:pt idx="3171">
                  <c:v>61648</c:v>
                </c:pt>
                <c:pt idx="3172">
                  <c:v>61655</c:v>
                </c:pt>
                <c:pt idx="3173">
                  <c:v>61662</c:v>
                </c:pt>
                <c:pt idx="3174">
                  <c:v>61669</c:v>
                </c:pt>
                <c:pt idx="3175">
                  <c:v>61676</c:v>
                </c:pt>
                <c:pt idx="3176">
                  <c:v>61683</c:v>
                </c:pt>
                <c:pt idx="3177">
                  <c:v>61690</c:v>
                </c:pt>
                <c:pt idx="3178">
                  <c:v>61697</c:v>
                </c:pt>
                <c:pt idx="3179">
                  <c:v>61704</c:v>
                </c:pt>
                <c:pt idx="3180">
                  <c:v>61711</c:v>
                </c:pt>
                <c:pt idx="3181">
                  <c:v>61718</c:v>
                </c:pt>
                <c:pt idx="3182">
                  <c:v>61728</c:v>
                </c:pt>
                <c:pt idx="3183">
                  <c:v>61735</c:v>
                </c:pt>
                <c:pt idx="3184">
                  <c:v>61742</c:v>
                </c:pt>
                <c:pt idx="3185">
                  <c:v>61749</c:v>
                </c:pt>
                <c:pt idx="3186">
                  <c:v>61756</c:v>
                </c:pt>
                <c:pt idx="3187">
                  <c:v>61763</c:v>
                </c:pt>
                <c:pt idx="3188">
                  <c:v>61770</c:v>
                </c:pt>
                <c:pt idx="3189">
                  <c:v>61777</c:v>
                </c:pt>
                <c:pt idx="3190">
                  <c:v>61784</c:v>
                </c:pt>
                <c:pt idx="3191">
                  <c:v>61791</c:v>
                </c:pt>
                <c:pt idx="3192">
                  <c:v>61798</c:v>
                </c:pt>
                <c:pt idx="3193">
                  <c:v>61805</c:v>
                </c:pt>
                <c:pt idx="3194">
                  <c:v>61812</c:v>
                </c:pt>
                <c:pt idx="3195">
                  <c:v>61819</c:v>
                </c:pt>
                <c:pt idx="3196">
                  <c:v>61826</c:v>
                </c:pt>
                <c:pt idx="3197">
                  <c:v>61835</c:v>
                </c:pt>
                <c:pt idx="3198">
                  <c:v>61840</c:v>
                </c:pt>
                <c:pt idx="3199">
                  <c:v>61847</c:v>
                </c:pt>
                <c:pt idx="3200">
                  <c:v>61854</c:v>
                </c:pt>
                <c:pt idx="3201">
                  <c:v>61861</c:v>
                </c:pt>
                <c:pt idx="3202">
                  <c:v>61868</c:v>
                </c:pt>
                <c:pt idx="3203">
                  <c:v>61875</c:v>
                </c:pt>
                <c:pt idx="3204">
                  <c:v>61882</c:v>
                </c:pt>
                <c:pt idx="3205">
                  <c:v>61889</c:v>
                </c:pt>
                <c:pt idx="3206">
                  <c:v>61896</c:v>
                </c:pt>
                <c:pt idx="3207">
                  <c:v>61903</c:v>
                </c:pt>
                <c:pt idx="3208">
                  <c:v>61910</c:v>
                </c:pt>
                <c:pt idx="3209">
                  <c:v>61917</c:v>
                </c:pt>
                <c:pt idx="3210">
                  <c:v>61924</c:v>
                </c:pt>
                <c:pt idx="3211">
                  <c:v>61931</c:v>
                </c:pt>
                <c:pt idx="3212">
                  <c:v>61938</c:v>
                </c:pt>
                <c:pt idx="3213">
                  <c:v>61945</c:v>
                </c:pt>
                <c:pt idx="3214">
                  <c:v>61952</c:v>
                </c:pt>
                <c:pt idx="3215">
                  <c:v>61959</c:v>
                </c:pt>
                <c:pt idx="3216">
                  <c:v>61966</c:v>
                </c:pt>
                <c:pt idx="3217">
                  <c:v>61973</c:v>
                </c:pt>
                <c:pt idx="3218">
                  <c:v>61980</c:v>
                </c:pt>
                <c:pt idx="3219">
                  <c:v>61987</c:v>
                </c:pt>
                <c:pt idx="3220">
                  <c:v>61994</c:v>
                </c:pt>
                <c:pt idx="3221">
                  <c:v>62001</c:v>
                </c:pt>
                <c:pt idx="3222">
                  <c:v>62008</c:v>
                </c:pt>
                <c:pt idx="3223">
                  <c:v>62015</c:v>
                </c:pt>
                <c:pt idx="3224">
                  <c:v>62022</c:v>
                </c:pt>
                <c:pt idx="3225">
                  <c:v>62029</c:v>
                </c:pt>
                <c:pt idx="3226">
                  <c:v>62036</c:v>
                </c:pt>
                <c:pt idx="3227">
                  <c:v>62043</c:v>
                </c:pt>
                <c:pt idx="3228">
                  <c:v>62050</c:v>
                </c:pt>
                <c:pt idx="3229">
                  <c:v>62057</c:v>
                </c:pt>
                <c:pt idx="3230">
                  <c:v>62064</c:v>
                </c:pt>
                <c:pt idx="3231">
                  <c:v>62071</c:v>
                </c:pt>
                <c:pt idx="3232">
                  <c:v>62078</c:v>
                </c:pt>
                <c:pt idx="3233">
                  <c:v>62085</c:v>
                </c:pt>
                <c:pt idx="3234">
                  <c:v>62093</c:v>
                </c:pt>
                <c:pt idx="3235">
                  <c:v>62100</c:v>
                </c:pt>
                <c:pt idx="3236">
                  <c:v>62107</c:v>
                </c:pt>
                <c:pt idx="3237">
                  <c:v>62114</c:v>
                </c:pt>
                <c:pt idx="3238">
                  <c:v>62121</c:v>
                </c:pt>
                <c:pt idx="3239">
                  <c:v>62128</c:v>
                </c:pt>
                <c:pt idx="3240">
                  <c:v>62135</c:v>
                </c:pt>
                <c:pt idx="3241">
                  <c:v>62142</c:v>
                </c:pt>
                <c:pt idx="3242">
                  <c:v>62149</c:v>
                </c:pt>
                <c:pt idx="3243">
                  <c:v>62156</c:v>
                </c:pt>
                <c:pt idx="3244">
                  <c:v>62163</c:v>
                </c:pt>
                <c:pt idx="3245">
                  <c:v>62170</c:v>
                </c:pt>
                <c:pt idx="3246">
                  <c:v>62177</c:v>
                </c:pt>
                <c:pt idx="3247">
                  <c:v>62186</c:v>
                </c:pt>
                <c:pt idx="3248">
                  <c:v>62193</c:v>
                </c:pt>
                <c:pt idx="3249">
                  <c:v>62200</c:v>
                </c:pt>
                <c:pt idx="3250">
                  <c:v>62207</c:v>
                </c:pt>
                <c:pt idx="3251">
                  <c:v>62215</c:v>
                </c:pt>
                <c:pt idx="3252">
                  <c:v>62221</c:v>
                </c:pt>
                <c:pt idx="3253">
                  <c:v>62228</c:v>
                </c:pt>
                <c:pt idx="3254">
                  <c:v>62235</c:v>
                </c:pt>
                <c:pt idx="3255">
                  <c:v>62242</c:v>
                </c:pt>
                <c:pt idx="3256">
                  <c:v>62249</c:v>
                </c:pt>
                <c:pt idx="3257">
                  <c:v>62256</c:v>
                </c:pt>
                <c:pt idx="3258">
                  <c:v>62263</c:v>
                </c:pt>
                <c:pt idx="3259">
                  <c:v>62270</c:v>
                </c:pt>
                <c:pt idx="3260">
                  <c:v>62277</c:v>
                </c:pt>
                <c:pt idx="3261">
                  <c:v>62284</c:v>
                </c:pt>
                <c:pt idx="3262">
                  <c:v>62291</c:v>
                </c:pt>
                <c:pt idx="3263">
                  <c:v>62298</c:v>
                </c:pt>
                <c:pt idx="3264">
                  <c:v>62305</c:v>
                </c:pt>
                <c:pt idx="3265">
                  <c:v>62312</c:v>
                </c:pt>
                <c:pt idx="3266">
                  <c:v>62319</c:v>
                </c:pt>
                <c:pt idx="3267">
                  <c:v>62326</c:v>
                </c:pt>
                <c:pt idx="3268">
                  <c:v>62333</c:v>
                </c:pt>
                <c:pt idx="3269">
                  <c:v>62340</c:v>
                </c:pt>
                <c:pt idx="3270">
                  <c:v>62347</c:v>
                </c:pt>
                <c:pt idx="3271">
                  <c:v>62354</c:v>
                </c:pt>
                <c:pt idx="3272">
                  <c:v>62361</c:v>
                </c:pt>
                <c:pt idx="3273">
                  <c:v>62368</c:v>
                </c:pt>
                <c:pt idx="3274">
                  <c:v>62375</c:v>
                </c:pt>
                <c:pt idx="3275">
                  <c:v>62382</c:v>
                </c:pt>
                <c:pt idx="3276">
                  <c:v>62389</c:v>
                </c:pt>
                <c:pt idx="3277">
                  <c:v>62396</c:v>
                </c:pt>
                <c:pt idx="3278">
                  <c:v>62403</c:v>
                </c:pt>
                <c:pt idx="3279">
                  <c:v>62410</c:v>
                </c:pt>
                <c:pt idx="3280">
                  <c:v>62417</c:v>
                </c:pt>
                <c:pt idx="3281">
                  <c:v>62424</c:v>
                </c:pt>
                <c:pt idx="3282">
                  <c:v>62431</c:v>
                </c:pt>
                <c:pt idx="3283">
                  <c:v>62438</c:v>
                </c:pt>
                <c:pt idx="3284">
                  <c:v>62445</c:v>
                </c:pt>
                <c:pt idx="3285">
                  <c:v>62456</c:v>
                </c:pt>
                <c:pt idx="3286">
                  <c:v>62460</c:v>
                </c:pt>
                <c:pt idx="3287">
                  <c:v>62466</c:v>
                </c:pt>
                <c:pt idx="3288">
                  <c:v>62473</c:v>
                </c:pt>
                <c:pt idx="3289">
                  <c:v>62480</c:v>
                </c:pt>
                <c:pt idx="3290">
                  <c:v>62487</c:v>
                </c:pt>
                <c:pt idx="3291">
                  <c:v>62494</c:v>
                </c:pt>
                <c:pt idx="3292">
                  <c:v>62501</c:v>
                </c:pt>
                <c:pt idx="3293">
                  <c:v>62508</c:v>
                </c:pt>
                <c:pt idx="3294">
                  <c:v>62515</c:v>
                </c:pt>
                <c:pt idx="3295">
                  <c:v>62522</c:v>
                </c:pt>
                <c:pt idx="3296">
                  <c:v>62529</c:v>
                </c:pt>
                <c:pt idx="3297">
                  <c:v>62536</c:v>
                </c:pt>
                <c:pt idx="3298">
                  <c:v>62543</c:v>
                </c:pt>
                <c:pt idx="3299">
                  <c:v>62550</c:v>
                </c:pt>
                <c:pt idx="3300">
                  <c:v>62557</c:v>
                </c:pt>
                <c:pt idx="3301">
                  <c:v>62564</c:v>
                </c:pt>
                <c:pt idx="3302">
                  <c:v>62571</c:v>
                </c:pt>
                <c:pt idx="3303">
                  <c:v>62578</c:v>
                </c:pt>
                <c:pt idx="3304">
                  <c:v>62585</c:v>
                </c:pt>
                <c:pt idx="3305">
                  <c:v>62592</c:v>
                </c:pt>
                <c:pt idx="3306">
                  <c:v>62599</c:v>
                </c:pt>
                <c:pt idx="3307">
                  <c:v>62606</c:v>
                </c:pt>
                <c:pt idx="3308">
                  <c:v>62613</c:v>
                </c:pt>
                <c:pt idx="3309">
                  <c:v>62620</c:v>
                </c:pt>
                <c:pt idx="3310">
                  <c:v>62627</c:v>
                </c:pt>
                <c:pt idx="3311">
                  <c:v>62634</c:v>
                </c:pt>
                <c:pt idx="3312">
                  <c:v>62641</c:v>
                </c:pt>
                <c:pt idx="3313">
                  <c:v>62648</c:v>
                </c:pt>
                <c:pt idx="3314">
                  <c:v>62655</c:v>
                </c:pt>
                <c:pt idx="3315">
                  <c:v>62662</c:v>
                </c:pt>
                <c:pt idx="3316">
                  <c:v>62669</c:v>
                </c:pt>
                <c:pt idx="3317">
                  <c:v>62676</c:v>
                </c:pt>
                <c:pt idx="3318">
                  <c:v>62683</c:v>
                </c:pt>
                <c:pt idx="3319">
                  <c:v>62690</c:v>
                </c:pt>
                <c:pt idx="3320">
                  <c:v>62697</c:v>
                </c:pt>
                <c:pt idx="3321">
                  <c:v>62704</c:v>
                </c:pt>
                <c:pt idx="3322">
                  <c:v>62711</c:v>
                </c:pt>
                <c:pt idx="3323">
                  <c:v>62718</c:v>
                </c:pt>
                <c:pt idx="3324">
                  <c:v>62725</c:v>
                </c:pt>
                <c:pt idx="3325">
                  <c:v>62732</c:v>
                </c:pt>
                <c:pt idx="3326">
                  <c:v>62739</c:v>
                </c:pt>
                <c:pt idx="3327">
                  <c:v>62746</c:v>
                </c:pt>
                <c:pt idx="3328">
                  <c:v>62753</c:v>
                </c:pt>
                <c:pt idx="3329">
                  <c:v>62760</c:v>
                </c:pt>
                <c:pt idx="3330">
                  <c:v>62767</c:v>
                </c:pt>
                <c:pt idx="3331">
                  <c:v>62774</c:v>
                </c:pt>
                <c:pt idx="3332">
                  <c:v>62781</c:v>
                </c:pt>
                <c:pt idx="3333">
                  <c:v>62788</c:v>
                </c:pt>
                <c:pt idx="3334">
                  <c:v>62795</c:v>
                </c:pt>
                <c:pt idx="3335">
                  <c:v>62802</c:v>
                </c:pt>
                <c:pt idx="3336">
                  <c:v>62809</c:v>
                </c:pt>
                <c:pt idx="3337">
                  <c:v>62816</c:v>
                </c:pt>
                <c:pt idx="3338">
                  <c:v>62823</c:v>
                </c:pt>
                <c:pt idx="3339">
                  <c:v>62830</c:v>
                </c:pt>
                <c:pt idx="3340">
                  <c:v>62837</c:v>
                </c:pt>
                <c:pt idx="3341">
                  <c:v>62844</c:v>
                </c:pt>
                <c:pt idx="3342">
                  <c:v>62851</c:v>
                </c:pt>
                <c:pt idx="3343">
                  <c:v>62858</c:v>
                </c:pt>
                <c:pt idx="3344">
                  <c:v>62865</c:v>
                </c:pt>
                <c:pt idx="3345">
                  <c:v>62872</c:v>
                </c:pt>
                <c:pt idx="3346">
                  <c:v>62879</c:v>
                </c:pt>
                <c:pt idx="3347">
                  <c:v>62886</c:v>
                </c:pt>
                <c:pt idx="3348">
                  <c:v>62893</c:v>
                </c:pt>
                <c:pt idx="3349">
                  <c:v>62900</c:v>
                </c:pt>
                <c:pt idx="3350">
                  <c:v>62907</c:v>
                </c:pt>
                <c:pt idx="3351">
                  <c:v>62914</c:v>
                </c:pt>
                <c:pt idx="3352">
                  <c:v>62921</c:v>
                </c:pt>
                <c:pt idx="3353">
                  <c:v>62928</c:v>
                </c:pt>
                <c:pt idx="3354">
                  <c:v>62935</c:v>
                </c:pt>
                <c:pt idx="3355">
                  <c:v>62942</c:v>
                </c:pt>
                <c:pt idx="3356">
                  <c:v>62949</c:v>
                </c:pt>
                <c:pt idx="3357">
                  <c:v>62956</c:v>
                </c:pt>
                <c:pt idx="3358">
                  <c:v>62963</c:v>
                </c:pt>
                <c:pt idx="3359">
                  <c:v>62970</c:v>
                </c:pt>
                <c:pt idx="3360">
                  <c:v>62977</c:v>
                </c:pt>
                <c:pt idx="3361">
                  <c:v>62984</c:v>
                </c:pt>
                <c:pt idx="3362">
                  <c:v>62991</c:v>
                </c:pt>
                <c:pt idx="3363">
                  <c:v>62998</c:v>
                </c:pt>
                <c:pt idx="3364">
                  <c:v>63005</c:v>
                </c:pt>
                <c:pt idx="3365">
                  <c:v>63012</c:v>
                </c:pt>
                <c:pt idx="3366">
                  <c:v>63019</c:v>
                </c:pt>
                <c:pt idx="3367">
                  <c:v>63026</c:v>
                </c:pt>
                <c:pt idx="3368">
                  <c:v>63033</c:v>
                </c:pt>
                <c:pt idx="3369">
                  <c:v>63040</c:v>
                </c:pt>
                <c:pt idx="3370">
                  <c:v>63047</c:v>
                </c:pt>
                <c:pt idx="3371">
                  <c:v>63054</c:v>
                </c:pt>
                <c:pt idx="3372">
                  <c:v>63061</c:v>
                </c:pt>
                <c:pt idx="3373">
                  <c:v>63068</c:v>
                </c:pt>
                <c:pt idx="3374">
                  <c:v>63075</c:v>
                </c:pt>
                <c:pt idx="3375">
                  <c:v>63082</c:v>
                </c:pt>
                <c:pt idx="3376">
                  <c:v>63089</c:v>
                </c:pt>
                <c:pt idx="3377">
                  <c:v>63096</c:v>
                </c:pt>
                <c:pt idx="3378">
                  <c:v>63103</c:v>
                </c:pt>
                <c:pt idx="3379">
                  <c:v>63110</c:v>
                </c:pt>
                <c:pt idx="3380">
                  <c:v>63117</c:v>
                </c:pt>
                <c:pt idx="3381">
                  <c:v>63124</c:v>
                </c:pt>
                <c:pt idx="3382">
                  <c:v>63131</c:v>
                </c:pt>
                <c:pt idx="3383">
                  <c:v>63138</c:v>
                </c:pt>
                <c:pt idx="3384">
                  <c:v>63145</c:v>
                </c:pt>
                <c:pt idx="3385">
                  <c:v>63152</c:v>
                </c:pt>
                <c:pt idx="3386">
                  <c:v>63159</c:v>
                </c:pt>
                <c:pt idx="3387">
                  <c:v>63166</c:v>
                </c:pt>
                <c:pt idx="3388">
                  <c:v>63173</c:v>
                </c:pt>
                <c:pt idx="3389">
                  <c:v>63180</c:v>
                </c:pt>
                <c:pt idx="3390">
                  <c:v>63187</c:v>
                </c:pt>
                <c:pt idx="3391">
                  <c:v>63194</c:v>
                </c:pt>
                <c:pt idx="3392">
                  <c:v>63201</c:v>
                </c:pt>
                <c:pt idx="3393">
                  <c:v>63208</c:v>
                </c:pt>
                <c:pt idx="3394">
                  <c:v>63215</c:v>
                </c:pt>
                <c:pt idx="3395">
                  <c:v>63222</c:v>
                </c:pt>
                <c:pt idx="3396">
                  <c:v>63229</c:v>
                </c:pt>
                <c:pt idx="3397">
                  <c:v>63236</c:v>
                </c:pt>
                <c:pt idx="3398">
                  <c:v>63243</c:v>
                </c:pt>
                <c:pt idx="3399">
                  <c:v>63250</c:v>
                </c:pt>
                <c:pt idx="3400">
                  <c:v>63257</c:v>
                </c:pt>
                <c:pt idx="3401">
                  <c:v>63264</c:v>
                </c:pt>
                <c:pt idx="3402">
                  <c:v>63271</c:v>
                </c:pt>
                <c:pt idx="3403">
                  <c:v>63278</c:v>
                </c:pt>
                <c:pt idx="3404">
                  <c:v>63285</c:v>
                </c:pt>
                <c:pt idx="3405">
                  <c:v>63292</c:v>
                </c:pt>
                <c:pt idx="3406">
                  <c:v>63299</c:v>
                </c:pt>
                <c:pt idx="3407">
                  <c:v>63306</c:v>
                </c:pt>
                <c:pt idx="3408">
                  <c:v>63313</c:v>
                </c:pt>
                <c:pt idx="3409">
                  <c:v>63320</c:v>
                </c:pt>
                <c:pt idx="3410">
                  <c:v>63327</c:v>
                </c:pt>
                <c:pt idx="3411">
                  <c:v>63334</c:v>
                </c:pt>
                <c:pt idx="3412">
                  <c:v>63341</c:v>
                </c:pt>
                <c:pt idx="3413">
                  <c:v>63348</c:v>
                </c:pt>
                <c:pt idx="3414">
                  <c:v>63355</c:v>
                </c:pt>
                <c:pt idx="3415">
                  <c:v>63362</c:v>
                </c:pt>
                <c:pt idx="3416">
                  <c:v>63369</c:v>
                </c:pt>
                <c:pt idx="3417">
                  <c:v>63376</c:v>
                </c:pt>
                <c:pt idx="3418">
                  <c:v>63383</c:v>
                </c:pt>
                <c:pt idx="3419">
                  <c:v>63390</c:v>
                </c:pt>
                <c:pt idx="3420">
                  <c:v>63397</c:v>
                </c:pt>
                <c:pt idx="3421">
                  <c:v>63404</c:v>
                </c:pt>
                <c:pt idx="3422">
                  <c:v>63411</c:v>
                </c:pt>
                <c:pt idx="3423">
                  <c:v>63418</c:v>
                </c:pt>
                <c:pt idx="3424">
                  <c:v>63425</c:v>
                </c:pt>
                <c:pt idx="3425">
                  <c:v>63432</c:v>
                </c:pt>
                <c:pt idx="3426">
                  <c:v>63439</c:v>
                </c:pt>
                <c:pt idx="3427">
                  <c:v>63446</c:v>
                </c:pt>
                <c:pt idx="3428">
                  <c:v>63453</c:v>
                </c:pt>
                <c:pt idx="3429">
                  <c:v>63460</c:v>
                </c:pt>
                <c:pt idx="3430">
                  <c:v>63467</c:v>
                </c:pt>
                <c:pt idx="3431">
                  <c:v>63474</c:v>
                </c:pt>
                <c:pt idx="3432">
                  <c:v>63481</c:v>
                </c:pt>
                <c:pt idx="3433">
                  <c:v>63488</c:v>
                </c:pt>
                <c:pt idx="3434">
                  <c:v>63495</c:v>
                </c:pt>
                <c:pt idx="3435">
                  <c:v>63502</c:v>
                </c:pt>
                <c:pt idx="3436">
                  <c:v>63509</c:v>
                </c:pt>
                <c:pt idx="3437">
                  <c:v>63516</c:v>
                </c:pt>
                <c:pt idx="3438">
                  <c:v>63523</c:v>
                </c:pt>
                <c:pt idx="3439">
                  <c:v>63530</c:v>
                </c:pt>
                <c:pt idx="3440">
                  <c:v>63537</c:v>
                </c:pt>
                <c:pt idx="3441">
                  <c:v>63544</c:v>
                </c:pt>
                <c:pt idx="3442">
                  <c:v>63552</c:v>
                </c:pt>
                <c:pt idx="3443">
                  <c:v>63559</c:v>
                </c:pt>
                <c:pt idx="3444">
                  <c:v>63566</c:v>
                </c:pt>
                <c:pt idx="3445">
                  <c:v>63573</c:v>
                </c:pt>
                <c:pt idx="3446">
                  <c:v>63580</c:v>
                </c:pt>
                <c:pt idx="3447">
                  <c:v>63587</c:v>
                </c:pt>
                <c:pt idx="3448">
                  <c:v>63594</c:v>
                </c:pt>
                <c:pt idx="3449">
                  <c:v>63601</c:v>
                </c:pt>
                <c:pt idx="3450">
                  <c:v>63608</c:v>
                </c:pt>
                <c:pt idx="3451">
                  <c:v>63615</c:v>
                </c:pt>
                <c:pt idx="3452">
                  <c:v>63622</c:v>
                </c:pt>
                <c:pt idx="3453">
                  <c:v>63629</c:v>
                </c:pt>
                <c:pt idx="3454">
                  <c:v>63636</c:v>
                </c:pt>
                <c:pt idx="3455">
                  <c:v>63643</c:v>
                </c:pt>
                <c:pt idx="3456">
                  <c:v>63650</c:v>
                </c:pt>
                <c:pt idx="3457">
                  <c:v>63661</c:v>
                </c:pt>
                <c:pt idx="3458">
                  <c:v>63664</c:v>
                </c:pt>
                <c:pt idx="3459">
                  <c:v>63671</c:v>
                </c:pt>
                <c:pt idx="3460">
                  <c:v>63678</c:v>
                </c:pt>
                <c:pt idx="3461">
                  <c:v>63685</c:v>
                </c:pt>
                <c:pt idx="3462">
                  <c:v>63692</c:v>
                </c:pt>
                <c:pt idx="3463">
                  <c:v>63699</c:v>
                </c:pt>
                <c:pt idx="3464">
                  <c:v>63706</c:v>
                </c:pt>
                <c:pt idx="3465">
                  <c:v>63713</c:v>
                </c:pt>
                <c:pt idx="3466">
                  <c:v>63720</c:v>
                </c:pt>
                <c:pt idx="3467">
                  <c:v>63727</c:v>
                </c:pt>
                <c:pt idx="3468">
                  <c:v>63734</c:v>
                </c:pt>
                <c:pt idx="3469">
                  <c:v>63741</c:v>
                </c:pt>
                <c:pt idx="3470">
                  <c:v>63748</c:v>
                </c:pt>
                <c:pt idx="3471">
                  <c:v>63755</c:v>
                </c:pt>
                <c:pt idx="3472">
                  <c:v>63762</c:v>
                </c:pt>
                <c:pt idx="3473">
                  <c:v>63769</c:v>
                </c:pt>
                <c:pt idx="3474">
                  <c:v>63776</c:v>
                </c:pt>
                <c:pt idx="3475">
                  <c:v>63783</c:v>
                </c:pt>
                <c:pt idx="3476">
                  <c:v>63790</c:v>
                </c:pt>
                <c:pt idx="3477">
                  <c:v>63797</c:v>
                </c:pt>
                <c:pt idx="3478">
                  <c:v>63804</c:v>
                </c:pt>
                <c:pt idx="3479">
                  <c:v>63811</c:v>
                </c:pt>
                <c:pt idx="3480">
                  <c:v>63818</c:v>
                </c:pt>
                <c:pt idx="3481">
                  <c:v>63825</c:v>
                </c:pt>
                <c:pt idx="3482">
                  <c:v>63832</c:v>
                </c:pt>
                <c:pt idx="3483">
                  <c:v>63839</c:v>
                </c:pt>
                <c:pt idx="3484">
                  <c:v>63846</c:v>
                </c:pt>
                <c:pt idx="3485">
                  <c:v>63853</c:v>
                </c:pt>
                <c:pt idx="3486">
                  <c:v>63860</c:v>
                </c:pt>
                <c:pt idx="3487">
                  <c:v>63867</c:v>
                </c:pt>
                <c:pt idx="3488">
                  <c:v>63874</c:v>
                </c:pt>
                <c:pt idx="3489">
                  <c:v>63881</c:v>
                </c:pt>
                <c:pt idx="3490">
                  <c:v>63888</c:v>
                </c:pt>
                <c:pt idx="3491">
                  <c:v>63895</c:v>
                </c:pt>
                <c:pt idx="3492">
                  <c:v>63902</c:v>
                </c:pt>
                <c:pt idx="3493">
                  <c:v>63909</c:v>
                </c:pt>
                <c:pt idx="3494">
                  <c:v>63919</c:v>
                </c:pt>
                <c:pt idx="3495">
                  <c:v>63926</c:v>
                </c:pt>
                <c:pt idx="3496">
                  <c:v>63933</c:v>
                </c:pt>
                <c:pt idx="3497">
                  <c:v>63940</c:v>
                </c:pt>
                <c:pt idx="3498">
                  <c:v>63947</c:v>
                </c:pt>
                <c:pt idx="3499">
                  <c:v>63954</c:v>
                </c:pt>
                <c:pt idx="3500">
                  <c:v>63961</c:v>
                </c:pt>
                <c:pt idx="3501">
                  <c:v>63968</c:v>
                </c:pt>
                <c:pt idx="3502">
                  <c:v>63975</c:v>
                </c:pt>
                <c:pt idx="3503">
                  <c:v>63982</c:v>
                </c:pt>
                <c:pt idx="3504">
                  <c:v>63989</c:v>
                </c:pt>
                <c:pt idx="3505">
                  <c:v>63996</c:v>
                </c:pt>
                <c:pt idx="3506">
                  <c:v>64003</c:v>
                </c:pt>
                <c:pt idx="3507">
                  <c:v>64010</c:v>
                </c:pt>
                <c:pt idx="3508">
                  <c:v>64019</c:v>
                </c:pt>
                <c:pt idx="3509">
                  <c:v>64024</c:v>
                </c:pt>
                <c:pt idx="3510">
                  <c:v>64031</c:v>
                </c:pt>
                <c:pt idx="3511">
                  <c:v>64038</c:v>
                </c:pt>
                <c:pt idx="3512">
                  <c:v>64045</c:v>
                </c:pt>
                <c:pt idx="3513">
                  <c:v>64052</c:v>
                </c:pt>
                <c:pt idx="3514">
                  <c:v>64059</c:v>
                </c:pt>
                <c:pt idx="3515">
                  <c:v>64066</c:v>
                </c:pt>
                <c:pt idx="3516">
                  <c:v>64073</c:v>
                </c:pt>
                <c:pt idx="3517">
                  <c:v>64080</c:v>
                </c:pt>
                <c:pt idx="3518">
                  <c:v>64087</c:v>
                </c:pt>
                <c:pt idx="3519">
                  <c:v>64094</c:v>
                </c:pt>
                <c:pt idx="3520">
                  <c:v>64101</c:v>
                </c:pt>
                <c:pt idx="3521">
                  <c:v>64108</c:v>
                </c:pt>
                <c:pt idx="3522">
                  <c:v>64115</c:v>
                </c:pt>
                <c:pt idx="3523">
                  <c:v>64122</c:v>
                </c:pt>
                <c:pt idx="3524">
                  <c:v>64129</c:v>
                </c:pt>
                <c:pt idx="3525">
                  <c:v>64136</c:v>
                </c:pt>
                <c:pt idx="3526">
                  <c:v>64143</c:v>
                </c:pt>
                <c:pt idx="3527">
                  <c:v>64150</c:v>
                </c:pt>
                <c:pt idx="3528">
                  <c:v>64157</c:v>
                </c:pt>
                <c:pt idx="3529">
                  <c:v>64164</c:v>
                </c:pt>
                <c:pt idx="3530">
                  <c:v>64171</c:v>
                </c:pt>
                <c:pt idx="3531">
                  <c:v>64178</c:v>
                </c:pt>
                <c:pt idx="3532">
                  <c:v>64185</c:v>
                </c:pt>
                <c:pt idx="3533">
                  <c:v>64192</c:v>
                </c:pt>
              </c:numCache>
            </c:numRef>
          </c:cat>
          <c:val>
            <c:numRef>
              <c:f>[0]!Fwd1M</c:f>
              <c:numCache>
                <c:formatCode>0.0000%</c:formatCode>
                <c:ptCount val="3534"/>
                <c:pt idx="0">
                  <c:v>-1.0399999999961551E-3</c:v>
                </c:pt>
                <c:pt idx="1">
                  <c:v>-1.0448258855912107E-3</c:v>
                </c:pt>
                <c:pt idx="2">
                  <c:v>-1.0459519615314873E-3</c:v>
                </c:pt>
                <c:pt idx="3">
                  <c:v>-1.0524320781977181E-3</c:v>
                </c:pt>
                <c:pt idx="4">
                  <c:v>-1.0552239551420151E-3</c:v>
                </c:pt>
                <c:pt idx="5">
                  <c:v>-1.0581165809315785E-3</c:v>
                </c:pt>
                <c:pt idx="6">
                  <c:v>-1.0640879655297864E-3</c:v>
                </c:pt>
                <c:pt idx="7">
                  <c:v>-1.0667395343146081E-3</c:v>
                </c:pt>
                <c:pt idx="8">
                  <c:v>-1.0817270519866964E-3</c:v>
                </c:pt>
                <c:pt idx="9">
                  <c:v>-1.0868496232712705E-3</c:v>
                </c:pt>
                <c:pt idx="10">
                  <c:v>-1.0932848622244055E-3</c:v>
                </c:pt>
                <c:pt idx="11">
                  <c:v>-1.0958717976847221E-3</c:v>
                </c:pt>
                <c:pt idx="12">
                  <c:v>-1.0977227143632764E-3</c:v>
                </c:pt>
                <c:pt idx="13">
                  <c:v>-1.1019582111784865E-3</c:v>
                </c:pt>
                <c:pt idx="14">
                  <c:v>-1.1025426601979898E-3</c:v>
                </c:pt>
                <c:pt idx="15">
                  <c:v>-1.1052382901506747E-3</c:v>
                </c:pt>
                <c:pt idx="16">
                  <c:v>-1.1050072618223883E-3</c:v>
                </c:pt>
                <c:pt idx="17">
                  <c:v>-1.1049963840633723E-3</c:v>
                </c:pt>
                <c:pt idx="18">
                  <c:v>-1.1099006814328748E-3</c:v>
                </c:pt>
                <c:pt idx="19">
                  <c:v>-1.1119819865546715E-3</c:v>
                </c:pt>
                <c:pt idx="20">
                  <c:v>-1.1162040860644075E-3</c:v>
                </c:pt>
                <c:pt idx="21">
                  <c:v>-1.1174850907312572E-3</c:v>
                </c:pt>
                <c:pt idx="22">
                  <c:v>-1.1188309967484981E-3</c:v>
                </c:pt>
                <c:pt idx="23">
                  <c:v>-1.1254239319733533E-3</c:v>
                </c:pt>
                <c:pt idx="24">
                  <c:v>-1.1274874572349851E-3</c:v>
                </c:pt>
                <c:pt idx="25">
                  <c:v>-1.1309043029021511E-3</c:v>
                </c:pt>
                <c:pt idx="26">
                  <c:v>-1.1320681293616741E-3</c:v>
                </c:pt>
                <c:pt idx="27">
                  <c:v>-1.1332094356202877E-3</c:v>
                </c:pt>
                <c:pt idx="28">
                  <c:v>-1.1376200381572055E-3</c:v>
                </c:pt>
                <c:pt idx="29">
                  <c:v>-1.1391184917624031E-3</c:v>
                </c:pt>
                <c:pt idx="30">
                  <c:v>-1.1405119853242773E-3</c:v>
                </c:pt>
                <c:pt idx="31">
                  <c:v>-1.1423967735915697E-3</c:v>
                </c:pt>
                <c:pt idx="32">
                  <c:v>-1.1432231735262629E-3</c:v>
                </c:pt>
                <c:pt idx="33">
                  <c:v>-1.145743027720858E-3</c:v>
                </c:pt>
                <c:pt idx="34">
                  <c:v>-1.1464096466569096E-3</c:v>
                </c:pt>
                <c:pt idx="35">
                  <c:v>-1.1469390010772074E-3</c:v>
                </c:pt>
                <c:pt idx="36">
                  <c:v>-1.1468364442776546E-3</c:v>
                </c:pt>
                <c:pt idx="37">
                  <c:v>-1.1472660619580371E-3</c:v>
                </c:pt>
                <c:pt idx="38">
                  <c:v>-1.1473665389130083E-3</c:v>
                </c:pt>
                <c:pt idx="39">
                  <c:v>-1.1469762467344324E-3</c:v>
                </c:pt>
                <c:pt idx="40">
                  <c:v>-1.1464167371504352E-3</c:v>
                </c:pt>
                <c:pt idx="41">
                  <c:v>-1.1437822937002129E-3</c:v>
                </c:pt>
                <c:pt idx="42">
                  <c:v>-1.143748627107554E-3</c:v>
                </c:pt>
                <c:pt idx="43">
                  <c:v>-1.1409224186955669E-3</c:v>
                </c:pt>
                <c:pt idx="44">
                  <c:v>-1.1393293492032441E-3</c:v>
                </c:pt>
                <c:pt idx="45">
                  <c:v>-1.1343116477120902E-3</c:v>
                </c:pt>
                <c:pt idx="46">
                  <c:v>-1.1338012236597472E-3</c:v>
                </c:pt>
                <c:pt idx="47">
                  <c:v>-1.1332291381347464E-3</c:v>
                </c:pt>
                <c:pt idx="48">
                  <c:v>-1.1281533299480823E-3</c:v>
                </c:pt>
                <c:pt idx="49">
                  <c:v>-1.1241205692397499E-3</c:v>
                </c:pt>
                <c:pt idx="50">
                  <c:v>-1.1232293189713325E-3</c:v>
                </c:pt>
                <c:pt idx="51">
                  <c:v>-1.122286221535429E-3</c:v>
                </c:pt>
                <c:pt idx="52">
                  <c:v>-1.121292372365371E-3</c:v>
                </c:pt>
                <c:pt idx="53">
                  <c:v>-1.1162918871394788E-3</c:v>
                </c:pt>
                <c:pt idx="54">
                  <c:v>-1.1146883678041007E-3</c:v>
                </c:pt>
                <c:pt idx="55">
                  <c:v>-1.1123394702721775E-3</c:v>
                </c:pt>
                <c:pt idx="56">
                  <c:v>-1.1112598843483756E-3</c:v>
                </c:pt>
                <c:pt idx="57">
                  <c:v>-1.1101688195200925E-3</c:v>
                </c:pt>
                <c:pt idx="58">
                  <c:v>-1.1062476540864509E-3</c:v>
                </c:pt>
                <c:pt idx="59">
                  <c:v>-1.1051113648779191E-3</c:v>
                </c:pt>
                <c:pt idx="60">
                  <c:v>-1.1038468319535255E-3</c:v>
                </c:pt>
                <c:pt idx="61">
                  <c:v>-1.1030585908727852E-3</c:v>
                </c:pt>
                <c:pt idx="62">
                  <c:v>-1.1023350006052425E-3</c:v>
                </c:pt>
                <c:pt idx="63">
                  <c:v>-1.100697944018179E-3</c:v>
                </c:pt>
                <c:pt idx="64">
                  <c:v>-1.1004496042152636E-3</c:v>
                </c:pt>
                <c:pt idx="65">
                  <c:v>-1.100396251730761E-3</c:v>
                </c:pt>
                <c:pt idx="66">
                  <c:v>-1.1003885357045717E-3</c:v>
                </c:pt>
                <c:pt idx="67">
                  <c:v>-1.1016401371868251E-3</c:v>
                </c:pt>
                <c:pt idx="68">
                  <c:v>-1.1025642730914001E-3</c:v>
                </c:pt>
                <c:pt idx="69">
                  <c:v>-1.1026383885335278E-3</c:v>
                </c:pt>
                <c:pt idx="70">
                  <c:v>-1.1027189157494118E-3</c:v>
                </c:pt>
                <c:pt idx="71">
                  <c:v>-1.1123331337717815E-3</c:v>
                </c:pt>
                <c:pt idx="72">
                  <c:v>-1.1145055501579179E-3</c:v>
                </c:pt>
                <c:pt idx="73">
                  <c:v>-1.120277629656547E-3</c:v>
                </c:pt>
                <c:pt idx="74">
                  <c:v>-1.1209077904249243E-3</c:v>
                </c:pt>
                <c:pt idx="75">
                  <c:v>-1.121578744869146E-3</c:v>
                </c:pt>
                <c:pt idx="76">
                  <c:v>-1.1290467196754402E-3</c:v>
                </c:pt>
                <c:pt idx="77">
                  <c:v>-1.1315202810092649E-3</c:v>
                </c:pt>
                <c:pt idx="78">
                  <c:v>-1.1362354118818728E-3</c:v>
                </c:pt>
                <c:pt idx="79">
                  <c:v>-1.1373624425295437E-3</c:v>
                </c:pt>
                <c:pt idx="80">
                  <c:v>-1.1385610483268195E-3</c:v>
                </c:pt>
                <c:pt idx="81">
                  <c:v>-1.144499779309928E-3</c:v>
                </c:pt>
                <c:pt idx="82">
                  <c:v>-1.1461102950255555E-3</c:v>
                </c:pt>
                <c:pt idx="83">
                  <c:v>-1.1464785883258893E-3</c:v>
                </c:pt>
                <c:pt idx="84">
                  <c:v>-1.147914347787854E-3</c:v>
                </c:pt>
                <c:pt idx="85">
                  <c:v>-1.1494400166749265E-3</c:v>
                </c:pt>
                <c:pt idx="86">
                  <c:v>-1.1506183457105617E-3</c:v>
                </c:pt>
                <c:pt idx="87">
                  <c:v>-1.1508033867021232E-3</c:v>
                </c:pt>
                <c:pt idx="88">
                  <c:v>-1.1482923597268397E-3</c:v>
                </c:pt>
                <c:pt idx="89">
                  <c:v>-1.1491284715468841E-3</c:v>
                </c:pt>
                <c:pt idx="90">
                  <c:v>-1.1497769592932489E-3</c:v>
                </c:pt>
                <c:pt idx="91">
                  <c:v>-1.1491851671890736E-3</c:v>
                </c:pt>
                <c:pt idx="92">
                  <c:v>-1.1476794078111995E-3</c:v>
                </c:pt>
                <c:pt idx="93">
                  <c:v>-1.1459989216209964E-3</c:v>
                </c:pt>
                <c:pt idx="94">
                  <c:v>-1.1441632226323174E-3</c:v>
                </c:pt>
                <c:pt idx="95">
                  <c:v>-1.1401342646981886E-3</c:v>
                </c:pt>
                <c:pt idx="96">
                  <c:v>-1.1356823569150338E-3</c:v>
                </c:pt>
                <c:pt idx="97">
                  <c:v>-1.1333870821117092E-3</c:v>
                </c:pt>
                <c:pt idx="98">
                  <c:v>-1.1310679454014515E-3</c:v>
                </c:pt>
                <c:pt idx="99">
                  <c:v>-1.1287492164215949E-3</c:v>
                </c:pt>
                <c:pt idx="100">
                  <c:v>-1.1254185853405395E-3</c:v>
                </c:pt>
                <c:pt idx="101">
                  <c:v>-1.1199875488260098E-3</c:v>
                </c:pt>
                <c:pt idx="102">
                  <c:v>-1.1180586813533686E-3</c:v>
                </c:pt>
                <c:pt idx="103">
                  <c:v>-1.1162901064075653E-3</c:v>
                </c:pt>
                <c:pt idx="104">
                  <c:v>-1.1147108492824925E-3</c:v>
                </c:pt>
                <c:pt idx="105">
                  <c:v>-1.1132054833617653E-3</c:v>
                </c:pt>
                <c:pt idx="106">
                  <c:v>-1.1108912825795697E-3</c:v>
                </c:pt>
                <c:pt idx="107">
                  <c:v>-1.1107177716539423E-3</c:v>
                </c:pt>
                <c:pt idx="108">
                  <c:v>-1.1107924946265795E-3</c:v>
                </c:pt>
                <c:pt idx="109">
                  <c:v>-1.1128592307541041E-3</c:v>
                </c:pt>
                <c:pt idx="110">
                  <c:v>-1.1129170848551972E-3</c:v>
                </c:pt>
                <c:pt idx="111">
                  <c:v>-1.1147201607207872E-3</c:v>
                </c:pt>
                <c:pt idx="112">
                  <c:v>-1.115779204096363E-3</c:v>
                </c:pt>
                <c:pt idx="113">
                  <c:v>-1.1191589917530272E-3</c:v>
                </c:pt>
                <c:pt idx="114">
                  <c:v>-1.1194312617718305E-3</c:v>
                </c:pt>
                <c:pt idx="115">
                  <c:v>-1.1197229244066806E-3</c:v>
                </c:pt>
                <c:pt idx="116">
                  <c:v>-1.124825883927429E-3</c:v>
                </c:pt>
                <c:pt idx="117">
                  <c:v>-1.1267862848464473E-3</c:v>
                </c:pt>
                <c:pt idx="118">
                  <c:v>-1.1320447391651521E-3</c:v>
                </c:pt>
                <c:pt idx="119">
                  <c:v>-1.1327258054040501E-3</c:v>
                </c:pt>
                <c:pt idx="120">
                  <c:v>-1.1334501243369869E-3</c:v>
                </c:pt>
                <c:pt idx="121">
                  <c:v>-1.1412929738319915E-3</c:v>
                </c:pt>
                <c:pt idx="122">
                  <c:v>-1.1441701095758357E-3</c:v>
                </c:pt>
                <c:pt idx="123">
                  <c:v>-1.1509919464070995E-3</c:v>
                </c:pt>
                <c:pt idx="124">
                  <c:v>-1.1522529188615072E-3</c:v>
                </c:pt>
                <c:pt idx="125">
                  <c:v>-1.1535916020278419E-3</c:v>
                </c:pt>
                <c:pt idx="126">
                  <c:v>-1.164198978176896E-3</c:v>
                </c:pt>
                <c:pt idx="127">
                  <c:v>-1.1679981949567818E-3</c:v>
                </c:pt>
                <c:pt idx="128">
                  <c:v>-1.1760415722667456E-3</c:v>
                </c:pt>
                <c:pt idx="129">
                  <c:v>-1.1779983379293923E-3</c:v>
                </c:pt>
                <c:pt idx="130">
                  <c:v>-1.196294838728138E-3</c:v>
                </c:pt>
                <c:pt idx="131">
                  <c:v>-1.1983126220251883E-3</c:v>
                </c:pt>
                <c:pt idx="132">
                  <c:v>-1.2003377408858846E-3</c:v>
                </c:pt>
                <c:pt idx="133">
                  <c:v>-1.2086887649605472E-3</c:v>
                </c:pt>
                <c:pt idx="134">
                  <c:v>-1.2190239931899605E-3</c:v>
                </c:pt>
                <c:pt idx="135">
                  <c:v>-1.2231580681776322E-3</c:v>
                </c:pt>
                <c:pt idx="136">
                  <c:v>-1.2272795937904313E-3</c:v>
                </c:pt>
                <c:pt idx="137">
                  <c:v>-1.2353695893577155E-3</c:v>
                </c:pt>
                <c:pt idx="138">
                  <c:v>-1.2374455233415422E-3</c:v>
                </c:pt>
                <c:pt idx="139">
                  <c:v>-1.247545513919146E-3</c:v>
                </c:pt>
                <c:pt idx="140">
                  <c:v>-1.2514988331804311E-3</c:v>
                </c:pt>
                <c:pt idx="141">
                  <c:v>-1.2554080798827805E-3</c:v>
                </c:pt>
                <c:pt idx="142">
                  <c:v>-1.26275529098413E-3</c:v>
                </c:pt>
                <c:pt idx="143">
                  <c:v>-1.2647910703940972E-3</c:v>
                </c:pt>
                <c:pt idx="144">
                  <c:v>-1.27412523769177E-3</c:v>
                </c:pt>
                <c:pt idx="145">
                  <c:v>-1.2776684269071303E-3</c:v>
                </c:pt>
                <c:pt idx="146">
                  <c:v>-1.2811331163624651E-3</c:v>
                </c:pt>
                <c:pt idx="147">
                  <c:v>-1.2872684934832346E-3</c:v>
                </c:pt>
                <c:pt idx="148">
                  <c:v>-1.2891449728939216E-3</c:v>
                </c:pt>
                <c:pt idx="149">
                  <c:v>-1.2970953035131849E-3</c:v>
                </c:pt>
                <c:pt idx="150">
                  <c:v>-1.2999722358402188E-3</c:v>
                </c:pt>
                <c:pt idx="151">
                  <c:v>-1.3027256962439004E-3</c:v>
                </c:pt>
                <c:pt idx="152">
                  <c:v>-1.3071664434446961E-3</c:v>
                </c:pt>
                <c:pt idx="153">
                  <c:v>-1.3095114151040477E-3</c:v>
                </c:pt>
                <c:pt idx="154">
                  <c:v>-1.3151434193283255E-3</c:v>
                </c:pt>
                <c:pt idx="155">
                  <c:v>-1.317001354064708E-3</c:v>
                </c:pt>
                <c:pt idx="156">
                  <c:v>-1.3194333537504897E-3</c:v>
                </c:pt>
                <c:pt idx="157">
                  <c:v>-1.320570141492422E-3</c:v>
                </c:pt>
                <c:pt idx="158">
                  <c:v>-1.3216643065365955E-3</c:v>
                </c:pt>
                <c:pt idx="159">
                  <c:v>-1.3248874181129389E-3</c:v>
                </c:pt>
                <c:pt idx="160">
                  <c:v>-1.3256253376358446E-3</c:v>
                </c:pt>
                <c:pt idx="161">
                  <c:v>-1.3255958403333361E-3</c:v>
                </c:pt>
                <c:pt idx="162">
                  <c:v>-1.326212942786148E-3</c:v>
                </c:pt>
                <c:pt idx="163">
                  <c:v>-1.3267797629305576E-3</c:v>
                </c:pt>
                <c:pt idx="164">
                  <c:v>-1.3262694361535917E-3</c:v>
                </c:pt>
                <c:pt idx="165">
                  <c:v>-1.3257124095107161E-3</c:v>
                </c:pt>
                <c:pt idx="166">
                  <c:v>-1.3228764881729144E-3</c:v>
                </c:pt>
                <c:pt idx="167">
                  <c:v>-1.322882819977389E-3</c:v>
                </c:pt>
                <c:pt idx="168">
                  <c:v>-1.3228291366824828E-3</c:v>
                </c:pt>
                <c:pt idx="169">
                  <c:v>-1.318049632882007E-3</c:v>
                </c:pt>
                <c:pt idx="170">
                  <c:v>-1.3160213228369244E-3</c:v>
                </c:pt>
                <c:pt idx="171">
                  <c:v>-1.3102583485779075E-3</c:v>
                </c:pt>
                <c:pt idx="172">
                  <c:v>-1.3095596351520022E-3</c:v>
                </c:pt>
                <c:pt idx="173">
                  <c:v>-1.3087916760846964E-3</c:v>
                </c:pt>
                <c:pt idx="174">
                  <c:v>-1.3002500244161457E-3</c:v>
                </c:pt>
                <c:pt idx="175">
                  <c:v>-1.2991101791395288E-3</c:v>
                </c:pt>
                <c:pt idx="176">
                  <c:v>-1.2959701740102858E-3</c:v>
                </c:pt>
                <c:pt idx="177">
                  <c:v>-1.2891791557741172E-3</c:v>
                </c:pt>
                <c:pt idx="178">
                  <c:v>-1.2877601833953668E-3</c:v>
                </c:pt>
                <c:pt idx="179">
                  <c:v>-1.2798024495790372E-3</c:v>
                </c:pt>
                <c:pt idx="180">
                  <c:v>-1.2766323701987048E-3</c:v>
                </c:pt>
                <c:pt idx="181">
                  <c:v>-1.2735372754741903E-3</c:v>
                </c:pt>
                <c:pt idx="182">
                  <c:v>-1.2684826748800282E-3</c:v>
                </c:pt>
                <c:pt idx="183">
                  <c:v>-1.2667306270216614E-3</c:v>
                </c:pt>
                <c:pt idx="184">
                  <c:v>-1.2600276377789932E-3</c:v>
                </c:pt>
                <c:pt idx="185">
                  <c:v>-1.2578915737746499E-3</c:v>
                </c:pt>
                <c:pt idx="186">
                  <c:v>-1.256003190738042E-3</c:v>
                </c:pt>
                <c:pt idx="187">
                  <c:v>-1.255032997243416E-3</c:v>
                </c:pt>
                <c:pt idx="188">
                  <c:v>-1.2535415229611524E-3</c:v>
                </c:pt>
                <c:pt idx="189">
                  <c:v>-1.2511960087469021E-3</c:v>
                </c:pt>
                <c:pt idx="190">
                  <c:v>-1.2513499053690147E-3</c:v>
                </c:pt>
                <c:pt idx="191">
                  <c:v>-1.2519398692880657E-3</c:v>
                </c:pt>
                <c:pt idx="192">
                  <c:v>-1.2571137107686425E-3</c:v>
                </c:pt>
                <c:pt idx="193">
                  <c:v>-1.2567718707104469E-3</c:v>
                </c:pt>
                <c:pt idx="194">
                  <c:v>-1.2621420406331296E-3</c:v>
                </c:pt>
                <c:pt idx="195">
                  <c:v>-1.2656062636615673E-3</c:v>
                </c:pt>
                <c:pt idx="196">
                  <c:v>-1.2694846606811083E-3</c:v>
                </c:pt>
                <c:pt idx="197">
                  <c:v>-1.2704078033788405E-3</c:v>
                </c:pt>
                <c:pt idx="198">
                  <c:v>-1.2818184125393888E-3</c:v>
                </c:pt>
                <c:pt idx="199">
                  <c:v>-1.2975231733524859E-3</c:v>
                </c:pt>
                <c:pt idx="200">
                  <c:v>-1.3031860453986107E-3</c:v>
                </c:pt>
                <c:pt idx="201">
                  <c:v>-1.31569848990805E-3</c:v>
                </c:pt>
                <c:pt idx="202">
                  <c:v>-1.3182691050298012E-3</c:v>
                </c:pt>
                <c:pt idx="203">
                  <c:v>-1.320987549760815E-3</c:v>
                </c:pt>
                <c:pt idx="204">
                  <c:v>-1.3392775722148049E-3</c:v>
                </c:pt>
                <c:pt idx="205">
                  <c:v>-1.3453160715502027E-3</c:v>
                </c:pt>
                <c:pt idx="206">
                  <c:v>-1.3559011530387109E-3</c:v>
                </c:pt>
                <c:pt idx="207">
                  <c:v>-1.3592784746849218E-3</c:v>
                </c:pt>
                <c:pt idx="208">
                  <c:v>-1.3627405999716211E-3</c:v>
                </c:pt>
                <c:pt idx="209">
                  <c:v>-1.3783296431647157E-3</c:v>
                </c:pt>
                <c:pt idx="210">
                  <c:v>-1.3829362115830481E-3</c:v>
                </c:pt>
                <c:pt idx="211">
                  <c:v>-1.3882284782288066E-3</c:v>
                </c:pt>
                <c:pt idx="212">
                  <c:v>-1.3913551158943605E-3</c:v>
                </c:pt>
                <c:pt idx="213">
                  <c:v>-1.3944246547823876E-3</c:v>
                </c:pt>
                <c:pt idx="214">
                  <c:v>-1.4015867167413701E-3</c:v>
                </c:pt>
                <c:pt idx="215">
                  <c:v>-1.4028906224641186E-3</c:v>
                </c:pt>
                <c:pt idx="216">
                  <c:v>-1.4009018152026024E-3</c:v>
                </c:pt>
                <c:pt idx="217">
                  <c:v>-1.4023901570439645E-3</c:v>
                </c:pt>
                <c:pt idx="218">
                  <c:v>-1.4001836495944079E-3</c:v>
                </c:pt>
                <c:pt idx="219">
                  <c:v>-1.4002796563124477E-3</c:v>
                </c:pt>
                <c:pt idx="220">
                  <c:v>-1.3983156441634049E-3</c:v>
                </c:pt>
                <c:pt idx="221">
                  <c:v>-1.3912718246497395E-3</c:v>
                </c:pt>
                <c:pt idx="222">
                  <c:v>-1.3908667827829124E-3</c:v>
                </c:pt>
                <c:pt idx="223">
                  <c:v>-1.3902716696369323E-3</c:v>
                </c:pt>
                <c:pt idx="224">
                  <c:v>-1.3795151279305529E-3</c:v>
                </c:pt>
                <c:pt idx="225">
                  <c:v>-1.3754444789990732E-3</c:v>
                </c:pt>
                <c:pt idx="226">
                  <c:v>-1.3661278560552568E-3</c:v>
                </c:pt>
                <c:pt idx="227">
                  <c:v>-1.3642112968506592E-3</c:v>
                </c:pt>
                <c:pt idx="228">
                  <c:v>-1.3621418669690893E-3</c:v>
                </c:pt>
                <c:pt idx="229">
                  <c:v>-1.3477680178207395E-3</c:v>
                </c:pt>
                <c:pt idx="230">
                  <c:v>-1.3428673225027972E-3</c:v>
                </c:pt>
                <c:pt idx="231">
                  <c:v>-1.3337053875053038E-3</c:v>
                </c:pt>
                <c:pt idx="232">
                  <c:v>-1.330998557940305E-3</c:v>
                </c:pt>
                <c:pt idx="233">
                  <c:v>-1.3282346888251581E-3</c:v>
                </c:pt>
                <c:pt idx="234">
                  <c:v>-1.3143204191377474E-3</c:v>
                </c:pt>
                <c:pt idx="235">
                  <c:v>-1.3099815894731634E-3</c:v>
                </c:pt>
                <c:pt idx="236">
                  <c:v>-1.3029589197189784E-3</c:v>
                </c:pt>
                <c:pt idx="237">
                  <c:v>-1.3005129002008342E-3</c:v>
                </c:pt>
                <c:pt idx="238">
                  <c:v>-1.2981285721829073E-3</c:v>
                </c:pt>
                <c:pt idx="239">
                  <c:v>-1.2879306136678423E-3</c:v>
                </c:pt>
                <c:pt idx="240">
                  <c:v>-1.2848721790706486E-3</c:v>
                </c:pt>
                <c:pt idx="241">
                  <c:v>-1.2829376359295708E-3</c:v>
                </c:pt>
                <c:pt idx="242">
                  <c:v>-1.2783509354949429E-3</c:v>
                </c:pt>
                <c:pt idx="243">
                  <c:v>-1.2766356823975642E-3</c:v>
                </c:pt>
                <c:pt idx="244">
                  <c:v>-1.2703991327525088E-3</c:v>
                </c:pt>
                <c:pt idx="245">
                  <c:v>-1.2682995716661871E-3</c:v>
                </c:pt>
                <c:pt idx="246">
                  <c:v>-1.2663203229279496E-3</c:v>
                </c:pt>
                <c:pt idx="247">
                  <c:v>-1.2631956878630946E-3</c:v>
                </c:pt>
                <c:pt idx="248">
                  <c:v>-1.2620847976591559E-3</c:v>
                </c:pt>
                <c:pt idx="249">
                  <c:v>-1.2579830503929301E-3</c:v>
                </c:pt>
                <c:pt idx="250">
                  <c:v>-1.256576953741817E-3</c:v>
                </c:pt>
                <c:pt idx="251">
                  <c:v>-1.2552407330783666E-3</c:v>
                </c:pt>
                <c:pt idx="252">
                  <c:v>-1.2528788336609031E-3</c:v>
                </c:pt>
                <c:pt idx="253">
                  <c:v>-1.2522069579258958E-3</c:v>
                </c:pt>
                <c:pt idx="254">
                  <c:v>-1.2493394186852136E-3</c:v>
                </c:pt>
                <c:pt idx="255">
                  <c:v>-1.2482601499188561E-3</c:v>
                </c:pt>
                <c:pt idx="256">
                  <c:v>-1.247195793471878E-3</c:v>
                </c:pt>
                <c:pt idx="257">
                  <c:v>-1.2450240718911432E-3</c:v>
                </c:pt>
                <c:pt idx="258">
                  <c:v>-1.2445185174957802E-3</c:v>
                </c:pt>
                <c:pt idx="259">
                  <c:v>-1.2418450620073074E-3</c:v>
                </c:pt>
                <c:pt idx="260">
                  <c:v>-1.2407470980462243E-3</c:v>
                </c:pt>
                <c:pt idx="261">
                  <c:v>-1.2396391167848186E-3</c:v>
                </c:pt>
                <c:pt idx="262">
                  <c:v>-1.2373371155446899E-3</c:v>
                </c:pt>
                <c:pt idx="263">
                  <c:v>-1.2367977701137122E-3</c:v>
                </c:pt>
                <c:pt idx="264">
                  <c:v>-1.2333386553938894E-3</c:v>
                </c:pt>
                <c:pt idx="265">
                  <c:v>-1.2321655955446317E-3</c:v>
                </c:pt>
                <c:pt idx="266">
                  <c:v>-1.2297318806247567E-3</c:v>
                </c:pt>
                <c:pt idx="267">
                  <c:v>-1.2291607947867433E-3</c:v>
                </c:pt>
                <c:pt idx="268">
                  <c:v>-1.2285863666945539E-3</c:v>
                </c:pt>
                <c:pt idx="269">
                  <c:v>-1.2249170871382296E-3</c:v>
                </c:pt>
                <c:pt idx="270">
                  <c:v>-1.2236739878553641E-3</c:v>
                </c:pt>
                <c:pt idx="271">
                  <c:v>-1.2211003175180677E-3</c:v>
                </c:pt>
                <c:pt idx="272">
                  <c:v>-1.2204941723070739E-3</c:v>
                </c:pt>
                <c:pt idx="273">
                  <c:v>-1.2198846872156454E-3</c:v>
                </c:pt>
                <c:pt idx="274">
                  <c:v>-1.2160054056487013E-3</c:v>
                </c:pt>
                <c:pt idx="275">
                  <c:v>-1.2146923212023651E-3</c:v>
                </c:pt>
                <c:pt idx="276">
                  <c:v>-1.2119788068755033E-3</c:v>
                </c:pt>
                <c:pt idx="277">
                  <c:v>-1.2113376279805632E-3</c:v>
                </c:pt>
                <c:pt idx="278">
                  <c:v>-1.2106931115834156E-3</c:v>
                </c:pt>
                <c:pt idx="279">
                  <c:v>-1.2066039908059476E-3</c:v>
                </c:pt>
                <c:pt idx="280">
                  <c:v>-1.2052209754585415E-3</c:v>
                </c:pt>
                <c:pt idx="281">
                  <c:v>-1.2023677284744849E-3</c:v>
                </c:pt>
                <c:pt idx="282">
                  <c:v>-1.2016915416171448E-3</c:v>
                </c:pt>
                <c:pt idx="283">
                  <c:v>-1.2010120196488537E-3</c:v>
                </c:pt>
                <c:pt idx="284">
                  <c:v>-1.1974632823599229E-3</c:v>
                </c:pt>
                <c:pt idx="285">
                  <c:v>-1.1960153721255473E-3</c:v>
                </c:pt>
                <c:pt idx="286">
                  <c:v>-1.1945574833598371E-3</c:v>
                </c:pt>
                <c:pt idx="287">
                  <c:v>-1.19155629297929E-3</c:v>
                </c:pt>
                <c:pt idx="288">
                  <c:v>-1.1908417912036419E-3</c:v>
                </c:pt>
                <c:pt idx="289">
                  <c:v>-1.1871184003289237E-3</c:v>
                </c:pt>
                <c:pt idx="290">
                  <c:v>-1.1856006636326022E-3</c:v>
                </c:pt>
                <c:pt idx="291">
                  <c:v>-1.1840729561560792E-3</c:v>
                </c:pt>
                <c:pt idx="292">
                  <c:v>-1.1809322617570284E-3</c:v>
                </c:pt>
                <c:pt idx="293">
                  <c:v>-1.1801828059749974E-3</c:v>
                </c:pt>
                <c:pt idx="294">
                  <c:v>-1.1762848958167815E-3</c:v>
                </c:pt>
                <c:pt idx="295">
                  <c:v>-1.1746973869071198E-3</c:v>
                </c:pt>
                <c:pt idx="296">
                  <c:v>-1.1730999149630605E-3</c:v>
                </c:pt>
                <c:pt idx="297">
                  <c:v>-1.1698198275691962E-3</c:v>
                </c:pt>
                <c:pt idx="298">
                  <c:v>-1.1690354436282517E-3</c:v>
                </c:pt>
                <c:pt idx="299">
                  <c:v>-1.1649631485184386E-3</c:v>
                </c:pt>
                <c:pt idx="300">
                  <c:v>-1.1633059216307196E-3</c:v>
                </c:pt>
                <c:pt idx="301">
                  <c:v>-1.161638739454407E-3</c:v>
                </c:pt>
                <c:pt idx="302">
                  <c:v>-1.157343290220406E-3</c:v>
                </c:pt>
                <c:pt idx="303">
                  <c:v>-1.1565223452501827E-3</c:v>
                </c:pt>
                <c:pt idx="304">
                  <c:v>-1.153153538063556E-3</c:v>
                </c:pt>
                <c:pt idx="305">
                  <c:v>-1.1514266474264012E-3</c:v>
                </c:pt>
                <c:pt idx="306">
                  <c:v>-1.1496898092531183E-3</c:v>
                </c:pt>
                <c:pt idx="307">
                  <c:v>-1.1461312685173697E-3</c:v>
                </c:pt>
                <c:pt idx="308">
                  <c:v>-1.1452771059620062E-3</c:v>
                </c:pt>
                <c:pt idx="309">
                  <c:v>-1.1399323672845623E-3</c:v>
                </c:pt>
                <c:pt idx="310">
                  <c:v>-1.1381309056040887E-3</c:v>
                </c:pt>
                <c:pt idx="311">
                  <c:v>-1.1344415948536222E-3</c:v>
                </c:pt>
                <c:pt idx="312">
                  <c:v>-1.1335559026012798E-3</c:v>
                </c:pt>
                <c:pt idx="313">
                  <c:v>-1.1326668896805003E-3</c:v>
                </c:pt>
                <c:pt idx="314">
                  <c:v>-1.1271134506660443E-3</c:v>
                </c:pt>
                <c:pt idx="315">
                  <c:v>-1.125242437695682E-3</c:v>
                </c:pt>
                <c:pt idx="316">
                  <c:v>-1.1214141706390862E-3</c:v>
                </c:pt>
                <c:pt idx="317">
                  <c:v>-1.1204936516166775E-3</c:v>
                </c:pt>
                <c:pt idx="318">
                  <c:v>-1.1195698143517236E-3</c:v>
                </c:pt>
                <c:pt idx="319">
                  <c:v>-1.1138078376030898E-3</c:v>
                </c:pt>
                <c:pt idx="320">
                  <c:v>-1.1118673275317501E-3</c:v>
                </c:pt>
                <c:pt idx="321">
                  <c:v>-1.1079002146097139E-3</c:v>
                </c:pt>
                <c:pt idx="322">
                  <c:v>-1.1069448948826388E-3</c:v>
                </c:pt>
                <c:pt idx="323">
                  <c:v>-1.1059862593534953E-3</c:v>
                </c:pt>
                <c:pt idx="324">
                  <c:v>-1.0980059544527234E-3</c:v>
                </c:pt>
                <c:pt idx="325">
                  <c:v>-1.0939001059724746E-3</c:v>
                </c:pt>
                <c:pt idx="326">
                  <c:v>-1.0929100116595369E-3</c:v>
                </c:pt>
                <c:pt idx="327">
                  <c:v>-1.0908653666549806E-3</c:v>
                </c:pt>
                <c:pt idx="328">
                  <c:v>-1.0857380394398376E-3</c:v>
                </c:pt>
                <c:pt idx="329">
                  <c:v>-1.0836586977306993E-3</c:v>
                </c:pt>
                <c:pt idx="330">
                  <c:v>-1.079414223865301E-3</c:v>
                </c:pt>
                <c:pt idx="331">
                  <c:v>-1.0783893811378009E-3</c:v>
                </c:pt>
                <c:pt idx="332">
                  <c:v>-1.0773612275054077E-3</c:v>
                </c:pt>
                <c:pt idx="333">
                  <c:v>-1.0709746128502139E-3</c:v>
                </c:pt>
                <c:pt idx="334">
                  <c:v>-1.0688259365836251E-3</c:v>
                </c:pt>
                <c:pt idx="335">
                  <c:v>-1.064442947375258E-3</c:v>
                </c:pt>
                <c:pt idx="336">
                  <c:v>-1.0633833824603978E-3</c:v>
                </c:pt>
                <c:pt idx="337">
                  <c:v>-1.0623205091030467E-3</c:v>
                </c:pt>
                <c:pt idx="338">
                  <c:v>-1.0557260068310543E-3</c:v>
                </c:pt>
                <c:pt idx="339">
                  <c:v>-1.0535080501649838E-3</c:v>
                </c:pt>
                <c:pt idx="340">
                  <c:v>-1.0489866555167412E-3</c:v>
                </c:pt>
                <c:pt idx="341">
                  <c:v>-1.0478923947003504E-3</c:v>
                </c:pt>
                <c:pt idx="342">
                  <c:v>-1.0467948279146272E-3</c:v>
                </c:pt>
                <c:pt idx="343">
                  <c:v>-1.0399926004868488E-3</c:v>
                </c:pt>
                <c:pt idx="344">
                  <c:v>-1.0377054175766864E-3</c:v>
                </c:pt>
                <c:pt idx="345">
                  <c:v>-1.0330457272399553E-3</c:v>
                </c:pt>
                <c:pt idx="346">
                  <c:v>-1.0319167968682319E-3</c:v>
                </c:pt>
                <c:pt idx="347">
                  <c:v>-1.0307845630020927E-3</c:v>
                </c:pt>
                <c:pt idx="348">
                  <c:v>-1.0261735698655933E-3</c:v>
                </c:pt>
                <c:pt idx="349">
                  <c:v>-1.0250264778552001E-3</c:v>
                </c:pt>
                <c:pt idx="350">
                  <c:v>-1.0226750336715463E-3</c:v>
                </c:pt>
                <c:pt idx="351">
                  <c:v>-1.0203137115865385E-3</c:v>
                </c:pt>
                <c:pt idx="352">
                  <c:v>-1.017942512710717E-3</c:v>
                </c:pt>
                <c:pt idx="353">
                  <c:v>-1.0107696663724003E-3</c:v>
                </c:pt>
                <c:pt idx="354">
                  <c:v>-1.0083589713730642E-3</c:v>
                </c:pt>
                <c:pt idx="355">
                  <c:v>-1.0059384051070669E-3</c:v>
                </c:pt>
                <c:pt idx="356">
                  <c:v>-1.0035079686778112E-3</c:v>
                </c:pt>
                <c:pt idx="357">
                  <c:v>-1.0010676631944104E-3</c:v>
                </c:pt>
                <c:pt idx="358">
                  <c:v>-9.9368754345479401E-4</c:v>
                </c:pt>
                <c:pt idx="359">
                  <c:v>-9.9120777279455233E-4</c:v>
                </c:pt>
                <c:pt idx="360">
                  <c:v>-9.887181386043181E-4</c:v>
                </c:pt>
                <c:pt idx="361">
                  <c:v>-9.8621864199034876E-4</c:v>
                </c:pt>
                <c:pt idx="362">
                  <c:v>-9.8370928405462025E-4</c:v>
                </c:pt>
                <c:pt idx="363">
                  <c:v>-9.7612205337660463E-4</c:v>
                </c:pt>
                <c:pt idx="364">
                  <c:v>-9.7357326120642686E-4</c:v>
                </c:pt>
                <c:pt idx="365">
                  <c:v>-9.7101461324863457E-4</c:v>
                </c:pt>
                <c:pt idx="366">
                  <c:v>-9.6844611059521135E-4</c:v>
                </c:pt>
                <c:pt idx="367">
                  <c:v>-9.658677543552699E-4</c:v>
                </c:pt>
                <c:pt idx="368">
                  <c:v>-9.5807357518034361E-4</c:v>
                </c:pt>
                <c:pt idx="369">
                  <c:v>-9.5143432645287019E-4</c:v>
                </c:pt>
                <c:pt idx="370">
                  <c:v>-9.4608479872486265E-4</c:v>
                </c:pt>
                <c:pt idx="371">
                  <c:v>-9.4478291793487212E-4</c:v>
                </c:pt>
                <c:pt idx="372">
                  <c:v>-9.4347774618596867E-4</c:v>
                </c:pt>
                <c:pt idx="373">
                  <c:v>-9.3543257827346084E-4</c:v>
                </c:pt>
                <c:pt idx="374">
                  <c:v>-9.3273117464492787E-4</c:v>
                </c:pt>
                <c:pt idx="375">
                  <c:v>-9.2724400653665395E-4</c:v>
                </c:pt>
                <c:pt idx="376">
                  <c:v>-9.2590761560248924E-4</c:v>
                </c:pt>
                <c:pt idx="377">
                  <c:v>-9.2456793624870741E-4</c:v>
                </c:pt>
                <c:pt idx="378">
                  <c:v>-9.1631617975898669E-4</c:v>
                </c:pt>
                <c:pt idx="379">
                  <c:v>-9.0786324733002231E-4</c:v>
                </c:pt>
                <c:pt idx="380">
                  <c:v>-9.064940208787101E-4</c:v>
                </c:pt>
                <c:pt idx="381">
                  <c:v>-9.0512150838692213E-4</c:v>
                </c:pt>
                <c:pt idx="382">
                  <c:v>-9.0374571012422078E-4</c:v>
                </c:pt>
                <c:pt idx="383">
                  <c:v>-8.9671801167833637E-4</c:v>
                </c:pt>
                <c:pt idx="384">
                  <c:v>-8.9387896733033624E-4</c:v>
                </c:pt>
                <c:pt idx="385">
                  <c:v>-8.8811684421440486E-4</c:v>
                </c:pt>
                <c:pt idx="386">
                  <c:v>-8.8671151350347421E-4</c:v>
                </c:pt>
                <c:pt idx="387">
                  <c:v>-8.8530289948220197E-4</c:v>
                </c:pt>
                <c:pt idx="388">
                  <c:v>-8.766384526177045E-4</c:v>
                </c:pt>
                <c:pt idx="389">
                  <c:v>-8.7373066902959786E-4</c:v>
                </c:pt>
                <c:pt idx="390">
                  <c:v>-8.7229909760466739E-4</c:v>
                </c:pt>
                <c:pt idx="391">
                  <c:v>-8.7086424488012372E-4</c:v>
                </c:pt>
                <c:pt idx="392">
                  <c:v>-8.6942611112099985E-4</c:v>
                </c:pt>
                <c:pt idx="393">
                  <c:v>-8.5758838904137491E-4</c:v>
                </c:pt>
                <c:pt idx="394">
                  <c:v>-8.54616814688125E-4</c:v>
                </c:pt>
                <c:pt idx="395">
                  <c:v>-8.5163543203670145E-4</c:v>
                </c:pt>
                <c:pt idx="396">
                  <c:v>-8.4559060476413483E-4</c:v>
                </c:pt>
                <c:pt idx="397">
                  <c:v>-8.441131639707987E-4</c:v>
                </c:pt>
                <c:pt idx="398">
                  <c:v>-8.3658143283882325E-4</c:v>
                </c:pt>
                <c:pt idx="399">
                  <c:v>-8.3354122353851423E-4</c:v>
                </c:pt>
                <c:pt idx="400">
                  <c:v>-8.3049121365519341E-4</c:v>
                </c:pt>
                <c:pt idx="401">
                  <c:v>-8.243092939068386E-4</c:v>
                </c:pt>
                <c:pt idx="402">
                  <c:v>-8.119854039931873E-4</c:v>
                </c:pt>
                <c:pt idx="403">
                  <c:v>-8.0886682094938323E-4</c:v>
                </c:pt>
                <c:pt idx="404">
                  <c:v>-8.025479164742999E-4</c:v>
                </c:pt>
                <c:pt idx="405">
                  <c:v>-8.0100175743708633E-4</c:v>
                </c:pt>
                <c:pt idx="406">
                  <c:v>-7.9312705150824669E-4</c:v>
                </c:pt>
                <c:pt idx="407">
                  <c:v>-7.8994973449608707E-4</c:v>
                </c:pt>
                <c:pt idx="408">
                  <c:v>-7.8676263234989108E-4</c:v>
                </c:pt>
                <c:pt idx="409">
                  <c:v>-7.8030685070895611E-4</c:v>
                </c:pt>
                <c:pt idx="410">
                  <c:v>-7.7545121524025273E-4</c:v>
                </c:pt>
                <c:pt idx="411">
                  <c:v>-7.6578237016856942E-4</c:v>
                </c:pt>
                <c:pt idx="412">
                  <c:v>-7.5919797517128148E-4</c:v>
                </c:pt>
                <c:pt idx="413">
                  <c:v>-7.5758647479454155E-4</c:v>
                </c:pt>
                <c:pt idx="414">
                  <c:v>-7.5597170670372823E-4</c:v>
                </c:pt>
                <c:pt idx="415">
                  <c:v>-7.4607308118318331E-4</c:v>
                </c:pt>
                <c:pt idx="416">
                  <c:v>-7.4275399736507331E-4</c:v>
                </c:pt>
                <c:pt idx="417">
                  <c:v>-7.3603293323570352E-4</c:v>
                </c:pt>
                <c:pt idx="418">
                  <c:v>-7.3438716684984251E-4</c:v>
                </c:pt>
                <c:pt idx="419">
                  <c:v>-7.3273813540074956E-4</c:v>
                </c:pt>
                <c:pt idx="420">
                  <c:v>-7.226343808322634E-4</c:v>
                </c:pt>
                <c:pt idx="421">
                  <c:v>-7.1924693610109409E-4</c:v>
                </c:pt>
                <c:pt idx="422">
                  <c:v>-7.1238930979115758E-4</c:v>
                </c:pt>
                <c:pt idx="423">
                  <c:v>-7.1070930494743223E-4</c:v>
                </c:pt>
                <c:pt idx="424">
                  <c:v>-7.090260376934628E-4</c:v>
                </c:pt>
                <c:pt idx="425">
                  <c:v>-6.9871731612805305E-4</c:v>
                </c:pt>
                <c:pt idx="426">
                  <c:v>-6.9526156449481371E-4</c:v>
                </c:pt>
                <c:pt idx="427">
                  <c:v>-6.8826748275352401E-4</c:v>
                </c:pt>
                <c:pt idx="428">
                  <c:v>-6.8655326708619291E-4</c:v>
                </c:pt>
                <c:pt idx="429">
                  <c:v>-6.8483579168199965E-4</c:v>
                </c:pt>
                <c:pt idx="430">
                  <c:v>-6.7432226514876632E-4</c:v>
                </c:pt>
                <c:pt idx="431">
                  <c:v>-6.7079826062186752E-4</c:v>
                </c:pt>
                <c:pt idx="432">
                  <c:v>-6.6905799222993778E-4</c:v>
                </c:pt>
                <c:pt idx="433">
                  <c:v>-6.6191943122129171E-4</c:v>
                </c:pt>
                <c:pt idx="434">
                  <c:v>-6.6016777541234189E-4</c:v>
                </c:pt>
                <c:pt idx="435">
                  <c:v>-6.5126739740861694E-4</c:v>
                </c:pt>
                <c:pt idx="436">
                  <c:v>-6.4768005425275277E-4</c:v>
                </c:pt>
                <c:pt idx="437">
                  <c:v>-6.4408297227647182E-4</c:v>
                </c:pt>
                <c:pt idx="438">
                  <c:v>-6.3680817524669475E-4</c:v>
                </c:pt>
                <c:pt idx="439">
                  <c:v>-6.3502236686600649E-4</c:v>
                </c:pt>
                <c:pt idx="440">
                  <c:v>-6.2595151859667908E-4</c:v>
                </c:pt>
                <c:pt idx="441">
                  <c:v>-6.2229602681540541E-4</c:v>
                </c:pt>
                <c:pt idx="442">
                  <c:v>-6.1863080392621228E-4</c:v>
                </c:pt>
                <c:pt idx="443">
                  <c:v>-6.1121987699391811E-4</c:v>
                </c:pt>
                <c:pt idx="444">
                  <c:v>-6.0939994398196405E-4</c:v>
                </c:pt>
                <c:pt idx="445">
                  <c:v>-6.0015876139063451E-4</c:v>
                </c:pt>
                <c:pt idx="446">
                  <c:v>-5.9643517498075838E-4</c:v>
                </c:pt>
                <c:pt idx="447">
                  <c:v>-5.9270186517812462E-4</c:v>
                </c:pt>
                <c:pt idx="448">
                  <c:v>-5.8515491424326882E-4</c:v>
                </c:pt>
                <c:pt idx="449">
                  <c:v>-5.8330088463214155E-4</c:v>
                </c:pt>
                <c:pt idx="450">
                  <c:v>-5.7388950375347747E-4</c:v>
                </c:pt>
                <c:pt idx="451">
                  <c:v>-5.7009787670381229E-4</c:v>
                </c:pt>
                <c:pt idx="452">
                  <c:v>-5.6629653397122226E-4</c:v>
                </c:pt>
                <c:pt idx="453">
                  <c:v>-5.5861366470885687E-4</c:v>
                </c:pt>
                <c:pt idx="454">
                  <c:v>-5.5672556663689495E-4</c:v>
                </c:pt>
                <c:pt idx="455">
                  <c:v>-5.4519044479337962E-4</c:v>
                </c:pt>
                <c:pt idx="456">
                  <c:v>-5.4132598560846696E-4</c:v>
                </c:pt>
                <c:pt idx="457">
                  <c:v>-5.3351540094145639E-4</c:v>
                </c:pt>
                <c:pt idx="458">
                  <c:v>-5.3159650606482423E-4</c:v>
                </c:pt>
                <c:pt idx="459">
                  <c:v>-5.2967436776371884E-4</c:v>
                </c:pt>
                <c:pt idx="460">
                  <c:v>-5.1793541260223717E-4</c:v>
                </c:pt>
                <c:pt idx="461">
                  <c:v>-5.1400302439362814E-4</c:v>
                </c:pt>
                <c:pt idx="462">
                  <c:v>-5.0605672544688156E-4</c:v>
                </c:pt>
                <c:pt idx="463">
                  <c:v>-5.0410381591287079E-4</c:v>
                </c:pt>
                <c:pt idx="464">
                  <c:v>-5.0214766572208975E-4</c:v>
                </c:pt>
                <c:pt idx="465">
                  <c:v>-4.9020503910026584E-4</c:v>
                </c:pt>
                <c:pt idx="466">
                  <c:v>-4.8620477581835304E-4</c:v>
                </c:pt>
                <c:pt idx="467">
                  <c:v>-4.7812286756553459E-4</c:v>
                </c:pt>
                <c:pt idx="468">
                  <c:v>-4.7613597179974043E-4</c:v>
                </c:pt>
                <c:pt idx="469">
                  <c:v>-4.7414583816733413E-4</c:v>
                </c:pt>
                <c:pt idx="470">
                  <c:v>-4.6199970192216345E-4</c:v>
                </c:pt>
                <c:pt idx="471">
                  <c:v>-4.5793161751476081E-4</c:v>
                </c:pt>
                <c:pt idx="472">
                  <c:v>-4.4971420468281116E-4</c:v>
                </c:pt>
                <c:pt idx="473">
                  <c:v>-4.4769335122596399E-4</c:v>
                </c:pt>
                <c:pt idx="474">
                  <c:v>-4.4566926270449595E-4</c:v>
                </c:pt>
                <c:pt idx="475">
                  <c:v>-4.3331977864847734E-4</c:v>
                </c:pt>
                <c:pt idx="476">
                  <c:v>-4.2918392704148088E-4</c:v>
                </c:pt>
                <c:pt idx="477">
                  <c:v>-4.2083111412839395E-4</c:v>
                </c:pt>
                <c:pt idx="478">
                  <c:v>-4.1877633162462624E-4</c:v>
                </c:pt>
                <c:pt idx="479">
                  <c:v>-4.1671831687673324E-4</c:v>
                </c:pt>
                <c:pt idx="480">
                  <c:v>-4.0416564679657979E-4</c:v>
                </c:pt>
                <c:pt idx="481">
                  <c:v>-3.999620819249105E-4</c:v>
                </c:pt>
                <c:pt idx="482">
                  <c:v>-3.9147397317019675E-4</c:v>
                </c:pt>
                <c:pt idx="483">
                  <c:v>-3.8938529037760294E-4</c:v>
                </c:pt>
                <c:pt idx="484">
                  <c:v>-3.8729337817563239E-4</c:v>
                </c:pt>
                <c:pt idx="485">
                  <c:v>-3.7453768383742851E-4</c:v>
                </c:pt>
                <c:pt idx="486">
                  <c:v>-3.702664596192467E-4</c:v>
                </c:pt>
                <c:pt idx="487">
                  <c:v>-3.6164315902405394E-4</c:v>
                </c:pt>
                <c:pt idx="488">
                  <c:v>-3.5952060481556081E-4</c:v>
                </c:pt>
                <c:pt idx="489">
                  <c:v>-3.5739482404249746E-4</c:v>
                </c:pt>
                <c:pt idx="490">
                  <c:v>-3.4443626719040949E-4</c:v>
                </c:pt>
                <c:pt idx="491">
                  <c:v>-3.4009743753356112E-4</c:v>
                </c:pt>
                <c:pt idx="492">
                  <c:v>-3.3133904884887568E-4</c:v>
                </c:pt>
                <c:pt idx="493">
                  <c:v>-3.2918265220047149E-4</c:v>
                </c:pt>
                <c:pt idx="494">
                  <c:v>-3.2702303185674637E-4</c:v>
                </c:pt>
                <c:pt idx="495">
                  <c:v>-3.138616420903231E-4</c:v>
                </c:pt>
                <c:pt idx="496">
                  <c:v>-3.0945507942201707E-4</c:v>
                </c:pt>
                <c:pt idx="497">
                  <c:v>-3.0727290305110344E-4</c:v>
                </c:pt>
                <c:pt idx="498">
                  <c:v>-3.0508750452031902E-4</c:v>
                </c:pt>
                <c:pt idx="499">
                  <c:v>-2.9617669139805994E-4</c:v>
                </c:pt>
                <c:pt idx="500">
                  <c:v>-2.8506880032130866E-4</c:v>
                </c:pt>
                <c:pt idx="501">
                  <c:v>-2.8059834629035052E-4</c:v>
                </c:pt>
                <c:pt idx="502">
                  <c:v>-2.7611794322179861E-4</c:v>
                </c:pt>
                <c:pt idx="503">
                  <c:v>-2.6707525233371499E-4</c:v>
                </c:pt>
                <c:pt idx="504">
                  <c:v>-2.6484761442151721E-4</c:v>
                </c:pt>
                <c:pt idx="505">
                  <c:v>-2.5356560694600461E-4</c:v>
                </c:pt>
                <c:pt idx="506">
                  <c:v>-2.490248561080044E-4</c:v>
                </c:pt>
                <c:pt idx="507">
                  <c:v>-2.4447393684123853E-4</c:v>
                </c:pt>
                <c:pt idx="508">
                  <c:v>-2.3528798853006405E-4</c:v>
                </c:pt>
                <c:pt idx="509">
                  <c:v>-2.3302557378411482E-4</c:v>
                </c:pt>
                <c:pt idx="510">
                  <c:v>-2.2156568825781875E-4</c:v>
                </c:pt>
                <c:pt idx="511">
                  <c:v>-2.1695308061397967E-4</c:v>
                </c:pt>
                <c:pt idx="512">
                  <c:v>-2.1233007706733531E-4</c:v>
                </c:pt>
                <c:pt idx="513">
                  <c:v>-2.0299811631152576E-4</c:v>
                </c:pt>
                <c:pt idx="514">
                  <c:v>-2.0069995903398079E-4</c:v>
                </c:pt>
                <c:pt idx="515">
                  <c:v>-1.8905795451829022E-4</c:v>
                </c:pt>
                <c:pt idx="516">
                  <c:v>-1.8437187852970993E-4</c:v>
                </c:pt>
                <c:pt idx="517">
                  <c:v>-1.796752013918379E-4</c:v>
                </c:pt>
                <c:pt idx="518">
                  <c:v>-1.3924104271529299E-4</c:v>
                </c:pt>
                <c:pt idx="519">
                  <c:v>-1.0543419797710968E-4</c:v>
                </c:pt>
                <c:pt idx="520">
                  <c:v>-7.1104776136123675E-5</c:v>
                </c:pt>
                <c:pt idx="521">
                  <c:v>-3.6251456591736414E-5</c:v>
                </c:pt>
                <c:pt idx="522">
                  <c:v>-8.5828735145732082E-6</c:v>
                </c:pt>
                <c:pt idx="523">
                  <c:v>2.7209048067966535E-5</c:v>
                </c:pt>
                <c:pt idx="524">
                  <c:v>6.3528535680035247E-5</c:v>
                </c:pt>
                <c:pt idx="525">
                  <c:v>1.0037690979469716E-4</c:v>
                </c:pt>
                <c:pt idx="526">
                  <c:v>1.3775549096095574E-4</c:v>
                </c:pt>
                <c:pt idx="527">
                  <c:v>1.8394427742439814E-4</c:v>
                </c:pt>
                <c:pt idx="528">
                  <c:v>2.2250186536868199E-4</c:v>
                </c:pt>
                <c:pt idx="529">
                  <c:v>2.6159391915666936E-4</c:v>
                </c:pt>
                <c:pt idx="530">
                  <c:v>3.1264259538103676E-4</c:v>
                </c:pt>
                <c:pt idx="531">
                  <c:v>3.4710953926894988E-4</c:v>
                </c:pt>
                <c:pt idx="532">
                  <c:v>3.8788971949776214E-4</c:v>
                </c:pt>
                <c:pt idx="533">
                  <c:v>4.2920983025266979E-4</c:v>
                </c:pt>
                <c:pt idx="534">
                  <c:v>4.7107119300563691E-4</c:v>
                </c:pt>
                <c:pt idx="535">
                  <c:v>5.0425997433085304E-4</c:v>
                </c:pt>
                <c:pt idx="536">
                  <c:v>5.4709075971492993E-4</c:v>
                </c:pt>
                <c:pt idx="537">
                  <c:v>5.9046646091147944E-4</c:v>
                </c:pt>
                <c:pt idx="538">
                  <c:v>6.3438839915505184E-4</c:v>
                </c:pt>
                <c:pt idx="539">
                  <c:v>6.9177894305189058E-4</c:v>
                </c:pt>
                <c:pt idx="540">
                  <c:v>7.3367967665603372E-4</c:v>
                </c:pt>
                <c:pt idx="541">
                  <c:v>7.7936681297533395E-4</c:v>
                </c:pt>
                <c:pt idx="542">
                  <c:v>8.2560577662169337E-4</c:v>
                </c:pt>
                <c:pt idx="543">
                  <c:v>8.9597189090362406E-4</c:v>
                </c:pt>
                <c:pt idx="544">
                  <c:v>9.1974447540119704E-4</c:v>
                </c:pt>
                <c:pt idx="545">
                  <c:v>9.6764685555144996E-4</c:v>
                </c:pt>
                <c:pt idx="546">
                  <c:v>1.0161063530475076E-3</c:v>
                </c:pt>
                <c:pt idx="547">
                  <c:v>1.0651242906557824E-3</c:v>
                </c:pt>
                <c:pt idx="548">
                  <c:v>1.1147019912329374E-3</c:v>
                </c:pt>
                <c:pt idx="549">
                  <c:v>1.1648407777542502E-3</c:v>
                </c:pt>
                <c:pt idx="550">
                  <c:v>1.2155419732826705E-3</c:v>
                </c:pt>
                <c:pt idx="551">
                  <c:v>1.2668069009894481E-3</c:v>
                </c:pt>
                <c:pt idx="552">
                  <c:v>1.3186368841618694E-3</c:v>
                </c:pt>
                <c:pt idx="553">
                  <c:v>1.3710332461826281E-3</c:v>
                </c:pt>
                <c:pt idx="554">
                  <c:v>1.4239973105452967E-3</c:v>
                </c:pt>
                <c:pt idx="555">
                  <c:v>1.4775304008465917E-3</c:v>
                </c:pt>
                <c:pt idx="556">
                  <c:v>1.5355541233103009E-3</c:v>
                </c:pt>
                <c:pt idx="557">
                  <c:v>1.5863089542063201E-3</c:v>
                </c:pt>
                <c:pt idx="558">
                  <c:v>1.6415570650022667E-3</c:v>
                </c:pt>
                <c:pt idx="559">
                  <c:v>1.6973794972221798E-3</c:v>
                </c:pt>
                <c:pt idx="560">
                  <c:v>1.753777575006857E-3</c:v>
                </c:pt>
                <c:pt idx="561">
                  <c:v>1.8107526226131311E-3</c:v>
                </c:pt>
                <c:pt idx="562">
                  <c:v>1.8683059644035572E-3</c:v>
                </c:pt>
                <c:pt idx="563">
                  <c:v>1.9264389248670412E-3</c:v>
                </c:pt>
                <c:pt idx="564">
                  <c:v>1.9851528285904749E-3</c:v>
                </c:pt>
                <c:pt idx="565">
                  <c:v>2.0315852415125108E-3</c:v>
                </c:pt>
                <c:pt idx="566">
                  <c:v>2.1041955929771319E-3</c:v>
                </c:pt>
                <c:pt idx="567">
                  <c:v>2.1643411580139368E-3</c:v>
                </c:pt>
                <c:pt idx="568">
                  <c:v>2.2247655614250671E-3</c:v>
                </c:pt>
                <c:pt idx="569">
                  <c:v>2.2940608471885586E-3</c:v>
                </c:pt>
                <c:pt idx="570">
                  <c:v>2.3460883395895024E-3</c:v>
                </c:pt>
                <c:pt idx="571">
                  <c:v>2.4069221512679206E-3</c:v>
                </c:pt>
                <c:pt idx="572">
                  <c:v>2.4678573743030703E-3</c:v>
                </c:pt>
                <c:pt idx="573">
                  <c:v>2.5288841782436602E-3</c:v>
                </c:pt>
                <c:pt idx="574">
                  <c:v>2.5899927324269539E-3</c:v>
                </c:pt>
                <c:pt idx="575">
                  <c:v>2.6511732059942444E-3</c:v>
                </c:pt>
                <c:pt idx="576">
                  <c:v>2.7124157678805371E-3</c:v>
                </c:pt>
                <c:pt idx="577">
                  <c:v>2.7737105867990798E-3</c:v>
                </c:pt>
                <c:pt idx="578">
                  <c:v>2.8350478312800403E-3</c:v>
                </c:pt>
                <c:pt idx="579">
                  <c:v>2.8964176696318292E-3</c:v>
                </c:pt>
                <c:pt idx="580">
                  <c:v>2.9578102699591479E-3</c:v>
                </c:pt>
                <c:pt idx="581">
                  <c:v>3.0192158001578341E-3</c:v>
                </c:pt>
                <c:pt idx="582">
                  <c:v>3.1069409228490579E-3</c:v>
                </c:pt>
                <c:pt idx="583">
                  <c:v>3.1683369192314265E-3</c:v>
                </c:pt>
                <c:pt idx="584">
                  <c:v>3.2297121338349176E-3</c:v>
                </c:pt>
                <c:pt idx="585">
                  <c:v>3.2910567336399696E-3</c:v>
                </c:pt>
                <c:pt idx="586">
                  <c:v>3.3523608854104229E-3</c:v>
                </c:pt>
                <c:pt idx="587">
                  <c:v>3.4004542556182698E-3</c:v>
                </c:pt>
                <c:pt idx="588">
                  <c:v>3.4616614506077781E-3</c:v>
                </c:pt>
                <c:pt idx="589">
                  <c:v>3.5228007746998125E-3</c:v>
                </c:pt>
                <c:pt idx="590">
                  <c:v>3.5838623942718861E-3</c:v>
                </c:pt>
                <c:pt idx="591">
                  <c:v>3.6579307462210912E-3</c:v>
                </c:pt>
                <c:pt idx="592">
                  <c:v>3.7187857003705095E-3</c:v>
                </c:pt>
                <c:pt idx="593">
                  <c:v>3.7795313680948567E-3</c:v>
                </c:pt>
                <c:pt idx="594">
                  <c:v>3.8401579145179937E-3</c:v>
                </c:pt>
                <c:pt idx="595">
                  <c:v>3.9006555045678088E-3</c:v>
                </c:pt>
                <c:pt idx="596">
                  <c:v>3.9566937205464114E-3</c:v>
                </c:pt>
                <c:pt idx="597">
                  <c:v>4.016914677514194E-3</c:v>
                </c:pt>
                <c:pt idx="598">
                  <c:v>4.0941084226302493E-3</c:v>
                </c:pt>
                <c:pt idx="599">
                  <c:v>4.1368734502054139E-3</c:v>
                </c:pt>
                <c:pt idx="600">
                  <c:v>4.2008648675522092E-3</c:v>
                </c:pt>
                <c:pt idx="601">
                  <c:v>4.2603821716025525E-3</c:v>
                </c:pt>
                <c:pt idx="602">
                  <c:v>4.3197016682024773E-3</c:v>
                </c:pt>
                <c:pt idx="603">
                  <c:v>4.3788135206966217E-3</c:v>
                </c:pt>
                <c:pt idx="604">
                  <c:v>4.4334930471112699E-3</c:v>
                </c:pt>
                <c:pt idx="605">
                  <c:v>4.4921764467309444E-3</c:v>
                </c:pt>
                <c:pt idx="606">
                  <c:v>4.5506233872822932E-3</c:v>
                </c:pt>
                <c:pt idx="607">
                  <c:v>4.608824031626213E-3</c:v>
                </c:pt>
                <c:pt idx="608">
                  <c:v>4.6709138259408917E-3</c:v>
                </c:pt>
                <c:pt idx="609">
                  <c:v>4.7285732338111074E-3</c:v>
                </c:pt>
                <c:pt idx="610">
                  <c:v>4.785956135872107E-3</c:v>
                </c:pt>
                <c:pt idx="611">
                  <c:v>4.8430526940142085E-3</c:v>
                </c:pt>
                <c:pt idx="612">
                  <c:v>4.8998530699652775E-3</c:v>
                </c:pt>
                <c:pt idx="613">
                  <c:v>4.9563474252726832E-3</c:v>
                </c:pt>
                <c:pt idx="614">
                  <c:v>5.0125259213213407E-3</c:v>
                </c:pt>
                <c:pt idx="615">
                  <c:v>5.0683787193362938E-3</c:v>
                </c:pt>
                <c:pt idx="616">
                  <c:v>5.1238977533232186E-3</c:v>
                </c:pt>
                <c:pt idx="617">
                  <c:v>5.1751695580408708E-3</c:v>
                </c:pt>
                <c:pt idx="618">
                  <c:v>5.2302423720247404E-3</c:v>
                </c:pt>
                <c:pt idx="619">
                  <c:v>5.2852765620778897E-3</c:v>
                </c:pt>
                <c:pt idx="620">
                  <c:v>5.3404090907642754E-3</c:v>
                </c:pt>
                <c:pt idx="621">
                  <c:v>5.399771664558399E-3</c:v>
                </c:pt>
                <c:pt idx="622">
                  <c:v>5.4553762783285838E-3</c:v>
                </c:pt>
                <c:pt idx="623">
                  <c:v>5.5112220019534301E-3</c:v>
                </c:pt>
                <c:pt idx="624">
                  <c:v>5.5673104508658887E-3</c:v>
                </c:pt>
                <c:pt idx="625">
                  <c:v>5.6236432405582142E-3</c:v>
                </c:pt>
                <c:pt idx="626">
                  <c:v>5.6761148942028328E-3</c:v>
                </c:pt>
                <c:pt idx="627">
                  <c:v>5.7329224911732979E-3</c:v>
                </c:pt>
                <c:pt idx="628">
                  <c:v>5.7899791472877382E-3</c:v>
                </c:pt>
                <c:pt idx="629">
                  <c:v>5.8556156219607969E-3</c:v>
                </c:pt>
                <c:pt idx="630">
                  <c:v>5.9090288459689106E-3</c:v>
                </c:pt>
                <c:pt idx="631">
                  <c:v>5.9668616081609916E-3</c:v>
                </c:pt>
                <c:pt idx="632">
                  <c:v>6.0249500208577099E-3</c:v>
                </c:pt>
                <c:pt idx="633">
                  <c:v>6.0832956999200584E-3</c:v>
                </c:pt>
                <c:pt idx="634">
                  <c:v>6.1502935689378684E-3</c:v>
                </c:pt>
                <c:pt idx="635">
                  <c:v>6.2091959745025349E-3</c:v>
                </c:pt>
                <c:pt idx="636">
                  <c:v>6.2683607252012052E-3</c:v>
                </c:pt>
                <c:pt idx="637">
                  <c:v>6.3277894371140527E-3</c:v>
                </c:pt>
                <c:pt idx="638">
                  <c:v>6.3874837263650846E-3</c:v>
                </c:pt>
                <c:pt idx="639">
                  <c:v>6.4387203485170323E-3</c:v>
                </c:pt>
                <c:pt idx="640">
                  <c:v>6.4989098134822457E-3</c:v>
                </c:pt>
                <c:pt idx="641">
                  <c:v>6.559369443609425E-3</c:v>
                </c:pt>
                <c:pt idx="642">
                  <c:v>6.6201008548969409E-3</c:v>
                </c:pt>
                <c:pt idx="643">
                  <c:v>6.689995400710397E-3</c:v>
                </c:pt>
                <c:pt idx="644">
                  <c:v>6.7692050618290978E-3</c:v>
                </c:pt>
                <c:pt idx="645">
                  <c:v>6.8129156820368447E-3</c:v>
                </c:pt>
                <c:pt idx="646">
                  <c:v>6.8747927767623127E-3</c:v>
                </c:pt>
                <c:pt idx="647">
                  <c:v>6.9324195443476455E-3</c:v>
                </c:pt>
                <c:pt idx="648">
                  <c:v>6.9948370366423873E-3</c:v>
                </c:pt>
                <c:pt idx="649">
                  <c:v>7.0846660595891287E-3</c:v>
                </c:pt>
                <c:pt idx="650">
                  <c:v>7.1477768559455312E-3</c:v>
                </c:pt>
                <c:pt idx="651">
                  <c:v>7.1973046663943475E-3</c:v>
                </c:pt>
                <c:pt idx="652">
                  <c:v>7.274861623852158E-3</c:v>
                </c:pt>
                <c:pt idx="653">
                  <c:v>7.3388388296302676E-3</c:v>
                </c:pt>
                <c:pt idx="654">
                  <c:v>7.4031080728700904E-3</c:v>
                </c:pt>
                <c:pt idx="655">
                  <c:v>7.4676709708329514E-3</c:v>
                </c:pt>
                <c:pt idx="656">
                  <c:v>7.5325291408401274E-3</c:v>
                </c:pt>
                <c:pt idx="657">
                  <c:v>7.5976842002703493E-3</c:v>
                </c:pt>
                <c:pt idx="658">
                  <c:v>7.6631377665647982E-3</c:v>
                </c:pt>
                <c:pt idx="659">
                  <c:v>7.728891457224607E-3</c:v>
                </c:pt>
                <c:pt idx="660">
                  <c:v>7.7949468898133589E-3</c:v>
                </c:pt>
                <c:pt idx="661">
                  <c:v>7.861305681959585E-3</c:v>
                </c:pt>
                <c:pt idx="662">
                  <c:v>7.9279694513492704E-3</c:v>
                </c:pt>
                <c:pt idx="663">
                  <c:v>7.9949398157308504E-3</c:v>
                </c:pt>
                <c:pt idx="664">
                  <c:v>8.0622183929202063E-3</c:v>
                </c:pt>
                <c:pt idx="665">
                  <c:v>8.1298068008006652E-3</c:v>
                </c:pt>
                <c:pt idx="666">
                  <c:v>8.1977066573055146E-3</c:v>
                </c:pt>
                <c:pt idx="667">
                  <c:v>8.2659195804479779E-3</c:v>
                </c:pt>
                <c:pt idx="668">
                  <c:v>8.3344405308466429E-3</c:v>
                </c:pt>
                <c:pt idx="669">
                  <c:v>8.4031987141611197E-3</c:v>
                </c:pt>
                <c:pt idx="670">
                  <c:v>8.4720848268801663E-3</c:v>
                </c:pt>
                <c:pt idx="671">
                  <c:v>8.540987463099281E-3</c:v>
                </c:pt>
                <c:pt idx="672">
                  <c:v>8.6097935920562141E-3</c:v>
                </c:pt>
                <c:pt idx="673">
                  <c:v>8.6784156067742924E-3</c:v>
                </c:pt>
                <c:pt idx="674">
                  <c:v>8.7468360224024488E-3</c:v>
                </c:pt>
                <c:pt idx="675">
                  <c:v>8.8150487891699991E-3</c:v>
                </c:pt>
                <c:pt idx="676">
                  <c:v>8.8830478571663707E-3</c:v>
                </c:pt>
                <c:pt idx="677">
                  <c:v>8.9508271763510949E-3</c:v>
                </c:pt>
                <c:pt idx="678">
                  <c:v>9.0183806965513091E-3</c:v>
                </c:pt>
                <c:pt idx="679">
                  <c:v>9.0857023674517645E-3</c:v>
                </c:pt>
                <c:pt idx="680">
                  <c:v>9.1527861386198062E-3</c:v>
                </c:pt>
                <c:pt idx="681">
                  <c:v>9.2196259594878871E-3</c:v>
                </c:pt>
                <c:pt idx="682">
                  <c:v>9.2862157793610622E-3</c:v>
                </c:pt>
                <c:pt idx="683">
                  <c:v>9.3525495474169884E-3</c:v>
                </c:pt>
                <c:pt idx="684">
                  <c:v>9.4186212127084223E-3</c:v>
                </c:pt>
                <c:pt idx="685">
                  <c:v>9.4844247241657187E-3</c:v>
                </c:pt>
                <c:pt idx="686">
                  <c:v>9.5356001135607389E-3</c:v>
                </c:pt>
                <c:pt idx="687">
                  <c:v>9.6152030806873068E-3</c:v>
                </c:pt>
                <c:pt idx="688">
                  <c:v>9.6801658229977994E-3</c:v>
                </c:pt>
                <c:pt idx="689">
                  <c:v>9.7448362059815441E-3</c:v>
                </c:pt>
                <c:pt idx="690">
                  <c:v>9.7950871706822713E-3</c:v>
                </c:pt>
                <c:pt idx="691">
                  <c:v>9.8545258055320641E-3</c:v>
                </c:pt>
                <c:pt idx="692">
                  <c:v>9.9183663599292492E-3</c:v>
                </c:pt>
                <c:pt idx="693">
                  <c:v>9.9818920664643662E-3</c:v>
                </c:pt>
                <c:pt idx="694">
                  <c:v>1.0045096874391797E-2</c:v>
                </c:pt>
                <c:pt idx="695">
                  <c:v>1.0130976219947418E-2</c:v>
                </c:pt>
                <c:pt idx="696">
                  <c:v>1.0188834471280273E-2</c:v>
                </c:pt>
                <c:pt idx="697">
                  <c:v>1.0250948110140101E-2</c:v>
                </c:pt>
                <c:pt idx="698">
                  <c:v>1.0312714920661381E-2</c:v>
                </c:pt>
                <c:pt idx="699">
                  <c:v>1.0374128850203224E-2</c:v>
                </c:pt>
                <c:pt idx="700">
                  <c:v>1.043518384602482E-2</c:v>
                </c:pt>
                <c:pt idx="701">
                  <c:v>1.0495873855292936E-2</c:v>
                </c:pt>
                <c:pt idx="702">
                  <c:v>1.0556192825069421E-2</c:v>
                </c:pt>
                <c:pt idx="703">
                  <c:v>1.061613470233369E-2</c:v>
                </c:pt>
                <c:pt idx="704">
                  <c:v>1.0675693433965239E-2</c:v>
                </c:pt>
                <c:pt idx="705">
                  <c:v>1.0734862966753633E-2</c:v>
                </c:pt>
                <c:pt idx="706">
                  <c:v>1.0793637247411003E-2</c:v>
                </c:pt>
                <c:pt idx="707">
                  <c:v>1.0852010222559549E-2</c:v>
                </c:pt>
                <c:pt idx="708">
                  <c:v>1.0909975838734043E-2</c:v>
                </c:pt>
                <c:pt idx="709">
                  <c:v>1.0967528042391816E-2</c:v>
                </c:pt>
                <c:pt idx="710">
                  <c:v>1.1024660779915263E-2</c:v>
                </c:pt>
                <c:pt idx="711">
                  <c:v>1.1081367997606839E-2</c:v>
                </c:pt>
                <c:pt idx="712">
                  <c:v>1.1137643641694062E-2</c:v>
                </c:pt>
                <c:pt idx="713">
                  <c:v>1.1193481658332005E-2</c:v>
                </c:pt>
                <c:pt idx="714">
                  <c:v>1.1248875993610796E-2</c:v>
                </c:pt>
                <c:pt idx="715">
                  <c:v>1.1303820593550618E-2</c:v>
                </c:pt>
                <c:pt idx="716">
                  <c:v>1.1358309404109201E-2</c:v>
                </c:pt>
                <c:pt idx="717">
                  <c:v>1.1412336371176834E-2</c:v>
                </c:pt>
                <c:pt idx="718">
                  <c:v>1.1465895440588847E-2</c:v>
                </c:pt>
                <c:pt idx="719">
                  <c:v>1.1518980558125613E-2</c:v>
                </c:pt>
                <c:pt idx="720">
                  <c:v>1.1571589206615662E-2</c:v>
                </c:pt>
                <c:pt idx="721">
                  <c:v>1.1623778516057226E-2</c:v>
                </c:pt>
                <c:pt idx="722">
                  <c:v>1.1675656033416637E-2</c:v>
                </c:pt>
                <c:pt idx="723">
                  <c:v>1.1727332245411171E-2</c:v>
                </c:pt>
                <c:pt idx="724">
                  <c:v>1.1778919091073869E-2</c:v>
                </c:pt>
                <c:pt idx="725">
                  <c:v>1.1818867920577774E-2</c:v>
                </c:pt>
                <c:pt idx="726">
                  <c:v>1.1882127352825789E-2</c:v>
                </c:pt>
                <c:pt idx="727">
                  <c:v>1.1933768795795163E-2</c:v>
                </c:pt>
                <c:pt idx="728">
                  <c:v>1.1985435890098095E-2</c:v>
                </c:pt>
                <c:pt idx="729">
                  <c:v>1.2037129218203657E-2</c:v>
                </c:pt>
                <c:pt idx="730">
                  <c:v>1.2088849362585918E-2</c:v>
                </c:pt>
                <c:pt idx="731">
                  <c:v>1.2140596905738932E-2</c:v>
                </c:pt>
                <c:pt idx="732">
                  <c:v>1.219237243015675E-2</c:v>
                </c:pt>
                <c:pt idx="733">
                  <c:v>1.2244176518350913E-2</c:v>
                </c:pt>
                <c:pt idx="734">
                  <c:v>1.2296009752842951E-2</c:v>
                </c:pt>
                <c:pt idx="735">
                  <c:v>1.2347872716169384E-2</c:v>
                </c:pt>
                <c:pt idx="736">
                  <c:v>1.2399765990866729E-2</c:v>
                </c:pt>
                <c:pt idx="737">
                  <c:v>1.2451690159493989E-2</c:v>
                </c:pt>
                <c:pt idx="738">
                  <c:v>1.250364580461516E-2</c:v>
                </c:pt>
                <c:pt idx="739">
                  <c:v>1.2555633508804231E-2</c:v>
                </c:pt>
                <c:pt idx="740">
                  <c:v>1.2607653854655176E-2</c:v>
                </c:pt>
                <c:pt idx="741">
                  <c:v>1.2659707424756972E-2</c:v>
                </c:pt>
                <c:pt idx="742">
                  <c:v>1.2711794801726073E-2</c:v>
                </c:pt>
                <c:pt idx="743">
                  <c:v>1.2748111436029814E-2</c:v>
                </c:pt>
                <c:pt idx="744">
                  <c:v>1.2800250607030479E-2</c:v>
                </c:pt>
                <c:pt idx="745">
                  <c:v>1.2852425131094476E-2</c:v>
                </c:pt>
                <c:pt idx="746">
                  <c:v>1.2904635590724427E-2</c:v>
                </c:pt>
                <c:pt idx="747">
                  <c:v>1.2972759181636706E-2</c:v>
                </c:pt>
                <c:pt idx="748">
                  <c:v>1.3025061635209834E-2</c:v>
                </c:pt>
                <c:pt idx="749">
                  <c:v>1.3081381722408672E-2</c:v>
                </c:pt>
                <c:pt idx="750">
                  <c:v>1.3129780781376832E-2</c:v>
                </c:pt>
                <c:pt idx="751">
                  <c:v>1.3170234314098746E-2</c:v>
                </c:pt>
                <c:pt idx="752">
                  <c:v>1.3234656130951539E-2</c:v>
                </c:pt>
                <c:pt idx="753">
                  <c:v>1.3287153838822396E-2</c:v>
                </c:pt>
                <c:pt idx="754">
                  <c:v>1.3339692345744891E-2</c:v>
                </c:pt>
                <c:pt idx="755">
                  <c:v>1.3392272234462876E-2</c:v>
                </c:pt>
                <c:pt idx="756">
                  <c:v>1.3444894087747683E-2</c:v>
                </c:pt>
                <c:pt idx="757">
                  <c:v>1.3497558488375638E-2</c:v>
                </c:pt>
                <c:pt idx="758">
                  <c:v>1.355026601913556E-2</c:v>
                </c:pt>
                <c:pt idx="759">
                  <c:v>1.3603017262828754E-2</c:v>
                </c:pt>
                <c:pt idx="760">
                  <c:v>1.365581280226652E-2</c:v>
                </c:pt>
                <c:pt idx="761">
                  <c:v>1.3708653220270151E-2</c:v>
                </c:pt>
                <c:pt idx="762">
                  <c:v>1.3761539099673425E-2</c:v>
                </c:pt>
                <c:pt idx="763">
                  <c:v>1.3814471023325114E-2</c:v>
                </c:pt>
                <c:pt idx="764">
                  <c:v>1.3855286180835593E-2</c:v>
                </c:pt>
                <c:pt idx="765">
                  <c:v>1.3920475334811278E-2</c:v>
                </c:pt>
                <c:pt idx="766">
                  <c:v>1.397354888839325E-2</c:v>
                </c:pt>
                <c:pt idx="767">
                  <c:v>1.4026670817721132E-2</c:v>
                </c:pt>
                <c:pt idx="768">
                  <c:v>1.4079841705701146E-2</c:v>
                </c:pt>
                <c:pt idx="769">
                  <c:v>1.4133062135244512E-2</c:v>
                </c:pt>
                <c:pt idx="770">
                  <c:v>1.4186332689279935E-2</c:v>
                </c:pt>
                <c:pt idx="771">
                  <c:v>1.4239653950746112E-2</c:v>
                </c:pt>
                <c:pt idx="772">
                  <c:v>1.4293025739277321E-2</c:v>
                </c:pt>
                <c:pt idx="773">
                  <c:v>1.4346422579461782E-2</c:v>
                </c:pt>
                <c:pt idx="774">
                  <c:v>1.4399788153539039E-2</c:v>
                </c:pt>
                <c:pt idx="775">
                  <c:v>1.4453063701901914E-2</c:v>
                </c:pt>
                <c:pt idx="776">
                  <c:v>1.4506189827460658E-2</c:v>
                </c:pt>
                <c:pt idx="777">
                  <c:v>1.4559112609447422E-2</c:v>
                </c:pt>
                <c:pt idx="778">
                  <c:v>1.4611815389862226E-2</c:v>
                </c:pt>
                <c:pt idx="779">
                  <c:v>1.4664295810471462E-2</c:v>
                </c:pt>
                <c:pt idx="780">
                  <c:v>1.4716551541236467E-2</c:v>
                </c:pt>
                <c:pt idx="781">
                  <c:v>1.4768580252086105E-2</c:v>
                </c:pt>
                <c:pt idx="782">
                  <c:v>1.482037961292676E-2</c:v>
                </c:pt>
                <c:pt idx="783">
                  <c:v>1.4871947293629839E-2</c:v>
                </c:pt>
                <c:pt idx="784">
                  <c:v>1.4923280964039276E-2</c:v>
                </c:pt>
                <c:pt idx="785">
                  <c:v>1.4978317234648488E-2</c:v>
                </c:pt>
                <c:pt idx="786">
                  <c:v>1.5025236953220555E-2</c:v>
                </c:pt>
                <c:pt idx="787">
                  <c:v>1.5075854611540374E-2</c:v>
                </c:pt>
                <c:pt idx="788">
                  <c:v>1.512622893867499E-2</c:v>
                </c:pt>
                <c:pt idx="789">
                  <c:v>1.517635760432845E-2</c:v>
                </c:pt>
                <c:pt idx="790">
                  <c:v>1.5226238278189808E-2</c:v>
                </c:pt>
                <c:pt idx="791">
                  <c:v>1.5275868629918143E-2</c:v>
                </c:pt>
                <c:pt idx="792">
                  <c:v>1.5325246329145059E-2</c:v>
                </c:pt>
                <c:pt idx="793">
                  <c:v>1.5374369045487168E-2</c:v>
                </c:pt>
                <c:pt idx="794">
                  <c:v>1.5423234448528611E-2</c:v>
                </c:pt>
                <c:pt idx="795">
                  <c:v>1.5456706028302529E-2</c:v>
                </c:pt>
                <c:pt idx="796">
                  <c:v>1.5505117053242756E-2</c:v>
                </c:pt>
                <c:pt idx="797">
                  <c:v>1.5553264458890872E-2</c:v>
                </c:pt>
                <c:pt idx="798">
                  <c:v>1.5601145915573282E-2</c:v>
                </c:pt>
                <c:pt idx="799">
                  <c:v>1.5663620198249351E-2</c:v>
                </c:pt>
                <c:pt idx="800">
                  <c:v>1.5714586621961114E-2</c:v>
                </c:pt>
                <c:pt idx="801">
                  <c:v>1.5757891738153729E-2</c:v>
                </c:pt>
                <c:pt idx="802">
                  <c:v>1.5804614737335854E-2</c:v>
                </c:pt>
                <c:pt idx="803">
                  <c:v>1.5840129115571328E-2</c:v>
                </c:pt>
                <c:pt idx="804">
                  <c:v>1.5897223541168903E-2</c:v>
                </c:pt>
                <c:pt idx="805">
                  <c:v>1.5943104684570941E-2</c:v>
                </c:pt>
                <c:pt idx="806">
                  <c:v>1.5988700548103252E-2</c:v>
                </c:pt>
                <c:pt idx="807">
                  <c:v>1.6034008801102673E-2</c:v>
                </c:pt>
                <c:pt idx="808">
                  <c:v>1.6079027112878563E-2</c:v>
                </c:pt>
                <c:pt idx="809">
                  <c:v>1.6123753152745279E-2</c:v>
                </c:pt>
                <c:pt idx="810">
                  <c:v>1.6168184589982204E-2</c:v>
                </c:pt>
                <c:pt idx="811">
                  <c:v>1.6212319093871219E-2</c:v>
                </c:pt>
                <c:pt idx="812">
                  <c:v>1.6256154333671724E-2</c:v>
                </c:pt>
                <c:pt idx="813">
                  <c:v>1.6299687978638122E-2</c:v>
                </c:pt>
                <c:pt idx="814">
                  <c:v>1.6342917698002335E-2</c:v>
                </c:pt>
                <c:pt idx="815">
                  <c:v>1.6385841160993786E-2</c:v>
                </c:pt>
                <c:pt idx="816">
                  <c:v>1.6428456036826911E-2</c:v>
                </c:pt>
                <c:pt idx="817">
                  <c:v>1.6470759994711148E-2</c:v>
                </c:pt>
                <c:pt idx="818">
                  <c:v>1.651275070384095E-2</c:v>
                </c:pt>
                <c:pt idx="819">
                  <c:v>1.6554425833403275E-2</c:v>
                </c:pt>
                <c:pt idx="820">
                  <c:v>1.659578305258258E-2</c:v>
                </c:pt>
                <c:pt idx="821">
                  <c:v>1.663682003054584E-2</c:v>
                </c:pt>
                <c:pt idx="822">
                  <c:v>1.6677534436462527E-2</c:v>
                </c:pt>
                <c:pt idx="823">
                  <c:v>1.6717923939494617E-2</c:v>
                </c:pt>
                <c:pt idx="824">
                  <c:v>1.6757986208791598E-2</c:v>
                </c:pt>
                <c:pt idx="825">
                  <c:v>1.6788110538512743E-2</c:v>
                </c:pt>
                <c:pt idx="826">
                  <c:v>1.6837126976233519E-2</c:v>
                </c:pt>
                <c:pt idx="827">
                  <c:v>1.6876210844572748E-2</c:v>
                </c:pt>
                <c:pt idx="828">
                  <c:v>1.6914974636111912E-2</c:v>
                </c:pt>
                <c:pt idx="829">
                  <c:v>1.6953421544736169E-2</c:v>
                </c:pt>
                <c:pt idx="830">
                  <c:v>1.6991552460840775E-2</c:v>
                </c:pt>
                <c:pt idx="831">
                  <c:v>1.7029365458968437E-2</c:v>
                </c:pt>
                <c:pt idx="832">
                  <c:v>1.7066858445513866E-2</c:v>
                </c:pt>
                <c:pt idx="833">
                  <c:v>1.7104029326871772E-2</c:v>
                </c:pt>
                <c:pt idx="834">
                  <c:v>1.7140876009446859E-2</c:v>
                </c:pt>
                <c:pt idx="835">
                  <c:v>1.7177396399628841E-2</c:v>
                </c:pt>
                <c:pt idx="836">
                  <c:v>1.7213588403822422E-2</c:v>
                </c:pt>
                <c:pt idx="837">
                  <c:v>1.7255335126036407E-2</c:v>
                </c:pt>
                <c:pt idx="838">
                  <c:v>1.7276202564682819E-2</c:v>
                </c:pt>
                <c:pt idx="839">
                  <c:v>1.7320173164464825E-2</c:v>
                </c:pt>
                <c:pt idx="840">
                  <c:v>1.7355030688719353E-2</c:v>
                </c:pt>
                <c:pt idx="841">
                  <c:v>1.7389549359013989E-2</c:v>
                </c:pt>
                <c:pt idx="842">
                  <c:v>1.7431409117508231E-2</c:v>
                </c:pt>
                <c:pt idx="843">
                  <c:v>1.7459560668722732E-2</c:v>
                </c:pt>
                <c:pt idx="844">
                  <c:v>1.7493023971818976E-2</c:v>
                </c:pt>
                <c:pt idx="845">
                  <c:v>1.7526139910917012E-2</c:v>
                </c:pt>
                <c:pt idx="846">
                  <c:v>1.7558906392656514E-2</c:v>
                </c:pt>
                <c:pt idx="847">
                  <c:v>1.7591321323687469E-2</c:v>
                </c:pt>
                <c:pt idx="848">
                  <c:v>1.7623382610670188E-2</c:v>
                </c:pt>
                <c:pt idx="849">
                  <c:v>1.7655088160267549E-2</c:v>
                </c:pt>
                <c:pt idx="850">
                  <c:v>1.7686435879163069E-2</c:v>
                </c:pt>
                <c:pt idx="851">
                  <c:v>1.7720039728794934E-2</c:v>
                </c:pt>
                <c:pt idx="852">
                  <c:v>1.7748049451600675E-2</c:v>
                </c:pt>
                <c:pt idx="853">
                  <c:v>1.7778311118548464E-2</c:v>
                </c:pt>
                <c:pt idx="854">
                  <c:v>1.7808206581613552E-2</c:v>
                </c:pt>
                <c:pt idx="855">
                  <c:v>1.7851935420219789E-2</c:v>
                </c:pt>
                <c:pt idx="856">
                  <c:v>1.7866890523038539E-2</c:v>
                </c:pt>
                <c:pt idx="857">
                  <c:v>1.7895674814912436E-2</c:v>
                </c:pt>
                <c:pt idx="858">
                  <c:v>1.7924084529926484E-2</c:v>
                </c:pt>
                <c:pt idx="859">
                  <c:v>1.7952117574875071E-2</c:v>
                </c:pt>
                <c:pt idx="860">
                  <c:v>1.7991507224925141E-2</c:v>
                </c:pt>
                <c:pt idx="861">
                  <c:v>1.8018616785245606E-2</c:v>
                </c:pt>
                <c:pt idx="862">
                  <c:v>1.8045342498918697E-2</c:v>
                </c:pt>
                <c:pt idx="863">
                  <c:v>1.8071682272821327E-2</c:v>
                </c:pt>
                <c:pt idx="864">
                  <c:v>1.8095358902686876E-2</c:v>
                </c:pt>
                <c:pt idx="865">
                  <c:v>1.8120947275600763E-2</c:v>
                </c:pt>
                <c:pt idx="866">
                  <c:v>1.81461435969128E-2</c:v>
                </c:pt>
                <c:pt idx="867">
                  <c:v>1.8170945773755776E-2</c:v>
                </c:pt>
                <c:pt idx="868">
                  <c:v>1.819751878763215E-2</c:v>
                </c:pt>
                <c:pt idx="869">
                  <c:v>1.8221498968327501E-2</c:v>
                </c:pt>
                <c:pt idx="870">
                  <c:v>1.8245078557932233E-2</c:v>
                </c:pt>
                <c:pt idx="871">
                  <c:v>1.8268255463490857E-2</c:v>
                </c:pt>
                <c:pt idx="872">
                  <c:v>1.8291027592073673E-2</c:v>
                </c:pt>
                <c:pt idx="873">
                  <c:v>1.8313392850776766E-2</c:v>
                </c:pt>
                <c:pt idx="874">
                  <c:v>1.8335349146724585E-2</c:v>
                </c:pt>
                <c:pt idx="875">
                  <c:v>1.8356894387067363E-2</c:v>
                </c:pt>
                <c:pt idx="876">
                  <c:v>1.8378027802936268E-2</c:v>
                </c:pt>
                <c:pt idx="877">
                  <c:v>1.8396866187156746E-2</c:v>
                </c:pt>
                <c:pt idx="878">
                  <c:v>1.8417366002007718E-2</c:v>
                </c:pt>
                <c:pt idx="879">
                  <c:v>1.843768707406479E-2</c:v>
                </c:pt>
                <c:pt idx="880">
                  <c:v>1.8457933961972373E-2</c:v>
                </c:pt>
                <c:pt idx="881">
                  <c:v>1.8480118924993082E-2</c:v>
                </c:pt>
                <c:pt idx="882">
                  <c:v>1.8500416121394119E-2</c:v>
                </c:pt>
                <c:pt idx="883">
                  <c:v>1.8520748055120433E-2</c:v>
                </c:pt>
                <c:pt idx="884">
                  <c:v>1.8541116438147102E-2</c:v>
                </c:pt>
                <c:pt idx="885">
                  <c:v>1.8561522982462088E-2</c:v>
                </c:pt>
                <c:pt idx="886">
                  <c:v>1.8580026204445765E-2</c:v>
                </c:pt>
                <c:pt idx="887">
                  <c:v>1.8600510034419315E-2</c:v>
                </c:pt>
                <c:pt idx="888">
                  <c:v>1.8621037036040455E-2</c:v>
                </c:pt>
                <c:pt idx="889">
                  <c:v>1.8645521604258031E-2</c:v>
                </c:pt>
                <c:pt idx="890">
                  <c:v>1.8664188043861406E-2</c:v>
                </c:pt>
                <c:pt idx="891">
                  <c:v>1.8684859508375722E-2</c:v>
                </c:pt>
                <c:pt idx="892">
                  <c:v>1.8705581118447421E-2</c:v>
                </c:pt>
                <c:pt idx="893">
                  <c:v>1.8726354586172774E-2</c:v>
                </c:pt>
                <c:pt idx="894">
                  <c:v>1.8750161387588161E-2</c:v>
                </c:pt>
                <c:pt idx="895">
                  <c:v>1.8771051744106353E-2</c:v>
                </c:pt>
                <c:pt idx="896">
                  <c:v>1.8791999339210032E-2</c:v>
                </c:pt>
                <c:pt idx="897">
                  <c:v>1.8813005885047036E-2</c:v>
                </c:pt>
                <c:pt idx="898">
                  <c:v>1.8834073093767788E-2</c:v>
                </c:pt>
                <c:pt idx="899">
                  <c:v>1.8849180251888482E-2</c:v>
                </c:pt>
                <c:pt idx="900">
                  <c:v>1.8870356462145237E-2</c:v>
                </c:pt>
                <c:pt idx="901">
                  <c:v>1.8891598090915451E-2</c:v>
                </c:pt>
                <c:pt idx="902">
                  <c:v>1.8912906850101177E-2</c:v>
                </c:pt>
                <c:pt idx="903">
                  <c:v>1.894037900710446E-2</c:v>
                </c:pt>
                <c:pt idx="904">
                  <c:v>1.8961846149191636E-2</c:v>
                </c:pt>
                <c:pt idx="905">
                  <c:v>1.8991572946744788E-2</c:v>
                </c:pt>
                <c:pt idx="906">
                  <c:v>1.900500009071894E-2</c:v>
                </c:pt>
                <c:pt idx="907">
                  <c:v>1.9026690314707457E-2</c:v>
                </c:pt>
                <c:pt idx="908">
                  <c:v>1.904639315192469E-2</c:v>
                </c:pt>
                <c:pt idx="909">
                  <c:v>1.9068233679356617E-2</c:v>
                </c:pt>
                <c:pt idx="910">
                  <c:v>1.9100597128174635E-2</c:v>
                </c:pt>
                <c:pt idx="911">
                  <c:v>1.9123705553974055E-2</c:v>
                </c:pt>
                <c:pt idx="912">
                  <c:v>1.9144768239448273E-2</c:v>
                </c:pt>
                <c:pt idx="913">
                  <c:v>1.9166983385508485E-2</c:v>
                </c:pt>
                <c:pt idx="914">
                  <c:v>1.9189287208501993E-2</c:v>
                </c:pt>
                <c:pt idx="915">
                  <c:v>1.9211681420941429E-2</c:v>
                </c:pt>
                <c:pt idx="916">
                  <c:v>1.9234167735351915E-2</c:v>
                </c:pt>
                <c:pt idx="917">
                  <c:v>1.9256747864278556E-2</c:v>
                </c:pt>
                <c:pt idx="918">
                  <c:v>1.9279423520276451E-2</c:v>
                </c:pt>
                <c:pt idx="919">
                  <c:v>1.930219641592068E-2</c:v>
                </c:pt>
                <c:pt idx="920">
                  <c:v>1.9325068263806311E-2</c:v>
                </c:pt>
                <c:pt idx="921">
                  <c:v>1.9348040776533404E-2</c:v>
                </c:pt>
                <c:pt idx="922">
                  <c:v>1.9371115666729499E-2</c:v>
                </c:pt>
                <c:pt idx="923">
                  <c:v>1.9394294647034627E-2</c:v>
                </c:pt>
                <c:pt idx="924">
                  <c:v>1.9410994963353863E-2</c:v>
                </c:pt>
                <c:pt idx="925">
                  <c:v>1.9440971728627021E-2</c:v>
                </c:pt>
                <c:pt idx="926">
                  <c:v>1.9464473255274284E-2</c:v>
                </c:pt>
                <c:pt idx="927">
                  <c:v>1.9488085722765558E-2</c:v>
                </c:pt>
                <c:pt idx="928">
                  <c:v>1.9511804766619567E-2</c:v>
                </c:pt>
                <c:pt idx="929">
                  <c:v>1.9535588399717529E-2</c:v>
                </c:pt>
                <c:pt idx="930">
                  <c:v>1.9559379953646983E-2</c:v>
                </c:pt>
                <c:pt idx="931">
                  <c:v>1.9583122288342747E-2</c:v>
                </c:pt>
                <c:pt idx="932">
                  <c:v>1.9606758044999617E-2</c:v>
                </c:pt>
                <c:pt idx="933">
                  <c:v>1.9630249049508719E-2</c:v>
                </c:pt>
                <c:pt idx="934">
                  <c:v>1.9653591481058885E-2</c:v>
                </c:pt>
                <c:pt idx="935">
                  <c:v>1.9676785025201649E-2</c:v>
                </c:pt>
                <c:pt idx="936">
                  <c:v>1.969982936749104E-2</c:v>
                </c:pt>
                <c:pt idx="937">
                  <c:v>1.9716235134332967E-2</c:v>
                </c:pt>
                <c:pt idx="938">
                  <c:v>1.9745469188733322E-2</c:v>
                </c:pt>
                <c:pt idx="939">
                  <c:v>1.9768064038809263E-2</c:v>
                </c:pt>
                <c:pt idx="940">
                  <c:v>1.9790508429277931E-2</c:v>
                </c:pt>
                <c:pt idx="941">
                  <c:v>1.9812802045708344E-2</c:v>
                </c:pt>
                <c:pt idx="942">
                  <c:v>1.9834944573674518E-2</c:v>
                </c:pt>
                <c:pt idx="943">
                  <c:v>1.9856935698752964E-2</c:v>
                </c:pt>
                <c:pt idx="944">
                  <c:v>1.9878775106525193E-2</c:v>
                </c:pt>
                <c:pt idx="945">
                  <c:v>1.9910706930844017E-2</c:v>
                </c:pt>
                <c:pt idx="946">
                  <c:v>1.9922987092204063E-2</c:v>
                </c:pt>
                <c:pt idx="947">
                  <c:v>1.9943379881869616E-2</c:v>
                </c:pt>
                <c:pt idx="948">
                  <c:v>1.9964609276302003E-2</c:v>
                </c:pt>
                <c:pt idx="949">
                  <c:v>1.9985685381388174E-2</c:v>
                </c:pt>
                <c:pt idx="950">
                  <c:v>2.0000495436024713E-2</c:v>
                </c:pt>
                <c:pt idx="951">
                  <c:v>2.0019264259333154E-2</c:v>
                </c:pt>
                <c:pt idx="952">
                  <c:v>2.0039918179099052E-2</c:v>
                </c:pt>
                <c:pt idx="953">
                  <c:v>2.0060417671445521E-2</c:v>
                </c:pt>
                <c:pt idx="954">
                  <c:v>2.0080762422166769E-2</c:v>
                </c:pt>
                <c:pt idx="955">
                  <c:v>2.0110891433136855E-2</c:v>
                </c:pt>
                <c:pt idx="956">
                  <c:v>2.0128899606544626E-2</c:v>
                </c:pt>
                <c:pt idx="957">
                  <c:v>2.0148738078941963E-2</c:v>
                </c:pt>
                <c:pt idx="958">
                  <c:v>2.0168420432573886E-2</c:v>
                </c:pt>
                <c:pt idx="959">
                  <c:v>2.0187946353081854E-2</c:v>
                </c:pt>
                <c:pt idx="960">
                  <c:v>2.0207315526107328E-2</c:v>
                </c:pt>
                <c:pt idx="961">
                  <c:v>2.0226527637304259E-2</c:v>
                </c:pt>
                <c:pt idx="962">
                  <c:v>2.0245582372326598E-2</c:v>
                </c:pt>
                <c:pt idx="963">
                  <c:v>2.025875868406183E-2</c:v>
                </c:pt>
                <c:pt idx="964">
                  <c:v>2.0283218456475793E-2</c:v>
                </c:pt>
                <c:pt idx="965">
                  <c:v>2.0301799176933033E-2</c:v>
                </c:pt>
                <c:pt idx="966">
                  <c:v>2.0320221263876448E-2</c:v>
                </c:pt>
                <c:pt idx="967">
                  <c:v>2.0338484402982471E-2</c:v>
                </c:pt>
                <c:pt idx="968">
                  <c:v>2.0356588279930032E-2</c:v>
                </c:pt>
                <c:pt idx="969">
                  <c:v>2.0374532580405558E-2</c:v>
                </c:pt>
                <c:pt idx="970">
                  <c:v>2.0392316990102966E-2</c:v>
                </c:pt>
                <c:pt idx="971">
                  <c:v>2.0409941194713677E-2</c:v>
                </c:pt>
                <c:pt idx="972">
                  <c:v>2.0427404879939104E-2</c:v>
                </c:pt>
                <c:pt idx="973">
                  <c:v>2.0444707731485656E-2</c:v>
                </c:pt>
                <c:pt idx="974">
                  <c:v>2.0461849435064738E-2</c:v>
                </c:pt>
                <c:pt idx="975">
                  <c:v>2.0478829676390253E-2</c:v>
                </c:pt>
                <c:pt idx="976">
                  <c:v>2.0495648141186096E-2</c:v>
                </c:pt>
                <c:pt idx="977">
                  <c:v>2.0512304515171165E-2</c:v>
                </c:pt>
                <c:pt idx="978">
                  <c:v>2.0528798484081845E-2</c:v>
                </c:pt>
                <c:pt idx="979">
                  <c:v>2.0545129733649525E-2</c:v>
                </c:pt>
                <c:pt idx="980">
                  <c:v>2.0561297949620583E-2</c:v>
                </c:pt>
                <c:pt idx="981">
                  <c:v>2.0577302817736398E-2</c:v>
                </c:pt>
                <c:pt idx="982">
                  <c:v>2.0593144023750842E-2</c:v>
                </c:pt>
                <c:pt idx="983">
                  <c:v>2.0608821253422782E-2</c:v>
                </c:pt>
                <c:pt idx="984">
                  <c:v>2.0624334192511085E-2</c:v>
                </c:pt>
                <c:pt idx="985">
                  <c:v>2.0639682526784608E-2</c:v>
                </c:pt>
                <c:pt idx="986">
                  <c:v>2.0654865942019707E-2</c:v>
                </c:pt>
                <c:pt idx="987">
                  <c:v>2.0669884123990234E-2</c:v>
                </c:pt>
                <c:pt idx="988">
                  <c:v>2.0684736758482536E-2</c:v>
                </c:pt>
                <c:pt idx="989">
                  <c:v>2.0699423531290451E-2</c:v>
                </c:pt>
                <c:pt idx="990">
                  <c:v>2.0713944128205319E-2</c:v>
                </c:pt>
                <c:pt idx="991">
                  <c:v>2.0728298235025977E-2</c:v>
                </c:pt>
                <c:pt idx="992">
                  <c:v>2.0742485537568744E-2</c:v>
                </c:pt>
                <c:pt idx="993">
                  <c:v>2.0756505721639951E-2</c:v>
                </c:pt>
                <c:pt idx="994">
                  <c:v>2.0770358473060913E-2</c:v>
                </c:pt>
                <c:pt idx="995">
                  <c:v>2.0784043477655445E-2</c:v>
                </c:pt>
                <c:pt idx="996">
                  <c:v>2.0797560421252359E-2</c:v>
                </c:pt>
                <c:pt idx="997">
                  <c:v>2.0810908989692956E-2</c:v>
                </c:pt>
                <c:pt idx="998">
                  <c:v>2.0819499972793552E-2</c:v>
                </c:pt>
                <c:pt idx="999">
                  <c:v>2.0837099744477894E-2</c:v>
                </c:pt>
                <c:pt idx="1000">
                  <c:v>2.0849941302524821E-2</c:v>
                </c:pt>
                <c:pt idx="1001">
                  <c:v>2.0862613228823101E-2</c:v>
                </c:pt>
                <c:pt idx="1002">
                  <c:v>2.0870662997501455E-2</c:v>
                </c:pt>
                <c:pt idx="1003">
                  <c:v>2.0881554450811825E-2</c:v>
                </c:pt>
                <c:pt idx="1004">
                  <c:v>2.0893761597513865E-2</c:v>
                </c:pt>
                <c:pt idx="1005">
                  <c:v>2.0905797983701607E-2</c:v>
                </c:pt>
                <c:pt idx="1006">
                  <c:v>2.0917663295409054E-2</c:v>
                </c:pt>
                <c:pt idx="1007">
                  <c:v>2.093506492888253E-2</c:v>
                </c:pt>
                <c:pt idx="1008">
                  <c:v>2.0946540637575839E-2</c:v>
                </c:pt>
                <c:pt idx="1009">
                  <c:v>2.0957844201638098E-2</c:v>
                </c:pt>
                <c:pt idx="1010">
                  <c:v>2.0968975306990545E-2</c:v>
                </c:pt>
                <c:pt idx="1011">
                  <c:v>2.0979933639556914E-2</c:v>
                </c:pt>
                <c:pt idx="1012">
                  <c:v>2.0990718885268433E-2</c:v>
                </c:pt>
                <c:pt idx="1013">
                  <c:v>2.1001330730068823E-2</c:v>
                </c:pt>
                <c:pt idx="1014">
                  <c:v>2.1011768859899305E-2</c:v>
                </c:pt>
                <c:pt idx="1015">
                  <c:v>2.1022032960713588E-2</c:v>
                </c:pt>
                <c:pt idx="1016">
                  <c:v>2.1032122718475377E-2</c:v>
                </c:pt>
                <c:pt idx="1017">
                  <c:v>2.1042037819148374E-2</c:v>
                </c:pt>
                <c:pt idx="1018">
                  <c:v>2.1051777948706274E-2</c:v>
                </c:pt>
                <c:pt idx="1019">
                  <c:v>2.1061342793132765E-2</c:v>
                </c:pt>
                <c:pt idx="1020">
                  <c:v>2.1070732038414031E-2</c:v>
                </c:pt>
                <c:pt idx="1021">
                  <c:v>2.1079945370543751E-2</c:v>
                </c:pt>
                <c:pt idx="1022">
                  <c:v>2.1088982475528095E-2</c:v>
                </c:pt>
                <c:pt idx="1023">
                  <c:v>2.1097843039373232E-2</c:v>
                </c:pt>
                <c:pt idx="1024">
                  <c:v>2.110652674809782E-2</c:v>
                </c:pt>
                <c:pt idx="1025">
                  <c:v>2.1115033287725515E-2</c:v>
                </c:pt>
                <c:pt idx="1026">
                  <c:v>2.1123362344287466E-2</c:v>
                </c:pt>
                <c:pt idx="1027">
                  <c:v>2.1131513603827312E-2</c:v>
                </c:pt>
                <c:pt idx="1028">
                  <c:v>2.1139486752383696E-2</c:v>
                </c:pt>
                <c:pt idx="1029">
                  <c:v>2.1147281476017743E-2</c:v>
                </c:pt>
                <c:pt idx="1030">
                  <c:v>2.1154897460785582E-2</c:v>
                </c:pt>
                <c:pt idx="1031">
                  <c:v>2.1162334392763327E-2</c:v>
                </c:pt>
                <c:pt idx="1032">
                  <c:v>2.1169592568431317E-2</c:v>
                </c:pt>
                <c:pt idx="1033">
                  <c:v>2.1176682557527138E-2</c:v>
                </c:pt>
                <c:pt idx="1034">
                  <c:v>2.1183623533898299E-2</c:v>
                </c:pt>
                <c:pt idx="1035">
                  <c:v>2.1190435053836387E-2</c:v>
                </c:pt>
                <c:pt idx="1036">
                  <c:v>2.1197136798955241E-2</c:v>
                </c:pt>
                <c:pt idx="1037">
                  <c:v>2.1200478930788507E-2</c:v>
                </c:pt>
                <c:pt idx="1038">
                  <c:v>2.1210264086804487E-2</c:v>
                </c:pt>
                <c:pt idx="1039">
                  <c:v>2.1216693410707754E-2</c:v>
                </c:pt>
                <c:pt idx="1040">
                  <c:v>2.1223033533237234E-2</c:v>
                </c:pt>
                <c:pt idx="1041">
                  <c:v>2.1229284713380758E-2</c:v>
                </c:pt>
                <c:pt idx="1042">
                  <c:v>2.1235447210123659E-2</c:v>
                </c:pt>
                <c:pt idx="1043">
                  <c:v>2.1241521282456266E-2</c:v>
                </c:pt>
                <c:pt idx="1044">
                  <c:v>2.1247507189373904E-2</c:v>
                </c:pt>
                <c:pt idx="1045">
                  <c:v>2.1253405189871899E-2</c:v>
                </c:pt>
                <c:pt idx="1046">
                  <c:v>2.1259215542945575E-2</c:v>
                </c:pt>
                <c:pt idx="1047">
                  <c:v>2.1264938507595255E-2</c:v>
                </c:pt>
                <c:pt idx="1048">
                  <c:v>2.127057434283125E-2</c:v>
                </c:pt>
                <c:pt idx="1049">
                  <c:v>2.1276123307653882E-2</c:v>
                </c:pt>
                <c:pt idx="1050">
                  <c:v>2.1281585661070967E-2</c:v>
                </c:pt>
                <c:pt idx="1051">
                  <c:v>2.1286961662095316E-2</c:v>
                </c:pt>
                <c:pt idx="1052">
                  <c:v>2.129225156973974E-2</c:v>
                </c:pt>
                <c:pt idx="1053">
                  <c:v>2.1297455643019547E-2</c:v>
                </c:pt>
                <c:pt idx="1054">
                  <c:v>2.1302574140955044E-2</c:v>
                </c:pt>
                <c:pt idx="1055">
                  <c:v>2.1304658964987937E-2</c:v>
                </c:pt>
                <c:pt idx="1056">
                  <c:v>2.1309624372758407E-2</c:v>
                </c:pt>
                <c:pt idx="1057">
                  <c:v>2.1314504941598512E-2</c:v>
                </c:pt>
                <c:pt idx="1058">
                  <c:v>2.1319300930503837E-2</c:v>
                </c:pt>
                <c:pt idx="1059">
                  <c:v>2.1326892066258485E-2</c:v>
                </c:pt>
                <c:pt idx="1060">
                  <c:v>2.1331502551641957E-2</c:v>
                </c:pt>
                <c:pt idx="1061">
                  <c:v>2.1336976689807295E-2</c:v>
                </c:pt>
                <c:pt idx="1062">
                  <c:v>2.1340472494990048E-2</c:v>
                </c:pt>
                <c:pt idx="1063">
                  <c:v>2.1342021240818354E-2</c:v>
                </c:pt>
                <c:pt idx="1064">
                  <c:v>2.13491094620466E-2</c:v>
                </c:pt>
                <c:pt idx="1065">
                  <c:v>2.1353303727071893E-2</c:v>
                </c:pt>
                <c:pt idx="1066">
                  <c:v>2.1357415525151413E-2</c:v>
                </c:pt>
                <c:pt idx="1067">
                  <c:v>2.1361445115340438E-2</c:v>
                </c:pt>
                <c:pt idx="1068">
                  <c:v>2.1365392756681756E-2</c:v>
                </c:pt>
                <c:pt idx="1069">
                  <c:v>2.1369258708238137E-2</c:v>
                </c:pt>
                <c:pt idx="1070">
                  <c:v>2.1373043229054867E-2</c:v>
                </c:pt>
                <c:pt idx="1071">
                  <c:v>2.1376746578194716E-2</c:v>
                </c:pt>
                <c:pt idx="1072">
                  <c:v>2.1380369014710465E-2</c:v>
                </c:pt>
                <c:pt idx="1073">
                  <c:v>2.1383910797672379E-2</c:v>
                </c:pt>
                <c:pt idx="1074">
                  <c:v>2.1387372186138232E-2</c:v>
                </c:pt>
                <c:pt idx="1075">
                  <c:v>2.1390753439168297E-2</c:v>
                </c:pt>
                <c:pt idx="1076">
                  <c:v>2.1394054815840335E-2</c:v>
                </c:pt>
                <c:pt idx="1077">
                  <c:v>2.1397276575217117E-2</c:v>
                </c:pt>
                <c:pt idx="1078">
                  <c:v>2.1400418976368907E-2</c:v>
                </c:pt>
                <c:pt idx="1079">
                  <c:v>2.1403482278370967E-2</c:v>
                </c:pt>
                <c:pt idx="1080">
                  <c:v>2.1406466740298558E-2</c:v>
                </c:pt>
                <c:pt idx="1081">
                  <c:v>2.1409372621229439E-2</c:v>
                </c:pt>
                <c:pt idx="1082">
                  <c:v>2.141220018024137E-2</c:v>
                </c:pt>
                <c:pt idx="1083">
                  <c:v>2.1414949676417105E-2</c:v>
                </c:pt>
                <c:pt idx="1084">
                  <c:v>2.1417621368834405E-2</c:v>
                </c:pt>
                <c:pt idx="1085">
                  <c:v>2.1417767826233371E-2</c:v>
                </c:pt>
                <c:pt idx="1086">
                  <c:v>2.14227323787472E-2</c:v>
                </c:pt>
                <c:pt idx="1087">
                  <c:v>2.1425172214413202E-2</c:v>
                </c:pt>
                <c:pt idx="1088">
                  <c:v>2.142753528267427E-2</c:v>
                </c:pt>
                <c:pt idx="1089">
                  <c:v>2.1429821842625651E-2</c:v>
                </c:pt>
                <c:pt idx="1090">
                  <c:v>2.1432032153352598E-2</c:v>
                </c:pt>
                <c:pt idx="1091">
                  <c:v>2.1434166473955352E-2</c:v>
                </c:pt>
                <c:pt idx="1092">
                  <c:v>2.1436225063531655E-2</c:v>
                </c:pt>
                <c:pt idx="1093">
                  <c:v>2.1438208181179252E-2</c:v>
                </c:pt>
                <c:pt idx="1094">
                  <c:v>2.1440116085995886E-2</c:v>
                </c:pt>
                <c:pt idx="1095">
                  <c:v>2.1441949037089292E-2</c:v>
                </c:pt>
                <c:pt idx="1096">
                  <c:v>2.1443707293554715E-2</c:v>
                </c:pt>
                <c:pt idx="1097">
                  <c:v>2.1446894057238829E-2</c:v>
                </c:pt>
                <c:pt idx="1098">
                  <c:v>2.1444758409292955E-2</c:v>
                </c:pt>
                <c:pt idx="1099">
                  <c:v>2.1448536486295411E-2</c:v>
                </c:pt>
                <c:pt idx="1100">
                  <c:v>2.1449998555346239E-2</c:v>
                </c:pt>
                <c:pt idx="1101">
                  <c:v>2.1451387225320251E-2</c:v>
                </c:pt>
                <c:pt idx="1102">
                  <c:v>2.1453609953673597E-2</c:v>
                </c:pt>
                <c:pt idx="1103">
                  <c:v>2.1453396419601683E-2</c:v>
                </c:pt>
                <c:pt idx="1104">
                  <c:v>2.1454561186442081E-2</c:v>
                </c:pt>
                <c:pt idx="1105">
                  <c:v>2.1455653613481233E-2</c:v>
                </c:pt>
                <c:pt idx="1106">
                  <c:v>2.1456673959820267E-2</c:v>
                </c:pt>
                <c:pt idx="1107">
                  <c:v>2.1455518913229912E-2</c:v>
                </c:pt>
                <c:pt idx="1108">
                  <c:v>2.1456410990116557E-2</c:v>
                </c:pt>
                <c:pt idx="1109">
                  <c:v>2.1457231720845651E-2</c:v>
                </c:pt>
                <c:pt idx="1110">
                  <c:v>2.1457981364481387E-2</c:v>
                </c:pt>
                <c:pt idx="1111">
                  <c:v>2.1461383777875986E-2</c:v>
                </c:pt>
                <c:pt idx="1112">
                  <c:v>2.1461296853263801E-2</c:v>
                </c:pt>
                <c:pt idx="1113">
                  <c:v>2.1461819889773387E-2</c:v>
                </c:pt>
                <c:pt idx="1114">
                  <c:v>2.1462272918482128E-2</c:v>
                </c:pt>
                <c:pt idx="1115">
                  <c:v>2.1462185972306536E-2</c:v>
                </c:pt>
                <c:pt idx="1116">
                  <c:v>2.146296998893768E-2</c:v>
                </c:pt>
                <c:pt idx="1117">
                  <c:v>2.1463214548928002E-2</c:v>
                </c:pt>
                <c:pt idx="1118">
                  <c:v>2.1463390137589033E-2</c:v>
                </c:pt>
                <c:pt idx="1119">
                  <c:v>2.146349701403737E-2</c:v>
                </c:pt>
                <c:pt idx="1120">
                  <c:v>2.1463535437405083E-2</c:v>
                </c:pt>
                <c:pt idx="1121">
                  <c:v>2.146350566681135E-2</c:v>
                </c:pt>
                <c:pt idx="1122">
                  <c:v>2.1463407961383088E-2</c:v>
                </c:pt>
                <c:pt idx="1123">
                  <c:v>2.1463242580247205E-2</c:v>
                </c:pt>
                <c:pt idx="1124">
                  <c:v>2.1463009782533196E-2</c:v>
                </c:pt>
                <c:pt idx="1125">
                  <c:v>2.146270982737055E-2</c:v>
                </c:pt>
                <c:pt idx="1126">
                  <c:v>2.1462342973891345E-2</c:v>
                </c:pt>
                <c:pt idx="1127">
                  <c:v>2.1461909481222487E-2</c:v>
                </c:pt>
                <c:pt idx="1128">
                  <c:v>2.1462007156644591E-2</c:v>
                </c:pt>
                <c:pt idx="1129">
                  <c:v>2.1460843614862151E-2</c:v>
                </c:pt>
                <c:pt idx="1130">
                  <c:v>2.1460211759434817E-2</c:v>
                </c:pt>
                <c:pt idx="1131">
                  <c:v>2.1459514301361587E-2</c:v>
                </c:pt>
                <c:pt idx="1132">
                  <c:v>2.145875149977711E-2</c:v>
                </c:pt>
                <c:pt idx="1133">
                  <c:v>2.1457923613818611E-2</c:v>
                </c:pt>
                <c:pt idx="1134">
                  <c:v>2.14570309026259E-2</c:v>
                </c:pt>
                <c:pt idx="1135">
                  <c:v>2.1456073625341365E-2</c:v>
                </c:pt>
                <c:pt idx="1136">
                  <c:v>2.1455052041104802E-2</c:v>
                </c:pt>
                <c:pt idx="1137">
                  <c:v>2.1452297479504421E-2</c:v>
                </c:pt>
                <c:pt idx="1138">
                  <c:v>2.1452816988340003E-2</c:v>
                </c:pt>
                <c:pt idx="1139">
                  <c:v>2.1451604038101688E-2</c:v>
                </c:pt>
                <c:pt idx="1140">
                  <c:v>2.1450327817488631E-2</c:v>
                </c:pt>
                <c:pt idx="1141">
                  <c:v>2.1450062494401807E-2</c:v>
                </c:pt>
                <c:pt idx="1142">
                  <c:v>2.1447586601707813E-2</c:v>
                </c:pt>
                <c:pt idx="1143">
                  <c:v>2.1446122124840296E-2</c:v>
                </c:pt>
                <c:pt idx="1144">
                  <c:v>2.1444595414183046E-2</c:v>
                </c:pt>
                <c:pt idx="1145">
                  <c:v>2.1443006728886181E-2</c:v>
                </c:pt>
                <c:pt idx="1146">
                  <c:v>2.1441356328102401E-2</c:v>
                </c:pt>
                <c:pt idx="1147">
                  <c:v>2.1439644470979249E-2</c:v>
                </c:pt>
                <c:pt idx="1148">
                  <c:v>2.1437871416674584E-2</c:v>
                </c:pt>
                <c:pt idx="1149">
                  <c:v>2.1436037424335943E-2</c:v>
                </c:pt>
                <c:pt idx="1150">
                  <c:v>2.1434142753118605E-2</c:v>
                </c:pt>
                <c:pt idx="1151">
                  <c:v>2.1432187662177849E-2</c:v>
                </c:pt>
                <c:pt idx="1152">
                  <c:v>2.1430172410666377E-2</c:v>
                </c:pt>
                <c:pt idx="1153">
                  <c:v>2.1428097257742043E-2</c:v>
                </c:pt>
                <c:pt idx="1154">
                  <c:v>2.1425029356732676E-2</c:v>
                </c:pt>
                <c:pt idx="1155">
                  <c:v>2.1422809807888604E-2</c:v>
                </c:pt>
                <c:pt idx="1156">
                  <c:v>2.1420531246169945E-2</c:v>
                </c:pt>
                <c:pt idx="1157">
                  <c:v>2.1418193930742291E-2</c:v>
                </c:pt>
                <c:pt idx="1158">
                  <c:v>2.1415798120758341E-2</c:v>
                </c:pt>
                <c:pt idx="1159">
                  <c:v>2.1411974209609878E-2</c:v>
                </c:pt>
                <c:pt idx="1160">
                  <c:v>2.1409474996242191E-2</c:v>
                </c:pt>
                <c:pt idx="1161">
                  <c:v>2.1406918020519607E-2</c:v>
                </c:pt>
                <c:pt idx="1162">
                  <c:v>2.1404303541543435E-2</c:v>
                </c:pt>
                <c:pt idx="1163">
                  <c:v>2.1402950723173851E-2</c:v>
                </c:pt>
                <c:pt idx="1164">
                  <c:v>2.1400209388262519E-2</c:v>
                </c:pt>
                <c:pt idx="1165">
                  <c:v>2.1397411372933411E-2</c:v>
                </c:pt>
                <c:pt idx="1166">
                  <c:v>2.1394556936352119E-2</c:v>
                </c:pt>
                <c:pt idx="1167">
                  <c:v>2.1391646337684228E-2</c:v>
                </c:pt>
                <c:pt idx="1168">
                  <c:v>2.1388261471369852E-2</c:v>
                </c:pt>
                <c:pt idx="1169">
                  <c:v>2.138524345768289E-2</c:v>
                </c:pt>
                <c:pt idx="1170">
                  <c:v>2.1381281786798212E-2</c:v>
                </c:pt>
                <c:pt idx="1171">
                  <c:v>2.137904148995684E-2</c:v>
                </c:pt>
                <c:pt idx="1172">
                  <c:v>2.1376259983882855E-2</c:v>
                </c:pt>
                <c:pt idx="1173">
                  <c:v>2.1373017855201203E-2</c:v>
                </c:pt>
                <c:pt idx="1174">
                  <c:v>2.1369721378607574E-2</c:v>
                </c:pt>
                <c:pt idx="1175">
                  <c:v>2.1366370813267557E-2</c:v>
                </c:pt>
                <c:pt idx="1176">
                  <c:v>2.1362580678943921E-2</c:v>
                </c:pt>
                <c:pt idx="1177">
                  <c:v>2.1359126722814814E-2</c:v>
                </c:pt>
                <c:pt idx="1178">
                  <c:v>2.1355619440067919E-2</c:v>
                </c:pt>
                <c:pt idx="1179">
                  <c:v>2.1352059089858599E-2</c:v>
                </c:pt>
                <c:pt idx="1180">
                  <c:v>2.1348815726378877E-2</c:v>
                </c:pt>
                <c:pt idx="1181">
                  <c:v>2.1345146071159182E-2</c:v>
                </c:pt>
                <c:pt idx="1182">
                  <c:v>2.134142414139608E-2</c:v>
                </c:pt>
                <c:pt idx="1183">
                  <c:v>2.1337650196262905E-2</c:v>
                </c:pt>
                <c:pt idx="1184">
                  <c:v>2.1333824494927826E-2</c:v>
                </c:pt>
                <c:pt idx="1185">
                  <c:v>2.1329947296569327E-2</c:v>
                </c:pt>
                <c:pt idx="1186">
                  <c:v>2.1326018860355577E-2</c:v>
                </c:pt>
                <c:pt idx="1187">
                  <c:v>2.1322039445467643E-2</c:v>
                </c:pt>
                <c:pt idx="1188">
                  <c:v>2.1318009267861808E-2</c:v>
                </c:pt>
                <c:pt idx="1189">
                  <c:v>2.1313592684533589E-2</c:v>
                </c:pt>
                <c:pt idx="1190">
                  <c:v>2.1309460113173806E-2</c:v>
                </c:pt>
                <c:pt idx="1191">
                  <c:v>2.1305269761798584E-2</c:v>
                </c:pt>
                <c:pt idx="1192">
                  <c:v>2.1301018439325858E-2</c:v>
                </c:pt>
                <c:pt idx="1193">
                  <c:v>2.1297019077200083E-2</c:v>
                </c:pt>
                <c:pt idx="1194">
                  <c:v>2.129263533605967E-2</c:v>
                </c:pt>
                <c:pt idx="1195">
                  <c:v>2.1288187795630825E-2</c:v>
                </c:pt>
                <c:pt idx="1196">
                  <c:v>2.1283676640599363E-2</c:v>
                </c:pt>
                <c:pt idx="1197">
                  <c:v>2.1279102055653674E-2</c:v>
                </c:pt>
                <c:pt idx="1198">
                  <c:v>2.1274172625287413E-2</c:v>
                </c:pt>
                <c:pt idx="1199">
                  <c:v>2.1269476500433093E-2</c:v>
                </c:pt>
                <c:pt idx="1200">
                  <c:v>2.1264717490183216E-2</c:v>
                </c:pt>
                <c:pt idx="1201">
                  <c:v>2.126045000115373E-2</c:v>
                </c:pt>
                <c:pt idx="1202">
                  <c:v>2.125528414619219E-2</c:v>
                </c:pt>
                <c:pt idx="1203">
                  <c:v>2.1250332860171008E-2</c:v>
                </c:pt>
                <c:pt idx="1204">
                  <c:v>2.1245319437051779E-2</c:v>
                </c:pt>
                <c:pt idx="1205">
                  <c:v>2.1240244061525474E-2</c:v>
                </c:pt>
                <c:pt idx="1206">
                  <c:v>2.1234368009178842E-2</c:v>
                </c:pt>
                <c:pt idx="1207">
                  <c:v>2.1229160500411414E-2</c:v>
                </c:pt>
                <c:pt idx="1208">
                  <c:v>2.1223891619693881E-2</c:v>
                </c:pt>
                <c:pt idx="1209">
                  <c:v>2.1218561551724958E-2</c:v>
                </c:pt>
                <c:pt idx="1210">
                  <c:v>2.1213170481195611E-2</c:v>
                </c:pt>
                <c:pt idx="1211">
                  <c:v>2.1207028108157302E-2</c:v>
                </c:pt>
                <c:pt idx="1212">
                  <c:v>2.120152950697721E-2</c:v>
                </c:pt>
                <c:pt idx="1213">
                  <c:v>2.1195970428171354E-2</c:v>
                </c:pt>
                <c:pt idx="1214">
                  <c:v>2.119035105639203E-2</c:v>
                </c:pt>
                <c:pt idx="1215">
                  <c:v>2.1185306554499329E-2</c:v>
                </c:pt>
                <c:pt idx="1216">
                  <c:v>2.1180375569795271E-2</c:v>
                </c:pt>
                <c:pt idx="1217">
                  <c:v>2.1173740430273216E-2</c:v>
                </c:pt>
                <c:pt idx="1218">
                  <c:v>2.1167867988336617E-2</c:v>
                </c:pt>
                <c:pt idx="1219">
                  <c:v>2.1161936206112498E-2</c:v>
                </c:pt>
                <c:pt idx="1220">
                  <c:v>2.1155756943304738E-2</c:v>
                </c:pt>
                <c:pt idx="1221">
                  <c:v>2.1148338058394334E-2</c:v>
                </c:pt>
                <c:pt idx="1222">
                  <c:v>2.1142208063402723E-2</c:v>
                </c:pt>
                <c:pt idx="1223">
                  <c:v>2.113495834793026E-2</c:v>
                </c:pt>
                <c:pt idx="1224">
                  <c:v>2.1129772641600431E-2</c:v>
                </c:pt>
                <c:pt idx="1225">
                  <c:v>2.1123467584224231E-2</c:v>
                </c:pt>
                <c:pt idx="1226">
                  <c:v>2.1117104542150988E-2</c:v>
                </c:pt>
                <c:pt idx="1227">
                  <c:v>2.1110683700102939E-2</c:v>
                </c:pt>
                <c:pt idx="1228">
                  <c:v>2.1104205242789831E-2</c:v>
                </c:pt>
                <c:pt idx="1229">
                  <c:v>2.1097669354938897E-2</c:v>
                </c:pt>
                <c:pt idx="1230">
                  <c:v>2.1091076221269878E-2</c:v>
                </c:pt>
                <c:pt idx="1231">
                  <c:v>2.108442602649252E-2</c:v>
                </c:pt>
                <c:pt idx="1232">
                  <c:v>2.1077718955334057E-2</c:v>
                </c:pt>
                <c:pt idx="1233">
                  <c:v>2.1070955192516727E-2</c:v>
                </c:pt>
                <c:pt idx="1234">
                  <c:v>2.1064134922752775E-2</c:v>
                </c:pt>
                <c:pt idx="1235">
                  <c:v>2.1057258330771933E-2</c:v>
                </c:pt>
                <c:pt idx="1236">
                  <c:v>2.1049979294617157E-2</c:v>
                </c:pt>
                <c:pt idx="1237">
                  <c:v>2.1043336919031042E-2</c:v>
                </c:pt>
                <c:pt idx="1238">
                  <c:v>2.1036292468715467E-2</c:v>
                </c:pt>
                <c:pt idx="1239">
                  <c:v>2.1029192435069455E-2</c:v>
                </c:pt>
                <c:pt idx="1240">
                  <c:v>2.1022037002812743E-2</c:v>
                </c:pt>
                <c:pt idx="1241">
                  <c:v>2.1014826356672567E-2</c:v>
                </c:pt>
                <c:pt idx="1242">
                  <c:v>2.1007560681366166E-2</c:v>
                </c:pt>
                <c:pt idx="1243">
                  <c:v>2.1000240161625772E-2</c:v>
                </c:pt>
                <c:pt idx="1244">
                  <c:v>2.0992864982166126E-2</c:v>
                </c:pt>
                <c:pt idx="1245">
                  <c:v>2.0985435327719459E-2</c:v>
                </c:pt>
                <c:pt idx="1246">
                  <c:v>2.0977951383010507E-2</c:v>
                </c:pt>
                <c:pt idx="1247">
                  <c:v>2.0970413332759008E-2</c:v>
                </c:pt>
                <c:pt idx="1248">
                  <c:v>2.0962821361694695E-2</c:v>
                </c:pt>
                <c:pt idx="1249">
                  <c:v>2.0954998164166801E-2</c:v>
                </c:pt>
                <c:pt idx="1250">
                  <c:v>2.0947476396026565E-2</c:v>
                </c:pt>
                <c:pt idx="1251">
                  <c:v>2.0939723770879715E-2</c:v>
                </c:pt>
                <c:pt idx="1252">
                  <c:v>2.0931917963818991E-2</c:v>
                </c:pt>
                <c:pt idx="1253">
                  <c:v>2.0924059159579123E-2</c:v>
                </c:pt>
                <c:pt idx="1254">
                  <c:v>2.0916147542882346E-2</c:v>
                </c:pt>
                <c:pt idx="1255">
                  <c:v>2.0908183298460892E-2</c:v>
                </c:pt>
                <c:pt idx="1256">
                  <c:v>2.0900166611036997E-2</c:v>
                </c:pt>
                <c:pt idx="1257">
                  <c:v>2.0887440838007289E-2</c:v>
                </c:pt>
                <c:pt idx="1258">
                  <c:v>2.0882792034017786E-2</c:v>
                </c:pt>
                <c:pt idx="1259">
                  <c:v>2.0875803738040488E-2</c:v>
                </c:pt>
                <c:pt idx="1260">
                  <c:v>2.0867579125896651E-2</c:v>
                </c:pt>
                <c:pt idx="1261">
                  <c:v>2.0859302994391538E-2</c:v>
                </c:pt>
                <c:pt idx="1262">
                  <c:v>2.0850961661989499E-2</c:v>
                </c:pt>
                <c:pt idx="1263">
                  <c:v>2.0842595414675261E-2</c:v>
                </c:pt>
                <c:pt idx="1264">
                  <c:v>2.0834178170871232E-2</c:v>
                </c:pt>
                <c:pt idx="1265">
                  <c:v>2.082571011525727E-2</c:v>
                </c:pt>
                <c:pt idx="1266">
                  <c:v>2.0817143426487501E-2</c:v>
                </c:pt>
                <c:pt idx="1267">
                  <c:v>2.0808574643616518E-2</c:v>
                </c:pt>
                <c:pt idx="1268">
                  <c:v>2.0799943049002456E-2</c:v>
                </c:pt>
                <c:pt idx="1269">
                  <c:v>2.0791261412859974E-2</c:v>
                </c:pt>
                <c:pt idx="1270">
                  <c:v>2.07825299199213E-2</c:v>
                </c:pt>
                <c:pt idx="1271">
                  <c:v>2.0773748754916166E-2</c:v>
                </c:pt>
                <c:pt idx="1272">
                  <c:v>2.0764918102574303E-2</c:v>
                </c:pt>
                <c:pt idx="1273">
                  <c:v>2.0756038147622946E-2</c:v>
                </c:pt>
                <c:pt idx="1274">
                  <c:v>2.0747109074794323E-2</c:v>
                </c:pt>
                <c:pt idx="1275">
                  <c:v>2.0738131068820664E-2</c:v>
                </c:pt>
                <c:pt idx="1276">
                  <c:v>2.0729104314426705E-2</c:v>
                </c:pt>
                <c:pt idx="1277">
                  <c:v>2.0720028996344675E-2</c:v>
                </c:pt>
                <c:pt idx="1278">
                  <c:v>2.0710905299306803E-2</c:v>
                </c:pt>
                <c:pt idx="1279">
                  <c:v>2.0701733408040324E-2</c:v>
                </c:pt>
                <c:pt idx="1280">
                  <c:v>2.0692513507279964E-2</c:v>
                </c:pt>
                <c:pt idx="1281">
                  <c:v>2.0683245781750459E-2</c:v>
                </c:pt>
                <c:pt idx="1282">
                  <c:v>2.0673930416184039E-2</c:v>
                </c:pt>
                <c:pt idx="1283">
                  <c:v>2.0664567595312933E-2</c:v>
                </c:pt>
                <c:pt idx="1284">
                  <c:v>2.0655157503866872E-2</c:v>
                </c:pt>
                <c:pt idx="1285">
                  <c:v>2.0645700326570593E-2</c:v>
                </c:pt>
                <c:pt idx="1286">
                  <c:v>2.063619624816132E-2</c:v>
                </c:pt>
                <c:pt idx="1287">
                  <c:v>2.0626645453366288E-2</c:v>
                </c:pt>
                <c:pt idx="1288">
                  <c:v>2.0617048126917725E-2</c:v>
                </c:pt>
                <c:pt idx="1289">
                  <c:v>2.0607404453540368E-2</c:v>
                </c:pt>
                <c:pt idx="1290">
                  <c:v>2.0597714617968943E-2</c:v>
                </c:pt>
                <c:pt idx="1291">
                  <c:v>2.0587978804933182E-2</c:v>
                </c:pt>
                <c:pt idx="1292">
                  <c:v>2.057819719916032E-2</c:v>
                </c:pt>
                <c:pt idx="1293">
                  <c:v>2.0568369985382584E-2</c:v>
                </c:pt>
                <c:pt idx="1294">
                  <c:v>2.0558497348327209E-2</c:v>
                </c:pt>
                <c:pt idx="1295">
                  <c:v>2.0548579472723927E-2</c:v>
                </c:pt>
                <c:pt idx="1296">
                  <c:v>2.0538616543304966E-2</c:v>
                </c:pt>
                <c:pt idx="1297">
                  <c:v>2.0529008868328764E-2</c:v>
                </c:pt>
                <c:pt idx="1298">
                  <c:v>2.0518556261931442E-2</c:v>
                </c:pt>
                <c:pt idx="1299">
                  <c:v>2.0508459279436342E-2</c:v>
                </c:pt>
                <c:pt idx="1300">
                  <c:v>2.0498317982039493E-2</c:v>
                </c:pt>
                <c:pt idx="1301">
                  <c:v>2.0488132554470628E-2</c:v>
                </c:pt>
                <c:pt idx="1302">
                  <c:v>2.0477903181459478E-2</c:v>
                </c:pt>
                <c:pt idx="1303">
                  <c:v>2.0467630047733276E-2</c:v>
                </c:pt>
                <c:pt idx="1304">
                  <c:v>2.0457313338021754E-2</c:v>
                </c:pt>
                <c:pt idx="1305">
                  <c:v>2.0446953237049648E-2</c:v>
                </c:pt>
                <c:pt idx="1306">
                  <c:v>2.0436549929549186E-2</c:v>
                </c:pt>
                <c:pt idx="1307">
                  <c:v>2.0426103600247603E-2</c:v>
                </c:pt>
                <c:pt idx="1308">
                  <c:v>2.0415614433869633E-2</c:v>
                </c:pt>
                <c:pt idx="1309">
                  <c:v>2.0405082615142511E-2</c:v>
                </c:pt>
                <c:pt idx="1310">
                  <c:v>2.0394508328798466E-2</c:v>
                </c:pt>
                <c:pt idx="1311">
                  <c:v>2.0383891759559736E-2</c:v>
                </c:pt>
                <c:pt idx="1312">
                  <c:v>2.0373233092156051E-2</c:v>
                </c:pt>
                <c:pt idx="1313">
                  <c:v>2.0362532511312148E-2</c:v>
                </c:pt>
                <c:pt idx="1314">
                  <c:v>2.035179020175526E-2</c:v>
                </c:pt>
                <c:pt idx="1315">
                  <c:v>2.0341802342232245E-2</c:v>
                </c:pt>
                <c:pt idx="1316">
                  <c:v>2.0330991331028843E-2</c:v>
                </c:pt>
                <c:pt idx="1317">
                  <c:v>2.0320139100511763E-2</c:v>
                </c:pt>
                <c:pt idx="1318">
                  <c:v>2.0309245835356142E-2</c:v>
                </c:pt>
                <c:pt idx="1319">
                  <c:v>2.0297459188681755E-2</c:v>
                </c:pt>
                <c:pt idx="1320">
                  <c:v>2.0286470386083888E-2</c:v>
                </c:pt>
                <c:pt idx="1321">
                  <c:v>2.0275220164774798E-2</c:v>
                </c:pt>
                <c:pt idx="1322">
                  <c:v>2.0264371658710867E-2</c:v>
                </c:pt>
                <c:pt idx="1323">
                  <c:v>2.0253943873393045E-2</c:v>
                </c:pt>
                <c:pt idx="1324">
                  <c:v>2.0242112666586376E-2</c:v>
                </c:pt>
                <c:pt idx="1325">
                  <c:v>2.0230923533049172E-2</c:v>
                </c:pt>
                <c:pt idx="1326">
                  <c:v>2.0219694887495809E-2</c:v>
                </c:pt>
                <c:pt idx="1327">
                  <c:v>2.0208426914651023E-2</c:v>
                </c:pt>
                <c:pt idx="1328">
                  <c:v>2.0197119799232055E-2</c:v>
                </c:pt>
                <c:pt idx="1329">
                  <c:v>2.0185773725961142E-2</c:v>
                </c:pt>
                <c:pt idx="1330">
                  <c:v>2.0174388879563021E-2</c:v>
                </c:pt>
                <c:pt idx="1331">
                  <c:v>2.016296544475743E-2</c:v>
                </c:pt>
                <c:pt idx="1332">
                  <c:v>2.0151503606266608E-2</c:v>
                </c:pt>
                <c:pt idx="1333">
                  <c:v>2.0140003548807794E-2</c:v>
                </c:pt>
                <c:pt idx="1334">
                  <c:v>2.0128465457108224E-2</c:v>
                </c:pt>
                <c:pt idx="1335">
                  <c:v>2.0116889515880143E-2</c:v>
                </c:pt>
                <c:pt idx="1336">
                  <c:v>2.0106089961063084E-2</c:v>
                </c:pt>
                <c:pt idx="1337">
                  <c:v>2.0093624823729894E-2</c:v>
                </c:pt>
                <c:pt idx="1338">
                  <c:v>2.008193644224221E-2</c:v>
                </c:pt>
                <c:pt idx="1339">
                  <c:v>2.0070210950104972E-2</c:v>
                </c:pt>
                <c:pt idx="1340">
                  <c:v>2.0058448532040418E-2</c:v>
                </c:pt>
                <c:pt idx="1341">
                  <c:v>2.0046649372758296E-2</c:v>
                </c:pt>
                <c:pt idx="1342">
                  <c:v>2.0034813656980843E-2</c:v>
                </c:pt>
                <c:pt idx="1343">
                  <c:v>2.0022941569425301E-2</c:v>
                </c:pt>
                <c:pt idx="1344">
                  <c:v>2.0011033294803915E-2</c:v>
                </c:pt>
                <c:pt idx="1345">
                  <c:v>1.9999089017836424E-2</c:v>
                </c:pt>
                <c:pt idx="1346">
                  <c:v>1.9987108923237573E-2</c:v>
                </c:pt>
                <c:pt idx="1347">
                  <c:v>1.9975093195722105E-2</c:v>
                </c:pt>
                <c:pt idx="1348">
                  <c:v>1.9963042020004762E-2</c:v>
                </c:pt>
                <c:pt idx="1349">
                  <c:v>1.9950955580797791E-2</c:v>
                </c:pt>
                <c:pt idx="1350">
                  <c:v>1.9938834062815936E-2</c:v>
                </c:pt>
                <c:pt idx="1351">
                  <c:v>1.9926677650773938E-2</c:v>
                </c:pt>
                <c:pt idx="1352">
                  <c:v>1.9914486529381548E-2</c:v>
                </c:pt>
                <c:pt idx="1353">
                  <c:v>1.9902260883356004E-2</c:v>
                </c:pt>
                <c:pt idx="1354">
                  <c:v>1.9890000897407056E-2</c:v>
                </c:pt>
                <c:pt idx="1355">
                  <c:v>1.9877706756241953E-2</c:v>
                </c:pt>
                <c:pt idx="1356">
                  <c:v>1.986537864457294E-2</c:v>
                </c:pt>
                <c:pt idx="1357">
                  <c:v>1.985267766858731E-2</c:v>
                </c:pt>
                <c:pt idx="1358">
                  <c:v>1.9840621248572166E-2</c:v>
                </c:pt>
                <c:pt idx="1359">
                  <c:v>1.9828192333657402E-2</c:v>
                </c:pt>
                <c:pt idx="1360">
                  <c:v>1.9815730187077718E-2</c:v>
                </c:pt>
                <c:pt idx="1361">
                  <c:v>1.9803234993542862E-2</c:v>
                </c:pt>
                <c:pt idx="1362">
                  <c:v>1.9790706937760083E-2</c:v>
                </c:pt>
                <c:pt idx="1363">
                  <c:v>1.9778146204434133E-2</c:v>
                </c:pt>
                <c:pt idx="1364">
                  <c:v>1.9765552978274759E-2</c:v>
                </c:pt>
                <c:pt idx="1365">
                  <c:v>1.9752927443986712E-2</c:v>
                </c:pt>
                <c:pt idx="1366">
                  <c:v>1.9740269786277242E-2</c:v>
                </c:pt>
                <c:pt idx="1367">
                  <c:v>1.9729054058736609E-2</c:v>
                </c:pt>
                <c:pt idx="1368">
                  <c:v>1.9716344507699293E-2</c:v>
                </c:pt>
                <c:pt idx="1369">
                  <c:v>1.9703603339704348E-2</c:v>
                </c:pt>
                <c:pt idx="1370">
                  <c:v>1.9690830739401224E-2</c:v>
                </c:pt>
                <c:pt idx="1371">
                  <c:v>1.9676506111037384E-2</c:v>
                </c:pt>
                <c:pt idx="1372">
                  <c:v>1.966327577097925E-2</c:v>
                </c:pt>
                <c:pt idx="1373">
                  <c:v>1.9650782241612819E-2</c:v>
                </c:pt>
                <c:pt idx="1374">
                  <c:v>1.963787424585306E-2</c:v>
                </c:pt>
                <c:pt idx="1375">
                  <c:v>1.9626111413747288E-2</c:v>
                </c:pt>
                <c:pt idx="1376">
                  <c:v>1.9611967055734869E-2</c:v>
                </c:pt>
                <c:pt idx="1377">
                  <c:v>1.9598968230778446E-2</c:v>
                </c:pt>
                <c:pt idx="1378">
                  <c:v>1.9585939498820149E-2</c:v>
                </c:pt>
                <c:pt idx="1379">
                  <c:v>1.9572881044559731E-2</c:v>
                </c:pt>
                <c:pt idx="1380">
                  <c:v>1.9559793052691954E-2</c:v>
                </c:pt>
                <c:pt idx="1381">
                  <c:v>1.9546675707916572E-2</c:v>
                </c:pt>
                <c:pt idx="1382">
                  <c:v>1.9533529194928345E-2</c:v>
                </c:pt>
                <c:pt idx="1383">
                  <c:v>1.9520353698422033E-2</c:v>
                </c:pt>
                <c:pt idx="1384">
                  <c:v>1.9507149403094892E-2</c:v>
                </c:pt>
                <c:pt idx="1385">
                  <c:v>1.9493916493636687E-2</c:v>
                </c:pt>
                <c:pt idx="1386">
                  <c:v>1.9480655154747173E-2</c:v>
                </c:pt>
                <c:pt idx="1387">
                  <c:v>1.9467365571113615E-2</c:v>
                </c:pt>
                <c:pt idx="1388">
                  <c:v>1.9454047927430773E-2</c:v>
                </c:pt>
                <c:pt idx="1389">
                  <c:v>1.9440702408388411E-2</c:v>
                </c:pt>
                <c:pt idx="1390">
                  <c:v>1.9427329198678789E-2</c:v>
                </c:pt>
                <c:pt idx="1391">
                  <c:v>1.9413928482994169E-2</c:v>
                </c:pt>
                <c:pt idx="1392">
                  <c:v>1.9400500446021818E-2</c:v>
                </c:pt>
                <c:pt idx="1393">
                  <c:v>1.9387045272448999E-2</c:v>
                </c:pt>
                <c:pt idx="1394">
                  <c:v>1.9373563146965478E-2</c:v>
                </c:pt>
                <c:pt idx="1395">
                  <c:v>1.9360054254258519E-2</c:v>
                </c:pt>
                <c:pt idx="1396">
                  <c:v>1.9346518779017885E-2</c:v>
                </c:pt>
                <c:pt idx="1397">
                  <c:v>1.9334312481670776E-2</c:v>
                </c:pt>
                <c:pt idx="1398">
                  <c:v>1.9319368819667171E-2</c:v>
                </c:pt>
                <c:pt idx="1399">
                  <c:v>1.9305754704931621E-2</c:v>
                </c:pt>
                <c:pt idx="1400">
                  <c:v>1.9292114746396472E-2</c:v>
                </c:pt>
                <c:pt idx="1401">
                  <c:v>1.9278449128748987E-2</c:v>
                </c:pt>
                <c:pt idx="1402">
                  <c:v>1.9264758036673935E-2</c:v>
                </c:pt>
                <c:pt idx="1403">
                  <c:v>1.9251041654848589E-2</c:v>
                </c:pt>
                <c:pt idx="1404">
                  <c:v>1.9237300167955218E-2</c:v>
                </c:pt>
                <c:pt idx="1405">
                  <c:v>1.9223533760673595E-2</c:v>
                </c:pt>
                <c:pt idx="1406">
                  <c:v>1.9209742617685988E-2</c:v>
                </c:pt>
                <c:pt idx="1407">
                  <c:v>1.9195926923669671E-2</c:v>
                </c:pt>
                <c:pt idx="1408">
                  <c:v>1.9182086863304415E-2</c:v>
                </c:pt>
                <c:pt idx="1409">
                  <c:v>1.9167257218522103E-2</c:v>
                </c:pt>
                <c:pt idx="1410">
                  <c:v>1.9155787929015414E-2</c:v>
                </c:pt>
                <c:pt idx="1411">
                  <c:v>1.9140422330870266E-2</c:v>
                </c:pt>
                <c:pt idx="1412">
                  <c:v>1.9126486651867003E-2</c:v>
                </c:pt>
                <c:pt idx="1413">
                  <c:v>1.9112527529891177E-2</c:v>
                </c:pt>
                <c:pt idx="1414">
                  <c:v>1.9096050809801278E-2</c:v>
                </c:pt>
                <c:pt idx="1415">
                  <c:v>1.9083034141612214E-2</c:v>
                </c:pt>
                <c:pt idx="1416">
                  <c:v>1.9069004903817511E-2</c:v>
                </c:pt>
                <c:pt idx="1417">
                  <c:v>1.9054952975587472E-2</c:v>
                </c:pt>
                <c:pt idx="1418">
                  <c:v>1.9040878541579546E-2</c:v>
                </c:pt>
                <c:pt idx="1419">
                  <c:v>1.9028299743059245E-2</c:v>
                </c:pt>
                <c:pt idx="1420">
                  <c:v>1.9014187787081176E-2</c:v>
                </c:pt>
                <c:pt idx="1421">
                  <c:v>1.9000053841544365E-2</c:v>
                </c:pt>
                <c:pt idx="1422">
                  <c:v>1.8983846087971545E-2</c:v>
                </c:pt>
                <c:pt idx="1423">
                  <c:v>1.8970175247835973E-2</c:v>
                </c:pt>
                <c:pt idx="1424">
                  <c:v>1.895596965693367E-2</c:v>
                </c:pt>
                <c:pt idx="1425">
                  <c:v>1.8941742852835005E-2</c:v>
                </c:pt>
                <c:pt idx="1426">
                  <c:v>1.8919344031219462E-2</c:v>
                </c:pt>
                <c:pt idx="1427">
                  <c:v>1.8913226343665504E-2</c:v>
                </c:pt>
                <c:pt idx="1428">
                  <c:v>1.8898937007894096E-2</c:v>
                </c:pt>
                <c:pt idx="1429">
                  <c:v>1.8884627197530344E-2</c:v>
                </c:pt>
                <c:pt idx="1430">
                  <c:v>1.8870297097223963E-2</c:v>
                </c:pt>
                <c:pt idx="1431">
                  <c:v>1.8855946891624665E-2</c:v>
                </c:pt>
                <c:pt idx="1432">
                  <c:v>1.8841576765374436E-2</c:v>
                </c:pt>
                <c:pt idx="1433">
                  <c:v>1.8827186903122985E-2</c:v>
                </c:pt>
                <c:pt idx="1434">
                  <c:v>1.881277748951745E-2</c:v>
                </c:pt>
                <c:pt idx="1435">
                  <c:v>1.8798348709199809E-2</c:v>
                </c:pt>
                <c:pt idx="1436">
                  <c:v>1.8783900746812042E-2</c:v>
                </c:pt>
                <c:pt idx="1437">
                  <c:v>1.8769433787001286E-2</c:v>
                </c:pt>
                <c:pt idx="1438">
                  <c:v>1.8754948014406941E-2</c:v>
                </c:pt>
                <c:pt idx="1439">
                  <c:v>1.8740443613670988E-2</c:v>
                </c:pt>
                <c:pt idx="1440">
                  <c:v>1.8725368464921344E-2</c:v>
                </c:pt>
                <c:pt idx="1441">
                  <c:v>1.8711379666337007E-2</c:v>
                </c:pt>
                <c:pt idx="1442">
                  <c:v>1.8696820489015206E-2</c:v>
                </c:pt>
                <c:pt idx="1443">
                  <c:v>1.8682243422109397E-2</c:v>
                </c:pt>
                <c:pt idx="1444">
                  <c:v>1.8667648650256399E-2</c:v>
                </c:pt>
                <c:pt idx="1445">
                  <c:v>1.8653036358090461E-2</c:v>
                </c:pt>
                <c:pt idx="1446">
                  <c:v>1.8638406730253559E-2</c:v>
                </c:pt>
                <c:pt idx="1447">
                  <c:v>1.8623759951367044E-2</c:v>
                </c:pt>
                <c:pt idx="1448">
                  <c:v>1.8609096206080634E-2</c:v>
                </c:pt>
                <c:pt idx="1449">
                  <c:v>1.8596125346598109E-2</c:v>
                </c:pt>
                <c:pt idx="1450">
                  <c:v>1.8579726687704638E-2</c:v>
                </c:pt>
                <c:pt idx="1451">
                  <c:v>1.8565032492821831E-2</c:v>
                </c:pt>
                <c:pt idx="1452">
                  <c:v>1.8550340440913856E-2</c:v>
                </c:pt>
                <c:pt idx="1453">
                  <c:v>1.8534514845339443E-2</c:v>
                </c:pt>
                <c:pt idx="1454">
                  <c:v>1.8520984262842204E-2</c:v>
                </c:pt>
                <c:pt idx="1455">
                  <c:v>1.8506323506867817E-2</c:v>
                </c:pt>
                <c:pt idx="1456">
                  <c:v>1.8491674716676631E-2</c:v>
                </c:pt>
                <c:pt idx="1457">
                  <c:v>1.8477038180120968E-2</c:v>
                </c:pt>
                <c:pt idx="1458">
                  <c:v>1.8462414185048001E-2</c:v>
                </c:pt>
                <c:pt idx="1459">
                  <c:v>1.8447803019302308E-2</c:v>
                </c:pt>
                <c:pt idx="1460">
                  <c:v>1.8433204970725904E-2</c:v>
                </c:pt>
                <c:pt idx="1461">
                  <c:v>1.8418620327168532E-2</c:v>
                </c:pt>
                <c:pt idx="1462">
                  <c:v>1.8404049376461881E-2</c:v>
                </c:pt>
                <c:pt idx="1463">
                  <c:v>1.8389492406453121E-2</c:v>
                </c:pt>
                <c:pt idx="1464">
                  <c:v>1.8374949704976523E-2</c:v>
                </c:pt>
                <c:pt idx="1465">
                  <c:v>1.8360421559876675E-2</c:v>
                </c:pt>
                <c:pt idx="1466">
                  <c:v>1.8339692888356775E-2</c:v>
                </c:pt>
                <c:pt idx="1467">
                  <c:v>1.8325201292776466E-2</c:v>
                </c:pt>
                <c:pt idx="1468">
                  <c:v>1.8310725240429954E-2</c:v>
                </c:pt>
                <c:pt idx="1469">
                  <c:v>1.8296265019143776E-2</c:v>
                </c:pt>
                <c:pt idx="1470">
                  <c:v>1.828182091675478E-2</c:v>
                </c:pt>
                <c:pt idx="1471">
                  <c:v>1.8268524977863767E-2</c:v>
                </c:pt>
                <c:pt idx="1472">
                  <c:v>1.8254113005930665E-2</c:v>
                </c:pt>
                <c:pt idx="1473">
                  <c:v>1.8239717972382052E-2</c:v>
                </c:pt>
                <c:pt idx="1474">
                  <c:v>1.8225340165026326E-2</c:v>
                </c:pt>
                <c:pt idx="1475">
                  <c:v>1.8209852262134483E-2</c:v>
                </c:pt>
                <c:pt idx="1476">
                  <c:v>1.819551091744977E-2</c:v>
                </c:pt>
                <c:pt idx="1477">
                  <c:v>1.8181187706429951E-2</c:v>
                </c:pt>
                <c:pt idx="1478">
                  <c:v>1.8166882916888664E-2</c:v>
                </c:pt>
                <c:pt idx="1479">
                  <c:v>1.8153158193381813E-2</c:v>
                </c:pt>
                <c:pt idx="1480">
                  <c:v>1.8138890447490397E-2</c:v>
                </c:pt>
                <c:pt idx="1481">
                  <c:v>1.8120574547637602E-2</c:v>
                </c:pt>
                <c:pt idx="1482">
                  <c:v>1.811041303204064E-2</c:v>
                </c:pt>
                <c:pt idx="1483">
                  <c:v>1.8096203938075206E-2</c:v>
                </c:pt>
                <c:pt idx="1484">
                  <c:v>1.8079431921952778E-2</c:v>
                </c:pt>
                <c:pt idx="1485">
                  <c:v>1.8065267084559428E-2</c:v>
                </c:pt>
                <c:pt idx="1486">
                  <c:v>1.8051123012269264E-2</c:v>
                </c:pt>
                <c:pt idx="1487">
                  <c:v>1.8036999992888193E-2</c:v>
                </c:pt>
                <c:pt idx="1488">
                  <c:v>1.8023452787971017E-2</c:v>
                </c:pt>
                <c:pt idx="1489">
                  <c:v>1.8009371872633295E-2</c:v>
                </c:pt>
                <c:pt idx="1490">
                  <c:v>1.7995312851414091E-2</c:v>
                </c:pt>
                <c:pt idx="1491">
                  <c:v>1.7981276012107195E-2</c:v>
                </c:pt>
                <c:pt idx="1492">
                  <c:v>1.7966710762779614E-2</c:v>
                </c:pt>
                <c:pt idx="1493">
                  <c:v>1.7952720104728179E-2</c:v>
                </c:pt>
                <c:pt idx="1494">
                  <c:v>1.7938752514201413E-2</c:v>
                </c:pt>
                <c:pt idx="1495">
                  <c:v>1.7924808278994904E-2</c:v>
                </c:pt>
                <c:pt idx="1496">
                  <c:v>1.7910887686904249E-2</c:v>
                </c:pt>
                <c:pt idx="1497">
                  <c:v>1.789699102572246E-2</c:v>
                </c:pt>
                <c:pt idx="1498">
                  <c:v>1.7883118583242551E-2</c:v>
                </c:pt>
                <c:pt idx="1499">
                  <c:v>1.7869270647257542E-2</c:v>
                </c:pt>
                <c:pt idx="1500">
                  <c:v>1.785544750555787E-2</c:v>
                </c:pt>
                <c:pt idx="1501">
                  <c:v>1.7842190937183311E-2</c:v>
                </c:pt>
                <c:pt idx="1502">
                  <c:v>1.7828417092715654E-2</c:v>
                </c:pt>
                <c:pt idx="1503">
                  <c:v>1.7814668883549878E-2</c:v>
                </c:pt>
                <c:pt idx="1504">
                  <c:v>1.780094659746112E-2</c:v>
                </c:pt>
                <c:pt idx="1505">
                  <c:v>1.7786713783942913E-2</c:v>
                </c:pt>
                <c:pt idx="1506">
                  <c:v>1.777304545149511E-2</c:v>
                </c:pt>
                <c:pt idx="1507">
                  <c:v>1.7759403927837331E-2</c:v>
                </c:pt>
                <c:pt idx="1508">
                  <c:v>1.7745789500744544E-2</c:v>
                </c:pt>
                <c:pt idx="1509">
                  <c:v>1.7732202458002028E-2</c:v>
                </c:pt>
                <c:pt idx="1510">
                  <c:v>1.7719173380735143E-2</c:v>
                </c:pt>
                <c:pt idx="1511">
                  <c:v>1.7705640613769447E-2</c:v>
                </c:pt>
                <c:pt idx="1512">
                  <c:v>1.7692136072033904E-2</c:v>
                </c:pt>
                <c:pt idx="1513">
                  <c:v>1.7676556124630333E-2</c:v>
                </c:pt>
                <c:pt idx="1514">
                  <c:v>1.766468808174208E-2</c:v>
                </c:pt>
                <c:pt idx="1515">
                  <c:v>1.7651271388408982E-2</c:v>
                </c:pt>
                <c:pt idx="1516">
                  <c:v>1.7637884093850913E-2</c:v>
                </c:pt>
                <c:pt idx="1517">
                  <c:v>1.7624526485840255E-2</c:v>
                </c:pt>
                <c:pt idx="1518">
                  <c:v>1.7609815964170217E-2</c:v>
                </c:pt>
                <c:pt idx="1519">
                  <c:v>1.7594970625394977E-2</c:v>
                </c:pt>
                <c:pt idx="1520">
                  <c:v>1.7581711321861059E-2</c:v>
                </c:pt>
                <c:pt idx="1521">
                  <c:v>1.7568482942157911E-2</c:v>
                </c:pt>
                <c:pt idx="1522">
                  <c:v>1.7556822268429251E-2</c:v>
                </c:pt>
                <c:pt idx="1523">
                  <c:v>1.7544673472553094E-2</c:v>
                </c:pt>
                <c:pt idx="1524">
                  <c:v>1.7531531330230124E-2</c:v>
                </c:pt>
                <c:pt idx="1525">
                  <c:v>1.7518421149928756E-2</c:v>
                </c:pt>
                <c:pt idx="1526">
                  <c:v>1.7505343219381686E-2</c:v>
                </c:pt>
                <c:pt idx="1527">
                  <c:v>1.7489274700132389E-2</c:v>
                </c:pt>
                <c:pt idx="1528">
                  <c:v>1.7476774325430551E-2</c:v>
                </c:pt>
                <c:pt idx="1529">
                  <c:v>1.7463803696600166E-2</c:v>
                </c:pt>
                <c:pt idx="1530">
                  <c:v>1.7450866581635405E-2</c:v>
                </c:pt>
                <c:pt idx="1531">
                  <c:v>1.743796326832061E-2</c:v>
                </c:pt>
                <c:pt idx="1532">
                  <c:v>1.7423752787675828E-2</c:v>
                </c:pt>
                <c:pt idx="1533">
                  <c:v>1.7410921011951352E-2</c:v>
                </c:pt>
                <c:pt idx="1534">
                  <c:v>1.7398123919623032E-2</c:v>
                </c:pt>
                <c:pt idx="1535">
                  <c:v>1.7386829041348979E-2</c:v>
                </c:pt>
                <c:pt idx="1536">
                  <c:v>1.7372634936196618E-2</c:v>
                </c:pt>
                <c:pt idx="1537">
                  <c:v>1.7359943620618157E-2</c:v>
                </c:pt>
                <c:pt idx="1538">
                  <c:v>1.734728813948011E-2</c:v>
                </c:pt>
                <c:pt idx="1539">
                  <c:v>1.7334668780539797E-2</c:v>
                </c:pt>
                <c:pt idx="1540">
                  <c:v>1.7322085831552037E-2</c:v>
                </c:pt>
                <c:pt idx="1541">
                  <c:v>1.7309539580276645E-2</c:v>
                </c:pt>
                <c:pt idx="1542">
                  <c:v>1.7297030314465944E-2</c:v>
                </c:pt>
                <c:pt idx="1543">
                  <c:v>1.7284558321877252E-2</c:v>
                </c:pt>
                <c:pt idx="1544">
                  <c:v>1.727212389026539E-2</c:v>
                </c:pt>
                <c:pt idx="1545">
                  <c:v>1.7259727307377681E-2</c:v>
                </c:pt>
                <c:pt idx="1546">
                  <c:v>1.7247368860971446E-2</c:v>
                </c:pt>
                <c:pt idx="1547">
                  <c:v>1.7235048838796507E-2</c:v>
                </c:pt>
                <c:pt idx="1548">
                  <c:v>1.7222767528605187E-2</c:v>
                </c:pt>
                <c:pt idx="1549">
                  <c:v>1.7210525218142314E-2</c:v>
                </c:pt>
                <c:pt idx="1550">
                  <c:v>1.7198322195157711E-2</c:v>
                </c:pt>
                <c:pt idx="1551">
                  <c:v>1.7186158747403701E-2</c:v>
                </c:pt>
                <c:pt idx="1552">
                  <c:v>1.7174035162622614E-2</c:v>
                </c:pt>
                <c:pt idx="1553">
                  <c:v>1.7161951728561775E-2</c:v>
                </c:pt>
                <c:pt idx="1554">
                  <c:v>1.7149908732968511E-2</c:v>
                </c:pt>
                <c:pt idx="1555">
                  <c:v>1.7137906463585151E-2</c:v>
                </c:pt>
                <c:pt idx="1556">
                  <c:v>1.7125945208151527E-2</c:v>
                </c:pt>
                <c:pt idx="1557">
                  <c:v>1.7114025254419962E-2</c:v>
                </c:pt>
                <c:pt idx="1558">
                  <c:v>1.7102146890122794E-2</c:v>
                </c:pt>
                <c:pt idx="1559">
                  <c:v>1.7090310403009845E-2</c:v>
                </c:pt>
                <c:pt idx="1560">
                  <c:v>1.7078516080815953E-2</c:v>
                </c:pt>
                <c:pt idx="1561">
                  <c:v>1.7066764211283447E-2</c:v>
                </c:pt>
                <c:pt idx="1562">
                  <c:v>1.7055055082157156E-2</c:v>
                </c:pt>
                <c:pt idx="1563">
                  <c:v>1.704338898116442E-2</c:v>
                </c:pt>
                <c:pt idx="1564">
                  <c:v>1.7031766196047571E-2</c:v>
                </c:pt>
                <c:pt idx="1565">
                  <c:v>1.7020187014543942E-2</c:v>
                </c:pt>
                <c:pt idx="1566">
                  <c:v>1.7008651724395862E-2</c:v>
                </c:pt>
                <c:pt idx="1567">
                  <c:v>1.6997160613328177E-2</c:v>
                </c:pt>
                <c:pt idx="1568">
                  <c:v>1.6985713969085714E-2</c:v>
                </c:pt>
                <c:pt idx="1569">
                  <c:v>1.6974312079395815E-2</c:v>
                </c:pt>
                <c:pt idx="1570">
                  <c:v>1.6964179385341831E-2</c:v>
                </c:pt>
                <c:pt idx="1571">
                  <c:v>1.6951643714623044E-2</c:v>
                </c:pt>
                <c:pt idx="1572">
                  <c:v>1.694037781500235E-2</c:v>
                </c:pt>
                <c:pt idx="1573">
                  <c:v>1.6929157820868568E-2</c:v>
                </c:pt>
                <c:pt idx="1574">
                  <c:v>1.6919175022867914E-2</c:v>
                </c:pt>
                <c:pt idx="1575">
                  <c:v>1.6908433939029393E-2</c:v>
                </c:pt>
                <c:pt idx="1576">
                  <c:v>1.6897342019163944E-2</c:v>
                </c:pt>
                <c:pt idx="1577">
                  <c:v>1.6886297063328306E-2</c:v>
                </c:pt>
                <c:pt idx="1578">
                  <c:v>1.6875299359215199E-2</c:v>
                </c:pt>
                <c:pt idx="1579">
                  <c:v>1.6862817984227008E-2</c:v>
                </c:pt>
                <c:pt idx="1580">
                  <c:v>1.6851927384954613E-2</c:v>
                </c:pt>
                <c:pt idx="1581">
                  <c:v>1.6841084993005351E-2</c:v>
                </c:pt>
                <c:pt idx="1582">
                  <c:v>1.6829917852782893E-2</c:v>
                </c:pt>
                <c:pt idx="1583">
                  <c:v>1.6819545981985595E-2</c:v>
                </c:pt>
                <c:pt idx="1584">
                  <c:v>1.6808849938367287E-2</c:v>
                </c:pt>
                <c:pt idx="1585">
                  <c:v>1.6798203252978983E-2</c:v>
                </c:pt>
                <c:pt idx="1586">
                  <c:v>1.6787606213540529E-2</c:v>
                </c:pt>
                <c:pt idx="1587">
                  <c:v>1.6777059107786763E-2</c:v>
                </c:pt>
                <c:pt idx="1588">
                  <c:v>1.6766562223435033E-2</c:v>
                </c:pt>
                <c:pt idx="1589">
                  <c:v>1.6756115848210185E-2</c:v>
                </c:pt>
                <c:pt idx="1590">
                  <c:v>1.6745720269837061E-2</c:v>
                </c:pt>
                <c:pt idx="1591">
                  <c:v>1.6735375776040506E-2</c:v>
                </c:pt>
                <c:pt idx="1592">
                  <c:v>1.6725082654537871E-2</c:v>
                </c:pt>
                <c:pt idx="1593">
                  <c:v>1.6714841193056496E-2</c:v>
                </c:pt>
                <c:pt idx="1594">
                  <c:v>1.6704651679321225E-2</c:v>
                </c:pt>
                <c:pt idx="1595">
                  <c:v>1.6694514401046912E-2</c:v>
                </c:pt>
                <c:pt idx="1596">
                  <c:v>1.6684429645958399E-2</c:v>
                </c:pt>
                <c:pt idx="1597">
                  <c:v>1.667439770178053E-2</c:v>
                </c:pt>
                <c:pt idx="1598">
                  <c:v>1.666441885622566E-2</c:v>
                </c:pt>
                <c:pt idx="1599">
                  <c:v>1.6654493397023629E-2</c:v>
                </c:pt>
                <c:pt idx="1600">
                  <c:v>1.6644621611889288E-2</c:v>
                </c:pt>
                <c:pt idx="1601">
                  <c:v>1.6634803788547481E-2</c:v>
                </c:pt>
                <c:pt idx="1602">
                  <c:v>1.6625040214710562E-2</c:v>
                </c:pt>
                <c:pt idx="1603">
                  <c:v>1.6615331178108372E-2</c:v>
                </c:pt>
                <c:pt idx="1604">
                  <c:v>1.6605676966450766E-2</c:v>
                </c:pt>
                <c:pt idx="1605">
                  <c:v>1.6596077867465087E-2</c:v>
                </c:pt>
                <c:pt idx="1606">
                  <c:v>1.6586534168866185E-2</c:v>
                </c:pt>
                <c:pt idx="1607">
                  <c:v>1.6577046158373909E-2</c:v>
                </c:pt>
                <c:pt idx="1608">
                  <c:v>1.656761412370561E-2</c:v>
                </c:pt>
                <c:pt idx="1609">
                  <c:v>1.655909184673364E-2</c:v>
                </c:pt>
                <c:pt idx="1610">
                  <c:v>1.6548919132727824E-2</c:v>
                </c:pt>
                <c:pt idx="1611">
                  <c:v>1.6539656751848042E-2</c:v>
                </c:pt>
                <c:pt idx="1612">
                  <c:v>1.653045149766913E-2</c:v>
                </c:pt>
                <c:pt idx="1613">
                  <c:v>1.6521303657913433E-2</c:v>
                </c:pt>
                <c:pt idx="1614">
                  <c:v>1.651221352028831E-2</c:v>
                </c:pt>
                <c:pt idx="1615">
                  <c:v>1.6503181372523601E-2</c:v>
                </c:pt>
                <c:pt idx="1616">
                  <c:v>1.6494207502326663E-2</c:v>
                </c:pt>
                <c:pt idx="1617">
                  <c:v>1.6485292197427337E-2</c:v>
                </c:pt>
                <c:pt idx="1618">
                  <c:v>1.647643574553298E-2</c:v>
                </c:pt>
                <c:pt idx="1619">
                  <c:v>1.6467638434370935E-2</c:v>
                </c:pt>
                <c:pt idx="1620">
                  <c:v>1.6458900551653555E-2</c:v>
                </c:pt>
                <c:pt idx="1621">
                  <c:v>1.645022238509819E-2</c:v>
                </c:pt>
                <c:pt idx="1622">
                  <c:v>1.6441604222432182E-2</c:v>
                </c:pt>
                <c:pt idx="1623">
                  <c:v>1.643304635136289E-2</c:v>
                </c:pt>
                <c:pt idx="1624">
                  <c:v>1.6424549059615157E-2</c:v>
                </c:pt>
                <c:pt idx="1625">
                  <c:v>1.6416112634906332E-2</c:v>
                </c:pt>
                <c:pt idx="1626">
                  <c:v>1.6407737364953767E-2</c:v>
                </c:pt>
                <c:pt idx="1627">
                  <c:v>1.6400286320237902E-2</c:v>
                </c:pt>
                <c:pt idx="1628">
                  <c:v>1.6392018003161177E-2</c:v>
                </c:pt>
                <c:pt idx="1629">
                  <c:v>1.6383811609764924E-2</c:v>
                </c:pt>
                <c:pt idx="1630">
                  <c:v>1.6375667427736156E-2</c:v>
                </c:pt>
                <c:pt idx="1631">
                  <c:v>1.6366788406732002E-2</c:v>
                </c:pt>
                <c:pt idx="1632">
                  <c:v>1.6358591900988179E-2</c:v>
                </c:pt>
                <c:pt idx="1633">
                  <c:v>1.6350846976918298E-2</c:v>
                </c:pt>
                <c:pt idx="1634">
                  <c:v>1.6342971302925335E-2</c:v>
                </c:pt>
                <c:pt idx="1635">
                  <c:v>1.6335706563629256E-2</c:v>
                </c:pt>
                <c:pt idx="1636">
                  <c:v>1.6327411475361431E-2</c:v>
                </c:pt>
                <c:pt idx="1637">
                  <c:v>1.6319727897235181E-2</c:v>
                </c:pt>
                <c:pt idx="1638">
                  <c:v>1.6312108926503366E-2</c:v>
                </c:pt>
                <c:pt idx="1639">
                  <c:v>1.6304554850895825E-2</c:v>
                </c:pt>
                <c:pt idx="1640">
                  <c:v>1.6297065958124912E-2</c:v>
                </c:pt>
                <c:pt idx="1641">
                  <c:v>1.6289642535925464E-2</c:v>
                </c:pt>
                <c:pt idx="1642">
                  <c:v>1.6282284872009833E-2</c:v>
                </c:pt>
                <c:pt idx="1643">
                  <c:v>1.6274993254102865E-2</c:v>
                </c:pt>
                <c:pt idx="1644">
                  <c:v>1.6267767969934399E-2</c:v>
                </c:pt>
                <c:pt idx="1645">
                  <c:v>1.6260609307224283E-2</c:v>
                </c:pt>
                <c:pt idx="1646">
                  <c:v>1.6253517553697361E-2</c:v>
                </c:pt>
                <c:pt idx="1647">
                  <c:v>1.6246492997075979E-2</c:v>
                </c:pt>
                <c:pt idx="1648">
                  <c:v>1.6239912029357359E-2</c:v>
                </c:pt>
                <c:pt idx="1649">
                  <c:v>1.6232646625466696E-2</c:v>
                </c:pt>
                <c:pt idx="1650">
                  <c:v>1.6225825385923487E-2</c:v>
                </c:pt>
                <c:pt idx="1651">
                  <c:v>1.6219072494197684E-2</c:v>
                </c:pt>
                <c:pt idx="1652">
                  <c:v>1.621238823801413E-2</c:v>
                </c:pt>
                <c:pt idx="1653">
                  <c:v>1.6205772905097671E-2</c:v>
                </c:pt>
                <c:pt idx="1654">
                  <c:v>1.6199226783178144E-2</c:v>
                </c:pt>
                <c:pt idx="1655">
                  <c:v>1.619275015998789E-2</c:v>
                </c:pt>
                <c:pt idx="1656">
                  <c:v>1.6186343323254249E-2</c:v>
                </c:pt>
                <c:pt idx="1657">
                  <c:v>1.6180006560709559E-2</c:v>
                </c:pt>
                <c:pt idx="1658">
                  <c:v>1.6173740160083661E-2</c:v>
                </c:pt>
                <c:pt idx="1659">
                  <c:v>1.6167544409108892E-2</c:v>
                </c:pt>
                <c:pt idx="1660">
                  <c:v>1.616141959551759E-2</c:v>
                </c:pt>
                <c:pt idx="1661">
                  <c:v>1.6155366007044591E-2</c:v>
                </c:pt>
                <c:pt idx="1662">
                  <c:v>1.6149383931422234E-2</c:v>
                </c:pt>
                <c:pt idx="1663">
                  <c:v>1.6143473656382856E-2</c:v>
                </c:pt>
                <c:pt idx="1664">
                  <c:v>1.6137635469668787E-2</c:v>
                </c:pt>
                <c:pt idx="1665">
                  <c:v>1.6131869659012366E-2</c:v>
                </c:pt>
                <c:pt idx="1666">
                  <c:v>1.6126176512153423E-2</c:v>
                </c:pt>
                <c:pt idx="1667">
                  <c:v>1.6120556316824297E-2</c:v>
                </c:pt>
                <c:pt idx="1668">
                  <c:v>1.6115009360769816E-2</c:v>
                </c:pt>
                <c:pt idx="1669">
                  <c:v>1.6109512131291224E-2</c:v>
                </c:pt>
                <c:pt idx="1670">
                  <c:v>1.6104136317436624E-2</c:v>
                </c:pt>
                <c:pt idx="1671">
                  <c:v>1.6098810805637576E-2</c:v>
                </c:pt>
                <c:pt idx="1672">
                  <c:v>1.6093559684077496E-2</c:v>
                </c:pt>
                <c:pt idx="1673">
                  <c:v>1.6088383240496218E-2</c:v>
                </c:pt>
                <c:pt idx="1674">
                  <c:v>1.6083281762641066E-2</c:v>
                </c:pt>
                <c:pt idx="1675">
                  <c:v>1.6078255538251873E-2</c:v>
                </c:pt>
                <c:pt idx="1676">
                  <c:v>1.6073304855080961E-2</c:v>
                </c:pt>
                <c:pt idx="1677">
                  <c:v>1.6068430000873157E-2</c:v>
                </c:pt>
                <c:pt idx="1678">
                  <c:v>1.606363126337329E-2</c:v>
                </c:pt>
                <c:pt idx="1679">
                  <c:v>1.605882837835635E-2</c:v>
                </c:pt>
                <c:pt idx="1680">
                  <c:v>1.6054166857846067E-2</c:v>
                </c:pt>
                <c:pt idx="1681">
                  <c:v>1.6049582245170363E-2</c:v>
                </c:pt>
                <c:pt idx="1682">
                  <c:v>1.6045074828060463E-2</c:v>
                </c:pt>
                <c:pt idx="1683">
                  <c:v>1.6040838595165627E-2</c:v>
                </c:pt>
                <c:pt idx="1684">
                  <c:v>1.6036453403355799E-2</c:v>
                </c:pt>
                <c:pt idx="1685">
                  <c:v>1.6032195539876504E-2</c:v>
                </c:pt>
                <c:pt idx="1686">
                  <c:v>1.6028016095136211E-2</c:v>
                </c:pt>
                <c:pt idx="1687">
                  <c:v>1.6023915356887242E-2</c:v>
                </c:pt>
                <c:pt idx="1688">
                  <c:v>1.6019893612896907E-2</c:v>
                </c:pt>
                <c:pt idx="1689">
                  <c:v>1.6015951150920027E-2</c:v>
                </c:pt>
                <c:pt idx="1690">
                  <c:v>1.6012088258721413E-2</c:v>
                </c:pt>
                <c:pt idx="1691">
                  <c:v>1.6008305224065877E-2</c:v>
                </c:pt>
                <c:pt idx="1692">
                  <c:v>1.6003981032576241E-2</c:v>
                </c:pt>
                <c:pt idx="1693">
                  <c:v>1.6000364477760619E-2</c:v>
                </c:pt>
                <c:pt idx="1694">
                  <c:v>1.5996828660717593E-2</c:v>
                </c:pt>
                <c:pt idx="1695">
                  <c:v>1.5993373869204078E-2</c:v>
                </c:pt>
                <c:pt idx="1696">
                  <c:v>1.599000039098215E-2</c:v>
                </c:pt>
                <c:pt idx="1697">
                  <c:v>1.5986708513813876E-2</c:v>
                </c:pt>
                <c:pt idx="1698">
                  <c:v>1.5983498525461329E-2</c:v>
                </c:pt>
                <c:pt idx="1699">
                  <c:v>1.5980370713686586E-2</c:v>
                </c:pt>
                <c:pt idx="1700">
                  <c:v>1.5977469820725176E-2</c:v>
                </c:pt>
                <c:pt idx="1701">
                  <c:v>1.5974362770939415E-2</c:v>
                </c:pt>
                <c:pt idx="1702">
                  <c:v>1.597148321549887E-2</c:v>
                </c:pt>
                <c:pt idx="1703">
                  <c:v>1.5968686987710201E-2</c:v>
                </c:pt>
                <c:pt idx="1704">
                  <c:v>1.5965974375343212E-2</c:v>
                </c:pt>
                <c:pt idx="1705">
                  <c:v>1.5963345666170296E-2</c:v>
                </c:pt>
                <c:pt idx="1706">
                  <c:v>1.5960801147961258E-2</c:v>
                </c:pt>
                <c:pt idx="1707">
                  <c:v>1.5958341108501375E-2</c:v>
                </c:pt>
                <c:pt idx="1708">
                  <c:v>1.5955965835563038E-2</c:v>
                </c:pt>
                <c:pt idx="1709">
                  <c:v>1.5953085770358096E-2</c:v>
                </c:pt>
                <c:pt idx="1710">
                  <c:v>1.5951448706293697E-2</c:v>
                </c:pt>
                <c:pt idx="1711">
                  <c:v>1.5949277071780191E-2</c:v>
                </c:pt>
                <c:pt idx="1712">
                  <c:v>1.5947141622311325E-2</c:v>
                </c:pt>
                <c:pt idx="1713">
                  <c:v>1.5945432690910009E-2</c:v>
                </c:pt>
                <c:pt idx="1714">
                  <c:v>1.5942924354253971E-2</c:v>
                </c:pt>
                <c:pt idx="1715">
                  <c:v>1.594083508722878E-2</c:v>
                </c:pt>
                <c:pt idx="1716">
                  <c:v>1.5938758744466541E-2</c:v>
                </c:pt>
                <c:pt idx="1717">
                  <c:v>1.5936695389769117E-2</c:v>
                </c:pt>
                <c:pt idx="1718">
                  <c:v>1.5934645086930641E-2</c:v>
                </c:pt>
                <c:pt idx="1719">
                  <c:v>1.5932607899752982E-2</c:v>
                </c:pt>
                <c:pt idx="1720">
                  <c:v>1.5930583892027689E-2</c:v>
                </c:pt>
                <c:pt idx="1721">
                  <c:v>1.5928573127559211E-2</c:v>
                </c:pt>
                <c:pt idx="1722">
                  <c:v>1.5926575670136521E-2</c:v>
                </c:pt>
                <c:pt idx="1723">
                  <c:v>1.5924591583569219E-2</c:v>
                </c:pt>
                <c:pt idx="1724">
                  <c:v>1.5922620931646286E-2</c:v>
                </c:pt>
                <c:pt idx="1725">
                  <c:v>1.5920663778169582E-2</c:v>
                </c:pt>
                <c:pt idx="1726">
                  <c:v>1.5917891386776996E-2</c:v>
                </c:pt>
                <c:pt idx="1727">
                  <c:v>1.5915967280844347E-2</c:v>
                </c:pt>
                <c:pt idx="1728">
                  <c:v>1.5914056892091352E-2</c:v>
                </c:pt>
                <c:pt idx="1729">
                  <c:v>1.5912160284312138E-2</c:v>
                </c:pt>
                <c:pt idx="1730">
                  <c:v>1.5910277521313725E-2</c:v>
                </c:pt>
                <c:pt idx="1731">
                  <c:v>1.5907751846409024E-2</c:v>
                </c:pt>
                <c:pt idx="1732">
                  <c:v>1.5905894201408342E-2</c:v>
                </c:pt>
                <c:pt idx="1733">
                  <c:v>1.5904050577020903E-2</c:v>
                </c:pt>
                <c:pt idx="1734">
                  <c:v>1.5902221037032822E-2</c:v>
                </c:pt>
                <c:pt idx="1735">
                  <c:v>1.5901073610869614E-2</c:v>
                </c:pt>
                <c:pt idx="1736">
                  <c:v>1.5899275256279211E-2</c:v>
                </c:pt>
                <c:pt idx="1737">
                  <c:v>1.589749119304916E-2</c:v>
                </c:pt>
                <c:pt idx="1738">
                  <c:v>1.5895721484973594E-2</c:v>
                </c:pt>
                <c:pt idx="1739">
                  <c:v>1.5893966195856955E-2</c:v>
                </c:pt>
                <c:pt idx="1740">
                  <c:v>1.5891997874787123E-2</c:v>
                </c:pt>
                <c:pt idx="1741">
                  <c:v>1.5890270646706561E-2</c:v>
                </c:pt>
                <c:pt idx="1742">
                  <c:v>1.5888071394432934E-2</c:v>
                </c:pt>
                <c:pt idx="1743">
                  <c:v>1.5886860069765696E-2</c:v>
                </c:pt>
                <c:pt idx="1744">
                  <c:v>1.5885408267550305E-2</c:v>
                </c:pt>
                <c:pt idx="1745">
                  <c:v>1.588374083192589E-2</c:v>
                </c:pt>
                <c:pt idx="1746">
                  <c:v>1.5882088261850266E-2</c:v>
                </c:pt>
                <c:pt idx="1747">
                  <c:v>1.5880450621109835E-2</c:v>
                </c:pt>
                <c:pt idx="1748">
                  <c:v>1.5878592566630267E-2</c:v>
                </c:pt>
                <c:pt idx="1749">
                  <c:v>1.5876983965950942E-2</c:v>
                </c:pt>
                <c:pt idx="1750">
                  <c:v>1.5875390480769802E-2</c:v>
                </c:pt>
                <c:pt idx="1751">
                  <c:v>1.587381217489181E-2</c:v>
                </c:pt>
                <c:pt idx="1752">
                  <c:v>1.5872488590456982E-2</c:v>
                </c:pt>
                <c:pt idx="1753">
                  <c:v>1.5870941865520467E-2</c:v>
                </c:pt>
                <c:pt idx="1754">
                  <c:v>1.5869410516514155E-2</c:v>
                </c:pt>
                <c:pt idx="1755">
                  <c:v>1.5867894607227026E-2</c:v>
                </c:pt>
                <c:pt idx="1756">
                  <c:v>1.5866394201468681E-2</c:v>
                </c:pt>
                <c:pt idx="1757">
                  <c:v>1.5864909363033246E-2</c:v>
                </c:pt>
                <c:pt idx="1758">
                  <c:v>1.5863440155714861E-2</c:v>
                </c:pt>
                <c:pt idx="1759">
                  <c:v>1.5861986643317966E-2</c:v>
                </c:pt>
                <c:pt idx="1760">
                  <c:v>1.5860548889634118E-2</c:v>
                </c:pt>
                <c:pt idx="1761">
                  <c:v>1.5858878012632971E-2</c:v>
                </c:pt>
                <c:pt idx="1762">
                  <c:v>1.5857470889566905E-2</c:v>
                </c:pt>
                <c:pt idx="1763">
                  <c:v>1.5856079711346283E-2</c:v>
                </c:pt>
                <c:pt idx="1764">
                  <c:v>1.5854704541768072E-2</c:v>
                </c:pt>
                <c:pt idx="1765">
                  <c:v>1.5853598734934617E-2</c:v>
                </c:pt>
                <c:pt idx="1766">
                  <c:v>1.5852256873326982E-2</c:v>
                </c:pt>
                <c:pt idx="1767">
                  <c:v>1.5850931217024831E-2</c:v>
                </c:pt>
                <c:pt idx="1768">
                  <c:v>1.5849621829827451E-2</c:v>
                </c:pt>
                <c:pt idx="1769">
                  <c:v>1.5848328775536717E-2</c:v>
                </c:pt>
                <c:pt idx="1770">
                  <c:v>1.5846793278416982E-2</c:v>
                </c:pt>
                <c:pt idx="1771">
                  <c:v>1.5845531955640091E-2</c:v>
                </c:pt>
                <c:pt idx="1772">
                  <c:v>1.584428715187336E-2</c:v>
                </c:pt>
                <c:pt idx="1773">
                  <c:v>1.5843583512250292E-2</c:v>
                </c:pt>
                <c:pt idx="1774">
                  <c:v>1.5842110730598415E-2</c:v>
                </c:pt>
                <c:pt idx="1775">
                  <c:v>1.5840917013506789E-2</c:v>
                </c:pt>
                <c:pt idx="1776">
                  <c:v>1.5839740075914245E-2</c:v>
                </c:pt>
                <c:pt idx="1777">
                  <c:v>1.5838579981617491E-2</c:v>
                </c:pt>
                <c:pt idx="1778">
                  <c:v>1.5837274865842039E-2</c:v>
                </c:pt>
                <c:pt idx="1779">
                  <c:v>1.5836151079157684E-2</c:v>
                </c:pt>
                <c:pt idx="1780">
                  <c:v>1.5835044336277117E-2</c:v>
                </c:pt>
                <c:pt idx="1781">
                  <c:v>1.5833954701002205E-2</c:v>
                </c:pt>
                <c:pt idx="1782">
                  <c:v>1.5832882237132233E-2</c:v>
                </c:pt>
                <c:pt idx="1783">
                  <c:v>1.5831005202603228E-2</c:v>
                </c:pt>
                <c:pt idx="1784">
                  <c:v>1.5829963688362661E-2</c:v>
                </c:pt>
                <c:pt idx="1785">
                  <c:v>1.5828939520960348E-2</c:v>
                </c:pt>
                <c:pt idx="1786">
                  <c:v>1.5827932764188115E-2</c:v>
                </c:pt>
                <c:pt idx="1787">
                  <c:v>1.5828896445342418E-2</c:v>
                </c:pt>
                <c:pt idx="1788">
                  <c:v>1.5826811626215055E-2</c:v>
                </c:pt>
                <c:pt idx="1789">
                  <c:v>1.5825861148572658E-2</c:v>
                </c:pt>
                <c:pt idx="1790">
                  <c:v>1.5824928352734666E-2</c:v>
                </c:pt>
                <c:pt idx="1791">
                  <c:v>1.5824013302500373E-2</c:v>
                </c:pt>
                <c:pt idx="1792">
                  <c:v>1.5823148476341864E-2</c:v>
                </c:pt>
                <c:pt idx="1793">
                  <c:v>1.5822275472532621E-2</c:v>
                </c:pt>
                <c:pt idx="1794">
                  <c:v>1.5821420429303901E-2</c:v>
                </c:pt>
                <c:pt idx="1795">
                  <c:v>1.5820175889906234E-2</c:v>
                </c:pt>
                <c:pt idx="1796">
                  <c:v>1.5819764479788889E-2</c:v>
                </c:pt>
                <c:pt idx="1797">
                  <c:v>1.5818963701115518E-2</c:v>
                </c:pt>
                <c:pt idx="1798">
                  <c:v>1.5818181138228526E-2</c:v>
                </c:pt>
                <c:pt idx="1799">
                  <c:v>1.5817416854934374E-2</c:v>
                </c:pt>
                <c:pt idx="1800">
                  <c:v>1.5816670915037023E-2</c:v>
                </c:pt>
                <c:pt idx="1801">
                  <c:v>1.5815943382340436E-2</c:v>
                </c:pt>
                <c:pt idx="1802">
                  <c:v>1.5815234320646077E-2</c:v>
                </c:pt>
                <c:pt idx="1803">
                  <c:v>1.5814543793757907E-2</c:v>
                </c:pt>
                <c:pt idx="1804">
                  <c:v>1.5813871865477391E-2</c:v>
                </c:pt>
                <c:pt idx="1805">
                  <c:v>1.581321859961099E-2</c:v>
                </c:pt>
                <c:pt idx="1806">
                  <c:v>1.5812584059965162E-2</c:v>
                </c:pt>
                <c:pt idx="1807">
                  <c:v>1.5811968310336377E-2</c:v>
                </c:pt>
                <c:pt idx="1808">
                  <c:v>1.5810453641388524E-2</c:v>
                </c:pt>
                <c:pt idx="1809">
                  <c:v>1.5810793436353276E-2</c:v>
                </c:pt>
                <c:pt idx="1810">
                  <c:v>1.5810234439609383E-2</c:v>
                </c:pt>
                <c:pt idx="1811">
                  <c:v>1.580969448809838E-2</c:v>
                </c:pt>
                <c:pt idx="1812">
                  <c:v>1.5809173645631724E-2</c:v>
                </c:pt>
                <c:pt idx="1813">
                  <c:v>1.5808671976005884E-2</c:v>
                </c:pt>
                <c:pt idx="1814">
                  <c:v>1.5808189543027318E-2</c:v>
                </c:pt>
                <c:pt idx="1815">
                  <c:v>1.5807726410502487E-2</c:v>
                </c:pt>
                <c:pt idx="1816">
                  <c:v>1.5807282642235354E-2</c:v>
                </c:pt>
                <c:pt idx="1817">
                  <c:v>1.580685830202988E-2</c:v>
                </c:pt>
                <c:pt idx="1818">
                  <c:v>1.5806453453690028E-2</c:v>
                </c:pt>
                <c:pt idx="1819">
                  <c:v>1.5806068161017262E-2</c:v>
                </c:pt>
                <c:pt idx="1820">
                  <c:v>1.5805702487825535E-2</c:v>
                </c:pt>
                <c:pt idx="1821">
                  <c:v>1.5804385559202831E-2</c:v>
                </c:pt>
                <c:pt idx="1822">
                  <c:v>1.5805030255081065E-2</c:v>
                </c:pt>
                <c:pt idx="1823">
                  <c:v>1.580472382314374E-2</c:v>
                </c:pt>
                <c:pt idx="1824">
                  <c:v>1.5804437265900806E-2</c:v>
                </c:pt>
                <c:pt idx="1825">
                  <c:v>1.5804170647156224E-2</c:v>
                </c:pt>
                <c:pt idx="1826">
                  <c:v>1.580392403072145E-2</c:v>
                </c:pt>
                <c:pt idx="1827">
                  <c:v>1.5803697480397949E-2</c:v>
                </c:pt>
                <c:pt idx="1828">
                  <c:v>1.5803491059989683E-2</c:v>
                </c:pt>
                <c:pt idx="1829">
                  <c:v>1.5802871529510022E-2</c:v>
                </c:pt>
                <c:pt idx="1830">
                  <c:v>1.5802780005078121E-2</c:v>
                </c:pt>
                <c:pt idx="1831">
                  <c:v>1.5802993216325889E-2</c:v>
                </c:pt>
                <c:pt idx="1832">
                  <c:v>1.5802867953645661E-2</c:v>
                </c:pt>
                <c:pt idx="1833">
                  <c:v>1.5802763139912968E-2</c:v>
                </c:pt>
                <c:pt idx="1834">
                  <c:v>1.5801651984897986E-2</c:v>
                </c:pt>
                <c:pt idx="1835">
                  <c:v>1.580124038964887E-2</c:v>
                </c:pt>
                <c:pt idx="1836">
                  <c:v>1.5801191397410035E-2</c:v>
                </c:pt>
                <c:pt idx="1837">
                  <c:v>1.580116308747849E-2</c:v>
                </c:pt>
                <c:pt idx="1838">
                  <c:v>1.5801155523657493E-2</c:v>
                </c:pt>
                <c:pt idx="1839">
                  <c:v>1.5802567258531852E-2</c:v>
                </c:pt>
                <c:pt idx="1840">
                  <c:v>1.5802607374000299E-2</c:v>
                </c:pt>
                <c:pt idx="1841">
                  <c:v>1.5802668448870461E-2</c:v>
                </c:pt>
                <c:pt idx="1842">
                  <c:v>1.58027505469438E-2</c:v>
                </c:pt>
                <c:pt idx="1843">
                  <c:v>1.5802853732031774E-2</c:v>
                </c:pt>
                <c:pt idx="1844">
                  <c:v>1.5802978067945839E-2</c:v>
                </c:pt>
                <c:pt idx="1845">
                  <c:v>1.5803123618479964E-2</c:v>
                </c:pt>
                <c:pt idx="1846">
                  <c:v>1.58032904474531E-2</c:v>
                </c:pt>
                <c:pt idx="1847">
                  <c:v>1.5802393081293272E-2</c:v>
                </c:pt>
                <c:pt idx="1848">
                  <c:v>1.5803688195937249E-2</c:v>
                </c:pt>
                <c:pt idx="1849">
                  <c:v>1.5803919243066178E-2</c:v>
                </c:pt>
                <c:pt idx="1850">
                  <c:v>1.580417182385746E-2</c:v>
                </c:pt>
                <c:pt idx="1851">
                  <c:v>1.5804446002130046E-2</c:v>
                </c:pt>
                <c:pt idx="1852">
                  <c:v>1.5804741841685399E-2</c:v>
                </c:pt>
                <c:pt idx="1853">
                  <c:v>1.5805059406332478E-2</c:v>
                </c:pt>
                <c:pt idx="1854">
                  <c:v>1.580539875988024E-2</c:v>
                </c:pt>
                <c:pt idx="1855">
                  <c:v>1.5805759966140143E-2</c:v>
                </c:pt>
                <c:pt idx="1856">
                  <c:v>1.5806143088913649E-2</c:v>
                </c:pt>
                <c:pt idx="1857">
                  <c:v>1.5806548192019709E-2</c:v>
                </c:pt>
                <c:pt idx="1858">
                  <c:v>1.5806975339259788E-2</c:v>
                </c:pt>
                <c:pt idx="1859">
                  <c:v>1.5807424594450337E-2</c:v>
                </c:pt>
                <c:pt idx="1860">
                  <c:v>1.5807896021390322E-2</c:v>
                </c:pt>
                <c:pt idx="1861">
                  <c:v>1.5808389683898694E-2</c:v>
                </c:pt>
                <c:pt idx="1862">
                  <c:v>1.580890564578441E-2</c:v>
                </c:pt>
                <c:pt idx="1863">
                  <c:v>1.5809443970851433E-2</c:v>
                </c:pt>
                <c:pt idx="1864">
                  <c:v>1.5810004722916216E-2</c:v>
                </c:pt>
                <c:pt idx="1865">
                  <c:v>1.5810587965782719E-2</c:v>
                </c:pt>
                <c:pt idx="1866">
                  <c:v>1.5811193763264897E-2</c:v>
                </c:pt>
                <c:pt idx="1867">
                  <c:v>1.5811822179174206E-2</c:v>
                </c:pt>
                <c:pt idx="1868">
                  <c:v>1.5812473277317107E-2</c:v>
                </c:pt>
                <c:pt idx="1869">
                  <c:v>1.581314712151255E-2</c:v>
                </c:pt>
                <c:pt idx="1870">
                  <c:v>1.5813843775561998E-2</c:v>
                </c:pt>
                <c:pt idx="1871">
                  <c:v>1.5814563303279405E-2</c:v>
                </c:pt>
                <c:pt idx="1872">
                  <c:v>1.5815305768481225E-2</c:v>
                </c:pt>
                <c:pt idx="1873">
                  <c:v>1.5816071234971418E-2</c:v>
                </c:pt>
                <c:pt idx="1874">
                  <c:v>1.5816859766566438E-2</c:v>
                </c:pt>
                <c:pt idx="1875">
                  <c:v>1.5817671427075242E-2</c:v>
                </c:pt>
                <c:pt idx="1876">
                  <c:v>1.5818506280309286E-2</c:v>
                </c:pt>
                <c:pt idx="1877">
                  <c:v>1.5819364390085022E-2</c:v>
                </c:pt>
                <c:pt idx="1878">
                  <c:v>1.5820245820208911E-2</c:v>
                </c:pt>
                <c:pt idx="1879">
                  <c:v>1.5821150634497405E-2</c:v>
                </c:pt>
                <c:pt idx="1880">
                  <c:v>1.5822078896764458E-2</c:v>
                </c:pt>
                <c:pt idx="1881">
                  <c:v>1.5823030670816529E-2</c:v>
                </c:pt>
                <c:pt idx="1882">
                  <c:v>1.5822748585720126E-2</c:v>
                </c:pt>
                <c:pt idx="1883">
                  <c:v>1.5825005009536541E-2</c:v>
                </c:pt>
                <c:pt idx="1884">
                  <c:v>1.582602770183239E-2</c:v>
                </c:pt>
                <c:pt idx="1885">
                  <c:v>1.5827074161169075E-2</c:v>
                </c:pt>
                <c:pt idx="1886">
                  <c:v>1.5828144451363046E-2</c:v>
                </c:pt>
                <c:pt idx="1887">
                  <c:v>1.5827954974058509E-2</c:v>
                </c:pt>
                <c:pt idx="1888">
                  <c:v>1.5829067821431383E-2</c:v>
                </c:pt>
                <c:pt idx="1889">
                  <c:v>1.5830204674252921E-2</c:v>
                </c:pt>
                <c:pt idx="1890">
                  <c:v>1.5831365596323119E-2</c:v>
                </c:pt>
                <c:pt idx="1891">
                  <c:v>1.5833855598613167E-2</c:v>
                </c:pt>
                <c:pt idx="1892">
                  <c:v>1.5835070214026414E-2</c:v>
                </c:pt>
                <c:pt idx="1893">
                  <c:v>1.5836748039049876E-2</c:v>
                </c:pt>
                <c:pt idx="1894">
                  <c:v>1.5837572341324269E-2</c:v>
                </c:pt>
                <c:pt idx="1895">
                  <c:v>1.5837533478635597E-2</c:v>
                </c:pt>
                <c:pt idx="1896">
                  <c:v>1.5840172089358617E-2</c:v>
                </c:pt>
                <c:pt idx="1897">
                  <c:v>1.5841508730691234E-2</c:v>
                </c:pt>
                <c:pt idx="1898">
                  <c:v>1.5842869968651085E-2</c:v>
                </c:pt>
                <c:pt idx="1899">
                  <c:v>1.5844255867062118E-2</c:v>
                </c:pt>
                <c:pt idx="1900">
                  <c:v>1.5845666489735788E-2</c:v>
                </c:pt>
                <c:pt idx="1901">
                  <c:v>1.5847101900486049E-2</c:v>
                </c:pt>
                <c:pt idx="1902">
                  <c:v>1.5848562163131852E-2</c:v>
                </c:pt>
                <c:pt idx="1903">
                  <c:v>1.5850047341492146E-2</c:v>
                </c:pt>
                <c:pt idx="1904">
                  <c:v>1.5851557499378388E-2</c:v>
                </c:pt>
                <c:pt idx="1905">
                  <c:v>1.5853092700614524E-2</c:v>
                </c:pt>
                <c:pt idx="1906">
                  <c:v>1.585465300901201E-2</c:v>
                </c:pt>
                <c:pt idx="1907">
                  <c:v>1.5856238488389796E-2</c:v>
                </c:pt>
                <c:pt idx="1908">
                  <c:v>1.5856450774395809E-2</c:v>
                </c:pt>
                <c:pt idx="1909">
                  <c:v>1.5859485215364566E-2</c:v>
                </c:pt>
                <c:pt idx="1910">
                  <c:v>1.5861146590589459E-2</c:v>
                </c:pt>
                <c:pt idx="1911">
                  <c:v>1.586283339207295E-2</c:v>
                </c:pt>
                <c:pt idx="1912">
                  <c:v>1.5864545683626496E-2</c:v>
                </c:pt>
                <c:pt idx="1913">
                  <c:v>1.5866283529069047E-2</c:v>
                </c:pt>
                <c:pt idx="1914">
                  <c:v>1.5868046992224549E-2</c:v>
                </c:pt>
                <c:pt idx="1915">
                  <c:v>1.5869836136904458E-2</c:v>
                </c:pt>
                <c:pt idx="1916">
                  <c:v>1.587165102693272E-2</c:v>
                </c:pt>
                <c:pt idx="1917">
                  <c:v>1.5873491726128286E-2</c:v>
                </c:pt>
                <c:pt idx="1918">
                  <c:v>1.5875358298315101E-2</c:v>
                </c:pt>
                <c:pt idx="1919">
                  <c:v>1.5877250807304621E-2</c:v>
                </c:pt>
                <c:pt idx="1920">
                  <c:v>1.5879169316923292E-2</c:v>
                </c:pt>
                <c:pt idx="1921">
                  <c:v>1.5881113890990062E-2</c:v>
                </c:pt>
                <c:pt idx="1922">
                  <c:v>1.588308459332638E-2</c:v>
                </c:pt>
                <c:pt idx="1923">
                  <c:v>1.5885081487751196E-2</c:v>
                </c:pt>
                <c:pt idx="1924">
                  <c:v>1.5887104638090954E-2</c:v>
                </c:pt>
                <c:pt idx="1925">
                  <c:v>1.5889154108154613E-2</c:v>
                </c:pt>
                <c:pt idx="1926">
                  <c:v>1.5891229961778608E-2</c:v>
                </c:pt>
                <c:pt idx="1927">
                  <c:v>1.5893332262776894E-2</c:v>
                </c:pt>
                <c:pt idx="1928">
                  <c:v>1.5895461074973416E-2</c:v>
                </c:pt>
                <c:pt idx="1929">
                  <c:v>1.5898123776194595E-2</c:v>
                </c:pt>
                <c:pt idx="1930">
                  <c:v>1.5899798488249461E-2</c:v>
                </c:pt>
                <c:pt idx="1931">
                  <c:v>1.5902007216974379E-2</c:v>
                </c:pt>
                <c:pt idx="1932">
                  <c:v>1.5904242712185823E-2</c:v>
                </c:pt>
                <c:pt idx="1933">
                  <c:v>1.5906505037712737E-2</c:v>
                </c:pt>
                <c:pt idx="1934">
                  <c:v>1.5908794257369074E-2</c:v>
                </c:pt>
                <c:pt idx="1935">
                  <c:v>1.5911110434991271E-2</c:v>
                </c:pt>
                <c:pt idx="1936">
                  <c:v>1.591345363439578E-2</c:v>
                </c:pt>
                <c:pt idx="1937">
                  <c:v>1.5915823919404049E-2</c:v>
                </c:pt>
                <c:pt idx="1938">
                  <c:v>1.5918221353847517E-2</c:v>
                </c:pt>
                <c:pt idx="1939">
                  <c:v>1.5918537622372813E-2</c:v>
                </c:pt>
                <c:pt idx="1940">
                  <c:v>1.5920981302139925E-2</c:v>
                </c:pt>
                <c:pt idx="1941">
                  <c:v>1.5923452299683647E-2</c:v>
                </c:pt>
                <c:pt idx="1942">
                  <c:v>1.5925950678810086E-2</c:v>
                </c:pt>
                <c:pt idx="1943">
                  <c:v>1.593061800141099E-2</c:v>
                </c:pt>
                <c:pt idx="1944">
                  <c:v>1.5933717669072551E-2</c:v>
                </c:pt>
                <c:pt idx="1945">
                  <c:v>1.5935768940348871E-2</c:v>
                </c:pt>
                <c:pt idx="1946">
                  <c:v>1.593838586796098E-2</c:v>
                </c:pt>
                <c:pt idx="1947">
                  <c:v>1.5939398953565265E-2</c:v>
                </c:pt>
                <c:pt idx="1948">
                  <c:v>1.5943702958601258E-2</c:v>
                </c:pt>
                <c:pt idx="1949">
                  <c:v>1.5946403249284813E-2</c:v>
                </c:pt>
                <c:pt idx="1950">
                  <c:v>1.5949131455313403E-2</c:v>
                </c:pt>
                <c:pt idx="1951">
                  <c:v>1.595188764051847E-2</c:v>
                </c:pt>
                <c:pt idx="1952">
                  <c:v>1.5954671868723957E-2</c:v>
                </c:pt>
                <c:pt idx="1953">
                  <c:v>1.5957484203761307E-2</c:v>
                </c:pt>
                <c:pt idx="1954">
                  <c:v>1.5960324709456963E-2</c:v>
                </c:pt>
                <c:pt idx="1955">
                  <c:v>1.5963193449642366E-2</c:v>
                </c:pt>
                <c:pt idx="1956">
                  <c:v>1.5966090488143958E-2</c:v>
                </c:pt>
                <c:pt idx="1957">
                  <c:v>1.5969015888790683E-2</c:v>
                </c:pt>
                <c:pt idx="1958">
                  <c:v>1.5971969715416479E-2</c:v>
                </c:pt>
                <c:pt idx="1959">
                  <c:v>1.5974952031850287E-2</c:v>
                </c:pt>
                <c:pt idx="1960">
                  <c:v>1.5977962901918552E-2</c:v>
                </c:pt>
                <c:pt idx="1961">
                  <c:v>1.598100238945771E-2</c:v>
                </c:pt>
                <c:pt idx="1962">
                  <c:v>1.5984070558294206E-2</c:v>
                </c:pt>
                <c:pt idx="1963">
                  <c:v>1.5987167472261976E-2</c:v>
                </c:pt>
                <c:pt idx="1964">
                  <c:v>1.5990293195189964E-2</c:v>
                </c:pt>
                <c:pt idx="1965">
                  <c:v>1.5993447790914606E-2</c:v>
                </c:pt>
                <c:pt idx="1966">
                  <c:v>1.5996631323259847E-2</c:v>
                </c:pt>
                <c:pt idx="1967">
                  <c:v>1.5999843856064622E-2</c:v>
                </c:pt>
                <c:pt idx="1968">
                  <c:v>1.6003085453160371E-2</c:v>
                </c:pt>
                <c:pt idx="1969">
                  <c:v>1.6004581108000605E-2</c:v>
                </c:pt>
                <c:pt idx="1970">
                  <c:v>1.600964293383883E-2</c:v>
                </c:pt>
                <c:pt idx="1971">
                  <c:v>1.6012940819370991E-2</c:v>
                </c:pt>
                <c:pt idx="1972">
                  <c:v>1.6016238332963173E-2</c:v>
                </c:pt>
                <c:pt idx="1973">
                  <c:v>1.6019525720940009E-2</c:v>
                </c:pt>
                <c:pt idx="1974">
                  <c:v>1.6022797481727302E-2</c:v>
                </c:pt>
                <c:pt idx="1975">
                  <c:v>1.6026053257498785E-2</c:v>
                </c:pt>
                <c:pt idx="1976">
                  <c:v>1.6029292996915523E-2</c:v>
                </c:pt>
                <c:pt idx="1977">
                  <c:v>1.6032516648633588E-2</c:v>
                </c:pt>
                <c:pt idx="1978">
                  <c:v>1.6035724161301557E-2</c:v>
                </c:pt>
                <c:pt idx="1979">
                  <c:v>1.6038915483585492E-2</c:v>
                </c:pt>
                <c:pt idx="1980">
                  <c:v>1.6042090564136469E-2</c:v>
                </c:pt>
                <c:pt idx="1981">
                  <c:v>1.6046412298786762E-2</c:v>
                </c:pt>
                <c:pt idx="1982">
                  <c:v>1.604664986082123E-2</c:v>
                </c:pt>
                <c:pt idx="1983">
                  <c:v>1.605151784195985E-2</c:v>
                </c:pt>
                <c:pt idx="1984">
                  <c:v>1.60546274421422E-2</c:v>
                </c:pt>
                <c:pt idx="1985">
                  <c:v>1.6057720543869447E-2</c:v>
                </c:pt>
                <c:pt idx="1986">
                  <c:v>1.6061811407597822E-2</c:v>
                </c:pt>
                <c:pt idx="1987">
                  <c:v>1.6063717636964472E-2</c:v>
                </c:pt>
                <c:pt idx="1988">
                  <c:v>1.6066759610935257E-2</c:v>
                </c:pt>
                <c:pt idx="1989">
                  <c:v>1.6069784878130721E-2</c:v>
                </c:pt>
                <c:pt idx="1990">
                  <c:v>1.6072793387208711E-2</c:v>
                </c:pt>
                <c:pt idx="1991">
                  <c:v>1.6074071796746851E-2</c:v>
                </c:pt>
                <c:pt idx="1992">
                  <c:v>1.6077049861915604E-2</c:v>
                </c:pt>
                <c:pt idx="1993">
                  <c:v>1.6080011028136401E-2</c:v>
                </c:pt>
                <c:pt idx="1994">
                  <c:v>1.6085226499112926E-2</c:v>
                </c:pt>
                <c:pt idx="1995">
                  <c:v>1.6087582763904915E-2</c:v>
                </c:pt>
                <c:pt idx="1996">
                  <c:v>1.6090489646115987E-2</c:v>
                </c:pt>
                <c:pt idx="1997">
                  <c:v>1.6093379410822221E-2</c:v>
                </c:pt>
                <c:pt idx="1998">
                  <c:v>1.6097885761815228E-2</c:v>
                </c:pt>
                <c:pt idx="1999">
                  <c:v>1.6099107382361883E-2</c:v>
                </c:pt>
                <c:pt idx="2000">
                  <c:v>1.610194548650842E-2</c:v>
                </c:pt>
                <c:pt idx="2001">
                  <c:v>1.6104766267786653E-2</c:v>
                </c:pt>
                <c:pt idx="2002">
                  <c:v>1.6107569674857009E-2</c:v>
                </c:pt>
                <c:pt idx="2003">
                  <c:v>1.611035565637475E-2</c:v>
                </c:pt>
                <c:pt idx="2004">
                  <c:v>1.6113124161000299E-2</c:v>
                </c:pt>
                <c:pt idx="2005">
                  <c:v>1.6115875137396658E-2</c:v>
                </c:pt>
                <c:pt idx="2006">
                  <c:v>1.611860853422167E-2</c:v>
                </c:pt>
                <c:pt idx="2007">
                  <c:v>1.6121324300128023E-2</c:v>
                </c:pt>
                <c:pt idx="2008">
                  <c:v>1.6124022383783871E-2</c:v>
                </c:pt>
                <c:pt idx="2009">
                  <c:v>1.6126702733841904E-2</c:v>
                </c:pt>
                <c:pt idx="2010">
                  <c:v>1.6129365298967701E-2</c:v>
                </c:pt>
                <c:pt idx="2011">
                  <c:v>1.6132010027813948E-2</c:v>
                </c:pt>
                <c:pt idx="2012">
                  <c:v>1.6135184264472469E-2</c:v>
                </c:pt>
                <c:pt idx="2013">
                  <c:v>1.6137245771319794E-2</c:v>
                </c:pt>
                <c:pt idx="2014">
                  <c:v>1.6139836683295081E-2</c:v>
                </c:pt>
                <c:pt idx="2015">
                  <c:v>1.6142409553635086E-2</c:v>
                </c:pt>
                <c:pt idx="2016">
                  <c:v>1.6144964330992495E-2</c:v>
                </c:pt>
                <c:pt idx="2017">
                  <c:v>1.6147500964030306E-2</c:v>
                </c:pt>
                <c:pt idx="2018">
                  <c:v>1.6150019401414105E-2</c:v>
                </c:pt>
                <c:pt idx="2019">
                  <c:v>1.6152519591791415E-2</c:v>
                </c:pt>
                <c:pt idx="2020">
                  <c:v>1.6155001483832976E-2</c:v>
                </c:pt>
                <c:pt idx="2021">
                  <c:v>1.6155854297564037E-2</c:v>
                </c:pt>
                <c:pt idx="2022">
                  <c:v>1.6159910167532487E-2</c:v>
                </c:pt>
                <c:pt idx="2023">
                  <c:v>1.6162336856513863E-2</c:v>
                </c:pt>
                <c:pt idx="2024">
                  <c:v>1.616474504179086E-2</c:v>
                </c:pt>
                <c:pt idx="2025">
                  <c:v>1.6168198264519391E-2</c:v>
                </c:pt>
                <c:pt idx="2026">
                  <c:v>1.6169505695886311E-2</c:v>
                </c:pt>
                <c:pt idx="2027">
                  <c:v>1.6171858062020456E-2</c:v>
                </c:pt>
                <c:pt idx="2028">
                  <c:v>1.6174191719097068E-2</c:v>
                </c:pt>
                <c:pt idx="2029">
                  <c:v>1.6176506615771417E-2</c:v>
                </c:pt>
                <c:pt idx="2030">
                  <c:v>1.617880270070908E-2</c:v>
                </c:pt>
                <c:pt idx="2031">
                  <c:v>1.6181079922562749E-2</c:v>
                </c:pt>
                <c:pt idx="2032">
                  <c:v>1.6183338229997995E-2</c:v>
                </c:pt>
                <c:pt idx="2033">
                  <c:v>1.6185577571672671E-2</c:v>
                </c:pt>
                <c:pt idx="2034">
                  <c:v>1.6187797896249769E-2</c:v>
                </c:pt>
                <c:pt idx="2035">
                  <c:v>1.6189999152389715E-2</c:v>
                </c:pt>
                <c:pt idx="2036">
                  <c:v>1.6192181288750353E-2</c:v>
                </c:pt>
                <c:pt idx="2037">
                  <c:v>1.6194344253992108E-2</c:v>
                </c:pt>
                <c:pt idx="2038">
                  <c:v>1.6197400846537629E-2</c:v>
                </c:pt>
                <c:pt idx="2039">
                  <c:v>1.6199517039611307E-2</c:v>
                </c:pt>
                <c:pt idx="2040">
                  <c:v>1.6201613885552059E-2</c:v>
                </c:pt>
                <c:pt idx="2041">
                  <c:v>1.620369133300999E-2</c:v>
                </c:pt>
                <c:pt idx="2042">
                  <c:v>1.6205749330655838E-2</c:v>
                </c:pt>
                <c:pt idx="2043">
                  <c:v>1.6206261656776442E-2</c:v>
                </c:pt>
                <c:pt idx="2044">
                  <c:v>1.6208284529579991E-2</c:v>
                </c:pt>
                <c:pt idx="2045">
                  <c:v>1.6210287812162667E-2</c:v>
                </c:pt>
                <c:pt idx="2046">
                  <c:v>1.6212271453196956E-2</c:v>
                </c:pt>
                <c:pt idx="2047">
                  <c:v>1.6215745774767028E-2</c:v>
                </c:pt>
                <c:pt idx="2048">
                  <c:v>1.6217685995396348E-2</c:v>
                </c:pt>
                <c:pt idx="2049">
                  <c:v>1.6219606406833963E-2</c:v>
                </c:pt>
                <c:pt idx="2050">
                  <c:v>1.622150695774803E-2</c:v>
                </c:pt>
                <c:pt idx="2051">
                  <c:v>1.622338759679897E-2</c:v>
                </c:pt>
                <c:pt idx="2052">
                  <c:v>1.6224751612865518E-2</c:v>
                </c:pt>
                <c:pt idx="2053">
                  <c:v>1.6227116231915417E-2</c:v>
                </c:pt>
                <c:pt idx="2054">
                  <c:v>1.6228415576160948E-2</c:v>
                </c:pt>
                <c:pt idx="2055">
                  <c:v>1.6230217414498149E-2</c:v>
                </c:pt>
                <c:pt idx="2056">
                  <c:v>1.6232490317211246E-2</c:v>
                </c:pt>
                <c:pt idx="2057">
                  <c:v>1.623425040696003E-2</c:v>
                </c:pt>
                <c:pt idx="2058">
                  <c:v>1.6235990225476383E-2</c:v>
                </c:pt>
                <c:pt idx="2059">
                  <c:v>1.6237709721423303E-2</c:v>
                </c:pt>
                <c:pt idx="2060">
                  <c:v>1.6238923119606952E-2</c:v>
                </c:pt>
                <c:pt idx="2061">
                  <c:v>1.6240603203966586E-2</c:v>
                </c:pt>
                <c:pt idx="2062">
                  <c:v>1.6242262816326125E-2</c:v>
                </c:pt>
                <c:pt idx="2063">
                  <c:v>1.6243901905347968E-2</c:v>
                </c:pt>
                <c:pt idx="2064">
                  <c:v>1.6246000565756952E-2</c:v>
                </c:pt>
                <c:pt idx="2065">
                  <c:v>1.6247597048181919E-2</c:v>
                </c:pt>
                <c:pt idx="2066">
                  <c:v>1.6249172848673304E-2</c:v>
                </c:pt>
                <c:pt idx="2067">
                  <c:v>1.6250727915891525E-2</c:v>
                </c:pt>
                <c:pt idx="2068">
                  <c:v>1.6252262198502163E-2</c:v>
                </c:pt>
                <c:pt idx="2069">
                  <c:v>1.625377564516306E-2</c:v>
                </c:pt>
                <c:pt idx="2070">
                  <c:v>1.6255268204539798E-2</c:v>
                </c:pt>
                <c:pt idx="2071">
                  <c:v>1.6256739825297954E-2</c:v>
                </c:pt>
                <c:pt idx="2072">
                  <c:v>1.6258190456100531E-2</c:v>
                </c:pt>
                <c:pt idx="2073">
                  <c:v>1.625915271833378E-2</c:v>
                </c:pt>
                <c:pt idx="2074">
                  <c:v>1.6260562662551159E-2</c:v>
                </c:pt>
                <c:pt idx="2075">
                  <c:v>1.6261951467414271E-2</c:v>
                </c:pt>
                <c:pt idx="2076">
                  <c:v>1.6263319081593508E-2</c:v>
                </c:pt>
                <c:pt idx="2077">
                  <c:v>1.6265126963956378E-2</c:v>
                </c:pt>
                <c:pt idx="2078">
                  <c:v>1.6266450576940754E-2</c:v>
                </c:pt>
                <c:pt idx="2079">
                  <c:v>1.6267752840613135E-2</c:v>
                </c:pt>
                <c:pt idx="2080">
                  <c:v>1.6269033703636523E-2</c:v>
                </c:pt>
                <c:pt idx="2081">
                  <c:v>1.6270293114676496E-2</c:v>
                </c:pt>
                <c:pt idx="2082">
                  <c:v>1.6271076887567126E-2</c:v>
                </c:pt>
                <c:pt idx="2083">
                  <c:v>1.6272294729602343E-2</c:v>
                </c:pt>
                <c:pt idx="2084">
                  <c:v>1.6273490970279525E-2</c:v>
                </c:pt>
                <c:pt idx="2085">
                  <c:v>1.6275564736644155E-2</c:v>
                </c:pt>
                <c:pt idx="2086">
                  <c:v>1.6276266593324994E-2</c:v>
                </c:pt>
                <c:pt idx="2087">
                  <c:v>1.6277396214395227E-2</c:v>
                </c:pt>
                <c:pt idx="2088">
                  <c:v>1.6278504024133361E-2</c:v>
                </c:pt>
                <c:pt idx="2089">
                  <c:v>1.6279589971199826E-2</c:v>
                </c:pt>
                <c:pt idx="2090">
                  <c:v>1.6280804217090758E-2</c:v>
                </c:pt>
                <c:pt idx="2091">
                  <c:v>1.6281843142712419E-2</c:v>
                </c:pt>
                <c:pt idx="2092">
                  <c:v>1.6282860044328235E-2</c:v>
                </c:pt>
                <c:pt idx="2093">
                  <c:v>1.6283854870598628E-2</c:v>
                </c:pt>
                <c:pt idx="2094">
                  <c:v>1.6284827570189182E-2</c:v>
                </c:pt>
                <c:pt idx="2095">
                  <c:v>1.6284909568144837E-2</c:v>
                </c:pt>
                <c:pt idx="2096">
                  <c:v>1.6285840960159382E-2</c:v>
                </c:pt>
                <c:pt idx="2097">
                  <c:v>1.6286750080833298E-2</c:v>
                </c:pt>
                <c:pt idx="2098">
                  <c:v>1.628763687883936E-2</c:v>
                </c:pt>
                <c:pt idx="2099">
                  <c:v>1.6291067869415699E-2</c:v>
                </c:pt>
                <c:pt idx="2100">
                  <c:v>1.6290196232741118E-2</c:v>
                </c:pt>
                <c:pt idx="2101">
                  <c:v>1.629101260821415E-2</c:v>
                </c:pt>
                <c:pt idx="2102">
                  <c:v>1.6291806446337126E-2</c:v>
                </c:pt>
                <c:pt idx="2103">
                  <c:v>1.6292156033257399E-2</c:v>
                </c:pt>
                <c:pt idx="2104">
                  <c:v>1.6293955509391334E-2</c:v>
                </c:pt>
                <c:pt idx="2105">
                  <c:v>1.6294673340675747E-2</c:v>
                </c:pt>
                <c:pt idx="2106">
                  <c:v>1.6295368409907918E-2</c:v>
                </c:pt>
                <c:pt idx="2107">
                  <c:v>1.6294796189137064E-2</c:v>
                </c:pt>
                <c:pt idx="2108">
                  <c:v>1.6296690056884777E-2</c:v>
                </c:pt>
                <c:pt idx="2109">
                  <c:v>1.6297316531959094E-2</c:v>
                </c:pt>
                <c:pt idx="2110">
                  <c:v>1.6297920039645419E-2</c:v>
                </c:pt>
                <c:pt idx="2111">
                  <c:v>1.629850052860482E-2</c:v>
                </c:pt>
                <c:pt idx="2112">
                  <c:v>1.6299057947500861E-2</c:v>
                </c:pt>
                <c:pt idx="2113">
                  <c:v>1.6299592245004602E-2</c:v>
                </c:pt>
                <c:pt idx="2114">
                  <c:v>1.6300103369777108E-2</c:v>
                </c:pt>
                <c:pt idx="2115">
                  <c:v>1.6300591270481946E-2</c:v>
                </c:pt>
                <c:pt idx="2116">
                  <c:v>1.6301055895792671E-2</c:v>
                </c:pt>
                <c:pt idx="2117">
                  <c:v>1.6301497194367853E-2</c:v>
                </c:pt>
                <c:pt idx="2118">
                  <c:v>1.6301915114876053E-2</c:v>
                </c:pt>
                <c:pt idx="2119">
                  <c:v>1.6302309605978338E-2</c:v>
                </c:pt>
                <c:pt idx="2120">
                  <c:v>1.6302680616348264E-2</c:v>
                </c:pt>
                <c:pt idx="2121">
                  <c:v>1.6303028094649397E-2</c:v>
                </c:pt>
                <c:pt idx="2122">
                  <c:v>1.6303351989545301E-2</c:v>
                </c:pt>
                <c:pt idx="2123">
                  <c:v>1.6303652249707035E-2</c:v>
                </c:pt>
                <c:pt idx="2124">
                  <c:v>1.6303928823795666E-2</c:v>
                </c:pt>
                <c:pt idx="2125">
                  <c:v>1.6304181660484751E-2</c:v>
                </c:pt>
                <c:pt idx="2126">
                  <c:v>1.6304410708432859E-2</c:v>
                </c:pt>
                <c:pt idx="2127">
                  <c:v>1.6304615916311049E-2</c:v>
                </c:pt>
                <c:pt idx="2128">
                  <c:v>1.6304797232795376E-2</c:v>
                </c:pt>
                <c:pt idx="2129">
                  <c:v>1.6304954606536914E-2</c:v>
                </c:pt>
                <c:pt idx="2130">
                  <c:v>1.6305087986214217E-2</c:v>
                </c:pt>
                <c:pt idx="2131">
                  <c:v>1.6305197320488352E-2</c:v>
                </c:pt>
                <c:pt idx="2132">
                  <c:v>1.6305282558035372E-2</c:v>
                </c:pt>
                <c:pt idx="2133">
                  <c:v>1.6305343647518844E-2</c:v>
                </c:pt>
                <c:pt idx="2134">
                  <c:v>1.6305380537602332E-2</c:v>
                </c:pt>
                <c:pt idx="2135">
                  <c:v>1.6305393176961891E-2</c:v>
                </c:pt>
                <c:pt idx="2136">
                  <c:v>1.6305381514261086E-2</c:v>
                </c:pt>
                <c:pt idx="2137">
                  <c:v>1.6305345498168478E-2</c:v>
                </c:pt>
                <c:pt idx="2138">
                  <c:v>1.6305285077357623E-2</c:v>
                </c:pt>
                <c:pt idx="2139">
                  <c:v>1.6305200200492087E-2</c:v>
                </c:pt>
                <c:pt idx="2140">
                  <c:v>1.6305090816242929E-2</c:v>
                </c:pt>
                <c:pt idx="2141">
                  <c:v>1.6304956873276211E-2</c:v>
                </c:pt>
                <c:pt idx="2142">
                  <c:v>1.6303731092062179E-2</c:v>
                </c:pt>
                <c:pt idx="2143">
                  <c:v>1.6304615105886822E-2</c:v>
                </c:pt>
                <c:pt idx="2144">
                  <c:v>1.6304407178796276E-2</c:v>
                </c:pt>
                <c:pt idx="2145">
                  <c:v>1.6304174487669909E-2</c:v>
                </c:pt>
                <c:pt idx="2146">
                  <c:v>1.6302871123290121E-2</c:v>
                </c:pt>
                <c:pt idx="2147">
                  <c:v>1.6302246980805433E-2</c:v>
                </c:pt>
                <c:pt idx="2148">
                  <c:v>1.630194687907625E-2</c:v>
                </c:pt>
                <c:pt idx="2149">
                  <c:v>1.6301621827168003E-2</c:v>
                </c:pt>
                <c:pt idx="2150">
                  <c:v>1.6301271773767452E-2</c:v>
                </c:pt>
                <c:pt idx="2151">
                  <c:v>1.6302255421701273E-2</c:v>
                </c:pt>
                <c:pt idx="2152">
                  <c:v>1.6301847945093817E-2</c:v>
                </c:pt>
                <c:pt idx="2153">
                  <c:v>1.6301750934882137E-2</c:v>
                </c:pt>
                <c:pt idx="2154">
                  <c:v>1.6300957416542916E-2</c:v>
                </c:pt>
                <c:pt idx="2155">
                  <c:v>1.6300474261941589E-2</c:v>
                </c:pt>
                <c:pt idx="2156">
                  <c:v>1.6299965778683589E-2</c:v>
                </c:pt>
                <c:pt idx="2157">
                  <c:v>1.6299431915442475E-2</c:v>
                </c:pt>
                <c:pt idx="2158">
                  <c:v>1.6298872620889304E-2</c:v>
                </c:pt>
                <c:pt idx="2159">
                  <c:v>1.6298287843692638E-2</c:v>
                </c:pt>
                <c:pt idx="2160">
                  <c:v>1.6297677532533528E-2</c:v>
                </c:pt>
                <c:pt idx="2161">
                  <c:v>1.6297041636080534E-2</c:v>
                </c:pt>
                <c:pt idx="2162">
                  <c:v>1.6296380103004715E-2</c:v>
                </c:pt>
                <c:pt idx="2163">
                  <c:v>1.6295692881979629E-2</c:v>
                </c:pt>
                <c:pt idx="2164">
                  <c:v>1.6294979921686326E-2</c:v>
                </c:pt>
                <c:pt idx="2165">
                  <c:v>1.6294241170783375E-2</c:v>
                </c:pt>
                <c:pt idx="2166">
                  <c:v>1.6293476577956822E-2</c:v>
                </c:pt>
                <c:pt idx="2167">
                  <c:v>1.6292686091872732E-2</c:v>
                </c:pt>
                <c:pt idx="2168">
                  <c:v>1.6291869661214653E-2</c:v>
                </c:pt>
                <c:pt idx="2169">
                  <c:v>1.6291027234648647E-2</c:v>
                </c:pt>
                <c:pt idx="2170">
                  <c:v>1.6290158760848272E-2</c:v>
                </c:pt>
                <c:pt idx="2171">
                  <c:v>1.6289264188494579E-2</c:v>
                </c:pt>
                <c:pt idx="2172">
                  <c:v>1.6288343466258626E-2</c:v>
                </c:pt>
                <c:pt idx="2173">
                  <c:v>1.6287396542811472E-2</c:v>
                </c:pt>
                <c:pt idx="2174">
                  <c:v>1.6286423366836666E-2</c:v>
                </c:pt>
                <c:pt idx="2175">
                  <c:v>1.6285423887007766E-2</c:v>
                </c:pt>
                <c:pt idx="2176">
                  <c:v>1.628439805199583E-2</c:v>
                </c:pt>
                <c:pt idx="2177">
                  <c:v>1.6283345810476912E-2</c:v>
                </c:pt>
                <c:pt idx="2178">
                  <c:v>1.6282267111132065E-2</c:v>
                </c:pt>
                <c:pt idx="2179">
                  <c:v>1.6281161902634844E-2</c:v>
                </c:pt>
                <c:pt idx="2180">
                  <c:v>1.6280030133661305E-2</c:v>
                </c:pt>
                <c:pt idx="2181">
                  <c:v>1.6278022741557211E-2</c:v>
                </c:pt>
                <c:pt idx="2182">
                  <c:v>1.6277686708989492E-2</c:v>
                </c:pt>
                <c:pt idx="2183">
                  <c:v>1.6276474950650821E-2</c:v>
                </c:pt>
                <c:pt idx="2184">
                  <c:v>1.6275236426540052E-2</c:v>
                </c:pt>
                <c:pt idx="2185">
                  <c:v>1.6273971085338235E-2</c:v>
                </c:pt>
                <c:pt idx="2186">
                  <c:v>1.6272678875723923E-2</c:v>
                </c:pt>
                <c:pt idx="2187">
                  <c:v>1.6271359746375669E-2</c:v>
                </c:pt>
                <c:pt idx="2188">
                  <c:v>1.6270013645969528E-2</c:v>
                </c:pt>
                <c:pt idx="2189">
                  <c:v>1.6268640523184053E-2</c:v>
                </c:pt>
                <c:pt idx="2190">
                  <c:v>1.6267240326700294E-2</c:v>
                </c:pt>
                <c:pt idx="2191">
                  <c:v>1.6265813005191809E-2</c:v>
                </c:pt>
                <c:pt idx="2192">
                  <c:v>1.6264358507344645E-2</c:v>
                </c:pt>
                <c:pt idx="2193">
                  <c:v>1.6262876781837354E-2</c:v>
                </c:pt>
                <c:pt idx="2194">
                  <c:v>1.6261367777338498E-2</c:v>
                </c:pt>
                <c:pt idx="2195">
                  <c:v>1.6259831442536621E-2</c:v>
                </c:pt>
                <c:pt idx="2196">
                  <c:v>1.6258267726112774E-2</c:v>
                </c:pt>
                <c:pt idx="2197">
                  <c:v>1.6256676576748008E-2</c:v>
                </c:pt>
                <c:pt idx="2198">
                  <c:v>1.6255057943118378E-2</c:v>
                </c:pt>
                <c:pt idx="2199">
                  <c:v>1.6252423625909364E-2</c:v>
                </c:pt>
                <c:pt idx="2200">
                  <c:v>1.6250758068066289E-2</c:v>
                </c:pt>
                <c:pt idx="2201">
                  <c:v>1.6249064891624379E-2</c:v>
                </c:pt>
                <c:pt idx="2202">
                  <c:v>1.6247344045261829E-2</c:v>
                </c:pt>
                <c:pt idx="2203">
                  <c:v>1.6246550714841546E-2</c:v>
                </c:pt>
                <c:pt idx="2204">
                  <c:v>1.6245002361885016E-2</c:v>
                </c:pt>
                <c:pt idx="2205">
                  <c:v>1.6242953637525537E-2</c:v>
                </c:pt>
                <c:pt idx="2206">
                  <c:v>1.6241113282307318E-2</c:v>
                </c:pt>
                <c:pt idx="2207">
                  <c:v>1.623855375981087E-2</c:v>
                </c:pt>
                <c:pt idx="2208">
                  <c:v>1.6237348682165698E-2</c:v>
                </c:pt>
                <c:pt idx="2209">
                  <c:v>1.6235424334606896E-2</c:v>
                </c:pt>
                <c:pt idx="2210">
                  <c:v>1.6233471886965833E-2</c:v>
                </c:pt>
                <c:pt idx="2211">
                  <c:v>1.6231491287931055E-2</c:v>
                </c:pt>
                <c:pt idx="2212">
                  <c:v>1.6229482486181113E-2</c:v>
                </c:pt>
                <c:pt idx="2213">
                  <c:v>1.6227445430402054E-2</c:v>
                </c:pt>
                <c:pt idx="2214">
                  <c:v>1.6225380069277429E-2</c:v>
                </c:pt>
                <c:pt idx="2215">
                  <c:v>1.6223286351490784E-2</c:v>
                </c:pt>
                <c:pt idx="2216">
                  <c:v>1.6221164225730667E-2</c:v>
                </c:pt>
                <c:pt idx="2217">
                  <c:v>1.6219013640675628E-2</c:v>
                </c:pt>
                <c:pt idx="2218">
                  <c:v>1.6216834545016712E-2</c:v>
                </c:pt>
                <c:pt idx="2219">
                  <c:v>1.6214626887437467E-2</c:v>
                </c:pt>
                <c:pt idx="2220">
                  <c:v>1.6211782023741468E-2</c:v>
                </c:pt>
                <c:pt idx="2221">
                  <c:v>1.6210125681259679E-2</c:v>
                </c:pt>
                <c:pt idx="2222">
                  <c:v>1.6207832030033231E-2</c:v>
                </c:pt>
                <c:pt idx="2223">
                  <c:v>1.6205509611628144E-2</c:v>
                </c:pt>
                <c:pt idx="2224">
                  <c:v>1.6203158374732962E-2</c:v>
                </c:pt>
                <c:pt idx="2225">
                  <c:v>1.6200778268041227E-2</c:v>
                </c:pt>
                <c:pt idx="2226">
                  <c:v>1.6198369240231492E-2</c:v>
                </c:pt>
                <c:pt idx="2227">
                  <c:v>1.6195931239994799E-2</c:v>
                </c:pt>
                <c:pt idx="2228">
                  <c:v>1.6193464216019693E-2</c:v>
                </c:pt>
                <c:pt idx="2229">
                  <c:v>1.6190968116989723E-2</c:v>
                </c:pt>
                <c:pt idx="2230">
                  <c:v>1.6188442891600929E-2</c:v>
                </c:pt>
                <c:pt idx="2231">
                  <c:v>1.6185888488534361E-2</c:v>
                </c:pt>
                <c:pt idx="2232">
                  <c:v>1.6183304856481062E-2</c:v>
                </c:pt>
                <c:pt idx="2233">
                  <c:v>1.6180691944137071E-2</c:v>
                </c:pt>
                <c:pt idx="2234">
                  <c:v>1.6178049700180941E-2</c:v>
                </c:pt>
                <c:pt idx="2235">
                  <c:v>1.617537807330871E-2</c:v>
                </c:pt>
                <c:pt idx="2236">
                  <c:v>1.6172677012208925E-2</c:v>
                </c:pt>
                <c:pt idx="2237">
                  <c:v>1.6169946465575125E-2</c:v>
                </c:pt>
                <c:pt idx="2238">
                  <c:v>1.6167186382090859E-2</c:v>
                </c:pt>
                <c:pt idx="2239">
                  <c:v>1.6164396710454665E-2</c:v>
                </c:pt>
                <c:pt idx="2240">
                  <c:v>1.6161577399352589E-2</c:v>
                </c:pt>
                <c:pt idx="2241">
                  <c:v>1.6158884583522045E-2</c:v>
                </c:pt>
                <c:pt idx="2242">
                  <c:v>1.6155849653522458E-2</c:v>
                </c:pt>
                <c:pt idx="2243">
                  <c:v>1.6152941116176489E-2</c:v>
                </c:pt>
                <c:pt idx="2244">
                  <c:v>1.6150002734138802E-2</c:v>
                </c:pt>
                <c:pt idx="2245">
                  <c:v>1.6147034456090448E-2</c:v>
                </c:pt>
                <c:pt idx="2246">
                  <c:v>1.6144036230732461E-2</c:v>
                </c:pt>
                <c:pt idx="2247">
                  <c:v>1.6141008006758384E-2</c:v>
                </c:pt>
                <c:pt idx="2248">
                  <c:v>1.6137949732861756E-2</c:v>
                </c:pt>
                <c:pt idx="2249">
                  <c:v>1.6134861357728625E-2</c:v>
                </c:pt>
                <c:pt idx="2250">
                  <c:v>1.6131742830060025E-2</c:v>
                </c:pt>
                <c:pt idx="2251">
                  <c:v>1.6128058431195452E-2</c:v>
                </c:pt>
                <c:pt idx="2252">
                  <c:v>1.6124888672237284E-2</c:v>
                </c:pt>
                <c:pt idx="2253">
                  <c:v>1.6121688626797224E-2</c:v>
                </c:pt>
                <c:pt idx="2254">
                  <c:v>1.6118458243570593E-2</c:v>
                </c:pt>
                <c:pt idx="2255">
                  <c:v>1.6115820222320148E-2</c:v>
                </c:pt>
                <c:pt idx="2256">
                  <c:v>1.6112395587686845E-2</c:v>
                </c:pt>
                <c:pt idx="2257">
                  <c:v>1.6109064555719088E-2</c:v>
                </c:pt>
                <c:pt idx="2258">
                  <c:v>1.6105702960784174E-2</c:v>
                </c:pt>
                <c:pt idx="2259">
                  <c:v>1.6101965116896145E-2</c:v>
                </c:pt>
                <c:pt idx="2260">
                  <c:v>1.6098887876769552E-2</c:v>
                </c:pt>
                <c:pt idx="2261">
                  <c:v>1.6095434285091914E-2</c:v>
                </c:pt>
                <c:pt idx="2262">
                  <c:v>1.6091949925231275E-2</c:v>
                </c:pt>
                <c:pt idx="2263">
                  <c:v>1.6088434745881175E-2</c:v>
                </c:pt>
                <c:pt idx="2264">
                  <c:v>1.6084888695745148E-2</c:v>
                </c:pt>
                <c:pt idx="2265">
                  <c:v>1.6081311723519232E-2</c:v>
                </c:pt>
                <c:pt idx="2266">
                  <c:v>1.6077703777901964E-2</c:v>
                </c:pt>
                <c:pt idx="2267">
                  <c:v>1.6074064807594379E-2</c:v>
                </c:pt>
                <c:pt idx="2268">
                  <c:v>1.6070394761292517E-2</c:v>
                </c:pt>
                <c:pt idx="2269">
                  <c:v>1.6066693587707404E-2</c:v>
                </c:pt>
                <c:pt idx="2270">
                  <c:v>1.6062961235527584E-2</c:v>
                </c:pt>
                <c:pt idx="2271">
                  <c:v>1.6059197653451596E-2</c:v>
                </c:pt>
                <c:pt idx="2272">
                  <c:v>1.6055402790192963E-2</c:v>
                </c:pt>
                <c:pt idx="2273">
                  <c:v>1.6051576594445227E-2</c:v>
                </c:pt>
                <c:pt idx="2274">
                  <c:v>1.6047719014909423E-2</c:v>
                </c:pt>
                <c:pt idx="2275">
                  <c:v>1.6043830000289083E-2</c:v>
                </c:pt>
                <c:pt idx="2276">
                  <c:v>1.6039909499285243E-2</c:v>
                </c:pt>
                <c:pt idx="2277">
                  <c:v>1.6035957460603933E-2</c:v>
                </c:pt>
                <c:pt idx="2278">
                  <c:v>1.6031973832943691E-2</c:v>
                </c:pt>
                <c:pt idx="2279">
                  <c:v>1.6027958565010547E-2</c:v>
                </c:pt>
                <c:pt idx="2280">
                  <c:v>1.6023911605510532E-2</c:v>
                </c:pt>
                <c:pt idx="2281">
                  <c:v>1.6019645656108875E-2</c:v>
                </c:pt>
                <c:pt idx="2282">
                  <c:v>1.6015722406611532E-2</c:v>
                </c:pt>
                <c:pt idx="2283">
                  <c:v>1.6011580064627107E-2</c:v>
                </c:pt>
                <c:pt idx="2284">
                  <c:v>1.6007405825887444E-2</c:v>
                </c:pt>
                <c:pt idx="2285">
                  <c:v>1.6003199639101073E-2</c:v>
                </c:pt>
                <c:pt idx="2286">
                  <c:v>1.5998961452976523E-2</c:v>
                </c:pt>
                <c:pt idx="2287">
                  <c:v>1.5994691216217327E-2</c:v>
                </c:pt>
                <c:pt idx="2288">
                  <c:v>1.5990388877527018E-2</c:v>
                </c:pt>
                <c:pt idx="2289">
                  <c:v>1.5986054385616622E-2</c:v>
                </c:pt>
                <c:pt idx="2290">
                  <c:v>1.5981687689189672E-2</c:v>
                </c:pt>
                <c:pt idx="2291">
                  <c:v>1.5977288736959694E-2</c:v>
                </c:pt>
                <c:pt idx="2292">
                  <c:v>1.5972857477627722E-2</c:v>
                </c:pt>
                <c:pt idx="2293">
                  <c:v>1.5968457850292772E-2</c:v>
                </c:pt>
                <c:pt idx="2294">
                  <c:v>1.5963807609136488E-2</c:v>
                </c:pt>
                <c:pt idx="2295">
                  <c:v>1.595936934412262E-2</c:v>
                </c:pt>
                <c:pt idx="2296">
                  <c:v>1.5954808343477955E-2</c:v>
                </c:pt>
                <c:pt idx="2297">
                  <c:v>1.5950214779278937E-2</c:v>
                </c:pt>
                <c:pt idx="2298">
                  <c:v>1.5944944157451475E-2</c:v>
                </c:pt>
                <c:pt idx="2299">
                  <c:v>1.5940244733517059E-2</c:v>
                </c:pt>
                <c:pt idx="2300">
                  <c:v>1.5935551042403861E-2</c:v>
                </c:pt>
                <c:pt idx="2301">
                  <c:v>1.5930824580304738E-2</c:v>
                </c:pt>
                <c:pt idx="2302">
                  <c:v>1.5926065295929107E-2</c:v>
                </c:pt>
                <c:pt idx="2303">
                  <c:v>1.592127313798896E-2</c:v>
                </c:pt>
                <c:pt idx="2304">
                  <c:v>1.5916448055201447E-2</c:v>
                </c:pt>
                <c:pt idx="2305">
                  <c:v>1.5911589996278567E-2</c:v>
                </c:pt>
                <c:pt idx="2306">
                  <c:v>1.5906698909932307E-2</c:v>
                </c:pt>
                <c:pt idx="2307">
                  <c:v>1.5901774744879821E-2</c:v>
                </c:pt>
                <c:pt idx="2308">
                  <c:v>1.5896817449830524E-2</c:v>
                </c:pt>
                <c:pt idx="2309">
                  <c:v>1.5891826973506728E-2</c:v>
                </c:pt>
                <c:pt idx="2310">
                  <c:v>1.5886791743720541E-2</c:v>
                </c:pt>
                <c:pt idx="2311">
                  <c:v>1.5881732145774929E-2</c:v>
                </c:pt>
                <c:pt idx="2312">
                  <c:v>1.5876655944021149E-2</c:v>
                </c:pt>
                <c:pt idx="2313">
                  <c:v>1.5871532229739912E-2</c:v>
                </c:pt>
                <c:pt idx="2314">
                  <c:v>1.5863436321984281E-2</c:v>
                </c:pt>
                <c:pt idx="2315">
                  <c:v>1.5861184436810293E-2</c:v>
                </c:pt>
                <c:pt idx="2316">
                  <c:v>1.5853711040647731E-2</c:v>
                </c:pt>
                <c:pt idx="2317">
                  <c:v>1.5848438855811931E-2</c:v>
                </c:pt>
                <c:pt idx="2318">
                  <c:v>1.5843133006168419E-2</c:v>
                </c:pt>
                <c:pt idx="2319">
                  <c:v>1.5837793440444652E-2</c:v>
                </c:pt>
                <c:pt idx="2320">
                  <c:v>1.5832458791574133E-2</c:v>
                </c:pt>
                <c:pt idx="2321">
                  <c:v>1.5827054297311349E-2</c:v>
                </c:pt>
                <c:pt idx="2322">
                  <c:v>1.582161593819098E-2</c:v>
                </c:pt>
                <c:pt idx="2323">
                  <c:v>1.5816143662939375E-2</c:v>
                </c:pt>
                <c:pt idx="2324">
                  <c:v>1.5810588075740407E-2</c:v>
                </c:pt>
                <c:pt idx="2325">
                  <c:v>1.5805045136631411E-2</c:v>
                </c:pt>
                <c:pt idx="2326">
                  <c:v>1.5799468122477695E-2</c:v>
                </c:pt>
                <c:pt idx="2327">
                  <c:v>1.5793856982004147E-2</c:v>
                </c:pt>
                <c:pt idx="2328">
                  <c:v>1.5788211663938224E-2</c:v>
                </c:pt>
                <c:pt idx="2329">
                  <c:v>1.5782532116997088E-2</c:v>
                </c:pt>
                <c:pt idx="2330">
                  <c:v>1.5776818289905618E-2</c:v>
                </c:pt>
                <c:pt idx="2331">
                  <c:v>1.5771070131393863E-2</c:v>
                </c:pt>
                <c:pt idx="2332">
                  <c:v>1.5765287590173812E-2</c:v>
                </c:pt>
                <c:pt idx="2333">
                  <c:v>1.5759544241922718E-2</c:v>
                </c:pt>
                <c:pt idx="2334">
                  <c:v>1.5753695504897358E-2</c:v>
                </c:pt>
                <c:pt idx="2335">
                  <c:v>1.5747812236419634E-2</c:v>
                </c:pt>
                <c:pt idx="2336">
                  <c:v>1.5741894385221222E-2</c:v>
                </c:pt>
                <c:pt idx="2337">
                  <c:v>1.5735857348931081E-2</c:v>
                </c:pt>
                <c:pt idx="2338">
                  <c:v>1.5729867434727728E-2</c:v>
                </c:pt>
                <c:pt idx="2339">
                  <c:v>1.5723842778905765E-2</c:v>
                </c:pt>
                <c:pt idx="2340">
                  <c:v>1.571778333019265E-2</c:v>
                </c:pt>
                <c:pt idx="2341">
                  <c:v>1.5711689037310694E-2</c:v>
                </c:pt>
                <c:pt idx="2342">
                  <c:v>1.5705658169547831E-2</c:v>
                </c:pt>
                <c:pt idx="2343">
                  <c:v>1.5699496803653012E-2</c:v>
                </c:pt>
                <c:pt idx="2344">
                  <c:v>1.5693300444858949E-2</c:v>
                </c:pt>
                <c:pt idx="2345">
                  <c:v>1.5686855487187235E-2</c:v>
                </c:pt>
                <c:pt idx="2346">
                  <c:v>1.5680693115914694E-2</c:v>
                </c:pt>
                <c:pt idx="2347">
                  <c:v>1.5674388681342882E-2</c:v>
                </c:pt>
                <c:pt idx="2348">
                  <c:v>1.566804904371254E-2</c:v>
                </c:pt>
                <c:pt idx="2349">
                  <c:v>1.5661674151753707E-2</c:v>
                </c:pt>
                <c:pt idx="2350">
                  <c:v>1.5654345326612109E-2</c:v>
                </c:pt>
                <c:pt idx="2351">
                  <c:v>1.5647894717030136E-2</c:v>
                </c:pt>
                <c:pt idx="2352">
                  <c:v>1.5641408691989215E-2</c:v>
                </c:pt>
                <c:pt idx="2353">
                  <c:v>1.5634887200229694E-2</c:v>
                </c:pt>
                <c:pt idx="2354">
                  <c:v>1.5628330190473893E-2</c:v>
                </c:pt>
                <c:pt idx="2355">
                  <c:v>1.5622142151043532E-2</c:v>
                </c:pt>
                <c:pt idx="2356">
                  <c:v>1.5615522457655802E-2</c:v>
                </c:pt>
                <c:pt idx="2357">
                  <c:v>1.560886710773606E-2</c:v>
                </c:pt>
                <c:pt idx="2358">
                  <c:v>1.5602176050025309E-2</c:v>
                </c:pt>
                <c:pt idx="2359">
                  <c:v>1.5594421835008936E-2</c:v>
                </c:pt>
                <c:pt idx="2360">
                  <c:v>1.558823938332499E-2</c:v>
                </c:pt>
                <c:pt idx="2361">
                  <c:v>1.5581432312224652E-2</c:v>
                </c:pt>
                <c:pt idx="2362">
                  <c:v>1.5574589313017372E-2</c:v>
                </c:pt>
                <c:pt idx="2363">
                  <c:v>1.5567710334446089E-2</c:v>
                </c:pt>
                <c:pt idx="2364">
                  <c:v>1.5558651054127515E-2</c:v>
                </c:pt>
                <c:pt idx="2365">
                  <c:v>1.5551686760768013E-2</c:v>
                </c:pt>
                <c:pt idx="2366">
                  <c:v>1.5544686314522826E-2</c:v>
                </c:pt>
                <c:pt idx="2367">
                  <c:v>1.5536812479399968E-2</c:v>
                </c:pt>
                <c:pt idx="2368">
                  <c:v>1.5530576758339409E-2</c:v>
                </c:pt>
                <c:pt idx="2369">
                  <c:v>1.5523467545878189E-2</c:v>
                </c:pt>
                <c:pt idx="2370">
                  <c:v>1.5516321975492797E-2</c:v>
                </c:pt>
                <c:pt idx="2371">
                  <c:v>1.5509139995921739E-2</c:v>
                </c:pt>
                <c:pt idx="2372">
                  <c:v>1.5501921555911014E-2</c:v>
                </c:pt>
                <c:pt idx="2373">
                  <c:v>1.5494666604204121E-2</c:v>
                </c:pt>
                <c:pt idx="2374">
                  <c:v>1.548737508953707E-2</c:v>
                </c:pt>
                <c:pt idx="2375">
                  <c:v>1.5480046960660854E-2</c:v>
                </c:pt>
                <c:pt idx="2376">
                  <c:v>1.547268216631148E-2</c:v>
                </c:pt>
                <c:pt idx="2377">
                  <c:v>1.5465280655237446E-2</c:v>
                </c:pt>
                <c:pt idx="2378">
                  <c:v>1.5457842376184749E-2</c:v>
                </c:pt>
                <c:pt idx="2379">
                  <c:v>1.5450367277894395E-2</c:v>
                </c:pt>
                <c:pt idx="2380">
                  <c:v>1.5443480482435488E-2</c:v>
                </c:pt>
                <c:pt idx="2381">
                  <c:v>1.543530641860219E-2</c:v>
                </c:pt>
                <c:pt idx="2382">
                  <c:v>1.5427720555082347E-2</c:v>
                </c:pt>
                <c:pt idx="2383">
                  <c:v>1.5420097667313837E-2</c:v>
                </c:pt>
                <c:pt idx="2384">
                  <c:v>1.5412437704050153E-2</c:v>
                </c:pt>
                <c:pt idx="2385">
                  <c:v>1.5404740614032297E-2</c:v>
                </c:pt>
                <c:pt idx="2386">
                  <c:v>1.5397006346003772E-2</c:v>
                </c:pt>
                <c:pt idx="2387">
                  <c:v>1.5389234848725564E-2</c:v>
                </c:pt>
                <c:pt idx="2388">
                  <c:v>1.5381426070941173E-2</c:v>
                </c:pt>
                <c:pt idx="2389">
                  <c:v>1.5373579961401596E-2</c:v>
                </c:pt>
                <c:pt idx="2390">
                  <c:v>1.5365696468857826E-2</c:v>
                </c:pt>
                <c:pt idx="2391">
                  <c:v>1.5357775542063357E-2</c:v>
                </c:pt>
                <c:pt idx="2392">
                  <c:v>1.5349817129766685E-2</c:v>
                </c:pt>
                <c:pt idx="2393">
                  <c:v>1.5342563161957324E-2</c:v>
                </c:pt>
                <c:pt idx="2394">
                  <c:v>1.5333787643680707E-2</c:v>
                </c:pt>
                <c:pt idx="2395">
                  <c:v>1.5325716467395889E-2</c:v>
                </c:pt>
                <c:pt idx="2396">
                  <c:v>1.5317607600620342E-2</c:v>
                </c:pt>
                <c:pt idx="2397">
                  <c:v>1.5309460992115054E-2</c:v>
                </c:pt>
                <c:pt idx="2398">
                  <c:v>1.5301276590631019E-2</c:v>
                </c:pt>
                <c:pt idx="2399">
                  <c:v>1.529305434492173E-2</c:v>
                </c:pt>
                <c:pt idx="2400">
                  <c:v>1.5284794203745677E-2</c:v>
                </c:pt>
                <c:pt idx="2401">
                  <c:v>1.527201106397018E-2</c:v>
                </c:pt>
                <c:pt idx="2402">
                  <c:v>1.5267241581785499E-2</c:v>
                </c:pt>
                <c:pt idx="2403">
                  <c:v>1.5259785894984335E-2</c:v>
                </c:pt>
                <c:pt idx="2404">
                  <c:v>1.5251373659508627E-2</c:v>
                </c:pt>
                <c:pt idx="2405">
                  <c:v>1.5242923272353603E-2</c:v>
                </c:pt>
                <c:pt idx="2406">
                  <c:v>1.5235296048431931E-2</c:v>
                </c:pt>
                <c:pt idx="2407">
                  <c:v>1.5227068106001987E-2</c:v>
                </c:pt>
                <c:pt idx="2408">
                  <c:v>1.5218515362360106E-2</c:v>
                </c:pt>
                <c:pt idx="2409">
                  <c:v>1.5209924282384117E-2</c:v>
                </c:pt>
                <c:pt idx="2410">
                  <c:v>1.5201294814832154E-2</c:v>
                </c:pt>
                <c:pt idx="2411">
                  <c:v>1.519141689472564E-2</c:v>
                </c:pt>
                <c:pt idx="2412">
                  <c:v>1.5182698011110551E-2</c:v>
                </c:pt>
                <c:pt idx="2413">
                  <c:v>1.5173940565901545E-2</c:v>
                </c:pt>
                <c:pt idx="2414">
                  <c:v>1.5165144507869599E-2</c:v>
                </c:pt>
                <c:pt idx="2415">
                  <c:v>1.5156309785773203E-2</c:v>
                </c:pt>
                <c:pt idx="2416">
                  <c:v>1.5147436348383336E-2</c:v>
                </c:pt>
                <c:pt idx="2417">
                  <c:v>1.5138524144458487E-2</c:v>
                </c:pt>
                <c:pt idx="2418">
                  <c:v>1.5129573122762141E-2</c:v>
                </c:pt>
                <c:pt idx="2419">
                  <c:v>1.5121566557043357E-2</c:v>
                </c:pt>
                <c:pt idx="2420">
                  <c:v>1.5111554421153861E-2</c:v>
                </c:pt>
                <c:pt idx="2421">
                  <c:v>1.5102486638766399E-2</c:v>
                </c:pt>
                <c:pt idx="2422">
                  <c:v>1.5093379833681364E-2</c:v>
                </c:pt>
                <c:pt idx="2423">
                  <c:v>1.5084233954667237E-2</c:v>
                </c:pt>
                <c:pt idx="2424">
                  <c:v>1.5075048950497494E-2</c:v>
                </c:pt>
                <c:pt idx="2425">
                  <c:v>1.5065824769938119E-2</c:v>
                </c:pt>
                <c:pt idx="2426">
                  <c:v>1.505656136176009E-2</c:v>
                </c:pt>
                <c:pt idx="2427">
                  <c:v>1.5047258674736885E-2</c:v>
                </c:pt>
                <c:pt idx="2428">
                  <c:v>1.5037916657634487E-2</c:v>
                </c:pt>
                <c:pt idx="2429">
                  <c:v>1.502853525922887E-2</c:v>
                </c:pt>
                <c:pt idx="2430">
                  <c:v>1.501911442829601E-2</c:v>
                </c:pt>
                <c:pt idx="2431">
                  <c:v>1.5009654113601889E-2</c:v>
                </c:pt>
                <c:pt idx="2432">
                  <c:v>1.5000154263924981E-2</c:v>
                </c:pt>
                <c:pt idx="2433">
                  <c:v>1.499061482804126E-2</c:v>
                </c:pt>
                <c:pt idx="2434">
                  <c:v>1.4981035754726701E-2</c:v>
                </c:pt>
                <c:pt idx="2435">
                  <c:v>1.4971416992749786E-2</c:v>
                </c:pt>
                <c:pt idx="2436">
                  <c:v>1.496175849088649E-2</c:v>
                </c:pt>
                <c:pt idx="2437">
                  <c:v>1.4952060197925277E-2</c:v>
                </c:pt>
                <c:pt idx="2438">
                  <c:v>1.4942322062639624E-2</c:v>
                </c:pt>
                <c:pt idx="2439">
                  <c:v>1.4932544033795514E-2</c:v>
                </c:pt>
                <c:pt idx="2440">
                  <c:v>1.4922726060186409E-2</c:v>
                </c:pt>
                <c:pt idx="2441">
                  <c:v>1.4912868090588283E-2</c:v>
                </c:pt>
                <c:pt idx="2442">
                  <c:v>1.4902970073777111E-2</c:v>
                </c:pt>
                <c:pt idx="2443">
                  <c:v>1.4893031958533864E-2</c:v>
                </c:pt>
                <c:pt idx="2444">
                  <c:v>1.4883053693637016E-2</c:v>
                </c:pt>
                <c:pt idx="2445">
                  <c:v>1.4873035227880027E-2</c:v>
                </c:pt>
                <c:pt idx="2446">
                  <c:v>1.4862976510033876E-2</c:v>
                </c:pt>
                <c:pt idx="2447">
                  <c:v>1.4852877488887029E-2</c:v>
                </c:pt>
                <c:pt idx="2448">
                  <c:v>1.4842738113220455E-2</c:v>
                </c:pt>
                <c:pt idx="2449">
                  <c:v>1.4832558331817625E-2</c:v>
                </c:pt>
                <c:pt idx="2450">
                  <c:v>1.4822338093467002E-2</c:v>
                </c:pt>
                <c:pt idx="2451">
                  <c:v>1.4812077346949559E-2</c:v>
                </c:pt>
                <c:pt idx="2452">
                  <c:v>1.4801776041058756E-2</c:v>
                </c:pt>
                <c:pt idx="2453">
                  <c:v>1.4791434124573066E-2</c:v>
                </c:pt>
                <c:pt idx="2454">
                  <c:v>1.4782375974848116E-2</c:v>
                </c:pt>
                <c:pt idx="2455">
                  <c:v>1.4770628254975882E-2</c:v>
                </c:pt>
                <c:pt idx="2456">
                  <c:v>1.4760164199441317E-2</c:v>
                </c:pt>
                <c:pt idx="2457">
                  <c:v>1.4749659328470721E-2</c:v>
                </c:pt>
                <c:pt idx="2458">
                  <c:v>1.4740478182478806E-2</c:v>
                </c:pt>
                <c:pt idx="2459">
                  <c:v>1.4730359163045595E-2</c:v>
                </c:pt>
                <c:pt idx="2460">
                  <c:v>1.4719744995386514E-2</c:v>
                </c:pt>
                <c:pt idx="2461">
                  <c:v>1.4709089827532764E-2</c:v>
                </c:pt>
                <c:pt idx="2462">
                  <c:v>1.4698393608268174E-2</c:v>
                </c:pt>
                <c:pt idx="2463">
                  <c:v>1.4685770110706986E-2</c:v>
                </c:pt>
                <c:pt idx="2464">
                  <c:v>1.4674978097816149E-2</c:v>
                </c:pt>
                <c:pt idx="2465">
                  <c:v>1.4663665701470728E-2</c:v>
                </c:pt>
                <c:pt idx="2466">
                  <c:v>1.4653270345525438E-2</c:v>
                </c:pt>
                <c:pt idx="2467">
                  <c:v>1.4642354503719979E-2</c:v>
                </c:pt>
                <c:pt idx="2468">
                  <c:v>1.463139728319407E-2</c:v>
                </c:pt>
                <c:pt idx="2469">
                  <c:v>1.4620398632751164E-2</c:v>
                </c:pt>
                <c:pt idx="2470">
                  <c:v>1.4609358501192216E-2</c:v>
                </c:pt>
                <c:pt idx="2471">
                  <c:v>1.459827683730569E-2</c:v>
                </c:pt>
                <c:pt idx="2472">
                  <c:v>1.4587153589900037E-2</c:v>
                </c:pt>
                <c:pt idx="2473">
                  <c:v>1.4575988707771215E-2</c:v>
                </c:pt>
                <c:pt idx="2474">
                  <c:v>1.456478213971768E-2</c:v>
                </c:pt>
                <c:pt idx="2475">
                  <c:v>1.4553533834542887E-2</c:v>
                </c:pt>
                <c:pt idx="2476">
                  <c:v>1.4542243741047789E-2</c:v>
                </c:pt>
                <c:pt idx="2477">
                  <c:v>1.4530911808033342E-2</c:v>
                </c:pt>
                <c:pt idx="2478">
                  <c:v>1.4519537984300501E-2</c:v>
                </c:pt>
                <c:pt idx="2479">
                  <c:v>1.4508122218662711E-2</c:v>
                </c:pt>
                <c:pt idx="2480">
                  <c:v>1.4496664459913433E-2</c:v>
                </c:pt>
                <c:pt idx="2481">
                  <c:v>1.4485164656863614E-2</c:v>
                </c:pt>
                <c:pt idx="2482">
                  <c:v>1.4473622758314209E-2</c:v>
                </c:pt>
                <c:pt idx="2483">
                  <c:v>1.4462038713076164E-2</c:v>
                </c:pt>
                <c:pt idx="2484">
                  <c:v>1.4450412469955431E-2</c:v>
                </c:pt>
                <c:pt idx="2485">
                  <c:v>1.443874397776046E-2</c:v>
                </c:pt>
                <c:pt idx="2486">
                  <c:v>1.4427033185294702E-2</c:v>
                </c:pt>
                <c:pt idx="2487">
                  <c:v>1.4415280041371603E-2</c:v>
                </c:pt>
                <c:pt idx="2488">
                  <c:v>1.4403456169025386E-2</c:v>
                </c:pt>
                <c:pt idx="2489">
                  <c:v>1.439143820131189E-2</c:v>
                </c:pt>
                <c:pt idx="2490">
                  <c:v>1.4379224114464961E-2</c:v>
                </c:pt>
                <c:pt idx="2491">
                  <c:v>1.4366828285873878E-2</c:v>
                </c:pt>
                <c:pt idx="2492">
                  <c:v>1.4354265120910537E-2</c:v>
                </c:pt>
                <c:pt idx="2493">
                  <c:v>1.434347873635603E-2</c:v>
                </c:pt>
                <c:pt idx="2494">
                  <c:v>1.4329027828791918E-2</c:v>
                </c:pt>
                <c:pt idx="2495">
                  <c:v>1.431644436527324E-2</c:v>
                </c:pt>
                <c:pt idx="2496">
                  <c:v>1.4303884459073157E-2</c:v>
                </c:pt>
                <c:pt idx="2497">
                  <c:v>1.4291348186895314E-2</c:v>
                </c:pt>
                <c:pt idx="2498">
                  <c:v>1.4278835625465836E-2</c:v>
                </c:pt>
                <c:pt idx="2499">
                  <c:v>1.4266346851495859E-2</c:v>
                </c:pt>
                <c:pt idx="2500">
                  <c:v>1.4253881941694024E-2</c:v>
                </c:pt>
                <c:pt idx="2501">
                  <c:v>1.4241440972781461E-2</c:v>
                </c:pt>
                <c:pt idx="2502">
                  <c:v>1.4229024021469305E-2</c:v>
                </c:pt>
                <c:pt idx="2503">
                  <c:v>1.4216631164473692E-2</c:v>
                </c:pt>
                <c:pt idx="2504">
                  <c:v>1.4204262478508256E-2</c:v>
                </c:pt>
                <c:pt idx="2505">
                  <c:v>1.4191918040276641E-2</c:v>
                </c:pt>
                <c:pt idx="2506">
                  <c:v>1.4179597926504972E-2</c:v>
                </c:pt>
                <c:pt idx="2507">
                  <c:v>1.4167302213901889E-2</c:v>
                </c:pt>
                <c:pt idx="2508">
                  <c:v>1.4155030979178529E-2</c:v>
                </c:pt>
                <c:pt idx="2509">
                  <c:v>1.4142784299048528E-2</c:v>
                </c:pt>
                <c:pt idx="2510">
                  <c:v>1.4130562250228018E-2</c:v>
                </c:pt>
                <c:pt idx="2511">
                  <c:v>1.412014222809512E-2</c:v>
                </c:pt>
                <c:pt idx="2512">
                  <c:v>1.4107965774032147E-2</c:v>
                </c:pt>
                <c:pt idx="2513">
                  <c:v>1.4095814160826824E-2</c:v>
                </c:pt>
                <c:pt idx="2514">
                  <c:v>1.4083687465184685E-2</c:v>
                </c:pt>
                <c:pt idx="2515">
                  <c:v>1.4069237181660362E-2</c:v>
                </c:pt>
                <c:pt idx="2516">
                  <c:v>1.4057751510600514E-2</c:v>
                </c:pt>
                <c:pt idx="2517">
                  <c:v>1.4045704028858297E-2</c:v>
                </c:pt>
                <c:pt idx="2518">
                  <c:v>1.4033681792119668E-2</c:v>
                </c:pt>
                <c:pt idx="2519">
                  <c:v>1.4023430435289268E-2</c:v>
                </c:pt>
                <c:pt idx="2520">
                  <c:v>1.4009713360480236E-2</c:v>
                </c:pt>
                <c:pt idx="2521">
                  <c:v>1.3997767319004206E-2</c:v>
                </c:pt>
                <c:pt idx="2522">
                  <c:v>1.3985846829373816E-2</c:v>
                </c:pt>
                <c:pt idx="2523">
                  <c:v>1.3973951968295206E-2</c:v>
                </c:pt>
                <c:pt idx="2524">
                  <c:v>1.3962082812484511E-2</c:v>
                </c:pt>
                <c:pt idx="2525">
                  <c:v>1.3950239438647871E-2</c:v>
                </c:pt>
                <c:pt idx="2526">
                  <c:v>1.3938421923496425E-2</c:v>
                </c:pt>
                <c:pt idx="2527">
                  <c:v>1.3926630343736313E-2</c:v>
                </c:pt>
                <c:pt idx="2528">
                  <c:v>1.3914864776086167E-2</c:v>
                </c:pt>
                <c:pt idx="2529">
                  <c:v>1.3903125297247132E-2</c:v>
                </c:pt>
                <c:pt idx="2530">
                  <c:v>1.3891411983930346E-2</c:v>
                </c:pt>
                <c:pt idx="2531">
                  <c:v>1.3879724912844449E-2</c:v>
                </c:pt>
                <c:pt idx="2532">
                  <c:v>1.3868064160703075E-2</c:v>
                </c:pt>
                <c:pt idx="2533">
                  <c:v>1.3856429804212367E-2</c:v>
                </c:pt>
                <c:pt idx="2534">
                  <c:v>1.3844821920078465E-2</c:v>
                </c:pt>
                <c:pt idx="2535">
                  <c:v>1.3833240585017503E-2</c:v>
                </c:pt>
                <c:pt idx="2536">
                  <c:v>1.3821685875730627E-2</c:v>
                </c:pt>
                <c:pt idx="2537">
                  <c:v>1.3810157868928974E-2</c:v>
                </c:pt>
                <c:pt idx="2538">
                  <c:v>1.3798656641321183E-2</c:v>
                </c:pt>
                <c:pt idx="2539">
                  <c:v>1.3787182269618392E-2</c:v>
                </c:pt>
                <c:pt idx="2540">
                  <c:v>1.3775734830524244E-2</c:v>
                </c:pt>
                <c:pt idx="2541">
                  <c:v>1.3765965818192843E-2</c:v>
                </c:pt>
                <c:pt idx="2542">
                  <c:v>1.3752921056998935E-2</c:v>
                </c:pt>
                <c:pt idx="2543">
                  <c:v>1.3741554875982553E-2</c:v>
                </c:pt>
                <c:pt idx="2544">
                  <c:v>1.3730215934409373E-2</c:v>
                </c:pt>
                <c:pt idx="2545">
                  <c:v>1.3718904308983038E-2</c:v>
                </c:pt>
                <c:pt idx="2546">
                  <c:v>1.3707620076414684E-2</c:v>
                </c:pt>
                <c:pt idx="2547">
                  <c:v>1.3696363313410453E-2</c:v>
                </c:pt>
                <c:pt idx="2548">
                  <c:v>1.3685134096678986E-2</c:v>
                </c:pt>
                <c:pt idx="2549">
                  <c:v>1.3673932502923924E-2</c:v>
                </c:pt>
                <c:pt idx="2550">
                  <c:v>1.3662758608853909E-2</c:v>
                </c:pt>
                <c:pt idx="2551">
                  <c:v>1.3651612491180076E-2</c:v>
                </c:pt>
                <c:pt idx="2552">
                  <c:v>1.3640494226601074E-2</c:v>
                </c:pt>
                <c:pt idx="2553">
                  <c:v>1.3628340673431334E-2</c:v>
                </c:pt>
                <c:pt idx="2554">
                  <c:v>1.3619932661045369E-2</c:v>
                </c:pt>
                <c:pt idx="2555">
                  <c:v>1.360730731852694E-2</c:v>
                </c:pt>
                <c:pt idx="2556">
                  <c:v>1.3596301233416153E-2</c:v>
                </c:pt>
                <c:pt idx="2557">
                  <c:v>1.3585323384933401E-2</c:v>
                </c:pt>
                <c:pt idx="2558">
                  <c:v>1.357228851514963E-2</c:v>
                </c:pt>
                <c:pt idx="2559">
                  <c:v>1.356241681169284E-2</c:v>
                </c:pt>
                <c:pt idx="2560">
                  <c:v>1.3551526575380108E-2</c:v>
                </c:pt>
                <c:pt idx="2561">
                  <c:v>1.3540664886603323E-2</c:v>
                </c:pt>
                <c:pt idx="2562">
                  <c:v>1.3529831822065002E-2</c:v>
                </c:pt>
                <c:pt idx="2563">
                  <c:v>1.3520574478780618E-2</c:v>
                </c:pt>
                <c:pt idx="2564">
                  <c:v>1.3509793921790652E-2</c:v>
                </c:pt>
                <c:pt idx="2565">
                  <c:v>1.3499042198513247E-2</c:v>
                </c:pt>
                <c:pt idx="2566">
                  <c:v>1.3488319385649903E-2</c:v>
                </c:pt>
                <c:pt idx="2567">
                  <c:v>1.3476098547644103E-2</c:v>
                </c:pt>
                <c:pt idx="2568">
                  <c:v>1.3465438839351269E-2</c:v>
                </c:pt>
                <c:pt idx="2569">
                  <c:v>1.3454808292235136E-2</c:v>
                </c:pt>
                <c:pt idx="2570">
                  <c:v>1.3443703352881975E-2</c:v>
                </c:pt>
                <c:pt idx="2571">
                  <c:v>1.3433634988355918E-2</c:v>
                </c:pt>
                <c:pt idx="2572">
                  <c:v>1.3423092385000444E-2</c:v>
                </c:pt>
                <c:pt idx="2573">
                  <c:v>1.3412579249644624E-2</c:v>
                </c:pt>
                <c:pt idx="2574">
                  <c:v>1.3396614255637651E-2</c:v>
                </c:pt>
                <c:pt idx="2575">
                  <c:v>1.3391641689731689E-2</c:v>
                </c:pt>
                <c:pt idx="2576">
                  <c:v>1.33812174185925E-2</c:v>
                </c:pt>
                <c:pt idx="2577">
                  <c:v>1.3370822922268183E-2</c:v>
                </c:pt>
                <c:pt idx="2578">
                  <c:v>1.3360458277461251E-2</c:v>
                </c:pt>
                <c:pt idx="2579">
                  <c:v>1.335012356087938E-2</c:v>
                </c:pt>
                <c:pt idx="2580">
                  <c:v>1.3339818849227662E-2</c:v>
                </c:pt>
                <c:pt idx="2581">
                  <c:v>1.3329544219213769E-2</c:v>
                </c:pt>
                <c:pt idx="2582">
                  <c:v>1.3319299747532482E-2</c:v>
                </c:pt>
                <c:pt idx="2583">
                  <c:v>1.3309085510896631E-2</c:v>
                </c:pt>
                <c:pt idx="2584">
                  <c:v>1.3298422475021554E-2</c:v>
                </c:pt>
                <c:pt idx="2585">
                  <c:v>1.3288748049571293E-2</c:v>
                </c:pt>
                <c:pt idx="2586">
                  <c:v>1.3278624978289416E-2</c:v>
                </c:pt>
                <c:pt idx="2587">
                  <c:v>1.3268532448873349E-2</c:v>
                </c:pt>
                <c:pt idx="2588">
                  <c:v>1.3258470538015297E-2</c:v>
                </c:pt>
                <c:pt idx="2589">
                  <c:v>1.3248439322428083E-2</c:v>
                </c:pt>
                <c:pt idx="2590">
                  <c:v>1.3238438878814226E-2</c:v>
                </c:pt>
                <c:pt idx="2591">
                  <c:v>1.3228469283881399E-2</c:v>
                </c:pt>
                <c:pt idx="2592">
                  <c:v>1.321853061432696E-2</c:v>
                </c:pt>
                <c:pt idx="2593">
                  <c:v>1.3210011851320249E-2</c:v>
                </c:pt>
                <c:pt idx="2594">
                  <c:v>1.3198746358181352E-2</c:v>
                </c:pt>
                <c:pt idx="2595">
                  <c:v>1.3188900924995214E-2</c:v>
                </c:pt>
                <c:pt idx="2596">
                  <c:v>1.3179086724012998E-2</c:v>
                </c:pt>
                <c:pt idx="2597">
                  <c:v>1.3168393732190255E-2</c:v>
                </c:pt>
                <c:pt idx="2598">
                  <c:v>1.3159552325454913E-2</c:v>
                </c:pt>
                <c:pt idx="2599">
                  <c:v>1.3149832281291811E-2</c:v>
                </c:pt>
                <c:pt idx="2600">
                  <c:v>1.3140143776142692E-2</c:v>
                </c:pt>
                <c:pt idx="2601">
                  <c:v>1.3130486886712646E-2</c:v>
                </c:pt>
                <c:pt idx="2602">
                  <c:v>1.3120861689704192E-2</c:v>
                </c:pt>
                <c:pt idx="2603">
                  <c:v>1.3111268261827578E-2</c:v>
                </c:pt>
                <c:pt idx="2604">
                  <c:v>1.3101706679780164E-2</c:v>
                </c:pt>
                <c:pt idx="2605">
                  <c:v>1.3092177020267043E-2</c:v>
                </c:pt>
                <c:pt idx="2606">
                  <c:v>1.3082679359998467E-2</c:v>
                </c:pt>
                <c:pt idx="2607">
                  <c:v>1.3073213775674372E-2</c:v>
                </c:pt>
                <c:pt idx="2608">
                  <c:v>1.3063780343994694E-2</c:v>
                </c:pt>
                <c:pt idx="2609">
                  <c:v>1.3054379141672266E-2</c:v>
                </c:pt>
                <c:pt idx="2610">
                  <c:v>1.3041004912760824E-2</c:v>
                </c:pt>
                <c:pt idx="2611">
                  <c:v>1.3031682301064013E-2</c:v>
                </c:pt>
                <c:pt idx="2612">
                  <c:v>1.3022392181703767E-2</c:v>
                </c:pt>
                <c:pt idx="2613">
                  <c:v>1.3013134631385179E-2</c:v>
                </c:pt>
                <c:pt idx="2614">
                  <c:v>1.3003909726818497E-2</c:v>
                </c:pt>
                <c:pt idx="2615">
                  <c:v>1.299597608722225E-2</c:v>
                </c:pt>
                <c:pt idx="2616">
                  <c:v>1.2986810649679039E-2</c:v>
                </c:pt>
                <c:pt idx="2617">
                  <c:v>1.2977678067308698E-2</c:v>
                </c:pt>
                <c:pt idx="2618">
                  <c:v>1.2968578416818437E-2</c:v>
                </c:pt>
                <c:pt idx="2619">
                  <c:v>1.2958277574838859E-2</c:v>
                </c:pt>
                <c:pt idx="2620">
                  <c:v>1.2949250155549341E-2</c:v>
                </c:pt>
                <c:pt idx="2621">
                  <c:v>1.2940255918939655E-2</c:v>
                </c:pt>
                <c:pt idx="2622">
                  <c:v>1.2931294941709734E-2</c:v>
                </c:pt>
                <c:pt idx="2623">
                  <c:v>1.2922367300572408E-2</c:v>
                </c:pt>
                <c:pt idx="2624">
                  <c:v>1.2913873985908708E-2</c:v>
                </c:pt>
                <c:pt idx="2625">
                  <c:v>1.2902485092443072E-2</c:v>
                </c:pt>
                <c:pt idx="2626">
                  <c:v>1.289618190555597E-2</c:v>
                </c:pt>
                <c:pt idx="2627">
                  <c:v>1.2887386281044577E-2</c:v>
                </c:pt>
                <c:pt idx="2628">
                  <c:v>1.287823182087823E-2</c:v>
                </c:pt>
                <c:pt idx="2629">
                  <c:v>1.2869505807072511E-2</c:v>
                </c:pt>
                <c:pt idx="2630">
                  <c:v>1.2860813666292466E-2</c:v>
                </c:pt>
                <c:pt idx="2631">
                  <c:v>1.2852155475238032E-2</c:v>
                </c:pt>
                <c:pt idx="2632">
                  <c:v>1.2843915383280446E-2</c:v>
                </c:pt>
                <c:pt idx="2633">
                  <c:v>1.2835323185623082E-2</c:v>
                </c:pt>
                <c:pt idx="2634">
                  <c:v>1.2826765160910192E-2</c:v>
                </c:pt>
                <c:pt idx="2635">
                  <c:v>1.2818241385845752E-2</c:v>
                </c:pt>
                <c:pt idx="2636">
                  <c:v>1.280937645057989E-2</c:v>
                </c:pt>
                <c:pt idx="2637">
                  <c:v>1.2800923568709304E-2</c:v>
                </c:pt>
                <c:pt idx="2638">
                  <c:v>1.2792505173507721E-2</c:v>
                </c:pt>
                <c:pt idx="2639">
                  <c:v>1.278412134167508E-2</c:v>
                </c:pt>
                <c:pt idx="2640">
                  <c:v>1.2775772149921632E-2</c:v>
                </c:pt>
                <c:pt idx="2641">
                  <c:v>1.2767457674952468E-2</c:v>
                </c:pt>
                <c:pt idx="2642">
                  <c:v>1.2759177993475264E-2</c:v>
                </c:pt>
                <c:pt idx="2643">
                  <c:v>1.2750933182192534E-2</c:v>
                </c:pt>
                <c:pt idx="2644">
                  <c:v>1.2742723317814527E-2</c:v>
                </c:pt>
                <c:pt idx="2645">
                  <c:v>1.2734904241068712E-2</c:v>
                </c:pt>
                <c:pt idx="2646">
                  <c:v>1.2726762274703596E-2</c:v>
                </c:pt>
                <c:pt idx="2647">
                  <c:v>1.2718655478455965E-2</c:v>
                </c:pt>
                <c:pt idx="2648">
                  <c:v>1.271058392903246E-2</c:v>
                </c:pt>
                <c:pt idx="2649">
                  <c:v>1.2702200884183975E-2</c:v>
                </c:pt>
                <c:pt idx="2650">
                  <c:v>1.2694202312056761E-2</c:v>
                </c:pt>
                <c:pt idx="2651">
                  <c:v>1.2686239223780245E-2</c:v>
                </c:pt>
                <c:pt idx="2652">
                  <c:v>1.2678311696059518E-2</c:v>
                </c:pt>
                <c:pt idx="2653">
                  <c:v>1.2670419805604833E-2</c:v>
                </c:pt>
                <c:pt idx="2654">
                  <c:v>1.2662899111348658E-2</c:v>
                </c:pt>
                <c:pt idx="2655">
                  <c:v>1.265507643747199E-2</c:v>
                </c:pt>
                <c:pt idx="2656">
                  <c:v>1.2647289624072577E-2</c:v>
                </c:pt>
                <c:pt idx="2657">
                  <c:v>1.2638881765439924E-2</c:v>
                </c:pt>
                <c:pt idx="2658">
                  <c:v>1.2631497597036415E-2</c:v>
                </c:pt>
                <c:pt idx="2659">
                  <c:v>1.2623821141023629E-2</c:v>
                </c:pt>
                <c:pt idx="2660">
                  <c:v>1.2616180859222855E-2</c:v>
                </c:pt>
                <c:pt idx="2661">
                  <c:v>1.2608576828349503E-2</c:v>
                </c:pt>
                <c:pt idx="2662">
                  <c:v>1.2599930994641184E-2</c:v>
                </c:pt>
                <c:pt idx="2663">
                  <c:v>1.2592404902628359E-2</c:v>
                </c:pt>
                <c:pt idx="2664">
                  <c:v>1.2584915302624948E-2</c:v>
                </c:pt>
                <c:pt idx="2665">
                  <c:v>1.2577462271341202E-2</c:v>
                </c:pt>
                <c:pt idx="2666">
                  <c:v>1.2570045885482216E-2</c:v>
                </c:pt>
                <c:pt idx="2667">
                  <c:v>1.2563581457204012E-2</c:v>
                </c:pt>
                <c:pt idx="2668">
                  <c:v>1.2556231457809184E-2</c:v>
                </c:pt>
                <c:pt idx="2669">
                  <c:v>1.2548918313230699E-2</c:v>
                </c:pt>
                <c:pt idx="2670">
                  <c:v>1.2541642100178623E-2</c:v>
                </c:pt>
                <c:pt idx="2671">
                  <c:v>1.2533516322432929E-2</c:v>
                </c:pt>
                <c:pt idx="2672">
                  <c:v>1.252632142003777E-2</c:v>
                </c:pt>
                <c:pt idx="2673">
                  <c:v>1.2519163700036548E-2</c:v>
                </c:pt>
                <c:pt idx="2674">
                  <c:v>1.2512043239142095E-2</c:v>
                </c:pt>
                <c:pt idx="2675">
                  <c:v>1.2502658518157572E-2</c:v>
                </c:pt>
                <c:pt idx="2676">
                  <c:v>1.2495625945890543E-2</c:v>
                </c:pt>
                <c:pt idx="2677">
                  <c:v>1.2488630891694663E-2</c:v>
                </c:pt>
                <c:pt idx="2678">
                  <c:v>1.2481673432281071E-2</c:v>
                </c:pt>
                <c:pt idx="2679">
                  <c:v>1.2474042756358406E-2</c:v>
                </c:pt>
                <c:pt idx="2680">
                  <c:v>1.246787160465529E-2</c:v>
                </c:pt>
                <c:pt idx="2681">
                  <c:v>1.246102738986038E-2</c:v>
                </c:pt>
                <c:pt idx="2682">
                  <c:v>1.2454221076699801E-2</c:v>
                </c:pt>
                <c:pt idx="2683">
                  <c:v>1.2447452741879694E-2</c:v>
                </c:pt>
                <c:pt idx="2684">
                  <c:v>1.2440722462118692E-2</c:v>
                </c:pt>
                <c:pt idx="2685">
                  <c:v>1.2434030314120437E-2</c:v>
                </c:pt>
                <c:pt idx="2686">
                  <c:v>1.2427376374608556E-2</c:v>
                </c:pt>
                <c:pt idx="2687">
                  <c:v>1.2420760720289192E-2</c:v>
                </c:pt>
                <c:pt idx="2688">
                  <c:v>1.2414183427878478E-2</c:v>
                </c:pt>
                <c:pt idx="2689">
                  <c:v>1.2407644574087551E-2</c:v>
                </c:pt>
                <c:pt idx="2690">
                  <c:v>1.2401144235635042E-2</c:v>
                </c:pt>
                <c:pt idx="2691">
                  <c:v>1.2394682489232089E-2</c:v>
                </c:pt>
                <c:pt idx="2692">
                  <c:v>1.2388987161575276E-2</c:v>
                </c:pt>
                <c:pt idx="2693">
                  <c:v>1.2381875079429394E-2</c:v>
                </c:pt>
                <c:pt idx="2694">
                  <c:v>1.2375529569461918E-2</c:v>
                </c:pt>
                <c:pt idx="2695">
                  <c:v>1.2369222958401038E-2</c:v>
                </c:pt>
                <c:pt idx="2696">
                  <c:v>1.2362955322962887E-2</c:v>
                </c:pt>
                <c:pt idx="2697">
                  <c:v>1.2356726739868595E-2</c:v>
                </c:pt>
                <c:pt idx="2698">
                  <c:v>1.2350537285821805E-2</c:v>
                </c:pt>
                <c:pt idx="2699">
                  <c:v>1.2344387037551141E-2</c:v>
                </c:pt>
                <c:pt idx="2700">
                  <c:v>1.2338276071765242E-2</c:v>
                </c:pt>
                <c:pt idx="2701">
                  <c:v>1.2332204465182739E-2</c:v>
                </c:pt>
                <c:pt idx="2702">
                  <c:v>1.2326172294522264E-2</c:v>
                </c:pt>
                <c:pt idx="2703">
                  <c:v>1.2320179636494955E-2</c:v>
                </c:pt>
                <c:pt idx="2704">
                  <c:v>1.231422656782194E-2</c:v>
                </c:pt>
                <c:pt idx="2705">
                  <c:v>1.2308939693745913E-2</c:v>
                </c:pt>
                <c:pt idx="2706">
                  <c:v>1.2302439505408325E-2</c:v>
                </c:pt>
                <c:pt idx="2707">
                  <c:v>1.2296605665102489E-2</c:v>
                </c:pt>
                <c:pt idx="2708">
                  <c:v>1.2290811721025474E-2</c:v>
                </c:pt>
                <c:pt idx="2709">
                  <c:v>1.2285057749888417E-2</c:v>
                </c:pt>
                <c:pt idx="2710">
                  <c:v>1.227934382840995E-2</c:v>
                </c:pt>
                <c:pt idx="2711">
                  <c:v>1.2273670033318695E-2</c:v>
                </c:pt>
                <c:pt idx="2712">
                  <c:v>1.2268036441325791E-2</c:v>
                </c:pt>
                <c:pt idx="2713">
                  <c:v>1.2259450767302608E-2</c:v>
                </c:pt>
                <c:pt idx="2714">
                  <c:v>1.2256284350852279E-2</c:v>
                </c:pt>
                <c:pt idx="2715">
                  <c:v>1.2251377651145978E-2</c:v>
                </c:pt>
                <c:pt idx="2716">
                  <c:v>1.2245905638752774E-2</c:v>
                </c:pt>
                <c:pt idx="2717">
                  <c:v>1.2240474213058572E-2</c:v>
                </c:pt>
                <c:pt idx="2718">
                  <c:v>1.2235605242230413E-2</c:v>
                </c:pt>
                <c:pt idx="2719">
                  <c:v>1.223024701764914E-2</c:v>
                </c:pt>
                <c:pt idx="2720">
                  <c:v>1.2224929589102006E-2</c:v>
                </c:pt>
                <c:pt idx="2721">
                  <c:v>1.2219653033302814E-2</c:v>
                </c:pt>
                <c:pt idx="2722">
                  <c:v>1.2214417426976402E-2</c:v>
                </c:pt>
                <c:pt idx="2723">
                  <c:v>1.2208742276023088E-2</c:v>
                </c:pt>
                <c:pt idx="2724">
                  <c:v>1.2203597105436004E-2</c:v>
                </c:pt>
                <c:pt idx="2725">
                  <c:v>1.2198339012889713E-2</c:v>
                </c:pt>
                <c:pt idx="2726">
                  <c:v>1.2193430442429543E-2</c:v>
                </c:pt>
                <c:pt idx="2727">
                  <c:v>1.2188409103447428E-2</c:v>
                </c:pt>
                <c:pt idx="2728">
                  <c:v>1.2183429195114226E-2</c:v>
                </c:pt>
                <c:pt idx="2729">
                  <c:v>1.2178490794156061E-2</c:v>
                </c:pt>
                <c:pt idx="2730">
                  <c:v>1.2173593977291564E-2</c:v>
                </c:pt>
                <c:pt idx="2731">
                  <c:v>1.2168738821251857E-2</c:v>
                </c:pt>
                <c:pt idx="2732">
                  <c:v>1.2163925402758069E-2</c:v>
                </c:pt>
                <c:pt idx="2733">
                  <c:v>1.2159153798536326E-2</c:v>
                </c:pt>
                <c:pt idx="2734">
                  <c:v>1.2154424085320248E-2</c:v>
                </c:pt>
                <c:pt idx="2735">
                  <c:v>1.2149736339823469E-2</c:v>
                </c:pt>
                <c:pt idx="2736">
                  <c:v>1.2145090638777112E-2</c:v>
                </c:pt>
                <c:pt idx="2737">
                  <c:v>1.2140487058914795E-2</c:v>
                </c:pt>
                <c:pt idx="2738">
                  <c:v>1.2135925676957648E-2</c:v>
                </c:pt>
                <c:pt idx="2739">
                  <c:v>1.2131406569629299E-2</c:v>
                </c:pt>
                <c:pt idx="2740">
                  <c:v>1.2126929813670861E-2</c:v>
                </c:pt>
                <c:pt idx="2741">
                  <c:v>1.2122495485800966E-2</c:v>
                </c:pt>
                <c:pt idx="2742">
                  <c:v>1.2118103662748236E-2</c:v>
                </c:pt>
                <c:pt idx="2743">
                  <c:v>1.2113754421246292E-2</c:v>
                </c:pt>
                <c:pt idx="2744">
                  <c:v>1.2109447838021259E-2</c:v>
                </c:pt>
                <c:pt idx="2745">
                  <c:v>1.2105183989804258E-2</c:v>
                </c:pt>
                <c:pt idx="2746">
                  <c:v>1.2100962953323913E-2</c:v>
                </c:pt>
                <c:pt idx="2747">
                  <c:v>1.2096784805313843E-2</c:v>
                </c:pt>
                <c:pt idx="2748">
                  <c:v>1.2092649622505169E-2</c:v>
                </c:pt>
                <c:pt idx="2749">
                  <c:v>1.2088557481624018E-2</c:v>
                </c:pt>
                <c:pt idx="2750">
                  <c:v>1.2084508459404009E-2</c:v>
                </c:pt>
                <c:pt idx="2751">
                  <c:v>1.2080502632586254E-2</c:v>
                </c:pt>
                <c:pt idx="2752">
                  <c:v>1.2076540077891884E-2</c:v>
                </c:pt>
                <c:pt idx="2753">
                  <c:v>1.2072843163984897E-2</c:v>
                </c:pt>
                <c:pt idx="2754">
                  <c:v>1.2068745091815269E-2</c:v>
                </c:pt>
                <c:pt idx="2755">
                  <c:v>1.2064912813902762E-2</c:v>
                </c:pt>
                <c:pt idx="2756">
                  <c:v>1.2061124115050614E-2</c:v>
                </c:pt>
                <c:pt idx="2757">
                  <c:v>1.2057379071994945E-2</c:v>
                </c:pt>
                <c:pt idx="2758">
                  <c:v>1.205367776147187E-2</c:v>
                </c:pt>
                <c:pt idx="2759">
                  <c:v>1.2050020260210015E-2</c:v>
                </c:pt>
                <c:pt idx="2760">
                  <c:v>1.2046406644955487E-2</c:v>
                </c:pt>
                <c:pt idx="2761">
                  <c:v>1.2042836992434414E-2</c:v>
                </c:pt>
                <c:pt idx="2762">
                  <c:v>1.2039311379390405E-2</c:v>
                </c:pt>
                <c:pt idx="2763">
                  <c:v>1.2035829882557081E-2</c:v>
                </c:pt>
                <c:pt idx="2764">
                  <c:v>1.2032392578670559E-2</c:v>
                </c:pt>
                <c:pt idx="2765">
                  <c:v>1.202899954447445E-2</c:v>
                </c:pt>
                <c:pt idx="2766">
                  <c:v>1.2025650856702375E-2</c:v>
                </c:pt>
                <c:pt idx="2767">
                  <c:v>1.2022346592092947E-2</c:v>
                </c:pt>
                <c:pt idx="2768">
                  <c:v>1.2019086827384784E-2</c:v>
                </c:pt>
                <c:pt idx="2769">
                  <c:v>1.2015871639321496E-2</c:v>
                </c:pt>
                <c:pt idx="2770">
                  <c:v>1.2012701104639201E-2</c:v>
                </c:pt>
                <c:pt idx="2771">
                  <c:v>1.2009653604805643E-2</c:v>
                </c:pt>
                <c:pt idx="2772">
                  <c:v>1.2006560194220812E-2</c:v>
                </c:pt>
                <c:pt idx="2773">
                  <c:v>1.2003511639226654E-2</c:v>
                </c:pt>
                <c:pt idx="2774">
                  <c:v>1.200050801656178E-2</c:v>
                </c:pt>
                <c:pt idx="2775">
                  <c:v>1.199752091789158E-2</c:v>
                </c:pt>
                <c:pt idx="2776">
                  <c:v>1.1994616672125506E-2</c:v>
                </c:pt>
                <c:pt idx="2777">
                  <c:v>1.1991764102816937E-2</c:v>
                </c:pt>
                <c:pt idx="2778">
                  <c:v>1.1988953557887649E-2</c:v>
                </c:pt>
                <c:pt idx="2779">
                  <c:v>1.1986171568318937E-2</c:v>
                </c:pt>
                <c:pt idx="2780">
                  <c:v>1.1983468576958201E-2</c:v>
                </c:pt>
                <c:pt idx="2781">
                  <c:v>1.1980794294447761E-2</c:v>
                </c:pt>
                <c:pt idx="2782">
                  <c:v>1.1978165586236655E-2</c:v>
                </c:pt>
                <c:pt idx="2783">
                  <c:v>1.1975582529068496E-2</c:v>
                </c:pt>
                <c:pt idx="2784">
                  <c:v>1.1973045199689392E-2</c:v>
                </c:pt>
                <c:pt idx="2785">
                  <c:v>1.197055367484795E-2</c:v>
                </c:pt>
                <c:pt idx="2786">
                  <c:v>1.1968108031292779E-2</c:v>
                </c:pt>
                <c:pt idx="2787">
                  <c:v>1.1965708345769988E-2</c:v>
                </c:pt>
                <c:pt idx="2788">
                  <c:v>1.1963354695025685E-2</c:v>
                </c:pt>
                <c:pt idx="2789">
                  <c:v>1.1961047155810978E-2</c:v>
                </c:pt>
                <c:pt idx="2790">
                  <c:v>1.195878580487697E-2</c:v>
                </c:pt>
                <c:pt idx="2791">
                  <c:v>1.1956570718974768E-2</c:v>
                </c:pt>
                <c:pt idx="2792">
                  <c:v>1.1954260316531698E-2</c:v>
                </c:pt>
                <c:pt idx="2793">
                  <c:v>1.1952279649255215E-2</c:v>
                </c:pt>
                <c:pt idx="2794">
                  <c:v>1.1950203818945071E-2</c:v>
                </c:pt>
                <c:pt idx="2795">
                  <c:v>1.1948174560668656E-2</c:v>
                </c:pt>
                <c:pt idx="2796">
                  <c:v>1.1946191951177076E-2</c:v>
                </c:pt>
                <c:pt idx="2797">
                  <c:v>1.1944256067226433E-2</c:v>
                </c:pt>
                <c:pt idx="2798">
                  <c:v>1.194236698557033E-2</c:v>
                </c:pt>
                <c:pt idx="2799">
                  <c:v>1.1940524782959872E-2</c:v>
                </c:pt>
                <c:pt idx="2800">
                  <c:v>1.193872953615116E-2</c:v>
                </c:pt>
                <c:pt idx="2801">
                  <c:v>1.1936981321900297E-2</c:v>
                </c:pt>
                <c:pt idx="2802">
                  <c:v>1.1935280216965882E-2</c:v>
                </c:pt>
                <c:pt idx="2803">
                  <c:v>1.1933626298096522E-2</c:v>
                </c:pt>
                <c:pt idx="2804">
                  <c:v>1.1932019642055813E-2</c:v>
                </c:pt>
                <c:pt idx="2805">
                  <c:v>1.1930460325599856E-2</c:v>
                </c:pt>
                <c:pt idx="2806">
                  <c:v>1.1928948425484753E-2</c:v>
                </c:pt>
                <c:pt idx="2807">
                  <c:v>1.1927484018469103E-2</c:v>
                </c:pt>
                <c:pt idx="2808">
                  <c:v>1.1926067181311506E-2</c:v>
                </c:pt>
                <c:pt idx="2809">
                  <c:v>1.1924697990775557E-2</c:v>
                </c:pt>
                <c:pt idx="2810">
                  <c:v>1.1923376523614859E-2</c:v>
                </c:pt>
                <c:pt idx="2811">
                  <c:v>1.1922102856598005E-2</c:v>
                </c:pt>
                <c:pt idx="2812">
                  <c:v>1.1920877066478597E-2</c:v>
                </c:pt>
                <c:pt idx="2813">
                  <c:v>1.1919816853025659E-2</c:v>
                </c:pt>
                <c:pt idx="2814">
                  <c:v>1.1918569423996495E-2</c:v>
                </c:pt>
                <c:pt idx="2815">
                  <c:v>1.1917487725153497E-2</c:v>
                </c:pt>
                <c:pt idx="2816">
                  <c:v>1.1916454210264826E-2</c:v>
                </c:pt>
                <c:pt idx="2817">
                  <c:v>1.1915468956094077E-2</c:v>
                </c:pt>
                <c:pt idx="2818">
                  <c:v>1.191453203939985E-2</c:v>
                </c:pt>
                <c:pt idx="2819">
                  <c:v>1.1913643536955731E-2</c:v>
                </c:pt>
                <c:pt idx="2820">
                  <c:v>1.1912803525525317E-2</c:v>
                </c:pt>
                <c:pt idx="2821">
                  <c:v>1.1912012081872203E-2</c:v>
                </c:pt>
                <c:pt idx="2822">
                  <c:v>1.191126928276498E-2</c:v>
                </c:pt>
                <c:pt idx="2823">
                  <c:v>1.1909970749915162E-2</c:v>
                </c:pt>
                <c:pt idx="2824">
                  <c:v>1.1909311591584386E-2</c:v>
                </c:pt>
                <c:pt idx="2825">
                  <c:v>1.1908701279709062E-2</c:v>
                </c:pt>
                <c:pt idx="2826">
                  <c:v>1.1908139891042082E-2</c:v>
                </c:pt>
                <c:pt idx="2827">
                  <c:v>1.1908287642325432E-2</c:v>
                </c:pt>
                <c:pt idx="2828">
                  <c:v>1.1907838322643971E-2</c:v>
                </c:pt>
                <c:pt idx="2829">
                  <c:v>1.1907438184898533E-2</c:v>
                </c:pt>
                <c:pt idx="2830">
                  <c:v>1.1907087305857711E-2</c:v>
                </c:pt>
                <c:pt idx="2831">
                  <c:v>1.1906248042893499E-2</c:v>
                </c:pt>
                <c:pt idx="2832">
                  <c:v>1.1906533630989258E-2</c:v>
                </c:pt>
                <c:pt idx="2833">
                  <c:v>1.1906330988706304E-2</c:v>
                </c:pt>
                <c:pt idx="2834">
                  <c:v>1.1906177912229809E-2</c:v>
                </c:pt>
                <c:pt idx="2835">
                  <c:v>1.1906074478328366E-2</c:v>
                </c:pt>
                <c:pt idx="2836">
                  <c:v>1.1906020763778058E-2</c:v>
                </c:pt>
                <c:pt idx="2837">
                  <c:v>1.1906016845359968E-2</c:v>
                </c:pt>
                <c:pt idx="2838">
                  <c:v>1.1906062799850181E-2</c:v>
                </c:pt>
                <c:pt idx="2839">
                  <c:v>1.1906158704027281E-2</c:v>
                </c:pt>
                <c:pt idx="2840">
                  <c:v>1.1906304634664855E-2</c:v>
                </c:pt>
                <c:pt idx="2841">
                  <c:v>1.1906500668546482E-2</c:v>
                </c:pt>
                <c:pt idx="2842">
                  <c:v>1.1906746882453245E-2</c:v>
                </c:pt>
                <c:pt idx="2843">
                  <c:v>1.1907043353163727E-2</c:v>
                </c:pt>
                <c:pt idx="2844">
                  <c:v>1.1907390157459008E-2</c:v>
                </c:pt>
                <c:pt idx="2845">
                  <c:v>1.1907787372125167E-2</c:v>
                </c:pt>
                <c:pt idx="2846">
                  <c:v>1.1908235073938289E-2</c:v>
                </c:pt>
                <c:pt idx="2847">
                  <c:v>1.190873333968695E-2</c:v>
                </c:pt>
                <c:pt idx="2848">
                  <c:v>1.1909282246157227E-2</c:v>
                </c:pt>
                <c:pt idx="2849">
                  <c:v>1.1909881870127703E-2</c:v>
                </c:pt>
                <c:pt idx="2850">
                  <c:v>1.1910532288384457E-2</c:v>
                </c:pt>
                <c:pt idx="2851">
                  <c:v>1.1911233577721059E-2</c:v>
                </c:pt>
                <c:pt idx="2852">
                  <c:v>1.1911985814918591E-2</c:v>
                </c:pt>
                <c:pt idx="2853">
                  <c:v>1.19120136363472E-2</c:v>
                </c:pt>
                <c:pt idx="2854">
                  <c:v>1.1913643440048249E-2</c:v>
                </c:pt>
                <c:pt idx="2855">
                  <c:v>1.1914548981560025E-2</c:v>
                </c:pt>
                <c:pt idx="2856">
                  <c:v>1.191550577808953E-2</c:v>
                </c:pt>
                <c:pt idx="2857">
                  <c:v>1.1916513906427839E-2</c:v>
                </c:pt>
                <c:pt idx="2858">
                  <c:v>1.1917573443363527E-2</c:v>
                </c:pt>
                <c:pt idx="2859">
                  <c:v>1.1918684465687668E-2</c:v>
                </c:pt>
                <c:pt idx="2860">
                  <c:v>1.1919847050201327E-2</c:v>
                </c:pt>
                <c:pt idx="2861">
                  <c:v>1.1921061273688083E-2</c:v>
                </c:pt>
                <c:pt idx="2862">
                  <c:v>1.1922327212946504E-2</c:v>
                </c:pt>
                <c:pt idx="2863">
                  <c:v>1.1923644944775158E-2</c:v>
                </c:pt>
                <c:pt idx="2864">
                  <c:v>1.192501454596262E-2</c:v>
                </c:pt>
                <c:pt idx="2865">
                  <c:v>1.1927044251064847E-2</c:v>
                </c:pt>
                <c:pt idx="2866">
                  <c:v>1.1926988859461168E-2</c:v>
                </c:pt>
                <c:pt idx="2867">
                  <c:v>1.1929435333673521E-2</c:v>
                </c:pt>
                <c:pt idx="2868">
                  <c:v>1.1931013180281891E-2</c:v>
                </c:pt>
                <c:pt idx="2869">
                  <c:v>1.1932643280244404E-2</c:v>
                </c:pt>
                <c:pt idx="2870">
                  <c:v>1.1934893705659892E-2</c:v>
                </c:pt>
                <c:pt idx="2871">
                  <c:v>1.1935985853537638E-2</c:v>
                </c:pt>
                <c:pt idx="2872">
                  <c:v>1.1937776862672184E-2</c:v>
                </c:pt>
                <c:pt idx="2873">
                  <c:v>1.1939620436097717E-2</c:v>
                </c:pt>
                <c:pt idx="2874">
                  <c:v>1.1941516650617314E-2</c:v>
                </c:pt>
                <c:pt idx="2875">
                  <c:v>1.1942441475466366E-2</c:v>
                </c:pt>
                <c:pt idx="2876">
                  <c:v>1.1944431673407101E-2</c:v>
                </c:pt>
                <c:pt idx="2877">
                  <c:v>1.1946474721092417E-2</c:v>
                </c:pt>
                <c:pt idx="2878">
                  <c:v>1.1948570695318024E-2</c:v>
                </c:pt>
                <c:pt idx="2879">
                  <c:v>1.1951790027674759E-2</c:v>
                </c:pt>
                <c:pt idx="2880">
                  <c:v>1.1954003701600215E-2</c:v>
                </c:pt>
                <c:pt idx="2881">
                  <c:v>1.1956635847095165E-2</c:v>
                </c:pt>
                <c:pt idx="2882">
                  <c:v>1.1958590662401082E-2</c:v>
                </c:pt>
                <c:pt idx="2883">
                  <c:v>1.1960964102892968E-2</c:v>
                </c:pt>
                <c:pt idx="2884">
                  <c:v>1.1963390952525188E-2</c:v>
                </c:pt>
                <c:pt idx="2885">
                  <c:v>1.1966929921515046E-2</c:v>
                </c:pt>
                <c:pt idx="2886">
                  <c:v>1.1968405186430695E-2</c:v>
                </c:pt>
                <c:pt idx="2887">
                  <c:v>1.1970992724325611E-2</c:v>
                </c:pt>
                <c:pt idx="2888">
                  <c:v>1.197363397859897E-2</c:v>
                </c:pt>
                <c:pt idx="2889">
                  <c:v>1.1976329026061588E-2</c:v>
                </c:pt>
                <c:pt idx="2890">
                  <c:v>1.1979077943524277E-2</c:v>
                </c:pt>
                <c:pt idx="2891">
                  <c:v>1.1981880807805594E-2</c:v>
                </c:pt>
                <c:pt idx="2892">
                  <c:v>1.198473769571635E-2</c:v>
                </c:pt>
                <c:pt idx="2893">
                  <c:v>1.1987648684069941E-2</c:v>
                </c:pt>
                <c:pt idx="2894">
                  <c:v>1.199061384968492E-2</c:v>
                </c:pt>
                <c:pt idx="2895">
                  <c:v>1.1993633269382416E-2</c:v>
                </c:pt>
                <c:pt idx="2896">
                  <c:v>1.1997131400700578E-2</c:v>
                </c:pt>
                <c:pt idx="2897">
                  <c:v>1.1999835178275957E-2</c:v>
                </c:pt>
                <c:pt idx="2898">
                  <c:v>1.2003017821116841E-2</c:v>
                </c:pt>
                <c:pt idx="2899">
                  <c:v>1.200625502530929E-2</c:v>
                </c:pt>
                <c:pt idx="2900">
                  <c:v>1.2009546867679593E-2</c:v>
                </c:pt>
                <c:pt idx="2901">
                  <c:v>1.20128934250463E-2</c:v>
                </c:pt>
                <c:pt idx="2902">
                  <c:v>1.2016294774233121E-2</c:v>
                </c:pt>
                <c:pt idx="2903">
                  <c:v>1.2019750992063764E-2</c:v>
                </c:pt>
                <c:pt idx="2904">
                  <c:v>1.2023262155361937E-2</c:v>
                </c:pt>
                <c:pt idx="2905">
                  <c:v>1.2025448852238503E-2</c:v>
                </c:pt>
                <c:pt idx="2906">
                  <c:v>1.2030449625671182E-2</c:v>
                </c:pt>
                <c:pt idx="2907">
                  <c:v>1.2034126086337407E-2</c:v>
                </c:pt>
                <c:pt idx="2908">
                  <c:v>1.2037857799776312E-2</c:v>
                </c:pt>
                <c:pt idx="2909">
                  <c:v>1.2042599089691984E-2</c:v>
                </c:pt>
                <c:pt idx="2910">
                  <c:v>1.2045487292295359E-2</c:v>
                </c:pt>
                <c:pt idx="2911">
                  <c:v>1.2049385225040968E-2</c:v>
                </c:pt>
                <c:pt idx="2912">
                  <c:v>1.2053338717885036E-2</c:v>
                </c:pt>
                <c:pt idx="2913">
                  <c:v>1.2057347847656427E-2</c:v>
                </c:pt>
                <c:pt idx="2914">
                  <c:v>1.2061412691191743E-2</c:v>
                </c:pt>
                <c:pt idx="2915">
                  <c:v>1.2065533325327586E-2</c:v>
                </c:pt>
                <c:pt idx="2916">
                  <c:v>1.2069709826892819E-2</c:v>
                </c:pt>
                <c:pt idx="2917">
                  <c:v>1.2073942272729206E-2</c:v>
                </c:pt>
                <c:pt idx="2918">
                  <c:v>1.2078230739673344E-2</c:v>
                </c:pt>
                <c:pt idx="2919">
                  <c:v>1.2082575304559258E-2</c:v>
                </c:pt>
                <c:pt idx="2920">
                  <c:v>1.2086976044231286E-2</c:v>
                </c:pt>
                <c:pt idx="2921">
                  <c:v>1.2091433035526027E-2</c:v>
                </c:pt>
                <c:pt idx="2922">
                  <c:v>1.2097897897632321E-2</c:v>
                </c:pt>
                <c:pt idx="2923">
                  <c:v>1.2102491819922637E-2</c:v>
                </c:pt>
                <c:pt idx="2924">
                  <c:v>1.210714225729718E-2</c:v>
                </c:pt>
                <c:pt idx="2925">
                  <c:v>1.2111849286597705E-2</c:v>
                </c:pt>
                <c:pt idx="2926">
                  <c:v>1.2116612984665974E-2</c:v>
                </c:pt>
                <c:pt idx="2927">
                  <c:v>1.2120327581053608E-2</c:v>
                </c:pt>
                <c:pt idx="2928">
                  <c:v>1.2125196389408715E-2</c:v>
                </c:pt>
                <c:pt idx="2929">
                  <c:v>1.2130122082131382E-2</c:v>
                </c:pt>
                <c:pt idx="2930">
                  <c:v>1.2135104736067725E-2</c:v>
                </c:pt>
                <c:pt idx="2931">
                  <c:v>1.2141284196222247E-2</c:v>
                </c:pt>
                <c:pt idx="2932">
                  <c:v>1.2146389520718309E-2</c:v>
                </c:pt>
                <c:pt idx="2933">
                  <c:v>1.2151552051928574E-2</c:v>
                </c:pt>
                <c:pt idx="2934">
                  <c:v>1.2156771866702538E-2</c:v>
                </c:pt>
                <c:pt idx="2935">
                  <c:v>1.2161461866787349E-2</c:v>
                </c:pt>
                <c:pt idx="2936">
                  <c:v>1.2168325698618254E-2</c:v>
                </c:pt>
                <c:pt idx="2937">
                  <c:v>1.2172180019912382E-2</c:v>
                </c:pt>
                <c:pt idx="2938">
                  <c:v>1.2177625433253958E-2</c:v>
                </c:pt>
                <c:pt idx="2939">
                  <c:v>1.2183128506917384E-2</c:v>
                </c:pt>
                <c:pt idx="2940">
                  <c:v>1.2190097751035963E-2</c:v>
                </c:pt>
                <c:pt idx="2941">
                  <c:v>1.2195728969232223E-2</c:v>
                </c:pt>
                <c:pt idx="2942">
                  <c:v>1.2201418096827052E-2</c:v>
                </c:pt>
                <c:pt idx="2943">
                  <c:v>1.220716521069057E-2</c:v>
                </c:pt>
                <c:pt idx="2944">
                  <c:v>1.2212343716800689E-2</c:v>
                </c:pt>
                <c:pt idx="2945">
                  <c:v>1.2218202675692069E-2</c:v>
                </c:pt>
                <c:pt idx="2946">
                  <c:v>1.22241198438795E-2</c:v>
                </c:pt>
                <c:pt idx="2947">
                  <c:v>1.2230095298226829E-2</c:v>
                </c:pt>
                <c:pt idx="2948">
                  <c:v>1.2236773264242695E-2</c:v>
                </c:pt>
                <c:pt idx="2949">
                  <c:v>1.2242869909856851E-2</c:v>
                </c:pt>
                <c:pt idx="2950">
                  <c:v>1.2249025079802196E-2</c:v>
                </c:pt>
                <c:pt idx="2951">
                  <c:v>1.2255238850943696E-2</c:v>
                </c:pt>
                <c:pt idx="2952">
                  <c:v>1.2261511300159207E-2</c:v>
                </c:pt>
                <c:pt idx="2953">
                  <c:v>1.2267842504311118E-2</c:v>
                </c:pt>
                <c:pt idx="2954">
                  <c:v>1.2274232540282445E-2</c:v>
                </c:pt>
                <c:pt idx="2955">
                  <c:v>1.2280681484940733E-2</c:v>
                </c:pt>
                <c:pt idx="2956">
                  <c:v>1.2287189415163841E-2</c:v>
                </c:pt>
                <c:pt idx="2957">
                  <c:v>1.2293072490330736E-2</c:v>
                </c:pt>
                <c:pt idx="2958">
                  <c:v>1.2299694165482933E-2</c:v>
                </c:pt>
                <c:pt idx="2959">
                  <c:v>1.2306375049193186E-2</c:v>
                </c:pt>
                <c:pt idx="2960">
                  <c:v>1.2313115218341331E-2</c:v>
                </c:pt>
                <c:pt idx="2961">
                  <c:v>1.232061654047416E-2</c:v>
                </c:pt>
                <c:pt idx="2962">
                  <c:v>1.2327479998528958E-2</c:v>
                </c:pt>
                <c:pt idx="2963">
                  <c:v>1.2334402980309061E-2</c:v>
                </c:pt>
                <c:pt idx="2964">
                  <c:v>1.2341385562697482E-2</c:v>
                </c:pt>
                <c:pt idx="2965">
                  <c:v>1.2348427822577239E-2</c:v>
                </c:pt>
                <c:pt idx="2966">
                  <c:v>1.2354805532432955E-2</c:v>
                </c:pt>
                <c:pt idx="2967">
                  <c:v>1.2361962852183161E-2</c:v>
                </c:pt>
                <c:pt idx="2968">
                  <c:v>1.2369180072396624E-2</c:v>
                </c:pt>
                <c:pt idx="2969">
                  <c:v>1.2379411590445265E-2</c:v>
                </c:pt>
                <c:pt idx="2970">
                  <c:v>1.238453697542697E-2</c:v>
                </c:pt>
                <c:pt idx="2971">
                  <c:v>1.2391938914914117E-2</c:v>
                </c:pt>
                <c:pt idx="2972">
                  <c:v>1.2399401070120124E-2</c:v>
                </c:pt>
                <c:pt idx="2973">
                  <c:v>1.2406923517943483E-2</c:v>
                </c:pt>
                <c:pt idx="2974">
                  <c:v>1.241483314629388E-2</c:v>
                </c:pt>
                <c:pt idx="2975">
                  <c:v>1.2424779738521801E-2</c:v>
                </c:pt>
                <c:pt idx="2976">
                  <c:v>1.2432501373264319E-2</c:v>
                </c:pt>
                <c:pt idx="2977">
                  <c:v>1.2440283634695961E-2</c:v>
                </c:pt>
                <c:pt idx="2978">
                  <c:v>1.24457858796303E-2</c:v>
                </c:pt>
                <c:pt idx="2979">
                  <c:v>1.2452108336404231E-2</c:v>
                </c:pt>
                <c:pt idx="2980">
                  <c:v>1.2460049802508952E-2</c:v>
                </c:pt>
                <c:pt idx="2981">
                  <c:v>1.2468052164082342E-2</c:v>
                </c:pt>
                <c:pt idx="2982">
                  <c:v>1.2476115498000047E-2</c:v>
                </c:pt>
                <c:pt idx="2983">
                  <c:v>1.2488254671058579E-2</c:v>
                </c:pt>
                <c:pt idx="2984">
                  <c:v>1.2496463472980422E-2</c:v>
                </c:pt>
                <c:pt idx="2985">
                  <c:v>1.2504733516936737E-2</c:v>
                </c:pt>
                <c:pt idx="2986">
                  <c:v>1.2513064879847815E-2</c:v>
                </c:pt>
                <c:pt idx="2987">
                  <c:v>1.2521838380503414E-2</c:v>
                </c:pt>
                <c:pt idx="2988">
                  <c:v>1.2530296707569666E-2</c:v>
                </c:pt>
                <c:pt idx="2989">
                  <c:v>1.2538816587528701E-2</c:v>
                </c:pt>
                <c:pt idx="2990">
                  <c:v>1.2547398097293994E-2</c:v>
                </c:pt>
                <c:pt idx="2991">
                  <c:v>1.2553517956684796E-2</c:v>
                </c:pt>
                <c:pt idx="2992">
                  <c:v>1.2564746313947217E-2</c:v>
                </c:pt>
                <c:pt idx="2993">
                  <c:v>1.2573513174687079E-2</c:v>
                </c:pt>
                <c:pt idx="2994">
                  <c:v>1.2582341972932065E-2</c:v>
                </c:pt>
                <c:pt idx="2995">
                  <c:v>1.2591232785613138E-2</c:v>
                </c:pt>
                <c:pt idx="2996">
                  <c:v>1.2600185689661259E-2</c:v>
                </c:pt>
                <c:pt idx="2997">
                  <c:v>1.2609200762002393E-2</c:v>
                </c:pt>
                <c:pt idx="2998">
                  <c:v>1.2618278079574996E-2</c:v>
                </c:pt>
                <c:pt idx="2999">
                  <c:v>1.2627417719305034E-2</c:v>
                </c:pt>
                <c:pt idx="3000">
                  <c:v>1.2636619758125966E-2</c:v>
                </c:pt>
                <c:pt idx="3001">
                  <c:v>1.2645884272981245E-2</c:v>
                </c:pt>
                <c:pt idx="3002">
                  <c:v>1.2655211340799333E-2</c:v>
                </c:pt>
                <c:pt idx="3003">
                  <c:v>1.2664601038523682E-2</c:v>
                </c:pt>
                <c:pt idx="3004">
                  <c:v>1.2674053443092748E-2</c:v>
                </c:pt>
                <c:pt idx="3005">
                  <c:v>1.2683568631442488E-2</c:v>
                </c:pt>
                <c:pt idx="3006">
                  <c:v>1.2693146680518852E-2</c:v>
                </c:pt>
                <c:pt idx="3007">
                  <c:v>1.270278766726779E-2</c:v>
                </c:pt>
                <c:pt idx="3008">
                  <c:v>1.2712294060368001E-2</c:v>
                </c:pt>
                <c:pt idx="3009">
                  <c:v>1.2721113110623072E-2</c:v>
                </c:pt>
                <c:pt idx="3010">
                  <c:v>1.2729198306428435E-2</c:v>
                </c:pt>
                <c:pt idx="3011">
                  <c:v>1.2736534525548127E-2</c:v>
                </c:pt>
                <c:pt idx="3012">
                  <c:v>1.2743114498904307E-2</c:v>
                </c:pt>
                <c:pt idx="3013">
                  <c:v>1.2749406729133661E-2</c:v>
                </c:pt>
                <c:pt idx="3014">
                  <c:v>1.2755692834729715E-2</c:v>
                </c:pt>
                <c:pt idx="3015">
                  <c:v>1.2761972792503518E-2</c:v>
                </c:pt>
                <c:pt idx="3016">
                  <c:v>1.2768246579266118E-2</c:v>
                </c:pt>
                <c:pt idx="3017">
                  <c:v>1.2774514171828566E-2</c:v>
                </c:pt>
                <c:pt idx="3018">
                  <c:v>1.2780775547009404E-2</c:v>
                </c:pt>
                <c:pt idx="3019">
                  <c:v>1.2787030681612188E-2</c:v>
                </c:pt>
                <c:pt idx="3020">
                  <c:v>1.2793279552447967E-2</c:v>
                </c:pt>
                <c:pt idx="3021">
                  <c:v>1.2799522136332786E-2</c:v>
                </c:pt>
                <c:pt idx="3022">
                  <c:v>1.2805758410077694E-2</c:v>
                </c:pt>
                <c:pt idx="3023">
                  <c:v>1.2811988350491244E-2</c:v>
                </c:pt>
                <c:pt idx="3024">
                  <c:v>1.2818211934384482E-2</c:v>
                </c:pt>
                <c:pt idx="3025">
                  <c:v>1.2824429138568461E-2</c:v>
                </c:pt>
                <c:pt idx="3026">
                  <c:v>1.2828625082035534E-2</c:v>
                </c:pt>
                <c:pt idx="3027">
                  <c:v>1.2836844315057827E-2</c:v>
                </c:pt>
                <c:pt idx="3028">
                  <c:v>1.2843042240987812E-2</c:v>
                </c:pt>
                <c:pt idx="3029">
                  <c:v>1.2849233694447737E-2</c:v>
                </c:pt>
                <c:pt idx="3030">
                  <c:v>1.2853406703945948E-2</c:v>
                </c:pt>
                <c:pt idx="3031">
                  <c:v>1.2858915465718506E-2</c:v>
                </c:pt>
                <c:pt idx="3032">
                  <c:v>1.2865088357107979E-2</c:v>
                </c:pt>
                <c:pt idx="3033">
                  <c:v>1.2871254690414804E-2</c:v>
                </c:pt>
                <c:pt idx="3034">
                  <c:v>1.2877414442457522E-2</c:v>
                </c:pt>
                <c:pt idx="3035">
                  <c:v>1.2886245194884682E-2</c:v>
                </c:pt>
                <c:pt idx="3036">
                  <c:v>1.2893059815818444E-2</c:v>
                </c:pt>
                <c:pt idx="3037">
                  <c:v>1.2898529530743219E-2</c:v>
                </c:pt>
                <c:pt idx="3038">
                  <c:v>1.2904661688517283E-2</c:v>
                </c:pt>
                <c:pt idx="3039">
                  <c:v>1.2910787141931779E-2</c:v>
                </c:pt>
                <c:pt idx="3040">
                  <c:v>1.2916905867802753E-2</c:v>
                </c:pt>
                <c:pt idx="3041">
                  <c:v>1.2923017842936257E-2</c:v>
                </c:pt>
                <c:pt idx="3042">
                  <c:v>1.2929123044143342E-2</c:v>
                </c:pt>
                <c:pt idx="3043">
                  <c:v>1.2935221448240053E-2</c:v>
                </c:pt>
                <c:pt idx="3044">
                  <c:v>1.2941313032029944E-2</c:v>
                </c:pt>
                <c:pt idx="3045">
                  <c:v>1.2947397772324065E-2</c:v>
                </c:pt>
                <c:pt idx="3046">
                  <c:v>1.2953475645935963E-2</c:v>
                </c:pt>
                <c:pt idx="3047">
                  <c:v>1.2959546629676688E-2</c:v>
                </c:pt>
                <c:pt idx="3048">
                  <c:v>1.2965610700349794E-2</c:v>
                </c:pt>
                <c:pt idx="3049">
                  <c:v>1.2971667834773826E-2</c:v>
                </c:pt>
                <c:pt idx="3050">
                  <c:v>1.2977718009754835E-2</c:v>
                </c:pt>
                <c:pt idx="3051">
                  <c:v>1.2983761202098876E-2</c:v>
                </c:pt>
                <c:pt idx="3052">
                  <c:v>1.2989797388624491E-2</c:v>
                </c:pt>
                <c:pt idx="3053">
                  <c:v>1.2995826546135236E-2</c:v>
                </c:pt>
                <c:pt idx="3054">
                  <c:v>1.3001848651444659E-2</c:v>
                </c:pt>
                <c:pt idx="3055">
                  <c:v>1.3007863681361309E-2</c:v>
                </c:pt>
                <c:pt idx="3056">
                  <c:v>1.3013871612693739E-2</c:v>
                </c:pt>
                <c:pt idx="3057">
                  <c:v>1.3019872422255496E-2</c:v>
                </c:pt>
                <c:pt idx="3058">
                  <c:v>1.3025866086852633E-2</c:v>
                </c:pt>
                <c:pt idx="3059">
                  <c:v>1.3031852583298698E-2</c:v>
                </c:pt>
                <c:pt idx="3060">
                  <c:v>1.3037831888399742E-2</c:v>
                </c:pt>
                <c:pt idx="3061">
                  <c:v>1.3043803978969315E-2</c:v>
                </c:pt>
                <c:pt idx="3062">
                  <c:v>1.3049768831813469E-2</c:v>
                </c:pt>
                <c:pt idx="3063">
                  <c:v>1.3055726423740754E-2</c:v>
                </c:pt>
                <c:pt idx="3064">
                  <c:v>1.3061676731569716E-2</c:v>
                </c:pt>
                <c:pt idx="3065">
                  <c:v>1.3065636917068125E-2</c:v>
                </c:pt>
                <c:pt idx="3066">
                  <c:v>1.3073555402146886E-2</c:v>
                </c:pt>
                <c:pt idx="3067">
                  <c:v>1.3079483718514695E-2</c:v>
                </c:pt>
                <c:pt idx="3068">
                  <c:v>1.3085404658020883E-2</c:v>
                </c:pt>
                <c:pt idx="3069">
                  <c:v>1.3091318197469004E-2</c:v>
                </c:pt>
                <c:pt idx="3070">
                  <c:v>1.3097224313665112E-2</c:v>
                </c:pt>
                <c:pt idx="3071">
                  <c:v>1.3103122983427751E-2</c:v>
                </c:pt>
                <c:pt idx="3072">
                  <c:v>1.3109014183562973E-2</c:v>
                </c:pt>
                <c:pt idx="3073">
                  <c:v>1.3114897890876831E-2</c:v>
                </c:pt>
                <c:pt idx="3074">
                  <c:v>1.3120774082177877E-2</c:v>
                </c:pt>
                <c:pt idx="3075">
                  <c:v>1.3126642734284655E-2</c:v>
                </c:pt>
                <c:pt idx="3076">
                  <c:v>1.3132503823998221E-2</c:v>
                </c:pt>
                <c:pt idx="3077">
                  <c:v>1.3138357328127126E-2</c:v>
                </c:pt>
                <c:pt idx="3078">
                  <c:v>1.3144203223484918E-2</c:v>
                </c:pt>
                <c:pt idx="3079">
                  <c:v>1.3150041486880149E-2</c:v>
                </c:pt>
                <c:pt idx="3080">
                  <c:v>1.3155872095121368E-2</c:v>
                </c:pt>
                <c:pt idx="3081">
                  <c:v>1.316169502501463E-2</c:v>
                </c:pt>
                <c:pt idx="3082">
                  <c:v>1.3167510253370984E-2</c:v>
                </c:pt>
                <c:pt idx="3083">
                  <c:v>1.317069741517082E-2</c:v>
                </c:pt>
                <c:pt idx="3084">
                  <c:v>1.3176498542917565E-2</c:v>
                </c:pt>
                <c:pt idx="3085">
                  <c:v>1.3182291906934651E-2</c:v>
                </c:pt>
                <c:pt idx="3086">
                  <c:v>1.3188077484052041E-2</c:v>
                </c:pt>
                <c:pt idx="3087">
                  <c:v>1.3197123719214818E-2</c:v>
                </c:pt>
                <c:pt idx="3088">
                  <c:v>1.3202238592550375E-2</c:v>
                </c:pt>
                <c:pt idx="3089">
                  <c:v>1.3207999260802794E-2</c:v>
                </c:pt>
                <c:pt idx="3090">
                  <c:v>1.3213752041991711E-2</c:v>
                </c:pt>
                <c:pt idx="3091">
                  <c:v>1.3217540071272304E-2</c:v>
                </c:pt>
                <c:pt idx="3092">
                  <c:v>1.3225233850403251E-2</c:v>
                </c:pt>
                <c:pt idx="3093">
                  <c:v>1.323096283125047E-2</c:v>
                </c:pt>
                <c:pt idx="3094">
                  <c:v>1.3236683832263396E-2</c:v>
                </c:pt>
                <c:pt idx="3095">
                  <c:v>1.3242396830253078E-2</c:v>
                </c:pt>
                <c:pt idx="3096">
                  <c:v>1.3248101802030565E-2</c:v>
                </c:pt>
                <c:pt idx="3097">
                  <c:v>1.3253798724406907E-2</c:v>
                </c:pt>
                <c:pt idx="3098">
                  <c:v>1.3259487574185658E-2</c:v>
                </c:pt>
                <c:pt idx="3099">
                  <c:v>1.326516832817537E-2</c:v>
                </c:pt>
                <c:pt idx="3100">
                  <c:v>1.3270840963187092E-2</c:v>
                </c:pt>
                <c:pt idx="3101">
                  <c:v>1.3276505456029375E-2</c:v>
                </c:pt>
                <c:pt idx="3102">
                  <c:v>1.3282161783508273E-2</c:v>
                </c:pt>
                <c:pt idx="3103">
                  <c:v>1.3287809922432336E-2</c:v>
                </c:pt>
                <c:pt idx="3104">
                  <c:v>1.3291507402084358E-2</c:v>
                </c:pt>
                <c:pt idx="3105">
                  <c:v>1.329908154185766E-2</c:v>
                </c:pt>
                <c:pt idx="3106">
                  <c:v>1.3304704975971027E-2</c:v>
                </c:pt>
                <c:pt idx="3107">
                  <c:v>1.3310320128766262E-2</c:v>
                </c:pt>
                <c:pt idx="3108">
                  <c:v>1.3315926977049419E-2</c:v>
                </c:pt>
                <c:pt idx="3109">
                  <c:v>1.332152549762905E-2</c:v>
                </c:pt>
                <c:pt idx="3110">
                  <c:v>1.3327115667311207E-2</c:v>
                </c:pt>
                <c:pt idx="3111">
                  <c:v>1.3332697462906939E-2</c:v>
                </c:pt>
                <c:pt idx="3112">
                  <c:v>1.3338270861222301E-2</c:v>
                </c:pt>
                <c:pt idx="3113">
                  <c:v>1.3343835839068341E-2</c:v>
                </c:pt>
                <c:pt idx="3114">
                  <c:v>1.3349392373251112E-2</c:v>
                </c:pt>
                <c:pt idx="3115">
                  <c:v>1.3354940440579166E-2</c:v>
                </c:pt>
                <c:pt idx="3116">
                  <c:v>1.3360480017861054E-2</c:v>
                </c:pt>
                <c:pt idx="3117">
                  <c:v>1.3366011081902829E-2</c:v>
                </c:pt>
                <c:pt idx="3118">
                  <c:v>1.3371533609510544E-2</c:v>
                </c:pt>
                <c:pt idx="3119">
                  <c:v>1.3377047577500245E-2</c:v>
                </c:pt>
                <c:pt idx="3120">
                  <c:v>1.3382552962672989E-2</c:v>
                </c:pt>
                <c:pt idx="3121">
                  <c:v>1.3388049741839825E-2</c:v>
                </c:pt>
                <c:pt idx="3122">
                  <c:v>1.3393537891806806E-2</c:v>
                </c:pt>
                <c:pt idx="3123">
                  <c:v>1.3399017389384982E-2</c:v>
                </c:pt>
                <c:pt idx="3124">
                  <c:v>1.3404488211375409E-2</c:v>
                </c:pt>
                <c:pt idx="3125">
                  <c:v>1.3410589348273985E-2</c:v>
                </c:pt>
                <c:pt idx="3126">
                  <c:v>1.3415403735842213E-2</c:v>
                </c:pt>
                <c:pt idx="3127">
                  <c:v>1.3420848391933193E-2</c:v>
                </c:pt>
                <c:pt idx="3128">
                  <c:v>1.3426284279668133E-2</c:v>
                </c:pt>
                <c:pt idx="3129">
                  <c:v>1.343171137585808E-2</c:v>
                </c:pt>
                <c:pt idx="3130">
                  <c:v>1.3437129657314084E-2</c:v>
                </c:pt>
                <c:pt idx="3131">
                  <c:v>1.3442539100842199E-2</c:v>
                </c:pt>
                <c:pt idx="3132">
                  <c:v>1.344793968324598E-2</c:v>
                </c:pt>
                <c:pt idx="3133">
                  <c:v>1.3453331381336475E-2</c:v>
                </c:pt>
                <c:pt idx="3134">
                  <c:v>1.3458714171924735E-2</c:v>
                </c:pt>
                <c:pt idx="3135">
                  <c:v>1.3462183754316383E-2</c:v>
                </c:pt>
                <c:pt idx="3136">
                  <c:v>1.3467549982724224E-2</c:v>
                </c:pt>
                <c:pt idx="3137">
                  <c:v>1.3472907239787016E-2</c:v>
                </c:pt>
                <c:pt idx="3138">
                  <c:v>1.3478255502312282E-2</c:v>
                </c:pt>
                <c:pt idx="3139">
                  <c:v>1.3485493700511886E-2</c:v>
                </c:pt>
                <c:pt idx="3140">
                  <c:v>1.3490822559018845E-2</c:v>
                </c:pt>
                <c:pt idx="3141">
                  <c:v>1.349614234766594E-2</c:v>
                </c:pt>
                <c:pt idx="3142">
                  <c:v>1.3502084621626862E-2</c:v>
                </c:pt>
                <c:pt idx="3143">
                  <c:v>1.3506754622637229E-2</c:v>
                </c:pt>
                <c:pt idx="3144">
                  <c:v>1.3512047062571031E-2</c:v>
                </c:pt>
                <c:pt idx="3145">
                  <c:v>1.351733033988417E-2</c:v>
                </c:pt>
                <c:pt idx="3146">
                  <c:v>1.3522604431375207E-2</c:v>
                </c:pt>
                <c:pt idx="3147">
                  <c:v>1.3527869313857688E-2</c:v>
                </c:pt>
                <c:pt idx="3148">
                  <c:v>1.3533246232192538E-2</c:v>
                </c:pt>
                <c:pt idx="3149">
                  <c:v>1.353849176921406E-2</c:v>
                </c:pt>
                <c:pt idx="3150">
                  <c:v>1.3543728026262664E-2</c:v>
                </c:pt>
                <c:pt idx="3151">
                  <c:v>1.3548954980151733E-2</c:v>
                </c:pt>
                <c:pt idx="3152">
                  <c:v>1.355417260768434E-2</c:v>
                </c:pt>
                <c:pt idx="3153">
                  <c:v>1.3559380885668717E-2</c:v>
                </c:pt>
                <c:pt idx="3154">
                  <c:v>1.3564579790915668E-2</c:v>
                </c:pt>
                <c:pt idx="3155">
                  <c:v>1.3569769300236002E-2</c:v>
                </c:pt>
                <c:pt idx="3156">
                  <c:v>1.3575574390649048E-2</c:v>
                </c:pt>
                <c:pt idx="3157">
                  <c:v>1.3580120038319418E-2</c:v>
                </c:pt>
                <c:pt idx="3158">
                  <c:v>1.3585281220698959E-2</c:v>
                </c:pt>
                <c:pt idx="3159">
                  <c:v>1.3590432914382219E-2</c:v>
                </c:pt>
                <c:pt idx="3160">
                  <c:v>1.3595575096182585E-2</c:v>
                </c:pt>
                <c:pt idx="3161">
                  <c:v>1.360070774290055E-2</c:v>
                </c:pt>
                <c:pt idx="3162">
                  <c:v>1.3605830831344343E-2</c:v>
                </c:pt>
                <c:pt idx="3163">
                  <c:v>1.3610944338329928E-2</c:v>
                </c:pt>
                <c:pt idx="3164">
                  <c:v>1.3616048240660377E-2</c:v>
                </c:pt>
                <c:pt idx="3165">
                  <c:v>1.36192805389203E-2</c:v>
                </c:pt>
                <c:pt idx="3166">
                  <c:v>1.3626227138591364E-2</c:v>
                </c:pt>
                <c:pt idx="3167">
                  <c:v>1.3631302087808359E-2</c:v>
                </c:pt>
                <c:pt idx="3168">
                  <c:v>1.3636367339603134E-2</c:v>
                </c:pt>
                <c:pt idx="3169">
                  <c:v>1.3642660011103723E-2</c:v>
                </c:pt>
                <c:pt idx="3170">
                  <c:v>1.3646468658161515E-2</c:v>
                </c:pt>
                <c:pt idx="3171">
                  <c:v>1.3651504678539003E-2</c:v>
                </c:pt>
                <c:pt idx="3172">
                  <c:v>1.3656530908732345E-2</c:v>
                </c:pt>
                <c:pt idx="3173">
                  <c:v>1.366154732554203E-2</c:v>
                </c:pt>
                <c:pt idx="3174">
                  <c:v>1.366655390577887E-2</c:v>
                </c:pt>
                <c:pt idx="3175">
                  <c:v>1.3671550626251092E-2</c:v>
                </c:pt>
                <c:pt idx="3176">
                  <c:v>1.3676537463766925E-2</c:v>
                </c:pt>
                <c:pt idx="3177">
                  <c:v>1.3681514395134599E-2</c:v>
                </c:pt>
                <c:pt idx="3178">
                  <c:v>1.3686481397164921E-2</c:v>
                </c:pt>
                <c:pt idx="3179">
                  <c:v>1.3691438446660962E-2</c:v>
                </c:pt>
                <c:pt idx="3180">
                  <c:v>1.369638552043095E-2</c:v>
                </c:pt>
                <c:pt idx="3181">
                  <c:v>1.3701322595288274E-2</c:v>
                </c:pt>
                <c:pt idx="3182">
                  <c:v>1.3708358168331141E-2</c:v>
                </c:pt>
                <c:pt idx="3183">
                  <c:v>1.3713270863546933E-2</c:v>
                </c:pt>
                <c:pt idx="3184">
                  <c:v>1.3718173480336888E-2</c:v>
                </c:pt>
                <c:pt idx="3185">
                  <c:v>1.3723065995498924E-2</c:v>
                </c:pt>
                <c:pt idx="3186">
                  <c:v>1.3727948385846423E-2</c:v>
                </c:pt>
                <c:pt idx="3187">
                  <c:v>1.3730993627602788E-2</c:v>
                </c:pt>
                <c:pt idx="3188">
                  <c:v>1.3735857327362868E-2</c:v>
                </c:pt>
                <c:pt idx="3189">
                  <c:v>1.3740710838675721E-2</c:v>
                </c:pt>
                <c:pt idx="3190">
                  <c:v>1.3745554138339904E-2</c:v>
                </c:pt>
                <c:pt idx="3191">
                  <c:v>1.3752207653620386E-2</c:v>
                </c:pt>
                <c:pt idx="3192">
                  <c:v>1.3757028808040589E-2</c:v>
                </c:pt>
                <c:pt idx="3193">
                  <c:v>1.3761839675296124E-2</c:v>
                </c:pt>
                <c:pt idx="3194">
                  <c:v>1.3766640232200375E-2</c:v>
                </c:pt>
                <c:pt idx="3195">
                  <c:v>1.3771430455561574E-2</c:v>
                </c:pt>
                <c:pt idx="3196">
                  <c:v>1.3775606317230071E-2</c:v>
                </c:pt>
                <c:pt idx="3197">
                  <c:v>1.3781737326215904E-2</c:v>
                </c:pt>
                <c:pt idx="3198">
                  <c:v>1.3785136011362553E-2</c:v>
                </c:pt>
                <c:pt idx="3199">
                  <c:v>1.3789885233538079E-2</c:v>
                </c:pt>
                <c:pt idx="3200">
                  <c:v>1.3795225757460785E-2</c:v>
                </c:pt>
                <c:pt idx="3201">
                  <c:v>1.3799953492513263E-2</c:v>
                </c:pt>
                <c:pt idx="3202">
                  <c:v>1.3804670731677711E-2</c:v>
                </c:pt>
                <c:pt idx="3203">
                  <c:v>1.3809377451757201E-2</c:v>
                </c:pt>
                <c:pt idx="3204">
                  <c:v>1.3813474167938544E-2</c:v>
                </c:pt>
                <c:pt idx="3205">
                  <c:v>1.3818160357180531E-2</c:v>
                </c:pt>
                <c:pt idx="3206">
                  <c:v>1.3822835959765634E-2</c:v>
                </c:pt>
                <c:pt idx="3207">
                  <c:v>1.3827500952501737E-2</c:v>
                </c:pt>
                <c:pt idx="3208">
                  <c:v>1.383275245419408E-2</c:v>
                </c:pt>
                <c:pt idx="3209">
                  <c:v>1.3837395572741787E-2</c:v>
                </c:pt>
                <c:pt idx="3210">
                  <c:v>1.3842028009862138E-2</c:v>
                </c:pt>
                <c:pt idx="3211">
                  <c:v>1.3846649742358207E-2</c:v>
                </c:pt>
                <c:pt idx="3212">
                  <c:v>1.3851260747043377E-2</c:v>
                </c:pt>
                <c:pt idx="3213">
                  <c:v>1.3855861000720721E-2</c:v>
                </c:pt>
                <c:pt idx="3214">
                  <c:v>1.3860450480201047E-2</c:v>
                </c:pt>
                <c:pt idx="3215">
                  <c:v>1.3865029162295161E-2</c:v>
                </c:pt>
                <c:pt idx="3216">
                  <c:v>1.3869597023800979E-2</c:v>
                </c:pt>
                <c:pt idx="3217">
                  <c:v>1.3873562236187631E-2</c:v>
                </c:pt>
                <c:pt idx="3218">
                  <c:v>1.3878108989990423E-2</c:v>
                </c:pt>
                <c:pt idx="3219">
                  <c:v>1.3882644855644166E-2</c:v>
                </c:pt>
                <c:pt idx="3220">
                  <c:v>1.3887169809967403E-2</c:v>
                </c:pt>
                <c:pt idx="3221">
                  <c:v>1.3892273210868418E-2</c:v>
                </c:pt>
                <c:pt idx="3222">
                  <c:v>1.3896775661840473E-2</c:v>
                </c:pt>
                <c:pt idx="3223">
                  <c:v>1.3901267129884412E-2</c:v>
                </c:pt>
                <c:pt idx="3224">
                  <c:v>1.3905747591803307E-2</c:v>
                </c:pt>
                <c:pt idx="3225">
                  <c:v>1.3910217024413125E-2</c:v>
                </c:pt>
                <c:pt idx="3226">
                  <c:v>1.3914089099245075E-2</c:v>
                </c:pt>
                <c:pt idx="3227">
                  <c:v>1.3918537024894206E-2</c:v>
                </c:pt>
                <c:pt idx="3228">
                  <c:v>1.3922973853683906E-2</c:v>
                </c:pt>
                <c:pt idx="3229">
                  <c:v>1.3928568388600904E-2</c:v>
                </c:pt>
                <c:pt idx="3230">
                  <c:v>1.3932397936005737E-2</c:v>
                </c:pt>
                <c:pt idx="3231">
                  <c:v>1.3936800705687473E-2</c:v>
                </c:pt>
                <c:pt idx="3232">
                  <c:v>1.3941192283709996E-2</c:v>
                </c:pt>
                <c:pt idx="3233">
                  <c:v>1.3945572646878958E-2</c:v>
                </c:pt>
                <c:pt idx="3234">
                  <c:v>1.3950565013989639E-2</c:v>
                </c:pt>
                <c:pt idx="3235">
                  <c:v>1.3954921267231642E-2</c:v>
                </c:pt>
                <c:pt idx="3236">
                  <c:v>1.3959266232731292E-2</c:v>
                </c:pt>
                <c:pt idx="3237">
                  <c:v>1.3963599887294238E-2</c:v>
                </c:pt>
                <c:pt idx="3238">
                  <c:v>1.396792220772871E-2</c:v>
                </c:pt>
                <c:pt idx="3239">
                  <c:v>1.3970499097005602E-2</c:v>
                </c:pt>
                <c:pt idx="3240">
                  <c:v>1.3974800623106631E-2</c:v>
                </c:pt>
                <c:pt idx="3241">
                  <c:v>1.3979090751644765E-2</c:v>
                </c:pt>
                <c:pt idx="3242">
                  <c:v>1.3983369459429986E-2</c:v>
                </c:pt>
                <c:pt idx="3243">
                  <c:v>1.3989362986231024E-2</c:v>
                </c:pt>
                <c:pt idx="3244">
                  <c:v>1.3993616814851985E-2</c:v>
                </c:pt>
                <c:pt idx="3245">
                  <c:v>1.3997859146996916E-2</c:v>
                </c:pt>
                <c:pt idx="3246">
                  <c:v>1.4002089959474048E-2</c:v>
                </c:pt>
                <c:pt idx="3247">
                  <c:v>1.4008085109321333E-2</c:v>
                </c:pt>
                <c:pt idx="3248">
                  <c:v>1.4012288838780862E-2</c:v>
                </c:pt>
                <c:pt idx="3249">
                  <c:v>1.4016480970310274E-2</c:v>
                </c:pt>
                <c:pt idx="3250">
                  <c:v>1.4020661480710628E-2</c:v>
                </c:pt>
                <c:pt idx="3251">
                  <c:v>1.4024855218669224E-2</c:v>
                </c:pt>
                <c:pt idx="3252">
                  <c:v>1.4028987545370852E-2</c:v>
                </c:pt>
                <c:pt idx="3253">
                  <c:v>1.4033133053237834E-2</c:v>
                </c:pt>
                <c:pt idx="3254">
                  <c:v>1.4037266847204966E-2</c:v>
                </c:pt>
                <c:pt idx="3255">
                  <c:v>1.4041388904083296E-2</c:v>
                </c:pt>
                <c:pt idx="3256">
                  <c:v>1.4045499200668887E-2</c:v>
                </c:pt>
                <c:pt idx="3257">
                  <c:v>1.4049597713775286E-2</c:v>
                </c:pt>
                <c:pt idx="3258">
                  <c:v>1.4053684420208545E-2</c:v>
                </c:pt>
                <c:pt idx="3259">
                  <c:v>1.4057759296774719E-2</c:v>
                </c:pt>
                <c:pt idx="3260">
                  <c:v>1.4061822320274864E-2</c:v>
                </c:pt>
                <c:pt idx="3261">
                  <c:v>1.4065873467522527E-2</c:v>
                </c:pt>
                <c:pt idx="3262">
                  <c:v>1.4069912715318766E-2</c:v>
                </c:pt>
                <c:pt idx="3263">
                  <c:v>1.4073940040474631E-2</c:v>
                </c:pt>
                <c:pt idx="3264">
                  <c:v>1.4076272540397406E-2</c:v>
                </c:pt>
                <c:pt idx="3265">
                  <c:v>1.4081958830079455E-2</c:v>
                </c:pt>
                <c:pt idx="3266">
                  <c:v>1.408595024814302E-2</c:v>
                </c:pt>
                <c:pt idx="3267">
                  <c:v>1.4089929650787925E-2</c:v>
                </c:pt>
                <c:pt idx="3268">
                  <c:v>1.4093897014820223E-2</c:v>
                </c:pt>
                <c:pt idx="3269">
                  <c:v>1.4097852317050963E-2</c:v>
                </c:pt>
                <c:pt idx="3270">
                  <c:v>1.4101795534281203E-2</c:v>
                </c:pt>
                <c:pt idx="3271">
                  <c:v>1.4105726643319494E-2</c:v>
                </c:pt>
                <c:pt idx="3272">
                  <c:v>1.4109645620969391E-2</c:v>
                </c:pt>
                <c:pt idx="3273">
                  <c:v>1.4113552444041944E-2</c:v>
                </c:pt>
                <c:pt idx="3274">
                  <c:v>1.4117447089340707E-2</c:v>
                </c:pt>
                <c:pt idx="3275">
                  <c:v>1.4121329533666738E-2</c:v>
                </c:pt>
                <c:pt idx="3276">
                  <c:v>1.412519975383858E-2</c:v>
                </c:pt>
                <c:pt idx="3277">
                  <c:v>1.4127402644002224E-2</c:v>
                </c:pt>
                <c:pt idx="3278">
                  <c:v>1.4132903428923926E-2</c:v>
                </c:pt>
                <c:pt idx="3279">
                  <c:v>1.4136736837449537E-2</c:v>
                </c:pt>
                <c:pt idx="3280">
                  <c:v>1.4140557929042674E-2</c:v>
                </c:pt>
                <c:pt idx="3281">
                  <c:v>1.4144366680506892E-2</c:v>
                </c:pt>
                <c:pt idx="3282">
                  <c:v>1.4148163068645747E-2</c:v>
                </c:pt>
                <c:pt idx="3283">
                  <c:v>1.415194707026779E-2</c:v>
                </c:pt>
                <c:pt idx="3284">
                  <c:v>1.4155718662184069E-2</c:v>
                </c:pt>
                <c:pt idx="3285">
                  <c:v>1.4161074986305327E-2</c:v>
                </c:pt>
                <c:pt idx="3286">
                  <c:v>1.4163213840307623E-2</c:v>
                </c:pt>
                <c:pt idx="3287">
                  <c:v>1.416695874773638E-2</c:v>
                </c:pt>
                <c:pt idx="3288">
                  <c:v>1.4170680468880148E-2</c:v>
                </c:pt>
                <c:pt idx="3289">
                  <c:v>1.4174389664345921E-2</c:v>
                </c:pt>
                <c:pt idx="3290">
                  <c:v>1.4176460087949344E-2</c:v>
                </c:pt>
                <c:pt idx="3291">
                  <c:v>1.4179604991453956E-2</c:v>
                </c:pt>
                <c:pt idx="3292">
                  <c:v>1.4183279497747479E-2</c:v>
                </c:pt>
                <c:pt idx="3293">
                  <c:v>1.4186941394053663E-2</c:v>
                </c:pt>
                <c:pt idx="3294">
                  <c:v>1.4190590657179631E-2</c:v>
                </c:pt>
                <c:pt idx="3295">
                  <c:v>1.4196380499084116E-2</c:v>
                </c:pt>
                <c:pt idx="3296">
                  <c:v>1.42000013653934E-2</c:v>
                </c:pt>
                <c:pt idx="3297">
                  <c:v>1.4204146148715034E-2</c:v>
                </c:pt>
                <c:pt idx="3298">
                  <c:v>1.4207204941144302E-2</c:v>
                </c:pt>
                <c:pt idx="3299">
                  <c:v>1.4210787604198027E-2</c:v>
                </c:pt>
                <c:pt idx="3300">
                  <c:v>1.4214357486447837E-2</c:v>
                </c:pt>
                <c:pt idx="3301">
                  <c:v>1.4217914564699785E-2</c:v>
                </c:pt>
                <c:pt idx="3302">
                  <c:v>1.4221458815759924E-2</c:v>
                </c:pt>
                <c:pt idx="3303">
                  <c:v>1.4223393924606448E-2</c:v>
                </c:pt>
                <c:pt idx="3304">
                  <c:v>1.4228508743531487E-2</c:v>
                </c:pt>
                <c:pt idx="3305">
                  <c:v>1.4232014373857516E-2</c:v>
                </c:pt>
                <c:pt idx="3306">
                  <c:v>1.4235507084218446E-2</c:v>
                </c:pt>
                <c:pt idx="3307">
                  <c:v>1.423898685142283E-2</c:v>
                </c:pt>
                <c:pt idx="3308">
                  <c:v>1.4242453652274223E-2</c:v>
                </c:pt>
                <c:pt idx="3309">
                  <c:v>1.4245907463583674E-2</c:v>
                </c:pt>
                <c:pt idx="3310">
                  <c:v>1.4249348262149741E-2</c:v>
                </c:pt>
                <c:pt idx="3311">
                  <c:v>1.4252776024788472E-2</c:v>
                </c:pt>
                <c:pt idx="3312">
                  <c:v>1.4256190728305917E-2</c:v>
                </c:pt>
                <c:pt idx="3313">
                  <c:v>1.4259592349505634E-2</c:v>
                </c:pt>
                <c:pt idx="3314">
                  <c:v>1.4262980865193675E-2</c:v>
                </c:pt>
                <c:pt idx="3315">
                  <c:v>1.4266356252176093E-2</c:v>
                </c:pt>
                <c:pt idx="3316">
                  <c:v>1.4269718487263938E-2</c:v>
                </c:pt>
                <c:pt idx="3317">
                  <c:v>1.4273067547260765E-2</c:v>
                </c:pt>
                <c:pt idx="3318">
                  <c:v>1.4276403408977623E-2</c:v>
                </c:pt>
                <c:pt idx="3319">
                  <c:v>1.4279726049218067E-2</c:v>
                </c:pt>
                <c:pt idx="3320">
                  <c:v>1.428303544478815E-2</c:v>
                </c:pt>
                <c:pt idx="3321">
                  <c:v>1.4286331572498923E-2</c:v>
                </c:pt>
                <c:pt idx="3322">
                  <c:v>1.4289614409148943E-2</c:v>
                </c:pt>
                <c:pt idx="3323">
                  <c:v>1.4292883931556755E-2</c:v>
                </c:pt>
                <c:pt idx="3324">
                  <c:v>1.4296140116520917E-2</c:v>
                </c:pt>
                <c:pt idx="3325">
                  <c:v>1.4299382940854977E-2</c:v>
                </c:pt>
                <c:pt idx="3326">
                  <c:v>1.4302612381359991E-2</c:v>
                </c:pt>
                <c:pt idx="3327">
                  <c:v>1.4305828414847011E-2</c:v>
                </c:pt>
                <c:pt idx="3328">
                  <c:v>1.4309031018119589E-2</c:v>
                </c:pt>
                <c:pt idx="3329">
                  <c:v>1.4312220167986278E-2</c:v>
                </c:pt>
                <c:pt idx="3330">
                  <c:v>1.4315395841255629E-2</c:v>
                </c:pt>
                <c:pt idx="3331">
                  <c:v>1.4318558014736193E-2</c:v>
                </c:pt>
                <c:pt idx="3332">
                  <c:v>1.4321706665234024E-2</c:v>
                </c:pt>
                <c:pt idx="3333">
                  <c:v>1.4324841769550178E-2</c:v>
                </c:pt>
                <c:pt idx="3334">
                  <c:v>1.4327963304500702E-2</c:v>
                </c:pt>
                <c:pt idx="3335">
                  <c:v>1.4331071246891647E-2</c:v>
                </c:pt>
                <c:pt idx="3336">
                  <c:v>1.4334165573524071E-2</c:v>
                </c:pt>
                <c:pt idx="3337">
                  <c:v>1.4337246261211523E-2</c:v>
                </c:pt>
                <c:pt idx="3338">
                  <c:v>1.4338802970843325E-2</c:v>
                </c:pt>
                <c:pt idx="3339">
                  <c:v>1.4343366626970722E-2</c:v>
                </c:pt>
                <c:pt idx="3340">
                  <c:v>1.4346406258659572E-2</c:v>
                </c:pt>
                <c:pt idx="3341">
                  <c:v>1.4349432158632658E-2</c:v>
                </c:pt>
                <c:pt idx="3342">
                  <c:v>1.4352444303693535E-2</c:v>
                </c:pt>
                <c:pt idx="3343">
                  <c:v>1.4353945285723925E-2</c:v>
                </c:pt>
                <c:pt idx="3344">
                  <c:v>1.4356932457196863E-2</c:v>
                </c:pt>
                <c:pt idx="3345">
                  <c:v>1.4359905810738174E-2</c:v>
                </c:pt>
                <c:pt idx="3346">
                  <c:v>1.4362865323149863E-2</c:v>
                </c:pt>
                <c:pt idx="3347">
                  <c:v>1.4367297893609077E-2</c:v>
                </c:pt>
                <c:pt idx="3348">
                  <c:v>1.4370721644371446E-2</c:v>
                </c:pt>
                <c:pt idx="3349">
                  <c:v>1.4373142233471137E-2</c:v>
                </c:pt>
                <c:pt idx="3350">
                  <c:v>1.4376043504319702E-2</c:v>
                </c:pt>
                <c:pt idx="3351">
                  <c:v>1.4377454456678701E-2</c:v>
                </c:pt>
                <c:pt idx="3352">
                  <c:v>1.4381804131904652E-2</c:v>
                </c:pt>
                <c:pt idx="3353">
                  <c:v>1.4384663442255641E-2</c:v>
                </c:pt>
                <c:pt idx="3354">
                  <c:v>1.4387508719384545E-2</c:v>
                </c:pt>
                <c:pt idx="3355">
                  <c:v>1.4390339940102415E-2</c:v>
                </c:pt>
                <c:pt idx="3356">
                  <c:v>1.4393157081222796E-2</c:v>
                </c:pt>
                <c:pt idx="3357">
                  <c:v>1.4395960119541751E-2</c:v>
                </c:pt>
                <c:pt idx="3358">
                  <c:v>1.4398749031875324E-2</c:v>
                </c:pt>
                <c:pt idx="3359">
                  <c:v>1.4401523795032067E-2</c:v>
                </c:pt>
                <c:pt idx="3360">
                  <c:v>1.4404284385815536E-2</c:v>
                </c:pt>
                <c:pt idx="3361">
                  <c:v>1.4407030781036778E-2</c:v>
                </c:pt>
                <c:pt idx="3362">
                  <c:v>1.440976295749935E-2</c:v>
                </c:pt>
                <c:pt idx="3363">
                  <c:v>1.4412480892021795E-2</c:v>
                </c:pt>
                <c:pt idx="3364">
                  <c:v>1.4413743278728084E-2</c:v>
                </c:pt>
                <c:pt idx="3365">
                  <c:v>1.4417873942445536E-2</c:v>
                </c:pt>
                <c:pt idx="3366">
                  <c:v>1.4420549011968931E-2</c:v>
                </c:pt>
                <c:pt idx="3367">
                  <c:v>1.4423209746778909E-2</c:v>
                </c:pt>
                <c:pt idx="3368">
                  <c:v>1.4425856123684022E-2</c:v>
                </c:pt>
                <c:pt idx="3369">
                  <c:v>1.4428488119487826E-2</c:v>
                </c:pt>
                <c:pt idx="3370">
                  <c:v>1.4431105711003867E-2</c:v>
                </c:pt>
                <c:pt idx="3371">
                  <c:v>1.44337088750357E-2</c:v>
                </c:pt>
                <c:pt idx="3372">
                  <c:v>1.4436297588396874E-2</c:v>
                </c:pt>
                <c:pt idx="3373">
                  <c:v>1.443887182789344E-2</c:v>
                </c:pt>
                <c:pt idx="3374">
                  <c:v>1.4441431570331453E-2</c:v>
                </c:pt>
                <c:pt idx="3375">
                  <c:v>1.4443976792521962E-2</c:v>
                </c:pt>
                <c:pt idx="3376">
                  <c:v>1.444650747127102E-2</c:v>
                </c:pt>
                <c:pt idx="3377">
                  <c:v>1.4449023583392173E-2</c:v>
                </c:pt>
                <c:pt idx="3378">
                  <c:v>1.4451525105688978E-2</c:v>
                </c:pt>
                <c:pt idx="3379">
                  <c:v>1.4454012014974982E-2</c:v>
                </c:pt>
                <c:pt idx="3380">
                  <c:v>1.4456484288051241E-2</c:v>
                </c:pt>
                <c:pt idx="3381">
                  <c:v>1.4458941901733802E-2</c:v>
                </c:pt>
                <c:pt idx="3382">
                  <c:v>1.4461384832826218E-2</c:v>
                </c:pt>
                <c:pt idx="3383">
                  <c:v>1.4463813058142039E-2</c:v>
                </c:pt>
                <c:pt idx="3384">
                  <c:v>1.4466226554484818E-2</c:v>
                </c:pt>
                <c:pt idx="3385">
                  <c:v>1.4469085893350195E-2</c:v>
                </c:pt>
                <c:pt idx="3386">
                  <c:v>1.4471009267497947E-2</c:v>
                </c:pt>
                <c:pt idx="3387">
                  <c:v>1.4473378437782902E-2</c:v>
                </c:pt>
                <c:pt idx="3388">
                  <c:v>1.4475732786334017E-2</c:v>
                </c:pt>
                <c:pt idx="3389">
                  <c:v>1.447807228996234E-2</c:v>
                </c:pt>
                <c:pt idx="3390">
                  <c:v>1.448039692546893E-2</c:v>
                </c:pt>
                <c:pt idx="3391">
                  <c:v>1.4482706669664835E-2</c:v>
                </c:pt>
                <c:pt idx="3392">
                  <c:v>1.4485001499368599E-2</c:v>
                </c:pt>
                <c:pt idx="3393">
                  <c:v>1.4487281391381279E-2</c:v>
                </c:pt>
                <c:pt idx="3394">
                  <c:v>1.4489546322511426E-2</c:v>
                </c:pt>
                <c:pt idx="3395">
                  <c:v>1.4489991951036936E-2</c:v>
                </c:pt>
                <c:pt idx="3396">
                  <c:v>1.449223082540569E-2</c:v>
                </c:pt>
                <c:pt idx="3397">
                  <c:v>1.4494454678316084E-2</c:v>
                </c:pt>
                <c:pt idx="3398">
                  <c:v>1.4496663486572383E-2</c:v>
                </c:pt>
                <c:pt idx="3399">
                  <c:v>1.4500645753285912E-2</c:v>
                </c:pt>
                <c:pt idx="3400">
                  <c:v>1.4502820432130414E-2</c:v>
                </c:pt>
                <c:pt idx="3401">
                  <c:v>1.4504979987759736E-2</c:v>
                </c:pt>
                <c:pt idx="3402">
                  <c:v>1.4507124396979931E-2</c:v>
                </c:pt>
                <c:pt idx="3403">
                  <c:v>1.450792431932476E-2</c:v>
                </c:pt>
                <c:pt idx="3404">
                  <c:v>1.4511367683447129E-2</c:v>
                </c:pt>
                <c:pt idx="3405">
                  <c:v>1.4513466514308737E-2</c:v>
                </c:pt>
                <c:pt idx="3406">
                  <c:v>1.4515550106005415E-2</c:v>
                </c:pt>
                <c:pt idx="3407">
                  <c:v>1.4517618435343216E-2</c:v>
                </c:pt>
                <c:pt idx="3408">
                  <c:v>1.4519671479138185E-2</c:v>
                </c:pt>
                <c:pt idx="3409">
                  <c:v>1.4521709214188883E-2</c:v>
                </c:pt>
                <c:pt idx="3410">
                  <c:v>1.4523731617313851E-2</c:v>
                </c:pt>
                <c:pt idx="3411">
                  <c:v>1.4525738665321641E-2</c:v>
                </c:pt>
                <c:pt idx="3412">
                  <c:v>1.4527730335018307E-2</c:v>
                </c:pt>
                <c:pt idx="3413">
                  <c:v>1.4529706603222392E-2</c:v>
                </c:pt>
                <c:pt idx="3414">
                  <c:v>1.4531667446732455E-2</c:v>
                </c:pt>
                <c:pt idx="3415">
                  <c:v>1.4533612842369537E-2</c:v>
                </c:pt>
                <c:pt idx="3416">
                  <c:v>1.4535542766932197E-2</c:v>
                </c:pt>
                <c:pt idx="3417">
                  <c:v>1.4537457197243975E-2</c:v>
                </c:pt>
                <c:pt idx="3418">
                  <c:v>1.4539356110105928E-2</c:v>
                </c:pt>
                <c:pt idx="3419">
                  <c:v>1.4541239482334101E-2</c:v>
                </c:pt>
                <c:pt idx="3420">
                  <c:v>1.4543107290727053E-2</c:v>
                </c:pt>
                <c:pt idx="3421">
                  <c:v>1.4544959512110822E-2</c:v>
                </c:pt>
                <c:pt idx="3422">
                  <c:v>1.4546796123286465E-2</c:v>
                </c:pt>
                <c:pt idx="3423">
                  <c:v>1.4548617101065031E-2</c:v>
                </c:pt>
                <c:pt idx="3424">
                  <c:v>1.4550422422262566E-2</c:v>
                </c:pt>
                <c:pt idx="3425">
                  <c:v>1.4550950432953942E-2</c:v>
                </c:pt>
                <c:pt idx="3426">
                  <c:v>1.4553986002138752E-2</c:v>
                </c:pt>
                <c:pt idx="3427">
                  <c:v>1.4555744214444499E-2</c:v>
                </c:pt>
                <c:pt idx="3428">
                  <c:v>1.455748667740342E-2</c:v>
                </c:pt>
                <c:pt idx="3429">
                  <c:v>1.4559213367834056E-2</c:v>
                </c:pt>
                <c:pt idx="3430">
                  <c:v>1.4560924262544961E-2</c:v>
                </c:pt>
                <c:pt idx="3431">
                  <c:v>1.4562619338344684E-2</c:v>
                </c:pt>
                <c:pt idx="3432">
                  <c:v>1.4564298572046774E-2</c:v>
                </c:pt>
                <c:pt idx="3433">
                  <c:v>1.4565961940457284E-2</c:v>
                </c:pt>
                <c:pt idx="3434">
                  <c:v>1.4567609420394756E-2</c:v>
                </c:pt>
                <c:pt idx="3435">
                  <c:v>1.4569240988665244E-2</c:v>
                </c:pt>
                <c:pt idx="3436">
                  <c:v>1.4570856622079797E-2</c:v>
                </c:pt>
                <c:pt idx="3437">
                  <c:v>1.4573271382980741E-2</c:v>
                </c:pt>
                <c:pt idx="3438">
                  <c:v>1.457281991225454E-2</c:v>
                </c:pt>
                <c:pt idx="3439">
                  <c:v>1.457560768131333E-2</c:v>
                </c:pt>
                <c:pt idx="3440">
                  <c:v>1.4577159343424628E-2</c:v>
                </c:pt>
                <c:pt idx="3441">
                  <c:v>1.4578694954737736E-2</c:v>
                </c:pt>
                <c:pt idx="3442">
                  <c:v>1.4580832266968876E-2</c:v>
                </c:pt>
                <c:pt idx="3443">
                  <c:v>1.4581530380463238E-2</c:v>
                </c:pt>
                <c:pt idx="3444">
                  <c:v>1.4583016488994956E-2</c:v>
                </c:pt>
                <c:pt idx="3445">
                  <c:v>1.45844864529597E-2</c:v>
                </c:pt>
                <c:pt idx="3446">
                  <c:v>1.4585940249181173E-2</c:v>
                </c:pt>
                <c:pt idx="3447">
                  <c:v>1.4586187412259286E-2</c:v>
                </c:pt>
                <c:pt idx="3448">
                  <c:v>1.4587612110227457E-2</c:v>
                </c:pt>
                <c:pt idx="3449">
                  <c:v>1.4589020577804312E-2</c:v>
                </c:pt>
                <c:pt idx="3450">
                  <c:v>1.4590412791814103E-2</c:v>
                </c:pt>
                <c:pt idx="3451">
                  <c:v>1.4592965902522849E-2</c:v>
                </c:pt>
                <c:pt idx="3452">
                  <c:v>1.4594322205329689E-2</c:v>
                </c:pt>
                <c:pt idx="3453">
                  <c:v>1.4596052152364425E-2</c:v>
                </c:pt>
                <c:pt idx="3454">
                  <c:v>1.459698579759257E-2</c:v>
                </c:pt>
                <c:pt idx="3455">
                  <c:v>1.4598293040672805E-2</c:v>
                </c:pt>
                <c:pt idx="3456">
                  <c:v>1.4599583884135894E-2</c:v>
                </c:pt>
                <c:pt idx="3457">
                  <c:v>1.4601194215041247E-2</c:v>
                </c:pt>
                <c:pt idx="3458">
                  <c:v>1.4602116279471904E-2</c:v>
                </c:pt>
                <c:pt idx="3459">
                  <c:v>1.4603357784969021E-2</c:v>
                </c:pt>
                <c:pt idx="3460">
                  <c:v>1.4604582798107691E-2</c:v>
                </c:pt>
                <c:pt idx="3461">
                  <c:v>1.4605791295696145E-2</c:v>
                </c:pt>
                <c:pt idx="3462">
                  <c:v>1.4606983254550343E-2</c:v>
                </c:pt>
                <c:pt idx="3463">
                  <c:v>1.4608158651486253E-2</c:v>
                </c:pt>
                <c:pt idx="3464">
                  <c:v>1.4609317463312106E-2</c:v>
                </c:pt>
                <c:pt idx="3465">
                  <c:v>1.461045966684644E-2</c:v>
                </c:pt>
                <c:pt idx="3466">
                  <c:v>1.4611585238905224E-2</c:v>
                </c:pt>
                <c:pt idx="3467">
                  <c:v>1.4612694156299264E-2</c:v>
                </c:pt>
                <c:pt idx="3468">
                  <c:v>1.4614159377069058E-2</c:v>
                </c:pt>
                <c:pt idx="3469">
                  <c:v>1.4614861934351811E-2</c:v>
                </c:pt>
                <c:pt idx="3470">
                  <c:v>1.4615920748637093E-2</c:v>
                </c:pt>
                <c:pt idx="3471">
                  <c:v>1.4616962815516331E-2</c:v>
                </c:pt>
                <c:pt idx="3472">
                  <c:v>1.4617988111802913E-2</c:v>
                </c:pt>
                <c:pt idx="3473">
                  <c:v>1.4618996614312802E-2</c:v>
                </c:pt>
                <c:pt idx="3474">
                  <c:v>1.4619988299856808E-2</c:v>
                </c:pt>
                <c:pt idx="3475">
                  <c:v>1.4620963145250894E-2</c:v>
                </c:pt>
                <c:pt idx="3476">
                  <c:v>1.4621921127313602E-2</c:v>
                </c:pt>
                <c:pt idx="3477">
                  <c:v>1.4621774010139215E-2</c:v>
                </c:pt>
                <c:pt idx="3478">
                  <c:v>1.4623786408690701E-2</c:v>
                </c:pt>
                <c:pt idx="3479">
                  <c:v>1.4624693661637019E-2</c:v>
                </c:pt>
                <c:pt idx="3480">
                  <c:v>1.4625583958508083E-2</c:v>
                </c:pt>
                <c:pt idx="3481">
                  <c:v>1.4627172833041805E-2</c:v>
                </c:pt>
                <c:pt idx="3482">
                  <c:v>1.462731359128573E-2</c:v>
                </c:pt>
                <c:pt idx="3483">
                  <c:v>1.4628152880824244E-2</c:v>
                </c:pt>
                <c:pt idx="3484">
                  <c:v>1.4628975121546204E-2</c:v>
                </c:pt>
                <c:pt idx="3485">
                  <c:v>1.4629780290270157E-2</c:v>
                </c:pt>
                <c:pt idx="3486">
                  <c:v>1.4630568363806907E-2</c:v>
                </c:pt>
                <c:pt idx="3487">
                  <c:v>1.4631339318977579E-2</c:v>
                </c:pt>
                <c:pt idx="3488">
                  <c:v>1.4632093132592979E-2</c:v>
                </c:pt>
                <c:pt idx="3489">
                  <c:v>1.4632829781474227E-2</c:v>
                </c:pt>
                <c:pt idx="3490">
                  <c:v>1.4633549242429555E-2</c:v>
                </c:pt>
                <c:pt idx="3491">
                  <c:v>1.4634251492280084E-2</c:v>
                </c:pt>
                <c:pt idx="3492">
                  <c:v>1.4634936507841777E-2</c:v>
                </c:pt>
                <c:pt idx="3493">
                  <c:v>1.4635604265925445E-2</c:v>
                </c:pt>
                <c:pt idx="3494">
                  <c:v>1.4636528223651257E-2</c:v>
                </c:pt>
                <c:pt idx="3495">
                  <c:v>1.4637153974207145E-2</c:v>
                </c:pt>
                <c:pt idx="3496">
                  <c:v>1.4637762387800199E-2</c:v>
                </c:pt>
                <c:pt idx="3497">
                  <c:v>1.4638353441243807E-2</c:v>
                </c:pt>
                <c:pt idx="3498">
                  <c:v>1.463892711135909E-2</c:v>
                </c:pt>
                <c:pt idx="3499">
                  <c:v>1.4638475713065598E-2</c:v>
                </c:pt>
                <c:pt idx="3500">
                  <c:v>1.4639018221195446E-2</c:v>
                </c:pt>
                <c:pt idx="3501">
                  <c:v>1.4639543283540477E-2</c:v>
                </c:pt>
                <c:pt idx="3502">
                  <c:v>1.4640050876919235E-2</c:v>
                </c:pt>
                <c:pt idx="3503">
                  <c:v>1.4641533900553914E-2</c:v>
                </c:pt>
                <c:pt idx="3504">
                  <c:v>1.4642002783831926E-2</c:v>
                </c:pt>
                <c:pt idx="3505">
                  <c:v>1.4642454121495943E-2</c:v>
                </c:pt>
                <c:pt idx="3506">
                  <c:v>1.464288789036193E-2</c:v>
                </c:pt>
                <c:pt idx="3507">
                  <c:v>1.4643304067248432E-2</c:v>
                </c:pt>
                <c:pt idx="3508">
                  <c:v>1.4643488951362471E-2</c:v>
                </c:pt>
                <c:pt idx="3509">
                  <c:v>1.4643760129109396E-2</c:v>
                </c:pt>
                <c:pt idx="3510">
                  <c:v>1.4644124639643152E-2</c:v>
                </c:pt>
                <c:pt idx="3511">
                  <c:v>1.4644471467843978E-2</c:v>
                </c:pt>
                <c:pt idx="3512">
                  <c:v>1.4645120260555146E-2</c:v>
                </c:pt>
                <c:pt idx="3513">
                  <c:v>1.4645430398715461E-2</c:v>
                </c:pt>
                <c:pt idx="3514">
                  <c:v>1.46457227826132E-2</c:v>
                </c:pt>
                <c:pt idx="3515">
                  <c:v>1.4645997389066905E-2</c:v>
                </c:pt>
                <c:pt idx="3516">
                  <c:v>1.464593956239657E-2</c:v>
                </c:pt>
                <c:pt idx="3517">
                  <c:v>1.4646179809751914E-2</c:v>
                </c:pt>
                <c:pt idx="3518">
                  <c:v>1.4646402212498799E-2</c:v>
                </c:pt>
                <c:pt idx="3519">
                  <c:v>1.4646606747453106E-2</c:v>
                </c:pt>
                <c:pt idx="3520">
                  <c:v>1.4647102948321371E-2</c:v>
                </c:pt>
                <c:pt idx="3521">
                  <c:v>1.4647270403292551E-2</c:v>
                </c:pt>
                <c:pt idx="3522">
                  <c:v>1.4647419918544343E-2</c:v>
                </c:pt>
                <c:pt idx="3523">
                  <c:v>1.4647551470895291E-2</c:v>
                </c:pt>
                <c:pt idx="3524">
                  <c:v>1.4647665037166517E-2</c:v>
                </c:pt>
                <c:pt idx="3525">
                  <c:v>1.4647760594171406E-2</c:v>
                </c:pt>
                <c:pt idx="3526">
                  <c:v>1.4647838118736239E-2</c:v>
                </c:pt>
                <c:pt idx="3527">
                  <c:v>1.4647897587671821E-2</c:v>
                </c:pt>
                <c:pt idx="3528">
                  <c:v>1.4647939031557564E-2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9730688"/>
        <c:axId val="709732224"/>
      </c:lineChart>
      <c:dateAx>
        <c:axId val="709730688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73222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09732224"/>
        <c:scaling>
          <c:orientation val="minMax"/>
          <c:max val="0.02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09730688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42270</c:v>
                </c:pt>
                <c:pt idx="1">
                  <c:v>42271</c:v>
                </c:pt>
                <c:pt idx="2">
                  <c:v>42272</c:v>
                </c:pt>
                <c:pt idx="3">
                  <c:v>42275</c:v>
                </c:pt>
                <c:pt idx="4">
                  <c:v>42276</c:v>
                </c:pt>
                <c:pt idx="5">
                  <c:v>42277</c:v>
                </c:pt>
                <c:pt idx="6">
                  <c:v>42278</c:v>
                </c:pt>
                <c:pt idx="7">
                  <c:v>42279</c:v>
                </c:pt>
                <c:pt idx="8">
                  <c:v>42282</c:v>
                </c:pt>
                <c:pt idx="9">
                  <c:v>42283</c:v>
                </c:pt>
                <c:pt idx="10">
                  <c:v>42284</c:v>
                </c:pt>
                <c:pt idx="11">
                  <c:v>42285</c:v>
                </c:pt>
                <c:pt idx="12">
                  <c:v>42286</c:v>
                </c:pt>
                <c:pt idx="13">
                  <c:v>42289</c:v>
                </c:pt>
                <c:pt idx="14">
                  <c:v>42290</c:v>
                </c:pt>
                <c:pt idx="15">
                  <c:v>42291</c:v>
                </c:pt>
                <c:pt idx="16">
                  <c:v>42292</c:v>
                </c:pt>
                <c:pt idx="17">
                  <c:v>42293</c:v>
                </c:pt>
                <c:pt idx="18">
                  <c:v>42296</c:v>
                </c:pt>
                <c:pt idx="19">
                  <c:v>42297</c:v>
                </c:pt>
                <c:pt idx="20">
                  <c:v>42298</c:v>
                </c:pt>
                <c:pt idx="21">
                  <c:v>42299</c:v>
                </c:pt>
                <c:pt idx="22">
                  <c:v>42300</c:v>
                </c:pt>
                <c:pt idx="23">
                  <c:v>42303</c:v>
                </c:pt>
                <c:pt idx="24">
                  <c:v>42304</c:v>
                </c:pt>
                <c:pt idx="25">
                  <c:v>42305</c:v>
                </c:pt>
                <c:pt idx="26">
                  <c:v>42306</c:v>
                </c:pt>
                <c:pt idx="27">
                  <c:v>42307</c:v>
                </c:pt>
                <c:pt idx="28">
                  <c:v>42310</c:v>
                </c:pt>
                <c:pt idx="29">
                  <c:v>42311</c:v>
                </c:pt>
                <c:pt idx="30">
                  <c:v>42312</c:v>
                </c:pt>
                <c:pt idx="31">
                  <c:v>42313</c:v>
                </c:pt>
                <c:pt idx="32">
                  <c:v>42314</c:v>
                </c:pt>
                <c:pt idx="33">
                  <c:v>42317</c:v>
                </c:pt>
                <c:pt idx="34">
                  <c:v>42318</c:v>
                </c:pt>
                <c:pt idx="35">
                  <c:v>42319</c:v>
                </c:pt>
                <c:pt idx="36">
                  <c:v>42320</c:v>
                </c:pt>
                <c:pt idx="37">
                  <c:v>42321</c:v>
                </c:pt>
                <c:pt idx="38">
                  <c:v>42324</c:v>
                </c:pt>
                <c:pt idx="39">
                  <c:v>42325</c:v>
                </c:pt>
                <c:pt idx="40">
                  <c:v>42326</c:v>
                </c:pt>
                <c:pt idx="41">
                  <c:v>42327</c:v>
                </c:pt>
                <c:pt idx="42">
                  <c:v>42328</c:v>
                </c:pt>
                <c:pt idx="43">
                  <c:v>42331</c:v>
                </c:pt>
                <c:pt idx="44">
                  <c:v>42332</c:v>
                </c:pt>
                <c:pt idx="45">
                  <c:v>42333</c:v>
                </c:pt>
                <c:pt idx="46">
                  <c:v>42334</c:v>
                </c:pt>
                <c:pt idx="47">
                  <c:v>42335</c:v>
                </c:pt>
                <c:pt idx="48">
                  <c:v>42338</c:v>
                </c:pt>
                <c:pt idx="49">
                  <c:v>42339</c:v>
                </c:pt>
                <c:pt idx="50">
                  <c:v>42340</c:v>
                </c:pt>
                <c:pt idx="51">
                  <c:v>42341</c:v>
                </c:pt>
                <c:pt idx="52">
                  <c:v>42342</c:v>
                </c:pt>
                <c:pt idx="53">
                  <c:v>42345</c:v>
                </c:pt>
                <c:pt idx="54">
                  <c:v>42346</c:v>
                </c:pt>
                <c:pt idx="55">
                  <c:v>42347</c:v>
                </c:pt>
                <c:pt idx="56">
                  <c:v>42348</c:v>
                </c:pt>
                <c:pt idx="57">
                  <c:v>42349</c:v>
                </c:pt>
                <c:pt idx="58">
                  <c:v>42352</c:v>
                </c:pt>
                <c:pt idx="59">
                  <c:v>42353</c:v>
                </c:pt>
                <c:pt idx="60">
                  <c:v>42354</c:v>
                </c:pt>
                <c:pt idx="61">
                  <c:v>42355</c:v>
                </c:pt>
                <c:pt idx="62">
                  <c:v>42356</c:v>
                </c:pt>
                <c:pt idx="63">
                  <c:v>42359</c:v>
                </c:pt>
                <c:pt idx="64">
                  <c:v>42360</c:v>
                </c:pt>
                <c:pt idx="65">
                  <c:v>42361</c:v>
                </c:pt>
                <c:pt idx="66">
                  <c:v>42362</c:v>
                </c:pt>
                <c:pt idx="67">
                  <c:v>42366</c:v>
                </c:pt>
                <c:pt idx="68">
                  <c:v>42367</c:v>
                </c:pt>
                <c:pt idx="69">
                  <c:v>42368</c:v>
                </c:pt>
                <c:pt idx="70">
                  <c:v>42369</c:v>
                </c:pt>
                <c:pt idx="71">
                  <c:v>42373</c:v>
                </c:pt>
                <c:pt idx="72">
                  <c:v>42374</c:v>
                </c:pt>
                <c:pt idx="73">
                  <c:v>42375</c:v>
                </c:pt>
                <c:pt idx="74">
                  <c:v>42376</c:v>
                </c:pt>
                <c:pt idx="75">
                  <c:v>42377</c:v>
                </c:pt>
                <c:pt idx="76">
                  <c:v>42380</c:v>
                </c:pt>
                <c:pt idx="77">
                  <c:v>42381</c:v>
                </c:pt>
                <c:pt idx="78">
                  <c:v>42382</c:v>
                </c:pt>
                <c:pt idx="79">
                  <c:v>42383</c:v>
                </c:pt>
                <c:pt idx="80">
                  <c:v>42384</c:v>
                </c:pt>
                <c:pt idx="81">
                  <c:v>42387</c:v>
                </c:pt>
                <c:pt idx="82">
                  <c:v>42388</c:v>
                </c:pt>
                <c:pt idx="83">
                  <c:v>42389</c:v>
                </c:pt>
                <c:pt idx="84">
                  <c:v>42390</c:v>
                </c:pt>
                <c:pt idx="85">
                  <c:v>42391</c:v>
                </c:pt>
                <c:pt idx="86">
                  <c:v>42394</c:v>
                </c:pt>
                <c:pt idx="87">
                  <c:v>42395</c:v>
                </c:pt>
                <c:pt idx="88">
                  <c:v>42396</c:v>
                </c:pt>
                <c:pt idx="89">
                  <c:v>42397</c:v>
                </c:pt>
                <c:pt idx="90">
                  <c:v>42398</c:v>
                </c:pt>
                <c:pt idx="91">
                  <c:v>42401</c:v>
                </c:pt>
                <c:pt idx="92">
                  <c:v>42402</c:v>
                </c:pt>
                <c:pt idx="93">
                  <c:v>42403</c:v>
                </c:pt>
                <c:pt idx="94">
                  <c:v>42404</c:v>
                </c:pt>
                <c:pt idx="95">
                  <c:v>42405</c:v>
                </c:pt>
                <c:pt idx="96">
                  <c:v>42408</c:v>
                </c:pt>
                <c:pt idx="97">
                  <c:v>42409</c:v>
                </c:pt>
                <c:pt idx="98">
                  <c:v>42410</c:v>
                </c:pt>
                <c:pt idx="99">
                  <c:v>42411</c:v>
                </c:pt>
                <c:pt idx="100">
                  <c:v>42412</c:v>
                </c:pt>
                <c:pt idx="101">
                  <c:v>42415</c:v>
                </c:pt>
                <c:pt idx="102">
                  <c:v>42416</c:v>
                </c:pt>
                <c:pt idx="103">
                  <c:v>42417</c:v>
                </c:pt>
                <c:pt idx="104">
                  <c:v>42418</c:v>
                </c:pt>
                <c:pt idx="105">
                  <c:v>42419</c:v>
                </c:pt>
                <c:pt idx="106">
                  <c:v>42422</c:v>
                </c:pt>
                <c:pt idx="107">
                  <c:v>42423</c:v>
                </c:pt>
                <c:pt idx="108">
                  <c:v>42424</c:v>
                </c:pt>
                <c:pt idx="109">
                  <c:v>42425</c:v>
                </c:pt>
                <c:pt idx="110">
                  <c:v>42426</c:v>
                </c:pt>
                <c:pt idx="111">
                  <c:v>42429</c:v>
                </c:pt>
                <c:pt idx="112">
                  <c:v>42430</c:v>
                </c:pt>
                <c:pt idx="113">
                  <c:v>42431</c:v>
                </c:pt>
                <c:pt idx="114">
                  <c:v>42432</c:v>
                </c:pt>
                <c:pt idx="115">
                  <c:v>42433</c:v>
                </c:pt>
                <c:pt idx="116">
                  <c:v>42436</c:v>
                </c:pt>
                <c:pt idx="117">
                  <c:v>42437</c:v>
                </c:pt>
                <c:pt idx="118">
                  <c:v>42438</c:v>
                </c:pt>
                <c:pt idx="119">
                  <c:v>42439</c:v>
                </c:pt>
                <c:pt idx="120">
                  <c:v>42440</c:v>
                </c:pt>
                <c:pt idx="121">
                  <c:v>42443</c:v>
                </c:pt>
                <c:pt idx="122">
                  <c:v>42444</c:v>
                </c:pt>
                <c:pt idx="123">
                  <c:v>42445</c:v>
                </c:pt>
                <c:pt idx="124">
                  <c:v>42446</c:v>
                </c:pt>
                <c:pt idx="125">
                  <c:v>42447</c:v>
                </c:pt>
                <c:pt idx="126">
                  <c:v>42450</c:v>
                </c:pt>
                <c:pt idx="127">
                  <c:v>42451</c:v>
                </c:pt>
                <c:pt idx="128">
                  <c:v>42452</c:v>
                </c:pt>
                <c:pt idx="129">
                  <c:v>42453</c:v>
                </c:pt>
                <c:pt idx="130">
                  <c:v>42458</c:v>
                </c:pt>
                <c:pt idx="131">
                  <c:v>42459</c:v>
                </c:pt>
                <c:pt idx="132">
                  <c:v>42460</c:v>
                </c:pt>
                <c:pt idx="133">
                  <c:v>42461</c:v>
                </c:pt>
                <c:pt idx="134">
                  <c:v>42464</c:v>
                </c:pt>
                <c:pt idx="135">
                  <c:v>42465</c:v>
                </c:pt>
                <c:pt idx="136">
                  <c:v>42466</c:v>
                </c:pt>
                <c:pt idx="137">
                  <c:v>42467</c:v>
                </c:pt>
                <c:pt idx="138">
                  <c:v>42468</c:v>
                </c:pt>
                <c:pt idx="139">
                  <c:v>42471</c:v>
                </c:pt>
                <c:pt idx="140">
                  <c:v>42472</c:v>
                </c:pt>
                <c:pt idx="141">
                  <c:v>42473</c:v>
                </c:pt>
                <c:pt idx="142">
                  <c:v>42474</c:v>
                </c:pt>
                <c:pt idx="143">
                  <c:v>42475</c:v>
                </c:pt>
                <c:pt idx="144">
                  <c:v>42478</c:v>
                </c:pt>
                <c:pt idx="145">
                  <c:v>42479</c:v>
                </c:pt>
                <c:pt idx="146">
                  <c:v>42480</c:v>
                </c:pt>
                <c:pt idx="147">
                  <c:v>42481</c:v>
                </c:pt>
                <c:pt idx="148">
                  <c:v>42482</c:v>
                </c:pt>
                <c:pt idx="149">
                  <c:v>42485</c:v>
                </c:pt>
                <c:pt idx="150">
                  <c:v>42486</c:v>
                </c:pt>
                <c:pt idx="151">
                  <c:v>42487</c:v>
                </c:pt>
                <c:pt idx="152">
                  <c:v>42488</c:v>
                </c:pt>
                <c:pt idx="153">
                  <c:v>42489</c:v>
                </c:pt>
                <c:pt idx="154">
                  <c:v>42492</c:v>
                </c:pt>
                <c:pt idx="155">
                  <c:v>42493</c:v>
                </c:pt>
                <c:pt idx="156">
                  <c:v>42494</c:v>
                </c:pt>
                <c:pt idx="157">
                  <c:v>42495</c:v>
                </c:pt>
                <c:pt idx="158">
                  <c:v>42496</c:v>
                </c:pt>
                <c:pt idx="159">
                  <c:v>42499</c:v>
                </c:pt>
                <c:pt idx="160">
                  <c:v>42500</c:v>
                </c:pt>
                <c:pt idx="161">
                  <c:v>42501</c:v>
                </c:pt>
                <c:pt idx="162">
                  <c:v>42502</c:v>
                </c:pt>
                <c:pt idx="163">
                  <c:v>42503</c:v>
                </c:pt>
                <c:pt idx="164">
                  <c:v>42506</c:v>
                </c:pt>
                <c:pt idx="165">
                  <c:v>42507</c:v>
                </c:pt>
                <c:pt idx="166">
                  <c:v>42508</c:v>
                </c:pt>
                <c:pt idx="167">
                  <c:v>42509</c:v>
                </c:pt>
                <c:pt idx="168">
                  <c:v>42510</c:v>
                </c:pt>
                <c:pt idx="169">
                  <c:v>42513</c:v>
                </c:pt>
                <c:pt idx="170">
                  <c:v>42514</c:v>
                </c:pt>
                <c:pt idx="171">
                  <c:v>42515</c:v>
                </c:pt>
                <c:pt idx="172">
                  <c:v>42516</c:v>
                </c:pt>
                <c:pt idx="173">
                  <c:v>42517</c:v>
                </c:pt>
                <c:pt idx="174">
                  <c:v>42520</c:v>
                </c:pt>
                <c:pt idx="175">
                  <c:v>42521</c:v>
                </c:pt>
                <c:pt idx="176">
                  <c:v>42522</c:v>
                </c:pt>
                <c:pt idx="177">
                  <c:v>42523</c:v>
                </c:pt>
                <c:pt idx="178">
                  <c:v>42524</c:v>
                </c:pt>
                <c:pt idx="179">
                  <c:v>42527</c:v>
                </c:pt>
                <c:pt idx="180">
                  <c:v>42528</c:v>
                </c:pt>
                <c:pt idx="181">
                  <c:v>42529</c:v>
                </c:pt>
                <c:pt idx="182">
                  <c:v>42530</c:v>
                </c:pt>
                <c:pt idx="183">
                  <c:v>42531</c:v>
                </c:pt>
                <c:pt idx="184">
                  <c:v>42534</c:v>
                </c:pt>
                <c:pt idx="185">
                  <c:v>42535</c:v>
                </c:pt>
                <c:pt idx="186">
                  <c:v>42536</c:v>
                </c:pt>
                <c:pt idx="187">
                  <c:v>42537</c:v>
                </c:pt>
                <c:pt idx="188">
                  <c:v>42538</c:v>
                </c:pt>
                <c:pt idx="189">
                  <c:v>42541</c:v>
                </c:pt>
                <c:pt idx="190">
                  <c:v>42542</c:v>
                </c:pt>
                <c:pt idx="191">
                  <c:v>42543</c:v>
                </c:pt>
                <c:pt idx="192">
                  <c:v>42544</c:v>
                </c:pt>
                <c:pt idx="193">
                  <c:v>42545</c:v>
                </c:pt>
                <c:pt idx="194">
                  <c:v>42548</c:v>
                </c:pt>
                <c:pt idx="195">
                  <c:v>42549</c:v>
                </c:pt>
                <c:pt idx="196">
                  <c:v>42550</c:v>
                </c:pt>
                <c:pt idx="197">
                  <c:v>42551</c:v>
                </c:pt>
                <c:pt idx="198">
                  <c:v>42552</c:v>
                </c:pt>
                <c:pt idx="199">
                  <c:v>42555</c:v>
                </c:pt>
                <c:pt idx="200">
                  <c:v>42556</c:v>
                </c:pt>
                <c:pt idx="201">
                  <c:v>42557</c:v>
                </c:pt>
                <c:pt idx="202">
                  <c:v>42558</c:v>
                </c:pt>
                <c:pt idx="203">
                  <c:v>42559</c:v>
                </c:pt>
                <c:pt idx="204">
                  <c:v>42562</c:v>
                </c:pt>
                <c:pt idx="205">
                  <c:v>42563</c:v>
                </c:pt>
                <c:pt idx="206">
                  <c:v>42564</c:v>
                </c:pt>
                <c:pt idx="207">
                  <c:v>42565</c:v>
                </c:pt>
                <c:pt idx="208">
                  <c:v>42566</c:v>
                </c:pt>
                <c:pt idx="209">
                  <c:v>42569</c:v>
                </c:pt>
                <c:pt idx="210">
                  <c:v>42570</c:v>
                </c:pt>
                <c:pt idx="211">
                  <c:v>42571</c:v>
                </c:pt>
                <c:pt idx="212">
                  <c:v>42572</c:v>
                </c:pt>
                <c:pt idx="213">
                  <c:v>42573</c:v>
                </c:pt>
                <c:pt idx="214">
                  <c:v>42576</c:v>
                </c:pt>
                <c:pt idx="215">
                  <c:v>42577</c:v>
                </c:pt>
                <c:pt idx="216">
                  <c:v>42578</c:v>
                </c:pt>
                <c:pt idx="217">
                  <c:v>42579</c:v>
                </c:pt>
                <c:pt idx="218">
                  <c:v>42580</c:v>
                </c:pt>
                <c:pt idx="219">
                  <c:v>42583</c:v>
                </c:pt>
                <c:pt idx="220">
                  <c:v>42584</c:v>
                </c:pt>
                <c:pt idx="221">
                  <c:v>42585</c:v>
                </c:pt>
                <c:pt idx="222">
                  <c:v>42586</c:v>
                </c:pt>
                <c:pt idx="223">
                  <c:v>42587</c:v>
                </c:pt>
                <c:pt idx="224">
                  <c:v>42590</c:v>
                </c:pt>
                <c:pt idx="225">
                  <c:v>42591</c:v>
                </c:pt>
                <c:pt idx="226">
                  <c:v>42592</c:v>
                </c:pt>
                <c:pt idx="227">
                  <c:v>42593</c:v>
                </c:pt>
                <c:pt idx="228">
                  <c:v>42594</c:v>
                </c:pt>
                <c:pt idx="229">
                  <c:v>42597</c:v>
                </c:pt>
                <c:pt idx="230">
                  <c:v>42598</c:v>
                </c:pt>
                <c:pt idx="231">
                  <c:v>42599</c:v>
                </c:pt>
                <c:pt idx="232">
                  <c:v>42600</c:v>
                </c:pt>
                <c:pt idx="233">
                  <c:v>42601</c:v>
                </c:pt>
                <c:pt idx="234">
                  <c:v>42604</c:v>
                </c:pt>
                <c:pt idx="235">
                  <c:v>42605</c:v>
                </c:pt>
                <c:pt idx="236">
                  <c:v>42606</c:v>
                </c:pt>
                <c:pt idx="237">
                  <c:v>42607</c:v>
                </c:pt>
                <c:pt idx="238">
                  <c:v>42608</c:v>
                </c:pt>
                <c:pt idx="239">
                  <c:v>42611</c:v>
                </c:pt>
                <c:pt idx="240">
                  <c:v>42612</c:v>
                </c:pt>
                <c:pt idx="241">
                  <c:v>42613</c:v>
                </c:pt>
                <c:pt idx="242">
                  <c:v>42614</c:v>
                </c:pt>
                <c:pt idx="243">
                  <c:v>42615</c:v>
                </c:pt>
                <c:pt idx="244">
                  <c:v>42618</c:v>
                </c:pt>
                <c:pt idx="245">
                  <c:v>42619</c:v>
                </c:pt>
                <c:pt idx="246">
                  <c:v>42620</c:v>
                </c:pt>
                <c:pt idx="247">
                  <c:v>42621</c:v>
                </c:pt>
                <c:pt idx="248">
                  <c:v>42622</c:v>
                </c:pt>
                <c:pt idx="249">
                  <c:v>42625</c:v>
                </c:pt>
                <c:pt idx="250">
                  <c:v>42626</c:v>
                </c:pt>
                <c:pt idx="251">
                  <c:v>42627</c:v>
                </c:pt>
                <c:pt idx="252">
                  <c:v>42628</c:v>
                </c:pt>
                <c:pt idx="253">
                  <c:v>42629</c:v>
                </c:pt>
                <c:pt idx="254">
                  <c:v>42632</c:v>
                </c:pt>
                <c:pt idx="255">
                  <c:v>42633</c:v>
                </c:pt>
                <c:pt idx="256">
                  <c:v>42634</c:v>
                </c:pt>
                <c:pt idx="257">
                  <c:v>42635</c:v>
                </c:pt>
                <c:pt idx="258">
                  <c:v>42636</c:v>
                </c:pt>
                <c:pt idx="259">
                  <c:v>42639</c:v>
                </c:pt>
                <c:pt idx="260">
                  <c:v>42640</c:v>
                </c:pt>
                <c:pt idx="261">
                  <c:v>42641</c:v>
                </c:pt>
                <c:pt idx="262">
                  <c:v>42642</c:v>
                </c:pt>
                <c:pt idx="263">
                  <c:v>42643</c:v>
                </c:pt>
                <c:pt idx="264">
                  <c:v>42646</c:v>
                </c:pt>
                <c:pt idx="265">
                  <c:v>42647</c:v>
                </c:pt>
                <c:pt idx="266">
                  <c:v>42648</c:v>
                </c:pt>
                <c:pt idx="267">
                  <c:v>42649</c:v>
                </c:pt>
                <c:pt idx="268">
                  <c:v>42650</c:v>
                </c:pt>
                <c:pt idx="269">
                  <c:v>42653</c:v>
                </c:pt>
                <c:pt idx="270">
                  <c:v>42654</c:v>
                </c:pt>
                <c:pt idx="271">
                  <c:v>42655</c:v>
                </c:pt>
                <c:pt idx="272">
                  <c:v>42656</c:v>
                </c:pt>
                <c:pt idx="273">
                  <c:v>42657</c:v>
                </c:pt>
                <c:pt idx="274">
                  <c:v>42660</c:v>
                </c:pt>
                <c:pt idx="275">
                  <c:v>42661</c:v>
                </c:pt>
                <c:pt idx="276">
                  <c:v>42662</c:v>
                </c:pt>
                <c:pt idx="277">
                  <c:v>42663</c:v>
                </c:pt>
                <c:pt idx="278">
                  <c:v>42664</c:v>
                </c:pt>
                <c:pt idx="279">
                  <c:v>42667</c:v>
                </c:pt>
                <c:pt idx="280">
                  <c:v>42668</c:v>
                </c:pt>
                <c:pt idx="281">
                  <c:v>42669</c:v>
                </c:pt>
                <c:pt idx="282">
                  <c:v>42670</c:v>
                </c:pt>
                <c:pt idx="283">
                  <c:v>42671</c:v>
                </c:pt>
                <c:pt idx="284">
                  <c:v>42674</c:v>
                </c:pt>
                <c:pt idx="285">
                  <c:v>42675</c:v>
                </c:pt>
                <c:pt idx="286">
                  <c:v>42676</c:v>
                </c:pt>
                <c:pt idx="287">
                  <c:v>42677</c:v>
                </c:pt>
                <c:pt idx="288">
                  <c:v>42678</c:v>
                </c:pt>
                <c:pt idx="289">
                  <c:v>42681</c:v>
                </c:pt>
                <c:pt idx="290">
                  <c:v>42682</c:v>
                </c:pt>
                <c:pt idx="291">
                  <c:v>42683</c:v>
                </c:pt>
                <c:pt idx="292">
                  <c:v>42684</c:v>
                </c:pt>
                <c:pt idx="293">
                  <c:v>42685</c:v>
                </c:pt>
                <c:pt idx="294">
                  <c:v>42688</c:v>
                </c:pt>
                <c:pt idx="295">
                  <c:v>42689</c:v>
                </c:pt>
                <c:pt idx="296">
                  <c:v>42690</c:v>
                </c:pt>
                <c:pt idx="297">
                  <c:v>42691</c:v>
                </c:pt>
                <c:pt idx="298">
                  <c:v>42692</c:v>
                </c:pt>
                <c:pt idx="299">
                  <c:v>42695</c:v>
                </c:pt>
                <c:pt idx="300">
                  <c:v>42696</c:v>
                </c:pt>
                <c:pt idx="301">
                  <c:v>42697</c:v>
                </c:pt>
                <c:pt idx="302">
                  <c:v>42698</c:v>
                </c:pt>
                <c:pt idx="303">
                  <c:v>42699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42737</c:v>
                </c:pt>
                <c:pt idx="329">
                  <c:v>42738</c:v>
                </c:pt>
                <c:pt idx="330">
                  <c:v>42739</c:v>
                </c:pt>
                <c:pt idx="331">
                  <c:v>42740</c:v>
                </c:pt>
                <c:pt idx="332">
                  <c:v>42741</c:v>
                </c:pt>
                <c:pt idx="333">
                  <c:v>42744</c:v>
                </c:pt>
                <c:pt idx="334">
                  <c:v>42745</c:v>
                </c:pt>
                <c:pt idx="335">
                  <c:v>42746</c:v>
                </c:pt>
                <c:pt idx="336">
                  <c:v>42747</c:v>
                </c:pt>
                <c:pt idx="337">
                  <c:v>42748</c:v>
                </c:pt>
                <c:pt idx="338">
                  <c:v>42751</c:v>
                </c:pt>
                <c:pt idx="339">
                  <c:v>42752</c:v>
                </c:pt>
                <c:pt idx="340">
                  <c:v>42753</c:v>
                </c:pt>
                <c:pt idx="341">
                  <c:v>42754</c:v>
                </c:pt>
                <c:pt idx="342">
                  <c:v>42755</c:v>
                </c:pt>
                <c:pt idx="343">
                  <c:v>42758</c:v>
                </c:pt>
                <c:pt idx="344">
                  <c:v>42759</c:v>
                </c:pt>
                <c:pt idx="345">
                  <c:v>42760</c:v>
                </c:pt>
                <c:pt idx="346">
                  <c:v>42761</c:v>
                </c:pt>
                <c:pt idx="347">
                  <c:v>42762</c:v>
                </c:pt>
                <c:pt idx="348">
                  <c:v>42765</c:v>
                </c:pt>
                <c:pt idx="349">
                  <c:v>42766</c:v>
                </c:pt>
                <c:pt idx="350">
                  <c:v>42767</c:v>
                </c:pt>
                <c:pt idx="351">
                  <c:v>42768</c:v>
                </c:pt>
                <c:pt idx="352">
                  <c:v>42769</c:v>
                </c:pt>
                <c:pt idx="353">
                  <c:v>42772</c:v>
                </c:pt>
                <c:pt idx="354">
                  <c:v>42773</c:v>
                </c:pt>
                <c:pt idx="355">
                  <c:v>42774</c:v>
                </c:pt>
                <c:pt idx="356">
                  <c:v>42775</c:v>
                </c:pt>
                <c:pt idx="357">
                  <c:v>42776</c:v>
                </c:pt>
                <c:pt idx="358">
                  <c:v>42779</c:v>
                </c:pt>
                <c:pt idx="359">
                  <c:v>42780</c:v>
                </c:pt>
                <c:pt idx="360">
                  <c:v>42781</c:v>
                </c:pt>
                <c:pt idx="361">
                  <c:v>42782</c:v>
                </c:pt>
                <c:pt idx="362">
                  <c:v>42783</c:v>
                </c:pt>
                <c:pt idx="363">
                  <c:v>42786</c:v>
                </c:pt>
                <c:pt idx="364">
                  <c:v>42787</c:v>
                </c:pt>
                <c:pt idx="365">
                  <c:v>42788</c:v>
                </c:pt>
                <c:pt idx="366">
                  <c:v>42789</c:v>
                </c:pt>
                <c:pt idx="367">
                  <c:v>42790</c:v>
                </c:pt>
                <c:pt idx="368">
                  <c:v>42793</c:v>
                </c:pt>
                <c:pt idx="369">
                  <c:v>42794</c:v>
                </c:pt>
                <c:pt idx="370">
                  <c:v>42795</c:v>
                </c:pt>
                <c:pt idx="371">
                  <c:v>42796</c:v>
                </c:pt>
                <c:pt idx="372">
                  <c:v>42797</c:v>
                </c:pt>
                <c:pt idx="373">
                  <c:v>42800</c:v>
                </c:pt>
                <c:pt idx="374">
                  <c:v>42801</c:v>
                </c:pt>
                <c:pt idx="375">
                  <c:v>42802</c:v>
                </c:pt>
                <c:pt idx="376">
                  <c:v>42803</c:v>
                </c:pt>
                <c:pt idx="377">
                  <c:v>42804</c:v>
                </c:pt>
                <c:pt idx="378">
                  <c:v>42807</c:v>
                </c:pt>
                <c:pt idx="379">
                  <c:v>42808</c:v>
                </c:pt>
                <c:pt idx="380">
                  <c:v>42809</c:v>
                </c:pt>
                <c:pt idx="381">
                  <c:v>42810</c:v>
                </c:pt>
                <c:pt idx="382">
                  <c:v>42811</c:v>
                </c:pt>
                <c:pt idx="383">
                  <c:v>42814</c:v>
                </c:pt>
                <c:pt idx="384">
                  <c:v>42815</c:v>
                </c:pt>
                <c:pt idx="385">
                  <c:v>42816</c:v>
                </c:pt>
                <c:pt idx="386">
                  <c:v>42817</c:v>
                </c:pt>
                <c:pt idx="387">
                  <c:v>42818</c:v>
                </c:pt>
                <c:pt idx="388">
                  <c:v>42821</c:v>
                </c:pt>
                <c:pt idx="389">
                  <c:v>42822</c:v>
                </c:pt>
                <c:pt idx="390">
                  <c:v>42823</c:v>
                </c:pt>
                <c:pt idx="391">
                  <c:v>42824</c:v>
                </c:pt>
                <c:pt idx="392">
                  <c:v>42825</c:v>
                </c:pt>
                <c:pt idx="393">
                  <c:v>42828</c:v>
                </c:pt>
                <c:pt idx="394">
                  <c:v>42829</c:v>
                </c:pt>
                <c:pt idx="395">
                  <c:v>42830</c:v>
                </c:pt>
                <c:pt idx="396">
                  <c:v>42831</c:v>
                </c:pt>
                <c:pt idx="397">
                  <c:v>42832</c:v>
                </c:pt>
                <c:pt idx="398">
                  <c:v>42835</c:v>
                </c:pt>
                <c:pt idx="399">
                  <c:v>42836</c:v>
                </c:pt>
                <c:pt idx="400">
                  <c:v>42837</c:v>
                </c:pt>
                <c:pt idx="401">
                  <c:v>42838</c:v>
                </c:pt>
                <c:pt idx="402">
                  <c:v>42843</c:v>
                </c:pt>
                <c:pt idx="403">
                  <c:v>42844</c:v>
                </c:pt>
                <c:pt idx="404">
                  <c:v>42845</c:v>
                </c:pt>
                <c:pt idx="405">
                  <c:v>42846</c:v>
                </c:pt>
                <c:pt idx="406">
                  <c:v>42849</c:v>
                </c:pt>
                <c:pt idx="407">
                  <c:v>42850</c:v>
                </c:pt>
                <c:pt idx="408">
                  <c:v>42851</c:v>
                </c:pt>
                <c:pt idx="409">
                  <c:v>42852</c:v>
                </c:pt>
                <c:pt idx="410">
                  <c:v>42853</c:v>
                </c:pt>
                <c:pt idx="411">
                  <c:v>42857</c:v>
                </c:pt>
                <c:pt idx="412">
                  <c:v>42858</c:v>
                </c:pt>
                <c:pt idx="413">
                  <c:v>42859</c:v>
                </c:pt>
                <c:pt idx="414">
                  <c:v>42860</c:v>
                </c:pt>
                <c:pt idx="415">
                  <c:v>42863</c:v>
                </c:pt>
                <c:pt idx="416">
                  <c:v>42864</c:v>
                </c:pt>
                <c:pt idx="417">
                  <c:v>42865</c:v>
                </c:pt>
                <c:pt idx="418">
                  <c:v>42866</c:v>
                </c:pt>
                <c:pt idx="419">
                  <c:v>42867</c:v>
                </c:pt>
                <c:pt idx="420">
                  <c:v>42870</c:v>
                </c:pt>
                <c:pt idx="421">
                  <c:v>42871</c:v>
                </c:pt>
                <c:pt idx="422">
                  <c:v>42872</c:v>
                </c:pt>
                <c:pt idx="423">
                  <c:v>42873</c:v>
                </c:pt>
                <c:pt idx="424">
                  <c:v>42874</c:v>
                </c:pt>
                <c:pt idx="425">
                  <c:v>42877</c:v>
                </c:pt>
                <c:pt idx="426">
                  <c:v>42878</c:v>
                </c:pt>
                <c:pt idx="427">
                  <c:v>42879</c:v>
                </c:pt>
                <c:pt idx="428">
                  <c:v>42880</c:v>
                </c:pt>
                <c:pt idx="429">
                  <c:v>42881</c:v>
                </c:pt>
                <c:pt idx="430">
                  <c:v>42884</c:v>
                </c:pt>
                <c:pt idx="431">
                  <c:v>42885</c:v>
                </c:pt>
                <c:pt idx="432">
                  <c:v>42886</c:v>
                </c:pt>
                <c:pt idx="433">
                  <c:v>42887</c:v>
                </c:pt>
                <c:pt idx="434">
                  <c:v>42888</c:v>
                </c:pt>
                <c:pt idx="435">
                  <c:v>42891</c:v>
                </c:pt>
                <c:pt idx="436">
                  <c:v>42892</c:v>
                </c:pt>
                <c:pt idx="437">
                  <c:v>42893</c:v>
                </c:pt>
                <c:pt idx="438">
                  <c:v>42894</c:v>
                </c:pt>
                <c:pt idx="439">
                  <c:v>42895</c:v>
                </c:pt>
                <c:pt idx="440">
                  <c:v>42898</c:v>
                </c:pt>
                <c:pt idx="441">
                  <c:v>42899</c:v>
                </c:pt>
                <c:pt idx="442">
                  <c:v>42900</c:v>
                </c:pt>
                <c:pt idx="443">
                  <c:v>42901</c:v>
                </c:pt>
                <c:pt idx="444">
                  <c:v>42902</c:v>
                </c:pt>
                <c:pt idx="445">
                  <c:v>42905</c:v>
                </c:pt>
                <c:pt idx="446">
                  <c:v>42906</c:v>
                </c:pt>
                <c:pt idx="447">
                  <c:v>42907</c:v>
                </c:pt>
                <c:pt idx="448">
                  <c:v>42908</c:v>
                </c:pt>
                <c:pt idx="449">
                  <c:v>42909</c:v>
                </c:pt>
                <c:pt idx="450">
                  <c:v>42912</c:v>
                </c:pt>
                <c:pt idx="451">
                  <c:v>42913</c:v>
                </c:pt>
                <c:pt idx="452">
                  <c:v>42914</c:v>
                </c:pt>
                <c:pt idx="453">
                  <c:v>42915</c:v>
                </c:pt>
                <c:pt idx="454">
                  <c:v>42916</c:v>
                </c:pt>
                <c:pt idx="455">
                  <c:v>42919</c:v>
                </c:pt>
                <c:pt idx="456">
                  <c:v>42920</c:v>
                </c:pt>
                <c:pt idx="457">
                  <c:v>42921</c:v>
                </c:pt>
                <c:pt idx="458">
                  <c:v>42922</c:v>
                </c:pt>
                <c:pt idx="459">
                  <c:v>42923</c:v>
                </c:pt>
                <c:pt idx="460">
                  <c:v>42926</c:v>
                </c:pt>
                <c:pt idx="461">
                  <c:v>42927</c:v>
                </c:pt>
                <c:pt idx="462">
                  <c:v>42928</c:v>
                </c:pt>
                <c:pt idx="463">
                  <c:v>42929</c:v>
                </c:pt>
                <c:pt idx="464">
                  <c:v>42930</c:v>
                </c:pt>
                <c:pt idx="465">
                  <c:v>42933</c:v>
                </c:pt>
                <c:pt idx="466">
                  <c:v>42934</c:v>
                </c:pt>
                <c:pt idx="467">
                  <c:v>42935</c:v>
                </c:pt>
                <c:pt idx="468">
                  <c:v>42936</c:v>
                </c:pt>
                <c:pt idx="469">
                  <c:v>42937</c:v>
                </c:pt>
                <c:pt idx="470">
                  <c:v>42940</c:v>
                </c:pt>
                <c:pt idx="471">
                  <c:v>42941</c:v>
                </c:pt>
                <c:pt idx="472">
                  <c:v>42942</c:v>
                </c:pt>
                <c:pt idx="473">
                  <c:v>42943</c:v>
                </c:pt>
                <c:pt idx="474">
                  <c:v>42944</c:v>
                </c:pt>
                <c:pt idx="475">
                  <c:v>42947</c:v>
                </c:pt>
                <c:pt idx="476">
                  <c:v>42948</c:v>
                </c:pt>
                <c:pt idx="477">
                  <c:v>42949</c:v>
                </c:pt>
                <c:pt idx="478">
                  <c:v>42950</c:v>
                </c:pt>
                <c:pt idx="479">
                  <c:v>42951</c:v>
                </c:pt>
                <c:pt idx="480">
                  <c:v>42954</c:v>
                </c:pt>
                <c:pt idx="481">
                  <c:v>42955</c:v>
                </c:pt>
                <c:pt idx="482">
                  <c:v>42956</c:v>
                </c:pt>
                <c:pt idx="483">
                  <c:v>42957</c:v>
                </c:pt>
                <c:pt idx="484">
                  <c:v>42958</c:v>
                </c:pt>
                <c:pt idx="485">
                  <c:v>42961</c:v>
                </c:pt>
                <c:pt idx="486">
                  <c:v>42962</c:v>
                </c:pt>
                <c:pt idx="487">
                  <c:v>42963</c:v>
                </c:pt>
                <c:pt idx="488">
                  <c:v>42964</c:v>
                </c:pt>
                <c:pt idx="489">
                  <c:v>42965</c:v>
                </c:pt>
                <c:pt idx="490">
                  <c:v>42968</c:v>
                </c:pt>
                <c:pt idx="491">
                  <c:v>42969</c:v>
                </c:pt>
                <c:pt idx="492">
                  <c:v>42970</c:v>
                </c:pt>
                <c:pt idx="493">
                  <c:v>42971</c:v>
                </c:pt>
                <c:pt idx="494">
                  <c:v>42972</c:v>
                </c:pt>
                <c:pt idx="495">
                  <c:v>42975</c:v>
                </c:pt>
                <c:pt idx="496">
                  <c:v>42976</c:v>
                </c:pt>
                <c:pt idx="497">
                  <c:v>42977</c:v>
                </c:pt>
                <c:pt idx="498">
                  <c:v>42978</c:v>
                </c:pt>
                <c:pt idx="499">
                  <c:v>42979</c:v>
                </c:pt>
                <c:pt idx="500">
                  <c:v>42982</c:v>
                </c:pt>
                <c:pt idx="501">
                  <c:v>42983</c:v>
                </c:pt>
                <c:pt idx="502">
                  <c:v>42984</c:v>
                </c:pt>
                <c:pt idx="503">
                  <c:v>42985</c:v>
                </c:pt>
                <c:pt idx="504">
                  <c:v>42986</c:v>
                </c:pt>
                <c:pt idx="505">
                  <c:v>42989</c:v>
                </c:pt>
                <c:pt idx="506">
                  <c:v>42990</c:v>
                </c:pt>
                <c:pt idx="507">
                  <c:v>42991</c:v>
                </c:pt>
                <c:pt idx="508">
                  <c:v>42992</c:v>
                </c:pt>
                <c:pt idx="509">
                  <c:v>42993</c:v>
                </c:pt>
                <c:pt idx="510">
                  <c:v>42996</c:v>
                </c:pt>
                <c:pt idx="511">
                  <c:v>42997</c:v>
                </c:pt>
                <c:pt idx="512">
                  <c:v>42998</c:v>
                </c:pt>
                <c:pt idx="513">
                  <c:v>42999</c:v>
                </c:pt>
                <c:pt idx="514">
                  <c:v>43000</c:v>
                </c:pt>
                <c:pt idx="515">
                  <c:v>43003</c:v>
                </c:pt>
                <c:pt idx="516">
                  <c:v>43004</c:v>
                </c:pt>
                <c:pt idx="517">
                  <c:v>43005</c:v>
                </c:pt>
                <c:pt idx="518">
                  <c:v>43012</c:v>
                </c:pt>
                <c:pt idx="519">
                  <c:v>43019</c:v>
                </c:pt>
                <c:pt idx="520">
                  <c:v>43026</c:v>
                </c:pt>
                <c:pt idx="521">
                  <c:v>43033</c:v>
                </c:pt>
                <c:pt idx="522">
                  <c:v>43040</c:v>
                </c:pt>
                <c:pt idx="523">
                  <c:v>43047</c:v>
                </c:pt>
                <c:pt idx="524">
                  <c:v>43054</c:v>
                </c:pt>
                <c:pt idx="525">
                  <c:v>43061</c:v>
                </c:pt>
                <c:pt idx="526">
                  <c:v>43068</c:v>
                </c:pt>
                <c:pt idx="527">
                  <c:v>43075</c:v>
                </c:pt>
                <c:pt idx="528">
                  <c:v>43082</c:v>
                </c:pt>
                <c:pt idx="529">
                  <c:v>43089</c:v>
                </c:pt>
                <c:pt idx="530">
                  <c:v>43098</c:v>
                </c:pt>
                <c:pt idx="531">
                  <c:v>43105</c:v>
                </c:pt>
                <c:pt idx="532">
                  <c:v>43112</c:v>
                </c:pt>
                <c:pt idx="533">
                  <c:v>43119</c:v>
                </c:pt>
                <c:pt idx="534">
                  <c:v>43126</c:v>
                </c:pt>
                <c:pt idx="535">
                  <c:v>43133</c:v>
                </c:pt>
                <c:pt idx="536">
                  <c:v>43140</c:v>
                </c:pt>
                <c:pt idx="537">
                  <c:v>43147</c:v>
                </c:pt>
                <c:pt idx="538">
                  <c:v>43154</c:v>
                </c:pt>
                <c:pt idx="539">
                  <c:v>43161</c:v>
                </c:pt>
                <c:pt idx="540">
                  <c:v>43168</c:v>
                </c:pt>
                <c:pt idx="541">
                  <c:v>43175</c:v>
                </c:pt>
                <c:pt idx="542">
                  <c:v>43182</c:v>
                </c:pt>
                <c:pt idx="543">
                  <c:v>43193</c:v>
                </c:pt>
                <c:pt idx="544">
                  <c:v>43196</c:v>
                </c:pt>
                <c:pt idx="545">
                  <c:v>43203</c:v>
                </c:pt>
                <c:pt idx="546">
                  <c:v>43210</c:v>
                </c:pt>
                <c:pt idx="547">
                  <c:v>43217</c:v>
                </c:pt>
                <c:pt idx="548">
                  <c:v>43224</c:v>
                </c:pt>
                <c:pt idx="549">
                  <c:v>43231</c:v>
                </c:pt>
                <c:pt idx="550">
                  <c:v>43238</c:v>
                </c:pt>
                <c:pt idx="551">
                  <c:v>43245</c:v>
                </c:pt>
                <c:pt idx="552">
                  <c:v>43252</c:v>
                </c:pt>
                <c:pt idx="553">
                  <c:v>43259</c:v>
                </c:pt>
                <c:pt idx="554">
                  <c:v>43266</c:v>
                </c:pt>
                <c:pt idx="555">
                  <c:v>43273</c:v>
                </c:pt>
                <c:pt idx="556">
                  <c:v>43280</c:v>
                </c:pt>
                <c:pt idx="557">
                  <c:v>43287</c:v>
                </c:pt>
                <c:pt idx="558">
                  <c:v>43294</c:v>
                </c:pt>
                <c:pt idx="559">
                  <c:v>43301</c:v>
                </c:pt>
                <c:pt idx="560">
                  <c:v>43308</c:v>
                </c:pt>
                <c:pt idx="561">
                  <c:v>43315</c:v>
                </c:pt>
                <c:pt idx="562">
                  <c:v>43322</c:v>
                </c:pt>
                <c:pt idx="563">
                  <c:v>43329</c:v>
                </c:pt>
                <c:pt idx="564">
                  <c:v>43336</c:v>
                </c:pt>
                <c:pt idx="565">
                  <c:v>43343</c:v>
                </c:pt>
                <c:pt idx="566">
                  <c:v>43350</c:v>
                </c:pt>
                <c:pt idx="567">
                  <c:v>43357</c:v>
                </c:pt>
                <c:pt idx="568">
                  <c:v>43364</c:v>
                </c:pt>
                <c:pt idx="569">
                  <c:v>43371</c:v>
                </c:pt>
                <c:pt idx="570">
                  <c:v>43378</c:v>
                </c:pt>
                <c:pt idx="571">
                  <c:v>43385</c:v>
                </c:pt>
                <c:pt idx="572">
                  <c:v>43392</c:v>
                </c:pt>
                <c:pt idx="573">
                  <c:v>43399</c:v>
                </c:pt>
                <c:pt idx="574">
                  <c:v>43406</c:v>
                </c:pt>
                <c:pt idx="575">
                  <c:v>43413</c:v>
                </c:pt>
                <c:pt idx="576">
                  <c:v>43420</c:v>
                </c:pt>
                <c:pt idx="577">
                  <c:v>43427</c:v>
                </c:pt>
                <c:pt idx="578">
                  <c:v>43434</c:v>
                </c:pt>
                <c:pt idx="579">
                  <c:v>43441</c:v>
                </c:pt>
                <c:pt idx="580">
                  <c:v>43448</c:v>
                </c:pt>
                <c:pt idx="581">
                  <c:v>43455</c:v>
                </c:pt>
                <c:pt idx="582">
                  <c:v>43465</c:v>
                </c:pt>
                <c:pt idx="583">
                  <c:v>43472</c:v>
                </c:pt>
                <c:pt idx="584">
                  <c:v>43479</c:v>
                </c:pt>
                <c:pt idx="585">
                  <c:v>43486</c:v>
                </c:pt>
                <c:pt idx="586">
                  <c:v>43493</c:v>
                </c:pt>
                <c:pt idx="587">
                  <c:v>43500</c:v>
                </c:pt>
                <c:pt idx="588">
                  <c:v>43507</c:v>
                </c:pt>
                <c:pt idx="589">
                  <c:v>43514</c:v>
                </c:pt>
                <c:pt idx="590">
                  <c:v>43521</c:v>
                </c:pt>
                <c:pt idx="591">
                  <c:v>43528</c:v>
                </c:pt>
                <c:pt idx="592">
                  <c:v>43535</c:v>
                </c:pt>
                <c:pt idx="593">
                  <c:v>43542</c:v>
                </c:pt>
                <c:pt idx="594">
                  <c:v>43549</c:v>
                </c:pt>
                <c:pt idx="595">
                  <c:v>43556</c:v>
                </c:pt>
                <c:pt idx="596">
                  <c:v>43563</c:v>
                </c:pt>
                <c:pt idx="597">
                  <c:v>43570</c:v>
                </c:pt>
                <c:pt idx="598">
                  <c:v>43579</c:v>
                </c:pt>
                <c:pt idx="599">
                  <c:v>43584</c:v>
                </c:pt>
                <c:pt idx="600">
                  <c:v>43591</c:v>
                </c:pt>
                <c:pt idx="601">
                  <c:v>43598</c:v>
                </c:pt>
                <c:pt idx="602">
                  <c:v>43605</c:v>
                </c:pt>
                <c:pt idx="603">
                  <c:v>43612</c:v>
                </c:pt>
                <c:pt idx="604">
                  <c:v>43619</c:v>
                </c:pt>
                <c:pt idx="605">
                  <c:v>43626</c:v>
                </c:pt>
                <c:pt idx="606">
                  <c:v>43633</c:v>
                </c:pt>
                <c:pt idx="607">
                  <c:v>43640</c:v>
                </c:pt>
                <c:pt idx="608">
                  <c:v>43647</c:v>
                </c:pt>
                <c:pt idx="609">
                  <c:v>43654</c:v>
                </c:pt>
                <c:pt idx="610">
                  <c:v>43661</c:v>
                </c:pt>
                <c:pt idx="611">
                  <c:v>43668</c:v>
                </c:pt>
                <c:pt idx="612">
                  <c:v>43675</c:v>
                </c:pt>
                <c:pt idx="613">
                  <c:v>43682</c:v>
                </c:pt>
                <c:pt idx="614">
                  <c:v>43689</c:v>
                </c:pt>
                <c:pt idx="615">
                  <c:v>43696</c:v>
                </c:pt>
                <c:pt idx="616">
                  <c:v>43703</c:v>
                </c:pt>
                <c:pt idx="617">
                  <c:v>43710</c:v>
                </c:pt>
                <c:pt idx="618">
                  <c:v>43717</c:v>
                </c:pt>
                <c:pt idx="619">
                  <c:v>43724</c:v>
                </c:pt>
                <c:pt idx="620">
                  <c:v>43731</c:v>
                </c:pt>
                <c:pt idx="621">
                  <c:v>43738</c:v>
                </c:pt>
                <c:pt idx="622">
                  <c:v>43745</c:v>
                </c:pt>
                <c:pt idx="623">
                  <c:v>43752</c:v>
                </c:pt>
                <c:pt idx="624">
                  <c:v>43759</c:v>
                </c:pt>
                <c:pt idx="625">
                  <c:v>43766</c:v>
                </c:pt>
                <c:pt idx="626">
                  <c:v>43773</c:v>
                </c:pt>
                <c:pt idx="627">
                  <c:v>43780</c:v>
                </c:pt>
                <c:pt idx="628">
                  <c:v>43787</c:v>
                </c:pt>
                <c:pt idx="629">
                  <c:v>43794</c:v>
                </c:pt>
                <c:pt idx="630">
                  <c:v>43801</c:v>
                </c:pt>
                <c:pt idx="631">
                  <c:v>43808</c:v>
                </c:pt>
                <c:pt idx="632">
                  <c:v>43815</c:v>
                </c:pt>
                <c:pt idx="633">
                  <c:v>43822</c:v>
                </c:pt>
                <c:pt idx="634">
                  <c:v>43830</c:v>
                </c:pt>
                <c:pt idx="635">
                  <c:v>43837</c:v>
                </c:pt>
                <c:pt idx="636">
                  <c:v>43844</c:v>
                </c:pt>
                <c:pt idx="637">
                  <c:v>43851</c:v>
                </c:pt>
                <c:pt idx="638">
                  <c:v>43858</c:v>
                </c:pt>
                <c:pt idx="639">
                  <c:v>43865</c:v>
                </c:pt>
                <c:pt idx="640">
                  <c:v>43872</c:v>
                </c:pt>
                <c:pt idx="641">
                  <c:v>43879</c:v>
                </c:pt>
                <c:pt idx="642">
                  <c:v>43886</c:v>
                </c:pt>
                <c:pt idx="643">
                  <c:v>43893</c:v>
                </c:pt>
                <c:pt idx="644">
                  <c:v>43900</c:v>
                </c:pt>
                <c:pt idx="645">
                  <c:v>43907</c:v>
                </c:pt>
                <c:pt idx="646">
                  <c:v>43914</c:v>
                </c:pt>
                <c:pt idx="647">
                  <c:v>43921</c:v>
                </c:pt>
                <c:pt idx="648">
                  <c:v>43928</c:v>
                </c:pt>
                <c:pt idx="649">
                  <c:v>43937</c:v>
                </c:pt>
                <c:pt idx="650">
                  <c:v>43944</c:v>
                </c:pt>
                <c:pt idx="651">
                  <c:v>43951</c:v>
                </c:pt>
                <c:pt idx="652">
                  <c:v>43958</c:v>
                </c:pt>
                <c:pt idx="653">
                  <c:v>43965</c:v>
                </c:pt>
                <c:pt idx="654">
                  <c:v>43972</c:v>
                </c:pt>
                <c:pt idx="655">
                  <c:v>43979</c:v>
                </c:pt>
                <c:pt idx="656">
                  <c:v>43986</c:v>
                </c:pt>
                <c:pt idx="657">
                  <c:v>43993</c:v>
                </c:pt>
                <c:pt idx="658">
                  <c:v>44000</c:v>
                </c:pt>
                <c:pt idx="659">
                  <c:v>44007</c:v>
                </c:pt>
                <c:pt idx="660">
                  <c:v>44014</c:v>
                </c:pt>
                <c:pt idx="661">
                  <c:v>44021</c:v>
                </c:pt>
                <c:pt idx="662">
                  <c:v>44028</c:v>
                </c:pt>
                <c:pt idx="663">
                  <c:v>44035</c:v>
                </c:pt>
                <c:pt idx="664">
                  <c:v>44042</c:v>
                </c:pt>
                <c:pt idx="665">
                  <c:v>44049</c:v>
                </c:pt>
                <c:pt idx="666">
                  <c:v>44056</c:v>
                </c:pt>
                <c:pt idx="667">
                  <c:v>44063</c:v>
                </c:pt>
                <c:pt idx="668">
                  <c:v>44070</c:v>
                </c:pt>
                <c:pt idx="669">
                  <c:v>44077</c:v>
                </c:pt>
                <c:pt idx="670">
                  <c:v>44084</c:v>
                </c:pt>
                <c:pt idx="671">
                  <c:v>44091</c:v>
                </c:pt>
                <c:pt idx="672">
                  <c:v>44098</c:v>
                </c:pt>
                <c:pt idx="673">
                  <c:v>44105</c:v>
                </c:pt>
                <c:pt idx="674">
                  <c:v>44112</c:v>
                </c:pt>
                <c:pt idx="675">
                  <c:v>44119</c:v>
                </c:pt>
                <c:pt idx="676">
                  <c:v>44126</c:v>
                </c:pt>
                <c:pt idx="677">
                  <c:v>44133</c:v>
                </c:pt>
                <c:pt idx="678">
                  <c:v>44140</c:v>
                </c:pt>
                <c:pt idx="679">
                  <c:v>44147</c:v>
                </c:pt>
                <c:pt idx="680">
                  <c:v>44154</c:v>
                </c:pt>
                <c:pt idx="681">
                  <c:v>44161</c:v>
                </c:pt>
                <c:pt idx="682">
                  <c:v>44168</c:v>
                </c:pt>
                <c:pt idx="683">
                  <c:v>44175</c:v>
                </c:pt>
                <c:pt idx="684">
                  <c:v>44182</c:v>
                </c:pt>
                <c:pt idx="685">
                  <c:v>44189</c:v>
                </c:pt>
                <c:pt idx="686">
                  <c:v>44196</c:v>
                </c:pt>
                <c:pt idx="687">
                  <c:v>44203</c:v>
                </c:pt>
                <c:pt idx="688">
                  <c:v>44210</c:v>
                </c:pt>
                <c:pt idx="689">
                  <c:v>44217</c:v>
                </c:pt>
                <c:pt idx="690">
                  <c:v>44224</c:v>
                </c:pt>
                <c:pt idx="691">
                  <c:v>44231</c:v>
                </c:pt>
                <c:pt idx="692">
                  <c:v>44238</c:v>
                </c:pt>
                <c:pt idx="693">
                  <c:v>44245</c:v>
                </c:pt>
                <c:pt idx="694">
                  <c:v>44252</c:v>
                </c:pt>
                <c:pt idx="695">
                  <c:v>44259</c:v>
                </c:pt>
                <c:pt idx="696">
                  <c:v>44266</c:v>
                </c:pt>
                <c:pt idx="697">
                  <c:v>44273</c:v>
                </c:pt>
                <c:pt idx="698">
                  <c:v>44280</c:v>
                </c:pt>
                <c:pt idx="699">
                  <c:v>44287</c:v>
                </c:pt>
                <c:pt idx="700">
                  <c:v>44294</c:v>
                </c:pt>
                <c:pt idx="701">
                  <c:v>44301</c:v>
                </c:pt>
                <c:pt idx="702">
                  <c:v>44308</c:v>
                </c:pt>
                <c:pt idx="703">
                  <c:v>44315</c:v>
                </c:pt>
                <c:pt idx="704">
                  <c:v>44322</c:v>
                </c:pt>
                <c:pt idx="705">
                  <c:v>44329</c:v>
                </c:pt>
                <c:pt idx="706">
                  <c:v>44336</c:v>
                </c:pt>
                <c:pt idx="707">
                  <c:v>44343</c:v>
                </c:pt>
                <c:pt idx="708">
                  <c:v>44350</c:v>
                </c:pt>
                <c:pt idx="709">
                  <c:v>44357</c:v>
                </c:pt>
                <c:pt idx="710">
                  <c:v>44364</c:v>
                </c:pt>
                <c:pt idx="711">
                  <c:v>44371</c:v>
                </c:pt>
                <c:pt idx="712">
                  <c:v>44378</c:v>
                </c:pt>
                <c:pt idx="713">
                  <c:v>44385</c:v>
                </c:pt>
                <c:pt idx="714">
                  <c:v>44392</c:v>
                </c:pt>
                <c:pt idx="715">
                  <c:v>44399</c:v>
                </c:pt>
                <c:pt idx="716">
                  <c:v>44406</c:v>
                </c:pt>
                <c:pt idx="717">
                  <c:v>44413</c:v>
                </c:pt>
                <c:pt idx="718">
                  <c:v>44420</c:v>
                </c:pt>
                <c:pt idx="719">
                  <c:v>44427</c:v>
                </c:pt>
                <c:pt idx="720">
                  <c:v>44434</c:v>
                </c:pt>
                <c:pt idx="721">
                  <c:v>44441</c:v>
                </c:pt>
                <c:pt idx="722">
                  <c:v>44448</c:v>
                </c:pt>
                <c:pt idx="723">
                  <c:v>44455</c:v>
                </c:pt>
                <c:pt idx="724">
                  <c:v>44462</c:v>
                </c:pt>
                <c:pt idx="725">
                  <c:v>44469</c:v>
                </c:pt>
                <c:pt idx="726">
                  <c:v>44476</c:v>
                </c:pt>
                <c:pt idx="727">
                  <c:v>44483</c:v>
                </c:pt>
                <c:pt idx="728">
                  <c:v>44490</c:v>
                </c:pt>
                <c:pt idx="729">
                  <c:v>44497</c:v>
                </c:pt>
                <c:pt idx="730">
                  <c:v>44504</c:v>
                </c:pt>
                <c:pt idx="731">
                  <c:v>44511</c:v>
                </c:pt>
                <c:pt idx="732">
                  <c:v>44518</c:v>
                </c:pt>
                <c:pt idx="733">
                  <c:v>44525</c:v>
                </c:pt>
                <c:pt idx="734">
                  <c:v>44532</c:v>
                </c:pt>
                <c:pt idx="735">
                  <c:v>44539</c:v>
                </c:pt>
                <c:pt idx="736">
                  <c:v>44546</c:v>
                </c:pt>
                <c:pt idx="737">
                  <c:v>44553</c:v>
                </c:pt>
                <c:pt idx="738">
                  <c:v>44560</c:v>
                </c:pt>
                <c:pt idx="739">
                  <c:v>44567</c:v>
                </c:pt>
                <c:pt idx="740">
                  <c:v>44574</c:v>
                </c:pt>
                <c:pt idx="741">
                  <c:v>44581</c:v>
                </c:pt>
                <c:pt idx="742">
                  <c:v>44588</c:v>
                </c:pt>
                <c:pt idx="743">
                  <c:v>44595</c:v>
                </c:pt>
                <c:pt idx="744">
                  <c:v>44602</c:v>
                </c:pt>
                <c:pt idx="745">
                  <c:v>44609</c:v>
                </c:pt>
                <c:pt idx="746">
                  <c:v>44616</c:v>
                </c:pt>
                <c:pt idx="747">
                  <c:v>44623</c:v>
                </c:pt>
                <c:pt idx="748">
                  <c:v>44630</c:v>
                </c:pt>
                <c:pt idx="749">
                  <c:v>44637</c:v>
                </c:pt>
                <c:pt idx="750">
                  <c:v>44644</c:v>
                </c:pt>
                <c:pt idx="751">
                  <c:v>44651</c:v>
                </c:pt>
                <c:pt idx="752">
                  <c:v>44658</c:v>
                </c:pt>
                <c:pt idx="753">
                  <c:v>44665</c:v>
                </c:pt>
                <c:pt idx="754">
                  <c:v>44672</c:v>
                </c:pt>
                <c:pt idx="755">
                  <c:v>44679</c:v>
                </c:pt>
                <c:pt idx="756">
                  <c:v>44686</c:v>
                </c:pt>
                <c:pt idx="757">
                  <c:v>44693</c:v>
                </c:pt>
                <c:pt idx="758">
                  <c:v>44700</c:v>
                </c:pt>
                <c:pt idx="759">
                  <c:v>44707</c:v>
                </c:pt>
                <c:pt idx="760">
                  <c:v>44714</c:v>
                </c:pt>
                <c:pt idx="761">
                  <c:v>44721</c:v>
                </c:pt>
                <c:pt idx="762">
                  <c:v>44728</c:v>
                </c:pt>
                <c:pt idx="763">
                  <c:v>44735</c:v>
                </c:pt>
                <c:pt idx="764">
                  <c:v>44742</c:v>
                </c:pt>
                <c:pt idx="765">
                  <c:v>44749</c:v>
                </c:pt>
                <c:pt idx="766">
                  <c:v>44756</c:v>
                </c:pt>
                <c:pt idx="767">
                  <c:v>44763</c:v>
                </c:pt>
                <c:pt idx="768">
                  <c:v>44770</c:v>
                </c:pt>
                <c:pt idx="769">
                  <c:v>44777</c:v>
                </c:pt>
                <c:pt idx="770">
                  <c:v>44784</c:v>
                </c:pt>
                <c:pt idx="771">
                  <c:v>44791</c:v>
                </c:pt>
                <c:pt idx="772">
                  <c:v>44798</c:v>
                </c:pt>
                <c:pt idx="773">
                  <c:v>44805</c:v>
                </c:pt>
                <c:pt idx="774">
                  <c:v>44812</c:v>
                </c:pt>
                <c:pt idx="775">
                  <c:v>44819</c:v>
                </c:pt>
                <c:pt idx="776">
                  <c:v>44826</c:v>
                </c:pt>
                <c:pt idx="777">
                  <c:v>44833</c:v>
                </c:pt>
                <c:pt idx="778">
                  <c:v>44840</c:v>
                </c:pt>
                <c:pt idx="779">
                  <c:v>44847</c:v>
                </c:pt>
                <c:pt idx="780">
                  <c:v>44854</c:v>
                </c:pt>
                <c:pt idx="781">
                  <c:v>44861</c:v>
                </c:pt>
                <c:pt idx="782">
                  <c:v>44868</c:v>
                </c:pt>
                <c:pt idx="783">
                  <c:v>44875</c:v>
                </c:pt>
                <c:pt idx="784">
                  <c:v>44882</c:v>
                </c:pt>
                <c:pt idx="785">
                  <c:v>44889</c:v>
                </c:pt>
                <c:pt idx="786">
                  <c:v>44896</c:v>
                </c:pt>
                <c:pt idx="787">
                  <c:v>44903</c:v>
                </c:pt>
                <c:pt idx="788">
                  <c:v>44910</c:v>
                </c:pt>
                <c:pt idx="789">
                  <c:v>44917</c:v>
                </c:pt>
                <c:pt idx="790">
                  <c:v>44924</c:v>
                </c:pt>
                <c:pt idx="791">
                  <c:v>44931</c:v>
                </c:pt>
                <c:pt idx="792">
                  <c:v>44938</c:v>
                </c:pt>
                <c:pt idx="793">
                  <c:v>44945</c:v>
                </c:pt>
                <c:pt idx="794">
                  <c:v>44952</c:v>
                </c:pt>
                <c:pt idx="795">
                  <c:v>44959</c:v>
                </c:pt>
                <c:pt idx="796">
                  <c:v>44966</c:v>
                </c:pt>
                <c:pt idx="797">
                  <c:v>44973</c:v>
                </c:pt>
                <c:pt idx="798">
                  <c:v>44980</c:v>
                </c:pt>
                <c:pt idx="799">
                  <c:v>44987</c:v>
                </c:pt>
                <c:pt idx="800">
                  <c:v>44994</c:v>
                </c:pt>
                <c:pt idx="801">
                  <c:v>45001</c:v>
                </c:pt>
                <c:pt idx="802">
                  <c:v>45008</c:v>
                </c:pt>
                <c:pt idx="803">
                  <c:v>45015</c:v>
                </c:pt>
                <c:pt idx="804">
                  <c:v>45022</c:v>
                </c:pt>
                <c:pt idx="805">
                  <c:v>45029</c:v>
                </c:pt>
                <c:pt idx="806">
                  <c:v>45036</c:v>
                </c:pt>
                <c:pt idx="807">
                  <c:v>45043</c:v>
                </c:pt>
                <c:pt idx="808">
                  <c:v>45050</c:v>
                </c:pt>
                <c:pt idx="809">
                  <c:v>45057</c:v>
                </c:pt>
                <c:pt idx="810">
                  <c:v>45064</c:v>
                </c:pt>
                <c:pt idx="811">
                  <c:v>45071</c:v>
                </c:pt>
                <c:pt idx="812">
                  <c:v>45078</c:v>
                </c:pt>
                <c:pt idx="813">
                  <c:v>45085</c:v>
                </c:pt>
                <c:pt idx="814">
                  <c:v>45092</c:v>
                </c:pt>
                <c:pt idx="815">
                  <c:v>45099</c:v>
                </c:pt>
                <c:pt idx="816">
                  <c:v>45106</c:v>
                </c:pt>
                <c:pt idx="817">
                  <c:v>45113</c:v>
                </c:pt>
                <c:pt idx="818">
                  <c:v>45120</c:v>
                </c:pt>
                <c:pt idx="819">
                  <c:v>45127</c:v>
                </c:pt>
                <c:pt idx="820">
                  <c:v>45134</c:v>
                </c:pt>
                <c:pt idx="821">
                  <c:v>45141</c:v>
                </c:pt>
                <c:pt idx="822">
                  <c:v>45148</c:v>
                </c:pt>
                <c:pt idx="823">
                  <c:v>45155</c:v>
                </c:pt>
                <c:pt idx="824">
                  <c:v>45162</c:v>
                </c:pt>
                <c:pt idx="825">
                  <c:v>45169</c:v>
                </c:pt>
                <c:pt idx="826">
                  <c:v>45176</c:v>
                </c:pt>
                <c:pt idx="827">
                  <c:v>45183</c:v>
                </c:pt>
                <c:pt idx="828">
                  <c:v>45190</c:v>
                </c:pt>
                <c:pt idx="829">
                  <c:v>45197</c:v>
                </c:pt>
                <c:pt idx="830">
                  <c:v>45204</c:v>
                </c:pt>
                <c:pt idx="831">
                  <c:v>45211</c:v>
                </c:pt>
                <c:pt idx="832">
                  <c:v>45218</c:v>
                </c:pt>
                <c:pt idx="833">
                  <c:v>45225</c:v>
                </c:pt>
                <c:pt idx="834">
                  <c:v>45232</c:v>
                </c:pt>
                <c:pt idx="835">
                  <c:v>45239</c:v>
                </c:pt>
                <c:pt idx="836">
                  <c:v>45246</c:v>
                </c:pt>
                <c:pt idx="837">
                  <c:v>45253</c:v>
                </c:pt>
                <c:pt idx="838">
                  <c:v>45260</c:v>
                </c:pt>
                <c:pt idx="839">
                  <c:v>45267</c:v>
                </c:pt>
                <c:pt idx="840">
                  <c:v>45274</c:v>
                </c:pt>
                <c:pt idx="841">
                  <c:v>45281</c:v>
                </c:pt>
                <c:pt idx="842">
                  <c:v>45289</c:v>
                </c:pt>
                <c:pt idx="843">
                  <c:v>45296</c:v>
                </c:pt>
                <c:pt idx="844">
                  <c:v>45303</c:v>
                </c:pt>
                <c:pt idx="845">
                  <c:v>45310</c:v>
                </c:pt>
                <c:pt idx="846">
                  <c:v>45317</c:v>
                </c:pt>
                <c:pt idx="847">
                  <c:v>45324</c:v>
                </c:pt>
                <c:pt idx="848">
                  <c:v>45331</c:v>
                </c:pt>
                <c:pt idx="849">
                  <c:v>45338</c:v>
                </c:pt>
                <c:pt idx="850">
                  <c:v>45345</c:v>
                </c:pt>
                <c:pt idx="851">
                  <c:v>45352</c:v>
                </c:pt>
                <c:pt idx="852">
                  <c:v>45359</c:v>
                </c:pt>
                <c:pt idx="853">
                  <c:v>45366</c:v>
                </c:pt>
                <c:pt idx="854">
                  <c:v>45373</c:v>
                </c:pt>
                <c:pt idx="855">
                  <c:v>45384</c:v>
                </c:pt>
                <c:pt idx="856">
                  <c:v>45387</c:v>
                </c:pt>
                <c:pt idx="857">
                  <c:v>45394</c:v>
                </c:pt>
                <c:pt idx="858">
                  <c:v>45401</c:v>
                </c:pt>
                <c:pt idx="859">
                  <c:v>45408</c:v>
                </c:pt>
                <c:pt idx="860">
                  <c:v>45418</c:v>
                </c:pt>
                <c:pt idx="861">
                  <c:v>45425</c:v>
                </c:pt>
                <c:pt idx="862">
                  <c:v>45432</c:v>
                </c:pt>
                <c:pt idx="863">
                  <c:v>45439</c:v>
                </c:pt>
                <c:pt idx="864">
                  <c:v>45446</c:v>
                </c:pt>
                <c:pt idx="865">
                  <c:v>45453</c:v>
                </c:pt>
                <c:pt idx="866">
                  <c:v>45460</c:v>
                </c:pt>
                <c:pt idx="867">
                  <c:v>45467</c:v>
                </c:pt>
                <c:pt idx="868">
                  <c:v>45474</c:v>
                </c:pt>
                <c:pt idx="869">
                  <c:v>45481</c:v>
                </c:pt>
                <c:pt idx="870">
                  <c:v>45488</c:v>
                </c:pt>
                <c:pt idx="871">
                  <c:v>45495</c:v>
                </c:pt>
                <c:pt idx="872">
                  <c:v>45502</c:v>
                </c:pt>
                <c:pt idx="873">
                  <c:v>45509</c:v>
                </c:pt>
                <c:pt idx="874">
                  <c:v>45516</c:v>
                </c:pt>
                <c:pt idx="875">
                  <c:v>45523</c:v>
                </c:pt>
                <c:pt idx="876">
                  <c:v>45530</c:v>
                </c:pt>
                <c:pt idx="877">
                  <c:v>45537</c:v>
                </c:pt>
                <c:pt idx="878">
                  <c:v>45544</c:v>
                </c:pt>
                <c:pt idx="879">
                  <c:v>45551</c:v>
                </c:pt>
                <c:pt idx="880">
                  <c:v>45558</c:v>
                </c:pt>
                <c:pt idx="881">
                  <c:v>45565</c:v>
                </c:pt>
                <c:pt idx="882">
                  <c:v>45572</c:v>
                </c:pt>
                <c:pt idx="883">
                  <c:v>45579</c:v>
                </c:pt>
                <c:pt idx="884">
                  <c:v>45586</c:v>
                </c:pt>
                <c:pt idx="885">
                  <c:v>45593</c:v>
                </c:pt>
                <c:pt idx="886">
                  <c:v>45600</c:v>
                </c:pt>
                <c:pt idx="887">
                  <c:v>45607</c:v>
                </c:pt>
                <c:pt idx="888">
                  <c:v>45614</c:v>
                </c:pt>
                <c:pt idx="889">
                  <c:v>45621</c:v>
                </c:pt>
                <c:pt idx="890">
                  <c:v>45628</c:v>
                </c:pt>
                <c:pt idx="891">
                  <c:v>45635</c:v>
                </c:pt>
                <c:pt idx="892">
                  <c:v>45642</c:v>
                </c:pt>
                <c:pt idx="893">
                  <c:v>45649</c:v>
                </c:pt>
                <c:pt idx="894">
                  <c:v>45657</c:v>
                </c:pt>
                <c:pt idx="895">
                  <c:v>45664</c:v>
                </c:pt>
                <c:pt idx="896">
                  <c:v>45671</c:v>
                </c:pt>
                <c:pt idx="897">
                  <c:v>45678</c:v>
                </c:pt>
                <c:pt idx="898">
                  <c:v>45685</c:v>
                </c:pt>
                <c:pt idx="899">
                  <c:v>45692</c:v>
                </c:pt>
                <c:pt idx="900">
                  <c:v>45699</c:v>
                </c:pt>
                <c:pt idx="901">
                  <c:v>45706</c:v>
                </c:pt>
                <c:pt idx="902">
                  <c:v>45713</c:v>
                </c:pt>
                <c:pt idx="903">
                  <c:v>45720</c:v>
                </c:pt>
                <c:pt idx="904">
                  <c:v>45727</c:v>
                </c:pt>
                <c:pt idx="905">
                  <c:v>45734</c:v>
                </c:pt>
                <c:pt idx="906">
                  <c:v>45741</c:v>
                </c:pt>
                <c:pt idx="907">
                  <c:v>45748</c:v>
                </c:pt>
                <c:pt idx="908">
                  <c:v>45755</c:v>
                </c:pt>
                <c:pt idx="909">
                  <c:v>45762</c:v>
                </c:pt>
                <c:pt idx="910">
                  <c:v>45771</c:v>
                </c:pt>
                <c:pt idx="911">
                  <c:v>45779</c:v>
                </c:pt>
                <c:pt idx="912">
                  <c:v>45785</c:v>
                </c:pt>
                <c:pt idx="913">
                  <c:v>45792</c:v>
                </c:pt>
                <c:pt idx="914">
                  <c:v>45799</c:v>
                </c:pt>
                <c:pt idx="915">
                  <c:v>45806</c:v>
                </c:pt>
                <c:pt idx="916">
                  <c:v>45813</c:v>
                </c:pt>
                <c:pt idx="917">
                  <c:v>45820</c:v>
                </c:pt>
                <c:pt idx="918">
                  <c:v>45827</c:v>
                </c:pt>
                <c:pt idx="919">
                  <c:v>45834</c:v>
                </c:pt>
                <c:pt idx="920">
                  <c:v>45841</c:v>
                </c:pt>
                <c:pt idx="921">
                  <c:v>45848</c:v>
                </c:pt>
                <c:pt idx="922">
                  <c:v>45855</c:v>
                </c:pt>
                <c:pt idx="923">
                  <c:v>45862</c:v>
                </c:pt>
                <c:pt idx="924">
                  <c:v>45869</c:v>
                </c:pt>
                <c:pt idx="925">
                  <c:v>45876</c:v>
                </c:pt>
                <c:pt idx="926">
                  <c:v>45883</c:v>
                </c:pt>
                <c:pt idx="927">
                  <c:v>45890</c:v>
                </c:pt>
                <c:pt idx="928">
                  <c:v>45897</c:v>
                </c:pt>
                <c:pt idx="929">
                  <c:v>45904</c:v>
                </c:pt>
                <c:pt idx="930">
                  <c:v>45911</c:v>
                </c:pt>
                <c:pt idx="931">
                  <c:v>45918</c:v>
                </c:pt>
                <c:pt idx="932">
                  <c:v>45925</c:v>
                </c:pt>
                <c:pt idx="933">
                  <c:v>45932</c:v>
                </c:pt>
                <c:pt idx="934">
                  <c:v>45939</c:v>
                </c:pt>
                <c:pt idx="935">
                  <c:v>45946</c:v>
                </c:pt>
                <c:pt idx="936">
                  <c:v>45953</c:v>
                </c:pt>
                <c:pt idx="937">
                  <c:v>45960</c:v>
                </c:pt>
                <c:pt idx="938">
                  <c:v>45967</c:v>
                </c:pt>
                <c:pt idx="939">
                  <c:v>45974</c:v>
                </c:pt>
                <c:pt idx="940">
                  <c:v>45981</c:v>
                </c:pt>
                <c:pt idx="941">
                  <c:v>45988</c:v>
                </c:pt>
                <c:pt idx="942">
                  <c:v>45995</c:v>
                </c:pt>
                <c:pt idx="943">
                  <c:v>46002</c:v>
                </c:pt>
                <c:pt idx="944">
                  <c:v>46009</c:v>
                </c:pt>
                <c:pt idx="945">
                  <c:v>46020</c:v>
                </c:pt>
                <c:pt idx="946">
                  <c:v>46024</c:v>
                </c:pt>
                <c:pt idx="947">
                  <c:v>46030</c:v>
                </c:pt>
                <c:pt idx="948">
                  <c:v>46037</c:v>
                </c:pt>
                <c:pt idx="949">
                  <c:v>46044</c:v>
                </c:pt>
                <c:pt idx="950">
                  <c:v>46051</c:v>
                </c:pt>
                <c:pt idx="951">
                  <c:v>46058</c:v>
                </c:pt>
                <c:pt idx="952">
                  <c:v>46065</c:v>
                </c:pt>
                <c:pt idx="953">
                  <c:v>46072</c:v>
                </c:pt>
                <c:pt idx="954">
                  <c:v>46079</c:v>
                </c:pt>
                <c:pt idx="955">
                  <c:v>46086</c:v>
                </c:pt>
                <c:pt idx="956">
                  <c:v>46093</c:v>
                </c:pt>
                <c:pt idx="957">
                  <c:v>46100</c:v>
                </c:pt>
                <c:pt idx="958">
                  <c:v>46107</c:v>
                </c:pt>
                <c:pt idx="959">
                  <c:v>46114</c:v>
                </c:pt>
                <c:pt idx="960">
                  <c:v>46121</c:v>
                </c:pt>
                <c:pt idx="961">
                  <c:v>46128</c:v>
                </c:pt>
                <c:pt idx="962">
                  <c:v>46135</c:v>
                </c:pt>
                <c:pt idx="963">
                  <c:v>46142</c:v>
                </c:pt>
                <c:pt idx="964">
                  <c:v>46149</c:v>
                </c:pt>
                <c:pt idx="965">
                  <c:v>46156</c:v>
                </c:pt>
                <c:pt idx="966">
                  <c:v>46163</c:v>
                </c:pt>
                <c:pt idx="967">
                  <c:v>46170</c:v>
                </c:pt>
                <c:pt idx="968">
                  <c:v>46177</c:v>
                </c:pt>
                <c:pt idx="969">
                  <c:v>46184</c:v>
                </c:pt>
                <c:pt idx="970">
                  <c:v>46191</c:v>
                </c:pt>
                <c:pt idx="971">
                  <c:v>46198</c:v>
                </c:pt>
                <c:pt idx="972">
                  <c:v>46205</c:v>
                </c:pt>
                <c:pt idx="973">
                  <c:v>46212</c:v>
                </c:pt>
                <c:pt idx="974">
                  <c:v>46219</c:v>
                </c:pt>
                <c:pt idx="975">
                  <c:v>46226</c:v>
                </c:pt>
                <c:pt idx="976">
                  <c:v>46233</c:v>
                </c:pt>
                <c:pt idx="977">
                  <c:v>46240</c:v>
                </c:pt>
                <c:pt idx="978">
                  <c:v>46247</c:v>
                </c:pt>
                <c:pt idx="979">
                  <c:v>46254</c:v>
                </c:pt>
                <c:pt idx="980">
                  <c:v>46261</c:v>
                </c:pt>
                <c:pt idx="981">
                  <c:v>46268</c:v>
                </c:pt>
                <c:pt idx="982">
                  <c:v>46275</c:v>
                </c:pt>
                <c:pt idx="983">
                  <c:v>46282</c:v>
                </c:pt>
                <c:pt idx="984">
                  <c:v>46289</c:v>
                </c:pt>
                <c:pt idx="985">
                  <c:v>46296</c:v>
                </c:pt>
                <c:pt idx="986">
                  <c:v>46303</c:v>
                </c:pt>
                <c:pt idx="987">
                  <c:v>46310</c:v>
                </c:pt>
                <c:pt idx="988">
                  <c:v>46317</c:v>
                </c:pt>
                <c:pt idx="989">
                  <c:v>46324</c:v>
                </c:pt>
                <c:pt idx="990">
                  <c:v>46331</c:v>
                </c:pt>
                <c:pt idx="991">
                  <c:v>46338</c:v>
                </c:pt>
                <c:pt idx="992">
                  <c:v>46345</c:v>
                </c:pt>
                <c:pt idx="993">
                  <c:v>46352</c:v>
                </c:pt>
                <c:pt idx="994">
                  <c:v>46359</c:v>
                </c:pt>
                <c:pt idx="995">
                  <c:v>46366</c:v>
                </c:pt>
                <c:pt idx="996">
                  <c:v>46373</c:v>
                </c:pt>
                <c:pt idx="997">
                  <c:v>46380</c:v>
                </c:pt>
                <c:pt idx="998">
                  <c:v>46387</c:v>
                </c:pt>
                <c:pt idx="999">
                  <c:v>46394</c:v>
                </c:pt>
                <c:pt idx="1000">
                  <c:v>46401</c:v>
                </c:pt>
                <c:pt idx="1001">
                  <c:v>46408</c:v>
                </c:pt>
                <c:pt idx="1002">
                  <c:v>46415</c:v>
                </c:pt>
                <c:pt idx="1003">
                  <c:v>46422</c:v>
                </c:pt>
                <c:pt idx="1004">
                  <c:v>46429</c:v>
                </c:pt>
                <c:pt idx="1005">
                  <c:v>46436</c:v>
                </c:pt>
                <c:pt idx="1006">
                  <c:v>46443</c:v>
                </c:pt>
                <c:pt idx="1007">
                  <c:v>46450</c:v>
                </c:pt>
                <c:pt idx="1008">
                  <c:v>46457</c:v>
                </c:pt>
                <c:pt idx="1009">
                  <c:v>46464</c:v>
                </c:pt>
                <c:pt idx="1010">
                  <c:v>46471</c:v>
                </c:pt>
                <c:pt idx="1011">
                  <c:v>46478</c:v>
                </c:pt>
                <c:pt idx="1012">
                  <c:v>46485</c:v>
                </c:pt>
                <c:pt idx="1013">
                  <c:v>46492</c:v>
                </c:pt>
                <c:pt idx="1014">
                  <c:v>46499</c:v>
                </c:pt>
                <c:pt idx="1015">
                  <c:v>46506</c:v>
                </c:pt>
                <c:pt idx="1016">
                  <c:v>46513</c:v>
                </c:pt>
                <c:pt idx="1017">
                  <c:v>46520</c:v>
                </c:pt>
                <c:pt idx="1018">
                  <c:v>46527</c:v>
                </c:pt>
                <c:pt idx="1019">
                  <c:v>46534</c:v>
                </c:pt>
                <c:pt idx="1020">
                  <c:v>46541</c:v>
                </c:pt>
                <c:pt idx="1021">
                  <c:v>46548</c:v>
                </c:pt>
                <c:pt idx="1022">
                  <c:v>46555</c:v>
                </c:pt>
                <c:pt idx="1023">
                  <c:v>46562</c:v>
                </c:pt>
                <c:pt idx="1024">
                  <c:v>46569</c:v>
                </c:pt>
                <c:pt idx="1025">
                  <c:v>46576</c:v>
                </c:pt>
                <c:pt idx="1026">
                  <c:v>46583</c:v>
                </c:pt>
                <c:pt idx="1027">
                  <c:v>46590</c:v>
                </c:pt>
                <c:pt idx="1028">
                  <c:v>46597</c:v>
                </c:pt>
                <c:pt idx="1029">
                  <c:v>46604</c:v>
                </c:pt>
                <c:pt idx="1030">
                  <c:v>46611</c:v>
                </c:pt>
                <c:pt idx="1031">
                  <c:v>46618</c:v>
                </c:pt>
                <c:pt idx="1032">
                  <c:v>46625</c:v>
                </c:pt>
                <c:pt idx="1033">
                  <c:v>46632</c:v>
                </c:pt>
                <c:pt idx="1034">
                  <c:v>46639</c:v>
                </c:pt>
                <c:pt idx="1035">
                  <c:v>46646</c:v>
                </c:pt>
                <c:pt idx="1036">
                  <c:v>46653</c:v>
                </c:pt>
                <c:pt idx="1037">
                  <c:v>46660</c:v>
                </c:pt>
                <c:pt idx="1038">
                  <c:v>46667</c:v>
                </c:pt>
                <c:pt idx="1039">
                  <c:v>46674</c:v>
                </c:pt>
                <c:pt idx="1040">
                  <c:v>46681</c:v>
                </c:pt>
                <c:pt idx="1041">
                  <c:v>46688</c:v>
                </c:pt>
                <c:pt idx="1042">
                  <c:v>46695</c:v>
                </c:pt>
                <c:pt idx="1043">
                  <c:v>46702</c:v>
                </c:pt>
                <c:pt idx="1044">
                  <c:v>46709</c:v>
                </c:pt>
                <c:pt idx="1045">
                  <c:v>46716</c:v>
                </c:pt>
                <c:pt idx="1046">
                  <c:v>46723</c:v>
                </c:pt>
                <c:pt idx="1047">
                  <c:v>46730</c:v>
                </c:pt>
                <c:pt idx="1048">
                  <c:v>46737</c:v>
                </c:pt>
                <c:pt idx="1049">
                  <c:v>46744</c:v>
                </c:pt>
                <c:pt idx="1050">
                  <c:v>46751</c:v>
                </c:pt>
                <c:pt idx="1051">
                  <c:v>46758</c:v>
                </c:pt>
                <c:pt idx="1052">
                  <c:v>46765</c:v>
                </c:pt>
                <c:pt idx="1053">
                  <c:v>46772</c:v>
                </c:pt>
                <c:pt idx="1054">
                  <c:v>46779</c:v>
                </c:pt>
                <c:pt idx="1055">
                  <c:v>46786</c:v>
                </c:pt>
                <c:pt idx="1056">
                  <c:v>46793</c:v>
                </c:pt>
                <c:pt idx="1057">
                  <c:v>46800</c:v>
                </c:pt>
                <c:pt idx="1058">
                  <c:v>46807</c:v>
                </c:pt>
                <c:pt idx="1059">
                  <c:v>46814</c:v>
                </c:pt>
                <c:pt idx="1060">
                  <c:v>46821</c:v>
                </c:pt>
                <c:pt idx="1061">
                  <c:v>46828</c:v>
                </c:pt>
                <c:pt idx="1062">
                  <c:v>46835</c:v>
                </c:pt>
                <c:pt idx="1063">
                  <c:v>46842</c:v>
                </c:pt>
                <c:pt idx="1064">
                  <c:v>46849</c:v>
                </c:pt>
                <c:pt idx="1065">
                  <c:v>46856</c:v>
                </c:pt>
                <c:pt idx="1066">
                  <c:v>46863</c:v>
                </c:pt>
                <c:pt idx="1067">
                  <c:v>46870</c:v>
                </c:pt>
                <c:pt idx="1068">
                  <c:v>46877</c:v>
                </c:pt>
                <c:pt idx="1069">
                  <c:v>46884</c:v>
                </c:pt>
                <c:pt idx="1070">
                  <c:v>46891</c:v>
                </c:pt>
                <c:pt idx="1071">
                  <c:v>46898</c:v>
                </c:pt>
                <c:pt idx="1072">
                  <c:v>46905</c:v>
                </c:pt>
                <c:pt idx="1073">
                  <c:v>46912</c:v>
                </c:pt>
                <c:pt idx="1074">
                  <c:v>46919</c:v>
                </c:pt>
                <c:pt idx="1075">
                  <c:v>46926</c:v>
                </c:pt>
                <c:pt idx="1076">
                  <c:v>46933</c:v>
                </c:pt>
                <c:pt idx="1077">
                  <c:v>46940</c:v>
                </c:pt>
                <c:pt idx="1078">
                  <c:v>46947</c:v>
                </c:pt>
                <c:pt idx="1079">
                  <c:v>46954</c:v>
                </c:pt>
                <c:pt idx="1080">
                  <c:v>46961</c:v>
                </c:pt>
                <c:pt idx="1081">
                  <c:v>46968</c:v>
                </c:pt>
                <c:pt idx="1082">
                  <c:v>46975</c:v>
                </c:pt>
                <c:pt idx="1083">
                  <c:v>46982</c:v>
                </c:pt>
                <c:pt idx="1084">
                  <c:v>46989</c:v>
                </c:pt>
                <c:pt idx="1085">
                  <c:v>46996</c:v>
                </c:pt>
                <c:pt idx="1086">
                  <c:v>47003</c:v>
                </c:pt>
                <c:pt idx="1087">
                  <c:v>47010</c:v>
                </c:pt>
                <c:pt idx="1088">
                  <c:v>47017</c:v>
                </c:pt>
                <c:pt idx="1089">
                  <c:v>47024</c:v>
                </c:pt>
                <c:pt idx="1090">
                  <c:v>47031</c:v>
                </c:pt>
                <c:pt idx="1091">
                  <c:v>47038</c:v>
                </c:pt>
                <c:pt idx="1092">
                  <c:v>47045</c:v>
                </c:pt>
                <c:pt idx="1093">
                  <c:v>47052</c:v>
                </c:pt>
                <c:pt idx="1094">
                  <c:v>47059</c:v>
                </c:pt>
                <c:pt idx="1095">
                  <c:v>47066</c:v>
                </c:pt>
                <c:pt idx="1096">
                  <c:v>47073</c:v>
                </c:pt>
                <c:pt idx="1097">
                  <c:v>47080</c:v>
                </c:pt>
                <c:pt idx="1098">
                  <c:v>47087</c:v>
                </c:pt>
                <c:pt idx="1099">
                  <c:v>47094</c:v>
                </c:pt>
                <c:pt idx="1100">
                  <c:v>47101</c:v>
                </c:pt>
                <c:pt idx="1101">
                  <c:v>47108</c:v>
                </c:pt>
                <c:pt idx="1102">
                  <c:v>47116</c:v>
                </c:pt>
                <c:pt idx="1103">
                  <c:v>47123</c:v>
                </c:pt>
                <c:pt idx="1104">
                  <c:v>47130</c:v>
                </c:pt>
                <c:pt idx="1105">
                  <c:v>47137</c:v>
                </c:pt>
                <c:pt idx="1106">
                  <c:v>47144</c:v>
                </c:pt>
                <c:pt idx="1107">
                  <c:v>47151</c:v>
                </c:pt>
                <c:pt idx="1108">
                  <c:v>47158</c:v>
                </c:pt>
                <c:pt idx="1109">
                  <c:v>47165</c:v>
                </c:pt>
                <c:pt idx="1110">
                  <c:v>47172</c:v>
                </c:pt>
                <c:pt idx="1111">
                  <c:v>47179</c:v>
                </c:pt>
                <c:pt idx="1112">
                  <c:v>47186</c:v>
                </c:pt>
                <c:pt idx="1113">
                  <c:v>47193</c:v>
                </c:pt>
                <c:pt idx="1114">
                  <c:v>47200</c:v>
                </c:pt>
                <c:pt idx="1115">
                  <c:v>47211</c:v>
                </c:pt>
                <c:pt idx="1116">
                  <c:v>47214</c:v>
                </c:pt>
                <c:pt idx="1117">
                  <c:v>47221</c:v>
                </c:pt>
                <c:pt idx="1118">
                  <c:v>47228</c:v>
                </c:pt>
                <c:pt idx="1119">
                  <c:v>47235</c:v>
                </c:pt>
                <c:pt idx="1120">
                  <c:v>47242</c:v>
                </c:pt>
                <c:pt idx="1121">
                  <c:v>47249</c:v>
                </c:pt>
                <c:pt idx="1122">
                  <c:v>47256</c:v>
                </c:pt>
                <c:pt idx="1123">
                  <c:v>47263</c:v>
                </c:pt>
                <c:pt idx="1124">
                  <c:v>47270</c:v>
                </c:pt>
                <c:pt idx="1125">
                  <c:v>47277</c:v>
                </c:pt>
                <c:pt idx="1126">
                  <c:v>47284</c:v>
                </c:pt>
                <c:pt idx="1127">
                  <c:v>47291</c:v>
                </c:pt>
                <c:pt idx="1128">
                  <c:v>47298</c:v>
                </c:pt>
                <c:pt idx="1129">
                  <c:v>47305</c:v>
                </c:pt>
                <c:pt idx="1130">
                  <c:v>47312</c:v>
                </c:pt>
                <c:pt idx="1131">
                  <c:v>47319</c:v>
                </c:pt>
                <c:pt idx="1132">
                  <c:v>47326</c:v>
                </c:pt>
                <c:pt idx="1133">
                  <c:v>47333</c:v>
                </c:pt>
                <c:pt idx="1134">
                  <c:v>47340</c:v>
                </c:pt>
                <c:pt idx="1135">
                  <c:v>47347</c:v>
                </c:pt>
                <c:pt idx="1136">
                  <c:v>47354</c:v>
                </c:pt>
                <c:pt idx="1137">
                  <c:v>47361</c:v>
                </c:pt>
                <c:pt idx="1138">
                  <c:v>47368</c:v>
                </c:pt>
                <c:pt idx="1139">
                  <c:v>47375</c:v>
                </c:pt>
                <c:pt idx="1140">
                  <c:v>47382</c:v>
                </c:pt>
                <c:pt idx="1141">
                  <c:v>47389</c:v>
                </c:pt>
                <c:pt idx="1142">
                  <c:v>47396</c:v>
                </c:pt>
                <c:pt idx="1143">
                  <c:v>47403</c:v>
                </c:pt>
                <c:pt idx="1144">
                  <c:v>47410</c:v>
                </c:pt>
                <c:pt idx="1145">
                  <c:v>47417</c:v>
                </c:pt>
                <c:pt idx="1146">
                  <c:v>47424</c:v>
                </c:pt>
                <c:pt idx="1147">
                  <c:v>47431</c:v>
                </c:pt>
                <c:pt idx="1148">
                  <c:v>47438</c:v>
                </c:pt>
                <c:pt idx="1149">
                  <c:v>47445</c:v>
                </c:pt>
                <c:pt idx="1150">
                  <c:v>47452</c:v>
                </c:pt>
                <c:pt idx="1151">
                  <c:v>47459</c:v>
                </c:pt>
                <c:pt idx="1152">
                  <c:v>47466</c:v>
                </c:pt>
                <c:pt idx="1153">
                  <c:v>47473</c:v>
                </c:pt>
                <c:pt idx="1154">
                  <c:v>47483</c:v>
                </c:pt>
                <c:pt idx="1155">
                  <c:v>47490</c:v>
                </c:pt>
                <c:pt idx="1156">
                  <c:v>47497</c:v>
                </c:pt>
                <c:pt idx="1157">
                  <c:v>47504</c:v>
                </c:pt>
                <c:pt idx="1158">
                  <c:v>47511</c:v>
                </c:pt>
                <c:pt idx="1159">
                  <c:v>47518</c:v>
                </c:pt>
                <c:pt idx="1160">
                  <c:v>47525</c:v>
                </c:pt>
                <c:pt idx="1161">
                  <c:v>47532</c:v>
                </c:pt>
                <c:pt idx="1162">
                  <c:v>47539</c:v>
                </c:pt>
                <c:pt idx="1163">
                  <c:v>47546</c:v>
                </c:pt>
                <c:pt idx="1164">
                  <c:v>47553</c:v>
                </c:pt>
                <c:pt idx="1165">
                  <c:v>47560</c:v>
                </c:pt>
                <c:pt idx="1166">
                  <c:v>47567</c:v>
                </c:pt>
                <c:pt idx="1167">
                  <c:v>47574</c:v>
                </c:pt>
                <c:pt idx="1168">
                  <c:v>47581</c:v>
                </c:pt>
                <c:pt idx="1169">
                  <c:v>47588</c:v>
                </c:pt>
                <c:pt idx="1170">
                  <c:v>47597</c:v>
                </c:pt>
                <c:pt idx="1171">
                  <c:v>47602</c:v>
                </c:pt>
                <c:pt idx="1172">
                  <c:v>47609</c:v>
                </c:pt>
                <c:pt idx="1173">
                  <c:v>47616</c:v>
                </c:pt>
                <c:pt idx="1174">
                  <c:v>47623</c:v>
                </c:pt>
                <c:pt idx="1175">
                  <c:v>47630</c:v>
                </c:pt>
                <c:pt idx="1176">
                  <c:v>47637</c:v>
                </c:pt>
                <c:pt idx="1177">
                  <c:v>47644</c:v>
                </c:pt>
                <c:pt idx="1178">
                  <c:v>47651</c:v>
                </c:pt>
                <c:pt idx="1179">
                  <c:v>47658</c:v>
                </c:pt>
                <c:pt idx="1180">
                  <c:v>47665</c:v>
                </c:pt>
                <c:pt idx="1181">
                  <c:v>47672</c:v>
                </c:pt>
                <c:pt idx="1182">
                  <c:v>47679</c:v>
                </c:pt>
                <c:pt idx="1183">
                  <c:v>47686</c:v>
                </c:pt>
                <c:pt idx="1184">
                  <c:v>47693</c:v>
                </c:pt>
                <c:pt idx="1185">
                  <c:v>47700</c:v>
                </c:pt>
                <c:pt idx="1186">
                  <c:v>47707</c:v>
                </c:pt>
                <c:pt idx="1187">
                  <c:v>47714</c:v>
                </c:pt>
                <c:pt idx="1188">
                  <c:v>47721</c:v>
                </c:pt>
                <c:pt idx="1189">
                  <c:v>47728</c:v>
                </c:pt>
                <c:pt idx="1190">
                  <c:v>47735</c:v>
                </c:pt>
                <c:pt idx="1191">
                  <c:v>47742</c:v>
                </c:pt>
                <c:pt idx="1192">
                  <c:v>47749</c:v>
                </c:pt>
                <c:pt idx="1193">
                  <c:v>47756</c:v>
                </c:pt>
                <c:pt idx="1194">
                  <c:v>47763</c:v>
                </c:pt>
                <c:pt idx="1195">
                  <c:v>47770</c:v>
                </c:pt>
                <c:pt idx="1196">
                  <c:v>47777</c:v>
                </c:pt>
                <c:pt idx="1197">
                  <c:v>47784</c:v>
                </c:pt>
                <c:pt idx="1198">
                  <c:v>47791</c:v>
                </c:pt>
                <c:pt idx="1199">
                  <c:v>47798</c:v>
                </c:pt>
                <c:pt idx="1200">
                  <c:v>47805</c:v>
                </c:pt>
                <c:pt idx="1201">
                  <c:v>47812</c:v>
                </c:pt>
                <c:pt idx="1202">
                  <c:v>47819</c:v>
                </c:pt>
                <c:pt idx="1203">
                  <c:v>47826</c:v>
                </c:pt>
                <c:pt idx="1204">
                  <c:v>47833</c:v>
                </c:pt>
                <c:pt idx="1205">
                  <c:v>47840</c:v>
                </c:pt>
                <c:pt idx="1206">
                  <c:v>47848</c:v>
                </c:pt>
                <c:pt idx="1207">
                  <c:v>47855</c:v>
                </c:pt>
                <c:pt idx="1208">
                  <c:v>47862</c:v>
                </c:pt>
                <c:pt idx="1209">
                  <c:v>47869</c:v>
                </c:pt>
                <c:pt idx="1210">
                  <c:v>47876</c:v>
                </c:pt>
                <c:pt idx="1211">
                  <c:v>47883</c:v>
                </c:pt>
                <c:pt idx="1212">
                  <c:v>47890</c:v>
                </c:pt>
                <c:pt idx="1213">
                  <c:v>47897</c:v>
                </c:pt>
                <c:pt idx="1214">
                  <c:v>47904</c:v>
                </c:pt>
                <c:pt idx="1215">
                  <c:v>47911</c:v>
                </c:pt>
                <c:pt idx="1216">
                  <c:v>47918</c:v>
                </c:pt>
                <c:pt idx="1217">
                  <c:v>47925</c:v>
                </c:pt>
                <c:pt idx="1218">
                  <c:v>47932</c:v>
                </c:pt>
                <c:pt idx="1219">
                  <c:v>47939</c:v>
                </c:pt>
                <c:pt idx="1220">
                  <c:v>47946</c:v>
                </c:pt>
                <c:pt idx="1221">
                  <c:v>47955</c:v>
                </c:pt>
                <c:pt idx="1222">
                  <c:v>47962</c:v>
                </c:pt>
                <c:pt idx="1223">
                  <c:v>47970</c:v>
                </c:pt>
                <c:pt idx="1224">
                  <c:v>47976</c:v>
                </c:pt>
                <c:pt idx="1225">
                  <c:v>47983</c:v>
                </c:pt>
                <c:pt idx="1226">
                  <c:v>47990</c:v>
                </c:pt>
                <c:pt idx="1227">
                  <c:v>47997</c:v>
                </c:pt>
                <c:pt idx="1228">
                  <c:v>48004</c:v>
                </c:pt>
                <c:pt idx="1229">
                  <c:v>48011</c:v>
                </c:pt>
                <c:pt idx="1230">
                  <c:v>48018</c:v>
                </c:pt>
                <c:pt idx="1231">
                  <c:v>48025</c:v>
                </c:pt>
                <c:pt idx="1232">
                  <c:v>48032</c:v>
                </c:pt>
                <c:pt idx="1233">
                  <c:v>48039</c:v>
                </c:pt>
                <c:pt idx="1234">
                  <c:v>48046</c:v>
                </c:pt>
                <c:pt idx="1235">
                  <c:v>48053</c:v>
                </c:pt>
                <c:pt idx="1236">
                  <c:v>48060</c:v>
                </c:pt>
                <c:pt idx="1237">
                  <c:v>48067</c:v>
                </c:pt>
                <c:pt idx="1238">
                  <c:v>48074</c:v>
                </c:pt>
                <c:pt idx="1239">
                  <c:v>48081</c:v>
                </c:pt>
                <c:pt idx="1240">
                  <c:v>48088</c:v>
                </c:pt>
                <c:pt idx="1241">
                  <c:v>48095</c:v>
                </c:pt>
                <c:pt idx="1242">
                  <c:v>48102</c:v>
                </c:pt>
                <c:pt idx="1243">
                  <c:v>48109</c:v>
                </c:pt>
                <c:pt idx="1244">
                  <c:v>48116</c:v>
                </c:pt>
                <c:pt idx="1245">
                  <c:v>48123</c:v>
                </c:pt>
                <c:pt idx="1246">
                  <c:v>48130</c:v>
                </c:pt>
                <c:pt idx="1247">
                  <c:v>48137</c:v>
                </c:pt>
                <c:pt idx="1248">
                  <c:v>48144</c:v>
                </c:pt>
                <c:pt idx="1249">
                  <c:v>48151</c:v>
                </c:pt>
                <c:pt idx="1250">
                  <c:v>48158</c:v>
                </c:pt>
                <c:pt idx="1251">
                  <c:v>48165</c:v>
                </c:pt>
                <c:pt idx="1252">
                  <c:v>48172</c:v>
                </c:pt>
                <c:pt idx="1253">
                  <c:v>48179</c:v>
                </c:pt>
                <c:pt idx="1254">
                  <c:v>48186</c:v>
                </c:pt>
                <c:pt idx="1255">
                  <c:v>48193</c:v>
                </c:pt>
                <c:pt idx="1256">
                  <c:v>48200</c:v>
                </c:pt>
                <c:pt idx="1257">
                  <c:v>48211</c:v>
                </c:pt>
                <c:pt idx="1258">
                  <c:v>48215</c:v>
                </c:pt>
                <c:pt idx="1259">
                  <c:v>48221</c:v>
                </c:pt>
                <c:pt idx="1260">
                  <c:v>48228</c:v>
                </c:pt>
                <c:pt idx="1261">
                  <c:v>48235</c:v>
                </c:pt>
                <c:pt idx="1262">
                  <c:v>48242</c:v>
                </c:pt>
                <c:pt idx="1263">
                  <c:v>48249</c:v>
                </c:pt>
                <c:pt idx="1264">
                  <c:v>48256</c:v>
                </c:pt>
                <c:pt idx="1265">
                  <c:v>48263</c:v>
                </c:pt>
                <c:pt idx="1266">
                  <c:v>48270</c:v>
                </c:pt>
                <c:pt idx="1267">
                  <c:v>48277</c:v>
                </c:pt>
                <c:pt idx="1268">
                  <c:v>48284</c:v>
                </c:pt>
                <c:pt idx="1269">
                  <c:v>48291</c:v>
                </c:pt>
                <c:pt idx="1270">
                  <c:v>48298</c:v>
                </c:pt>
                <c:pt idx="1271">
                  <c:v>48305</c:v>
                </c:pt>
                <c:pt idx="1272">
                  <c:v>48312</c:v>
                </c:pt>
                <c:pt idx="1273">
                  <c:v>48319</c:v>
                </c:pt>
                <c:pt idx="1274">
                  <c:v>48326</c:v>
                </c:pt>
                <c:pt idx="1275">
                  <c:v>48333</c:v>
                </c:pt>
                <c:pt idx="1276">
                  <c:v>48340</c:v>
                </c:pt>
                <c:pt idx="1277">
                  <c:v>48347</c:v>
                </c:pt>
                <c:pt idx="1278">
                  <c:v>48354</c:v>
                </c:pt>
                <c:pt idx="1279">
                  <c:v>48361</c:v>
                </c:pt>
                <c:pt idx="1280">
                  <c:v>48368</c:v>
                </c:pt>
                <c:pt idx="1281">
                  <c:v>48375</c:v>
                </c:pt>
                <c:pt idx="1282">
                  <c:v>48382</c:v>
                </c:pt>
                <c:pt idx="1283">
                  <c:v>48389</c:v>
                </c:pt>
                <c:pt idx="1284">
                  <c:v>48396</c:v>
                </c:pt>
                <c:pt idx="1285">
                  <c:v>48403</c:v>
                </c:pt>
                <c:pt idx="1286">
                  <c:v>48410</c:v>
                </c:pt>
                <c:pt idx="1287">
                  <c:v>48417</c:v>
                </c:pt>
                <c:pt idx="1288">
                  <c:v>48424</c:v>
                </c:pt>
                <c:pt idx="1289">
                  <c:v>48431</c:v>
                </c:pt>
                <c:pt idx="1290">
                  <c:v>48438</c:v>
                </c:pt>
                <c:pt idx="1291">
                  <c:v>48445</c:v>
                </c:pt>
                <c:pt idx="1292">
                  <c:v>48452</c:v>
                </c:pt>
                <c:pt idx="1293">
                  <c:v>48459</c:v>
                </c:pt>
                <c:pt idx="1294">
                  <c:v>48466</c:v>
                </c:pt>
                <c:pt idx="1295">
                  <c:v>48473</c:v>
                </c:pt>
                <c:pt idx="1296">
                  <c:v>48480</c:v>
                </c:pt>
                <c:pt idx="1297">
                  <c:v>48487</c:v>
                </c:pt>
                <c:pt idx="1298">
                  <c:v>48494</c:v>
                </c:pt>
                <c:pt idx="1299">
                  <c:v>48501</c:v>
                </c:pt>
                <c:pt idx="1300">
                  <c:v>48508</c:v>
                </c:pt>
                <c:pt idx="1301">
                  <c:v>48515</c:v>
                </c:pt>
                <c:pt idx="1302">
                  <c:v>48522</c:v>
                </c:pt>
                <c:pt idx="1303">
                  <c:v>48529</c:v>
                </c:pt>
                <c:pt idx="1304">
                  <c:v>48536</c:v>
                </c:pt>
                <c:pt idx="1305">
                  <c:v>48543</c:v>
                </c:pt>
                <c:pt idx="1306">
                  <c:v>48550</c:v>
                </c:pt>
                <c:pt idx="1307">
                  <c:v>48557</c:v>
                </c:pt>
                <c:pt idx="1308">
                  <c:v>48564</c:v>
                </c:pt>
                <c:pt idx="1309">
                  <c:v>48571</c:v>
                </c:pt>
                <c:pt idx="1310">
                  <c:v>48578</c:v>
                </c:pt>
                <c:pt idx="1311">
                  <c:v>48585</c:v>
                </c:pt>
                <c:pt idx="1312">
                  <c:v>48592</c:v>
                </c:pt>
                <c:pt idx="1313">
                  <c:v>48599</c:v>
                </c:pt>
                <c:pt idx="1314">
                  <c:v>48606</c:v>
                </c:pt>
                <c:pt idx="1315">
                  <c:v>48613</c:v>
                </c:pt>
                <c:pt idx="1316">
                  <c:v>48620</c:v>
                </c:pt>
                <c:pt idx="1317">
                  <c:v>48627</c:v>
                </c:pt>
                <c:pt idx="1318">
                  <c:v>48634</c:v>
                </c:pt>
                <c:pt idx="1319">
                  <c:v>48641</c:v>
                </c:pt>
                <c:pt idx="1320">
                  <c:v>48648</c:v>
                </c:pt>
                <c:pt idx="1321">
                  <c:v>48655</c:v>
                </c:pt>
                <c:pt idx="1322">
                  <c:v>48662</c:v>
                </c:pt>
                <c:pt idx="1323">
                  <c:v>48669</c:v>
                </c:pt>
                <c:pt idx="1324">
                  <c:v>48676</c:v>
                </c:pt>
                <c:pt idx="1325">
                  <c:v>48683</c:v>
                </c:pt>
                <c:pt idx="1326">
                  <c:v>48690</c:v>
                </c:pt>
                <c:pt idx="1327">
                  <c:v>48697</c:v>
                </c:pt>
                <c:pt idx="1328">
                  <c:v>48704</c:v>
                </c:pt>
                <c:pt idx="1329">
                  <c:v>48711</c:v>
                </c:pt>
                <c:pt idx="1330">
                  <c:v>48718</c:v>
                </c:pt>
                <c:pt idx="1331">
                  <c:v>48725</c:v>
                </c:pt>
                <c:pt idx="1332">
                  <c:v>48732</c:v>
                </c:pt>
                <c:pt idx="1333">
                  <c:v>48739</c:v>
                </c:pt>
                <c:pt idx="1334">
                  <c:v>48746</c:v>
                </c:pt>
                <c:pt idx="1335">
                  <c:v>48753</c:v>
                </c:pt>
                <c:pt idx="1336">
                  <c:v>48760</c:v>
                </c:pt>
                <c:pt idx="1337">
                  <c:v>48767</c:v>
                </c:pt>
                <c:pt idx="1338">
                  <c:v>48774</c:v>
                </c:pt>
                <c:pt idx="1339">
                  <c:v>48781</c:v>
                </c:pt>
                <c:pt idx="1340">
                  <c:v>48788</c:v>
                </c:pt>
                <c:pt idx="1341">
                  <c:v>48795</c:v>
                </c:pt>
                <c:pt idx="1342">
                  <c:v>48802</c:v>
                </c:pt>
                <c:pt idx="1343">
                  <c:v>48809</c:v>
                </c:pt>
                <c:pt idx="1344">
                  <c:v>48816</c:v>
                </c:pt>
                <c:pt idx="1345">
                  <c:v>48823</c:v>
                </c:pt>
                <c:pt idx="1346">
                  <c:v>48830</c:v>
                </c:pt>
                <c:pt idx="1347">
                  <c:v>48837</c:v>
                </c:pt>
                <c:pt idx="1348">
                  <c:v>48844</c:v>
                </c:pt>
                <c:pt idx="1349">
                  <c:v>48851</c:v>
                </c:pt>
                <c:pt idx="1350">
                  <c:v>48858</c:v>
                </c:pt>
                <c:pt idx="1351">
                  <c:v>48865</c:v>
                </c:pt>
                <c:pt idx="1352">
                  <c:v>48872</c:v>
                </c:pt>
                <c:pt idx="1353">
                  <c:v>48879</c:v>
                </c:pt>
                <c:pt idx="1354">
                  <c:v>48886</c:v>
                </c:pt>
                <c:pt idx="1355">
                  <c:v>48893</c:v>
                </c:pt>
                <c:pt idx="1356">
                  <c:v>48900</c:v>
                </c:pt>
                <c:pt idx="1357">
                  <c:v>48907</c:v>
                </c:pt>
                <c:pt idx="1358">
                  <c:v>48914</c:v>
                </c:pt>
                <c:pt idx="1359">
                  <c:v>48921</c:v>
                </c:pt>
                <c:pt idx="1360">
                  <c:v>48928</c:v>
                </c:pt>
                <c:pt idx="1361">
                  <c:v>48935</c:v>
                </c:pt>
                <c:pt idx="1362">
                  <c:v>48942</c:v>
                </c:pt>
                <c:pt idx="1363">
                  <c:v>48949</c:v>
                </c:pt>
                <c:pt idx="1364">
                  <c:v>48956</c:v>
                </c:pt>
                <c:pt idx="1365">
                  <c:v>48963</c:v>
                </c:pt>
                <c:pt idx="1366">
                  <c:v>48970</c:v>
                </c:pt>
                <c:pt idx="1367">
                  <c:v>48977</c:v>
                </c:pt>
                <c:pt idx="1368">
                  <c:v>48984</c:v>
                </c:pt>
                <c:pt idx="1369">
                  <c:v>48991</c:v>
                </c:pt>
                <c:pt idx="1370">
                  <c:v>48998</c:v>
                </c:pt>
                <c:pt idx="1371">
                  <c:v>49005</c:v>
                </c:pt>
                <c:pt idx="1372">
                  <c:v>49012</c:v>
                </c:pt>
                <c:pt idx="1373">
                  <c:v>49019</c:v>
                </c:pt>
                <c:pt idx="1374">
                  <c:v>49026</c:v>
                </c:pt>
                <c:pt idx="1375">
                  <c:v>49033</c:v>
                </c:pt>
                <c:pt idx="1376">
                  <c:v>49040</c:v>
                </c:pt>
                <c:pt idx="1377">
                  <c:v>49047</c:v>
                </c:pt>
                <c:pt idx="1378">
                  <c:v>49054</c:v>
                </c:pt>
                <c:pt idx="1379">
                  <c:v>49061</c:v>
                </c:pt>
                <c:pt idx="1380">
                  <c:v>49068</c:v>
                </c:pt>
                <c:pt idx="1381">
                  <c:v>49075</c:v>
                </c:pt>
                <c:pt idx="1382">
                  <c:v>49082</c:v>
                </c:pt>
                <c:pt idx="1383">
                  <c:v>49089</c:v>
                </c:pt>
                <c:pt idx="1384">
                  <c:v>49096</c:v>
                </c:pt>
                <c:pt idx="1385">
                  <c:v>49103</c:v>
                </c:pt>
                <c:pt idx="1386">
                  <c:v>49110</c:v>
                </c:pt>
                <c:pt idx="1387">
                  <c:v>49117</c:v>
                </c:pt>
                <c:pt idx="1388">
                  <c:v>49124</c:v>
                </c:pt>
                <c:pt idx="1389">
                  <c:v>49131</c:v>
                </c:pt>
                <c:pt idx="1390">
                  <c:v>49138</c:v>
                </c:pt>
                <c:pt idx="1391">
                  <c:v>49145</c:v>
                </c:pt>
                <c:pt idx="1392">
                  <c:v>49152</c:v>
                </c:pt>
                <c:pt idx="1393">
                  <c:v>49159</c:v>
                </c:pt>
                <c:pt idx="1394">
                  <c:v>49166</c:v>
                </c:pt>
                <c:pt idx="1395">
                  <c:v>49173</c:v>
                </c:pt>
                <c:pt idx="1396">
                  <c:v>49180</c:v>
                </c:pt>
                <c:pt idx="1397">
                  <c:v>49187</c:v>
                </c:pt>
                <c:pt idx="1398">
                  <c:v>49194</c:v>
                </c:pt>
                <c:pt idx="1399">
                  <c:v>49201</c:v>
                </c:pt>
                <c:pt idx="1400">
                  <c:v>49208</c:v>
                </c:pt>
                <c:pt idx="1401">
                  <c:v>49215</c:v>
                </c:pt>
                <c:pt idx="1402">
                  <c:v>49222</c:v>
                </c:pt>
                <c:pt idx="1403">
                  <c:v>49229</c:v>
                </c:pt>
                <c:pt idx="1404">
                  <c:v>49236</c:v>
                </c:pt>
                <c:pt idx="1405">
                  <c:v>49243</c:v>
                </c:pt>
                <c:pt idx="1406">
                  <c:v>49250</c:v>
                </c:pt>
                <c:pt idx="1407">
                  <c:v>49257</c:v>
                </c:pt>
                <c:pt idx="1408">
                  <c:v>49264</c:v>
                </c:pt>
                <c:pt idx="1409">
                  <c:v>49271</c:v>
                </c:pt>
                <c:pt idx="1410">
                  <c:v>49278</c:v>
                </c:pt>
                <c:pt idx="1411">
                  <c:v>49285</c:v>
                </c:pt>
                <c:pt idx="1412">
                  <c:v>49292</c:v>
                </c:pt>
                <c:pt idx="1413">
                  <c:v>49299</c:v>
                </c:pt>
                <c:pt idx="1414">
                  <c:v>49307</c:v>
                </c:pt>
                <c:pt idx="1415">
                  <c:v>49314</c:v>
                </c:pt>
                <c:pt idx="1416">
                  <c:v>49321</c:v>
                </c:pt>
                <c:pt idx="1417">
                  <c:v>49328</c:v>
                </c:pt>
                <c:pt idx="1418">
                  <c:v>49335</c:v>
                </c:pt>
                <c:pt idx="1419">
                  <c:v>49342</c:v>
                </c:pt>
                <c:pt idx="1420">
                  <c:v>49349</c:v>
                </c:pt>
                <c:pt idx="1421">
                  <c:v>49356</c:v>
                </c:pt>
                <c:pt idx="1422">
                  <c:v>49363</c:v>
                </c:pt>
                <c:pt idx="1423">
                  <c:v>49370</c:v>
                </c:pt>
                <c:pt idx="1424">
                  <c:v>49377</c:v>
                </c:pt>
                <c:pt idx="1425">
                  <c:v>49384</c:v>
                </c:pt>
                <c:pt idx="1426">
                  <c:v>49395</c:v>
                </c:pt>
                <c:pt idx="1427">
                  <c:v>49398</c:v>
                </c:pt>
                <c:pt idx="1428">
                  <c:v>49405</c:v>
                </c:pt>
                <c:pt idx="1429">
                  <c:v>49412</c:v>
                </c:pt>
                <c:pt idx="1430">
                  <c:v>49419</c:v>
                </c:pt>
                <c:pt idx="1431">
                  <c:v>49426</c:v>
                </c:pt>
                <c:pt idx="1432">
                  <c:v>49433</c:v>
                </c:pt>
                <c:pt idx="1433">
                  <c:v>49440</c:v>
                </c:pt>
                <c:pt idx="1434">
                  <c:v>49447</c:v>
                </c:pt>
                <c:pt idx="1435">
                  <c:v>49454</c:v>
                </c:pt>
                <c:pt idx="1436">
                  <c:v>49461</c:v>
                </c:pt>
                <c:pt idx="1437">
                  <c:v>49468</c:v>
                </c:pt>
                <c:pt idx="1438">
                  <c:v>49475</c:v>
                </c:pt>
                <c:pt idx="1439">
                  <c:v>49482</c:v>
                </c:pt>
                <c:pt idx="1440">
                  <c:v>49489</c:v>
                </c:pt>
                <c:pt idx="1441">
                  <c:v>49496</c:v>
                </c:pt>
                <c:pt idx="1442">
                  <c:v>49503</c:v>
                </c:pt>
                <c:pt idx="1443">
                  <c:v>49510</c:v>
                </c:pt>
                <c:pt idx="1444">
                  <c:v>49517</c:v>
                </c:pt>
                <c:pt idx="1445">
                  <c:v>49524</c:v>
                </c:pt>
                <c:pt idx="1446">
                  <c:v>49531</c:v>
                </c:pt>
                <c:pt idx="1447">
                  <c:v>49538</c:v>
                </c:pt>
                <c:pt idx="1448">
                  <c:v>49545</c:v>
                </c:pt>
                <c:pt idx="1449">
                  <c:v>49552</c:v>
                </c:pt>
                <c:pt idx="1450">
                  <c:v>49559</c:v>
                </c:pt>
                <c:pt idx="1451">
                  <c:v>49566</c:v>
                </c:pt>
                <c:pt idx="1452">
                  <c:v>49573</c:v>
                </c:pt>
                <c:pt idx="1453">
                  <c:v>49580</c:v>
                </c:pt>
                <c:pt idx="1454">
                  <c:v>49587</c:v>
                </c:pt>
                <c:pt idx="1455">
                  <c:v>49594</c:v>
                </c:pt>
                <c:pt idx="1456">
                  <c:v>49601</c:v>
                </c:pt>
                <c:pt idx="1457">
                  <c:v>49608</c:v>
                </c:pt>
                <c:pt idx="1458">
                  <c:v>49615</c:v>
                </c:pt>
                <c:pt idx="1459">
                  <c:v>49622</c:v>
                </c:pt>
                <c:pt idx="1460">
                  <c:v>49629</c:v>
                </c:pt>
                <c:pt idx="1461">
                  <c:v>49636</c:v>
                </c:pt>
                <c:pt idx="1462">
                  <c:v>49643</c:v>
                </c:pt>
                <c:pt idx="1463">
                  <c:v>49650</c:v>
                </c:pt>
                <c:pt idx="1464">
                  <c:v>49657</c:v>
                </c:pt>
                <c:pt idx="1465">
                  <c:v>49664</c:v>
                </c:pt>
                <c:pt idx="1466">
                  <c:v>49674</c:v>
                </c:pt>
                <c:pt idx="1467">
                  <c:v>49681</c:v>
                </c:pt>
                <c:pt idx="1468">
                  <c:v>49688</c:v>
                </c:pt>
                <c:pt idx="1469">
                  <c:v>49695</c:v>
                </c:pt>
                <c:pt idx="1470">
                  <c:v>49702</c:v>
                </c:pt>
                <c:pt idx="1471">
                  <c:v>49709</c:v>
                </c:pt>
                <c:pt idx="1472">
                  <c:v>49716</c:v>
                </c:pt>
                <c:pt idx="1473">
                  <c:v>49723</c:v>
                </c:pt>
                <c:pt idx="1474">
                  <c:v>49730</c:v>
                </c:pt>
                <c:pt idx="1475">
                  <c:v>49737</c:v>
                </c:pt>
                <c:pt idx="1476">
                  <c:v>49744</c:v>
                </c:pt>
                <c:pt idx="1477">
                  <c:v>49751</c:v>
                </c:pt>
                <c:pt idx="1478">
                  <c:v>49758</c:v>
                </c:pt>
                <c:pt idx="1479">
                  <c:v>49765</c:v>
                </c:pt>
                <c:pt idx="1480">
                  <c:v>49772</c:v>
                </c:pt>
                <c:pt idx="1481">
                  <c:v>49781</c:v>
                </c:pt>
                <c:pt idx="1482">
                  <c:v>49786</c:v>
                </c:pt>
                <c:pt idx="1483">
                  <c:v>49793</c:v>
                </c:pt>
                <c:pt idx="1484">
                  <c:v>49801</c:v>
                </c:pt>
                <c:pt idx="1485">
                  <c:v>49808</c:v>
                </c:pt>
                <c:pt idx="1486">
                  <c:v>49815</c:v>
                </c:pt>
                <c:pt idx="1487">
                  <c:v>49822</c:v>
                </c:pt>
                <c:pt idx="1488">
                  <c:v>49829</c:v>
                </c:pt>
                <c:pt idx="1489">
                  <c:v>49836</c:v>
                </c:pt>
                <c:pt idx="1490">
                  <c:v>49843</c:v>
                </c:pt>
                <c:pt idx="1491">
                  <c:v>49850</c:v>
                </c:pt>
                <c:pt idx="1492">
                  <c:v>49857</c:v>
                </c:pt>
                <c:pt idx="1493">
                  <c:v>49864</c:v>
                </c:pt>
                <c:pt idx="1494">
                  <c:v>49871</c:v>
                </c:pt>
                <c:pt idx="1495">
                  <c:v>49878</c:v>
                </c:pt>
                <c:pt idx="1496">
                  <c:v>49885</c:v>
                </c:pt>
                <c:pt idx="1497">
                  <c:v>49892</c:v>
                </c:pt>
                <c:pt idx="1498">
                  <c:v>49899</c:v>
                </c:pt>
                <c:pt idx="1499">
                  <c:v>49906</c:v>
                </c:pt>
                <c:pt idx="1500">
                  <c:v>49913</c:v>
                </c:pt>
                <c:pt idx="1501">
                  <c:v>49920</c:v>
                </c:pt>
                <c:pt idx="1502">
                  <c:v>49927</c:v>
                </c:pt>
                <c:pt idx="1503">
                  <c:v>49934</c:v>
                </c:pt>
                <c:pt idx="1504">
                  <c:v>49941</c:v>
                </c:pt>
                <c:pt idx="1505">
                  <c:v>49948</c:v>
                </c:pt>
                <c:pt idx="1506">
                  <c:v>49955</c:v>
                </c:pt>
                <c:pt idx="1507">
                  <c:v>49962</c:v>
                </c:pt>
                <c:pt idx="1508">
                  <c:v>49969</c:v>
                </c:pt>
                <c:pt idx="1509">
                  <c:v>49976</c:v>
                </c:pt>
                <c:pt idx="1510">
                  <c:v>49983</c:v>
                </c:pt>
                <c:pt idx="1511">
                  <c:v>49990</c:v>
                </c:pt>
                <c:pt idx="1512">
                  <c:v>49997</c:v>
                </c:pt>
                <c:pt idx="1513">
                  <c:v>50004</c:v>
                </c:pt>
                <c:pt idx="1514">
                  <c:v>50011</c:v>
                </c:pt>
                <c:pt idx="1515">
                  <c:v>50018</c:v>
                </c:pt>
                <c:pt idx="1516">
                  <c:v>50025</c:v>
                </c:pt>
                <c:pt idx="1517">
                  <c:v>50032</c:v>
                </c:pt>
                <c:pt idx="1518">
                  <c:v>50040</c:v>
                </c:pt>
                <c:pt idx="1519">
                  <c:v>50047</c:v>
                </c:pt>
                <c:pt idx="1520">
                  <c:v>50054</c:v>
                </c:pt>
                <c:pt idx="1521">
                  <c:v>50061</c:v>
                </c:pt>
                <c:pt idx="1522">
                  <c:v>50068</c:v>
                </c:pt>
                <c:pt idx="1523">
                  <c:v>50075</c:v>
                </c:pt>
                <c:pt idx="1524">
                  <c:v>50082</c:v>
                </c:pt>
                <c:pt idx="1525">
                  <c:v>50089</c:v>
                </c:pt>
                <c:pt idx="1526">
                  <c:v>50096</c:v>
                </c:pt>
                <c:pt idx="1527">
                  <c:v>50103</c:v>
                </c:pt>
                <c:pt idx="1528">
                  <c:v>50110</c:v>
                </c:pt>
                <c:pt idx="1529">
                  <c:v>50117</c:v>
                </c:pt>
                <c:pt idx="1530">
                  <c:v>50124</c:v>
                </c:pt>
                <c:pt idx="1531">
                  <c:v>50131</c:v>
                </c:pt>
                <c:pt idx="1532">
                  <c:v>50139</c:v>
                </c:pt>
                <c:pt idx="1533">
                  <c:v>50146</c:v>
                </c:pt>
                <c:pt idx="1534">
                  <c:v>50153</c:v>
                </c:pt>
                <c:pt idx="1535">
                  <c:v>50160</c:v>
                </c:pt>
                <c:pt idx="1536">
                  <c:v>50167</c:v>
                </c:pt>
                <c:pt idx="1537">
                  <c:v>50174</c:v>
                </c:pt>
                <c:pt idx="1538">
                  <c:v>50181</c:v>
                </c:pt>
                <c:pt idx="1539">
                  <c:v>50188</c:v>
                </c:pt>
                <c:pt idx="1540">
                  <c:v>50195</c:v>
                </c:pt>
                <c:pt idx="1541">
                  <c:v>50202</c:v>
                </c:pt>
                <c:pt idx="1542">
                  <c:v>50209</c:v>
                </c:pt>
                <c:pt idx="1543">
                  <c:v>50216</c:v>
                </c:pt>
                <c:pt idx="1544">
                  <c:v>50223</c:v>
                </c:pt>
                <c:pt idx="1545">
                  <c:v>50230</c:v>
                </c:pt>
                <c:pt idx="1546">
                  <c:v>50237</c:v>
                </c:pt>
                <c:pt idx="1547">
                  <c:v>50244</c:v>
                </c:pt>
                <c:pt idx="1548">
                  <c:v>50251</c:v>
                </c:pt>
                <c:pt idx="1549">
                  <c:v>50258</c:v>
                </c:pt>
                <c:pt idx="1550">
                  <c:v>50265</c:v>
                </c:pt>
                <c:pt idx="1551">
                  <c:v>50272</c:v>
                </c:pt>
                <c:pt idx="1552">
                  <c:v>50279</c:v>
                </c:pt>
                <c:pt idx="1553">
                  <c:v>50286</c:v>
                </c:pt>
                <c:pt idx="1554">
                  <c:v>50293</c:v>
                </c:pt>
                <c:pt idx="1555">
                  <c:v>50300</c:v>
                </c:pt>
                <c:pt idx="1556">
                  <c:v>50307</c:v>
                </c:pt>
                <c:pt idx="1557">
                  <c:v>50314</c:v>
                </c:pt>
                <c:pt idx="1558">
                  <c:v>50321</c:v>
                </c:pt>
                <c:pt idx="1559">
                  <c:v>50328</c:v>
                </c:pt>
                <c:pt idx="1560">
                  <c:v>50335</c:v>
                </c:pt>
                <c:pt idx="1561">
                  <c:v>50342</c:v>
                </c:pt>
                <c:pt idx="1562">
                  <c:v>50349</c:v>
                </c:pt>
                <c:pt idx="1563">
                  <c:v>50356</c:v>
                </c:pt>
                <c:pt idx="1564">
                  <c:v>50363</c:v>
                </c:pt>
                <c:pt idx="1565">
                  <c:v>50370</c:v>
                </c:pt>
                <c:pt idx="1566">
                  <c:v>50377</c:v>
                </c:pt>
                <c:pt idx="1567">
                  <c:v>50384</c:v>
                </c:pt>
                <c:pt idx="1568">
                  <c:v>50391</c:v>
                </c:pt>
                <c:pt idx="1569">
                  <c:v>50398</c:v>
                </c:pt>
                <c:pt idx="1570">
                  <c:v>50405</c:v>
                </c:pt>
                <c:pt idx="1571">
                  <c:v>50412</c:v>
                </c:pt>
                <c:pt idx="1572">
                  <c:v>50419</c:v>
                </c:pt>
                <c:pt idx="1573">
                  <c:v>50426</c:v>
                </c:pt>
                <c:pt idx="1574">
                  <c:v>50433</c:v>
                </c:pt>
                <c:pt idx="1575">
                  <c:v>50440</c:v>
                </c:pt>
                <c:pt idx="1576">
                  <c:v>50447</c:v>
                </c:pt>
                <c:pt idx="1577">
                  <c:v>50454</c:v>
                </c:pt>
                <c:pt idx="1578">
                  <c:v>50461</c:v>
                </c:pt>
                <c:pt idx="1579">
                  <c:v>50468</c:v>
                </c:pt>
                <c:pt idx="1580">
                  <c:v>50475</c:v>
                </c:pt>
                <c:pt idx="1581">
                  <c:v>50482</c:v>
                </c:pt>
                <c:pt idx="1582">
                  <c:v>50489</c:v>
                </c:pt>
                <c:pt idx="1583">
                  <c:v>50496</c:v>
                </c:pt>
                <c:pt idx="1584">
                  <c:v>50503</c:v>
                </c:pt>
                <c:pt idx="1585">
                  <c:v>50510</c:v>
                </c:pt>
                <c:pt idx="1586">
                  <c:v>50517</c:v>
                </c:pt>
                <c:pt idx="1587">
                  <c:v>50524</c:v>
                </c:pt>
                <c:pt idx="1588">
                  <c:v>50531</c:v>
                </c:pt>
                <c:pt idx="1589">
                  <c:v>50538</c:v>
                </c:pt>
                <c:pt idx="1590">
                  <c:v>50545</c:v>
                </c:pt>
                <c:pt idx="1591">
                  <c:v>50552</c:v>
                </c:pt>
                <c:pt idx="1592">
                  <c:v>50559</c:v>
                </c:pt>
                <c:pt idx="1593">
                  <c:v>50566</c:v>
                </c:pt>
                <c:pt idx="1594">
                  <c:v>50573</c:v>
                </c:pt>
                <c:pt idx="1595">
                  <c:v>50580</c:v>
                </c:pt>
                <c:pt idx="1596">
                  <c:v>50587</c:v>
                </c:pt>
                <c:pt idx="1597">
                  <c:v>50594</c:v>
                </c:pt>
                <c:pt idx="1598">
                  <c:v>50601</c:v>
                </c:pt>
                <c:pt idx="1599">
                  <c:v>50608</c:v>
                </c:pt>
                <c:pt idx="1600">
                  <c:v>50615</c:v>
                </c:pt>
                <c:pt idx="1601">
                  <c:v>50622</c:v>
                </c:pt>
                <c:pt idx="1602">
                  <c:v>50629</c:v>
                </c:pt>
                <c:pt idx="1603">
                  <c:v>50636</c:v>
                </c:pt>
                <c:pt idx="1604">
                  <c:v>50643</c:v>
                </c:pt>
                <c:pt idx="1605">
                  <c:v>50650</c:v>
                </c:pt>
                <c:pt idx="1606">
                  <c:v>50657</c:v>
                </c:pt>
                <c:pt idx="1607">
                  <c:v>50664</c:v>
                </c:pt>
                <c:pt idx="1608">
                  <c:v>50671</c:v>
                </c:pt>
                <c:pt idx="1609">
                  <c:v>50678</c:v>
                </c:pt>
                <c:pt idx="1610">
                  <c:v>50685</c:v>
                </c:pt>
                <c:pt idx="1611">
                  <c:v>50692</c:v>
                </c:pt>
                <c:pt idx="1612">
                  <c:v>50699</c:v>
                </c:pt>
                <c:pt idx="1613">
                  <c:v>50706</c:v>
                </c:pt>
                <c:pt idx="1614">
                  <c:v>50713</c:v>
                </c:pt>
                <c:pt idx="1615">
                  <c:v>50720</c:v>
                </c:pt>
                <c:pt idx="1616">
                  <c:v>50727</c:v>
                </c:pt>
                <c:pt idx="1617">
                  <c:v>50734</c:v>
                </c:pt>
                <c:pt idx="1618">
                  <c:v>50741</c:v>
                </c:pt>
                <c:pt idx="1619">
                  <c:v>50748</c:v>
                </c:pt>
                <c:pt idx="1620">
                  <c:v>50755</c:v>
                </c:pt>
                <c:pt idx="1621">
                  <c:v>50762</c:v>
                </c:pt>
                <c:pt idx="1622">
                  <c:v>50769</c:v>
                </c:pt>
                <c:pt idx="1623">
                  <c:v>50776</c:v>
                </c:pt>
                <c:pt idx="1624">
                  <c:v>50783</c:v>
                </c:pt>
                <c:pt idx="1625">
                  <c:v>50790</c:v>
                </c:pt>
                <c:pt idx="1626">
                  <c:v>50797</c:v>
                </c:pt>
                <c:pt idx="1627">
                  <c:v>50804</c:v>
                </c:pt>
                <c:pt idx="1628">
                  <c:v>50811</c:v>
                </c:pt>
                <c:pt idx="1629">
                  <c:v>50818</c:v>
                </c:pt>
                <c:pt idx="1630">
                  <c:v>50825</c:v>
                </c:pt>
                <c:pt idx="1631">
                  <c:v>50832</c:v>
                </c:pt>
                <c:pt idx="1632">
                  <c:v>50839</c:v>
                </c:pt>
                <c:pt idx="1633">
                  <c:v>50846</c:v>
                </c:pt>
                <c:pt idx="1634">
                  <c:v>50853</c:v>
                </c:pt>
                <c:pt idx="1635">
                  <c:v>50860</c:v>
                </c:pt>
                <c:pt idx="1636">
                  <c:v>50867</c:v>
                </c:pt>
                <c:pt idx="1637">
                  <c:v>50874</c:v>
                </c:pt>
                <c:pt idx="1638">
                  <c:v>50881</c:v>
                </c:pt>
                <c:pt idx="1639">
                  <c:v>50888</c:v>
                </c:pt>
                <c:pt idx="1640">
                  <c:v>50895</c:v>
                </c:pt>
                <c:pt idx="1641">
                  <c:v>50902</c:v>
                </c:pt>
                <c:pt idx="1642">
                  <c:v>50909</c:v>
                </c:pt>
                <c:pt idx="1643">
                  <c:v>50916</c:v>
                </c:pt>
                <c:pt idx="1644">
                  <c:v>50923</c:v>
                </c:pt>
                <c:pt idx="1645">
                  <c:v>50930</c:v>
                </c:pt>
                <c:pt idx="1646">
                  <c:v>50937</c:v>
                </c:pt>
                <c:pt idx="1647">
                  <c:v>50944</c:v>
                </c:pt>
                <c:pt idx="1648">
                  <c:v>50951</c:v>
                </c:pt>
                <c:pt idx="1649">
                  <c:v>50958</c:v>
                </c:pt>
                <c:pt idx="1650">
                  <c:v>50965</c:v>
                </c:pt>
                <c:pt idx="1651">
                  <c:v>50972</c:v>
                </c:pt>
                <c:pt idx="1652">
                  <c:v>50979</c:v>
                </c:pt>
                <c:pt idx="1653">
                  <c:v>50986</c:v>
                </c:pt>
                <c:pt idx="1654">
                  <c:v>50993</c:v>
                </c:pt>
                <c:pt idx="1655">
                  <c:v>51000</c:v>
                </c:pt>
                <c:pt idx="1656">
                  <c:v>51007</c:v>
                </c:pt>
                <c:pt idx="1657">
                  <c:v>51014</c:v>
                </c:pt>
                <c:pt idx="1658">
                  <c:v>51021</c:v>
                </c:pt>
                <c:pt idx="1659">
                  <c:v>51028</c:v>
                </c:pt>
                <c:pt idx="1660">
                  <c:v>51035</c:v>
                </c:pt>
                <c:pt idx="1661">
                  <c:v>51042</c:v>
                </c:pt>
                <c:pt idx="1662">
                  <c:v>51049</c:v>
                </c:pt>
                <c:pt idx="1663">
                  <c:v>51056</c:v>
                </c:pt>
                <c:pt idx="1664">
                  <c:v>51063</c:v>
                </c:pt>
                <c:pt idx="1665">
                  <c:v>51070</c:v>
                </c:pt>
                <c:pt idx="1666">
                  <c:v>51077</c:v>
                </c:pt>
                <c:pt idx="1667">
                  <c:v>51084</c:v>
                </c:pt>
                <c:pt idx="1668">
                  <c:v>51091</c:v>
                </c:pt>
                <c:pt idx="1669">
                  <c:v>51098</c:v>
                </c:pt>
                <c:pt idx="1670">
                  <c:v>51105</c:v>
                </c:pt>
                <c:pt idx="1671">
                  <c:v>51112</c:v>
                </c:pt>
                <c:pt idx="1672">
                  <c:v>51119</c:v>
                </c:pt>
                <c:pt idx="1673">
                  <c:v>51126</c:v>
                </c:pt>
                <c:pt idx="1674">
                  <c:v>51133</c:v>
                </c:pt>
                <c:pt idx="1675">
                  <c:v>51140</c:v>
                </c:pt>
                <c:pt idx="1676">
                  <c:v>51147</c:v>
                </c:pt>
                <c:pt idx="1677">
                  <c:v>51154</c:v>
                </c:pt>
                <c:pt idx="1678">
                  <c:v>51161</c:v>
                </c:pt>
                <c:pt idx="1679">
                  <c:v>51168</c:v>
                </c:pt>
                <c:pt idx="1680">
                  <c:v>51175</c:v>
                </c:pt>
                <c:pt idx="1681">
                  <c:v>51182</c:v>
                </c:pt>
                <c:pt idx="1682">
                  <c:v>51189</c:v>
                </c:pt>
                <c:pt idx="1683">
                  <c:v>51196</c:v>
                </c:pt>
                <c:pt idx="1684">
                  <c:v>51203</c:v>
                </c:pt>
                <c:pt idx="1685">
                  <c:v>51210</c:v>
                </c:pt>
                <c:pt idx="1686">
                  <c:v>51217</c:v>
                </c:pt>
                <c:pt idx="1687">
                  <c:v>51224</c:v>
                </c:pt>
                <c:pt idx="1688">
                  <c:v>51231</c:v>
                </c:pt>
                <c:pt idx="1689">
                  <c:v>51238</c:v>
                </c:pt>
                <c:pt idx="1690">
                  <c:v>51245</c:v>
                </c:pt>
                <c:pt idx="1691">
                  <c:v>51252</c:v>
                </c:pt>
                <c:pt idx="1692">
                  <c:v>51260</c:v>
                </c:pt>
                <c:pt idx="1693">
                  <c:v>51267</c:v>
                </c:pt>
                <c:pt idx="1694">
                  <c:v>51274</c:v>
                </c:pt>
                <c:pt idx="1695">
                  <c:v>51281</c:v>
                </c:pt>
                <c:pt idx="1696">
                  <c:v>51288</c:v>
                </c:pt>
                <c:pt idx="1697">
                  <c:v>51295</c:v>
                </c:pt>
                <c:pt idx="1698">
                  <c:v>51302</c:v>
                </c:pt>
                <c:pt idx="1699">
                  <c:v>51309</c:v>
                </c:pt>
                <c:pt idx="1700">
                  <c:v>51316</c:v>
                </c:pt>
                <c:pt idx="1701">
                  <c:v>51323</c:v>
                </c:pt>
                <c:pt idx="1702">
                  <c:v>51330</c:v>
                </c:pt>
                <c:pt idx="1703">
                  <c:v>51337</c:v>
                </c:pt>
                <c:pt idx="1704">
                  <c:v>51344</c:v>
                </c:pt>
                <c:pt idx="1705">
                  <c:v>51351</c:v>
                </c:pt>
                <c:pt idx="1706">
                  <c:v>51358</c:v>
                </c:pt>
                <c:pt idx="1707">
                  <c:v>51365</c:v>
                </c:pt>
                <c:pt idx="1708">
                  <c:v>51372</c:v>
                </c:pt>
                <c:pt idx="1709">
                  <c:v>51379</c:v>
                </c:pt>
                <c:pt idx="1710">
                  <c:v>51386</c:v>
                </c:pt>
                <c:pt idx="1711">
                  <c:v>51393</c:v>
                </c:pt>
                <c:pt idx="1712">
                  <c:v>51400</c:v>
                </c:pt>
                <c:pt idx="1713">
                  <c:v>51407</c:v>
                </c:pt>
                <c:pt idx="1714">
                  <c:v>51414</c:v>
                </c:pt>
                <c:pt idx="1715">
                  <c:v>51421</c:v>
                </c:pt>
                <c:pt idx="1716">
                  <c:v>51428</c:v>
                </c:pt>
                <c:pt idx="1717">
                  <c:v>51435</c:v>
                </c:pt>
                <c:pt idx="1718">
                  <c:v>51442</c:v>
                </c:pt>
                <c:pt idx="1719">
                  <c:v>51449</c:v>
                </c:pt>
                <c:pt idx="1720">
                  <c:v>51456</c:v>
                </c:pt>
                <c:pt idx="1721">
                  <c:v>51463</c:v>
                </c:pt>
                <c:pt idx="1722">
                  <c:v>51470</c:v>
                </c:pt>
                <c:pt idx="1723">
                  <c:v>51477</c:v>
                </c:pt>
                <c:pt idx="1724">
                  <c:v>51484</c:v>
                </c:pt>
                <c:pt idx="1725">
                  <c:v>51491</c:v>
                </c:pt>
                <c:pt idx="1726">
                  <c:v>51501</c:v>
                </c:pt>
                <c:pt idx="1727">
                  <c:v>51508</c:v>
                </c:pt>
                <c:pt idx="1728">
                  <c:v>51515</c:v>
                </c:pt>
                <c:pt idx="1729">
                  <c:v>51522</c:v>
                </c:pt>
                <c:pt idx="1730">
                  <c:v>51529</c:v>
                </c:pt>
                <c:pt idx="1731">
                  <c:v>51536</c:v>
                </c:pt>
                <c:pt idx="1732">
                  <c:v>51543</c:v>
                </c:pt>
                <c:pt idx="1733">
                  <c:v>51550</c:v>
                </c:pt>
                <c:pt idx="1734">
                  <c:v>51557</c:v>
                </c:pt>
                <c:pt idx="1735">
                  <c:v>51564</c:v>
                </c:pt>
                <c:pt idx="1736">
                  <c:v>51571</c:v>
                </c:pt>
                <c:pt idx="1737">
                  <c:v>51578</c:v>
                </c:pt>
                <c:pt idx="1738">
                  <c:v>51585</c:v>
                </c:pt>
                <c:pt idx="1739">
                  <c:v>51592</c:v>
                </c:pt>
                <c:pt idx="1740">
                  <c:v>51599</c:v>
                </c:pt>
                <c:pt idx="1741">
                  <c:v>51606</c:v>
                </c:pt>
                <c:pt idx="1742">
                  <c:v>51615</c:v>
                </c:pt>
                <c:pt idx="1743">
                  <c:v>51620</c:v>
                </c:pt>
                <c:pt idx="1744">
                  <c:v>51627</c:v>
                </c:pt>
                <c:pt idx="1745">
                  <c:v>51634</c:v>
                </c:pt>
                <c:pt idx="1746">
                  <c:v>51641</c:v>
                </c:pt>
                <c:pt idx="1747">
                  <c:v>51648</c:v>
                </c:pt>
                <c:pt idx="1748">
                  <c:v>51655</c:v>
                </c:pt>
                <c:pt idx="1749">
                  <c:v>51662</c:v>
                </c:pt>
                <c:pt idx="1750">
                  <c:v>51669</c:v>
                </c:pt>
                <c:pt idx="1751">
                  <c:v>51676</c:v>
                </c:pt>
                <c:pt idx="1752">
                  <c:v>51683</c:v>
                </c:pt>
                <c:pt idx="1753">
                  <c:v>51690</c:v>
                </c:pt>
                <c:pt idx="1754">
                  <c:v>51697</c:v>
                </c:pt>
                <c:pt idx="1755">
                  <c:v>51704</c:v>
                </c:pt>
                <c:pt idx="1756">
                  <c:v>51711</c:v>
                </c:pt>
                <c:pt idx="1757">
                  <c:v>51718</c:v>
                </c:pt>
                <c:pt idx="1758">
                  <c:v>51725</c:v>
                </c:pt>
                <c:pt idx="1759">
                  <c:v>51732</c:v>
                </c:pt>
                <c:pt idx="1760">
                  <c:v>51739</c:v>
                </c:pt>
                <c:pt idx="1761">
                  <c:v>51746</c:v>
                </c:pt>
                <c:pt idx="1762">
                  <c:v>51753</c:v>
                </c:pt>
                <c:pt idx="1763">
                  <c:v>51760</c:v>
                </c:pt>
                <c:pt idx="1764">
                  <c:v>51767</c:v>
                </c:pt>
                <c:pt idx="1765">
                  <c:v>51774</c:v>
                </c:pt>
                <c:pt idx="1766">
                  <c:v>51781</c:v>
                </c:pt>
                <c:pt idx="1767">
                  <c:v>51788</c:v>
                </c:pt>
                <c:pt idx="1768">
                  <c:v>51795</c:v>
                </c:pt>
                <c:pt idx="1769">
                  <c:v>51802</c:v>
                </c:pt>
                <c:pt idx="1770">
                  <c:v>51809</c:v>
                </c:pt>
                <c:pt idx="1771">
                  <c:v>51816</c:v>
                </c:pt>
                <c:pt idx="1772">
                  <c:v>51823</c:v>
                </c:pt>
                <c:pt idx="1773">
                  <c:v>51830</c:v>
                </c:pt>
                <c:pt idx="1774">
                  <c:v>51837</c:v>
                </c:pt>
                <c:pt idx="1775">
                  <c:v>51844</c:v>
                </c:pt>
                <c:pt idx="1776">
                  <c:v>51851</c:v>
                </c:pt>
                <c:pt idx="1777">
                  <c:v>51858</c:v>
                </c:pt>
                <c:pt idx="1778">
                  <c:v>51866</c:v>
                </c:pt>
                <c:pt idx="1779">
                  <c:v>51873</c:v>
                </c:pt>
                <c:pt idx="1780">
                  <c:v>51880</c:v>
                </c:pt>
                <c:pt idx="1781">
                  <c:v>51887</c:v>
                </c:pt>
                <c:pt idx="1782">
                  <c:v>51894</c:v>
                </c:pt>
                <c:pt idx="1783">
                  <c:v>51901</c:v>
                </c:pt>
                <c:pt idx="1784">
                  <c:v>51908</c:v>
                </c:pt>
                <c:pt idx="1785">
                  <c:v>51915</c:v>
                </c:pt>
                <c:pt idx="1786">
                  <c:v>51922</c:v>
                </c:pt>
                <c:pt idx="1787">
                  <c:v>51929</c:v>
                </c:pt>
                <c:pt idx="1788">
                  <c:v>51936</c:v>
                </c:pt>
                <c:pt idx="1789">
                  <c:v>51943</c:v>
                </c:pt>
                <c:pt idx="1790">
                  <c:v>51950</c:v>
                </c:pt>
                <c:pt idx="1791">
                  <c:v>51957</c:v>
                </c:pt>
                <c:pt idx="1792">
                  <c:v>51966</c:v>
                </c:pt>
                <c:pt idx="1793">
                  <c:v>51973</c:v>
                </c:pt>
                <c:pt idx="1794">
                  <c:v>51980</c:v>
                </c:pt>
                <c:pt idx="1795">
                  <c:v>51988</c:v>
                </c:pt>
                <c:pt idx="1796">
                  <c:v>51994</c:v>
                </c:pt>
                <c:pt idx="1797">
                  <c:v>52001</c:v>
                </c:pt>
                <c:pt idx="1798">
                  <c:v>52008</c:v>
                </c:pt>
                <c:pt idx="1799">
                  <c:v>52015</c:v>
                </c:pt>
                <c:pt idx="1800">
                  <c:v>52022</c:v>
                </c:pt>
                <c:pt idx="1801">
                  <c:v>52029</c:v>
                </c:pt>
                <c:pt idx="1802">
                  <c:v>52036</c:v>
                </c:pt>
                <c:pt idx="1803">
                  <c:v>52043</c:v>
                </c:pt>
                <c:pt idx="1804">
                  <c:v>52050</c:v>
                </c:pt>
                <c:pt idx="1805">
                  <c:v>52057</c:v>
                </c:pt>
                <c:pt idx="1806">
                  <c:v>52064</c:v>
                </c:pt>
                <c:pt idx="1807">
                  <c:v>52071</c:v>
                </c:pt>
                <c:pt idx="1808">
                  <c:v>52078</c:v>
                </c:pt>
                <c:pt idx="1809">
                  <c:v>52085</c:v>
                </c:pt>
                <c:pt idx="1810">
                  <c:v>52092</c:v>
                </c:pt>
                <c:pt idx="1811">
                  <c:v>52099</c:v>
                </c:pt>
                <c:pt idx="1812">
                  <c:v>52106</c:v>
                </c:pt>
                <c:pt idx="1813">
                  <c:v>52113</c:v>
                </c:pt>
                <c:pt idx="1814">
                  <c:v>52120</c:v>
                </c:pt>
                <c:pt idx="1815">
                  <c:v>52127</c:v>
                </c:pt>
                <c:pt idx="1816">
                  <c:v>52134</c:v>
                </c:pt>
                <c:pt idx="1817">
                  <c:v>52141</c:v>
                </c:pt>
                <c:pt idx="1818">
                  <c:v>52148</c:v>
                </c:pt>
                <c:pt idx="1819">
                  <c:v>52155</c:v>
                </c:pt>
                <c:pt idx="1820">
                  <c:v>52162</c:v>
                </c:pt>
                <c:pt idx="1821">
                  <c:v>52169</c:v>
                </c:pt>
                <c:pt idx="1822">
                  <c:v>52176</c:v>
                </c:pt>
                <c:pt idx="1823">
                  <c:v>52183</c:v>
                </c:pt>
                <c:pt idx="1824">
                  <c:v>52190</c:v>
                </c:pt>
                <c:pt idx="1825">
                  <c:v>52197</c:v>
                </c:pt>
                <c:pt idx="1826">
                  <c:v>52204</c:v>
                </c:pt>
                <c:pt idx="1827">
                  <c:v>52211</c:v>
                </c:pt>
                <c:pt idx="1828">
                  <c:v>52218</c:v>
                </c:pt>
                <c:pt idx="1829">
                  <c:v>52229</c:v>
                </c:pt>
                <c:pt idx="1830">
                  <c:v>52233</c:v>
                </c:pt>
                <c:pt idx="1831">
                  <c:v>52239</c:v>
                </c:pt>
                <c:pt idx="1832">
                  <c:v>52246</c:v>
                </c:pt>
                <c:pt idx="1833">
                  <c:v>52253</c:v>
                </c:pt>
                <c:pt idx="1834">
                  <c:v>52260</c:v>
                </c:pt>
                <c:pt idx="1835">
                  <c:v>52267</c:v>
                </c:pt>
                <c:pt idx="1836">
                  <c:v>52274</c:v>
                </c:pt>
                <c:pt idx="1837">
                  <c:v>52281</c:v>
                </c:pt>
                <c:pt idx="1838">
                  <c:v>52288</c:v>
                </c:pt>
                <c:pt idx="1839">
                  <c:v>52295</c:v>
                </c:pt>
                <c:pt idx="1840">
                  <c:v>52302</c:v>
                </c:pt>
                <c:pt idx="1841">
                  <c:v>52309</c:v>
                </c:pt>
                <c:pt idx="1842">
                  <c:v>52316</c:v>
                </c:pt>
                <c:pt idx="1843">
                  <c:v>52323</c:v>
                </c:pt>
                <c:pt idx="1844">
                  <c:v>52330</c:v>
                </c:pt>
                <c:pt idx="1845">
                  <c:v>52337</c:v>
                </c:pt>
                <c:pt idx="1846">
                  <c:v>52344</c:v>
                </c:pt>
                <c:pt idx="1847">
                  <c:v>52351</c:v>
                </c:pt>
                <c:pt idx="1848">
                  <c:v>52358</c:v>
                </c:pt>
                <c:pt idx="1849">
                  <c:v>52365</c:v>
                </c:pt>
                <c:pt idx="1850">
                  <c:v>52372</c:v>
                </c:pt>
                <c:pt idx="1851">
                  <c:v>52379</c:v>
                </c:pt>
                <c:pt idx="1852">
                  <c:v>52386</c:v>
                </c:pt>
                <c:pt idx="1853">
                  <c:v>52393</c:v>
                </c:pt>
                <c:pt idx="1854">
                  <c:v>52400</c:v>
                </c:pt>
                <c:pt idx="1855">
                  <c:v>52407</c:v>
                </c:pt>
                <c:pt idx="1856">
                  <c:v>52414</c:v>
                </c:pt>
                <c:pt idx="1857">
                  <c:v>52421</c:v>
                </c:pt>
                <c:pt idx="1858">
                  <c:v>52428</c:v>
                </c:pt>
                <c:pt idx="1859">
                  <c:v>52435</c:v>
                </c:pt>
                <c:pt idx="1860">
                  <c:v>52442</c:v>
                </c:pt>
                <c:pt idx="1861">
                  <c:v>52449</c:v>
                </c:pt>
                <c:pt idx="1862">
                  <c:v>52456</c:v>
                </c:pt>
                <c:pt idx="1863">
                  <c:v>52463</c:v>
                </c:pt>
                <c:pt idx="1864">
                  <c:v>52470</c:v>
                </c:pt>
                <c:pt idx="1865">
                  <c:v>52477</c:v>
                </c:pt>
                <c:pt idx="1866">
                  <c:v>52484</c:v>
                </c:pt>
                <c:pt idx="1867">
                  <c:v>52491</c:v>
                </c:pt>
                <c:pt idx="1868">
                  <c:v>52498</c:v>
                </c:pt>
                <c:pt idx="1869">
                  <c:v>52505</c:v>
                </c:pt>
                <c:pt idx="1870">
                  <c:v>52512</c:v>
                </c:pt>
                <c:pt idx="1871">
                  <c:v>52519</c:v>
                </c:pt>
                <c:pt idx="1872">
                  <c:v>52526</c:v>
                </c:pt>
                <c:pt idx="1873">
                  <c:v>52533</c:v>
                </c:pt>
                <c:pt idx="1874">
                  <c:v>52540</c:v>
                </c:pt>
                <c:pt idx="1875">
                  <c:v>52547</c:v>
                </c:pt>
                <c:pt idx="1876">
                  <c:v>52554</c:v>
                </c:pt>
                <c:pt idx="1877">
                  <c:v>52561</c:v>
                </c:pt>
                <c:pt idx="1878">
                  <c:v>52568</c:v>
                </c:pt>
                <c:pt idx="1879">
                  <c:v>52575</c:v>
                </c:pt>
                <c:pt idx="1880">
                  <c:v>52582</c:v>
                </c:pt>
                <c:pt idx="1881">
                  <c:v>52589</c:v>
                </c:pt>
                <c:pt idx="1882">
                  <c:v>52596</c:v>
                </c:pt>
                <c:pt idx="1883">
                  <c:v>52603</c:v>
                </c:pt>
                <c:pt idx="1884">
                  <c:v>52610</c:v>
                </c:pt>
                <c:pt idx="1885">
                  <c:v>52617</c:v>
                </c:pt>
                <c:pt idx="1886">
                  <c:v>52624</c:v>
                </c:pt>
                <c:pt idx="1887">
                  <c:v>52631</c:v>
                </c:pt>
                <c:pt idx="1888">
                  <c:v>52638</c:v>
                </c:pt>
                <c:pt idx="1889">
                  <c:v>52645</c:v>
                </c:pt>
                <c:pt idx="1890">
                  <c:v>52652</c:v>
                </c:pt>
                <c:pt idx="1891">
                  <c:v>52659</c:v>
                </c:pt>
                <c:pt idx="1892">
                  <c:v>52666</c:v>
                </c:pt>
                <c:pt idx="1893">
                  <c:v>52673</c:v>
                </c:pt>
                <c:pt idx="1894">
                  <c:v>52680</c:v>
                </c:pt>
                <c:pt idx="1895">
                  <c:v>52687</c:v>
                </c:pt>
                <c:pt idx="1896">
                  <c:v>52694</c:v>
                </c:pt>
                <c:pt idx="1897">
                  <c:v>52701</c:v>
                </c:pt>
                <c:pt idx="1898">
                  <c:v>52708</c:v>
                </c:pt>
                <c:pt idx="1899">
                  <c:v>52715</c:v>
                </c:pt>
                <c:pt idx="1900">
                  <c:v>52722</c:v>
                </c:pt>
                <c:pt idx="1901">
                  <c:v>52729</c:v>
                </c:pt>
                <c:pt idx="1902">
                  <c:v>52736</c:v>
                </c:pt>
                <c:pt idx="1903">
                  <c:v>52743</c:v>
                </c:pt>
                <c:pt idx="1904">
                  <c:v>52750</c:v>
                </c:pt>
                <c:pt idx="1905">
                  <c:v>52757</c:v>
                </c:pt>
                <c:pt idx="1906">
                  <c:v>52764</c:v>
                </c:pt>
                <c:pt idx="1907">
                  <c:v>52771</c:v>
                </c:pt>
                <c:pt idx="1908">
                  <c:v>52778</c:v>
                </c:pt>
                <c:pt idx="1909">
                  <c:v>52785</c:v>
                </c:pt>
                <c:pt idx="1910">
                  <c:v>52792</c:v>
                </c:pt>
                <c:pt idx="1911">
                  <c:v>52799</c:v>
                </c:pt>
                <c:pt idx="1912">
                  <c:v>52806</c:v>
                </c:pt>
                <c:pt idx="1913">
                  <c:v>52813</c:v>
                </c:pt>
                <c:pt idx="1914">
                  <c:v>52820</c:v>
                </c:pt>
                <c:pt idx="1915">
                  <c:v>52827</c:v>
                </c:pt>
                <c:pt idx="1916">
                  <c:v>52834</c:v>
                </c:pt>
                <c:pt idx="1917">
                  <c:v>52841</c:v>
                </c:pt>
                <c:pt idx="1918">
                  <c:v>52848</c:v>
                </c:pt>
                <c:pt idx="1919">
                  <c:v>52855</c:v>
                </c:pt>
                <c:pt idx="1920">
                  <c:v>52862</c:v>
                </c:pt>
                <c:pt idx="1921">
                  <c:v>52869</c:v>
                </c:pt>
                <c:pt idx="1922">
                  <c:v>52876</c:v>
                </c:pt>
                <c:pt idx="1923">
                  <c:v>52883</c:v>
                </c:pt>
                <c:pt idx="1924">
                  <c:v>52890</c:v>
                </c:pt>
                <c:pt idx="1925">
                  <c:v>52897</c:v>
                </c:pt>
                <c:pt idx="1926">
                  <c:v>52904</c:v>
                </c:pt>
                <c:pt idx="1927">
                  <c:v>52911</c:v>
                </c:pt>
                <c:pt idx="1928">
                  <c:v>52918</c:v>
                </c:pt>
                <c:pt idx="1929">
                  <c:v>52925</c:v>
                </c:pt>
                <c:pt idx="1930">
                  <c:v>52932</c:v>
                </c:pt>
                <c:pt idx="1931">
                  <c:v>52939</c:v>
                </c:pt>
                <c:pt idx="1932">
                  <c:v>52946</c:v>
                </c:pt>
                <c:pt idx="1933">
                  <c:v>52953</c:v>
                </c:pt>
                <c:pt idx="1934">
                  <c:v>52960</c:v>
                </c:pt>
                <c:pt idx="1935">
                  <c:v>52967</c:v>
                </c:pt>
                <c:pt idx="1936">
                  <c:v>52974</c:v>
                </c:pt>
                <c:pt idx="1937">
                  <c:v>52981</c:v>
                </c:pt>
                <c:pt idx="1938">
                  <c:v>52988</c:v>
                </c:pt>
                <c:pt idx="1939">
                  <c:v>52995</c:v>
                </c:pt>
                <c:pt idx="1940">
                  <c:v>53002</c:v>
                </c:pt>
                <c:pt idx="1941">
                  <c:v>53009</c:v>
                </c:pt>
                <c:pt idx="1942">
                  <c:v>53016</c:v>
                </c:pt>
                <c:pt idx="1943">
                  <c:v>53023</c:v>
                </c:pt>
                <c:pt idx="1944">
                  <c:v>53030</c:v>
                </c:pt>
                <c:pt idx="1945">
                  <c:v>53037</c:v>
                </c:pt>
                <c:pt idx="1946">
                  <c:v>53044</c:v>
                </c:pt>
                <c:pt idx="1947">
                  <c:v>53051</c:v>
                </c:pt>
                <c:pt idx="1948">
                  <c:v>53058</c:v>
                </c:pt>
                <c:pt idx="1949">
                  <c:v>53065</c:v>
                </c:pt>
                <c:pt idx="1950">
                  <c:v>53072</c:v>
                </c:pt>
                <c:pt idx="1951">
                  <c:v>53079</c:v>
                </c:pt>
                <c:pt idx="1952">
                  <c:v>53086</c:v>
                </c:pt>
                <c:pt idx="1953">
                  <c:v>53093</c:v>
                </c:pt>
                <c:pt idx="1954">
                  <c:v>53100</c:v>
                </c:pt>
                <c:pt idx="1955">
                  <c:v>53107</c:v>
                </c:pt>
                <c:pt idx="1956">
                  <c:v>53114</c:v>
                </c:pt>
                <c:pt idx="1957">
                  <c:v>53121</c:v>
                </c:pt>
                <c:pt idx="1958">
                  <c:v>53128</c:v>
                </c:pt>
                <c:pt idx="1959">
                  <c:v>53135</c:v>
                </c:pt>
                <c:pt idx="1960">
                  <c:v>53142</c:v>
                </c:pt>
                <c:pt idx="1961">
                  <c:v>53149</c:v>
                </c:pt>
                <c:pt idx="1962">
                  <c:v>53156</c:v>
                </c:pt>
                <c:pt idx="1963">
                  <c:v>53163</c:v>
                </c:pt>
                <c:pt idx="1964">
                  <c:v>53170</c:v>
                </c:pt>
                <c:pt idx="1965">
                  <c:v>53177</c:v>
                </c:pt>
                <c:pt idx="1966">
                  <c:v>53184</c:v>
                </c:pt>
                <c:pt idx="1967">
                  <c:v>53191</c:v>
                </c:pt>
                <c:pt idx="1968">
                  <c:v>53198</c:v>
                </c:pt>
                <c:pt idx="1969">
                  <c:v>53205</c:v>
                </c:pt>
                <c:pt idx="1970">
                  <c:v>53212</c:v>
                </c:pt>
                <c:pt idx="1971">
                  <c:v>53219</c:v>
                </c:pt>
                <c:pt idx="1972">
                  <c:v>53226</c:v>
                </c:pt>
                <c:pt idx="1973">
                  <c:v>53233</c:v>
                </c:pt>
                <c:pt idx="1974">
                  <c:v>53240</c:v>
                </c:pt>
                <c:pt idx="1975">
                  <c:v>53247</c:v>
                </c:pt>
                <c:pt idx="1976">
                  <c:v>53254</c:v>
                </c:pt>
                <c:pt idx="1977">
                  <c:v>53261</c:v>
                </c:pt>
                <c:pt idx="1978">
                  <c:v>53268</c:v>
                </c:pt>
                <c:pt idx="1979">
                  <c:v>53275</c:v>
                </c:pt>
                <c:pt idx="1980">
                  <c:v>53282</c:v>
                </c:pt>
                <c:pt idx="1981">
                  <c:v>53289</c:v>
                </c:pt>
                <c:pt idx="1982">
                  <c:v>53296</c:v>
                </c:pt>
                <c:pt idx="1983">
                  <c:v>53303</c:v>
                </c:pt>
                <c:pt idx="1984">
                  <c:v>53310</c:v>
                </c:pt>
                <c:pt idx="1985">
                  <c:v>53317</c:v>
                </c:pt>
                <c:pt idx="1986">
                  <c:v>53325</c:v>
                </c:pt>
                <c:pt idx="1987">
                  <c:v>53332</c:v>
                </c:pt>
                <c:pt idx="1988">
                  <c:v>53339</c:v>
                </c:pt>
                <c:pt idx="1989">
                  <c:v>53346</c:v>
                </c:pt>
                <c:pt idx="1990">
                  <c:v>53353</c:v>
                </c:pt>
                <c:pt idx="1991">
                  <c:v>53360</c:v>
                </c:pt>
                <c:pt idx="1992">
                  <c:v>53367</c:v>
                </c:pt>
                <c:pt idx="1993">
                  <c:v>53374</c:v>
                </c:pt>
                <c:pt idx="1994">
                  <c:v>53381</c:v>
                </c:pt>
                <c:pt idx="1995">
                  <c:v>53388</c:v>
                </c:pt>
                <c:pt idx="1996">
                  <c:v>53395</c:v>
                </c:pt>
                <c:pt idx="1997">
                  <c:v>53402</c:v>
                </c:pt>
                <c:pt idx="1998">
                  <c:v>53413</c:v>
                </c:pt>
                <c:pt idx="1999">
                  <c:v>53416</c:v>
                </c:pt>
                <c:pt idx="2000">
                  <c:v>53423</c:v>
                </c:pt>
                <c:pt idx="2001">
                  <c:v>53430</c:v>
                </c:pt>
                <c:pt idx="2002">
                  <c:v>53437</c:v>
                </c:pt>
                <c:pt idx="2003">
                  <c:v>53444</c:v>
                </c:pt>
                <c:pt idx="2004">
                  <c:v>53451</c:v>
                </c:pt>
                <c:pt idx="2005">
                  <c:v>53458</c:v>
                </c:pt>
                <c:pt idx="2006">
                  <c:v>53465</c:v>
                </c:pt>
                <c:pt idx="2007">
                  <c:v>53472</c:v>
                </c:pt>
                <c:pt idx="2008">
                  <c:v>53479</c:v>
                </c:pt>
                <c:pt idx="2009">
                  <c:v>53486</c:v>
                </c:pt>
                <c:pt idx="2010">
                  <c:v>53493</c:v>
                </c:pt>
                <c:pt idx="2011">
                  <c:v>53500</c:v>
                </c:pt>
                <c:pt idx="2012">
                  <c:v>53507</c:v>
                </c:pt>
                <c:pt idx="2013">
                  <c:v>53514</c:v>
                </c:pt>
                <c:pt idx="2014">
                  <c:v>53521</c:v>
                </c:pt>
                <c:pt idx="2015">
                  <c:v>53528</c:v>
                </c:pt>
                <c:pt idx="2016">
                  <c:v>53535</c:v>
                </c:pt>
                <c:pt idx="2017">
                  <c:v>53542</c:v>
                </c:pt>
                <c:pt idx="2018">
                  <c:v>53549</c:v>
                </c:pt>
                <c:pt idx="2019">
                  <c:v>53556</c:v>
                </c:pt>
                <c:pt idx="2020">
                  <c:v>53563</c:v>
                </c:pt>
                <c:pt idx="2021">
                  <c:v>53570</c:v>
                </c:pt>
                <c:pt idx="2022">
                  <c:v>53577</c:v>
                </c:pt>
                <c:pt idx="2023">
                  <c:v>53584</c:v>
                </c:pt>
                <c:pt idx="2024">
                  <c:v>53591</c:v>
                </c:pt>
                <c:pt idx="2025">
                  <c:v>53598</c:v>
                </c:pt>
                <c:pt idx="2026">
                  <c:v>53605</c:v>
                </c:pt>
                <c:pt idx="2027">
                  <c:v>53612</c:v>
                </c:pt>
                <c:pt idx="2028">
                  <c:v>53619</c:v>
                </c:pt>
                <c:pt idx="2029">
                  <c:v>53626</c:v>
                </c:pt>
                <c:pt idx="2030">
                  <c:v>53633</c:v>
                </c:pt>
                <c:pt idx="2031">
                  <c:v>53640</c:v>
                </c:pt>
                <c:pt idx="2032">
                  <c:v>53647</c:v>
                </c:pt>
                <c:pt idx="2033">
                  <c:v>53654</c:v>
                </c:pt>
                <c:pt idx="2034">
                  <c:v>53661</c:v>
                </c:pt>
                <c:pt idx="2035">
                  <c:v>53668</c:v>
                </c:pt>
                <c:pt idx="2036">
                  <c:v>53675</c:v>
                </c:pt>
                <c:pt idx="2037">
                  <c:v>53682</c:v>
                </c:pt>
                <c:pt idx="2038">
                  <c:v>53692</c:v>
                </c:pt>
                <c:pt idx="2039">
                  <c:v>53699</c:v>
                </c:pt>
                <c:pt idx="2040">
                  <c:v>53706</c:v>
                </c:pt>
                <c:pt idx="2041">
                  <c:v>53713</c:v>
                </c:pt>
                <c:pt idx="2042">
                  <c:v>53720</c:v>
                </c:pt>
                <c:pt idx="2043">
                  <c:v>53727</c:v>
                </c:pt>
                <c:pt idx="2044">
                  <c:v>53734</c:v>
                </c:pt>
                <c:pt idx="2045">
                  <c:v>53741</c:v>
                </c:pt>
                <c:pt idx="2046">
                  <c:v>53748</c:v>
                </c:pt>
                <c:pt idx="2047">
                  <c:v>53755</c:v>
                </c:pt>
                <c:pt idx="2048">
                  <c:v>53762</c:v>
                </c:pt>
                <c:pt idx="2049">
                  <c:v>53769</c:v>
                </c:pt>
                <c:pt idx="2050">
                  <c:v>53776</c:v>
                </c:pt>
                <c:pt idx="2051">
                  <c:v>53783</c:v>
                </c:pt>
                <c:pt idx="2052">
                  <c:v>53790</c:v>
                </c:pt>
                <c:pt idx="2053">
                  <c:v>53799</c:v>
                </c:pt>
                <c:pt idx="2054">
                  <c:v>53804</c:v>
                </c:pt>
                <c:pt idx="2055">
                  <c:v>53811</c:v>
                </c:pt>
                <c:pt idx="2056">
                  <c:v>53818</c:v>
                </c:pt>
                <c:pt idx="2057">
                  <c:v>53825</c:v>
                </c:pt>
                <c:pt idx="2058">
                  <c:v>53832</c:v>
                </c:pt>
                <c:pt idx="2059">
                  <c:v>53839</c:v>
                </c:pt>
                <c:pt idx="2060">
                  <c:v>53846</c:v>
                </c:pt>
                <c:pt idx="2061">
                  <c:v>53853</c:v>
                </c:pt>
                <c:pt idx="2062">
                  <c:v>53860</c:v>
                </c:pt>
                <c:pt idx="2063">
                  <c:v>53867</c:v>
                </c:pt>
                <c:pt idx="2064">
                  <c:v>53874</c:v>
                </c:pt>
                <c:pt idx="2065">
                  <c:v>53881</c:v>
                </c:pt>
                <c:pt idx="2066">
                  <c:v>53888</c:v>
                </c:pt>
                <c:pt idx="2067">
                  <c:v>53895</c:v>
                </c:pt>
                <c:pt idx="2068">
                  <c:v>53902</c:v>
                </c:pt>
                <c:pt idx="2069">
                  <c:v>53909</c:v>
                </c:pt>
                <c:pt idx="2070">
                  <c:v>53916</c:v>
                </c:pt>
                <c:pt idx="2071">
                  <c:v>53923</c:v>
                </c:pt>
                <c:pt idx="2072">
                  <c:v>53930</c:v>
                </c:pt>
                <c:pt idx="2073">
                  <c:v>53937</c:v>
                </c:pt>
                <c:pt idx="2074">
                  <c:v>53944</c:v>
                </c:pt>
                <c:pt idx="2075">
                  <c:v>53951</c:v>
                </c:pt>
                <c:pt idx="2076">
                  <c:v>53958</c:v>
                </c:pt>
                <c:pt idx="2077">
                  <c:v>53965</c:v>
                </c:pt>
                <c:pt idx="2078">
                  <c:v>53972</c:v>
                </c:pt>
                <c:pt idx="2079">
                  <c:v>53979</c:v>
                </c:pt>
                <c:pt idx="2080">
                  <c:v>53986</c:v>
                </c:pt>
                <c:pt idx="2081">
                  <c:v>53993</c:v>
                </c:pt>
                <c:pt idx="2082">
                  <c:v>54000</c:v>
                </c:pt>
                <c:pt idx="2083">
                  <c:v>54007</c:v>
                </c:pt>
                <c:pt idx="2084">
                  <c:v>54014</c:v>
                </c:pt>
                <c:pt idx="2085">
                  <c:v>54021</c:v>
                </c:pt>
                <c:pt idx="2086">
                  <c:v>54028</c:v>
                </c:pt>
                <c:pt idx="2087">
                  <c:v>54035</c:v>
                </c:pt>
                <c:pt idx="2088">
                  <c:v>54042</c:v>
                </c:pt>
                <c:pt idx="2089">
                  <c:v>54049</c:v>
                </c:pt>
                <c:pt idx="2090">
                  <c:v>54057</c:v>
                </c:pt>
                <c:pt idx="2091">
                  <c:v>54064</c:v>
                </c:pt>
                <c:pt idx="2092">
                  <c:v>54071</c:v>
                </c:pt>
                <c:pt idx="2093">
                  <c:v>54078</c:v>
                </c:pt>
                <c:pt idx="2094">
                  <c:v>54085</c:v>
                </c:pt>
                <c:pt idx="2095">
                  <c:v>54092</c:v>
                </c:pt>
                <c:pt idx="2096">
                  <c:v>54099</c:v>
                </c:pt>
                <c:pt idx="2097">
                  <c:v>54106</c:v>
                </c:pt>
                <c:pt idx="2098">
                  <c:v>54113</c:v>
                </c:pt>
                <c:pt idx="2099">
                  <c:v>54120</c:v>
                </c:pt>
                <c:pt idx="2100">
                  <c:v>54127</c:v>
                </c:pt>
                <c:pt idx="2101">
                  <c:v>54134</c:v>
                </c:pt>
                <c:pt idx="2102">
                  <c:v>54141</c:v>
                </c:pt>
                <c:pt idx="2103">
                  <c:v>54148</c:v>
                </c:pt>
                <c:pt idx="2104">
                  <c:v>54157</c:v>
                </c:pt>
                <c:pt idx="2105">
                  <c:v>54164</c:v>
                </c:pt>
                <c:pt idx="2106">
                  <c:v>54171</c:v>
                </c:pt>
                <c:pt idx="2107">
                  <c:v>54178</c:v>
                </c:pt>
                <c:pt idx="2108">
                  <c:v>54185</c:v>
                </c:pt>
                <c:pt idx="2109">
                  <c:v>54192</c:v>
                </c:pt>
                <c:pt idx="2110">
                  <c:v>54199</c:v>
                </c:pt>
                <c:pt idx="2111">
                  <c:v>54206</c:v>
                </c:pt>
                <c:pt idx="2112">
                  <c:v>54213</c:v>
                </c:pt>
                <c:pt idx="2113">
                  <c:v>54220</c:v>
                </c:pt>
                <c:pt idx="2114">
                  <c:v>54227</c:v>
                </c:pt>
                <c:pt idx="2115">
                  <c:v>54234</c:v>
                </c:pt>
                <c:pt idx="2116">
                  <c:v>54241</c:v>
                </c:pt>
                <c:pt idx="2117">
                  <c:v>54248</c:v>
                </c:pt>
                <c:pt idx="2118">
                  <c:v>54255</c:v>
                </c:pt>
                <c:pt idx="2119">
                  <c:v>54262</c:v>
                </c:pt>
                <c:pt idx="2120">
                  <c:v>54269</c:v>
                </c:pt>
                <c:pt idx="2121">
                  <c:v>54276</c:v>
                </c:pt>
                <c:pt idx="2122">
                  <c:v>54283</c:v>
                </c:pt>
                <c:pt idx="2123">
                  <c:v>54290</c:v>
                </c:pt>
                <c:pt idx="2124">
                  <c:v>54297</c:v>
                </c:pt>
                <c:pt idx="2125">
                  <c:v>54304</c:v>
                </c:pt>
                <c:pt idx="2126">
                  <c:v>54311</c:v>
                </c:pt>
                <c:pt idx="2127">
                  <c:v>54318</c:v>
                </c:pt>
                <c:pt idx="2128">
                  <c:v>54325</c:v>
                </c:pt>
                <c:pt idx="2129">
                  <c:v>54332</c:v>
                </c:pt>
                <c:pt idx="2130">
                  <c:v>54339</c:v>
                </c:pt>
                <c:pt idx="2131">
                  <c:v>54346</c:v>
                </c:pt>
                <c:pt idx="2132">
                  <c:v>54353</c:v>
                </c:pt>
                <c:pt idx="2133">
                  <c:v>54360</c:v>
                </c:pt>
                <c:pt idx="2134">
                  <c:v>54367</c:v>
                </c:pt>
                <c:pt idx="2135">
                  <c:v>54374</c:v>
                </c:pt>
                <c:pt idx="2136">
                  <c:v>54381</c:v>
                </c:pt>
                <c:pt idx="2137">
                  <c:v>54388</c:v>
                </c:pt>
                <c:pt idx="2138">
                  <c:v>54395</c:v>
                </c:pt>
                <c:pt idx="2139">
                  <c:v>54402</c:v>
                </c:pt>
                <c:pt idx="2140">
                  <c:v>54409</c:v>
                </c:pt>
                <c:pt idx="2141">
                  <c:v>54416</c:v>
                </c:pt>
                <c:pt idx="2142">
                  <c:v>54423</c:v>
                </c:pt>
                <c:pt idx="2143">
                  <c:v>54430</c:v>
                </c:pt>
                <c:pt idx="2144">
                  <c:v>54437</c:v>
                </c:pt>
                <c:pt idx="2145">
                  <c:v>54444</c:v>
                </c:pt>
                <c:pt idx="2146">
                  <c:v>54451</c:v>
                </c:pt>
                <c:pt idx="2147">
                  <c:v>54458</c:v>
                </c:pt>
                <c:pt idx="2148">
                  <c:v>54465</c:v>
                </c:pt>
                <c:pt idx="2149">
                  <c:v>54472</c:v>
                </c:pt>
                <c:pt idx="2150">
                  <c:v>54479</c:v>
                </c:pt>
                <c:pt idx="2151">
                  <c:v>54486</c:v>
                </c:pt>
                <c:pt idx="2152">
                  <c:v>54493</c:v>
                </c:pt>
                <c:pt idx="2153">
                  <c:v>54500</c:v>
                </c:pt>
                <c:pt idx="2154">
                  <c:v>54507</c:v>
                </c:pt>
                <c:pt idx="2155">
                  <c:v>54514</c:v>
                </c:pt>
                <c:pt idx="2156">
                  <c:v>54521</c:v>
                </c:pt>
                <c:pt idx="2157">
                  <c:v>54528</c:v>
                </c:pt>
                <c:pt idx="2158">
                  <c:v>54535</c:v>
                </c:pt>
                <c:pt idx="2159">
                  <c:v>54542</c:v>
                </c:pt>
                <c:pt idx="2160">
                  <c:v>54549</c:v>
                </c:pt>
                <c:pt idx="2161">
                  <c:v>54556</c:v>
                </c:pt>
                <c:pt idx="2162">
                  <c:v>54563</c:v>
                </c:pt>
                <c:pt idx="2163">
                  <c:v>54570</c:v>
                </c:pt>
                <c:pt idx="2164">
                  <c:v>54577</c:v>
                </c:pt>
                <c:pt idx="2165">
                  <c:v>54584</c:v>
                </c:pt>
                <c:pt idx="2166">
                  <c:v>54591</c:v>
                </c:pt>
                <c:pt idx="2167">
                  <c:v>54598</c:v>
                </c:pt>
                <c:pt idx="2168">
                  <c:v>54605</c:v>
                </c:pt>
                <c:pt idx="2169">
                  <c:v>54612</c:v>
                </c:pt>
                <c:pt idx="2170">
                  <c:v>54619</c:v>
                </c:pt>
                <c:pt idx="2171">
                  <c:v>54626</c:v>
                </c:pt>
                <c:pt idx="2172">
                  <c:v>54633</c:v>
                </c:pt>
                <c:pt idx="2173">
                  <c:v>54640</c:v>
                </c:pt>
                <c:pt idx="2174">
                  <c:v>54647</c:v>
                </c:pt>
                <c:pt idx="2175">
                  <c:v>54654</c:v>
                </c:pt>
                <c:pt idx="2176">
                  <c:v>54661</c:v>
                </c:pt>
                <c:pt idx="2177">
                  <c:v>54668</c:v>
                </c:pt>
                <c:pt idx="2178">
                  <c:v>54675</c:v>
                </c:pt>
                <c:pt idx="2179">
                  <c:v>54682</c:v>
                </c:pt>
                <c:pt idx="2180">
                  <c:v>54689</c:v>
                </c:pt>
                <c:pt idx="2181">
                  <c:v>54696</c:v>
                </c:pt>
                <c:pt idx="2182">
                  <c:v>54703</c:v>
                </c:pt>
                <c:pt idx="2183">
                  <c:v>54710</c:v>
                </c:pt>
                <c:pt idx="2184">
                  <c:v>54717</c:v>
                </c:pt>
                <c:pt idx="2185">
                  <c:v>54724</c:v>
                </c:pt>
                <c:pt idx="2186">
                  <c:v>54731</c:v>
                </c:pt>
                <c:pt idx="2187">
                  <c:v>54738</c:v>
                </c:pt>
                <c:pt idx="2188">
                  <c:v>54745</c:v>
                </c:pt>
                <c:pt idx="2189">
                  <c:v>54752</c:v>
                </c:pt>
                <c:pt idx="2190">
                  <c:v>54759</c:v>
                </c:pt>
                <c:pt idx="2191">
                  <c:v>54766</c:v>
                </c:pt>
                <c:pt idx="2192">
                  <c:v>54773</c:v>
                </c:pt>
                <c:pt idx="2193">
                  <c:v>54780</c:v>
                </c:pt>
                <c:pt idx="2194">
                  <c:v>54787</c:v>
                </c:pt>
                <c:pt idx="2195">
                  <c:v>54794</c:v>
                </c:pt>
                <c:pt idx="2196">
                  <c:v>54801</c:v>
                </c:pt>
                <c:pt idx="2197">
                  <c:v>54808</c:v>
                </c:pt>
                <c:pt idx="2198">
                  <c:v>54815</c:v>
                </c:pt>
                <c:pt idx="2199">
                  <c:v>54822</c:v>
                </c:pt>
                <c:pt idx="2200">
                  <c:v>54829</c:v>
                </c:pt>
                <c:pt idx="2201">
                  <c:v>54836</c:v>
                </c:pt>
                <c:pt idx="2202">
                  <c:v>54843</c:v>
                </c:pt>
                <c:pt idx="2203">
                  <c:v>54850</c:v>
                </c:pt>
                <c:pt idx="2204">
                  <c:v>54857</c:v>
                </c:pt>
                <c:pt idx="2205">
                  <c:v>54864</c:v>
                </c:pt>
                <c:pt idx="2206">
                  <c:v>54871</c:v>
                </c:pt>
                <c:pt idx="2207">
                  <c:v>54878</c:v>
                </c:pt>
                <c:pt idx="2208">
                  <c:v>54885</c:v>
                </c:pt>
                <c:pt idx="2209">
                  <c:v>54892</c:v>
                </c:pt>
                <c:pt idx="2210">
                  <c:v>54899</c:v>
                </c:pt>
                <c:pt idx="2211">
                  <c:v>54906</c:v>
                </c:pt>
                <c:pt idx="2212">
                  <c:v>54913</c:v>
                </c:pt>
                <c:pt idx="2213">
                  <c:v>54920</c:v>
                </c:pt>
                <c:pt idx="2214">
                  <c:v>54927</c:v>
                </c:pt>
                <c:pt idx="2215">
                  <c:v>54934</c:v>
                </c:pt>
                <c:pt idx="2216">
                  <c:v>54941</c:v>
                </c:pt>
                <c:pt idx="2217">
                  <c:v>54948</c:v>
                </c:pt>
                <c:pt idx="2218">
                  <c:v>54955</c:v>
                </c:pt>
                <c:pt idx="2219">
                  <c:v>54962</c:v>
                </c:pt>
                <c:pt idx="2220">
                  <c:v>54969</c:v>
                </c:pt>
                <c:pt idx="2221">
                  <c:v>54976</c:v>
                </c:pt>
                <c:pt idx="2222">
                  <c:v>54983</c:v>
                </c:pt>
                <c:pt idx="2223">
                  <c:v>54990</c:v>
                </c:pt>
                <c:pt idx="2224">
                  <c:v>54997</c:v>
                </c:pt>
                <c:pt idx="2225">
                  <c:v>55004</c:v>
                </c:pt>
                <c:pt idx="2226">
                  <c:v>55011</c:v>
                </c:pt>
                <c:pt idx="2227">
                  <c:v>55018</c:v>
                </c:pt>
                <c:pt idx="2228">
                  <c:v>55025</c:v>
                </c:pt>
                <c:pt idx="2229">
                  <c:v>55032</c:v>
                </c:pt>
                <c:pt idx="2230">
                  <c:v>55039</c:v>
                </c:pt>
                <c:pt idx="2231">
                  <c:v>55046</c:v>
                </c:pt>
                <c:pt idx="2232">
                  <c:v>55053</c:v>
                </c:pt>
                <c:pt idx="2233">
                  <c:v>55060</c:v>
                </c:pt>
                <c:pt idx="2234">
                  <c:v>55067</c:v>
                </c:pt>
                <c:pt idx="2235">
                  <c:v>55074</c:v>
                </c:pt>
                <c:pt idx="2236">
                  <c:v>55081</c:v>
                </c:pt>
                <c:pt idx="2237">
                  <c:v>55088</c:v>
                </c:pt>
                <c:pt idx="2238">
                  <c:v>55095</c:v>
                </c:pt>
                <c:pt idx="2239">
                  <c:v>55102</c:v>
                </c:pt>
                <c:pt idx="2240">
                  <c:v>55109</c:v>
                </c:pt>
                <c:pt idx="2241">
                  <c:v>55116</c:v>
                </c:pt>
                <c:pt idx="2242">
                  <c:v>55123</c:v>
                </c:pt>
                <c:pt idx="2243">
                  <c:v>55130</c:v>
                </c:pt>
                <c:pt idx="2244">
                  <c:v>55137</c:v>
                </c:pt>
                <c:pt idx="2245">
                  <c:v>55144</c:v>
                </c:pt>
                <c:pt idx="2246">
                  <c:v>55151</c:v>
                </c:pt>
                <c:pt idx="2247">
                  <c:v>55158</c:v>
                </c:pt>
                <c:pt idx="2248">
                  <c:v>55165</c:v>
                </c:pt>
                <c:pt idx="2249">
                  <c:v>55172</c:v>
                </c:pt>
                <c:pt idx="2250">
                  <c:v>55179</c:v>
                </c:pt>
                <c:pt idx="2251">
                  <c:v>55186</c:v>
                </c:pt>
                <c:pt idx="2252">
                  <c:v>55193</c:v>
                </c:pt>
                <c:pt idx="2253">
                  <c:v>55200</c:v>
                </c:pt>
                <c:pt idx="2254">
                  <c:v>55207</c:v>
                </c:pt>
                <c:pt idx="2255">
                  <c:v>55214</c:v>
                </c:pt>
                <c:pt idx="2256">
                  <c:v>55221</c:v>
                </c:pt>
                <c:pt idx="2257">
                  <c:v>55228</c:v>
                </c:pt>
                <c:pt idx="2258">
                  <c:v>55235</c:v>
                </c:pt>
                <c:pt idx="2259">
                  <c:v>55242</c:v>
                </c:pt>
                <c:pt idx="2260">
                  <c:v>55249</c:v>
                </c:pt>
                <c:pt idx="2261">
                  <c:v>55256</c:v>
                </c:pt>
                <c:pt idx="2262">
                  <c:v>55263</c:v>
                </c:pt>
                <c:pt idx="2263">
                  <c:v>55270</c:v>
                </c:pt>
                <c:pt idx="2264">
                  <c:v>55277</c:v>
                </c:pt>
                <c:pt idx="2265">
                  <c:v>55284</c:v>
                </c:pt>
                <c:pt idx="2266">
                  <c:v>55291</c:v>
                </c:pt>
                <c:pt idx="2267">
                  <c:v>55298</c:v>
                </c:pt>
                <c:pt idx="2268">
                  <c:v>55305</c:v>
                </c:pt>
                <c:pt idx="2269">
                  <c:v>55312</c:v>
                </c:pt>
                <c:pt idx="2270">
                  <c:v>55319</c:v>
                </c:pt>
                <c:pt idx="2271">
                  <c:v>55326</c:v>
                </c:pt>
                <c:pt idx="2272">
                  <c:v>55333</c:v>
                </c:pt>
                <c:pt idx="2273">
                  <c:v>55340</c:v>
                </c:pt>
                <c:pt idx="2274">
                  <c:v>55347</c:v>
                </c:pt>
                <c:pt idx="2275">
                  <c:v>55354</c:v>
                </c:pt>
                <c:pt idx="2276">
                  <c:v>55361</c:v>
                </c:pt>
                <c:pt idx="2277">
                  <c:v>55368</c:v>
                </c:pt>
                <c:pt idx="2278">
                  <c:v>55375</c:v>
                </c:pt>
                <c:pt idx="2279">
                  <c:v>55382</c:v>
                </c:pt>
                <c:pt idx="2280">
                  <c:v>55389</c:v>
                </c:pt>
                <c:pt idx="2281">
                  <c:v>55396</c:v>
                </c:pt>
                <c:pt idx="2282">
                  <c:v>55403</c:v>
                </c:pt>
                <c:pt idx="2283">
                  <c:v>55410</c:v>
                </c:pt>
                <c:pt idx="2284">
                  <c:v>55417</c:v>
                </c:pt>
                <c:pt idx="2285">
                  <c:v>55424</c:v>
                </c:pt>
                <c:pt idx="2286">
                  <c:v>55431</c:v>
                </c:pt>
                <c:pt idx="2287">
                  <c:v>55438</c:v>
                </c:pt>
                <c:pt idx="2288">
                  <c:v>55445</c:v>
                </c:pt>
                <c:pt idx="2289">
                  <c:v>55452</c:v>
                </c:pt>
                <c:pt idx="2290">
                  <c:v>55459</c:v>
                </c:pt>
                <c:pt idx="2291">
                  <c:v>55466</c:v>
                </c:pt>
                <c:pt idx="2292">
                  <c:v>55473</c:v>
                </c:pt>
                <c:pt idx="2293">
                  <c:v>55480</c:v>
                </c:pt>
                <c:pt idx="2294">
                  <c:v>55487</c:v>
                </c:pt>
                <c:pt idx="2295">
                  <c:v>55494</c:v>
                </c:pt>
                <c:pt idx="2296">
                  <c:v>55501</c:v>
                </c:pt>
                <c:pt idx="2297">
                  <c:v>55508</c:v>
                </c:pt>
                <c:pt idx="2298">
                  <c:v>55516</c:v>
                </c:pt>
                <c:pt idx="2299">
                  <c:v>55523</c:v>
                </c:pt>
                <c:pt idx="2300">
                  <c:v>55530</c:v>
                </c:pt>
                <c:pt idx="2301">
                  <c:v>55537</c:v>
                </c:pt>
                <c:pt idx="2302">
                  <c:v>55544</c:v>
                </c:pt>
                <c:pt idx="2303">
                  <c:v>55551</c:v>
                </c:pt>
                <c:pt idx="2304">
                  <c:v>55558</c:v>
                </c:pt>
                <c:pt idx="2305">
                  <c:v>55565</c:v>
                </c:pt>
                <c:pt idx="2306">
                  <c:v>55572</c:v>
                </c:pt>
                <c:pt idx="2307">
                  <c:v>55579</c:v>
                </c:pt>
                <c:pt idx="2308">
                  <c:v>55586</c:v>
                </c:pt>
                <c:pt idx="2309">
                  <c:v>55593</c:v>
                </c:pt>
                <c:pt idx="2310">
                  <c:v>55600</c:v>
                </c:pt>
                <c:pt idx="2311">
                  <c:v>55607</c:v>
                </c:pt>
                <c:pt idx="2312">
                  <c:v>55614</c:v>
                </c:pt>
                <c:pt idx="2313">
                  <c:v>55621</c:v>
                </c:pt>
                <c:pt idx="2314">
                  <c:v>55632</c:v>
                </c:pt>
                <c:pt idx="2315">
                  <c:v>55635</c:v>
                </c:pt>
                <c:pt idx="2316">
                  <c:v>55645</c:v>
                </c:pt>
                <c:pt idx="2317">
                  <c:v>55652</c:v>
                </c:pt>
                <c:pt idx="2318">
                  <c:v>55659</c:v>
                </c:pt>
                <c:pt idx="2319">
                  <c:v>55666</c:v>
                </c:pt>
                <c:pt idx="2320">
                  <c:v>55673</c:v>
                </c:pt>
                <c:pt idx="2321">
                  <c:v>55680</c:v>
                </c:pt>
                <c:pt idx="2322">
                  <c:v>55687</c:v>
                </c:pt>
                <c:pt idx="2323">
                  <c:v>55694</c:v>
                </c:pt>
                <c:pt idx="2324">
                  <c:v>55701</c:v>
                </c:pt>
                <c:pt idx="2325">
                  <c:v>55708</c:v>
                </c:pt>
                <c:pt idx="2326">
                  <c:v>55715</c:v>
                </c:pt>
                <c:pt idx="2327">
                  <c:v>55722</c:v>
                </c:pt>
                <c:pt idx="2328">
                  <c:v>55729</c:v>
                </c:pt>
                <c:pt idx="2329">
                  <c:v>55736</c:v>
                </c:pt>
                <c:pt idx="2330">
                  <c:v>55743</c:v>
                </c:pt>
                <c:pt idx="2331">
                  <c:v>55750</c:v>
                </c:pt>
                <c:pt idx="2332">
                  <c:v>55757</c:v>
                </c:pt>
                <c:pt idx="2333">
                  <c:v>55764</c:v>
                </c:pt>
                <c:pt idx="2334">
                  <c:v>55771</c:v>
                </c:pt>
                <c:pt idx="2335">
                  <c:v>55778</c:v>
                </c:pt>
                <c:pt idx="2336">
                  <c:v>55785</c:v>
                </c:pt>
                <c:pt idx="2337">
                  <c:v>55792</c:v>
                </c:pt>
                <c:pt idx="2338">
                  <c:v>55799</c:v>
                </c:pt>
                <c:pt idx="2339">
                  <c:v>55806</c:v>
                </c:pt>
                <c:pt idx="2340">
                  <c:v>55813</c:v>
                </c:pt>
                <c:pt idx="2341">
                  <c:v>55820</c:v>
                </c:pt>
                <c:pt idx="2342">
                  <c:v>55827</c:v>
                </c:pt>
                <c:pt idx="2343">
                  <c:v>55834</c:v>
                </c:pt>
                <c:pt idx="2344">
                  <c:v>55841</c:v>
                </c:pt>
                <c:pt idx="2345">
                  <c:v>55848</c:v>
                </c:pt>
                <c:pt idx="2346">
                  <c:v>55855</c:v>
                </c:pt>
                <c:pt idx="2347">
                  <c:v>55862</c:v>
                </c:pt>
                <c:pt idx="2348">
                  <c:v>55869</c:v>
                </c:pt>
                <c:pt idx="2349">
                  <c:v>55876</c:v>
                </c:pt>
                <c:pt idx="2350">
                  <c:v>55884</c:v>
                </c:pt>
                <c:pt idx="2351">
                  <c:v>55891</c:v>
                </c:pt>
                <c:pt idx="2352">
                  <c:v>55898</c:v>
                </c:pt>
                <c:pt idx="2353">
                  <c:v>55905</c:v>
                </c:pt>
                <c:pt idx="2354">
                  <c:v>55912</c:v>
                </c:pt>
                <c:pt idx="2355">
                  <c:v>55919</c:v>
                </c:pt>
                <c:pt idx="2356">
                  <c:v>55926</c:v>
                </c:pt>
                <c:pt idx="2357">
                  <c:v>55933</c:v>
                </c:pt>
                <c:pt idx="2358">
                  <c:v>55940</c:v>
                </c:pt>
                <c:pt idx="2359">
                  <c:v>55947</c:v>
                </c:pt>
                <c:pt idx="2360">
                  <c:v>55954</c:v>
                </c:pt>
                <c:pt idx="2361">
                  <c:v>55961</c:v>
                </c:pt>
                <c:pt idx="2362">
                  <c:v>55968</c:v>
                </c:pt>
                <c:pt idx="2363">
                  <c:v>55975</c:v>
                </c:pt>
                <c:pt idx="2364">
                  <c:v>55984</c:v>
                </c:pt>
                <c:pt idx="2365">
                  <c:v>55991</c:v>
                </c:pt>
                <c:pt idx="2366">
                  <c:v>55998</c:v>
                </c:pt>
                <c:pt idx="2367">
                  <c:v>56006</c:v>
                </c:pt>
                <c:pt idx="2368">
                  <c:v>56012</c:v>
                </c:pt>
                <c:pt idx="2369">
                  <c:v>56019</c:v>
                </c:pt>
                <c:pt idx="2370">
                  <c:v>56026</c:v>
                </c:pt>
                <c:pt idx="2371">
                  <c:v>56033</c:v>
                </c:pt>
                <c:pt idx="2372">
                  <c:v>56040</c:v>
                </c:pt>
                <c:pt idx="2373">
                  <c:v>56047</c:v>
                </c:pt>
                <c:pt idx="2374">
                  <c:v>56054</c:v>
                </c:pt>
                <c:pt idx="2375">
                  <c:v>56061</c:v>
                </c:pt>
                <c:pt idx="2376">
                  <c:v>56068</c:v>
                </c:pt>
                <c:pt idx="2377">
                  <c:v>56075</c:v>
                </c:pt>
                <c:pt idx="2378">
                  <c:v>56082</c:v>
                </c:pt>
                <c:pt idx="2379">
                  <c:v>56089</c:v>
                </c:pt>
                <c:pt idx="2380">
                  <c:v>56096</c:v>
                </c:pt>
                <c:pt idx="2381">
                  <c:v>56103</c:v>
                </c:pt>
                <c:pt idx="2382">
                  <c:v>56110</c:v>
                </c:pt>
                <c:pt idx="2383">
                  <c:v>56117</c:v>
                </c:pt>
                <c:pt idx="2384">
                  <c:v>56124</c:v>
                </c:pt>
                <c:pt idx="2385">
                  <c:v>56131</c:v>
                </c:pt>
                <c:pt idx="2386">
                  <c:v>56138</c:v>
                </c:pt>
                <c:pt idx="2387">
                  <c:v>56145</c:v>
                </c:pt>
                <c:pt idx="2388">
                  <c:v>56152</c:v>
                </c:pt>
                <c:pt idx="2389">
                  <c:v>56159</c:v>
                </c:pt>
                <c:pt idx="2390">
                  <c:v>56166</c:v>
                </c:pt>
                <c:pt idx="2391">
                  <c:v>56173</c:v>
                </c:pt>
                <c:pt idx="2392">
                  <c:v>56180</c:v>
                </c:pt>
                <c:pt idx="2393">
                  <c:v>56187</c:v>
                </c:pt>
                <c:pt idx="2394">
                  <c:v>56194</c:v>
                </c:pt>
                <c:pt idx="2395">
                  <c:v>56201</c:v>
                </c:pt>
                <c:pt idx="2396">
                  <c:v>56208</c:v>
                </c:pt>
                <c:pt idx="2397">
                  <c:v>56215</c:v>
                </c:pt>
                <c:pt idx="2398">
                  <c:v>56222</c:v>
                </c:pt>
                <c:pt idx="2399">
                  <c:v>56229</c:v>
                </c:pt>
                <c:pt idx="2400">
                  <c:v>56236</c:v>
                </c:pt>
                <c:pt idx="2401">
                  <c:v>56247</c:v>
                </c:pt>
                <c:pt idx="2402">
                  <c:v>56251</c:v>
                </c:pt>
                <c:pt idx="2403">
                  <c:v>56257</c:v>
                </c:pt>
                <c:pt idx="2404">
                  <c:v>56264</c:v>
                </c:pt>
                <c:pt idx="2405">
                  <c:v>56271</c:v>
                </c:pt>
                <c:pt idx="2406">
                  <c:v>56278</c:v>
                </c:pt>
                <c:pt idx="2407">
                  <c:v>56285</c:v>
                </c:pt>
                <c:pt idx="2408">
                  <c:v>56292</c:v>
                </c:pt>
                <c:pt idx="2409">
                  <c:v>56299</c:v>
                </c:pt>
                <c:pt idx="2410">
                  <c:v>56306</c:v>
                </c:pt>
                <c:pt idx="2411">
                  <c:v>56313</c:v>
                </c:pt>
                <c:pt idx="2412">
                  <c:v>56320</c:v>
                </c:pt>
                <c:pt idx="2413">
                  <c:v>56327</c:v>
                </c:pt>
                <c:pt idx="2414">
                  <c:v>56334</c:v>
                </c:pt>
                <c:pt idx="2415">
                  <c:v>56341</c:v>
                </c:pt>
                <c:pt idx="2416">
                  <c:v>56348</c:v>
                </c:pt>
                <c:pt idx="2417">
                  <c:v>56355</c:v>
                </c:pt>
                <c:pt idx="2418">
                  <c:v>56362</c:v>
                </c:pt>
                <c:pt idx="2419">
                  <c:v>56369</c:v>
                </c:pt>
                <c:pt idx="2420">
                  <c:v>56376</c:v>
                </c:pt>
                <c:pt idx="2421">
                  <c:v>56383</c:v>
                </c:pt>
                <c:pt idx="2422">
                  <c:v>56390</c:v>
                </c:pt>
                <c:pt idx="2423">
                  <c:v>56397</c:v>
                </c:pt>
                <c:pt idx="2424">
                  <c:v>56404</c:v>
                </c:pt>
                <c:pt idx="2425">
                  <c:v>56411</c:v>
                </c:pt>
                <c:pt idx="2426">
                  <c:v>56418</c:v>
                </c:pt>
                <c:pt idx="2427">
                  <c:v>56425</c:v>
                </c:pt>
                <c:pt idx="2428">
                  <c:v>56432</c:v>
                </c:pt>
                <c:pt idx="2429">
                  <c:v>56439</c:v>
                </c:pt>
                <c:pt idx="2430">
                  <c:v>56446</c:v>
                </c:pt>
                <c:pt idx="2431">
                  <c:v>56453</c:v>
                </c:pt>
                <c:pt idx="2432">
                  <c:v>56460</c:v>
                </c:pt>
                <c:pt idx="2433">
                  <c:v>56467</c:v>
                </c:pt>
                <c:pt idx="2434">
                  <c:v>56474</c:v>
                </c:pt>
                <c:pt idx="2435">
                  <c:v>56481</c:v>
                </c:pt>
                <c:pt idx="2436">
                  <c:v>56488</c:v>
                </c:pt>
                <c:pt idx="2437">
                  <c:v>56495</c:v>
                </c:pt>
                <c:pt idx="2438">
                  <c:v>56502</c:v>
                </c:pt>
                <c:pt idx="2439">
                  <c:v>56509</c:v>
                </c:pt>
                <c:pt idx="2440">
                  <c:v>56516</c:v>
                </c:pt>
                <c:pt idx="2441">
                  <c:v>56523</c:v>
                </c:pt>
                <c:pt idx="2442">
                  <c:v>56530</c:v>
                </c:pt>
                <c:pt idx="2443">
                  <c:v>56537</c:v>
                </c:pt>
                <c:pt idx="2444">
                  <c:v>56544</c:v>
                </c:pt>
                <c:pt idx="2445">
                  <c:v>56551</c:v>
                </c:pt>
                <c:pt idx="2446">
                  <c:v>56558</c:v>
                </c:pt>
                <c:pt idx="2447">
                  <c:v>56565</c:v>
                </c:pt>
                <c:pt idx="2448">
                  <c:v>56572</c:v>
                </c:pt>
                <c:pt idx="2449">
                  <c:v>56579</c:v>
                </c:pt>
                <c:pt idx="2450">
                  <c:v>56586</c:v>
                </c:pt>
                <c:pt idx="2451">
                  <c:v>56593</c:v>
                </c:pt>
                <c:pt idx="2452">
                  <c:v>56600</c:v>
                </c:pt>
                <c:pt idx="2453">
                  <c:v>56607</c:v>
                </c:pt>
                <c:pt idx="2454">
                  <c:v>56614</c:v>
                </c:pt>
                <c:pt idx="2455">
                  <c:v>56621</c:v>
                </c:pt>
                <c:pt idx="2456">
                  <c:v>56628</c:v>
                </c:pt>
                <c:pt idx="2457">
                  <c:v>56635</c:v>
                </c:pt>
                <c:pt idx="2458">
                  <c:v>56642</c:v>
                </c:pt>
                <c:pt idx="2459">
                  <c:v>56649</c:v>
                </c:pt>
                <c:pt idx="2460">
                  <c:v>56656</c:v>
                </c:pt>
                <c:pt idx="2461">
                  <c:v>56663</c:v>
                </c:pt>
                <c:pt idx="2462">
                  <c:v>56670</c:v>
                </c:pt>
                <c:pt idx="2463">
                  <c:v>56677</c:v>
                </c:pt>
                <c:pt idx="2464">
                  <c:v>56684</c:v>
                </c:pt>
                <c:pt idx="2465">
                  <c:v>56691</c:v>
                </c:pt>
                <c:pt idx="2466">
                  <c:v>56698</c:v>
                </c:pt>
                <c:pt idx="2467">
                  <c:v>56705</c:v>
                </c:pt>
                <c:pt idx="2468">
                  <c:v>56712</c:v>
                </c:pt>
                <c:pt idx="2469">
                  <c:v>56719</c:v>
                </c:pt>
                <c:pt idx="2470">
                  <c:v>56726</c:v>
                </c:pt>
                <c:pt idx="2471">
                  <c:v>56733</c:v>
                </c:pt>
                <c:pt idx="2472">
                  <c:v>56740</c:v>
                </c:pt>
                <c:pt idx="2473">
                  <c:v>56747</c:v>
                </c:pt>
                <c:pt idx="2474">
                  <c:v>56754</c:v>
                </c:pt>
                <c:pt idx="2475">
                  <c:v>56761</c:v>
                </c:pt>
                <c:pt idx="2476">
                  <c:v>56768</c:v>
                </c:pt>
                <c:pt idx="2477">
                  <c:v>56775</c:v>
                </c:pt>
                <c:pt idx="2478">
                  <c:v>56782</c:v>
                </c:pt>
                <c:pt idx="2479">
                  <c:v>56789</c:v>
                </c:pt>
                <c:pt idx="2480">
                  <c:v>56796</c:v>
                </c:pt>
                <c:pt idx="2481">
                  <c:v>56803</c:v>
                </c:pt>
                <c:pt idx="2482">
                  <c:v>56810</c:v>
                </c:pt>
                <c:pt idx="2483">
                  <c:v>56817</c:v>
                </c:pt>
                <c:pt idx="2484">
                  <c:v>56824</c:v>
                </c:pt>
                <c:pt idx="2485">
                  <c:v>56831</c:v>
                </c:pt>
                <c:pt idx="2486">
                  <c:v>56838</c:v>
                </c:pt>
                <c:pt idx="2487">
                  <c:v>56845</c:v>
                </c:pt>
                <c:pt idx="2488">
                  <c:v>56852</c:v>
                </c:pt>
                <c:pt idx="2489">
                  <c:v>56859</c:v>
                </c:pt>
                <c:pt idx="2490">
                  <c:v>56866</c:v>
                </c:pt>
                <c:pt idx="2491">
                  <c:v>56873</c:v>
                </c:pt>
                <c:pt idx="2492">
                  <c:v>56880</c:v>
                </c:pt>
                <c:pt idx="2493">
                  <c:v>56887</c:v>
                </c:pt>
                <c:pt idx="2494">
                  <c:v>56894</c:v>
                </c:pt>
                <c:pt idx="2495">
                  <c:v>56901</c:v>
                </c:pt>
                <c:pt idx="2496">
                  <c:v>56908</c:v>
                </c:pt>
                <c:pt idx="2497">
                  <c:v>56915</c:v>
                </c:pt>
                <c:pt idx="2498">
                  <c:v>56922</c:v>
                </c:pt>
                <c:pt idx="2499">
                  <c:v>56929</c:v>
                </c:pt>
                <c:pt idx="2500">
                  <c:v>56936</c:v>
                </c:pt>
                <c:pt idx="2501">
                  <c:v>56943</c:v>
                </c:pt>
                <c:pt idx="2502">
                  <c:v>56950</c:v>
                </c:pt>
                <c:pt idx="2503">
                  <c:v>56957</c:v>
                </c:pt>
                <c:pt idx="2504">
                  <c:v>56964</c:v>
                </c:pt>
                <c:pt idx="2505">
                  <c:v>56971</c:v>
                </c:pt>
                <c:pt idx="2506">
                  <c:v>56978</c:v>
                </c:pt>
                <c:pt idx="2507">
                  <c:v>56985</c:v>
                </c:pt>
                <c:pt idx="2508">
                  <c:v>56992</c:v>
                </c:pt>
                <c:pt idx="2509">
                  <c:v>56999</c:v>
                </c:pt>
                <c:pt idx="2510">
                  <c:v>57006</c:v>
                </c:pt>
                <c:pt idx="2511">
                  <c:v>57013</c:v>
                </c:pt>
                <c:pt idx="2512">
                  <c:v>57020</c:v>
                </c:pt>
                <c:pt idx="2513">
                  <c:v>57027</c:v>
                </c:pt>
                <c:pt idx="2514">
                  <c:v>57034</c:v>
                </c:pt>
                <c:pt idx="2515">
                  <c:v>57041</c:v>
                </c:pt>
                <c:pt idx="2516">
                  <c:v>57048</c:v>
                </c:pt>
                <c:pt idx="2517">
                  <c:v>57055</c:v>
                </c:pt>
                <c:pt idx="2518">
                  <c:v>57062</c:v>
                </c:pt>
                <c:pt idx="2519">
                  <c:v>57069</c:v>
                </c:pt>
                <c:pt idx="2520">
                  <c:v>57076</c:v>
                </c:pt>
                <c:pt idx="2521">
                  <c:v>57083</c:v>
                </c:pt>
                <c:pt idx="2522">
                  <c:v>57090</c:v>
                </c:pt>
                <c:pt idx="2523">
                  <c:v>57097</c:v>
                </c:pt>
                <c:pt idx="2524">
                  <c:v>57104</c:v>
                </c:pt>
                <c:pt idx="2525">
                  <c:v>57111</c:v>
                </c:pt>
                <c:pt idx="2526">
                  <c:v>57118</c:v>
                </c:pt>
                <c:pt idx="2527">
                  <c:v>57125</c:v>
                </c:pt>
                <c:pt idx="2528">
                  <c:v>57132</c:v>
                </c:pt>
                <c:pt idx="2529">
                  <c:v>57139</c:v>
                </c:pt>
                <c:pt idx="2530">
                  <c:v>57146</c:v>
                </c:pt>
                <c:pt idx="2531">
                  <c:v>57153</c:v>
                </c:pt>
                <c:pt idx="2532">
                  <c:v>57160</c:v>
                </c:pt>
                <c:pt idx="2533">
                  <c:v>57167</c:v>
                </c:pt>
                <c:pt idx="2534">
                  <c:v>57174</c:v>
                </c:pt>
                <c:pt idx="2535">
                  <c:v>57181</c:v>
                </c:pt>
                <c:pt idx="2536">
                  <c:v>57188</c:v>
                </c:pt>
                <c:pt idx="2537">
                  <c:v>57195</c:v>
                </c:pt>
                <c:pt idx="2538">
                  <c:v>57202</c:v>
                </c:pt>
                <c:pt idx="2539">
                  <c:v>57209</c:v>
                </c:pt>
                <c:pt idx="2540">
                  <c:v>57216</c:v>
                </c:pt>
                <c:pt idx="2541">
                  <c:v>57223</c:v>
                </c:pt>
                <c:pt idx="2542">
                  <c:v>57230</c:v>
                </c:pt>
                <c:pt idx="2543">
                  <c:v>57237</c:v>
                </c:pt>
                <c:pt idx="2544">
                  <c:v>57244</c:v>
                </c:pt>
                <c:pt idx="2545">
                  <c:v>57251</c:v>
                </c:pt>
                <c:pt idx="2546">
                  <c:v>57258</c:v>
                </c:pt>
                <c:pt idx="2547">
                  <c:v>57265</c:v>
                </c:pt>
                <c:pt idx="2548">
                  <c:v>57272</c:v>
                </c:pt>
                <c:pt idx="2549">
                  <c:v>57279</c:v>
                </c:pt>
                <c:pt idx="2550">
                  <c:v>57286</c:v>
                </c:pt>
                <c:pt idx="2551">
                  <c:v>57293</c:v>
                </c:pt>
                <c:pt idx="2552">
                  <c:v>57300</c:v>
                </c:pt>
                <c:pt idx="2553">
                  <c:v>57307</c:v>
                </c:pt>
                <c:pt idx="2554">
                  <c:v>57314</c:v>
                </c:pt>
                <c:pt idx="2555">
                  <c:v>57321</c:v>
                </c:pt>
                <c:pt idx="2556">
                  <c:v>57328</c:v>
                </c:pt>
                <c:pt idx="2557">
                  <c:v>57335</c:v>
                </c:pt>
                <c:pt idx="2558">
                  <c:v>57343</c:v>
                </c:pt>
                <c:pt idx="2559">
                  <c:v>57350</c:v>
                </c:pt>
                <c:pt idx="2560">
                  <c:v>57357</c:v>
                </c:pt>
                <c:pt idx="2561">
                  <c:v>57364</c:v>
                </c:pt>
                <c:pt idx="2562">
                  <c:v>57371</c:v>
                </c:pt>
                <c:pt idx="2563">
                  <c:v>57378</c:v>
                </c:pt>
                <c:pt idx="2564">
                  <c:v>57385</c:v>
                </c:pt>
                <c:pt idx="2565">
                  <c:v>57392</c:v>
                </c:pt>
                <c:pt idx="2566">
                  <c:v>57399</c:v>
                </c:pt>
                <c:pt idx="2567">
                  <c:v>57406</c:v>
                </c:pt>
                <c:pt idx="2568">
                  <c:v>57413</c:v>
                </c:pt>
                <c:pt idx="2569">
                  <c:v>57420</c:v>
                </c:pt>
                <c:pt idx="2570">
                  <c:v>57427</c:v>
                </c:pt>
                <c:pt idx="2571">
                  <c:v>57434</c:v>
                </c:pt>
                <c:pt idx="2572">
                  <c:v>57441</c:v>
                </c:pt>
                <c:pt idx="2573">
                  <c:v>57448</c:v>
                </c:pt>
                <c:pt idx="2574">
                  <c:v>57459</c:v>
                </c:pt>
                <c:pt idx="2575">
                  <c:v>57462</c:v>
                </c:pt>
                <c:pt idx="2576">
                  <c:v>57469</c:v>
                </c:pt>
                <c:pt idx="2577">
                  <c:v>57476</c:v>
                </c:pt>
                <c:pt idx="2578">
                  <c:v>57483</c:v>
                </c:pt>
                <c:pt idx="2579">
                  <c:v>57490</c:v>
                </c:pt>
                <c:pt idx="2580">
                  <c:v>57497</c:v>
                </c:pt>
                <c:pt idx="2581">
                  <c:v>57504</c:v>
                </c:pt>
                <c:pt idx="2582">
                  <c:v>57511</c:v>
                </c:pt>
                <c:pt idx="2583">
                  <c:v>57518</c:v>
                </c:pt>
                <c:pt idx="2584">
                  <c:v>57525</c:v>
                </c:pt>
                <c:pt idx="2585">
                  <c:v>57532</c:v>
                </c:pt>
                <c:pt idx="2586">
                  <c:v>57539</c:v>
                </c:pt>
                <c:pt idx="2587">
                  <c:v>57546</c:v>
                </c:pt>
                <c:pt idx="2588">
                  <c:v>57553</c:v>
                </c:pt>
                <c:pt idx="2589">
                  <c:v>57560</c:v>
                </c:pt>
                <c:pt idx="2590">
                  <c:v>57567</c:v>
                </c:pt>
                <c:pt idx="2591">
                  <c:v>57574</c:v>
                </c:pt>
                <c:pt idx="2592">
                  <c:v>57581</c:v>
                </c:pt>
                <c:pt idx="2593">
                  <c:v>57588</c:v>
                </c:pt>
                <c:pt idx="2594">
                  <c:v>57595</c:v>
                </c:pt>
                <c:pt idx="2595">
                  <c:v>57602</c:v>
                </c:pt>
                <c:pt idx="2596">
                  <c:v>57609</c:v>
                </c:pt>
                <c:pt idx="2597">
                  <c:v>57616</c:v>
                </c:pt>
                <c:pt idx="2598">
                  <c:v>57623</c:v>
                </c:pt>
                <c:pt idx="2599">
                  <c:v>57630</c:v>
                </c:pt>
                <c:pt idx="2600">
                  <c:v>57637</c:v>
                </c:pt>
                <c:pt idx="2601">
                  <c:v>57644</c:v>
                </c:pt>
                <c:pt idx="2602">
                  <c:v>57651</c:v>
                </c:pt>
                <c:pt idx="2603">
                  <c:v>57658</c:v>
                </c:pt>
                <c:pt idx="2604">
                  <c:v>57665</c:v>
                </c:pt>
                <c:pt idx="2605">
                  <c:v>57672</c:v>
                </c:pt>
                <c:pt idx="2606">
                  <c:v>57679</c:v>
                </c:pt>
                <c:pt idx="2607">
                  <c:v>57686</c:v>
                </c:pt>
                <c:pt idx="2608">
                  <c:v>57693</c:v>
                </c:pt>
                <c:pt idx="2609">
                  <c:v>57700</c:v>
                </c:pt>
                <c:pt idx="2610">
                  <c:v>57710</c:v>
                </c:pt>
                <c:pt idx="2611">
                  <c:v>57717</c:v>
                </c:pt>
                <c:pt idx="2612">
                  <c:v>57724</c:v>
                </c:pt>
                <c:pt idx="2613">
                  <c:v>57731</c:v>
                </c:pt>
                <c:pt idx="2614">
                  <c:v>57738</c:v>
                </c:pt>
                <c:pt idx="2615">
                  <c:v>57745</c:v>
                </c:pt>
                <c:pt idx="2616">
                  <c:v>57752</c:v>
                </c:pt>
                <c:pt idx="2617">
                  <c:v>57759</c:v>
                </c:pt>
                <c:pt idx="2618">
                  <c:v>57766</c:v>
                </c:pt>
                <c:pt idx="2619">
                  <c:v>57773</c:v>
                </c:pt>
                <c:pt idx="2620">
                  <c:v>57780</c:v>
                </c:pt>
                <c:pt idx="2621">
                  <c:v>57787</c:v>
                </c:pt>
                <c:pt idx="2622">
                  <c:v>57794</c:v>
                </c:pt>
                <c:pt idx="2623">
                  <c:v>57801</c:v>
                </c:pt>
                <c:pt idx="2624">
                  <c:v>57808</c:v>
                </c:pt>
                <c:pt idx="2625">
                  <c:v>57817</c:v>
                </c:pt>
                <c:pt idx="2626">
                  <c:v>57822</c:v>
                </c:pt>
                <c:pt idx="2627">
                  <c:v>57829</c:v>
                </c:pt>
                <c:pt idx="2628">
                  <c:v>57836</c:v>
                </c:pt>
                <c:pt idx="2629">
                  <c:v>57843</c:v>
                </c:pt>
                <c:pt idx="2630">
                  <c:v>57850</c:v>
                </c:pt>
                <c:pt idx="2631">
                  <c:v>57857</c:v>
                </c:pt>
                <c:pt idx="2632">
                  <c:v>57864</c:v>
                </c:pt>
                <c:pt idx="2633">
                  <c:v>57871</c:v>
                </c:pt>
                <c:pt idx="2634">
                  <c:v>57878</c:v>
                </c:pt>
                <c:pt idx="2635">
                  <c:v>57885</c:v>
                </c:pt>
                <c:pt idx="2636">
                  <c:v>57892</c:v>
                </c:pt>
                <c:pt idx="2637">
                  <c:v>57899</c:v>
                </c:pt>
                <c:pt idx="2638">
                  <c:v>57906</c:v>
                </c:pt>
                <c:pt idx="2639">
                  <c:v>57913</c:v>
                </c:pt>
                <c:pt idx="2640">
                  <c:v>57920</c:v>
                </c:pt>
                <c:pt idx="2641">
                  <c:v>57927</c:v>
                </c:pt>
                <c:pt idx="2642">
                  <c:v>57934</c:v>
                </c:pt>
                <c:pt idx="2643">
                  <c:v>57941</c:v>
                </c:pt>
                <c:pt idx="2644">
                  <c:v>57948</c:v>
                </c:pt>
                <c:pt idx="2645">
                  <c:v>57955</c:v>
                </c:pt>
                <c:pt idx="2646">
                  <c:v>57962</c:v>
                </c:pt>
                <c:pt idx="2647">
                  <c:v>57969</c:v>
                </c:pt>
                <c:pt idx="2648">
                  <c:v>57976</c:v>
                </c:pt>
                <c:pt idx="2649">
                  <c:v>57983</c:v>
                </c:pt>
                <c:pt idx="2650">
                  <c:v>57990</c:v>
                </c:pt>
                <c:pt idx="2651">
                  <c:v>57997</c:v>
                </c:pt>
                <c:pt idx="2652">
                  <c:v>58004</c:v>
                </c:pt>
                <c:pt idx="2653">
                  <c:v>58011</c:v>
                </c:pt>
                <c:pt idx="2654">
                  <c:v>58018</c:v>
                </c:pt>
                <c:pt idx="2655">
                  <c:v>58025</c:v>
                </c:pt>
                <c:pt idx="2656">
                  <c:v>58032</c:v>
                </c:pt>
                <c:pt idx="2657">
                  <c:v>58039</c:v>
                </c:pt>
                <c:pt idx="2658">
                  <c:v>58046</c:v>
                </c:pt>
                <c:pt idx="2659">
                  <c:v>58053</c:v>
                </c:pt>
                <c:pt idx="2660">
                  <c:v>58060</c:v>
                </c:pt>
                <c:pt idx="2661">
                  <c:v>58067</c:v>
                </c:pt>
                <c:pt idx="2662">
                  <c:v>58075</c:v>
                </c:pt>
                <c:pt idx="2663">
                  <c:v>58082</c:v>
                </c:pt>
                <c:pt idx="2664">
                  <c:v>58089</c:v>
                </c:pt>
                <c:pt idx="2665">
                  <c:v>58096</c:v>
                </c:pt>
                <c:pt idx="2666">
                  <c:v>58103</c:v>
                </c:pt>
                <c:pt idx="2667">
                  <c:v>58110</c:v>
                </c:pt>
                <c:pt idx="2668">
                  <c:v>58117</c:v>
                </c:pt>
                <c:pt idx="2669">
                  <c:v>58124</c:v>
                </c:pt>
                <c:pt idx="2670">
                  <c:v>58131</c:v>
                </c:pt>
                <c:pt idx="2671">
                  <c:v>58138</c:v>
                </c:pt>
                <c:pt idx="2672">
                  <c:v>58145</c:v>
                </c:pt>
                <c:pt idx="2673">
                  <c:v>58152</c:v>
                </c:pt>
                <c:pt idx="2674">
                  <c:v>58159</c:v>
                </c:pt>
                <c:pt idx="2675">
                  <c:v>58168</c:v>
                </c:pt>
                <c:pt idx="2676">
                  <c:v>58175</c:v>
                </c:pt>
                <c:pt idx="2677">
                  <c:v>58182</c:v>
                </c:pt>
                <c:pt idx="2678">
                  <c:v>58189</c:v>
                </c:pt>
                <c:pt idx="2679">
                  <c:v>58197</c:v>
                </c:pt>
                <c:pt idx="2680">
                  <c:v>58203</c:v>
                </c:pt>
                <c:pt idx="2681">
                  <c:v>58210</c:v>
                </c:pt>
                <c:pt idx="2682">
                  <c:v>58217</c:v>
                </c:pt>
                <c:pt idx="2683">
                  <c:v>58224</c:v>
                </c:pt>
                <c:pt idx="2684">
                  <c:v>58231</c:v>
                </c:pt>
                <c:pt idx="2685">
                  <c:v>58238</c:v>
                </c:pt>
                <c:pt idx="2686">
                  <c:v>58245</c:v>
                </c:pt>
                <c:pt idx="2687">
                  <c:v>58252</c:v>
                </c:pt>
                <c:pt idx="2688">
                  <c:v>58259</c:v>
                </c:pt>
                <c:pt idx="2689">
                  <c:v>58266</c:v>
                </c:pt>
                <c:pt idx="2690">
                  <c:v>58273</c:v>
                </c:pt>
                <c:pt idx="2691">
                  <c:v>58280</c:v>
                </c:pt>
                <c:pt idx="2692">
                  <c:v>58287</c:v>
                </c:pt>
                <c:pt idx="2693">
                  <c:v>58294</c:v>
                </c:pt>
                <c:pt idx="2694">
                  <c:v>58301</c:v>
                </c:pt>
                <c:pt idx="2695">
                  <c:v>58308</c:v>
                </c:pt>
                <c:pt idx="2696">
                  <c:v>58315</c:v>
                </c:pt>
                <c:pt idx="2697">
                  <c:v>58322</c:v>
                </c:pt>
                <c:pt idx="2698">
                  <c:v>58329</c:v>
                </c:pt>
                <c:pt idx="2699">
                  <c:v>58336</c:v>
                </c:pt>
                <c:pt idx="2700">
                  <c:v>58343</c:v>
                </c:pt>
                <c:pt idx="2701">
                  <c:v>58350</c:v>
                </c:pt>
                <c:pt idx="2702">
                  <c:v>58357</c:v>
                </c:pt>
                <c:pt idx="2703">
                  <c:v>58364</c:v>
                </c:pt>
                <c:pt idx="2704">
                  <c:v>58371</c:v>
                </c:pt>
                <c:pt idx="2705">
                  <c:v>58378</c:v>
                </c:pt>
                <c:pt idx="2706">
                  <c:v>58385</c:v>
                </c:pt>
                <c:pt idx="2707">
                  <c:v>58392</c:v>
                </c:pt>
                <c:pt idx="2708">
                  <c:v>58399</c:v>
                </c:pt>
                <c:pt idx="2709">
                  <c:v>58406</c:v>
                </c:pt>
                <c:pt idx="2710">
                  <c:v>58413</c:v>
                </c:pt>
                <c:pt idx="2711">
                  <c:v>58420</c:v>
                </c:pt>
                <c:pt idx="2712">
                  <c:v>58427</c:v>
                </c:pt>
                <c:pt idx="2713">
                  <c:v>58438</c:v>
                </c:pt>
                <c:pt idx="2714">
                  <c:v>58442</c:v>
                </c:pt>
                <c:pt idx="2715">
                  <c:v>58448</c:v>
                </c:pt>
                <c:pt idx="2716">
                  <c:v>58455</c:v>
                </c:pt>
                <c:pt idx="2717">
                  <c:v>58462</c:v>
                </c:pt>
                <c:pt idx="2718">
                  <c:v>58469</c:v>
                </c:pt>
                <c:pt idx="2719">
                  <c:v>58476</c:v>
                </c:pt>
                <c:pt idx="2720">
                  <c:v>58483</c:v>
                </c:pt>
                <c:pt idx="2721">
                  <c:v>58490</c:v>
                </c:pt>
                <c:pt idx="2722">
                  <c:v>58497</c:v>
                </c:pt>
                <c:pt idx="2723">
                  <c:v>58504</c:v>
                </c:pt>
                <c:pt idx="2724">
                  <c:v>58511</c:v>
                </c:pt>
                <c:pt idx="2725">
                  <c:v>58518</c:v>
                </c:pt>
                <c:pt idx="2726">
                  <c:v>58525</c:v>
                </c:pt>
                <c:pt idx="2727">
                  <c:v>58532</c:v>
                </c:pt>
                <c:pt idx="2728">
                  <c:v>58539</c:v>
                </c:pt>
                <c:pt idx="2729">
                  <c:v>58546</c:v>
                </c:pt>
                <c:pt idx="2730">
                  <c:v>58553</c:v>
                </c:pt>
                <c:pt idx="2731">
                  <c:v>58560</c:v>
                </c:pt>
                <c:pt idx="2732">
                  <c:v>58567</c:v>
                </c:pt>
                <c:pt idx="2733">
                  <c:v>58574</c:v>
                </c:pt>
                <c:pt idx="2734">
                  <c:v>58581</c:v>
                </c:pt>
                <c:pt idx="2735">
                  <c:v>58588</c:v>
                </c:pt>
                <c:pt idx="2736">
                  <c:v>58595</c:v>
                </c:pt>
                <c:pt idx="2737">
                  <c:v>58602</c:v>
                </c:pt>
                <c:pt idx="2738">
                  <c:v>58609</c:v>
                </c:pt>
                <c:pt idx="2739">
                  <c:v>58616</c:v>
                </c:pt>
                <c:pt idx="2740">
                  <c:v>58623</c:v>
                </c:pt>
                <c:pt idx="2741">
                  <c:v>58630</c:v>
                </c:pt>
                <c:pt idx="2742">
                  <c:v>58637</c:v>
                </c:pt>
                <c:pt idx="2743">
                  <c:v>58644</c:v>
                </c:pt>
                <c:pt idx="2744">
                  <c:v>58651</c:v>
                </c:pt>
                <c:pt idx="2745">
                  <c:v>58658</c:v>
                </c:pt>
                <c:pt idx="2746">
                  <c:v>58665</c:v>
                </c:pt>
                <c:pt idx="2747">
                  <c:v>58672</c:v>
                </c:pt>
                <c:pt idx="2748">
                  <c:v>58679</c:v>
                </c:pt>
                <c:pt idx="2749">
                  <c:v>58686</c:v>
                </c:pt>
                <c:pt idx="2750">
                  <c:v>58693</c:v>
                </c:pt>
                <c:pt idx="2751">
                  <c:v>58700</c:v>
                </c:pt>
                <c:pt idx="2752">
                  <c:v>58707</c:v>
                </c:pt>
                <c:pt idx="2753">
                  <c:v>58714</c:v>
                </c:pt>
                <c:pt idx="2754">
                  <c:v>58721</c:v>
                </c:pt>
                <c:pt idx="2755">
                  <c:v>58728</c:v>
                </c:pt>
                <c:pt idx="2756">
                  <c:v>58735</c:v>
                </c:pt>
                <c:pt idx="2757">
                  <c:v>58742</c:v>
                </c:pt>
                <c:pt idx="2758">
                  <c:v>58749</c:v>
                </c:pt>
                <c:pt idx="2759">
                  <c:v>58756</c:v>
                </c:pt>
                <c:pt idx="2760">
                  <c:v>58763</c:v>
                </c:pt>
                <c:pt idx="2761">
                  <c:v>58770</c:v>
                </c:pt>
                <c:pt idx="2762">
                  <c:v>58777</c:v>
                </c:pt>
                <c:pt idx="2763">
                  <c:v>58784</c:v>
                </c:pt>
                <c:pt idx="2764">
                  <c:v>58791</c:v>
                </c:pt>
                <c:pt idx="2765">
                  <c:v>58798</c:v>
                </c:pt>
                <c:pt idx="2766">
                  <c:v>58805</c:v>
                </c:pt>
                <c:pt idx="2767">
                  <c:v>58812</c:v>
                </c:pt>
                <c:pt idx="2768">
                  <c:v>58819</c:v>
                </c:pt>
                <c:pt idx="2769">
                  <c:v>58826</c:v>
                </c:pt>
                <c:pt idx="2770">
                  <c:v>58833</c:v>
                </c:pt>
                <c:pt idx="2771">
                  <c:v>58840</c:v>
                </c:pt>
                <c:pt idx="2772">
                  <c:v>58847</c:v>
                </c:pt>
                <c:pt idx="2773">
                  <c:v>58854</c:v>
                </c:pt>
                <c:pt idx="2774">
                  <c:v>58861</c:v>
                </c:pt>
                <c:pt idx="2775">
                  <c:v>58868</c:v>
                </c:pt>
                <c:pt idx="2776">
                  <c:v>58875</c:v>
                </c:pt>
                <c:pt idx="2777">
                  <c:v>58882</c:v>
                </c:pt>
                <c:pt idx="2778">
                  <c:v>58889</c:v>
                </c:pt>
                <c:pt idx="2779">
                  <c:v>58896</c:v>
                </c:pt>
                <c:pt idx="2780">
                  <c:v>58903</c:v>
                </c:pt>
                <c:pt idx="2781">
                  <c:v>58910</c:v>
                </c:pt>
                <c:pt idx="2782">
                  <c:v>58917</c:v>
                </c:pt>
                <c:pt idx="2783">
                  <c:v>58924</c:v>
                </c:pt>
                <c:pt idx="2784">
                  <c:v>58931</c:v>
                </c:pt>
                <c:pt idx="2785">
                  <c:v>58938</c:v>
                </c:pt>
                <c:pt idx="2786">
                  <c:v>58945</c:v>
                </c:pt>
                <c:pt idx="2787">
                  <c:v>58952</c:v>
                </c:pt>
                <c:pt idx="2788">
                  <c:v>58959</c:v>
                </c:pt>
                <c:pt idx="2789">
                  <c:v>58966</c:v>
                </c:pt>
                <c:pt idx="2790">
                  <c:v>58973</c:v>
                </c:pt>
                <c:pt idx="2791">
                  <c:v>58980</c:v>
                </c:pt>
                <c:pt idx="2792">
                  <c:v>58987</c:v>
                </c:pt>
                <c:pt idx="2793">
                  <c:v>58994</c:v>
                </c:pt>
                <c:pt idx="2794">
                  <c:v>59001</c:v>
                </c:pt>
                <c:pt idx="2795">
                  <c:v>59008</c:v>
                </c:pt>
                <c:pt idx="2796">
                  <c:v>59015</c:v>
                </c:pt>
                <c:pt idx="2797">
                  <c:v>59022</c:v>
                </c:pt>
                <c:pt idx="2798">
                  <c:v>59029</c:v>
                </c:pt>
                <c:pt idx="2799">
                  <c:v>59036</c:v>
                </c:pt>
                <c:pt idx="2800">
                  <c:v>59043</c:v>
                </c:pt>
                <c:pt idx="2801">
                  <c:v>59050</c:v>
                </c:pt>
                <c:pt idx="2802">
                  <c:v>59057</c:v>
                </c:pt>
                <c:pt idx="2803">
                  <c:v>59064</c:v>
                </c:pt>
                <c:pt idx="2804">
                  <c:v>59071</c:v>
                </c:pt>
                <c:pt idx="2805">
                  <c:v>59078</c:v>
                </c:pt>
                <c:pt idx="2806">
                  <c:v>59085</c:v>
                </c:pt>
                <c:pt idx="2807">
                  <c:v>59092</c:v>
                </c:pt>
                <c:pt idx="2808">
                  <c:v>59099</c:v>
                </c:pt>
                <c:pt idx="2809">
                  <c:v>59106</c:v>
                </c:pt>
                <c:pt idx="2810">
                  <c:v>59113</c:v>
                </c:pt>
                <c:pt idx="2811">
                  <c:v>59120</c:v>
                </c:pt>
                <c:pt idx="2812">
                  <c:v>59127</c:v>
                </c:pt>
                <c:pt idx="2813">
                  <c:v>59134</c:v>
                </c:pt>
                <c:pt idx="2814">
                  <c:v>59141</c:v>
                </c:pt>
                <c:pt idx="2815">
                  <c:v>59148</c:v>
                </c:pt>
                <c:pt idx="2816">
                  <c:v>59155</c:v>
                </c:pt>
                <c:pt idx="2817">
                  <c:v>59162</c:v>
                </c:pt>
                <c:pt idx="2818">
                  <c:v>59169</c:v>
                </c:pt>
                <c:pt idx="2819">
                  <c:v>59176</c:v>
                </c:pt>
                <c:pt idx="2820">
                  <c:v>59183</c:v>
                </c:pt>
                <c:pt idx="2821">
                  <c:v>59190</c:v>
                </c:pt>
                <c:pt idx="2822">
                  <c:v>59197</c:v>
                </c:pt>
                <c:pt idx="2823">
                  <c:v>59204</c:v>
                </c:pt>
                <c:pt idx="2824">
                  <c:v>59211</c:v>
                </c:pt>
                <c:pt idx="2825">
                  <c:v>59218</c:v>
                </c:pt>
                <c:pt idx="2826">
                  <c:v>59225</c:v>
                </c:pt>
                <c:pt idx="2827">
                  <c:v>59232</c:v>
                </c:pt>
                <c:pt idx="2828">
                  <c:v>59239</c:v>
                </c:pt>
                <c:pt idx="2829">
                  <c:v>59246</c:v>
                </c:pt>
                <c:pt idx="2830">
                  <c:v>59253</c:v>
                </c:pt>
                <c:pt idx="2831">
                  <c:v>59260</c:v>
                </c:pt>
                <c:pt idx="2832">
                  <c:v>59267</c:v>
                </c:pt>
                <c:pt idx="2833">
                  <c:v>59274</c:v>
                </c:pt>
                <c:pt idx="2834">
                  <c:v>59281</c:v>
                </c:pt>
                <c:pt idx="2835">
                  <c:v>59288</c:v>
                </c:pt>
                <c:pt idx="2836">
                  <c:v>59295</c:v>
                </c:pt>
                <c:pt idx="2837">
                  <c:v>59302</c:v>
                </c:pt>
                <c:pt idx="2838">
                  <c:v>59309</c:v>
                </c:pt>
                <c:pt idx="2839">
                  <c:v>59316</c:v>
                </c:pt>
                <c:pt idx="2840">
                  <c:v>59323</c:v>
                </c:pt>
                <c:pt idx="2841">
                  <c:v>59330</c:v>
                </c:pt>
                <c:pt idx="2842">
                  <c:v>59337</c:v>
                </c:pt>
                <c:pt idx="2843">
                  <c:v>59344</c:v>
                </c:pt>
                <c:pt idx="2844">
                  <c:v>59351</c:v>
                </c:pt>
                <c:pt idx="2845">
                  <c:v>59358</c:v>
                </c:pt>
                <c:pt idx="2846">
                  <c:v>59365</c:v>
                </c:pt>
                <c:pt idx="2847">
                  <c:v>59372</c:v>
                </c:pt>
                <c:pt idx="2848">
                  <c:v>59379</c:v>
                </c:pt>
                <c:pt idx="2849">
                  <c:v>59386</c:v>
                </c:pt>
                <c:pt idx="2850">
                  <c:v>59393</c:v>
                </c:pt>
                <c:pt idx="2851">
                  <c:v>59400</c:v>
                </c:pt>
                <c:pt idx="2852">
                  <c:v>59407</c:v>
                </c:pt>
                <c:pt idx="2853">
                  <c:v>59414</c:v>
                </c:pt>
                <c:pt idx="2854">
                  <c:v>59421</c:v>
                </c:pt>
                <c:pt idx="2855">
                  <c:v>59428</c:v>
                </c:pt>
                <c:pt idx="2856">
                  <c:v>59435</c:v>
                </c:pt>
                <c:pt idx="2857">
                  <c:v>59442</c:v>
                </c:pt>
                <c:pt idx="2858">
                  <c:v>59449</c:v>
                </c:pt>
                <c:pt idx="2859">
                  <c:v>59456</c:v>
                </c:pt>
                <c:pt idx="2860">
                  <c:v>59463</c:v>
                </c:pt>
                <c:pt idx="2861">
                  <c:v>59470</c:v>
                </c:pt>
                <c:pt idx="2862">
                  <c:v>59477</c:v>
                </c:pt>
                <c:pt idx="2863">
                  <c:v>59484</c:v>
                </c:pt>
                <c:pt idx="2864">
                  <c:v>59491</c:v>
                </c:pt>
                <c:pt idx="2865">
                  <c:v>59498</c:v>
                </c:pt>
                <c:pt idx="2866">
                  <c:v>59505</c:v>
                </c:pt>
                <c:pt idx="2867">
                  <c:v>59512</c:v>
                </c:pt>
                <c:pt idx="2868">
                  <c:v>59519</c:v>
                </c:pt>
                <c:pt idx="2869">
                  <c:v>59526</c:v>
                </c:pt>
                <c:pt idx="2870">
                  <c:v>59534</c:v>
                </c:pt>
                <c:pt idx="2871">
                  <c:v>59541</c:v>
                </c:pt>
                <c:pt idx="2872">
                  <c:v>59548</c:v>
                </c:pt>
                <c:pt idx="2873">
                  <c:v>59555</c:v>
                </c:pt>
                <c:pt idx="2874">
                  <c:v>59562</c:v>
                </c:pt>
                <c:pt idx="2875">
                  <c:v>59569</c:v>
                </c:pt>
                <c:pt idx="2876">
                  <c:v>59576</c:v>
                </c:pt>
                <c:pt idx="2877">
                  <c:v>59583</c:v>
                </c:pt>
                <c:pt idx="2878">
                  <c:v>59590</c:v>
                </c:pt>
                <c:pt idx="2879">
                  <c:v>59597</c:v>
                </c:pt>
                <c:pt idx="2880">
                  <c:v>59604</c:v>
                </c:pt>
                <c:pt idx="2881">
                  <c:v>59611</c:v>
                </c:pt>
                <c:pt idx="2882">
                  <c:v>59618</c:v>
                </c:pt>
                <c:pt idx="2883">
                  <c:v>59625</c:v>
                </c:pt>
                <c:pt idx="2884">
                  <c:v>59632</c:v>
                </c:pt>
                <c:pt idx="2885">
                  <c:v>59643</c:v>
                </c:pt>
                <c:pt idx="2886">
                  <c:v>59646</c:v>
                </c:pt>
                <c:pt idx="2887">
                  <c:v>59653</c:v>
                </c:pt>
                <c:pt idx="2888">
                  <c:v>59660</c:v>
                </c:pt>
                <c:pt idx="2889">
                  <c:v>59667</c:v>
                </c:pt>
                <c:pt idx="2890">
                  <c:v>59674</c:v>
                </c:pt>
                <c:pt idx="2891">
                  <c:v>59681</c:v>
                </c:pt>
                <c:pt idx="2892">
                  <c:v>59688</c:v>
                </c:pt>
                <c:pt idx="2893">
                  <c:v>59695</c:v>
                </c:pt>
                <c:pt idx="2894">
                  <c:v>59702</c:v>
                </c:pt>
                <c:pt idx="2895">
                  <c:v>59709</c:v>
                </c:pt>
                <c:pt idx="2896">
                  <c:v>59716</c:v>
                </c:pt>
                <c:pt idx="2897">
                  <c:v>59723</c:v>
                </c:pt>
                <c:pt idx="2898">
                  <c:v>59730</c:v>
                </c:pt>
                <c:pt idx="2899">
                  <c:v>59737</c:v>
                </c:pt>
                <c:pt idx="2900">
                  <c:v>59744</c:v>
                </c:pt>
                <c:pt idx="2901">
                  <c:v>59751</c:v>
                </c:pt>
                <c:pt idx="2902">
                  <c:v>59758</c:v>
                </c:pt>
                <c:pt idx="2903">
                  <c:v>59765</c:v>
                </c:pt>
                <c:pt idx="2904">
                  <c:v>59772</c:v>
                </c:pt>
                <c:pt idx="2905">
                  <c:v>59779</c:v>
                </c:pt>
                <c:pt idx="2906">
                  <c:v>59786</c:v>
                </c:pt>
                <c:pt idx="2907">
                  <c:v>59793</c:v>
                </c:pt>
                <c:pt idx="2908">
                  <c:v>59800</c:v>
                </c:pt>
                <c:pt idx="2909">
                  <c:v>59807</c:v>
                </c:pt>
                <c:pt idx="2910">
                  <c:v>59814</c:v>
                </c:pt>
                <c:pt idx="2911">
                  <c:v>59821</c:v>
                </c:pt>
                <c:pt idx="2912">
                  <c:v>59828</c:v>
                </c:pt>
                <c:pt idx="2913">
                  <c:v>59835</c:v>
                </c:pt>
                <c:pt idx="2914">
                  <c:v>59842</c:v>
                </c:pt>
                <c:pt idx="2915">
                  <c:v>59849</c:v>
                </c:pt>
                <c:pt idx="2916">
                  <c:v>59856</c:v>
                </c:pt>
                <c:pt idx="2917">
                  <c:v>59863</c:v>
                </c:pt>
                <c:pt idx="2918">
                  <c:v>59870</c:v>
                </c:pt>
                <c:pt idx="2919">
                  <c:v>59877</c:v>
                </c:pt>
                <c:pt idx="2920">
                  <c:v>59884</c:v>
                </c:pt>
                <c:pt idx="2921">
                  <c:v>59891</c:v>
                </c:pt>
                <c:pt idx="2922">
                  <c:v>59901</c:v>
                </c:pt>
                <c:pt idx="2923">
                  <c:v>59908</c:v>
                </c:pt>
                <c:pt idx="2924">
                  <c:v>59915</c:v>
                </c:pt>
                <c:pt idx="2925">
                  <c:v>59922</c:v>
                </c:pt>
                <c:pt idx="2926">
                  <c:v>59929</c:v>
                </c:pt>
                <c:pt idx="2927">
                  <c:v>59936</c:v>
                </c:pt>
                <c:pt idx="2928">
                  <c:v>59943</c:v>
                </c:pt>
                <c:pt idx="2929">
                  <c:v>59950</c:v>
                </c:pt>
                <c:pt idx="2930">
                  <c:v>59957</c:v>
                </c:pt>
                <c:pt idx="2931">
                  <c:v>59964</c:v>
                </c:pt>
                <c:pt idx="2932">
                  <c:v>59971</c:v>
                </c:pt>
                <c:pt idx="2933">
                  <c:v>59978</c:v>
                </c:pt>
                <c:pt idx="2934">
                  <c:v>59985</c:v>
                </c:pt>
                <c:pt idx="2935">
                  <c:v>59992</c:v>
                </c:pt>
                <c:pt idx="2936">
                  <c:v>60001</c:v>
                </c:pt>
                <c:pt idx="2937">
                  <c:v>60006</c:v>
                </c:pt>
                <c:pt idx="2938">
                  <c:v>60013</c:v>
                </c:pt>
                <c:pt idx="2939">
                  <c:v>60020</c:v>
                </c:pt>
                <c:pt idx="2940">
                  <c:v>60028</c:v>
                </c:pt>
                <c:pt idx="2941">
                  <c:v>60035</c:v>
                </c:pt>
                <c:pt idx="2942">
                  <c:v>60042</c:v>
                </c:pt>
                <c:pt idx="2943">
                  <c:v>60049</c:v>
                </c:pt>
                <c:pt idx="2944">
                  <c:v>60056</c:v>
                </c:pt>
                <c:pt idx="2945">
                  <c:v>60063</c:v>
                </c:pt>
                <c:pt idx="2946">
                  <c:v>60070</c:v>
                </c:pt>
                <c:pt idx="2947">
                  <c:v>60077</c:v>
                </c:pt>
                <c:pt idx="2948">
                  <c:v>60084</c:v>
                </c:pt>
                <c:pt idx="2949">
                  <c:v>60091</c:v>
                </c:pt>
                <c:pt idx="2950">
                  <c:v>60098</c:v>
                </c:pt>
                <c:pt idx="2951">
                  <c:v>60105</c:v>
                </c:pt>
                <c:pt idx="2952">
                  <c:v>60112</c:v>
                </c:pt>
                <c:pt idx="2953">
                  <c:v>60119</c:v>
                </c:pt>
                <c:pt idx="2954">
                  <c:v>60126</c:v>
                </c:pt>
                <c:pt idx="2955">
                  <c:v>60133</c:v>
                </c:pt>
                <c:pt idx="2956">
                  <c:v>60140</c:v>
                </c:pt>
                <c:pt idx="2957">
                  <c:v>60147</c:v>
                </c:pt>
                <c:pt idx="2958">
                  <c:v>60154</c:v>
                </c:pt>
                <c:pt idx="2959">
                  <c:v>60161</c:v>
                </c:pt>
                <c:pt idx="2960">
                  <c:v>60168</c:v>
                </c:pt>
                <c:pt idx="2961">
                  <c:v>60175</c:v>
                </c:pt>
                <c:pt idx="2962">
                  <c:v>60182</c:v>
                </c:pt>
                <c:pt idx="2963">
                  <c:v>60189</c:v>
                </c:pt>
                <c:pt idx="2964">
                  <c:v>60196</c:v>
                </c:pt>
                <c:pt idx="2965">
                  <c:v>60203</c:v>
                </c:pt>
                <c:pt idx="2966">
                  <c:v>60210</c:v>
                </c:pt>
                <c:pt idx="2967">
                  <c:v>60217</c:v>
                </c:pt>
                <c:pt idx="2968">
                  <c:v>60224</c:v>
                </c:pt>
                <c:pt idx="2969">
                  <c:v>60231</c:v>
                </c:pt>
                <c:pt idx="2970">
                  <c:v>60238</c:v>
                </c:pt>
                <c:pt idx="2971">
                  <c:v>60245</c:v>
                </c:pt>
                <c:pt idx="2972">
                  <c:v>60252</c:v>
                </c:pt>
                <c:pt idx="2973">
                  <c:v>60259</c:v>
                </c:pt>
                <c:pt idx="2974">
                  <c:v>60267</c:v>
                </c:pt>
                <c:pt idx="2975">
                  <c:v>60274</c:v>
                </c:pt>
                <c:pt idx="2976">
                  <c:v>60281</c:v>
                </c:pt>
                <c:pt idx="2977">
                  <c:v>60288</c:v>
                </c:pt>
                <c:pt idx="2978">
                  <c:v>60295</c:v>
                </c:pt>
                <c:pt idx="2979">
                  <c:v>60302</c:v>
                </c:pt>
                <c:pt idx="2980">
                  <c:v>60309</c:v>
                </c:pt>
                <c:pt idx="2981">
                  <c:v>60316</c:v>
                </c:pt>
                <c:pt idx="2982">
                  <c:v>60323</c:v>
                </c:pt>
                <c:pt idx="2983">
                  <c:v>60330</c:v>
                </c:pt>
                <c:pt idx="2984">
                  <c:v>60337</c:v>
                </c:pt>
                <c:pt idx="2985">
                  <c:v>60344</c:v>
                </c:pt>
                <c:pt idx="2986">
                  <c:v>60351</c:v>
                </c:pt>
                <c:pt idx="2987">
                  <c:v>60359</c:v>
                </c:pt>
                <c:pt idx="2988">
                  <c:v>60366</c:v>
                </c:pt>
                <c:pt idx="2989">
                  <c:v>60373</c:v>
                </c:pt>
                <c:pt idx="2990">
                  <c:v>60380</c:v>
                </c:pt>
                <c:pt idx="2991">
                  <c:v>60387</c:v>
                </c:pt>
                <c:pt idx="2992">
                  <c:v>60394</c:v>
                </c:pt>
                <c:pt idx="2993">
                  <c:v>60401</c:v>
                </c:pt>
                <c:pt idx="2994">
                  <c:v>60408</c:v>
                </c:pt>
                <c:pt idx="2995">
                  <c:v>60415</c:v>
                </c:pt>
                <c:pt idx="2996">
                  <c:v>60422</c:v>
                </c:pt>
                <c:pt idx="2997">
                  <c:v>60429</c:v>
                </c:pt>
                <c:pt idx="2998">
                  <c:v>60436</c:v>
                </c:pt>
                <c:pt idx="2999">
                  <c:v>60443</c:v>
                </c:pt>
                <c:pt idx="3000">
                  <c:v>60450</c:v>
                </c:pt>
                <c:pt idx="3001">
                  <c:v>60457</c:v>
                </c:pt>
                <c:pt idx="3002">
                  <c:v>60464</c:v>
                </c:pt>
                <c:pt idx="3003">
                  <c:v>60471</c:v>
                </c:pt>
                <c:pt idx="3004">
                  <c:v>60478</c:v>
                </c:pt>
                <c:pt idx="3005">
                  <c:v>60485</c:v>
                </c:pt>
                <c:pt idx="3006">
                  <c:v>60492</c:v>
                </c:pt>
                <c:pt idx="3007">
                  <c:v>60499</c:v>
                </c:pt>
                <c:pt idx="3008">
                  <c:v>60506</c:v>
                </c:pt>
                <c:pt idx="3009">
                  <c:v>60513</c:v>
                </c:pt>
                <c:pt idx="3010">
                  <c:v>60520</c:v>
                </c:pt>
                <c:pt idx="3011">
                  <c:v>60527</c:v>
                </c:pt>
                <c:pt idx="3012">
                  <c:v>60534</c:v>
                </c:pt>
                <c:pt idx="3013">
                  <c:v>60541</c:v>
                </c:pt>
                <c:pt idx="3014">
                  <c:v>60548</c:v>
                </c:pt>
                <c:pt idx="3015">
                  <c:v>60555</c:v>
                </c:pt>
                <c:pt idx="3016">
                  <c:v>60562</c:v>
                </c:pt>
                <c:pt idx="3017">
                  <c:v>60569</c:v>
                </c:pt>
                <c:pt idx="3018">
                  <c:v>60576</c:v>
                </c:pt>
                <c:pt idx="3019">
                  <c:v>60583</c:v>
                </c:pt>
                <c:pt idx="3020">
                  <c:v>60590</c:v>
                </c:pt>
                <c:pt idx="3021">
                  <c:v>60597</c:v>
                </c:pt>
                <c:pt idx="3022">
                  <c:v>60604</c:v>
                </c:pt>
                <c:pt idx="3023">
                  <c:v>60611</c:v>
                </c:pt>
                <c:pt idx="3024">
                  <c:v>60618</c:v>
                </c:pt>
                <c:pt idx="3025">
                  <c:v>60625</c:v>
                </c:pt>
                <c:pt idx="3026">
                  <c:v>60632</c:v>
                </c:pt>
                <c:pt idx="3027">
                  <c:v>60639</c:v>
                </c:pt>
                <c:pt idx="3028">
                  <c:v>60646</c:v>
                </c:pt>
                <c:pt idx="3029">
                  <c:v>60653</c:v>
                </c:pt>
                <c:pt idx="3030">
                  <c:v>60660</c:v>
                </c:pt>
                <c:pt idx="3031">
                  <c:v>60667</c:v>
                </c:pt>
                <c:pt idx="3032">
                  <c:v>60674</c:v>
                </c:pt>
                <c:pt idx="3033">
                  <c:v>60681</c:v>
                </c:pt>
                <c:pt idx="3034">
                  <c:v>60688</c:v>
                </c:pt>
                <c:pt idx="3035">
                  <c:v>60695</c:v>
                </c:pt>
                <c:pt idx="3036">
                  <c:v>60702</c:v>
                </c:pt>
                <c:pt idx="3037">
                  <c:v>60709</c:v>
                </c:pt>
                <c:pt idx="3038">
                  <c:v>60716</c:v>
                </c:pt>
                <c:pt idx="3039">
                  <c:v>60723</c:v>
                </c:pt>
                <c:pt idx="3040">
                  <c:v>60730</c:v>
                </c:pt>
                <c:pt idx="3041">
                  <c:v>60737</c:v>
                </c:pt>
                <c:pt idx="3042">
                  <c:v>60744</c:v>
                </c:pt>
                <c:pt idx="3043">
                  <c:v>60751</c:v>
                </c:pt>
                <c:pt idx="3044">
                  <c:v>60758</c:v>
                </c:pt>
                <c:pt idx="3045">
                  <c:v>60765</c:v>
                </c:pt>
                <c:pt idx="3046">
                  <c:v>60772</c:v>
                </c:pt>
                <c:pt idx="3047">
                  <c:v>60779</c:v>
                </c:pt>
                <c:pt idx="3048">
                  <c:v>60786</c:v>
                </c:pt>
                <c:pt idx="3049">
                  <c:v>60793</c:v>
                </c:pt>
                <c:pt idx="3050">
                  <c:v>60800</c:v>
                </c:pt>
                <c:pt idx="3051">
                  <c:v>60807</c:v>
                </c:pt>
                <c:pt idx="3052">
                  <c:v>60814</c:v>
                </c:pt>
                <c:pt idx="3053">
                  <c:v>60821</c:v>
                </c:pt>
                <c:pt idx="3054">
                  <c:v>60828</c:v>
                </c:pt>
                <c:pt idx="3055">
                  <c:v>60835</c:v>
                </c:pt>
                <c:pt idx="3056">
                  <c:v>60842</c:v>
                </c:pt>
                <c:pt idx="3057">
                  <c:v>60849</c:v>
                </c:pt>
                <c:pt idx="3058">
                  <c:v>60856</c:v>
                </c:pt>
                <c:pt idx="3059">
                  <c:v>60863</c:v>
                </c:pt>
                <c:pt idx="3060">
                  <c:v>60870</c:v>
                </c:pt>
                <c:pt idx="3061">
                  <c:v>60877</c:v>
                </c:pt>
                <c:pt idx="3062">
                  <c:v>60884</c:v>
                </c:pt>
                <c:pt idx="3063">
                  <c:v>60891</c:v>
                </c:pt>
                <c:pt idx="3064">
                  <c:v>60898</c:v>
                </c:pt>
                <c:pt idx="3065">
                  <c:v>60905</c:v>
                </c:pt>
                <c:pt idx="3066">
                  <c:v>60912</c:v>
                </c:pt>
                <c:pt idx="3067">
                  <c:v>60919</c:v>
                </c:pt>
                <c:pt idx="3068">
                  <c:v>60926</c:v>
                </c:pt>
                <c:pt idx="3069">
                  <c:v>60933</c:v>
                </c:pt>
                <c:pt idx="3070">
                  <c:v>60940</c:v>
                </c:pt>
                <c:pt idx="3071">
                  <c:v>60947</c:v>
                </c:pt>
                <c:pt idx="3072">
                  <c:v>60954</c:v>
                </c:pt>
                <c:pt idx="3073">
                  <c:v>60961</c:v>
                </c:pt>
                <c:pt idx="3074">
                  <c:v>60968</c:v>
                </c:pt>
                <c:pt idx="3075">
                  <c:v>60975</c:v>
                </c:pt>
                <c:pt idx="3076">
                  <c:v>60982</c:v>
                </c:pt>
                <c:pt idx="3077">
                  <c:v>60989</c:v>
                </c:pt>
                <c:pt idx="3078">
                  <c:v>60996</c:v>
                </c:pt>
                <c:pt idx="3079">
                  <c:v>61003</c:v>
                </c:pt>
                <c:pt idx="3080">
                  <c:v>61010</c:v>
                </c:pt>
                <c:pt idx="3081">
                  <c:v>61017</c:v>
                </c:pt>
                <c:pt idx="3082">
                  <c:v>61024</c:v>
                </c:pt>
                <c:pt idx="3083">
                  <c:v>61031</c:v>
                </c:pt>
                <c:pt idx="3084">
                  <c:v>61038</c:v>
                </c:pt>
                <c:pt idx="3085">
                  <c:v>61045</c:v>
                </c:pt>
                <c:pt idx="3086">
                  <c:v>61052</c:v>
                </c:pt>
                <c:pt idx="3087">
                  <c:v>61059</c:v>
                </c:pt>
                <c:pt idx="3088">
                  <c:v>61066</c:v>
                </c:pt>
                <c:pt idx="3089">
                  <c:v>61073</c:v>
                </c:pt>
                <c:pt idx="3090">
                  <c:v>61080</c:v>
                </c:pt>
                <c:pt idx="3091">
                  <c:v>61087</c:v>
                </c:pt>
                <c:pt idx="3092">
                  <c:v>61094</c:v>
                </c:pt>
                <c:pt idx="3093">
                  <c:v>61101</c:v>
                </c:pt>
                <c:pt idx="3094">
                  <c:v>61108</c:v>
                </c:pt>
                <c:pt idx="3095">
                  <c:v>61115</c:v>
                </c:pt>
                <c:pt idx="3096">
                  <c:v>61122</c:v>
                </c:pt>
                <c:pt idx="3097">
                  <c:v>61129</c:v>
                </c:pt>
                <c:pt idx="3098">
                  <c:v>61136</c:v>
                </c:pt>
                <c:pt idx="3099">
                  <c:v>61143</c:v>
                </c:pt>
                <c:pt idx="3100">
                  <c:v>61150</c:v>
                </c:pt>
                <c:pt idx="3101">
                  <c:v>61157</c:v>
                </c:pt>
                <c:pt idx="3102">
                  <c:v>61164</c:v>
                </c:pt>
                <c:pt idx="3103">
                  <c:v>61171</c:v>
                </c:pt>
                <c:pt idx="3104">
                  <c:v>61178</c:v>
                </c:pt>
                <c:pt idx="3105">
                  <c:v>61185</c:v>
                </c:pt>
                <c:pt idx="3106">
                  <c:v>61192</c:v>
                </c:pt>
                <c:pt idx="3107">
                  <c:v>61199</c:v>
                </c:pt>
                <c:pt idx="3108">
                  <c:v>61206</c:v>
                </c:pt>
                <c:pt idx="3109">
                  <c:v>61213</c:v>
                </c:pt>
                <c:pt idx="3110">
                  <c:v>61220</c:v>
                </c:pt>
                <c:pt idx="3111">
                  <c:v>61227</c:v>
                </c:pt>
                <c:pt idx="3112">
                  <c:v>61234</c:v>
                </c:pt>
                <c:pt idx="3113">
                  <c:v>61241</c:v>
                </c:pt>
                <c:pt idx="3114">
                  <c:v>61248</c:v>
                </c:pt>
                <c:pt idx="3115">
                  <c:v>61255</c:v>
                </c:pt>
                <c:pt idx="3116">
                  <c:v>61262</c:v>
                </c:pt>
                <c:pt idx="3117">
                  <c:v>61269</c:v>
                </c:pt>
                <c:pt idx="3118">
                  <c:v>61276</c:v>
                </c:pt>
                <c:pt idx="3119">
                  <c:v>61283</c:v>
                </c:pt>
                <c:pt idx="3120">
                  <c:v>61290</c:v>
                </c:pt>
                <c:pt idx="3121">
                  <c:v>61297</c:v>
                </c:pt>
                <c:pt idx="3122">
                  <c:v>61304</c:v>
                </c:pt>
                <c:pt idx="3123">
                  <c:v>61311</c:v>
                </c:pt>
                <c:pt idx="3124">
                  <c:v>61318</c:v>
                </c:pt>
                <c:pt idx="3125">
                  <c:v>61325</c:v>
                </c:pt>
                <c:pt idx="3126">
                  <c:v>61332</c:v>
                </c:pt>
                <c:pt idx="3127">
                  <c:v>61339</c:v>
                </c:pt>
                <c:pt idx="3128">
                  <c:v>61346</c:v>
                </c:pt>
                <c:pt idx="3129">
                  <c:v>61353</c:v>
                </c:pt>
                <c:pt idx="3130">
                  <c:v>61360</c:v>
                </c:pt>
                <c:pt idx="3131">
                  <c:v>61367</c:v>
                </c:pt>
                <c:pt idx="3132">
                  <c:v>61374</c:v>
                </c:pt>
                <c:pt idx="3133">
                  <c:v>61381</c:v>
                </c:pt>
                <c:pt idx="3134">
                  <c:v>61388</c:v>
                </c:pt>
                <c:pt idx="3135">
                  <c:v>61395</c:v>
                </c:pt>
                <c:pt idx="3136">
                  <c:v>61402</c:v>
                </c:pt>
                <c:pt idx="3137">
                  <c:v>61409</c:v>
                </c:pt>
                <c:pt idx="3138">
                  <c:v>61416</c:v>
                </c:pt>
                <c:pt idx="3139">
                  <c:v>61423</c:v>
                </c:pt>
                <c:pt idx="3140">
                  <c:v>61430</c:v>
                </c:pt>
                <c:pt idx="3141">
                  <c:v>61437</c:v>
                </c:pt>
                <c:pt idx="3142">
                  <c:v>61444</c:v>
                </c:pt>
                <c:pt idx="3143">
                  <c:v>61451</c:v>
                </c:pt>
                <c:pt idx="3144">
                  <c:v>61458</c:v>
                </c:pt>
                <c:pt idx="3145">
                  <c:v>61465</c:v>
                </c:pt>
                <c:pt idx="3146">
                  <c:v>61472</c:v>
                </c:pt>
                <c:pt idx="3147">
                  <c:v>61479</c:v>
                </c:pt>
                <c:pt idx="3148">
                  <c:v>61487</c:v>
                </c:pt>
                <c:pt idx="3149">
                  <c:v>61494</c:v>
                </c:pt>
                <c:pt idx="3150">
                  <c:v>61501</c:v>
                </c:pt>
                <c:pt idx="3151">
                  <c:v>61508</c:v>
                </c:pt>
                <c:pt idx="3152">
                  <c:v>61515</c:v>
                </c:pt>
                <c:pt idx="3153">
                  <c:v>61522</c:v>
                </c:pt>
                <c:pt idx="3154">
                  <c:v>61529</c:v>
                </c:pt>
                <c:pt idx="3155">
                  <c:v>61536</c:v>
                </c:pt>
                <c:pt idx="3156">
                  <c:v>61543</c:v>
                </c:pt>
                <c:pt idx="3157">
                  <c:v>61550</c:v>
                </c:pt>
                <c:pt idx="3158">
                  <c:v>61557</c:v>
                </c:pt>
                <c:pt idx="3159">
                  <c:v>61564</c:v>
                </c:pt>
                <c:pt idx="3160">
                  <c:v>61571</c:v>
                </c:pt>
                <c:pt idx="3161">
                  <c:v>61578</c:v>
                </c:pt>
                <c:pt idx="3162">
                  <c:v>61585</c:v>
                </c:pt>
                <c:pt idx="3163">
                  <c:v>61592</c:v>
                </c:pt>
                <c:pt idx="3164">
                  <c:v>61599</c:v>
                </c:pt>
                <c:pt idx="3165">
                  <c:v>61606</c:v>
                </c:pt>
                <c:pt idx="3166">
                  <c:v>61613</c:v>
                </c:pt>
                <c:pt idx="3167">
                  <c:v>61620</c:v>
                </c:pt>
                <c:pt idx="3168">
                  <c:v>61627</c:v>
                </c:pt>
                <c:pt idx="3169">
                  <c:v>61634</c:v>
                </c:pt>
                <c:pt idx="3170">
                  <c:v>61641</c:v>
                </c:pt>
                <c:pt idx="3171">
                  <c:v>61648</c:v>
                </c:pt>
                <c:pt idx="3172">
                  <c:v>61655</c:v>
                </c:pt>
                <c:pt idx="3173">
                  <c:v>61662</c:v>
                </c:pt>
                <c:pt idx="3174">
                  <c:v>61669</c:v>
                </c:pt>
                <c:pt idx="3175">
                  <c:v>61676</c:v>
                </c:pt>
                <c:pt idx="3176">
                  <c:v>61683</c:v>
                </c:pt>
                <c:pt idx="3177">
                  <c:v>61690</c:v>
                </c:pt>
                <c:pt idx="3178">
                  <c:v>61697</c:v>
                </c:pt>
                <c:pt idx="3179">
                  <c:v>61704</c:v>
                </c:pt>
                <c:pt idx="3180">
                  <c:v>61711</c:v>
                </c:pt>
                <c:pt idx="3181">
                  <c:v>61718</c:v>
                </c:pt>
                <c:pt idx="3182">
                  <c:v>61728</c:v>
                </c:pt>
                <c:pt idx="3183">
                  <c:v>61735</c:v>
                </c:pt>
                <c:pt idx="3184">
                  <c:v>61742</c:v>
                </c:pt>
                <c:pt idx="3185">
                  <c:v>61749</c:v>
                </c:pt>
                <c:pt idx="3186">
                  <c:v>61756</c:v>
                </c:pt>
                <c:pt idx="3187">
                  <c:v>61763</c:v>
                </c:pt>
                <c:pt idx="3188">
                  <c:v>61770</c:v>
                </c:pt>
                <c:pt idx="3189">
                  <c:v>61777</c:v>
                </c:pt>
                <c:pt idx="3190">
                  <c:v>61784</c:v>
                </c:pt>
                <c:pt idx="3191">
                  <c:v>61791</c:v>
                </c:pt>
                <c:pt idx="3192">
                  <c:v>61798</c:v>
                </c:pt>
                <c:pt idx="3193">
                  <c:v>61805</c:v>
                </c:pt>
                <c:pt idx="3194">
                  <c:v>61812</c:v>
                </c:pt>
                <c:pt idx="3195">
                  <c:v>61819</c:v>
                </c:pt>
                <c:pt idx="3196">
                  <c:v>61826</c:v>
                </c:pt>
                <c:pt idx="3197">
                  <c:v>61835</c:v>
                </c:pt>
                <c:pt idx="3198">
                  <c:v>61840</c:v>
                </c:pt>
                <c:pt idx="3199">
                  <c:v>61847</c:v>
                </c:pt>
                <c:pt idx="3200">
                  <c:v>61854</c:v>
                </c:pt>
                <c:pt idx="3201">
                  <c:v>61861</c:v>
                </c:pt>
                <c:pt idx="3202">
                  <c:v>61868</c:v>
                </c:pt>
                <c:pt idx="3203">
                  <c:v>61875</c:v>
                </c:pt>
                <c:pt idx="3204">
                  <c:v>61882</c:v>
                </c:pt>
                <c:pt idx="3205">
                  <c:v>61889</c:v>
                </c:pt>
                <c:pt idx="3206">
                  <c:v>61896</c:v>
                </c:pt>
                <c:pt idx="3207">
                  <c:v>61903</c:v>
                </c:pt>
                <c:pt idx="3208">
                  <c:v>61910</c:v>
                </c:pt>
                <c:pt idx="3209">
                  <c:v>61917</c:v>
                </c:pt>
                <c:pt idx="3210">
                  <c:v>61924</c:v>
                </c:pt>
                <c:pt idx="3211">
                  <c:v>61931</c:v>
                </c:pt>
                <c:pt idx="3212">
                  <c:v>61938</c:v>
                </c:pt>
                <c:pt idx="3213">
                  <c:v>61945</c:v>
                </c:pt>
                <c:pt idx="3214">
                  <c:v>61952</c:v>
                </c:pt>
                <c:pt idx="3215">
                  <c:v>61959</c:v>
                </c:pt>
                <c:pt idx="3216">
                  <c:v>61966</c:v>
                </c:pt>
                <c:pt idx="3217">
                  <c:v>61973</c:v>
                </c:pt>
                <c:pt idx="3218">
                  <c:v>61980</c:v>
                </c:pt>
                <c:pt idx="3219">
                  <c:v>61987</c:v>
                </c:pt>
                <c:pt idx="3220">
                  <c:v>61994</c:v>
                </c:pt>
                <c:pt idx="3221">
                  <c:v>62001</c:v>
                </c:pt>
                <c:pt idx="3222">
                  <c:v>62008</c:v>
                </c:pt>
                <c:pt idx="3223">
                  <c:v>62015</c:v>
                </c:pt>
                <c:pt idx="3224">
                  <c:v>62022</c:v>
                </c:pt>
                <c:pt idx="3225">
                  <c:v>62029</c:v>
                </c:pt>
                <c:pt idx="3226">
                  <c:v>62036</c:v>
                </c:pt>
                <c:pt idx="3227">
                  <c:v>62043</c:v>
                </c:pt>
                <c:pt idx="3228">
                  <c:v>62050</c:v>
                </c:pt>
                <c:pt idx="3229">
                  <c:v>62057</c:v>
                </c:pt>
                <c:pt idx="3230">
                  <c:v>62064</c:v>
                </c:pt>
                <c:pt idx="3231">
                  <c:v>62071</c:v>
                </c:pt>
                <c:pt idx="3232">
                  <c:v>62078</c:v>
                </c:pt>
                <c:pt idx="3233">
                  <c:v>62085</c:v>
                </c:pt>
                <c:pt idx="3234">
                  <c:v>62093</c:v>
                </c:pt>
                <c:pt idx="3235">
                  <c:v>62100</c:v>
                </c:pt>
                <c:pt idx="3236">
                  <c:v>62107</c:v>
                </c:pt>
                <c:pt idx="3237">
                  <c:v>62114</c:v>
                </c:pt>
                <c:pt idx="3238">
                  <c:v>62121</c:v>
                </c:pt>
                <c:pt idx="3239">
                  <c:v>62128</c:v>
                </c:pt>
                <c:pt idx="3240">
                  <c:v>62135</c:v>
                </c:pt>
                <c:pt idx="3241">
                  <c:v>62142</c:v>
                </c:pt>
                <c:pt idx="3242">
                  <c:v>62149</c:v>
                </c:pt>
                <c:pt idx="3243">
                  <c:v>62156</c:v>
                </c:pt>
                <c:pt idx="3244">
                  <c:v>62163</c:v>
                </c:pt>
                <c:pt idx="3245">
                  <c:v>62170</c:v>
                </c:pt>
                <c:pt idx="3246">
                  <c:v>62177</c:v>
                </c:pt>
                <c:pt idx="3247">
                  <c:v>62186</c:v>
                </c:pt>
                <c:pt idx="3248">
                  <c:v>62193</c:v>
                </c:pt>
                <c:pt idx="3249">
                  <c:v>62200</c:v>
                </c:pt>
                <c:pt idx="3250">
                  <c:v>62207</c:v>
                </c:pt>
                <c:pt idx="3251">
                  <c:v>62215</c:v>
                </c:pt>
                <c:pt idx="3252">
                  <c:v>62221</c:v>
                </c:pt>
                <c:pt idx="3253">
                  <c:v>62228</c:v>
                </c:pt>
                <c:pt idx="3254">
                  <c:v>62235</c:v>
                </c:pt>
                <c:pt idx="3255">
                  <c:v>62242</c:v>
                </c:pt>
                <c:pt idx="3256">
                  <c:v>62249</c:v>
                </c:pt>
                <c:pt idx="3257">
                  <c:v>62256</c:v>
                </c:pt>
                <c:pt idx="3258">
                  <c:v>62263</c:v>
                </c:pt>
                <c:pt idx="3259">
                  <c:v>62270</c:v>
                </c:pt>
                <c:pt idx="3260">
                  <c:v>62277</c:v>
                </c:pt>
                <c:pt idx="3261">
                  <c:v>62284</c:v>
                </c:pt>
                <c:pt idx="3262">
                  <c:v>62291</c:v>
                </c:pt>
                <c:pt idx="3263">
                  <c:v>62298</c:v>
                </c:pt>
                <c:pt idx="3264">
                  <c:v>62305</c:v>
                </c:pt>
                <c:pt idx="3265">
                  <c:v>62312</c:v>
                </c:pt>
                <c:pt idx="3266">
                  <c:v>62319</c:v>
                </c:pt>
                <c:pt idx="3267">
                  <c:v>62326</c:v>
                </c:pt>
                <c:pt idx="3268">
                  <c:v>62333</c:v>
                </c:pt>
                <c:pt idx="3269">
                  <c:v>62340</c:v>
                </c:pt>
                <c:pt idx="3270">
                  <c:v>62347</c:v>
                </c:pt>
                <c:pt idx="3271">
                  <c:v>62354</c:v>
                </c:pt>
                <c:pt idx="3272">
                  <c:v>62361</c:v>
                </c:pt>
                <c:pt idx="3273">
                  <c:v>62368</c:v>
                </c:pt>
                <c:pt idx="3274">
                  <c:v>62375</c:v>
                </c:pt>
                <c:pt idx="3275">
                  <c:v>62382</c:v>
                </c:pt>
                <c:pt idx="3276">
                  <c:v>62389</c:v>
                </c:pt>
                <c:pt idx="3277">
                  <c:v>62396</c:v>
                </c:pt>
                <c:pt idx="3278">
                  <c:v>62403</c:v>
                </c:pt>
                <c:pt idx="3279">
                  <c:v>62410</c:v>
                </c:pt>
                <c:pt idx="3280">
                  <c:v>62417</c:v>
                </c:pt>
                <c:pt idx="3281">
                  <c:v>62424</c:v>
                </c:pt>
                <c:pt idx="3282">
                  <c:v>62431</c:v>
                </c:pt>
                <c:pt idx="3283">
                  <c:v>62438</c:v>
                </c:pt>
                <c:pt idx="3284">
                  <c:v>62445</c:v>
                </c:pt>
                <c:pt idx="3285">
                  <c:v>62456</c:v>
                </c:pt>
                <c:pt idx="3286">
                  <c:v>62460</c:v>
                </c:pt>
                <c:pt idx="3287">
                  <c:v>62466</c:v>
                </c:pt>
                <c:pt idx="3288">
                  <c:v>62473</c:v>
                </c:pt>
                <c:pt idx="3289">
                  <c:v>62480</c:v>
                </c:pt>
                <c:pt idx="3290">
                  <c:v>62487</c:v>
                </c:pt>
                <c:pt idx="3291">
                  <c:v>62494</c:v>
                </c:pt>
                <c:pt idx="3292">
                  <c:v>62501</c:v>
                </c:pt>
                <c:pt idx="3293">
                  <c:v>62508</c:v>
                </c:pt>
                <c:pt idx="3294">
                  <c:v>62515</c:v>
                </c:pt>
                <c:pt idx="3295">
                  <c:v>62522</c:v>
                </c:pt>
                <c:pt idx="3296">
                  <c:v>62529</c:v>
                </c:pt>
                <c:pt idx="3297">
                  <c:v>62536</c:v>
                </c:pt>
                <c:pt idx="3298">
                  <c:v>62543</c:v>
                </c:pt>
                <c:pt idx="3299">
                  <c:v>62550</c:v>
                </c:pt>
                <c:pt idx="3300">
                  <c:v>62557</c:v>
                </c:pt>
                <c:pt idx="3301">
                  <c:v>62564</c:v>
                </c:pt>
                <c:pt idx="3302">
                  <c:v>62571</c:v>
                </c:pt>
                <c:pt idx="3303">
                  <c:v>62578</c:v>
                </c:pt>
                <c:pt idx="3304">
                  <c:v>62585</c:v>
                </c:pt>
                <c:pt idx="3305">
                  <c:v>62592</c:v>
                </c:pt>
                <c:pt idx="3306">
                  <c:v>62599</c:v>
                </c:pt>
                <c:pt idx="3307">
                  <c:v>62606</c:v>
                </c:pt>
                <c:pt idx="3308">
                  <c:v>62613</c:v>
                </c:pt>
                <c:pt idx="3309">
                  <c:v>62620</c:v>
                </c:pt>
                <c:pt idx="3310">
                  <c:v>62627</c:v>
                </c:pt>
                <c:pt idx="3311">
                  <c:v>62634</c:v>
                </c:pt>
                <c:pt idx="3312">
                  <c:v>62641</c:v>
                </c:pt>
                <c:pt idx="3313">
                  <c:v>62648</c:v>
                </c:pt>
                <c:pt idx="3314">
                  <c:v>62655</c:v>
                </c:pt>
                <c:pt idx="3315">
                  <c:v>62662</c:v>
                </c:pt>
                <c:pt idx="3316">
                  <c:v>62669</c:v>
                </c:pt>
                <c:pt idx="3317">
                  <c:v>62676</c:v>
                </c:pt>
                <c:pt idx="3318">
                  <c:v>62683</c:v>
                </c:pt>
                <c:pt idx="3319">
                  <c:v>62690</c:v>
                </c:pt>
                <c:pt idx="3320">
                  <c:v>62697</c:v>
                </c:pt>
                <c:pt idx="3321">
                  <c:v>62704</c:v>
                </c:pt>
                <c:pt idx="3322">
                  <c:v>62711</c:v>
                </c:pt>
                <c:pt idx="3323">
                  <c:v>62718</c:v>
                </c:pt>
                <c:pt idx="3324">
                  <c:v>62725</c:v>
                </c:pt>
                <c:pt idx="3325">
                  <c:v>62732</c:v>
                </c:pt>
                <c:pt idx="3326">
                  <c:v>62739</c:v>
                </c:pt>
                <c:pt idx="3327">
                  <c:v>62746</c:v>
                </c:pt>
                <c:pt idx="3328">
                  <c:v>62753</c:v>
                </c:pt>
                <c:pt idx="3329">
                  <c:v>62760</c:v>
                </c:pt>
                <c:pt idx="3330">
                  <c:v>62767</c:v>
                </c:pt>
                <c:pt idx="3331">
                  <c:v>62774</c:v>
                </c:pt>
                <c:pt idx="3332">
                  <c:v>62781</c:v>
                </c:pt>
                <c:pt idx="3333">
                  <c:v>62788</c:v>
                </c:pt>
                <c:pt idx="3334">
                  <c:v>62795</c:v>
                </c:pt>
                <c:pt idx="3335">
                  <c:v>62802</c:v>
                </c:pt>
                <c:pt idx="3336">
                  <c:v>62809</c:v>
                </c:pt>
                <c:pt idx="3337">
                  <c:v>62816</c:v>
                </c:pt>
                <c:pt idx="3338">
                  <c:v>62823</c:v>
                </c:pt>
                <c:pt idx="3339">
                  <c:v>62830</c:v>
                </c:pt>
                <c:pt idx="3340">
                  <c:v>62837</c:v>
                </c:pt>
                <c:pt idx="3341">
                  <c:v>62844</c:v>
                </c:pt>
                <c:pt idx="3342">
                  <c:v>62851</c:v>
                </c:pt>
                <c:pt idx="3343">
                  <c:v>62858</c:v>
                </c:pt>
                <c:pt idx="3344">
                  <c:v>62865</c:v>
                </c:pt>
                <c:pt idx="3345">
                  <c:v>62872</c:v>
                </c:pt>
                <c:pt idx="3346">
                  <c:v>62879</c:v>
                </c:pt>
                <c:pt idx="3347">
                  <c:v>62886</c:v>
                </c:pt>
                <c:pt idx="3348">
                  <c:v>62893</c:v>
                </c:pt>
                <c:pt idx="3349">
                  <c:v>62900</c:v>
                </c:pt>
                <c:pt idx="3350">
                  <c:v>62907</c:v>
                </c:pt>
                <c:pt idx="3351">
                  <c:v>62914</c:v>
                </c:pt>
                <c:pt idx="3352">
                  <c:v>62921</c:v>
                </c:pt>
                <c:pt idx="3353">
                  <c:v>62928</c:v>
                </c:pt>
                <c:pt idx="3354">
                  <c:v>62935</c:v>
                </c:pt>
                <c:pt idx="3355">
                  <c:v>62942</c:v>
                </c:pt>
                <c:pt idx="3356">
                  <c:v>62949</c:v>
                </c:pt>
                <c:pt idx="3357">
                  <c:v>62956</c:v>
                </c:pt>
                <c:pt idx="3358">
                  <c:v>62963</c:v>
                </c:pt>
                <c:pt idx="3359">
                  <c:v>62970</c:v>
                </c:pt>
                <c:pt idx="3360">
                  <c:v>62977</c:v>
                </c:pt>
                <c:pt idx="3361">
                  <c:v>62984</c:v>
                </c:pt>
                <c:pt idx="3362">
                  <c:v>62991</c:v>
                </c:pt>
                <c:pt idx="3363">
                  <c:v>62998</c:v>
                </c:pt>
                <c:pt idx="3364">
                  <c:v>63005</c:v>
                </c:pt>
                <c:pt idx="3365">
                  <c:v>63012</c:v>
                </c:pt>
                <c:pt idx="3366">
                  <c:v>63019</c:v>
                </c:pt>
                <c:pt idx="3367">
                  <c:v>63026</c:v>
                </c:pt>
                <c:pt idx="3368">
                  <c:v>63033</c:v>
                </c:pt>
                <c:pt idx="3369">
                  <c:v>63040</c:v>
                </c:pt>
                <c:pt idx="3370">
                  <c:v>63047</c:v>
                </c:pt>
                <c:pt idx="3371">
                  <c:v>63054</c:v>
                </c:pt>
                <c:pt idx="3372">
                  <c:v>63061</c:v>
                </c:pt>
                <c:pt idx="3373">
                  <c:v>63068</c:v>
                </c:pt>
                <c:pt idx="3374">
                  <c:v>63075</c:v>
                </c:pt>
                <c:pt idx="3375">
                  <c:v>63082</c:v>
                </c:pt>
                <c:pt idx="3376">
                  <c:v>63089</c:v>
                </c:pt>
                <c:pt idx="3377">
                  <c:v>63096</c:v>
                </c:pt>
                <c:pt idx="3378">
                  <c:v>63103</c:v>
                </c:pt>
                <c:pt idx="3379">
                  <c:v>63110</c:v>
                </c:pt>
                <c:pt idx="3380">
                  <c:v>63117</c:v>
                </c:pt>
                <c:pt idx="3381">
                  <c:v>63124</c:v>
                </c:pt>
                <c:pt idx="3382">
                  <c:v>63131</c:v>
                </c:pt>
                <c:pt idx="3383">
                  <c:v>63138</c:v>
                </c:pt>
                <c:pt idx="3384">
                  <c:v>63145</c:v>
                </c:pt>
                <c:pt idx="3385">
                  <c:v>63152</c:v>
                </c:pt>
                <c:pt idx="3386">
                  <c:v>63159</c:v>
                </c:pt>
                <c:pt idx="3387">
                  <c:v>63166</c:v>
                </c:pt>
                <c:pt idx="3388">
                  <c:v>63173</c:v>
                </c:pt>
                <c:pt idx="3389">
                  <c:v>63180</c:v>
                </c:pt>
                <c:pt idx="3390">
                  <c:v>63187</c:v>
                </c:pt>
                <c:pt idx="3391">
                  <c:v>63194</c:v>
                </c:pt>
                <c:pt idx="3392">
                  <c:v>63201</c:v>
                </c:pt>
                <c:pt idx="3393">
                  <c:v>63208</c:v>
                </c:pt>
                <c:pt idx="3394">
                  <c:v>63215</c:v>
                </c:pt>
                <c:pt idx="3395">
                  <c:v>63222</c:v>
                </c:pt>
                <c:pt idx="3396">
                  <c:v>63229</c:v>
                </c:pt>
                <c:pt idx="3397">
                  <c:v>63236</c:v>
                </c:pt>
                <c:pt idx="3398">
                  <c:v>63243</c:v>
                </c:pt>
                <c:pt idx="3399">
                  <c:v>63250</c:v>
                </c:pt>
                <c:pt idx="3400">
                  <c:v>63257</c:v>
                </c:pt>
                <c:pt idx="3401">
                  <c:v>63264</c:v>
                </c:pt>
                <c:pt idx="3402">
                  <c:v>63271</c:v>
                </c:pt>
                <c:pt idx="3403">
                  <c:v>63278</c:v>
                </c:pt>
                <c:pt idx="3404">
                  <c:v>63285</c:v>
                </c:pt>
                <c:pt idx="3405">
                  <c:v>63292</c:v>
                </c:pt>
                <c:pt idx="3406">
                  <c:v>63299</c:v>
                </c:pt>
                <c:pt idx="3407">
                  <c:v>63306</c:v>
                </c:pt>
                <c:pt idx="3408">
                  <c:v>63313</c:v>
                </c:pt>
                <c:pt idx="3409">
                  <c:v>63320</c:v>
                </c:pt>
                <c:pt idx="3410">
                  <c:v>63327</c:v>
                </c:pt>
                <c:pt idx="3411">
                  <c:v>63334</c:v>
                </c:pt>
                <c:pt idx="3412">
                  <c:v>63341</c:v>
                </c:pt>
                <c:pt idx="3413">
                  <c:v>63348</c:v>
                </c:pt>
                <c:pt idx="3414">
                  <c:v>63355</c:v>
                </c:pt>
                <c:pt idx="3415">
                  <c:v>63362</c:v>
                </c:pt>
                <c:pt idx="3416">
                  <c:v>63369</c:v>
                </c:pt>
                <c:pt idx="3417">
                  <c:v>63376</c:v>
                </c:pt>
                <c:pt idx="3418">
                  <c:v>63383</c:v>
                </c:pt>
                <c:pt idx="3419">
                  <c:v>63390</c:v>
                </c:pt>
                <c:pt idx="3420">
                  <c:v>63397</c:v>
                </c:pt>
                <c:pt idx="3421">
                  <c:v>63404</c:v>
                </c:pt>
                <c:pt idx="3422">
                  <c:v>63411</c:v>
                </c:pt>
                <c:pt idx="3423">
                  <c:v>63418</c:v>
                </c:pt>
                <c:pt idx="3424">
                  <c:v>63425</c:v>
                </c:pt>
                <c:pt idx="3425">
                  <c:v>63432</c:v>
                </c:pt>
                <c:pt idx="3426">
                  <c:v>63439</c:v>
                </c:pt>
                <c:pt idx="3427">
                  <c:v>63446</c:v>
                </c:pt>
                <c:pt idx="3428">
                  <c:v>63453</c:v>
                </c:pt>
                <c:pt idx="3429">
                  <c:v>63460</c:v>
                </c:pt>
                <c:pt idx="3430">
                  <c:v>63467</c:v>
                </c:pt>
                <c:pt idx="3431">
                  <c:v>63474</c:v>
                </c:pt>
                <c:pt idx="3432">
                  <c:v>63481</c:v>
                </c:pt>
                <c:pt idx="3433">
                  <c:v>63488</c:v>
                </c:pt>
                <c:pt idx="3434">
                  <c:v>63495</c:v>
                </c:pt>
                <c:pt idx="3435">
                  <c:v>63502</c:v>
                </c:pt>
                <c:pt idx="3436">
                  <c:v>63509</c:v>
                </c:pt>
                <c:pt idx="3437">
                  <c:v>63516</c:v>
                </c:pt>
                <c:pt idx="3438">
                  <c:v>63523</c:v>
                </c:pt>
                <c:pt idx="3439">
                  <c:v>63530</c:v>
                </c:pt>
                <c:pt idx="3440">
                  <c:v>63537</c:v>
                </c:pt>
                <c:pt idx="3441">
                  <c:v>63544</c:v>
                </c:pt>
                <c:pt idx="3442">
                  <c:v>63552</c:v>
                </c:pt>
                <c:pt idx="3443">
                  <c:v>63559</c:v>
                </c:pt>
                <c:pt idx="3444">
                  <c:v>63566</c:v>
                </c:pt>
                <c:pt idx="3445">
                  <c:v>63573</c:v>
                </c:pt>
                <c:pt idx="3446">
                  <c:v>63580</c:v>
                </c:pt>
                <c:pt idx="3447">
                  <c:v>63587</c:v>
                </c:pt>
                <c:pt idx="3448">
                  <c:v>63594</c:v>
                </c:pt>
                <c:pt idx="3449">
                  <c:v>63601</c:v>
                </c:pt>
                <c:pt idx="3450">
                  <c:v>63608</c:v>
                </c:pt>
                <c:pt idx="3451">
                  <c:v>63615</c:v>
                </c:pt>
                <c:pt idx="3452">
                  <c:v>63622</c:v>
                </c:pt>
                <c:pt idx="3453">
                  <c:v>63629</c:v>
                </c:pt>
                <c:pt idx="3454">
                  <c:v>63636</c:v>
                </c:pt>
                <c:pt idx="3455">
                  <c:v>63643</c:v>
                </c:pt>
                <c:pt idx="3456">
                  <c:v>63650</c:v>
                </c:pt>
                <c:pt idx="3457">
                  <c:v>63661</c:v>
                </c:pt>
                <c:pt idx="3458">
                  <c:v>63664</c:v>
                </c:pt>
                <c:pt idx="3459">
                  <c:v>63671</c:v>
                </c:pt>
                <c:pt idx="3460">
                  <c:v>63678</c:v>
                </c:pt>
                <c:pt idx="3461">
                  <c:v>63685</c:v>
                </c:pt>
                <c:pt idx="3462">
                  <c:v>63692</c:v>
                </c:pt>
                <c:pt idx="3463">
                  <c:v>63699</c:v>
                </c:pt>
                <c:pt idx="3464">
                  <c:v>63706</c:v>
                </c:pt>
                <c:pt idx="3465">
                  <c:v>63713</c:v>
                </c:pt>
                <c:pt idx="3466">
                  <c:v>63720</c:v>
                </c:pt>
                <c:pt idx="3467">
                  <c:v>63727</c:v>
                </c:pt>
                <c:pt idx="3468">
                  <c:v>63734</c:v>
                </c:pt>
                <c:pt idx="3469">
                  <c:v>63741</c:v>
                </c:pt>
                <c:pt idx="3470">
                  <c:v>63748</c:v>
                </c:pt>
                <c:pt idx="3471">
                  <c:v>63755</c:v>
                </c:pt>
                <c:pt idx="3472">
                  <c:v>63762</c:v>
                </c:pt>
                <c:pt idx="3473">
                  <c:v>63769</c:v>
                </c:pt>
                <c:pt idx="3474">
                  <c:v>63776</c:v>
                </c:pt>
                <c:pt idx="3475">
                  <c:v>63783</c:v>
                </c:pt>
                <c:pt idx="3476">
                  <c:v>63790</c:v>
                </c:pt>
                <c:pt idx="3477">
                  <c:v>63797</c:v>
                </c:pt>
                <c:pt idx="3478">
                  <c:v>63804</c:v>
                </c:pt>
                <c:pt idx="3479">
                  <c:v>63811</c:v>
                </c:pt>
                <c:pt idx="3480">
                  <c:v>63818</c:v>
                </c:pt>
                <c:pt idx="3481">
                  <c:v>63825</c:v>
                </c:pt>
                <c:pt idx="3482">
                  <c:v>63832</c:v>
                </c:pt>
                <c:pt idx="3483">
                  <c:v>63839</c:v>
                </c:pt>
                <c:pt idx="3484">
                  <c:v>63846</c:v>
                </c:pt>
                <c:pt idx="3485">
                  <c:v>63853</c:v>
                </c:pt>
                <c:pt idx="3486">
                  <c:v>63860</c:v>
                </c:pt>
                <c:pt idx="3487">
                  <c:v>63867</c:v>
                </c:pt>
                <c:pt idx="3488">
                  <c:v>63874</c:v>
                </c:pt>
                <c:pt idx="3489">
                  <c:v>63881</c:v>
                </c:pt>
                <c:pt idx="3490">
                  <c:v>63888</c:v>
                </c:pt>
                <c:pt idx="3491">
                  <c:v>63895</c:v>
                </c:pt>
                <c:pt idx="3492">
                  <c:v>63902</c:v>
                </c:pt>
                <c:pt idx="3493">
                  <c:v>63909</c:v>
                </c:pt>
                <c:pt idx="3494">
                  <c:v>63919</c:v>
                </c:pt>
                <c:pt idx="3495">
                  <c:v>63926</c:v>
                </c:pt>
                <c:pt idx="3496">
                  <c:v>63933</c:v>
                </c:pt>
                <c:pt idx="3497">
                  <c:v>63940</c:v>
                </c:pt>
                <c:pt idx="3498">
                  <c:v>63947</c:v>
                </c:pt>
                <c:pt idx="3499">
                  <c:v>63954</c:v>
                </c:pt>
                <c:pt idx="3500">
                  <c:v>63961</c:v>
                </c:pt>
                <c:pt idx="3501">
                  <c:v>63968</c:v>
                </c:pt>
                <c:pt idx="3502">
                  <c:v>63975</c:v>
                </c:pt>
                <c:pt idx="3503">
                  <c:v>63982</c:v>
                </c:pt>
                <c:pt idx="3504">
                  <c:v>63989</c:v>
                </c:pt>
                <c:pt idx="3505">
                  <c:v>63996</c:v>
                </c:pt>
                <c:pt idx="3506">
                  <c:v>64003</c:v>
                </c:pt>
                <c:pt idx="3507">
                  <c:v>64010</c:v>
                </c:pt>
                <c:pt idx="3508">
                  <c:v>64019</c:v>
                </c:pt>
                <c:pt idx="3509">
                  <c:v>64024</c:v>
                </c:pt>
                <c:pt idx="3510">
                  <c:v>64031</c:v>
                </c:pt>
                <c:pt idx="3511">
                  <c:v>64038</c:v>
                </c:pt>
                <c:pt idx="3512">
                  <c:v>64045</c:v>
                </c:pt>
                <c:pt idx="3513">
                  <c:v>64052</c:v>
                </c:pt>
                <c:pt idx="3514">
                  <c:v>64059</c:v>
                </c:pt>
                <c:pt idx="3515">
                  <c:v>64066</c:v>
                </c:pt>
                <c:pt idx="3516">
                  <c:v>64073</c:v>
                </c:pt>
                <c:pt idx="3517">
                  <c:v>64080</c:v>
                </c:pt>
                <c:pt idx="3518">
                  <c:v>64087</c:v>
                </c:pt>
                <c:pt idx="3519">
                  <c:v>64094</c:v>
                </c:pt>
                <c:pt idx="3520">
                  <c:v>64101</c:v>
                </c:pt>
                <c:pt idx="3521">
                  <c:v>64108</c:v>
                </c:pt>
                <c:pt idx="3522">
                  <c:v>64115</c:v>
                </c:pt>
                <c:pt idx="3523">
                  <c:v>64122</c:v>
                </c:pt>
                <c:pt idx="3524">
                  <c:v>64129</c:v>
                </c:pt>
                <c:pt idx="3525">
                  <c:v>64136</c:v>
                </c:pt>
                <c:pt idx="3526">
                  <c:v>64143</c:v>
                </c:pt>
                <c:pt idx="3527">
                  <c:v>64150</c:v>
                </c:pt>
                <c:pt idx="3528">
                  <c:v>64157</c:v>
                </c:pt>
                <c:pt idx="3529">
                  <c:v>64164</c:v>
                </c:pt>
                <c:pt idx="3530">
                  <c:v>64171</c:v>
                </c:pt>
                <c:pt idx="3531">
                  <c:v>64178</c:v>
                </c:pt>
                <c:pt idx="3532">
                  <c:v>64185</c:v>
                </c:pt>
                <c:pt idx="3533">
                  <c:v>64192</c:v>
                </c:pt>
              </c:numCache>
            </c:numRef>
          </c:cat>
          <c:val>
            <c:numRef>
              <c:f>[0]!ONFwd1M</c:f>
              <c:numCache>
                <c:formatCode>0.0000%</c:formatCode>
                <c:ptCount val="3534"/>
                <c:pt idx="0">
                  <c:v>-1.0100056672879276E-3</c:v>
                </c:pt>
                <c:pt idx="1">
                  <c:v>-1.0100085009545623E-3</c:v>
                </c:pt>
                <c:pt idx="2">
                  <c:v>-1.0100085008746262E-3</c:v>
                </c:pt>
                <c:pt idx="3">
                  <c:v>-1.0007062789219034E-3</c:v>
                </c:pt>
                <c:pt idx="4">
                  <c:v>-9.8197953596557142E-4</c:v>
                </c:pt>
                <c:pt idx="5">
                  <c:v>-9.5649205374748192E-4</c:v>
                </c:pt>
                <c:pt idx="6">
                  <c:v>-9.5807424625782289E-4</c:v>
                </c:pt>
                <c:pt idx="7">
                  <c:v>-9.7994439031356961E-4</c:v>
                </c:pt>
                <c:pt idx="8">
                  <c:v>-1.0106013709876294E-3</c:v>
                </c:pt>
                <c:pt idx="9">
                  <c:v>-1.0385915546784474E-3</c:v>
                </c:pt>
                <c:pt idx="10">
                  <c:v>-1.0855032710299639E-3</c:v>
                </c:pt>
                <c:pt idx="11">
                  <c:v>-1.1155107073257398E-3</c:v>
                </c:pt>
                <c:pt idx="12">
                  <c:v>-1.1181346529864911E-3</c:v>
                </c:pt>
                <c:pt idx="13">
                  <c:v>-1.1127404931876583E-3</c:v>
                </c:pt>
                <c:pt idx="14">
                  <c:v>-1.1054496586115903E-3</c:v>
                </c:pt>
                <c:pt idx="15">
                  <c:v>-1.0916507688740751E-3</c:v>
                </c:pt>
                <c:pt idx="16">
                  <c:v>-1.0804122902730029E-3</c:v>
                </c:pt>
                <c:pt idx="17">
                  <c:v>-1.0769521414255578E-3</c:v>
                </c:pt>
                <c:pt idx="18">
                  <c:v>-1.0753187502832162E-3</c:v>
                </c:pt>
                <c:pt idx="19">
                  <c:v>-1.0758656571629999E-3</c:v>
                </c:pt>
                <c:pt idx="20">
                  <c:v>-1.0815414125886491E-3</c:v>
                </c:pt>
                <c:pt idx="21">
                  <c:v>-1.0876729671327467E-3</c:v>
                </c:pt>
                <c:pt idx="22">
                  <c:v>-1.090729332253737E-3</c:v>
                </c:pt>
                <c:pt idx="23">
                  <c:v>-1.0937719205550422E-3</c:v>
                </c:pt>
                <c:pt idx="24">
                  <c:v>-1.0967946626516678E-3</c:v>
                </c:pt>
                <c:pt idx="25">
                  <c:v>-1.1027402674868014E-3</c:v>
                </c:pt>
                <c:pt idx="26">
                  <c:v>-1.1085657792131443E-3</c:v>
                </c:pt>
                <c:pt idx="27">
                  <c:v>-1.1113982479926676E-3</c:v>
                </c:pt>
                <c:pt idx="28">
                  <c:v>-1.1141744536180553E-3</c:v>
                </c:pt>
                <c:pt idx="29">
                  <c:v>-1.1168883267842489E-3</c:v>
                </c:pt>
                <c:pt idx="30">
                  <c:v>-1.1220744528994686E-3</c:v>
                </c:pt>
                <c:pt idx="31">
                  <c:v>-1.126999103839843E-3</c:v>
                </c:pt>
                <c:pt idx="32">
                  <c:v>-1.1293102718967774E-3</c:v>
                </c:pt>
                <c:pt idx="33">
                  <c:v>-1.1315226904651254E-3</c:v>
                </c:pt>
                <c:pt idx="34">
                  <c:v>-1.1336302901998607E-3</c:v>
                </c:pt>
                <c:pt idx="35">
                  <c:v>-1.1374621518811523E-3</c:v>
                </c:pt>
                <c:pt idx="36">
                  <c:v>-1.140891110225084E-3</c:v>
                </c:pt>
                <c:pt idx="37">
                  <c:v>-1.1423835732982113E-3</c:v>
                </c:pt>
                <c:pt idx="38">
                  <c:v>-1.1437348005083336E-3</c:v>
                </c:pt>
                <c:pt idx="39">
                  <c:v>-1.1449387225104246E-3</c:v>
                </c:pt>
                <c:pt idx="40">
                  <c:v>-1.1468215480991972E-3</c:v>
                </c:pt>
                <c:pt idx="41">
                  <c:v>-1.1485473081807029E-3</c:v>
                </c:pt>
                <c:pt idx="42">
                  <c:v>-1.1497255928905048E-3</c:v>
                </c:pt>
                <c:pt idx="43">
                  <c:v>-1.1507611938155193E-3</c:v>
                </c:pt>
                <c:pt idx="44">
                  <c:v>-1.1516482569184916E-3</c:v>
                </c:pt>
                <c:pt idx="45">
                  <c:v>-1.152894294231821E-3</c:v>
                </c:pt>
                <c:pt idx="46">
                  <c:v>-1.1535940487661378E-3</c:v>
                </c:pt>
                <c:pt idx="47">
                  <c:v>-1.1536506110809697E-3</c:v>
                </c:pt>
                <c:pt idx="48">
                  <c:v>-1.1535235109905173E-3</c:v>
                </c:pt>
                <c:pt idx="49">
                  <c:v>-1.1532068945374618E-3</c:v>
                </c:pt>
                <c:pt idx="50">
                  <c:v>-1.1519089833056384E-3</c:v>
                </c:pt>
                <c:pt idx="51">
                  <c:v>-1.1499281811166995E-3</c:v>
                </c:pt>
                <c:pt idx="52">
                  <c:v>-1.148576170613147E-3</c:v>
                </c:pt>
                <c:pt idx="53">
                  <c:v>-1.1469995188839732E-3</c:v>
                </c:pt>
                <c:pt idx="54">
                  <c:v>-1.1451923720118273E-3</c:v>
                </c:pt>
                <c:pt idx="55">
                  <c:v>-1.1407768756033221E-3</c:v>
                </c:pt>
                <c:pt idx="56">
                  <c:v>-1.1355417507896703E-3</c:v>
                </c:pt>
                <c:pt idx="57">
                  <c:v>-1.1324943165247348E-3</c:v>
                </c:pt>
                <c:pt idx="58">
                  <c:v>-1.129181262373713E-3</c:v>
                </c:pt>
                <c:pt idx="59">
                  <c:v>-1.1255967344991902E-3</c:v>
                </c:pt>
                <c:pt idx="60">
                  <c:v>-1.117490026247836E-3</c:v>
                </c:pt>
                <c:pt idx="61">
                  <c:v>-1.1084268017835797E-3</c:v>
                </c:pt>
                <c:pt idx="62">
                  <c:v>-1.1033970927742942E-3</c:v>
                </c:pt>
                <c:pt idx="63">
                  <c:v>-1.1007508315641346E-3</c:v>
                </c:pt>
                <c:pt idx="64">
                  <c:v>-1.1006069822716569E-3</c:v>
                </c:pt>
                <c:pt idx="65">
                  <c:v>-1.1004863022856526E-3</c:v>
                </c:pt>
                <c:pt idx="66">
                  <c:v>-1.1004419255833398E-3</c:v>
                </c:pt>
                <c:pt idx="67">
                  <c:v>-1.1004008480419714E-3</c:v>
                </c:pt>
                <c:pt idx="68">
                  <c:v>-1.1003113166896394E-3</c:v>
                </c:pt>
                <c:pt idx="69">
                  <c:v>-1.1002517919944665E-3</c:v>
                </c:pt>
                <c:pt idx="70">
                  <c:v>-1.1002346156141485E-3</c:v>
                </c:pt>
                <c:pt idx="71">
                  <c:v>-1.100222107059956E-3</c:v>
                </c:pt>
                <c:pt idx="72">
                  <c:v>-1.1002144617755505E-3</c:v>
                </c:pt>
                <c:pt idx="73">
                  <c:v>-1.1002129974402308E-3</c:v>
                </c:pt>
                <c:pt idx="74">
                  <c:v>-1.1002364240475515E-3</c:v>
                </c:pt>
                <c:pt idx="75">
                  <c:v>-1.1002560280459761E-3</c:v>
                </c:pt>
                <c:pt idx="76">
                  <c:v>-1.1002816684158034E-3</c:v>
                </c:pt>
                <c:pt idx="77">
                  <c:v>-1.1003135406006948E-3</c:v>
                </c:pt>
                <c:pt idx="78">
                  <c:v>-1.1003956720090358E-3</c:v>
                </c:pt>
                <c:pt idx="79">
                  <c:v>-1.1005072585223985E-3</c:v>
                </c:pt>
                <c:pt idx="80">
                  <c:v>-1.1005732228364096E-3</c:v>
                </c:pt>
                <c:pt idx="81">
                  <c:v>-1.1006465920271324E-3</c:v>
                </c:pt>
                <c:pt idx="82">
                  <c:v>-1.1007275618180046E-3</c:v>
                </c:pt>
                <c:pt idx="83">
                  <c:v>-1.1009124468186471E-3</c:v>
                </c:pt>
                <c:pt idx="84">
                  <c:v>-1.1053809963756933E-3</c:v>
                </c:pt>
                <c:pt idx="85">
                  <c:v>-1.1137261612148563E-3</c:v>
                </c:pt>
                <c:pt idx="86">
                  <c:v>-1.1216513523182314E-3</c:v>
                </c:pt>
                <c:pt idx="87">
                  <c:v>-1.129137145663428E-3</c:v>
                </c:pt>
                <c:pt idx="88">
                  <c:v>-1.1425433269085516E-3</c:v>
                </c:pt>
                <c:pt idx="89">
                  <c:v>-1.1542978611345234E-3</c:v>
                </c:pt>
                <c:pt idx="90">
                  <c:v>-1.159295305632746E-3</c:v>
                </c:pt>
                <c:pt idx="91">
                  <c:v>-1.163736808358351E-3</c:v>
                </c:pt>
                <c:pt idx="92">
                  <c:v>-1.1676029453289161E-3</c:v>
                </c:pt>
                <c:pt idx="93">
                  <c:v>-1.1733163893667964E-3</c:v>
                </c:pt>
                <c:pt idx="94">
                  <c:v>-1.1769253557325499E-3</c:v>
                </c:pt>
                <c:pt idx="95">
                  <c:v>-1.1776233038318651E-3</c:v>
                </c:pt>
                <c:pt idx="96">
                  <c:v>-1.1776293422816053E-3</c:v>
                </c:pt>
                <c:pt idx="97">
                  <c:v>-1.1769240468595399E-3</c:v>
                </c:pt>
                <c:pt idx="98">
                  <c:v>-1.1730414009480938E-3</c:v>
                </c:pt>
                <c:pt idx="99">
                  <c:v>-1.1666010466049315E-3</c:v>
                </c:pt>
                <c:pt idx="100">
                  <c:v>-1.162047721727788E-3</c:v>
                </c:pt>
                <c:pt idx="101">
                  <c:v>-1.1566665188444958E-3</c:v>
                </c:pt>
                <c:pt idx="102">
                  <c:v>-1.1504380139326642E-3</c:v>
                </c:pt>
                <c:pt idx="103">
                  <c:v>-1.1350559646583491E-3</c:v>
                </c:pt>
                <c:pt idx="104">
                  <c:v>-1.1166624918734769E-3</c:v>
                </c:pt>
                <c:pt idx="105">
                  <c:v>-1.1113745176549727E-3</c:v>
                </c:pt>
                <c:pt idx="106">
                  <c:v>-1.1112421365089276E-3</c:v>
                </c:pt>
                <c:pt idx="107">
                  <c:v>-1.1111178179135095E-3</c:v>
                </c:pt>
                <c:pt idx="108">
                  <c:v>-1.1108940240500687E-3</c:v>
                </c:pt>
                <c:pt idx="109">
                  <c:v>-1.1107067537308168E-3</c:v>
                </c:pt>
                <c:pt idx="110">
                  <c:v>-1.1106269364580257E-3</c:v>
                </c:pt>
                <c:pt idx="111">
                  <c:v>-1.1105568571156965E-3</c:v>
                </c:pt>
                <c:pt idx="112">
                  <c:v>-1.1104967948405431E-3</c:v>
                </c:pt>
                <c:pt idx="113">
                  <c:v>-1.1104080320167853E-3</c:v>
                </c:pt>
                <c:pt idx="114">
                  <c:v>-1.1103623019836917E-3</c:v>
                </c:pt>
                <c:pt idx="115">
                  <c:v>-1.1103565139736205E-3</c:v>
                </c:pt>
                <c:pt idx="116">
                  <c:v>-1.1103624182906557E-3</c:v>
                </c:pt>
                <c:pt idx="117">
                  <c:v>-1.1103802945511276E-3</c:v>
                </c:pt>
                <c:pt idx="118">
                  <c:v>-1.1104539233475208E-3</c:v>
                </c:pt>
                <c:pt idx="119">
                  <c:v>-1.1105771007624554E-3</c:v>
                </c:pt>
                <c:pt idx="120">
                  <c:v>-1.1106590239506886E-3</c:v>
                </c:pt>
                <c:pt idx="121">
                  <c:v>-1.110754594102481E-3</c:v>
                </c:pt>
                <c:pt idx="122">
                  <c:v>-1.1108640906742906E-3</c:v>
                </c:pt>
                <c:pt idx="123">
                  <c:v>-1.1111274712183317E-3</c:v>
                </c:pt>
                <c:pt idx="124">
                  <c:v>-1.1114469238959757E-3</c:v>
                </c:pt>
                <c:pt idx="125">
                  <c:v>-1.1116302402980338E-3</c:v>
                </c:pt>
                <c:pt idx="126">
                  <c:v>-1.1135416711116619E-3</c:v>
                </c:pt>
                <c:pt idx="127">
                  <c:v>-1.1246008392609141E-3</c:v>
                </c:pt>
                <c:pt idx="128">
                  <c:v>-1.135874767603795E-3</c:v>
                </c:pt>
                <c:pt idx="129">
                  <c:v>-1.1396943765129564E-3</c:v>
                </c:pt>
                <c:pt idx="130">
                  <c:v>-1.143540148773603E-3</c:v>
                </c:pt>
                <c:pt idx="131">
                  <c:v>-1.1513120853878789E-3</c:v>
                </c:pt>
                <c:pt idx="132">
                  <c:v>-1.1591723236481499E-3</c:v>
                </c:pt>
                <c:pt idx="133">
                  <c:v>-1.1631395021538538E-3</c:v>
                </c:pt>
                <c:pt idx="134">
                  <c:v>-1.1671290800618905E-3</c:v>
                </c:pt>
                <c:pt idx="135">
                  <c:v>-1.1711404299941108E-3</c:v>
                </c:pt>
                <c:pt idx="136">
                  <c:v>-1.1792287037115656E-3</c:v>
                </c:pt>
                <c:pt idx="137">
                  <c:v>-1.187391003001359E-3</c:v>
                </c:pt>
                <c:pt idx="138">
                  <c:v>-1.19150180310168E-3</c:v>
                </c:pt>
                <c:pt idx="139">
                  <c:v>-1.195630611197096E-3</c:v>
                </c:pt>
                <c:pt idx="140">
                  <c:v>-1.1997768000293618E-3</c:v>
                </c:pt>
                <c:pt idx="141">
                  <c:v>-1.2081199227953476E-3</c:v>
                </c:pt>
                <c:pt idx="142">
                  <c:v>-1.2165228168026232E-3</c:v>
                </c:pt>
                <c:pt idx="143">
                  <c:v>-1.2207464997260331E-3</c:v>
                </c:pt>
                <c:pt idx="144">
                  <c:v>-1.2249837993971724E-3</c:v>
                </c:pt>
                <c:pt idx="145">
                  <c:v>-1.2292340886377318E-3</c:v>
                </c:pt>
                <c:pt idx="146">
                  <c:v>-1.2377705731836386E-3</c:v>
                </c:pt>
                <c:pt idx="147">
                  <c:v>-1.246455318839601E-3</c:v>
                </c:pt>
                <c:pt idx="148">
                  <c:v>-1.250904180958301E-3</c:v>
                </c:pt>
                <c:pt idx="149">
                  <c:v>-1.2552673145727056E-3</c:v>
                </c:pt>
                <c:pt idx="150">
                  <c:v>-1.2595423137673478E-3</c:v>
                </c:pt>
                <c:pt idx="151">
                  <c:v>-1.2677820385764704E-3</c:v>
                </c:pt>
                <c:pt idx="152">
                  <c:v>-1.2757128553531061E-3</c:v>
                </c:pt>
                <c:pt idx="153">
                  <c:v>-1.2795110987529057E-3</c:v>
                </c:pt>
                <c:pt idx="154">
                  <c:v>-1.2832067739987352E-3</c:v>
                </c:pt>
                <c:pt idx="155">
                  <c:v>-1.2867974754948719E-3</c:v>
                </c:pt>
                <c:pt idx="156">
                  <c:v>-1.2936122895279567E-3</c:v>
                </c:pt>
                <c:pt idx="157">
                  <c:v>-1.3000624315484544E-3</c:v>
                </c:pt>
                <c:pt idx="158">
                  <c:v>-1.3030921800005757E-3</c:v>
                </c:pt>
                <c:pt idx="159">
                  <c:v>-1.3060025207289883E-3</c:v>
                </c:pt>
                <c:pt idx="160">
                  <c:v>-1.3087910482978415E-3</c:v>
                </c:pt>
                <c:pt idx="161">
                  <c:v>-1.3139452356947245E-3</c:v>
                </c:pt>
                <c:pt idx="162">
                  <c:v>-1.3186789141439448E-3</c:v>
                </c:pt>
                <c:pt idx="163">
                  <c:v>-1.3208222912197698E-3</c:v>
                </c:pt>
                <c:pt idx="164">
                  <c:v>-1.3228294214018277E-3</c:v>
                </c:pt>
                <c:pt idx="165">
                  <c:v>-1.3246978988545877E-3</c:v>
                </c:pt>
                <c:pt idx="166">
                  <c:v>-1.3279557515355478E-3</c:v>
                </c:pt>
                <c:pt idx="167">
                  <c:v>-1.3307324779709973E-3</c:v>
                </c:pt>
                <c:pt idx="168">
                  <c:v>-1.3318433050013567E-3</c:v>
                </c:pt>
                <c:pt idx="169">
                  <c:v>-1.3327723199463293E-3</c:v>
                </c:pt>
                <c:pt idx="170">
                  <c:v>-1.3335166555794586E-3</c:v>
                </c:pt>
                <c:pt idx="171">
                  <c:v>-1.3343704481361129E-3</c:v>
                </c:pt>
                <c:pt idx="172">
                  <c:v>-1.3345898643013498E-3</c:v>
                </c:pt>
                <c:pt idx="173">
                  <c:v>-1.3343677974964052E-3</c:v>
                </c:pt>
                <c:pt idx="174">
                  <c:v>-1.3339438489801125E-3</c:v>
                </c:pt>
                <c:pt idx="175">
                  <c:v>-1.3333151514460795E-3</c:v>
                </c:pt>
                <c:pt idx="176">
                  <c:v>-1.3313560010708159E-3</c:v>
                </c:pt>
                <c:pt idx="177">
                  <c:v>-1.3286955308000614E-3</c:v>
                </c:pt>
                <c:pt idx="178">
                  <c:v>-1.3270000823784045E-3</c:v>
                </c:pt>
                <c:pt idx="179">
                  <c:v>-1.3250826826194384E-3</c:v>
                </c:pt>
                <c:pt idx="180">
                  <c:v>-1.3229404642567388E-3</c:v>
                </c:pt>
                <c:pt idx="181">
                  <c:v>-1.3178874721653244E-3</c:v>
                </c:pt>
                <c:pt idx="182">
                  <c:v>-1.3120660629573067E-3</c:v>
                </c:pt>
                <c:pt idx="183">
                  <c:v>-1.3087567452574334E-3</c:v>
                </c:pt>
                <c:pt idx="184">
                  <c:v>-1.3052054062745455E-3</c:v>
                </c:pt>
                <c:pt idx="185">
                  <c:v>-1.3014091791019311E-3</c:v>
                </c:pt>
                <c:pt idx="186">
                  <c:v>-1.2929814510265203E-3</c:v>
                </c:pt>
                <c:pt idx="187">
                  <c:v>-1.2837180454638997E-3</c:v>
                </c:pt>
                <c:pt idx="188">
                  <c:v>-1.2786543703047215E-3</c:v>
                </c:pt>
                <c:pt idx="189">
                  <c:v>-1.2733286041566316E-3</c:v>
                </c:pt>
                <c:pt idx="190">
                  <c:v>-1.2678479616567984E-3</c:v>
                </c:pt>
                <c:pt idx="191">
                  <c:v>-1.2579918395383416E-3</c:v>
                </c:pt>
                <c:pt idx="192">
                  <c:v>-1.24950633028309E-3</c:v>
                </c:pt>
                <c:pt idx="193">
                  <c:v>-1.2459591383429114E-3</c:v>
                </c:pt>
                <c:pt idx="194">
                  <c:v>-1.2428407127851315E-3</c:v>
                </c:pt>
                <c:pt idx="195">
                  <c:v>-1.2401577936582697E-3</c:v>
                </c:pt>
                <c:pt idx="196">
                  <c:v>-1.2362730983861425E-3</c:v>
                </c:pt>
                <c:pt idx="197">
                  <c:v>-1.2339159825502932E-3</c:v>
                </c:pt>
                <c:pt idx="198">
                  <c:v>-1.2335116962258752E-3</c:v>
                </c:pt>
                <c:pt idx="199">
                  <c:v>-1.2335833566634591E-3</c:v>
                </c:pt>
                <c:pt idx="200">
                  <c:v>-1.234137703631788E-3</c:v>
                </c:pt>
                <c:pt idx="201">
                  <c:v>-1.2368848036192759E-3</c:v>
                </c:pt>
                <c:pt idx="202">
                  <c:v>-1.2413167587821405E-3</c:v>
                </c:pt>
                <c:pt idx="203">
                  <c:v>-1.2443856394117603E-3</c:v>
                </c:pt>
                <c:pt idx="204">
                  <c:v>-1.2479776469431769E-3</c:v>
                </c:pt>
                <c:pt idx="205">
                  <c:v>-1.2520995210651975E-3</c:v>
                </c:pt>
                <c:pt idx="206">
                  <c:v>-1.2621387672595574E-3</c:v>
                </c:pt>
                <c:pt idx="207">
                  <c:v>-1.2740204859085225E-3</c:v>
                </c:pt>
                <c:pt idx="208">
                  <c:v>-1.2808927941909687E-3</c:v>
                </c:pt>
                <c:pt idx="209">
                  <c:v>-1.2883354091153265E-3</c:v>
                </c:pt>
                <c:pt idx="210">
                  <c:v>-1.2963550708100513E-3</c:v>
                </c:pt>
                <c:pt idx="211">
                  <c:v>-1.3143467849285884E-3</c:v>
                </c:pt>
                <c:pt idx="212">
                  <c:v>-1.3341549172629641E-3</c:v>
                </c:pt>
                <c:pt idx="213">
                  <c:v>-1.3440517086893422E-3</c:v>
                </c:pt>
                <c:pt idx="214">
                  <c:v>-1.3534435923601151E-3</c:v>
                </c:pt>
                <c:pt idx="215">
                  <c:v>-1.3623229187942343E-3</c:v>
                </c:pt>
                <c:pt idx="216">
                  <c:v>-1.3783295217972835E-3</c:v>
                </c:pt>
                <c:pt idx="217">
                  <c:v>-1.3925616587062706E-3</c:v>
                </c:pt>
                <c:pt idx="218">
                  <c:v>-1.3987634541834382E-3</c:v>
                </c:pt>
                <c:pt idx="219">
                  <c:v>-1.404406794858204E-3</c:v>
                </c:pt>
                <c:pt idx="220">
                  <c:v>-1.409484030689967E-3</c:v>
                </c:pt>
                <c:pt idx="221">
                  <c:v>-1.4177076558841151E-3</c:v>
                </c:pt>
                <c:pt idx="222">
                  <c:v>-1.4239789354464349E-3</c:v>
                </c:pt>
                <c:pt idx="223">
                  <c:v>-1.4261109038082864E-3</c:v>
                </c:pt>
                <c:pt idx="224">
                  <c:v>-1.427630869681451E-3</c:v>
                </c:pt>
                <c:pt idx="225">
                  <c:v>-1.4285311835449122E-3</c:v>
                </c:pt>
                <c:pt idx="226">
                  <c:v>-1.4282223900474733E-3</c:v>
                </c:pt>
                <c:pt idx="227">
                  <c:v>-1.4257829255637233E-3</c:v>
                </c:pt>
                <c:pt idx="228">
                  <c:v>-1.4234702344850803E-3</c:v>
                </c:pt>
                <c:pt idx="229">
                  <c:v>-1.4204919933913374E-3</c:v>
                </c:pt>
                <c:pt idx="230">
                  <c:v>-1.41684055272151E-3</c:v>
                </c:pt>
                <c:pt idx="231">
                  <c:v>-1.4072499232042901E-3</c:v>
                </c:pt>
                <c:pt idx="232">
                  <c:v>-1.3953498002639009E-3</c:v>
                </c:pt>
                <c:pt idx="233">
                  <c:v>-1.3883635342182288E-3</c:v>
                </c:pt>
                <c:pt idx="234">
                  <c:v>-1.3813912347204749E-3</c:v>
                </c:pt>
                <c:pt idx="235">
                  <c:v>-1.3745807239651242E-3</c:v>
                </c:pt>
                <c:pt idx="236">
                  <c:v>-1.3615077149564669E-3</c:v>
                </c:pt>
                <c:pt idx="237">
                  <c:v>-1.3490120311621112E-3</c:v>
                </c:pt>
                <c:pt idx="238">
                  <c:v>-1.3430520610047125E-3</c:v>
                </c:pt>
                <c:pt idx="239">
                  <c:v>-1.3372705179204303E-3</c:v>
                </c:pt>
                <c:pt idx="240">
                  <c:v>-1.331670175370725E-3</c:v>
                </c:pt>
                <c:pt idx="241">
                  <c:v>-1.3210825088005862E-3</c:v>
                </c:pt>
                <c:pt idx="242">
                  <c:v>-1.3111362700746199E-3</c:v>
                </c:pt>
                <c:pt idx="243">
                  <c:v>-1.3064835255249818E-3</c:v>
                </c:pt>
                <c:pt idx="244">
                  <c:v>-1.3020286196407937E-3</c:v>
                </c:pt>
                <c:pt idx="245">
                  <c:v>-1.297774325683676E-3</c:v>
                </c:pt>
                <c:pt idx="246">
                  <c:v>-1.2899436873192727E-3</c:v>
                </c:pt>
                <c:pt idx="247">
                  <c:v>-1.2828187301217042E-3</c:v>
                </c:pt>
                <c:pt idx="248">
                  <c:v>-1.2796090916467051E-3</c:v>
                </c:pt>
                <c:pt idx="249">
                  <c:v>-1.2766167034294895E-3</c:v>
                </c:pt>
                <c:pt idx="250">
                  <c:v>-1.2738443387316778E-3</c:v>
                </c:pt>
                <c:pt idx="251">
                  <c:v>-1.2690424121819532E-3</c:v>
                </c:pt>
                <c:pt idx="252">
                  <c:v>-1.2650105746914164E-3</c:v>
                </c:pt>
                <c:pt idx="253">
                  <c:v>-1.2633799227579345E-3</c:v>
                </c:pt>
                <c:pt idx="254">
                  <c:v>-1.2619859327944738E-3</c:v>
                </c:pt>
                <c:pt idx="255">
                  <c:v>-1.2608313775031021E-3</c:v>
                </c:pt>
                <c:pt idx="256">
                  <c:v>-1.2589462768275439E-3</c:v>
                </c:pt>
                <c:pt idx="257">
                  <c:v>-1.2570786793908439E-3</c:v>
                </c:pt>
                <c:pt idx="258">
                  <c:v>-1.256125952813214E-3</c:v>
                </c:pt>
                <c:pt idx="259">
                  <c:v>-1.2551631918622519E-3</c:v>
                </c:pt>
                <c:pt idx="260">
                  <c:v>-1.2541903977369984E-3</c:v>
                </c:pt>
                <c:pt idx="261">
                  <c:v>-1.252207015358664E-3</c:v>
                </c:pt>
                <c:pt idx="262">
                  <c:v>-1.2501989114355183E-3</c:v>
                </c:pt>
                <c:pt idx="263">
                  <c:v>-1.2491759679056358E-3</c:v>
                </c:pt>
                <c:pt idx="264">
                  <c:v>-1.2481429979560588E-3</c:v>
                </c:pt>
                <c:pt idx="265">
                  <c:v>-1.2471000025460199E-3</c:v>
                </c:pt>
                <c:pt idx="266">
                  <c:v>-1.2449762936839193E-3</c:v>
                </c:pt>
                <c:pt idx="267">
                  <c:v>-1.2428277888831829E-3</c:v>
                </c:pt>
                <c:pt idx="268">
                  <c:v>-1.2417346830373432E-3</c:v>
                </c:pt>
                <c:pt idx="269">
                  <c:v>-1.2406315583657346E-3</c:v>
                </c:pt>
                <c:pt idx="270">
                  <c:v>-1.2395184161473338E-3</c:v>
                </c:pt>
                <c:pt idx="271">
                  <c:v>-1.2372544927652385E-3</c:v>
                </c:pt>
                <c:pt idx="272">
                  <c:v>-1.2349656928289932E-3</c:v>
                </c:pt>
                <c:pt idx="273">
                  <c:v>-1.2338024790636837E-3</c:v>
                </c:pt>
                <c:pt idx="274">
                  <c:v>-1.2326292541864348E-3</c:v>
                </c:pt>
                <c:pt idx="275">
                  <c:v>-1.2314460195961274E-3</c:v>
                </c:pt>
                <c:pt idx="276">
                  <c:v>-1.2290419935645502E-3</c:v>
                </c:pt>
                <c:pt idx="277">
                  <c:v>-1.2266130044080725E-3</c:v>
                </c:pt>
                <c:pt idx="278">
                  <c:v>-1.2253797369998765E-3</c:v>
                </c:pt>
                <c:pt idx="279">
                  <c:v>-1.2241364665133148E-3</c:v>
                </c:pt>
                <c:pt idx="280">
                  <c:v>-1.222883193787716E-3</c:v>
                </c:pt>
                <c:pt idx="281">
                  <c:v>-1.2203391770038152E-3</c:v>
                </c:pt>
                <c:pt idx="282">
                  <c:v>-1.2177701045157363E-3</c:v>
                </c:pt>
                <c:pt idx="283">
                  <c:v>-1.2164668380210131E-3</c:v>
                </c:pt>
                <c:pt idx="284">
                  <c:v>-1.2151535761617538E-3</c:v>
                </c:pt>
                <c:pt idx="285">
                  <c:v>-1.2138303198971911E-3</c:v>
                </c:pt>
                <c:pt idx="286">
                  <c:v>-1.2111464240449621E-3</c:v>
                </c:pt>
                <c:pt idx="287">
                  <c:v>-1.2084373742071719E-3</c:v>
                </c:pt>
                <c:pt idx="288">
                  <c:v>-1.2070641630623768E-3</c:v>
                </c:pt>
                <c:pt idx="289">
                  <c:v>-1.2056809642269073E-3</c:v>
                </c:pt>
                <c:pt idx="290">
                  <c:v>-1.2042877789797402E-3</c:v>
                </c:pt>
                <c:pt idx="291">
                  <c:v>-1.2014641156099515E-3</c:v>
                </c:pt>
                <c:pt idx="292">
                  <c:v>-1.1986151944176626E-3</c:v>
                </c:pt>
                <c:pt idx="293">
                  <c:v>-1.1971720931391872E-3</c:v>
                </c:pt>
                <c:pt idx="294">
                  <c:v>-1.1957190117639627E-3</c:v>
                </c:pt>
                <c:pt idx="295">
                  <c:v>-1.1942559518507423E-3</c:v>
                </c:pt>
                <c:pt idx="296">
                  <c:v>-1.1912926326340667E-3</c:v>
                </c:pt>
                <c:pt idx="297">
                  <c:v>-1.1883039462823319E-3</c:v>
                </c:pt>
                <c:pt idx="298">
                  <c:v>-1.1867910092266953E-3</c:v>
                </c:pt>
                <c:pt idx="299">
                  <c:v>-1.1852680998281073E-3</c:v>
                </c:pt>
                <c:pt idx="300">
                  <c:v>-1.183735219605353E-3</c:v>
                </c:pt>
                <c:pt idx="301">
                  <c:v>-1.1806323560392684E-3</c:v>
                </c:pt>
                <c:pt idx="302">
                  <c:v>-1.1775040108163992E-3</c:v>
                </c:pt>
                <c:pt idx="303">
                  <c:v>-1.1759212922601847E-3</c:v>
                </c:pt>
                <c:pt idx="304">
                  <c:v>-1.1743286094345606E-3</c:v>
                </c:pt>
                <c:pt idx="305">
                  <c:v>-1.1727259632587916E-3</c:v>
                </c:pt>
                <c:pt idx="306">
                  <c:v>-1.1694836667475172E-3</c:v>
                </c:pt>
                <c:pt idx="307">
                  <c:v>-1.1662157689551478E-3</c:v>
                </c:pt>
                <c:pt idx="308">
                  <c:v>-1.1645633234147468E-3</c:v>
                </c:pt>
                <c:pt idx="309">
                  <c:v>-1.1629009214386699E-3</c:v>
                </c:pt>
                <c:pt idx="310">
                  <c:v>-1.1612285638262776E-3</c:v>
                </c:pt>
                <c:pt idx="311">
                  <c:v>-1.1578469457074192E-3</c:v>
                </c:pt>
                <c:pt idx="312">
                  <c:v>-1.1544396016338609E-3</c:v>
                </c:pt>
                <c:pt idx="313">
                  <c:v>-1.1527174837056009E-3</c:v>
                </c:pt>
                <c:pt idx="314">
                  <c:v>-1.1509854168556544E-3</c:v>
                </c:pt>
                <c:pt idx="315">
                  <c:v>-1.1492434024029663E-3</c:v>
                </c:pt>
                <c:pt idx="316">
                  <c:v>-1.1457225737476762E-3</c:v>
                </c:pt>
                <c:pt idx="317">
                  <c:v>-1.1421758900675982E-3</c:v>
                </c:pt>
                <c:pt idx="318">
                  <c:v>-1.1403841539880943E-3</c:v>
                </c:pt>
                <c:pt idx="319">
                  <c:v>-1.1385824767806696E-3</c:v>
                </c:pt>
                <c:pt idx="320">
                  <c:v>-1.1367708597243009E-3</c:v>
                </c:pt>
                <c:pt idx="321">
                  <c:v>-1.1321867864932944E-3</c:v>
                </c:pt>
                <c:pt idx="322">
                  <c:v>-1.1275637151975104E-3</c:v>
                </c:pt>
                <c:pt idx="323">
                  <c:v>-1.1256924822689029E-3</c:v>
                </c:pt>
                <c:pt idx="324">
                  <c:v>-1.1238113172051811E-3</c:v>
                </c:pt>
                <c:pt idx="325">
                  <c:v>-1.1200124008370338E-3</c:v>
                </c:pt>
                <c:pt idx="326">
                  <c:v>-1.1161873577414383E-3</c:v>
                </c:pt>
                <c:pt idx="327">
                  <c:v>-1.1142565487087808E-3</c:v>
                </c:pt>
                <c:pt idx="328">
                  <c:v>-1.1123158141757017E-3</c:v>
                </c:pt>
                <c:pt idx="329">
                  <c:v>-1.110365155421178E-3</c:v>
                </c:pt>
                <c:pt idx="330">
                  <c:v>-1.1064273616634424E-3</c:v>
                </c:pt>
                <c:pt idx="331">
                  <c:v>-1.1024632989320438E-3</c:v>
                </c:pt>
                <c:pt idx="332">
                  <c:v>-1.1004630351374445E-3</c:v>
                </c:pt>
                <c:pt idx="333">
                  <c:v>-1.0984528536361893E-3</c:v>
                </c:pt>
                <c:pt idx="334">
                  <c:v>-1.096432755547383E-3</c:v>
                </c:pt>
                <c:pt idx="335">
                  <c:v>-1.0923561951781124E-3</c:v>
                </c:pt>
                <c:pt idx="336">
                  <c:v>-1.0882532198586148E-3</c:v>
                </c:pt>
                <c:pt idx="337">
                  <c:v>-1.086183555618625E-3</c:v>
                </c:pt>
                <c:pt idx="338">
                  <c:v>-1.084103981585649E-3</c:v>
                </c:pt>
                <c:pt idx="339">
                  <c:v>-1.0820144985590474E-3</c:v>
                </c:pt>
                <c:pt idx="340">
                  <c:v>-1.077799282289682E-3</c:v>
                </c:pt>
                <c:pt idx="341">
                  <c:v>-1.0735575013764986E-3</c:v>
                </c:pt>
                <c:pt idx="342">
                  <c:v>-1.0714184912075098E-3</c:v>
                </c:pt>
                <c:pt idx="343">
                  <c:v>-1.0692695789193962E-3</c:v>
                </c:pt>
                <c:pt idx="344">
                  <c:v>-1.0671107655912948E-3</c:v>
                </c:pt>
                <c:pt idx="345">
                  <c:v>-1.0627570038135303E-3</c:v>
                </c:pt>
                <c:pt idx="346">
                  <c:v>-1.0583765244609467E-3</c:v>
                </c:pt>
                <c:pt idx="347">
                  <c:v>-1.0561682228393821E-3</c:v>
                </c:pt>
                <c:pt idx="348">
                  <c:v>-1.0539500267725543E-3</c:v>
                </c:pt>
                <c:pt idx="349">
                  <c:v>-1.0517219374595044E-3</c:v>
                </c:pt>
                <c:pt idx="350">
                  <c:v>-1.0472297406449727E-3</c:v>
                </c:pt>
                <c:pt idx="351">
                  <c:v>-1.0427106702470823E-3</c:v>
                </c:pt>
                <c:pt idx="352">
                  <c:v>-1.0404331314495252E-3</c:v>
                </c:pt>
                <c:pt idx="353">
                  <c:v>-1.0381457060404387E-3</c:v>
                </c:pt>
                <c:pt idx="354">
                  <c:v>-1.0358483952588315E-3</c:v>
                </c:pt>
                <c:pt idx="355">
                  <c:v>-1.0312178736526789E-3</c:v>
                </c:pt>
                <c:pt idx="356">
                  <c:v>-1.0265603195502848E-3</c:v>
                </c:pt>
                <c:pt idx="357">
                  <c:v>-1.0242135980931266E-3</c:v>
                </c:pt>
                <c:pt idx="358">
                  <c:v>-1.0218569977782366E-3</c:v>
                </c:pt>
                <c:pt idx="359">
                  <c:v>-1.0194905198446236E-3</c:v>
                </c:pt>
                <c:pt idx="360">
                  <c:v>-1.0147217837186417E-3</c:v>
                </c:pt>
                <c:pt idx="361">
                  <c:v>-1.0099258534657096E-3</c:v>
                </c:pt>
                <c:pt idx="362">
                  <c:v>-1.0075100036255336E-3</c:v>
                </c:pt>
                <c:pt idx="363">
                  <c:v>-1.0050842829611994E-3</c:v>
                </c:pt>
                <c:pt idx="364">
                  <c:v>-1.002648692391972E-3</c:v>
                </c:pt>
                <c:pt idx="365">
                  <c:v>-9.9774185163159501E-4</c:v>
                </c:pt>
                <c:pt idx="366">
                  <c:v>-9.9280765288867201E-4</c:v>
                </c:pt>
                <c:pt idx="367">
                  <c:v>-9.9032272938170962E-4</c:v>
                </c:pt>
                <c:pt idx="368">
                  <c:v>-9.8782794248464256E-4</c:v>
                </c:pt>
                <c:pt idx="369">
                  <c:v>-9.853232936762879E-4</c:v>
                </c:pt>
                <c:pt idx="370">
                  <c:v>-9.8027845830017668E-4</c:v>
                </c:pt>
                <c:pt idx="371">
                  <c:v>-9.7520609887435938E-4</c:v>
                </c:pt>
                <c:pt idx="372">
                  <c:v>-9.7265215593722587E-4</c:v>
                </c:pt>
                <c:pt idx="373">
                  <c:v>-9.7008835752365741E-4</c:v>
                </c:pt>
                <c:pt idx="374">
                  <c:v>-9.6751470483269486E-4</c:v>
                </c:pt>
                <c:pt idx="375">
                  <c:v>-9.6233198449979795E-4</c:v>
                </c:pt>
                <c:pt idx="376">
                  <c:v>-9.5712157239802309E-4</c:v>
                </c:pt>
                <c:pt idx="377">
                  <c:v>-9.544986644671738E-4</c:v>
                </c:pt>
                <c:pt idx="378">
                  <c:v>-9.5186590893359124E-4</c:v>
                </c:pt>
                <c:pt idx="379">
                  <c:v>-9.4922330671654009E-4</c:v>
                </c:pt>
                <c:pt idx="380">
                  <c:v>-9.4390281112577412E-4</c:v>
                </c:pt>
                <c:pt idx="381">
                  <c:v>-9.3855445435497842E-4</c:v>
                </c:pt>
                <c:pt idx="382">
                  <c:v>-9.358626360267408E-4</c:v>
                </c:pt>
                <c:pt idx="383">
                  <c:v>-9.3316097760975936E-4</c:v>
                </c:pt>
                <c:pt idx="384">
                  <c:v>-9.3044948042297904E-4</c:v>
                </c:pt>
                <c:pt idx="385">
                  <c:v>-9.2499131892687103E-4</c:v>
                </c:pt>
                <c:pt idx="386">
                  <c:v>-9.1950512588034883E-4</c:v>
                </c:pt>
                <c:pt idx="387">
                  <c:v>-9.1674445139133809E-4</c:v>
                </c:pt>
                <c:pt idx="388">
                  <c:v>-9.1397394456738112E-4</c:v>
                </c:pt>
                <c:pt idx="389">
                  <c:v>-9.11193606887295E-4</c:v>
                </c:pt>
                <c:pt idx="390">
                  <c:v>-9.0559788881172665E-4</c:v>
                </c:pt>
                <c:pt idx="391">
                  <c:v>-8.9997396786944961E-4</c:v>
                </c:pt>
                <c:pt idx="392">
                  <c:v>-8.9714449161615306E-4</c:v>
                </c:pt>
                <c:pt idx="393">
                  <c:v>-8.9430519094158001E-4</c:v>
                </c:pt>
                <c:pt idx="394">
                  <c:v>-8.9145606708473935E-4</c:v>
                </c:pt>
                <c:pt idx="395">
                  <c:v>-8.857229015424295E-4</c:v>
                </c:pt>
                <c:pt idx="396">
                  <c:v>-8.7996136121759605E-4</c:v>
                </c:pt>
                <c:pt idx="397">
                  <c:v>-8.7706313771640509E-4</c:v>
                </c:pt>
                <c:pt idx="398">
                  <c:v>-8.7415509754773524E-4</c:v>
                </c:pt>
                <c:pt idx="399">
                  <c:v>-8.6535811640420235E-4</c:v>
                </c:pt>
                <c:pt idx="400">
                  <c:v>-8.5650077066734553E-4</c:v>
                </c:pt>
                <c:pt idx="401">
                  <c:v>-8.5352404544103422E-4</c:v>
                </c:pt>
                <c:pt idx="402">
                  <c:v>-8.5053751258001853E-4</c:v>
                </c:pt>
                <c:pt idx="403">
                  <c:v>-8.4452977878957114E-4</c:v>
                </c:pt>
                <c:pt idx="404">
                  <c:v>-8.3849332613183947E-4</c:v>
                </c:pt>
                <c:pt idx="405">
                  <c:v>-8.3545777136428967E-4</c:v>
                </c:pt>
                <c:pt idx="406">
                  <c:v>-8.3241241559672829E-4</c:v>
                </c:pt>
                <c:pt idx="407">
                  <c:v>-8.2935725974842001E-4</c:v>
                </c:pt>
                <c:pt idx="408">
                  <c:v>-8.2166756736556934E-4</c:v>
                </c:pt>
                <c:pt idx="409">
                  <c:v>-8.1393452090239293E-4</c:v>
                </c:pt>
                <c:pt idx="410">
                  <c:v>-8.1082058875026064E-4</c:v>
                </c:pt>
                <c:pt idx="411">
                  <c:v>-8.0769686467085933E-4</c:v>
                </c:pt>
                <c:pt idx="412">
                  <c:v>-8.014149971380391E-4</c:v>
                </c:pt>
                <c:pt idx="413">
                  <c:v>-7.9510406842508985E-4</c:v>
                </c:pt>
                <c:pt idx="414">
                  <c:v>-7.9193140005706653E-4</c:v>
                </c:pt>
                <c:pt idx="415">
                  <c:v>-7.8874894623659486E-4</c:v>
                </c:pt>
                <c:pt idx="416">
                  <c:v>-7.8555670796287558E-4</c:v>
                </c:pt>
                <c:pt idx="417">
                  <c:v>-7.7913793622208516E-4</c:v>
                </c:pt>
                <c:pt idx="418">
                  <c:v>-7.7268993343704295E-4</c:v>
                </c:pt>
                <c:pt idx="419">
                  <c:v>-7.6944879000340194E-4</c:v>
                </c:pt>
                <c:pt idx="420">
                  <c:v>-7.6619786871123807E-4</c:v>
                </c:pt>
                <c:pt idx="421">
                  <c:v>-7.6293717095943236E-4</c:v>
                </c:pt>
                <c:pt idx="422">
                  <c:v>-7.5638160293767243E-4</c:v>
                </c:pt>
                <c:pt idx="423">
                  <c:v>-7.4979663573948585E-4</c:v>
                </c:pt>
                <c:pt idx="424">
                  <c:v>-7.4648707151681037E-4</c:v>
                </c:pt>
                <c:pt idx="425">
                  <c:v>-7.4316773738924979E-4</c:v>
                </c:pt>
                <c:pt idx="426">
                  <c:v>-7.3983863435600483E-4</c:v>
                </c:pt>
                <c:pt idx="427">
                  <c:v>-7.331463780602121E-4</c:v>
                </c:pt>
                <c:pt idx="428">
                  <c:v>-7.2642455614779777E-4</c:v>
                </c:pt>
                <c:pt idx="429">
                  <c:v>-7.2304662569244726E-4</c:v>
                </c:pt>
                <c:pt idx="430">
                  <c:v>-7.1965893304604123E-4</c:v>
                </c:pt>
                <c:pt idx="431">
                  <c:v>-7.1626147920778038E-4</c:v>
                </c:pt>
                <c:pt idx="432">
                  <c:v>-7.0943264236511538E-4</c:v>
                </c:pt>
                <c:pt idx="433">
                  <c:v>-7.0257407587703824E-4</c:v>
                </c:pt>
                <c:pt idx="434">
                  <c:v>-6.9912783338565987E-4</c:v>
                </c:pt>
                <c:pt idx="435">
                  <c:v>-6.9567183661689569E-4</c:v>
                </c:pt>
                <c:pt idx="436">
                  <c:v>-6.9220608660991445E-4</c:v>
                </c:pt>
                <c:pt idx="437">
                  <c:v>-6.8524077662779348E-4</c:v>
                </c:pt>
                <c:pt idx="438">
                  <c:v>-6.7824557554274634E-4</c:v>
                </c:pt>
                <c:pt idx="439">
                  <c:v>-6.7473107569160362E-4</c:v>
                </c:pt>
                <c:pt idx="440">
                  <c:v>-6.7120682915700058E-4</c:v>
                </c:pt>
                <c:pt idx="441">
                  <c:v>-6.6767283725788218E-4</c:v>
                </c:pt>
                <c:pt idx="442">
                  <c:v>-6.6057116163698026E-4</c:v>
                </c:pt>
                <c:pt idx="443">
                  <c:v>-6.5343943632001356E-4</c:v>
                </c:pt>
                <c:pt idx="444">
                  <c:v>-6.4985673338568972E-4</c:v>
                </c:pt>
                <c:pt idx="445">
                  <c:v>-6.4626429168157529E-4</c:v>
                </c:pt>
                <c:pt idx="446">
                  <c:v>-6.42662112246839E-4</c:v>
                </c:pt>
                <c:pt idx="447">
                  <c:v>-6.3542417811479623E-4</c:v>
                </c:pt>
                <c:pt idx="448">
                  <c:v>-6.2815603910415518E-4</c:v>
                </c:pt>
                <c:pt idx="449">
                  <c:v>-6.2450518752310558E-4</c:v>
                </c:pt>
                <c:pt idx="450">
                  <c:v>-6.2084460508593509E-4</c:v>
                </c:pt>
                <c:pt idx="451">
                  <c:v>-6.1717429243213218E-4</c:v>
                </c:pt>
                <c:pt idx="452">
                  <c:v>-6.0980020679668456E-4</c:v>
                </c:pt>
                <c:pt idx="453">
                  <c:v>-6.0239576487042257E-4</c:v>
                </c:pt>
                <c:pt idx="454">
                  <c:v>-5.9867681915903859E-4</c:v>
                </c:pt>
                <c:pt idx="455">
                  <c:v>-5.9494815010552315E-4</c:v>
                </c:pt>
                <c:pt idx="456">
                  <c:v>-5.9120975894888517E-4</c:v>
                </c:pt>
                <c:pt idx="457">
                  <c:v>-5.8369962844473378E-4</c:v>
                </c:pt>
                <c:pt idx="458">
                  <c:v>-5.76158994514131E-4</c:v>
                </c:pt>
                <c:pt idx="459">
                  <c:v>-5.7237200910886799E-4</c:v>
                </c:pt>
                <c:pt idx="460">
                  <c:v>-5.6857530799536704E-4</c:v>
                </c:pt>
                <c:pt idx="461">
                  <c:v>-5.6476889269241326E-4</c:v>
                </c:pt>
                <c:pt idx="462">
                  <c:v>-5.5712282380770972E-4</c:v>
                </c:pt>
                <c:pt idx="463">
                  <c:v>-5.4944610905049984E-4</c:v>
                </c:pt>
                <c:pt idx="464">
                  <c:v>-5.45591138187973E-4</c:v>
                </c:pt>
                <c:pt idx="465">
                  <c:v>-5.4172645965078203E-4</c:v>
                </c:pt>
                <c:pt idx="466">
                  <c:v>-5.3785207447809569E-4</c:v>
                </c:pt>
                <c:pt idx="467">
                  <c:v>-5.3007017362105557E-4</c:v>
                </c:pt>
                <c:pt idx="468">
                  <c:v>-5.2225748933487637E-4</c:v>
                </c:pt>
                <c:pt idx="469">
                  <c:v>-5.1833458765138118E-4</c:v>
                </c:pt>
                <c:pt idx="470">
                  <c:v>-5.1440198592711539E-4</c:v>
                </c:pt>
                <c:pt idx="471">
                  <c:v>-5.1045968532115182E-4</c:v>
                </c:pt>
                <c:pt idx="472">
                  <c:v>-5.0254205860689183E-4</c:v>
                </c:pt>
                <c:pt idx="473">
                  <c:v>-4.9459351646241601E-4</c:v>
                </c:pt>
                <c:pt idx="474">
                  <c:v>-4.9060273819456768E-4</c:v>
                </c:pt>
                <c:pt idx="475">
                  <c:v>-4.8660226779961846E-4</c:v>
                </c:pt>
                <c:pt idx="476">
                  <c:v>-4.8259210619683302E-4</c:v>
                </c:pt>
                <c:pt idx="477">
                  <c:v>-4.7453885947401631E-4</c:v>
                </c:pt>
                <c:pt idx="478">
                  <c:v>-4.6645457128846601E-4</c:v>
                </c:pt>
                <c:pt idx="479">
                  <c:v>-4.6239597087271989E-4</c:v>
                </c:pt>
                <c:pt idx="480">
                  <c:v>-4.5832768616360653E-4</c:v>
                </c:pt>
                <c:pt idx="481">
                  <c:v>-4.5424971800045455E-4</c:v>
                </c:pt>
                <c:pt idx="482">
                  <c:v>-4.4606095699784021E-4</c:v>
                </c:pt>
                <c:pt idx="483">
                  <c:v>-4.3784103466837365E-4</c:v>
                </c:pt>
                <c:pt idx="484">
                  <c:v>-4.3371466670105718E-4</c:v>
                </c:pt>
                <c:pt idx="485">
                  <c:v>-4.2957862191439489E-4</c:v>
                </c:pt>
                <c:pt idx="486">
                  <c:v>-4.254329017472358E-4</c:v>
                </c:pt>
                <c:pt idx="487">
                  <c:v>-4.171087318072253E-4</c:v>
                </c:pt>
                <c:pt idx="488">
                  <c:v>-4.0875328769729435E-4</c:v>
                </c:pt>
                <c:pt idx="489">
                  <c:v>-4.0455920637505471E-4</c:v>
                </c:pt>
                <c:pt idx="490">
                  <c:v>-4.0035545626704305E-4</c:v>
                </c:pt>
                <c:pt idx="491">
                  <c:v>-3.9614203837246009E-4</c:v>
                </c:pt>
                <c:pt idx="492">
                  <c:v>-3.876825646642601E-4</c:v>
                </c:pt>
                <c:pt idx="493">
                  <c:v>-3.7919171119060735E-4</c:v>
                </c:pt>
                <c:pt idx="494">
                  <c:v>-3.7492997106980397E-4</c:v>
                </c:pt>
                <c:pt idx="495">
                  <c:v>-3.7065856991702617E-4</c:v>
                </c:pt>
                <c:pt idx="496">
                  <c:v>-3.6637750861157059E-4</c:v>
                </c:pt>
                <c:pt idx="497">
                  <c:v>-3.5778283627774243E-4</c:v>
                </c:pt>
                <c:pt idx="498">
                  <c:v>-3.4915668608359596E-4</c:v>
                </c:pt>
                <c:pt idx="499">
                  <c:v>-3.4482734160068418E-4</c:v>
                </c:pt>
                <c:pt idx="500">
                  <c:v>-3.4048834375965953E-4</c:v>
                </c:pt>
                <c:pt idx="501">
                  <c:v>-3.3613969371959485E-4</c:v>
                </c:pt>
                <c:pt idx="502">
                  <c:v>-3.2740992727653406E-4</c:v>
                </c:pt>
                <c:pt idx="503">
                  <c:v>-3.1864859347141561E-4</c:v>
                </c:pt>
                <c:pt idx="504">
                  <c:v>-3.1425169894294669E-4</c:v>
                </c:pt>
                <c:pt idx="505">
                  <c:v>-3.0984515889009856E-4</c:v>
                </c:pt>
                <c:pt idx="506">
                  <c:v>-3.0542897443197603E-4</c:v>
                </c:pt>
                <c:pt idx="507">
                  <c:v>-2.9656421846269154E-4</c:v>
                </c:pt>
                <c:pt idx="508">
                  <c:v>-2.8766781408950948E-4</c:v>
                </c:pt>
                <c:pt idx="509">
                  <c:v>-2.8320342399190679E-4</c:v>
                </c:pt>
                <c:pt idx="510">
                  <c:v>-2.7872939612372249E-4</c:v>
                </c:pt>
                <c:pt idx="511">
                  <c:v>-2.742457316040614E-4</c:v>
                </c:pt>
                <c:pt idx="512">
                  <c:v>-2.6524609045175396E-4</c:v>
                </c:pt>
                <c:pt idx="513">
                  <c:v>-2.5621457771407563E-4</c:v>
                </c:pt>
                <c:pt idx="514">
                  <c:v>-2.516818370112972E-4</c:v>
                </c:pt>
                <c:pt idx="515">
                  <c:v>-2.4713855262259443E-4</c:v>
                </c:pt>
                <c:pt idx="516">
                  <c:v>-2.4258472027138822E-4</c:v>
                </c:pt>
                <c:pt idx="517">
                  <c:v>-2.3344172608297242E-4</c:v>
                </c:pt>
                <c:pt idx="518">
                  <c:v>-2.0112130728833222E-4</c:v>
                </c:pt>
                <c:pt idx="519">
                  <c:v>-1.6828216383046879E-4</c:v>
                </c:pt>
                <c:pt idx="520">
                  <c:v>-1.349229795621909E-4</c:v>
                </c:pt>
                <c:pt idx="521">
                  <c:v>-1.0104243841624339E-4</c:v>
                </c:pt>
                <c:pt idx="522">
                  <c:v>-6.6639224298725708E-5</c:v>
                </c:pt>
                <c:pt idx="523">
                  <c:v>-3.1712021102414667E-5</c:v>
                </c:pt>
                <c:pt idx="524">
                  <c:v>3.7404873065582933E-6</c:v>
                </c:pt>
                <c:pt idx="525">
                  <c:v>3.9719617115352435E-5</c:v>
                </c:pt>
                <c:pt idx="526">
                  <c:v>7.6226684404545608E-5</c:v>
                </c:pt>
                <c:pt idx="527">
                  <c:v>1.132630053479744E-4</c:v>
                </c:pt>
                <c:pt idx="528">
                  <c:v>1.5082989609283004E-4</c:v>
                </c:pt>
                <c:pt idx="529">
                  <c:v>1.9442221303300755E-4</c:v>
                </c:pt>
                <c:pt idx="530">
                  <c:v>2.4987215688554443E-4</c:v>
                </c:pt>
                <c:pt idx="531">
                  <c:v>2.8367287231212401E-4</c:v>
                </c:pt>
                <c:pt idx="532">
                  <c:v>3.2360517409735223E-4</c:v>
                </c:pt>
                <c:pt idx="533">
                  <c:v>3.6407518072323342E-4</c:v>
                </c:pt>
                <c:pt idx="534">
                  <c:v>4.0508420793727851E-4</c:v>
                </c:pt>
                <c:pt idx="535">
                  <c:v>4.4663357188667874E-4</c:v>
                </c:pt>
                <c:pt idx="536">
                  <c:v>4.8872458815907294E-4</c:v>
                </c:pt>
                <c:pt idx="537">
                  <c:v>5.3135857282171628E-4</c:v>
                </c:pt>
                <c:pt idx="538">
                  <c:v>5.7453684162211971E-4</c:v>
                </c:pt>
                <c:pt idx="539">
                  <c:v>6.1826071046766629E-4</c:v>
                </c:pt>
                <c:pt idx="540">
                  <c:v>6.6253149518580301E-4</c:v>
                </c:pt>
                <c:pt idx="541">
                  <c:v>7.0735051168391294E-4</c:v>
                </c:pt>
                <c:pt idx="542">
                  <c:v>7.5271907586937914E-4</c:v>
                </c:pt>
                <c:pt idx="543">
                  <c:v>8.118597031447905E-4</c:v>
                </c:pt>
                <c:pt idx="544">
                  <c:v>8.4511011045229623E-4</c:v>
                </c:pt>
                <c:pt idx="545">
                  <c:v>8.9213521282438535E-4</c:v>
                </c:pt>
                <c:pt idx="546">
                  <c:v>9.3971512635349086E-4</c:v>
                </c:pt>
                <c:pt idx="547">
                  <c:v>9.9477321891860981E-4</c:v>
                </c:pt>
                <c:pt idx="548">
                  <c:v>1.0365446504323472E-3</c:v>
                </c:pt>
                <c:pt idx="549">
                  <c:v>1.0857968927968642E-3</c:v>
                </c:pt>
                <c:pt idx="550">
                  <c:v>1.1356092099479298E-3</c:v>
                </c:pt>
                <c:pt idx="551">
                  <c:v>1.1859829177929271E-3</c:v>
                </c:pt>
                <c:pt idx="552">
                  <c:v>1.236919332079367E-3</c:v>
                </c:pt>
                <c:pt idx="553">
                  <c:v>1.2884197688745047E-3</c:v>
                </c:pt>
                <c:pt idx="554">
                  <c:v>1.3404855441656593E-3</c:v>
                </c:pt>
                <c:pt idx="555">
                  <c:v>1.3931179737802779E-3</c:v>
                </c:pt>
                <c:pt idx="556">
                  <c:v>1.4463183735458074E-3</c:v>
                </c:pt>
                <c:pt idx="557">
                  <c:v>1.5000880594495669E-3</c:v>
                </c:pt>
                <c:pt idx="558">
                  <c:v>1.5544283474788756E-3</c:v>
                </c:pt>
                <c:pt idx="559">
                  <c:v>1.6093405534611804E-3</c:v>
                </c:pt>
                <c:pt idx="560">
                  <c:v>1.6648259934637366E-3</c:v>
                </c:pt>
                <c:pt idx="561">
                  <c:v>1.7208859833939272E-3</c:v>
                </c:pt>
                <c:pt idx="562">
                  <c:v>1.7775218390791991E-3</c:v>
                </c:pt>
                <c:pt idx="563">
                  <c:v>1.8347348765868077E-3</c:v>
                </c:pt>
                <c:pt idx="564">
                  <c:v>1.8925264118241358E-3</c:v>
                </c:pt>
                <c:pt idx="565">
                  <c:v>1.9508977606985667E-3</c:v>
                </c:pt>
                <c:pt idx="566">
                  <c:v>2.0098502391974193E-3</c:v>
                </c:pt>
                <c:pt idx="567">
                  <c:v>2.069385163387949E-3</c:v>
                </c:pt>
                <c:pt idx="568">
                  <c:v>2.1294934319104897E-3</c:v>
                </c:pt>
                <c:pt idx="569">
                  <c:v>2.1898819705601369E-3</c:v>
                </c:pt>
                <c:pt idx="570">
                  <c:v>2.2504066984296855E-3</c:v>
                </c:pt>
                <c:pt idx="571">
                  <c:v>2.3110577853024949E-3</c:v>
                </c:pt>
                <c:pt idx="572">
                  <c:v>2.3718254015214768E-3</c:v>
                </c:pt>
                <c:pt idx="573">
                  <c:v>2.4326997170298625E-3</c:v>
                </c:pt>
                <c:pt idx="574">
                  <c:v>2.4936709019307557E-3</c:v>
                </c:pt>
                <c:pt idx="575">
                  <c:v>2.5547291263272598E-3</c:v>
                </c:pt>
                <c:pt idx="576">
                  <c:v>2.6158645603224784E-3</c:v>
                </c:pt>
                <c:pt idx="577">
                  <c:v>2.677067374019515E-3</c:v>
                </c:pt>
                <c:pt idx="578">
                  <c:v>2.738327737281665E-3</c:v>
                </c:pt>
                <c:pt idx="579">
                  <c:v>2.7996358202120319E-3</c:v>
                </c:pt>
                <c:pt idx="580">
                  <c:v>2.8609817929936554E-3</c:v>
                </c:pt>
                <c:pt idx="581">
                  <c:v>2.9398950416492653E-3</c:v>
                </c:pt>
                <c:pt idx="582">
                  <c:v>3.0012907070009476E-3</c:v>
                </c:pt>
                <c:pt idx="583">
                  <c:v>3.0539203858559461E-3</c:v>
                </c:pt>
                <c:pt idx="584">
                  <c:v>3.1153186111598785E-3</c:v>
                </c:pt>
                <c:pt idx="585">
                  <c:v>3.1767041719543698E-3</c:v>
                </c:pt>
                <c:pt idx="586">
                  <c:v>3.2380672385023956E-3</c:v>
                </c:pt>
                <c:pt idx="587">
                  <c:v>3.2993979805073792E-3</c:v>
                </c:pt>
                <c:pt idx="588">
                  <c:v>3.3606865681523601E-3</c:v>
                </c:pt>
                <c:pt idx="589">
                  <c:v>3.4219231712206977E-3</c:v>
                </c:pt>
                <c:pt idx="590">
                  <c:v>3.4830979598954315E-3</c:v>
                </c:pt>
                <c:pt idx="591">
                  <c:v>3.5442011040398569E-3</c:v>
                </c:pt>
                <c:pt idx="592">
                  <c:v>3.6052227735172693E-3</c:v>
                </c:pt>
                <c:pt idx="593">
                  <c:v>3.6661531385107082E-3</c:v>
                </c:pt>
                <c:pt idx="594">
                  <c:v>3.726982368723597E-3</c:v>
                </c:pt>
                <c:pt idx="595">
                  <c:v>3.7877006343389752E-3</c:v>
                </c:pt>
                <c:pt idx="596">
                  <c:v>3.8482981051402021E-3</c:v>
                </c:pt>
                <c:pt idx="597">
                  <c:v>3.9087649509905731E-3</c:v>
                </c:pt>
                <c:pt idx="598">
                  <c:v>3.9949433573216453E-3</c:v>
                </c:pt>
                <c:pt idx="599">
                  <c:v>4.0378511930860839E-3</c:v>
                </c:pt>
                <c:pt idx="600">
                  <c:v>4.089283438668545E-3</c:v>
                </c:pt>
                <c:pt idx="601">
                  <c:v>4.1491294843076787E-3</c:v>
                </c:pt>
                <c:pt idx="602">
                  <c:v>4.2087957545522414E-3</c:v>
                </c:pt>
                <c:pt idx="603">
                  <c:v>4.2682724193454646E-3</c:v>
                </c:pt>
                <c:pt idx="604">
                  <c:v>4.3275496486305798E-3</c:v>
                </c:pt>
                <c:pt idx="605">
                  <c:v>4.3866176121909461E-3</c:v>
                </c:pt>
                <c:pt idx="606">
                  <c:v>4.4454664800497312E-3</c:v>
                </c:pt>
                <c:pt idx="607">
                  <c:v>4.5040864219103582E-3</c:v>
                </c:pt>
                <c:pt idx="608">
                  <c:v>4.5624676076361226E-3</c:v>
                </c:pt>
                <c:pt idx="609">
                  <c:v>4.6206002071702557E-3</c:v>
                </c:pt>
                <c:pt idx="610">
                  <c:v>4.6784743902961168E-3</c:v>
                </c:pt>
                <c:pt idx="611">
                  <c:v>4.7360803268770013E-3</c:v>
                </c:pt>
                <c:pt idx="612">
                  <c:v>4.7934081867762046E-3</c:v>
                </c:pt>
                <c:pt idx="613">
                  <c:v>4.850448139777086E-3</c:v>
                </c:pt>
                <c:pt idx="614">
                  <c:v>4.9071903557429408E-3</c:v>
                </c:pt>
                <c:pt idx="615">
                  <c:v>4.9636250044571284E-3</c:v>
                </c:pt>
                <c:pt idx="616">
                  <c:v>5.019742255703008E-3</c:v>
                </c:pt>
                <c:pt idx="617">
                  <c:v>5.0755322794238111E-3</c:v>
                </c:pt>
                <c:pt idx="618">
                  <c:v>5.1309852452430249E-3</c:v>
                </c:pt>
                <c:pt idx="619">
                  <c:v>5.1860913230239447E-3</c:v>
                </c:pt>
                <c:pt idx="620">
                  <c:v>5.2408793539360232E-3</c:v>
                </c:pt>
                <c:pt idx="621">
                  <c:v>5.2957785591978279E-3</c:v>
                </c:pt>
                <c:pt idx="622">
                  <c:v>5.3509139025287311E-3</c:v>
                </c:pt>
                <c:pt idx="623">
                  <c:v>5.4062869951199133E-3</c:v>
                </c:pt>
                <c:pt idx="624">
                  <c:v>5.461899448322427E-3</c:v>
                </c:pt>
                <c:pt idx="625">
                  <c:v>5.5177528734873249E-3</c:v>
                </c:pt>
                <c:pt idx="626">
                  <c:v>5.5738488818857235E-3</c:v>
                </c:pt>
                <c:pt idx="627">
                  <c:v>5.6301890849486114E-3</c:v>
                </c:pt>
                <c:pt idx="628">
                  <c:v>5.6867750938671691E-3</c:v>
                </c:pt>
                <c:pt idx="629">
                  <c:v>5.7436085200723852E-3</c:v>
                </c:pt>
                <c:pt idx="630">
                  <c:v>5.8006909749153124E-3</c:v>
                </c:pt>
                <c:pt idx="631">
                  <c:v>5.8580240696670671E-3</c:v>
                </c:pt>
                <c:pt idx="632">
                  <c:v>5.9156094157586381E-3</c:v>
                </c:pt>
                <c:pt idx="633">
                  <c:v>5.9984166561566354E-3</c:v>
                </c:pt>
                <c:pt idx="634">
                  <c:v>6.0566232809300402E-3</c:v>
                </c:pt>
                <c:pt idx="635">
                  <c:v>6.0982521224772768E-3</c:v>
                </c:pt>
                <c:pt idx="636">
                  <c:v>6.1568996752914273E-3</c:v>
                </c:pt>
                <c:pt idx="637">
                  <c:v>6.2158077663365674E-3</c:v>
                </c:pt>
                <c:pt idx="638">
                  <c:v>6.2749780068838135E-3</c:v>
                </c:pt>
                <c:pt idx="639">
                  <c:v>6.3344120084440902E-3</c:v>
                </c:pt>
                <c:pt idx="640">
                  <c:v>6.3941113821286422E-3</c:v>
                </c:pt>
                <c:pt idx="641">
                  <c:v>6.4540777394483939E-3</c:v>
                </c:pt>
                <c:pt idx="642">
                  <c:v>6.5143126917543981E-3</c:v>
                </c:pt>
                <c:pt idx="643">
                  <c:v>6.5748178503177712E-3</c:v>
                </c:pt>
                <c:pt idx="644">
                  <c:v>6.6355948265695019E-3</c:v>
                </c:pt>
                <c:pt idx="645">
                  <c:v>6.6966452318606429E-3</c:v>
                </c:pt>
                <c:pt idx="646">
                  <c:v>6.7579706775422466E-3</c:v>
                </c:pt>
                <c:pt idx="647">
                  <c:v>6.8195727749653656E-3</c:v>
                </c:pt>
                <c:pt idx="648">
                  <c:v>6.8994547374821025E-3</c:v>
                </c:pt>
                <c:pt idx="649">
                  <c:v>6.9792597829820835E-3</c:v>
                </c:pt>
                <c:pt idx="650">
                  <c:v>7.0418630764113033E-3</c:v>
                </c:pt>
                <c:pt idx="651">
                  <c:v>7.1137575686108789E-3</c:v>
                </c:pt>
                <c:pt idx="652">
                  <c:v>7.1679233287280653E-3</c:v>
                </c:pt>
                <c:pt idx="653">
                  <c:v>7.2313835103177126E-3</c:v>
                </c:pt>
                <c:pt idx="654">
                  <c:v>7.2951325441295012E-3</c:v>
                </c:pt>
                <c:pt idx="655">
                  <c:v>7.3591720414345474E-3</c:v>
                </c:pt>
                <c:pt idx="656">
                  <c:v>7.4235036135839039E-3</c:v>
                </c:pt>
                <c:pt idx="657">
                  <c:v>7.4881288720085593E-3</c:v>
                </c:pt>
                <c:pt idx="658">
                  <c:v>7.5530494281395022E-3</c:v>
                </c:pt>
                <c:pt idx="659">
                  <c:v>7.6182668933277853E-3</c:v>
                </c:pt>
                <c:pt idx="660">
                  <c:v>7.6837828790043972E-3</c:v>
                </c:pt>
                <c:pt idx="661">
                  <c:v>7.7495989965203904E-3</c:v>
                </c:pt>
                <c:pt idx="662">
                  <c:v>7.8157168571468816E-3</c:v>
                </c:pt>
                <c:pt idx="663">
                  <c:v>7.8821380724747314E-3</c:v>
                </c:pt>
                <c:pt idx="664">
                  <c:v>7.9488642538549925E-3</c:v>
                </c:pt>
                <c:pt idx="665">
                  <c:v>8.0158970125587814E-3</c:v>
                </c:pt>
                <c:pt idx="666">
                  <c:v>8.0832379601769588E-3</c:v>
                </c:pt>
                <c:pt idx="667">
                  <c:v>8.1508887079007053E-3</c:v>
                </c:pt>
                <c:pt idx="668">
                  <c:v>8.2188508673208815E-3</c:v>
                </c:pt>
                <c:pt idx="669">
                  <c:v>8.2871260497885402E-3</c:v>
                </c:pt>
                <c:pt idx="670">
                  <c:v>8.3557158667346698E-3</c:v>
                </c:pt>
                <c:pt idx="671">
                  <c:v>8.424621929350451E-3</c:v>
                </c:pt>
                <c:pt idx="672">
                  <c:v>8.4936906677590684E-3</c:v>
                </c:pt>
                <c:pt idx="673">
                  <c:v>8.5625853960813458E-3</c:v>
                </c:pt>
                <c:pt idx="674">
                  <c:v>8.631288197689102E-3</c:v>
                </c:pt>
                <c:pt idx="675">
                  <c:v>8.6997930310150906E-3</c:v>
                </c:pt>
                <c:pt idx="676">
                  <c:v>8.7680938543321929E-3</c:v>
                </c:pt>
                <c:pt idx="677">
                  <c:v>8.8361846260731625E-3</c:v>
                </c:pt>
                <c:pt idx="678">
                  <c:v>8.9040593045908167E-3</c:v>
                </c:pt>
                <c:pt idx="679">
                  <c:v>8.9717118483179092E-3</c:v>
                </c:pt>
                <c:pt idx="680">
                  <c:v>9.0391362155273214E-3</c:v>
                </c:pt>
                <c:pt idx="681">
                  <c:v>9.1063263645718706E-3</c:v>
                </c:pt>
                <c:pt idx="682">
                  <c:v>9.1732762538843104E-3</c:v>
                </c:pt>
                <c:pt idx="683">
                  <c:v>9.2399798418174584E-3</c:v>
                </c:pt>
                <c:pt idx="684">
                  <c:v>9.3064310867241318E-3</c:v>
                </c:pt>
                <c:pt idx="685">
                  <c:v>9.3820586248760662E-3</c:v>
                </c:pt>
                <c:pt idx="686">
                  <c:v>9.4479487901999448E-3</c:v>
                </c:pt>
                <c:pt idx="687">
                  <c:v>9.5042103463338634E-3</c:v>
                </c:pt>
                <c:pt idx="688">
                  <c:v>9.5695918024230053E-3</c:v>
                </c:pt>
                <c:pt idx="689">
                  <c:v>9.634690707089888E-3</c:v>
                </c:pt>
                <c:pt idx="690">
                  <c:v>9.6995010186873287E-3</c:v>
                </c:pt>
                <c:pt idx="691">
                  <c:v>9.7640166954882091E-3</c:v>
                </c:pt>
                <c:pt idx="692">
                  <c:v>9.8282316960052185E-3</c:v>
                </c:pt>
                <c:pt idx="693">
                  <c:v>9.8921399783513664E-3</c:v>
                </c:pt>
                <c:pt idx="694">
                  <c:v>9.9557355008794701E-3</c:v>
                </c:pt>
                <c:pt idx="695">
                  <c:v>1.0019012221942347E-2</c:v>
                </c:pt>
                <c:pt idx="696">
                  <c:v>1.0081964099892815E-2</c:v>
                </c:pt>
                <c:pt idx="697">
                  <c:v>1.0144585092923819E-2</c:v>
                </c:pt>
                <c:pt idx="698">
                  <c:v>1.0206869159308241E-2</c:v>
                </c:pt>
                <c:pt idx="699">
                  <c:v>1.0286443874445439E-2</c:v>
                </c:pt>
                <c:pt idx="700">
                  <c:v>1.0330402345628542E-2</c:v>
                </c:pt>
                <c:pt idx="701">
                  <c:v>1.0391639382110185E-2</c:v>
                </c:pt>
                <c:pt idx="702">
                  <c:v>1.0452515325116707E-2</c:v>
                </c:pt>
                <c:pt idx="703">
                  <c:v>1.0513024133000926E-2</c:v>
                </c:pt>
                <c:pt idx="704">
                  <c:v>1.0573159764035722E-2</c:v>
                </c:pt>
                <c:pt idx="705">
                  <c:v>1.0632916176414042E-2</c:v>
                </c:pt>
                <c:pt idx="706">
                  <c:v>1.0692287328568639E-2</c:v>
                </c:pt>
                <c:pt idx="707">
                  <c:v>1.0751267178692459E-2</c:v>
                </c:pt>
                <c:pt idx="708">
                  <c:v>1.0809849684898509E-2</c:v>
                </c:pt>
                <c:pt idx="709">
                  <c:v>1.0868028805779417E-2</c:v>
                </c:pt>
                <c:pt idx="710">
                  <c:v>1.0925798499288319E-2</c:v>
                </c:pt>
                <c:pt idx="711">
                  <c:v>1.0983152723778034E-2</c:v>
                </c:pt>
                <c:pt idx="712">
                  <c:v>1.1040085437601377E-2</c:v>
                </c:pt>
                <c:pt idx="713">
                  <c:v>1.1096590598951295E-2</c:v>
                </c:pt>
                <c:pt idx="714">
                  <c:v>1.1152662166100669E-2</c:v>
                </c:pt>
                <c:pt idx="715">
                  <c:v>1.1208294097242444E-2</c:v>
                </c:pt>
                <c:pt idx="716">
                  <c:v>1.1263480350569566E-2</c:v>
                </c:pt>
                <c:pt idx="717">
                  <c:v>1.1318214884514788E-2</c:v>
                </c:pt>
                <c:pt idx="718">
                  <c:v>1.1372491657191119E-2</c:v>
                </c:pt>
                <c:pt idx="719">
                  <c:v>1.1426304626871442E-2</c:v>
                </c:pt>
                <c:pt idx="720">
                  <c:v>1.1479647751828637E-2</c:v>
                </c:pt>
                <c:pt idx="721">
                  <c:v>1.1532514990255649E-2</c:v>
                </c:pt>
                <c:pt idx="722">
                  <c:v>1.1584900300345424E-2</c:v>
                </c:pt>
                <c:pt idx="723">
                  <c:v>1.163679764045078E-2</c:v>
                </c:pt>
                <c:pt idx="724">
                  <c:v>1.1688308843833539E-2</c:v>
                </c:pt>
                <c:pt idx="725">
                  <c:v>1.1739809287343306E-2</c:v>
                </c:pt>
                <c:pt idx="726">
                  <c:v>1.179133300815316E-2</c:v>
                </c:pt>
                <c:pt idx="727">
                  <c:v>1.1842880587797922E-2</c:v>
                </c:pt>
                <c:pt idx="728">
                  <c:v>1.1894452607812411E-2</c:v>
                </c:pt>
                <c:pt idx="729">
                  <c:v>1.1946049649731449E-2</c:v>
                </c:pt>
                <c:pt idx="730">
                  <c:v>1.199767229500992E-2</c:v>
                </c:pt>
                <c:pt idx="731">
                  <c:v>1.204932112526258E-2</c:v>
                </c:pt>
                <c:pt idx="732">
                  <c:v>1.2100996721944313E-2</c:v>
                </c:pt>
                <c:pt idx="733">
                  <c:v>1.2152699666589939E-2</c:v>
                </c:pt>
                <c:pt idx="734">
                  <c:v>1.2204430540814215E-2</c:v>
                </c:pt>
                <c:pt idx="735">
                  <c:v>1.2256189925992089E-2</c:v>
                </c:pt>
                <c:pt idx="736">
                  <c:v>1.2307978403738318E-2</c:v>
                </c:pt>
                <c:pt idx="737">
                  <c:v>1.2359796555667657E-2</c:v>
                </c:pt>
                <c:pt idx="738">
                  <c:v>1.2411644963075119E-2</c:v>
                </c:pt>
                <c:pt idx="739">
                  <c:v>1.2463524207735333E-2</c:v>
                </c:pt>
                <c:pt idx="740">
                  <c:v>1.2515434871023245E-2</c:v>
                </c:pt>
                <c:pt idx="741">
                  <c:v>1.2567377534473678E-2</c:v>
                </c:pt>
                <c:pt idx="742">
                  <c:v>1.2619352779701387E-2</c:v>
                </c:pt>
                <c:pt idx="743">
                  <c:v>1.2671361188161256E-2</c:v>
                </c:pt>
                <c:pt idx="744">
                  <c:v>1.2723403341388106E-2</c:v>
                </c:pt>
                <c:pt idx="745">
                  <c:v>1.2775479820916757E-2</c:v>
                </c:pt>
                <c:pt idx="746">
                  <c:v>1.282759120828203E-2</c:v>
                </c:pt>
                <c:pt idx="747">
                  <c:v>1.2879738085018744E-2</c:v>
                </c:pt>
                <c:pt idx="748">
                  <c:v>1.2931921032741656E-2</c:v>
                </c:pt>
                <c:pt idx="749">
                  <c:v>1.2984140632745778E-2</c:v>
                </c:pt>
                <c:pt idx="750">
                  <c:v>1.3036397466805738E-2</c:v>
                </c:pt>
                <c:pt idx="751">
                  <c:v>1.3088692116376421E-2</c:v>
                </c:pt>
                <c:pt idx="752">
                  <c:v>1.3141025162912712E-2</c:v>
                </c:pt>
                <c:pt idx="753">
                  <c:v>1.3208367864487869E-2</c:v>
                </c:pt>
                <c:pt idx="754">
                  <c:v>1.3245808773181267E-2</c:v>
                </c:pt>
                <c:pt idx="755">
                  <c:v>1.3298260500063108E-2</c:v>
                </c:pt>
                <c:pt idx="756">
                  <c:v>1.3350752949969902E-2</c:v>
                </c:pt>
                <c:pt idx="757">
                  <c:v>1.3403286704676276E-2</c:v>
                </c:pt>
                <c:pt idx="758">
                  <c:v>1.3455862345477243E-2</c:v>
                </c:pt>
                <c:pt idx="759">
                  <c:v>1.3508480454147431E-2</c:v>
                </c:pt>
                <c:pt idx="760">
                  <c:v>1.3561141612061789E-2</c:v>
                </c:pt>
                <c:pt idx="761">
                  <c:v>1.3613846400755136E-2</c:v>
                </c:pt>
                <c:pt idx="762">
                  <c:v>1.366659540184223E-2</c:v>
                </c:pt>
                <c:pt idx="763">
                  <c:v>1.371938919685789E-2</c:v>
                </c:pt>
                <c:pt idx="764">
                  <c:v>1.3772228367257E-2</c:v>
                </c:pt>
                <c:pt idx="765">
                  <c:v>1.3825113494654317E-2</c:v>
                </c:pt>
                <c:pt idx="766">
                  <c:v>1.3878045160584662E-2</c:v>
                </c:pt>
                <c:pt idx="767">
                  <c:v>1.3931023946422982E-2</c:v>
                </c:pt>
                <c:pt idx="768">
                  <c:v>1.3984050433943906E-2</c:v>
                </c:pt>
                <c:pt idx="769">
                  <c:v>1.4037125204522383E-2</c:v>
                </c:pt>
                <c:pt idx="770">
                  <c:v>1.4090248839853103E-2</c:v>
                </c:pt>
                <c:pt idx="771">
                  <c:v>1.4143421921231081E-2</c:v>
                </c:pt>
                <c:pt idx="772">
                  <c:v>1.4196645030430943E-2</c:v>
                </c:pt>
                <c:pt idx="773">
                  <c:v>1.4249918748907575E-2</c:v>
                </c:pt>
                <c:pt idx="774">
                  <c:v>1.4303243658115861E-2</c:v>
                </c:pt>
                <c:pt idx="775">
                  <c:v>1.4356620339750492E-2</c:v>
                </c:pt>
                <c:pt idx="776">
                  <c:v>1.4410015921066943E-2</c:v>
                </c:pt>
                <c:pt idx="777">
                  <c:v>1.446323098126534E-2</c:v>
                </c:pt>
                <c:pt idx="778">
                  <c:v>1.4516229865906283E-2</c:v>
                </c:pt>
                <c:pt idx="779">
                  <c:v>1.4569010250529146E-2</c:v>
                </c:pt>
                <c:pt idx="780">
                  <c:v>1.4621569811392732E-2</c:v>
                </c:pt>
                <c:pt idx="781">
                  <c:v>1.4673906224276223E-2</c:v>
                </c:pt>
                <c:pt idx="782">
                  <c:v>1.4726017165038741E-2</c:v>
                </c:pt>
                <c:pt idx="783">
                  <c:v>1.4777900309699277E-2</c:v>
                </c:pt>
                <c:pt idx="784">
                  <c:v>1.4829553334196888E-2</c:v>
                </c:pt>
                <c:pt idx="785">
                  <c:v>1.4880973914230822E-2</c:v>
                </c:pt>
                <c:pt idx="786">
                  <c:v>1.4932159726059879E-2</c:v>
                </c:pt>
                <c:pt idx="787">
                  <c:v>1.4983108445303372E-2</c:v>
                </c:pt>
                <c:pt idx="788">
                  <c:v>1.5033817747980294E-2</c:v>
                </c:pt>
                <c:pt idx="789">
                  <c:v>1.5091475092399165E-2</c:v>
                </c:pt>
                <c:pt idx="790">
                  <c:v>1.5134508807390645E-2</c:v>
                </c:pt>
                <c:pt idx="791">
                  <c:v>1.5184485915922252E-2</c:v>
                </c:pt>
                <c:pt idx="792">
                  <c:v>1.523421431148364E-2</c:v>
                </c:pt>
                <c:pt idx="793">
                  <c:v>1.5283691670093802E-2</c:v>
                </c:pt>
                <c:pt idx="794">
                  <c:v>1.5332915667531921E-2</c:v>
                </c:pt>
                <c:pt idx="795">
                  <c:v>1.538188397981699E-2</c:v>
                </c:pt>
                <c:pt idx="796">
                  <c:v>1.5430594282888066E-2</c:v>
                </c:pt>
                <c:pt idx="797">
                  <c:v>1.5479044252524332E-2</c:v>
                </c:pt>
                <c:pt idx="798">
                  <c:v>1.5527231564664845E-2</c:v>
                </c:pt>
                <c:pt idx="799">
                  <c:v>1.5575153895248661E-2</c:v>
                </c:pt>
                <c:pt idx="800">
                  <c:v>1.5622808920134901E-2</c:v>
                </c:pt>
                <c:pt idx="801">
                  <c:v>1.5670194315342556E-2</c:v>
                </c:pt>
                <c:pt idx="802">
                  <c:v>1.5717307756730747E-2</c:v>
                </c:pt>
                <c:pt idx="803">
                  <c:v>1.5764146920158595E-2</c:v>
                </c:pt>
                <c:pt idx="804">
                  <c:v>1.5823961940695241E-2</c:v>
                </c:pt>
                <c:pt idx="805">
                  <c:v>1.5856993116649676E-2</c:v>
                </c:pt>
                <c:pt idx="806">
                  <c:v>1.5902995501670958E-2</c:v>
                </c:pt>
                <c:pt idx="807">
                  <c:v>1.5955222286487825E-2</c:v>
                </c:pt>
                <c:pt idx="808">
                  <c:v>1.5994147224400734E-2</c:v>
                </c:pt>
                <c:pt idx="809">
                  <c:v>1.6039291914067277E-2</c:v>
                </c:pt>
                <c:pt idx="810">
                  <c:v>1.6084146057107063E-2</c:v>
                </c:pt>
                <c:pt idx="811">
                  <c:v>1.6128707329299274E-2</c:v>
                </c:pt>
                <c:pt idx="812">
                  <c:v>1.6172973406742841E-2</c:v>
                </c:pt>
                <c:pt idx="813">
                  <c:v>1.6216941965137011E-2</c:v>
                </c:pt>
                <c:pt idx="814">
                  <c:v>1.6260610680580712E-2</c:v>
                </c:pt>
                <c:pt idx="815">
                  <c:v>1.6303977228773192E-2</c:v>
                </c:pt>
                <c:pt idx="816">
                  <c:v>1.6347039285813381E-2</c:v>
                </c:pt>
                <c:pt idx="817">
                  <c:v>1.6389794527400525E-2</c:v>
                </c:pt>
                <c:pt idx="818">
                  <c:v>1.6432240629553618E-2</c:v>
                </c:pt>
                <c:pt idx="819">
                  <c:v>1.6474375268211716E-2</c:v>
                </c:pt>
                <c:pt idx="820">
                  <c:v>1.6516196119074067E-2</c:v>
                </c:pt>
                <c:pt idx="821">
                  <c:v>1.6557700858239599E-2</c:v>
                </c:pt>
                <c:pt idx="822">
                  <c:v>1.6598887161407561E-2</c:v>
                </c:pt>
                <c:pt idx="823">
                  <c:v>1.6639752704756816E-2</c:v>
                </c:pt>
                <c:pt idx="824">
                  <c:v>1.6680295163906678E-2</c:v>
                </c:pt>
                <c:pt idx="825">
                  <c:v>1.6720512214876138E-2</c:v>
                </c:pt>
                <c:pt idx="826">
                  <c:v>1.6760401533524316E-2</c:v>
                </c:pt>
                <c:pt idx="827">
                  <c:v>1.679996079579027E-2</c:v>
                </c:pt>
                <c:pt idx="828">
                  <c:v>1.6839187761545915E-2</c:v>
                </c:pt>
                <c:pt idx="829">
                  <c:v>1.6878094110008846E-2</c:v>
                </c:pt>
                <c:pt idx="830">
                  <c:v>1.6916688398014301E-2</c:v>
                </c:pt>
                <c:pt idx="831">
                  <c:v>1.6954968537952197E-2</c:v>
                </c:pt>
                <c:pt idx="832">
                  <c:v>1.699293244261213E-2</c:v>
                </c:pt>
                <c:pt idx="833">
                  <c:v>1.7030578024384013E-2</c:v>
                </c:pt>
                <c:pt idx="834">
                  <c:v>1.7067903195977507E-2</c:v>
                </c:pt>
                <c:pt idx="835">
                  <c:v>1.7104905869862463E-2</c:v>
                </c:pt>
                <c:pt idx="836">
                  <c:v>1.7141583958588669E-2</c:v>
                </c:pt>
                <c:pt idx="837">
                  <c:v>1.7177935374865783E-2</c:v>
                </c:pt>
                <c:pt idx="838">
                  <c:v>1.721395803108372E-2</c:v>
                </c:pt>
                <c:pt idx="839">
                  <c:v>1.7249649839952141E-2</c:v>
                </c:pt>
                <c:pt idx="840">
                  <c:v>1.7285008714020833E-2</c:v>
                </c:pt>
                <c:pt idx="841">
                  <c:v>1.7329977553712794E-2</c:v>
                </c:pt>
                <c:pt idx="842">
                  <c:v>1.7364567595263836E-2</c:v>
                </c:pt>
                <c:pt idx="843">
                  <c:v>1.7393945833505953E-2</c:v>
                </c:pt>
                <c:pt idx="844">
                  <c:v>1.7427903168529824E-2</c:v>
                </c:pt>
                <c:pt idx="845">
                  <c:v>1.746151683326147E-2</c:v>
                </c:pt>
                <c:pt idx="846">
                  <c:v>1.7494784740330616E-2</c:v>
                </c:pt>
                <c:pt idx="847">
                  <c:v>1.752770480244692E-2</c:v>
                </c:pt>
                <c:pt idx="848">
                  <c:v>1.7560274932000297E-2</c:v>
                </c:pt>
                <c:pt idx="849">
                  <c:v>1.7592493041620472E-2</c:v>
                </c:pt>
                <c:pt idx="850">
                  <c:v>1.7624357043857231E-2</c:v>
                </c:pt>
                <c:pt idx="851">
                  <c:v>1.7655864851340297E-2</c:v>
                </c:pt>
                <c:pt idx="852">
                  <c:v>1.7687014376539523E-2</c:v>
                </c:pt>
                <c:pt idx="853">
                  <c:v>1.7717803532164567E-2</c:v>
                </c:pt>
                <c:pt idx="854">
                  <c:v>1.774823023068528E-2</c:v>
                </c:pt>
                <c:pt idx="855">
                  <c:v>1.7786814322207078E-2</c:v>
                </c:pt>
                <c:pt idx="856">
                  <c:v>1.7807987906692802E-2</c:v>
                </c:pt>
                <c:pt idx="857">
                  <c:v>1.783731470935912E-2</c:v>
                </c:pt>
                <c:pt idx="858">
                  <c:v>1.7866270705200193E-2</c:v>
                </c:pt>
                <c:pt idx="859">
                  <c:v>1.7897325034708089E-2</c:v>
                </c:pt>
                <c:pt idx="860">
                  <c:v>1.7927060925817528E-2</c:v>
                </c:pt>
                <c:pt idx="861">
                  <c:v>1.7954837939306856E-2</c:v>
                </c:pt>
                <c:pt idx="862">
                  <c:v>1.7982235498088528E-2</c:v>
                </c:pt>
                <c:pt idx="863">
                  <c:v>1.8009251514712332E-2</c:v>
                </c:pt>
                <c:pt idx="864">
                  <c:v>1.8035883901807992E-2</c:v>
                </c:pt>
                <c:pt idx="865">
                  <c:v>1.8062130571925294E-2</c:v>
                </c:pt>
                <c:pt idx="866">
                  <c:v>1.8087989437614027E-2</c:v>
                </c:pt>
                <c:pt idx="867">
                  <c:v>1.8113458411503913E-2</c:v>
                </c:pt>
                <c:pt idx="868">
                  <c:v>1.8138535406064804E-2</c:v>
                </c:pt>
                <c:pt idx="869">
                  <c:v>1.8163218334006359E-2</c:v>
                </c:pt>
                <c:pt idx="870">
                  <c:v>1.8187505107878366E-2</c:v>
                </c:pt>
                <c:pt idx="871">
                  <c:v>1.8211393640230611E-2</c:v>
                </c:pt>
                <c:pt idx="872">
                  <c:v>1.8234881843612882E-2</c:v>
                </c:pt>
                <c:pt idx="873">
                  <c:v>1.8257967630654903E-2</c:v>
                </c:pt>
                <c:pt idx="874">
                  <c:v>1.8280648913986397E-2</c:v>
                </c:pt>
                <c:pt idx="875">
                  <c:v>1.8302923605997279E-2</c:v>
                </c:pt>
                <c:pt idx="876">
                  <c:v>1.832478961955708E-2</c:v>
                </c:pt>
                <c:pt idx="877">
                  <c:v>1.834624486697578E-2</c:v>
                </c:pt>
                <c:pt idx="878">
                  <c:v>1.8367287261042975E-2</c:v>
                </c:pt>
                <c:pt idx="879">
                  <c:v>1.8387914714228515E-2</c:v>
                </c:pt>
                <c:pt idx="880">
                  <c:v>1.8408153980411512E-2</c:v>
                </c:pt>
                <c:pt idx="881">
                  <c:v>1.842832897456681E-2</c:v>
                </c:pt>
                <c:pt idx="882">
                  <c:v>1.8448533734831685E-2</c:v>
                </c:pt>
                <c:pt idx="883">
                  <c:v>1.8468769970638732E-2</c:v>
                </c:pt>
                <c:pt idx="884">
                  <c:v>1.8489039390940931E-2</c:v>
                </c:pt>
                <c:pt idx="885">
                  <c:v>1.8509343705011005E-2</c:v>
                </c:pt>
                <c:pt idx="886">
                  <c:v>1.8529684622041742E-2</c:v>
                </c:pt>
                <c:pt idx="887">
                  <c:v>1.8550063851066056E-2</c:v>
                </c:pt>
                <c:pt idx="888">
                  <c:v>1.8570483101276736E-2</c:v>
                </c:pt>
                <c:pt idx="889">
                  <c:v>1.8590944081866567E-2</c:v>
                </c:pt>
                <c:pt idx="890">
                  <c:v>1.8611448502108274E-2</c:v>
                </c:pt>
                <c:pt idx="891">
                  <c:v>1.86319980708749E-2</c:v>
                </c:pt>
                <c:pt idx="892">
                  <c:v>1.865259449759904E-2</c:v>
                </c:pt>
                <c:pt idx="893">
                  <c:v>1.8683072503291598E-2</c:v>
                </c:pt>
                <c:pt idx="894">
                  <c:v>1.8703792006471431E-2</c:v>
                </c:pt>
                <c:pt idx="895">
                  <c:v>1.8717650253501361E-2</c:v>
                </c:pt>
                <c:pt idx="896">
                  <c:v>1.8738459013496467E-2</c:v>
                </c:pt>
                <c:pt idx="897">
                  <c:v>1.8759323421297935E-2</c:v>
                </c:pt>
                <c:pt idx="898">
                  <c:v>1.8780245186098554E-2</c:v>
                </c:pt>
                <c:pt idx="899">
                  <c:v>1.8801226017091111E-2</c:v>
                </c:pt>
                <c:pt idx="900">
                  <c:v>1.8822267623388456E-2</c:v>
                </c:pt>
                <c:pt idx="901">
                  <c:v>1.8843371714183377E-2</c:v>
                </c:pt>
                <c:pt idx="902">
                  <c:v>1.8864539998748597E-2</c:v>
                </c:pt>
                <c:pt idx="903">
                  <c:v>1.8885774186037096E-2</c:v>
                </c:pt>
                <c:pt idx="904">
                  <c:v>1.8907075985401534E-2</c:v>
                </c:pt>
                <c:pt idx="905">
                  <c:v>1.8928447105874824E-2</c:v>
                </c:pt>
                <c:pt idx="906">
                  <c:v>1.8949889256809627E-2</c:v>
                </c:pt>
                <c:pt idx="907">
                  <c:v>1.8971404147078985E-2</c:v>
                </c:pt>
                <c:pt idx="908">
                  <c:v>1.8992993486115495E-2</c:v>
                </c:pt>
                <c:pt idx="909">
                  <c:v>1.9022875020418439E-2</c:v>
                </c:pt>
                <c:pt idx="910">
                  <c:v>1.9048862744774908E-2</c:v>
                </c:pt>
                <c:pt idx="911">
                  <c:v>1.9073862768266281E-2</c:v>
                </c:pt>
                <c:pt idx="912">
                  <c:v>1.9092683365906638E-2</c:v>
                </c:pt>
                <c:pt idx="913">
                  <c:v>1.9114718778681095E-2</c:v>
                </c:pt>
                <c:pt idx="914">
                  <c:v>1.9136839871878308E-2</c:v>
                </c:pt>
                <c:pt idx="915">
                  <c:v>1.915904835461113E-2</c:v>
                </c:pt>
                <c:pt idx="916">
                  <c:v>1.9181345936072347E-2</c:v>
                </c:pt>
                <c:pt idx="917">
                  <c:v>1.9203734325294874E-2</c:v>
                </c:pt>
                <c:pt idx="918">
                  <c:v>1.9226215231631372E-2</c:v>
                </c:pt>
                <c:pt idx="919">
                  <c:v>1.9248790364274626E-2</c:v>
                </c:pt>
                <c:pt idx="920">
                  <c:v>1.9271461432337489E-2</c:v>
                </c:pt>
                <c:pt idx="921">
                  <c:v>1.9294230144852875E-2</c:v>
                </c:pt>
                <c:pt idx="922">
                  <c:v>1.9317098211253381E-2</c:v>
                </c:pt>
                <c:pt idx="923">
                  <c:v>1.934006734057192E-2</c:v>
                </c:pt>
                <c:pt idx="924">
                  <c:v>1.9363139242001282E-2</c:v>
                </c:pt>
                <c:pt idx="925">
                  <c:v>1.9386315624654316E-2</c:v>
                </c:pt>
                <c:pt idx="926">
                  <c:v>1.9409598197883682E-2</c:v>
                </c:pt>
                <c:pt idx="927">
                  <c:v>1.9432988670722295E-2</c:v>
                </c:pt>
                <c:pt idx="928">
                  <c:v>1.9456488752362944E-2</c:v>
                </c:pt>
                <c:pt idx="929">
                  <c:v>1.9480100151998414E-2</c:v>
                </c:pt>
                <c:pt idx="930">
                  <c:v>1.950382457890143E-2</c:v>
                </c:pt>
                <c:pt idx="931">
                  <c:v>1.9527663742104906E-2</c:v>
                </c:pt>
                <c:pt idx="932">
                  <c:v>1.955150511673942E-2</c:v>
                </c:pt>
                <c:pt idx="933">
                  <c:v>1.9575199846597613E-2</c:v>
                </c:pt>
                <c:pt idx="934">
                  <c:v>1.9598746721287696E-2</c:v>
                </c:pt>
                <c:pt idx="935">
                  <c:v>1.9622145427939941E-2</c:v>
                </c:pt>
                <c:pt idx="936">
                  <c:v>1.964539565360468E-2</c:v>
                </c:pt>
                <c:pt idx="937">
                  <c:v>1.9668497085012504E-2</c:v>
                </c:pt>
                <c:pt idx="938">
                  <c:v>1.9691449409373618E-2</c:v>
                </c:pt>
                <c:pt idx="939">
                  <c:v>1.9714252313498548E-2</c:v>
                </c:pt>
                <c:pt idx="940">
                  <c:v>1.9736905484437628E-2</c:v>
                </c:pt>
                <c:pt idx="941">
                  <c:v>1.9759408609161255E-2</c:v>
                </c:pt>
                <c:pt idx="942">
                  <c:v>1.9781761374639828E-2</c:v>
                </c:pt>
                <c:pt idx="943">
                  <c:v>1.9803963467843744E-2</c:v>
                </c:pt>
                <c:pt idx="944">
                  <c:v>1.98260145757434E-2</c:v>
                </c:pt>
                <c:pt idx="945">
                  <c:v>1.9856246200307126E-2</c:v>
                </c:pt>
                <c:pt idx="946">
                  <c:v>1.9872757074335112E-2</c:v>
                </c:pt>
                <c:pt idx="947">
                  <c:v>1.9891258857480665E-2</c:v>
                </c:pt>
                <c:pt idx="948">
                  <c:v>1.9912702894027134E-2</c:v>
                </c:pt>
                <c:pt idx="949">
                  <c:v>1.9933994380041398E-2</c:v>
                </c:pt>
                <c:pt idx="950">
                  <c:v>1.9955133002653724E-2</c:v>
                </c:pt>
                <c:pt idx="951">
                  <c:v>1.9976118448914448E-2</c:v>
                </c:pt>
                <c:pt idx="952">
                  <c:v>1.9996950405554159E-2</c:v>
                </c:pt>
                <c:pt idx="953">
                  <c:v>2.0017628559783063E-2</c:v>
                </c:pt>
                <c:pt idx="954">
                  <c:v>2.0038152598411685E-2</c:v>
                </c:pt>
                <c:pt idx="955">
                  <c:v>2.0058522208490359E-2</c:v>
                </c:pt>
                <c:pt idx="956">
                  <c:v>2.0078737076989484E-2</c:v>
                </c:pt>
                <c:pt idx="957">
                  <c:v>2.0098796890879456E-2</c:v>
                </c:pt>
                <c:pt idx="958">
                  <c:v>2.0118701337130673E-2</c:v>
                </c:pt>
                <c:pt idx="959">
                  <c:v>2.0144063969045334E-2</c:v>
                </c:pt>
                <c:pt idx="960">
                  <c:v>2.0158042874758308E-2</c:v>
                </c:pt>
                <c:pt idx="961">
                  <c:v>2.0177479339995585E-2</c:v>
                </c:pt>
                <c:pt idx="962">
                  <c:v>2.0196759185555635E-2</c:v>
                </c:pt>
                <c:pt idx="963">
                  <c:v>2.0218601113981549E-2</c:v>
                </c:pt>
                <c:pt idx="964">
                  <c:v>2.0234847765365771E-2</c:v>
                </c:pt>
                <c:pt idx="965">
                  <c:v>2.0253655873636589E-2</c:v>
                </c:pt>
                <c:pt idx="966">
                  <c:v>2.0272306110111771E-2</c:v>
                </c:pt>
                <c:pt idx="967">
                  <c:v>2.0290798161761714E-2</c:v>
                </c:pt>
                <c:pt idx="968">
                  <c:v>2.030913171547688E-2</c:v>
                </c:pt>
                <c:pt idx="969">
                  <c:v>2.0327306458467476E-2</c:v>
                </c:pt>
                <c:pt idx="970">
                  <c:v>2.034532207746409E-2</c:v>
                </c:pt>
                <c:pt idx="971">
                  <c:v>2.0363178259517056E-2</c:v>
                </c:pt>
                <c:pt idx="972">
                  <c:v>2.0380874691756645E-2</c:v>
                </c:pt>
                <c:pt idx="973">
                  <c:v>2.0398411060993382E-2</c:v>
                </c:pt>
                <c:pt idx="974">
                  <c:v>2.0415787054197665E-2</c:v>
                </c:pt>
                <c:pt idx="975">
                  <c:v>2.0433002358419827E-2</c:v>
                </c:pt>
                <c:pt idx="976">
                  <c:v>2.0450056660710203E-2</c:v>
                </c:pt>
                <c:pt idx="977">
                  <c:v>2.0466949647879318E-2</c:v>
                </c:pt>
                <c:pt idx="978">
                  <c:v>2.0483681007057442E-2</c:v>
                </c:pt>
                <c:pt idx="979">
                  <c:v>2.0500250425135036E-2</c:v>
                </c:pt>
                <c:pt idx="980">
                  <c:v>2.0516657589082499E-2</c:v>
                </c:pt>
                <c:pt idx="981">
                  <c:v>2.05329021860301E-2</c:v>
                </c:pt>
                <c:pt idx="982">
                  <c:v>2.0548983902708429E-2</c:v>
                </c:pt>
                <c:pt idx="983">
                  <c:v>2.0564902426327691E-2</c:v>
                </c:pt>
                <c:pt idx="984">
                  <c:v>2.0580657443698414E-2</c:v>
                </c:pt>
                <c:pt idx="985">
                  <c:v>2.0596248641950865E-2</c:v>
                </c:pt>
                <c:pt idx="986">
                  <c:v>2.0611675707895571E-2</c:v>
                </c:pt>
                <c:pt idx="987">
                  <c:v>2.0626938328742739E-2</c:v>
                </c:pt>
                <c:pt idx="988">
                  <c:v>2.0642036191222957E-2</c:v>
                </c:pt>
                <c:pt idx="989">
                  <c:v>2.0656968982546431E-2</c:v>
                </c:pt>
                <c:pt idx="990">
                  <c:v>2.0671736389523687E-2</c:v>
                </c:pt>
                <c:pt idx="991">
                  <c:v>2.0686338099205059E-2</c:v>
                </c:pt>
                <c:pt idx="992">
                  <c:v>2.0700773798560945E-2</c:v>
                </c:pt>
                <c:pt idx="993">
                  <c:v>2.0715043174561742E-2</c:v>
                </c:pt>
                <c:pt idx="994">
                  <c:v>2.0729145914257785E-2</c:v>
                </c:pt>
                <c:pt idx="995">
                  <c:v>2.074308170461947E-2</c:v>
                </c:pt>
                <c:pt idx="996">
                  <c:v>2.0756850232457325E-2</c:v>
                </c:pt>
                <c:pt idx="997">
                  <c:v>2.0772380480424957E-2</c:v>
                </c:pt>
                <c:pt idx="998">
                  <c:v>2.0785789534851773E-2</c:v>
                </c:pt>
                <c:pt idx="999">
                  <c:v>2.0797149111810853E-2</c:v>
                </c:pt>
                <c:pt idx="1000">
                  <c:v>2.0810245459976784E-2</c:v>
                </c:pt>
                <c:pt idx="1001">
                  <c:v>2.082317298071068E-2</c:v>
                </c:pt>
                <c:pt idx="1002">
                  <c:v>2.083593136098294E-2</c:v>
                </c:pt>
                <c:pt idx="1003">
                  <c:v>2.0848520287763961E-2</c:v>
                </c:pt>
                <c:pt idx="1004">
                  <c:v>2.0860939447944205E-2</c:v>
                </c:pt>
                <c:pt idx="1005">
                  <c:v>2.0873188528733877E-2</c:v>
                </c:pt>
                <c:pt idx="1006">
                  <c:v>2.0885267216863568E-2</c:v>
                </c:pt>
                <c:pt idx="1007">
                  <c:v>2.0897175199463547E-2</c:v>
                </c:pt>
                <c:pt idx="1008">
                  <c:v>2.0908912163504212E-2</c:v>
                </c:pt>
                <c:pt idx="1009">
                  <c:v>2.0920477795955961E-2</c:v>
                </c:pt>
                <c:pt idx="1010">
                  <c:v>2.0935095638492385E-2</c:v>
                </c:pt>
                <c:pt idx="1011">
                  <c:v>2.0943093813974301E-2</c:v>
                </c:pt>
                <c:pt idx="1012">
                  <c:v>2.0954143573561623E-2</c:v>
                </c:pt>
                <c:pt idx="1013">
                  <c:v>2.0965020749521557E-2</c:v>
                </c:pt>
                <c:pt idx="1014">
                  <c:v>2.0975725028824499E-2</c:v>
                </c:pt>
                <c:pt idx="1015">
                  <c:v>2.0986256098440847E-2</c:v>
                </c:pt>
                <c:pt idx="1016">
                  <c:v>2.0996613645341E-2</c:v>
                </c:pt>
                <c:pt idx="1017">
                  <c:v>2.1006797356575291E-2</c:v>
                </c:pt>
                <c:pt idx="1018">
                  <c:v>2.1016806919114117E-2</c:v>
                </c:pt>
                <c:pt idx="1019">
                  <c:v>2.1026642019847941E-2</c:v>
                </c:pt>
                <c:pt idx="1020">
                  <c:v>2.1036302345986968E-2</c:v>
                </c:pt>
                <c:pt idx="1021">
                  <c:v>2.1045787584261788E-2</c:v>
                </c:pt>
                <c:pt idx="1022">
                  <c:v>2.1055097421802671E-2</c:v>
                </c:pt>
                <c:pt idx="1023">
                  <c:v>2.106423154565995E-2</c:v>
                </c:pt>
                <c:pt idx="1024">
                  <c:v>2.1073189642644152E-2</c:v>
                </c:pt>
                <c:pt idx="1025">
                  <c:v>2.108197139980561E-2</c:v>
                </c:pt>
                <c:pt idx="1026">
                  <c:v>2.1090576504274594E-2</c:v>
                </c:pt>
                <c:pt idx="1027">
                  <c:v>2.109900464286163E-2</c:v>
                </c:pt>
                <c:pt idx="1028">
                  <c:v>2.1107255502617051E-2</c:v>
                </c:pt>
                <c:pt idx="1029">
                  <c:v>2.1115328770591191E-2</c:v>
                </c:pt>
                <c:pt idx="1030">
                  <c:v>2.1123224133754448E-2</c:v>
                </c:pt>
                <c:pt idx="1031">
                  <c:v>2.1130941278997284E-2</c:v>
                </c:pt>
                <c:pt idx="1032">
                  <c:v>2.1138479893370032E-2</c:v>
                </c:pt>
                <c:pt idx="1033">
                  <c:v>2.1145839663843091E-2</c:v>
                </c:pt>
                <c:pt idx="1034">
                  <c:v>2.115302027754673E-2</c:v>
                </c:pt>
                <c:pt idx="1035">
                  <c:v>2.1160021421291475E-2</c:v>
                </c:pt>
                <c:pt idx="1036">
                  <c:v>2.1166861374455337E-2</c:v>
                </c:pt>
                <c:pt idx="1037">
                  <c:v>2.1173605305948584E-2</c:v>
                </c:pt>
                <c:pt idx="1038">
                  <c:v>2.118025925294198E-2</c:v>
                </c:pt>
                <c:pt idx="1039">
                  <c:v>2.1186823474188543E-2</c:v>
                </c:pt>
                <c:pt idx="1040">
                  <c:v>2.1193298228361357E-2</c:v>
                </c:pt>
                <c:pt idx="1041">
                  <c:v>2.1199683773973632E-2</c:v>
                </c:pt>
                <c:pt idx="1042">
                  <c:v>2.1205980369698452E-2</c:v>
                </c:pt>
                <c:pt idx="1043">
                  <c:v>2.1212188274368771E-2</c:v>
                </c:pt>
                <c:pt idx="1044">
                  <c:v>2.12183077464978E-2</c:v>
                </c:pt>
                <c:pt idx="1045">
                  <c:v>2.1224339044838558E-2</c:v>
                </c:pt>
                <c:pt idx="1046">
                  <c:v>2.1230282427904257E-2</c:v>
                </c:pt>
                <c:pt idx="1047">
                  <c:v>2.1236138154447914E-2</c:v>
                </c:pt>
                <c:pt idx="1048">
                  <c:v>2.1241906483142614E-2</c:v>
                </c:pt>
                <c:pt idx="1049">
                  <c:v>2.1247587672581503E-2</c:v>
                </c:pt>
                <c:pt idx="1050">
                  <c:v>2.1253181981517599E-2</c:v>
                </c:pt>
                <c:pt idx="1051">
                  <c:v>2.1258689668464115E-2</c:v>
                </c:pt>
                <c:pt idx="1052">
                  <c:v>2.1264110992254004E-2</c:v>
                </c:pt>
                <c:pt idx="1053">
                  <c:v>2.1269446211400478E-2</c:v>
                </c:pt>
                <c:pt idx="1054">
                  <c:v>2.1274695584736492E-2</c:v>
                </c:pt>
                <c:pt idx="1055">
                  <c:v>2.127985937069532E-2</c:v>
                </c:pt>
                <c:pt idx="1056">
                  <c:v>2.1284937828109918E-2</c:v>
                </c:pt>
                <c:pt idx="1057">
                  <c:v>2.1289931215573432E-2</c:v>
                </c:pt>
                <c:pt idx="1058">
                  <c:v>2.1294839791758946E-2</c:v>
                </c:pt>
                <c:pt idx="1059">
                  <c:v>2.1299663815259606E-2</c:v>
                </c:pt>
                <c:pt idx="1060">
                  <c:v>2.1304403544828432E-2</c:v>
                </c:pt>
                <c:pt idx="1061">
                  <c:v>2.130905923905857E-2</c:v>
                </c:pt>
                <c:pt idx="1062">
                  <c:v>2.1313631156703039E-2</c:v>
                </c:pt>
                <c:pt idx="1063">
                  <c:v>2.1318119556354986E-2</c:v>
                </c:pt>
                <c:pt idx="1064">
                  <c:v>2.1322524696607559E-2</c:v>
                </c:pt>
                <c:pt idx="1065">
                  <c:v>2.1328066524484157E-2</c:v>
                </c:pt>
                <c:pt idx="1066">
                  <c:v>2.1331086233926655E-2</c:v>
                </c:pt>
                <c:pt idx="1067">
                  <c:v>2.133583027476682E-2</c:v>
                </c:pt>
                <c:pt idx="1068">
                  <c:v>2.1339317837725247E-2</c:v>
                </c:pt>
                <c:pt idx="1069">
                  <c:v>2.1343310561316997E-2</c:v>
                </c:pt>
                <c:pt idx="1070">
                  <c:v>2.1347221577467934E-2</c:v>
                </c:pt>
                <c:pt idx="1071">
                  <c:v>2.1351051144931077E-2</c:v>
                </c:pt>
                <c:pt idx="1072">
                  <c:v>2.1354799522379508E-2</c:v>
                </c:pt>
                <c:pt idx="1073">
                  <c:v>2.1358466968406375E-2</c:v>
                </c:pt>
                <c:pt idx="1074">
                  <c:v>2.1362053741684761E-2</c:v>
                </c:pt>
                <c:pt idx="1075">
                  <c:v>2.1365560100967684E-2</c:v>
                </c:pt>
                <c:pt idx="1076">
                  <c:v>2.1368986304848292E-2</c:v>
                </c:pt>
                <c:pt idx="1077">
                  <c:v>2.1372332611839795E-2</c:v>
                </c:pt>
                <c:pt idx="1078">
                  <c:v>2.1375599280855084E-2</c:v>
                </c:pt>
                <c:pt idx="1079">
                  <c:v>2.1378786570487307E-2</c:v>
                </c:pt>
                <c:pt idx="1080">
                  <c:v>2.1381894739249674E-2</c:v>
                </c:pt>
                <c:pt idx="1081">
                  <c:v>2.138492404597514E-2</c:v>
                </c:pt>
                <c:pt idx="1082">
                  <c:v>2.1387874749256852E-2</c:v>
                </c:pt>
                <c:pt idx="1083">
                  <c:v>2.1390747107687957E-2</c:v>
                </c:pt>
                <c:pt idx="1084">
                  <c:v>2.1393541380021475E-2</c:v>
                </c:pt>
                <c:pt idx="1085">
                  <c:v>2.1396257824930487E-2</c:v>
                </c:pt>
                <c:pt idx="1086">
                  <c:v>2.1398896701008141E-2</c:v>
                </c:pt>
                <c:pt idx="1087">
                  <c:v>2.1401458267007456E-2</c:v>
                </c:pt>
                <c:pt idx="1088">
                  <c:v>2.1403942781441643E-2</c:v>
                </c:pt>
                <c:pt idx="1089">
                  <c:v>2.1406350503143656E-2</c:v>
                </c:pt>
                <c:pt idx="1090">
                  <c:v>2.1408681690626707E-2</c:v>
                </c:pt>
                <c:pt idx="1091">
                  <c:v>2.1410936602643815E-2</c:v>
                </c:pt>
                <c:pt idx="1092">
                  <c:v>2.1413115497788127E-2</c:v>
                </c:pt>
                <c:pt idx="1093">
                  <c:v>2.1415218634812661E-2</c:v>
                </c:pt>
                <c:pt idx="1094">
                  <c:v>2.1417246272310564E-2</c:v>
                </c:pt>
                <c:pt idx="1095">
                  <c:v>2.141919866895492E-2</c:v>
                </c:pt>
                <c:pt idx="1096">
                  <c:v>2.1421076083498747E-2</c:v>
                </c:pt>
                <c:pt idx="1097">
                  <c:v>2.142287877437532E-2</c:v>
                </c:pt>
                <c:pt idx="1098">
                  <c:v>2.1424607000497531E-2</c:v>
                </c:pt>
                <c:pt idx="1099">
                  <c:v>2.142626102037859E-2</c:v>
                </c:pt>
                <c:pt idx="1100">
                  <c:v>2.142784109269158E-2</c:v>
                </c:pt>
                <c:pt idx="1101">
                  <c:v>2.1429764372946636E-2</c:v>
                </c:pt>
                <c:pt idx="1102">
                  <c:v>2.1431176393607032E-2</c:v>
                </c:pt>
                <c:pt idx="1103">
                  <c:v>2.1432328507531295E-2</c:v>
                </c:pt>
                <c:pt idx="1104">
                  <c:v>2.143360498133795E-2</c:v>
                </c:pt>
                <c:pt idx="1105">
                  <c:v>2.1434808837792474E-2</c:v>
                </c:pt>
                <c:pt idx="1106">
                  <c:v>2.1435940335727821E-2</c:v>
                </c:pt>
                <c:pt idx="1107">
                  <c:v>2.1436999733657203E-2</c:v>
                </c:pt>
                <c:pt idx="1108">
                  <c:v>2.1437987290333638E-2</c:v>
                </c:pt>
                <c:pt idx="1109">
                  <c:v>2.1438903264350273E-2</c:v>
                </c:pt>
                <c:pt idx="1110">
                  <c:v>2.1439747914380192E-2</c:v>
                </c:pt>
                <c:pt idx="1111">
                  <c:v>2.1440521499176413E-2</c:v>
                </c:pt>
                <c:pt idx="1112">
                  <c:v>2.1441224277252147E-2</c:v>
                </c:pt>
                <c:pt idx="1113">
                  <c:v>2.1441856507360413E-2</c:v>
                </c:pt>
                <c:pt idx="1114">
                  <c:v>2.1442418448174294E-2</c:v>
                </c:pt>
                <c:pt idx="1115">
                  <c:v>2.1443038077562093E-2</c:v>
                </c:pt>
                <c:pt idx="1116">
                  <c:v>2.1443332496531298E-2</c:v>
                </c:pt>
                <c:pt idx="1117">
                  <c:v>2.1443685121420586E-2</c:v>
                </c:pt>
                <c:pt idx="1118">
                  <c:v>2.1443968491547949E-2</c:v>
                </c:pt>
                <c:pt idx="1119">
                  <c:v>2.1444207873422272E-2</c:v>
                </c:pt>
                <c:pt idx="1120">
                  <c:v>2.1444328502528975E-2</c:v>
                </c:pt>
                <c:pt idx="1121">
                  <c:v>2.1444405660648869E-2</c:v>
                </c:pt>
                <c:pt idx="1122">
                  <c:v>2.1444414598859041E-2</c:v>
                </c:pt>
                <c:pt idx="1123">
                  <c:v>2.1444355575592766E-2</c:v>
                </c:pt>
                <c:pt idx="1124">
                  <c:v>2.1444228849683E-2</c:v>
                </c:pt>
                <c:pt idx="1125">
                  <c:v>2.1444034679802826E-2</c:v>
                </c:pt>
                <c:pt idx="1126">
                  <c:v>2.1443773324465454E-2</c:v>
                </c:pt>
                <c:pt idx="1127">
                  <c:v>2.1443445042503839E-2</c:v>
                </c:pt>
                <c:pt idx="1128">
                  <c:v>2.1443050092511129E-2</c:v>
                </c:pt>
                <c:pt idx="1129">
                  <c:v>2.1442588733000534E-2</c:v>
                </c:pt>
                <c:pt idx="1130">
                  <c:v>2.1442061222964881E-2</c:v>
                </c:pt>
                <c:pt idx="1131">
                  <c:v>2.1441467820757509E-2</c:v>
                </c:pt>
                <c:pt idx="1132">
                  <c:v>2.1440808785211374E-2</c:v>
                </c:pt>
                <c:pt idx="1133">
                  <c:v>2.1440084374919621E-2</c:v>
                </c:pt>
                <c:pt idx="1134">
                  <c:v>2.1439294848555335E-2</c:v>
                </c:pt>
                <c:pt idx="1135">
                  <c:v>2.1438440464791597E-2</c:v>
                </c:pt>
                <c:pt idx="1136">
                  <c:v>2.1437521482381428E-2</c:v>
                </c:pt>
                <c:pt idx="1137">
                  <c:v>2.1436538159838037E-2</c:v>
                </c:pt>
                <c:pt idx="1138">
                  <c:v>2.1435490755914444E-2</c:v>
                </c:pt>
                <c:pt idx="1139">
                  <c:v>2.1434379529203795E-2</c:v>
                </c:pt>
                <c:pt idx="1140">
                  <c:v>2.1433204738459111E-2</c:v>
                </c:pt>
                <c:pt idx="1141">
                  <c:v>2.1431966642273537E-2</c:v>
                </c:pt>
                <c:pt idx="1142">
                  <c:v>2.1430665499400092E-2</c:v>
                </c:pt>
                <c:pt idx="1143">
                  <c:v>2.1429301568351988E-2</c:v>
                </c:pt>
                <c:pt idx="1144">
                  <c:v>2.142787510796218E-2</c:v>
                </c:pt>
                <c:pt idx="1145">
                  <c:v>2.1426386376743878E-2</c:v>
                </c:pt>
                <c:pt idx="1146">
                  <c:v>2.1424835633450101E-2</c:v>
                </c:pt>
                <c:pt idx="1147">
                  <c:v>2.1423223136673997E-2</c:v>
                </c:pt>
                <c:pt idx="1148">
                  <c:v>2.142154914524852E-2</c:v>
                </c:pt>
                <c:pt idx="1149">
                  <c:v>2.1419813917606945E-2</c:v>
                </c:pt>
                <c:pt idx="1150">
                  <c:v>2.1418017712582227E-2</c:v>
                </c:pt>
                <c:pt idx="1151">
                  <c:v>2.1416160788767513E-2</c:v>
                </c:pt>
                <c:pt idx="1152">
                  <c:v>2.1414243404835887E-2</c:v>
                </c:pt>
                <c:pt idx="1153">
                  <c:v>2.1411689773769282E-2</c:v>
                </c:pt>
                <c:pt idx="1154">
                  <c:v>2.1409635166644847E-2</c:v>
                </c:pt>
                <c:pt idx="1155">
                  <c:v>2.1407826620052361E-2</c:v>
                </c:pt>
                <c:pt idx="1156">
                  <c:v>2.1405661514117824E-2</c:v>
                </c:pt>
                <c:pt idx="1157">
                  <c:v>2.1403437278202375E-2</c:v>
                </c:pt>
                <c:pt idx="1158">
                  <c:v>2.1401154171218906E-2</c:v>
                </c:pt>
                <c:pt idx="1159">
                  <c:v>2.1398812451680627E-2</c:v>
                </c:pt>
                <c:pt idx="1160">
                  <c:v>2.1396412378260621E-2</c:v>
                </c:pt>
                <c:pt idx="1161">
                  <c:v>2.1393954209791843E-2</c:v>
                </c:pt>
                <c:pt idx="1162">
                  <c:v>2.1391438204627633E-2</c:v>
                </c:pt>
                <c:pt idx="1163">
                  <c:v>2.1388864621680881E-2</c:v>
                </c:pt>
                <c:pt idx="1164">
                  <c:v>2.1386233719544734E-2</c:v>
                </c:pt>
                <c:pt idx="1165">
                  <c:v>2.1383545756812339E-2</c:v>
                </c:pt>
                <c:pt idx="1166">
                  <c:v>2.1380800992316651E-2</c:v>
                </c:pt>
                <c:pt idx="1167">
                  <c:v>2.1377999684490945E-2</c:v>
                </c:pt>
                <c:pt idx="1168">
                  <c:v>2.1375142092248112E-2</c:v>
                </c:pt>
                <c:pt idx="1169">
                  <c:v>2.1372228474021426E-2</c:v>
                </c:pt>
                <c:pt idx="1170">
                  <c:v>2.1369237441506428E-2</c:v>
                </c:pt>
                <c:pt idx="1171">
                  <c:v>2.1365797550787491E-2</c:v>
                </c:pt>
                <c:pt idx="1172">
                  <c:v>2.1363154050888511E-2</c:v>
                </c:pt>
                <c:pt idx="1173">
                  <c:v>2.1360018915936863E-2</c:v>
                </c:pt>
                <c:pt idx="1174">
                  <c:v>2.1356829048286841E-2</c:v>
                </c:pt>
                <c:pt idx="1175">
                  <c:v>2.13535847067714E-2</c:v>
                </c:pt>
                <c:pt idx="1176">
                  <c:v>2.135028615014356E-2</c:v>
                </c:pt>
                <c:pt idx="1177">
                  <c:v>2.1346933636836596E-2</c:v>
                </c:pt>
                <c:pt idx="1178">
                  <c:v>2.1343527425683462E-2</c:v>
                </c:pt>
                <c:pt idx="1179">
                  <c:v>2.1340067775277305E-2</c:v>
                </c:pt>
                <c:pt idx="1180">
                  <c:v>2.1336554944291208E-2</c:v>
                </c:pt>
                <c:pt idx="1181">
                  <c:v>2.1332989191478191E-2</c:v>
                </c:pt>
                <c:pt idx="1182">
                  <c:v>2.1329370775351464E-2</c:v>
                </c:pt>
                <c:pt idx="1183">
                  <c:v>2.1325699954664046E-2</c:v>
                </c:pt>
                <c:pt idx="1184">
                  <c:v>2.132197698808902E-2</c:v>
                </c:pt>
                <c:pt idx="1185">
                  <c:v>2.1318202134219533E-2</c:v>
                </c:pt>
                <c:pt idx="1186">
                  <c:v>2.1314375651808604E-2</c:v>
                </c:pt>
                <c:pt idx="1187">
                  <c:v>2.1310497799449379E-2</c:v>
                </c:pt>
                <c:pt idx="1188">
                  <c:v>2.1306568835894879E-2</c:v>
                </c:pt>
                <c:pt idx="1189">
                  <c:v>2.1302589019738249E-2</c:v>
                </c:pt>
                <c:pt idx="1190">
                  <c:v>2.1298558609572638E-2</c:v>
                </c:pt>
                <c:pt idx="1191">
                  <c:v>2.1294477864151062E-2</c:v>
                </c:pt>
                <c:pt idx="1192">
                  <c:v>2.1290346101059399E-2</c:v>
                </c:pt>
                <c:pt idx="1193">
                  <c:v>2.1286152955628523E-2</c:v>
                </c:pt>
                <c:pt idx="1194">
                  <c:v>2.1281895595803846E-2</c:v>
                </c:pt>
                <c:pt idx="1195">
                  <c:v>2.1277574205758043E-2</c:v>
                </c:pt>
                <c:pt idx="1196">
                  <c:v>2.1273188969823664E-2</c:v>
                </c:pt>
                <c:pt idx="1197">
                  <c:v>2.1268740072333259E-2</c:v>
                </c:pt>
                <c:pt idx="1198">
                  <c:v>2.1264227697619376E-2</c:v>
                </c:pt>
                <c:pt idx="1199">
                  <c:v>2.1259652029854692E-2</c:v>
                </c:pt>
                <c:pt idx="1200">
                  <c:v>2.1255013253371757E-2</c:v>
                </c:pt>
                <c:pt idx="1201">
                  <c:v>2.1250311552423184E-2</c:v>
                </c:pt>
                <c:pt idx="1202">
                  <c:v>2.1245547111341523E-2</c:v>
                </c:pt>
                <c:pt idx="1203">
                  <c:v>2.1240720114459322E-2</c:v>
                </c:pt>
                <c:pt idx="1204">
                  <c:v>2.1235830745949258E-2</c:v>
                </c:pt>
                <c:pt idx="1205">
                  <c:v>2.1229989538378291E-2</c:v>
                </c:pt>
                <c:pt idx="1206">
                  <c:v>2.1224948870202098E-2</c:v>
                </c:pt>
                <c:pt idx="1207">
                  <c:v>2.1220060164388599E-2</c:v>
                </c:pt>
                <c:pt idx="1208">
                  <c:v>2.121491436260392E-2</c:v>
                </c:pt>
                <c:pt idx="1209">
                  <c:v>2.1209707136993217E-2</c:v>
                </c:pt>
                <c:pt idx="1210">
                  <c:v>2.1204438671968973E-2</c:v>
                </c:pt>
                <c:pt idx="1211">
                  <c:v>2.1199109151623929E-2</c:v>
                </c:pt>
                <c:pt idx="1212">
                  <c:v>2.1193718760290636E-2</c:v>
                </c:pt>
                <c:pt idx="1213">
                  <c:v>2.1188267682381579E-2</c:v>
                </c:pt>
                <c:pt idx="1214">
                  <c:v>2.1182756102069433E-2</c:v>
                </c:pt>
                <c:pt idx="1215">
                  <c:v>2.1177184203606814E-2</c:v>
                </c:pt>
                <c:pt idx="1216">
                  <c:v>2.1171552171486141E-2</c:v>
                </c:pt>
                <c:pt idx="1217">
                  <c:v>2.116586018972022E-2</c:v>
                </c:pt>
                <c:pt idx="1218">
                  <c:v>2.1160108442801473E-2</c:v>
                </c:pt>
                <c:pt idx="1219">
                  <c:v>2.1154297114902576E-2</c:v>
                </c:pt>
                <c:pt idx="1220">
                  <c:v>2.114922145358733E-2</c:v>
                </c:pt>
                <c:pt idx="1221">
                  <c:v>2.113908140397136E-2</c:v>
                </c:pt>
                <c:pt idx="1222">
                  <c:v>2.113305879148264E-2</c:v>
                </c:pt>
                <c:pt idx="1223">
                  <c:v>2.1126103891706549E-2</c:v>
                </c:pt>
                <c:pt idx="1224">
                  <c:v>2.1120837535155701E-2</c:v>
                </c:pt>
                <c:pt idx="1225">
                  <c:v>2.1114639260062518E-2</c:v>
                </c:pt>
                <c:pt idx="1226">
                  <c:v>2.1108382799353009E-2</c:v>
                </c:pt>
                <c:pt idx="1227">
                  <c:v>2.1102068337279789E-2</c:v>
                </c:pt>
                <c:pt idx="1228">
                  <c:v>2.1095696058175406E-2</c:v>
                </c:pt>
                <c:pt idx="1229">
                  <c:v>2.108926614637241E-2</c:v>
                </c:pt>
                <c:pt idx="1230">
                  <c:v>2.1082778785963541E-2</c:v>
                </c:pt>
                <c:pt idx="1231">
                  <c:v>2.1076234161441221E-2</c:v>
                </c:pt>
                <c:pt idx="1232">
                  <c:v>2.1069632457058063E-2</c:v>
                </c:pt>
                <c:pt idx="1233">
                  <c:v>2.106297385706668E-2</c:v>
                </c:pt>
                <c:pt idx="1234">
                  <c:v>2.1056258545719686E-2</c:v>
                </c:pt>
                <c:pt idx="1235">
                  <c:v>2.1049486707429566E-2</c:v>
                </c:pt>
                <c:pt idx="1236">
                  <c:v>2.104265852628906E-2</c:v>
                </c:pt>
                <c:pt idx="1237">
                  <c:v>2.1035774186710654E-2</c:v>
                </c:pt>
                <c:pt idx="1238">
                  <c:v>2.1028833873026898E-2</c:v>
                </c:pt>
                <c:pt idx="1239">
                  <c:v>2.1021837769330531E-2</c:v>
                </c:pt>
                <c:pt idx="1240">
                  <c:v>2.1014786060193913E-2</c:v>
                </c:pt>
                <c:pt idx="1241">
                  <c:v>2.1007678929709783E-2</c:v>
                </c:pt>
                <c:pt idx="1242">
                  <c:v>2.1000516562210692E-2</c:v>
                </c:pt>
                <c:pt idx="1243">
                  <c:v>2.0993299141869315E-2</c:v>
                </c:pt>
                <c:pt idx="1244">
                  <c:v>2.0986026853178075E-2</c:v>
                </c:pt>
                <c:pt idx="1245">
                  <c:v>2.0978699880389584E-2</c:v>
                </c:pt>
                <c:pt idx="1246">
                  <c:v>2.097131840767652E-2</c:v>
                </c:pt>
                <c:pt idx="1247">
                  <c:v>2.0963882619371432E-2</c:v>
                </c:pt>
                <c:pt idx="1248">
                  <c:v>2.0956392699886806E-2</c:v>
                </c:pt>
                <c:pt idx="1249">
                  <c:v>2.0948848833235445E-2</c:v>
                </c:pt>
                <c:pt idx="1250">
                  <c:v>2.0941251203989708E-2</c:v>
                </c:pt>
                <c:pt idx="1251">
                  <c:v>2.0933599996242336E-2</c:v>
                </c:pt>
                <c:pt idx="1252">
                  <c:v>2.0925895394325877E-2</c:v>
                </c:pt>
                <c:pt idx="1253">
                  <c:v>2.0918137582652818E-2</c:v>
                </c:pt>
                <c:pt idx="1254">
                  <c:v>2.0910326745315899E-2</c:v>
                </c:pt>
                <c:pt idx="1255">
                  <c:v>2.0902463066807542E-2</c:v>
                </c:pt>
                <c:pt idx="1256">
                  <c:v>2.0894546731220487E-2</c:v>
                </c:pt>
                <c:pt idx="1257">
                  <c:v>2.0884324841006219E-2</c:v>
                </c:pt>
                <c:pt idx="1258">
                  <c:v>2.0877406697668022E-2</c:v>
                </c:pt>
                <c:pt idx="1259">
                  <c:v>2.0870483625552438E-2</c:v>
                </c:pt>
                <c:pt idx="1260">
                  <c:v>2.086235850489615E-2</c:v>
                </c:pt>
                <c:pt idx="1261">
                  <c:v>2.0854181648743975E-2</c:v>
                </c:pt>
                <c:pt idx="1262">
                  <c:v>2.0845953241268589E-2</c:v>
                </c:pt>
                <c:pt idx="1263">
                  <c:v>2.0837673466882478E-2</c:v>
                </c:pt>
                <c:pt idx="1264">
                  <c:v>2.0829342509838256E-2</c:v>
                </c:pt>
                <c:pt idx="1265">
                  <c:v>2.0820960554228662E-2</c:v>
                </c:pt>
                <c:pt idx="1266">
                  <c:v>2.0812527784626056E-2</c:v>
                </c:pt>
                <c:pt idx="1267">
                  <c:v>2.0804044385203113E-2</c:v>
                </c:pt>
                <c:pt idx="1268">
                  <c:v>2.0795510540212447E-2</c:v>
                </c:pt>
                <c:pt idx="1269">
                  <c:v>2.0786926433986608E-2</c:v>
                </c:pt>
                <c:pt idx="1270">
                  <c:v>2.0775816169278372E-2</c:v>
                </c:pt>
                <c:pt idx="1271">
                  <c:v>2.0769608174999732E-2</c:v>
                </c:pt>
                <c:pt idx="1272">
                  <c:v>2.0760874390663986E-2</c:v>
                </c:pt>
                <c:pt idx="1273">
                  <c:v>2.0752091082343327E-2</c:v>
                </c:pt>
                <c:pt idx="1274">
                  <c:v>2.0743258434210432E-2</c:v>
                </c:pt>
                <c:pt idx="1275">
                  <c:v>2.0734376630597851E-2</c:v>
                </c:pt>
                <c:pt idx="1276">
                  <c:v>2.0725445855678259E-2</c:v>
                </c:pt>
                <c:pt idx="1277">
                  <c:v>2.0716466293864144E-2</c:v>
                </c:pt>
                <c:pt idx="1278">
                  <c:v>2.0707438129328182E-2</c:v>
                </c:pt>
                <c:pt idx="1279">
                  <c:v>2.0698361546402921E-2</c:v>
                </c:pt>
                <c:pt idx="1280">
                  <c:v>2.0689236729420912E-2</c:v>
                </c:pt>
                <c:pt idx="1281">
                  <c:v>2.0680063862714704E-2</c:v>
                </c:pt>
                <c:pt idx="1282">
                  <c:v>2.0670843130456973E-2</c:v>
                </c:pt>
                <c:pt idx="1283">
                  <c:v>2.0661574716980269E-2</c:v>
                </c:pt>
                <c:pt idx="1284">
                  <c:v>2.0652258806617141E-2</c:v>
                </c:pt>
                <c:pt idx="1285">
                  <c:v>2.064289558346033E-2</c:v>
                </c:pt>
                <c:pt idx="1286">
                  <c:v>2.063348523216213E-2</c:v>
                </c:pt>
                <c:pt idx="1287">
                  <c:v>2.0624027936655409E-2</c:v>
                </c:pt>
                <c:pt idx="1288">
                  <c:v>2.0614523881352653E-2</c:v>
                </c:pt>
                <c:pt idx="1289">
                  <c:v>2.0604973250746283E-2</c:v>
                </c:pt>
                <c:pt idx="1290">
                  <c:v>2.0595376228769169E-2</c:v>
                </c:pt>
                <c:pt idx="1291">
                  <c:v>2.0585732999913731E-2</c:v>
                </c:pt>
                <c:pt idx="1292">
                  <c:v>2.0576043748432582E-2</c:v>
                </c:pt>
                <c:pt idx="1293">
                  <c:v>2.0566308658658272E-2</c:v>
                </c:pt>
                <c:pt idx="1294">
                  <c:v>2.0556527914683542E-2</c:v>
                </c:pt>
                <c:pt idx="1295">
                  <c:v>2.054670170108075E-2</c:v>
                </c:pt>
                <c:pt idx="1296">
                  <c:v>2.0536830201942635E-2</c:v>
                </c:pt>
                <c:pt idx="1297">
                  <c:v>2.0526913601601748E-2</c:v>
                </c:pt>
                <c:pt idx="1298">
                  <c:v>2.0516952084390638E-2</c:v>
                </c:pt>
                <c:pt idx="1299">
                  <c:v>2.0506945834641854E-2</c:v>
                </c:pt>
                <c:pt idx="1300">
                  <c:v>2.0496895036448137E-2</c:v>
                </c:pt>
                <c:pt idx="1301">
                  <c:v>2.0486799874221973E-2</c:v>
                </c:pt>
                <c:pt idx="1302">
                  <c:v>2.0476660532455782E-2</c:v>
                </c:pt>
                <c:pt idx="1303">
                  <c:v>2.0466477194922561E-2</c:v>
                </c:pt>
                <c:pt idx="1304">
                  <c:v>2.0456250046434477E-2</c:v>
                </c:pt>
                <c:pt idx="1305">
                  <c:v>2.0445979270924397E-2</c:v>
                </c:pt>
                <c:pt idx="1306">
                  <c:v>2.0435665052884744E-2</c:v>
                </c:pt>
                <c:pt idx="1307">
                  <c:v>2.0425307576488194E-2</c:v>
                </c:pt>
                <c:pt idx="1308">
                  <c:v>2.0414907026147233E-2</c:v>
                </c:pt>
                <c:pt idx="1309">
                  <c:v>2.0404463586034538E-2</c:v>
                </c:pt>
                <c:pt idx="1310">
                  <c:v>2.0393977440482658E-2</c:v>
                </c:pt>
                <c:pt idx="1311">
                  <c:v>2.0383448773744206E-2</c:v>
                </c:pt>
                <c:pt idx="1312">
                  <c:v>2.0372877770151732E-2</c:v>
                </c:pt>
                <c:pt idx="1313">
                  <c:v>2.0362264613957848E-2</c:v>
                </c:pt>
                <c:pt idx="1314">
                  <c:v>2.0351609489495104E-2</c:v>
                </c:pt>
                <c:pt idx="1315">
                  <c:v>2.0340912581016113E-2</c:v>
                </c:pt>
                <c:pt idx="1316">
                  <c:v>2.0330174072773488E-2</c:v>
                </c:pt>
                <c:pt idx="1317">
                  <c:v>2.0319394149099779E-2</c:v>
                </c:pt>
                <c:pt idx="1318">
                  <c:v>2.0308572994327534E-2</c:v>
                </c:pt>
                <c:pt idx="1319">
                  <c:v>2.0297710792709367E-2</c:v>
                </c:pt>
                <c:pt idx="1320">
                  <c:v>2.0286807728577827E-2</c:v>
                </c:pt>
                <c:pt idx="1321">
                  <c:v>2.0275863986025655E-2</c:v>
                </c:pt>
                <c:pt idx="1322">
                  <c:v>2.0264879749545273E-2</c:v>
                </c:pt>
                <c:pt idx="1323">
                  <c:v>2.0253855203309357E-2</c:v>
                </c:pt>
                <c:pt idx="1324">
                  <c:v>2.0242790531730392E-2</c:v>
                </c:pt>
                <c:pt idx="1325">
                  <c:v>2.0228505862123214E-2</c:v>
                </c:pt>
                <c:pt idx="1326">
                  <c:v>2.02205415493939E-2</c:v>
                </c:pt>
                <c:pt idx="1327">
                  <c:v>2.0209357607221534E-2</c:v>
                </c:pt>
                <c:pt idx="1328">
                  <c:v>2.0198134276796509E-2</c:v>
                </c:pt>
                <c:pt idx="1329">
                  <c:v>2.0186871742451373E-2</c:v>
                </c:pt>
                <c:pt idx="1330">
                  <c:v>2.0175570188358805E-2</c:v>
                </c:pt>
                <c:pt idx="1331">
                  <c:v>2.0164229798851352E-2</c:v>
                </c:pt>
                <c:pt idx="1332">
                  <c:v>2.0152850758261565E-2</c:v>
                </c:pt>
                <c:pt idx="1333">
                  <c:v>2.0141433250842056E-2</c:v>
                </c:pt>
                <c:pt idx="1334">
                  <c:v>2.0129977460765502E-2</c:v>
                </c:pt>
                <c:pt idx="1335">
                  <c:v>2.0118483572524326E-2</c:v>
                </c:pt>
                <c:pt idx="1336">
                  <c:v>2.010695177037114E-2</c:v>
                </c:pt>
                <c:pt idx="1337">
                  <c:v>2.0095382238478621E-2</c:v>
                </c:pt>
                <c:pt idx="1338">
                  <c:v>2.0083775161099382E-2</c:v>
                </c:pt>
                <c:pt idx="1339">
                  <c:v>2.0072130722805781E-2</c:v>
                </c:pt>
                <c:pt idx="1340">
                  <c:v>2.0060449107530687E-2</c:v>
                </c:pt>
                <c:pt idx="1341">
                  <c:v>2.0048730499766521E-2</c:v>
                </c:pt>
                <c:pt idx="1342">
                  <c:v>2.0036975083845832E-2</c:v>
                </c:pt>
                <c:pt idx="1343">
                  <c:v>2.0025183043861361E-2</c:v>
                </c:pt>
                <c:pt idx="1344">
                  <c:v>2.0013354564225594E-2</c:v>
                </c:pt>
                <c:pt idx="1345">
                  <c:v>2.000148982927108E-2</c:v>
                </c:pt>
                <c:pt idx="1346">
                  <c:v>1.9989589023250431E-2</c:v>
                </c:pt>
                <c:pt idx="1347">
                  <c:v>1.9977652330336326E-2</c:v>
                </c:pt>
                <c:pt idx="1348">
                  <c:v>1.9965679934941249E-2</c:v>
                </c:pt>
                <c:pt idx="1349">
                  <c:v>1.9953672021317814E-2</c:v>
                </c:pt>
                <c:pt idx="1350">
                  <c:v>1.9941628773718634E-2</c:v>
                </c:pt>
                <c:pt idx="1351">
                  <c:v>1.9929550376556193E-2</c:v>
                </c:pt>
                <c:pt idx="1352">
                  <c:v>1.9917437013923234E-2</c:v>
                </c:pt>
                <c:pt idx="1353">
                  <c:v>1.9905288870152305E-2</c:v>
                </c:pt>
                <c:pt idx="1354">
                  <c:v>1.9893106129735827E-2</c:v>
                </c:pt>
                <c:pt idx="1355">
                  <c:v>1.9880888976686606E-2</c:v>
                </c:pt>
                <c:pt idx="1356">
                  <c:v>1.9868637595497063E-2</c:v>
                </c:pt>
                <c:pt idx="1357">
                  <c:v>1.9856352170339875E-2</c:v>
                </c:pt>
                <c:pt idx="1358">
                  <c:v>1.9844032885627527E-2</c:v>
                </c:pt>
                <c:pt idx="1359">
                  <c:v>1.9831679925452761E-2</c:v>
                </c:pt>
                <c:pt idx="1360">
                  <c:v>1.9819293474148125E-2</c:v>
                </c:pt>
                <c:pt idx="1361">
                  <c:v>1.9805096756906337E-2</c:v>
                </c:pt>
                <c:pt idx="1362">
                  <c:v>1.9794420835639315E-2</c:v>
                </c:pt>
                <c:pt idx="1363">
                  <c:v>1.9781935017020302E-2</c:v>
                </c:pt>
                <c:pt idx="1364">
                  <c:v>1.9769416444361809E-2</c:v>
                </c:pt>
                <c:pt idx="1365">
                  <c:v>1.9756865302156257E-2</c:v>
                </c:pt>
                <c:pt idx="1366">
                  <c:v>1.9744281774496386E-2</c:v>
                </c:pt>
                <c:pt idx="1367">
                  <c:v>1.9731666045794682E-2</c:v>
                </c:pt>
                <c:pt idx="1368">
                  <c:v>1.9719018300383695E-2</c:v>
                </c:pt>
                <c:pt idx="1369">
                  <c:v>1.9706338722516037E-2</c:v>
                </c:pt>
                <c:pt idx="1370">
                  <c:v>1.9693627496284449E-2</c:v>
                </c:pt>
                <c:pt idx="1371">
                  <c:v>1.968088480626129E-2</c:v>
                </c:pt>
                <c:pt idx="1372">
                  <c:v>1.9668110836539299E-2</c:v>
                </c:pt>
                <c:pt idx="1373">
                  <c:v>1.9655305771530962E-2</c:v>
                </c:pt>
                <c:pt idx="1374">
                  <c:v>1.9642469795488893E-2</c:v>
                </c:pt>
                <c:pt idx="1375">
                  <c:v>1.9629603092665704E-2</c:v>
                </c:pt>
                <c:pt idx="1376">
                  <c:v>1.9613015336057416E-2</c:v>
                </c:pt>
                <c:pt idx="1377">
                  <c:v>1.9603778243846293E-2</c:v>
                </c:pt>
                <c:pt idx="1378">
                  <c:v>1.9590820466435233E-2</c:v>
                </c:pt>
                <c:pt idx="1379">
                  <c:v>1.9575974866805623E-2</c:v>
                </c:pt>
                <c:pt idx="1380">
                  <c:v>1.9564815127113278E-2</c:v>
                </c:pt>
                <c:pt idx="1381">
                  <c:v>1.9551767933707609E-2</c:v>
                </c:pt>
                <c:pt idx="1382">
                  <c:v>1.9538691303528921E-2</c:v>
                </c:pt>
                <c:pt idx="1383">
                  <c:v>1.9525585420909763E-2</c:v>
                </c:pt>
                <c:pt idx="1384">
                  <c:v>1.9512450470102749E-2</c:v>
                </c:pt>
                <c:pt idx="1385">
                  <c:v>1.9499286635360491E-2</c:v>
                </c:pt>
                <c:pt idx="1386">
                  <c:v>1.9486094101095475E-2</c:v>
                </c:pt>
                <c:pt idx="1387">
                  <c:v>1.9472873051480377E-2</c:v>
                </c:pt>
                <c:pt idx="1388">
                  <c:v>1.9459623670767812E-2</c:v>
                </c:pt>
                <c:pt idx="1389">
                  <c:v>1.9446346143370263E-2</c:v>
                </c:pt>
                <c:pt idx="1390">
                  <c:v>1.9433040653460409E-2</c:v>
                </c:pt>
                <c:pt idx="1391">
                  <c:v>1.9419707385370799E-2</c:v>
                </c:pt>
                <c:pt idx="1392">
                  <c:v>1.9406346523433982E-2</c:v>
                </c:pt>
                <c:pt idx="1393">
                  <c:v>1.939295825190257E-2</c:v>
                </c:pt>
                <c:pt idx="1394">
                  <c:v>1.9379542755029178E-2</c:v>
                </c:pt>
                <c:pt idx="1395">
                  <c:v>1.9366100217146354E-2</c:v>
                </c:pt>
                <c:pt idx="1396">
                  <c:v>1.9352630822506711E-2</c:v>
                </c:pt>
                <c:pt idx="1397">
                  <c:v>1.9339134755362863E-2</c:v>
                </c:pt>
                <c:pt idx="1398">
                  <c:v>1.9325612200127296E-2</c:v>
                </c:pt>
                <c:pt idx="1399">
                  <c:v>1.9312063340972685E-2</c:v>
                </c:pt>
                <c:pt idx="1400">
                  <c:v>1.9298488362151645E-2</c:v>
                </c:pt>
                <c:pt idx="1401">
                  <c:v>1.928488744807666E-2</c:v>
                </c:pt>
                <c:pt idx="1402">
                  <c:v>1.9271260783000344E-2</c:v>
                </c:pt>
                <c:pt idx="1403">
                  <c:v>1.9257608551175309E-2</c:v>
                </c:pt>
                <c:pt idx="1404">
                  <c:v>1.924393093685417E-2</c:v>
                </c:pt>
                <c:pt idx="1405">
                  <c:v>1.9230228124449411E-2</c:v>
                </c:pt>
                <c:pt idx="1406">
                  <c:v>1.921650029813371E-2</c:v>
                </c:pt>
                <c:pt idx="1407">
                  <c:v>1.9202747642239615E-2</c:v>
                </c:pt>
                <c:pt idx="1408">
                  <c:v>1.9188970340939804E-2</c:v>
                </c:pt>
                <c:pt idx="1409">
                  <c:v>1.9175168578726698E-2</c:v>
                </c:pt>
                <c:pt idx="1410">
                  <c:v>1.9161342539693038E-2</c:v>
                </c:pt>
                <c:pt idx="1411">
                  <c:v>1.9147492408331246E-2</c:v>
                </c:pt>
                <c:pt idx="1412">
                  <c:v>1.9133618368654126E-2</c:v>
                </c:pt>
                <c:pt idx="1413">
                  <c:v>1.9115745483961888E-2</c:v>
                </c:pt>
                <c:pt idx="1414">
                  <c:v>1.9101817489204365E-2</c:v>
                </c:pt>
                <c:pt idx="1415">
                  <c:v>1.9089860654002422E-2</c:v>
                </c:pt>
                <c:pt idx="1416">
                  <c:v>1.9075889529505119E-2</c:v>
                </c:pt>
                <c:pt idx="1417">
                  <c:v>1.9061895444574262E-2</c:v>
                </c:pt>
                <c:pt idx="1418">
                  <c:v>1.9047878583542399E-2</c:v>
                </c:pt>
                <c:pt idx="1419">
                  <c:v>1.9033839130742081E-2</c:v>
                </c:pt>
                <c:pt idx="1420">
                  <c:v>1.9019777270345983E-2</c:v>
                </c:pt>
                <c:pt idx="1421">
                  <c:v>1.9005693186766592E-2</c:v>
                </c:pt>
                <c:pt idx="1422">
                  <c:v>1.8991587064016713E-2</c:v>
                </c:pt>
                <c:pt idx="1423">
                  <c:v>1.8977459086748638E-2</c:v>
                </c:pt>
                <c:pt idx="1424">
                  <c:v>1.8963309439055109E-2</c:v>
                </c:pt>
                <c:pt idx="1425">
                  <c:v>1.894913830518874E-2</c:v>
                </c:pt>
                <c:pt idx="1426">
                  <c:v>1.8930887001120666E-2</c:v>
                </c:pt>
                <c:pt idx="1427">
                  <c:v>1.8920732316267674E-2</c:v>
                </c:pt>
                <c:pt idx="1428">
                  <c:v>1.8906497829798141E-2</c:v>
                </c:pt>
                <c:pt idx="1429">
                  <c:v>1.8892242594406028E-2</c:v>
                </c:pt>
                <c:pt idx="1430">
                  <c:v>1.8877966794264012E-2</c:v>
                </c:pt>
                <c:pt idx="1431">
                  <c:v>1.8861626649187002E-2</c:v>
                </c:pt>
                <c:pt idx="1432">
                  <c:v>1.8849354237060467E-2</c:v>
                </c:pt>
                <c:pt idx="1433">
                  <c:v>1.8835017848584101E-2</c:v>
                </c:pt>
                <c:pt idx="1434">
                  <c:v>1.8820661632448221E-2</c:v>
                </c:pt>
                <c:pt idx="1435">
                  <c:v>1.880628577330512E-2</c:v>
                </c:pt>
                <c:pt idx="1436">
                  <c:v>1.8791890455007731E-2</c:v>
                </c:pt>
                <c:pt idx="1437">
                  <c:v>1.8777475862048476E-2</c:v>
                </c:pt>
                <c:pt idx="1438">
                  <c:v>1.8763042178600031E-2</c:v>
                </c:pt>
                <c:pt idx="1439">
                  <c:v>1.8748589589234754E-2</c:v>
                </c:pt>
                <c:pt idx="1440">
                  <c:v>1.8734118277885514E-2</c:v>
                </c:pt>
                <c:pt idx="1441">
                  <c:v>1.8719628428964796E-2</c:v>
                </c:pt>
                <c:pt idx="1442">
                  <c:v>1.870512022680515E-2</c:v>
                </c:pt>
                <c:pt idx="1443">
                  <c:v>1.8690593855739124E-2</c:v>
                </c:pt>
                <c:pt idx="1444">
                  <c:v>1.8676049499939396E-2</c:v>
                </c:pt>
                <c:pt idx="1445">
                  <c:v>1.8661487343738514E-2</c:v>
                </c:pt>
                <c:pt idx="1446">
                  <c:v>1.8646907571469029E-2</c:v>
                </c:pt>
                <c:pt idx="1447">
                  <c:v>1.8632310367223681E-2</c:v>
                </c:pt>
                <c:pt idx="1448">
                  <c:v>1.8617695915654764E-2</c:v>
                </c:pt>
                <c:pt idx="1449">
                  <c:v>1.860306440061521E-2</c:v>
                </c:pt>
                <c:pt idx="1450">
                  <c:v>1.8588416006677377E-2</c:v>
                </c:pt>
                <c:pt idx="1451">
                  <c:v>1.8573750918013943E-2</c:v>
                </c:pt>
                <c:pt idx="1452">
                  <c:v>1.8559069960124575E-2</c:v>
                </c:pt>
                <c:pt idx="1453">
                  <c:v>1.8544391293762175E-2</c:v>
                </c:pt>
                <c:pt idx="1454">
                  <c:v>1.8529723530438247E-2</c:v>
                </c:pt>
                <c:pt idx="1455">
                  <c:v>1.8515066957442983E-2</c:v>
                </c:pt>
                <c:pt idx="1456">
                  <c:v>1.8500421862226446E-2</c:v>
                </c:pt>
                <c:pt idx="1457">
                  <c:v>1.8485788532398573E-2</c:v>
                </c:pt>
                <c:pt idx="1458">
                  <c:v>1.8471167255089682E-2</c:v>
                </c:pt>
                <c:pt idx="1459">
                  <c:v>1.8456558318149519E-2</c:v>
                </c:pt>
                <c:pt idx="1460">
                  <c:v>1.8441962008628465E-2</c:v>
                </c:pt>
                <c:pt idx="1461">
                  <c:v>1.842737861429633E-2</c:v>
                </c:pt>
                <c:pt idx="1462">
                  <c:v>1.8412808422443305E-2</c:v>
                </c:pt>
                <c:pt idx="1463">
                  <c:v>1.8398251720519454E-2</c:v>
                </c:pt>
                <c:pt idx="1464">
                  <c:v>1.8383708796054776E-2</c:v>
                </c:pt>
                <c:pt idx="1465">
                  <c:v>1.8365031457339143E-2</c:v>
                </c:pt>
                <c:pt idx="1466">
                  <c:v>1.8350521103460693E-2</c:v>
                </c:pt>
                <c:pt idx="1467">
                  <c:v>1.833809536382347E-2</c:v>
                </c:pt>
                <c:pt idx="1468">
                  <c:v>1.8323612579331794E-2</c:v>
                </c:pt>
                <c:pt idx="1469">
                  <c:v>1.8309145050636744E-2</c:v>
                </c:pt>
                <c:pt idx="1470">
                  <c:v>1.8294693065108447E-2</c:v>
                </c:pt>
                <c:pt idx="1471">
                  <c:v>1.8280256910196968E-2</c:v>
                </c:pt>
                <c:pt idx="1472">
                  <c:v>1.8265836873272434E-2</c:v>
                </c:pt>
                <c:pt idx="1473">
                  <c:v>1.8251433241944781E-2</c:v>
                </c:pt>
                <c:pt idx="1474">
                  <c:v>1.8237046303584137E-2</c:v>
                </c:pt>
                <c:pt idx="1475">
                  <c:v>1.8222676345640565E-2</c:v>
                </c:pt>
                <c:pt idx="1476">
                  <c:v>1.8208323655564129E-2</c:v>
                </c:pt>
                <c:pt idx="1477">
                  <c:v>1.8193988520724957E-2</c:v>
                </c:pt>
                <c:pt idx="1478">
                  <c:v>1.8179671228653049E-2</c:v>
                </c:pt>
                <c:pt idx="1479">
                  <c:v>1.8165372066958341E-2</c:v>
                </c:pt>
                <c:pt idx="1480">
                  <c:v>1.8151091322771151E-2</c:v>
                </c:pt>
                <c:pt idx="1481">
                  <c:v>1.813163604365009E-2</c:v>
                </c:pt>
                <c:pt idx="1482">
                  <c:v>1.8122586237199201E-2</c:v>
                </c:pt>
                <c:pt idx="1483">
                  <c:v>1.8107802666071926E-2</c:v>
                </c:pt>
                <c:pt idx="1484">
                  <c:v>1.8092130714455479E-2</c:v>
                </c:pt>
                <c:pt idx="1485">
                  <c:v>1.8077949230228541E-2</c:v>
                </c:pt>
                <c:pt idx="1486">
                  <c:v>1.8063787929376574E-2</c:v>
                </c:pt>
                <c:pt idx="1487">
                  <c:v>1.8049647099349642E-2</c:v>
                </c:pt>
                <c:pt idx="1488">
                  <c:v>1.8035527027677745E-2</c:v>
                </c:pt>
                <c:pt idx="1489">
                  <c:v>1.8021428001810946E-2</c:v>
                </c:pt>
                <c:pt idx="1490">
                  <c:v>1.8007350308959502E-2</c:v>
                </c:pt>
                <c:pt idx="1491">
                  <c:v>1.7993294236973156E-2</c:v>
                </c:pt>
                <c:pt idx="1492">
                  <c:v>1.7979260072982228E-2</c:v>
                </c:pt>
                <c:pt idx="1493">
                  <c:v>1.7965248104596654E-2</c:v>
                </c:pt>
                <c:pt idx="1494">
                  <c:v>1.7951258619106625E-2</c:v>
                </c:pt>
                <c:pt idx="1495">
                  <c:v>1.7937291904122077E-2</c:v>
                </c:pt>
                <c:pt idx="1496">
                  <c:v>1.7923348247093074E-2</c:v>
                </c:pt>
                <c:pt idx="1497">
                  <c:v>1.7909427935309807E-2</c:v>
                </c:pt>
                <c:pt idx="1498">
                  <c:v>1.7895531256382213E-2</c:v>
                </c:pt>
                <c:pt idx="1499">
                  <c:v>1.7881658497680419E-2</c:v>
                </c:pt>
                <c:pt idx="1500">
                  <c:v>1.7867809946654489E-2</c:v>
                </c:pt>
                <c:pt idx="1501">
                  <c:v>1.7853985890754487E-2</c:v>
                </c:pt>
                <c:pt idx="1502">
                  <c:v>1.7840186617430476E-2</c:v>
                </c:pt>
                <c:pt idx="1503">
                  <c:v>1.782641241413252E-2</c:v>
                </c:pt>
                <c:pt idx="1504">
                  <c:v>1.7812663568310683E-2</c:v>
                </c:pt>
                <c:pt idx="1505">
                  <c:v>1.7798940367494964E-2</c:v>
                </c:pt>
                <c:pt idx="1506">
                  <c:v>1.7785243098975556E-2</c:v>
                </c:pt>
                <c:pt idx="1507">
                  <c:v>1.7771572050282458E-2</c:v>
                </c:pt>
                <c:pt idx="1508">
                  <c:v>1.7757927508785798E-2</c:v>
                </c:pt>
                <c:pt idx="1509">
                  <c:v>1.7744309762095511E-2</c:v>
                </c:pt>
                <c:pt idx="1510">
                  <c:v>1.773071909750179E-2</c:v>
                </c:pt>
                <c:pt idx="1511">
                  <c:v>1.771715580261457E-2</c:v>
                </c:pt>
                <c:pt idx="1512">
                  <c:v>1.7703620164644107E-2</c:v>
                </c:pt>
                <c:pt idx="1513">
                  <c:v>1.7690112471280273E-2</c:v>
                </c:pt>
                <c:pt idx="1514">
                  <c:v>1.7676633009813258E-2</c:v>
                </c:pt>
                <c:pt idx="1515">
                  <c:v>1.7663182067773064E-2</c:v>
                </c:pt>
                <c:pt idx="1516">
                  <c:v>1.7649759932609754E-2</c:v>
                </c:pt>
                <c:pt idx="1517">
                  <c:v>1.7628726898815117E-2</c:v>
                </c:pt>
                <c:pt idx="1518">
                  <c:v>1.7615380158222393E-2</c:v>
                </c:pt>
                <c:pt idx="1519">
                  <c:v>1.7606726257186622E-2</c:v>
                </c:pt>
                <c:pt idx="1520">
                  <c:v>1.759342953767451E-2</c:v>
                </c:pt>
                <c:pt idx="1521">
                  <c:v>1.7580163148274153E-2</c:v>
                </c:pt>
                <c:pt idx="1522">
                  <c:v>1.7566927376515551E-2</c:v>
                </c:pt>
                <c:pt idx="1523">
                  <c:v>1.7553722509822123E-2</c:v>
                </c:pt>
                <c:pt idx="1524">
                  <c:v>1.7540548835697223E-2</c:v>
                </c:pt>
                <c:pt idx="1525">
                  <c:v>1.7527406641590915E-2</c:v>
                </c:pt>
                <c:pt idx="1526">
                  <c:v>1.7514296215006553E-2</c:v>
                </c:pt>
                <c:pt idx="1527">
                  <c:v>1.7501217843367556E-2</c:v>
                </c:pt>
                <c:pt idx="1528">
                  <c:v>1.7488171814177278E-2</c:v>
                </c:pt>
                <c:pt idx="1529">
                  <c:v>1.7475158414832492E-2</c:v>
                </c:pt>
                <c:pt idx="1530">
                  <c:v>1.7462177932889844E-2</c:v>
                </c:pt>
                <c:pt idx="1531">
                  <c:v>1.7442846669366574E-2</c:v>
                </c:pt>
                <c:pt idx="1532">
                  <c:v>1.7431789090274208E-2</c:v>
                </c:pt>
                <c:pt idx="1533">
                  <c:v>1.7418920033334118E-2</c:v>
                </c:pt>
                <c:pt idx="1534">
                  <c:v>1.7406085121400849E-2</c:v>
                </c:pt>
                <c:pt idx="1535">
                  <c:v>1.7391458829782991E-2</c:v>
                </c:pt>
                <c:pt idx="1536">
                  <c:v>1.7380518882914586E-2</c:v>
                </c:pt>
                <c:pt idx="1537">
                  <c:v>1.7367788131101847E-2</c:v>
                </c:pt>
                <c:pt idx="1538">
                  <c:v>1.7355092674335992E-2</c:v>
                </c:pt>
                <c:pt idx="1539">
                  <c:v>1.7342432799827279E-2</c:v>
                </c:pt>
                <c:pt idx="1540">
                  <c:v>1.7329808795185642E-2</c:v>
                </c:pt>
                <c:pt idx="1541">
                  <c:v>1.7317220947781209E-2</c:v>
                </c:pt>
                <c:pt idx="1542">
                  <c:v>1.7304669545223916E-2</c:v>
                </c:pt>
                <c:pt idx="1543">
                  <c:v>1.7292154874644083E-2</c:v>
                </c:pt>
                <c:pt idx="1544">
                  <c:v>1.7279677223811518E-2</c:v>
                </c:pt>
                <c:pt idx="1545">
                  <c:v>1.7267236880016412E-2</c:v>
                </c:pt>
                <c:pt idx="1546">
                  <c:v>1.7254834130708829E-2</c:v>
                </c:pt>
                <c:pt idx="1547">
                  <c:v>1.7242469263338833E-2</c:v>
                </c:pt>
                <c:pt idx="1548">
                  <c:v>1.7230142565196616E-2</c:v>
                </c:pt>
                <c:pt idx="1549">
                  <c:v>1.721785432413192E-2</c:v>
                </c:pt>
                <c:pt idx="1550">
                  <c:v>1.7205604827275067E-2</c:v>
                </c:pt>
                <c:pt idx="1551">
                  <c:v>1.719339436207612E-2</c:v>
                </c:pt>
                <c:pt idx="1552">
                  <c:v>1.7181223216145014E-2</c:v>
                </c:pt>
                <c:pt idx="1553">
                  <c:v>1.7169091676771941E-2</c:v>
                </c:pt>
                <c:pt idx="1554">
                  <c:v>1.7157000031566838E-2</c:v>
                </c:pt>
                <c:pt idx="1555">
                  <c:v>1.7144948567739959E-2</c:v>
                </c:pt>
                <c:pt idx="1556">
                  <c:v>1.7132937572981177E-2</c:v>
                </c:pt>
                <c:pt idx="1557">
                  <c:v>1.7120967334580683E-2</c:v>
                </c:pt>
                <c:pt idx="1558">
                  <c:v>1.7109038139988542E-2</c:v>
                </c:pt>
                <c:pt idx="1559">
                  <c:v>1.7097150276814688E-2</c:v>
                </c:pt>
                <c:pt idx="1560">
                  <c:v>1.7085304032269377E-2</c:v>
                </c:pt>
                <c:pt idx="1561">
                  <c:v>1.7073499693962546E-2</c:v>
                </c:pt>
                <c:pt idx="1562">
                  <c:v>1.7061737549264322E-2</c:v>
                </c:pt>
                <c:pt idx="1563">
                  <c:v>1.7050017885624769E-2</c:v>
                </c:pt>
                <c:pt idx="1564">
                  <c:v>1.7038340990573886E-2</c:v>
                </c:pt>
                <c:pt idx="1565">
                  <c:v>1.7026707151561737E-2</c:v>
                </c:pt>
                <c:pt idx="1566">
                  <c:v>1.7015116655718643E-2</c:v>
                </c:pt>
                <c:pt idx="1567">
                  <c:v>1.7003569790974282E-2</c:v>
                </c:pt>
                <c:pt idx="1568">
                  <c:v>1.6992066844458975E-2</c:v>
                </c:pt>
                <c:pt idx="1569">
                  <c:v>1.6978974766157506E-2</c:v>
                </c:pt>
                <c:pt idx="1570">
                  <c:v>1.6967566898227204E-2</c:v>
                </c:pt>
                <c:pt idx="1571">
                  <c:v>1.6957824389267628E-2</c:v>
                </c:pt>
                <c:pt idx="1572">
                  <c:v>1.6946499990408981E-2</c:v>
                </c:pt>
                <c:pt idx="1573">
                  <c:v>1.6935220947109642E-2</c:v>
                </c:pt>
                <c:pt idx="1574">
                  <c:v>1.6923987546819674E-2</c:v>
                </c:pt>
                <c:pt idx="1575">
                  <c:v>1.6912800076909207E-2</c:v>
                </c:pt>
                <c:pt idx="1576">
                  <c:v>1.6901658824988175E-2</c:v>
                </c:pt>
                <c:pt idx="1577">
                  <c:v>1.689056407834677E-2</c:v>
                </c:pt>
                <c:pt idx="1578">
                  <c:v>1.6879516124355121E-2</c:v>
                </c:pt>
                <c:pt idx="1579">
                  <c:v>1.6868515250703098E-2</c:v>
                </c:pt>
                <c:pt idx="1580">
                  <c:v>1.6857561744680893E-2</c:v>
                </c:pt>
                <c:pt idx="1581">
                  <c:v>1.6846655893658635E-2</c:v>
                </c:pt>
                <c:pt idx="1582">
                  <c:v>1.6835797985326195E-2</c:v>
                </c:pt>
                <c:pt idx="1583">
                  <c:v>1.6824988306893829E-2</c:v>
                </c:pt>
                <c:pt idx="1584">
                  <c:v>1.6814227145891536E-2</c:v>
                </c:pt>
                <c:pt idx="1585">
                  <c:v>1.6803514789849316E-2</c:v>
                </c:pt>
                <c:pt idx="1586">
                  <c:v>1.6789813936437525E-2</c:v>
                </c:pt>
                <c:pt idx="1587">
                  <c:v>1.6782237642045672E-2</c:v>
                </c:pt>
                <c:pt idx="1588">
                  <c:v>1.6771673425264311E-2</c:v>
                </c:pt>
                <c:pt idx="1589">
                  <c:v>1.6761159163163342E-2</c:v>
                </c:pt>
                <c:pt idx="1590">
                  <c:v>1.6750695143192829E-2</c:v>
                </c:pt>
                <c:pt idx="1591">
                  <c:v>1.6740281652722899E-2</c:v>
                </c:pt>
                <c:pt idx="1592">
                  <c:v>1.6729918979283553E-2</c:v>
                </c:pt>
                <c:pt idx="1593">
                  <c:v>1.6719607410244919E-2</c:v>
                </c:pt>
                <c:pt idx="1594">
                  <c:v>1.6709347233216931E-2</c:v>
                </c:pt>
                <c:pt idx="1595">
                  <c:v>1.6699138735409846E-2</c:v>
                </c:pt>
                <c:pt idx="1596">
                  <c:v>1.66889822044336E-2</c:v>
                </c:pt>
                <c:pt idx="1597">
                  <c:v>1.6678877927738256E-2</c:v>
                </c:pt>
                <c:pt idx="1598">
                  <c:v>1.666882619253407E-2</c:v>
                </c:pt>
                <c:pt idx="1599">
                  <c:v>1.6658827286590849E-2</c:v>
                </c:pt>
                <c:pt idx="1600">
                  <c:v>1.6648881497198786E-2</c:v>
                </c:pt>
                <c:pt idx="1601">
                  <c:v>1.6638989111807945E-2</c:v>
                </c:pt>
                <c:pt idx="1602">
                  <c:v>1.6629150417788452E-2</c:v>
                </c:pt>
                <c:pt idx="1603">
                  <c:v>1.661936570283018E-2</c:v>
                </c:pt>
                <c:pt idx="1604">
                  <c:v>1.6609635253983512E-2</c:v>
                </c:pt>
                <c:pt idx="1605">
                  <c:v>1.6599959359098193E-2</c:v>
                </c:pt>
                <c:pt idx="1606">
                  <c:v>1.6590338305384478E-2</c:v>
                </c:pt>
                <c:pt idx="1607">
                  <c:v>1.658077238029243E-2</c:v>
                </c:pt>
                <c:pt idx="1608">
                  <c:v>1.6571261871431986E-2</c:v>
                </c:pt>
                <c:pt idx="1609">
                  <c:v>1.6561807066093337E-2</c:v>
                </c:pt>
                <c:pt idx="1610">
                  <c:v>1.6552408251806483E-2</c:v>
                </c:pt>
                <c:pt idx="1611">
                  <c:v>1.6543065715941552E-2</c:v>
                </c:pt>
                <c:pt idx="1612">
                  <c:v>1.6533779745948607E-2</c:v>
                </c:pt>
                <c:pt idx="1613">
                  <c:v>1.6524550629357648E-2</c:v>
                </c:pt>
                <c:pt idx="1614">
                  <c:v>1.6515378653458868E-2</c:v>
                </c:pt>
                <c:pt idx="1615">
                  <c:v>1.6506264105942137E-2</c:v>
                </c:pt>
                <c:pt idx="1616">
                  <c:v>1.6497207274017711E-2</c:v>
                </c:pt>
                <c:pt idx="1617">
                  <c:v>1.6488208445215591E-2</c:v>
                </c:pt>
                <c:pt idx="1618">
                  <c:v>1.6479267907065775E-2</c:v>
                </c:pt>
                <c:pt idx="1619">
                  <c:v>1.6470385946938393E-2</c:v>
                </c:pt>
                <c:pt idx="1620">
                  <c:v>1.6461562852203571E-2</c:v>
                </c:pt>
                <c:pt idx="1621">
                  <c:v>1.6452798910391309E-2</c:v>
                </c:pt>
                <c:pt idx="1622">
                  <c:v>1.6444094408951671E-2</c:v>
                </c:pt>
                <c:pt idx="1623">
                  <c:v>1.6435449635174848E-2</c:v>
                </c:pt>
                <c:pt idx="1624">
                  <c:v>1.6426864876830649E-2</c:v>
                </c:pt>
                <c:pt idx="1625">
                  <c:v>1.6418340421129329E-2</c:v>
                </c:pt>
                <c:pt idx="1626">
                  <c:v>1.6409876555520952E-2</c:v>
                </c:pt>
                <c:pt idx="1627">
                  <c:v>1.6401473567535518E-2</c:v>
                </c:pt>
                <c:pt idx="1628">
                  <c:v>1.6393131744543155E-2</c:v>
                </c:pt>
                <c:pt idx="1629">
                  <c:v>1.6384851374073861E-2</c:v>
                </c:pt>
                <c:pt idx="1630">
                  <c:v>1.6376632743417829E-2</c:v>
                </c:pt>
                <c:pt idx="1631">
                  <c:v>1.6368476140184995E-2</c:v>
                </c:pt>
                <c:pt idx="1632">
                  <c:v>1.6360381851745487E-2</c:v>
                </c:pt>
                <c:pt idx="1633">
                  <c:v>1.6352350165549367E-2</c:v>
                </c:pt>
                <c:pt idx="1634">
                  <c:v>1.6344381369126637E-2</c:v>
                </c:pt>
                <c:pt idx="1635">
                  <c:v>1.6336475749687551E-2</c:v>
                </c:pt>
                <c:pt idx="1636">
                  <c:v>1.6326404676352269E-2</c:v>
                </c:pt>
                <c:pt idx="1637">
                  <c:v>1.6320855192279993E-2</c:v>
                </c:pt>
                <c:pt idx="1638">
                  <c:v>1.6313140828971839E-2</c:v>
                </c:pt>
                <c:pt idx="1639">
                  <c:v>1.6305490792687394E-2</c:v>
                </c:pt>
                <c:pt idx="1640">
                  <c:v>1.6297905370716848E-2</c:v>
                </c:pt>
                <c:pt idx="1641">
                  <c:v>1.62903848505902E-2</c:v>
                </c:pt>
                <c:pt idx="1642">
                  <c:v>1.6282929519597644E-2</c:v>
                </c:pt>
                <c:pt idx="1643">
                  <c:v>1.6275539665429051E-2</c:v>
                </c:pt>
                <c:pt idx="1644">
                  <c:v>1.6268215575374612E-2</c:v>
                </c:pt>
                <c:pt idx="1645">
                  <c:v>1.6260957536884391E-2</c:v>
                </c:pt>
                <c:pt idx="1646">
                  <c:v>1.6253765837488388E-2</c:v>
                </c:pt>
                <c:pt idx="1647">
                  <c:v>1.624664076455673E-2</c:v>
                </c:pt>
                <c:pt idx="1648">
                  <c:v>1.6239582605619418E-2</c:v>
                </c:pt>
                <c:pt idx="1649">
                  <c:v>1.6232591647966643E-2</c:v>
                </c:pt>
                <c:pt idx="1650">
                  <c:v>1.6225668179128405E-2</c:v>
                </c:pt>
                <c:pt idx="1651">
                  <c:v>1.6218812486554768E-2</c:v>
                </c:pt>
                <c:pt idx="1652">
                  <c:v>1.6212024857695795E-2</c:v>
                </c:pt>
                <c:pt idx="1653">
                  <c:v>1.620530558000155E-2</c:v>
                </c:pt>
                <c:pt idx="1654">
                  <c:v>1.6198654941002033E-2</c:v>
                </c:pt>
                <c:pt idx="1655">
                  <c:v>1.61920732279075E-2</c:v>
                </c:pt>
                <c:pt idx="1656">
                  <c:v>1.6185560728327886E-2</c:v>
                </c:pt>
                <c:pt idx="1657">
                  <c:v>1.6179117729793191E-2</c:v>
                </c:pt>
                <c:pt idx="1658">
                  <c:v>1.6172744519513671E-2</c:v>
                </c:pt>
                <c:pt idx="1659">
                  <c:v>1.6166441385179198E-2</c:v>
                </c:pt>
                <c:pt idx="1660">
                  <c:v>1.6160208614000027E-2</c:v>
                </c:pt>
                <c:pt idx="1661">
                  <c:v>1.6154046493586094E-2</c:v>
                </c:pt>
                <c:pt idx="1662">
                  <c:v>1.6147955311307527E-2</c:v>
                </c:pt>
                <c:pt idx="1663">
                  <c:v>1.6141935354694326E-2</c:v>
                </c:pt>
                <c:pt idx="1664">
                  <c:v>1.6135986911196554E-2</c:v>
                </c:pt>
                <c:pt idx="1665">
                  <c:v>1.6130110268024467E-2</c:v>
                </c:pt>
                <c:pt idx="1666">
                  <c:v>1.6124305712947873E-2</c:v>
                </c:pt>
                <c:pt idx="1667">
                  <c:v>1.6118573533177027E-2</c:v>
                </c:pt>
                <c:pt idx="1668">
                  <c:v>1.6112914016321866E-2</c:v>
                </c:pt>
                <c:pt idx="1669">
                  <c:v>1.6107327449672582E-2</c:v>
                </c:pt>
                <c:pt idx="1670">
                  <c:v>1.6101814120759173E-2</c:v>
                </c:pt>
                <c:pt idx="1671">
                  <c:v>1.6096374317111639E-2</c:v>
                </c:pt>
                <c:pt idx="1672">
                  <c:v>1.6091008326020173E-2</c:v>
                </c:pt>
                <c:pt idx="1673">
                  <c:v>1.6084966516327626E-2</c:v>
                </c:pt>
                <c:pt idx="1674">
                  <c:v>1.608049893146557E-2</c:v>
                </c:pt>
                <c:pt idx="1675">
                  <c:v>1.607535610290256E-2</c:v>
                </c:pt>
                <c:pt idx="1676">
                  <c:v>1.6070288236775809E-2</c:v>
                </c:pt>
                <c:pt idx="1677">
                  <c:v>1.6065295620455444E-2</c:v>
                </c:pt>
                <c:pt idx="1678">
                  <c:v>1.6060378541391529E-2</c:v>
                </c:pt>
                <c:pt idx="1679">
                  <c:v>1.6055537287273935E-2</c:v>
                </c:pt>
                <c:pt idx="1680">
                  <c:v>1.6050772145153047E-2</c:v>
                </c:pt>
                <c:pt idx="1681">
                  <c:v>1.6046083402718736E-2</c:v>
                </c:pt>
                <c:pt idx="1682">
                  <c:v>1.604147134734113E-2</c:v>
                </c:pt>
                <c:pt idx="1683">
                  <c:v>1.6036936266550228E-2</c:v>
                </c:pt>
                <c:pt idx="1684">
                  <c:v>1.6032478447716159E-2</c:v>
                </c:pt>
                <c:pt idx="1685">
                  <c:v>1.6028098178209049E-2</c:v>
                </c:pt>
                <c:pt idx="1686">
                  <c:v>1.6023795745638836E-2</c:v>
                </c:pt>
                <c:pt idx="1687">
                  <c:v>1.6018378881801354E-2</c:v>
                </c:pt>
                <c:pt idx="1688">
                  <c:v>1.6015425541029416E-2</c:v>
                </c:pt>
                <c:pt idx="1689">
                  <c:v>1.6011358343650528E-2</c:v>
                </c:pt>
                <c:pt idx="1690">
                  <c:v>1.6007370133008791E-2</c:v>
                </c:pt>
                <c:pt idx="1691">
                  <c:v>1.6003540927935767E-2</c:v>
                </c:pt>
                <c:pt idx="1692">
                  <c:v>1.5999091279486066E-2</c:v>
                </c:pt>
                <c:pt idx="1693">
                  <c:v>1.5995353183972938E-2</c:v>
                </c:pt>
                <c:pt idx="1694">
                  <c:v>1.5991695265844541E-2</c:v>
                </c:pt>
                <c:pt idx="1695">
                  <c:v>1.5988117812790748E-2</c:v>
                </c:pt>
                <c:pt idx="1696">
                  <c:v>1.5984621112101749E-2</c:v>
                </c:pt>
                <c:pt idx="1697">
                  <c:v>1.5981205451227609E-2</c:v>
                </c:pt>
                <c:pt idx="1698">
                  <c:v>1.5977871117698328E-2</c:v>
                </c:pt>
                <c:pt idx="1699">
                  <c:v>1.5974618398804097E-2</c:v>
                </c:pt>
                <c:pt idx="1700">
                  <c:v>1.5971447582234788E-2</c:v>
                </c:pt>
                <c:pt idx="1701">
                  <c:v>1.5968358955120721E-2</c:v>
                </c:pt>
                <c:pt idx="1702">
                  <c:v>1.5965352805231703E-2</c:v>
                </c:pt>
                <c:pt idx="1703">
                  <c:v>1.5962429419698054E-2</c:v>
                </c:pt>
                <c:pt idx="1704">
                  <c:v>1.5959589086369519E-2</c:v>
                </c:pt>
                <c:pt idx="1705">
                  <c:v>1.595683209229648E-2</c:v>
                </c:pt>
                <c:pt idx="1706">
                  <c:v>1.5954158725088874E-2</c:v>
                </c:pt>
                <c:pt idx="1707">
                  <c:v>1.5951569272196764E-2</c:v>
                </c:pt>
                <c:pt idx="1708">
                  <c:v>1.5949064021070214E-2</c:v>
                </c:pt>
                <c:pt idx="1709">
                  <c:v>1.5946643259159288E-2</c:v>
                </c:pt>
                <c:pt idx="1710">
                  <c:v>1.5944307273914049E-2</c:v>
                </c:pt>
                <c:pt idx="1711">
                  <c:v>1.5942056352784562E-2</c:v>
                </c:pt>
                <c:pt idx="1712">
                  <c:v>1.5939889045251121E-2</c:v>
                </c:pt>
                <c:pt idx="1713">
                  <c:v>1.5937756922612678E-2</c:v>
                </c:pt>
                <c:pt idx="1714">
                  <c:v>1.5935637479191911E-2</c:v>
                </c:pt>
                <c:pt idx="1715">
                  <c:v>1.5933530778697857E-2</c:v>
                </c:pt>
                <c:pt idx="1716">
                  <c:v>1.593143688475962E-2</c:v>
                </c:pt>
                <c:pt idx="1717">
                  <c:v>1.5929355861166172E-2</c:v>
                </c:pt>
                <c:pt idx="1718">
                  <c:v>1.5927287771786425E-2</c:v>
                </c:pt>
                <c:pt idx="1719">
                  <c:v>1.5925232680009671E-2</c:v>
                </c:pt>
                <c:pt idx="1720">
                  <c:v>1.5923190649864694E-2</c:v>
                </c:pt>
                <c:pt idx="1721">
                  <c:v>1.5921161744900658E-2</c:v>
                </c:pt>
                <c:pt idx="1722">
                  <c:v>1.5919146028906539E-2</c:v>
                </c:pt>
                <c:pt idx="1723">
                  <c:v>1.5917143565511438E-2</c:v>
                </c:pt>
                <c:pt idx="1724">
                  <c:v>1.5915154418584265E-2</c:v>
                </c:pt>
                <c:pt idx="1725">
                  <c:v>1.5912616613418251E-2</c:v>
                </c:pt>
                <c:pt idx="1726">
                  <c:v>1.591065814315229E-2</c:v>
                </c:pt>
                <c:pt idx="1727">
                  <c:v>1.5908990217354813E-2</c:v>
                </c:pt>
                <c:pt idx="1728">
                  <c:v>1.5907056917114915E-2</c:v>
                </c:pt>
                <c:pt idx="1729">
                  <c:v>1.590513726092091E-2</c:v>
                </c:pt>
                <c:pt idx="1730">
                  <c:v>1.5903231312481836E-2</c:v>
                </c:pt>
                <c:pt idx="1731">
                  <c:v>1.5901339135746539E-2</c:v>
                </c:pt>
                <c:pt idx="1732">
                  <c:v>1.589946079418425E-2</c:v>
                </c:pt>
                <c:pt idx="1733">
                  <c:v>1.5897596351504006E-2</c:v>
                </c:pt>
                <c:pt idx="1734">
                  <c:v>1.5895745871574718E-2</c:v>
                </c:pt>
                <c:pt idx="1735">
                  <c:v>1.5893909418025487E-2</c:v>
                </c:pt>
                <c:pt idx="1736">
                  <c:v>1.5892087054645287E-2</c:v>
                </c:pt>
                <c:pt idx="1737">
                  <c:v>1.5890278845063222E-2</c:v>
                </c:pt>
                <c:pt idx="1738">
                  <c:v>1.5888484853068263E-2</c:v>
                </c:pt>
                <c:pt idx="1739">
                  <c:v>1.5886705142369451E-2</c:v>
                </c:pt>
                <c:pt idx="1740">
                  <c:v>1.5884939776675822E-2</c:v>
                </c:pt>
                <c:pt idx="1741">
                  <c:v>1.588318881977635E-2</c:v>
                </c:pt>
                <c:pt idx="1742">
                  <c:v>1.5881413230394159E-2</c:v>
                </c:pt>
                <c:pt idx="1743">
                  <c:v>1.5879485584617825E-2</c:v>
                </c:pt>
                <c:pt idx="1744">
                  <c:v>1.5878023038373712E-2</c:v>
                </c:pt>
                <c:pt idx="1745">
                  <c:v>1.587633035358138E-2</c:v>
                </c:pt>
                <c:pt idx="1746">
                  <c:v>1.5874652395968525E-2</c:v>
                </c:pt>
                <c:pt idx="1747">
                  <c:v>1.5872989229483991E-2</c:v>
                </c:pt>
                <c:pt idx="1748">
                  <c:v>1.5871340917836818E-2</c:v>
                </c:pt>
                <c:pt idx="1749">
                  <c:v>1.5869707524576171E-2</c:v>
                </c:pt>
                <c:pt idx="1750">
                  <c:v>1.586808911357096E-2</c:v>
                </c:pt>
                <c:pt idx="1751">
                  <c:v>1.5866485748450287E-2</c:v>
                </c:pt>
                <c:pt idx="1752">
                  <c:v>1.5864897493003127E-2</c:v>
                </c:pt>
                <c:pt idx="1753">
                  <c:v>1.5863324410858581E-2</c:v>
                </c:pt>
                <c:pt idx="1754">
                  <c:v>1.5861766565805624E-2</c:v>
                </c:pt>
                <c:pt idx="1755">
                  <c:v>1.5860224021713165E-2</c:v>
                </c:pt>
                <c:pt idx="1756">
                  <c:v>1.5858696841970499E-2</c:v>
                </c:pt>
                <c:pt idx="1757">
                  <c:v>1.5857185090526471E-2</c:v>
                </c:pt>
                <c:pt idx="1758">
                  <c:v>1.585568883109012E-2</c:v>
                </c:pt>
                <c:pt idx="1759">
                  <c:v>1.5854208127290548E-2</c:v>
                </c:pt>
                <c:pt idx="1760">
                  <c:v>1.5852743042916728E-2</c:v>
                </c:pt>
                <c:pt idx="1761">
                  <c:v>1.5851293641677699E-2</c:v>
                </c:pt>
                <c:pt idx="1762">
                  <c:v>1.58498599872825E-2</c:v>
                </c:pt>
                <c:pt idx="1763">
                  <c:v>1.5848442143440167E-2</c:v>
                </c:pt>
                <c:pt idx="1764">
                  <c:v>1.5847040173779803E-2</c:v>
                </c:pt>
                <c:pt idx="1765">
                  <c:v>1.5845654142250254E-2</c:v>
                </c:pt>
                <c:pt idx="1766">
                  <c:v>1.5844284112480622E-2</c:v>
                </c:pt>
                <c:pt idx="1767">
                  <c:v>1.5842930147940137E-2</c:v>
                </c:pt>
                <c:pt idx="1768">
                  <c:v>1.5841592312737518E-2</c:v>
                </c:pt>
                <c:pt idx="1769">
                  <c:v>1.584027067042193E-2</c:v>
                </c:pt>
                <c:pt idx="1770">
                  <c:v>1.5838965284702411E-2</c:v>
                </c:pt>
                <c:pt idx="1771">
                  <c:v>1.5837676219208063E-2</c:v>
                </c:pt>
                <c:pt idx="1772">
                  <c:v>1.5836403537887733E-2</c:v>
                </c:pt>
                <c:pt idx="1773">
                  <c:v>1.5835147304290587E-2</c:v>
                </c:pt>
                <c:pt idx="1774">
                  <c:v>1.5833907582125661E-2</c:v>
                </c:pt>
                <c:pt idx="1775">
                  <c:v>1.5832684435181932E-2</c:v>
                </c:pt>
                <c:pt idx="1776">
                  <c:v>1.5831477927248372E-2</c:v>
                </c:pt>
                <c:pt idx="1777">
                  <c:v>1.5830479519758356E-2</c:v>
                </c:pt>
                <c:pt idx="1778">
                  <c:v>1.5829313583743954E-2</c:v>
                </c:pt>
                <c:pt idx="1779">
                  <c:v>1.5827795078822149E-2</c:v>
                </c:pt>
                <c:pt idx="1780">
                  <c:v>1.5826658182245268E-2</c:v>
                </c:pt>
                <c:pt idx="1781">
                  <c:v>1.5825538252336457E-2</c:v>
                </c:pt>
                <c:pt idx="1782">
                  <c:v>1.5824435352804755E-2</c:v>
                </c:pt>
                <c:pt idx="1783">
                  <c:v>1.5823349547279264E-2</c:v>
                </c:pt>
                <c:pt idx="1784">
                  <c:v>1.5822280899628893E-2</c:v>
                </c:pt>
                <c:pt idx="1785">
                  <c:v>1.5821229473402809E-2</c:v>
                </c:pt>
                <c:pt idx="1786">
                  <c:v>1.5820195332469922E-2</c:v>
                </c:pt>
                <c:pt idx="1787">
                  <c:v>1.5819178540459333E-2</c:v>
                </c:pt>
                <c:pt idx="1788">
                  <c:v>1.5818179161080081E-2</c:v>
                </c:pt>
                <c:pt idx="1789">
                  <c:v>1.5817197258041205E-2</c:v>
                </c:pt>
                <c:pt idx="1790">
                  <c:v>1.5816232895211613E-2</c:v>
                </c:pt>
                <c:pt idx="1791">
                  <c:v>1.5816408824658623E-2</c:v>
                </c:pt>
                <c:pt idx="1792">
                  <c:v>1.5813834092055501E-2</c:v>
                </c:pt>
                <c:pt idx="1793">
                  <c:v>1.5812932892540488E-2</c:v>
                </c:pt>
                <c:pt idx="1794">
                  <c:v>1.5812049524441818E-2</c:v>
                </c:pt>
                <c:pt idx="1795">
                  <c:v>1.5811061877117893E-2</c:v>
                </c:pt>
                <c:pt idx="1796">
                  <c:v>1.5810336537409597E-2</c:v>
                </c:pt>
                <c:pt idx="1797">
                  <c:v>1.5809507045814186E-2</c:v>
                </c:pt>
                <c:pt idx="1798">
                  <c:v>1.5808695640551207E-2</c:v>
                </c:pt>
                <c:pt idx="1799">
                  <c:v>1.5807902385169825E-2</c:v>
                </c:pt>
                <c:pt idx="1800">
                  <c:v>1.5807127343538951E-2</c:v>
                </c:pt>
                <c:pt idx="1801">
                  <c:v>1.5806370579367623E-2</c:v>
                </c:pt>
                <c:pt idx="1802">
                  <c:v>1.5805632156364879E-2</c:v>
                </c:pt>
                <c:pt idx="1803">
                  <c:v>1.5804912138159821E-2</c:v>
                </c:pt>
                <c:pt idx="1804">
                  <c:v>1.5804210588701295E-2</c:v>
                </c:pt>
                <c:pt idx="1805">
                  <c:v>1.5803527571458531E-2</c:v>
                </c:pt>
                <c:pt idx="1806">
                  <c:v>1.5802863150300439E-2</c:v>
                </c:pt>
                <c:pt idx="1807">
                  <c:v>1.5802217388776185E-2</c:v>
                </c:pt>
                <c:pt idx="1808">
                  <c:v>1.5801590350834616E-2</c:v>
                </c:pt>
                <c:pt idx="1809">
                  <c:v>1.5800982100104832E-2</c:v>
                </c:pt>
                <c:pt idx="1810">
                  <c:v>1.5800392700136001E-2</c:v>
                </c:pt>
                <c:pt idx="1811">
                  <c:v>1.5799822214876968E-2</c:v>
                </c:pt>
                <c:pt idx="1812">
                  <c:v>1.5799270708036772E-2</c:v>
                </c:pt>
                <c:pt idx="1813">
                  <c:v>1.5798738243244514E-2</c:v>
                </c:pt>
                <c:pt idx="1814">
                  <c:v>1.5798224884289169E-2</c:v>
                </c:pt>
                <c:pt idx="1815">
                  <c:v>1.5797730694799839E-2</c:v>
                </c:pt>
                <c:pt idx="1816">
                  <c:v>1.5797255738485561E-2</c:v>
                </c:pt>
                <c:pt idx="1817">
                  <c:v>1.5796800079215245E-2</c:v>
                </c:pt>
                <c:pt idx="1818">
                  <c:v>1.5796363780617995E-2</c:v>
                </c:pt>
                <c:pt idx="1819">
                  <c:v>1.5795946906322911E-2</c:v>
                </c:pt>
                <c:pt idx="1820">
                  <c:v>1.5795549520198904E-2</c:v>
                </c:pt>
                <c:pt idx="1821">
                  <c:v>1.5795171685875076E-2</c:v>
                </c:pt>
                <c:pt idx="1822">
                  <c:v>1.5794813467140401E-2</c:v>
                </c:pt>
                <c:pt idx="1823">
                  <c:v>1.5794474927703916E-2</c:v>
                </c:pt>
                <c:pt idx="1824">
                  <c:v>1.5794156131274661E-2</c:v>
                </c:pt>
                <c:pt idx="1825">
                  <c:v>1.5793857141481737E-2</c:v>
                </c:pt>
                <c:pt idx="1826">
                  <c:v>1.5793578022194055E-2</c:v>
                </c:pt>
                <c:pt idx="1827">
                  <c:v>1.5793318837040715E-2</c:v>
                </c:pt>
                <c:pt idx="1828">
                  <c:v>1.5793079649730757E-2</c:v>
                </c:pt>
                <c:pt idx="1829">
                  <c:v>1.5793133595938258E-2</c:v>
                </c:pt>
                <c:pt idx="1830">
                  <c:v>1.5792634741620404E-2</c:v>
                </c:pt>
                <c:pt idx="1831">
                  <c:v>1.5792482712271294E-2</c:v>
                </c:pt>
                <c:pt idx="1832">
                  <c:v>1.5792324153665049E-2</c:v>
                </c:pt>
                <c:pt idx="1833">
                  <c:v>1.5792185911527312E-2</c:v>
                </c:pt>
                <c:pt idx="1834">
                  <c:v>1.5792068049567121E-2</c:v>
                </c:pt>
                <c:pt idx="1835">
                  <c:v>1.5791970631573449E-2</c:v>
                </c:pt>
                <c:pt idx="1836">
                  <c:v>1.5791893721175398E-2</c:v>
                </c:pt>
                <c:pt idx="1837">
                  <c:v>1.5791837382161944E-2</c:v>
                </c:pt>
                <c:pt idx="1838">
                  <c:v>1.5791801678162187E-2</c:v>
                </c:pt>
                <c:pt idx="1839">
                  <c:v>1.5791786673045038E-2</c:v>
                </c:pt>
                <c:pt idx="1840">
                  <c:v>1.57917924304396E-2</c:v>
                </c:pt>
                <c:pt idx="1841">
                  <c:v>1.5791819014054909E-2</c:v>
                </c:pt>
                <c:pt idx="1842">
                  <c:v>1.579188389719377E-2</c:v>
                </c:pt>
                <c:pt idx="1843">
                  <c:v>1.5791934914783923E-2</c:v>
                </c:pt>
                <c:pt idx="1844">
                  <c:v>1.5792024359315704E-2</c:v>
                </c:pt>
                <c:pt idx="1845">
                  <c:v>1.5792134885064257E-2</c:v>
                </c:pt>
                <c:pt idx="1846">
                  <c:v>1.5792266555578749E-2</c:v>
                </c:pt>
                <c:pt idx="1847">
                  <c:v>1.5792443009630119E-2</c:v>
                </c:pt>
                <c:pt idx="1848">
                  <c:v>1.5792593586061443E-2</c:v>
                </c:pt>
                <c:pt idx="1849">
                  <c:v>1.5792789073447722E-2</c:v>
                </c:pt>
                <c:pt idx="1850">
                  <c:v>1.5793005960595963E-2</c:v>
                </c:pt>
                <c:pt idx="1851">
                  <c:v>1.5793244311135268E-2</c:v>
                </c:pt>
                <c:pt idx="1852">
                  <c:v>1.5793504188854612E-2</c:v>
                </c:pt>
                <c:pt idx="1853">
                  <c:v>1.5793785657383097E-2</c:v>
                </c:pt>
                <c:pt idx="1854">
                  <c:v>1.5794088780509696E-2</c:v>
                </c:pt>
                <c:pt idx="1855">
                  <c:v>1.5794413622023384E-2</c:v>
                </c:pt>
                <c:pt idx="1856">
                  <c:v>1.5794760245553263E-2</c:v>
                </c:pt>
                <c:pt idx="1857">
                  <c:v>1.5795128714728435E-2</c:v>
                </c:pt>
                <c:pt idx="1858">
                  <c:v>1.5795519093497745E-2</c:v>
                </c:pt>
                <c:pt idx="1859">
                  <c:v>1.5795931445490297E-2</c:v>
                </c:pt>
                <c:pt idx="1860">
                  <c:v>1.5796365834335191E-2</c:v>
                </c:pt>
                <c:pt idx="1861">
                  <c:v>1.5796822323741466E-2</c:v>
                </c:pt>
                <c:pt idx="1862">
                  <c:v>1.5797300977657969E-2</c:v>
                </c:pt>
                <c:pt idx="1863">
                  <c:v>1.5797801859553928E-2</c:v>
                </c:pt>
                <c:pt idx="1864">
                  <c:v>1.5798325033298255E-2</c:v>
                </c:pt>
                <c:pt idx="1865">
                  <c:v>1.5798870562440115E-2</c:v>
                </c:pt>
                <c:pt idx="1866">
                  <c:v>1.5799438510928354E-2</c:v>
                </c:pt>
                <c:pt idx="1867">
                  <c:v>1.5800028942392075E-2</c:v>
                </c:pt>
                <c:pt idx="1868">
                  <c:v>1.5800641920460379E-2</c:v>
                </c:pt>
                <c:pt idx="1869">
                  <c:v>1.5801277509002176E-2</c:v>
                </c:pt>
                <c:pt idx="1870">
                  <c:v>1.5801935771646569E-2</c:v>
                </c:pt>
                <c:pt idx="1871">
                  <c:v>1.5802616772102596E-2</c:v>
                </c:pt>
                <c:pt idx="1872">
                  <c:v>1.5803320574079294E-2</c:v>
                </c:pt>
                <c:pt idx="1873">
                  <c:v>1.5804047241445573E-2</c:v>
                </c:pt>
                <c:pt idx="1874">
                  <c:v>1.5804796837670665E-2</c:v>
                </c:pt>
                <c:pt idx="1875">
                  <c:v>1.5805569426703414E-2</c:v>
                </c:pt>
                <c:pt idx="1876">
                  <c:v>1.5806365072092987E-2</c:v>
                </c:pt>
                <c:pt idx="1877">
                  <c:v>1.5807183837708294E-2</c:v>
                </c:pt>
                <c:pt idx="1878">
                  <c:v>1.5808025787178437E-2</c:v>
                </c:pt>
                <c:pt idx="1879">
                  <c:v>1.580889098429239E-2</c:v>
                </c:pt>
                <c:pt idx="1880">
                  <c:v>1.5809779492759191E-2</c:v>
                </c:pt>
                <c:pt idx="1881">
                  <c:v>1.5810823557034226E-2</c:v>
                </c:pt>
                <c:pt idx="1882">
                  <c:v>1.5811762232891269E-2</c:v>
                </c:pt>
                <c:pt idx="1883">
                  <c:v>1.5812585523047318E-2</c:v>
                </c:pt>
                <c:pt idx="1884">
                  <c:v>1.5813567913856019E-2</c:v>
                </c:pt>
                <c:pt idx="1885">
                  <c:v>1.5814573934722631E-2</c:v>
                </c:pt>
                <c:pt idx="1886">
                  <c:v>1.5815603649116383E-2</c:v>
                </c:pt>
                <c:pt idx="1887">
                  <c:v>1.5816657120986122E-2</c:v>
                </c:pt>
                <c:pt idx="1888">
                  <c:v>1.5817734413881013E-2</c:v>
                </c:pt>
                <c:pt idx="1889">
                  <c:v>1.581883559159003E-2</c:v>
                </c:pt>
                <c:pt idx="1890">
                  <c:v>1.5819960717742276E-2</c:v>
                </c:pt>
                <c:pt idx="1891">
                  <c:v>1.5821109856206661E-2</c:v>
                </c:pt>
                <c:pt idx="1892">
                  <c:v>1.5822283070612286E-2</c:v>
                </c:pt>
                <c:pt idx="1893">
                  <c:v>1.5823480424748126E-2</c:v>
                </c:pt>
                <c:pt idx="1894">
                  <c:v>1.5824701982163347E-2</c:v>
                </c:pt>
                <c:pt idx="1895">
                  <c:v>1.5825947806886731E-2</c:v>
                </c:pt>
                <c:pt idx="1896">
                  <c:v>1.5827217962307571E-2</c:v>
                </c:pt>
                <c:pt idx="1897">
                  <c:v>1.5828886873316961E-2</c:v>
                </c:pt>
                <c:pt idx="1898">
                  <c:v>1.5829831520637327E-2</c:v>
                </c:pt>
                <c:pt idx="1899">
                  <c:v>1.5831175050964319E-2</c:v>
                </c:pt>
                <c:pt idx="1900">
                  <c:v>1.5832543167064728E-2</c:v>
                </c:pt>
                <c:pt idx="1901">
                  <c:v>1.5833935932487719E-2</c:v>
                </c:pt>
                <c:pt idx="1902">
                  <c:v>1.583535341118214E-2</c:v>
                </c:pt>
                <c:pt idx="1903">
                  <c:v>1.5836795666777093E-2</c:v>
                </c:pt>
                <c:pt idx="1904">
                  <c:v>1.5838262762901678E-2</c:v>
                </c:pt>
                <c:pt idx="1905">
                  <c:v>1.5839754763344871E-2</c:v>
                </c:pt>
                <c:pt idx="1906">
                  <c:v>1.5841271731975581E-2</c:v>
                </c:pt>
                <c:pt idx="1907">
                  <c:v>1.5842813732183103E-2</c:v>
                </c:pt>
                <c:pt idx="1908">
                  <c:v>1.5844380827996218E-2</c:v>
                </c:pt>
                <c:pt idx="1909">
                  <c:v>1.5845973082964093E-2</c:v>
                </c:pt>
                <c:pt idx="1910">
                  <c:v>1.5847590560875702E-2</c:v>
                </c:pt>
                <c:pt idx="1911">
                  <c:v>1.5849233325440082E-2</c:v>
                </c:pt>
                <c:pt idx="1912">
                  <c:v>1.5850901440446208E-2</c:v>
                </c:pt>
                <c:pt idx="1913">
                  <c:v>1.5852594969363309E-2</c:v>
                </c:pt>
                <c:pt idx="1914">
                  <c:v>1.5854313976300105E-2</c:v>
                </c:pt>
                <c:pt idx="1915">
                  <c:v>1.5856058524645888E-2</c:v>
                </c:pt>
                <c:pt idx="1916">
                  <c:v>1.585782867826957E-2</c:v>
                </c:pt>
                <c:pt idx="1917">
                  <c:v>1.5859624500800251E-2</c:v>
                </c:pt>
                <c:pt idx="1918">
                  <c:v>1.5861446056106843E-2</c:v>
                </c:pt>
                <c:pt idx="1919">
                  <c:v>1.5863293407818446E-2</c:v>
                </c:pt>
                <c:pt idx="1920">
                  <c:v>1.5865166619724036E-2</c:v>
                </c:pt>
                <c:pt idx="1921">
                  <c:v>1.5867065755372778E-2</c:v>
                </c:pt>
                <c:pt idx="1922">
                  <c:v>1.5868990878633582E-2</c:v>
                </c:pt>
                <c:pt idx="1923">
                  <c:v>1.5870942053215487E-2</c:v>
                </c:pt>
                <c:pt idx="1924">
                  <c:v>1.5872919342747593E-2</c:v>
                </c:pt>
                <c:pt idx="1925">
                  <c:v>1.5874922811018877E-2</c:v>
                </c:pt>
                <c:pt idx="1926">
                  <c:v>1.5876952521818311E-2</c:v>
                </c:pt>
                <c:pt idx="1927">
                  <c:v>1.5879008538774997E-2</c:v>
                </c:pt>
                <c:pt idx="1928">
                  <c:v>1.5881090925518038E-2</c:v>
                </c:pt>
                <c:pt idx="1929">
                  <c:v>1.5883199746076215E-2</c:v>
                </c:pt>
                <c:pt idx="1930">
                  <c:v>1.5885335063838824E-2</c:v>
                </c:pt>
                <c:pt idx="1931">
                  <c:v>1.5887496942674773E-2</c:v>
                </c:pt>
                <c:pt idx="1932">
                  <c:v>1.58896854462931E-2</c:v>
                </c:pt>
                <c:pt idx="1933">
                  <c:v>1.5892219276798514E-2</c:v>
                </c:pt>
                <c:pt idx="1934">
                  <c:v>1.5894142582713044E-2</c:v>
                </c:pt>
                <c:pt idx="1935">
                  <c:v>1.5896411343092609E-2</c:v>
                </c:pt>
                <c:pt idx="1936">
                  <c:v>1.5898706983090705E-2</c:v>
                </c:pt>
                <c:pt idx="1937">
                  <c:v>1.5901029566336433E-2</c:v>
                </c:pt>
                <c:pt idx="1938">
                  <c:v>1.5903379156858577E-2</c:v>
                </c:pt>
                <c:pt idx="1939">
                  <c:v>1.590575581804643E-2</c:v>
                </c:pt>
                <c:pt idx="1940">
                  <c:v>1.5908159613848838E-2</c:v>
                </c:pt>
                <c:pt idx="1941">
                  <c:v>1.5910590607894903E-2</c:v>
                </c:pt>
                <c:pt idx="1942">
                  <c:v>1.59130488639736E-2</c:v>
                </c:pt>
                <c:pt idx="1943">
                  <c:v>1.591553444571403E-2</c:v>
                </c:pt>
                <c:pt idx="1944">
                  <c:v>1.5918047416905168E-2</c:v>
                </c:pt>
                <c:pt idx="1945">
                  <c:v>1.5920587841176115E-2</c:v>
                </c:pt>
                <c:pt idx="1946">
                  <c:v>1.5923155782475718E-2</c:v>
                </c:pt>
                <c:pt idx="1947">
                  <c:v>1.5925751304273206E-2</c:v>
                </c:pt>
                <c:pt idx="1948">
                  <c:v>1.5929129032850042E-2</c:v>
                </c:pt>
                <c:pt idx="1949">
                  <c:v>1.5931025344517735E-2</c:v>
                </c:pt>
                <c:pt idx="1950">
                  <c:v>1.5933703990302917E-2</c:v>
                </c:pt>
                <c:pt idx="1951">
                  <c:v>1.5936799387921141E-2</c:v>
                </c:pt>
                <c:pt idx="1952">
                  <c:v>1.5939144852223919E-2</c:v>
                </c:pt>
                <c:pt idx="1953">
                  <c:v>1.594190719569788E-2</c:v>
                </c:pt>
                <c:pt idx="1954">
                  <c:v>1.5944697565872801E-2</c:v>
                </c:pt>
                <c:pt idx="1955">
                  <c:v>1.5947516026217912E-2</c:v>
                </c:pt>
                <c:pt idx="1956">
                  <c:v>1.5950362640761995E-2</c:v>
                </c:pt>
                <c:pt idx="1957">
                  <c:v>1.5953237473054216E-2</c:v>
                </c:pt>
                <c:pt idx="1958">
                  <c:v>1.5956140586883549E-2</c:v>
                </c:pt>
                <c:pt idx="1959">
                  <c:v>1.5959072045959033E-2</c:v>
                </c:pt>
                <c:pt idx="1960">
                  <c:v>1.5962031913989705E-2</c:v>
                </c:pt>
                <c:pt idx="1961">
                  <c:v>1.5965020254684603E-2</c:v>
                </c:pt>
                <c:pt idx="1962">
                  <c:v>1.5968037131832702E-2</c:v>
                </c:pt>
                <c:pt idx="1963">
                  <c:v>1.5971082608983167E-2</c:v>
                </c:pt>
                <c:pt idx="1964">
                  <c:v>1.5974156750084845E-2</c:v>
                </c:pt>
                <c:pt idx="1965">
                  <c:v>1.5977259618686901E-2</c:v>
                </c:pt>
                <c:pt idx="1966">
                  <c:v>1.5980391278658246E-2</c:v>
                </c:pt>
                <c:pt idx="1967">
                  <c:v>1.5983551793548045E-2</c:v>
                </c:pt>
                <c:pt idx="1968">
                  <c:v>1.5986741227145274E-2</c:v>
                </c:pt>
                <c:pt idx="1969">
                  <c:v>1.5989959643238905E-2</c:v>
                </c:pt>
                <c:pt idx="1970">
                  <c:v>1.5993207105537977E-2</c:v>
                </c:pt>
                <c:pt idx="1971">
                  <c:v>1.5996483677671591E-2</c:v>
                </c:pt>
                <c:pt idx="1972">
                  <c:v>1.5999789270351172E-2</c:v>
                </c:pt>
                <c:pt idx="1973">
                  <c:v>1.6003098511792047E-2</c:v>
                </c:pt>
                <c:pt idx="1974">
                  <c:v>1.6006391924854313E-2</c:v>
                </c:pt>
                <c:pt idx="1975">
                  <c:v>1.6009669458298958E-2</c:v>
                </c:pt>
                <c:pt idx="1976">
                  <c:v>1.6012931060807034E-2</c:v>
                </c:pt>
                <c:pt idx="1977">
                  <c:v>1.6016176681059591E-2</c:v>
                </c:pt>
                <c:pt idx="1978">
                  <c:v>1.6019406267817615E-2</c:v>
                </c:pt>
                <c:pt idx="1979">
                  <c:v>1.6022619769842095E-2</c:v>
                </c:pt>
                <c:pt idx="1980">
                  <c:v>1.6025817135894016E-2</c:v>
                </c:pt>
                <c:pt idx="1981">
                  <c:v>1.6028998314734366E-2</c:v>
                </c:pt>
                <c:pt idx="1982">
                  <c:v>1.6032163255124132E-2</c:v>
                </c:pt>
                <c:pt idx="1983">
                  <c:v>1.6035311905584493E-2</c:v>
                </c:pt>
                <c:pt idx="1984">
                  <c:v>1.6038444215196179E-2</c:v>
                </c:pt>
                <c:pt idx="1985">
                  <c:v>1.6042447376438673E-2</c:v>
                </c:pt>
                <c:pt idx="1986">
                  <c:v>1.6045542142482105E-2</c:v>
                </c:pt>
                <c:pt idx="1987">
                  <c:v>1.604818166092592E-2</c:v>
                </c:pt>
                <c:pt idx="1988">
                  <c:v>1.6051245725767771E-2</c:v>
                </c:pt>
                <c:pt idx="1989">
                  <c:v>1.6054293186051893E-2</c:v>
                </c:pt>
                <c:pt idx="1990">
                  <c:v>1.6057323990459338E-2</c:v>
                </c:pt>
                <c:pt idx="1991">
                  <c:v>1.6060338087511283E-2</c:v>
                </c:pt>
                <c:pt idx="1992">
                  <c:v>1.6063335426208525E-2</c:v>
                </c:pt>
                <c:pt idx="1993">
                  <c:v>1.6066315955232113E-2</c:v>
                </c:pt>
                <c:pt idx="1994">
                  <c:v>1.6069279623343036E-2</c:v>
                </c:pt>
                <c:pt idx="1995">
                  <c:v>1.6072226379222343E-2</c:v>
                </c:pt>
                <c:pt idx="1996">
                  <c:v>1.6075156171631022E-2</c:v>
                </c:pt>
                <c:pt idx="1997">
                  <c:v>1.607806894933006E-2</c:v>
                </c:pt>
                <c:pt idx="1998">
                  <c:v>1.6081788865385249E-2</c:v>
                </c:pt>
                <c:pt idx="1999">
                  <c:v>1.6083843255403352E-2</c:v>
                </c:pt>
                <c:pt idx="2000">
                  <c:v>1.608670468129958E-2</c:v>
                </c:pt>
                <c:pt idx="2001">
                  <c:v>1.6089548887450178E-2</c:v>
                </c:pt>
                <c:pt idx="2002">
                  <c:v>1.6092375822616134E-2</c:v>
                </c:pt>
                <c:pt idx="2003">
                  <c:v>1.6095585391626699E-2</c:v>
                </c:pt>
                <c:pt idx="2004">
                  <c:v>1.6097977674638386E-2</c:v>
                </c:pt>
                <c:pt idx="2005">
                  <c:v>1.6100752489096593E-2</c:v>
                </c:pt>
                <c:pt idx="2006">
                  <c:v>1.6103509827534168E-2</c:v>
                </c:pt>
                <c:pt idx="2007">
                  <c:v>1.6106249638632164E-2</c:v>
                </c:pt>
                <c:pt idx="2008">
                  <c:v>1.6108971871151567E-2</c:v>
                </c:pt>
                <c:pt idx="2009">
                  <c:v>1.6111676473773429E-2</c:v>
                </c:pt>
                <c:pt idx="2010">
                  <c:v>1.6114363395258735E-2</c:v>
                </c:pt>
                <c:pt idx="2011">
                  <c:v>1.611703258444841E-2</c:v>
                </c:pt>
                <c:pt idx="2012">
                  <c:v>1.6119683989863631E-2</c:v>
                </c:pt>
                <c:pt idx="2013">
                  <c:v>1.6122317560505195E-2</c:v>
                </c:pt>
                <c:pt idx="2014">
                  <c:v>1.6124933245054152E-2</c:v>
                </c:pt>
                <c:pt idx="2015">
                  <c:v>1.6127530992111616E-2</c:v>
                </c:pt>
                <c:pt idx="2016">
                  <c:v>1.6130110750518512E-2</c:v>
                </c:pt>
                <c:pt idx="2017">
                  <c:v>1.6132672469035825E-2</c:v>
                </c:pt>
                <c:pt idx="2018">
                  <c:v>1.6135216096344607E-2</c:v>
                </c:pt>
                <c:pt idx="2019">
                  <c:v>1.6137741581205844E-2</c:v>
                </c:pt>
                <c:pt idx="2020">
                  <c:v>1.6140248872300589E-2</c:v>
                </c:pt>
                <c:pt idx="2021">
                  <c:v>1.6142737918469763E-2</c:v>
                </c:pt>
                <c:pt idx="2022">
                  <c:v>1.6145208668474353E-2</c:v>
                </c:pt>
                <c:pt idx="2023">
                  <c:v>1.6147661070835539E-2</c:v>
                </c:pt>
                <c:pt idx="2024">
                  <c:v>1.6150095074554116E-2</c:v>
                </c:pt>
                <c:pt idx="2025">
                  <c:v>1.6152510628311134E-2</c:v>
                </c:pt>
                <c:pt idx="2026">
                  <c:v>1.6154907680787645E-2</c:v>
                </c:pt>
                <c:pt idx="2027">
                  <c:v>1.6157286180664698E-2</c:v>
                </c:pt>
                <c:pt idx="2028">
                  <c:v>1.6159646076783218E-2</c:v>
                </c:pt>
                <c:pt idx="2029">
                  <c:v>1.6161987317824256E-2</c:v>
                </c:pt>
                <c:pt idx="2030">
                  <c:v>1.6164309852548797E-2</c:v>
                </c:pt>
                <c:pt idx="2031">
                  <c:v>1.6166613629797766E-2</c:v>
                </c:pt>
                <c:pt idx="2032">
                  <c:v>1.6168898598172277E-2</c:v>
                </c:pt>
                <c:pt idx="2033">
                  <c:v>1.6171164706433316E-2</c:v>
                </c:pt>
                <c:pt idx="2034">
                  <c:v>1.6173411903421808E-2</c:v>
                </c:pt>
                <c:pt idx="2035">
                  <c:v>1.6175640137738867E-2</c:v>
                </c:pt>
                <c:pt idx="2036">
                  <c:v>1.6177849358225416E-2</c:v>
                </c:pt>
                <c:pt idx="2037">
                  <c:v>1.6180661763254278E-2</c:v>
                </c:pt>
                <c:pt idx="2038">
                  <c:v>1.6182827331059357E-2</c:v>
                </c:pt>
                <c:pt idx="2039">
                  <c:v>1.6184668266303603E-2</c:v>
                </c:pt>
                <c:pt idx="2040">
                  <c:v>1.6186798169037786E-2</c:v>
                </c:pt>
                <c:pt idx="2041">
                  <c:v>1.6188908794232404E-2</c:v>
                </c:pt>
                <c:pt idx="2042">
                  <c:v>1.6191000090648444E-2</c:v>
                </c:pt>
                <c:pt idx="2043">
                  <c:v>1.6193072006966958E-2</c:v>
                </c:pt>
                <c:pt idx="2044">
                  <c:v>1.6195124492188739E-2</c:v>
                </c:pt>
                <c:pt idx="2045">
                  <c:v>1.6197157494834968E-2</c:v>
                </c:pt>
                <c:pt idx="2046">
                  <c:v>1.6199170963666631E-2</c:v>
                </c:pt>
                <c:pt idx="2047">
                  <c:v>1.6201164847444716E-2</c:v>
                </c:pt>
                <c:pt idx="2048">
                  <c:v>1.6203139094930208E-2</c:v>
                </c:pt>
                <c:pt idx="2049">
                  <c:v>1.6205093654884095E-2</c:v>
                </c:pt>
                <c:pt idx="2050">
                  <c:v>1.6207028475987428E-2</c:v>
                </c:pt>
                <c:pt idx="2051">
                  <c:v>1.6208943507001194E-2</c:v>
                </c:pt>
                <c:pt idx="2052">
                  <c:v>1.621083869668638E-2</c:v>
                </c:pt>
                <c:pt idx="2053">
                  <c:v>1.6214241681886676E-2</c:v>
                </c:pt>
                <c:pt idx="2054">
                  <c:v>1.6214569346955088E-2</c:v>
                </c:pt>
                <c:pt idx="2055">
                  <c:v>1.6216665263755203E-2</c:v>
                </c:pt>
                <c:pt idx="2056">
                  <c:v>1.6218220016641638E-2</c:v>
                </c:pt>
                <c:pt idx="2057">
                  <c:v>1.6220015230699047E-2</c:v>
                </c:pt>
                <c:pt idx="2058">
                  <c:v>1.6221790295833927E-2</c:v>
                </c:pt>
                <c:pt idx="2059">
                  <c:v>1.6223545160807262E-2</c:v>
                </c:pt>
                <c:pt idx="2060">
                  <c:v>1.6225279774380041E-2</c:v>
                </c:pt>
                <c:pt idx="2061">
                  <c:v>1.6226994085233315E-2</c:v>
                </c:pt>
                <c:pt idx="2062">
                  <c:v>1.6228688042208006E-2</c:v>
                </c:pt>
                <c:pt idx="2063">
                  <c:v>1.6230361593825293E-2</c:v>
                </c:pt>
                <c:pt idx="2064">
                  <c:v>1.6232014689165908E-2</c:v>
                </c:pt>
                <c:pt idx="2065">
                  <c:v>1.6233647276671093E-2</c:v>
                </c:pt>
                <c:pt idx="2066">
                  <c:v>1.6235259305261707E-2</c:v>
                </c:pt>
                <c:pt idx="2067">
                  <c:v>1.6236850723538865E-2</c:v>
                </c:pt>
                <c:pt idx="2068">
                  <c:v>1.623842148034349E-2</c:v>
                </c:pt>
                <c:pt idx="2069">
                  <c:v>1.6239971524356633E-2</c:v>
                </c:pt>
                <c:pt idx="2070">
                  <c:v>1.6241500804339282E-2</c:v>
                </c:pt>
                <c:pt idx="2071">
                  <c:v>1.6243009269132358E-2</c:v>
                </c:pt>
                <c:pt idx="2072">
                  <c:v>1.6244496867336977E-2</c:v>
                </c:pt>
                <c:pt idx="2073">
                  <c:v>1.6245963547714126E-2</c:v>
                </c:pt>
                <c:pt idx="2074">
                  <c:v>1.6247409259024792E-2</c:v>
                </c:pt>
                <c:pt idx="2075">
                  <c:v>1.6248833950029962E-2</c:v>
                </c:pt>
                <c:pt idx="2076">
                  <c:v>1.6250237569490622E-2</c:v>
                </c:pt>
                <c:pt idx="2077">
                  <c:v>1.6251620066087824E-2</c:v>
                </c:pt>
                <c:pt idx="2078">
                  <c:v>1.6252981388502619E-2</c:v>
                </c:pt>
                <c:pt idx="2079">
                  <c:v>1.6254321485735801E-2</c:v>
                </c:pt>
                <c:pt idx="2080">
                  <c:v>1.6255640306228614E-2</c:v>
                </c:pt>
                <c:pt idx="2081">
                  <c:v>1.625693779882198E-2</c:v>
                </c:pt>
                <c:pt idx="2082">
                  <c:v>1.6258213912276887E-2</c:v>
                </c:pt>
                <c:pt idx="2083">
                  <c:v>1.6259468595434257E-2</c:v>
                </c:pt>
                <c:pt idx="2084">
                  <c:v>1.6260701796815269E-2</c:v>
                </c:pt>
                <c:pt idx="2085">
                  <c:v>1.6261913465340783E-2</c:v>
                </c:pt>
                <c:pt idx="2086">
                  <c:v>1.6263103549691849E-2</c:v>
                </c:pt>
                <c:pt idx="2087">
                  <c:v>1.6264271998549518E-2</c:v>
                </c:pt>
                <c:pt idx="2088">
                  <c:v>1.6265418760834649E-2</c:v>
                </c:pt>
                <c:pt idx="2089">
                  <c:v>1.626775417800097E-2</c:v>
                </c:pt>
                <c:pt idx="2090">
                  <c:v>1.6268848157601212E-2</c:v>
                </c:pt>
                <c:pt idx="2091">
                  <c:v>1.6268881113639111E-2</c:v>
                </c:pt>
                <c:pt idx="2092">
                  <c:v>1.6269937484949537E-2</c:v>
                </c:pt>
                <c:pt idx="2093">
                  <c:v>1.6270971905898435E-2</c:v>
                </c:pt>
                <c:pt idx="2094">
                  <c:v>1.6271984325166855E-2</c:v>
                </c:pt>
                <c:pt idx="2095">
                  <c:v>1.6272974691675657E-2</c:v>
                </c:pt>
                <c:pt idx="2096">
                  <c:v>1.6273942954105891E-2</c:v>
                </c:pt>
                <c:pt idx="2097">
                  <c:v>1.6274889061138609E-2</c:v>
                </c:pt>
                <c:pt idx="2098">
                  <c:v>1.6275812961614733E-2</c:v>
                </c:pt>
                <c:pt idx="2099">
                  <c:v>1.6276714604135378E-2</c:v>
                </c:pt>
                <c:pt idx="2100">
                  <c:v>1.6277593937541468E-2</c:v>
                </c:pt>
                <c:pt idx="2101">
                  <c:v>1.6278450910514053E-2</c:v>
                </c:pt>
                <c:pt idx="2102">
                  <c:v>1.6279285471973992E-2</c:v>
                </c:pt>
                <c:pt idx="2103">
                  <c:v>1.6281797566666256E-2</c:v>
                </c:pt>
                <c:pt idx="2104">
                  <c:v>1.6281328217546687E-2</c:v>
                </c:pt>
                <c:pt idx="2105">
                  <c:v>1.6282082318808122E-2</c:v>
                </c:pt>
                <c:pt idx="2106">
                  <c:v>1.6282813774104454E-2</c:v>
                </c:pt>
                <c:pt idx="2107">
                  <c:v>1.6283621927568603E-2</c:v>
                </c:pt>
                <c:pt idx="2108">
                  <c:v>1.6284208541845757E-2</c:v>
                </c:pt>
                <c:pt idx="2109">
                  <c:v>1.6284871751492958E-2</c:v>
                </c:pt>
                <c:pt idx="2110">
                  <c:v>1.6285512110219003E-2</c:v>
                </c:pt>
                <c:pt idx="2111">
                  <c:v>1.6286129566784879E-2</c:v>
                </c:pt>
                <c:pt idx="2112">
                  <c:v>1.6286724069631831E-2</c:v>
                </c:pt>
                <c:pt idx="2113">
                  <c:v>1.6287295567920523E-2</c:v>
                </c:pt>
                <c:pt idx="2114">
                  <c:v>1.6287844009852392E-2</c:v>
                </c:pt>
                <c:pt idx="2115">
                  <c:v>1.6288369344668041E-2</c:v>
                </c:pt>
                <c:pt idx="2116">
                  <c:v>1.6288871520888648E-2</c:v>
                </c:pt>
                <c:pt idx="2117">
                  <c:v>1.6289350487115328E-2</c:v>
                </c:pt>
                <c:pt idx="2118">
                  <c:v>1.6289806192348877E-2</c:v>
                </c:pt>
                <c:pt idx="2119">
                  <c:v>1.6290238585270345E-2</c:v>
                </c:pt>
                <c:pt idx="2120">
                  <c:v>1.6290647614480847E-2</c:v>
                </c:pt>
                <c:pt idx="2121">
                  <c:v>1.6291033228821306E-2</c:v>
                </c:pt>
                <c:pt idx="2122">
                  <c:v>1.6291395377052709E-2</c:v>
                </c:pt>
                <c:pt idx="2123">
                  <c:v>1.6291734007936043E-2</c:v>
                </c:pt>
                <c:pt idx="2124">
                  <c:v>1.6292049069992487E-2</c:v>
                </c:pt>
                <c:pt idx="2125">
                  <c:v>1.6292340512302772E-2</c:v>
                </c:pt>
                <c:pt idx="2126">
                  <c:v>1.6292608283388077E-2</c:v>
                </c:pt>
                <c:pt idx="2127">
                  <c:v>1.6292852332009389E-2</c:v>
                </c:pt>
                <c:pt idx="2128">
                  <c:v>1.6293072606847758E-2</c:v>
                </c:pt>
                <c:pt idx="2129">
                  <c:v>1.6293269056824045E-2</c:v>
                </c:pt>
                <c:pt idx="2130">
                  <c:v>1.6293441630539363E-2</c:v>
                </c:pt>
                <c:pt idx="2131">
                  <c:v>1.6293590276914571E-2</c:v>
                </c:pt>
                <c:pt idx="2132">
                  <c:v>1.6293714944390914E-2</c:v>
                </c:pt>
                <c:pt idx="2133">
                  <c:v>1.629381558204912E-2</c:v>
                </c:pt>
                <c:pt idx="2134">
                  <c:v>1.6293892138250499E-2</c:v>
                </c:pt>
                <c:pt idx="2135">
                  <c:v>1.6293944562075779E-2</c:v>
                </c:pt>
                <c:pt idx="2136">
                  <c:v>1.6293972802046142E-2</c:v>
                </c:pt>
                <c:pt idx="2137">
                  <c:v>1.6293976807082444E-2</c:v>
                </c:pt>
                <c:pt idx="2138">
                  <c:v>1.6293956525785802E-2</c:v>
                </c:pt>
                <c:pt idx="2139">
                  <c:v>1.629391190675733E-2</c:v>
                </c:pt>
                <c:pt idx="2140">
                  <c:v>1.6293842899157696E-2</c:v>
                </c:pt>
                <c:pt idx="2141">
                  <c:v>1.6293734103625113E-2</c:v>
                </c:pt>
                <c:pt idx="2142">
                  <c:v>1.6293612661648638E-2</c:v>
                </c:pt>
                <c:pt idx="2143">
                  <c:v>1.6293489030623221E-2</c:v>
                </c:pt>
                <c:pt idx="2144">
                  <c:v>1.6293321955149764E-2</c:v>
                </c:pt>
                <c:pt idx="2145">
                  <c:v>1.6293130234590336E-2</c:v>
                </c:pt>
                <c:pt idx="2146">
                  <c:v>1.6292913817466115E-2</c:v>
                </c:pt>
                <c:pt idx="2147">
                  <c:v>1.6292672652777895E-2</c:v>
                </c:pt>
                <c:pt idx="2148">
                  <c:v>1.6292406689286665E-2</c:v>
                </c:pt>
                <c:pt idx="2149">
                  <c:v>1.6292115875673474E-2</c:v>
                </c:pt>
                <c:pt idx="2150">
                  <c:v>1.6291800160619374E-2</c:v>
                </c:pt>
                <c:pt idx="2151">
                  <c:v>1.6291459492885352E-2</c:v>
                </c:pt>
                <c:pt idx="2152">
                  <c:v>1.629109382131233E-2</c:v>
                </c:pt>
                <c:pt idx="2153">
                  <c:v>1.6290703094341552E-2</c:v>
                </c:pt>
                <c:pt idx="2154">
                  <c:v>1.6290287261053749E-2</c:v>
                </c:pt>
                <c:pt idx="2155">
                  <c:v>1.6289846270129971E-2</c:v>
                </c:pt>
                <c:pt idx="2156">
                  <c:v>1.6289380070171333E-2</c:v>
                </c:pt>
                <c:pt idx="2157">
                  <c:v>1.6288743545977979E-2</c:v>
                </c:pt>
                <c:pt idx="2158">
                  <c:v>1.6288371838273363E-2</c:v>
                </c:pt>
                <c:pt idx="2159">
                  <c:v>1.6287829703856005E-2</c:v>
                </c:pt>
                <c:pt idx="2160">
                  <c:v>1.6287262155527671E-2</c:v>
                </c:pt>
                <c:pt idx="2161">
                  <c:v>1.6286669141729604E-2</c:v>
                </c:pt>
                <c:pt idx="2162">
                  <c:v>1.6286050611542535E-2</c:v>
                </c:pt>
                <c:pt idx="2163">
                  <c:v>1.6285406513727452E-2</c:v>
                </c:pt>
                <c:pt idx="2164">
                  <c:v>1.628473679664566E-2</c:v>
                </c:pt>
                <c:pt idx="2165">
                  <c:v>1.6284041409377892E-2</c:v>
                </c:pt>
                <c:pt idx="2166">
                  <c:v>1.6283320300525261E-2</c:v>
                </c:pt>
                <c:pt idx="2167">
                  <c:v>1.6282573418928692E-2</c:v>
                </c:pt>
                <c:pt idx="2168">
                  <c:v>1.6281800713109362E-2</c:v>
                </c:pt>
                <c:pt idx="2169">
                  <c:v>1.6281002132148004E-2</c:v>
                </c:pt>
                <c:pt idx="2170">
                  <c:v>1.6280177624325987E-2</c:v>
                </c:pt>
                <c:pt idx="2171">
                  <c:v>1.6279327138883914E-2</c:v>
                </c:pt>
                <c:pt idx="2172">
                  <c:v>1.6278450624103158E-2</c:v>
                </c:pt>
                <c:pt idx="2173">
                  <c:v>1.627754802922432E-2</c:v>
                </c:pt>
                <c:pt idx="2174">
                  <c:v>1.6276619302528772E-2</c:v>
                </c:pt>
                <c:pt idx="2175">
                  <c:v>1.6275664392937372E-2</c:v>
                </c:pt>
                <c:pt idx="2176">
                  <c:v>1.6274683249291044E-2</c:v>
                </c:pt>
                <c:pt idx="2177">
                  <c:v>1.6273675820270839E-2</c:v>
                </c:pt>
                <c:pt idx="2178">
                  <c:v>1.6272642054397934E-2</c:v>
                </c:pt>
                <c:pt idx="2179">
                  <c:v>1.6271581900753063E-2</c:v>
                </c:pt>
                <c:pt idx="2180">
                  <c:v>1.6270495307857402E-2</c:v>
                </c:pt>
                <c:pt idx="2181">
                  <c:v>1.6269382224631812E-2</c:v>
                </c:pt>
                <c:pt idx="2182">
                  <c:v>1.6268242599517535E-2</c:v>
                </c:pt>
                <c:pt idx="2183">
                  <c:v>1.6267076381515366E-2</c:v>
                </c:pt>
                <c:pt idx="2184">
                  <c:v>1.6265883519306357E-2</c:v>
                </c:pt>
                <c:pt idx="2185">
                  <c:v>1.6264663961651493E-2</c:v>
                </c:pt>
                <c:pt idx="2186">
                  <c:v>1.6263417657071955E-2</c:v>
                </c:pt>
                <c:pt idx="2187">
                  <c:v>1.6262144554648472E-2</c:v>
                </c:pt>
                <c:pt idx="2188">
                  <c:v>1.6260844602982161E-2</c:v>
                </c:pt>
                <c:pt idx="2189">
                  <c:v>1.6259517750834007E-2</c:v>
                </c:pt>
                <c:pt idx="2190">
                  <c:v>1.625816394672519E-2</c:v>
                </c:pt>
                <c:pt idx="2191">
                  <c:v>1.6256783139656505E-2</c:v>
                </c:pt>
                <c:pt idx="2192">
                  <c:v>1.6255375278388939E-2</c:v>
                </c:pt>
                <c:pt idx="2193">
                  <c:v>1.6253940311363735E-2</c:v>
                </c:pt>
                <c:pt idx="2194">
                  <c:v>1.6252478187741559E-2</c:v>
                </c:pt>
                <c:pt idx="2195">
                  <c:v>1.6250988855883719E-2</c:v>
                </c:pt>
                <c:pt idx="2196">
                  <c:v>1.6249472264711073E-2</c:v>
                </c:pt>
                <c:pt idx="2197">
                  <c:v>1.6247928362904673E-2</c:v>
                </c:pt>
                <c:pt idx="2198">
                  <c:v>1.6246357099385378E-2</c:v>
                </c:pt>
                <c:pt idx="2199">
                  <c:v>1.6244758422754302E-2</c:v>
                </c:pt>
                <c:pt idx="2200">
                  <c:v>1.6243132281692496E-2</c:v>
                </c:pt>
                <c:pt idx="2201">
                  <c:v>1.6241478624960948E-2</c:v>
                </c:pt>
                <c:pt idx="2202">
                  <c:v>1.623979740140058E-2</c:v>
                </c:pt>
                <c:pt idx="2203">
                  <c:v>1.6238088559692443E-2</c:v>
                </c:pt>
                <c:pt idx="2204">
                  <c:v>1.6236352048437652E-2</c:v>
                </c:pt>
                <c:pt idx="2205">
                  <c:v>1.6234587816637003E-2</c:v>
                </c:pt>
                <c:pt idx="2206">
                  <c:v>1.6232795813051482E-2</c:v>
                </c:pt>
                <c:pt idx="2207">
                  <c:v>1.6230975986122331E-2</c:v>
                </c:pt>
                <c:pt idx="2208">
                  <c:v>1.6228595243079624E-2</c:v>
                </c:pt>
                <c:pt idx="2209">
                  <c:v>1.6227252657596836E-2</c:v>
                </c:pt>
                <c:pt idx="2210">
                  <c:v>1.62253490536024E-2</c:v>
                </c:pt>
                <c:pt idx="2211">
                  <c:v>1.6223417421308284E-2</c:v>
                </c:pt>
                <c:pt idx="2212">
                  <c:v>1.6221457709555409E-2</c:v>
                </c:pt>
                <c:pt idx="2213">
                  <c:v>1.6219469867184699E-2</c:v>
                </c:pt>
                <c:pt idx="2214">
                  <c:v>1.6217453842717333E-2</c:v>
                </c:pt>
                <c:pt idx="2215">
                  <c:v>1.6215409584914298E-2</c:v>
                </c:pt>
                <c:pt idx="2216">
                  <c:v>1.6213337042616516E-2</c:v>
                </c:pt>
                <c:pt idx="2217">
                  <c:v>1.6211236164584975E-2</c:v>
                </c:pt>
                <c:pt idx="2218">
                  <c:v>1.6209106899580661E-2</c:v>
                </c:pt>
                <c:pt idx="2219">
                  <c:v>1.620694919620469E-2</c:v>
                </c:pt>
                <c:pt idx="2220">
                  <c:v>1.6204763003297984E-2</c:v>
                </c:pt>
                <c:pt idx="2221">
                  <c:v>1.6202548269621531E-2</c:v>
                </c:pt>
                <c:pt idx="2222">
                  <c:v>1.6200304943856381E-2</c:v>
                </c:pt>
                <c:pt idx="2223">
                  <c:v>1.6198032974603649E-2</c:v>
                </c:pt>
                <c:pt idx="2224">
                  <c:v>1.6195732311024003E-2</c:v>
                </c:pt>
                <c:pt idx="2225">
                  <c:v>1.6193402901398812E-2</c:v>
                </c:pt>
                <c:pt idx="2226">
                  <c:v>1.6191044694808809E-2</c:v>
                </c:pt>
                <c:pt idx="2227">
                  <c:v>1.6188657639695236E-2</c:v>
                </c:pt>
                <c:pt idx="2228">
                  <c:v>1.6186241685218761E-2</c:v>
                </c:pt>
                <c:pt idx="2229">
                  <c:v>1.6183796779580817E-2</c:v>
                </c:pt>
                <c:pt idx="2230">
                  <c:v>1.6181322871862136E-2</c:v>
                </c:pt>
                <c:pt idx="2231">
                  <c:v>1.6178819910823705E-2</c:v>
                </c:pt>
                <c:pt idx="2232">
                  <c:v>1.6176287845066639E-2</c:v>
                </c:pt>
                <c:pt idx="2233">
                  <c:v>1.6173726623431861E-2</c:v>
                </c:pt>
                <c:pt idx="2234">
                  <c:v>1.6171136194520486E-2</c:v>
                </c:pt>
                <c:pt idx="2235">
                  <c:v>1.6168516507333308E-2</c:v>
                </c:pt>
                <c:pt idx="2236">
                  <c:v>1.6165867510391507E-2</c:v>
                </c:pt>
                <c:pt idx="2237">
                  <c:v>1.6163189152376134E-2</c:v>
                </c:pt>
                <c:pt idx="2238">
                  <c:v>1.6160481382287983E-2</c:v>
                </c:pt>
                <c:pt idx="2239">
                  <c:v>1.615774414872817E-2</c:v>
                </c:pt>
                <c:pt idx="2240">
                  <c:v>1.615497740029781E-2</c:v>
                </c:pt>
                <c:pt idx="2241">
                  <c:v>1.6152181085997697E-2</c:v>
                </c:pt>
                <c:pt idx="2242">
                  <c:v>1.6149355154508882E-2</c:v>
                </c:pt>
                <c:pt idx="2243">
                  <c:v>1.6146499554432481E-2</c:v>
                </c:pt>
                <c:pt idx="2244">
                  <c:v>1.6143614234609416E-2</c:v>
                </c:pt>
                <c:pt idx="2245">
                  <c:v>1.6140280268945872E-2</c:v>
                </c:pt>
                <c:pt idx="2246">
                  <c:v>1.6137754230527435E-2</c:v>
                </c:pt>
                <c:pt idx="2247">
                  <c:v>1.6134779443870428E-2</c:v>
                </c:pt>
                <c:pt idx="2248">
                  <c:v>1.6131774732270898E-2</c:v>
                </c:pt>
                <c:pt idx="2249">
                  <c:v>1.6128740044809575E-2</c:v>
                </c:pt>
                <c:pt idx="2250">
                  <c:v>1.6125675330007638E-2</c:v>
                </c:pt>
                <c:pt idx="2251">
                  <c:v>1.6122580536466202E-2</c:v>
                </c:pt>
                <c:pt idx="2252">
                  <c:v>1.6119455613106126E-2</c:v>
                </c:pt>
                <c:pt idx="2253">
                  <c:v>1.6116300508768333E-2</c:v>
                </c:pt>
                <c:pt idx="2254">
                  <c:v>1.6113115172053938E-2</c:v>
                </c:pt>
                <c:pt idx="2255">
                  <c:v>1.6109899551643991E-2</c:v>
                </c:pt>
                <c:pt idx="2256">
                  <c:v>1.6106653596459353E-2</c:v>
                </c:pt>
                <c:pt idx="2257">
                  <c:v>1.6103377255181073E-2</c:v>
                </c:pt>
                <c:pt idx="2258">
                  <c:v>1.6100070476410266E-2</c:v>
                </c:pt>
                <c:pt idx="2259">
                  <c:v>1.6095774096918092E-2</c:v>
                </c:pt>
                <c:pt idx="2260">
                  <c:v>1.6093365401754767E-2</c:v>
                </c:pt>
                <c:pt idx="2261">
                  <c:v>1.6089967003312111E-2</c:v>
                </c:pt>
                <c:pt idx="2262">
                  <c:v>1.6086537962340941E-2</c:v>
                </c:pt>
                <c:pt idx="2263">
                  <c:v>1.6082581471446034E-2</c:v>
                </c:pt>
                <c:pt idx="2264">
                  <c:v>1.6079587748336621E-2</c:v>
                </c:pt>
                <c:pt idx="2265">
                  <c:v>1.6076066472665573E-2</c:v>
                </c:pt>
                <c:pt idx="2266">
                  <c:v>1.6072514349430023E-2</c:v>
                </c:pt>
                <c:pt idx="2267">
                  <c:v>1.6068931327630764E-2</c:v>
                </c:pt>
                <c:pt idx="2268">
                  <c:v>1.6065317355709041E-2</c:v>
                </c:pt>
                <c:pt idx="2269">
                  <c:v>1.6061672382665648E-2</c:v>
                </c:pt>
                <c:pt idx="2270">
                  <c:v>1.60579963571017E-2</c:v>
                </c:pt>
                <c:pt idx="2271">
                  <c:v>1.6054289227858121E-2</c:v>
                </c:pt>
                <c:pt idx="2272">
                  <c:v>1.6050550943536024E-2</c:v>
                </c:pt>
                <c:pt idx="2273">
                  <c:v>1.6046781452816461E-2</c:v>
                </c:pt>
                <c:pt idx="2274">
                  <c:v>1.6042980704780163E-2</c:v>
                </c:pt>
                <c:pt idx="2275">
                  <c:v>1.6039148647948309E-2</c:v>
                </c:pt>
                <c:pt idx="2276">
                  <c:v>1.6035285230922014E-2</c:v>
                </c:pt>
                <c:pt idx="2277">
                  <c:v>1.6031390402622137E-2</c:v>
                </c:pt>
                <c:pt idx="2278">
                  <c:v>1.60274641118896E-2</c:v>
                </c:pt>
                <c:pt idx="2279">
                  <c:v>1.6023506307245583E-2</c:v>
                </c:pt>
                <c:pt idx="2280">
                  <c:v>1.6019516937531009E-2</c:v>
                </c:pt>
                <c:pt idx="2281">
                  <c:v>1.60154959515868E-2</c:v>
                </c:pt>
                <c:pt idx="2282">
                  <c:v>1.6011443297934136E-2</c:v>
                </c:pt>
                <c:pt idx="2283">
                  <c:v>1.6007358925493875E-2</c:v>
                </c:pt>
                <c:pt idx="2284">
                  <c:v>1.6003242782867133E-2</c:v>
                </c:pt>
                <c:pt idx="2285">
                  <c:v>1.5999094818894832E-2</c:v>
                </c:pt>
                <c:pt idx="2286">
                  <c:v>1.599491498233796E-2</c:v>
                </c:pt>
                <c:pt idx="2287">
                  <c:v>1.5990703221877567E-2</c:v>
                </c:pt>
                <c:pt idx="2288">
                  <c:v>1.598645948627464E-2</c:v>
                </c:pt>
                <c:pt idx="2289">
                  <c:v>1.598218372421023E-2</c:v>
                </c:pt>
                <c:pt idx="2290">
                  <c:v>1.5977875884685133E-2</c:v>
                </c:pt>
                <c:pt idx="2291">
                  <c:v>1.5973535915980719E-2</c:v>
                </c:pt>
                <c:pt idx="2292">
                  <c:v>1.5969163767257655E-2</c:v>
                </c:pt>
                <c:pt idx="2293">
                  <c:v>1.596475938703712E-2</c:v>
                </c:pt>
                <c:pt idx="2294">
                  <c:v>1.5960322724160037E-2</c:v>
                </c:pt>
                <c:pt idx="2295">
                  <c:v>1.5955853727307456E-2</c:v>
                </c:pt>
                <c:pt idx="2296">
                  <c:v>1.5951352345240366E-2</c:v>
                </c:pt>
                <c:pt idx="2297">
                  <c:v>1.5945517185205205E-2</c:v>
                </c:pt>
                <c:pt idx="2298">
                  <c:v>1.5940941587304636E-2</c:v>
                </c:pt>
                <c:pt idx="2299">
                  <c:v>1.5936993738216998E-2</c:v>
                </c:pt>
                <c:pt idx="2300">
                  <c:v>1.5932357642789441E-2</c:v>
                </c:pt>
                <c:pt idx="2301">
                  <c:v>1.5927688898518255E-2</c:v>
                </c:pt>
                <c:pt idx="2302">
                  <c:v>1.5922987454244364E-2</c:v>
                </c:pt>
                <c:pt idx="2303">
                  <c:v>1.5918253258648818E-2</c:v>
                </c:pt>
                <c:pt idx="2304">
                  <c:v>1.5913486260332732E-2</c:v>
                </c:pt>
                <c:pt idx="2305">
                  <c:v>1.5908686408216965E-2</c:v>
                </c:pt>
                <c:pt idx="2306">
                  <c:v>1.5903853650982569E-2</c:v>
                </c:pt>
                <c:pt idx="2307">
                  <c:v>1.5898987937470466E-2</c:v>
                </c:pt>
                <c:pt idx="2308">
                  <c:v>1.5894089216201834E-2</c:v>
                </c:pt>
                <c:pt idx="2309">
                  <c:v>1.588915743617747E-2</c:v>
                </c:pt>
                <c:pt idx="2310">
                  <c:v>1.5884192545838616E-2</c:v>
                </c:pt>
                <c:pt idx="2311">
                  <c:v>1.5879194494186066E-2</c:v>
                </c:pt>
                <c:pt idx="2312">
                  <c:v>1.5874163229980809E-2</c:v>
                </c:pt>
                <c:pt idx="2313">
                  <c:v>1.5869098701664086E-2</c:v>
                </c:pt>
                <c:pt idx="2314">
                  <c:v>1.5862538205198007E-2</c:v>
                </c:pt>
                <c:pt idx="2315">
                  <c:v>1.5858851064565194E-2</c:v>
                </c:pt>
                <c:pt idx="2316">
                  <c:v>1.5852964485940646E-2</c:v>
                </c:pt>
                <c:pt idx="2317">
                  <c:v>1.5847761604055322E-2</c:v>
                </c:pt>
                <c:pt idx="2318">
                  <c:v>1.5842525194509349E-2</c:v>
                </c:pt>
                <c:pt idx="2319">
                  <c:v>1.5837255206063716E-2</c:v>
                </c:pt>
                <c:pt idx="2320">
                  <c:v>1.583195158787909E-2</c:v>
                </c:pt>
                <c:pt idx="2321">
                  <c:v>1.582661428823684E-2</c:v>
                </c:pt>
                <c:pt idx="2322">
                  <c:v>1.5821243256057826E-2</c:v>
                </c:pt>
                <c:pt idx="2323">
                  <c:v>1.5815838439943164E-2</c:v>
                </c:pt>
                <c:pt idx="2324">
                  <c:v>1.5810399788813712E-2</c:v>
                </c:pt>
                <c:pt idx="2325">
                  <c:v>1.580492725135052E-2</c:v>
                </c:pt>
                <c:pt idx="2326">
                  <c:v>1.5799420776314577E-2</c:v>
                </c:pt>
                <c:pt idx="2327">
                  <c:v>1.5793880312306996E-2</c:v>
                </c:pt>
                <c:pt idx="2328">
                  <c:v>1.5788305808408509E-2</c:v>
                </c:pt>
                <c:pt idx="2329">
                  <c:v>1.5782697213060359E-2</c:v>
                </c:pt>
                <c:pt idx="2330">
                  <c:v>1.5777054474943597E-2</c:v>
                </c:pt>
                <c:pt idx="2331">
                  <c:v>1.5771377543059018E-2</c:v>
                </c:pt>
                <c:pt idx="2332">
                  <c:v>1.57656663659278E-2</c:v>
                </c:pt>
                <c:pt idx="2333">
                  <c:v>1.5759920892470802E-2</c:v>
                </c:pt>
                <c:pt idx="2334">
                  <c:v>1.5754141071369077E-2</c:v>
                </c:pt>
                <c:pt idx="2335">
                  <c:v>1.5748326851463545E-2</c:v>
                </c:pt>
                <c:pt idx="2336">
                  <c:v>1.5742478181195452E-2</c:v>
                </c:pt>
                <c:pt idx="2337">
                  <c:v>1.573659500956559E-2</c:v>
                </c:pt>
                <c:pt idx="2338">
                  <c:v>1.5730677285175076E-2</c:v>
                </c:pt>
                <c:pt idx="2339">
                  <c:v>1.5724724956944769E-2</c:v>
                </c:pt>
                <c:pt idx="2340">
                  <c:v>1.5718737973475783E-2</c:v>
                </c:pt>
                <c:pt idx="2341">
                  <c:v>1.5712716283529105E-2</c:v>
                </c:pt>
                <c:pt idx="2342">
                  <c:v>1.5706659835865722E-2</c:v>
                </c:pt>
                <c:pt idx="2343">
                  <c:v>1.5700568579246621E-2</c:v>
                </c:pt>
                <c:pt idx="2344">
                  <c:v>1.5694442462272917E-2</c:v>
                </c:pt>
                <c:pt idx="2345">
                  <c:v>1.5688281433945406E-2</c:v>
                </c:pt>
                <c:pt idx="2346">
                  <c:v>1.5682085442865201E-2</c:v>
                </c:pt>
                <c:pt idx="2347">
                  <c:v>1.5675854437633419E-2</c:v>
                </c:pt>
                <c:pt idx="2348">
                  <c:v>1.5669588367250853E-2</c:v>
                </c:pt>
                <c:pt idx="2349">
                  <c:v>1.5661256939543122E-2</c:v>
                </c:pt>
                <c:pt idx="2350">
                  <c:v>1.5654904944399917E-2</c:v>
                </c:pt>
                <c:pt idx="2351">
                  <c:v>1.5649666148975783E-2</c:v>
                </c:pt>
                <c:pt idx="2352">
                  <c:v>1.5643254262194262E-2</c:v>
                </c:pt>
                <c:pt idx="2353">
                  <c:v>1.5636807046472967E-2</c:v>
                </c:pt>
                <c:pt idx="2354">
                  <c:v>1.5630324450492949E-2</c:v>
                </c:pt>
                <c:pt idx="2355">
                  <c:v>1.5623806423334941E-2</c:v>
                </c:pt>
                <c:pt idx="2356">
                  <c:v>1.5617252913360247E-2</c:v>
                </c:pt>
                <c:pt idx="2357">
                  <c:v>1.5610663869649599E-2</c:v>
                </c:pt>
                <c:pt idx="2358">
                  <c:v>1.5604039240644241E-2</c:v>
                </c:pt>
                <c:pt idx="2359">
                  <c:v>1.559737897526503E-2</c:v>
                </c:pt>
                <c:pt idx="2360">
                  <c:v>1.5590683022033147E-2</c:v>
                </c:pt>
                <c:pt idx="2361">
                  <c:v>1.5583951330109258E-2</c:v>
                </c:pt>
                <c:pt idx="2362">
                  <c:v>1.557718384785467E-2</c:v>
                </c:pt>
                <c:pt idx="2363">
                  <c:v>1.5569775985866841E-2</c:v>
                </c:pt>
                <c:pt idx="2364">
                  <c:v>1.5559617049278884E-2</c:v>
                </c:pt>
                <c:pt idx="2365">
                  <c:v>1.5552721326566044E-2</c:v>
                </c:pt>
                <c:pt idx="2366">
                  <c:v>1.5545789579309854E-2</c:v>
                </c:pt>
                <c:pt idx="2367">
                  <c:v>1.5537823404949691E-2</c:v>
                </c:pt>
                <c:pt idx="2368">
                  <c:v>1.5531817806211379E-2</c:v>
                </c:pt>
                <c:pt idx="2369">
                  <c:v>1.5524777677731194E-2</c:v>
                </c:pt>
                <c:pt idx="2370">
                  <c:v>1.5517701319911481E-2</c:v>
                </c:pt>
                <c:pt idx="2371">
                  <c:v>1.5510588681193482E-2</c:v>
                </c:pt>
                <c:pt idx="2372">
                  <c:v>1.5503439710418121E-2</c:v>
                </c:pt>
                <c:pt idx="2373">
                  <c:v>1.5496254356266448E-2</c:v>
                </c:pt>
                <c:pt idx="2374">
                  <c:v>1.5489032567659322E-2</c:v>
                </c:pt>
                <c:pt idx="2375">
                  <c:v>1.5481774293197859E-2</c:v>
                </c:pt>
                <c:pt idx="2376">
                  <c:v>1.5474479481563108E-2</c:v>
                </c:pt>
                <c:pt idx="2377">
                  <c:v>1.546714808167593E-2</c:v>
                </c:pt>
                <c:pt idx="2378">
                  <c:v>1.5459780042137439E-2</c:v>
                </c:pt>
                <c:pt idx="2379">
                  <c:v>1.5452375311708622E-2</c:v>
                </c:pt>
                <c:pt idx="2380">
                  <c:v>1.5444933839310337E-2</c:v>
                </c:pt>
                <c:pt idx="2381">
                  <c:v>1.5437455573383829E-2</c:v>
                </c:pt>
                <c:pt idx="2382">
                  <c:v>1.5429940462929892E-2</c:v>
                </c:pt>
                <c:pt idx="2383">
                  <c:v>1.5422388456629577E-2</c:v>
                </c:pt>
                <c:pt idx="2384">
                  <c:v>1.5414799502924126E-2</c:v>
                </c:pt>
                <c:pt idx="2385">
                  <c:v>1.5407173551054143E-2</c:v>
                </c:pt>
                <c:pt idx="2386">
                  <c:v>1.5399510549460871E-2</c:v>
                </c:pt>
                <c:pt idx="2387">
                  <c:v>1.5391810446985232E-2</c:v>
                </c:pt>
                <c:pt idx="2388">
                  <c:v>1.5384073192228342E-2</c:v>
                </c:pt>
                <c:pt idx="2389">
                  <c:v>1.5376298734190996E-2</c:v>
                </c:pt>
                <c:pt idx="2390">
                  <c:v>1.5368487021394373E-2</c:v>
                </c:pt>
                <c:pt idx="2391">
                  <c:v>1.5360638002679394E-2</c:v>
                </c:pt>
                <c:pt idx="2392">
                  <c:v>1.5352751626647176E-2</c:v>
                </c:pt>
                <c:pt idx="2393">
                  <c:v>1.5344827842298514E-2</c:v>
                </c:pt>
                <c:pt idx="2394">
                  <c:v>1.5336866598154586E-2</c:v>
                </c:pt>
                <c:pt idx="2395">
                  <c:v>1.5328867843136251E-2</c:v>
                </c:pt>
                <c:pt idx="2396">
                  <c:v>1.5320831525924561E-2</c:v>
                </c:pt>
                <c:pt idx="2397">
                  <c:v>1.531275759512063E-2</c:v>
                </c:pt>
                <c:pt idx="2398">
                  <c:v>1.5304645999565381E-2</c:v>
                </c:pt>
                <c:pt idx="2399">
                  <c:v>1.5296496687939865E-2</c:v>
                </c:pt>
                <c:pt idx="2400">
                  <c:v>1.5288309609324813E-2</c:v>
                </c:pt>
                <c:pt idx="2401">
                  <c:v>1.5277462131129127E-2</c:v>
                </c:pt>
                <c:pt idx="2402">
                  <c:v>1.5270638455264773E-2</c:v>
                </c:pt>
                <c:pt idx="2403">
                  <c:v>1.5263521256914103E-2</c:v>
                </c:pt>
                <c:pt idx="2404">
                  <c:v>1.5255182596431993E-2</c:v>
                </c:pt>
                <c:pt idx="2405">
                  <c:v>1.524680591260541E-2</c:v>
                </c:pt>
                <c:pt idx="2406">
                  <c:v>1.5238391153795661E-2</c:v>
                </c:pt>
                <c:pt idx="2407">
                  <c:v>1.5229938269083476E-2</c:v>
                </c:pt>
                <c:pt idx="2408">
                  <c:v>1.5221447207069971E-2</c:v>
                </c:pt>
                <c:pt idx="2409">
                  <c:v>1.5212917916436197E-2</c:v>
                </c:pt>
                <c:pt idx="2410">
                  <c:v>1.5204350346023077E-2</c:v>
                </c:pt>
                <c:pt idx="2411">
                  <c:v>1.5195744444431725E-2</c:v>
                </c:pt>
                <c:pt idx="2412">
                  <c:v>1.5187100160662936E-2</c:v>
                </c:pt>
                <c:pt idx="2413">
                  <c:v>1.5178417443157954E-2</c:v>
                </c:pt>
                <c:pt idx="2414">
                  <c:v>1.516719739290906E-2</c:v>
                </c:pt>
                <c:pt idx="2415">
                  <c:v>1.5160936502462974E-2</c:v>
                </c:pt>
                <c:pt idx="2416">
                  <c:v>1.5152138176715013E-2</c:v>
                </c:pt>
                <c:pt idx="2417">
                  <c:v>1.5143301212274807E-2</c:v>
                </c:pt>
                <c:pt idx="2418">
                  <c:v>1.5134425558063214E-2</c:v>
                </c:pt>
                <c:pt idx="2419">
                  <c:v>1.5124234511976198E-2</c:v>
                </c:pt>
                <c:pt idx="2420">
                  <c:v>1.5116557974810263E-2</c:v>
                </c:pt>
                <c:pt idx="2421">
                  <c:v>1.5107565943450751E-2</c:v>
                </c:pt>
                <c:pt idx="2422">
                  <c:v>1.5098535017203929E-2</c:v>
                </c:pt>
                <c:pt idx="2423">
                  <c:v>1.508946514467091E-2</c:v>
                </c:pt>
                <c:pt idx="2424">
                  <c:v>1.5080356274692619E-2</c:v>
                </c:pt>
                <c:pt idx="2425">
                  <c:v>1.5071208356189914E-2</c:v>
                </c:pt>
                <c:pt idx="2426">
                  <c:v>1.5062021337683973E-2</c:v>
                </c:pt>
                <c:pt idx="2427">
                  <c:v>1.505279516801572E-2</c:v>
                </c:pt>
                <c:pt idx="2428">
                  <c:v>1.5043529795946142E-2</c:v>
                </c:pt>
                <c:pt idx="2429">
                  <c:v>1.503422517015629E-2</c:v>
                </c:pt>
                <c:pt idx="2430">
                  <c:v>1.5024881239327215E-2</c:v>
                </c:pt>
                <c:pt idx="2431">
                  <c:v>1.5015497952299839E-2</c:v>
                </c:pt>
                <c:pt idx="2432">
                  <c:v>1.5006075257995022E-2</c:v>
                </c:pt>
                <c:pt idx="2433">
                  <c:v>1.4996613104854006E-2</c:v>
                </c:pt>
                <c:pt idx="2434">
                  <c:v>1.4987111441717715E-2</c:v>
                </c:pt>
                <c:pt idx="2435">
                  <c:v>1.4977570217347136E-2</c:v>
                </c:pt>
                <c:pt idx="2436">
                  <c:v>1.4967989380583191E-2</c:v>
                </c:pt>
                <c:pt idx="2437">
                  <c:v>1.4958368879947059E-2</c:v>
                </c:pt>
                <c:pt idx="2438">
                  <c:v>1.4948708664279664E-2</c:v>
                </c:pt>
                <c:pt idx="2439">
                  <c:v>1.4939008682421928E-2</c:v>
                </c:pt>
                <c:pt idx="2440">
                  <c:v>1.4929268883214775E-2</c:v>
                </c:pt>
                <c:pt idx="2441">
                  <c:v>1.4919489215099446E-2</c:v>
                </c:pt>
                <c:pt idx="2442">
                  <c:v>1.490966962683693E-2</c:v>
                </c:pt>
                <c:pt idx="2443">
                  <c:v>1.4899810067507957E-2</c:v>
                </c:pt>
                <c:pt idx="2444">
                  <c:v>1.488991048555377E-2</c:v>
                </c:pt>
                <c:pt idx="2445">
                  <c:v>1.4879970829815292E-2</c:v>
                </c:pt>
                <c:pt idx="2446">
                  <c:v>1.4869991048893638E-2</c:v>
                </c:pt>
                <c:pt idx="2447">
                  <c:v>1.4859971091789603E-2</c:v>
                </c:pt>
                <c:pt idx="2448">
                  <c:v>1.4849910907184238E-2</c:v>
                </c:pt>
                <c:pt idx="2449">
                  <c:v>1.4839810443518786E-2</c:v>
                </c:pt>
                <c:pt idx="2450">
                  <c:v>1.4829669650113786E-2</c:v>
                </c:pt>
                <c:pt idx="2451">
                  <c:v>1.4819488475170672E-2</c:v>
                </c:pt>
                <c:pt idx="2452">
                  <c:v>1.4809266867690241E-2</c:v>
                </c:pt>
                <c:pt idx="2453">
                  <c:v>1.4797535455608468E-2</c:v>
                </c:pt>
                <c:pt idx="2454">
                  <c:v>1.4787227034132044E-2</c:v>
                </c:pt>
                <c:pt idx="2455">
                  <c:v>1.4778358937235225E-2</c:v>
                </c:pt>
                <c:pt idx="2456">
                  <c:v>1.476797508681571E-2</c:v>
                </c:pt>
                <c:pt idx="2457">
                  <c:v>1.4757550547503939E-2</c:v>
                </c:pt>
                <c:pt idx="2458">
                  <c:v>1.4747085268220772E-2</c:v>
                </c:pt>
                <c:pt idx="2459">
                  <c:v>1.4736579197407451E-2</c:v>
                </c:pt>
                <c:pt idx="2460">
                  <c:v>1.4726032284064772E-2</c:v>
                </c:pt>
                <c:pt idx="2461">
                  <c:v>1.4715444476873785E-2</c:v>
                </c:pt>
                <c:pt idx="2462">
                  <c:v>1.4704815724435605E-2</c:v>
                </c:pt>
                <c:pt idx="2463">
                  <c:v>1.4694145975591155E-2</c:v>
                </c:pt>
                <c:pt idx="2464">
                  <c:v>1.4683435179181359E-2</c:v>
                </c:pt>
                <c:pt idx="2465">
                  <c:v>1.4672683283887267E-2</c:v>
                </c:pt>
                <c:pt idx="2466">
                  <c:v>1.4661890238309994E-2</c:v>
                </c:pt>
                <c:pt idx="2467">
                  <c:v>1.4651055991290463E-2</c:v>
                </c:pt>
                <c:pt idx="2468">
                  <c:v>1.4640180491749533E-2</c:v>
                </c:pt>
                <c:pt idx="2469">
                  <c:v>1.4626137007853757E-2</c:v>
                </c:pt>
                <c:pt idx="2470">
                  <c:v>1.4618305529507936E-2</c:v>
                </c:pt>
                <c:pt idx="2471">
                  <c:v>1.4607305964329242E-2</c:v>
                </c:pt>
                <c:pt idx="2472">
                  <c:v>1.459626494143329E-2</c:v>
                </c:pt>
                <c:pt idx="2473">
                  <c:v>1.4585182409581066E-2</c:v>
                </c:pt>
                <c:pt idx="2474">
                  <c:v>1.4574058317533556E-2</c:v>
                </c:pt>
                <c:pt idx="2475">
                  <c:v>1.4562892614051748E-2</c:v>
                </c:pt>
                <c:pt idx="2476">
                  <c:v>1.4551685247816692E-2</c:v>
                </c:pt>
                <c:pt idx="2477">
                  <c:v>1.4540436167589377E-2</c:v>
                </c:pt>
                <c:pt idx="2478">
                  <c:v>1.4529145322130788E-2</c:v>
                </c:pt>
                <c:pt idx="2479">
                  <c:v>1.4517812660201912E-2</c:v>
                </c:pt>
                <c:pt idx="2480">
                  <c:v>1.4506438130563737E-2</c:v>
                </c:pt>
                <c:pt idx="2481">
                  <c:v>1.4495021681897313E-2</c:v>
                </c:pt>
                <c:pt idx="2482">
                  <c:v>1.4483563263043564E-2</c:v>
                </c:pt>
                <c:pt idx="2483">
                  <c:v>1.4472062822603604E-2</c:v>
                </c:pt>
                <c:pt idx="2484">
                  <c:v>1.4460520309498293E-2</c:v>
                </c:pt>
                <c:pt idx="2485">
                  <c:v>1.4448935672248808E-2</c:v>
                </c:pt>
                <c:pt idx="2486">
                  <c:v>1.4437308859855946E-2</c:v>
                </c:pt>
                <c:pt idx="2487">
                  <c:v>1.4425639820760949E-2</c:v>
                </c:pt>
                <c:pt idx="2488">
                  <c:v>1.4413928504044549E-2</c:v>
                </c:pt>
                <c:pt idx="2489">
                  <c:v>1.4402174858147987E-2</c:v>
                </c:pt>
                <c:pt idx="2490">
                  <c:v>1.4390378832072059E-2</c:v>
                </c:pt>
                <c:pt idx="2491">
                  <c:v>1.4378540374497817E-2</c:v>
                </c:pt>
                <c:pt idx="2492">
                  <c:v>1.4366155784184542E-2</c:v>
                </c:pt>
                <c:pt idx="2493">
                  <c:v>1.4353502742050495E-2</c:v>
                </c:pt>
                <c:pt idx="2494">
                  <c:v>1.434087293533004E-2</c:v>
                </c:pt>
                <c:pt idx="2495">
                  <c:v>1.4328266440601922E-2</c:v>
                </c:pt>
                <c:pt idx="2496">
                  <c:v>1.4315683334604756E-2</c:v>
                </c:pt>
                <c:pt idx="2497">
                  <c:v>1.4303123694077158E-2</c:v>
                </c:pt>
                <c:pt idx="2498">
                  <c:v>1.429058759559787E-2</c:v>
                </c:pt>
                <c:pt idx="2499">
                  <c:v>1.4278075115985445E-2</c:v>
                </c:pt>
                <c:pt idx="2500">
                  <c:v>1.4265586331818625E-2</c:v>
                </c:pt>
                <c:pt idx="2501">
                  <c:v>1.4253121319995898E-2</c:v>
                </c:pt>
                <c:pt idx="2502">
                  <c:v>1.4240680156936136E-2</c:v>
                </c:pt>
                <c:pt idx="2503">
                  <c:v>1.4228262919537826E-2</c:v>
                </c:pt>
                <c:pt idx="2504">
                  <c:v>1.4215869684539584E-2</c:v>
                </c:pt>
                <c:pt idx="2505">
                  <c:v>1.4203500528520152E-2</c:v>
                </c:pt>
                <c:pt idx="2506">
                  <c:v>1.4191155528138211E-2</c:v>
                </c:pt>
                <c:pt idx="2507">
                  <c:v>1.4178834760132375E-2</c:v>
                </c:pt>
                <c:pt idx="2508">
                  <c:v>1.416653830124126E-2</c:v>
                </c:pt>
                <c:pt idx="2509">
                  <c:v>1.4154266228203483E-2</c:v>
                </c:pt>
                <c:pt idx="2510">
                  <c:v>1.4142018617597785E-2</c:v>
                </c:pt>
                <c:pt idx="2511">
                  <c:v>1.4129795546082846E-2</c:v>
                </c:pt>
                <c:pt idx="2512">
                  <c:v>1.4117597090717027E-2</c:v>
                </c:pt>
                <c:pt idx="2513">
                  <c:v>1.4105423327679389E-2</c:v>
                </c:pt>
                <c:pt idx="2514">
                  <c:v>1.4093274334028294E-2</c:v>
                </c:pt>
                <c:pt idx="2515">
                  <c:v>1.4081150186342484E-2</c:v>
                </c:pt>
                <c:pt idx="2516">
                  <c:v>1.4069050961200702E-2</c:v>
                </c:pt>
                <c:pt idx="2517">
                  <c:v>1.4056976735581372E-2</c:v>
                </c:pt>
                <c:pt idx="2518">
                  <c:v>1.4044927585983302E-2</c:v>
                </c:pt>
                <c:pt idx="2519">
                  <c:v>1.402947279213862E-2</c:v>
                </c:pt>
                <c:pt idx="2520">
                  <c:v>1.4020904821725466E-2</c:v>
                </c:pt>
                <c:pt idx="2521">
                  <c:v>1.4008931360383059E-2</c:v>
                </c:pt>
                <c:pt idx="2522">
                  <c:v>1.3996983282016373E-2</c:v>
                </c:pt>
                <c:pt idx="2523">
                  <c:v>1.3983359514702087E-2</c:v>
                </c:pt>
                <c:pt idx="2524">
                  <c:v>1.3973163580605075E-2</c:v>
                </c:pt>
                <c:pt idx="2525">
                  <c:v>1.3961292110877821E-2</c:v>
                </c:pt>
                <c:pt idx="2526">
                  <c:v>1.3949446330840942E-2</c:v>
                </c:pt>
                <c:pt idx="2527">
                  <c:v>1.3937626317153118E-2</c:v>
                </c:pt>
                <c:pt idx="2528">
                  <c:v>1.3925832146393091E-2</c:v>
                </c:pt>
                <c:pt idx="2529">
                  <c:v>1.391406389545935E-2</c:v>
                </c:pt>
                <c:pt idx="2530">
                  <c:v>1.3902321640930637E-2</c:v>
                </c:pt>
                <c:pt idx="2531">
                  <c:v>1.3890605459545569E-2</c:v>
                </c:pt>
                <c:pt idx="2532">
                  <c:v>1.3878915427882887E-2</c:v>
                </c:pt>
                <c:pt idx="2533">
                  <c:v>1.3867251622761145E-2</c:v>
                </c:pt>
                <c:pt idx="2534">
                  <c:v>1.3855614120918958E-2</c:v>
                </c:pt>
                <c:pt idx="2535">
                  <c:v>1.3844002998935068E-2</c:v>
                </c:pt>
                <c:pt idx="2536">
                  <c:v>1.3832418333468155E-2</c:v>
                </c:pt>
                <c:pt idx="2537">
                  <c:v>1.3820860201496643E-2</c:v>
                </c:pt>
                <c:pt idx="2538">
                  <c:v>1.3809328679439403E-2</c:v>
                </c:pt>
                <c:pt idx="2539">
                  <c:v>1.3797823843955115E-2</c:v>
                </c:pt>
                <c:pt idx="2540">
                  <c:v>1.3786345772022202E-2</c:v>
                </c:pt>
                <c:pt idx="2541">
                  <c:v>1.3774894540059535E-2</c:v>
                </c:pt>
                <c:pt idx="2542">
                  <c:v>1.3763470224885666E-2</c:v>
                </c:pt>
                <c:pt idx="2543">
                  <c:v>1.375207290323921E-2</c:v>
                </c:pt>
                <c:pt idx="2544">
                  <c:v>1.3740702651858783E-2</c:v>
                </c:pt>
                <c:pt idx="2545">
                  <c:v>1.3729359547243192E-2</c:v>
                </c:pt>
                <c:pt idx="2546">
                  <c:v>1.3718043666131052E-2</c:v>
                </c:pt>
                <c:pt idx="2547">
                  <c:v>1.370675508526098E-2</c:v>
                </c:pt>
                <c:pt idx="2548">
                  <c:v>1.3695493881531462E-2</c:v>
                </c:pt>
                <c:pt idx="2549">
                  <c:v>1.368426013136137E-2</c:v>
                </c:pt>
                <c:pt idx="2550">
                  <c:v>1.3673053911569255E-2</c:v>
                </c:pt>
                <c:pt idx="2551">
                  <c:v>1.3661875298733861E-2</c:v>
                </c:pt>
                <c:pt idx="2552">
                  <c:v>1.3650724369833611E-2</c:v>
                </c:pt>
                <c:pt idx="2553">
                  <c:v>1.3639601201287377E-2</c:v>
                </c:pt>
                <c:pt idx="2554">
                  <c:v>1.3628505869833774E-2</c:v>
                </c:pt>
                <c:pt idx="2555">
                  <c:v>1.3617438452211417E-2</c:v>
                </c:pt>
                <c:pt idx="2556">
                  <c:v>1.3606399025158922E-2</c:v>
                </c:pt>
                <c:pt idx="2557">
                  <c:v>1.3592246728464374E-2</c:v>
                </c:pt>
                <c:pt idx="2558">
                  <c:v>1.3581271567764119E-2</c:v>
                </c:pt>
                <c:pt idx="2559">
                  <c:v>1.3571886763070751E-2</c:v>
                </c:pt>
                <c:pt idx="2560">
                  <c:v>1.3560964113885632E-2</c:v>
                </c:pt>
                <c:pt idx="2561">
                  <c:v>1.3550069849594948E-2</c:v>
                </c:pt>
                <c:pt idx="2562">
                  <c:v>1.353920404701725E-2</c:v>
                </c:pt>
                <c:pt idx="2563">
                  <c:v>1.3528366782891155E-2</c:v>
                </c:pt>
                <c:pt idx="2564">
                  <c:v>1.3517558133715468E-2</c:v>
                </c:pt>
                <c:pt idx="2565">
                  <c:v>1.3506778176308742E-2</c:v>
                </c:pt>
                <c:pt idx="2566">
                  <c:v>1.3496026987329657E-2</c:v>
                </c:pt>
                <c:pt idx="2567">
                  <c:v>1.3485304643676699E-2</c:v>
                </c:pt>
                <c:pt idx="2568">
                  <c:v>1.347461122176874E-2</c:v>
                </c:pt>
                <c:pt idx="2569">
                  <c:v>1.3463946798344395E-2</c:v>
                </c:pt>
                <c:pt idx="2570">
                  <c:v>1.3453311450222216E-2</c:v>
                </c:pt>
                <c:pt idx="2571">
                  <c:v>1.3442705254060883E-2</c:v>
                </c:pt>
                <c:pt idx="2572">
                  <c:v>1.3432128286439138E-2</c:v>
                </c:pt>
                <c:pt idx="2573">
                  <c:v>1.3421580624255469E-2</c:v>
                </c:pt>
                <c:pt idx="2574">
                  <c:v>1.3408062528652565E-2</c:v>
                </c:pt>
                <c:pt idx="2575">
                  <c:v>1.3399077528788439E-2</c:v>
                </c:pt>
                <c:pt idx="2576">
                  <c:v>1.339011423659997E-2</c:v>
                </c:pt>
                <c:pt idx="2577">
                  <c:v>1.3379684562675465E-2</c:v>
                </c:pt>
                <c:pt idx="2578">
                  <c:v>1.3369284577562368E-2</c:v>
                </c:pt>
                <c:pt idx="2579">
                  <c:v>1.3358914357999296E-2</c:v>
                </c:pt>
                <c:pt idx="2580">
                  <c:v>1.3348573980485057E-2</c:v>
                </c:pt>
                <c:pt idx="2581">
                  <c:v>1.3338263522078009E-2</c:v>
                </c:pt>
                <c:pt idx="2582">
                  <c:v>1.3327983059197024E-2</c:v>
                </c:pt>
                <c:pt idx="2583">
                  <c:v>1.3317732668660653E-2</c:v>
                </c:pt>
                <c:pt idx="2584">
                  <c:v>1.3307512426967705E-2</c:v>
                </c:pt>
                <c:pt idx="2585">
                  <c:v>1.3297322411176538E-2</c:v>
                </c:pt>
                <c:pt idx="2586">
                  <c:v>1.3287162697626087E-2</c:v>
                </c:pt>
                <c:pt idx="2587">
                  <c:v>1.3277033363214841E-2</c:v>
                </c:pt>
                <c:pt idx="2588">
                  <c:v>1.3266934484441606E-2</c:v>
                </c:pt>
                <c:pt idx="2589">
                  <c:v>1.3256866138444678E-2</c:v>
                </c:pt>
                <c:pt idx="2590">
                  <c:v>1.3246828401403121E-2</c:v>
                </c:pt>
                <c:pt idx="2591">
                  <c:v>1.3236821350215422E-2</c:v>
                </c:pt>
                <c:pt idx="2592">
                  <c:v>1.3226845061700132E-2</c:v>
                </c:pt>
                <c:pt idx="2593">
                  <c:v>1.3216899612435995E-2</c:v>
                </c:pt>
                <c:pt idx="2594">
                  <c:v>1.320698507908169E-2</c:v>
                </c:pt>
                <c:pt idx="2595">
                  <c:v>1.3197101538375833E-2</c:v>
                </c:pt>
                <c:pt idx="2596">
                  <c:v>1.3187249067057039E-2</c:v>
                </c:pt>
                <c:pt idx="2597">
                  <c:v>1.3177427741783987E-2</c:v>
                </c:pt>
                <c:pt idx="2598">
                  <c:v>1.3167637639295293E-2</c:v>
                </c:pt>
                <c:pt idx="2599">
                  <c:v>1.3157878836169701E-2</c:v>
                </c:pt>
                <c:pt idx="2600">
                  <c:v>1.3148151409225761E-2</c:v>
                </c:pt>
                <c:pt idx="2601">
                  <c:v>1.3138455435122154E-2</c:v>
                </c:pt>
                <c:pt idx="2602">
                  <c:v>1.3128790990517558E-2</c:v>
                </c:pt>
                <c:pt idx="2603">
                  <c:v>1.3119158152230526E-2</c:v>
                </c:pt>
                <c:pt idx="2604">
                  <c:v>1.3109556996759864E-2</c:v>
                </c:pt>
                <c:pt idx="2605">
                  <c:v>1.3099987601004059E-2</c:v>
                </c:pt>
                <c:pt idx="2606">
                  <c:v>1.3090450041541857E-2</c:v>
                </c:pt>
                <c:pt idx="2607">
                  <c:v>1.3080944395111871E-2</c:v>
                </c:pt>
                <c:pt idx="2608">
                  <c:v>1.3071470738212909E-2</c:v>
                </c:pt>
                <c:pt idx="2609">
                  <c:v>1.3059337451117869E-2</c:v>
                </c:pt>
                <c:pt idx="2610">
                  <c:v>1.304993720173897E-2</c:v>
                </c:pt>
                <c:pt idx="2611">
                  <c:v>1.3041905503952123E-2</c:v>
                </c:pt>
                <c:pt idx="2612">
                  <c:v>1.3032565193107359E-2</c:v>
                </c:pt>
                <c:pt idx="2613">
                  <c:v>1.3023257266437938E-2</c:v>
                </c:pt>
                <c:pt idx="2614">
                  <c:v>1.3013981800362728E-2</c:v>
                </c:pt>
                <c:pt idx="2615">
                  <c:v>1.3004738872020027E-2</c:v>
                </c:pt>
                <c:pt idx="2616">
                  <c:v>1.2995528557988578E-2</c:v>
                </c:pt>
                <c:pt idx="2617">
                  <c:v>1.2986350934767188E-2</c:v>
                </c:pt>
                <c:pt idx="2618">
                  <c:v>1.2977206079254344E-2</c:v>
                </c:pt>
                <c:pt idx="2619">
                  <c:v>1.296809406802879E-2</c:v>
                </c:pt>
                <c:pt idx="2620">
                  <c:v>1.2959014977829142E-2</c:v>
                </c:pt>
                <c:pt idx="2621">
                  <c:v>1.2949968885314078E-2</c:v>
                </c:pt>
                <c:pt idx="2622">
                  <c:v>1.2940955867222215E-2</c:v>
                </c:pt>
                <c:pt idx="2623">
                  <c:v>1.2931976000292167E-2</c:v>
                </c:pt>
                <c:pt idx="2624">
                  <c:v>1.292302936126255E-2</c:v>
                </c:pt>
                <c:pt idx="2625">
                  <c:v>1.2910769462113336E-2</c:v>
                </c:pt>
                <c:pt idx="2626">
                  <c:v>1.2905236073219584E-2</c:v>
                </c:pt>
                <c:pt idx="2627">
                  <c:v>1.2895128528338518E-2</c:v>
                </c:pt>
                <c:pt idx="2628">
                  <c:v>1.2887576616842367E-2</c:v>
                </c:pt>
                <c:pt idx="2629">
                  <c:v>1.2878797267115161E-2</c:v>
                </c:pt>
                <c:pt idx="2630">
                  <c:v>1.2870051605640143E-2</c:v>
                </c:pt>
                <c:pt idx="2631">
                  <c:v>1.2861339708596375E-2</c:v>
                </c:pt>
                <c:pt idx="2632">
                  <c:v>1.2852661653042219E-2</c:v>
                </c:pt>
                <c:pt idx="2633">
                  <c:v>1.2844017515556416E-2</c:v>
                </c:pt>
                <c:pt idx="2634">
                  <c:v>1.2835407372957519E-2</c:v>
                </c:pt>
                <c:pt idx="2635">
                  <c:v>1.2826831301744335E-2</c:v>
                </c:pt>
                <c:pt idx="2636">
                  <c:v>1.2818289378735415E-2</c:v>
                </c:pt>
                <c:pt idx="2637">
                  <c:v>1.2809781680589438E-2</c:v>
                </c:pt>
                <c:pt idx="2638">
                  <c:v>1.2801308283965085E-2</c:v>
                </c:pt>
                <c:pt idx="2639">
                  <c:v>1.279286926560097E-2</c:v>
                </c:pt>
                <c:pt idx="2640">
                  <c:v>1.2784464702155773E-2</c:v>
                </c:pt>
                <c:pt idx="2641">
                  <c:v>1.2776094670448046E-2</c:v>
                </c:pt>
                <c:pt idx="2642">
                  <c:v>1.2767759247136468E-2</c:v>
                </c:pt>
                <c:pt idx="2643">
                  <c:v>1.2759458508719845E-2</c:v>
                </c:pt>
                <c:pt idx="2644">
                  <c:v>1.2751192532176603E-2</c:v>
                </c:pt>
                <c:pt idx="2645">
                  <c:v>1.2742961394085484E-2</c:v>
                </c:pt>
                <c:pt idx="2646">
                  <c:v>1.2734765171025231E-2</c:v>
                </c:pt>
                <c:pt idx="2647">
                  <c:v>1.2726603939814396E-2</c:v>
                </c:pt>
                <c:pt idx="2648">
                  <c:v>1.2718477777111659E-2</c:v>
                </c:pt>
                <c:pt idx="2649">
                  <c:v>1.271038675973557E-2</c:v>
                </c:pt>
                <c:pt idx="2650">
                  <c:v>1.2702330964264874E-2</c:v>
                </c:pt>
                <c:pt idx="2651">
                  <c:v>1.2694310467278314E-2</c:v>
                </c:pt>
                <c:pt idx="2652">
                  <c:v>1.2686325345754312E-2</c:v>
                </c:pt>
                <c:pt idx="2653">
                  <c:v>1.2678375676271614E-2</c:v>
                </c:pt>
                <c:pt idx="2654">
                  <c:v>1.2670461535408961E-2</c:v>
                </c:pt>
                <c:pt idx="2655">
                  <c:v>1.2662582999984906E-2</c:v>
                </c:pt>
                <c:pt idx="2656">
                  <c:v>1.2654740146658128E-2</c:v>
                </c:pt>
                <c:pt idx="2657">
                  <c:v>1.2646933052167242E-2</c:v>
                </c:pt>
                <c:pt idx="2658">
                  <c:v>1.2639161793011056E-2</c:v>
                </c:pt>
                <c:pt idx="2659">
                  <c:v>1.2631426446247929E-2</c:v>
                </c:pt>
                <c:pt idx="2660">
                  <c:v>1.2623727088296732E-2</c:v>
                </c:pt>
                <c:pt idx="2661">
                  <c:v>1.2613232734324242E-2</c:v>
                </c:pt>
                <c:pt idx="2662">
                  <c:v>1.260562056457637E-2</c:v>
                </c:pt>
                <c:pt idx="2663">
                  <c:v>1.2599764257057444E-2</c:v>
                </c:pt>
                <c:pt idx="2664">
                  <c:v>1.2592214813107461E-2</c:v>
                </c:pt>
                <c:pt idx="2665">
                  <c:v>1.2584701752373917E-2</c:v>
                </c:pt>
                <c:pt idx="2666">
                  <c:v>1.2577225151595428E-2</c:v>
                </c:pt>
                <c:pt idx="2667">
                  <c:v>1.2569785087590546E-2</c:v>
                </c:pt>
                <c:pt idx="2668">
                  <c:v>1.256238163701795E-2</c:v>
                </c:pt>
                <c:pt idx="2669">
                  <c:v>1.2555014876616255E-2</c:v>
                </c:pt>
                <c:pt idx="2670">
                  <c:v>1.2547684882884269E-2</c:v>
                </c:pt>
                <c:pt idx="2671">
                  <c:v>1.2540391732880352E-2</c:v>
                </c:pt>
                <c:pt idx="2672">
                  <c:v>1.2533135502863502E-2</c:v>
                </c:pt>
                <c:pt idx="2673">
                  <c:v>1.2525916269972015E-2</c:v>
                </c:pt>
                <c:pt idx="2674">
                  <c:v>1.2517560049056797E-2</c:v>
                </c:pt>
                <c:pt idx="2675">
                  <c:v>1.2507522948226324E-2</c:v>
                </c:pt>
                <c:pt idx="2676">
                  <c:v>1.2500436473139587E-2</c:v>
                </c:pt>
                <c:pt idx="2677">
                  <c:v>1.2493387345537954E-2</c:v>
                </c:pt>
                <c:pt idx="2678">
                  <c:v>1.2486375642080105E-2</c:v>
                </c:pt>
                <c:pt idx="2679">
                  <c:v>1.2478408190741419E-2</c:v>
                </c:pt>
                <c:pt idx="2680">
                  <c:v>1.2472464814710094E-2</c:v>
                </c:pt>
                <c:pt idx="2681">
                  <c:v>1.2465565844115289E-2</c:v>
                </c:pt>
                <c:pt idx="2682">
                  <c:v>1.2458704604698667E-2</c:v>
                </c:pt>
                <c:pt idx="2683">
                  <c:v>1.245188117263929E-2</c:v>
                </c:pt>
                <c:pt idx="2684">
                  <c:v>1.2445095625155389E-2</c:v>
                </c:pt>
                <c:pt idx="2685">
                  <c:v>1.2438348038905644E-2</c:v>
                </c:pt>
                <c:pt idx="2686">
                  <c:v>1.2431638490149055E-2</c:v>
                </c:pt>
                <c:pt idx="2687">
                  <c:v>1.2424967056103853E-2</c:v>
                </c:pt>
                <c:pt idx="2688">
                  <c:v>1.2418333813108973E-2</c:v>
                </c:pt>
                <c:pt idx="2689">
                  <c:v>1.2411738838142838E-2</c:v>
                </c:pt>
                <c:pt idx="2690">
                  <c:v>1.2405182207624321E-2</c:v>
                </c:pt>
                <c:pt idx="2691">
                  <c:v>1.2398663998451909E-2</c:v>
                </c:pt>
                <c:pt idx="2692">
                  <c:v>1.2392184287124408E-2</c:v>
                </c:pt>
                <c:pt idx="2693">
                  <c:v>1.2385743150620243E-2</c:v>
                </c:pt>
                <c:pt idx="2694">
                  <c:v>1.2379340665358285E-2</c:v>
                </c:pt>
                <c:pt idx="2695">
                  <c:v>1.2372976908157085E-2</c:v>
                </c:pt>
                <c:pt idx="2696">
                  <c:v>1.2366651955755259E-2</c:v>
                </c:pt>
                <c:pt idx="2697">
                  <c:v>1.2360365884891422E-2</c:v>
                </c:pt>
                <c:pt idx="2698">
                  <c:v>1.2354118771984446E-2</c:v>
                </c:pt>
                <c:pt idx="2699">
                  <c:v>1.2347910694172626E-2</c:v>
                </c:pt>
                <c:pt idx="2700">
                  <c:v>1.2341741727714961E-2</c:v>
                </c:pt>
                <c:pt idx="2701">
                  <c:v>1.2335611949430003E-2</c:v>
                </c:pt>
                <c:pt idx="2702">
                  <c:v>1.2329521436296176E-2</c:v>
                </c:pt>
                <c:pt idx="2703">
                  <c:v>1.232347026473235E-2</c:v>
                </c:pt>
                <c:pt idx="2704">
                  <c:v>1.231745851131727E-2</c:v>
                </c:pt>
                <c:pt idx="2705">
                  <c:v>1.231148625318923E-2</c:v>
                </c:pt>
                <c:pt idx="2706">
                  <c:v>1.230555356660723E-2</c:v>
                </c:pt>
                <c:pt idx="2707">
                  <c:v>1.229966052862963E-2</c:v>
                </c:pt>
                <c:pt idx="2708">
                  <c:v>1.2293807215515429E-2</c:v>
                </c:pt>
                <c:pt idx="2709">
                  <c:v>1.2287993704402922E-2</c:v>
                </c:pt>
                <c:pt idx="2710">
                  <c:v>1.2282220071790917E-2</c:v>
                </c:pt>
                <c:pt idx="2711">
                  <c:v>1.2276486394338093E-2</c:v>
                </c:pt>
                <c:pt idx="2712">
                  <c:v>1.2270792748783066E-2</c:v>
                </c:pt>
                <c:pt idx="2713">
                  <c:v>1.2263338796087986E-2</c:v>
                </c:pt>
                <c:pt idx="2714">
                  <c:v>1.2258727237712819E-2</c:v>
                </c:pt>
                <c:pt idx="2715">
                  <c:v>1.2253952770571175E-2</c:v>
                </c:pt>
                <c:pt idx="2716">
                  <c:v>1.2248420019673745E-2</c:v>
                </c:pt>
                <c:pt idx="2717">
                  <c:v>1.224292768412738E-2</c:v>
                </c:pt>
                <c:pt idx="2718">
                  <c:v>1.2237475840670697E-2</c:v>
                </c:pt>
                <c:pt idx="2719">
                  <c:v>1.2232064565962375E-2</c:v>
                </c:pt>
                <c:pt idx="2720">
                  <c:v>1.2226693936820965E-2</c:v>
                </c:pt>
                <c:pt idx="2721">
                  <c:v>1.2221364029905146E-2</c:v>
                </c:pt>
                <c:pt idx="2722">
                  <c:v>1.2216074921793663E-2</c:v>
                </c:pt>
                <c:pt idx="2723">
                  <c:v>1.2210826689145193E-2</c:v>
                </c:pt>
                <c:pt idx="2724">
                  <c:v>1.2205619408938162E-2</c:v>
                </c:pt>
                <c:pt idx="2725">
                  <c:v>1.220045315759144E-2</c:v>
                </c:pt>
                <c:pt idx="2726">
                  <c:v>1.2195328011843642E-2</c:v>
                </c:pt>
                <c:pt idx="2727">
                  <c:v>1.2190244048593257E-2</c:v>
                </c:pt>
                <c:pt idx="2728">
                  <c:v>1.2185201344339092E-2</c:v>
                </c:pt>
                <c:pt idx="2729">
                  <c:v>1.2178778616469543E-2</c:v>
                </c:pt>
                <c:pt idx="2730">
                  <c:v>1.2175240019853817E-2</c:v>
                </c:pt>
                <c:pt idx="2731">
                  <c:v>1.2170321553020003E-2</c:v>
                </c:pt>
                <c:pt idx="2732">
                  <c:v>1.2165444651976998E-2</c:v>
                </c:pt>
                <c:pt idx="2733">
                  <c:v>1.2160609393463417E-2</c:v>
                </c:pt>
                <c:pt idx="2734">
                  <c:v>1.2155815854297813E-2</c:v>
                </c:pt>
                <c:pt idx="2735">
                  <c:v>1.2151064111058929E-2</c:v>
                </c:pt>
                <c:pt idx="2736">
                  <c:v>1.2146354240325508E-2</c:v>
                </c:pt>
                <c:pt idx="2737">
                  <c:v>1.2141686318996037E-2</c:v>
                </c:pt>
                <c:pt idx="2738">
                  <c:v>1.213706042364926E-2</c:v>
                </c:pt>
                <c:pt idx="2739">
                  <c:v>1.2132476631183664E-2</c:v>
                </c:pt>
                <c:pt idx="2740">
                  <c:v>1.2127935018098057E-2</c:v>
                </c:pt>
                <c:pt idx="2741">
                  <c:v>1.2123435660971182E-2</c:v>
                </c:pt>
                <c:pt idx="2742">
                  <c:v>1.2118978636781463E-2</c:v>
                </c:pt>
                <c:pt idx="2743">
                  <c:v>1.2114564022187579E-2</c:v>
                </c:pt>
                <c:pt idx="2744">
                  <c:v>1.2110191893688338E-2</c:v>
                </c:pt>
                <c:pt idx="2745">
                  <c:v>1.210586232810229E-2</c:v>
                </c:pt>
                <c:pt idx="2746">
                  <c:v>1.2101575402247988E-2</c:v>
                </c:pt>
                <c:pt idx="2747">
                  <c:v>1.2097331192544303E-2</c:v>
                </c:pt>
                <c:pt idx="2748">
                  <c:v>1.2093129775889722E-2</c:v>
                </c:pt>
                <c:pt idx="2749">
                  <c:v>1.208897122902286E-2</c:v>
                </c:pt>
                <c:pt idx="2750">
                  <c:v>1.2084855628442526E-2</c:v>
                </c:pt>
                <c:pt idx="2751">
                  <c:v>1.2080783051047206E-2</c:v>
                </c:pt>
                <c:pt idx="2752">
                  <c:v>1.2076753573335708E-2</c:v>
                </c:pt>
                <c:pt idx="2753">
                  <c:v>1.2072767272206519E-2</c:v>
                </c:pt>
                <c:pt idx="2754">
                  <c:v>1.206882422431832E-2</c:v>
                </c:pt>
                <c:pt idx="2755">
                  <c:v>1.2064924506169916E-2</c:v>
                </c:pt>
                <c:pt idx="2756">
                  <c:v>1.2061068194659796E-2</c:v>
                </c:pt>
                <c:pt idx="2757">
                  <c:v>1.2057255366526576E-2</c:v>
                </c:pt>
                <c:pt idx="2758">
                  <c:v>1.2053486098348998E-2</c:v>
                </c:pt>
                <c:pt idx="2759">
                  <c:v>1.204976046662587E-2</c:v>
                </c:pt>
                <c:pt idx="2760">
                  <c:v>1.2046078548415551E-2</c:v>
                </c:pt>
                <c:pt idx="2761">
                  <c:v>1.2042440420456657E-2</c:v>
                </c:pt>
                <c:pt idx="2762">
                  <c:v>1.2038846159008187E-2</c:v>
                </c:pt>
                <c:pt idx="2763">
                  <c:v>1.2035295841208438E-2</c:v>
                </c:pt>
                <c:pt idx="2764">
                  <c:v>1.2031789543396343E-2</c:v>
                </c:pt>
                <c:pt idx="2765">
                  <c:v>1.2028327342550327E-2</c:v>
                </c:pt>
                <c:pt idx="2766">
                  <c:v>1.2024909315249133E-2</c:v>
                </c:pt>
                <c:pt idx="2767">
                  <c:v>1.2021535538311312E-2</c:v>
                </c:pt>
                <c:pt idx="2768">
                  <c:v>1.2018206088235672E-2</c:v>
                </c:pt>
                <c:pt idx="2769">
                  <c:v>1.2014921041760829E-2</c:v>
                </c:pt>
                <c:pt idx="2770">
                  <c:v>1.2011680475625397E-2</c:v>
                </c:pt>
                <c:pt idx="2771">
                  <c:v>1.2008484466567992E-2</c:v>
                </c:pt>
                <c:pt idx="2772">
                  <c:v>1.200533309132723E-2</c:v>
                </c:pt>
                <c:pt idx="2773">
                  <c:v>1.2002226426401919E-2</c:v>
                </c:pt>
                <c:pt idx="2774">
                  <c:v>1.1999164548690544E-2</c:v>
                </c:pt>
                <c:pt idx="2775">
                  <c:v>1.1996147534851787E-2</c:v>
                </c:pt>
                <c:pt idx="2776">
                  <c:v>1.1993175461544325E-2</c:v>
                </c:pt>
                <c:pt idx="2777">
                  <c:v>1.199024840542684E-2</c:v>
                </c:pt>
                <c:pt idx="2778">
                  <c:v>1.1987366443237946E-2</c:v>
                </c:pt>
                <c:pt idx="2779">
                  <c:v>1.1984529651636322E-2</c:v>
                </c:pt>
                <c:pt idx="2780">
                  <c:v>1.1980948844865225E-2</c:v>
                </c:pt>
                <c:pt idx="2781">
                  <c:v>1.1978991887229284E-2</c:v>
                </c:pt>
                <c:pt idx="2782">
                  <c:v>1.1976291067741229E-2</c:v>
                </c:pt>
                <c:pt idx="2783">
                  <c:v>1.1973635725714971E-2</c:v>
                </c:pt>
                <c:pt idx="2784">
                  <c:v>1.1971025937649316E-2</c:v>
                </c:pt>
                <c:pt idx="2785">
                  <c:v>1.1968461780602624E-2</c:v>
                </c:pt>
                <c:pt idx="2786">
                  <c:v>1.1965943330913831E-2</c:v>
                </c:pt>
                <c:pt idx="2787">
                  <c:v>1.196347066556136E-2</c:v>
                </c:pt>
                <c:pt idx="2788">
                  <c:v>1.1961043860964082E-2</c:v>
                </c:pt>
                <c:pt idx="2789">
                  <c:v>1.1958662994180358E-2</c:v>
                </c:pt>
                <c:pt idx="2790">
                  <c:v>1.1956328141549122E-2</c:v>
                </c:pt>
                <c:pt idx="2791">
                  <c:v>1.1954039379968862E-2</c:v>
                </c:pt>
                <c:pt idx="2792">
                  <c:v>1.1951796786018321E-2</c:v>
                </c:pt>
                <c:pt idx="2793">
                  <c:v>1.194960043651605E-2</c:v>
                </c:pt>
                <c:pt idx="2794">
                  <c:v>1.194745040812073E-2</c:v>
                </c:pt>
                <c:pt idx="2795">
                  <c:v>1.1945346777491039E-2</c:v>
                </c:pt>
                <c:pt idx="2796">
                  <c:v>1.194328962144553E-2</c:v>
                </c:pt>
                <c:pt idx="2797">
                  <c:v>1.1941279016483008E-2</c:v>
                </c:pt>
                <c:pt idx="2798">
                  <c:v>1.1939315039422027E-2</c:v>
                </c:pt>
                <c:pt idx="2799">
                  <c:v>1.1937397767001201E-2</c:v>
                </c:pt>
                <c:pt idx="2800">
                  <c:v>1.1935527275799274E-2</c:v>
                </c:pt>
                <c:pt idx="2801">
                  <c:v>1.1933703642634796E-2</c:v>
                </c:pt>
                <c:pt idx="2802">
                  <c:v>1.1931926944086513E-2</c:v>
                </c:pt>
                <c:pt idx="2803">
                  <c:v>1.1930197256972974E-2</c:v>
                </c:pt>
                <c:pt idx="2804">
                  <c:v>1.192851465795286E-2</c:v>
                </c:pt>
                <c:pt idx="2805">
                  <c:v>1.192687922368485E-2</c:v>
                </c:pt>
                <c:pt idx="2806">
                  <c:v>1.1925291030827623E-2</c:v>
                </c:pt>
                <c:pt idx="2807">
                  <c:v>1.1923750156279667E-2</c:v>
                </c:pt>
                <c:pt idx="2808">
                  <c:v>1.1922256676459853E-2</c:v>
                </c:pt>
                <c:pt idx="2809">
                  <c:v>1.1920810668266668E-2</c:v>
                </c:pt>
                <c:pt idx="2810">
                  <c:v>1.1919412208278857E-2</c:v>
                </c:pt>
                <c:pt idx="2811">
                  <c:v>1.191806137331497E-2</c:v>
                </c:pt>
                <c:pt idx="2812">
                  <c:v>1.1916758240033687E-2</c:v>
                </c:pt>
                <c:pt idx="2813">
                  <c:v>1.1915502885013751E-2</c:v>
                </c:pt>
                <c:pt idx="2814">
                  <c:v>1.1914295385233586E-2</c:v>
                </c:pt>
                <c:pt idx="2815">
                  <c:v>1.1913135817112064E-2</c:v>
                </c:pt>
                <c:pt idx="2816">
                  <c:v>1.1912024257467735E-2</c:v>
                </c:pt>
                <c:pt idx="2817">
                  <c:v>1.1910812787743197E-2</c:v>
                </c:pt>
                <c:pt idx="2818">
                  <c:v>1.1909945470165439E-2</c:v>
                </c:pt>
                <c:pt idx="2819">
                  <c:v>1.190897839606464E-2</c:v>
                </c:pt>
                <c:pt idx="2820">
                  <c:v>1.1908059637155688E-2</c:v>
                </c:pt>
                <c:pt idx="2821">
                  <c:v>1.1907189270257135E-2</c:v>
                </c:pt>
                <c:pt idx="2822">
                  <c:v>1.190636737202766E-2</c:v>
                </c:pt>
                <c:pt idx="2823">
                  <c:v>1.1905594019046006E-2</c:v>
                </c:pt>
                <c:pt idx="2824">
                  <c:v>1.190486928805079E-2</c:v>
                </c:pt>
                <c:pt idx="2825">
                  <c:v>1.1904193256020434E-2</c:v>
                </c:pt>
                <c:pt idx="2826">
                  <c:v>1.1903565999293875E-2</c:v>
                </c:pt>
                <c:pt idx="2827">
                  <c:v>1.1902987594689662E-2</c:v>
                </c:pt>
                <c:pt idx="2828">
                  <c:v>1.1902458118946413E-2</c:v>
                </c:pt>
                <c:pt idx="2829">
                  <c:v>1.1901977648802742E-2</c:v>
                </c:pt>
                <c:pt idx="2830">
                  <c:v>1.1901432032930259E-2</c:v>
                </c:pt>
                <c:pt idx="2831">
                  <c:v>1.190116403178898E-2</c:v>
                </c:pt>
                <c:pt idx="2832">
                  <c:v>1.190083103839612E-2</c:v>
                </c:pt>
                <c:pt idx="2833">
                  <c:v>1.1900547357317492E-2</c:v>
                </c:pt>
                <c:pt idx="2834">
                  <c:v>1.1900313065291712E-2</c:v>
                </c:pt>
                <c:pt idx="2835">
                  <c:v>1.1900105877744593E-2</c:v>
                </c:pt>
                <c:pt idx="2836">
                  <c:v>1.1899992955033412E-2</c:v>
                </c:pt>
                <c:pt idx="2837">
                  <c:v>1.1899907290358058E-2</c:v>
                </c:pt>
                <c:pt idx="2838">
                  <c:v>1.1899871321290334E-2</c:v>
                </c:pt>
                <c:pt idx="2839">
                  <c:v>1.1899885124888598E-2</c:v>
                </c:pt>
                <c:pt idx="2840">
                  <c:v>1.1899948777731595E-2</c:v>
                </c:pt>
                <c:pt idx="2841">
                  <c:v>1.1900062356478003E-2</c:v>
                </c:pt>
                <c:pt idx="2842">
                  <c:v>1.1900225937786502E-2</c:v>
                </c:pt>
                <c:pt idx="2843">
                  <c:v>1.1900439598475643E-2</c:v>
                </c:pt>
                <c:pt idx="2844">
                  <c:v>1.1900703415204106E-2</c:v>
                </c:pt>
                <c:pt idx="2845">
                  <c:v>1.1901017464470698E-2</c:v>
                </c:pt>
                <c:pt idx="2846">
                  <c:v>1.1901381823253843E-2</c:v>
                </c:pt>
                <c:pt idx="2847">
                  <c:v>1.1901796568292156E-2</c:v>
                </c:pt>
                <c:pt idx="2848">
                  <c:v>1.1902261776004508E-2</c:v>
                </c:pt>
                <c:pt idx="2849">
                  <c:v>1.1902777523209451E-2</c:v>
                </c:pt>
                <c:pt idx="2850">
                  <c:v>1.1903343886725537E-2</c:v>
                </c:pt>
                <c:pt idx="2851">
                  <c:v>1.1903960943051572E-2</c:v>
                </c:pt>
                <c:pt idx="2852">
                  <c:v>1.1904628769006109E-2</c:v>
                </c:pt>
                <c:pt idx="2853">
                  <c:v>1.1905347441247827E-2</c:v>
                </c:pt>
                <c:pt idx="2854">
                  <c:v>1.1906117036595276E-2</c:v>
                </c:pt>
                <c:pt idx="2855">
                  <c:v>1.1906937631547265E-2</c:v>
                </c:pt>
                <c:pt idx="2856">
                  <c:v>1.1907809303002281E-2</c:v>
                </c:pt>
                <c:pt idx="2857">
                  <c:v>1.1908732127459132E-2</c:v>
                </c:pt>
                <c:pt idx="2858">
                  <c:v>1.1909706181736368E-2</c:v>
                </c:pt>
                <c:pt idx="2859">
                  <c:v>1.1910731542652542E-2</c:v>
                </c:pt>
                <c:pt idx="2860">
                  <c:v>1.1911808286626524E-2</c:v>
                </c:pt>
                <c:pt idx="2861">
                  <c:v>1.1912936490476866E-2</c:v>
                </c:pt>
                <c:pt idx="2862">
                  <c:v>1.191411623102212E-2</c:v>
                </c:pt>
                <c:pt idx="2863">
                  <c:v>1.191534758484103E-2</c:v>
                </c:pt>
                <c:pt idx="2864">
                  <c:v>1.1916630628592273E-2</c:v>
                </c:pt>
                <c:pt idx="2865">
                  <c:v>1.1917965439174338E-2</c:v>
                </c:pt>
                <c:pt idx="2866">
                  <c:v>1.1919352093086033E-2</c:v>
                </c:pt>
                <c:pt idx="2867">
                  <c:v>1.1920790667065972E-2</c:v>
                </c:pt>
                <c:pt idx="2868">
                  <c:v>1.1922281237852772E-2</c:v>
                </c:pt>
                <c:pt idx="2869">
                  <c:v>1.1924274212917751E-2</c:v>
                </c:pt>
                <c:pt idx="2870">
                  <c:v>1.1925883921524161E-2</c:v>
                </c:pt>
                <c:pt idx="2871">
                  <c:v>1.1927305254735288E-2</c:v>
                </c:pt>
                <c:pt idx="2872">
                  <c:v>1.1929012057834143E-2</c:v>
                </c:pt>
                <c:pt idx="2873">
                  <c:v>1.193077125230424E-2</c:v>
                </c:pt>
                <c:pt idx="2874">
                  <c:v>1.1932582914724321E-2</c:v>
                </c:pt>
                <c:pt idx="2875">
                  <c:v>1.1934447121833003E-2</c:v>
                </c:pt>
                <c:pt idx="2876">
                  <c:v>1.1936363950209028E-2</c:v>
                </c:pt>
                <c:pt idx="2877">
                  <c:v>1.1938333476670948E-2</c:v>
                </c:pt>
                <c:pt idx="2878">
                  <c:v>1.1940355777797507E-2</c:v>
                </c:pt>
                <c:pt idx="2879">
                  <c:v>1.1942430930407255E-2</c:v>
                </c:pt>
                <c:pt idx="2880">
                  <c:v>1.1944559011158873E-2</c:v>
                </c:pt>
                <c:pt idx="2881">
                  <c:v>1.1946740096870911E-2</c:v>
                </c:pt>
                <c:pt idx="2882">
                  <c:v>1.1948974264042178E-2</c:v>
                </c:pt>
                <c:pt idx="2883">
                  <c:v>1.1951261589491224E-2</c:v>
                </c:pt>
                <c:pt idx="2884">
                  <c:v>1.195360214987673E-2</c:v>
                </c:pt>
                <c:pt idx="2885">
                  <c:v>1.195668978802189E-2</c:v>
                </c:pt>
                <c:pt idx="2886">
                  <c:v>1.1958443282251707E-2</c:v>
                </c:pt>
                <c:pt idx="2887">
                  <c:v>1.1961305623175988E-2</c:v>
                </c:pt>
                <c:pt idx="2888">
                  <c:v>1.1963498274916162E-2</c:v>
                </c:pt>
                <c:pt idx="2889">
                  <c:v>1.1966106160423706E-2</c:v>
                </c:pt>
                <c:pt idx="2890">
                  <c:v>1.1968767741299402E-2</c:v>
                </c:pt>
                <c:pt idx="2891">
                  <c:v>1.1971483093882185E-2</c:v>
                </c:pt>
                <c:pt idx="2892">
                  <c:v>1.1974252295070542E-2</c:v>
                </c:pt>
                <c:pt idx="2893">
                  <c:v>1.1977075421443217E-2</c:v>
                </c:pt>
                <c:pt idx="2894">
                  <c:v>1.1979952549818762E-2</c:v>
                </c:pt>
                <c:pt idx="2895">
                  <c:v>1.1982883756855855E-2</c:v>
                </c:pt>
                <c:pt idx="2896">
                  <c:v>1.1985869119213177E-2</c:v>
                </c:pt>
                <c:pt idx="2897">
                  <c:v>1.1988908713549407E-2</c:v>
                </c:pt>
                <c:pt idx="2898">
                  <c:v>1.1992002616763031E-2</c:v>
                </c:pt>
                <c:pt idx="2899">
                  <c:v>1.1995150905352858E-2</c:v>
                </c:pt>
                <c:pt idx="2900">
                  <c:v>1.1998353656137439E-2</c:v>
                </c:pt>
                <c:pt idx="2901">
                  <c:v>1.2001610945695518E-2</c:v>
                </c:pt>
                <c:pt idx="2902">
                  <c:v>1.2004922850845645E-2</c:v>
                </c:pt>
                <c:pt idx="2903">
                  <c:v>1.2008289448246501E-2</c:v>
                </c:pt>
                <c:pt idx="2904">
                  <c:v>1.2011710814556764E-2</c:v>
                </c:pt>
                <c:pt idx="2905">
                  <c:v>1.2015187026594987E-2</c:v>
                </c:pt>
                <c:pt idx="2906">
                  <c:v>1.2018718160939912E-2</c:v>
                </c:pt>
                <c:pt idx="2907">
                  <c:v>1.2022304294330155E-2</c:v>
                </c:pt>
                <c:pt idx="2908">
                  <c:v>1.2025945503504332E-2</c:v>
                </c:pt>
                <c:pt idx="2909">
                  <c:v>1.2029641865121121E-2</c:v>
                </c:pt>
                <c:pt idx="2910">
                  <c:v>1.2033393455919139E-2</c:v>
                </c:pt>
                <c:pt idx="2911">
                  <c:v>1.2037200352557065E-2</c:v>
                </c:pt>
                <c:pt idx="2912">
                  <c:v>1.2041062631693578E-2</c:v>
                </c:pt>
                <c:pt idx="2913">
                  <c:v>1.2044980370147229E-2</c:v>
                </c:pt>
                <c:pt idx="2914">
                  <c:v>1.2048953644496763E-2</c:v>
                </c:pt>
                <c:pt idx="2915">
                  <c:v>1.205298253156073E-2</c:v>
                </c:pt>
                <c:pt idx="2916">
                  <c:v>1.2057067107917874E-2</c:v>
                </c:pt>
                <c:pt idx="2917">
                  <c:v>1.2061207450386746E-2</c:v>
                </c:pt>
                <c:pt idx="2918">
                  <c:v>1.2065403635626026E-2</c:v>
                </c:pt>
                <c:pt idx="2919">
                  <c:v>1.2069655740214458E-2</c:v>
                </c:pt>
                <c:pt idx="2920">
                  <c:v>1.2073963841050528E-2</c:v>
                </c:pt>
                <c:pt idx="2921">
                  <c:v>1.2079585231363765E-2</c:v>
                </c:pt>
                <c:pt idx="2922">
                  <c:v>1.2084021611427076E-2</c:v>
                </c:pt>
                <c:pt idx="2923">
                  <c:v>1.2087868988963635E-2</c:v>
                </c:pt>
                <c:pt idx="2924">
                  <c:v>1.2092409890938072E-2</c:v>
                </c:pt>
                <c:pt idx="2925">
                  <c:v>1.2097007183644592E-2</c:v>
                </c:pt>
                <c:pt idx="2926">
                  <c:v>1.2101660943582004E-2</c:v>
                </c:pt>
                <c:pt idx="2927">
                  <c:v>1.2106371247648795E-2</c:v>
                </c:pt>
                <c:pt idx="2928">
                  <c:v>1.2111138172343772E-2</c:v>
                </c:pt>
                <c:pt idx="2929">
                  <c:v>1.2115961794485486E-2</c:v>
                </c:pt>
                <c:pt idx="2930">
                  <c:v>1.2120842190732617E-2</c:v>
                </c:pt>
                <c:pt idx="2931">
                  <c:v>1.212577943782378E-2</c:v>
                </c:pt>
                <c:pt idx="2932">
                  <c:v>1.2130773612417656E-2</c:v>
                </c:pt>
                <c:pt idx="2933">
                  <c:v>1.2135824791332794E-2</c:v>
                </c:pt>
                <c:pt idx="2934">
                  <c:v>1.214093305114794E-2</c:v>
                </c:pt>
                <c:pt idx="2935">
                  <c:v>1.2146098468521771E-2</c:v>
                </c:pt>
                <c:pt idx="2936">
                  <c:v>1.2153987638052755E-2</c:v>
                </c:pt>
                <c:pt idx="2937">
                  <c:v>1.2156601083139762E-2</c:v>
                </c:pt>
                <c:pt idx="2938">
                  <c:v>1.2161938433621344E-2</c:v>
                </c:pt>
                <c:pt idx="2939">
                  <c:v>1.2167926570008092E-2</c:v>
                </c:pt>
                <c:pt idx="2940">
                  <c:v>1.2173569214359858E-2</c:v>
                </c:pt>
                <c:pt idx="2941">
                  <c:v>1.2179087425767676E-2</c:v>
                </c:pt>
                <c:pt idx="2942">
                  <c:v>1.218466334261592E-2</c:v>
                </c:pt>
                <c:pt idx="2943">
                  <c:v>1.2190297041643205E-2</c:v>
                </c:pt>
                <c:pt idx="2944">
                  <c:v>1.2195988599508212E-2</c:v>
                </c:pt>
                <c:pt idx="2945">
                  <c:v>1.2201738093189363E-2</c:v>
                </c:pt>
                <c:pt idx="2946">
                  <c:v>1.2207545598945657E-2</c:v>
                </c:pt>
                <c:pt idx="2947">
                  <c:v>1.2213411193755519E-2</c:v>
                </c:pt>
                <c:pt idx="2948">
                  <c:v>1.2219334954357564E-2</c:v>
                </c:pt>
                <c:pt idx="2949">
                  <c:v>1.2225316957330534E-2</c:v>
                </c:pt>
                <c:pt idx="2950">
                  <c:v>1.2231357279492983E-2</c:v>
                </c:pt>
                <c:pt idx="2951">
                  <c:v>1.223745599726378E-2</c:v>
                </c:pt>
                <c:pt idx="2952">
                  <c:v>1.2243613187861158E-2</c:v>
                </c:pt>
                <c:pt idx="2953">
                  <c:v>1.2249828927464179E-2</c:v>
                </c:pt>
                <c:pt idx="2954">
                  <c:v>1.2256103292971332E-2</c:v>
                </c:pt>
                <c:pt idx="2955">
                  <c:v>1.2262436361201168E-2</c:v>
                </c:pt>
                <c:pt idx="2956">
                  <c:v>1.2268828208812366E-2</c:v>
                </c:pt>
                <c:pt idx="2957">
                  <c:v>1.2275278912303733E-2</c:v>
                </c:pt>
                <c:pt idx="2958">
                  <c:v>1.2281788548573758E-2</c:v>
                </c:pt>
                <c:pt idx="2959">
                  <c:v>1.2288357194281119E-2</c:v>
                </c:pt>
                <c:pt idx="2960">
                  <c:v>1.2294984926164432E-2</c:v>
                </c:pt>
                <c:pt idx="2961">
                  <c:v>1.230167182080244E-2</c:v>
                </c:pt>
                <c:pt idx="2962">
                  <c:v>1.2308417955013695E-2</c:v>
                </c:pt>
                <c:pt idx="2963">
                  <c:v>1.2315223405536813E-2</c:v>
                </c:pt>
                <c:pt idx="2964">
                  <c:v>1.23220882488706E-2</c:v>
                </c:pt>
                <c:pt idx="2965">
                  <c:v>1.2329012561913544E-2</c:v>
                </c:pt>
                <c:pt idx="2966">
                  <c:v>1.2335996421324325E-2</c:v>
                </c:pt>
                <c:pt idx="2967">
                  <c:v>1.2343039903761621E-2</c:v>
                </c:pt>
                <c:pt idx="2968">
                  <c:v>1.2350143086043985E-2</c:v>
                </c:pt>
                <c:pt idx="2969">
                  <c:v>1.2357306044590288E-2</c:v>
                </c:pt>
                <c:pt idx="2970">
                  <c:v>1.236452885645889E-2</c:v>
                </c:pt>
                <c:pt idx="2971">
                  <c:v>1.2371811598148597E-2</c:v>
                </c:pt>
                <c:pt idx="2972">
                  <c:v>1.2379154346318089E-2</c:v>
                </c:pt>
                <c:pt idx="2973">
                  <c:v>1.2390814372942316E-2</c:v>
                </c:pt>
                <c:pt idx="2974">
                  <c:v>1.2398311775880799E-2</c:v>
                </c:pt>
                <c:pt idx="2975">
                  <c:v>1.2404131747452141E-2</c:v>
                </c:pt>
                <c:pt idx="2976">
                  <c:v>1.2411733059884966E-2</c:v>
                </c:pt>
                <c:pt idx="2977">
                  <c:v>1.2419394788816263E-2</c:v>
                </c:pt>
                <c:pt idx="2978">
                  <c:v>1.2427117010904709E-2</c:v>
                </c:pt>
                <c:pt idx="2979">
                  <c:v>1.2434899802915567E-2</c:v>
                </c:pt>
                <c:pt idx="2980">
                  <c:v>1.2442743241587451E-2</c:v>
                </c:pt>
                <c:pt idx="2981">
                  <c:v>1.245064740357904E-2</c:v>
                </c:pt>
                <c:pt idx="2982">
                  <c:v>1.2458612365628952E-2</c:v>
                </c:pt>
                <c:pt idx="2983">
                  <c:v>1.2466638204449154E-2</c:v>
                </c:pt>
                <c:pt idx="2984">
                  <c:v>1.2474724996778264E-2</c:v>
                </c:pt>
                <c:pt idx="2985">
                  <c:v>1.2482872819301605E-2</c:v>
                </c:pt>
                <c:pt idx="2986">
                  <c:v>1.2494184541127495E-2</c:v>
                </c:pt>
                <c:pt idx="2987">
                  <c:v>1.2501291460500497E-2</c:v>
                </c:pt>
                <c:pt idx="2988">
                  <c:v>1.2509639770463821E-2</c:v>
                </c:pt>
                <c:pt idx="2989">
                  <c:v>1.2518049434788736E-2</c:v>
                </c:pt>
                <c:pt idx="2990">
                  <c:v>1.2526520530213858E-2</c:v>
                </c:pt>
                <c:pt idx="2991">
                  <c:v>1.2536277102004334E-2</c:v>
                </c:pt>
                <c:pt idx="2992">
                  <c:v>1.2543647320839568E-2</c:v>
                </c:pt>
                <c:pt idx="2993">
                  <c:v>1.2552303169437451E-2</c:v>
                </c:pt>
                <c:pt idx="2994">
                  <c:v>1.2561020756090002E-2</c:v>
                </c:pt>
                <c:pt idx="2995">
                  <c:v>1.2569800157216093E-2</c:v>
                </c:pt>
                <c:pt idx="2996">
                  <c:v>1.2578641449634276E-2</c:v>
                </c:pt>
                <c:pt idx="2997">
                  <c:v>1.2587544710003229E-2</c:v>
                </c:pt>
                <c:pt idx="2998">
                  <c:v>1.2596510015061568E-2</c:v>
                </c:pt>
                <c:pt idx="2999">
                  <c:v>1.2605537441467973E-2</c:v>
                </c:pt>
                <c:pt idx="3000">
                  <c:v>1.2614627065961059E-2</c:v>
                </c:pt>
                <c:pt idx="3001">
                  <c:v>1.2623778965279442E-2</c:v>
                </c:pt>
                <c:pt idx="3002">
                  <c:v>1.2632993216001864E-2</c:v>
                </c:pt>
                <c:pt idx="3003">
                  <c:v>1.2642269894866942E-2</c:v>
                </c:pt>
                <c:pt idx="3004">
                  <c:v>1.2651609078773163E-2</c:v>
                </c:pt>
                <c:pt idx="3005">
                  <c:v>1.2661010844219334E-2</c:v>
                </c:pt>
                <c:pt idx="3006">
                  <c:v>1.2670475268024006E-2</c:v>
                </c:pt>
                <c:pt idx="3007">
                  <c:v>1.2680002426685988E-2</c:v>
                </c:pt>
                <c:pt idx="3008">
                  <c:v>1.2689592397183702E-2</c:v>
                </c:pt>
                <c:pt idx="3009">
                  <c:v>1.2699245256095892E-2</c:v>
                </c:pt>
                <c:pt idx="3010">
                  <c:v>1.2708961080081238E-2</c:v>
                </c:pt>
                <c:pt idx="3011">
                  <c:v>1.2718739945878355E-2</c:v>
                </c:pt>
                <c:pt idx="3012">
                  <c:v>1.2725794172760985E-2</c:v>
                </c:pt>
                <c:pt idx="3013">
                  <c:v>1.273208953067595E-2</c:v>
                </c:pt>
                <c:pt idx="3014">
                  <c:v>1.2738378805297046E-2</c:v>
                </c:pt>
                <c:pt idx="3015">
                  <c:v>1.2744661973442817E-2</c:v>
                </c:pt>
                <c:pt idx="3016">
                  <c:v>1.2750939012171614E-2</c:v>
                </c:pt>
                <c:pt idx="3017">
                  <c:v>1.2757209898062172E-2</c:v>
                </c:pt>
                <c:pt idx="3018">
                  <c:v>1.276347460801297E-2</c:v>
                </c:pt>
                <c:pt idx="3019">
                  <c:v>1.2769733119002424E-2</c:v>
                </c:pt>
                <c:pt idx="3020">
                  <c:v>1.2775985407769141E-2</c:v>
                </c:pt>
                <c:pt idx="3021">
                  <c:v>1.2782231451211601E-2</c:v>
                </c:pt>
                <c:pt idx="3022">
                  <c:v>1.278847122606841E-2</c:v>
                </c:pt>
                <c:pt idx="3023">
                  <c:v>1.2794704709397919E-2</c:v>
                </c:pt>
                <c:pt idx="3024">
                  <c:v>1.2800931877778865E-2</c:v>
                </c:pt>
                <c:pt idx="3025">
                  <c:v>1.2808040879646043E-2</c:v>
                </c:pt>
                <c:pt idx="3026">
                  <c:v>1.2814254438433537E-2</c:v>
                </c:pt>
                <c:pt idx="3027">
                  <c:v>1.2819575262774663E-2</c:v>
                </c:pt>
                <c:pt idx="3028">
                  <c:v>1.2825776940506017E-2</c:v>
                </c:pt>
                <c:pt idx="3029">
                  <c:v>1.2831972187541396E-2</c:v>
                </c:pt>
                <c:pt idx="3030">
                  <c:v>1.2838160981019087E-2</c:v>
                </c:pt>
                <c:pt idx="3031">
                  <c:v>1.284434329759776E-2</c:v>
                </c:pt>
                <c:pt idx="3032">
                  <c:v>1.2850519113936087E-2</c:v>
                </c:pt>
                <c:pt idx="3033">
                  <c:v>1.2856688407252292E-2</c:v>
                </c:pt>
                <c:pt idx="3034">
                  <c:v>1.2862851154205046E-2</c:v>
                </c:pt>
                <c:pt idx="3035">
                  <c:v>1.2869007331692828E-2</c:v>
                </c:pt>
                <c:pt idx="3036">
                  <c:v>1.2875156916454245E-2</c:v>
                </c:pt>
                <c:pt idx="3037">
                  <c:v>1.2881299885547648E-2</c:v>
                </c:pt>
                <c:pt idx="3038">
                  <c:v>1.2887436215631709E-2</c:v>
                </c:pt>
                <c:pt idx="3039">
                  <c:v>1.2893565883524971E-2</c:v>
                </c:pt>
                <c:pt idx="3040">
                  <c:v>1.2901437058676635E-2</c:v>
                </c:pt>
                <c:pt idx="3041">
                  <c:v>1.2905805140492888E-2</c:v>
                </c:pt>
                <c:pt idx="3042">
                  <c:v>1.2911914683204628E-2</c:v>
                </c:pt>
                <c:pt idx="3043">
                  <c:v>1.2918017471159615E-2</c:v>
                </c:pt>
                <c:pt idx="3044">
                  <c:v>1.2924113481336263E-2</c:v>
                </c:pt>
                <c:pt idx="3045">
                  <c:v>1.293020269047318E-2</c:v>
                </c:pt>
                <c:pt idx="3046">
                  <c:v>1.2936285075468845E-2</c:v>
                </c:pt>
                <c:pt idx="3047">
                  <c:v>1.2942360612981929E-2</c:v>
                </c:pt>
                <c:pt idx="3048">
                  <c:v>1.2948429280150719E-2</c:v>
                </c:pt>
                <c:pt idx="3049">
                  <c:v>1.2954491053553951E-2</c:v>
                </c:pt>
                <c:pt idx="3050">
                  <c:v>1.2960545910329913E-2</c:v>
                </c:pt>
                <c:pt idx="3051">
                  <c:v>1.2966593827057338E-2</c:v>
                </c:pt>
                <c:pt idx="3052">
                  <c:v>1.2972634780714642E-2</c:v>
                </c:pt>
                <c:pt idx="3053">
                  <c:v>1.2978668748200306E-2</c:v>
                </c:pt>
                <c:pt idx="3054">
                  <c:v>1.2984695706093063E-2</c:v>
                </c:pt>
                <c:pt idx="3055">
                  <c:v>1.2990715631611138E-2</c:v>
                </c:pt>
                <c:pt idx="3056">
                  <c:v>1.2996728501333266E-2</c:v>
                </c:pt>
                <c:pt idx="3057">
                  <c:v>1.3002734292237861E-2</c:v>
                </c:pt>
                <c:pt idx="3058">
                  <c:v>1.3008732981063531E-2</c:v>
                </c:pt>
                <c:pt idx="3059">
                  <c:v>1.3014724544788692E-2</c:v>
                </c:pt>
                <c:pt idx="3060">
                  <c:v>1.3020708960231886E-2</c:v>
                </c:pt>
                <c:pt idx="3061">
                  <c:v>1.3026686204051785E-2</c:v>
                </c:pt>
                <c:pt idx="3062">
                  <c:v>1.3032656253386676E-2</c:v>
                </c:pt>
                <c:pt idx="3063">
                  <c:v>1.3038619084815295E-2</c:v>
                </c:pt>
                <c:pt idx="3064">
                  <c:v>1.3044574675475928E-2</c:v>
                </c:pt>
                <c:pt idx="3065">
                  <c:v>1.3050523001867376E-2</c:v>
                </c:pt>
                <c:pt idx="3066">
                  <c:v>1.305646404120786E-2</c:v>
                </c:pt>
                <c:pt idx="3067">
                  <c:v>1.3062397770076117E-2</c:v>
                </c:pt>
                <c:pt idx="3068">
                  <c:v>1.306832416529069E-2</c:v>
                </c:pt>
                <c:pt idx="3069">
                  <c:v>1.307424320390993E-2</c:v>
                </c:pt>
                <c:pt idx="3070">
                  <c:v>1.3080154862672444E-2</c:v>
                </c:pt>
                <c:pt idx="3071">
                  <c:v>1.3086059118476712E-2</c:v>
                </c:pt>
                <c:pt idx="3072">
                  <c:v>1.3091955947981404E-2</c:v>
                </c:pt>
                <c:pt idx="3073">
                  <c:v>1.3097845328244873E-2</c:v>
                </c:pt>
                <c:pt idx="3074">
                  <c:v>1.3103727236165597E-2</c:v>
                </c:pt>
                <c:pt idx="3075">
                  <c:v>1.3109601648322311E-2</c:v>
                </c:pt>
                <c:pt idx="3076">
                  <c:v>1.3115468541773367E-2</c:v>
                </c:pt>
                <c:pt idx="3077">
                  <c:v>1.3121327893257373E-2</c:v>
                </c:pt>
                <c:pt idx="3078">
                  <c:v>1.3127179679752743E-2</c:v>
                </c:pt>
                <c:pt idx="3079">
                  <c:v>1.3133023877838212E-2</c:v>
                </c:pt>
                <c:pt idx="3080">
                  <c:v>1.3138860464652069E-2</c:v>
                </c:pt>
                <c:pt idx="3081">
                  <c:v>1.314468941693292E-2</c:v>
                </c:pt>
                <c:pt idx="3082">
                  <c:v>1.3150510711579244E-2</c:v>
                </c:pt>
                <c:pt idx="3083">
                  <c:v>1.3156324325249713E-2</c:v>
                </c:pt>
                <c:pt idx="3084">
                  <c:v>1.3162130235002678E-2</c:v>
                </c:pt>
                <c:pt idx="3085">
                  <c:v>1.3167928417576746E-2</c:v>
                </c:pt>
                <c:pt idx="3086">
                  <c:v>1.3173718849950333E-2</c:v>
                </c:pt>
                <c:pt idx="3087">
                  <c:v>1.317950150878211E-2</c:v>
                </c:pt>
                <c:pt idx="3088">
                  <c:v>1.3185276370970556E-2</c:v>
                </c:pt>
                <c:pt idx="3089">
                  <c:v>1.3191043413494086E-2</c:v>
                </c:pt>
                <c:pt idx="3090">
                  <c:v>1.3196802613011371E-2</c:v>
                </c:pt>
                <c:pt idx="3091">
                  <c:v>1.3204195736644664E-2</c:v>
                </c:pt>
                <c:pt idx="3092">
                  <c:v>1.3208297390780999E-2</c:v>
                </c:pt>
                <c:pt idx="3093">
                  <c:v>1.3214032922670427E-2</c:v>
                </c:pt>
                <c:pt idx="3094">
                  <c:v>1.3219760519067592E-2</c:v>
                </c:pt>
                <c:pt idx="3095">
                  <c:v>1.32254801567111E-2</c:v>
                </c:pt>
                <c:pt idx="3096">
                  <c:v>1.3231191812579368E-2</c:v>
                </c:pt>
                <c:pt idx="3097">
                  <c:v>1.3236895463411003E-2</c:v>
                </c:pt>
                <c:pt idx="3098">
                  <c:v>1.3242591086104483E-2</c:v>
                </c:pt>
                <c:pt idx="3099">
                  <c:v>1.3248278657558288E-2</c:v>
                </c:pt>
                <c:pt idx="3100">
                  <c:v>1.3253958154590961E-2</c:v>
                </c:pt>
                <c:pt idx="3101">
                  <c:v>1.325962955394111E-2</c:v>
                </c:pt>
                <c:pt idx="3102">
                  <c:v>1.326529283258715E-2</c:v>
                </c:pt>
                <c:pt idx="3103">
                  <c:v>1.3270947967267688E-2</c:v>
                </c:pt>
                <c:pt idx="3104">
                  <c:v>1.3276594934961139E-2</c:v>
                </c:pt>
                <c:pt idx="3105">
                  <c:v>1.3282233712326175E-2</c:v>
                </c:pt>
                <c:pt idx="3106">
                  <c:v>1.3287864276501082E-2</c:v>
                </c:pt>
                <c:pt idx="3107">
                  <c:v>1.3293486604064597E-2</c:v>
                </c:pt>
                <c:pt idx="3108">
                  <c:v>1.3299100671915198E-2</c:v>
                </c:pt>
                <c:pt idx="3109">
                  <c:v>1.3304706456951365E-2</c:v>
                </c:pt>
                <c:pt idx="3110">
                  <c:v>1.3310303936071577E-2</c:v>
                </c:pt>
                <c:pt idx="3111">
                  <c:v>1.3315893086094377E-2</c:v>
                </c:pt>
                <c:pt idx="3112">
                  <c:v>1.3321473883678436E-2</c:v>
                </c:pt>
                <c:pt idx="3113">
                  <c:v>1.3327046305962043E-2</c:v>
                </c:pt>
                <c:pt idx="3114">
                  <c:v>1.3332610329603867E-2</c:v>
                </c:pt>
                <c:pt idx="3115">
                  <c:v>1.3338165931502388E-2</c:v>
                </c:pt>
                <c:pt idx="3116">
                  <c:v>1.3343713088396214E-2</c:v>
                </c:pt>
                <c:pt idx="3117">
                  <c:v>1.3349251777423632E-2</c:v>
                </c:pt>
                <c:pt idx="3118">
                  <c:v>1.3354781975163377E-2</c:v>
                </c:pt>
                <c:pt idx="3119">
                  <c:v>1.3360303658513928E-2</c:v>
                </c:pt>
                <c:pt idx="3120">
                  <c:v>1.3365816804373765E-2</c:v>
                </c:pt>
                <c:pt idx="3121">
                  <c:v>1.3371321389641366E-2</c:v>
                </c:pt>
                <c:pt idx="3122">
                  <c:v>1.337681739105534E-2</c:v>
                </c:pt>
                <c:pt idx="3123">
                  <c:v>1.3382304785434229E-2</c:v>
                </c:pt>
                <c:pt idx="3124">
                  <c:v>1.3387783549756449E-2</c:v>
                </c:pt>
                <c:pt idx="3125">
                  <c:v>1.3393253660840543E-2</c:v>
                </c:pt>
                <c:pt idx="3126">
                  <c:v>1.3398715095345182E-2</c:v>
                </c:pt>
                <c:pt idx="3127">
                  <c:v>1.3404167830408653E-2</c:v>
                </c:pt>
                <c:pt idx="3128">
                  <c:v>1.3409611842689628E-2</c:v>
                </c:pt>
                <c:pt idx="3129">
                  <c:v>1.3415822860389781E-2</c:v>
                </c:pt>
                <c:pt idx="3130">
                  <c:v>1.3420473606498007E-2</c:v>
                </c:pt>
                <c:pt idx="3131">
                  <c:v>1.3425891311582561E-2</c:v>
                </c:pt>
                <c:pt idx="3132">
                  <c:v>1.3431300201398599E-2</c:v>
                </c:pt>
                <c:pt idx="3133">
                  <c:v>1.3436700252764666E-2</c:v>
                </c:pt>
                <c:pt idx="3134">
                  <c:v>1.3442091442339432E-2</c:v>
                </c:pt>
                <c:pt idx="3135">
                  <c:v>1.3447473747181249E-2</c:v>
                </c:pt>
                <c:pt idx="3136">
                  <c:v>1.3452847144028723E-2</c:v>
                </c:pt>
                <c:pt idx="3137">
                  <c:v>1.3458211609780335E-2</c:v>
                </c:pt>
                <c:pt idx="3138">
                  <c:v>1.3463567121254627E-2</c:v>
                </c:pt>
                <c:pt idx="3139">
                  <c:v>1.3468913655350079E-2</c:v>
                </c:pt>
                <c:pt idx="3140">
                  <c:v>1.3474251188885233E-2</c:v>
                </c:pt>
                <c:pt idx="3141">
                  <c:v>1.3479579698678634E-2</c:v>
                </c:pt>
                <c:pt idx="3142">
                  <c:v>1.3484899161548825E-2</c:v>
                </c:pt>
                <c:pt idx="3143">
                  <c:v>1.349020955447422E-2</c:v>
                </c:pt>
                <c:pt idx="3144">
                  <c:v>1.349551085411349E-2</c:v>
                </c:pt>
                <c:pt idx="3145">
                  <c:v>1.3500803037445053E-2</c:v>
                </c:pt>
                <c:pt idx="3146">
                  <c:v>1.3507593840405008E-2</c:v>
                </c:pt>
                <c:pt idx="3147">
                  <c:v>1.3511989858874252E-2</c:v>
                </c:pt>
                <c:pt idx="3148">
                  <c:v>1.3517376005962589E-2</c:v>
                </c:pt>
                <c:pt idx="3149">
                  <c:v>1.3522630174902517E-2</c:v>
                </c:pt>
                <c:pt idx="3150">
                  <c:v>1.3527875108509946E-2</c:v>
                </c:pt>
                <c:pt idx="3151">
                  <c:v>1.3533110783523483E-2</c:v>
                </c:pt>
                <c:pt idx="3152">
                  <c:v>1.3538337176841608E-2</c:v>
                </c:pt>
                <c:pt idx="3153">
                  <c:v>1.3543554265202928E-2</c:v>
                </c:pt>
                <c:pt idx="3154">
                  <c:v>1.3548762025505923E-2</c:v>
                </c:pt>
                <c:pt idx="3155">
                  <c:v>1.3553960434808943E-2</c:v>
                </c:pt>
                <c:pt idx="3156">
                  <c:v>1.3559149469610787E-2</c:v>
                </c:pt>
                <c:pt idx="3157">
                  <c:v>1.3564329106969808E-2</c:v>
                </c:pt>
                <c:pt idx="3158">
                  <c:v>1.3569499323784484E-2</c:v>
                </c:pt>
                <c:pt idx="3159">
                  <c:v>1.3574660096713487E-2</c:v>
                </c:pt>
                <c:pt idx="3160">
                  <c:v>1.3579811402655295E-2</c:v>
                </c:pt>
                <c:pt idx="3161">
                  <c:v>1.3584953218588325E-2</c:v>
                </c:pt>
                <c:pt idx="3162">
                  <c:v>1.3590085521251183E-2</c:v>
                </c:pt>
                <c:pt idx="3163">
                  <c:v>1.3595208287462412E-2</c:v>
                </c:pt>
                <c:pt idx="3164">
                  <c:v>1.3600321494120493E-2</c:v>
                </c:pt>
                <c:pt idx="3165">
                  <c:v>1.3605425118123904E-2</c:v>
                </c:pt>
                <c:pt idx="3166">
                  <c:v>1.3610519136211252E-2</c:v>
                </c:pt>
                <c:pt idx="3167">
                  <c:v>1.3615603525201081E-2</c:v>
                </c:pt>
                <c:pt idx="3168">
                  <c:v>1.3620678262151742E-2</c:v>
                </c:pt>
                <c:pt idx="3169">
                  <c:v>1.3625743323801842E-2</c:v>
                </c:pt>
                <c:pt idx="3170">
                  <c:v>1.3630798686889989E-2</c:v>
                </c:pt>
                <c:pt idx="3171">
                  <c:v>1.3635844328394597E-2</c:v>
                </c:pt>
                <c:pt idx="3172">
                  <c:v>1.3640880225054275E-2</c:v>
                </c:pt>
                <c:pt idx="3173">
                  <c:v>1.3645906353847437E-2</c:v>
                </c:pt>
                <c:pt idx="3174">
                  <c:v>1.365092269151269E-2</c:v>
                </c:pt>
                <c:pt idx="3175">
                  <c:v>1.3655929214868578E-2</c:v>
                </c:pt>
                <c:pt idx="3176">
                  <c:v>1.3660925900973453E-2</c:v>
                </c:pt>
                <c:pt idx="3177">
                  <c:v>1.3665912726406049E-2</c:v>
                </c:pt>
                <c:pt idx="3178">
                  <c:v>1.3670889668224717E-2</c:v>
                </c:pt>
                <c:pt idx="3179">
                  <c:v>1.367585670308813E-2</c:v>
                </c:pt>
                <c:pt idx="3180">
                  <c:v>1.3680813807974701E-2</c:v>
                </c:pt>
                <c:pt idx="3181">
                  <c:v>1.368717260018748E-2</c:v>
                </c:pt>
                <c:pt idx="3182">
                  <c:v>1.3692106920979441E-2</c:v>
                </c:pt>
                <c:pt idx="3183">
                  <c:v>1.3696328375685241E-2</c:v>
                </c:pt>
                <c:pt idx="3184">
                  <c:v>1.3701244095356557E-2</c:v>
                </c:pt>
                <c:pt idx="3185">
                  <c:v>1.3706149765946307E-2</c:v>
                </c:pt>
                <c:pt idx="3186">
                  <c:v>1.3711045364193097E-2</c:v>
                </c:pt>
                <c:pt idx="3187">
                  <c:v>1.3715930867075343E-2</c:v>
                </c:pt>
                <c:pt idx="3188">
                  <c:v>1.3720806251491524E-2</c:v>
                </c:pt>
                <c:pt idx="3189">
                  <c:v>1.3725671494180247E-2</c:v>
                </c:pt>
                <c:pt idx="3190">
                  <c:v>1.3730526571960056E-2</c:v>
                </c:pt>
                <c:pt idx="3191">
                  <c:v>1.3735371461729429E-2</c:v>
                </c:pt>
                <c:pt idx="3192">
                  <c:v>1.3740206140466782E-2</c:v>
                </c:pt>
                <c:pt idx="3193">
                  <c:v>1.3745030584830786E-2</c:v>
                </c:pt>
                <c:pt idx="3194">
                  <c:v>1.3749844771639985E-2</c:v>
                </c:pt>
                <c:pt idx="3195">
                  <c:v>1.3754648677872794E-2</c:v>
                </c:pt>
                <c:pt idx="3196">
                  <c:v>1.3759442280427692E-2</c:v>
                </c:pt>
                <c:pt idx="3197">
                  <c:v>1.3766798717833595E-2</c:v>
                </c:pt>
                <c:pt idx="3198">
                  <c:v>1.3768998481458183E-2</c:v>
                </c:pt>
                <c:pt idx="3199">
                  <c:v>1.377444055017385E-2</c:v>
                </c:pt>
                <c:pt idx="3200">
                  <c:v>1.3778513189679487E-2</c:v>
                </c:pt>
                <c:pt idx="3201">
                  <c:v>1.3783254925963107E-2</c:v>
                </c:pt>
                <c:pt idx="3202">
                  <c:v>1.3787986219639947E-2</c:v>
                </c:pt>
                <c:pt idx="3203">
                  <c:v>1.3792707047528552E-2</c:v>
                </c:pt>
                <c:pt idx="3204">
                  <c:v>1.3797417386367528E-2</c:v>
                </c:pt>
                <c:pt idx="3205">
                  <c:v>1.3802117212975418E-2</c:v>
                </c:pt>
                <c:pt idx="3206">
                  <c:v>1.3806806504330638E-2</c:v>
                </c:pt>
                <c:pt idx="3207">
                  <c:v>1.3811485237331667E-2</c:v>
                </c:pt>
                <c:pt idx="3208">
                  <c:v>1.3816153388637176E-2</c:v>
                </c:pt>
                <c:pt idx="3209">
                  <c:v>1.3820810935145644E-2</c:v>
                </c:pt>
                <c:pt idx="3210">
                  <c:v>1.3825457853835488E-2</c:v>
                </c:pt>
                <c:pt idx="3211">
                  <c:v>1.3830094121365377E-2</c:v>
                </c:pt>
                <c:pt idx="3212">
                  <c:v>1.3834719714633792E-2</c:v>
                </c:pt>
                <c:pt idx="3213">
                  <c:v>1.3839334610619147E-2</c:v>
                </c:pt>
                <c:pt idx="3214">
                  <c:v>1.384393878606005E-2</c:v>
                </c:pt>
                <c:pt idx="3215">
                  <c:v>1.3848532217854981E-2</c:v>
                </c:pt>
                <c:pt idx="3216">
                  <c:v>1.3853114882742545E-2</c:v>
                </c:pt>
                <c:pt idx="3217">
                  <c:v>1.3857686757621224E-2</c:v>
                </c:pt>
                <c:pt idx="3218">
                  <c:v>1.3862247819389495E-2</c:v>
                </c:pt>
                <c:pt idx="3219">
                  <c:v>1.3866798044945838E-2</c:v>
                </c:pt>
                <c:pt idx="3220">
                  <c:v>1.3871337410948925E-2</c:v>
                </c:pt>
                <c:pt idx="3221">
                  <c:v>1.3875865894457107E-2</c:v>
                </c:pt>
                <c:pt idx="3222">
                  <c:v>1.3880383472129054E-2</c:v>
                </c:pt>
                <c:pt idx="3223">
                  <c:v>1.3884890120863247E-2</c:v>
                </c:pt>
                <c:pt idx="3224">
                  <c:v>1.3889385817558164E-2</c:v>
                </c:pt>
                <c:pt idx="3225">
                  <c:v>1.3893870539192221E-2</c:v>
                </c:pt>
                <c:pt idx="3226">
                  <c:v>1.3898344262264217E-2</c:v>
                </c:pt>
                <c:pt idx="3227">
                  <c:v>1.3902806963832504E-2</c:v>
                </c:pt>
                <c:pt idx="3228">
                  <c:v>1.390725862079556E-2</c:v>
                </c:pt>
                <c:pt idx="3229">
                  <c:v>1.3911699209891992E-2</c:v>
                </c:pt>
                <c:pt idx="3230">
                  <c:v>1.3916128708020281E-2</c:v>
                </c:pt>
                <c:pt idx="3231">
                  <c:v>1.3920547092078905E-2</c:v>
                </c:pt>
                <c:pt idx="3232">
                  <c:v>1.3924954338806472E-2</c:v>
                </c:pt>
                <c:pt idx="3233">
                  <c:v>1.3931770079498307E-2</c:v>
                </c:pt>
                <c:pt idx="3234">
                  <c:v>1.3936150521054458E-2</c:v>
                </c:pt>
                <c:pt idx="3235">
                  <c:v>1.3938732921241481E-2</c:v>
                </c:pt>
                <c:pt idx="3236">
                  <c:v>1.3943093780994786E-2</c:v>
                </c:pt>
                <c:pt idx="3237">
                  <c:v>1.3947443384552116E-2</c:v>
                </c:pt>
                <c:pt idx="3238">
                  <c:v>1.3951781708572142E-2</c:v>
                </c:pt>
                <c:pt idx="3239">
                  <c:v>1.3956108729873407E-2</c:v>
                </c:pt>
                <c:pt idx="3240">
                  <c:v>1.3960424425514262E-2</c:v>
                </c:pt>
                <c:pt idx="3241">
                  <c:v>1.3964728771993506E-2</c:v>
                </c:pt>
                <c:pt idx="3242">
                  <c:v>1.3969021746449428E-2</c:v>
                </c:pt>
                <c:pt idx="3243">
                  <c:v>1.3973303325540698E-2</c:v>
                </c:pt>
                <c:pt idx="3244">
                  <c:v>1.3977573486245731E-2</c:v>
                </c:pt>
                <c:pt idx="3245">
                  <c:v>1.3981832205383071E-2</c:v>
                </c:pt>
                <c:pt idx="3246">
                  <c:v>1.3988377572351496E-2</c:v>
                </c:pt>
                <c:pt idx="3247">
                  <c:v>1.3992730497411898E-2</c:v>
                </c:pt>
                <c:pt idx="3248">
                  <c:v>1.3996948164667344E-2</c:v>
                </c:pt>
                <c:pt idx="3249">
                  <c:v>1.4001154284599693E-2</c:v>
                </c:pt>
                <c:pt idx="3250">
                  <c:v>1.4005348833947551E-2</c:v>
                </c:pt>
                <c:pt idx="3251">
                  <c:v>1.4010128406765077E-2</c:v>
                </c:pt>
                <c:pt idx="3252">
                  <c:v>1.4013703128004096E-2</c:v>
                </c:pt>
                <c:pt idx="3253">
                  <c:v>1.401786282674955E-2</c:v>
                </c:pt>
                <c:pt idx="3254">
                  <c:v>1.402201086210475E-2</c:v>
                </c:pt>
                <c:pt idx="3255">
                  <c:v>1.4026147211207984E-2</c:v>
                </c:pt>
                <c:pt idx="3256">
                  <c:v>1.4030271850717924E-2</c:v>
                </c:pt>
                <c:pt idx="3257">
                  <c:v>1.4034384757692919E-2</c:v>
                </c:pt>
                <c:pt idx="3258">
                  <c:v>1.4038485908711706E-2</c:v>
                </c:pt>
                <c:pt idx="3259">
                  <c:v>1.4042575280832637E-2</c:v>
                </c:pt>
                <c:pt idx="3260">
                  <c:v>1.4046652850954189E-2</c:v>
                </c:pt>
                <c:pt idx="3261">
                  <c:v>1.4050718595655098E-2</c:v>
                </c:pt>
                <c:pt idx="3262">
                  <c:v>1.4054772491993717E-2</c:v>
                </c:pt>
                <c:pt idx="3263">
                  <c:v>1.4058814516708651E-2</c:v>
                </c:pt>
                <c:pt idx="3264">
                  <c:v>1.4062844646778316E-2</c:v>
                </c:pt>
                <c:pt idx="3265">
                  <c:v>1.406686285894132E-2</c:v>
                </c:pt>
                <c:pt idx="3266">
                  <c:v>1.4070869130016206E-2</c:v>
                </c:pt>
                <c:pt idx="3267">
                  <c:v>1.4074863436901452E-2</c:v>
                </c:pt>
                <c:pt idx="3268">
                  <c:v>1.4078845756575475E-2</c:v>
                </c:pt>
                <c:pt idx="3269">
                  <c:v>1.408281606561701E-2</c:v>
                </c:pt>
                <c:pt idx="3270">
                  <c:v>1.4086774341004471E-2</c:v>
                </c:pt>
                <c:pt idx="3271">
                  <c:v>1.4090720559716274E-2</c:v>
                </c:pt>
                <c:pt idx="3272">
                  <c:v>1.4094654698411091E-2</c:v>
                </c:pt>
                <c:pt idx="3273">
                  <c:v>1.4098576733907464E-2</c:v>
                </c:pt>
                <c:pt idx="3274">
                  <c:v>1.4102486643263745E-2</c:v>
                </c:pt>
                <c:pt idx="3275">
                  <c:v>1.4106384403138605E-2</c:v>
                </c:pt>
                <c:pt idx="3276">
                  <c:v>1.4110269990430524E-2</c:v>
                </c:pt>
                <c:pt idx="3277">
                  <c:v>1.411414338203798E-2</c:v>
                </c:pt>
                <c:pt idx="3278">
                  <c:v>1.4118004554779517E-2</c:v>
                </c:pt>
                <c:pt idx="3279">
                  <c:v>1.4121853485553615E-2</c:v>
                </c:pt>
                <c:pt idx="3280">
                  <c:v>1.4125690151018944E-2</c:v>
                </c:pt>
                <c:pt idx="3281">
                  <c:v>1.4129514528233855E-2</c:v>
                </c:pt>
                <c:pt idx="3282">
                  <c:v>1.4133326593936957E-2</c:v>
                </c:pt>
                <c:pt idx="3283">
                  <c:v>1.4137126325026728E-2</c:v>
                </c:pt>
                <c:pt idx="3284">
                  <c:v>1.4140913698241775E-2</c:v>
                </c:pt>
                <c:pt idx="3285">
                  <c:v>1.4146311796530142E-2</c:v>
                </c:pt>
                <c:pt idx="3286">
                  <c:v>1.4148987777486965E-2</c:v>
                </c:pt>
                <c:pt idx="3287">
                  <c:v>1.4152201439863177E-2</c:v>
                </c:pt>
                <c:pt idx="3288">
                  <c:v>1.4155939150324315E-2</c:v>
                </c:pt>
                <c:pt idx="3289">
                  <c:v>1.4159664387403126E-2</c:v>
                </c:pt>
                <c:pt idx="3290">
                  <c:v>1.4163377127598409E-2</c:v>
                </c:pt>
                <c:pt idx="3291">
                  <c:v>1.4167077348048451E-2</c:v>
                </c:pt>
                <c:pt idx="3292">
                  <c:v>1.417076502549186E-2</c:v>
                </c:pt>
                <c:pt idx="3293">
                  <c:v>1.417444013674718E-2</c:v>
                </c:pt>
                <c:pt idx="3294">
                  <c:v>1.4178102658553016E-2</c:v>
                </c:pt>
                <c:pt idx="3295">
                  <c:v>1.4181752568047656E-2</c:v>
                </c:pt>
                <c:pt idx="3296">
                  <c:v>1.4185389841809837E-2</c:v>
                </c:pt>
                <c:pt idx="3297">
                  <c:v>1.4189014456817972E-2</c:v>
                </c:pt>
                <c:pt idx="3298">
                  <c:v>1.4192626389970542E-2</c:v>
                </c:pt>
                <c:pt idx="3299">
                  <c:v>1.4196225617846281E-2</c:v>
                </c:pt>
                <c:pt idx="3300">
                  <c:v>1.4199812117583477E-2</c:v>
                </c:pt>
                <c:pt idx="3301">
                  <c:v>1.4204404591584563E-2</c:v>
                </c:pt>
                <c:pt idx="3302">
                  <c:v>1.4206946839676604E-2</c:v>
                </c:pt>
                <c:pt idx="3303">
                  <c:v>1.4211000852082378E-2</c:v>
                </c:pt>
                <c:pt idx="3304">
                  <c:v>1.4214030371038078E-2</c:v>
                </c:pt>
                <c:pt idx="3305">
                  <c:v>1.4217552882200835E-2</c:v>
                </c:pt>
                <c:pt idx="3306">
                  <c:v>1.4221062526216244E-2</c:v>
                </c:pt>
                <c:pt idx="3307">
                  <c:v>1.4224559279982785E-2</c:v>
                </c:pt>
                <c:pt idx="3308">
                  <c:v>1.4228043120239064E-2</c:v>
                </c:pt>
                <c:pt idx="3309">
                  <c:v>1.4231514023883562E-2</c:v>
                </c:pt>
                <c:pt idx="3310">
                  <c:v>1.4234971967734822E-2</c:v>
                </c:pt>
                <c:pt idx="3311">
                  <c:v>1.4238416928611386E-2</c:v>
                </c:pt>
                <c:pt idx="3312">
                  <c:v>1.424184888349167E-2</c:v>
                </c:pt>
                <c:pt idx="3313">
                  <c:v>1.4245267809034345E-2</c:v>
                </c:pt>
                <c:pt idx="3314">
                  <c:v>1.4248673682297763E-2</c:v>
                </c:pt>
                <c:pt idx="3315">
                  <c:v>1.4252066480020531E-2</c:v>
                </c:pt>
                <c:pt idx="3316">
                  <c:v>1.4255446178941256E-2</c:v>
                </c:pt>
                <c:pt idx="3317">
                  <c:v>1.4258812756038353E-2</c:v>
                </c:pt>
                <c:pt idx="3318">
                  <c:v>1.4262166188210301E-2</c:v>
                </c:pt>
                <c:pt idx="3319">
                  <c:v>1.4265506452115773E-2</c:v>
                </c:pt>
                <c:pt idx="3320">
                  <c:v>1.4268833524733182E-2</c:v>
                </c:pt>
                <c:pt idx="3321">
                  <c:v>1.4272147382961009E-2</c:v>
                </c:pt>
                <c:pt idx="3322">
                  <c:v>1.4275448003457925E-2</c:v>
                </c:pt>
                <c:pt idx="3323">
                  <c:v>1.4278735363362216E-2</c:v>
                </c:pt>
                <c:pt idx="3324">
                  <c:v>1.4282009439092747E-2</c:v>
                </c:pt>
                <c:pt idx="3325">
                  <c:v>1.428527020786774E-2</c:v>
                </c:pt>
                <c:pt idx="3326">
                  <c:v>1.4288517646505738E-2</c:v>
                </c:pt>
                <c:pt idx="3327">
                  <c:v>1.429175173174535E-2</c:v>
                </c:pt>
                <c:pt idx="3328">
                  <c:v>1.4294972440405118E-2</c:v>
                </c:pt>
                <c:pt idx="3329">
                  <c:v>1.4298179749383522E-2</c:v>
                </c:pt>
                <c:pt idx="3330">
                  <c:v>1.4301373635419168E-2</c:v>
                </c:pt>
                <c:pt idx="3331">
                  <c:v>1.4304554075570408E-2</c:v>
                </c:pt>
                <c:pt idx="3332">
                  <c:v>1.430772104657585E-2</c:v>
                </c:pt>
                <c:pt idx="3333">
                  <c:v>1.4310874525254036E-2</c:v>
                </c:pt>
                <c:pt idx="3334">
                  <c:v>1.431401448842351E-2</c:v>
                </c:pt>
                <c:pt idx="3335">
                  <c:v>1.4317140913062687E-2</c:v>
                </c:pt>
                <c:pt idx="3336">
                  <c:v>1.4320253775910174E-2</c:v>
                </c:pt>
                <c:pt idx="3337">
                  <c:v>1.4323794697466141E-2</c:v>
                </c:pt>
                <c:pt idx="3338">
                  <c:v>1.4326878421462297E-2</c:v>
                </c:pt>
                <c:pt idx="3339">
                  <c:v>1.4329510762287612E-2</c:v>
                </c:pt>
                <c:pt idx="3340">
                  <c:v>1.4332569146713325E-2</c:v>
                </c:pt>
                <c:pt idx="3341">
                  <c:v>1.433561385336013E-2</c:v>
                </c:pt>
                <c:pt idx="3342">
                  <c:v>1.4338644859366312E-2</c:v>
                </c:pt>
                <c:pt idx="3343">
                  <c:v>1.4341662141630351E-2</c:v>
                </c:pt>
                <c:pt idx="3344">
                  <c:v>1.4344665676890855E-2</c:v>
                </c:pt>
                <c:pt idx="3345">
                  <c:v>1.4347655441966367E-2</c:v>
                </c:pt>
                <c:pt idx="3346">
                  <c:v>1.4350631413755366E-2</c:v>
                </c:pt>
                <c:pt idx="3347">
                  <c:v>1.4353593569156331E-2</c:v>
                </c:pt>
                <c:pt idx="3348">
                  <c:v>1.435654188490787E-2</c:v>
                </c:pt>
                <c:pt idx="3349">
                  <c:v>1.4359476337908461E-2</c:v>
                </c:pt>
                <c:pt idx="3350">
                  <c:v>1.4362396905056585E-2</c:v>
                </c:pt>
                <c:pt idx="3351">
                  <c:v>1.4365303563090848E-2</c:v>
                </c:pt>
                <c:pt idx="3352">
                  <c:v>1.4369020219753281E-2</c:v>
                </c:pt>
                <c:pt idx="3353">
                  <c:v>1.4371075059331773E-2</c:v>
                </c:pt>
                <c:pt idx="3354">
                  <c:v>1.4373939851335393E-2</c:v>
                </c:pt>
                <c:pt idx="3355">
                  <c:v>1.4376790641499326E-2</c:v>
                </c:pt>
                <c:pt idx="3356">
                  <c:v>1.4379627406961859E-2</c:v>
                </c:pt>
                <c:pt idx="3357">
                  <c:v>1.4382450124381663E-2</c:v>
                </c:pt>
                <c:pt idx="3358">
                  <c:v>1.4385258770817089E-2</c:v>
                </c:pt>
                <c:pt idx="3359">
                  <c:v>1.4388053322846872E-2</c:v>
                </c:pt>
                <c:pt idx="3360">
                  <c:v>1.4390833757369492E-2</c:v>
                </c:pt>
                <c:pt idx="3361">
                  <c:v>1.43936000514433E-2</c:v>
                </c:pt>
                <c:pt idx="3362">
                  <c:v>1.4396352181726968E-2</c:v>
                </c:pt>
                <c:pt idx="3363">
                  <c:v>1.4399090125118974E-2</c:v>
                </c:pt>
                <c:pt idx="3364">
                  <c:v>1.4401813858437862E-2</c:v>
                </c:pt>
                <c:pt idx="3365">
                  <c:v>1.4404523358582111E-2</c:v>
                </c:pt>
                <c:pt idx="3366">
                  <c:v>1.4407218602370264E-2</c:v>
                </c:pt>
                <c:pt idx="3367">
                  <c:v>1.4409899566540929E-2</c:v>
                </c:pt>
                <c:pt idx="3368">
                  <c:v>1.4412566228072521E-2</c:v>
                </c:pt>
                <c:pt idx="3369">
                  <c:v>1.4415218563943455E-2</c:v>
                </c:pt>
                <c:pt idx="3370">
                  <c:v>1.4417856550732466E-2</c:v>
                </c:pt>
                <c:pt idx="3371">
                  <c:v>1.442048016541797E-2</c:v>
                </c:pt>
                <c:pt idx="3372">
                  <c:v>1.442308938481851E-2</c:v>
                </c:pt>
                <c:pt idx="3373">
                  <c:v>1.442568418575263E-2</c:v>
                </c:pt>
                <c:pt idx="3374">
                  <c:v>1.4428264545198743E-2</c:v>
                </c:pt>
                <c:pt idx="3375">
                  <c:v>1.4430830439735587E-2</c:v>
                </c:pt>
                <c:pt idx="3376">
                  <c:v>1.4433381846581383E-2</c:v>
                </c:pt>
                <c:pt idx="3377">
                  <c:v>1.4435918742234932E-2</c:v>
                </c:pt>
                <c:pt idx="3378">
                  <c:v>1.4438441103834521E-2</c:v>
                </c:pt>
                <c:pt idx="3379">
                  <c:v>1.444094890803882E-2</c:v>
                </c:pt>
                <c:pt idx="3380">
                  <c:v>1.4443442131666373E-2</c:v>
                </c:pt>
                <c:pt idx="3381">
                  <c:v>1.4445920751695596E-2</c:v>
                </c:pt>
                <c:pt idx="3382">
                  <c:v>1.4448384744785159E-2</c:v>
                </c:pt>
                <c:pt idx="3383">
                  <c:v>1.445083408807335E-2</c:v>
                </c:pt>
                <c:pt idx="3384">
                  <c:v>1.445326875821884E-2</c:v>
                </c:pt>
                <c:pt idx="3385">
                  <c:v>1.4455688732120109E-2</c:v>
                </c:pt>
                <c:pt idx="3386">
                  <c:v>1.4458093986515763E-2</c:v>
                </c:pt>
                <c:pt idx="3387">
                  <c:v>1.4460484498464155E-2</c:v>
                </c:pt>
                <c:pt idx="3388">
                  <c:v>1.4462860244544018E-2</c:v>
                </c:pt>
                <c:pt idx="3389">
                  <c:v>1.4465557272824725E-2</c:v>
                </c:pt>
                <c:pt idx="3390">
                  <c:v>1.4467567347011823E-2</c:v>
                </c:pt>
                <c:pt idx="3391">
                  <c:v>1.446989865703685E-2</c:v>
                </c:pt>
                <c:pt idx="3392">
                  <c:v>1.4472215108787267E-2</c:v>
                </c:pt>
                <c:pt idx="3393">
                  <c:v>1.4474516678921745E-2</c:v>
                </c:pt>
                <c:pt idx="3394">
                  <c:v>1.4476803344498634E-2</c:v>
                </c:pt>
                <c:pt idx="3395">
                  <c:v>1.4479075082336479E-2</c:v>
                </c:pt>
                <c:pt idx="3396">
                  <c:v>1.448133186909395E-2</c:v>
                </c:pt>
                <c:pt idx="3397">
                  <c:v>1.4483573681749462E-2</c:v>
                </c:pt>
                <c:pt idx="3398">
                  <c:v>1.4485800497281431E-2</c:v>
                </c:pt>
                <c:pt idx="3399">
                  <c:v>1.4488012292268593E-2</c:v>
                </c:pt>
                <c:pt idx="3400">
                  <c:v>1.4490209043769298E-2</c:v>
                </c:pt>
                <c:pt idx="3401">
                  <c:v>1.4492390728522153E-2</c:v>
                </c:pt>
                <c:pt idx="3402">
                  <c:v>1.4495173575674869E-2</c:v>
                </c:pt>
                <c:pt idx="3403">
                  <c:v>1.4496708805218361E-2</c:v>
                </c:pt>
                <c:pt idx="3404">
                  <c:v>1.4498845150878736E-2</c:v>
                </c:pt>
                <c:pt idx="3405">
                  <c:v>1.4500966337225307E-2</c:v>
                </c:pt>
                <c:pt idx="3406">
                  <c:v>1.4503072341156553E-2</c:v>
                </c:pt>
                <c:pt idx="3407">
                  <c:v>1.4505460582201479E-2</c:v>
                </c:pt>
                <c:pt idx="3408">
                  <c:v>1.4507238708727499E-2</c:v>
                </c:pt>
                <c:pt idx="3409">
                  <c:v>1.4509299026164157E-2</c:v>
                </c:pt>
                <c:pt idx="3410">
                  <c:v>1.4511344068699472E-2</c:v>
                </c:pt>
                <c:pt idx="3411">
                  <c:v>1.4513373812752306E-2</c:v>
                </c:pt>
                <c:pt idx="3412">
                  <c:v>1.4515388235460946E-2</c:v>
                </c:pt>
                <c:pt idx="3413">
                  <c:v>1.4517387313643937E-2</c:v>
                </c:pt>
                <c:pt idx="3414">
                  <c:v>1.4519371024199756E-2</c:v>
                </c:pt>
                <c:pt idx="3415">
                  <c:v>1.452133934370714E-2</c:v>
                </c:pt>
                <c:pt idx="3416">
                  <c:v>1.4523292249384312E-2</c:v>
                </c:pt>
                <c:pt idx="3417">
                  <c:v>1.452522971773007E-2</c:v>
                </c:pt>
                <c:pt idx="3418">
                  <c:v>1.4527151725802767E-2</c:v>
                </c:pt>
                <c:pt idx="3419">
                  <c:v>1.4529058250500881E-2</c:v>
                </c:pt>
                <c:pt idx="3420">
                  <c:v>1.453094926856302E-2</c:v>
                </c:pt>
                <c:pt idx="3421">
                  <c:v>1.4532824756727791E-2</c:v>
                </c:pt>
                <c:pt idx="3422">
                  <c:v>1.4534684691973609E-2</c:v>
                </c:pt>
                <c:pt idx="3423">
                  <c:v>1.4536529051198954E-2</c:v>
                </c:pt>
                <c:pt idx="3424">
                  <c:v>1.4538357811222369E-2</c:v>
                </c:pt>
                <c:pt idx="3425">
                  <c:v>1.4540170948702524E-2</c:v>
                </c:pt>
                <c:pt idx="3426">
                  <c:v>1.4541968440777708E-2</c:v>
                </c:pt>
                <c:pt idx="3427">
                  <c:v>1.4543750264106592E-2</c:v>
                </c:pt>
                <c:pt idx="3428">
                  <c:v>1.4545516395587654E-2</c:v>
                </c:pt>
                <c:pt idx="3429">
                  <c:v>1.4547266811959503E-2</c:v>
                </c:pt>
                <c:pt idx="3430">
                  <c:v>1.4549001490280489E-2</c:v>
                </c:pt>
                <c:pt idx="3431">
                  <c:v>1.4550720407289219E-2</c:v>
                </c:pt>
                <c:pt idx="3432">
                  <c:v>1.4552423539804238E-2</c:v>
                </c:pt>
                <c:pt idx="3433">
                  <c:v>1.4554110864724024E-2</c:v>
                </c:pt>
                <c:pt idx="3434">
                  <c:v>1.455578235886712E-2</c:v>
                </c:pt>
                <c:pt idx="3435">
                  <c:v>1.455743799905207E-2</c:v>
                </c:pt>
                <c:pt idx="3436">
                  <c:v>1.4559077762177353E-2</c:v>
                </c:pt>
                <c:pt idx="3437">
                  <c:v>1.4560701625141448E-2</c:v>
                </c:pt>
                <c:pt idx="3438">
                  <c:v>1.456230956452309E-2</c:v>
                </c:pt>
                <c:pt idx="3439">
                  <c:v>1.4563901557540504E-2</c:v>
                </c:pt>
                <c:pt idx="3440">
                  <c:v>1.4565477580772423E-2</c:v>
                </c:pt>
                <c:pt idx="3441">
                  <c:v>1.4567480393568033E-2</c:v>
                </c:pt>
                <c:pt idx="3442">
                  <c:v>1.4569019827748164E-2</c:v>
                </c:pt>
                <c:pt idx="3443">
                  <c:v>1.4570326572540537E-2</c:v>
                </c:pt>
                <c:pt idx="3444">
                  <c:v>1.4571836189052334E-2</c:v>
                </c:pt>
                <c:pt idx="3445">
                  <c:v>1.4573329716753847E-2</c:v>
                </c:pt>
                <c:pt idx="3446">
                  <c:v>1.4574807132623491E-2</c:v>
                </c:pt>
                <c:pt idx="3447">
                  <c:v>1.4576268413319937E-2</c:v>
                </c:pt>
                <c:pt idx="3448">
                  <c:v>1.4577713535821601E-2</c:v>
                </c:pt>
                <c:pt idx="3449">
                  <c:v>1.4579142476947027E-2</c:v>
                </c:pt>
                <c:pt idx="3450">
                  <c:v>1.4580555213594693E-2</c:v>
                </c:pt>
                <c:pt idx="3451">
                  <c:v>1.4581951722503206E-2</c:v>
                </c:pt>
                <c:pt idx="3452">
                  <c:v>1.4583331980571046E-2</c:v>
                </c:pt>
                <c:pt idx="3453">
                  <c:v>1.4584695964776628E-2</c:v>
                </c:pt>
                <c:pt idx="3454">
                  <c:v>1.4586043651698688E-2</c:v>
                </c:pt>
                <c:pt idx="3455">
                  <c:v>1.4587375018395576E-2</c:v>
                </c:pt>
                <c:pt idx="3456">
                  <c:v>1.4588690041605901E-2</c:v>
                </c:pt>
                <c:pt idx="3457">
                  <c:v>1.4590356733590326E-2</c:v>
                </c:pt>
                <c:pt idx="3458">
                  <c:v>1.4591270965160774E-2</c:v>
                </c:pt>
                <c:pt idx="3459">
                  <c:v>1.4592716314201226E-2</c:v>
                </c:pt>
                <c:pt idx="3460">
                  <c:v>1.459378623699159E-2</c:v>
                </c:pt>
                <c:pt idx="3461">
                  <c:v>1.4595019195766668E-2</c:v>
                </c:pt>
                <c:pt idx="3462">
                  <c:v>1.4596235672046376E-2</c:v>
                </c:pt>
                <c:pt idx="3463">
                  <c:v>1.4597435642809131E-2</c:v>
                </c:pt>
                <c:pt idx="3464">
                  <c:v>1.4598619085113285E-2</c:v>
                </c:pt>
                <c:pt idx="3465">
                  <c:v>1.4599785975377699E-2</c:v>
                </c:pt>
                <c:pt idx="3466">
                  <c:v>1.4600936290660727E-2</c:v>
                </c:pt>
                <c:pt idx="3467">
                  <c:v>1.4602070007860846E-2</c:v>
                </c:pt>
                <c:pt idx="3468">
                  <c:v>1.46031871037966E-2</c:v>
                </c:pt>
                <c:pt idx="3469">
                  <c:v>1.4604287555366469E-2</c:v>
                </c:pt>
                <c:pt idx="3470">
                  <c:v>1.4605371339229123E-2</c:v>
                </c:pt>
                <c:pt idx="3471">
                  <c:v>1.4606438432362978E-2</c:v>
                </c:pt>
                <c:pt idx="3472">
                  <c:v>1.4607488811666514E-2</c:v>
                </c:pt>
                <c:pt idx="3473">
                  <c:v>1.4608522453878336E-2</c:v>
                </c:pt>
                <c:pt idx="3474">
                  <c:v>1.460953933581699E-2</c:v>
                </c:pt>
                <c:pt idx="3475">
                  <c:v>1.4610539434540826E-2</c:v>
                </c:pt>
                <c:pt idx="3476">
                  <c:v>1.4611522726708515E-2</c:v>
                </c:pt>
                <c:pt idx="3477">
                  <c:v>1.46124891891386E-2</c:v>
                </c:pt>
                <c:pt idx="3478">
                  <c:v>1.4613438798809497E-2</c:v>
                </c:pt>
                <c:pt idx="3479">
                  <c:v>1.4614371532619685E-2</c:v>
                </c:pt>
                <c:pt idx="3480">
                  <c:v>1.46152873671479E-2</c:v>
                </c:pt>
                <c:pt idx="3481">
                  <c:v>1.4616186279452492E-2</c:v>
                </c:pt>
                <c:pt idx="3482">
                  <c:v>1.4617068246352005E-2</c:v>
                </c:pt>
                <c:pt idx="3483">
                  <c:v>1.4617933244744918E-2</c:v>
                </c:pt>
                <c:pt idx="3484">
                  <c:v>1.4618781251289903E-2</c:v>
                </c:pt>
                <c:pt idx="3485">
                  <c:v>1.4619612242965374E-2</c:v>
                </c:pt>
                <c:pt idx="3486">
                  <c:v>1.4620426196669811E-2</c:v>
                </c:pt>
                <c:pt idx="3487">
                  <c:v>1.4621223089141822E-2</c:v>
                </c:pt>
                <c:pt idx="3488">
                  <c:v>1.4622002897199948E-2</c:v>
                </c:pt>
                <c:pt idx="3489">
                  <c:v>1.4622765597822607E-2</c:v>
                </c:pt>
                <c:pt idx="3490">
                  <c:v>1.4623511167908276E-2</c:v>
                </c:pt>
                <c:pt idx="3491">
                  <c:v>1.4624239584035692E-2</c:v>
                </c:pt>
                <c:pt idx="3492">
                  <c:v>1.4624950823183269E-2</c:v>
                </c:pt>
                <c:pt idx="3493">
                  <c:v>1.4625839996798007E-2</c:v>
                </c:pt>
                <c:pt idx="3494">
                  <c:v>1.4626511887501081E-2</c:v>
                </c:pt>
                <c:pt idx="3495">
                  <c:v>1.4627074062607548E-2</c:v>
                </c:pt>
                <c:pt idx="3496">
                  <c:v>1.462771389359574E-2</c:v>
                </c:pt>
                <c:pt idx="3497">
                  <c:v>1.4628336428339495E-2</c:v>
                </c:pt>
                <c:pt idx="3498">
                  <c:v>1.4628941644057036E-2</c:v>
                </c:pt>
                <c:pt idx="3499">
                  <c:v>1.4629529517407036E-2</c:v>
                </c:pt>
                <c:pt idx="3500">
                  <c:v>1.4630100025287973E-2</c:v>
                </c:pt>
                <c:pt idx="3501">
                  <c:v>1.4630653144518391E-2</c:v>
                </c:pt>
                <c:pt idx="3502">
                  <c:v>1.4631188852076704E-2</c:v>
                </c:pt>
                <c:pt idx="3503">
                  <c:v>1.4631707124541649E-2</c:v>
                </c:pt>
                <c:pt idx="3504">
                  <c:v>1.4632207938971575E-2</c:v>
                </c:pt>
                <c:pt idx="3505">
                  <c:v>1.4632691272025156E-2</c:v>
                </c:pt>
                <c:pt idx="3506">
                  <c:v>1.4633157100840677E-2</c:v>
                </c:pt>
                <c:pt idx="3507">
                  <c:v>1.4633605401996874E-2</c:v>
                </c:pt>
                <c:pt idx="3508">
                  <c:v>1.4634810159357414E-2</c:v>
                </c:pt>
                <c:pt idx="3509">
                  <c:v>1.463444932900515E-2</c:v>
                </c:pt>
                <c:pt idx="3510">
                  <c:v>1.4634844908574252E-2</c:v>
                </c:pt>
                <c:pt idx="3511">
                  <c:v>1.4635275422518745E-2</c:v>
                </c:pt>
                <c:pt idx="3512">
                  <c:v>1.4635583184015033E-2</c:v>
                </c:pt>
                <c:pt idx="3513">
                  <c:v>1.4635925833683672E-2</c:v>
                </c:pt>
                <c:pt idx="3514">
                  <c:v>1.4636250793742533E-2</c:v>
                </c:pt>
                <c:pt idx="3515">
                  <c:v>1.4636558040850289E-2</c:v>
                </c:pt>
                <c:pt idx="3516">
                  <c:v>1.4636847552145227E-2</c:v>
                </c:pt>
                <c:pt idx="3517">
                  <c:v>1.4637119304365953E-2</c:v>
                </c:pt>
                <c:pt idx="3518">
                  <c:v>1.4637373274331011E-2</c:v>
                </c:pt>
                <c:pt idx="3519">
                  <c:v>1.4637609438858945E-2</c:v>
                </c:pt>
                <c:pt idx="3520">
                  <c:v>1.4637827774848233E-2</c:v>
                </c:pt>
                <c:pt idx="3521">
                  <c:v>1.4638028259197355E-2</c:v>
                </c:pt>
                <c:pt idx="3522">
                  <c:v>1.4638210868564983E-2</c:v>
                </c:pt>
                <c:pt idx="3523">
                  <c:v>1.4638375580089402E-2</c:v>
                </c:pt>
                <c:pt idx="3524">
                  <c:v>1.4638522370429286E-2</c:v>
                </c:pt>
                <c:pt idx="3525">
                  <c:v>1.4638651216403176E-2</c:v>
                </c:pt>
                <c:pt idx="3526">
                  <c:v>1.4638762094909552E-2</c:v>
                </c:pt>
                <c:pt idx="3527">
                  <c:v>1.4638854982766958E-2</c:v>
                </c:pt>
                <c:pt idx="3528">
                  <c:v>1.4638929856953808E-2</c:v>
                </c:pt>
                <c:pt idx="3529">
                  <c:v>1.4638986694128775E-2</c:v>
                </c:pt>
                <c:pt idx="3530">
                  <c:v>1.4639025471190337E-2</c:v>
                </c:pt>
                <c:pt idx="3531">
                  <c:v>1.4639046165196845E-2</c:v>
                </c:pt>
                <c:pt idx="3532">
                  <c:v>1.463904992403009E-2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9752320"/>
        <c:axId val="709753856"/>
      </c:lineChart>
      <c:dateAx>
        <c:axId val="709752320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75385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09753856"/>
        <c:scaling>
          <c:orientation val="minMax"/>
          <c:max val="0.02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09752320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42270</c:v>
                </c:pt>
                <c:pt idx="1">
                  <c:v>42271</c:v>
                </c:pt>
                <c:pt idx="2">
                  <c:v>42272</c:v>
                </c:pt>
                <c:pt idx="3">
                  <c:v>42275</c:v>
                </c:pt>
                <c:pt idx="4">
                  <c:v>42276</c:v>
                </c:pt>
                <c:pt idx="5">
                  <c:v>42277</c:v>
                </c:pt>
                <c:pt idx="6">
                  <c:v>42278</c:v>
                </c:pt>
                <c:pt idx="7">
                  <c:v>42279</c:v>
                </c:pt>
                <c:pt idx="8">
                  <c:v>42282</c:v>
                </c:pt>
                <c:pt idx="9">
                  <c:v>42283</c:v>
                </c:pt>
                <c:pt idx="10">
                  <c:v>42284</c:v>
                </c:pt>
                <c:pt idx="11">
                  <c:v>42285</c:v>
                </c:pt>
                <c:pt idx="12">
                  <c:v>42286</c:v>
                </c:pt>
                <c:pt idx="13">
                  <c:v>42289</c:v>
                </c:pt>
                <c:pt idx="14">
                  <c:v>42290</c:v>
                </c:pt>
                <c:pt idx="15">
                  <c:v>42291</c:v>
                </c:pt>
                <c:pt idx="16">
                  <c:v>42292</c:v>
                </c:pt>
                <c:pt idx="17">
                  <c:v>42293</c:v>
                </c:pt>
                <c:pt idx="18">
                  <c:v>42296</c:v>
                </c:pt>
                <c:pt idx="19">
                  <c:v>42297</c:v>
                </c:pt>
                <c:pt idx="20">
                  <c:v>42298</c:v>
                </c:pt>
                <c:pt idx="21">
                  <c:v>42299</c:v>
                </c:pt>
                <c:pt idx="22">
                  <c:v>42300</c:v>
                </c:pt>
                <c:pt idx="23">
                  <c:v>42303</c:v>
                </c:pt>
                <c:pt idx="24">
                  <c:v>42304</c:v>
                </c:pt>
                <c:pt idx="25">
                  <c:v>42305</c:v>
                </c:pt>
                <c:pt idx="26">
                  <c:v>42306</c:v>
                </c:pt>
                <c:pt idx="27">
                  <c:v>42307</c:v>
                </c:pt>
                <c:pt idx="28">
                  <c:v>42310</c:v>
                </c:pt>
                <c:pt idx="29">
                  <c:v>42311</c:v>
                </c:pt>
                <c:pt idx="30">
                  <c:v>42312</c:v>
                </c:pt>
                <c:pt idx="31">
                  <c:v>42313</c:v>
                </c:pt>
                <c:pt idx="32">
                  <c:v>42314</c:v>
                </c:pt>
                <c:pt idx="33">
                  <c:v>42317</c:v>
                </c:pt>
                <c:pt idx="34">
                  <c:v>42318</c:v>
                </c:pt>
                <c:pt idx="35">
                  <c:v>42319</c:v>
                </c:pt>
                <c:pt idx="36">
                  <c:v>42320</c:v>
                </c:pt>
                <c:pt idx="37">
                  <c:v>42321</c:v>
                </c:pt>
                <c:pt idx="38">
                  <c:v>42324</c:v>
                </c:pt>
                <c:pt idx="39">
                  <c:v>42325</c:v>
                </c:pt>
                <c:pt idx="40">
                  <c:v>42326</c:v>
                </c:pt>
                <c:pt idx="41">
                  <c:v>42327</c:v>
                </c:pt>
                <c:pt idx="42">
                  <c:v>42328</c:v>
                </c:pt>
                <c:pt idx="43">
                  <c:v>42331</c:v>
                </c:pt>
                <c:pt idx="44">
                  <c:v>42332</c:v>
                </c:pt>
                <c:pt idx="45">
                  <c:v>42333</c:v>
                </c:pt>
                <c:pt idx="46">
                  <c:v>42334</c:v>
                </c:pt>
                <c:pt idx="47">
                  <c:v>42335</c:v>
                </c:pt>
                <c:pt idx="48">
                  <c:v>42338</c:v>
                </c:pt>
                <c:pt idx="49">
                  <c:v>42339</c:v>
                </c:pt>
                <c:pt idx="50">
                  <c:v>42340</c:v>
                </c:pt>
                <c:pt idx="51">
                  <c:v>42341</c:v>
                </c:pt>
                <c:pt idx="52">
                  <c:v>42342</c:v>
                </c:pt>
                <c:pt idx="53">
                  <c:v>42345</c:v>
                </c:pt>
                <c:pt idx="54">
                  <c:v>42346</c:v>
                </c:pt>
                <c:pt idx="55">
                  <c:v>42347</c:v>
                </c:pt>
                <c:pt idx="56">
                  <c:v>42348</c:v>
                </c:pt>
                <c:pt idx="57">
                  <c:v>42349</c:v>
                </c:pt>
                <c:pt idx="58">
                  <c:v>42352</c:v>
                </c:pt>
                <c:pt idx="59">
                  <c:v>42353</c:v>
                </c:pt>
                <c:pt idx="60">
                  <c:v>42354</c:v>
                </c:pt>
                <c:pt idx="61">
                  <c:v>42355</c:v>
                </c:pt>
                <c:pt idx="62">
                  <c:v>42356</c:v>
                </c:pt>
                <c:pt idx="63">
                  <c:v>42359</c:v>
                </c:pt>
                <c:pt idx="64">
                  <c:v>42360</c:v>
                </c:pt>
                <c:pt idx="65">
                  <c:v>42361</c:v>
                </c:pt>
                <c:pt idx="66">
                  <c:v>42362</c:v>
                </c:pt>
                <c:pt idx="67">
                  <c:v>42366</c:v>
                </c:pt>
                <c:pt idx="68">
                  <c:v>42367</c:v>
                </c:pt>
                <c:pt idx="69">
                  <c:v>42368</c:v>
                </c:pt>
                <c:pt idx="70">
                  <c:v>42369</c:v>
                </c:pt>
                <c:pt idx="71">
                  <c:v>42373</c:v>
                </c:pt>
                <c:pt idx="72">
                  <c:v>42374</c:v>
                </c:pt>
                <c:pt idx="73">
                  <c:v>42375</c:v>
                </c:pt>
                <c:pt idx="74">
                  <c:v>42376</c:v>
                </c:pt>
                <c:pt idx="75">
                  <c:v>42377</c:v>
                </c:pt>
                <c:pt idx="76">
                  <c:v>42380</c:v>
                </c:pt>
                <c:pt idx="77">
                  <c:v>42381</c:v>
                </c:pt>
                <c:pt idx="78">
                  <c:v>42382</c:v>
                </c:pt>
                <c:pt idx="79">
                  <c:v>42383</c:v>
                </c:pt>
                <c:pt idx="80">
                  <c:v>42384</c:v>
                </c:pt>
                <c:pt idx="81">
                  <c:v>42387</c:v>
                </c:pt>
                <c:pt idx="82">
                  <c:v>42388</c:v>
                </c:pt>
                <c:pt idx="83">
                  <c:v>42389</c:v>
                </c:pt>
                <c:pt idx="84">
                  <c:v>42390</c:v>
                </c:pt>
                <c:pt idx="85">
                  <c:v>42391</c:v>
                </c:pt>
                <c:pt idx="86">
                  <c:v>42394</c:v>
                </c:pt>
                <c:pt idx="87">
                  <c:v>42395</c:v>
                </c:pt>
                <c:pt idx="88">
                  <c:v>42396</c:v>
                </c:pt>
                <c:pt idx="89">
                  <c:v>42397</c:v>
                </c:pt>
                <c:pt idx="90">
                  <c:v>42398</c:v>
                </c:pt>
                <c:pt idx="91">
                  <c:v>42401</c:v>
                </c:pt>
                <c:pt idx="92">
                  <c:v>42402</c:v>
                </c:pt>
                <c:pt idx="93">
                  <c:v>42403</c:v>
                </c:pt>
                <c:pt idx="94">
                  <c:v>42404</c:v>
                </c:pt>
                <c:pt idx="95">
                  <c:v>42405</c:v>
                </c:pt>
                <c:pt idx="96">
                  <c:v>42408</c:v>
                </c:pt>
                <c:pt idx="97">
                  <c:v>42409</c:v>
                </c:pt>
                <c:pt idx="98">
                  <c:v>42410</c:v>
                </c:pt>
                <c:pt idx="99">
                  <c:v>42411</c:v>
                </c:pt>
                <c:pt idx="100">
                  <c:v>42412</c:v>
                </c:pt>
                <c:pt idx="101">
                  <c:v>42415</c:v>
                </c:pt>
                <c:pt idx="102">
                  <c:v>42416</c:v>
                </c:pt>
                <c:pt idx="103">
                  <c:v>42417</c:v>
                </c:pt>
                <c:pt idx="104">
                  <c:v>42418</c:v>
                </c:pt>
                <c:pt idx="105">
                  <c:v>42419</c:v>
                </c:pt>
                <c:pt idx="106">
                  <c:v>42422</c:v>
                </c:pt>
                <c:pt idx="107">
                  <c:v>42423</c:v>
                </c:pt>
                <c:pt idx="108">
                  <c:v>42424</c:v>
                </c:pt>
                <c:pt idx="109">
                  <c:v>42425</c:v>
                </c:pt>
                <c:pt idx="110">
                  <c:v>42426</c:v>
                </c:pt>
                <c:pt idx="111">
                  <c:v>42429</c:v>
                </c:pt>
                <c:pt idx="112">
                  <c:v>42430</c:v>
                </c:pt>
                <c:pt idx="113">
                  <c:v>42431</c:v>
                </c:pt>
                <c:pt idx="114">
                  <c:v>42432</c:v>
                </c:pt>
                <c:pt idx="115">
                  <c:v>42433</c:v>
                </c:pt>
                <c:pt idx="116">
                  <c:v>42436</c:v>
                </c:pt>
                <c:pt idx="117">
                  <c:v>42437</c:v>
                </c:pt>
                <c:pt idx="118">
                  <c:v>42438</c:v>
                </c:pt>
                <c:pt idx="119">
                  <c:v>42439</c:v>
                </c:pt>
                <c:pt idx="120">
                  <c:v>42440</c:v>
                </c:pt>
                <c:pt idx="121">
                  <c:v>42443</c:v>
                </c:pt>
                <c:pt idx="122">
                  <c:v>42444</c:v>
                </c:pt>
                <c:pt idx="123">
                  <c:v>42445</c:v>
                </c:pt>
                <c:pt idx="124">
                  <c:v>42446</c:v>
                </c:pt>
                <c:pt idx="125">
                  <c:v>42447</c:v>
                </c:pt>
                <c:pt idx="126">
                  <c:v>42450</c:v>
                </c:pt>
                <c:pt idx="127">
                  <c:v>42451</c:v>
                </c:pt>
                <c:pt idx="128">
                  <c:v>42452</c:v>
                </c:pt>
                <c:pt idx="129">
                  <c:v>42453</c:v>
                </c:pt>
                <c:pt idx="130">
                  <c:v>42458</c:v>
                </c:pt>
                <c:pt idx="131">
                  <c:v>42459</c:v>
                </c:pt>
                <c:pt idx="132">
                  <c:v>42460</c:v>
                </c:pt>
                <c:pt idx="133">
                  <c:v>42461</c:v>
                </c:pt>
                <c:pt idx="134">
                  <c:v>42464</c:v>
                </c:pt>
                <c:pt idx="135">
                  <c:v>42465</c:v>
                </c:pt>
                <c:pt idx="136">
                  <c:v>42466</c:v>
                </c:pt>
                <c:pt idx="137">
                  <c:v>42467</c:v>
                </c:pt>
                <c:pt idx="138">
                  <c:v>42468</c:v>
                </c:pt>
                <c:pt idx="139">
                  <c:v>42471</c:v>
                </c:pt>
                <c:pt idx="140">
                  <c:v>42472</c:v>
                </c:pt>
                <c:pt idx="141">
                  <c:v>42473</c:v>
                </c:pt>
                <c:pt idx="142">
                  <c:v>42474</c:v>
                </c:pt>
                <c:pt idx="143">
                  <c:v>42475</c:v>
                </c:pt>
                <c:pt idx="144">
                  <c:v>42478</c:v>
                </c:pt>
                <c:pt idx="145">
                  <c:v>42479</c:v>
                </c:pt>
                <c:pt idx="146">
                  <c:v>42480</c:v>
                </c:pt>
                <c:pt idx="147">
                  <c:v>42481</c:v>
                </c:pt>
                <c:pt idx="148">
                  <c:v>42482</c:v>
                </c:pt>
                <c:pt idx="149">
                  <c:v>42485</c:v>
                </c:pt>
                <c:pt idx="150">
                  <c:v>42486</c:v>
                </c:pt>
                <c:pt idx="151">
                  <c:v>42487</c:v>
                </c:pt>
                <c:pt idx="152">
                  <c:v>42488</c:v>
                </c:pt>
                <c:pt idx="153">
                  <c:v>42489</c:v>
                </c:pt>
                <c:pt idx="154">
                  <c:v>42492</c:v>
                </c:pt>
                <c:pt idx="155">
                  <c:v>42493</c:v>
                </c:pt>
                <c:pt idx="156">
                  <c:v>42494</c:v>
                </c:pt>
                <c:pt idx="157">
                  <c:v>42495</c:v>
                </c:pt>
                <c:pt idx="158">
                  <c:v>42496</c:v>
                </c:pt>
                <c:pt idx="159">
                  <c:v>42499</c:v>
                </c:pt>
                <c:pt idx="160">
                  <c:v>42500</c:v>
                </c:pt>
                <c:pt idx="161">
                  <c:v>42501</c:v>
                </c:pt>
                <c:pt idx="162">
                  <c:v>42502</c:v>
                </c:pt>
                <c:pt idx="163">
                  <c:v>42503</c:v>
                </c:pt>
                <c:pt idx="164">
                  <c:v>42506</c:v>
                </c:pt>
                <c:pt idx="165">
                  <c:v>42507</c:v>
                </c:pt>
                <c:pt idx="166">
                  <c:v>42508</c:v>
                </c:pt>
                <c:pt idx="167">
                  <c:v>42509</c:v>
                </c:pt>
                <c:pt idx="168">
                  <c:v>42510</c:v>
                </c:pt>
                <c:pt idx="169">
                  <c:v>42513</c:v>
                </c:pt>
                <c:pt idx="170">
                  <c:v>42514</c:v>
                </c:pt>
                <c:pt idx="171">
                  <c:v>42515</c:v>
                </c:pt>
                <c:pt idx="172">
                  <c:v>42516</c:v>
                </c:pt>
                <c:pt idx="173">
                  <c:v>42517</c:v>
                </c:pt>
                <c:pt idx="174">
                  <c:v>42520</c:v>
                </c:pt>
                <c:pt idx="175">
                  <c:v>42521</c:v>
                </c:pt>
                <c:pt idx="176">
                  <c:v>42522</c:v>
                </c:pt>
                <c:pt idx="177">
                  <c:v>42523</c:v>
                </c:pt>
                <c:pt idx="178">
                  <c:v>42524</c:v>
                </c:pt>
                <c:pt idx="179">
                  <c:v>42527</c:v>
                </c:pt>
                <c:pt idx="180">
                  <c:v>42528</c:v>
                </c:pt>
                <c:pt idx="181">
                  <c:v>42529</c:v>
                </c:pt>
                <c:pt idx="182">
                  <c:v>42530</c:v>
                </c:pt>
                <c:pt idx="183">
                  <c:v>42531</c:v>
                </c:pt>
                <c:pt idx="184">
                  <c:v>42534</c:v>
                </c:pt>
                <c:pt idx="185">
                  <c:v>42535</c:v>
                </c:pt>
                <c:pt idx="186">
                  <c:v>42536</c:v>
                </c:pt>
                <c:pt idx="187">
                  <c:v>42537</c:v>
                </c:pt>
                <c:pt idx="188">
                  <c:v>42538</c:v>
                </c:pt>
                <c:pt idx="189">
                  <c:v>42541</c:v>
                </c:pt>
                <c:pt idx="190">
                  <c:v>42542</c:v>
                </c:pt>
                <c:pt idx="191">
                  <c:v>42543</c:v>
                </c:pt>
                <c:pt idx="192">
                  <c:v>42544</c:v>
                </c:pt>
                <c:pt idx="193">
                  <c:v>42545</c:v>
                </c:pt>
                <c:pt idx="194">
                  <c:v>42548</c:v>
                </c:pt>
                <c:pt idx="195">
                  <c:v>42549</c:v>
                </c:pt>
                <c:pt idx="196">
                  <c:v>42550</c:v>
                </c:pt>
                <c:pt idx="197">
                  <c:v>42551</c:v>
                </c:pt>
                <c:pt idx="198">
                  <c:v>42552</c:v>
                </c:pt>
                <c:pt idx="199">
                  <c:v>42555</c:v>
                </c:pt>
                <c:pt idx="200">
                  <c:v>42556</c:v>
                </c:pt>
                <c:pt idx="201">
                  <c:v>42557</c:v>
                </c:pt>
                <c:pt idx="202">
                  <c:v>42558</c:v>
                </c:pt>
                <c:pt idx="203">
                  <c:v>42559</c:v>
                </c:pt>
                <c:pt idx="204">
                  <c:v>42562</c:v>
                </c:pt>
                <c:pt idx="205">
                  <c:v>42563</c:v>
                </c:pt>
                <c:pt idx="206">
                  <c:v>42564</c:v>
                </c:pt>
                <c:pt idx="207">
                  <c:v>42565</c:v>
                </c:pt>
                <c:pt idx="208">
                  <c:v>42566</c:v>
                </c:pt>
                <c:pt idx="209">
                  <c:v>42569</c:v>
                </c:pt>
                <c:pt idx="210">
                  <c:v>42570</c:v>
                </c:pt>
                <c:pt idx="211">
                  <c:v>42571</c:v>
                </c:pt>
                <c:pt idx="212">
                  <c:v>42572</c:v>
                </c:pt>
                <c:pt idx="213">
                  <c:v>42573</c:v>
                </c:pt>
                <c:pt idx="214">
                  <c:v>42576</c:v>
                </c:pt>
                <c:pt idx="215">
                  <c:v>42577</c:v>
                </c:pt>
                <c:pt idx="216">
                  <c:v>42578</c:v>
                </c:pt>
                <c:pt idx="217">
                  <c:v>42579</c:v>
                </c:pt>
                <c:pt idx="218">
                  <c:v>42580</c:v>
                </c:pt>
                <c:pt idx="219">
                  <c:v>42583</c:v>
                </c:pt>
                <c:pt idx="220">
                  <c:v>42584</c:v>
                </c:pt>
                <c:pt idx="221">
                  <c:v>42585</c:v>
                </c:pt>
                <c:pt idx="222">
                  <c:v>42586</c:v>
                </c:pt>
                <c:pt idx="223">
                  <c:v>42587</c:v>
                </c:pt>
                <c:pt idx="224">
                  <c:v>42590</c:v>
                </c:pt>
                <c:pt idx="225">
                  <c:v>42591</c:v>
                </c:pt>
                <c:pt idx="226">
                  <c:v>42592</c:v>
                </c:pt>
                <c:pt idx="227">
                  <c:v>42593</c:v>
                </c:pt>
                <c:pt idx="228">
                  <c:v>42594</c:v>
                </c:pt>
                <c:pt idx="229">
                  <c:v>42597</c:v>
                </c:pt>
                <c:pt idx="230">
                  <c:v>42598</c:v>
                </c:pt>
                <c:pt idx="231">
                  <c:v>42599</c:v>
                </c:pt>
                <c:pt idx="232">
                  <c:v>42600</c:v>
                </c:pt>
                <c:pt idx="233">
                  <c:v>42601</c:v>
                </c:pt>
                <c:pt idx="234">
                  <c:v>42604</c:v>
                </c:pt>
                <c:pt idx="235">
                  <c:v>42605</c:v>
                </c:pt>
                <c:pt idx="236">
                  <c:v>42606</c:v>
                </c:pt>
                <c:pt idx="237">
                  <c:v>42607</c:v>
                </c:pt>
                <c:pt idx="238">
                  <c:v>42608</c:v>
                </c:pt>
                <c:pt idx="239">
                  <c:v>42611</c:v>
                </c:pt>
                <c:pt idx="240">
                  <c:v>42612</c:v>
                </c:pt>
                <c:pt idx="241">
                  <c:v>42613</c:v>
                </c:pt>
                <c:pt idx="242">
                  <c:v>42614</c:v>
                </c:pt>
                <c:pt idx="243">
                  <c:v>42615</c:v>
                </c:pt>
                <c:pt idx="244">
                  <c:v>42618</c:v>
                </c:pt>
                <c:pt idx="245">
                  <c:v>42619</c:v>
                </c:pt>
                <c:pt idx="246">
                  <c:v>42620</c:v>
                </c:pt>
                <c:pt idx="247">
                  <c:v>42621</c:v>
                </c:pt>
                <c:pt idx="248">
                  <c:v>42622</c:v>
                </c:pt>
                <c:pt idx="249">
                  <c:v>42625</c:v>
                </c:pt>
                <c:pt idx="250">
                  <c:v>42626</c:v>
                </c:pt>
                <c:pt idx="251">
                  <c:v>42627</c:v>
                </c:pt>
                <c:pt idx="252">
                  <c:v>42628</c:v>
                </c:pt>
                <c:pt idx="253">
                  <c:v>42629</c:v>
                </c:pt>
                <c:pt idx="254">
                  <c:v>42632</c:v>
                </c:pt>
                <c:pt idx="255">
                  <c:v>42633</c:v>
                </c:pt>
                <c:pt idx="256">
                  <c:v>42634</c:v>
                </c:pt>
                <c:pt idx="257">
                  <c:v>42635</c:v>
                </c:pt>
                <c:pt idx="258">
                  <c:v>42636</c:v>
                </c:pt>
                <c:pt idx="259">
                  <c:v>42639</c:v>
                </c:pt>
                <c:pt idx="260">
                  <c:v>42640</c:v>
                </c:pt>
                <c:pt idx="261">
                  <c:v>42641</c:v>
                </c:pt>
                <c:pt idx="262">
                  <c:v>42642</c:v>
                </c:pt>
                <c:pt idx="263">
                  <c:v>42643</c:v>
                </c:pt>
                <c:pt idx="264">
                  <c:v>42646</c:v>
                </c:pt>
                <c:pt idx="265">
                  <c:v>42647</c:v>
                </c:pt>
                <c:pt idx="266">
                  <c:v>42648</c:v>
                </c:pt>
                <c:pt idx="267">
                  <c:v>42649</c:v>
                </c:pt>
                <c:pt idx="268">
                  <c:v>42650</c:v>
                </c:pt>
                <c:pt idx="269">
                  <c:v>42653</c:v>
                </c:pt>
                <c:pt idx="270">
                  <c:v>42654</c:v>
                </c:pt>
                <c:pt idx="271">
                  <c:v>42655</c:v>
                </c:pt>
                <c:pt idx="272">
                  <c:v>42656</c:v>
                </c:pt>
                <c:pt idx="273">
                  <c:v>42657</c:v>
                </c:pt>
                <c:pt idx="274">
                  <c:v>42660</c:v>
                </c:pt>
                <c:pt idx="275">
                  <c:v>42661</c:v>
                </c:pt>
                <c:pt idx="276">
                  <c:v>42662</c:v>
                </c:pt>
                <c:pt idx="277">
                  <c:v>42663</c:v>
                </c:pt>
                <c:pt idx="278">
                  <c:v>42664</c:v>
                </c:pt>
                <c:pt idx="279">
                  <c:v>42667</c:v>
                </c:pt>
                <c:pt idx="280">
                  <c:v>42668</c:v>
                </c:pt>
                <c:pt idx="281">
                  <c:v>42669</c:v>
                </c:pt>
                <c:pt idx="282">
                  <c:v>42670</c:v>
                </c:pt>
                <c:pt idx="283">
                  <c:v>42671</c:v>
                </c:pt>
                <c:pt idx="284">
                  <c:v>42674</c:v>
                </c:pt>
                <c:pt idx="285">
                  <c:v>42675</c:v>
                </c:pt>
                <c:pt idx="286">
                  <c:v>42676</c:v>
                </c:pt>
                <c:pt idx="287">
                  <c:v>42677</c:v>
                </c:pt>
                <c:pt idx="288">
                  <c:v>42678</c:v>
                </c:pt>
                <c:pt idx="289">
                  <c:v>42681</c:v>
                </c:pt>
                <c:pt idx="290">
                  <c:v>42682</c:v>
                </c:pt>
                <c:pt idx="291">
                  <c:v>42683</c:v>
                </c:pt>
                <c:pt idx="292">
                  <c:v>42684</c:v>
                </c:pt>
                <c:pt idx="293">
                  <c:v>42685</c:v>
                </c:pt>
                <c:pt idx="294">
                  <c:v>42688</c:v>
                </c:pt>
                <c:pt idx="295">
                  <c:v>42689</c:v>
                </c:pt>
                <c:pt idx="296">
                  <c:v>42690</c:v>
                </c:pt>
                <c:pt idx="297">
                  <c:v>42691</c:v>
                </c:pt>
                <c:pt idx="298">
                  <c:v>42692</c:v>
                </c:pt>
                <c:pt idx="299">
                  <c:v>42695</c:v>
                </c:pt>
                <c:pt idx="300">
                  <c:v>42696</c:v>
                </c:pt>
                <c:pt idx="301">
                  <c:v>42697</c:v>
                </c:pt>
                <c:pt idx="302">
                  <c:v>42698</c:v>
                </c:pt>
                <c:pt idx="303">
                  <c:v>42699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42737</c:v>
                </c:pt>
                <c:pt idx="329">
                  <c:v>42738</c:v>
                </c:pt>
                <c:pt idx="330">
                  <c:v>42739</c:v>
                </c:pt>
                <c:pt idx="331">
                  <c:v>42740</c:v>
                </c:pt>
                <c:pt idx="332">
                  <c:v>42741</c:v>
                </c:pt>
                <c:pt idx="333">
                  <c:v>42744</c:v>
                </c:pt>
                <c:pt idx="334">
                  <c:v>42745</c:v>
                </c:pt>
                <c:pt idx="335">
                  <c:v>42746</c:v>
                </c:pt>
                <c:pt idx="336">
                  <c:v>42747</c:v>
                </c:pt>
                <c:pt idx="337">
                  <c:v>42748</c:v>
                </c:pt>
                <c:pt idx="338">
                  <c:v>42751</c:v>
                </c:pt>
                <c:pt idx="339">
                  <c:v>42752</c:v>
                </c:pt>
                <c:pt idx="340">
                  <c:v>42753</c:v>
                </c:pt>
                <c:pt idx="341">
                  <c:v>42754</c:v>
                </c:pt>
                <c:pt idx="342">
                  <c:v>42755</c:v>
                </c:pt>
                <c:pt idx="343">
                  <c:v>42758</c:v>
                </c:pt>
                <c:pt idx="344">
                  <c:v>42759</c:v>
                </c:pt>
                <c:pt idx="345">
                  <c:v>42760</c:v>
                </c:pt>
                <c:pt idx="346">
                  <c:v>42761</c:v>
                </c:pt>
                <c:pt idx="347">
                  <c:v>42762</c:v>
                </c:pt>
                <c:pt idx="348">
                  <c:v>42765</c:v>
                </c:pt>
                <c:pt idx="349">
                  <c:v>42766</c:v>
                </c:pt>
                <c:pt idx="350">
                  <c:v>42767</c:v>
                </c:pt>
                <c:pt idx="351">
                  <c:v>42768</c:v>
                </c:pt>
                <c:pt idx="352">
                  <c:v>42769</c:v>
                </c:pt>
                <c:pt idx="353">
                  <c:v>42772</c:v>
                </c:pt>
                <c:pt idx="354">
                  <c:v>42773</c:v>
                </c:pt>
                <c:pt idx="355">
                  <c:v>42774</c:v>
                </c:pt>
                <c:pt idx="356">
                  <c:v>42775</c:v>
                </c:pt>
                <c:pt idx="357">
                  <c:v>42776</c:v>
                </c:pt>
                <c:pt idx="358">
                  <c:v>42779</c:v>
                </c:pt>
                <c:pt idx="359">
                  <c:v>42780</c:v>
                </c:pt>
                <c:pt idx="360">
                  <c:v>42781</c:v>
                </c:pt>
                <c:pt idx="361">
                  <c:v>42782</c:v>
                </c:pt>
                <c:pt idx="362">
                  <c:v>42783</c:v>
                </c:pt>
                <c:pt idx="363">
                  <c:v>42786</c:v>
                </c:pt>
                <c:pt idx="364">
                  <c:v>42787</c:v>
                </c:pt>
                <c:pt idx="365">
                  <c:v>42788</c:v>
                </c:pt>
                <c:pt idx="366">
                  <c:v>42789</c:v>
                </c:pt>
                <c:pt idx="367">
                  <c:v>42790</c:v>
                </c:pt>
                <c:pt idx="368">
                  <c:v>42793</c:v>
                </c:pt>
                <c:pt idx="369">
                  <c:v>42794</c:v>
                </c:pt>
                <c:pt idx="370">
                  <c:v>42795</c:v>
                </c:pt>
                <c:pt idx="371">
                  <c:v>42796</c:v>
                </c:pt>
                <c:pt idx="372">
                  <c:v>42797</c:v>
                </c:pt>
                <c:pt idx="373">
                  <c:v>42800</c:v>
                </c:pt>
                <c:pt idx="374">
                  <c:v>42801</c:v>
                </c:pt>
                <c:pt idx="375">
                  <c:v>42802</c:v>
                </c:pt>
                <c:pt idx="376">
                  <c:v>42803</c:v>
                </c:pt>
                <c:pt idx="377">
                  <c:v>42804</c:v>
                </c:pt>
                <c:pt idx="378">
                  <c:v>42807</c:v>
                </c:pt>
                <c:pt idx="379">
                  <c:v>42808</c:v>
                </c:pt>
                <c:pt idx="380">
                  <c:v>42809</c:v>
                </c:pt>
                <c:pt idx="381">
                  <c:v>42810</c:v>
                </c:pt>
                <c:pt idx="382">
                  <c:v>42811</c:v>
                </c:pt>
                <c:pt idx="383">
                  <c:v>42814</c:v>
                </c:pt>
                <c:pt idx="384">
                  <c:v>42815</c:v>
                </c:pt>
                <c:pt idx="385">
                  <c:v>42816</c:v>
                </c:pt>
                <c:pt idx="386">
                  <c:v>42817</c:v>
                </c:pt>
                <c:pt idx="387">
                  <c:v>42818</c:v>
                </c:pt>
                <c:pt idx="388">
                  <c:v>42821</c:v>
                </c:pt>
                <c:pt idx="389">
                  <c:v>42822</c:v>
                </c:pt>
                <c:pt idx="390">
                  <c:v>42823</c:v>
                </c:pt>
                <c:pt idx="391">
                  <c:v>42824</c:v>
                </c:pt>
                <c:pt idx="392">
                  <c:v>42825</c:v>
                </c:pt>
                <c:pt idx="393">
                  <c:v>42828</c:v>
                </c:pt>
                <c:pt idx="394">
                  <c:v>42829</c:v>
                </c:pt>
                <c:pt idx="395">
                  <c:v>42830</c:v>
                </c:pt>
                <c:pt idx="396">
                  <c:v>42831</c:v>
                </c:pt>
                <c:pt idx="397">
                  <c:v>42832</c:v>
                </c:pt>
                <c:pt idx="398">
                  <c:v>42835</c:v>
                </c:pt>
                <c:pt idx="399">
                  <c:v>42836</c:v>
                </c:pt>
                <c:pt idx="400">
                  <c:v>42837</c:v>
                </c:pt>
                <c:pt idx="401">
                  <c:v>42838</c:v>
                </c:pt>
                <c:pt idx="402">
                  <c:v>42843</c:v>
                </c:pt>
                <c:pt idx="403">
                  <c:v>42844</c:v>
                </c:pt>
                <c:pt idx="404">
                  <c:v>42845</c:v>
                </c:pt>
                <c:pt idx="405">
                  <c:v>42846</c:v>
                </c:pt>
                <c:pt idx="406">
                  <c:v>42849</c:v>
                </c:pt>
                <c:pt idx="407">
                  <c:v>42850</c:v>
                </c:pt>
                <c:pt idx="408">
                  <c:v>42851</c:v>
                </c:pt>
                <c:pt idx="409">
                  <c:v>42852</c:v>
                </c:pt>
                <c:pt idx="410">
                  <c:v>42853</c:v>
                </c:pt>
                <c:pt idx="411">
                  <c:v>42857</c:v>
                </c:pt>
                <c:pt idx="412">
                  <c:v>42858</c:v>
                </c:pt>
                <c:pt idx="413">
                  <c:v>42859</c:v>
                </c:pt>
                <c:pt idx="414">
                  <c:v>42860</c:v>
                </c:pt>
                <c:pt idx="415">
                  <c:v>42863</c:v>
                </c:pt>
                <c:pt idx="416">
                  <c:v>42864</c:v>
                </c:pt>
                <c:pt idx="417">
                  <c:v>42865</c:v>
                </c:pt>
                <c:pt idx="418">
                  <c:v>42866</c:v>
                </c:pt>
                <c:pt idx="419">
                  <c:v>42867</c:v>
                </c:pt>
                <c:pt idx="420">
                  <c:v>42870</c:v>
                </c:pt>
                <c:pt idx="421">
                  <c:v>42871</c:v>
                </c:pt>
                <c:pt idx="422">
                  <c:v>42872</c:v>
                </c:pt>
                <c:pt idx="423">
                  <c:v>42873</c:v>
                </c:pt>
                <c:pt idx="424">
                  <c:v>42874</c:v>
                </c:pt>
                <c:pt idx="425">
                  <c:v>42877</c:v>
                </c:pt>
                <c:pt idx="426">
                  <c:v>42878</c:v>
                </c:pt>
                <c:pt idx="427">
                  <c:v>42879</c:v>
                </c:pt>
                <c:pt idx="428">
                  <c:v>42880</c:v>
                </c:pt>
                <c:pt idx="429">
                  <c:v>42881</c:v>
                </c:pt>
                <c:pt idx="430">
                  <c:v>42884</c:v>
                </c:pt>
                <c:pt idx="431">
                  <c:v>42885</c:v>
                </c:pt>
                <c:pt idx="432">
                  <c:v>42886</c:v>
                </c:pt>
                <c:pt idx="433">
                  <c:v>42887</c:v>
                </c:pt>
                <c:pt idx="434">
                  <c:v>42888</c:v>
                </c:pt>
                <c:pt idx="435">
                  <c:v>42891</c:v>
                </c:pt>
                <c:pt idx="436">
                  <c:v>42892</c:v>
                </c:pt>
                <c:pt idx="437">
                  <c:v>42893</c:v>
                </c:pt>
                <c:pt idx="438">
                  <c:v>42894</c:v>
                </c:pt>
                <c:pt idx="439">
                  <c:v>42895</c:v>
                </c:pt>
                <c:pt idx="440">
                  <c:v>42898</c:v>
                </c:pt>
                <c:pt idx="441">
                  <c:v>42899</c:v>
                </c:pt>
                <c:pt idx="442">
                  <c:v>42900</c:v>
                </c:pt>
                <c:pt idx="443">
                  <c:v>42901</c:v>
                </c:pt>
                <c:pt idx="444">
                  <c:v>42902</c:v>
                </c:pt>
                <c:pt idx="445">
                  <c:v>42905</c:v>
                </c:pt>
                <c:pt idx="446">
                  <c:v>42906</c:v>
                </c:pt>
                <c:pt idx="447">
                  <c:v>42907</c:v>
                </c:pt>
                <c:pt idx="448">
                  <c:v>42908</c:v>
                </c:pt>
                <c:pt idx="449">
                  <c:v>42909</c:v>
                </c:pt>
                <c:pt idx="450">
                  <c:v>42912</c:v>
                </c:pt>
                <c:pt idx="451">
                  <c:v>42913</c:v>
                </c:pt>
                <c:pt idx="452">
                  <c:v>42914</c:v>
                </c:pt>
                <c:pt idx="453">
                  <c:v>42915</c:v>
                </c:pt>
                <c:pt idx="454">
                  <c:v>42916</c:v>
                </c:pt>
                <c:pt idx="455">
                  <c:v>42919</c:v>
                </c:pt>
                <c:pt idx="456">
                  <c:v>42920</c:v>
                </c:pt>
                <c:pt idx="457">
                  <c:v>42921</c:v>
                </c:pt>
                <c:pt idx="458">
                  <c:v>42922</c:v>
                </c:pt>
                <c:pt idx="459">
                  <c:v>42923</c:v>
                </c:pt>
                <c:pt idx="460">
                  <c:v>42926</c:v>
                </c:pt>
                <c:pt idx="461">
                  <c:v>42927</c:v>
                </c:pt>
                <c:pt idx="462">
                  <c:v>42928</c:v>
                </c:pt>
                <c:pt idx="463">
                  <c:v>42929</c:v>
                </c:pt>
                <c:pt idx="464">
                  <c:v>42930</c:v>
                </c:pt>
                <c:pt idx="465">
                  <c:v>42933</c:v>
                </c:pt>
                <c:pt idx="466">
                  <c:v>42934</c:v>
                </c:pt>
                <c:pt idx="467">
                  <c:v>42935</c:v>
                </c:pt>
                <c:pt idx="468">
                  <c:v>42936</c:v>
                </c:pt>
                <c:pt idx="469">
                  <c:v>42937</c:v>
                </c:pt>
                <c:pt idx="470">
                  <c:v>42940</c:v>
                </c:pt>
                <c:pt idx="471">
                  <c:v>42941</c:v>
                </c:pt>
                <c:pt idx="472">
                  <c:v>42942</c:v>
                </c:pt>
                <c:pt idx="473">
                  <c:v>42943</c:v>
                </c:pt>
                <c:pt idx="474">
                  <c:v>42944</c:v>
                </c:pt>
                <c:pt idx="475">
                  <c:v>42947</c:v>
                </c:pt>
                <c:pt idx="476">
                  <c:v>42948</c:v>
                </c:pt>
                <c:pt idx="477">
                  <c:v>42949</c:v>
                </c:pt>
                <c:pt idx="478">
                  <c:v>42950</c:v>
                </c:pt>
                <c:pt idx="479">
                  <c:v>42951</c:v>
                </c:pt>
                <c:pt idx="480">
                  <c:v>42954</c:v>
                </c:pt>
                <c:pt idx="481">
                  <c:v>42955</c:v>
                </c:pt>
                <c:pt idx="482">
                  <c:v>42956</c:v>
                </c:pt>
                <c:pt idx="483">
                  <c:v>42957</c:v>
                </c:pt>
                <c:pt idx="484">
                  <c:v>42958</c:v>
                </c:pt>
                <c:pt idx="485">
                  <c:v>42961</c:v>
                </c:pt>
                <c:pt idx="486">
                  <c:v>42962</c:v>
                </c:pt>
                <c:pt idx="487">
                  <c:v>42963</c:v>
                </c:pt>
                <c:pt idx="488">
                  <c:v>42964</c:v>
                </c:pt>
                <c:pt idx="489">
                  <c:v>42965</c:v>
                </c:pt>
                <c:pt idx="490">
                  <c:v>42968</c:v>
                </c:pt>
                <c:pt idx="491">
                  <c:v>42969</c:v>
                </c:pt>
                <c:pt idx="492">
                  <c:v>42970</c:v>
                </c:pt>
                <c:pt idx="493">
                  <c:v>42971</c:v>
                </c:pt>
                <c:pt idx="494">
                  <c:v>42972</c:v>
                </c:pt>
                <c:pt idx="495">
                  <c:v>42975</c:v>
                </c:pt>
                <c:pt idx="496">
                  <c:v>42976</c:v>
                </c:pt>
                <c:pt idx="497">
                  <c:v>42977</c:v>
                </c:pt>
                <c:pt idx="498">
                  <c:v>42978</c:v>
                </c:pt>
                <c:pt idx="499">
                  <c:v>42979</c:v>
                </c:pt>
                <c:pt idx="500">
                  <c:v>42982</c:v>
                </c:pt>
                <c:pt idx="501">
                  <c:v>42983</c:v>
                </c:pt>
                <c:pt idx="502">
                  <c:v>42984</c:v>
                </c:pt>
                <c:pt idx="503">
                  <c:v>42985</c:v>
                </c:pt>
                <c:pt idx="504">
                  <c:v>42986</c:v>
                </c:pt>
                <c:pt idx="505">
                  <c:v>42989</c:v>
                </c:pt>
                <c:pt idx="506">
                  <c:v>42990</c:v>
                </c:pt>
                <c:pt idx="507">
                  <c:v>42991</c:v>
                </c:pt>
                <c:pt idx="508">
                  <c:v>42992</c:v>
                </c:pt>
                <c:pt idx="509">
                  <c:v>42993</c:v>
                </c:pt>
                <c:pt idx="510">
                  <c:v>42996</c:v>
                </c:pt>
                <c:pt idx="511">
                  <c:v>42997</c:v>
                </c:pt>
                <c:pt idx="512">
                  <c:v>42998</c:v>
                </c:pt>
                <c:pt idx="513">
                  <c:v>42999</c:v>
                </c:pt>
                <c:pt idx="514">
                  <c:v>43000</c:v>
                </c:pt>
                <c:pt idx="515">
                  <c:v>43003</c:v>
                </c:pt>
                <c:pt idx="516">
                  <c:v>43004</c:v>
                </c:pt>
                <c:pt idx="517">
                  <c:v>43005</c:v>
                </c:pt>
                <c:pt idx="518">
                  <c:v>43012</c:v>
                </c:pt>
                <c:pt idx="519">
                  <c:v>43019</c:v>
                </c:pt>
                <c:pt idx="520">
                  <c:v>43026</c:v>
                </c:pt>
                <c:pt idx="521">
                  <c:v>43033</c:v>
                </c:pt>
                <c:pt idx="522">
                  <c:v>43040</c:v>
                </c:pt>
                <c:pt idx="523">
                  <c:v>43047</c:v>
                </c:pt>
                <c:pt idx="524">
                  <c:v>43054</c:v>
                </c:pt>
                <c:pt idx="525">
                  <c:v>43061</c:v>
                </c:pt>
                <c:pt idx="526">
                  <c:v>43068</c:v>
                </c:pt>
                <c:pt idx="527">
                  <c:v>43075</c:v>
                </c:pt>
                <c:pt idx="528">
                  <c:v>43082</c:v>
                </c:pt>
                <c:pt idx="529">
                  <c:v>43089</c:v>
                </c:pt>
                <c:pt idx="530">
                  <c:v>43098</c:v>
                </c:pt>
                <c:pt idx="531">
                  <c:v>43105</c:v>
                </c:pt>
                <c:pt idx="532">
                  <c:v>43112</c:v>
                </c:pt>
                <c:pt idx="533">
                  <c:v>43119</c:v>
                </c:pt>
                <c:pt idx="534">
                  <c:v>43126</c:v>
                </c:pt>
                <c:pt idx="535">
                  <c:v>43133</c:v>
                </c:pt>
                <c:pt idx="536">
                  <c:v>43140</c:v>
                </c:pt>
                <c:pt idx="537">
                  <c:v>43147</c:v>
                </c:pt>
                <c:pt idx="538">
                  <c:v>43154</c:v>
                </c:pt>
                <c:pt idx="539">
                  <c:v>43161</c:v>
                </c:pt>
                <c:pt idx="540">
                  <c:v>43168</c:v>
                </c:pt>
                <c:pt idx="541">
                  <c:v>43175</c:v>
                </c:pt>
                <c:pt idx="542">
                  <c:v>43182</c:v>
                </c:pt>
                <c:pt idx="543">
                  <c:v>43193</c:v>
                </c:pt>
                <c:pt idx="544">
                  <c:v>43196</c:v>
                </c:pt>
                <c:pt idx="545">
                  <c:v>43203</c:v>
                </c:pt>
                <c:pt idx="546">
                  <c:v>43210</c:v>
                </c:pt>
                <c:pt idx="547">
                  <c:v>43217</c:v>
                </c:pt>
                <c:pt idx="548">
                  <c:v>43224</c:v>
                </c:pt>
                <c:pt idx="549">
                  <c:v>43231</c:v>
                </c:pt>
                <c:pt idx="550">
                  <c:v>43238</c:v>
                </c:pt>
                <c:pt idx="551">
                  <c:v>43245</c:v>
                </c:pt>
                <c:pt idx="552">
                  <c:v>43252</c:v>
                </c:pt>
                <c:pt idx="553">
                  <c:v>43259</c:v>
                </c:pt>
                <c:pt idx="554">
                  <c:v>43266</c:v>
                </c:pt>
                <c:pt idx="555">
                  <c:v>43273</c:v>
                </c:pt>
                <c:pt idx="556">
                  <c:v>43280</c:v>
                </c:pt>
                <c:pt idx="557">
                  <c:v>43287</c:v>
                </c:pt>
                <c:pt idx="558">
                  <c:v>43294</c:v>
                </c:pt>
                <c:pt idx="559">
                  <c:v>43301</c:v>
                </c:pt>
                <c:pt idx="560">
                  <c:v>43308</c:v>
                </c:pt>
                <c:pt idx="561">
                  <c:v>43315</c:v>
                </c:pt>
                <c:pt idx="562">
                  <c:v>43322</c:v>
                </c:pt>
                <c:pt idx="563">
                  <c:v>43329</c:v>
                </c:pt>
                <c:pt idx="564">
                  <c:v>43336</c:v>
                </c:pt>
                <c:pt idx="565">
                  <c:v>43343</c:v>
                </c:pt>
                <c:pt idx="566">
                  <c:v>43350</c:v>
                </c:pt>
                <c:pt idx="567">
                  <c:v>43357</c:v>
                </c:pt>
                <c:pt idx="568">
                  <c:v>43364</c:v>
                </c:pt>
                <c:pt idx="569">
                  <c:v>43371</c:v>
                </c:pt>
                <c:pt idx="570">
                  <c:v>43378</c:v>
                </c:pt>
                <c:pt idx="571">
                  <c:v>43385</c:v>
                </c:pt>
                <c:pt idx="572">
                  <c:v>43392</c:v>
                </c:pt>
                <c:pt idx="573">
                  <c:v>43399</c:v>
                </c:pt>
                <c:pt idx="574">
                  <c:v>43406</c:v>
                </c:pt>
                <c:pt idx="575">
                  <c:v>43413</c:v>
                </c:pt>
                <c:pt idx="576">
                  <c:v>43420</c:v>
                </c:pt>
                <c:pt idx="577">
                  <c:v>43427</c:v>
                </c:pt>
                <c:pt idx="578">
                  <c:v>43434</c:v>
                </c:pt>
                <c:pt idx="579">
                  <c:v>43441</c:v>
                </c:pt>
                <c:pt idx="580">
                  <c:v>43448</c:v>
                </c:pt>
                <c:pt idx="581">
                  <c:v>43455</c:v>
                </c:pt>
                <c:pt idx="582">
                  <c:v>43465</c:v>
                </c:pt>
                <c:pt idx="583">
                  <c:v>43472</c:v>
                </c:pt>
                <c:pt idx="584">
                  <c:v>43479</c:v>
                </c:pt>
                <c:pt idx="585">
                  <c:v>43486</c:v>
                </c:pt>
                <c:pt idx="586">
                  <c:v>43493</c:v>
                </c:pt>
                <c:pt idx="587">
                  <c:v>43500</c:v>
                </c:pt>
                <c:pt idx="588">
                  <c:v>43507</c:v>
                </c:pt>
                <c:pt idx="589">
                  <c:v>43514</c:v>
                </c:pt>
                <c:pt idx="590">
                  <c:v>43521</c:v>
                </c:pt>
                <c:pt idx="591">
                  <c:v>43528</c:v>
                </c:pt>
                <c:pt idx="592">
                  <c:v>43535</c:v>
                </c:pt>
                <c:pt idx="593">
                  <c:v>43542</c:v>
                </c:pt>
                <c:pt idx="594">
                  <c:v>43549</c:v>
                </c:pt>
                <c:pt idx="595">
                  <c:v>43556</c:v>
                </c:pt>
                <c:pt idx="596">
                  <c:v>43563</c:v>
                </c:pt>
                <c:pt idx="597">
                  <c:v>43570</c:v>
                </c:pt>
                <c:pt idx="598">
                  <c:v>43579</c:v>
                </c:pt>
                <c:pt idx="599">
                  <c:v>43584</c:v>
                </c:pt>
                <c:pt idx="600">
                  <c:v>43591</c:v>
                </c:pt>
                <c:pt idx="601">
                  <c:v>43598</c:v>
                </c:pt>
                <c:pt idx="602">
                  <c:v>43605</c:v>
                </c:pt>
                <c:pt idx="603">
                  <c:v>43612</c:v>
                </c:pt>
                <c:pt idx="604">
                  <c:v>43619</c:v>
                </c:pt>
                <c:pt idx="605">
                  <c:v>43626</c:v>
                </c:pt>
                <c:pt idx="606">
                  <c:v>43633</c:v>
                </c:pt>
                <c:pt idx="607">
                  <c:v>43640</c:v>
                </c:pt>
                <c:pt idx="608">
                  <c:v>43647</c:v>
                </c:pt>
                <c:pt idx="609">
                  <c:v>43654</c:v>
                </c:pt>
                <c:pt idx="610">
                  <c:v>43661</c:v>
                </c:pt>
                <c:pt idx="611">
                  <c:v>43668</c:v>
                </c:pt>
                <c:pt idx="612">
                  <c:v>43675</c:v>
                </c:pt>
                <c:pt idx="613">
                  <c:v>43682</c:v>
                </c:pt>
                <c:pt idx="614">
                  <c:v>43689</c:v>
                </c:pt>
                <c:pt idx="615">
                  <c:v>43696</c:v>
                </c:pt>
                <c:pt idx="616">
                  <c:v>43703</c:v>
                </c:pt>
                <c:pt idx="617">
                  <c:v>43710</c:v>
                </c:pt>
                <c:pt idx="618">
                  <c:v>43717</c:v>
                </c:pt>
                <c:pt idx="619">
                  <c:v>43724</c:v>
                </c:pt>
                <c:pt idx="620">
                  <c:v>43731</c:v>
                </c:pt>
                <c:pt idx="621">
                  <c:v>43738</c:v>
                </c:pt>
                <c:pt idx="622">
                  <c:v>43745</c:v>
                </c:pt>
                <c:pt idx="623">
                  <c:v>43752</c:v>
                </c:pt>
                <c:pt idx="624">
                  <c:v>43759</c:v>
                </c:pt>
                <c:pt idx="625">
                  <c:v>43766</c:v>
                </c:pt>
                <c:pt idx="626">
                  <c:v>43773</c:v>
                </c:pt>
                <c:pt idx="627">
                  <c:v>43780</c:v>
                </c:pt>
                <c:pt idx="628">
                  <c:v>43787</c:v>
                </c:pt>
                <c:pt idx="629">
                  <c:v>43794</c:v>
                </c:pt>
                <c:pt idx="630">
                  <c:v>43801</c:v>
                </c:pt>
                <c:pt idx="631">
                  <c:v>43808</c:v>
                </c:pt>
                <c:pt idx="632">
                  <c:v>43815</c:v>
                </c:pt>
                <c:pt idx="633">
                  <c:v>43822</c:v>
                </c:pt>
                <c:pt idx="634">
                  <c:v>43830</c:v>
                </c:pt>
                <c:pt idx="635">
                  <c:v>43837</c:v>
                </c:pt>
                <c:pt idx="636">
                  <c:v>43844</c:v>
                </c:pt>
                <c:pt idx="637">
                  <c:v>43851</c:v>
                </c:pt>
                <c:pt idx="638">
                  <c:v>43858</c:v>
                </c:pt>
                <c:pt idx="639">
                  <c:v>43865</c:v>
                </c:pt>
                <c:pt idx="640">
                  <c:v>43872</c:v>
                </c:pt>
                <c:pt idx="641">
                  <c:v>43879</c:v>
                </c:pt>
                <c:pt idx="642">
                  <c:v>43886</c:v>
                </c:pt>
                <c:pt idx="643">
                  <c:v>43893</c:v>
                </c:pt>
                <c:pt idx="644">
                  <c:v>43900</c:v>
                </c:pt>
                <c:pt idx="645">
                  <c:v>43907</c:v>
                </c:pt>
                <c:pt idx="646">
                  <c:v>43914</c:v>
                </c:pt>
                <c:pt idx="647">
                  <c:v>43921</c:v>
                </c:pt>
                <c:pt idx="648">
                  <c:v>43928</c:v>
                </c:pt>
                <c:pt idx="649">
                  <c:v>43937</c:v>
                </c:pt>
                <c:pt idx="650">
                  <c:v>43944</c:v>
                </c:pt>
                <c:pt idx="651">
                  <c:v>43951</c:v>
                </c:pt>
                <c:pt idx="652">
                  <c:v>43958</c:v>
                </c:pt>
                <c:pt idx="653">
                  <c:v>43965</c:v>
                </c:pt>
                <c:pt idx="654">
                  <c:v>43972</c:v>
                </c:pt>
                <c:pt idx="655">
                  <c:v>43979</c:v>
                </c:pt>
                <c:pt idx="656">
                  <c:v>43986</c:v>
                </c:pt>
                <c:pt idx="657">
                  <c:v>43993</c:v>
                </c:pt>
                <c:pt idx="658">
                  <c:v>44000</c:v>
                </c:pt>
                <c:pt idx="659">
                  <c:v>44007</c:v>
                </c:pt>
                <c:pt idx="660">
                  <c:v>44014</c:v>
                </c:pt>
                <c:pt idx="661">
                  <c:v>44021</c:v>
                </c:pt>
                <c:pt idx="662">
                  <c:v>44028</c:v>
                </c:pt>
                <c:pt idx="663">
                  <c:v>44035</c:v>
                </c:pt>
                <c:pt idx="664">
                  <c:v>44042</c:v>
                </c:pt>
                <c:pt idx="665">
                  <c:v>44049</c:v>
                </c:pt>
                <c:pt idx="666">
                  <c:v>44056</c:v>
                </c:pt>
                <c:pt idx="667">
                  <c:v>44063</c:v>
                </c:pt>
                <c:pt idx="668">
                  <c:v>44070</c:v>
                </c:pt>
                <c:pt idx="669">
                  <c:v>44077</c:v>
                </c:pt>
                <c:pt idx="670">
                  <c:v>44084</c:v>
                </c:pt>
                <c:pt idx="671">
                  <c:v>44091</c:v>
                </c:pt>
                <c:pt idx="672">
                  <c:v>44098</c:v>
                </c:pt>
                <c:pt idx="673">
                  <c:v>44105</c:v>
                </c:pt>
                <c:pt idx="674">
                  <c:v>44112</c:v>
                </c:pt>
                <c:pt idx="675">
                  <c:v>44119</c:v>
                </c:pt>
                <c:pt idx="676">
                  <c:v>44126</c:v>
                </c:pt>
                <c:pt idx="677">
                  <c:v>44133</c:v>
                </c:pt>
                <c:pt idx="678">
                  <c:v>44140</c:v>
                </c:pt>
                <c:pt idx="679">
                  <c:v>44147</c:v>
                </c:pt>
                <c:pt idx="680">
                  <c:v>44154</c:v>
                </c:pt>
                <c:pt idx="681">
                  <c:v>44161</c:v>
                </c:pt>
                <c:pt idx="682">
                  <c:v>44168</c:v>
                </c:pt>
                <c:pt idx="683">
                  <c:v>44175</c:v>
                </c:pt>
                <c:pt idx="684">
                  <c:v>44182</c:v>
                </c:pt>
                <c:pt idx="685">
                  <c:v>44189</c:v>
                </c:pt>
                <c:pt idx="686">
                  <c:v>44196</c:v>
                </c:pt>
                <c:pt idx="687">
                  <c:v>44203</c:v>
                </c:pt>
                <c:pt idx="688">
                  <c:v>44210</c:v>
                </c:pt>
                <c:pt idx="689">
                  <c:v>44217</c:v>
                </c:pt>
                <c:pt idx="690">
                  <c:v>44224</c:v>
                </c:pt>
                <c:pt idx="691">
                  <c:v>44231</c:v>
                </c:pt>
                <c:pt idx="692">
                  <c:v>44238</c:v>
                </c:pt>
                <c:pt idx="693">
                  <c:v>44245</c:v>
                </c:pt>
                <c:pt idx="694">
                  <c:v>44252</c:v>
                </c:pt>
                <c:pt idx="695">
                  <c:v>44259</c:v>
                </c:pt>
                <c:pt idx="696">
                  <c:v>44266</c:v>
                </c:pt>
                <c:pt idx="697">
                  <c:v>44273</c:v>
                </c:pt>
                <c:pt idx="698">
                  <c:v>44280</c:v>
                </c:pt>
                <c:pt idx="699">
                  <c:v>44287</c:v>
                </c:pt>
                <c:pt idx="700">
                  <c:v>44294</c:v>
                </c:pt>
                <c:pt idx="701">
                  <c:v>44301</c:v>
                </c:pt>
                <c:pt idx="702">
                  <c:v>44308</c:v>
                </c:pt>
                <c:pt idx="703">
                  <c:v>44315</c:v>
                </c:pt>
                <c:pt idx="704">
                  <c:v>44322</c:v>
                </c:pt>
                <c:pt idx="705">
                  <c:v>44329</c:v>
                </c:pt>
                <c:pt idx="706">
                  <c:v>44336</c:v>
                </c:pt>
                <c:pt idx="707">
                  <c:v>44343</c:v>
                </c:pt>
                <c:pt idx="708">
                  <c:v>44350</c:v>
                </c:pt>
                <c:pt idx="709">
                  <c:v>44357</c:v>
                </c:pt>
                <c:pt idx="710">
                  <c:v>44364</c:v>
                </c:pt>
                <c:pt idx="711">
                  <c:v>44371</c:v>
                </c:pt>
                <c:pt idx="712">
                  <c:v>44378</c:v>
                </c:pt>
                <c:pt idx="713">
                  <c:v>44385</c:v>
                </c:pt>
                <c:pt idx="714">
                  <c:v>44392</c:v>
                </c:pt>
                <c:pt idx="715">
                  <c:v>44399</c:v>
                </c:pt>
                <c:pt idx="716">
                  <c:v>44406</c:v>
                </c:pt>
                <c:pt idx="717">
                  <c:v>44413</c:v>
                </c:pt>
                <c:pt idx="718">
                  <c:v>44420</c:v>
                </c:pt>
                <c:pt idx="719">
                  <c:v>44427</c:v>
                </c:pt>
                <c:pt idx="720">
                  <c:v>44434</c:v>
                </c:pt>
                <c:pt idx="721">
                  <c:v>44441</c:v>
                </c:pt>
                <c:pt idx="722">
                  <c:v>44448</c:v>
                </c:pt>
                <c:pt idx="723">
                  <c:v>44455</c:v>
                </c:pt>
                <c:pt idx="724">
                  <c:v>44462</c:v>
                </c:pt>
                <c:pt idx="725">
                  <c:v>44469</c:v>
                </c:pt>
                <c:pt idx="726">
                  <c:v>44476</c:v>
                </c:pt>
                <c:pt idx="727">
                  <c:v>44483</c:v>
                </c:pt>
                <c:pt idx="728">
                  <c:v>44490</c:v>
                </c:pt>
                <c:pt idx="729">
                  <c:v>44497</c:v>
                </c:pt>
                <c:pt idx="730">
                  <c:v>44504</c:v>
                </c:pt>
                <c:pt idx="731">
                  <c:v>44511</c:v>
                </c:pt>
                <c:pt idx="732">
                  <c:v>44518</c:v>
                </c:pt>
                <c:pt idx="733">
                  <c:v>44525</c:v>
                </c:pt>
                <c:pt idx="734">
                  <c:v>44532</c:v>
                </c:pt>
                <c:pt idx="735">
                  <c:v>44539</c:v>
                </c:pt>
                <c:pt idx="736">
                  <c:v>44546</c:v>
                </c:pt>
                <c:pt idx="737">
                  <c:v>44553</c:v>
                </c:pt>
                <c:pt idx="738">
                  <c:v>44560</c:v>
                </c:pt>
                <c:pt idx="739">
                  <c:v>44567</c:v>
                </c:pt>
                <c:pt idx="740">
                  <c:v>44574</c:v>
                </c:pt>
                <c:pt idx="741">
                  <c:v>44581</c:v>
                </c:pt>
                <c:pt idx="742">
                  <c:v>44588</c:v>
                </c:pt>
                <c:pt idx="743">
                  <c:v>44595</c:v>
                </c:pt>
                <c:pt idx="744">
                  <c:v>44602</c:v>
                </c:pt>
                <c:pt idx="745">
                  <c:v>44609</c:v>
                </c:pt>
                <c:pt idx="746">
                  <c:v>44616</c:v>
                </c:pt>
                <c:pt idx="747">
                  <c:v>44623</c:v>
                </c:pt>
                <c:pt idx="748">
                  <c:v>44630</c:v>
                </c:pt>
                <c:pt idx="749">
                  <c:v>44637</c:v>
                </c:pt>
                <c:pt idx="750">
                  <c:v>44644</c:v>
                </c:pt>
                <c:pt idx="751">
                  <c:v>44651</c:v>
                </c:pt>
                <c:pt idx="752">
                  <c:v>44658</c:v>
                </c:pt>
                <c:pt idx="753">
                  <c:v>44665</c:v>
                </c:pt>
                <c:pt idx="754">
                  <c:v>44672</c:v>
                </c:pt>
                <c:pt idx="755">
                  <c:v>44679</c:v>
                </c:pt>
                <c:pt idx="756">
                  <c:v>44686</c:v>
                </c:pt>
                <c:pt idx="757">
                  <c:v>44693</c:v>
                </c:pt>
                <c:pt idx="758">
                  <c:v>44700</c:v>
                </c:pt>
                <c:pt idx="759">
                  <c:v>44707</c:v>
                </c:pt>
                <c:pt idx="760">
                  <c:v>44714</c:v>
                </c:pt>
                <c:pt idx="761">
                  <c:v>44721</c:v>
                </c:pt>
                <c:pt idx="762">
                  <c:v>44728</c:v>
                </c:pt>
                <c:pt idx="763">
                  <c:v>44735</c:v>
                </c:pt>
                <c:pt idx="764">
                  <c:v>44742</c:v>
                </c:pt>
                <c:pt idx="765">
                  <c:v>44749</c:v>
                </c:pt>
                <c:pt idx="766">
                  <c:v>44756</c:v>
                </c:pt>
                <c:pt idx="767">
                  <c:v>44763</c:v>
                </c:pt>
                <c:pt idx="768">
                  <c:v>44770</c:v>
                </c:pt>
                <c:pt idx="769">
                  <c:v>44777</c:v>
                </c:pt>
                <c:pt idx="770">
                  <c:v>44784</c:v>
                </c:pt>
                <c:pt idx="771">
                  <c:v>44791</c:v>
                </c:pt>
                <c:pt idx="772">
                  <c:v>44798</c:v>
                </c:pt>
                <c:pt idx="773">
                  <c:v>44805</c:v>
                </c:pt>
                <c:pt idx="774">
                  <c:v>44812</c:v>
                </c:pt>
                <c:pt idx="775">
                  <c:v>44819</c:v>
                </c:pt>
                <c:pt idx="776">
                  <c:v>44826</c:v>
                </c:pt>
                <c:pt idx="777">
                  <c:v>44833</c:v>
                </c:pt>
                <c:pt idx="778">
                  <c:v>44840</c:v>
                </c:pt>
                <c:pt idx="779">
                  <c:v>44847</c:v>
                </c:pt>
                <c:pt idx="780">
                  <c:v>44854</c:v>
                </c:pt>
                <c:pt idx="781">
                  <c:v>44861</c:v>
                </c:pt>
                <c:pt idx="782">
                  <c:v>44868</c:v>
                </c:pt>
                <c:pt idx="783">
                  <c:v>44875</c:v>
                </c:pt>
                <c:pt idx="784">
                  <c:v>44882</c:v>
                </c:pt>
                <c:pt idx="785">
                  <c:v>44889</c:v>
                </c:pt>
                <c:pt idx="786">
                  <c:v>44896</c:v>
                </c:pt>
                <c:pt idx="787">
                  <c:v>44903</c:v>
                </c:pt>
                <c:pt idx="788">
                  <c:v>44910</c:v>
                </c:pt>
                <c:pt idx="789">
                  <c:v>44917</c:v>
                </c:pt>
                <c:pt idx="790">
                  <c:v>44924</c:v>
                </c:pt>
                <c:pt idx="791">
                  <c:v>44931</c:v>
                </c:pt>
                <c:pt idx="792">
                  <c:v>44938</c:v>
                </c:pt>
                <c:pt idx="793">
                  <c:v>44945</c:v>
                </c:pt>
                <c:pt idx="794">
                  <c:v>44952</c:v>
                </c:pt>
                <c:pt idx="795">
                  <c:v>44959</c:v>
                </c:pt>
                <c:pt idx="796">
                  <c:v>44966</c:v>
                </c:pt>
                <c:pt idx="797">
                  <c:v>44973</c:v>
                </c:pt>
                <c:pt idx="798">
                  <c:v>44980</c:v>
                </c:pt>
                <c:pt idx="799">
                  <c:v>44987</c:v>
                </c:pt>
                <c:pt idx="800">
                  <c:v>44994</c:v>
                </c:pt>
                <c:pt idx="801">
                  <c:v>45001</c:v>
                </c:pt>
                <c:pt idx="802">
                  <c:v>45008</c:v>
                </c:pt>
                <c:pt idx="803">
                  <c:v>45015</c:v>
                </c:pt>
                <c:pt idx="804">
                  <c:v>45022</c:v>
                </c:pt>
                <c:pt idx="805">
                  <c:v>45029</c:v>
                </c:pt>
                <c:pt idx="806">
                  <c:v>45036</c:v>
                </c:pt>
                <c:pt idx="807">
                  <c:v>45043</c:v>
                </c:pt>
                <c:pt idx="808">
                  <c:v>45050</c:v>
                </c:pt>
                <c:pt idx="809">
                  <c:v>45057</c:v>
                </c:pt>
                <c:pt idx="810">
                  <c:v>45064</c:v>
                </c:pt>
                <c:pt idx="811">
                  <c:v>45071</c:v>
                </c:pt>
                <c:pt idx="812">
                  <c:v>45078</c:v>
                </c:pt>
                <c:pt idx="813">
                  <c:v>45085</c:v>
                </c:pt>
                <c:pt idx="814">
                  <c:v>45092</c:v>
                </c:pt>
                <c:pt idx="815">
                  <c:v>45099</c:v>
                </c:pt>
                <c:pt idx="816">
                  <c:v>45106</c:v>
                </c:pt>
                <c:pt idx="817">
                  <c:v>45113</c:v>
                </c:pt>
                <c:pt idx="818">
                  <c:v>45120</c:v>
                </c:pt>
                <c:pt idx="819">
                  <c:v>45127</c:v>
                </c:pt>
                <c:pt idx="820">
                  <c:v>45134</c:v>
                </c:pt>
                <c:pt idx="821">
                  <c:v>45141</c:v>
                </c:pt>
                <c:pt idx="822">
                  <c:v>45148</c:v>
                </c:pt>
                <c:pt idx="823">
                  <c:v>45155</c:v>
                </c:pt>
                <c:pt idx="824">
                  <c:v>45162</c:v>
                </c:pt>
                <c:pt idx="825">
                  <c:v>45169</c:v>
                </c:pt>
                <c:pt idx="826">
                  <c:v>45176</c:v>
                </c:pt>
                <c:pt idx="827">
                  <c:v>45183</c:v>
                </c:pt>
                <c:pt idx="828">
                  <c:v>45190</c:v>
                </c:pt>
                <c:pt idx="829">
                  <c:v>45197</c:v>
                </c:pt>
                <c:pt idx="830">
                  <c:v>45204</c:v>
                </c:pt>
                <c:pt idx="831">
                  <c:v>45211</c:v>
                </c:pt>
                <c:pt idx="832">
                  <c:v>45218</c:v>
                </c:pt>
                <c:pt idx="833">
                  <c:v>45225</c:v>
                </c:pt>
                <c:pt idx="834">
                  <c:v>45232</c:v>
                </c:pt>
                <c:pt idx="835">
                  <c:v>45239</c:v>
                </c:pt>
                <c:pt idx="836">
                  <c:v>45246</c:v>
                </c:pt>
                <c:pt idx="837">
                  <c:v>45253</c:v>
                </c:pt>
                <c:pt idx="838">
                  <c:v>45260</c:v>
                </c:pt>
                <c:pt idx="839">
                  <c:v>45267</c:v>
                </c:pt>
                <c:pt idx="840">
                  <c:v>45274</c:v>
                </c:pt>
                <c:pt idx="841">
                  <c:v>45281</c:v>
                </c:pt>
                <c:pt idx="842">
                  <c:v>45289</c:v>
                </c:pt>
                <c:pt idx="843">
                  <c:v>45296</c:v>
                </c:pt>
                <c:pt idx="844">
                  <c:v>45303</c:v>
                </c:pt>
                <c:pt idx="845">
                  <c:v>45310</c:v>
                </c:pt>
                <c:pt idx="846">
                  <c:v>45317</c:v>
                </c:pt>
                <c:pt idx="847">
                  <c:v>45324</c:v>
                </c:pt>
                <c:pt idx="848">
                  <c:v>45331</c:v>
                </c:pt>
                <c:pt idx="849">
                  <c:v>45338</c:v>
                </c:pt>
                <c:pt idx="850">
                  <c:v>45345</c:v>
                </c:pt>
                <c:pt idx="851">
                  <c:v>45352</c:v>
                </c:pt>
                <c:pt idx="852">
                  <c:v>45359</c:v>
                </c:pt>
                <c:pt idx="853">
                  <c:v>45366</c:v>
                </c:pt>
                <c:pt idx="854">
                  <c:v>45373</c:v>
                </c:pt>
                <c:pt idx="855">
                  <c:v>45384</c:v>
                </c:pt>
                <c:pt idx="856">
                  <c:v>45387</c:v>
                </c:pt>
                <c:pt idx="857">
                  <c:v>45394</c:v>
                </c:pt>
                <c:pt idx="858">
                  <c:v>45401</c:v>
                </c:pt>
                <c:pt idx="859">
                  <c:v>45408</c:v>
                </c:pt>
                <c:pt idx="860">
                  <c:v>45418</c:v>
                </c:pt>
                <c:pt idx="861">
                  <c:v>45425</c:v>
                </c:pt>
                <c:pt idx="862">
                  <c:v>45432</c:v>
                </c:pt>
                <c:pt idx="863">
                  <c:v>45439</c:v>
                </c:pt>
                <c:pt idx="864">
                  <c:v>45446</c:v>
                </c:pt>
                <c:pt idx="865">
                  <c:v>45453</c:v>
                </c:pt>
                <c:pt idx="866">
                  <c:v>45460</c:v>
                </c:pt>
                <c:pt idx="867">
                  <c:v>45467</c:v>
                </c:pt>
                <c:pt idx="868">
                  <c:v>45474</c:v>
                </c:pt>
                <c:pt idx="869">
                  <c:v>45481</c:v>
                </c:pt>
                <c:pt idx="870">
                  <c:v>45488</c:v>
                </c:pt>
                <c:pt idx="871">
                  <c:v>45495</c:v>
                </c:pt>
                <c:pt idx="872">
                  <c:v>45502</c:v>
                </c:pt>
                <c:pt idx="873">
                  <c:v>45509</c:v>
                </c:pt>
                <c:pt idx="874">
                  <c:v>45516</c:v>
                </c:pt>
                <c:pt idx="875">
                  <c:v>45523</c:v>
                </c:pt>
                <c:pt idx="876">
                  <c:v>45530</c:v>
                </c:pt>
                <c:pt idx="877">
                  <c:v>45537</c:v>
                </c:pt>
                <c:pt idx="878">
                  <c:v>45544</c:v>
                </c:pt>
                <c:pt idx="879">
                  <c:v>45551</c:v>
                </c:pt>
                <c:pt idx="880">
                  <c:v>45558</c:v>
                </c:pt>
                <c:pt idx="881">
                  <c:v>45565</c:v>
                </c:pt>
                <c:pt idx="882">
                  <c:v>45572</c:v>
                </c:pt>
                <c:pt idx="883">
                  <c:v>45579</c:v>
                </c:pt>
                <c:pt idx="884">
                  <c:v>45586</c:v>
                </c:pt>
                <c:pt idx="885">
                  <c:v>45593</c:v>
                </c:pt>
                <c:pt idx="886">
                  <c:v>45600</c:v>
                </c:pt>
                <c:pt idx="887">
                  <c:v>45607</c:v>
                </c:pt>
                <c:pt idx="888">
                  <c:v>45614</c:v>
                </c:pt>
                <c:pt idx="889">
                  <c:v>45621</c:v>
                </c:pt>
                <c:pt idx="890">
                  <c:v>45628</c:v>
                </c:pt>
                <c:pt idx="891">
                  <c:v>45635</c:v>
                </c:pt>
                <c:pt idx="892">
                  <c:v>45642</c:v>
                </c:pt>
                <c:pt idx="893">
                  <c:v>45649</c:v>
                </c:pt>
                <c:pt idx="894">
                  <c:v>45657</c:v>
                </c:pt>
                <c:pt idx="895">
                  <c:v>45664</c:v>
                </c:pt>
                <c:pt idx="896">
                  <c:v>45671</c:v>
                </c:pt>
                <c:pt idx="897">
                  <c:v>45678</c:v>
                </c:pt>
                <c:pt idx="898">
                  <c:v>45685</c:v>
                </c:pt>
                <c:pt idx="899">
                  <c:v>45692</c:v>
                </c:pt>
                <c:pt idx="900">
                  <c:v>45699</c:v>
                </c:pt>
                <c:pt idx="901">
                  <c:v>45706</c:v>
                </c:pt>
                <c:pt idx="902">
                  <c:v>45713</c:v>
                </c:pt>
                <c:pt idx="903">
                  <c:v>45720</c:v>
                </c:pt>
                <c:pt idx="904">
                  <c:v>45727</c:v>
                </c:pt>
                <c:pt idx="905">
                  <c:v>45734</c:v>
                </c:pt>
                <c:pt idx="906">
                  <c:v>45741</c:v>
                </c:pt>
                <c:pt idx="907">
                  <c:v>45748</c:v>
                </c:pt>
                <c:pt idx="908">
                  <c:v>45755</c:v>
                </c:pt>
                <c:pt idx="909">
                  <c:v>45762</c:v>
                </c:pt>
                <c:pt idx="910">
                  <c:v>45771</c:v>
                </c:pt>
                <c:pt idx="911">
                  <c:v>45779</c:v>
                </c:pt>
                <c:pt idx="912">
                  <c:v>45785</c:v>
                </c:pt>
                <c:pt idx="913">
                  <c:v>45792</c:v>
                </c:pt>
                <c:pt idx="914">
                  <c:v>45799</c:v>
                </c:pt>
                <c:pt idx="915">
                  <c:v>45806</c:v>
                </c:pt>
                <c:pt idx="916">
                  <c:v>45813</c:v>
                </c:pt>
                <c:pt idx="917">
                  <c:v>45820</c:v>
                </c:pt>
                <c:pt idx="918">
                  <c:v>45827</c:v>
                </c:pt>
                <c:pt idx="919">
                  <c:v>45834</c:v>
                </c:pt>
                <c:pt idx="920">
                  <c:v>45841</c:v>
                </c:pt>
                <c:pt idx="921">
                  <c:v>45848</c:v>
                </c:pt>
                <c:pt idx="922">
                  <c:v>45855</c:v>
                </c:pt>
                <c:pt idx="923">
                  <c:v>45862</c:v>
                </c:pt>
                <c:pt idx="924">
                  <c:v>45869</c:v>
                </c:pt>
                <c:pt idx="925">
                  <c:v>45876</c:v>
                </c:pt>
                <c:pt idx="926">
                  <c:v>45883</c:v>
                </c:pt>
                <c:pt idx="927">
                  <c:v>45890</c:v>
                </c:pt>
                <c:pt idx="928">
                  <c:v>45897</c:v>
                </c:pt>
                <c:pt idx="929">
                  <c:v>45904</c:v>
                </c:pt>
                <c:pt idx="930">
                  <c:v>45911</c:v>
                </c:pt>
                <c:pt idx="931">
                  <c:v>45918</c:v>
                </c:pt>
                <c:pt idx="932">
                  <c:v>45925</c:v>
                </c:pt>
                <c:pt idx="933">
                  <c:v>45932</c:v>
                </c:pt>
                <c:pt idx="934">
                  <c:v>45939</c:v>
                </c:pt>
                <c:pt idx="935">
                  <c:v>45946</c:v>
                </c:pt>
                <c:pt idx="936">
                  <c:v>45953</c:v>
                </c:pt>
                <c:pt idx="937">
                  <c:v>45960</c:v>
                </c:pt>
                <c:pt idx="938">
                  <c:v>45967</c:v>
                </c:pt>
                <c:pt idx="939">
                  <c:v>45974</c:v>
                </c:pt>
                <c:pt idx="940">
                  <c:v>45981</c:v>
                </c:pt>
                <c:pt idx="941">
                  <c:v>45988</c:v>
                </c:pt>
                <c:pt idx="942">
                  <c:v>45995</c:v>
                </c:pt>
                <c:pt idx="943">
                  <c:v>46002</c:v>
                </c:pt>
                <c:pt idx="944">
                  <c:v>46009</c:v>
                </c:pt>
                <c:pt idx="945">
                  <c:v>46020</c:v>
                </c:pt>
                <c:pt idx="946">
                  <c:v>46024</c:v>
                </c:pt>
                <c:pt idx="947">
                  <c:v>46030</c:v>
                </c:pt>
                <c:pt idx="948">
                  <c:v>46037</c:v>
                </c:pt>
                <c:pt idx="949">
                  <c:v>46044</c:v>
                </c:pt>
                <c:pt idx="950">
                  <c:v>46051</c:v>
                </c:pt>
                <c:pt idx="951">
                  <c:v>46058</c:v>
                </c:pt>
                <c:pt idx="952">
                  <c:v>46065</c:v>
                </c:pt>
                <c:pt idx="953">
                  <c:v>46072</c:v>
                </c:pt>
                <c:pt idx="954">
                  <c:v>46079</c:v>
                </c:pt>
                <c:pt idx="955">
                  <c:v>46086</c:v>
                </c:pt>
                <c:pt idx="956">
                  <c:v>46093</c:v>
                </c:pt>
                <c:pt idx="957">
                  <c:v>46100</c:v>
                </c:pt>
                <c:pt idx="958">
                  <c:v>46107</c:v>
                </c:pt>
                <c:pt idx="959">
                  <c:v>46114</c:v>
                </c:pt>
                <c:pt idx="960">
                  <c:v>46121</c:v>
                </c:pt>
                <c:pt idx="961">
                  <c:v>46128</c:v>
                </c:pt>
                <c:pt idx="962">
                  <c:v>46135</c:v>
                </c:pt>
                <c:pt idx="963">
                  <c:v>46142</c:v>
                </c:pt>
                <c:pt idx="964">
                  <c:v>46149</c:v>
                </c:pt>
                <c:pt idx="965">
                  <c:v>46156</c:v>
                </c:pt>
                <c:pt idx="966">
                  <c:v>46163</c:v>
                </c:pt>
                <c:pt idx="967">
                  <c:v>46170</c:v>
                </c:pt>
                <c:pt idx="968">
                  <c:v>46177</c:v>
                </c:pt>
                <c:pt idx="969">
                  <c:v>46184</c:v>
                </c:pt>
                <c:pt idx="970">
                  <c:v>46191</c:v>
                </c:pt>
                <c:pt idx="971">
                  <c:v>46198</c:v>
                </c:pt>
                <c:pt idx="972">
                  <c:v>46205</c:v>
                </c:pt>
                <c:pt idx="973">
                  <c:v>46212</c:v>
                </c:pt>
                <c:pt idx="974">
                  <c:v>46219</c:v>
                </c:pt>
                <c:pt idx="975">
                  <c:v>46226</c:v>
                </c:pt>
                <c:pt idx="976">
                  <c:v>46233</c:v>
                </c:pt>
                <c:pt idx="977">
                  <c:v>46240</c:v>
                </c:pt>
                <c:pt idx="978">
                  <c:v>46247</c:v>
                </c:pt>
                <c:pt idx="979">
                  <c:v>46254</c:v>
                </c:pt>
                <c:pt idx="980">
                  <c:v>46261</c:v>
                </c:pt>
                <c:pt idx="981">
                  <c:v>46268</c:v>
                </c:pt>
                <c:pt idx="982">
                  <c:v>46275</c:v>
                </c:pt>
                <c:pt idx="983">
                  <c:v>46282</c:v>
                </c:pt>
                <c:pt idx="984">
                  <c:v>46289</c:v>
                </c:pt>
                <c:pt idx="985">
                  <c:v>46296</c:v>
                </c:pt>
                <c:pt idx="986">
                  <c:v>46303</c:v>
                </c:pt>
                <c:pt idx="987">
                  <c:v>46310</c:v>
                </c:pt>
                <c:pt idx="988">
                  <c:v>46317</c:v>
                </c:pt>
                <c:pt idx="989">
                  <c:v>46324</c:v>
                </c:pt>
                <c:pt idx="990">
                  <c:v>46331</c:v>
                </c:pt>
                <c:pt idx="991">
                  <c:v>46338</c:v>
                </c:pt>
                <c:pt idx="992">
                  <c:v>46345</c:v>
                </c:pt>
                <c:pt idx="993">
                  <c:v>46352</c:v>
                </c:pt>
                <c:pt idx="994">
                  <c:v>46359</c:v>
                </c:pt>
                <c:pt idx="995">
                  <c:v>46366</c:v>
                </c:pt>
                <c:pt idx="996">
                  <c:v>46373</c:v>
                </c:pt>
                <c:pt idx="997">
                  <c:v>46380</c:v>
                </c:pt>
                <c:pt idx="998">
                  <c:v>46387</c:v>
                </c:pt>
                <c:pt idx="999">
                  <c:v>46394</c:v>
                </c:pt>
                <c:pt idx="1000">
                  <c:v>46401</c:v>
                </c:pt>
                <c:pt idx="1001">
                  <c:v>46408</c:v>
                </c:pt>
                <c:pt idx="1002">
                  <c:v>46415</c:v>
                </c:pt>
                <c:pt idx="1003">
                  <c:v>46422</c:v>
                </c:pt>
                <c:pt idx="1004">
                  <c:v>46429</c:v>
                </c:pt>
                <c:pt idx="1005">
                  <c:v>46436</c:v>
                </c:pt>
                <c:pt idx="1006">
                  <c:v>46443</c:v>
                </c:pt>
                <c:pt idx="1007">
                  <c:v>46450</c:v>
                </c:pt>
                <c:pt idx="1008">
                  <c:v>46457</c:v>
                </c:pt>
                <c:pt idx="1009">
                  <c:v>46464</c:v>
                </c:pt>
                <c:pt idx="1010">
                  <c:v>46471</c:v>
                </c:pt>
                <c:pt idx="1011">
                  <c:v>46478</c:v>
                </c:pt>
                <c:pt idx="1012">
                  <c:v>46485</c:v>
                </c:pt>
                <c:pt idx="1013">
                  <c:v>46492</c:v>
                </c:pt>
                <c:pt idx="1014">
                  <c:v>46499</c:v>
                </c:pt>
                <c:pt idx="1015">
                  <c:v>46506</c:v>
                </c:pt>
                <c:pt idx="1016">
                  <c:v>46513</c:v>
                </c:pt>
                <c:pt idx="1017">
                  <c:v>46520</c:v>
                </c:pt>
                <c:pt idx="1018">
                  <c:v>46527</c:v>
                </c:pt>
                <c:pt idx="1019">
                  <c:v>46534</c:v>
                </c:pt>
                <c:pt idx="1020">
                  <c:v>46541</c:v>
                </c:pt>
                <c:pt idx="1021">
                  <c:v>46548</c:v>
                </c:pt>
                <c:pt idx="1022">
                  <c:v>46555</c:v>
                </c:pt>
                <c:pt idx="1023">
                  <c:v>46562</c:v>
                </c:pt>
                <c:pt idx="1024">
                  <c:v>46569</c:v>
                </c:pt>
                <c:pt idx="1025">
                  <c:v>46576</c:v>
                </c:pt>
                <c:pt idx="1026">
                  <c:v>46583</c:v>
                </c:pt>
                <c:pt idx="1027">
                  <c:v>46590</c:v>
                </c:pt>
                <c:pt idx="1028">
                  <c:v>46597</c:v>
                </c:pt>
                <c:pt idx="1029">
                  <c:v>46604</c:v>
                </c:pt>
                <c:pt idx="1030">
                  <c:v>46611</c:v>
                </c:pt>
                <c:pt idx="1031">
                  <c:v>46618</c:v>
                </c:pt>
                <c:pt idx="1032">
                  <c:v>46625</c:v>
                </c:pt>
                <c:pt idx="1033">
                  <c:v>46632</c:v>
                </c:pt>
                <c:pt idx="1034">
                  <c:v>46639</c:v>
                </c:pt>
                <c:pt idx="1035">
                  <c:v>46646</c:v>
                </c:pt>
                <c:pt idx="1036">
                  <c:v>46653</c:v>
                </c:pt>
                <c:pt idx="1037">
                  <c:v>46660</c:v>
                </c:pt>
                <c:pt idx="1038">
                  <c:v>46667</c:v>
                </c:pt>
                <c:pt idx="1039">
                  <c:v>46674</c:v>
                </c:pt>
                <c:pt idx="1040">
                  <c:v>46681</c:v>
                </c:pt>
                <c:pt idx="1041">
                  <c:v>46688</c:v>
                </c:pt>
                <c:pt idx="1042">
                  <c:v>46695</c:v>
                </c:pt>
                <c:pt idx="1043">
                  <c:v>46702</c:v>
                </c:pt>
                <c:pt idx="1044">
                  <c:v>46709</c:v>
                </c:pt>
                <c:pt idx="1045">
                  <c:v>46716</c:v>
                </c:pt>
                <c:pt idx="1046">
                  <c:v>46723</c:v>
                </c:pt>
                <c:pt idx="1047">
                  <c:v>46730</c:v>
                </c:pt>
                <c:pt idx="1048">
                  <c:v>46737</c:v>
                </c:pt>
                <c:pt idx="1049">
                  <c:v>46744</c:v>
                </c:pt>
                <c:pt idx="1050">
                  <c:v>46751</c:v>
                </c:pt>
                <c:pt idx="1051">
                  <c:v>46758</c:v>
                </c:pt>
                <c:pt idx="1052">
                  <c:v>46765</c:v>
                </c:pt>
                <c:pt idx="1053">
                  <c:v>46772</c:v>
                </c:pt>
                <c:pt idx="1054">
                  <c:v>46779</c:v>
                </c:pt>
                <c:pt idx="1055">
                  <c:v>46786</c:v>
                </c:pt>
                <c:pt idx="1056">
                  <c:v>46793</c:v>
                </c:pt>
                <c:pt idx="1057">
                  <c:v>46800</c:v>
                </c:pt>
                <c:pt idx="1058">
                  <c:v>46807</c:v>
                </c:pt>
                <c:pt idx="1059">
                  <c:v>46814</c:v>
                </c:pt>
                <c:pt idx="1060">
                  <c:v>46821</c:v>
                </c:pt>
                <c:pt idx="1061">
                  <c:v>46828</c:v>
                </c:pt>
                <c:pt idx="1062">
                  <c:v>46835</c:v>
                </c:pt>
                <c:pt idx="1063">
                  <c:v>46842</c:v>
                </c:pt>
                <c:pt idx="1064">
                  <c:v>46849</c:v>
                </c:pt>
                <c:pt idx="1065">
                  <c:v>46856</c:v>
                </c:pt>
                <c:pt idx="1066">
                  <c:v>46863</c:v>
                </c:pt>
                <c:pt idx="1067">
                  <c:v>46870</c:v>
                </c:pt>
                <c:pt idx="1068">
                  <c:v>46877</c:v>
                </c:pt>
                <c:pt idx="1069">
                  <c:v>46884</c:v>
                </c:pt>
                <c:pt idx="1070">
                  <c:v>46891</c:v>
                </c:pt>
                <c:pt idx="1071">
                  <c:v>46898</c:v>
                </c:pt>
                <c:pt idx="1072">
                  <c:v>46905</c:v>
                </c:pt>
                <c:pt idx="1073">
                  <c:v>46912</c:v>
                </c:pt>
                <c:pt idx="1074">
                  <c:v>46919</c:v>
                </c:pt>
                <c:pt idx="1075">
                  <c:v>46926</c:v>
                </c:pt>
                <c:pt idx="1076">
                  <c:v>46933</c:v>
                </c:pt>
                <c:pt idx="1077">
                  <c:v>46940</c:v>
                </c:pt>
                <c:pt idx="1078">
                  <c:v>46947</c:v>
                </c:pt>
                <c:pt idx="1079">
                  <c:v>46954</c:v>
                </c:pt>
                <c:pt idx="1080">
                  <c:v>46961</c:v>
                </c:pt>
                <c:pt idx="1081">
                  <c:v>46968</c:v>
                </c:pt>
                <c:pt idx="1082">
                  <c:v>46975</c:v>
                </c:pt>
                <c:pt idx="1083">
                  <c:v>46982</c:v>
                </c:pt>
                <c:pt idx="1084">
                  <c:v>46989</c:v>
                </c:pt>
                <c:pt idx="1085">
                  <c:v>46996</c:v>
                </c:pt>
                <c:pt idx="1086">
                  <c:v>47003</c:v>
                </c:pt>
                <c:pt idx="1087">
                  <c:v>47010</c:v>
                </c:pt>
                <c:pt idx="1088">
                  <c:v>47017</c:v>
                </c:pt>
                <c:pt idx="1089">
                  <c:v>47024</c:v>
                </c:pt>
                <c:pt idx="1090">
                  <c:v>47031</c:v>
                </c:pt>
                <c:pt idx="1091">
                  <c:v>47038</c:v>
                </c:pt>
                <c:pt idx="1092">
                  <c:v>47045</c:v>
                </c:pt>
                <c:pt idx="1093">
                  <c:v>47052</c:v>
                </c:pt>
                <c:pt idx="1094">
                  <c:v>47059</c:v>
                </c:pt>
                <c:pt idx="1095">
                  <c:v>47066</c:v>
                </c:pt>
                <c:pt idx="1096">
                  <c:v>47073</c:v>
                </c:pt>
                <c:pt idx="1097">
                  <c:v>47080</c:v>
                </c:pt>
                <c:pt idx="1098">
                  <c:v>47087</c:v>
                </c:pt>
                <c:pt idx="1099">
                  <c:v>47094</c:v>
                </c:pt>
                <c:pt idx="1100">
                  <c:v>47101</c:v>
                </c:pt>
                <c:pt idx="1101">
                  <c:v>47108</c:v>
                </c:pt>
                <c:pt idx="1102">
                  <c:v>47116</c:v>
                </c:pt>
                <c:pt idx="1103">
                  <c:v>47123</c:v>
                </c:pt>
                <c:pt idx="1104">
                  <c:v>47130</c:v>
                </c:pt>
                <c:pt idx="1105">
                  <c:v>47137</c:v>
                </c:pt>
                <c:pt idx="1106">
                  <c:v>47144</c:v>
                </c:pt>
                <c:pt idx="1107">
                  <c:v>47151</c:v>
                </c:pt>
                <c:pt idx="1108">
                  <c:v>47158</c:v>
                </c:pt>
                <c:pt idx="1109">
                  <c:v>47165</c:v>
                </c:pt>
                <c:pt idx="1110">
                  <c:v>47172</c:v>
                </c:pt>
                <c:pt idx="1111">
                  <c:v>47179</c:v>
                </c:pt>
                <c:pt idx="1112">
                  <c:v>47186</c:v>
                </c:pt>
                <c:pt idx="1113">
                  <c:v>47193</c:v>
                </c:pt>
                <c:pt idx="1114">
                  <c:v>47200</c:v>
                </c:pt>
                <c:pt idx="1115">
                  <c:v>47211</c:v>
                </c:pt>
                <c:pt idx="1116">
                  <c:v>47214</c:v>
                </c:pt>
                <c:pt idx="1117">
                  <c:v>47221</c:v>
                </c:pt>
                <c:pt idx="1118">
                  <c:v>47228</c:v>
                </c:pt>
                <c:pt idx="1119">
                  <c:v>47235</c:v>
                </c:pt>
                <c:pt idx="1120">
                  <c:v>47242</c:v>
                </c:pt>
                <c:pt idx="1121">
                  <c:v>47249</c:v>
                </c:pt>
                <c:pt idx="1122">
                  <c:v>47256</c:v>
                </c:pt>
                <c:pt idx="1123">
                  <c:v>47263</c:v>
                </c:pt>
                <c:pt idx="1124">
                  <c:v>47270</c:v>
                </c:pt>
                <c:pt idx="1125">
                  <c:v>47277</c:v>
                </c:pt>
                <c:pt idx="1126">
                  <c:v>47284</c:v>
                </c:pt>
                <c:pt idx="1127">
                  <c:v>47291</c:v>
                </c:pt>
                <c:pt idx="1128">
                  <c:v>47298</c:v>
                </c:pt>
                <c:pt idx="1129">
                  <c:v>47305</c:v>
                </c:pt>
                <c:pt idx="1130">
                  <c:v>47312</c:v>
                </c:pt>
                <c:pt idx="1131">
                  <c:v>47319</c:v>
                </c:pt>
                <c:pt idx="1132">
                  <c:v>47326</c:v>
                </c:pt>
                <c:pt idx="1133">
                  <c:v>47333</c:v>
                </c:pt>
                <c:pt idx="1134">
                  <c:v>47340</c:v>
                </c:pt>
                <c:pt idx="1135">
                  <c:v>47347</c:v>
                </c:pt>
                <c:pt idx="1136">
                  <c:v>47354</c:v>
                </c:pt>
                <c:pt idx="1137">
                  <c:v>47361</c:v>
                </c:pt>
                <c:pt idx="1138">
                  <c:v>47368</c:v>
                </c:pt>
                <c:pt idx="1139">
                  <c:v>47375</c:v>
                </c:pt>
                <c:pt idx="1140">
                  <c:v>47382</c:v>
                </c:pt>
                <c:pt idx="1141">
                  <c:v>47389</c:v>
                </c:pt>
                <c:pt idx="1142">
                  <c:v>47396</c:v>
                </c:pt>
                <c:pt idx="1143">
                  <c:v>47403</c:v>
                </c:pt>
                <c:pt idx="1144">
                  <c:v>47410</c:v>
                </c:pt>
                <c:pt idx="1145">
                  <c:v>47417</c:v>
                </c:pt>
                <c:pt idx="1146">
                  <c:v>47424</c:v>
                </c:pt>
                <c:pt idx="1147">
                  <c:v>47431</c:v>
                </c:pt>
                <c:pt idx="1148">
                  <c:v>47438</c:v>
                </c:pt>
                <c:pt idx="1149">
                  <c:v>47445</c:v>
                </c:pt>
                <c:pt idx="1150">
                  <c:v>47452</c:v>
                </c:pt>
                <c:pt idx="1151">
                  <c:v>47459</c:v>
                </c:pt>
                <c:pt idx="1152">
                  <c:v>47466</c:v>
                </c:pt>
                <c:pt idx="1153">
                  <c:v>47473</c:v>
                </c:pt>
                <c:pt idx="1154">
                  <c:v>47483</c:v>
                </c:pt>
                <c:pt idx="1155">
                  <c:v>47490</c:v>
                </c:pt>
                <c:pt idx="1156">
                  <c:v>47497</c:v>
                </c:pt>
                <c:pt idx="1157">
                  <c:v>47504</c:v>
                </c:pt>
                <c:pt idx="1158">
                  <c:v>47511</c:v>
                </c:pt>
                <c:pt idx="1159">
                  <c:v>47518</c:v>
                </c:pt>
                <c:pt idx="1160">
                  <c:v>47525</c:v>
                </c:pt>
                <c:pt idx="1161">
                  <c:v>47532</c:v>
                </c:pt>
                <c:pt idx="1162">
                  <c:v>47539</c:v>
                </c:pt>
                <c:pt idx="1163">
                  <c:v>47546</c:v>
                </c:pt>
                <c:pt idx="1164">
                  <c:v>47553</c:v>
                </c:pt>
                <c:pt idx="1165">
                  <c:v>47560</c:v>
                </c:pt>
                <c:pt idx="1166">
                  <c:v>47567</c:v>
                </c:pt>
                <c:pt idx="1167">
                  <c:v>47574</c:v>
                </c:pt>
                <c:pt idx="1168">
                  <c:v>47581</c:v>
                </c:pt>
                <c:pt idx="1169">
                  <c:v>47588</c:v>
                </c:pt>
                <c:pt idx="1170">
                  <c:v>47597</c:v>
                </c:pt>
                <c:pt idx="1171">
                  <c:v>47602</c:v>
                </c:pt>
                <c:pt idx="1172">
                  <c:v>47609</c:v>
                </c:pt>
                <c:pt idx="1173">
                  <c:v>47616</c:v>
                </c:pt>
                <c:pt idx="1174">
                  <c:v>47623</c:v>
                </c:pt>
                <c:pt idx="1175">
                  <c:v>47630</c:v>
                </c:pt>
                <c:pt idx="1176">
                  <c:v>47637</c:v>
                </c:pt>
                <c:pt idx="1177">
                  <c:v>47644</c:v>
                </c:pt>
                <c:pt idx="1178">
                  <c:v>47651</c:v>
                </c:pt>
                <c:pt idx="1179">
                  <c:v>47658</c:v>
                </c:pt>
                <c:pt idx="1180">
                  <c:v>47665</c:v>
                </c:pt>
                <c:pt idx="1181">
                  <c:v>47672</c:v>
                </c:pt>
                <c:pt idx="1182">
                  <c:v>47679</c:v>
                </c:pt>
                <c:pt idx="1183">
                  <c:v>47686</c:v>
                </c:pt>
                <c:pt idx="1184">
                  <c:v>47693</c:v>
                </c:pt>
                <c:pt idx="1185">
                  <c:v>47700</c:v>
                </c:pt>
                <c:pt idx="1186">
                  <c:v>47707</c:v>
                </c:pt>
                <c:pt idx="1187">
                  <c:v>47714</c:v>
                </c:pt>
                <c:pt idx="1188">
                  <c:v>47721</c:v>
                </c:pt>
                <c:pt idx="1189">
                  <c:v>47728</c:v>
                </c:pt>
                <c:pt idx="1190">
                  <c:v>47735</c:v>
                </c:pt>
                <c:pt idx="1191">
                  <c:v>47742</c:v>
                </c:pt>
                <c:pt idx="1192">
                  <c:v>47749</c:v>
                </c:pt>
                <c:pt idx="1193">
                  <c:v>47756</c:v>
                </c:pt>
                <c:pt idx="1194">
                  <c:v>47763</c:v>
                </c:pt>
                <c:pt idx="1195">
                  <c:v>47770</c:v>
                </c:pt>
                <c:pt idx="1196">
                  <c:v>47777</c:v>
                </c:pt>
                <c:pt idx="1197">
                  <c:v>47784</c:v>
                </c:pt>
                <c:pt idx="1198">
                  <c:v>47791</c:v>
                </c:pt>
                <c:pt idx="1199">
                  <c:v>47798</c:v>
                </c:pt>
                <c:pt idx="1200">
                  <c:v>47805</c:v>
                </c:pt>
                <c:pt idx="1201">
                  <c:v>47812</c:v>
                </c:pt>
                <c:pt idx="1202">
                  <c:v>47819</c:v>
                </c:pt>
                <c:pt idx="1203">
                  <c:v>47826</c:v>
                </c:pt>
                <c:pt idx="1204">
                  <c:v>47833</c:v>
                </c:pt>
                <c:pt idx="1205">
                  <c:v>47840</c:v>
                </c:pt>
                <c:pt idx="1206">
                  <c:v>47848</c:v>
                </c:pt>
                <c:pt idx="1207">
                  <c:v>47855</c:v>
                </c:pt>
                <c:pt idx="1208">
                  <c:v>47862</c:v>
                </c:pt>
                <c:pt idx="1209">
                  <c:v>47869</c:v>
                </c:pt>
                <c:pt idx="1210">
                  <c:v>47876</c:v>
                </c:pt>
                <c:pt idx="1211">
                  <c:v>47883</c:v>
                </c:pt>
                <c:pt idx="1212">
                  <c:v>47890</c:v>
                </c:pt>
                <c:pt idx="1213">
                  <c:v>47897</c:v>
                </c:pt>
                <c:pt idx="1214">
                  <c:v>47904</c:v>
                </c:pt>
                <c:pt idx="1215">
                  <c:v>47911</c:v>
                </c:pt>
                <c:pt idx="1216">
                  <c:v>47918</c:v>
                </c:pt>
                <c:pt idx="1217">
                  <c:v>47925</c:v>
                </c:pt>
                <c:pt idx="1218">
                  <c:v>47932</c:v>
                </c:pt>
                <c:pt idx="1219">
                  <c:v>47939</c:v>
                </c:pt>
                <c:pt idx="1220">
                  <c:v>47946</c:v>
                </c:pt>
                <c:pt idx="1221">
                  <c:v>47955</c:v>
                </c:pt>
                <c:pt idx="1222">
                  <c:v>47962</c:v>
                </c:pt>
                <c:pt idx="1223">
                  <c:v>47970</c:v>
                </c:pt>
                <c:pt idx="1224">
                  <c:v>47976</c:v>
                </c:pt>
                <c:pt idx="1225">
                  <c:v>47983</c:v>
                </c:pt>
                <c:pt idx="1226">
                  <c:v>47990</c:v>
                </c:pt>
                <c:pt idx="1227">
                  <c:v>47997</c:v>
                </c:pt>
                <c:pt idx="1228">
                  <c:v>48004</c:v>
                </c:pt>
                <c:pt idx="1229">
                  <c:v>48011</c:v>
                </c:pt>
                <c:pt idx="1230">
                  <c:v>48018</c:v>
                </c:pt>
                <c:pt idx="1231">
                  <c:v>48025</c:v>
                </c:pt>
                <c:pt idx="1232">
                  <c:v>48032</c:v>
                </c:pt>
                <c:pt idx="1233">
                  <c:v>48039</c:v>
                </c:pt>
                <c:pt idx="1234">
                  <c:v>48046</c:v>
                </c:pt>
                <c:pt idx="1235">
                  <c:v>48053</c:v>
                </c:pt>
                <c:pt idx="1236">
                  <c:v>48060</c:v>
                </c:pt>
                <c:pt idx="1237">
                  <c:v>48067</c:v>
                </c:pt>
                <c:pt idx="1238">
                  <c:v>48074</c:v>
                </c:pt>
                <c:pt idx="1239">
                  <c:v>48081</c:v>
                </c:pt>
                <c:pt idx="1240">
                  <c:v>48088</c:v>
                </c:pt>
                <c:pt idx="1241">
                  <c:v>48095</c:v>
                </c:pt>
                <c:pt idx="1242">
                  <c:v>48102</c:v>
                </c:pt>
                <c:pt idx="1243">
                  <c:v>48109</c:v>
                </c:pt>
                <c:pt idx="1244">
                  <c:v>48116</c:v>
                </c:pt>
                <c:pt idx="1245">
                  <c:v>48123</c:v>
                </c:pt>
                <c:pt idx="1246">
                  <c:v>48130</c:v>
                </c:pt>
                <c:pt idx="1247">
                  <c:v>48137</c:v>
                </c:pt>
                <c:pt idx="1248">
                  <c:v>48144</c:v>
                </c:pt>
                <c:pt idx="1249">
                  <c:v>48151</c:v>
                </c:pt>
                <c:pt idx="1250">
                  <c:v>48158</c:v>
                </c:pt>
                <c:pt idx="1251">
                  <c:v>48165</c:v>
                </c:pt>
                <c:pt idx="1252">
                  <c:v>48172</c:v>
                </c:pt>
                <c:pt idx="1253">
                  <c:v>48179</c:v>
                </c:pt>
                <c:pt idx="1254">
                  <c:v>48186</c:v>
                </c:pt>
                <c:pt idx="1255">
                  <c:v>48193</c:v>
                </c:pt>
                <c:pt idx="1256">
                  <c:v>48200</c:v>
                </c:pt>
                <c:pt idx="1257">
                  <c:v>48211</c:v>
                </c:pt>
                <c:pt idx="1258">
                  <c:v>48215</c:v>
                </c:pt>
                <c:pt idx="1259">
                  <c:v>48221</c:v>
                </c:pt>
                <c:pt idx="1260">
                  <c:v>48228</c:v>
                </c:pt>
                <c:pt idx="1261">
                  <c:v>48235</c:v>
                </c:pt>
                <c:pt idx="1262">
                  <c:v>48242</c:v>
                </c:pt>
                <c:pt idx="1263">
                  <c:v>48249</c:v>
                </c:pt>
                <c:pt idx="1264">
                  <c:v>48256</c:v>
                </c:pt>
                <c:pt idx="1265">
                  <c:v>48263</c:v>
                </c:pt>
                <c:pt idx="1266">
                  <c:v>48270</c:v>
                </c:pt>
                <c:pt idx="1267">
                  <c:v>48277</c:v>
                </c:pt>
                <c:pt idx="1268">
                  <c:v>48284</c:v>
                </c:pt>
                <c:pt idx="1269">
                  <c:v>48291</c:v>
                </c:pt>
                <c:pt idx="1270">
                  <c:v>48298</c:v>
                </c:pt>
                <c:pt idx="1271">
                  <c:v>48305</c:v>
                </c:pt>
                <c:pt idx="1272">
                  <c:v>48312</c:v>
                </c:pt>
                <c:pt idx="1273">
                  <c:v>48319</c:v>
                </c:pt>
                <c:pt idx="1274">
                  <c:v>48326</c:v>
                </c:pt>
                <c:pt idx="1275">
                  <c:v>48333</c:v>
                </c:pt>
                <c:pt idx="1276">
                  <c:v>48340</c:v>
                </c:pt>
                <c:pt idx="1277">
                  <c:v>48347</c:v>
                </c:pt>
                <c:pt idx="1278">
                  <c:v>48354</c:v>
                </c:pt>
                <c:pt idx="1279">
                  <c:v>48361</c:v>
                </c:pt>
                <c:pt idx="1280">
                  <c:v>48368</c:v>
                </c:pt>
                <c:pt idx="1281">
                  <c:v>48375</c:v>
                </c:pt>
                <c:pt idx="1282">
                  <c:v>48382</c:v>
                </c:pt>
                <c:pt idx="1283">
                  <c:v>48389</c:v>
                </c:pt>
                <c:pt idx="1284">
                  <c:v>48396</c:v>
                </c:pt>
                <c:pt idx="1285">
                  <c:v>48403</c:v>
                </c:pt>
                <c:pt idx="1286">
                  <c:v>48410</c:v>
                </c:pt>
                <c:pt idx="1287">
                  <c:v>48417</c:v>
                </c:pt>
                <c:pt idx="1288">
                  <c:v>48424</c:v>
                </c:pt>
                <c:pt idx="1289">
                  <c:v>48431</c:v>
                </c:pt>
                <c:pt idx="1290">
                  <c:v>48438</c:v>
                </c:pt>
                <c:pt idx="1291">
                  <c:v>48445</c:v>
                </c:pt>
                <c:pt idx="1292">
                  <c:v>48452</c:v>
                </c:pt>
                <c:pt idx="1293">
                  <c:v>48459</c:v>
                </c:pt>
                <c:pt idx="1294">
                  <c:v>48466</c:v>
                </c:pt>
                <c:pt idx="1295">
                  <c:v>48473</c:v>
                </c:pt>
                <c:pt idx="1296">
                  <c:v>48480</c:v>
                </c:pt>
                <c:pt idx="1297">
                  <c:v>48487</c:v>
                </c:pt>
                <c:pt idx="1298">
                  <c:v>48494</c:v>
                </c:pt>
                <c:pt idx="1299">
                  <c:v>48501</c:v>
                </c:pt>
                <c:pt idx="1300">
                  <c:v>48508</c:v>
                </c:pt>
                <c:pt idx="1301">
                  <c:v>48515</c:v>
                </c:pt>
                <c:pt idx="1302">
                  <c:v>48522</c:v>
                </c:pt>
                <c:pt idx="1303">
                  <c:v>48529</c:v>
                </c:pt>
                <c:pt idx="1304">
                  <c:v>48536</c:v>
                </c:pt>
                <c:pt idx="1305">
                  <c:v>48543</c:v>
                </c:pt>
                <c:pt idx="1306">
                  <c:v>48550</c:v>
                </c:pt>
                <c:pt idx="1307">
                  <c:v>48557</c:v>
                </c:pt>
                <c:pt idx="1308">
                  <c:v>48564</c:v>
                </c:pt>
                <c:pt idx="1309">
                  <c:v>48571</c:v>
                </c:pt>
                <c:pt idx="1310">
                  <c:v>48578</c:v>
                </c:pt>
                <c:pt idx="1311">
                  <c:v>48585</c:v>
                </c:pt>
                <c:pt idx="1312">
                  <c:v>48592</c:v>
                </c:pt>
                <c:pt idx="1313">
                  <c:v>48599</c:v>
                </c:pt>
                <c:pt idx="1314">
                  <c:v>48606</c:v>
                </c:pt>
                <c:pt idx="1315">
                  <c:v>48613</c:v>
                </c:pt>
                <c:pt idx="1316">
                  <c:v>48620</c:v>
                </c:pt>
                <c:pt idx="1317">
                  <c:v>48627</c:v>
                </c:pt>
                <c:pt idx="1318">
                  <c:v>48634</c:v>
                </c:pt>
                <c:pt idx="1319">
                  <c:v>48641</c:v>
                </c:pt>
                <c:pt idx="1320">
                  <c:v>48648</c:v>
                </c:pt>
                <c:pt idx="1321">
                  <c:v>48655</c:v>
                </c:pt>
                <c:pt idx="1322">
                  <c:v>48662</c:v>
                </c:pt>
                <c:pt idx="1323">
                  <c:v>48669</c:v>
                </c:pt>
                <c:pt idx="1324">
                  <c:v>48676</c:v>
                </c:pt>
                <c:pt idx="1325">
                  <c:v>48683</c:v>
                </c:pt>
                <c:pt idx="1326">
                  <c:v>48690</c:v>
                </c:pt>
                <c:pt idx="1327">
                  <c:v>48697</c:v>
                </c:pt>
                <c:pt idx="1328">
                  <c:v>48704</c:v>
                </c:pt>
                <c:pt idx="1329">
                  <c:v>48711</c:v>
                </c:pt>
                <c:pt idx="1330">
                  <c:v>48718</c:v>
                </c:pt>
                <c:pt idx="1331">
                  <c:v>48725</c:v>
                </c:pt>
                <c:pt idx="1332">
                  <c:v>48732</c:v>
                </c:pt>
                <c:pt idx="1333">
                  <c:v>48739</c:v>
                </c:pt>
                <c:pt idx="1334">
                  <c:v>48746</c:v>
                </c:pt>
                <c:pt idx="1335">
                  <c:v>48753</c:v>
                </c:pt>
                <c:pt idx="1336">
                  <c:v>48760</c:v>
                </c:pt>
                <c:pt idx="1337">
                  <c:v>48767</c:v>
                </c:pt>
                <c:pt idx="1338">
                  <c:v>48774</c:v>
                </c:pt>
                <c:pt idx="1339">
                  <c:v>48781</c:v>
                </c:pt>
                <c:pt idx="1340">
                  <c:v>48788</c:v>
                </c:pt>
                <c:pt idx="1341">
                  <c:v>48795</c:v>
                </c:pt>
                <c:pt idx="1342">
                  <c:v>48802</c:v>
                </c:pt>
                <c:pt idx="1343">
                  <c:v>48809</c:v>
                </c:pt>
                <c:pt idx="1344">
                  <c:v>48816</c:v>
                </c:pt>
                <c:pt idx="1345">
                  <c:v>48823</c:v>
                </c:pt>
                <c:pt idx="1346">
                  <c:v>48830</c:v>
                </c:pt>
                <c:pt idx="1347">
                  <c:v>48837</c:v>
                </c:pt>
                <c:pt idx="1348">
                  <c:v>48844</c:v>
                </c:pt>
                <c:pt idx="1349">
                  <c:v>48851</c:v>
                </c:pt>
                <c:pt idx="1350">
                  <c:v>48858</c:v>
                </c:pt>
                <c:pt idx="1351">
                  <c:v>48865</c:v>
                </c:pt>
                <c:pt idx="1352">
                  <c:v>48872</c:v>
                </c:pt>
                <c:pt idx="1353">
                  <c:v>48879</c:v>
                </c:pt>
                <c:pt idx="1354">
                  <c:v>48886</c:v>
                </c:pt>
                <c:pt idx="1355">
                  <c:v>48893</c:v>
                </c:pt>
                <c:pt idx="1356">
                  <c:v>48900</c:v>
                </c:pt>
                <c:pt idx="1357">
                  <c:v>48907</c:v>
                </c:pt>
                <c:pt idx="1358">
                  <c:v>48914</c:v>
                </c:pt>
                <c:pt idx="1359">
                  <c:v>48921</c:v>
                </c:pt>
                <c:pt idx="1360">
                  <c:v>48928</c:v>
                </c:pt>
                <c:pt idx="1361">
                  <c:v>48935</c:v>
                </c:pt>
                <c:pt idx="1362">
                  <c:v>48942</c:v>
                </c:pt>
                <c:pt idx="1363">
                  <c:v>48949</c:v>
                </c:pt>
                <c:pt idx="1364">
                  <c:v>48956</c:v>
                </c:pt>
                <c:pt idx="1365">
                  <c:v>48963</c:v>
                </c:pt>
                <c:pt idx="1366">
                  <c:v>48970</c:v>
                </c:pt>
                <c:pt idx="1367">
                  <c:v>48977</c:v>
                </c:pt>
                <c:pt idx="1368">
                  <c:v>48984</c:v>
                </c:pt>
                <c:pt idx="1369">
                  <c:v>48991</c:v>
                </c:pt>
                <c:pt idx="1370">
                  <c:v>48998</c:v>
                </c:pt>
                <c:pt idx="1371">
                  <c:v>49005</c:v>
                </c:pt>
                <c:pt idx="1372">
                  <c:v>49012</c:v>
                </c:pt>
                <c:pt idx="1373">
                  <c:v>49019</c:v>
                </c:pt>
                <c:pt idx="1374">
                  <c:v>49026</c:v>
                </c:pt>
                <c:pt idx="1375">
                  <c:v>49033</c:v>
                </c:pt>
                <c:pt idx="1376">
                  <c:v>49040</c:v>
                </c:pt>
                <c:pt idx="1377">
                  <c:v>49047</c:v>
                </c:pt>
                <c:pt idx="1378">
                  <c:v>49054</c:v>
                </c:pt>
                <c:pt idx="1379">
                  <c:v>49061</c:v>
                </c:pt>
                <c:pt idx="1380">
                  <c:v>49068</c:v>
                </c:pt>
                <c:pt idx="1381">
                  <c:v>49075</c:v>
                </c:pt>
                <c:pt idx="1382">
                  <c:v>49082</c:v>
                </c:pt>
                <c:pt idx="1383">
                  <c:v>49089</c:v>
                </c:pt>
                <c:pt idx="1384">
                  <c:v>49096</c:v>
                </c:pt>
                <c:pt idx="1385">
                  <c:v>49103</c:v>
                </c:pt>
                <c:pt idx="1386">
                  <c:v>49110</c:v>
                </c:pt>
                <c:pt idx="1387">
                  <c:v>49117</c:v>
                </c:pt>
                <c:pt idx="1388">
                  <c:v>49124</c:v>
                </c:pt>
                <c:pt idx="1389">
                  <c:v>49131</c:v>
                </c:pt>
                <c:pt idx="1390">
                  <c:v>49138</c:v>
                </c:pt>
                <c:pt idx="1391">
                  <c:v>49145</c:v>
                </c:pt>
                <c:pt idx="1392">
                  <c:v>49152</c:v>
                </c:pt>
                <c:pt idx="1393">
                  <c:v>49159</c:v>
                </c:pt>
                <c:pt idx="1394">
                  <c:v>49166</c:v>
                </c:pt>
                <c:pt idx="1395">
                  <c:v>49173</c:v>
                </c:pt>
                <c:pt idx="1396">
                  <c:v>49180</c:v>
                </c:pt>
                <c:pt idx="1397">
                  <c:v>49187</c:v>
                </c:pt>
                <c:pt idx="1398">
                  <c:v>49194</c:v>
                </c:pt>
                <c:pt idx="1399">
                  <c:v>49201</c:v>
                </c:pt>
                <c:pt idx="1400">
                  <c:v>49208</c:v>
                </c:pt>
                <c:pt idx="1401">
                  <c:v>49215</c:v>
                </c:pt>
                <c:pt idx="1402">
                  <c:v>49222</c:v>
                </c:pt>
                <c:pt idx="1403">
                  <c:v>49229</c:v>
                </c:pt>
                <c:pt idx="1404">
                  <c:v>49236</c:v>
                </c:pt>
                <c:pt idx="1405">
                  <c:v>49243</c:v>
                </c:pt>
                <c:pt idx="1406">
                  <c:v>49250</c:v>
                </c:pt>
                <c:pt idx="1407">
                  <c:v>49257</c:v>
                </c:pt>
                <c:pt idx="1408">
                  <c:v>49264</c:v>
                </c:pt>
                <c:pt idx="1409">
                  <c:v>49271</c:v>
                </c:pt>
                <c:pt idx="1410">
                  <c:v>49278</c:v>
                </c:pt>
                <c:pt idx="1411">
                  <c:v>49285</c:v>
                </c:pt>
                <c:pt idx="1412">
                  <c:v>49292</c:v>
                </c:pt>
                <c:pt idx="1413">
                  <c:v>49299</c:v>
                </c:pt>
                <c:pt idx="1414">
                  <c:v>49307</c:v>
                </c:pt>
                <c:pt idx="1415">
                  <c:v>49314</c:v>
                </c:pt>
                <c:pt idx="1416">
                  <c:v>49321</c:v>
                </c:pt>
                <c:pt idx="1417">
                  <c:v>49328</c:v>
                </c:pt>
                <c:pt idx="1418">
                  <c:v>49335</c:v>
                </c:pt>
                <c:pt idx="1419">
                  <c:v>49342</c:v>
                </c:pt>
                <c:pt idx="1420">
                  <c:v>49349</c:v>
                </c:pt>
                <c:pt idx="1421">
                  <c:v>49356</c:v>
                </c:pt>
                <c:pt idx="1422">
                  <c:v>49363</c:v>
                </c:pt>
                <c:pt idx="1423">
                  <c:v>49370</c:v>
                </c:pt>
                <c:pt idx="1424">
                  <c:v>49377</c:v>
                </c:pt>
                <c:pt idx="1425">
                  <c:v>49384</c:v>
                </c:pt>
                <c:pt idx="1426">
                  <c:v>49395</c:v>
                </c:pt>
                <c:pt idx="1427">
                  <c:v>49398</c:v>
                </c:pt>
                <c:pt idx="1428">
                  <c:v>49405</c:v>
                </c:pt>
                <c:pt idx="1429">
                  <c:v>49412</c:v>
                </c:pt>
                <c:pt idx="1430">
                  <c:v>49419</c:v>
                </c:pt>
                <c:pt idx="1431">
                  <c:v>49426</c:v>
                </c:pt>
                <c:pt idx="1432">
                  <c:v>49433</c:v>
                </c:pt>
                <c:pt idx="1433">
                  <c:v>49440</c:v>
                </c:pt>
                <c:pt idx="1434">
                  <c:v>49447</c:v>
                </c:pt>
                <c:pt idx="1435">
                  <c:v>49454</c:v>
                </c:pt>
                <c:pt idx="1436">
                  <c:v>49461</c:v>
                </c:pt>
                <c:pt idx="1437">
                  <c:v>49468</c:v>
                </c:pt>
                <c:pt idx="1438">
                  <c:v>49475</c:v>
                </c:pt>
                <c:pt idx="1439">
                  <c:v>49482</c:v>
                </c:pt>
                <c:pt idx="1440">
                  <c:v>49489</c:v>
                </c:pt>
                <c:pt idx="1441">
                  <c:v>49496</c:v>
                </c:pt>
                <c:pt idx="1442">
                  <c:v>49503</c:v>
                </c:pt>
                <c:pt idx="1443">
                  <c:v>49510</c:v>
                </c:pt>
                <c:pt idx="1444">
                  <c:v>49517</c:v>
                </c:pt>
                <c:pt idx="1445">
                  <c:v>49524</c:v>
                </c:pt>
                <c:pt idx="1446">
                  <c:v>49531</c:v>
                </c:pt>
                <c:pt idx="1447">
                  <c:v>49538</c:v>
                </c:pt>
                <c:pt idx="1448">
                  <c:v>49545</c:v>
                </c:pt>
                <c:pt idx="1449">
                  <c:v>49552</c:v>
                </c:pt>
                <c:pt idx="1450">
                  <c:v>49559</c:v>
                </c:pt>
                <c:pt idx="1451">
                  <c:v>49566</c:v>
                </c:pt>
                <c:pt idx="1452">
                  <c:v>49573</c:v>
                </c:pt>
                <c:pt idx="1453">
                  <c:v>49580</c:v>
                </c:pt>
                <c:pt idx="1454">
                  <c:v>49587</c:v>
                </c:pt>
                <c:pt idx="1455">
                  <c:v>49594</c:v>
                </c:pt>
                <c:pt idx="1456">
                  <c:v>49601</c:v>
                </c:pt>
                <c:pt idx="1457">
                  <c:v>49608</c:v>
                </c:pt>
                <c:pt idx="1458">
                  <c:v>49615</c:v>
                </c:pt>
                <c:pt idx="1459">
                  <c:v>49622</c:v>
                </c:pt>
                <c:pt idx="1460">
                  <c:v>49629</c:v>
                </c:pt>
                <c:pt idx="1461">
                  <c:v>49636</c:v>
                </c:pt>
                <c:pt idx="1462">
                  <c:v>49643</c:v>
                </c:pt>
                <c:pt idx="1463">
                  <c:v>49650</c:v>
                </c:pt>
                <c:pt idx="1464">
                  <c:v>49657</c:v>
                </c:pt>
                <c:pt idx="1465">
                  <c:v>49664</c:v>
                </c:pt>
                <c:pt idx="1466">
                  <c:v>49674</c:v>
                </c:pt>
                <c:pt idx="1467">
                  <c:v>49681</c:v>
                </c:pt>
                <c:pt idx="1468">
                  <c:v>49688</c:v>
                </c:pt>
                <c:pt idx="1469">
                  <c:v>49695</c:v>
                </c:pt>
                <c:pt idx="1470">
                  <c:v>49702</c:v>
                </c:pt>
                <c:pt idx="1471">
                  <c:v>49709</c:v>
                </c:pt>
                <c:pt idx="1472">
                  <c:v>49716</c:v>
                </c:pt>
                <c:pt idx="1473">
                  <c:v>49723</c:v>
                </c:pt>
                <c:pt idx="1474">
                  <c:v>49730</c:v>
                </c:pt>
                <c:pt idx="1475">
                  <c:v>49737</c:v>
                </c:pt>
                <c:pt idx="1476">
                  <c:v>49744</c:v>
                </c:pt>
                <c:pt idx="1477">
                  <c:v>49751</c:v>
                </c:pt>
                <c:pt idx="1478">
                  <c:v>49758</c:v>
                </c:pt>
                <c:pt idx="1479">
                  <c:v>49765</c:v>
                </c:pt>
                <c:pt idx="1480">
                  <c:v>49772</c:v>
                </c:pt>
                <c:pt idx="1481">
                  <c:v>49781</c:v>
                </c:pt>
                <c:pt idx="1482">
                  <c:v>49786</c:v>
                </c:pt>
                <c:pt idx="1483">
                  <c:v>49793</c:v>
                </c:pt>
                <c:pt idx="1484">
                  <c:v>49801</c:v>
                </c:pt>
                <c:pt idx="1485">
                  <c:v>49808</c:v>
                </c:pt>
                <c:pt idx="1486">
                  <c:v>49815</c:v>
                </c:pt>
                <c:pt idx="1487">
                  <c:v>49822</c:v>
                </c:pt>
                <c:pt idx="1488">
                  <c:v>49829</c:v>
                </c:pt>
                <c:pt idx="1489">
                  <c:v>49836</c:v>
                </c:pt>
                <c:pt idx="1490">
                  <c:v>49843</c:v>
                </c:pt>
                <c:pt idx="1491">
                  <c:v>49850</c:v>
                </c:pt>
                <c:pt idx="1492">
                  <c:v>49857</c:v>
                </c:pt>
                <c:pt idx="1493">
                  <c:v>49864</c:v>
                </c:pt>
                <c:pt idx="1494">
                  <c:v>49871</c:v>
                </c:pt>
                <c:pt idx="1495">
                  <c:v>49878</c:v>
                </c:pt>
                <c:pt idx="1496">
                  <c:v>49885</c:v>
                </c:pt>
                <c:pt idx="1497">
                  <c:v>49892</c:v>
                </c:pt>
                <c:pt idx="1498">
                  <c:v>49899</c:v>
                </c:pt>
                <c:pt idx="1499">
                  <c:v>49906</c:v>
                </c:pt>
                <c:pt idx="1500">
                  <c:v>49913</c:v>
                </c:pt>
                <c:pt idx="1501">
                  <c:v>49920</c:v>
                </c:pt>
                <c:pt idx="1502">
                  <c:v>49927</c:v>
                </c:pt>
                <c:pt idx="1503">
                  <c:v>49934</c:v>
                </c:pt>
                <c:pt idx="1504">
                  <c:v>49941</c:v>
                </c:pt>
                <c:pt idx="1505">
                  <c:v>49948</c:v>
                </c:pt>
                <c:pt idx="1506">
                  <c:v>49955</c:v>
                </c:pt>
                <c:pt idx="1507">
                  <c:v>49962</c:v>
                </c:pt>
                <c:pt idx="1508">
                  <c:v>49969</c:v>
                </c:pt>
                <c:pt idx="1509">
                  <c:v>49976</c:v>
                </c:pt>
                <c:pt idx="1510">
                  <c:v>49983</c:v>
                </c:pt>
                <c:pt idx="1511">
                  <c:v>49990</c:v>
                </c:pt>
                <c:pt idx="1512">
                  <c:v>49997</c:v>
                </c:pt>
                <c:pt idx="1513">
                  <c:v>50004</c:v>
                </c:pt>
                <c:pt idx="1514">
                  <c:v>50011</c:v>
                </c:pt>
                <c:pt idx="1515">
                  <c:v>50018</c:v>
                </c:pt>
                <c:pt idx="1516">
                  <c:v>50025</c:v>
                </c:pt>
                <c:pt idx="1517">
                  <c:v>50032</c:v>
                </c:pt>
                <c:pt idx="1518">
                  <c:v>50040</c:v>
                </c:pt>
                <c:pt idx="1519">
                  <c:v>50047</c:v>
                </c:pt>
                <c:pt idx="1520">
                  <c:v>50054</c:v>
                </c:pt>
                <c:pt idx="1521">
                  <c:v>50061</c:v>
                </c:pt>
                <c:pt idx="1522">
                  <c:v>50068</c:v>
                </c:pt>
                <c:pt idx="1523">
                  <c:v>50075</c:v>
                </c:pt>
                <c:pt idx="1524">
                  <c:v>50082</c:v>
                </c:pt>
                <c:pt idx="1525">
                  <c:v>50089</c:v>
                </c:pt>
                <c:pt idx="1526">
                  <c:v>50096</c:v>
                </c:pt>
                <c:pt idx="1527">
                  <c:v>50103</c:v>
                </c:pt>
                <c:pt idx="1528">
                  <c:v>50110</c:v>
                </c:pt>
                <c:pt idx="1529">
                  <c:v>50117</c:v>
                </c:pt>
                <c:pt idx="1530">
                  <c:v>50124</c:v>
                </c:pt>
                <c:pt idx="1531">
                  <c:v>50131</c:v>
                </c:pt>
                <c:pt idx="1532">
                  <c:v>50139</c:v>
                </c:pt>
                <c:pt idx="1533">
                  <c:v>50146</c:v>
                </c:pt>
                <c:pt idx="1534">
                  <c:v>50153</c:v>
                </c:pt>
                <c:pt idx="1535">
                  <c:v>50160</c:v>
                </c:pt>
                <c:pt idx="1536">
                  <c:v>50167</c:v>
                </c:pt>
                <c:pt idx="1537">
                  <c:v>50174</c:v>
                </c:pt>
                <c:pt idx="1538">
                  <c:v>50181</c:v>
                </c:pt>
                <c:pt idx="1539">
                  <c:v>50188</c:v>
                </c:pt>
                <c:pt idx="1540">
                  <c:v>50195</c:v>
                </c:pt>
                <c:pt idx="1541">
                  <c:v>50202</c:v>
                </c:pt>
                <c:pt idx="1542">
                  <c:v>50209</c:v>
                </c:pt>
                <c:pt idx="1543">
                  <c:v>50216</c:v>
                </c:pt>
                <c:pt idx="1544">
                  <c:v>50223</c:v>
                </c:pt>
                <c:pt idx="1545">
                  <c:v>50230</c:v>
                </c:pt>
                <c:pt idx="1546">
                  <c:v>50237</c:v>
                </c:pt>
                <c:pt idx="1547">
                  <c:v>50244</c:v>
                </c:pt>
                <c:pt idx="1548">
                  <c:v>50251</c:v>
                </c:pt>
                <c:pt idx="1549">
                  <c:v>50258</c:v>
                </c:pt>
                <c:pt idx="1550">
                  <c:v>50265</c:v>
                </c:pt>
                <c:pt idx="1551">
                  <c:v>50272</c:v>
                </c:pt>
                <c:pt idx="1552">
                  <c:v>50279</c:v>
                </c:pt>
                <c:pt idx="1553">
                  <c:v>50286</c:v>
                </c:pt>
                <c:pt idx="1554">
                  <c:v>50293</c:v>
                </c:pt>
                <c:pt idx="1555">
                  <c:v>50300</c:v>
                </c:pt>
                <c:pt idx="1556">
                  <c:v>50307</c:v>
                </c:pt>
                <c:pt idx="1557">
                  <c:v>50314</c:v>
                </c:pt>
                <c:pt idx="1558">
                  <c:v>50321</c:v>
                </c:pt>
                <c:pt idx="1559">
                  <c:v>50328</c:v>
                </c:pt>
                <c:pt idx="1560">
                  <c:v>50335</c:v>
                </c:pt>
                <c:pt idx="1561">
                  <c:v>50342</c:v>
                </c:pt>
                <c:pt idx="1562">
                  <c:v>50349</c:v>
                </c:pt>
                <c:pt idx="1563">
                  <c:v>50356</c:v>
                </c:pt>
                <c:pt idx="1564">
                  <c:v>50363</c:v>
                </c:pt>
                <c:pt idx="1565">
                  <c:v>50370</c:v>
                </c:pt>
                <c:pt idx="1566">
                  <c:v>50377</c:v>
                </c:pt>
                <c:pt idx="1567">
                  <c:v>50384</c:v>
                </c:pt>
                <c:pt idx="1568">
                  <c:v>50391</c:v>
                </c:pt>
                <c:pt idx="1569">
                  <c:v>50398</c:v>
                </c:pt>
                <c:pt idx="1570">
                  <c:v>50405</c:v>
                </c:pt>
                <c:pt idx="1571">
                  <c:v>50412</c:v>
                </c:pt>
                <c:pt idx="1572">
                  <c:v>50419</c:v>
                </c:pt>
                <c:pt idx="1573">
                  <c:v>50426</c:v>
                </c:pt>
                <c:pt idx="1574">
                  <c:v>50433</c:v>
                </c:pt>
                <c:pt idx="1575">
                  <c:v>50440</c:v>
                </c:pt>
                <c:pt idx="1576">
                  <c:v>50447</c:v>
                </c:pt>
                <c:pt idx="1577">
                  <c:v>50454</c:v>
                </c:pt>
                <c:pt idx="1578">
                  <c:v>50461</c:v>
                </c:pt>
                <c:pt idx="1579">
                  <c:v>50468</c:v>
                </c:pt>
                <c:pt idx="1580">
                  <c:v>50475</c:v>
                </c:pt>
                <c:pt idx="1581">
                  <c:v>50482</c:v>
                </c:pt>
                <c:pt idx="1582">
                  <c:v>50489</c:v>
                </c:pt>
                <c:pt idx="1583">
                  <c:v>50496</c:v>
                </c:pt>
                <c:pt idx="1584">
                  <c:v>50503</c:v>
                </c:pt>
                <c:pt idx="1585">
                  <c:v>50510</c:v>
                </c:pt>
                <c:pt idx="1586">
                  <c:v>50517</c:v>
                </c:pt>
                <c:pt idx="1587">
                  <c:v>50524</c:v>
                </c:pt>
                <c:pt idx="1588">
                  <c:v>50531</c:v>
                </c:pt>
                <c:pt idx="1589">
                  <c:v>50538</c:v>
                </c:pt>
                <c:pt idx="1590">
                  <c:v>50545</c:v>
                </c:pt>
                <c:pt idx="1591">
                  <c:v>50552</c:v>
                </c:pt>
                <c:pt idx="1592">
                  <c:v>50559</c:v>
                </c:pt>
                <c:pt idx="1593">
                  <c:v>50566</c:v>
                </c:pt>
                <c:pt idx="1594">
                  <c:v>50573</c:v>
                </c:pt>
                <c:pt idx="1595">
                  <c:v>50580</c:v>
                </c:pt>
                <c:pt idx="1596">
                  <c:v>50587</c:v>
                </c:pt>
                <c:pt idx="1597">
                  <c:v>50594</c:v>
                </c:pt>
                <c:pt idx="1598">
                  <c:v>50601</c:v>
                </c:pt>
                <c:pt idx="1599">
                  <c:v>50608</c:v>
                </c:pt>
                <c:pt idx="1600">
                  <c:v>50615</c:v>
                </c:pt>
                <c:pt idx="1601">
                  <c:v>50622</c:v>
                </c:pt>
                <c:pt idx="1602">
                  <c:v>50629</c:v>
                </c:pt>
                <c:pt idx="1603">
                  <c:v>50636</c:v>
                </c:pt>
                <c:pt idx="1604">
                  <c:v>50643</c:v>
                </c:pt>
                <c:pt idx="1605">
                  <c:v>50650</c:v>
                </c:pt>
                <c:pt idx="1606">
                  <c:v>50657</c:v>
                </c:pt>
                <c:pt idx="1607">
                  <c:v>50664</c:v>
                </c:pt>
                <c:pt idx="1608">
                  <c:v>50671</c:v>
                </c:pt>
                <c:pt idx="1609">
                  <c:v>50678</c:v>
                </c:pt>
                <c:pt idx="1610">
                  <c:v>50685</c:v>
                </c:pt>
                <c:pt idx="1611">
                  <c:v>50692</c:v>
                </c:pt>
                <c:pt idx="1612">
                  <c:v>50699</c:v>
                </c:pt>
                <c:pt idx="1613">
                  <c:v>50706</c:v>
                </c:pt>
                <c:pt idx="1614">
                  <c:v>50713</c:v>
                </c:pt>
                <c:pt idx="1615">
                  <c:v>50720</c:v>
                </c:pt>
                <c:pt idx="1616">
                  <c:v>50727</c:v>
                </c:pt>
                <c:pt idx="1617">
                  <c:v>50734</c:v>
                </c:pt>
                <c:pt idx="1618">
                  <c:v>50741</c:v>
                </c:pt>
                <c:pt idx="1619">
                  <c:v>50748</c:v>
                </c:pt>
                <c:pt idx="1620">
                  <c:v>50755</c:v>
                </c:pt>
                <c:pt idx="1621">
                  <c:v>50762</c:v>
                </c:pt>
                <c:pt idx="1622">
                  <c:v>50769</c:v>
                </c:pt>
                <c:pt idx="1623">
                  <c:v>50776</c:v>
                </c:pt>
                <c:pt idx="1624">
                  <c:v>50783</c:v>
                </c:pt>
                <c:pt idx="1625">
                  <c:v>50790</c:v>
                </c:pt>
                <c:pt idx="1626">
                  <c:v>50797</c:v>
                </c:pt>
                <c:pt idx="1627">
                  <c:v>50804</c:v>
                </c:pt>
                <c:pt idx="1628">
                  <c:v>50811</c:v>
                </c:pt>
                <c:pt idx="1629">
                  <c:v>50818</c:v>
                </c:pt>
                <c:pt idx="1630">
                  <c:v>50825</c:v>
                </c:pt>
                <c:pt idx="1631">
                  <c:v>50832</c:v>
                </c:pt>
                <c:pt idx="1632">
                  <c:v>50839</c:v>
                </c:pt>
                <c:pt idx="1633">
                  <c:v>50846</c:v>
                </c:pt>
                <c:pt idx="1634">
                  <c:v>50853</c:v>
                </c:pt>
                <c:pt idx="1635">
                  <c:v>50860</c:v>
                </c:pt>
                <c:pt idx="1636">
                  <c:v>50867</c:v>
                </c:pt>
                <c:pt idx="1637">
                  <c:v>50874</c:v>
                </c:pt>
                <c:pt idx="1638">
                  <c:v>50881</c:v>
                </c:pt>
                <c:pt idx="1639">
                  <c:v>50888</c:v>
                </c:pt>
                <c:pt idx="1640">
                  <c:v>50895</c:v>
                </c:pt>
                <c:pt idx="1641">
                  <c:v>50902</c:v>
                </c:pt>
                <c:pt idx="1642">
                  <c:v>50909</c:v>
                </c:pt>
                <c:pt idx="1643">
                  <c:v>50916</c:v>
                </c:pt>
                <c:pt idx="1644">
                  <c:v>50923</c:v>
                </c:pt>
                <c:pt idx="1645">
                  <c:v>50930</c:v>
                </c:pt>
                <c:pt idx="1646">
                  <c:v>50937</c:v>
                </c:pt>
                <c:pt idx="1647">
                  <c:v>50944</c:v>
                </c:pt>
                <c:pt idx="1648">
                  <c:v>50951</c:v>
                </c:pt>
                <c:pt idx="1649">
                  <c:v>50958</c:v>
                </c:pt>
                <c:pt idx="1650">
                  <c:v>50965</c:v>
                </c:pt>
                <c:pt idx="1651">
                  <c:v>50972</c:v>
                </c:pt>
                <c:pt idx="1652">
                  <c:v>50979</c:v>
                </c:pt>
                <c:pt idx="1653">
                  <c:v>50986</c:v>
                </c:pt>
                <c:pt idx="1654">
                  <c:v>50993</c:v>
                </c:pt>
                <c:pt idx="1655">
                  <c:v>51000</c:v>
                </c:pt>
                <c:pt idx="1656">
                  <c:v>51007</c:v>
                </c:pt>
                <c:pt idx="1657">
                  <c:v>51014</c:v>
                </c:pt>
                <c:pt idx="1658">
                  <c:v>51021</c:v>
                </c:pt>
                <c:pt idx="1659">
                  <c:v>51028</c:v>
                </c:pt>
                <c:pt idx="1660">
                  <c:v>51035</c:v>
                </c:pt>
                <c:pt idx="1661">
                  <c:v>51042</c:v>
                </c:pt>
                <c:pt idx="1662">
                  <c:v>51049</c:v>
                </c:pt>
                <c:pt idx="1663">
                  <c:v>51056</c:v>
                </c:pt>
                <c:pt idx="1664">
                  <c:v>51063</c:v>
                </c:pt>
                <c:pt idx="1665">
                  <c:v>51070</c:v>
                </c:pt>
                <c:pt idx="1666">
                  <c:v>51077</c:v>
                </c:pt>
                <c:pt idx="1667">
                  <c:v>51084</c:v>
                </c:pt>
                <c:pt idx="1668">
                  <c:v>51091</c:v>
                </c:pt>
                <c:pt idx="1669">
                  <c:v>51098</c:v>
                </c:pt>
                <c:pt idx="1670">
                  <c:v>51105</c:v>
                </c:pt>
                <c:pt idx="1671">
                  <c:v>51112</c:v>
                </c:pt>
                <c:pt idx="1672">
                  <c:v>51119</c:v>
                </c:pt>
                <c:pt idx="1673">
                  <c:v>51126</c:v>
                </c:pt>
                <c:pt idx="1674">
                  <c:v>51133</c:v>
                </c:pt>
                <c:pt idx="1675">
                  <c:v>51140</c:v>
                </c:pt>
                <c:pt idx="1676">
                  <c:v>51147</c:v>
                </c:pt>
                <c:pt idx="1677">
                  <c:v>51154</c:v>
                </c:pt>
                <c:pt idx="1678">
                  <c:v>51161</c:v>
                </c:pt>
                <c:pt idx="1679">
                  <c:v>51168</c:v>
                </c:pt>
                <c:pt idx="1680">
                  <c:v>51175</c:v>
                </c:pt>
                <c:pt idx="1681">
                  <c:v>51182</c:v>
                </c:pt>
                <c:pt idx="1682">
                  <c:v>51189</c:v>
                </c:pt>
                <c:pt idx="1683">
                  <c:v>51196</c:v>
                </c:pt>
                <c:pt idx="1684">
                  <c:v>51203</c:v>
                </c:pt>
                <c:pt idx="1685">
                  <c:v>51210</c:v>
                </c:pt>
                <c:pt idx="1686">
                  <c:v>51217</c:v>
                </c:pt>
                <c:pt idx="1687">
                  <c:v>51224</c:v>
                </c:pt>
                <c:pt idx="1688">
                  <c:v>51231</c:v>
                </c:pt>
                <c:pt idx="1689">
                  <c:v>51238</c:v>
                </c:pt>
                <c:pt idx="1690">
                  <c:v>51245</c:v>
                </c:pt>
                <c:pt idx="1691">
                  <c:v>51252</c:v>
                </c:pt>
                <c:pt idx="1692">
                  <c:v>51260</c:v>
                </c:pt>
                <c:pt idx="1693">
                  <c:v>51267</c:v>
                </c:pt>
                <c:pt idx="1694">
                  <c:v>51274</c:v>
                </c:pt>
                <c:pt idx="1695">
                  <c:v>51281</c:v>
                </c:pt>
                <c:pt idx="1696">
                  <c:v>51288</c:v>
                </c:pt>
                <c:pt idx="1697">
                  <c:v>51295</c:v>
                </c:pt>
                <c:pt idx="1698">
                  <c:v>51302</c:v>
                </c:pt>
                <c:pt idx="1699">
                  <c:v>51309</c:v>
                </c:pt>
                <c:pt idx="1700">
                  <c:v>51316</c:v>
                </c:pt>
                <c:pt idx="1701">
                  <c:v>51323</c:v>
                </c:pt>
                <c:pt idx="1702">
                  <c:v>51330</c:v>
                </c:pt>
                <c:pt idx="1703">
                  <c:v>51337</c:v>
                </c:pt>
                <c:pt idx="1704">
                  <c:v>51344</c:v>
                </c:pt>
                <c:pt idx="1705">
                  <c:v>51351</c:v>
                </c:pt>
                <c:pt idx="1706">
                  <c:v>51358</c:v>
                </c:pt>
                <c:pt idx="1707">
                  <c:v>51365</c:v>
                </c:pt>
                <c:pt idx="1708">
                  <c:v>51372</c:v>
                </c:pt>
                <c:pt idx="1709">
                  <c:v>51379</c:v>
                </c:pt>
                <c:pt idx="1710">
                  <c:v>51386</c:v>
                </c:pt>
                <c:pt idx="1711">
                  <c:v>51393</c:v>
                </c:pt>
                <c:pt idx="1712">
                  <c:v>51400</c:v>
                </c:pt>
                <c:pt idx="1713">
                  <c:v>51407</c:v>
                </c:pt>
                <c:pt idx="1714">
                  <c:v>51414</c:v>
                </c:pt>
                <c:pt idx="1715">
                  <c:v>51421</c:v>
                </c:pt>
                <c:pt idx="1716">
                  <c:v>51428</c:v>
                </c:pt>
                <c:pt idx="1717">
                  <c:v>51435</c:v>
                </c:pt>
                <c:pt idx="1718">
                  <c:v>51442</c:v>
                </c:pt>
                <c:pt idx="1719">
                  <c:v>51449</c:v>
                </c:pt>
                <c:pt idx="1720">
                  <c:v>51456</c:v>
                </c:pt>
                <c:pt idx="1721">
                  <c:v>51463</c:v>
                </c:pt>
                <c:pt idx="1722">
                  <c:v>51470</c:v>
                </c:pt>
                <c:pt idx="1723">
                  <c:v>51477</c:v>
                </c:pt>
                <c:pt idx="1724">
                  <c:v>51484</c:v>
                </c:pt>
                <c:pt idx="1725">
                  <c:v>51491</c:v>
                </c:pt>
                <c:pt idx="1726">
                  <c:v>51501</c:v>
                </c:pt>
                <c:pt idx="1727">
                  <c:v>51508</c:v>
                </c:pt>
                <c:pt idx="1728">
                  <c:v>51515</c:v>
                </c:pt>
                <c:pt idx="1729">
                  <c:v>51522</c:v>
                </c:pt>
                <c:pt idx="1730">
                  <c:v>51529</c:v>
                </c:pt>
                <c:pt idx="1731">
                  <c:v>51536</c:v>
                </c:pt>
                <c:pt idx="1732">
                  <c:v>51543</c:v>
                </c:pt>
                <c:pt idx="1733">
                  <c:v>51550</c:v>
                </c:pt>
                <c:pt idx="1734">
                  <c:v>51557</c:v>
                </c:pt>
                <c:pt idx="1735">
                  <c:v>51564</c:v>
                </c:pt>
                <c:pt idx="1736">
                  <c:v>51571</c:v>
                </c:pt>
                <c:pt idx="1737">
                  <c:v>51578</c:v>
                </c:pt>
                <c:pt idx="1738">
                  <c:v>51585</c:v>
                </c:pt>
                <c:pt idx="1739">
                  <c:v>51592</c:v>
                </c:pt>
                <c:pt idx="1740">
                  <c:v>51599</c:v>
                </c:pt>
                <c:pt idx="1741">
                  <c:v>51606</c:v>
                </c:pt>
                <c:pt idx="1742">
                  <c:v>51615</c:v>
                </c:pt>
                <c:pt idx="1743">
                  <c:v>51620</c:v>
                </c:pt>
                <c:pt idx="1744">
                  <c:v>51627</c:v>
                </c:pt>
                <c:pt idx="1745">
                  <c:v>51634</c:v>
                </c:pt>
                <c:pt idx="1746">
                  <c:v>51641</c:v>
                </c:pt>
                <c:pt idx="1747">
                  <c:v>51648</c:v>
                </c:pt>
                <c:pt idx="1748">
                  <c:v>51655</c:v>
                </c:pt>
                <c:pt idx="1749">
                  <c:v>51662</c:v>
                </c:pt>
                <c:pt idx="1750">
                  <c:v>51669</c:v>
                </c:pt>
                <c:pt idx="1751">
                  <c:v>51676</c:v>
                </c:pt>
                <c:pt idx="1752">
                  <c:v>51683</c:v>
                </c:pt>
                <c:pt idx="1753">
                  <c:v>51690</c:v>
                </c:pt>
                <c:pt idx="1754">
                  <c:v>51697</c:v>
                </c:pt>
                <c:pt idx="1755">
                  <c:v>51704</c:v>
                </c:pt>
                <c:pt idx="1756">
                  <c:v>51711</c:v>
                </c:pt>
                <c:pt idx="1757">
                  <c:v>51718</c:v>
                </c:pt>
                <c:pt idx="1758">
                  <c:v>51725</c:v>
                </c:pt>
                <c:pt idx="1759">
                  <c:v>51732</c:v>
                </c:pt>
                <c:pt idx="1760">
                  <c:v>51739</c:v>
                </c:pt>
                <c:pt idx="1761">
                  <c:v>51746</c:v>
                </c:pt>
                <c:pt idx="1762">
                  <c:v>51753</c:v>
                </c:pt>
                <c:pt idx="1763">
                  <c:v>51760</c:v>
                </c:pt>
                <c:pt idx="1764">
                  <c:v>51767</c:v>
                </c:pt>
                <c:pt idx="1765">
                  <c:v>51774</c:v>
                </c:pt>
                <c:pt idx="1766">
                  <c:v>51781</c:v>
                </c:pt>
                <c:pt idx="1767">
                  <c:v>51788</c:v>
                </c:pt>
                <c:pt idx="1768">
                  <c:v>51795</c:v>
                </c:pt>
                <c:pt idx="1769">
                  <c:v>51802</c:v>
                </c:pt>
                <c:pt idx="1770">
                  <c:v>51809</c:v>
                </c:pt>
                <c:pt idx="1771">
                  <c:v>51816</c:v>
                </c:pt>
                <c:pt idx="1772">
                  <c:v>51823</c:v>
                </c:pt>
                <c:pt idx="1773">
                  <c:v>51830</c:v>
                </c:pt>
                <c:pt idx="1774">
                  <c:v>51837</c:v>
                </c:pt>
                <c:pt idx="1775">
                  <c:v>51844</c:v>
                </c:pt>
                <c:pt idx="1776">
                  <c:v>51851</c:v>
                </c:pt>
                <c:pt idx="1777">
                  <c:v>51858</c:v>
                </c:pt>
                <c:pt idx="1778">
                  <c:v>51866</c:v>
                </c:pt>
                <c:pt idx="1779">
                  <c:v>51873</c:v>
                </c:pt>
                <c:pt idx="1780">
                  <c:v>51880</c:v>
                </c:pt>
                <c:pt idx="1781">
                  <c:v>51887</c:v>
                </c:pt>
                <c:pt idx="1782">
                  <c:v>51894</c:v>
                </c:pt>
                <c:pt idx="1783">
                  <c:v>51901</c:v>
                </c:pt>
                <c:pt idx="1784">
                  <c:v>51908</c:v>
                </c:pt>
                <c:pt idx="1785">
                  <c:v>51915</c:v>
                </c:pt>
                <c:pt idx="1786">
                  <c:v>51922</c:v>
                </c:pt>
                <c:pt idx="1787">
                  <c:v>51929</c:v>
                </c:pt>
                <c:pt idx="1788">
                  <c:v>51936</c:v>
                </c:pt>
                <c:pt idx="1789">
                  <c:v>51943</c:v>
                </c:pt>
                <c:pt idx="1790">
                  <c:v>51950</c:v>
                </c:pt>
                <c:pt idx="1791">
                  <c:v>51957</c:v>
                </c:pt>
                <c:pt idx="1792">
                  <c:v>51966</c:v>
                </c:pt>
                <c:pt idx="1793">
                  <c:v>51973</c:v>
                </c:pt>
                <c:pt idx="1794">
                  <c:v>51980</c:v>
                </c:pt>
                <c:pt idx="1795">
                  <c:v>51988</c:v>
                </c:pt>
                <c:pt idx="1796">
                  <c:v>51994</c:v>
                </c:pt>
                <c:pt idx="1797">
                  <c:v>52001</c:v>
                </c:pt>
                <c:pt idx="1798">
                  <c:v>52008</c:v>
                </c:pt>
                <c:pt idx="1799">
                  <c:v>52015</c:v>
                </c:pt>
                <c:pt idx="1800">
                  <c:v>52022</c:v>
                </c:pt>
                <c:pt idx="1801">
                  <c:v>52029</c:v>
                </c:pt>
                <c:pt idx="1802">
                  <c:v>52036</c:v>
                </c:pt>
                <c:pt idx="1803">
                  <c:v>52043</c:v>
                </c:pt>
                <c:pt idx="1804">
                  <c:v>52050</c:v>
                </c:pt>
                <c:pt idx="1805">
                  <c:v>52057</c:v>
                </c:pt>
                <c:pt idx="1806">
                  <c:v>52064</c:v>
                </c:pt>
                <c:pt idx="1807">
                  <c:v>52071</c:v>
                </c:pt>
                <c:pt idx="1808">
                  <c:v>52078</c:v>
                </c:pt>
                <c:pt idx="1809">
                  <c:v>52085</c:v>
                </c:pt>
                <c:pt idx="1810">
                  <c:v>52092</c:v>
                </c:pt>
                <c:pt idx="1811">
                  <c:v>52099</c:v>
                </c:pt>
                <c:pt idx="1812">
                  <c:v>52106</c:v>
                </c:pt>
                <c:pt idx="1813">
                  <c:v>52113</c:v>
                </c:pt>
                <c:pt idx="1814">
                  <c:v>52120</c:v>
                </c:pt>
                <c:pt idx="1815">
                  <c:v>52127</c:v>
                </c:pt>
                <c:pt idx="1816">
                  <c:v>52134</c:v>
                </c:pt>
                <c:pt idx="1817">
                  <c:v>52141</c:v>
                </c:pt>
                <c:pt idx="1818">
                  <c:v>52148</c:v>
                </c:pt>
                <c:pt idx="1819">
                  <c:v>52155</c:v>
                </c:pt>
                <c:pt idx="1820">
                  <c:v>52162</c:v>
                </c:pt>
                <c:pt idx="1821">
                  <c:v>52169</c:v>
                </c:pt>
                <c:pt idx="1822">
                  <c:v>52176</c:v>
                </c:pt>
                <c:pt idx="1823">
                  <c:v>52183</c:v>
                </c:pt>
                <c:pt idx="1824">
                  <c:v>52190</c:v>
                </c:pt>
                <c:pt idx="1825">
                  <c:v>52197</c:v>
                </c:pt>
                <c:pt idx="1826">
                  <c:v>52204</c:v>
                </c:pt>
                <c:pt idx="1827">
                  <c:v>52211</c:v>
                </c:pt>
                <c:pt idx="1828">
                  <c:v>52218</c:v>
                </c:pt>
                <c:pt idx="1829">
                  <c:v>52229</c:v>
                </c:pt>
                <c:pt idx="1830">
                  <c:v>52233</c:v>
                </c:pt>
                <c:pt idx="1831">
                  <c:v>52239</c:v>
                </c:pt>
                <c:pt idx="1832">
                  <c:v>52246</c:v>
                </c:pt>
                <c:pt idx="1833">
                  <c:v>52253</c:v>
                </c:pt>
                <c:pt idx="1834">
                  <c:v>52260</c:v>
                </c:pt>
                <c:pt idx="1835">
                  <c:v>52267</c:v>
                </c:pt>
                <c:pt idx="1836">
                  <c:v>52274</c:v>
                </c:pt>
                <c:pt idx="1837">
                  <c:v>52281</c:v>
                </c:pt>
                <c:pt idx="1838">
                  <c:v>52288</c:v>
                </c:pt>
                <c:pt idx="1839">
                  <c:v>52295</c:v>
                </c:pt>
                <c:pt idx="1840">
                  <c:v>52302</c:v>
                </c:pt>
                <c:pt idx="1841">
                  <c:v>52309</c:v>
                </c:pt>
                <c:pt idx="1842">
                  <c:v>52316</c:v>
                </c:pt>
                <c:pt idx="1843">
                  <c:v>52323</c:v>
                </c:pt>
                <c:pt idx="1844">
                  <c:v>52330</c:v>
                </c:pt>
                <c:pt idx="1845">
                  <c:v>52337</c:v>
                </c:pt>
                <c:pt idx="1846">
                  <c:v>52344</c:v>
                </c:pt>
                <c:pt idx="1847">
                  <c:v>52351</c:v>
                </c:pt>
                <c:pt idx="1848">
                  <c:v>52358</c:v>
                </c:pt>
                <c:pt idx="1849">
                  <c:v>52365</c:v>
                </c:pt>
                <c:pt idx="1850">
                  <c:v>52372</c:v>
                </c:pt>
                <c:pt idx="1851">
                  <c:v>52379</c:v>
                </c:pt>
                <c:pt idx="1852">
                  <c:v>52386</c:v>
                </c:pt>
                <c:pt idx="1853">
                  <c:v>52393</c:v>
                </c:pt>
                <c:pt idx="1854">
                  <c:v>52400</c:v>
                </c:pt>
                <c:pt idx="1855">
                  <c:v>52407</c:v>
                </c:pt>
                <c:pt idx="1856">
                  <c:v>52414</c:v>
                </c:pt>
                <c:pt idx="1857">
                  <c:v>52421</c:v>
                </c:pt>
                <c:pt idx="1858">
                  <c:v>52428</c:v>
                </c:pt>
                <c:pt idx="1859">
                  <c:v>52435</c:v>
                </c:pt>
                <c:pt idx="1860">
                  <c:v>52442</c:v>
                </c:pt>
                <c:pt idx="1861">
                  <c:v>52449</c:v>
                </c:pt>
                <c:pt idx="1862">
                  <c:v>52456</c:v>
                </c:pt>
                <c:pt idx="1863">
                  <c:v>52463</c:v>
                </c:pt>
                <c:pt idx="1864">
                  <c:v>52470</c:v>
                </c:pt>
                <c:pt idx="1865">
                  <c:v>52477</c:v>
                </c:pt>
                <c:pt idx="1866">
                  <c:v>52484</c:v>
                </c:pt>
                <c:pt idx="1867">
                  <c:v>52491</c:v>
                </c:pt>
                <c:pt idx="1868">
                  <c:v>52498</c:v>
                </c:pt>
                <c:pt idx="1869">
                  <c:v>52505</c:v>
                </c:pt>
                <c:pt idx="1870">
                  <c:v>52512</c:v>
                </c:pt>
                <c:pt idx="1871">
                  <c:v>52519</c:v>
                </c:pt>
                <c:pt idx="1872">
                  <c:v>52526</c:v>
                </c:pt>
                <c:pt idx="1873">
                  <c:v>52533</c:v>
                </c:pt>
                <c:pt idx="1874">
                  <c:v>52540</c:v>
                </c:pt>
                <c:pt idx="1875">
                  <c:v>52547</c:v>
                </c:pt>
                <c:pt idx="1876">
                  <c:v>52554</c:v>
                </c:pt>
                <c:pt idx="1877">
                  <c:v>52561</c:v>
                </c:pt>
                <c:pt idx="1878">
                  <c:v>52568</c:v>
                </c:pt>
                <c:pt idx="1879">
                  <c:v>52575</c:v>
                </c:pt>
                <c:pt idx="1880">
                  <c:v>52582</c:v>
                </c:pt>
                <c:pt idx="1881">
                  <c:v>52589</c:v>
                </c:pt>
                <c:pt idx="1882">
                  <c:v>52596</c:v>
                </c:pt>
                <c:pt idx="1883">
                  <c:v>52603</c:v>
                </c:pt>
                <c:pt idx="1884">
                  <c:v>52610</c:v>
                </c:pt>
                <c:pt idx="1885">
                  <c:v>52617</c:v>
                </c:pt>
                <c:pt idx="1886">
                  <c:v>52624</c:v>
                </c:pt>
                <c:pt idx="1887">
                  <c:v>52631</c:v>
                </c:pt>
                <c:pt idx="1888">
                  <c:v>52638</c:v>
                </c:pt>
                <c:pt idx="1889">
                  <c:v>52645</c:v>
                </c:pt>
                <c:pt idx="1890">
                  <c:v>52652</c:v>
                </c:pt>
                <c:pt idx="1891">
                  <c:v>52659</c:v>
                </c:pt>
                <c:pt idx="1892">
                  <c:v>52666</c:v>
                </c:pt>
                <c:pt idx="1893">
                  <c:v>52673</c:v>
                </c:pt>
                <c:pt idx="1894">
                  <c:v>52680</c:v>
                </c:pt>
                <c:pt idx="1895">
                  <c:v>52687</c:v>
                </c:pt>
                <c:pt idx="1896">
                  <c:v>52694</c:v>
                </c:pt>
                <c:pt idx="1897">
                  <c:v>52701</c:v>
                </c:pt>
                <c:pt idx="1898">
                  <c:v>52708</c:v>
                </c:pt>
                <c:pt idx="1899">
                  <c:v>52715</c:v>
                </c:pt>
                <c:pt idx="1900">
                  <c:v>52722</c:v>
                </c:pt>
                <c:pt idx="1901">
                  <c:v>52729</c:v>
                </c:pt>
                <c:pt idx="1902">
                  <c:v>52736</c:v>
                </c:pt>
                <c:pt idx="1903">
                  <c:v>52743</c:v>
                </c:pt>
                <c:pt idx="1904">
                  <c:v>52750</c:v>
                </c:pt>
                <c:pt idx="1905">
                  <c:v>52757</c:v>
                </c:pt>
                <c:pt idx="1906">
                  <c:v>52764</c:v>
                </c:pt>
                <c:pt idx="1907">
                  <c:v>52771</c:v>
                </c:pt>
                <c:pt idx="1908">
                  <c:v>52778</c:v>
                </c:pt>
                <c:pt idx="1909">
                  <c:v>52785</c:v>
                </c:pt>
                <c:pt idx="1910">
                  <c:v>52792</c:v>
                </c:pt>
                <c:pt idx="1911">
                  <c:v>52799</c:v>
                </c:pt>
                <c:pt idx="1912">
                  <c:v>52806</c:v>
                </c:pt>
                <c:pt idx="1913">
                  <c:v>52813</c:v>
                </c:pt>
                <c:pt idx="1914">
                  <c:v>52820</c:v>
                </c:pt>
                <c:pt idx="1915">
                  <c:v>52827</c:v>
                </c:pt>
                <c:pt idx="1916">
                  <c:v>52834</c:v>
                </c:pt>
                <c:pt idx="1917">
                  <c:v>52841</c:v>
                </c:pt>
                <c:pt idx="1918">
                  <c:v>52848</c:v>
                </c:pt>
                <c:pt idx="1919">
                  <c:v>52855</c:v>
                </c:pt>
                <c:pt idx="1920">
                  <c:v>52862</c:v>
                </c:pt>
                <c:pt idx="1921">
                  <c:v>52869</c:v>
                </c:pt>
                <c:pt idx="1922">
                  <c:v>52876</c:v>
                </c:pt>
                <c:pt idx="1923">
                  <c:v>52883</c:v>
                </c:pt>
                <c:pt idx="1924">
                  <c:v>52890</c:v>
                </c:pt>
                <c:pt idx="1925">
                  <c:v>52897</c:v>
                </c:pt>
                <c:pt idx="1926">
                  <c:v>52904</c:v>
                </c:pt>
                <c:pt idx="1927">
                  <c:v>52911</c:v>
                </c:pt>
                <c:pt idx="1928">
                  <c:v>52918</c:v>
                </c:pt>
                <c:pt idx="1929">
                  <c:v>52925</c:v>
                </c:pt>
                <c:pt idx="1930">
                  <c:v>52932</c:v>
                </c:pt>
                <c:pt idx="1931">
                  <c:v>52939</c:v>
                </c:pt>
                <c:pt idx="1932">
                  <c:v>52946</c:v>
                </c:pt>
                <c:pt idx="1933">
                  <c:v>52953</c:v>
                </c:pt>
                <c:pt idx="1934">
                  <c:v>52960</c:v>
                </c:pt>
                <c:pt idx="1935">
                  <c:v>52967</c:v>
                </c:pt>
                <c:pt idx="1936">
                  <c:v>52974</c:v>
                </c:pt>
                <c:pt idx="1937">
                  <c:v>52981</c:v>
                </c:pt>
                <c:pt idx="1938">
                  <c:v>52988</c:v>
                </c:pt>
                <c:pt idx="1939">
                  <c:v>52995</c:v>
                </c:pt>
                <c:pt idx="1940">
                  <c:v>53002</c:v>
                </c:pt>
                <c:pt idx="1941">
                  <c:v>53009</c:v>
                </c:pt>
                <c:pt idx="1942">
                  <c:v>53016</c:v>
                </c:pt>
                <c:pt idx="1943">
                  <c:v>53023</c:v>
                </c:pt>
                <c:pt idx="1944">
                  <c:v>53030</c:v>
                </c:pt>
                <c:pt idx="1945">
                  <c:v>53037</c:v>
                </c:pt>
                <c:pt idx="1946">
                  <c:v>53044</c:v>
                </c:pt>
                <c:pt idx="1947">
                  <c:v>53051</c:v>
                </c:pt>
                <c:pt idx="1948">
                  <c:v>53058</c:v>
                </c:pt>
                <c:pt idx="1949">
                  <c:v>53065</c:v>
                </c:pt>
                <c:pt idx="1950">
                  <c:v>53072</c:v>
                </c:pt>
                <c:pt idx="1951">
                  <c:v>53079</c:v>
                </c:pt>
                <c:pt idx="1952">
                  <c:v>53086</c:v>
                </c:pt>
                <c:pt idx="1953">
                  <c:v>53093</c:v>
                </c:pt>
                <c:pt idx="1954">
                  <c:v>53100</c:v>
                </c:pt>
                <c:pt idx="1955">
                  <c:v>53107</c:v>
                </c:pt>
                <c:pt idx="1956">
                  <c:v>53114</c:v>
                </c:pt>
                <c:pt idx="1957">
                  <c:v>53121</c:v>
                </c:pt>
                <c:pt idx="1958">
                  <c:v>53128</c:v>
                </c:pt>
                <c:pt idx="1959">
                  <c:v>53135</c:v>
                </c:pt>
                <c:pt idx="1960">
                  <c:v>53142</c:v>
                </c:pt>
                <c:pt idx="1961">
                  <c:v>53149</c:v>
                </c:pt>
                <c:pt idx="1962">
                  <c:v>53156</c:v>
                </c:pt>
                <c:pt idx="1963">
                  <c:v>53163</c:v>
                </c:pt>
                <c:pt idx="1964">
                  <c:v>53170</c:v>
                </c:pt>
                <c:pt idx="1965">
                  <c:v>53177</c:v>
                </c:pt>
                <c:pt idx="1966">
                  <c:v>53184</c:v>
                </c:pt>
                <c:pt idx="1967">
                  <c:v>53191</c:v>
                </c:pt>
                <c:pt idx="1968">
                  <c:v>53198</c:v>
                </c:pt>
                <c:pt idx="1969">
                  <c:v>53205</c:v>
                </c:pt>
                <c:pt idx="1970">
                  <c:v>53212</c:v>
                </c:pt>
                <c:pt idx="1971">
                  <c:v>53219</c:v>
                </c:pt>
                <c:pt idx="1972">
                  <c:v>53226</c:v>
                </c:pt>
                <c:pt idx="1973">
                  <c:v>53233</c:v>
                </c:pt>
                <c:pt idx="1974">
                  <c:v>53240</c:v>
                </c:pt>
                <c:pt idx="1975">
                  <c:v>53247</c:v>
                </c:pt>
                <c:pt idx="1976">
                  <c:v>53254</c:v>
                </c:pt>
                <c:pt idx="1977">
                  <c:v>53261</c:v>
                </c:pt>
                <c:pt idx="1978">
                  <c:v>53268</c:v>
                </c:pt>
                <c:pt idx="1979">
                  <c:v>53275</c:v>
                </c:pt>
                <c:pt idx="1980">
                  <c:v>53282</c:v>
                </c:pt>
                <c:pt idx="1981">
                  <c:v>53289</c:v>
                </c:pt>
                <c:pt idx="1982">
                  <c:v>53296</c:v>
                </c:pt>
                <c:pt idx="1983">
                  <c:v>53303</c:v>
                </c:pt>
                <c:pt idx="1984">
                  <c:v>53310</c:v>
                </c:pt>
                <c:pt idx="1985">
                  <c:v>53317</c:v>
                </c:pt>
                <c:pt idx="1986">
                  <c:v>53325</c:v>
                </c:pt>
                <c:pt idx="1987">
                  <c:v>53332</c:v>
                </c:pt>
                <c:pt idx="1988">
                  <c:v>53339</c:v>
                </c:pt>
                <c:pt idx="1989">
                  <c:v>53346</c:v>
                </c:pt>
                <c:pt idx="1990">
                  <c:v>53353</c:v>
                </c:pt>
                <c:pt idx="1991">
                  <c:v>53360</c:v>
                </c:pt>
                <c:pt idx="1992">
                  <c:v>53367</c:v>
                </c:pt>
                <c:pt idx="1993">
                  <c:v>53374</c:v>
                </c:pt>
                <c:pt idx="1994">
                  <c:v>53381</c:v>
                </c:pt>
                <c:pt idx="1995">
                  <c:v>53388</c:v>
                </c:pt>
                <c:pt idx="1996">
                  <c:v>53395</c:v>
                </c:pt>
                <c:pt idx="1997">
                  <c:v>53402</c:v>
                </c:pt>
                <c:pt idx="1998">
                  <c:v>53413</c:v>
                </c:pt>
                <c:pt idx="1999">
                  <c:v>53416</c:v>
                </c:pt>
                <c:pt idx="2000">
                  <c:v>53423</c:v>
                </c:pt>
                <c:pt idx="2001">
                  <c:v>53430</c:v>
                </c:pt>
                <c:pt idx="2002">
                  <c:v>53437</c:v>
                </c:pt>
                <c:pt idx="2003">
                  <c:v>53444</c:v>
                </c:pt>
                <c:pt idx="2004">
                  <c:v>53451</c:v>
                </c:pt>
                <c:pt idx="2005">
                  <c:v>53458</c:v>
                </c:pt>
                <c:pt idx="2006">
                  <c:v>53465</c:v>
                </c:pt>
                <c:pt idx="2007">
                  <c:v>53472</c:v>
                </c:pt>
                <c:pt idx="2008">
                  <c:v>53479</c:v>
                </c:pt>
                <c:pt idx="2009">
                  <c:v>53486</c:v>
                </c:pt>
                <c:pt idx="2010">
                  <c:v>53493</c:v>
                </c:pt>
                <c:pt idx="2011">
                  <c:v>53500</c:v>
                </c:pt>
                <c:pt idx="2012">
                  <c:v>53507</c:v>
                </c:pt>
                <c:pt idx="2013">
                  <c:v>53514</c:v>
                </c:pt>
                <c:pt idx="2014">
                  <c:v>53521</c:v>
                </c:pt>
                <c:pt idx="2015">
                  <c:v>53528</c:v>
                </c:pt>
                <c:pt idx="2016">
                  <c:v>53535</c:v>
                </c:pt>
                <c:pt idx="2017">
                  <c:v>53542</c:v>
                </c:pt>
                <c:pt idx="2018">
                  <c:v>53549</c:v>
                </c:pt>
                <c:pt idx="2019">
                  <c:v>53556</c:v>
                </c:pt>
                <c:pt idx="2020">
                  <c:v>53563</c:v>
                </c:pt>
                <c:pt idx="2021">
                  <c:v>53570</c:v>
                </c:pt>
                <c:pt idx="2022">
                  <c:v>53577</c:v>
                </c:pt>
                <c:pt idx="2023">
                  <c:v>53584</c:v>
                </c:pt>
                <c:pt idx="2024">
                  <c:v>53591</c:v>
                </c:pt>
                <c:pt idx="2025">
                  <c:v>53598</c:v>
                </c:pt>
                <c:pt idx="2026">
                  <c:v>53605</c:v>
                </c:pt>
                <c:pt idx="2027">
                  <c:v>53612</c:v>
                </c:pt>
                <c:pt idx="2028">
                  <c:v>53619</c:v>
                </c:pt>
                <c:pt idx="2029">
                  <c:v>53626</c:v>
                </c:pt>
                <c:pt idx="2030">
                  <c:v>53633</c:v>
                </c:pt>
                <c:pt idx="2031">
                  <c:v>53640</c:v>
                </c:pt>
                <c:pt idx="2032">
                  <c:v>53647</c:v>
                </c:pt>
                <c:pt idx="2033">
                  <c:v>53654</c:v>
                </c:pt>
                <c:pt idx="2034">
                  <c:v>53661</c:v>
                </c:pt>
                <c:pt idx="2035">
                  <c:v>53668</c:v>
                </c:pt>
                <c:pt idx="2036">
                  <c:v>53675</c:v>
                </c:pt>
                <c:pt idx="2037">
                  <c:v>53682</c:v>
                </c:pt>
                <c:pt idx="2038">
                  <c:v>53692</c:v>
                </c:pt>
                <c:pt idx="2039">
                  <c:v>53699</c:v>
                </c:pt>
                <c:pt idx="2040">
                  <c:v>53706</c:v>
                </c:pt>
                <c:pt idx="2041">
                  <c:v>53713</c:v>
                </c:pt>
                <c:pt idx="2042">
                  <c:v>53720</c:v>
                </c:pt>
                <c:pt idx="2043">
                  <c:v>53727</c:v>
                </c:pt>
                <c:pt idx="2044">
                  <c:v>53734</c:v>
                </c:pt>
                <c:pt idx="2045">
                  <c:v>53741</c:v>
                </c:pt>
                <c:pt idx="2046">
                  <c:v>53748</c:v>
                </c:pt>
                <c:pt idx="2047">
                  <c:v>53755</c:v>
                </c:pt>
                <c:pt idx="2048">
                  <c:v>53762</c:v>
                </c:pt>
                <c:pt idx="2049">
                  <c:v>53769</c:v>
                </c:pt>
                <c:pt idx="2050">
                  <c:v>53776</c:v>
                </c:pt>
                <c:pt idx="2051">
                  <c:v>53783</c:v>
                </c:pt>
                <c:pt idx="2052">
                  <c:v>53790</c:v>
                </c:pt>
                <c:pt idx="2053">
                  <c:v>53799</c:v>
                </c:pt>
                <c:pt idx="2054">
                  <c:v>53804</c:v>
                </c:pt>
                <c:pt idx="2055">
                  <c:v>53811</c:v>
                </c:pt>
                <c:pt idx="2056">
                  <c:v>53818</c:v>
                </c:pt>
                <c:pt idx="2057">
                  <c:v>53825</c:v>
                </c:pt>
                <c:pt idx="2058">
                  <c:v>53832</c:v>
                </c:pt>
                <c:pt idx="2059">
                  <c:v>53839</c:v>
                </c:pt>
                <c:pt idx="2060">
                  <c:v>53846</c:v>
                </c:pt>
                <c:pt idx="2061">
                  <c:v>53853</c:v>
                </c:pt>
                <c:pt idx="2062">
                  <c:v>53860</c:v>
                </c:pt>
                <c:pt idx="2063">
                  <c:v>53867</c:v>
                </c:pt>
                <c:pt idx="2064">
                  <c:v>53874</c:v>
                </c:pt>
                <c:pt idx="2065">
                  <c:v>53881</c:v>
                </c:pt>
                <c:pt idx="2066">
                  <c:v>53888</c:v>
                </c:pt>
                <c:pt idx="2067">
                  <c:v>53895</c:v>
                </c:pt>
                <c:pt idx="2068">
                  <c:v>53902</c:v>
                </c:pt>
                <c:pt idx="2069">
                  <c:v>53909</c:v>
                </c:pt>
                <c:pt idx="2070">
                  <c:v>53916</c:v>
                </c:pt>
                <c:pt idx="2071">
                  <c:v>53923</c:v>
                </c:pt>
                <c:pt idx="2072">
                  <c:v>53930</c:v>
                </c:pt>
                <c:pt idx="2073">
                  <c:v>53937</c:v>
                </c:pt>
                <c:pt idx="2074">
                  <c:v>53944</c:v>
                </c:pt>
                <c:pt idx="2075">
                  <c:v>53951</c:v>
                </c:pt>
                <c:pt idx="2076">
                  <c:v>53958</c:v>
                </c:pt>
                <c:pt idx="2077">
                  <c:v>53965</c:v>
                </c:pt>
                <c:pt idx="2078">
                  <c:v>53972</c:v>
                </c:pt>
                <c:pt idx="2079">
                  <c:v>53979</c:v>
                </c:pt>
                <c:pt idx="2080">
                  <c:v>53986</c:v>
                </c:pt>
                <c:pt idx="2081">
                  <c:v>53993</c:v>
                </c:pt>
                <c:pt idx="2082">
                  <c:v>54000</c:v>
                </c:pt>
                <c:pt idx="2083">
                  <c:v>54007</c:v>
                </c:pt>
                <c:pt idx="2084">
                  <c:v>54014</c:v>
                </c:pt>
                <c:pt idx="2085">
                  <c:v>54021</c:v>
                </c:pt>
                <c:pt idx="2086">
                  <c:v>54028</c:v>
                </c:pt>
                <c:pt idx="2087">
                  <c:v>54035</c:v>
                </c:pt>
                <c:pt idx="2088">
                  <c:v>54042</c:v>
                </c:pt>
                <c:pt idx="2089">
                  <c:v>54049</c:v>
                </c:pt>
                <c:pt idx="2090">
                  <c:v>54057</c:v>
                </c:pt>
                <c:pt idx="2091">
                  <c:v>54064</c:v>
                </c:pt>
                <c:pt idx="2092">
                  <c:v>54071</c:v>
                </c:pt>
                <c:pt idx="2093">
                  <c:v>54078</c:v>
                </c:pt>
                <c:pt idx="2094">
                  <c:v>54085</c:v>
                </c:pt>
                <c:pt idx="2095">
                  <c:v>54092</c:v>
                </c:pt>
                <c:pt idx="2096">
                  <c:v>54099</c:v>
                </c:pt>
                <c:pt idx="2097">
                  <c:v>54106</c:v>
                </c:pt>
                <c:pt idx="2098">
                  <c:v>54113</c:v>
                </c:pt>
                <c:pt idx="2099">
                  <c:v>54120</c:v>
                </c:pt>
                <c:pt idx="2100">
                  <c:v>54127</c:v>
                </c:pt>
                <c:pt idx="2101">
                  <c:v>54134</c:v>
                </c:pt>
                <c:pt idx="2102">
                  <c:v>54141</c:v>
                </c:pt>
                <c:pt idx="2103">
                  <c:v>54148</c:v>
                </c:pt>
                <c:pt idx="2104">
                  <c:v>54157</c:v>
                </c:pt>
                <c:pt idx="2105">
                  <c:v>54164</c:v>
                </c:pt>
                <c:pt idx="2106">
                  <c:v>54171</c:v>
                </c:pt>
                <c:pt idx="2107">
                  <c:v>54178</c:v>
                </c:pt>
                <c:pt idx="2108">
                  <c:v>54185</c:v>
                </c:pt>
                <c:pt idx="2109">
                  <c:v>54192</c:v>
                </c:pt>
                <c:pt idx="2110">
                  <c:v>54199</c:v>
                </c:pt>
                <c:pt idx="2111">
                  <c:v>54206</c:v>
                </c:pt>
                <c:pt idx="2112">
                  <c:v>54213</c:v>
                </c:pt>
                <c:pt idx="2113">
                  <c:v>54220</c:v>
                </c:pt>
                <c:pt idx="2114">
                  <c:v>54227</c:v>
                </c:pt>
                <c:pt idx="2115">
                  <c:v>54234</c:v>
                </c:pt>
                <c:pt idx="2116">
                  <c:v>54241</c:v>
                </c:pt>
                <c:pt idx="2117">
                  <c:v>54248</c:v>
                </c:pt>
                <c:pt idx="2118">
                  <c:v>54255</c:v>
                </c:pt>
                <c:pt idx="2119">
                  <c:v>54262</c:v>
                </c:pt>
                <c:pt idx="2120">
                  <c:v>54269</c:v>
                </c:pt>
                <c:pt idx="2121">
                  <c:v>54276</c:v>
                </c:pt>
                <c:pt idx="2122">
                  <c:v>54283</c:v>
                </c:pt>
                <c:pt idx="2123">
                  <c:v>54290</c:v>
                </c:pt>
                <c:pt idx="2124">
                  <c:v>54297</c:v>
                </c:pt>
                <c:pt idx="2125">
                  <c:v>54304</c:v>
                </c:pt>
                <c:pt idx="2126">
                  <c:v>54311</c:v>
                </c:pt>
                <c:pt idx="2127">
                  <c:v>54318</c:v>
                </c:pt>
                <c:pt idx="2128">
                  <c:v>54325</c:v>
                </c:pt>
                <c:pt idx="2129">
                  <c:v>54332</c:v>
                </c:pt>
                <c:pt idx="2130">
                  <c:v>54339</c:v>
                </c:pt>
                <c:pt idx="2131">
                  <c:v>54346</c:v>
                </c:pt>
                <c:pt idx="2132">
                  <c:v>54353</c:v>
                </c:pt>
                <c:pt idx="2133">
                  <c:v>54360</c:v>
                </c:pt>
                <c:pt idx="2134">
                  <c:v>54367</c:v>
                </c:pt>
                <c:pt idx="2135">
                  <c:v>54374</c:v>
                </c:pt>
                <c:pt idx="2136">
                  <c:v>54381</c:v>
                </c:pt>
                <c:pt idx="2137">
                  <c:v>54388</c:v>
                </c:pt>
                <c:pt idx="2138">
                  <c:v>54395</c:v>
                </c:pt>
                <c:pt idx="2139">
                  <c:v>54402</c:v>
                </c:pt>
                <c:pt idx="2140">
                  <c:v>54409</c:v>
                </c:pt>
                <c:pt idx="2141">
                  <c:v>54416</c:v>
                </c:pt>
                <c:pt idx="2142">
                  <c:v>54423</c:v>
                </c:pt>
                <c:pt idx="2143">
                  <c:v>54430</c:v>
                </c:pt>
                <c:pt idx="2144">
                  <c:v>54437</c:v>
                </c:pt>
                <c:pt idx="2145">
                  <c:v>54444</c:v>
                </c:pt>
                <c:pt idx="2146">
                  <c:v>54451</c:v>
                </c:pt>
                <c:pt idx="2147">
                  <c:v>54458</c:v>
                </c:pt>
                <c:pt idx="2148">
                  <c:v>54465</c:v>
                </c:pt>
                <c:pt idx="2149">
                  <c:v>54472</c:v>
                </c:pt>
                <c:pt idx="2150">
                  <c:v>54479</c:v>
                </c:pt>
                <c:pt idx="2151">
                  <c:v>54486</c:v>
                </c:pt>
                <c:pt idx="2152">
                  <c:v>54493</c:v>
                </c:pt>
                <c:pt idx="2153">
                  <c:v>54500</c:v>
                </c:pt>
                <c:pt idx="2154">
                  <c:v>54507</c:v>
                </c:pt>
                <c:pt idx="2155">
                  <c:v>54514</c:v>
                </c:pt>
                <c:pt idx="2156">
                  <c:v>54521</c:v>
                </c:pt>
                <c:pt idx="2157">
                  <c:v>54528</c:v>
                </c:pt>
                <c:pt idx="2158">
                  <c:v>54535</c:v>
                </c:pt>
                <c:pt idx="2159">
                  <c:v>54542</c:v>
                </c:pt>
                <c:pt idx="2160">
                  <c:v>54549</c:v>
                </c:pt>
                <c:pt idx="2161">
                  <c:v>54556</c:v>
                </c:pt>
                <c:pt idx="2162">
                  <c:v>54563</c:v>
                </c:pt>
                <c:pt idx="2163">
                  <c:v>54570</c:v>
                </c:pt>
                <c:pt idx="2164">
                  <c:v>54577</c:v>
                </c:pt>
                <c:pt idx="2165">
                  <c:v>54584</c:v>
                </c:pt>
                <c:pt idx="2166">
                  <c:v>54591</c:v>
                </c:pt>
                <c:pt idx="2167">
                  <c:v>54598</c:v>
                </c:pt>
                <c:pt idx="2168">
                  <c:v>54605</c:v>
                </c:pt>
                <c:pt idx="2169">
                  <c:v>54612</c:v>
                </c:pt>
                <c:pt idx="2170">
                  <c:v>54619</c:v>
                </c:pt>
                <c:pt idx="2171">
                  <c:v>54626</c:v>
                </c:pt>
                <c:pt idx="2172">
                  <c:v>54633</c:v>
                </c:pt>
                <c:pt idx="2173">
                  <c:v>54640</c:v>
                </c:pt>
                <c:pt idx="2174">
                  <c:v>54647</c:v>
                </c:pt>
                <c:pt idx="2175">
                  <c:v>54654</c:v>
                </c:pt>
                <c:pt idx="2176">
                  <c:v>54661</c:v>
                </c:pt>
                <c:pt idx="2177">
                  <c:v>54668</c:v>
                </c:pt>
                <c:pt idx="2178">
                  <c:v>54675</c:v>
                </c:pt>
                <c:pt idx="2179">
                  <c:v>54682</c:v>
                </c:pt>
                <c:pt idx="2180">
                  <c:v>54689</c:v>
                </c:pt>
                <c:pt idx="2181">
                  <c:v>54696</c:v>
                </c:pt>
                <c:pt idx="2182">
                  <c:v>54703</c:v>
                </c:pt>
                <c:pt idx="2183">
                  <c:v>54710</c:v>
                </c:pt>
                <c:pt idx="2184">
                  <c:v>54717</c:v>
                </c:pt>
                <c:pt idx="2185">
                  <c:v>54724</c:v>
                </c:pt>
                <c:pt idx="2186">
                  <c:v>54731</c:v>
                </c:pt>
                <c:pt idx="2187">
                  <c:v>54738</c:v>
                </c:pt>
                <c:pt idx="2188">
                  <c:v>54745</c:v>
                </c:pt>
                <c:pt idx="2189">
                  <c:v>54752</c:v>
                </c:pt>
                <c:pt idx="2190">
                  <c:v>54759</c:v>
                </c:pt>
                <c:pt idx="2191">
                  <c:v>54766</c:v>
                </c:pt>
                <c:pt idx="2192">
                  <c:v>54773</c:v>
                </c:pt>
                <c:pt idx="2193">
                  <c:v>54780</c:v>
                </c:pt>
                <c:pt idx="2194">
                  <c:v>54787</c:v>
                </c:pt>
                <c:pt idx="2195">
                  <c:v>54794</c:v>
                </c:pt>
                <c:pt idx="2196">
                  <c:v>54801</c:v>
                </c:pt>
                <c:pt idx="2197">
                  <c:v>54808</c:v>
                </c:pt>
                <c:pt idx="2198">
                  <c:v>54815</c:v>
                </c:pt>
                <c:pt idx="2199">
                  <c:v>54822</c:v>
                </c:pt>
                <c:pt idx="2200">
                  <c:v>54829</c:v>
                </c:pt>
                <c:pt idx="2201">
                  <c:v>54836</c:v>
                </c:pt>
                <c:pt idx="2202">
                  <c:v>54843</c:v>
                </c:pt>
                <c:pt idx="2203">
                  <c:v>54850</c:v>
                </c:pt>
                <c:pt idx="2204">
                  <c:v>54857</c:v>
                </c:pt>
                <c:pt idx="2205">
                  <c:v>54864</c:v>
                </c:pt>
                <c:pt idx="2206">
                  <c:v>54871</c:v>
                </c:pt>
                <c:pt idx="2207">
                  <c:v>54878</c:v>
                </c:pt>
                <c:pt idx="2208">
                  <c:v>54885</c:v>
                </c:pt>
                <c:pt idx="2209">
                  <c:v>54892</c:v>
                </c:pt>
                <c:pt idx="2210">
                  <c:v>54899</c:v>
                </c:pt>
                <c:pt idx="2211">
                  <c:v>54906</c:v>
                </c:pt>
                <c:pt idx="2212">
                  <c:v>54913</c:v>
                </c:pt>
                <c:pt idx="2213">
                  <c:v>54920</c:v>
                </c:pt>
                <c:pt idx="2214">
                  <c:v>54927</c:v>
                </c:pt>
                <c:pt idx="2215">
                  <c:v>54934</c:v>
                </c:pt>
                <c:pt idx="2216">
                  <c:v>54941</c:v>
                </c:pt>
                <c:pt idx="2217">
                  <c:v>54948</c:v>
                </c:pt>
                <c:pt idx="2218">
                  <c:v>54955</c:v>
                </c:pt>
                <c:pt idx="2219">
                  <c:v>54962</c:v>
                </c:pt>
                <c:pt idx="2220">
                  <c:v>54969</c:v>
                </c:pt>
                <c:pt idx="2221">
                  <c:v>54976</c:v>
                </c:pt>
                <c:pt idx="2222">
                  <c:v>54983</c:v>
                </c:pt>
                <c:pt idx="2223">
                  <c:v>54990</c:v>
                </c:pt>
                <c:pt idx="2224">
                  <c:v>54997</c:v>
                </c:pt>
                <c:pt idx="2225">
                  <c:v>55004</c:v>
                </c:pt>
                <c:pt idx="2226">
                  <c:v>55011</c:v>
                </c:pt>
                <c:pt idx="2227">
                  <c:v>55018</c:v>
                </c:pt>
                <c:pt idx="2228">
                  <c:v>55025</c:v>
                </c:pt>
                <c:pt idx="2229">
                  <c:v>55032</c:v>
                </c:pt>
                <c:pt idx="2230">
                  <c:v>55039</c:v>
                </c:pt>
                <c:pt idx="2231">
                  <c:v>55046</c:v>
                </c:pt>
                <c:pt idx="2232">
                  <c:v>55053</c:v>
                </c:pt>
                <c:pt idx="2233">
                  <c:v>55060</c:v>
                </c:pt>
                <c:pt idx="2234">
                  <c:v>55067</c:v>
                </c:pt>
                <c:pt idx="2235">
                  <c:v>55074</c:v>
                </c:pt>
                <c:pt idx="2236">
                  <c:v>55081</c:v>
                </c:pt>
                <c:pt idx="2237">
                  <c:v>55088</c:v>
                </c:pt>
                <c:pt idx="2238">
                  <c:v>55095</c:v>
                </c:pt>
                <c:pt idx="2239">
                  <c:v>55102</c:v>
                </c:pt>
                <c:pt idx="2240">
                  <c:v>55109</c:v>
                </c:pt>
                <c:pt idx="2241">
                  <c:v>55116</c:v>
                </c:pt>
                <c:pt idx="2242">
                  <c:v>55123</c:v>
                </c:pt>
                <c:pt idx="2243">
                  <c:v>55130</c:v>
                </c:pt>
                <c:pt idx="2244">
                  <c:v>55137</c:v>
                </c:pt>
                <c:pt idx="2245">
                  <c:v>55144</c:v>
                </c:pt>
                <c:pt idx="2246">
                  <c:v>55151</c:v>
                </c:pt>
                <c:pt idx="2247">
                  <c:v>55158</c:v>
                </c:pt>
                <c:pt idx="2248">
                  <c:v>55165</c:v>
                </c:pt>
                <c:pt idx="2249">
                  <c:v>55172</c:v>
                </c:pt>
                <c:pt idx="2250">
                  <c:v>55179</c:v>
                </c:pt>
                <c:pt idx="2251">
                  <c:v>55186</c:v>
                </c:pt>
                <c:pt idx="2252">
                  <c:v>55193</c:v>
                </c:pt>
                <c:pt idx="2253">
                  <c:v>55200</c:v>
                </c:pt>
                <c:pt idx="2254">
                  <c:v>55207</c:v>
                </c:pt>
                <c:pt idx="2255">
                  <c:v>55214</c:v>
                </c:pt>
                <c:pt idx="2256">
                  <c:v>55221</c:v>
                </c:pt>
                <c:pt idx="2257">
                  <c:v>55228</c:v>
                </c:pt>
                <c:pt idx="2258">
                  <c:v>55235</c:v>
                </c:pt>
                <c:pt idx="2259">
                  <c:v>55242</c:v>
                </c:pt>
                <c:pt idx="2260">
                  <c:v>55249</c:v>
                </c:pt>
                <c:pt idx="2261">
                  <c:v>55256</c:v>
                </c:pt>
                <c:pt idx="2262">
                  <c:v>55263</c:v>
                </c:pt>
                <c:pt idx="2263">
                  <c:v>55270</c:v>
                </c:pt>
                <c:pt idx="2264">
                  <c:v>55277</c:v>
                </c:pt>
                <c:pt idx="2265">
                  <c:v>55284</c:v>
                </c:pt>
                <c:pt idx="2266">
                  <c:v>55291</c:v>
                </c:pt>
                <c:pt idx="2267">
                  <c:v>55298</c:v>
                </c:pt>
                <c:pt idx="2268">
                  <c:v>55305</c:v>
                </c:pt>
                <c:pt idx="2269">
                  <c:v>55312</c:v>
                </c:pt>
                <c:pt idx="2270">
                  <c:v>55319</c:v>
                </c:pt>
                <c:pt idx="2271">
                  <c:v>55326</c:v>
                </c:pt>
                <c:pt idx="2272">
                  <c:v>55333</c:v>
                </c:pt>
                <c:pt idx="2273">
                  <c:v>55340</c:v>
                </c:pt>
                <c:pt idx="2274">
                  <c:v>55347</c:v>
                </c:pt>
                <c:pt idx="2275">
                  <c:v>55354</c:v>
                </c:pt>
                <c:pt idx="2276">
                  <c:v>55361</c:v>
                </c:pt>
                <c:pt idx="2277">
                  <c:v>55368</c:v>
                </c:pt>
                <c:pt idx="2278">
                  <c:v>55375</c:v>
                </c:pt>
                <c:pt idx="2279">
                  <c:v>55382</c:v>
                </c:pt>
                <c:pt idx="2280">
                  <c:v>55389</c:v>
                </c:pt>
                <c:pt idx="2281">
                  <c:v>55396</c:v>
                </c:pt>
                <c:pt idx="2282">
                  <c:v>55403</c:v>
                </c:pt>
                <c:pt idx="2283">
                  <c:v>55410</c:v>
                </c:pt>
                <c:pt idx="2284">
                  <c:v>55417</c:v>
                </c:pt>
                <c:pt idx="2285">
                  <c:v>55424</c:v>
                </c:pt>
                <c:pt idx="2286">
                  <c:v>55431</c:v>
                </c:pt>
                <c:pt idx="2287">
                  <c:v>55438</c:v>
                </c:pt>
                <c:pt idx="2288">
                  <c:v>55445</c:v>
                </c:pt>
                <c:pt idx="2289">
                  <c:v>55452</c:v>
                </c:pt>
                <c:pt idx="2290">
                  <c:v>55459</c:v>
                </c:pt>
                <c:pt idx="2291">
                  <c:v>55466</c:v>
                </c:pt>
                <c:pt idx="2292">
                  <c:v>55473</c:v>
                </c:pt>
                <c:pt idx="2293">
                  <c:v>55480</c:v>
                </c:pt>
                <c:pt idx="2294">
                  <c:v>55487</c:v>
                </c:pt>
                <c:pt idx="2295">
                  <c:v>55494</c:v>
                </c:pt>
                <c:pt idx="2296">
                  <c:v>55501</c:v>
                </c:pt>
                <c:pt idx="2297">
                  <c:v>55508</c:v>
                </c:pt>
                <c:pt idx="2298">
                  <c:v>55516</c:v>
                </c:pt>
                <c:pt idx="2299">
                  <c:v>55523</c:v>
                </c:pt>
                <c:pt idx="2300">
                  <c:v>55530</c:v>
                </c:pt>
                <c:pt idx="2301">
                  <c:v>55537</c:v>
                </c:pt>
                <c:pt idx="2302">
                  <c:v>55544</c:v>
                </c:pt>
                <c:pt idx="2303">
                  <c:v>55551</c:v>
                </c:pt>
                <c:pt idx="2304">
                  <c:v>55558</c:v>
                </c:pt>
                <c:pt idx="2305">
                  <c:v>55565</c:v>
                </c:pt>
                <c:pt idx="2306">
                  <c:v>55572</c:v>
                </c:pt>
                <c:pt idx="2307">
                  <c:v>55579</c:v>
                </c:pt>
                <c:pt idx="2308">
                  <c:v>55586</c:v>
                </c:pt>
                <c:pt idx="2309">
                  <c:v>55593</c:v>
                </c:pt>
                <c:pt idx="2310">
                  <c:v>55600</c:v>
                </c:pt>
                <c:pt idx="2311">
                  <c:v>55607</c:v>
                </c:pt>
                <c:pt idx="2312">
                  <c:v>55614</c:v>
                </c:pt>
                <c:pt idx="2313">
                  <c:v>55621</c:v>
                </c:pt>
                <c:pt idx="2314">
                  <c:v>55632</c:v>
                </c:pt>
                <c:pt idx="2315">
                  <c:v>55635</c:v>
                </c:pt>
                <c:pt idx="2316">
                  <c:v>55645</c:v>
                </c:pt>
                <c:pt idx="2317">
                  <c:v>55652</c:v>
                </c:pt>
                <c:pt idx="2318">
                  <c:v>55659</c:v>
                </c:pt>
                <c:pt idx="2319">
                  <c:v>55666</c:v>
                </c:pt>
                <c:pt idx="2320">
                  <c:v>55673</c:v>
                </c:pt>
                <c:pt idx="2321">
                  <c:v>55680</c:v>
                </c:pt>
                <c:pt idx="2322">
                  <c:v>55687</c:v>
                </c:pt>
                <c:pt idx="2323">
                  <c:v>55694</c:v>
                </c:pt>
                <c:pt idx="2324">
                  <c:v>55701</c:v>
                </c:pt>
                <c:pt idx="2325">
                  <c:v>55708</c:v>
                </c:pt>
                <c:pt idx="2326">
                  <c:v>55715</c:v>
                </c:pt>
                <c:pt idx="2327">
                  <c:v>55722</c:v>
                </c:pt>
                <c:pt idx="2328">
                  <c:v>55729</c:v>
                </c:pt>
                <c:pt idx="2329">
                  <c:v>55736</c:v>
                </c:pt>
                <c:pt idx="2330">
                  <c:v>55743</c:v>
                </c:pt>
                <c:pt idx="2331">
                  <c:v>55750</c:v>
                </c:pt>
                <c:pt idx="2332">
                  <c:v>55757</c:v>
                </c:pt>
                <c:pt idx="2333">
                  <c:v>55764</c:v>
                </c:pt>
                <c:pt idx="2334">
                  <c:v>55771</c:v>
                </c:pt>
                <c:pt idx="2335">
                  <c:v>55778</c:v>
                </c:pt>
                <c:pt idx="2336">
                  <c:v>55785</c:v>
                </c:pt>
                <c:pt idx="2337">
                  <c:v>55792</c:v>
                </c:pt>
                <c:pt idx="2338">
                  <c:v>55799</c:v>
                </c:pt>
                <c:pt idx="2339">
                  <c:v>55806</c:v>
                </c:pt>
                <c:pt idx="2340">
                  <c:v>55813</c:v>
                </c:pt>
                <c:pt idx="2341">
                  <c:v>55820</c:v>
                </c:pt>
                <c:pt idx="2342">
                  <c:v>55827</c:v>
                </c:pt>
                <c:pt idx="2343">
                  <c:v>55834</c:v>
                </c:pt>
                <c:pt idx="2344">
                  <c:v>55841</c:v>
                </c:pt>
                <c:pt idx="2345">
                  <c:v>55848</c:v>
                </c:pt>
                <c:pt idx="2346">
                  <c:v>55855</c:v>
                </c:pt>
                <c:pt idx="2347">
                  <c:v>55862</c:v>
                </c:pt>
                <c:pt idx="2348">
                  <c:v>55869</c:v>
                </c:pt>
                <c:pt idx="2349">
                  <c:v>55876</c:v>
                </c:pt>
                <c:pt idx="2350">
                  <c:v>55884</c:v>
                </c:pt>
                <c:pt idx="2351">
                  <c:v>55891</c:v>
                </c:pt>
                <c:pt idx="2352">
                  <c:v>55898</c:v>
                </c:pt>
                <c:pt idx="2353">
                  <c:v>55905</c:v>
                </c:pt>
                <c:pt idx="2354">
                  <c:v>55912</c:v>
                </c:pt>
                <c:pt idx="2355">
                  <c:v>55919</c:v>
                </c:pt>
                <c:pt idx="2356">
                  <c:v>55926</c:v>
                </c:pt>
                <c:pt idx="2357">
                  <c:v>55933</c:v>
                </c:pt>
                <c:pt idx="2358">
                  <c:v>55940</c:v>
                </c:pt>
                <c:pt idx="2359">
                  <c:v>55947</c:v>
                </c:pt>
                <c:pt idx="2360">
                  <c:v>55954</c:v>
                </c:pt>
                <c:pt idx="2361">
                  <c:v>55961</c:v>
                </c:pt>
                <c:pt idx="2362">
                  <c:v>55968</c:v>
                </c:pt>
                <c:pt idx="2363">
                  <c:v>55975</c:v>
                </c:pt>
                <c:pt idx="2364">
                  <c:v>55984</c:v>
                </c:pt>
                <c:pt idx="2365">
                  <c:v>55991</c:v>
                </c:pt>
                <c:pt idx="2366">
                  <c:v>55998</c:v>
                </c:pt>
                <c:pt idx="2367">
                  <c:v>56006</c:v>
                </c:pt>
                <c:pt idx="2368">
                  <c:v>56012</c:v>
                </c:pt>
                <c:pt idx="2369">
                  <c:v>56019</c:v>
                </c:pt>
                <c:pt idx="2370">
                  <c:v>56026</c:v>
                </c:pt>
                <c:pt idx="2371">
                  <c:v>56033</c:v>
                </c:pt>
                <c:pt idx="2372">
                  <c:v>56040</c:v>
                </c:pt>
                <c:pt idx="2373">
                  <c:v>56047</c:v>
                </c:pt>
                <c:pt idx="2374">
                  <c:v>56054</c:v>
                </c:pt>
                <c:pt idx="2375">
                  <c:v>56061</c:v>
                </c:pt>
                <c:pt idx="2376">
                  <c:v>56068</c:v>
                </c:pt>
                <c:pt idx="2377">
                  <c:v>56075</c:v>
                </c:pt>
                <c:pt idx="2378">
                  <c:v>56082</c:v>
                </c:pt>
                <c:pt idx="2379">
                  <c:v>56089</c:v>
                </c:pt>
                <c:pt idx="2380">
                  <c:v>56096</c:v>
                </c:pt>
                <c:pt idx="2381">
                  <c:v>56103</c:v>
                </c:pt>
                <c:pt idx="2382">
                  <c:v>56110</c:v>
                </c:pt>
                <c:pt idx="2383">
                  <c:v>56117</c:v>
                </c:pt>
                <c:pt idx="2384">
                  <c:v>56124</c:v>
                </c:pt>
                <c:pt idx="2385">
                  <c:v>56131</c:v>
                </c:pt>
                <c:pt idx="2386">
                  <c:v>56138</c:v>
                </c:pt>
                <c:pt idx="2387">
                  <c:v>56145</c:v>
                </c:pt>
                <c:pt idx="2388">
                  <c:v>56152</c:v>
                </c:pt>
                <c:pt idx="2389">
                  <c:v>56159</c:v>
                </c:pt>
                <c:pt idx="2390">
                  <c:v>56166</c:v>
                </c:pt>
                <c:pt idx="2391">
                  <c:v>56173</c:v>
                </c:pt>
                <c:pt idx="2392">
                  <c:v>56180</c:v>
                </c:pt>
                <c:pt idx="2393">
                  <c:v>56187</c:v>
                </c:pt>
                <c:pt idx="2394">
                  <c:v>56194</c:v>
                </c:pt>
                <c:pt idx="2395">
                  <c:v>56201</c:v>
                </c:pt>
                <c:pt idx="2396">
                  <c:v>56208</c:v>
                </c:pt>
                <c:pt idx="2397">
                  <c:v>56215</c:v>
                </c:pt>
                <c:pt idx="2398">
                  <c:v>56222</c:v>
                </c:pt>
                <c:pt idx="2399">
                  <c:v>56229</c:v>
                </c:pt>
                <c:pt idx="2400">
                  <c:v>56236</c:v>
                </c:pt>
                <c:pt idx="2401">
                  <c:v>56247</c:v>
                </c:pt>
                <c:pt idx="2402">
                  <c:v>56251</c:v>
                </c:pt>
                <c:pt idx="2403">
                  <c:v>56257</c:v>
                </c:pt>
                <c:pt idx="2404">
                  <c:v>56264</c:v>
                </c:pt>
                <c:pt idx="2405">
                  <c:v>56271</c:v>
                </c:pt>
                <c:pt idx="2406">
                  <c:v>56278</c:v>
                </c:pt>
                <c:pt idx="2407">
                  <c:v>56285</c:v>
                </c:pt>
                <c:pt idx="2408">
                  <c:v>56292</c:v>
                </c:pt>
                <c:pt idx="2409">
                  <c:v>56299</c:v>
                </c:pt>
                <c:pt idx="2410">
                  <c:v>56306</c:v>
                </c:pt>
                <c:pt idx="2411">
                  <c:v>56313</c:v>
                </c:pt>
                <c:pt idx="2412">
                  <c:v>56320</c:v>
                </c:pt>
                <c:pt idx="2413">
                  <c:v>56327</c:v>
                </c:pt>
                <c:pt idx="2414">
                  <c:v>56334</c:v>
                </c:pt>
                <c:pt idx="2415">
                  <c:v>56341</c:v>
                </c:pt>
                <c:pt idx="2416">
                  <c:v>56348</c:v>
                </c:pt>
                <c:pt idx="2417">
                  <c:v>56355</c:v>
                </c:pt>
                <c:pt idx="2418">
                  <c:v>56362</c:v>
                </c:pt>
                <c:pt idx="2419">
                  <c:v>56369</c:v>
                </c:pt>
                <c:pt idx="2420">
                  <c:v>56376</c:v>
                </c:pt>
                <c:pt idx="2421">
                  <c:v>56383</c:v>
                </c:pt>
                <c:pt idx="2422">
                  <c:v>56390</c:v>
                </c:pt>
                <c:pt idx="2423">
                  <c:v>56397</c:v>
                </c:pt>
                <c:pt idx="2424">
                  <c:v>56404</c:v>
                </c:pt>
                <c:pt idx="2425">
                  <c:v>56411</c:v>
                </c:pt>
                <c:pt idx="2426">
                  <c:v>56418</c:v>
                </c:pt>
                <c:pt idx="2427">
                  <c:v>56425</c:v>
                </c:pt>
                <c:pt idx="2428">
                  <c:v>56432</c:v>
                </c:pt>
                <c:pt idx="2429">
                  <c:v>56439</c:v>
                </c:pt>
                <c:pt idx="2430">
                  <c:v>56446</c:v>
                </c:pt>
                <c:pt idx="2431">
                  <c:v>56453</c:v>
                </c:pt>
                <c:pt idx="2432">
                  <c:v>56460</c:v>
                </c:pt>
                <c:pt idx="2433">
                  <c:v>56467</c:v>
                </c:pt>
                <c:pt idx="2434">
                  <c:v>56474</c:v>
                </c:pt>
                <c:pt idx="2435">
                  <c:v>56481</c:v>
                </c:pt>
                <c:pt idx="2436">
                  <c:v>56488</c:v>
                </c:pt>
                <c:pt idx="2437">
                  <c:v>56495</c:v>
                </c:pt>
                <c:pt idx="2438">
                  <c:v>56502</c:v>
                </c:pt>
                <c:pt idx="2439">
                  <c:v>56509</c:v>
                </c:pt>
                <c:pt idx="2440">
                  <c:v>56516</c:v>
                </c:pt>
                <c:pt idx="2441">
                  <c:v>56523</c:v>
                </c:pt>
                <c:pt idx="2442">
                  <c:v>56530</c:v>
                </c:pt>
                <c:pt idx="2443">
                  <c:v>56537</c:v>
                </c:pt>
                <c:pt idx="2444">
                  <c:v>56544</c:v>
                </c:pt>
                <c:pt idx="2445">
                  <c:v>56551</c:v>
                </c:pt>
                <c:pt idx="2446">
                  <c:v>56558</c:v>
                </c:pt>
                <c:pt idx="2447">
                  <c:v>56565</c:v>
                </c:pt>
                <c:pt idx="2448">
                  <c:v>56572</c:v>
                </c:pt>
                <c:pt idx="2449">
                  <c:v>56579</c:v>
                </c:pt>
                <c:pt idx="2450">
                  <c:v>56586</c:v>
                </c:pt>
                <c:pt idx="2451">
                  <c:v>56593</c:v>
                </c:pt>
                <c:pt idx="2452">
                  <c:v>56600</c:v>
                </c:pt>
                <c:pt idx="2453">
                  <c:v>56607</c:v>
                </c:pt>
                <c:pt idx="2454">
                  <c:v>56614</c:v>
                </c:pt>
                <c:pt idx="2455">
                  <c:v>56621</c:v>
                </c:pt>
                <c:pt idx="2456">
                  <c:v>56628</c:v>
                </c:pt>
                <c:pt idx="2457">
                  <c:v>56635</c:v>
                </c:pt>
                <c:pt idx="2458">
                  <c:v>56642</c:v>
                </c:pt>
                <c:pt idx="2459">
                  <c:v>56649</c:v>
                </c:pt>
                <c:pt idx="2460">
                  <c:v>56656</c:v>
                </c:pt>
                <c:pt idx="2461">
                  <c:v>56663</c:v>
                </c:pt>
                <c:pt idx="2462">
                  <c:v>56670</c:v>
                </c:pt>
                <c:pt idx="2463">
                  <c:v>56677</c:v>
                </c:pt>
                <c:pt idx="2464">
                  <c:v>56684</c:v>
                </c:pt>
                <c:pt idx="2465">
                  <c:v>56691</c:v>
                </c:pt>
                <c:pt idx="2466">
                  <c:v>56698</c:v>
                </c:pt>
                <c:pt idx="2467">
                  <c:v>56705</c:v>
                </c:pt>
                <c:pt idx="2468">
                  <c:v>56712</c:v>
                </c:pt>
                <c:pt idx="2469">
                  <c:v>56719</c:v>
                </c:pt>
                <c:pt idx="2470">
                  <c:v>56726</c:v>
                </c:pt>
                <c:pt idx="2471">
                  <c:v>56733</c:v>
                </c:pt>
                <c:pt idx="2472">
                  <c:v>56740</c:v>
                </c:pt>
                <c:pt idx="2473">
                  <c:v>56747</c:v>
                </c:pt>
                <c:pt idx="2474">
                  <c:v>56754</c:v>
                </c:pt>
                <c:pt idx="2475">
                  <c:v>56761</c:v>
                </c:pt>
                <c:pt idx="2476">
                  <c:v>56768</c:v>
                </c:pt>
                <c:pt idx="2477">
                  <c:v>56775</c:v>
                </c:pt>
                <c:pt idx="2478">
                  <c:v>56782</c:v>
                </c:pt>
                <c:pt idx="2479">
                  <c:v>56789</c:v>
                </c:pt>
                <c:pt idx="2480">
                  <c:v>56796</c:v>
                </c:pt>
                <c:pt idx="2481">
                  <c:v>56803</c:v>
                </c:pt>
                <c:pt idx="2482">
                  <c:v>56810</c:v>
                </c:pt>
                <c:pt idx="2483">
                  <c:v>56817</c:v>
                </c:pt>
                <c:pt idx="2484">
                  <c:v>56824</c:v>
                </c:pt>
                <c:pt idx="2485">
                  <c:v>56831</c:v>
                </c:pt>
                <c:pt idx="2486">
                  <c:v>56838</c:v>
                </c:pt>
                <c:pt idx="2487">
                  <c:v>56845</c:v>
                </c:pt>
                <c:pt idx="2488">
                  <c:v>56852</c:v>
                </c:pt>
                <c:pt idx="2489">
                  <c:v>56859</c:v>
                </c:pt>
                <c:pt idx="2490">
                  <c:v>56866</c:v>
                </c:pt>
                <c:pt idx="2491">
                  <c:v>56873</c:v>
                </c:pt>
                <c:pt idx="2492">
                  <c:v>56880</c:v>
                </c:pt>
                <c:pt idx="2493">
                  <c:v>56887</c:v>
                </c:pt>
                <c:pt idx="2494">
                  <c:v>56894</c:v>
                </c:pt>
                <c:pt idx="2495">
                  <c:v>56901</c:v>
                </c:pt>
                <c:pt idx="2496">
                  <c:v>56908</c:v>
                </c:pt>
                <c:pt idx="2497">
                  <c:v>56915</c:v>
                </c:pt>
                <c:pt idx="2498">
                  <c:v>56922</c:v>
                </c:pt>
                <c:pt idx="2499">
                  <c:v>56929</c:v>
                </c:pt>
                <c:pt idx="2500">
                  <c:v>56936</c:v>
                </c:pt>
                <c:pt idx="2501">
                  <c:v>56943</c:v>
                </c:pt>
                <c:pt idx="2502">
                  <c:v>56950</c:v>
                </c:pt>
                <c:pt idx="2503">
                  <c:v>56957</c:v>
                </c:pt>
                <c:pt idx="2504">
                  <c:v>56964</c:v>
                </c:pt>
                <c:pt idx="2505">
                  <c:v>56971</c:v>
                </c:pt>
                <c:pt idx="2506">
                  <c:v>56978</c:v>
                </c:pt>
                <c:pt idx="2507">
                  <c:v>56985</c:v>
                </c:pt>
                <c:pt idx="2508">
                  <c:v>56992</c:v>
                </c:pt>
                <c:pt idx="2509">
                  <c:v>56999</c:v>
                </c:pt>
                <c:pt idx="2510">
                  <c:v>57006</c:v>
                </c:pt>
                <c:pt idx="2511">
                  <c:v>57013</c:v>
                </c:pt>
                <c:pt idx="2512">
                  <c:v>57020</c:v>
                </c:pt>
                <c:pt idx="2513">
                  <c:v>57027</c:v>
                </c:pt>
                <c:pt idx="2514">
                  <c:v>57034</c:v>
                </c:pt>
                <c:pt idx="2515">
                  <c:v>57041</c:v>
                </c:pt>
                <c:pt idx="2516">
                  <c:v>57048</c:v>
                </c:pt>
                <c:pt idx="2517">
                  <c:v>57055</c:v>
                </c:pt>
                <c:pt idx="2518">
                  <c:v>57062</c:v>
                </c:pt>
                <c:pt idx="2519">
                  <c:v>57069</c:v>
                </c:pt>
                <c:pt idx="2520">
                  <c:v>57076</c:v>
                </c:pt>
                <c:pt idx="2521">
                  <c:v>57083</c:v>
                </c:pt>
                <c:pt idx="2522">
                  <c:v>57090</c:v>
                </c:pt>
                <c:pt idx="2523">
                  <c:v>57097</c:v>
                </c:pt>
                <c:pt idx="2524">
                  <c:v>57104</c:v>
                </c:pt>
                <c:pt idx="2525">
                  <c:v>57111</c:v>
                </c:pt>
                <c:pt idx="2526">
                  <c:v>57118</c:v>
                </c:pt>
                <c:pt idx="2527">
                  <c:v>57125</c:v>
                </c:pt>
                <c:pt idx="2528">
                  <c:v>57132</c:v>
                </c:pt>
                <c:pt idx="2529">
                  <c:v>57139</c:v>
                </c:pt>
                <c:pt idx="2530">
                  <c:v>57146</c:v>
                </c:pt>
                <c:pt idx="2531">
                  <c:v>57153</c:v>
                </c:pt>
                <c:pt idx="2532">
                  <c:v>57160</c:v>
                </c:pt>
                <c:pt idx="2533">
                  <c:v>57167</c:v>
                </c:pt>
                <c:pt idx="2534">
                  <c:v>57174</c:v>
                </c:pt>
                <c:pt idx="2535">
                  <c:v>57181</c:v>
                </c:pt>
                <c:pt idx="2536">
                  <c:v>57188</c:v>
                </c:pt>
                <c:pt idx="2537">
                  <c:v>57195</c:v>
                </c:pt>
                <c:pt idx="2538">
                  <c:v>57202</c:v>
                </c:pt>
                <c:pt idx="2539">
                  <c:v>57209</c:v>
                </c:pt>
                <c:pt idx="2540">
                  <c:v>57216</c:v>
                </c:pt>
                <c:pt idx="2541">
                  <c:v>57223</c:v>
                </c:pt>
                <c:pt idx="2542">
                  <c:v>57230</c:v>
                </c:pt>
                <c:pt idx="2543">
                  <c:v>57237</c:v>
                </c:pt>
                <c:pt idx="2544">
                  <c:v>57244</c:v>
                </c:pt>
                <c:pt idx="2545">
                  <c:v>57251</c:v>
                </c:pt>
                <c:pt idx="2546">
                  <c:v>57258</c:v>
                </c:pt>
                <c:pt idx="2547">
                  <c:v>57265</c:v>
                </c:pt>
                <c:pt idx="2548">
                  <c:v>57272</c:v>
                </c:pt>
                <c:pt idx="2549">
                  <c:v>57279</c:v>
                </c:pt>
                <c:pt idx="2550">
                  <c:v>57286</c:v>
                </c:pt>
                <c:pt idx="2551">
                  <c:v>57293</c:v>
                </c:pt>
                <c:pt idx="2552">
                  <c:v>57300</c:v>
                </c:pt>
                <c:pt idx="2553">
                  <c:v>57307</c:v>
                </c:pt>
                <c:pt idx="2554">
                  <c:v>57314</c:v>
                </c:pt>
                <c:pt idx="2555">
                  <c:v>57321</c:v>
                </c:pt>
                <c:pt idx="2556">
                  <c:v>57328</c:v>
                </c:pt>
                <c:pt idx="2557">
                  <c:v>57335</c:v>
                </c:pt>
                <c:pt idx="2558">
                  <c:v>57343</c:v>
                </c:pt>
                <c:pt idx="2559">
                  <c:v>57350</c:v>
                </c:pt>
                <c:pt idx="2560">
                  <c:v>57357</c:v>
                </c:pt>
                <c:pt idx="2561">
                  <c:v>57364</c:v>
                </c:pt>
                <c:pt idx="2562">
                  <c:v>57371</c:v>
                </c:pt>
                <c:pt idx="2563">
                  <c:v>57378</c:v>
                </c:pt>
                <c:pt idx="2564">
                  <c:v>57385</c:v>
                </c:pt>
                <c:pt idx="2565">
                  <c:v>57392</c:v>
                </c:pt>
                <c:pt idx="2566">
                  <c:v>57399</c:v>
                </c:pt>
                <c:pt idx="2567">
                  <c:v>57406</c:v>
                </c:pt>
                <c:pt idx="2568">
                  <c:v>57413</c:v>
                </c:pt>
                <c:pt idx="2569">
                  <c:v>57420</c:v>
                </c:pt>
                <c:pt idx="2570">
                  <c:v>57427</c:v>
                </c:pt>
                <c:pt idx="2571">
                  <c:v>57434</c:v>
                </c:pt>
                <c:pt idx="2572">
                  <c:v>57441</c:v>
                </c:pt>
                <c:pt idx="2573">
                  <c:v>57448</c:v>
                </c:pt>
                <c:pt idx="2574">
                  <c:v>57459</c:v>
                </c:pt>
                <c:pt idx="2575">
                  <c:v>57462</c:v>
                </c:pt>
                <c:pt idx="2576">
                  <c:v>57469</c:v>
                </c:pt>
                <c:pt idx="2577">
                  <c:v>57476</c:v>
                </c:pt>
                <c:pt idx="2578">
                  <c:v>57483</c:v>
                </c:pt>
                <c:pt idx="2579">
                  <c:v>57490</c:v>
                </c:pt>
                <c:pt idx="2580">
                  <c:v>57497</c:v>
                </c:pt>
                <c:pt idx="2581">
                  <c:v>57504</c:v>
                </c:pt>
                <c:pt idx="2582">
                  <c:v>57511</c:v>
                </c:pt>
                <c:pt idx="2583">
                  <c:v>57518</c:v>
                </c:pt>
                <c:pt idx="2584">
                  <c:v>57525</c:v>
                </c:pt>
                <c:pt idx="2585">
                  <c:v>57532</c:v>
                </c:pt>
                <c:pt idx="2586">
                  <c:v>57539</c:v>
                </c:pt>
                <c:pt idx="2587">
                  <c:v>57546</c:v>
                </c:pt>
                <c:pt idx="2588">
                  <c:v>57553</c:v>
                </c:pt>
                <c:pt idx="2589">
                  <c:v>57560</c:v>
                </c:pt>
                <c:pt idx="2590">
                  <c:v>57567</c:v>
                </c:pt>
                <c:pt idx="2591">
                  <c:v>57574</c:v>
                </c:pt>
                <c:pt idx="2592">
                  <c:v>57581</c:v>
                </c:pt>
                <c:pt idx="2593">
                  <c:v>57588</c:v>
                </c:pt>
                <c:pt idx="2594">
                  <c:v>57595</c:v>
                </c:pt>
                <c:pt idx="2595">
                  <c:v>57602</c:v>
                </c:pt>
                <c:pt idx="2596">
                  <c:v>57609</c:v>
                </c:pt>
                <c:pt idx="2597">
                  <c:v>57616</c:v>
                </c:pt>
                <c:pt idx="2598">
                  <c:v>57623</c:v>
                </c:pt>
                <c:pt idx="2599">
                  <c:v>57630</c:v>
                </c:pt>
                <c:pt idx="2600">
                  <c:v>57637</c:v>
                </c:pt>
                <c:pt idx="2601">
                  <c:v>57644</c:v>
                </c:pt>
                <c:pt idx="2602">
                  <c:v>57651</c:v>
                </c:pt>
                <c:pt idx="2603">
                  <c:v>57658</c:v>
                </c:pt>
                <c:pt idx="2604">
                  <c:v>57665</c:v>
                </c:pt>
                <c:pt idx="2605">
                  <c:v>57672</c:v>
                </c:pt>
                <c:pt idx="2606">
                  <c:v>57679</c:v>
                </c:pt>
                <c:pt idx="2607">
                  <c:v>57686</c:v>
                </c:pt>
                <c:pt idx="2608">
                  <c:v>57693</c:v>
                </c:pt>
                <c:pt idx="2609">
                  <c:v>57700</c:v>
                </c:pt>
                <c:pt idx="2610">
                  <c:v>57710</c:v>
                </c:pt>
                <c:pt idx="2611">
                  <c:v>57717</c:v>
                </c:pt>
                <c:pt idx="2612">
                  <c:v>57724</c:v>
                </c:pt>
                <c:pt idx="2613">
                  <c:v>57731</c:v>
                </c:pt>
                <c:pt idx="2614">
                  <c:v>57738</c:v>
                </c:pt>
                <c:pt idx="2615">
                  <c:v>57745</c:v>
                </c:pt>
                <c:pt idx="2616">
                  <c:v>57752</c:v>
                </c:pt>
                <c:pt idx="2617">
                  <c:v>57759</c:v>
                </c:pt>
                <c:pt idx="2618">
                  <c:v>57766</c:v>
                </c:pt>
                <c:pt idx="2619">
                  <c:v>57773</c:v>
                </c:pt>
                <c:pt idx="2620">
                  <c:v>57780</c:v>
                </c:pt>
                <c:pt idx="2621">
                  <c:v>57787</c:v>
                </c:pt>
                <c:pt idx="2622">
                  <c:v>57794</c:v>
                </c:pt>
                <c:pt idx="2623">
                  <c:v>57801</c:v>
                </c:pt>
                <c:pt idx="2624">
                  <c:v>57808</c:v>
                </c:pt>
                <c:pt idx="2625">
                  <c:v>57817</c:v>
                </c:pt>
                <c:pt idx="2626">
                  <c:v>57822</c:v>
                </c:pt>
                <c:pt idx="2627">
                  <c:v>57829</c:v>
                </c:pt>
                <c:pt idx="2628">
                  <c:v>57836</c:v>
                </c:pt>
                <c:pt idx="2629">
                  <c:v>57843</c:v>
                </c:pt>
                <c:pt idx="2630">
                  <c:v>57850</c:v>
                </c:pt>
                <c:pt idx="2631">
                  <c:v>57857</c:v>
                </c:pt>
                <c:pt idx="2632">
                  <c:v>57864</c:v>
                </c:pt>
                <c:pt idx="2633">
                  <c:v>57871</c:v>
                </c:pt>
                <c:pt idx="2634">
                  <c:v>57878</c:v>
                </c:pt>
                <c:pt idx="2635">
                  <c:v>57885</c:v>
                </c:pt>
                <c:pt idx="2636">
                  <c:v>57892</c:v>
                </c:pt>
                <c:pt idx="2637">
                  <c:v>57899</c:v>
                </c:pt>
                <c:pt idx="2638">
                  <c:v>57906</c:v>
                </c:pt>
                <c:pt idx="2639">
                  <c:v>57913</c:v>
                </c:pt>
                <c:pt idx="2640">
                  <c:v>57920</c:v>
                </c:pt>
                <c:pt idx="2641">
                  <c:v>57927</c:v>
                </c:pt>
                <c:pt idx="2642">
                  <c:v>57934</c:v>
                </c:pt>
                <c:pt idx="2643">
                  <c:v>57941</c:v>
                </c:pt>
                <c:pt idx="2644">
                  <c:v>57948</c:v>
                </c:pt>
                <c:pt idx="2645">
                  <c:v>57955</c:v>
                </c:pt>
                <c:pt idx="2646">
                  <c:v>57962</c:v>
                </c:pt>
                <c:pt idx="2647">
                  <c:v>57969</c:v>
                </c:pt>
                <c:pt idx="2648">
                  <c:v>57976</c:v>
                </c:pt>
                <c:pt idx="2649">
                  <c:v>57983</c:v>
                </c:pt>
                <c:pt idx="2650">
                  <c:v>57990</c:v>
                </c:pt>
                <c:pt idx="2651">
                  <c:v>57997</c:v>
                </c:pt>
                <c:pt idx="2652">
                  <c:v>58004</c:v>
                </c:pt>
                <c:pt idx="2653">
                  <c:v>58011</c:v>
                </c:pt>
                <c:pt idx="2654">
                  <c:v>58018</c:v>
                </c:pt>
                <c:pt idx="2655">
                  <c:v>58025</c:v>
                </c:pt>
                <c:pt idx="2656">
                  <c:v>58032</c:v>
                </c:pt>
                <c:pt idx="2657">
                  <c:v>58039</c:v>
                </c:pt>
                <c:pt idx="2658">
                  <c:v>58046</c:v>
                </c:pt>
                <c:pt idx="2659">
                  <c:v>58053</c:v>
                </c:pt>
                <c:pt idx="2660">
                  <c:v>58060</c:v>
                </c:pt>
                <c:pt idx="2661">
                  <c:v>58067</c:v>
                </c:pt>
                <c:pt idx="2662">
                  <c:v>58075</c:v>
                </c:pt>
                <c:pt idx="2663">
                  <c:v>58082</c:v>
                </c:pt>
                <c:pt idx="2664">
                  <c:v>58089</c:v>
                </c:pt>
                <c:pt idx="2665">
                  <c:v>58096</c:v>
                </c:pt>
                <c:pt idx="2666">
                  <c:v>58103</c:v>
                </c:pt>
                <c:pt idx="2667">
                  <c:v>58110</c:v>
                </c:pt>
                <c:pt idx="2668">
                  <c:v>58117</c:v>
                </c:pt>
                <c:pt idx="2669">
                  <c:v>58124</c:v>
                </c:pt>
                <c:pt idx="2670">
                  <c:v>58131</c:v>
                </c:pt>
                <c:pt idx="2671">
                  <c:v>58138</c:v>
                </c:pt>
                <c:pt idx="2672">
                  <c:v>58145</c:v>
                </c:pt>
                <c:pt idx="2673">
                  <c:v>58152</c:v>
                </c:pt>
                <c:pt idx="2674">
                  <c:v>58159</c:v>
                </c:pt>
                <c:pt idx="2675">
                  <c:v>58168</c:v>
                </c:pt>
                <c:pt idx="2676">
                  <c:v>58175</c:v>
                </c:pt>
                <c:pt idx="2677">
                  <c:v>58182</c:v>
                </c:pt>
                <c:pt idx="2678">
                  <c:v>58189</c:v>
                </c:pt>
                <c:pt idx="2679">
                  <c:v>58197</c:v>
                </c:pt>
                <c:pt idx="2680">
                  <c:v>58203</c:v>
                </c:pt>
                <c:pt idx="2681">
                  <c:v>58210</c:v>
                </c:pt>
                <c:pt idx="2682">
                  <c:v>58217</c:v>
                </c:pt>
                <c:pt idx="2683">
                  <c:v>58224</c:v>
                </c:pt>
                <c:pt idx="2684">
                  <c:v>58231</c:v>
                </c:pt>
                <c:pt idx="2685">
                  <c:v>58238</c:v>
                </c:pt>
                <c:pt idx="2686">
                  <c:v>58245</c:v>
                </c:pt>
                <c:pt idx="2687">
                  <c:v>58252</c:v>
                </c:pt>
                <c:pt idx="2688">
                  <c:v>58259</c:v>
                </c:pt>
                <c:pt idx="2689">
                  <c:v>58266</c:v>
                </c:pt>
                <c:pt idx="2690">
                  <c:v>58273</c:v>
                </c:pt>
                <c:pt idx="2691">
                  <c:v>58280</c:v>
                </c:pt>
                <c:pt idx="2692">
                  <c:v>58287</c:v>
                </c:pt>
                <c:pt idx="2693">
                  <c:v>58294</c:v>
                </c:pt>
                <c:pt idx="2694">
                  <c:v>58301</c:v>
                </c:pt>
                <c:pt idx="2695">
                  <c:v>58308</c:v>
                </c:pt>
                <c:pt idx="2696">
                  <c:v>58315</c:v>
                </c:pt>
                <c:pt idx="2697">
                  <c:v>58322</c:v>
                </c:pt>
                <c:pt idx="2698">
                  <c:v>58329</c:v>
                </c:pt>
                <c:pt idx="2699">
                  <c:v>58336</c:v>
                </c:pt>
                <c:pt idx="2700">
                  <c:v>58343</c:v>
                </c:pt>
                <c:pt idx="2701">
                  <c:v>58350</c:v>
                </c:pt>
                <c:pt idx="2702">
                  <c:v>58357</c:v>
                </c:pt>
                <c:pt idx="2703">
                  <c:v>58364</c:v>
                </c:pt>
                <c:pt idx="2704">
                  <c:v>58371</c:v>
                </c:pt>
                <c:pt idx="2705">
                  <c:v>58378</c:v>
                </c:pt>
                <c:pt idx="2706">
                  <c:v>58385</c:v>
                </c:pt>
                <c:pt idx="2707">
                  <c:v>58392</c:v>
                </c:pt>
                <c:pt idx="2708">
                  <c:v>58399</c:v>
                </c:pt>
                <c:pt idx="2709">
                  <c:v>58406</c:v>
                </c:pt>
                <c:pt idx="2710">
                  <c:v>58413</c:v>
                </c:pt>
                <c:pt idx="2711">
                  <c:v>58420</c:v>
                </c:pt>
                <c:pt idx="2712">
                  <c:v>58427</c:v>
                </c:pt>
                <c:pt idx="2713">
                  <c:v>58438</c:v>
                </c:pt>
                <c:pt idx="2714">
                  <c:v>58442</c:v>
                </c:pt>
                <c:pt idx="2715">
                  <c:v>58448</c:v>
                </c:pt>
                <c:pt idx="2716">
                  <c:v>58455</c:v>
                </c:pt>
                <c:pt idx="2717">
                  <c:v>58462</c:v>
                </c:pt>
                <c:pt idx="2718">
                  <c:v>58469</c:v>
                </c:pt>
                <c:pt idx="2719">
                  <c:v>58476</c:v>
                </c:pt>
                <c:pt idx="2720">
                  <c:v>58483</c:v>
                </c:pt>
                <c:pt idx="2721">
                  <c:v>58490</c:v>
                </c:pt>
                <c:pt idx="2722">
                  <c:v>58497</c:v>
                </c:pt>
                <c:pt idx="2723">
                  <c:v>58504</c:v>
                </c:pt>
                <c:pt idx="2724">
                  <c:v>58511</c:v>
                </c:pt>
                <c:pt idx="2725">
                  <c:v>58518</c:v>
                </c:pt>
                <c:pt idx="2726">
                  <c:v>58525</c:v>
                </c:pt>
                <c:pt idx="2727">
                  <c:v>58532</c:v>
                </c:pt>
                <c:pt idx="2728">
                  <c:v>58539</c:v>
                </c:pt>
                <c:pt idx="2729">
                  <c:v>58546</c:v>
                </c:pt>
                <c:pt idx="2730">
                  <c:v>58553</c:v>
                </c:pt>
                <c:pt idx="2731">
                  <c:v>58560</c:v>
                </c:pt>
                <c:pt idx="2732">
                  <c:v>58567</c:v>
                </c:pt>
                <c:pt idx="2733">
                  <c:v>58574</c:v>
                </c:pt>
                <c:pt idx="2734">
                  <c:v>58581</c:v>
                </c:pt>
                <c:pt idx="2735">
                  <c:v>58588</c:v>
                </c:pt>
                <c:pt idx="2736">
                  <c:v>58595</c:v>
                </c:pt>
                <c:pt idx="2737">
                  <c:v>58602</c:v>
                </c:pt>
                <c:pt idx="2738">
                  <c:v>58609</c:v>
                </c:pt>
                <c:pt idx="2739">
                  <c:v>58616</c:v>
                </c:pt>
                <c:pt idx="2740">
                  <c:v>58623</c:v>
                </c:pt>
                <c:pt idx="2741">
                  <c:v>58630</c:v>
                </c:pt>
                <c:pt idx="2742">
                  <c:v>58637</c:v>
                </c:pt>
                <c:pt idx="2743">
                  <c:v>58644</c:v>
                </c:pt>
                <c:pt idx="2744">
                  <c:v>58651</c:v>
                </c:pt>
                <c:pt idx="2745">
                  <c:v>58658</c:v>
                </c:pt>
                <c:pt idx="2746">
                  <c:v>58665</c:v>
                </c:pt>
                <c:pt idx="2747">
                  <c:v>58672</c:v>
                </c:pt>
                <c:pt idx="2748">
                  <c:v>58679</c:v>
                </c:pt>
                <c:pt idx="2749">
                  <c:v>58686</c:v>
                </c:pt>
                <c:pt idx="2750">
                  <c:v>58693</c:v>
                </c:pt>
                <c:pt idx="2751">
                  <c:v>58700</c:v>
                </c:pt>
                <c:pt idx="2752">
                  <c:v>58707</c:v>
                </c:pt>
                <c:pt idx="2753">
                  <c:v>58714</c:v>
                </c:pt>
                <c:pt idx="2754">
                  <c:v>58721</c:v>
                </c:pt>
                <c:pt idx="2755">
                  <c:v>58728</c:v>
                </c:pt>
                <c:pt idx="2756">
                  <c:v>58735</c:v>
                </c:pt>
                <c:pt idx="2757">
                  <c:v>58742</c:v>
                </c:pt>
                <c:pt idx="2758">
                  <c:v>58749</c:v>
                </c:pt>
                <c:pt idx="2759">
                  <c:v>58756</c:v>
                </c:pt>
                <c:pt idx="2760">
                  <c:v>58763</c:v>
                </c:pt>
                <c:pt idx="2761">
                  <c:v>58770</c:v>
                </c:pt>
                <c:pt idx="2762">
                  <c:v>58777</c:v>
                </c:pt>
                <c:pt idx="2763">
                  <c:v>58784</c:v>
                </c:pt>
                <c:pt idx="2764">
                  <c:v>58791</c:v>
                </c:pt>
                <c:pt idx="2765">
                  <c:v>58798</c:v>
                </c:pt>
                <c:pt idx="2766">
                  <c:v>58805</c:v>
                </c:pt>
                <c:pt idx="2767">
                  <c:v>58812</c:v>
                </c:pt>
                <c:pt idx="2768">
                  <c:v>58819</c:v>
                </c:pt>
                <c:pt idx="2769">
                  <c:v>58826</c:v>
                </c:pt>
                <c:pt idx="2770">
                  <c:v>58833</c:v>
                </c:pt>
                <c:pt idx="2771">
                  <c:v>58840</c:v>
                </c:pt>
                <c:pt idx="2772">
                  <c:v>58847</c:v>
                </c:pt>
                <c:pt idx="2773">
                  <c:v>58854</c:v>
                </c:pt>
                <c:pt idx="2774">
                  <c:v>58861</c:v>
                </c:pt>
                <c:pt idx="2775">
                  <c:v>58868</c:v>
                </c:pt>
                <c:pt idx="2776">
                  <c:v>58875</c:v>
                </c:pt>
                <c:pt idx="2777">
                  <c:v>58882</c:v>
                </c:pt>
                <c:pt idx="2778">
                  <c:v>58889</c:v>
                </c:pt>
                <c:pt idx="2779">
                  <c:v>58896</c:v>
                </c:pt>
                <c:pt idx="2780">
                  <c:v>58903</c:v>
                </c:pt>
                <c:pt idx="2781">
                  <c:v>58910</c:v>
                </c:pt>
                <c:pt idx="2782">
                  <c:v>58917</c:v>
                </c:pt>
                <c:pt idx="2783">
                  <c:v>58924</c:v>
                </c:pt>
                <c:pt idx="2784">
                  <c:v>58931</c:v>
                </c:pt>
                <c:pt idx="2785">
                  <c:v>58938</c:v>
                </c:pt>
                <c:pt idx="2786">
                  <c:v>58945</c:v>
                </c:pt>
                <c:pt idx="2787">
                  <c:v>58952</c:v>
                </c:pt>
                <c:pt idx="2788">
                  <c:v>58959</c:v>
                </c:pt>
                <c:pt idx="2789">
                  <c:v>58966</c:v>
                </c:pt>
                <c:pt idx="2790">
                  <c:v>58973</c:v>
                </c:pt>
                <c:pt idx="2791">
                  <c:v>58980</c:v>
                </c:pt>
                <c:pt idx="2792">
                  <c:v>58987</c:v>
                </c:pt>
                <c:pt idx="2793">
                  <c:v>58994</c:v>
                </c:pt>
                <c:pt idx="2794">
                  <c:v>59001</c:v>
                </c:pt>
                <c:pt idx="2795">
                  <c:v>59008</c:v>
                </c:pt>
                <c:pt idx="2796">
                  <c:v>59015</c:v>
                </c:pt>
                <c:pt idx="2797">
                  <c:v>59022</c:v>
                </c:pt>
                <c:pt idx="2798">
                  <c:v>59029</c:v>
                </c:pt>
                <c:pt idx="2799">
                  <c:v>59036</c:v>
                </c:pt>
                <c:pt idx="2800">
                  <c:v>59043</c:v>
                </c:pt>
                <c:pt idx="2801">
                  <c:v>59050</c:v>
                </c:pt>
                <c:pt idx="2802">
                  <c:v>59057</c:v>
                </c:pt>
                <c:pt idx="2803">
                  <c:v>59064</c:v>
                </c:pt>
                <c:pt idx="2804">
                  <c:v>59071</c:v>
                </c:pt>
                <c:pt idx="2805">
                  <c:v>59078</c:v>
                </c:pt>
                <c:pt idx="2806">
                  <c:v>59085</c:v>
                </c:pt>
                <c:pt idx="2807">
                  <c:v>59092</c:v>
                </c:pt>
                <c:pt idx="2808">
                  <c:v>59099</c:v>
                </c:pt>
                <c:pt idx="2809">
                  <c:v>59106</c:v>
                </c:pt>
                <c:pt idx="2810">
                  <c:v>59113</c:v>
                </c:pt>
                <c:pt idx="2811">
                  <c:v>59120</c:v>
                </c:pt>
                <c:pt idx="2812">
                  <c:v>59127</c:v>
                </c:pt>
                <c:pt idx="2813">
                  <c:v>59134</c:v>
                </c:pt>
                <c:pt idx="2814">
                  <c:v>59141</c:v>
                </c:pt>
                <c:pt idx="2815">
                  <c:v>59148</c:v>
                </c:pt>
                <c:pt idx="2816">
                  <c:v>59155</c:v>
                </c:pt>
                <c:pt idx="2817">
                  <c:v>59162</c:v>
                </c:pt>
                <c:pt idx="2818">
                  <c:v>59169</c:v>
                </c:pt>
                <c:pt idx="2819">
                  <c:v>59176</c:v>
                </c:pt>
                <c:pt idx="2820">
                  <c:v>59183</c:v>
                </c:pt>
                <c:pt idx="2821">
                  <c:v>59190</c:v>
                </c:pt>
                <c:pt idx="2822">
                  <c:v>59197</c:v>
                </c:pt>
                <c:pt idx="2823">
                  <c:v>59204</c:v>
                </c:pt>
                <c:pt idx="2824">
                  <c:v>59211</c:v>
                </c:pt>
                <c:pt idx="2825">
                  <c:v>59218</c:v>
                </c:pt>
                <c:pt idx="2826">
                  <c:v>59225</c:v>
                </c:pt>
                <c:pt idx="2827">
                  <c:v>59232</c:v>
                </c:pt>
                <c:pt idx="2828">
                  <c:v>59239</c:v>
                </c:pt>
                <c:pt idx="2829">
                  <c:v>59246</c:v>
                </c:pt>
                <c:pt idx="2830">
                  <c:v>59253</c:v>
                </c:pt>
                <c:pt idx="2831">
                  <c:v>59260</c:v>
                </c:pt>
                <c:pt idx="2832">
                  <c:v>59267</c:v>
                </c:pt>
                <c:pt idx="2833">
                  <c:v>59274</c:v>
                </c:pt>
                <c:pt idx="2834">
                  <c:v>59281</c:v>
                </c:pt>
                <c:pt idx="2835">
                  <c:v>59288</c:v>
                </c:pt>
                <c:pt idx="2836">
                  <c:v>59295</c:v>
                </c:pt>
                <c:pt idx="2837">
                  <c:v>59302</c:v>
                </c:pt>
                <c:pt idx="2838">
                  <c:v>59309</c:v>
                </c:pt>
                <c:pt idx="2839">
                  <c:v>59316</c:v>
                </c:pt>
                <c:pt idx="2840">
                  <c:v>59323</c:v>
                </c:pt>
                <c:pt idx="2841">
                  <c:v>59330</c:v>
                </c:pt>
                <c:pt idx="2842">
                  <c:v>59337</c:v>
                </c:pt>
                <c:pt idx="2843">
                  <c:v>59344</c:v>
                </c:pt>
                <c:pt idx="2844">
                  <c:v>59351</c:v>
                </c:pt>
                <c:pt idx="2845">
                  <c:v>59358</c:v>
                </c:pt>
                <c:pt idx="2846">
                  <c:v>59365</c:v>
                </c:pt>
                <c:pt idx="2847">
                  <c:v>59372</c:v>
                </c:pt>
                <c:pt idx="2848">
                  <c:v>59379</c:v>
                </c:pt>
                <c:pt idx="2849">
                  <c:v>59386</c:v>
                </c:pt>
                <c:pt idx="2850">
                  <c:v>59393</c:v>
                </c:pt>
                <c:pt idx="2851">
                  <c:v>59400</c:v>
                </c:pt>
                <c:pt idx="2852">
                  <c:v>59407</c:v>
                </c:pt>
                <c:pt idx="2853">
                  <c:v>59414</c:v>
                </c:pt>
                <c:pt idx="2854">
                  <c:v>59421</c:v>
                </c:pt>
                <c:pt idx="2855">
                  <c:v>59428</c:v>
                </c:pt>
                <c:pt idx="2856">
                  <c:v>59435</c:v>
                </c:pt>
                <c:pt idx="2857">
                  <c:v>59442</c:v>
                </c:pt>
                <c:pt idx="2858">
                  <c:v>59449</c:v>
                </c:pt>
                <c:pt idx="2859">
                  <c:v>59456</c:v>
                </c:pt>
                <c:pt idx="2860">
                  <c:v>59463</c:v>
                </c:pt>
                <c:pt idx="2861">
                  <c:v>59470</c:v>
                </c:pt>
                <c:pt idx="2862">
                  <c:v>59477</c:v>
                </c:pt>
                <c:pt idx="2863">
                  <c:v>59484</c:v>
                </c:pt>
                <c:pt idx="2864">
                  <c:v>59491</c:v>
                </c:pt>
                <c:pt idx="2865">
                  <c:v>59498</c:v>
                </c:pt>
                <c:pt idx="2866">
                  <c:v>59505</c:v>
                </c:pt>
                <c:pt idx="2867">
                  <c:v>59512</c:v>
                </c:pt>
                <c:pt idx="2868">
                  <c:v>59519</c:v>
                </c:pt>
                <c:pt idx="2869">
                  <c:v>59526</c:v>
                </c:pt>
                <c:pt idx="2870">
                  <c:v>59534</c:v>
                </c:pt>
                <c:pt idx="2871">
                  <c:v>59541</c:v>
                </c:pt>
                <c:pt idx="2872">
                  <c:v>59548</c:v>
                </c:pt>
                <c:pt idx="2873">
                  <c:v>59555</c:v>
                </c:pt>
                <c:pt idx="2874">
                  <c:v>59562</c:v>
                </c:pt>
                <c:pt idx="2875">
                  <c:v>59569</c:v>
                </c:pt>
                <c:pt idx="2876">
                  <c:v>59576</c:v>
                </c:pt>
                <c:pt idx="2877">
                  <c:v>59583</c:v>
                </c:pt>
                <c:pt idx="2878">
                  <c:v>59590</c:v>
                </c:pt>
                <c:pt idx="2879">
                  <c:v>59597</c:v>
                </c:pt>
                <c:pt idx="2880">
                  <c:v>59604</c:v>
                </c:pt>
                <c:pt idx="2881">
                  <c:v>59611</c:v>
                </c:pt>
                <c:pt idx="2882">
                  <c:v>59618</c:v>
                </c:pt>
                <c:pt idx="2883">
                  <c:v>59625</c:v>
                </c:pt>
                <c:pt idx="2884">
                  <c:v>59632</c:v>
                </c:pt>
                <c:pt idx="2885">
                  <c:v>59643</c:v>
                </c:pt>
                <c:pt idx="2886">
                  <c:v>59646</c:v>
                </c:pt>
                <c:pt idx="2887">
                  <c:v>59653</c:v>
                </c:pt>
                <c:pt idx="2888">
                  <c:v>59660</c:v>
                </c:pt>
                <c:pt idx="2889">
                  <c:v>59667</c:v>
                </c:pt>
                <c:pt idx="2890">
                  <c:v>59674</c:v>
                </c:pt>
                <c:pt idx="2891">
                  <c:v>59681</c:v>
                </c:pt>
                <c:pt idx="2892">
                  <c:v>59688</c:v>
                </c:pt>
                <c:pt idx="2893">
                  <c:v>59695</c:v>
                </c:pt>
                <c:pt idx="2894">
                  <c:v>59702</c:v>
                </c:pt>
                <c:pt idx="2895">
                  <c:v>59709</c:v>
                </c:pt>
                <c:pt idx="2896">
                  <c:v>59716</c:v>
                </c:pt>
                <c:pt idx="2897">
                  <c:v>59723</c:v>
                </c:pt>
                <c:pt idx="2898">
                  <c:v>59730</c:v>
                </c:pt>
                <c:pt idx="2899">
                  <c:v>59737</c:v>
                </c:pt>
                <c:pt idx="2900">
                  <c:v>59744</c:v>
                </c:pt>
                <c:pt idx="2901">
                  <c:v>59751</c:v>
                </c:pt>
                <c:pt idx="2902">
                  <c:v>59758</c:v>
                </c:pt>
                <c:pt idx="2903">
                  <c:v>59765</c:v>
                </c:pt>
                <c:pt idx="2904">
                  <c:v>59772</c:v>
                </c:pt>
                <c:pt idx="2905">
                  <c:v>59779</c:v>
                </c:pt>
                <c:pt idx="2906">
                  <c:v>59786</c:v>
                </c:pt>
                <c:pt idx="2907">
                  <c:v>59793</c:v>
                </c:pt>
                <c:pt idx="2908">
                  <c:v>59800</c:v>
                </c:pt>
                <c:pt idx="2909">
                  <c:v>59807</c:v>
                </c:pt>
                <c:pt idx="2910">
                  <c:v>59814</c:v>
                </c:pt>
                <c:pt idx="2911">
                  <c:v>59821</c:v>
                </c:pt>
                <c:pt idx="2912">
                  <c:v>59828</c:v>
                </c:pt>
                <c:pt idx="2913">
                  <c:v>59835</c:v>
                </c:pt>
                <c:pt idx="2914">
                  <c:v>59842</c:v>
                </c:pt>
                <c:pt idx="2915">
                  <c:v>59849</c:v>
                </c:pt>
                <c:pt idx="2916">
                  <c:v>59856</c:v>
                </c:pt>
                <c:pt idx="2917">
                  <c:v>59863</c:v>
                </c:pt>
                <c:pt idx="2918">
                  <c:v>59870</c:v>
                </c:pt>
                <c:pt idx="2919">
                  <c:v>59877</c:v>
                </c:pt>
                <c:pt idx="2920">
                  <c:v>59884</c:v>
                </c:pt>
                <c:pt idx="2921">
                  <c:v>59891</c:v>
                </c:pt>
                <c:pt idx="2922">
                  <c:v>59901</c:v>
                </c:pt>
                <c:pt idx="2923">
                  <c:v>59908</c:v>
                </c:pt>
                <c:pt idx="2924">
                  <c:v>59915</c:v>
                </c:pt>
                <c:pt idx="2925">
                  <c:v>59922</c:v>
                </c:pt>
                <c:pt idx="2926">
                  <c:v>59929</c:v>
                </c:pt>
                <c:pt idx="2927">
                  <c:v>59936</c:v>
                </c:pt>
                <c:pt idx="2928">
                  <c:v>59943</c:v>
                </c:pt>
                <c:pt idx="2929">
                  <c:v>59950</c:v>
                </c:pt>
                <c:pt idx="2930">
                  <c:v>59957</c:v>
                </c:pt>
                <c:pt idx="2931">
                  <c:v>59964</c:v>
                </c:pt>
                <c:pt idx="2932">
                  <c:v>59971</c:v>
                </c:pt>
                <c:pt idx="2933">
                  <c:v>59978</c:v>
                </c:pt>
                <c:pt idx="2934">
                  <c:v>59985</c:v>
                </c:pt>
                <c:pt idx="2935">
                  <c:v>59992</c:v>
                </c:pt>
                <c:pt idx="2936">
                  <c:v>60001</c:v>
                </c:pt>
                <c:pt idx="2937">
                  <c:v>60006</c:v>
                </c:pt>
                <c:pt idx="2938">
                  <c:v>60013</c:v>
                </c:pt>
                <c:pt idx="2939">
                  <c:v>60020</c:v>
                </c:pt>
                <c:pt idx="2940">
                  <c:v>60028</c:v>
                </c:pt>
                <c:pt idx="2941">
                  <c:v>60035</c:v>
                </c:pt>
                <c:pt idx="2942">
                  <c:v>60042</c:v>
                </c:pt>
                <c:pt idx="2943">
                  <c:v>60049</c:v>
                </c:pt>
                <c:pt idx="2944">
                  <c:v>60056</c:v>
                </c:pt>
                <c:pt idx="2945">
                  <c:v>60063</c:v>
                </c:pt>
                <c:pt idx="2946">
                  <c:v>60070</c:v>
                </c:pt>
                <c:pt idx="2947">
                  <c:v>60077</c:v>
                </c:pt>
                <c:pt idx="2948">
                  <c:v>60084</c:v>
                </c:pt>
                <c:pt idx="2949">
                  <c:v>60091</c:v>
                </c:pt>
                <c:pt idx="2950">
                  <c:v>60098</c:v>
                </c:pt>
                <c:pt idx="2951">
                  <c:v>60105</c:v>
                </c:pt>
                <c:pt idx="2952">
                  <c:v>60112</c:v>
                </c:pt>
                <c:pt idx="2953">
                  <c:v>60119</c:v>
                </c:pt>
                <c:pt idx="2954">
                  <c:v>60126</c:v>
                </c:pt>
                <c:pt idx="2955">
                  <c:v>60133</c:v>
                </c:pt>
                <c:pt idx="2956">
                  <c:v>60140</c:v>
                </c:pt>
                <c:pt idx="2957">
                  <c:v>60147</c:v>
                </c:pt>
                <c:pt idx="2958">
                  <c:v>60154</c:v>
                </c:pt>
                <c:pt idx="2959">
                  <c:v>60161</c:v>
                </c:pt>
                <c:pt idx="2960">
                  <c:v>60168</c:v>
                </c:pt>
                <c:pt idx="2961">
                  <c:v>60175</c:v>
                </c:pt>
                <c:pt idx="2962">
                  <c:v>60182</c:v>
                </c:pt>
                <c:pt idx="2963">
                  <c:v>60189</c:v>
                </c:pt>
                <c:pt idx="2964">
                  <c:v>60196</c:v>
                </c:pt>
                <c:pt idx="2965">
                  <c:v>60203</c:v>
                </c:pt>
                <c:pt idx="2966">
                  <c:v>60210</c:v>
                </c:pt>
                <c:pt idx="2967">
                  <c:v>60217</c:v>
                </c:pt>
                <c:pt idx="2968">
                  <c:v>60224</c:v>
                </c:pt>
                <c:pt idx="2969">
                  <c:v>60231</c:v>
                </c:pt>
                <c:pt idx="2970">
                  <c:v>60238</c:v>
                </c:pt>
                <c:pt idx="2971">
                  <c:v>60245</c:v>
                </c:pt>
                <c:pt idx="2972">
                  <c:v>60252</c:v>
                </c:pt>
                <c:pt idx="2973">
                  <c:v>60259</c:v>
                </c:pt>
                <c:pt idx="2974">
                  <c:v>60267</c:v>
                </c:pt>
                <c:pt idx="2975">
                  <c:v>60274</c:v>
                </c:pt>
                <c:pt idx="2976">
                  <c:v>60281</c:v>
                </c:pt>
                <c:pt idx="2977">
                  <c:v>60288</c:v>
                </c:pt>
                <c:pt idx="2978">
                  <c:v>60295</c:v>
                </c:pt>
                <c:pt idx="2979">
                  <c:v>60302</c:v>
                </c:pt>
                <c:pt idx="2980">
                  <c:v>60309</c:v>
                </c:pt>
                <c:pt idx="2981">
                  <c:v>60316</c:v>
                </c:pt>
                <c:pt idx="2982">
                  <c:v>60323</c:v>
                </c:pt>
                <c:pt idx="2983">
                  <c:v>60330</c:v>
                </c:pt>
                <c:pt idx="2984">
                  <c:v>60337</c:v>
                </c:pt>
                <c:pt idx="2985">
                  <c:v>60344</c:v>
                </c:pt>
                <c:pt idx="2986">
                  <c:v>60351</c:v>
                </c:pt>
                <c:pt idx="2987">
                  <c:v>60359</c:v>
                </c:pt>
                <c:pt idx="2988">
                  <c:v>60366</c:v>
                </c:pt>
                <c:pt idx="2989">
                  <c:v>60373</c:v>
                </c:pt>
                <c:pt idx="2990">
                  <c:v>60380</c:v>
                </c:pt>
                <c:pt idx="2991">
                  <c:v>60387</c:v>
                </c:pt>
                <c:pt idx="2992">
                  <c:v>60394</c:v>
                </c:pt>
                <c:pt idx="2993">
                  <c:v>60401</c:v>
                </c:pt>
                <c:pt idx="2994">
                  <c:v>60408</c:v>
                </c:pt>
                <c:pt idx="2995">
                  <c:v>60415</c:v>
                </c:pt>
                <c:pt idx="2996">
                  <c:v>60422</c:v>
                </c:pt>
                <c:pt idx="2997">
                  <c:v>60429</c:v>
                </c:pt>
                <c:pt idx="2998">
                  <c:v>60436</c:v>
                </c:pt>
                <c:pt idx="2999">
                  <c:v>60443</c:v>
                </c:pt>
                <c:pt idx="3000">
                  <c:v>60450</c:v>
                </c:pt>
                <c:pt idx="3001">
                  <c:v>60457</c:v>
                </c:pt>
                <c:pt idx="3002">
                  <c:v>60464</c:v>
                </c:pt>
                <c:pt idx="3003">
                  <c:v>60471</c:v>
                </c:pt>
                <c:pt idx="3004">
                  <c:v>60478</c:v>
                </c:pt>
                <c:pt idx="3005">
                  <c:v>60485</c:v>
                </c:pt>
                <c:pt idx="3006">
                  <c:v>60492</c:v>
                </c:pt>
                <c:pt idx="3007">
                  <c:v>60499</c:v>
                </c:pt>
                <c:pt idx="3008">
                  <c:v>60506</c:v>
                </c:pt>
                <c:pt idx="3009">
                  <c:v>60513</c:v>
                </c:pt>
                <c:pt idx="3010">
                  <c:v>60520</c:v>
                </c:pt>
                <c:pt idx="3011">
                  <c:v>60527</c:v>
                </c:pt>
                <c:pt idx="3012">
                  <c:v>60534</c:v>
                </c:pt>
                <c:pt idx="3013">
                  <c:v>60541</c:v>
                </c:pt>
                <c:pt idx="3014">
                  <c:v>60548</c:v>
                </c:pt>
                <c:pt idx="3015">
                  <c:v>60555</c:v>
                </c:pt>
                <c:pt idx="3016">
                  <c:v>60562</c:v>
                </c:pt>
                <c:pt idx="3017">
                  <c:v>60569</c:v>
                </c:pt>
                <c:pt idx="3018">
                  <c:v>60576</c:v>
                </c:pt>
                <c:pt idx="3019">
                  <c:v>60583</c:v>
                </c:pt>
                <c:pt idx="3020">
                  <c:v>60590</c:v>
                </c:pt>
                <c:pt idx="3021">
                  <c:v>60597</c:v>
                </c:pt>
                <c:pt idx="3022">
                  <c:v>60604</c:v>
                </c:pt>
                <c:pt idx="3023">
                  <c:v>60611</c:v>
                </c:pt>
                <c:pt idx="3024">
                  <c:v>60618</c:v>
                </c:pt>
                <c:pt idx="3025">
                  <c:v>60625</c:v>
                </c:pt>
                <c:pt idx="3026">
                  <c:v>60632</c:v>
                </c:pt>
                <c:pt idx="3027">
                  <c:v>60639</c:v>
                </c:pt>
                <c:pt idx="3028">
                  <c:v>60646</c:v>
                </c:pt>
                <c:pt idx="3029">
                  <c:v>60653</c:v>
                </c:pt>
                <c:pt idx="3030">
                  <c:v>60660</c:v>
                </c:pt>
                <c:pt idx="3031">
                  <c:v>60667</c:v>
                </c:pt>
                <c:pt idx="3032">
                  <c:v>60674</c:v>
                </c:pt>
                <c:pt idx="3033">
                  <c:v>60681</c:v>
                </c:pt>
                <c:pt idx="3034">
                  <c:v>60688</c:v>
                </c:pt>
                <c:pt idx="3035">
                  <c:v>60695</c:v>
                </c:pt>
                <c:pt idx="3036">
                  <c:v>60702</c:v>
                </c:pt>
                <c:pt idx="3037">
                  <c:v>60709</c:v>
                </c:pt>
                <c:pt idx="3038">
                  <c:v>60716</c:v>
                </c:pt>
                <c:pt idx="3039">
                  <c:v>60723</c:v>
                </c:pt>
                <c:pt idx="3040">
                  <c:v>60730</c:v>
                </c:pt>
                <c:pt idx="3041">
                  <c:v>60737</c:v>
                </c:pt>
                <c:pt idx="3042">
                  <c:v>60744</c:v>
                </c:pt>
                <c:pt idx="3043">
                  <c:v>60751</c:v>
                </c:pt>
                <c:pt idx="3044">
                  <c:v>60758</c:v>
                </c:pt>
                <c:pt idx="3045">
                  <c:v>60765</c:v>
                </c:pt>
                <c:pt idx="3046">
                  <c:v>60772</c:v>
                </c:pt>
                <c:pt idx="3047">
                  <c:v>60779</c:v>
                </c:pt>
                <c:pt idx="3048">
                  <c:v>60786</c:v>
                </c:pt>
                <c:pt idx="3049">
                  <c:v>60793</c:v>
                </c:pt>
                <c:pt idx="3050">
                  <c:v>60800</c:v>
                </c:pt>
                <c:pt idx="3051">
                  <c:v>60807</c:v>
                </c:pt>
                <c:pt idx="3052">
                  <c:v>60814</c:v>
                </c:pt>
                <c:pt idx="3053">
                  <c:v>60821</c:v>
                </c:pt>
                <c:pt idx="3054">
                  <c:v>60828</c:v>
                </c:pt>
                <c:pt idx="3055">
                  <c:v>60835</c:v>
                </c:pt>
                <c:pt idx="3056">
                  <c:v>60842</c:v>
                </c:pt>
                <c:pt idx="3057">
                  <c:v>60849</c:v>
                </c:pt>
                <c:pt idx="3058">
                  <c:v>60856</c:v>
                </c:pt>
                <c:pt idx="3059">
                  <c:v>60863</c:v>
                </c:pt>
                <c:pt idx="3060">
                  <c:v>60870</c:v>
                </c:pt>
                <c:pt idx="3061">
                  <c:v>60877</c:v>
                </c:pt>
                <c:pt idx="3062">
                  <c:v>60884</c:v>
                </c:pt>
                <c:pt idx="3063">
                  <c:v>60891</c:v>
                </c:pt>
                <c:pt idx="3064">
                  <c:v>60898</c:v>
                </c:pt>
                <c:pt idx="3065">
                  <c:v>60905</c:v>
                </c:pt>
                <c:pt idx="3066">
                  <c:v>60912</c:v>
                </c:pt>
                <c:pt idx="3067">
                  <c:v>60919</c:v>
                </c:pt>
                <c:pt idx="3068">
                  <c:v>60926</c:v>
                </c:pt>
                <c:pt idx="3069">
                  <c:v>60933</c:v>
                </c:pt>
                <c:pt idx="3070">
                  <c:v>60940</c:v>
                </c:pt>
                <c:pt idx="3071">
                  <c:v>60947</c:v>
                </c:pt>
                <c:pt idx="3072">
                  <c:v>60954</c:v>
                </c:pt>
                <c:pt idx="3073">
                  <c:v>60961</c:v>
                </c:pt>
                <c:pt idx="3074">
                  <c:v>60968</c:v>
                </c:pt>
                <c:pt idx="3075">
                  <c:v>60975</c:v>
                </c:pt>
                <c:pt idx="3076">
                  <c:v>60982</c:v>
                </c:pt>
                <c:pt idx="3077">
                  <c:v>60989</c:v>
                </c:pt>
                <c:pt idx="3078">
                  <c:v>60996</c:v>
                </c:pt>
                <c:pt idx="3079">
                  <c:v>61003</c:v>
                </c:pt>
                <c:pt idx="3080">
                  <c:v>61010</c:v>
                </c:pt>
                <c:pt idx="3081">
                  <c:v>61017</c:v>
                </c:pt>
                <c:pt idx="3082">
                  <c:v>61024</c:v>
                </c:pt>
                <c:pt idx="3083">
                  <c:v>61031</c:v>
                </c:pt>
                <c:pt idx="3084">
                  <c:v>61038</c:v>
                </c:pt>
                <c:pt idx="3085">
                  <c:v>61045</c:v>
                </c:pt>
                <c:pt idx="3086">
                  <c:v>61052</c:v>
                </c:pt>
                <c:pt idx="3087">
                  <c:v>61059</c:v>
                </c:pt>
                <c:pt idx="3088">
                  <c:v>61066</c:v>
                </c:pt>
                <c:pt idx="3089">
                  <c:v>61073</c:v>
                </c:pt>
                <c:pt idx="3090">
                  <c:v>61080</c:v>
                </c:pt>
                <c:pt idx="3091">
                  <c:v>61087</c:v>
                </c:pt>
                <c:pt idx="3092">
                  <c:v>61094</c:v>
                </c:pt>
                <c:pt idx="3093">
                  <c:v>61101</c:v>
                </c:pt>
                <c:pt idx="3094">
                  <c:v>61108</c:v>
                </c:pt>
                <c:pt idx="3095">
                  <c:v>61115</c:v>
                </c:pt>
                <c:pt idx="3096">
                  <c:v>61122</c:v>
                </c:pt>
                <c:pt idx="3097">
                  <c:v>61129</c:v>
                </c:pt>
                <c:pt idx="3098">
                  <c:v>61136</c:v>
                </c:pt>
                <c:pt idx="3099">
                  <c:v>61143</c:v>
                </c:pt>
                <c:pt idx="3100">
                  <c:v>61150</c:v>
                </c:pt>
                <c:pt idx="3101">
                  <c:v>61157</c:v>
                </c:pt>
                <c:pt idx="3102">
                  <c:v>61164</c:v>
                </c:pt>
                <c:pt idx="3103">
                  <c:v>61171</c:v>
                </c:pt>
                <c:pt idx="3104">
                  <c:v>61178</c:v>
                </c:pt>
                <c:pt idx="3105">
                  <c:v>61185</c:v>
                </c:pt>
                <c:pt idx="3106">
                  <c:v>61192</c:v>
                </c:pt>
                <c:pt idx="3107">
                  <c:v>61199</c:v>
                </c:pt>
                <c:pt idx="3108">
                  <c:v>61206</c:v>
                </c:pt>
                <c:pt idx="3109">
                  <c:v>61213</c:v>
                </c:pt>
                <c:pt idx="3110">
                  <c:v>61220</c:v>
                </c:pt>
                <c:pt idx="3111">
                  <c:v>61227</c:v>
                </c:pt>
                <c:pt idx="3112">
                  <c:v>61234</c:v>
                </c:pt>
                <c:pt idx="3113">
                  <c:v>61241</c:v>
                </c:pt>
                <c:pt idx="3114">
                  <c:v>61248</c:v>
                </c:pt>
                <c:pt idx="3115">
                  <c:v>61255</c:v>
                </c:pt>
                <c:pt idx="3116">
                  <c:v>61262</c:v>
                </c:pt>
                <c:pt idx="3117">
                  <c:v>61269</c:v>
                </c:pt>
                <c:pt idx="3118">
                  <c:v>61276</c:v>
                </c:pt>
                <c:pt idx="3119">
                  <c:v>61283</c:v>
                </c:pt>
                <c:pt idx="3120">
                  <c:v>61290</c:v>
                </c:pt>
                <c:pt idx="3121">
                  <c:v>61297</c:v>
                </c:pt>
                <c:pt idx="3122">
                  <c:v>61304</c:v>
                </c:pt>
                <c:pt idx="3123">
                  <c:v>61311</c:v>
                </c:pt>
                <c:pt idx="3124">
                  <c:v>61318</c:v>
                </c:pt>
                <c:pt idx="3125">
                  <c:v>61325</c:v>
                </c:pt>
                <c:pt idx="3126">
                  <c:v>61332</c:v>
                </c:pt>
                <c:pt idx="3127">
                  <c:v>61339</c:v>
                </c:pt>
                <c:pt idx="3128">
                  <c:v>61346</c:v>
                </c:pt>
                <c:pt idx="3129">
                  <c:v>61353</c:v>
                </c:pt>
                <c:pt idx="3130">
                  <c:v>61360</c:v>
                </c:pt>
                <c:pt idx="3131">
                  <c:v>61367</c:v>
                </c:pt>
                <c:pt idx="3132">
                  <c:v>61374</c:v>
                </c:pt>
                <c:pt idx="3133">
                  <c:v>61381</c:v>
                </c:pt>
                <c:pt idx="3134">
                  <c:v>61388</c:v>
                </c:pt>
                <c:pt idx="3135">
                  <c:v>61395</c:v>
                </c:pt>
                <c:pt idx="3136">
                  <c:v>61402</c:v>
                </c:pt>
                <c:pt idx="3137">
                  <c:v>61409</c:v>
                </c:pt>
                <c:pt idx="3138">
                  <c:v>61416</c:v>
                </c:pt>
                <c:pt idx="3139">
                  <c:v>61423</c:v>
                </c:pt>
                <c:pt idx="3140">
                  <c:v>61430</c:v>
                </c:pt>
                <c:pt idx="3141">
                  <c:v>61437</c:v>
                </c:pt>
                <c:pt idx="3142">
                  <c:v>61444</c:v>
                </c:pt>
                <c:pt idx="3143">
                  <c:v>61451</c:v>
                </c:pt>
                <c:pt idx="3144">
                  <c:v>61458</c:v>
                </c:pt>
                <c:pt idx="3145">
                  <c:v>61465</c:v>
                </c:pt>
                <c:pt idx="3146">
                  <c:v>61472</c:v>
                </c:pt>
                <c:pt idx="3147">
                  <c:v>61479</c:v>
                </c:pt>
                <c:pt idx="3148">
                  <c:v>61487</c:v>
                </c:pt>
                <c:pt idx="3149">
                  <c:v>61494</c:v>
                </c:pt>
                <c:pt idx="3150">
                  <c:v>61501</c:v>
                </c:pt>
                <c:pt idx="3151">
                  <c:v>61508</c:v>
                </c:pt>
                <c:pt idx="3152">
                  <c:v>61515</c:v>
                </c:pt>
                <c:pt idx="3153">
                  <c:v>61522</c:v>
                </c:pt>
                <c:pt idx="3154">
                  <c:v>61529</c:v>
                </c:pt>
                <c:pt idx="3155">
                  <c:v>61536</c:v>
                </c:pt>
                <c:pt idx="3156">
                  <c:v>61543</c:v>
                </c:pt>
                <c:pt idx="3157">
                  <c:v>61550</c:v>
                </c:pt>
                <c:pt idx="3158">
                  <c:v>61557</c:v>
                </c:pt>
                <c:pt idx="3159">
                  <c:v>61564</c:v>
                </c:pt>
                <c:pt idx="3160">
                  <c:v>61571</c:v>
                </c:pt>
                <c:pt idx="3161">
                  <c:v>61578</c:v>
                </c:pt>
                <c:pt idx="3162">
                  <c:v>61585</c:v>
                </c:pt>
                <c:pt idx="3163">
                  <c:v>61592</c:v>
                </c:pt>
                <c:pt idx="3164">
                  <c:v>61599</c:v>
                </c:pt>
                <c:pt idx="3165">
                  <c:v>61606</c:v>
                </c:pt>
                <c:pt idx="3166">
                  <c:v>61613</c:v>
                </c:pt>
                <c:pt idx="3167">
                  <c:v>61620</c:v>
                </c:pt>
                <c:pt idx="3168">
                  <c:v>61627</c:v>
                </c:pt>
                <c:pt idx="3169">
                  <c:v>61634</c:v>
                </c:pt>
                <c:pt idx="3170">
                  <c:v>61641</c:v>
                </c:pt>
                <c:pt idx="3171">
                  <c:v>61648</c:v>
                </c:pt>
                <c:pt idx="3172">
                  <c:v>61655</c:v>
                </c:pt>
                <c:pt idx="3173">
                  <c:v>61662</c:v>
                </c:pt>
                <c:pt idx="3174">
                  <c:v>61669</c:v>
                </c:pt>
                <c:pt idx="3175">
                  <c:v>61676</c:v>
                </c:pt>
                <c:pt idx="3176">
                  <c:v>61683</c:v>
                </c:pt>
                <c:pt idx="3177">
                  <c:v>61690</c:v>
                </c:pt>
                <c:pt idx="3178">
                  <c:v>61697</c:v>
                </c:pt>
                <c:pt idx="3179">
                  <c:v>61704</c:v>
                </c:pt>
                <c:pt idx="3180">
                  <c:v>61711</c:v>
                </c:pt>
                <c:pt idx="3181">
                  <c:v>61718</c:v>
                </c:pt>
                <c:pt idx="3182">
                  <c:v>61728</c:v>
                </c:pt>
                <c:pt idx="3183">
                  <c:v>61735</c:v>
                </c:pt>
                <c:pt idx="3184">
                  <c:v>61742</c:v>
                </c:pt>
                <c:pt idx="3185">
                  <c:v>61749</c:v>
                </c:pt>
                <c:pt idx="3186">
                  <c:v>61756</c:v>
                </c:pt>
                <c:pt idx="3187">
                  <c:v>61763</c:v>
                </c:pt>
                <c:pt idx="3188">
                  <c:v>61770</c:v>
                </c:pt>
                <c:pt idx="3189">
                  <c:v>61777</c:v>
                </c:pt>
                <c:pt idx="3190">
                  <c:v>61784</c:v>
                </c:pt>
                <c:pt idx="3191">
                  <c:v>61791</c:v>
                </c:pt>
                <c:pt idx="3192">
                  <c:v>61798</c:v>
                </c:pt>
                <c:pt idx="3193">
                  <c:v>61805</c:v>
                </c:pt>
                <c:pt idx="3194">
                  <c:v>61812</c:v>
                </c:pt>
                <c:pt idx="3195">
                  <c:v>61819</c:v>
                </c:pt>
                <c:pt idx="3196">
                  <c:v>61826</c:v>
                </c:pt>
                <c:pt idx="3197">
                  <c:v>61835</c:v>
                </c:pt>
                <c:pt idx="3198">
                  <c:v>61840</c:v>
                </c:pt>
                <c:pt idx="3199">
                  <c:v>61847</c:v>
                </c:pt>
                <c:pt idx="3200">
                  <c:v>61854</c:v>
                </c:pt>
                <c:pt idx="3201">
                  <c:v>61861</c:v>
                </c:pt>
                <c:pt idx="3202">
                  <c:v>61868</c:v>
                </c:pt>
                <c:pt idx="3203">
                  <c:v>61875</c:v>
                </c:pt>
                <c:pt idx="3204">
                  <c:v>61882</c:v>
                </c:pt>
                <c:pt idx="3205">
                  <c:v>61889</c:v>
                </c:pt>
                <c:pt idx="3206">
                  <c:v>61896</c:v>
                </c:pt>
                <c:pt idx="3207">
                  <c:v>61903</c:v>
                </c:pt>
                <c:pt idx="3208">
                  <c:v>61910</c:v>
                </c:pt>
                <c:pt idx="3209">
                  <c:v>61917</c:v>
                </c:pt>
                <c:pt idx="3210">
                  <c:v>61924</c:v>
                </c:pt>
                <c:pt idx="3211">
                  <c:v>61931</c:v>
                </c:pt>
                <c:pt idx="3212">
                  <c:v>61938</c:v>
                </c:pt>
                <c:pt idx="3213">
                  <c:v>61945</c:v>
                </c:pt>
                <c:pt idx="3214">
                  <c:v>61952</c:v>
                </c:pt>
                <c:pt idx="3215">
                  <c:v>61959</c:v>
                </c:pt>
                <c:pt idx="3216">
                  <c:v>61966</c:v>
                </c:pt>
                <c:pt idx="3217">
                  <c:v>61973</c:v>
                </c:pt>
                <c:pt idx="3218">
                  <c:v>61980</c:v>
                </c:pt>
                <c:pt idx="3219">
                  <c:v>61987</c:v>
                </c:pt>
                <c:pt idx="3220">
                  <c:v>61994</c:v>
                </c:pt>
                <c:pt idx="3221">
                  <c:v>62001</c:v>
                </c:pt>
                <c:pt idx="3222">
                  <c:v>62008</c:v>
                </c:pt>
                <c:pt idx="3223">
                  <c:v>62015</c:v>
                </c:pt>
                <c:pt idx="3224">
                  <c:v>62022</c:v>
                </c:pt>
                <c:pt idx="3225">
                  <c:v>62029</c:v>
                </c:pt>
                <c:pt idx="3226">
                  <c:v>62036</c:v>
                </c:pt>
                <c:pt idx="3227">
                  <c:v>62043</c:v>
                </c:pt>
                <c:pt idx="3228">
                  <c:v>62050</c:v>
                </c:pt>
                <c:pt idx="3229">
                  <c:v>62057</c:v>
                </c:pt>
                <c:pt idx="3230">
                  <c:v>62064</c:v>
                </c:pt>
                <c:pt idx="3231">
                  <c:v>62071</c:v>
                </c:pt>
                <c:pt idx="3232">
                  <c:v>62078</c:v>
                </c:pt>
                <c:pt idx="3233">
                  <c:v>62085</c:v>
                </c:pt>
                <c:pt idx="3234">
                  <c:v>62093</c:v>
                </c:pt>
                <c:pt idx="3235">
                  <c:v>62100</c:v>
                </c:pt>
                <c:pt idx="3236">
                  <c:v>62107</c:v>
                </c:pt>
                <c:pt idx="3237">
                  <c:v>62114</c:v>
                </c:pt>
                <c:pt idx="3238">
                  <c:v>62121</c:v>
                </c:pt>
                <c:pt idx="3239">
                  <c:v>62128</c:v>
                </c:pt>
                <c:pt idx="3240">
                  <c:v>62135</c:v>
                </c:pt>
                <c:pt idx="3241">
                  <c:v>62142</c:v>
                </c:pt>
                <c:pt idx="3242">
                  <c:v>62149</c:v>
                </c:pt>
                <c:pt idx="3243">
                  <c:v>62156</c:v>
                </c:pt>
                <c:pt idx="3244">
                  <c:v>62163</c:v>
                </c:pt>
                <c:pt idx="3245">
                  <c:v>62170</c:v>
                </c:pt>
                <c:pt idx="3246">
                  <c:v>62177</c:v>
                </c:pt>
                <c:pt idx="3247">
                  <c:v>62186</c:v>
                </c:pt>
                <c:pt idx="3248">
                  <c:v>62193</c:v>
                </c:pt>
                <c:pt idx="3249">
                  <c:v>62200</c:v>
                </c:pt>
                <c:pt idx="3250">
                  <c:v>62207</c:v>
                </c:pt>
                <c:pt idx="3251">
                  <c:v>62215</c:v>
                </c:pt>
                <c:pt idx="3252">
                  <c:v>62221</c:v>
                </c:pt>
                <c:pt idx="3253">
                  <c:v>62228</c:v>
                </c:pt>
                <c:pt idx="3254">
                  <c:v>62235</c:v>
                </c:pt>
                <c:pt idx="3255">
                  <c:v>62242</c:v>
                </c:pt>
                <c:pt idx="3256">
                  <c:v>62249</c:v>
                </c:pt>
                <c:pt idx="3257">
                  <c:v>62256</c:v>
                </c:pt>
                <c:pt idx="3258">
                  <c:v>62263</c:v>
                </c:pt>
                <c:pt idx="3259">
                  <c:v>62270</c:v>
                </c:pt>
                <c:pt idx="3260">
                  <c:v>62277</c:v>
                </c:pt>
                <c:pt idx="3261">
                  <c:v>62284</c:v>
                </c:pt>
                <c:pt idx="3262">
                  <c:v>62291</c:v>
                </c:pt>
                <c:pt idx="3263">
                  <c:v>62298</c:v>
                </c:pt>
                <c:pt idx="3264">
                  <c:v>62305</c:v>
                </c:pt>
                <c:pt idx="3265">
                  <c:v>62312</c:v>
                </c:pt>
                <c:pt idx="3266">
                  <c:v>62319</c:v>
                </c:pt>
                <c:pt idx="3267">
                  <c:v>62326</c:v>
                </c:pt>
                <c:pt idx="3268">
                  <c:v>62333</c:v>
                </c:pt>
                <c:pt idx="3269">
                  <c:v>62340</c:v>
                </c:pt>
                <c:pt idx="3270">
                  <c:v>62347</c:v>
                </c:pt>
                <c:pt idx="3271">
                  <c:v>62354</c:v>
                </c:pt>
                <c:pt idx="3272">
                  <c:v>62361</c:v>
                </c:pt>
                <c:pt idx="3273">
                  <c:v>62368</c:v>
                </c:pt>
                <c:pt idx="3274">
                  <c:v>62375</c:v>
                </c:pt>
                <c:pt idx="3275">
                  <c:v>62382</c:v>
                </c:pt>
                <c:pt idx="3276">
                  <c:v>62389</c:v>
                </c:pt>
                <c:pt idx="3277">
                  <c:v>62396</c:v>
                </c:pt>
                <c:pt idx="3278">
                  <c:v>62403</c:v>
                </c:pt>
                <c:pt idx="3279">
                  <c:v>62410</c:v>
                </c:pt>
                <c:pt idx="3280">
                  <c:v>62417</c:v>
                </c:pt>
                <c:pt idx="3281">
                  <c:v>62424</c:v>
                </c:pt>
                <c:pt idx="3282">
                  <c:v>62431</c:v>
                </c:pt>
                <c:pt idx="3283">
                  <c:v>62438</c:v>
                </c:pt>
                <c:pt idx="3284">
                  <c:v>62445</c:v>
                </c:pt>
                <c:pt idx="3285">
                  <c:v>62456</c:v>
                </c:pt>
                <c:pt idx="3286">
                  <c:v>62460</c:v>
                </c:pt>
                <c:pt idx="3287">
                  <c:v>62466</c:v>
                </c:pt>
                <c:pt idx="3288">
                  <c:v>62473</c:v>
                </c:pt>
                <c:pt idx="3289">
                  <c:v>62480</c:v>
                </c:pt>
                <c:pt idx="3290">
                  <c:v>62487</c:v>
                </c:pt>
                <c:pt idx="3291">
                  <c:v>62494</c:v>
                </c:pt>
                <c:pt idx="3292">
                  <c:v>62501</c:v>
                </c:pt>
                <c:pt idx="3293">
                  <c:v>62508</c:v>
                </c:pt>
                <c:pt idx="3294">
                  <c:v>62515</c:v>
                </c:pt>
                <c:pt idx="3295">
                  <c:v>62522</c:v>
                </c:pt>
                <c:pt idx="3296">
                  <c:v>62529</c:v>
                </c:pt>
                <c:pt idx="3297">
                  <c:v>62536</c:v>
                </c:pt>
                <c:pt idx="3298">
                  <c:v>62543</c:v>
                </c:pt>
                <c:pt idx="3299">
                  <c:v>62550</c:v>
                </c:pt>
                <c:pt idx="3300">
                  <c:v>62557</c:v>
                </c:pt>
                <c:pt idx="3301">
                  <c:v>62564</c:v>
                </c:pt>
                <c:pt idx="3302">
                  <c:v>62571</c:v>
                </c:pt>
                <c:pt idx="3303">
                  <c:v>62578</c:v>
                </c:pt>
                <c:pt idx="3304">
                  <c:v>62585</c:v>
                </c:pt>
                <c:pt idx="3305">
                  <c:v>62592</c:v>
                </c:pt>
                <c:pt idx="3306">
                  <c:v>62599</c:v>
                </c:pt>
                <c:pt idx="3307">
                  <c:v>62606</c:v>
                </c:pt>
                <c:pt idx="3308">
                  <c:v>62613</c:v>
                </c:pt>
                <c:pt idx="3309">
                  <c:v>62620</c:v>
                </c:pt>
                <c:pt idx="3310">
                  <c:v>62627</c:v>
                </c:pt>
                <c:pt idx="3311">
                  <c:v>62634</c:v>
                </c:pt>
                <c:pt idx="3312">
                  <c:v>62641</c:v>
                </c:pt>
                <c:pt idx="3313">
                  <c:v>62648</c:v>
                </c:pt>
                <c:pt idx="3314">
                  <c:v>62655</c:v>
                </c:pt>
                <c:pt idx="3315">
                  <c:v>62662</c:v>
                </c:pt>
                <c:pt idx="3316">
                  <c:v>62669</c:v>
                </c:pt>
                <c:pt idx="3317">
                  <c:v>62676</c:v>
                </c:pt>
                <c:pt idx="3318">
                  <c:v>62683</c:v>
                </c:pt>
                <c:pt idx="3319">
                  <c:v>62690</c:v>
                </c:pt>
                <c:pt idx="3320">
                  <c:v>62697</c:v>
                </c:pt>
                <c:pt idx="3321">
                  <c:v>62704</c:v>
                </c:pt>
                <c:pt idx="3322">
                  <c:v>62711</c:v>
                </c:pt>
                <c:pt idx="3323">
                  <c:v>62718</c:v>
                </c:pt>
                <c:pt idx="3324">
                  <c:v>62725</c:v>
                </c:pt>
                <c:pt idx="3325">
                  <c:v>62732</c:v>
                </c:pt>
                <c:pt idx="3326">
                  <c:v>62739</c:v>
                </c:pt>
                <c:pt idx="3327">
                  <c:v>62746</c:v>
                </c:pt>
                <c:pt idx="3328">
                  <c:v>62753</c:v>
                </c:pt>
                <c:pt idx="3329">
                  <c:v>62760</c:v>
                </c:pt>
                <c:pt idx="3330">
                  <c:v>62767</c:v>
                </c:pt>
                <c:pt idx="3331">
                  <c:v>62774</c:v>
                </c:pt>
                <c:pt idx="3332">
                  <c:v>62781</c:v>
                </c:pt>
                <c:pt idx="3333">
                  <c:v>62788</c:v>
                </c:pt>
                <c:pt idx="3334">
                  <c:v>62795</c:v>
                </c:pt>
                <c:pt idx="3335">
                  <c:v>62802</c:v>
                </c:pt>
                <c:pt idx="3336">
                  <c:v>62809</c:v>
                </c:pt>
                <c:pt idx="3337">
                  <c:v>62816</c:v>
                </c:pt>
                <c:pt idx="3338">
                  <c:v>62823</c:v>
                </c:pt>
                <c:pt idx="3339">
                  <c:v>62830</c:v>
                </c:pt>
                <c:pt idx="3340">
                  <c:v>62837</c:v>
                </c:pt>
                <c:pt idx="3341">
                  <c:v>62844</c:v>
                </c:pt>
                <c:pt idx="3342">
                  <c:v>62851</c:v>
                </c:pt>
                <c:pt idx="3343">
                  <c:v>62858</c:v>
                </c:pt>
                <c:pt idx="3344">
                  <c:v>62865</c:v>
                </c:pt>
                <c:pt idx="3345">
                  <c:v>62872</c:v>
                </c:pt>
                <c:pt idx="3346">
                  <c:v>62879</c:v>
                </c:pt>
                <c:pt idx="3347">
                  <c:v>62886</c:v>
                </c:pt>
                <c:pt idx="3348">
                  <c:v>62893</c:v>
                </c:pt>
                <c:pt idx="3349">
                  <c:v>62900</c:v>
                </c:pt>
                <c:pt idx="3350">
                  <c:v>62907</c:v>
                </c:pt>
                <c:pt idx="3351">
                  <c:v>62914</c:v>
                </c:pt>
                <c:pt idx="3352">
                  <c:v>62921</c:v>
                </c:pt>
                <c:pt idx="3353">
                  <c:v>62928</c:v>
                </c:pt>
                <c:pt idx="3354">
                  <c:v>62935</c:v>
                </c:pt>
                <c:pt idx="3355">
                  <c:v>62942</c:v>
                </c:pt>
                <c:pt idx="3356">
                  <c:v>62949</c:v>
                </c:pt>
                <c:pt idx="3357">
                  <c:v>62956</c:v>
                </c:pt>
                <c:pt idx="3358">
                  <c:v>62963</c:v>
                </c:pt>
                <c:pt idx="3359">
                  <c:v>62970</c:v>
                </c:pt>
                <c:pt idx="3360">
                  <c:v>62977</c:v>
                </c:pt>
                <c:pt idx="3361">
                  <c:v>62984</c:v>
                </c:pt>
                <c:pt idx="3362">
                  <c:v>62991</c:v>
                </c:pt>
                <c:pt idx="3363">
                  <c:v>62998</c:v>
                </c:pt>
                <c:pt idx="3364">
                  <c:v>63005</c:v>
                </c:pt>
                <c:pt idx="3365">
                  <c:v>63012</c:v>
                </c:pt>
                <c:pt idx="3366">
                  <c:v>63019</c:v>
                </c:pt>
                <c:pt idx="3367">
                  <c:v>63026</c:v>
                </c:pt>
                <c:pt idx="3368">
                  <c:v>63033</c:v>
                </c:pt>
                <c:pt idx="3369">
                  <c:v>63040</c:v>
                </c:pt>
                <c:pt idx="3370">
                  <c:v>63047</c:v>
                </c:pt>
                <c:pt idx="3371">
                  <c:v>63054</c:v>
                </c:pt>
                <c:pt idx="3372">
                  <c:v>63061</c:v>
                </c:pt>
                <c:pt idx="3373">
                  <c:v>63068</c:v>
                </c:pt>
                <c:pt idx="3374">
                  <c:v>63075</c:v>
                </c:pt>
                <c:pt idx="3375">
                  <c:v>63082</c:v>
                </c:pt>
                <c:pt idx="3376">
                  <c:v>63089</c:v>
                </c:pt>
                <c:pt idx="3377">
                  <c:v>63096</c:v>
                </c:pt>
                <c:pt idx="3378">
                  <c:v>63103</c:v>
                </c:pt>
                <c:pt idx="3379">
                  <c:v>63110</c:v>
                </c:pt>
                <c:pt idx="3380">
                  <c:v>63117</c:v>
                </c:pt>
                <c:pt idx="3381">
                  <c:v>63124</c:v>
                </c:pt>
                <c:pt idx="3382">
                  <c:v>63131</c:v>
                </c:pt>
                <c:pt idx="3383">
                  <c:v>63138</c:v>
                </c:pt>
                <c:pt idx="3384">
                  <c:v>63145</c:v>
                </c:pt>
                <c:pt idx="3385">
                  <c:v>63152</c:v>
                </c:pt>
                <c:pt idx="3386">
                  <c:v>63159</c:v>
                </c:pt>
                <c:pt idx="3387">
                  <c:v>63166</c:v>
                </c:pt>
                <c:pt idx="3388">
                  <c:v>63173</c:v>
                </c:pt>
                <c:pt idx="3389">
                  <c:v>63180</c:v>
                </c:pt>
                <c:pt idx="3390">
                  <c:v>63187</c:v>
                </c:pt>
                <c:pt idx="3391">
                  <c:v>63194</c:v>
                </c:pt>
                <c:pt idx="3392">
                  <c:v>63201</c:v>
                </c:pt>
                <c:pt idx="3393">
                  <c:v>63208</c:v>
                </c:pt>
                <c:pt idx="3394">
                  <c:v>63215</c:v>
                </c:pt>
                <c:pt idx="3395">
                  <c:v>63222</c:v>
                </c:pt>
                <c:pt idx="3396">
                  <c:v>63229</c:v>
                </c:pt>
                <c:pt idx="3397">
                  <c:v>63236</c:v>
                </c:pt>
                <c:pt idx="3398">
                  <c:v>63243</c:v>
                </c:pt>
                <c:pt idx="3399">
                  <c:v>63250</c:v>
                </c:pt>
                <c:pt idx="3400">
                  <c:v>63257</c:v>
                </c:pt>
                <c:pt idx="3401">
                  <c:v>63264</c:v>
                </c:pt>
                <c:pt idx="3402">
                  <c:v>63271</c:v>
                </c:pt>
                <c:pt idx="3403">
                  <c:v>63278</c:v>
                </c:pt>
                <c:pt idx="3404">
                  <c:v>63285</c:v>
                </c:pt>
                <c:pt idx="3405">
                  <c:v>63292</c:v>
                </c:pt>
                <c:pt idx="3406">
                  <c:v>63299</c:v>
                </c:pt>
                <c:pt idx="3407">
                  <c:v>63306</c:v>
                </c:pt>
                <c:pt idx="3408">
                  <c:v>63313</c:v>
                </c:pt>
                <c:pt idx="3409">
                  <c:v>63320</c:v>
                </c:pt>
                <c:pt idx="3410">
                  <c:v>63327</c:v>
                </c:pt>
                <c:pt idx="3411">
                  <c:v>63334</c:v>
                </c:pt>
                <c:pt idx="3412">
                  <c:v>63341</c:v>
                </c:pt>
                <c:pt idx="3413">
                  <c:v>63348</c:v>
                </c:pt>
                <c:pt idx="3414">
                  <c:v>63355</c:v>
                </c:pt>
                <c:pt idx="3415">
                  <c:v>63362</c:v>
                </c:pt>
                <c:pt idx="3416">
                  <c:v>63369</c:v>
                </c:pt>
                <c:pt idx="3417">
                  <c:v>63376</c:v>
                </c:pt>
                <c:pt idx="3418">
                  <c:v>63383</c:v>
                </c:pt>
                <c:pt idx="3419">
                  <c:v>63390</c:v>
                </c:pt>
                <c:pt idx="3420">
                  <c:v>63397</c:v>
                </c:pt>
                <c:pt idx="3421">
                  <c:v>63404</c:v>
                </c:pt>
                <c:pt idx="3422">
                  <c:v>63411</c:v>
                </c:pt>
                <c:pt idx="3423">
                  <c:v>63418</c:v>
                </c:pt>
                <c:pt idx="3424">
                  <c:v>63425</c:v>
                </c:pt>
                <c:pt idx="3425">
                  <c:v>63432</c:v>
                </c:pt>
                <c:pt idx="3426">
                  <c:v>63439</c:v>
                </c:pt>
                <c:pt idx="3427">
                  <c:v>63446</c:v>
                </c:pt>
                <c:pt idx="3428">
                  <c:v>63453</c:v>
                </c:pt>
                <c:pt idx="3429">
                  <c:v>63460</c:v>
                </c:pt>
                <c:pt idx="3430">
                  <c:v>63467</c:v>
                </c:pt>
                <c:pt idx="3431">
                  <c:v>63474</c:v>
                </c:pt>
                <c:pt idx="3432">
                  <c:v>63481</c:v>
                </c:pt>
                <c:pt idx="3433">
                  <c:v>63488</c:v>
                </c:pt>
                <c:pt idx="3434">
                  <c:v>63495</c:v>
                </c:pt>
                <c:pt idx="3435">
                  <c:v>63502</c:v>
                </c:pt>
                <c:pt idx="3436">
                  <c:v>63509</c:v>
                </c:pt>
                <c:pt idx="3437">
                  <c:v>63516</c:v>
                </c:pt>
                <c:pt idx="3438">
                  <c:v>63523</c:v>
                </c:pt>
                <c:pt idx="3439">
                  <c:v>63530</c:v>
                </c:pt>
                <c:pt idx="3440">
                  <c:v>63537</c:v>
                </c:pt>
                <c:pt idx="3441">
                  <c:v>63544</c:v>
                </c:pt>
                <c:pt idx="3442">
                  <c:v>63552</c:v>
                </c:pt>
                <c:pt idx="3443">
                  <c:v>63559</c:v>
                </c:pt>
                <c:pt idx="3444">
                  <c:v>63566</c:v>
                </c:pt>
                <c:pt idx="3445">
                  <c:v>63573</c:v>
                </c:pt>
                <c:pt idx="3446">
                  <c:v>63580</c:v>
                </c:pt>
                <c:pt idx="3447">
                  <c:v>63587</c:v>
                </c:pt>
                <c:pt idx="3448">
                  <c:v>63594</c:v>
                </c:pt>
                <c:pt idx="3449">
                  <c:v>63601</c:v>
                </c:pt>
                <c:pt idx="3450">
                  <c:v>63608</c:v>
                </c:pt>
                <c:pt idx="3451">
                  <c:v>63615</c:v>
                </c:pt>
                <c:pt idx="3452">
                  <c:v>63622</c:v>
                </c:pt>
                <c:pt idx="3453">
                  <c:v>63629</c:v>
                </c:pt>
                <c:pt idx="3454">
                  <c:v>63636</c:v>
                </c:pt>
                <c:pt idx="3455">
                  <c:v>63643</c:v>
                </c:pt>
                <c:pt idx="3456">
                  <c:v>63650</c:v>
                </c:pt>
                <c:pt idx="3457">
                  <c:v>63661</c:v>
                </c:pt>
                <c:pt idx="3458">
                  <c:v>63664</c:v>
                </c:pt>
                <c:pt idx="3459">
                  <c:v>63671</c:v>
                </c:pt>
                <c:pt idx="3460">
                  <c:v>63678</c:v>
                </c:pt>
                <c:pt idx="3461">
                  <c:v>63685</c:v>
                </c:pt>
                <c:pt idx="3462">
                  <c:v>63692</c:v>
                </c:pt>
                <c:pt idx="3463">
                  <c:v>63699</c:v>
                </c:pt>
                <c:pt idx="3464">
                  <c:v>63706</c:v>
                </c:pt>
                <c:pt idx="3465">
                  <c:v>63713</c:v>
                </c:pt>
                <c:pt idx="3466">
                  <c:v>63720</c:v>
                </c:pt>
                <c:pt idx="3467">
                  <c:v>63727</c:v>
                </c:pt>
                <c:pt idx="3468">
                  <c:v>63734</c:v>
                </c:pt>
                <c:pt idx="3469">
                  <c:v>63741</c:v>
                </c:pt>
                <c:pt idx="3470">
                  <c:v>63748</c:v>
                </c:pt>
                <c:pt idx="3471">
                  <c:v>63755</c:v>
                </c:pt>
                <c:pt idx="3472">
                  <c:v>63762</c:v>
                </c:pt>
                <c:pt idx="3473">
                  <c:v>63769</c:v>
                </c:pt>
                <c:pt idx="3474">
                  <c:v>63776</c:v>
                </c:pt>
                <c:pt idx="3475">
                  <c:v>63783</c:v>
                </c:pt>
                <c:pt idx="3476">
                  <c:v>63790</c:v>
                </c:pt>
                <c:pt idx="3477">
                  <c:v>63797</c:v>
                </c:pt>
                <c:pt idx="3478">
                  <c:v>63804</c:v>
                </c:pt>
                <c:pt idx="3479">
                  <c:v>63811</c:v>
                </c:pt>
                <c:pt idx="3480">
                  <c:v>63818</c:v>
                </c:pt>
                <c:pt idx="3481">
                  <c:v>63825</c:v>
                </c:pt>
                <c:pt idx="3482">
                  <c:v>63832</c:v>
                </c:pt>
                <c:pt idx="3483">
                  <c:v>63839</c:v>
                </c:pt>
                <c:pt idx="3484">
                  <c:v>63846</c:v>
                </c:pt>
                <c:pt idx="3485">
                  <c:v>63853</c:v>
                </c:pt>
                <c:pt idx="3486">
                  <c:v>63860</c:v>
                </c:pt>
                <c:pt idx="3487">
                  <c:v>63867</c:v>
                </c:pt>
                <c:pt idx="3488">
                  <c:v>63874</c:v>
                </c:pt>
                <c:pt idx="3489">
                  <c:v>63881</c:v>
                </c:pt>
                <c:pt idx="3490">
                  <c:v>63888</c:v>
                </c:pt>
                <c:pt idx="3491">
                  <c:v>63895</c:v>
                </c:pt>
                <c:pt idx="3492">
                  <c:v>63902</c:v>
                </c:pt>
                <c:pt idx="3493">
                  <c:v>63909</c:v>
                </c:pt>
                <c:pt idx="3494">
                  <c:v>63919</c:v>
                </c:pt>
                <c:pt idx="3495">
                  <c:v>63926</c:v>
                </c:pt>
                <c:pt idx="3496">
                  <c:v>63933</c:v>
                </c:pt>
                <c:pt idx="3497">
                  <c:v>63940</c:v>
                </c:pt>
                <c:pt idx="3498">
                  <c:v>63947</c:v>
                </c:pt>
                <c:pt idx="3499">
                  <c:v>63954</c:v>
                </c:pt>
                <c:pt idx="3500">
                  <c:v>63961</c:v>
                </c:pt>
                <c:pt idx="3501">
                  <c:v>63968</c:v>
                </c:pt>
                <c:pt idx="3502">
                  <c:v>63975</c:v>
                </c:pt>
                <c:pt idx="3503">
                  <c:v>63982</c:v>
                </c:pt>
                <c:pt idx="3504">
                  <c:v>63989</c:v>
                </c:pt>
                <c:pt idx="3505">
                  <c:v>63996</c:v>
                </c:pt>
                <c:pt idx="3506">
                  <c:v>64003</c:v>
                </c:pt>
                <c:pt idx="3507">
                  <c:v>64010</c:v>
                </c:pt>
                <c:pt idx="3508">
                  <c:v>64019</c:v>
                </c:pt>
                <c:pt idx="3509">
                  <c:v>64024</c:v>
                </c:pt>
                <c:pt idx="3510">
                  <c:v>64031</c:v>
                </c:pt>
                <c:pt idx="3511">
                  <c:v>64038</c:v>
                </c:pt>
                <c:pt idx="3512">
                  <c:v>64045</c:v>
                </c:pt>
                <c:pt idx="3513">
                  <c:v>64052</c:v>
                </c:pt>
                <c:pt idx="3514">
                  <c:v>64059</c:v>
                </c:pt>
                <c:pt idx="3515">
                  <c:v>64066</c:v>
                </c:pt>
                <c:pt idx="3516">
                  <c:v>64073</c:v>
                </c:pt>
                <c:pt idx="3517">
                  <c:v>64080</c:v>
                </c:pt>
                <c:pt idx="3518">
                  <c:v>64087</c:v>
                </c:pt>
                <c:pt idx="3519">
                  <c:v>64094</c:v>
                </c:pt>
                <c:pt idx="3520">
                  <c:v>64101</c:v>
                </c:pt>
                <c:pt idx="3521">
                  <c:v>64108</c:v>
                </c:pt>
                <c:pt idx="3522">
                  <c:v>64115</c:v>
                </c:pt>
                <c:pt idx="3523">
                  <c:v>64122</c:v>
                </c:pt>
                <c:pt idx="3524">
                  <c:v>64129</c:v>
                </c:pt>
                <c:pt idx="3525">
                  <c:v>64136</c:v>
                </c:pt>
                <c:pt idx="3526">
                  <c:v>64143</c:v>
                </c:pt>
                <c:pt idx="3527">
                  <c:v>64150</c:v>
                </c:pt>
                <c:pt idx="3528">
                  <c:v>64157</c:v>
                </c:pt>
                <c:pt idx="3529">
                  <c:v>64164</c:v>
                </c:pt>
                <c:pt idx="3530">
                  <c:v>64171</c:v>
                </c:pt>
                <c:pt idx="3531">
                  <c:v>64178</c:v>
                </c:pt>
                <c:pt idx="3532">
                  <c:v>64185</c:v>
                </c:pt>
                <c:pt idx="3533">
                  <c:v>64192</c:v>
                </c:pt>
              </c:numCache>
            </c:numRef>
          </c:cat>
          <c:val>
            <c:numRef>
              <c:f>[0]!Fwd3M</c:f>
              <c:numCache>
                <c:formatCode>0.0000%</c:formatCode>
                <c:ptCount val="3534"/>
                <c:pt idx="0">
                  <c:v>-4.0800000000045932E-4</c:v>
                </c:pt>
                <c:pt idx="1">
                  <c:v>-4.0747148083576244E-4</c:v>
                </c:pt>
                <c:pt idx="2">
                  <c:v>-4.0700415201886953E-4</c:v>
                </c:pt>
                <c:pt idx="3">
                  <c:v>-4.0535724452095049E-4</c:v>
                </c:pt>
                <c:pt idx="4">
                  <c:v>-4.0482881926179635E-4</c:v>
                </c:pt>
                <c:pt idx="5">
                  <c:v>-4.0435050960823022E-4</c:v>
                </c:pt>
                <c:pt idx="6">
                  <c:v>-3.7595103414515753E-4</c:v>
                </c:pt>
                <c:pt idx="7">
                  <c:v>-3.7508920478197724E-4</c:v>
                </c:pt>
                <c:pt idx="8">
                  <c:v>-3.727881965125316E-4</c:v>
                </c:pt>
                <c:pt idx="9">
                  <c:v>-3.7226742955862399E-4</c:v>
                </c:pt>
                <c:pt idx="10">
                  <c:v>-3.7174705333824887E-4</c:v>
                </c:pt>
                <c:pt idx="11">
                  <c:v>-3.712271010817812E-4</c:v>
                </c:pt>
                <c:pt idx="12">
                  <c:v>-3.7152744166221659E-4</c:v>
                </c:pt>
                <c:pt idx="13">
                  <c:v>-3.6915219277660932E-4</c:v>
                </c:pt>
                <c:pt idx="14">
                  <c:v>-3.6863485528767457E-4</c:v>
                </c:pt>
                <c:pt idx="15">
                  <c:v>-3.6811813904614121E-4</c:v>
                </c:pt>
                <c:pt idx="16">
                  <c:v>-3.6760207658902567E-4</c:v>
                </c:pt>
                <c:pt idx="17">
                  <c:v>-3.679923182248308E-4</c:v>
                </c:pt>
                <c:pt idx="18">
                  <c:v>-3.655450117953048E-4</c:v>
                </c:pt>
                <c:pt idx="19">
                  <c:v>-3.6503270278921761E-4</c:v>
                </c:pt>
                <c:pt idx="20">
                  <c:v>-3.6452124068611289E-4</c:v>
                </c:pt>
                <c:pt idx="21">
                  <c:v>-3.6401065732573893E-4</c:v>
                </c:pt>
                <c:pt idx="22">
                  <c:v>-3.6449472282004149E-4</c:v>
                </c:pt>
                <c:pt idx="23">
                  <c:v>-3.6209761447812623E-4</c:v>
                </c:pt>
                <c:pt idx="24">
                  <c:v>-3.6168839242579491E-4</c:v>
                </c:pt>
                <c:pt idx="25">
                  <c:v>-3.6131025107669204E-4</c:v>
                </c:pt>
                <c:pt idx="26">
                  <c:v>-3.6096405680387792E-4</c:v>
                </c:pt>
                <c:pt idx="27">
                  <c:v>-3.6010006157202582E-4</c:v>
                </c:pt>
                <c:pt idx="28">
                  <c:v>-3.5991113895748823E-4</c:v>
                </c:pt>
                <c:pt idx="29">
                  <c:v>-3.5973273669452573E-4</c:v>
                </c:pt>
                <c:pt idx="30">
                  <c:v>-3.5958851636927832E-4</c:v>
                </c:pt>
                <c:pt idx="31">
                  <c:v>-3.5947835656278417E-4</c:v>
                </c:pt>
                <c:pt idx="32">
                  <c:v>-3.6051559116140211E-4</c:v>
                </c:pt>
                <c:pt idx="33">
                  <c:v>-3.5937095520888684E-4</c:v>
                </c:pt>
                <c:pt idx="34">
                  <c:v>-3.5942433776639169E-4</c:v>
                </c:pt>
                <c:pt idx="35">
                  <c:v>-3.5950808895715683E-4</c:v>
                </c:pt>
                <c:pt idx="36">
                  <c:v>-3.5962109957410825E-4</c:v>
                </c:pt>
                <c:pt idx="37">
                  <c:v>-3.6088873510608128E-4</c:v>
                </c:pt>
                <c:pt idx="38">
                  <c:v>-3.6033861315439795E-4</c:v>
                </c:pt>
                <c:pt idx="39">
                  <c:v>-3.6057634380999391E-4</c:v>
                </c:pt>
                <c:pt idx="40">
                  <c:v>-3.6083371526848698E-4</c:v>
                </c:pt>
                <c:pt idx="41">
                  <c:v>-3.6110863053555987E-4</c:v>
                </c:pt>
                <c:pt idx="42">
                  <c:v>-3.62514142646133E-4</c:v>
                </c:pt>
                <c:pt idx="43">
                  <c:v>-3.6233685085057776E-4</c:v>
                </c:pt>
                <c:pt idx="44">
                  <c:v>-3.6268084087877898E-4</c:v>
                </c:pt>
                <c:pt idx="45">
                  <c:v>-3.6306324687695047E-4</c:v>
                </c:pt>
                <c:pt idx="46">
                  <c:v>-3.6348234537893995E-4</c:v>
                </c:pt>
                <c:pt idx="47">
                  <c:v>-3.6502380556021404E-4</c:v>
                </c:pt>
                <c:pt idx="48">
                  <c:v>-3.6493773009845469E-4</c:v>
                </c:pt>
                <c:pt idx="49">
                  <c:v>-3.6551292596170176E-4</c:v>
                </c:pt>
                <c:pt idx="50">
                  <c:v>-3.6611128056580796E-4</c:v>
                </c:pt>
                <c:pt idx="51">
                  <c:v>-3.6672990010689531E-4</c:v>
                </c:pt>
                <c:pt idx="52">
                  <c:v>-3.6736572629376127E-4</c:v>
                </c:pt>
                <c:pt idx="53">
                  <c:v>-3.6934339425502425E-4</c:v>
                </c:pt>
                <c:pt idx="54">
                  <c:v>-3.7001417408143335E-4</c:v>
                </c:pt>
                <c:pt idx="55">
                  <c:v>-3.7068440160019231E-4</c:v>
                </c:pt>
                <c:pt idx="56">
                  <c:v>-3.713500315355384E-4</c:v>
                </c:pt>
                <c:pt idx="57">
                  <c:v>-3.72006854113843E-4</c:v>
                </c:pt>
                <c:pt idx="58">
                  <c:v>-3.738799124982809E-4</c:v>
                </c:pt>
                <c:pt idx="59">
                  <c:v>-3.7445611796843158E-4</c:v>
                </c:pt>
                <c:pt idx="60">
                  <c:v>-3.7499999976253875E-4</c:v>
                </c:pt>
                <c:pt idx="61">
                  <c:v>-3.755063869035493E-4</c:v>
                </c:pt>
                <c:pt idx="62">
                  <c:v>-3.7596991834139786E-4</c:v>
                </c:pt>
                <c:pt idx="63">
                  <c:v>-3.7704690374379586E-4</c:v>
                </c:pt>
                <c:pt idx="64">
                  <c:v>-3.7728171075191862E-4</c:v>
                </c:pt>
                <c:pt idx="65">
                  <c:v>-3.7744418432102275E-4</c:v>
                </c:pt>
                <c:pt idx="66">
                  <c:v>-3.7756964178829473E-4</c:v>
                </c:pt>
                <c:pt idx="67">
                  <c:v>-3.7856639831912458E-4</c:v>
                </c:pt>
                <c:pt idx="68">
                  <c:v>-3.7823331376896329E-4</c:v>
                </c:pt>
                <c:pt idx="69">
                  <c:v>-3.7837293211398049E-4</c:v>
                </c:pt>
                <c:pt idx="70">
                  <c:v>-3.7851470997859375E-4</c:v>
                </c:pt>
                <c:pt idx="71">
                  <c:v>-4.1430762677388089E-4</c:v>
                </c:pt>
                <c:pt idx="72">
                  <c:v>-4.1445928783780806E-4</c:v>
                </c:pt>
                <c:pt idx="73">
                  <c:v>-4.1461273697867451E-4</c:v>
                </c:pt>
                <c:pt idx="74">
                  <c:v>-4.1476790919045764E-4</c:v>
                </c:pt>
                <c:pt idx="75">
                  <c:v>-4.1492473857597967E-4</c:v>
                </c:pt>
                <c:pt idx="76">
                  <c:v>-4.1540449754303869E-4</c:v>
                </c:pt>
                <c:pt idx="77">
                  <c:v>-4.1556727895161098E-4</c:v>
                </c:pt>
                <c:pt idx="78">
                  <c:v>-4.1573137476063991E-4</c:v>
                </c:pt>
                <c:pt idx="79">
                  <c:v>-4.1589671375632132E-4</c:v>
                </c:pt>
                <c:pt idx="80">
                  <c:v>-4.1606322383457429E-4</c:v>
                </c:pt>
                <c:pt idx="81">
                  <c:v>-4.1656904624754035E-4</c:v>
                </c:pt>
                <c:pt idx="82">
                  <c:v>-4.1673950190196683E-4</c:v>
                </c:pt>
                <c:pt idx="83">
                  <c:v>-4.1691075482633565E-4</c:v>
                </c:pt>
                <c:pt idx="84">
                  <c:v>-4.1708272759730439E-4</c:v>
                </c:pt>
                <c:pt idx="85">
                  <c:v>-4.1725534190520662E-4</c:v>
                </c:pt>
                <c:pt idx="86">
                  <c:v>-4.1777623764976653E-4</c:v>
                </c:pt>
                <c:pt idx="87">
                  <c:v>-4.1795061726952152E-4</c:v>
                </c:pt>
                <c:pt idx="88">
                  <c:v>-4.1812523357423378E-4</c:v>
                </c:pt>
                <c:pt idx="89">
                  <c:v>-4.1830000293190101E-4</c:v>
                </c:pt>
                <c:pt idx="90">
                  <c:v>-4.1847484082727126E-4</c:v>
                </c:pt>
                <c:pt idx="91">
                  <c:v>-4.1899890724302931E-4</c:v>
                </c:pt>
                <c:pt idx="92">
                  <c:v>-4.1908704104010042E-4</c:v>
                </c:pt>
                <c:pt idx="93">
                  <c:v>-4.1926194549501972E-4</c:v>
                </c:pt>
                <c:pt idx="94">
                  <c:v>-4.194364472835943E-4</c:v>
                </c:pt>
                <c:pt idx="95">
                  <c:v>-4.1961045567218136E-4</c:v>
                </c:pt>
                <c:pt idx="96">
                  <c:v>-4.2020776124630132E-4</c:v>
                </c:pt>
                <c:pt idx="97">
                  <c:v>-4.2029970912205172E-4</c:v>
                </c:pt>
                <c:pt idx="98">
                  <c:v>-4.2046985808941173E-4</c:v>
                </c:pt>
                <c:pt idx="99">
                  <c:v>-4.2063895041311028E-4</c:v>
                </c:pt>
                <c:pt idx="100">
                  <c:v>-4.2080688907875086E-4</c:v>
                </c:pt>
                <c:pt idx="101">
                  <c:v>-4.2137137662178451E-4</c:v>
                </c:pt>
                <c:pt idx="102">
                  <c:v>-4.2146513554097709E-4</c:v>
                </c:pt>
                <c:pt idx="103">
                  <c:v>-4.2162581935212273E-4</c:v>
                </c:pt>
                <c:pt idx="104">
                  <c:v>-4.2178474860321558E-4</c:v>
                </c:pt>
                <c:pt idx="105">
                  <c:v>-4.2194182000487856E-4</c:v>
                </c:pt>
                <c:pt idx="106">
                  <c:v>-4.2245620106129422E-4</c:v>
                </c:pt>
                <c:pt idx="107">
                  <c:v>-4.2254942993569244E-4</c:v>
                </c:pt>
                <c:pt idx="108">
                  <c:v>-4.2269563136354549E-4</c:v>
                </c:pt>
                <c:pt idx="109">
                  <c:v>-4.2283933637676796E-4</c:v>
                </c:pt>
                <c:pt idx="110">
                  <c:v>-4.2298043540789365E-4</c:v>
                </c:pt>
                <c:pt idx="111">
                  <c:v>-4.2346422544438925E-4</c:v>
                </c:pt>
                <c:pt idx="112">
                  <c:v>-4.2358883059363144E-4</c:v>
                </c:pt>
                <c:pt idx="113">
                  <c:v>-4.2371016701367328E-4</c:v>
                </c:pt>
                <c:pt idx="114">
                  <c:v>-4.238281203060241E-4</c:v>
                </c:pt>
                <c:pt idx="115">
                  <c:v>-4.2399122339054074E-4</c:v>
                </c:pt>
                <c:pt idx="116">
                  <c:v>-4.242637834832972E-4</c:v>
                </c:pt>
                <c:pt idx="117">
                  <c:v>-4.2436307443006609E-4</c:v>
                </c:pt>
                <c:pt idx="118">
                  <c:v>-4.244582774312008E-4</c:v>
                </c:pt>
                <c:pt idx="119">
                  <c:v>-4.2454927194225732E-4</c:v>
                </c:pt>
                <c:pt idx="120">
                  <c:v>-4.2464416206685875E-4</c:v>
                </c:pt>
                <c:pt idx="121">
                  <c:v>-4.2486872359912361E-4</c:v>
                </c:pt>
                <c:pt idx="122">
                  <c:v>-4.2493683686632401E-4</c:v>
                </c:pt>
                <c:pt idx="123">
                  <c:v>-4.2499999998106254E-4</c:v>
                </c:pt>
                <c:pt idx="124">
                  <c:v>-4.2506190607348877E-4</c:v>
                </c:pt>
                <c:pt idx="125">
                  <c:v>-4.2513419997200659E-4</c:v>
                </c:pt>
                <c:pt idx="126">
                  <c:v>-4.2533309307503923E-4</c:v>
                </c:pt>
                <c:pt idx="127">
                  <c:v>-4.2540627760000112E-4</c:v>
                </c:pt>
                <c:pt idx="128">
                  <c:v>-4.2548141120716306E-4</c:v>
                </c:pt>
                <c:pt idx="129">
                  <c:v>-4.2555838844044629E-4</c:v>
                </c:pt>
                <c:pt idx="130">
                  <c:v>-4.259671406129904E-4</c:v>
                </c:pt>
                <c:pt idx="131">
                  <c:v>-4.2605288706206194E-4</c:v>
                </c:pt>
                <c:pt idx="132">
                  <c:v>-4.2609963056268967E-4</c:v>
                </c:pt>
                <c:pt idx="133">
                  <c:v>-4.2618510630214307E-4</c:v>
                </c:pt>
                <c:pt idx="134">
                  <c:v>-4.2644697885699278E-4</c:v>
                </c:pt>
                <c:pt idx="135">
                  <c:v>-4.2653568578187532E-4</c:v>
                </c:pt>
                <c:pt idx="136">
                  <c:v>-4.2662489770236363E-4</c:v>
                </c:pt>
                <c:pt idx="137">
                  <c:v>-4.2671449068330981E-4</c:v>
                </c:pt>
                <c:pt idx="138">
                  <c:v>-4.2680433937794803E-4</c:v>
                </c:pt>
                <c:pt idx="139">
                  <c:v>-4.2707414515698517E-4</c:v>
                </c:pt>
                <c:pt idx="140">
                  <c:v>-4.271637350762047E-4</c:v>
                </c:pt>
                <c:pt idx="141">
                  <c:v>-4.2725293285152441E-4</c:v>
                </c:pt>
                <c:pt idx="142">
                  <c:v>-4.2734160468579522E-4</c:v>
                </c:pt>
                <c:pt idx="143">
                  <c:v>-4.2742961537244587E-4</c:v>
                </c:pt>
                <c:pt idx="144">
                  <c:v>-4.2768830735939858E-4</c:v>
                </c:pt>
                <c:pt idx="145">
                  <c:v>-4.2777229322337628E-4</c:v>
                </c:pt>
                <c:pt idx="146">
                  <c:v>-4.27854920781798E-4</c:v>
                </c:pt>
                <c:pt idx="147">
                  <c:v>-4.2793604637551326E-4</c:v>
                </c:pt>
                <c:pt idx="148">
                  <c:v>-4.2801552493946322E-4</c:v>
                </c:pt>
                <c:pt idx="149">
                  <c:v>-4.2824260665465317E-4</c:v>
                </c:pt>
                <c:pt idx="150">
                  <c:v>-4.2831401826139105E-4</c:v>
                </c:pt>
                <c:pt idx="151">
                  <c:v>-4.2838303637700932E-4</c:v>
                </c:pt>
                <c:pt idx="152">
                  <c:v>-4.2844950748386983E-4</c:v>
                </c:pt>
                <c:pt idx="153">
                  <c:v>-4.2851327665315557E-4</c:v>
                </c:pt>
                <c:pt idx="154">
                  <c:v>-4.2871844496342307E-4</c:v>
                </c:pt>
                <c:pt idx="155">
                  <c:v>-4.2876670046258482E-4</c:v>
                </c:pt>
                <c:pt idx="156">
                  <c:v>-4.2881127636902909E-4</c:v>
                </c:pt>
                <c:pt idx="157">
                  <c:v>-4.2885200871478629E-4</c:v>
                </c:pt>
                <c:pt idx="158">
                  <c:v>-4.2891323998909246E-4</c:v>
                </c:pt>
                <c:pt idx="159">
                  <c:v>-4.2897317426629142E-4</c:v>
                </c:pt>
                <c:pt idx="160">
                  <c:v>-4.2899218045291596E-4</c:v>
                </c:pt>
                <c:pt idx="161">
                  <c:v>-4.2900632998489683E-4</c:v>
                </c:pt>
                <c:pt idx="162">
                  <c:v>-4.2901544913989318E-4</c:v>
                </c:pt>
                <c:pt idx="163">
                  <c:v>-4.289791607498574E-4</c:v>
                </c:pt>
                <c:pt idx="164">
                  <c:v>-4.2899809869229277E-4</c:v>
                </c:pt>
                <c:pt idx="165">
                  <c:v>-4.2897941130717518E-4</c:v>
                </c:pt>
                <c:pt idx="166">
                  <c:v>-4.2895462193010236E-4</c:v>
                </c:pt>
                <c:pt idx="167">
                  <c:v>-4.289235470843623E-4</c:v>
                </c:pt>
                <c:pt idx="168">
                  <c:v>-4.2876300041809565E-4</c:v>
                </c:pt>
                <c:pt idx="169">
                  <c:v>-4.2873267467648311E-4</c:v>
                </c:pt>
                <c:pt idx="170">
                  <c:v>-4.2866737154054083E-4</c:v>
                </c:pt>
                <c:pt idx="171">
                  <c:v>-4.2859465280559416E-4</c:v>
                </c:pt>
                <c:pt idx="172">
                  <c:v>-4.2851432523925644E-4</c:v>
                </c:pt>
                <c:pt idx="173">
                  <c:v>-4.2820204168458886E-4</c:v>
                </c:pt>
                <c:pt idx="174">
                  <c:v>-4.2811301323736583E-4</c:v>
                </c:pt>
                <c:pt idx="175">
                  <c:v>-4.2799169425945869E-4</c:v>
                </c:pt>
                <c:pt idx="176">
                  <c:v>-4.278615777970715E-4</c:v>
                </c:pt>
                <c:pt idx="177">
                  <c:v>-4.2772246086301199E-4</c:v>
                </c:pt>
                <c:pt idx="178">
                  <c:v>-4.2723029296905154E-4</c:v>
                </c:pt>
                <c:pt idx="179">
                  <c:v>-4.2707187993562068E-4</c:v>
                </c:pt>
                <c:pt idx="180">
                  <c:v>-4.2688466709169768E-4</c:v>
                </c:pt>
                <c:pt idx="181">
                  <c:v>-4.2668720660286814E-4</c:v>
                </c:pt>
                <c:pt idx="182">
                  <c:v>-4.2647928572713418E-4</c:v>
                </c:pt>
                <c:pt idx="183">
                  <c:v>-4.2577848835039986E-4</c:v>
                </c:pt>
                <c:pt idx="184">
                  <c:v>-4.2553869479894612E-4</c:v>
                </c:pt>
                <c:pt idx="185">
                  <c:v>-4.2527523212770147E-4</c:v>
                </c:pt>
                <c:pt idx="186">
                  <c:v>-4.2500000337009075E-4</c:v>
                </c:pt>
                <c:pt idx="187">
                  <c:v>-4.2471283188610692E-4</c:v>
                </c:pt>
                <c:pt idx="188">
                  <c:v>-4.2377322014444717E-4</c:v>
                </c:pt>
                <c:pt idx="189">
                  <c:v>-4.2338386933262465E-4</c:v>
                </c:pt>
                <c:pt idx="190">
                  <c:v>-4.2300303968567659E-4</c:v>
                </c:pt>
                <c:pt idx="191">
                  <c:v>-4.2260291621653645E-4</c:v>
                </c:pt>
                <c:pt idx="192">
                  <c:v>-4.2218357517899012E-4</c:v>
                </c:pt>
                <c:pt idx="193">
                  <c:v>-4.2096251703801747E-4</c:v>
                </c:pt>
                <c:pt idx="194">
                  <c:v>-4.2031566773548734E-4</c:v>
                </c:pt>
                <c:pt idx="195">
                  <c:v>-4.1980148996165082E-4</c:v>
                </c:pt>
                <c:pt idx="196">
                  <c:v>-4.1926861651758501E-4</c:v>
                </c:pt>
                <c:pt idx="197">
                  <c:v>-4.1871714511425962E-4</c:v>
                </c:pt>
                <c:pt idx="198">
                  <c:v>-4.1723453414541735E-4</c:v>
                </c:pt>
                <c:pt idx="199">
                  <c:v>-4.1632734138717593E-4</c:v>
                </c:pt>
                <c:pt idx="200">
                  <c:v>-4.1568445312194409E-4</c:v>
                </c:pt>
                <c:pt idx="201">
                  <c:v>-4.1502361752960947E-4</c:v>
                </c:pt>
                <c:pt idx="202">
                  <c:v>-4.1434495377615357E-4</c:v>
                </c:pt>
                <c:pt idx="203">
                  <c:v>-4.1262151102447876E-4</c:v>
                </c:pt>
                <c:pt idx="204">
                  <c:v>-4.1145450777925539E-4</c:v>
                </c:pt>
                <c:pt idx="205">
                  <c:v>-4.1068859801060445E-4</c:v>
                </c:pt>
                <c:pt idx="206">
                  <c:v>-4.0990563945392006E-4</c:v>
                </c:pt>
                <c:pt idx="207">
                  <c:v>-4.0910577273019525E-4</c:v>
                </c:pt>
                <c:pt idx="208">
                  <c:v>-4.0716289013173652E-4</c:v>
                </c:pt>
                <c:pt idx="209">
                  <c:v>-4.0574014394930644E-4</c:v>
                </c:pt>
                <c:pt idx="210">
                  <c:v>-4.0485795304159015E-4</c:v>
                </c:pt>
                <c:pt idx="211">
                  <c:v>-4.0395976208215548E-4</c:v>
                </c:pt>
                <c:pt idx="212">
                  <c:v>-4.03045733152655E-4</c:v>
                </c:pt>
                <c:pt idx="213">
                  <c:v>-4.0090531695678928E-4</c:v>
                </c:pt>
                <c:pt idx="214">
                  <c:v>-3.9923458662863412E-4</c:v>
                </c:pt>
                <c:pt idx="215">
                  <c:v>-3.9824390634387056E-4</c:v>
                </c:pt>
                <c:pt idx="216">
                  <c:v>-3.9723842494572862E-4</c:v>
                </c:pt>
                <c:pt idx="217">
                  <c:v>-3.9621832597304461E-4</c:v>
                </c:pt>
                <c:pt idx="218">
                  <c:v>-3.9390264018004522E-4</c:v>
                </c:pt>
                <c:pt idx="219">
                  <c:v>-3.9199553239562283E-4</c:v>
                </c:pt>
                <c:pt idx="220">
                  <c:v>-3.9090520591651993E-4</c:v>
                </c:pt>
                <c:pt idx="221">
                  <c:v>-3.8980142746657543E-4</c:v>
                </c:pt>
                <c:pt idx="222">
                  <c:v>-3.8868440204658833E-4</c:v>
                </c:pt>
                <c:pt idx="223">
                  <c:v>-3.8621591182706717E-4</c:v>
                </c:pt>
                <c:pt idx="224">
                  <c:v>-3.8408803785385518E-4</c:v>
                </c:pt>
                <c:pt idx="225">
                  <c:v>-3.8290795980900765E-4</c:v>
                </c:pt>
                <c:pt idx="226">
                  <c:v>-3.8171592914700318E-4</c:v>
                </c:pt>
                <c:pt idx="227">
                  <c:v>-3.8051217232408692E-4</c:v>
                </c:pt>
                <c:pt idx="228">
                  <c:v>-3.7791338745693216E-4</c:v>
                </c:pt>
                <c:pt idx="229">
                  <c:v>-3.7558451981240215E-4</c:v>
                </c:pt>
                <c:pt idx="230">
                  <c:v>-3.7432563630496429E-4</c:v>
                </c:pt>
                <c:pt idx="231">
                  <c:v>-3.7305644974433322E-4</c:v>
                </c:pt>
                <c:pt idx="232">
                  <c:v>-3.7177720804741334E-4</c:v>
                </c:pt>
                <c:pt idx="233">
                  <c:v>-3.690705263480405E-4</c:v>
                </c:pt>
                <c:pt idx="234">
                  <c:v>-3.6656475547480267E-4</c:v>
                </c:pt>
                <c:pt idx="235">
                  <c:v>-3.6523906410855452E-4</c:v>
                </c:pt>
                <c:pt idx="236">
                  <c:v>-3.6390486947204456E-4</c:v>
                </c:pt>
                <c:pt idx="237">
                  <c:v>-3.6256244093892657E-4</c:v>
                </c:pt>
                <c:pt idx="238">
                  <c:v>-3.5976999168860153E-4</c:v>
                </c:pt>
                <c:pt idx="239">
                  <c:v>-3.5711588263977255E-4</c:v>
                </c:pt>
                <c:pt idx="240">
                  <c:v>-3.557364325460548E-4</c:v>
                </c:pt>
                <c:pt idx="241">
                  <c:v>-3.5507707199741939E-4</c:v>
                </c:pt>
                <c:pt idx="242">
                  <c:v>-3.5368585488140477E-4</c:v>
                </c:pt>
                <c:pt idx="243">
                  <c:v>-3.5228859832874709E-4</c:v>
                </c:pt>
                <c:pt idx="244">
                  <c:v>-3.4806360282408472E-4</c:v>
                </c:pt>
                <c:pt idx="245">
                  <c:v>-3.4664521479244281E-4</c:v>
                </c:pt>
                <c:pt idx="246">
                  <c:v>-3.4522231595500609E-4</c:v>
                </c:pt>
                <c:pt idx="247">
                  <c:v>-3.4379522133582536E-4</c:v>
                </c:pt>
                <c:pt idx="248">
                  <c:v>-3.4236424905845008E-4</c:v>
                </c:pt>
                <c:pt idx="249">
                  <c:v>-3.380512940200651E-4</c:v>
                </c:pt>
                <c:pt idx="250">
                  <c:v>-3.3660805434679948E-4</c:v>
                </c:pt>
                <c:pt idx="251">
                  <c:v>-3.3516257413083745E-4</c:v>
                </c:pt>
                <c:pt idx="252">
                  <c:v>-3.3371519009228138E-4</c:v>
                </c:pt>
                <c:pt idx="253">
                  <c:v>-3.3226619569748128E-4</c:v>
                </c:pt>
                <c:pt idx="254">
                  <c:v>-3.279104669514436E-4</c:v>
                </c:pt>
                <c:pt idx="255">
                  <c:v>-3.2645585551267071E-4</c:v>
                </c:pt>
                <c:pt idx="256">
                  <c:v>-3.2499999981293982E-4</c:v>
                </c:pt>
                <c:pt idx="257">
                  <c:v>-3.2354291341854188E-4</c:v>
                </c:pt>
                <c:pt idx="258">
                  <c:v>-3.2208440728640999E-4</c:v>
                </c:pt>
                <c:pt idx="259">
                  <c:v>-3.1695606836830247E-4</c:v>
                </c:pt>
                <c:pt idx="260">
                  <c:v>-3.1623130741701506E-4</c:v>
                </c:pt>
                <c:pt idx="261">
                  <c:v>-3.1476202089379787E-4</c:v>
                </c:pt>
                <c:pt idx="262">
                  <c:v>-3.1328982336727412E-4</c:v>
                </c:pt>
                <c:pt idx="263">
                  <c:v>-3.118144570036895E-4</c:v>
                </c:pt>
                <c:pt idx="264">
                  <c:v>-2.8039190208183979E-4</c:v>
                </c:pt>
                <c:pt idx="265">
                  <c:v>-2.7889768752062757E-4</c:v>
                </c:pt>
                <c:pt idx="266">
                  <c:v>-2.7739871810421015E-4</c:v>
                </c:pt>
                <c:pt idx="267">
                  <c:v>-2.7589472110900459E-4</c:v>
                </c:pt>
                <c:pt idx="268">
                  <c:v>-2.7338086319228045E-4</c:v>
                </c:pt>
                <c:pt idx="269">
                  <c:v>-2.6982291104296743E-4</c:v>
                </c:pt>
                <c:pt idx="270">
                  <c:v>-2.6828959345311402E-4</c:v>
                </c:pt>
                <c:pt idx="271">
                  <c:v>-2.6674955682054713E-4</c:v>
                </c:pt>
                <c:pt idx="272">
                  <c:v>-2.6520251004551372E-4</c:v>
                </c:pt>
                <c:pt idx="273">
                  <c:v>-2.6256512542645354E-4</c:v>
                </c:pt>
                <c:pt idx="274">
                  <c:v>-2.5893830757355685E-4</c:v>
                </c:pt>
                <c:pt idx="275">
                  <c:v>-2.5735175165083083E-4</c:v>
                </c:pt>
                <c:pt idx="276">
                  <c:v>-2.5575638383037162E-4</c:v>
                </c:pt>
                <c:pt idx="277">
                  <c:v>-2.5415189462843615E-4</c:v>
                </c:pt>
                <c:pt idx="278">
                  <c:v>-2.5135292907764244E-4</c:v>
                </c:pt>
                <c:pt idx="279">
                  <c:v>-2.4763644242372122E-4</c:v>
                </c:pt>
                <c:pt idx="280">
                  <c:v>-2.4598161214830209E-4</c:v>
                </c:pt>
                <c:pt idx="281">
                  <c:v>-2.4431574844392982E-4</c:v>
                </c:pt>
                <c:pt idx="282">
                  <c:v>-2.4263852344374041E-4</c:v>
                </c:pt>
                <c:pt idx="283">
                  <c:v>-2.3963996545947784E-4</c:v>
                </c:pt>
                <c:pt idx="284">
                  <c:v>-2.3580936124234994E-4</c:v>
                </c:pt>
                <c:pt idx="285">
                  <c:v>-2.3407031985276191E-4</c:v>
                </c:pt>
                <c:pt idx="286">
                  <c:v>-2.3231789482028431E-4</c:v>
                </c:pt>
                <c:pt idx="287">
                  <c:v>-2.3055173989623522E-4</c:v>
                </c:pt>
                <c:pt idx="288">
                  <c:v>-2.2731575474794715E-4</c:v>
                </c:pt>
                <c:pt idx="289">
                  <c:v>-2.2334280436336657E-4</c:v>
                </c:pt>
                <c:pt idx="290">
                  <c:v>-2.2150271431303531E-4</c:v>
                </c:pt>
                <c:pt idx="291">
                  <c:v>-2.1964676172185797E-4</c:v>
                </c:pt>
                <c:pt idx="292">
                  <c:v>-2.1777458195455611E-4</c:v>
                </c:pt>
                <c:pt idx="293">
                  <c:v>-2.1426364572117688E-4</c:v>
                </c:pt>
                <c:pt idx="294">
                  <c:v>-2.1011620653029703E-4</c:v>
                </c:pt>
                <c:pt idx="295">
                  <c:v>-2.0815732945322909E-4</c:v>
                </c:pt>
                <c:pt idx="296">
                  <c:v>-2.0617998224334663E-4</c:v>
                </c:pt>
                <c:pt idx="297">
                  <c:v>-2.0418378188094677E-4</c:v>
                </c:pt>
                <c:pt idx="298">
                  <c:v>-2.0036081546094807E-4</c:v>
                </c:pt>
                <c:pt idx="299">
                  <c:v>-1.9600269658868959E-4</c:v>
                </c:pt>
                <c:pt idx="300">
                  <c:v>-1.9390639324560249E-4</c:v>
                </c:pt>
                <c:pt idx="301">
                  <c:v>-1.9178888347633509E-4</c:v>
                </c:pt>
                <c:pt idx="302">
                  <c:v>-1.8964976587415342E-4</c:v>
                </c:pt>
                <c:pt idx="303">
                  <c:v>-1.8547826899000772E-4</c:v>
                </c:pt>
                <c:pt idx="304">
                  <c:v>-1.8086909710337746E-4</c:v>
                </c:pt>
                <c:pt idx="305">
                  <c:v>-1.7965649776863091E-4</c:v>
                </c:pt>
                <c:pt idx="306">
                  <c:v>-1.7843348962331973E-4</c:v>
                </c:pt>
                <c:pt idx="307">
                  <c:v>-1.7616322044222699E-4</c:v>
                </c:pt>
                <c:pt idx="308">
                  <c:v>-1.7386833628219023E-4</c:v>
                </c:pt>
                <c:pt idx="309">
                  <c:v>-1.6571281291880534E-4</c:v>
                </c:pt>
                <c:pt idx="310">
                  <c:v>-1.6443399867194231E-4</c:v>
                </c:pt>
                <c:pt idx="311">
                  <c:v>-1.6200952773592903E-4</c:v>
                </c:pt>
                <c:pt idx="312">
                  <c:v>-1.5955781827248217E-4</c:v>
                </c:pt>
                <c:pt idx="313">
                  <c:v>-1.5707842362200353E-4</c:v>
                </c:pt>
                <c:pt idx="314">
                  <c:v>-1.4823274401305902E-4</c:v>
                </c:pt>
                <c:pt idx="315">
                  <c:v>-1.4687496602538985E-4</c:v>
                </c:pt>
                <c:pt idx="316">
                  <c:v>-1.4425035158982524E-4</c:v>
                </c:pt>
                <c:pt idx="317">
                  <c:v>-1.415953156276295E-4</c:v>
                </c:pt>
                <c:pt idx="318">
                  <c:v>-1.3890939267957592E-4</c:v>
                </c:pt>
                <c:pt idx="319">
                  <c:v>-1.2930094696873184E-4</c:v>
                </c:pt>
                <c:pt idx="320">
                  <c:v>-1.2784742788563008E-4</c:v>
                </c:pt>
                <c:pt idx="321">
                  <c:v>-1.2499999414661289E-4</c:v>
                </c:pt>
                <c:pt idx="322">
                  <c:v>-1.2211895515656934E-4</c:v>
                </c:pt>
                <c:pt idx="323">
                  <c:v>-1.1920448314262089E-4</c:v>
                </c:pt>
                <c:pt idx="324">
                  <c:v>-1.0721843954719645E-4</c:v>
                </c:pt>
                <c:pt idx="325">
                  <c:v>-1.041414641731464E-4</c:v>
                </c:pt>
                <c:pt idx="326">
                  <c:v>-1.0103294506258464E-4</c:v>
                </c:pt>
                <c:pt idx="327">
                  <c:v>-9.6349845416351544E-5</c:v>
                </c:pt>
                <c:pt idx="328">
                  <c:v>-1.132094465939126E-4</c:v>
                </c:pt>
                <c:pt idx="329">
                  <c:v>-1.1182819775790165E-4</c:v>
                </c:pt>
                <c:pt idx="330">
                  <c:v>-1.0853743183414366E-4</c:v>
                </c:pt>
                <c:pt idx="331">
                  <c:v>-1.0521748633385286E-4</c:v>
                </c:pt>
                <c:pt idx="332">
                  <c:v>-1.0186871301165468E-4</c:v>
                </c:pt>
                <c:pt idx="333">
                  <c:v>-8.9687261188292074E-5</c:v>
                </c:pt>
                <c:pt idx="334">
                  <c:v>-8.8192499528183532E-5</c:v>
                </c:pt>
                <c:pt idx="335">
                  <c:v>-8.4704986347272637E-5</c:v>
                </c:pt>
                <c:pt idx="336">
                  <c:v>-8.1190829632316053E-5</c:v>
                </c:pt>
                <c:pt idx="337">
                  <c:v>-7.7650405721829685E-5</c:v>
                </c:pt>
                <c:pt idx="338">
                  <c:v>-6.28024361211218E-5</c:v>
                </c:pt>
                <c:pt idx="339">
                  <c:v>-6.1190609824838103E-5</c:v>
                </c:pt>
                <c:pt idx="340">
                  <c:v>-5.9567696071294307E-5</c:v>
                </c:pt>
                <c:pt idx="341">
                  <c:v>-5.5877768859957655E-5</c:v>
                </c:pt>
                <c:pt idx="342">
                  <c:v>-5.2164307191571169E-5</c:v>
                </c:pt>
                <c:pt idx="343">
                  <c:v>-3.8799366031664917E-5</c:v>
                </c:pt>
                <c:pt idx="344">
                  <c:v>-3.7083257490522215E-5</c:v>
                </c:pt>
                <c:pt idx="345">
                  <c:v>-3.3258260427437847E-5</c:v>
                </c:pt>
                <c:pt idx="346">
                  <c:v>-2.9412208251589078E-5</c:v>
                </c:pt>
                <c:pt idx="347">
                  <c:v>-2.5545526482151359E-5</c:v>
                </c:pt>
                <c:pt idx="348">
                  <c:v>-1.8073460495931556E-5</c:v>
                </c:pt>
                <c:pt idx="349">
                  <c:v>-1.6264346998391255E-5</c:v>
                </c:pt>
                <c:pt idx="350">
                  <c:v>-5.9178128180015221E-6</c:v>
                </c:pt>
                <c:pt idx="351">
                  <c:v>-4.0731592736855692E-6</c:v>
                </c:pt>
                <c:pt idx="352">
                  <c:v>-7.7852693729931781E-8</c:v>
                </c:pt>
                <c:pt idx="353">
                  <c:v>1.6308989271162225E-5</c:v>
                </c:pt>
                <c:pt idx="354">
                  <c:v>1.8224311077119637E-5</c:v>
                </c:pt>
                <c:pt idx="355">
                  <c:v>2.0150018183445064E-5</c:v>
                </c:pt>
                <c:pt idx="356">
                  <c:v>2.4242585189630371E-5</c:v>
                </c:pt>
                <c:pt idx="357">
                  <c:v>2.8349708304942709E-5</c:v>
                </c:pt>
                <c:pt idx="358">
                  <c:v>4.5075467956860115E-5</c:v>
                </c:pt>
                <c:pt idx="359">
                  <c:v>4.7076287902569902E-5</c:v>
                </c:pt>
                <c:pt idx="360">
                  <c:v>4.9086669918875362E-5</c:v>
                </c:pt>
                <c:pt idx="361">
                  <c:v>5.327088258870289E-5</c:v>
                </c:pt>
                <c:pt idx="362">
                  <c:v>5.7466202506685352E-5</c:v>
                </c:pt>
                <c:pt idx="363">
                  <c:v>7.4435930377722659E-5</c:v>
                </c:pt>
                <c:pt idx="364">
                  <c:v>7.6509559579385211E-5</c:v>
                </c:pt>
                <c:pt idx="365">
                  <c:v>7.859154469146784E-5</c:v>
                </c:pt>
                <c:pt idx="366">
                  <c:v>8.284273868066277E-5</c:v>
                </c:pt>
                <c:pt idx="367">
                  <c:v>8.7101416947325141E-5</c:v>
                </c:pt>
                <c:pt idx="368">
                  <c:v>1.0421928434805611E-4</c:v>
                </c:pt>
                <c:pt idx="369">
                  <c:v>1.1064351409942452E-4</c:v>
                </c:pt>
                <c:pt idx="370">
                  <c:v>1.1492444452783177E-4</c:v>
                </c:pt>
                <c:pt idx="371">
                  <c:v>1.1920911525040037E-4</c:v>
                </c:pt>
                <c:pt idx="372">
                  <c:v>1.2776383412770013E-4</c:v>
                </c:pt>
                <c:pt idx="373">
                  <c:v>1.3637435782990531E-4</c:v>
                </c:pt>
                <c:pt idx="374">
                  <c:v>1.4066956750044909E-4</c:v>
                </c:pt>
                <c:pt idx="375">
                  <c:v>1.4496522839179272E-4</c:v>
                </c:pt>
                <c:pt idx="376">
                  <c:v>1.4926078029119046E-4</c:v>
                </c:pt>
                <c:pt idx="377">
                  <c:v>1.5777434341214801E-4</c:v>
                </c:pt>
                <c:pt idx="378">
                  <c:v>1.6643057341932896E-4</c:v>
                </c:pt>
                <c:pt idx="379">
                  <c:v>1.7071705685796178E-4</c:v>
                </c:pt>
                <c:pt idx="380">
                  <c:v>1.74999997838963E-4</c:v>
                </c:pt>
                <c:pt idx="381">
                  <c:v>1.7927884377566056E-4</c:v>
                </c:pt>
                <c:pt idx="382">
                  <c:v>1.8771350731507834E-4</c:v>
                </c:pt>
                <c:pt idx="383">
                  <c:v>1.9634498260561088E-4</c:v>
                </c:pt>
                <c:pt idx="384">
                  <c:v>2.0059719189985154E-4</c:v>
                </c:pt>
                <c:pt idx="385">
                  <c:v>2.0484293569638973E-4</c:v>
                </c:pt>
                <c:pt idx="386">
                  <c:v>2.0908219528149925E-4</c:v>
                </c:pt>
                <c:pt idx="387">
                  <c:v>2.1742335458084012E-4</c:v>
                </c:pt>
                <c:pt idx="388">
                  <c:v>2.2597561677101979E-4</c:v>
                </c:pt>
                <c:pt idx="389">
                  <c:v>2.3018338478677708E-4</c:v>
                </c:pt>
                <c:pt idx="390">
                  <c:v>2.3438504881217776E-4</c:v>
                </c:pt>
                <c:pt idx="391">
                  <c:v>2.3858067643576521E-4</c:v>
                </c:pt>
                <c:pt idx="392">
                  <c:v>2.4073478779209723E-4</c:v>
                </c:pt>
                <c:pt idx="393">
                  <c:v>2.5327640018686296E-4</c:v>
                </c:pt>
                <c:pt idx="394">
                  <c:v>2.5744527115837253E-4</c:v>
                </c:pt>
                <c:pt idx="395">
                  <c:v>2.6160843443183163E-4</c:v>
                </c:pt>
                <c:pt idx="396">
                  <c:v>2.6576596715344181E-4</c:v>
                </c:pt>
                <c:pt idx="397">
                  <c:v>2.6991794769391954E-4</c:v>
                </c:pt>
                <c:pt idx="398">
                  <c:v>2.8234137819364586E-4</c:v>
                </c:pt>
                <c:pt idx="399">
                  <c:v>2.8647195805333567E-4</c:v>
                </c:pt>
                <c:pt idx="400">
                  <c:v>2.9059739583900618E-4</c:v>
                </c:pt>
                <c:pt idx="401">
                  <c:v>2.9471777722102918E-4</c:v>
                </c:pt>
                <c:pt idx="402">
                  <c:v>3.1524692183385815E-4</c:v>
                </c:pt>
                <c:pt idx="403">
                  <c:v>3.193388320871299E-4</c:v>
                </c:pt>
                <c:pt idx="404">
                  <c:v>3.2342631972691739E-4</c:v>
                </c:pt>
                <c:pt idx="405">
                  <c:v>3.2750948016349379E-4</c:v>
                </c:pt>
                <c:pt idx="406">
                  <c:v>3.3973397061636646E-4</c:v>
                </c:pt>
                <c:pt idx="407">
                  <c:v>3.438008006890685E-4</c:v>
                </c:pt>
                <c:pt idx="408">
                  <c:v>3.4786379886696906E-4</c:v>
                </c:pt>
                <c:pt idx="409">
                  <c:v>3.5192306786702398E-4</c:v>
                </c:pt>
                <c:pt idx="410">
                  <c:v>3.6196933207628353E-4</c:v>
                </c:pt>
                <c:pt idx="411">
                  <c:v>3.7416322270239743E-4</c:v>
                </c:pt>
                <c:pt idx="412">
                  <c:v>3.7820242143006138E-4</c:v>
                </c:pt>
                <c:pt idx="413">
                  <c:v>3.8223870770049339E-4</c:v>
                </c:pt>
                <c:pt idx="414">
                  <c:v>3.9026720284632098E-4</c:v>
                </c:pt>
                <c:pt idx="415">
                  <c:v>3.9835696481732336E-4</c:v>
                </c:pt>
                <c:pt idx="416">
                  <c:v>4.0238037679742592E-4</c:v>
                </c:pt>
                <c:pt idx="417">
                  <c:v>4.0640155994823342E-4</c:v>
                </c:pt>
                <c:pt idx="418">
                  <c:v>4.10420632423928E-4</c:v>
                </c:pt>
                <c:pt idx="419">
                  <c:v>4.1843922812148242E-4</c:v>
                </c:pt>
                <c:pt idx="420">
                  <c:v>4.2647822075597941E-4</c:v>
                </c:pt>
                <c:pt idx="421">
                  <c:v>4.3048855428297887E-4</c:v>
                </c:pt>
                <c:pt idx="422">
                  <c:v>4.3449751133539183E-4</c:v>
                </c:pt>
                <c:pt idx="423">
                  <c:v>4.3850521849457237E-4</c:v>
                </c:pt>
                <c:pt idx="424">
                  <c:v>4.4652446516047173E-4</c:v>
                </c:pt>
                <c:pt idx="425">
                  <c:v>4.5452612198710983E-4</c:v>
                </c:pt>
                <c:pt idx="426">
                  <c:v>4.5852952055454614E-4</c:v>
                </c:pt>
                <c:pt idx="427">
                  <c:v>4.6253245400447272E-4</c:v>
                </c:pt>
                <c:pt idx="428">
                  <c:v>4.6653505735062893E-4</c:v>
                </c:pt>
                <c:pt idx="429">
                  <c:v>4.7456480086149411E-4</c:v>
                </c:pt>
                <c:pt idx="430">
                  <c:v>4.8254491204824396E-4</c:v>
                </c:pt>
                <c:pt idx="431">
                  <c:v>4.8654793218013646E-4</c:v>
                </c:pt>
                <c:pt idx="432">
                  <c:v>4.9055145755830861E-4</c:v>
                </c:pt>
                <c:pt idx="433">
                  <c:v>4.9455563162714711E-4</c:v>
                </c:pt>
                <c:pt idx="434">
                  <c:v>5.0260495185409774E-4</c:v>
                </c:pt>
                <c:pt idx="435">
                  <c:v>5.1058172573979223E-4</c:v>
                </c:pt>
                <c:pt idx="436">
                  <c:v>5.1459133700454168E-4</c:v>
                </c:pt>
                <c:pt idx="437">
                  <c:v>5.1860248289041695E-4</c:v>
                </c:pt>
                <c:pt idx="438">
                  <c:v>5.2261531526637023E-4</c:v>
                </c:pt>
                <c:pt idx="439">
                  <c:v>5.3069246459951883E-4</c:v>
                </c:pt>
                <c:pt idx="440">
                  <c:v>5.3868658922062241E-4</c:v>
                </c:pt>
                <c:pt idx="441">
                  <c:v>5.4271017424838814E-4</c:v>
                </c:pt>
                <c:pt idx="442">
                  <c:v>5.4673638227883839E-4</c:v>
                </c:pt>
                <c:pt idx="443">
                  <c:v>5.5076537361244192E-4</c:v>
                </c:pt>
                <c:pt idx="444">
                  <c:v>5.5887768448093899E-4</c:v>
                </c:pt>
                <c:pt idx="445">
                  <c:v>5.6691038189055803E-4</c:v>
                </c:pt>
                <c:pt idx="446">
                  <c:v>5.7095378743138065E-4</c:v>
                </c:pt>
                <c:pt idx="447">
                  <c:v>5.749999988138492E-4</c:v>
                </c:pt>
                <c:pt idx="448">
                  <c:v>5.7904901940136039E-4</c:v>
                </c:pt>
                <c:pt idx="449">
                  <c:v>5.8719980994539954E-4</c:v>
                </c:pt>
                <c:pt idx="450">
                  <c:v>5.9527608493090503E-4</c:v>
                </c:pt>
                <c:pt idx="451">
                  <c:v>5.9934140647986635E-4</c:v>
                </c:pt>
                <c:pt idx="452">
                  <c:v>6.0341047742874863E-4</c:v>
                </c:pt>
                <c:pt idx="453">
                  <c:v>6.0748346323824054E-4</c:v>
                </c:pt>
                <c:pt idx="454">
                  <c:v>6.0949856310746375E-4</c:v>
                </c:pt>
                <c:pt idx="455">
                  <c:v>6.2381790013697216E-4</c:v>
                </c:pt>
                <c:pt idx="456">
                  <c:v>6.2791297800421245E-4</c:v>
                </c:pt>
                <c:pt idx="457">
                  <c:v>6.3201298500420694E-4</c:v>
                </c:pt>
                <c:pt idx="458">
                  <c:v>6.3611809376929861E-4</c:v>
                </c:pt>
                <c:pt idx="459">
                  <c:v>6.4440667978833124E-4</c:v>
                </c:pt>
                <c:pt idx="460">
                  <c:v>6.5259303495449669E-4</c:v>
                </c:pt>
                <c:pt idx="461">
                  <c:v>6.5672627786590547E-4</c:v>
                </c:pt>
                <c:pt idx="462">
                  <c:v>6.6086567984361463E-4</c:v>
                </c:pt>
                <c:pt idx="463">
                  <c:v>6.6501142069075314E-4</c:v>
                </c:pt>
                <c:pt idx="464">
                  <c:v>6.7340438670910122E-4</c:v>
                </c:pt>
                <c:pt idx="465">
                  <c:v>6.8166140467359906E-4</c:v>
                </c:pt>
                <c:pt idx="466">
                  <c:v>6.8584157276266452E-4</c:v>
                </c:pt>
                <c:pt idx="467">
                  <c:v>6.9002918005142092E-4</c:v>
                </c:pt>
                <c:pt idx="468">
                  <c:v>6.9422441351552067E-4</c:v>
                </c:pt>
                <c:pt idx="469">
                  <c:v>7.027448080934879E-4</c:v>
                </c:pt>
                <c:pt idx="470">
                  <c:v>7.1108538448016534E-4</c:v>
                </c:pt>
                <c:pt idx="471">
                  <c:v>7.1532158930274494E-4</c:v>
                </c:pt>
                <c:pt idx="472">
                  <c:v>7.1956656366607035E-4</c:v>
                </c:pt>
                <c:pt idx="473">
                  <c:v>7.2382050171657954E-4</c:v>
                </c:pt>
                <c:pt idx="474">
                  <c:v>7.3249085339700836E-4</c:v>
                </c:pt>
                <c:pt idx="475">
                  <c:v>7.4092980960007912E-4</c:v>
                </c:pt>
                <c:pt idx="476">
                  <c:v>7.4523151415959734E-4</c:v>
                </c:pt>
                <c:pt idx="477">
                  <c:v>7.4954336880771134E-4</c:v>
                </c:pt>
                <c:pt idx="478">
                  <c:v>7.5386557486425141E-4</c:v>
                </c:pt>
                <c:pt idx="479">
                  <c:v>7.6270783994822984E-4</c:v>
                </c:pt>
                <c:pt idx="480">
                  <c:v>7.7126197545040543E-4</c:v>
                </c:pt>
                <c:pt idx="481">
                  <c:v>7.7563899421870621E-4</c:v>
                </c:pt>
                <c:pt idx="482">
                  <c:v>7.8002759383980543E-4</c:v>
                </c:pt>
                <c:pt idx="483">
                  <c:v>7.8442798280084372E-4</c:v>
                </c:pt>
                <c:pt idx="484">
                  <c:v>7.934634931128934E-4</c:v>
                </c:pt>
                <c:pt idx="485">
                  <c:v>8.0215163781663986E-4</c:v>
                </c:pt>
                <c:pt idx="486">
                  <c:v>8.0661413676613486E-4</c:v>
                </c:pt>
                <c:pt idx="487">
                  <c:v>8.1108969754029525E-4</c:v>
                </c:pt>
                <c:pt idx="488">
                  <c:v>8.1557853580834254E-4</c:v>
                </c:pt>
                <c:pt idx="489">
                  <c:v>8.2482794648014793E-4</c:v>
                </c:pt>
                <c:pt idx="490">
                  <c:v>8.3367101304125375E-4</c:v>
                </c:pt>
                <c:pt idx="491">
                  <c:v>8.3822950966316878E-4</c:v>
                </c:pt>
                <c:pt idx="492">
                  <c:v>8.4280259930665749E-4</c:v>
                </c:pt>
                <c:pt idx="493">
                  <c:v>8.4739050481607171E-4</c:v>
                </c:pt>
                <c:pt idx="494">
                  <c:v>8.568737420632409E-4</c:v>
                </c:pt>
                <c:pt idx="495">
                  <c:v>8.6589477822440275E-4</c:v>
                </c:pt>
                <c:pt idx="496">
                  <c:v>8.7056014156787671E-4</c:v>
                </c:pt>
                <c:pt idx="497">
                  <c:v>8.7524167935574323E-4</c:v>
                </c:pt>
                <c:pt idx="498">
                  <c:v>8.7744998402699442E-4</c:v>
                </c:pt>
                <c:pt idx="499">
                  <c:v>8.8215428621083846E-4</c:v>
                </c:pt>
                <c:pt idx="500">
                  <c:v>8.9636890633180543E-4</c:v>
                </c:pt>
                <c:pt idx="501">
                  <c:v>9.0114180409058377E-4</c:v>
                </c:pt>
                <c:pt idx="502">
                  <c:v>9.0593244323047373E-4</c:v>
                </c:pt>
                <c:pt idx="503">
                  <c:v>9.1074106281914188E-4</c:v>
                </c:pt>
                <c:pt idx="504">
                  <c:v>9.1556790296166697E-4</c:v>
                </c:pt>
                <c:pt idx="505">
                  <c:v>9.3016016330590219E-4</c:v>
                </c:pt>
                <c:pt idx="506">
                  <c:v>9.3506230743916263E-4</c:v>
                </c:pt>
                <c:pt idx="507">
                  <c:v>9.3998388819616216E-4</c:v>
                </c:pt>
                <c:pt idx="508">
                  <c:v>9.4492515190205875E-4</c:v>
                </c:pt>
                <c:pt idx="509">
                  <c:v>9.4988634591327355E-4</c:v>
                </c:pt>
                <c:pt idx="510">
                  <c:v>9.6489199895252948E-4</c:v>
                </c:pt>
                <c:pt idx="511">
                  <c:v>9.6993540853348114E-4</c:v>
                </c:pt>
                <c:pt idx="512">
                  <c:v>9.7500000077269751E-4</c:v>
                </c:pt>
                <c:pt idx="513">
                  <c:v>9.8008600274392317E-4</c:v>
                </c:pt>
                <c:pt idx="514">
                  <c:v>9.8519350478544444E-4</c:v>
                </c:pt>
                <c:pt idx="515">
                  <c:v>1.0061741409684818E-3</c:v>
                </c:pt>
                <c:pt idx="516">
                  <c:v>1.0086090005164163E-3</c:v>
                </c:pt>
                <c:pt idx="517">
                  <c:v>1.0110506865359135E-3</c:v>
                </c:pt>
                <c:pt idx="518">
                  <c:v>1.0509808037294655E-3</c:v>
                </c:pt>
                <c:pt idx="519">
                  <c:v>1.0891153577805375E-3</c:v>
                </c:pt>
                <c:pt idx="520">
                  <c:v>1.1282009220977987E-3</c:v>
                </c:pt>
                <c:pt idx="521">
                  <c:v>1.168199695770152E-3</c:v>
                </c:pt>
                <c:pt idx="522">
                  <c:v>1.209072034374201E-3</c:v>
                </c:pt>
                <c:pt idx="523">
                  <c:v>1.2507764497883124E-3</c:v>
                </c:pt>
                <c:pt idx="524">
                  <c:v>1.2932696100127581E-3</c:v>
                </c:pt>
                <c:pt idx="525">
                  <c:v>1.3365063389794347E-3</c:v>
                </c:pt>
                <c:pt idx="526">
                  <c:v>1.3771854151803651E-3</c:v>
                </c:pt>
                <c:pt idx="527">
                  <c:v>1.418441458817199E-3</c:v>
                </c:pt>
                <c:pt idx="528">
                  <c:v>1.463547760792494E-3</c:v>
                </c:pt>
                <c:pt idx="529">
                  <c:v>1.5091998436886911E-3</c:v>
                </c:pt>
                <c:pt idx="530">
                  <c:v>1.5686274171686776E-3</c:v>
                </c:pt>
                <c:pt idx="531">
                  <c:v>1.6154073430225679E-3</c:v>
                </c:pt>
                <c:pt idx="532">
                  <c:v>1.6626743823060508E-3</c:v>
                </c:pt>
                <c:pt idx="533">
                  <c:v>1.710427114074875E-3</c:v>
                </c:pt>
                <c:pt idx="534">
                  <c:v>1.7586641174887063E-3</c:v>
                </c:pt>
                <c:pt idx="535">
                  <c:v>1.8038102778641274E-3</c:v>
                </c:pt>
                <c:pt idx="536">
                  <c:v>1.8529771900713222E-3</c:v>
                </c:pt>
                <c:pt idx="537">
                  <c:v>1.9026242042510767E-3</c:v>
                </c:pt>
                <c:pt idx="538">
                  <c:v>1.952749899785161E-3</c:v>
                </c:pt>
                <c:pt idx="539">
                  <c:v>2.0219384560751135E-3</c:v>
                </c:pt>
                <c:pt idx="540">
                  <c:v>2.0731871942372515E-3</c:v>
                </c:pt>
                <c:pt idx="541">
                  <c:v>2.1249098956969349E-3</c:v>
                </c:pt>
                <c:pt idx="542">
                  <c:v>2.177105141231977E-3</c:v>
                </c:pt>
                <c:pt idx="543">
                  <c:v>2.2484526879263931E-3</c:v>
                </c:pt>
                <c:pt idx="544">
                  <c:v>2.2712395288811888E-3</c:v>
                </c:pt>
                <c:pt idx="545">
                  <c:v>2.3247433159672586E-3</c:v>
                </c:pt>
                <c:pt idx="546">
                  <c:v>2.3787142421078005E-3</c:v>
                </c:pt>
                <c:pt idx="547">
                  <c:v>2.4331508879256707E-3</c:v>
                </c:pt>
                <c:pt idx="548">
                  <c:v>2.5001205754494201E-3</c:v>
                </c:pt>
                <c:pt idx="549">
                  <c:v>2.5555838991474437E-3</c:v>
                </c:pt>
                <c:pt idx="550">
                  <c:v>2.6115084164657827E-3</c:v>
                </c:pt>
                <c:pt idx="551">
                  <c:v>2.6678927089892634E-3</c:v>
                </c:pt>
                <c:pt idx="552">
                  <c:v>2.7247353583843511E-3</c:v>
                </c:pt>
                <c:pt idx="553">
                  <c:v>2.7820349463948944E-3</c:v>
                </c:pt>
                <c:pt idx="554">
                  <c:v>2.8397900548429778E-3</c:v>
                </c:pt>
                <c:pt idx="555">
                  <c:v>2.8979992656280712E-3</c:v>
                </c:pt>
                <c:pt idx="556">
                  <c:v>2.9438031357042304E-3</c:v>
                </c:pt>
                <c:pt idx="557">
                  <c:v>3.0157410703749183E-3</c:v>
                </c:pt>
                <c:pt idx="558">
                  <c:v>3.0752243984346755E-3</c:v>
                </c:pt>
                <c:pt idx="559">
                  <c:v>3.1350793977737183E-3</c:v>
                </c:pt>
                <c:pt idx="560">
                  <c:v>3.1952778213243829E-3</c:v>
                </c:pt>
                <c:pt idx="561">
                  <c:v>3.2557907917776146E-3</c:v>
                </c:pt>
                <c:pt idx="562">
                  <c:v>3.3165888015140865E-3</c:v>
                </c:pt>
                <c:pt idx="563">
                  <c:v>3.3776417125234133E-3</c:v>
                </c:pt>
                <c:pt idx="564">
                  <c:v>3.438918756344625E-3</c:v>
                </c:pt>
                <c:pt idx="565">
                  <c:v>3.4870861944626451E-3</c:v>
                </c:pt>
                <c:pt idx="566">
                  <c:v>3.5486997920140865E-3</c:v>
                </c:pt>
                <c:pt idx="567">
                  <c:v>3.6104454232629094E-3</c:v>
                </c:pt>
                <c:pt idx="568">
                  <c:v>3.6722890264209995E-3</c:v>
                </c:pt>
                <c:pt idx="569">
                  <c:v>3.7475456995081308E-3</c:v>
                </c:pt>
                <c:pt idx="570">
                  <c:v>3.8095014084959604E-3</c:v>
                </c:pt>
                <c:pt idx="571">
                  <c:v>3.8714877462071771E-3</c:v>
                </c:pt>
                <c:pt idx="572">
                  <c:v>3.933494832864785E-3</c:v>
                </c:pt>
                <c:pt idx="573">
                  <c:v>3.9955127880565502E-3</c:v>
                </c:pt>
                <c:pt idx="574">
                  <c:v>4.0575317307264998E-3</c:v>
                </c:pt>
                <c:pt idx="575">
                  <c:v>4.1195417791825735E-3</c:v>
                </c:pt>
                <c:pt idx="576">
                  <c:v>4.1815330510915219E-3</c:v>
                </c:pt>
                <c:pt idx="577">
                  <c:v>4.2434956634831572E-3</c:v>
                </c:pt>
                <c:pt idx="578">
                  <c:v>4.287658718772569E-3</c:v>
                </c:pt>
                <c:pt idx="579">
                  <c:v>4.3495524225916071E-3</c:v>
                </c:pt>
                <c:pt idx="580">
                  <c:v>4.4113905988698576E-3</c:v>
                </c:pt>
                <c:pt idx="581">
                  <c:v>4.4731633628742884E-3</c:v>
                </c:pt>
                <c:pt idx="582">
                  <c:v>4.5524428444102235E-3</c:v>
                </c:pt>
                <c:pt idx="583">
                  <c:v>4.6272584079802915E-3</c:v>
                </c:pt>
                <c:pt idx="584">
                  <c:v>4.6887236515432982E-3</c:v>
                </c:pt>
                <c:pt idx="585">
                  <c:v>4.754469548038473E-3</c:v>
                </c:pt>
                <c:pt idx="586">
                  <c:v>4.8113145742487732E-3</c:v>
                </c:pt>
                <c:pt idx="587">
                  <c:v>4.8724204763286169E-3</c:v>
                </c:pt>
                <c:pt idx="588">
                  <c:v>4.9333868198477094E-3</c:v>
                </c:pt>
                <c:pt idx="589">
                  <c:v>4.9942037147840618E-3</c:v>
                </c:pt>
                <c:pt idx="590">
                  <c:v>5.0548612705183611E-3</c:v>
                </c:pt>
                <c:pt idx="591">
                  <c:v>5.119671714887866E-3</c:v>
                </c:pt>
                <c:pt idx="592">
                  <c:v>5.1799670685134689E-3</c:v>
                </c:pt>
                <c:pt idx="593">
                  <c:v>5.2400727082449116E-3</c:v>
                </c:pt>
                <c:pt idx="594">
                  <c:v>5.299978740863776E-3</c:v>
                </c:pt>
                <c:pt idx="595">
                  <c:v>5.3554127487702059E-3</c:v>
                </c:pt>
                <c:pt idx="596">
                  <c:v>5.4149065337921803E-3</c:v>
                </c:pt>
                <c:pt idx="597">
                  <c:v>5.4741717291122627E-3</c:v>
                </c:pt>
                <c:pt idx="598">
                  <c:v>5.5500180257990004E-3</c:v>
                </c:pt>
                <c:pt idx="599">
                  <c:v>5.5919767693669567E-3</c:v>
                </c:pt>
                <c:pt idx="600">
                  <c:v>5.6546690951267053E-3</c:v>
                </c:pt>
                <c:pt idx="601">
                  <c:v>5.7129008201894935E-3</c:v>
                </c:pt>
                <c:pt idx="602">
                  <c:v>5.7708537721485494E-3</c:v>
                </c:pt>
                <c:pt idx="603">
                  <c:v>5.8285180528172562E-3</c:v>
                </c:pt>
                <c:pt idx="604">
                  <c:v>5.8858837634885412E-3</c:v>
                </c:pt>
                <c:pt idx="605">
                  <c:v>5.9429410049427001E-3</c:v>
                </c:pt>
                <c:pt idx="606">
                  <c:v>5.9996798774569525E-3</c:v>
                </c:pt>
                <c:pt idx="607">
                  <c:v>6.056090503560283E-3</c:v>
                </c:pt>
                <c:pt idx="608">
                  <c:v>6.1121746177296016E-3</c:v>
                </c:pt>
                <c:pt idx="609">
                  <c:v>6.1679647920890365E-3</c:v>
                </c:pt>
                <c:pt idx="610">
                  <c:v>6.2234993878388916E-3</c:v>
                </c:pt>
                <c:pt idx="611">
                  <c:v>6.2788176651030134E-3</c:v>
                </c:pt>
                <c:pt idx="612">
                  <c:v>6.3339597829661564E-3</c:v>
                </c:pt>
                <c:pt idx="613">
                  <c:v>6.3889667995200286E-3</c:v>
                </c:pt>
                <c:pt idx="614">
                  <c:v>6.4438806719067394E-3</c:v>
                </c:pt>
                <c:pt idx="615">
                  <c:v>6.4987442563735351E-3</c:v>
                </c:pt>
                <c:pt idx="616">
                  <c:v>6.5536013083249316E-3</c:v>
                </c:pt>
                <c:pt idx="617">
                  <c:v>6.6044913563586714E-3</c:v>
                </c:pt>
                <c:pt idx="618">
                  <c:v>6.6594547273147722E-3</c:v>
                </c:pt>
                <c:pt idx="619">
                  <c:v>6.7145470727292388E-3</c:v>
                </c:pt>
                <c:pt idx="620">
                  <c:v>6.7698162436693569E-3</c:v>
                </c:pt>
                <c:pt idx="621">
                  <c:v>6.8293751320453143E-3</c:v>
                </c:pt>
                <c:pt idx="622">
                  <c:v>6.8851070582228195E-3</c:v>
                </c:pt>
                <c:pt idx="623">
                  <c:v>6.9410684597903194E-3</c:v>
                </c:pt>
                <c:pt idx="624">
                  <c:v>6.997261245064796E-3</c:v>
                </c:pt>
                <c:pt idx="625">
                  <c:v>7.0536873225161539E-3</c:v>
                </c:pt>
                <c:pt idx="626">
                  <c:v>7.1103486007628733E-3</c:v>
                </c:pt>
                <c:pt idx="627">
                  <c:v>7.1672469885789621E-3</c:v>
                </c:pt>
                <c:pt idx="628">
                  <c:v>7.2243843948878754E-3</c:v>
                </c:pt>
                <c:pt idx="629">
                  <c:v>7.2817627287668574E-3</c:v>
                </c:pt>
                <c:pt idx="630">
                  <c:v>7.3351473928879429E-3</c:v>
                </c:pt>
                <c:pt idx="631">
                  <c:v>7.3929942863364727E-3</c:v>
                </c:pt>
                <c:pt idx="632">
                  <c:v>7.4510876847412302E-3</c:v>
                </c:pt>
                <c:pt idx="633">
                  <c:v>7.5094294976393592E-3</c:v>
                </c:pt>
                <c:pt idx="634">
                  <c:v>7.5764124860093597E-3</c:v>
                </c:pt>
                <c:pt idx="635">
                  <c:v>7.6352930464885409E-3</c:v>
                </c:pt>
                <c:pt idx="636">
                  <c:v>7.6944280238974436E-3</c:v>
                </c:pt>
                <c:pt idx="637">
                  <c:v>7.7538193284381737E-3</c:v>
                </c:pt>
                <c:pt idx="638">
                  <c:v>7.8134688704735895E-3</c:v>
                </c:pt>
                <c:pt idx="639">
                  <c:v>7.8689645107656858E-3</c:v>
                </c:pt>
                <c:pt idx="640">
                  <c:v>7.9291158662746497E-3</c:v>
                </c:pt>
                <c:pt idx="641">
                  <c:v>7.9895310389757057E-3</c:v>
                </c:pt>
                <c:pt idx="642">
                  <c:v>8.0502119397101168E-3</c:v>
                </c:pt>
                <c:pt idx="643">
                  <c:v>8.1201556303039692E-3</c:v>
                </c:pt>
                <c:pt idx="644">
                  <c:v>8.1814157436008537E-3</c:v>
                </c:pt>
                <c:pt idx="645">
                  <c:v>8.2429476247894064E-3</c:v>
                </c:pt>
                <c:pt idx="646">
                  <c:v>8.3047531857828663E-3</c:v>
                </c:pt>
                <c:pt idx="647">
                  <c:v>8.3622507284958417E-3</c:v>
                </c:pt>
                <c:pt idx="648">
                  <c:v>8.4245877522998117E-3</c:v>
                </c:pt>
                <c:pt idx="649">
                  <c:v>8.5051459670510664E-3</c:v>
                </c:pt>
                <c:pt idx="650">
                  <c:v>8.5681241155600094E-3</c:v>
                </c:pt>
                <c:pt idx="651">
                  <c:v>8.636063307435847E-3</c:v>
                </c:pt>
                <c:pt idx="652">
                  <c:v>8.6996329316309066E-3</c:v>
                </c:pt>
                <c:pt idx="653">
                  <c:v>8.7634901706865904E-3</c:v>
                </c:pt>
                <c:pt idx="654">
                  <c:v>8.827636938018411E-3</c:v>
                </c:pt>
                <c:pt idx="655">
                  <c:v>8.8920751472321632E-3</c:v>
                </c:pt>
                <c:pt idx="656">
                  <c:v>8.9568067121213197E-3</c:v>
                </c:pt>
                <c:pt idx="657">
                  <c:v>9.0218335466696331E-3</c:v>
                </c:pt>
                <c:pt idx="658">
                  <c:v>9.0871575650563561E-3</c:v>
                </c:pt>
                <c:pt idx="659">
                  <c:v>9.1527805455711743E-3</c:v>
                </c:pt>
                <c:pt idx="660">
                  <c:v>9.2186923630837893E-3</c:v>
                </c:pt>
                <c:pt idx="661">
                  <c:v>9.2848616594172796E-3</c:v>
                </c:pt>
                <c:pt idx="662">
                  <c:v>9.3512544201751254E-3</c:v>
                </c:pt>
                <c:pt idx="663">
                  <c:v>9.4178360927548079E-3</c:v>
                </c:pt>
                <c:pt idx="664">
                  <c:v>9.48457158627743E-3</c:v>
                </c:pt>
                <c:pt idx="665">
                  <c:v>9.5514252715338446E-3</c:v>
                </c:pt>
                <c:pt idx="666">
                  <c:v>9.6183609809203548E-3</c:v>
                </c:pt>
                <c:pt idx="667">
                  <c:v>9.6853420083883278E-3</c:v>
                </c:pt>
                <c:pt idx="668">
                  <c:v>9.752331109390314E-3</c:v>
                </c:pt>
                <c:pt idx="669">
                  <c:v>9.8143929025041876E-3</c:v>
                </c:pt>
                <c:pt idx="670">
                  <c:v>9.8812941737944915E-3</c:v>
                </c:pt>
                <c:pt idx="671">
                  <c:v>9.9480896152010379E-3</c:v>
                </c:pt>
                <c:pt idx="672">
                  <c:v>1.0014739469835936E-2</c:v>
                </c:pt>
                <c:pt idx="673">
                  <c:v>1.0100617455982879E-2</c:v>
                </c:pt>
                <c:pt idx="674">
                  <c:v>1.0152339534236367E-2</c:v>
                </c:pt>
                <c:pt idx="675">
                  <c:v>1.0218422380646115E-2</c:v>
                </c:pt>
                <c:pt idx="676">
                  <c:v>1.0284308581542077E-2</c:v>
                </c:pt>
                <c:pt idx="677">
                  <c:v>1.0349992981555946E-2</c:v>
                </c:pt>
                <c:pt idx="678">
                  <c:v>1.0415470425006627E-2</c:v>
                </c:pt>
                <c:pt idx="679">
                  <c:v>1.0480735755899353E-2</c:v>
                </c:pt>
                <c:pt idx="680">
                  <c:v>1.0545783817934392E-2</c:v>
                </c:pt>
                <c:pt idx="681">
                  <c:v>1.0610609454502691E-2</c:v>
                </c:pt>
                <c:pt idx="682">
                  <c:v>1.0665749762255317E-2</c:v>
                </c:pt>
                <c:pt idx="683">
                  <c:v>1.0730146412808672E-2</c:v>
                </c:pt>
                <c:pt idx="684">
                  <c:v>1.0794305894346934E-2</c:v>
                </c:pt>
                <c:pt idx="685">
                  <c:v>1.0858223049674542E-2</c:v>
                </c:pt>
                <c:pt idx="686">
                  <c:v>1.0921892721313498E-2</c:v>
                </c:pt>
                <c:pt idx="687">
                  <c:v>1.0985309751499805E-2</c:v>
                </c:pt>
                <c:pt idx="688">
                  <c:v>1.1048468982194137E-2</c:v>
                </c:pt>
                <c:pt idx="689">
                  <c:v>1.1111365255082717E-2</c:v>
                </c:pt>
                <c:pt idx="690">
                  <c:v>1.1173993411577321E-2</c:v>
                </c:pt>
                <c:pt idx="691">
                  <c:v>1.1231770965123188E-2</c:v>
                </c:pt>
                <c:pt idx="692">
                  <c:v>1.1293866315233542E-2</c:v>
                </c:pt>
                <c:pt idx="693">
                  <c:v>1.1355678438394586E-2</c:v>
                </c:pt>
                <c:pt idx="694">
                  <c:v>1.141720217529065E-2</c:v>
                </c:pt>
                <c:pt idx="695">
                  <c:v>1.1491925290808896E-2</c:v>
                </c:pt>
                <c:pt idx="696">
                  <c:v>1.1552795554035294E-2</c:v>
                </c:pt>
                <c:pt idx="697">
                  <c:v>1.161336084706477E-2</c:v>
                </c:pt>
                <c:pt idx="698">
                  <c:v>1.167361600858942E-2</c:v>
                </c:pt>
                <c:pt idx="699">
                  <c:v>1.172914408831784E-2</c:v>
                </c:pt>
                <c:pt idx="700">
                  <c:v>1.1788785419248491E-2</c:v>
                </c:pt>
                <c:pt idx="701">
                  <c:v>1.1848101502889823E-2</c:v>
                </c:pt>
                <c:pt idx="702">
                  <c:v>1.1907087177333131E-2</c:v>
                </c:pt>
                <c:pt idx="703">
                  <c:v>1.1965737280443079E-2</c:v>
                </c:pt>
                <c:pt idx="704">
                  <c:v>1.2028345152778402E-2</c:v>
                </c:pt>
                <c:pt idx="705">
                  <c:v>1.2086284857243923E-2</c:v>
                </c:pt>
                <c:pt idx="706">
                  <c:v>1.2143873131336812E-2</c:v>
                </c:pt>
                <c:pt idx="707">
                  <c:v>1.2201104811714278E-2</c:v>
                </c:pt>
                <c:pt idx="708">
                  <c:v>1.2257974734826729E-2</c:v>
                </c:pt>
                <c:pt idx="709">
                  <c:v>1.2314477736926477E-2</c:v>
                </c:pt>
                <c:pt idx="710">
                  <c:v>1.2370608654072072E-2</c:v>
                </c:pt>
                <c:pt idx="711">
                  <c:v>1.2426362336818299E-2</c:v>
                </c:pt>
                <c:pt idx="712">
                  <c:v>1.2481741120666513E-2</c:v>
                </c:pt>
                <c:pt idx="713">
                  <c:v>1.2536767140187411E-2</c:v>
                </c:pt>
                <c:pt idx="714">
                  <c:v>1.2591466079633979E-2</c:v>
                </c:pt>
                <c:pt idx="715">
                  <c:v>1.2645864010727523E-2</c:v>
                </c:pt>
                <c:pt idx="716">
                  <c:v>1.2699987392655057E-2</c:v>
                </c:pt>
                <c:pt idx="717">
                  <c:v>1.2753863072077995E-2</c:v>
                </c:pt>
                <c:pt idx="718">
                  <c:v>1.280751828314345E-2</c:v>
                </c:pt>
                <c:pt idx="719">
                  <c:v>1.286098064749118E-2</c:v>
                </c:pt>
                <c:pt idx="720">
                  <c:v>1.2914278174269229E-2</c:v>
                </c:pt>
                <c:pt idx="721">
                  <c:v>1.2963424171388856E-2</c:v>
                </c:pt>
                <c:pt idx="722">
                  <c:v>1.3016478085093302E-2</c:v>
                </c:pt>
                <c:pt idx="723">
                  <c:v>1.3069452859223733E-2</c:v>
                </c:pt>
                <c:pt idx="724">
                  <c:v>1.3122378377694394E-2</c:v>
                </c:pt>
                <c:pt idx="725">
                  <c:v>1.3179295639625607E-2</c:v>
                </c:pt>
                <c:pt idx="726">
                  <c:v>1.3232178539271028E-2</c:v>
                </c:pt>
                <c:pt idx="727">
                  <c:v>1.3285042274236172E-2</c:v>
                </c:pt>
                <c:pt idx="728">
                  <c:v>1.3337886767680765E-2</c:v>
                </c:pt>
                <c:pt idx="729">
                  <c:v>1.3390711942757583E-2</c:v>
                </c:pt>
                <c:pt idx="730">
                  <c:v>1.3443517722616795E-2</c:v>
                </c:pt>
                <c:pt idx="731">
                  <c:v>1.3496304030405963E-2</c:v>
                </c:pt>
                <c:pt idx="732">
                  <c:v>1.3549070789265701E-2</c:v>
                </c:pt>
                <c:pt idx="733">
                  <c:v>1.3601817922337486E-2</c:v>
                </c:pt>
                <c:pt idx="734">
                  <c:v>1.3646503686654654E-2</c:v>
                </c:pt>
                <c:pt idx="735">
                  <c:v>1.3699210194600298E-2</c:v>
                </c:pt>
                <c:pt idx="736">
                  <c:v>1.375189684326461E-2</c:v>
                </c:pt>
                <c:pt idx="737">
                  <c:v>1.3804563555797067E-2</c:v>
                </c:pt>
                <c:pt idx="738">
                  <c:v>1.3857210255341812E-2</c:v>
                </c:pt>
                <c:pt idx="739">
                  <c:v>1.3909836865037661E-2</c:v>
                </c:pt>
                <c:pt idx="740">
                  <c:v>1.3962443308022543E-2</c:v>
                </c:pt>
                <c:pt idx="741">
                  <c:v>1.4015029507429055E-2</c:v>
                </c:pt>
                <c:pt idx="742">
                  <c:v>1.4067595386385356E-2</c:v>
                </c:pt>
                <c:pt idx="743">
                  <c:v>1.4116115078872546E-2</c:v>
                </c:pt>
                <c:pt idx="744">
                  <c:v>1.4168639503083891E-2</c:v>
                </c:pt>
                <c:pt idx="745">
                  <c:v>1.4221143374877942E-2</c:v>
                </c:pt>
                <c:pt idx="746">
                  <c:v>1.4273626617380457E-2</c:v>
                </c:pt>
                <c:pt idx="747">
                  <c:v>1.4338174026188649E-2</c:v>
                </c:pt>
                <c:pt idx="748">
                  <c:v>1.4390617546508973E-2</c:v>
                </c:pt>
                <c:pt idx="749">
                  <c:v>1.4443040210747219E-2</c:v>
                </c:pt>
                <c:pt idx="750">
                  <c:v>1.4495441941978831E-2</c:v>
                </c:pt>
                <c:pt idx="751">
                  <c:v>1.4543791845788866E-2</c:v>
                </c:pt>
                <c:pt idx="752">
                  <c:v>1.4596150885623219E-2</c:v>
                </c:pt>
                <c:pt idx="753">
                  <c:v>1.4648488760423014E-2</c:v>
                </c:pt>
                <c:pt idx="754">
                  <c:v>1.4700805393259015E-2</c:v>
                </c:pt>
                <c:pt idx="755">
                  <c:v>1.4753100707200234E-2</c:v>
                </c:pt>
                <c:pt idx="756">
                  <c:v>1.4809408427958966E-2</c:v>
                </c:pt>
                <c:pt idx="757">
                  <c:v>1.4861661473930823E-2</c:v>
                </c:pt>
                <c:pt idx="758">
                  <c:v>1.4913892971359729E-2</c:v>
                </c:pt>
                <c:pt idx="759">
                  <c:v>1.4966102843289853E-2</c:v>
                </c:pt>
                <c:pt idx="760">
                  <c:v>1.5018291012757539E-2</c:v>
                </c:pt>
                <c:pt idx="761">
                  <c:v>1.5070457402796533E-2</c:v>
                </c:pt>
                <c:pt idx="762">
                  <c:v>1.5122601936439701E-2</c:v>
                </c:pt>
                <c:pt idx="763">
                  <c:v>1.517472453671123E-2</c:v>
                </c:pt>
                <c:pt idx="764">
                  <c:v>1.5226822544870063E-2</c:v>
                </c:pt>
                <c:pt idx="765">
                  <c:v>1.5278882918449966E-2</c:v>
                </c:pt>
                <c:pt idx="766">
                  <c:v>1.5330889877385855E-2</c:v>
                </c:pt>
                <c:pt idx="767">
                  <c:v>1.5382827471612117E-2</c:v>
                </c:pt>
                <c:pt idx="768">
                  <c:v>1.5434679581048698E-2</c:v>
                </c:pt>
                <c:pt idx="769">
                  <c:v>1.5486429915593286E-2</c:v>
                </c:pt>
                <c:pt idx="770">
                  <c:v>1.5538062015116099E-2</c:v>
                </c:pt>
                <c:pt idx="771">
                  <c:v>1.5589559249452939E-2</c:v>
                </c:pt>
                <c:pt idx="772">
                  <c:v>1.5640904818399099E-2</c:v>
                </c:pt>
                <c:pt idx="773">
                  <c:v>1.5688122601140914E-2</c:v>
                </c:pt>
                <c:pt idx="774">
                  <c:v>1.5739128054664979E-2</c:v>
                </c:pt>
                <c:pt idx="775">
                  <c:v>1.5789930947842524E-2</c:v>
                </c:pt>
                <c:pt idx="776">
                  <c:v>1.5840513634426012E-2</c:v>
                </c:pt>
                <c:pt idx="777">
                  <c:v>1.5890859939521926E-2</c:v>
                </c:pt>
                <c:pt idx="778">
                  <c:v>1.5944847599697297E-2</c:v>
                </c:pt>
                <c:pt idx="779">
                  <c:v>1.5994690775551781E-2</c:v>
                </c:pt>
                <c:pt idx="780">
                  <c:v>1.6044286615483218E-2</c:v>
                </c:pt>
                <c:pt idx="781">
                  <c:v>1.6093632810219704E-2</c:v>
                </c:pt>
                <c:pt idx="782">
                  <c:v>1.6142727050419827E-2</c:v>
                </c:pt>
                <c:pt idx="783">
                  <c:v>1.6191567026673528E-2</c:v>
                </c:pt>
                <c:pt idx="784">
                  <c:v>1.6240150429509066E-2</c:v>
                </c:pt>
                <c:pt idx="785">
                  <c:v>1.6288474949387795E-2</c:v>
                </c:pt>
                <c:pt idx="786">
                  <c:v>1.6329030129865529E-2</c:v>
                </c:pt>
                <c:pt idx="787">
                  <c:v>1.6376864115430045E-2</c:v>
                </c:pt>
                <c:pt idx="788">
                  <c:v>1.6424432630548047E-2</c:v>
                </c:pt>
                <c:pt idx="789">
                  <c:v>1.6471733365868602E-2</c:v>
                </c:pt>
                <c:pt idx="790">
                  <c:v>1.651876401199015E-2</c:v>
                </c:pt>
                <c:pt idx="791">
                  <c:v>1.6565522259455179E-2</c:v>
                </c:pt>
                <c:pt idx="792">
                  <c:v>1.6612005798752882E-2</c:v>
                </c:pt>
                <c:pt idx="793">
                  <c:v>1.6658212320324495E-2</c:v>
                </c:pt>
                <c:pt idx="794">
                  <c:v>1.6704139514560623E-2</c:v>
                </c:pt>
                <c:pt idx="795">
                  <c:v>1.6746188374862615E-2</c:v>
                </c:pt>
                <c:pt idx="796">
                  <c:v>1.6791568585008684E-2</c:v>
                </c:pt>
                <c:pt idx="797">
                  <c:v>1.6836662711358995E-2</c:v>
                </c:pt>
                <c:pt idx="798">
                  <c:v>1.6881468444345286E-2</c:v>
                </c:pt>
                <c:pt idx="799">
                  <c:v>1.6936542037644872E-2</c:v>
                </c:pt>
                <c:pt idx="800">
                  <c:v>1.6980706130042812E-2</c:v>
                </c:pt>
                <c:pt idx="801">
                  <c:v>1.7024574379484531E-2</c:v>
                </c:pt>
                <c:pt idx="802">
                  <c:v>1.706814447558945E-2</c:v>
                </c:pt>
                <c:pt idx="803">
                  <c:v>1.7111414107944835E-2</c:v>
                </c:pt>
                <c:pt idx="804">
                  <c:v>1.715096155031072E-2</c:v>
                </c:pt>
                <c:pt idx="805">
                  <c:v>1.7193643519080599E-2</c:v>
                </c:pt>
                <c:pt idx="806">
                  <c:v>1.7236018267347376E-2</c:v>
                </c:pt>
                <c:pt idx="807">
                  <c:v>1.7278083484799988E-2</c:v>
                </c:pt>
                <c:pt idx="808">
                  <c:v>1.7323174446788037E-2</c:v>
                </c:pt>
                <c:pt idx="809">
                  <c:v>1.7364592776238533E-2</c:v>
                </c:pt>
                <c:pt idx="810">
                  <c:v>1.7405694468224087E-2</c:v>
                </c:pt>
                <c:pt idx="811">
                  <c:v>1.7446477212119962E-2</c:v>
                </c:pt>
                <c:pt idx="812">
                  <c:v>1.7486938697279703E-2</c:v>
                </c:pt>
                <c:pt idx="813">
                  <c:v>1.7527076613044687E-2</c:v>
                </c:pt>
                <c:pt idx="814">
                  <c:v>1.7566888648740651E-2</c:v>
                </c:pt>
                <c:pt idx="815">
                  <c:v>1.7606372493677701E-2</c:v>
                </c:pt>
                <c:pt idx="816">
                  <c:v>1.7645526001458862E-2</c:v>
                </c:pt>
                <c:pt idx="817">
                  <c:v>1.7684349793573948E-2</c:v>
                </c:pt>
                <c:pt idx="818">
                  <c:v>1.7722846820484573E-2</c:v>
                </c:pt>
                <c:pt idx="819">
                  <c:v>1.7761020152524291E-2</c:v>
                </c:pt>
                <c:pt idx="820">
                  <c:v>1.7798872910749559E-2</c:v>
                </c:pt>
                <c:pt idx="821">
                  <c:v>1.7836408266941474E-2</c:v>
                </c:pt>
                <c:pt idx="822">
                  <c:v>1.7873629443609255E-2</c:v>
                </c:pt>
                <c:pt idx="823">
                  <c:v>1.7910539713983282E-2</c:v>
                </c:pt>
                <c:pt idx="824">
                  <c:v>1.7947142402016839E-2</c:v>
                </c:pt>
                <c:pt idx="825">
                  <c:v>1.7980455742145907E-2</c:v>
                </c:pt>
                <c:pt idx="826">
                  <c:v>1.8016472388214105E-2</c:v>
                </c:pt>
                <c:pt idx="827">
                  <c:v>1.8052191709712062E-2</c:v>
                </c:pt>
                <c:pt idx="828">
                  <c:v>1.8087617290221566E-2</c:v>
                </c:pt>
                <c:pt idx="829">
                  <c:v>1.8122752694546447E-2</c:v>
                </c:pt>
                <c:pt idx="830">
                  <c:v>1.8160489260950992E-2</c:v>
                </c:pt>
                <c:pt idx="831">
                  <c:v>1.8195026106629111E-2</c:v>
                </c:pt>
                <c:pt idx="832">
                  <c:v>1.8229270819198222E-2</c:v>
                </c:pt>
                <c:pt idx="833">
                  <c:v>1.8263221753970459E-2</c:v>
                </c:pt>
                <c:pt idx="834">
                  <c:v>1.8296877266270994E-2</c:v>
                </c:pt>
                <c:pt idx="835">
                  <c:v>1.8330235711431078E-2</c:v>
                </c:pt>
                <c:pt idx="836">
                  <c:v>1.8363295444798467E-2</c:v>
                </c:pt>
                <c:pt idx="837">
                  <c:v>1.8396054821728743E-2</c:v>
                </c:pt>
                <c:pt idx="838">
                  <c:v>1.8425780319643661E-2</c:v>
                </c:pt>
                <c:pt idx="839">
                  <c:v>1.8457954404087363E-2</c:v>
                </c:pt>
                <c:pt idx="840">
                  <c:v>1.8489823328503709E-2</c:v>
                </c:pt>
                <c:pt idx="841">
                  <c:v>1.8521385448478863E-2</c:v>
                </c:pt>
                <c:pt idx="842">
                  <c:v>1.8554430041751502E-2</c:v>
                </c:pt>
                <c:pt idx="843">
                  <c:v>1.8587977799059494E-2</c:v>
                </c:pt>
                <c:pt idx="844">
                  <c:v>1.8618564971244454E-2</c:v>
                </c:pt>
                <c:pt idx="845">
                  <c:v>1.8648838526627437E-2</c:v>
                </c:pt>
                <c:pt idx="846">
                  <c:v>1.8678796820903527E-2</c:v>
                </c:pt>
                <c:pt idx="847">
                  <c:v>1.8705895317088661E-2</c:v>
                </c:pt>
                <c:pt idx="848">
                  <c:v>1.8735239694319894E-2</c:v>
                </c:pt>
                <c:pt idx="849">
                  <c:v>1.8764264009394793E-2</c:v>
                </c:pt>
                <c:pt idx="850">
                  <c:v>1.8792966618279117E-2</c:v>
                </c:pt>
                <c:pt idx="851">
                  <c:v>1.8831157512306226E-2</c:v>
                </c:pt>
                <c:pt idx="852">
                  <c:v>1.8859123434216377E-2</c:v>
                </c:pt>
                <c:pt idx="853">
                  <c:v>1.8886762188493965E-2</c:v>
                </c:pt>
                <c:pt idx="854">
                  <c:v>1.8914072130600021E-2</c:v>
                </c:pt>
                <c:pt idx="855">
                  <c:v>1.8949270003711598E-2</c:v>
                </c:pt>
                <c:pt idx="856">
                  <c:v>1.8960678675644917E-2</c:v>
                </c:pt>
                <c:pt idx="857">
                  <c:v>1.8987060581855314E-2</c:v>
                </c:pt>
                <c:pt idx="858">
                  <c:v>1.9013107497664574E-2</c:v>
                </c:pt>
                <c:pt idx="859">
                  <c:v>1.9038817779201734E-2</c:v>
                </c:pt>
                <c:pt idx="860">
                  <c:v>1.9077200011229128E-2</c:v>
                </c:pt>
                <c:pt idx="861">
                  <c:v>1.9102062575462611E-2</c:v>
                </c:pt>
                <c:pt idx="862">
                  <c:v>1.9126582735787389E-2</c:v>
                </c:pt>
                <c:pt idx="863">
                  <c:v>1.9150758848379256E-2</c:v>
                </c:pt>
                <c:pt idx="864">
                  <c:v>1.9174589269466136E-2</c:v>
                </c:pt>
                <c:pt idx="865">
                  <c:v>1.9198072355325481E-2</c:v>
                </c:pt>
                <c:pt idx="866">
                  <c:v>1.9221206462286873E-2</c:v>
                </c:pt>
                <c:pt idx="867">
                  <c:v>1.9243989961237815E-2</c:v>
                </c:pt>
                <c:pt idx="868">
                  <c:v>1.9266428606783792E-2</c:v>
                </c:pt>
                <c:pt idx="869">
                  <c:v>1.9288547632370576E-2</c:v>
                </c:pt>
                <c:pt idx="870">
                  <c:v>1.9310375652360347E-2</c:v>
                </c:pt>
                <c:pt idx="871">
                  <c:v>1.9331941535934937E-2</c:v>
                </c:pt>
                <c:pt idx="872">
                  <c:v>1.935327440707409E-2</c:v>
                </c:pt>
                <c:pt idx="873">
                  <c:v>1.9374403644552007E-2</c:v>
                </c:pt>
                <c:pt idx="874">
                  <c:v>1.9395358881923428E-2</c:v>
                </c:pt>
                <c:pt idx="875">
                  <c:v>1.9416170007516689E-2</c:v>
                </c:pt>
                <c:pt idx="876">
                  <c:v>1.943686716443371E-2</c:v>
                </c:pt>
                <c:pt idx="877">
                  <c:v>1.9455488396389064E-2</c:v>
                </c:pt>
                <c:pt idx="878">
                  <c:v>1.9476046133521014E-2</c:v>
                </c:pt>
                <c:pt idx="879">
                  <c:v>1.9496581088289715E-2</c:v>
                </c:pt>
                <c:pt idx="880">
                  <c:v>1.9517124744876584E-2</c:v>
                </c:pt>
                <c:pt idx="881">
                  <c:v>1.9539711276754801E-2</c:v>
                </c:pt>
                <c:pt idx="882">
                  <c:v>1.9560336919498111E-2</c:v>
                </c:pt>
                <c:pt idx="883">
                  <c:v>1.9581006515357349E-2</c:v>
                </c:pt>
                <c:pt idx="884">
                  <c:v>1.9601721767399771E-2</c:v>
                </c:pt>
                <c:pt idx="885">
                  <c:v>1.9622484378729987E-2</c:v>
                </c:pt>
                <c:pt idx="886">
                  <c:v>1.9643296052488237E-2</c:v>
                </c:pt>
                <c:pt idx="887">
                  <c:v>1.9664158491856463E-2</c:v>
                </c:pt>
                <c:pt idx="888">
                  <c:v>1.9685073400053099E-2</c:v>
                </c:pt>
                <c:pt idx="889">
                  <c:v>1.9706042480333079E-2</c:v>
                </c:pt>
                <c:pt idx="890">
                  <c:v>1.9725015343042208E-2</c:v>
                </c:pt>
                <c:pt idx="891">
                  <c:v>1.9746092290573669E-2</c:v>
                </c:pt>
                <c:pt idx="892">
                  <c:v>1.976722839404681E-2</c:v>
                </c:pt>
                <c:pt idx="893">
                  <c:v>1.9788425356769904E-2</c:v>
                </c:pt>
                <c:pt idx="894">
                  <c:v>1.9810651767830478E-2</c:v>
                </c:pt>
                <c:pt idx="895">
                  <c:v>1.9831978781280846E-2</c:v>
                </c:pt>
                <c:pt idx="896">
                  <c:v>1.9853371880907744E-2</c:v>
                </c:pt>
                <c:pt idx="897">
                  <c:v>1.9876926838915326E-2</c:v>
                </c:pt>
                <c:pt idx="898">
                  <c:v>1.9896363152177798E-2</c:v>
                </c:pt>
                <c:pt idx="899">
                  <c:v>1.9917964730661097E-2</c:v>
                </c:pt>
                <c:pt idx="900">
                  <c:v>1.9939639209002102E-2</c:v>
                </c:pt>
                <c:pt idx="901">
                  <c:v>1.996138829072347E-2</c:v>
                </c:pt>
                <c:pt idx="902">
                  <c:v>1.9983213679386935E-2</c:v>
                </c:pt>
                <c:pt idx="903">
                  <c:v>2.0009387537354248E-2</c:v>
                </c:pt>
                <c:pt idx="904">
                  <c:v>2.003138514492539E-2</c:v>
                </c:pt>
                <c:pt idx="905">
                  <c:v>2.0053464425517052E-2</c:v>
                </c:pt>
                <c:pt idx="906">
                  <c:v>2.0075627083082734E-2</c:v>
                </c:pt>
                <c:pt idx="907">
                  <c:v>2.0095709424774261E-2</c:v>
                </c:pt>
                <c:pt idx="908">
                  <c:v>2.011803618398229E-2</c:v>
                </c:pt>
                <c:pt idx="909">
                  <c:v>2.0140451304257352E-2</c:v>
                </c:pt>
                <c:pt idx="910">
                  <c:v>2.016940332360808E-2</c:v>
                </c:pt>
                <c:pt idx="911">
                  <c:v>2.0201871284202158E-2</c:v>
                </c:pt>
                <c:pt idx="912">
                  <c:v>2.0216952146817867E-2</c:v>
                </c:pt>
                <c:pt idx="913">
                  <c:v>2.02397737009287E-2</c:v>
                </c:pt>
                <c:pt idx="914">
                  <c:v>2.0262692752205526E-2</c:v>
                </c:pt>
                <c:pt idx="915">
                  <c:v>2.0285711005024118E-2</c:v>
                </c:pt>
                <c:pt idx="916">
                  <c:v>2.0308830163803686E-2</c:v>
                </c:pt>
                <c:pt idx="917">
                  <c:v>2.0332051933015578E-2</c:v>
                </c:pt>
                <c:pt idx="918">
                  <c:v>2.0355378017175456E-2</c:v>
                </c:pt>
                <c:pt idx="919">
                  <c:v>2.0378809835214375E-2</c:v>
                </c:pt>
                <c:pt idx="920">
                  <c:v>2.0402339349259363E-2</c:v>
                </c:pt>
                <c:pt idx="921">
                  <c:v>2.0425947030600466E-2</c:v>
                </c:pt>
                <c:pt idx="922">
                  <c:v>2.0449612507542916E-2</c:v>
                </c:pt>
                <c:pt idx="923">
                  <c:v>2.0473315241159633E-2</c:v>
                </c:pt>
                <c:pt idx="924">
                  <c:v>2.0497034525282534E-2</c:v>
                </c:pt>
                <c:pt idx="925">
                  <c:v>2.0520749486497316E-2</c:v>
                </c:pt>
                <c:pt idx="926">
                  <c:v>2.0544439084136511E-2</c:v>
                </c:pt>
                <c:pt idx="927">
                  <c:v>2.0568082110276008E-2</c:v>
                </c:pt>
                <c:pt idx="928">
                  <c:v>2.0591657189733308E-2</c:v>
                </c:pt>
                <c:pt idx="929">
                  <c:v>2.0612900920303583E-2</c:v>
                </c:pt>
                <c:pt idx="930">
                  <c:v>2.0636285591190753E-2</c:v>
                </c:pt>
                <c:pt idx="931">
                  <c:v>2.0659537634452992E-2</c:v>
                </c:pt>
                <c:pt idx="932">
                  <c:v>2.069146869737621E-2</c:v>
                </c:pt>
                <c:pt idx="933">
                  <c:v>2.0707761272511699E-2</c:v>
                </c:pt>
                <c:pt idx="934">
                  <c:v>2.0730506190816136E-2</c:v>
                </c:pt>
                <c:pt idx="935">
                  <c:v>2.0753079030667348E-2</c:v>
                </c:pt>
                <c:pt idx="936">
                  <c:v>2.0775479300298706E-2</c:v>
                </c:pt>
                <c:pt idx="937">
                  <c:v>2.0797706507954008E-2</c:v>
                </c:pt>
                <c:pt idx="938">
                  <c:v>2.0819760161888353E-2</c:v>
                </c:pt>
                <c:pt idx="939">
                  <c:v>2.0841639770370735E-2</c:v>
                </c:pt>
                <c:pt idx="940">
                  <c:v>2.0863344841681442E-2</c:v>
                </c:pt>
                <c:pt idx="941">
                  <c:v>2.0884874884112933E-2</c:v>
                </c:pt>
                <c:pt idx="942">
                  <c:v>2.0902032483166799E-2</c:v>
                </c:pt>
                <c:pt idx="943">
                  <c:v>2.0923233862145452E-2</c:v>
                </c:pt>
                <c:pt idx="944">
                  <c:v>2.0944258825425166E-2</c:v>
                </c:pt>
                <c:pt idx="945">
                  <c:v>2.0978998374043992E-2</c:v>
                </c:pt>
                <c:pt idx="946">
                  <c:v>2.0988715979597394E-2</c:v>
                </c:pt>
                <c:pt idx="947">
                  <c:v>2.1006270305753638E-2</c:v>
                </c:pt>
                <c:pt idx="948">
                  <c:v>2.1026584690986283E-2</c:v>
                </c:pt>
                <c:pt idx="949">
                  <c:v>2.1046720202958724E-2</c:v>
                </c:pt>
                <c:pt idx="950">
                  <c:v>2.106667635020365E-2</c:v>
                </c:pt>
                <c:pt idx="951">
                  <c:v>2.1084457105795415E-2</c:v>
                </c:pt>
                <c:pt idx="952">
                  <c:v>2.1104064876059484E-2</c:v>
                </c:pt>
                <c:pt idx="953">
                  <c:v>2.1123491851887055E-2</c:v>
                </c:pt>
                <c:pt idx="954">
                  <c:v>2.1142737541922852E-2</c:v>
                </c:pt>
                <c:pt idx="955">
                  <c:v>2.1167642121054014E-2</c:v>
                </c:pt>
                <c:pt idx="956">
                  <c:v>2.118648773450901E-2</c:v>
                </c:pt>
                <c:pt idx="957">
                  <c:v>2.1205150453632148E-2</c:v>
                </c:pt>
                <c:pt idx="958">
                  <c:v>2.1223629786960914E-2</c:v>
                </c:pt>
                <c:pt idx="959">
                  <c:v>2.1240027755350378E-2</c:v>
                </c:pt>
                <c:pt idx="960">
                  <c:v>2.1258151037560718E-2</c:v>
                </c:pt>
                <c:pt idx="961">
                  <c:v>2.1276089504772593E-2</c:v>
                </c:pt>
                <c:pt idx="962">
                  <c:v>2.1293842665646278E-2</c:v>
                </c:pt>
                <c:pt idx="963">
                  <c:v>2.1313258466645963E-2</c:v>
                </c:pt>
                <c:pt idx="964">
                  <c:v>2.1330627165423444E-2</c:v>
                </c:pt>
                <c:pt idx="965">
                  <c:v>2.1347809038638949E-2</c:v>
                </c:pt>
                <c:pt idx="966">
                  <c:v>2.1364803594967233E-2</c:v>
                </c:pt>
                <c:pt idx="967">
                  <c:v>2.1381610343102174E-2</c:v>
                </c:pt>
                <c:pt idx="968">
                  <c:v>2.139822879175415E-2</c:v>
                </c:pt>
                <c:pt idx="969">
                  <c:v>2.1414658449656138E-2</c:v>
                </c:pt>
                <c:pt idx="970">
                  <c:v>2.1430898825555881E-2</c:v>
                </c:pt>
                <c:pt idx="971">
                  <c:v>2.1446949428221975E-2</c:v>
                </c:pt>
                <c:pt idx="972">
                  <c:v>2.1462809766442999E-2</c:v>
                </c:pt>
                <c:pt idx="973">
                  <c:v>2.1478479349025782E-2</c:v>
                </c:pt>
                <c:pt idx="974">
                  <c:v>2.1493957684799739E-2</c:v>
                </c:pt>
                <c:pt idx="975">
                  <c:v>2.15092442826108E-2</c:v>
                </c:pt>
                <c:pt idx="976">
                  <c:v>2.1524338651328346E-2</c:v>
                </c:pt>
                <c:pt idx="977">
                  <c:v>2.1539240299840882E-2</c:v>
                </c:pt>
                <c:pt idx="978">
                  <c:v>2.1553948737056891E-2</c:v>
                </c:pt>
                <c:pt idx="979">
                  <c:v>2.1568463471908314E-2</c:v>
                </c:pt>
                <c:pt idx="980">
                  <c:v>2.1582784013347955E-2</c:v>
                </c:pt>
                <c:pt idx="981">
                  <c:v>2.1595291166415048E-2</c:v>
                </c:pt>
                <c:pt idx="982">
                  <c:v>2.1609235047076153E-2</c:v>
                </c:pt>
                <c:pt idx="983">
                  <c:v>2.1622983307559619E-2</c:v>
                </c:pt>
                <c:pt idx="984">
                  <c:v>2.1636535456957911E-2</c:v>
                </c:pt>
                <c:pt idx="985">
                  <c:v>2.165614622334569E-2</c:v>
                </c:pt>
                <c:pt idx="986">
                  <c:v>2.1664601704384081E-2</c:v>
                </c:pt>
                <c:pt idx="987">
                  <c:v>2.1677549144437213E-2</c:v>
                </c:pt>
                <c:pt idx="988">
                  <c:v>2.169029846349161E-2</c:v>
                </c:pt>
                <c:pt idx="989">
                  <c:v>2.1702849170704253E-2</c:v>
                </c:pt>
                <c:pt idx="990">
                  <c:v>2.1715200775252103E-2</c:v>
                </c:pt>
                <c:pt idx="991">
                  <c:v>2.1727352786338194E-2</c:v>
                </c:pt>
                <c:pt idx="992">
                  <c:v>2.1739304713190761E-2</c:v>
                </c:pt>
                <c:pt idx="993">
                  <c:v>2.1751056065061482E-2</c:v>
                </c:pt>
                <c:pt idx="994">
                  <c:v>2.1759718102911663E-2</c:v>
                </c:pt>
                <c:pt idx="995">
                  <c:v>2.1771094436034311E-2</c:v>
                </c:pt>
                <c:pt idx="996">
                  <c:v>2.1782268815830896E-2</c:v>
                </c:pt>
                <c:pt idx="997">
                  <c:v>2.1793240751747156E-2</c:v>
                </c:pt>
                <c:pt idx="998">
                  <c:v>2.1804009753253695E-2</c:v>
                </c:pt>
                <c:pt idx="999">
                  <c:v>2.1814575329845987E-2</c:v>
                </c:pt>
                <c:pt idx="1000">
                  <c:v>2.1824936991047039E-2</c:v>
                </c:pt>
                <c:pt idx="1001">
                  <c:v>2.1835094246402953E-2</c:v>
                </c:pt>
                <c:pt idx="1002">
                  <c:v>2.1845046605489138E-2</c:v>
                </c:pt>
                <c:pt idx="1003">
                  <c:v>2.1853473402563432E-2</c:v>
                </c:pt>
                <c:pt idx="1004">
                  <c:v>2.1863028715559112E-2</c:v>
                </c:pt>
                <c:pt idx="1005">
                  <c:v>2.1872377708436943E-2</c:v>
                </c:pt>
                <c:pt idx="1006">
                  <c:v>2.1881519890921249E-2</c:v>
                </c:pt>
                <c:pt idx="1007">
                  <c:v>2.1894239859675393E-2</c:v>
                </c:pt>
                <c:pt idx="1008">
                  <c:v>2.190292371448193E-2</c:v>
                </c:pt>
                <c:pt idx="1009">
                  <c:v>2.1911399145876899E-2</c:v>
                </c:pt>
                <c:pt idx="1010">
                  <c:v>2.1919665663567268E-2</c:v>
                </c:pt>
                <c:pt idx="1011">
                  <c:v>2.1926520360758293E-2</c:v>
                </c:pt>
                <c:pt idx="1012">
                  <c:v>2.1934382187513615E-2</c:v>
                </c:pt>
                <c:pt idx="1013">
                  <c:v>2.1942033677490612E-2</c:v>
                </c:pt>
                <c:pt idx="1014">
                  <c:v>2.1949474340554755E-2</c:v>
                </c:pt>
                <c:pt idx="1015">
                  <c:v>2.1956703686603147E-2</c:v>
                </c:pt>
                <c:pt idx="1016">
                  <c:v>2.1964850129252811E-2</c:v>
                </c:pt>
                <c:pt idx="1017">
                  <c:v>2.1971640525306084E-2</c:v>
                </c:pt>
                <c:pt idx="1018">
                  <c:v>2.1978218086384494E-2</c:v>
                </c:pt>
                <c:pt idx="1019">
                  <c:v>2.1984582322468714E-2</c:v>
                </c:pt>
                <c:pt idx="1020">
                  <c:v>2.1990732743567217E-2</c:v>
                </c:pt>
                <c:pt idx="1021">
                  <c:v>2.199666885972584E-2</c:v>
                </c:pt>
                <c:pt idx="1022">
                  <c:v>2.2002390181014745E-2</c:v>
                </c:pt>
                <c:pt idx="1023">
                  <c:v>2.2007896222487069E-2</c:v>
                </c:pt>
                <c:pt idx="1024">
                  <c:v>2.2013189014992211E-2</c:v>
                </c:pt>
                <c:pt idx="1025">
                  <c:v>2.2018277217356875E-2</c:v>
                </c:pt>
                <c:pt idx="1026">
                  <c:v>2.2023170619751471E-2</c:v>
                </c:pt>
                <c:pt idx="1027">
                  <c:v>2.202787907741436E-2</c:v>
                </c:pt>
                <c:pt idx="1028">
                  <c:v>2.2032412510645784E-2</c:v>
                </c:pt>
                <c:pt idx="1029">
                  <c:v>2.2036780904807835E-2</c:v>
                </c:pt>
                <c:pt idx="1030">
                  <c:v>2.2040994310316676E-2</c:v>
                </c:pt>
                <c:pt idx="1031">
                  <c:v>2.204506284264076E-2</c:v>
                </c:pt>
                <c:pt idx="1032">
                  <c:v>2.2048996682296523E-2</c:v>
                </c:pt>
                <c:pt idx="1033">
                  <c:v>2.2051879613244563E-2</c:v>
                </c:pt>
                <c:pt idx="1034">
                  <c:v>2.2055580920241721E-2</c:v>
                </c:pt>
                <c:pt idx="1035">
                  <c:v>2.2059178224530896E-2</c:v>
                </c:pt>
                <c:pt idx="1036">
                  <c:v>2.2062682076870597E-2</c:v>
                </c:pt>
                <c:pt idx="1037">
                  <c:v>2.2067004663385438E-2</c:v>
                </c:pt>
                <c:pt idx="1038">
                  <c:v>2.2070335870771028E-2</c:v>
                </c:pt>
                <c:pt idx="1039">
                  <c:v>2.2073584988231327E-2</c:v>
                </c:pt>
                <c:pt idx="1040">
                  <c:v>2.2076752380755238E-2</c:v>
                </c:pt>
                <c:pt idx="1041">
                  <c:v>2.2079838413337761E-2</c:v>
                </c:pt>
                <c:pt idx="1042">
                  <c:v>2.2082843450981701E-2</c:v>
                </c:pt>
                <c:pt idx="1043">
                  <c:v>2.2085767858691607E-2</c:v>
                </c:pt>
                <c:pt idx="1044">
                  <c:v>2.2088612001483321E-2</c:v>
                </c:pt>
                <c:pt idx="1045">
                  <c:v>2.2091376244376165E-2</c:v>
                </c:pt>
                <c:pt idx="1046">
                  <c:v>2.2093207455905619E-2</c:v>
                </c:pt>
                <c:pt idx="1047">
                  <c:v>2.2095818420339287E-2</c:v>
                </c:pt>
                <c:pt idx="1048">
                  <c:v>2.2098350558699378E-2</c:v>
                </c:pt>
                <c:pt idx="1049">
                  <c:v>2.2100804236008183E-2</c:v>
                </c:pt>
                <c:pt idx="1050">
                  <c:v>2.2103179817290639E-2</c:v>
                </c:pt>
                <c:pt idx="1051">
                  <c:v>2.2105477667581343E-2</c:v>
                </c:pt>
                <c:pt idx="1052">
                  <c:v>2.2107698151915767E-2</c:v>
                </c:pt>
                <c:pt idx="1053">
                  <c:v>2.2109841635340809E-2</c:v>
                </c:pt>
                <c:pt idx="1054">
                  <c:v>2.21119084829016E-2</c:v>
                </c:pt>
                <c:pt idx="1055">
                  <c:v>2.2113093167121178E-2</c:v>
                </c:pt>
                <c:pt idx="1056">
                  <c:v>2.2115013074042622E-2</c:v>
                </c:pt>
                <c:pt idx="1057">
                  <c:v>2.2116857418821745E-2</c:v>
                </c:pt>
                <c:pt idx="1058">
                  <c:v>2.2118626566506094E-2</c:v>
                </c:pt>
                <c:pt idx="1059">
                  <c:v>2.2121890579931029E-2</c:v>
                </c:pt>
                <c:pt idx="1060">
                  <c:v>2.2123500130511672E-2</c:v>
                </c:pt>
                <c:pt idx="1061">
                  <c:v>2.212503562225673E-2</c:v>
                </c:pt>
                <c:pt idx="1062">
                  <c:v>2.2126497420279358E-2</c:v>
                </c:pt>
                <c:pt idx="1063">
                  <c:v>2.2127885889691844E-2</c:v>
                </c:pt>
                <c:pt idx="1064">
                  <c:v>2.212844230040352E-2</c:v>
                </c:pt>
                <c:pt idx="1065">
                  <c:v>2.2129690248124067E-2</c:v>
                </c:pt>
                <c:pt idx="1066">
                  <c:v>2.2130865940951556E-2</c:v>
                </c:pt>
                <c:pt idx="1067">
                  <c:v>2.2131969743997882E-2</c:v>
                </c:pt>
                <c:pt idx="1068">
                  <c:v>2.2133741086955407E-2</c:v>
                </c:pt>
                <c:pt idx="1069">
                  <c:v>2.2134697252377895E-2</c:v>
                </c:pt>
                <c:pt idx="1070">
                  <c:v>2.2135582645120496E-2</c:v>
                </c:pt>
                <c:pt idx="1071">
                  <c:v>2.2136397630332857E-2</c:v>
                </c:pt>
                <c:pt idx="1072">
                  <c:v>2.2137142573168969E-2</c:v>
                </c:pt>
                <c:pt idx="1073">
                  <c:v>2.2137817838788043E-2</c:v>
                </c:pt>
                <c:pt idx="1074">
                  <c:v>2.2138423792350152E-2</c:v>
                </c:pt>
                <c:pt idx="1075">
                  <c:v>2.2138960799023194E-2</c:v>
                </c:pt>
                <c:pt idx="1076">
                  <c:v>2.2139429223974195E-2</c:v>
                </c:pt>
                <c:pt idx="1077">
                  <c:v>2.2139829432379743E-2</c:v>
                </c:pt>
                <c:pt idx="1078">
                  <c:v>2.2140161789416416E-2</c:v>
                </c:pt>
                <c:pt idx="1079">
                  <c:v>2.2140426660263411E-2</c:v>
                </c:pt>
                <c:pt idx="1080">
                  <c:v>2.2140624410105999E-2</c:v>
                </c:pt>
                <c:pt idx="1081">
                  <c:v>2.214075540413293E-2</c:v>
                </c:pt>
                <c:pt idx="1082">
                  <c:v>2.2140820007533819E-2</c:v>
                </c:pt>
                <c:pt idx="1083">
                  <c:v>2.2140818585505238E-2</c:v>
                </c:pt>
                <c:pt idx="1084">
                  <c:v>2.214075150324462E-2</c:v>
                </c:pt>
                <c:pt idx="1085">
                  <c:v>2.2139961296997017E-2</c:v>
                </c:pt>
                <c:pt idx="1086">
                  <c:v>2.2139768570604811E-2</c:v>
                </c:pt>
                <c:pt idx="1087">
                  <c:v>2.2139511257466979E-2</c:v>
                </c:pt>
                <c:pt idx="1088">
                  <c:v>2.213918972277536E-2</c:v>
                </c:pt>
                <c:pt idx="1089">
                  <c:v>2.2138804331718272E-2</c:v>
                </c:pt>
                <c:pt idx="1090">
                  <c:v>2.2138990596315654E-2</c:v>
                </c:pt>
                <c:pt idx="1091">
                  <c:v>2.2138474118247514E-2</c:v>
                </c:pt>
                <c:pt idx="1092">
                  <c:v>2.2137894901645878E-2</c:v>
                </c:pt>
                <c:pt idx="1093">
                  <c:v>2.2137253311736851E-2</c:v>
                </c:pt>
                <c:pt idx="1094">
                  <c:v>2.2136549713746546E-2</c:v>
                </c:pt>
                <c:pt idx="1095">
                  <c:v>2.2135784472908024E-2</c:v>
                </c:pt>
                <c:pt idx="1096">
                  <c:v>2.2134957954453475E-2</c:v>
                </c:pt>
                <c:pt idx="1097">
                  <c:v>2.2134070523619442E-2</c:v>
                </c:pt>
                <c:pt idx="1098">
                  <c:v>2.213192213851034E-2</c:v>
                </c:pt>
                <c:pt idx="1099">
                  <c:v>2.2130922563214028E-2</c:v>
                </c:pt>
                <c:pt idx="1100">
                  <c:v>2.2129863126417959E-2</c:v>
                </c:pt>
                <c:pt idx="1101">
                  <c:v>2.2128744193321559E-2</c:v>
                </c:pt>
                <c:pt idx="1102">
                  <c:v>2.2127393028506859E-2</c:v>
                </c:pt>
                <c:pt idx="1103">
                  <c:v>2.2126147833101406E-2</c:v>
                </c:pt>
                <c:pt idx="1104">
                  <c:v>2.2124844289179713E-2</c:v>
                </c:pt>
                <c:pt idx="1105">
                  <c:v>2.2123482761950086E-2</c:v>
                </c:pt>
                <c:pt idx="1106">
                  <c:v>2.2122063616624388E-2</c:v>
                </c:pt>
                <c:pt idx="1107">
                  <c:v>2.2120024873762505E-2</c:v>
                </c:pt>
                <c:pt idx="1108">
                  <c:v>2.211849567729687E-2</c:v>
                </c:pt>
                <c:pt idx="1109">
                  <c:v>2.2116909935748909E-2</c:v>
                </c:pt>
                <c:pt idx="1110">
                  <c:v>2.2115268014313242E-2</c:v>
                </c:pt>
                <c:pt idx="1111">
                  <c:v>2.2116297319038341E-2</c:v>
                </c:pt>
                <c:pt idx="1112">
                  <c:v>2.2114524159655612E-2</c:v>
                </c:pt>
                <c:pt idx="1113">
                  <c:v>2.2112696029621026E-2</c:v>
                </c:pt>
                <c:pt idx="1114">
                  <c:v>2.2110813294253417E-2</c:v>
                </c:pt>
                <c:pt idx="1115">
                  <c:v>2.2106164311594199E-2</c:v>
                </c:pt>
                <c:pt idx="1116">
                  <c:v>2.2105309524737517E-2</c:v>
                </c:pt>
                <c:pt idx="1117">
                  <c:v>2.2103276801875398E-2</c:v>
                </c:pt>
                <c:pt idx="1118">
                  <c:v>2.2101190866424657E-2</c:v>
                </c:pt>
                <c:pt idx="1119">
                  <c:v>2.2099052083641251E-2</c:v>
                </c:pt>
                <c:pt idx="1120">
                  <c:v>2.2098390628072576E-2</c:v>
                </c:pt>
                <c:pt idx="1121">
                  <c:v>2.2096135884413563E-2</c:v>
                </c:pt>
                <c:pt idx="1122">
                  <c:v>2.209382945802071E-2</c:v>
                </c:pt>
                <c:pt idx="1123">
                  <c:v>2.2091471714225614E-2</c:v>
                </c:pt>
                <c:pt idx="1124">
                  <c:v>2.2089063018359875E-2</c:v>
                </c:pt>
                <c:pt idx="1125">
                  <c:v>2.2086603735757628E-2</c:v>
                </c:pt>
                <c:pt idx="1126">
                  <c:v>2.2084094231752179E-2</c:v>
                </c:pt>
                <c:pt idx="1127">
                  <c:v>2.2081534871679371E-2</c:v>
                </c:pt>
                <c:pt idx="1128">
                  <c:v>2.2077485176407091E-2</c:v>
                </c:pt>
                <c:pt idx="1129">
                  <c:v>2.2076268044675908E-2</c:v>
                </c:pt>
                <c:pt idx="1130">
                  <c:v>2.2073561308421204E-2</c:v>
                </c:pt>
                <c:pt idx="1131">
                  <c:v>2.2070806177449328E-2</c:v>
                </c:pt>
                <c:pt idx="1132">
                  <c:v>2.2068003017101229E-2</c:v>
                </c:pt>
                <c:pt idx="1133">
                  <c:v>2.206515219271446E-2</c:v>
                </c:pt>
                <c:pt idx="1134">
                  <c:v>2.2062254069632515E-2</c:v>
                </c:pt>
                <c:pt idx="1135">
                  <c:v>2.2059309013196349E-2</c:v>
                </c:pt>
                <c:pt idx="1136">
                  <c:v>2.2056317388748605E-2</c:v>
                </c:pt>
                <c:pt idx="1137">
                  <c:v>2.2051933498019007E-2</c:v>
                </c:pt>
                <c:pt idx="1138">
                  <c:v>2.2048860015966409E-2</c:v>
                </c:pt>
                <c:pt idx="1139">
                  <c:v>2.2045740991910236E-2</c:v>
                </c:pt>
                <c:pt idx="1140">
                  <c:v>2.2042576791124893E-2</c:v>
                </c:pt>
                <c:pt idx="1141">
                  <c:v>2.2040673533358781E-2</c:v>
                </c:pt>
                <c:pt idx="1142">
                  <c:v>2.2037410173061045E-2</c:v>
                </c:pt>
                <c:pt idx="1143">
                  <c:v>2.2034102802161341E-2</c:v>
                </c:pt>
                <c:pt idx="1144">
                  <c:v>2.2030751786006567E-2</c:v>
                </c:pt>
                <c:pt idx="1145">
                  <c:v>2.2027357489941071E-2</c:v>
                </c:pt>
                <c:pt idx="1146">
                  <c:v>2.202392027931261E-2</c:v>
                </c:pt>
                <c:pt idx="1147">
                  <c:v>2.2020440519466382E-2</c:v>
                </c:pt>
                <c:pt idx="1148">
                  <c:v>2.2016918575749292E-2</c:v>
                </c:pt>
                <c:pt idx="1149">
                  <c:v>2.2013354813507385E-2</c:v>
                </c:pt>
                <c:pt idx="1150">
                  <c:v>2.2008123478650887E-2</c:v>
                </c:pt>
                <c:pt idx="1151">
                  <c:v>2.2004489535119909E-2</c:v>
                </c:pt>
                <c:pt idx="1152">
                  <c:v>2.2000814774525423E-2</c:v>
                </c:pt>
                <c:pt idx="1153">
                  <c:v>2.1997099562117484E-2</c:v>
                </c:pt>
                <c:pt idx="1154">
                  <c:v>2.1990935012228364E-2</c:v>
                </c:pt>
                <c:pt idx="1155">
                  <c:v>2.1988301174784248E-2</c:v>
                </c:pt>
                <c:pt idx="1156">
                  <c:v>2.1984447078877652E-2</c:v>
                </c:pt>
                <c:pt idx="1157">
                  <c:v>2.1980938444441572E-2</c:v>
                </c:pt>
                <c:pt idx="1158">
                  <c:v>2.1976622820833552E-2</c:v>
                </c:pt>
                <c:pt idx="1159">
                  <c:v>2.1972653389245731E-2</c:v>
                </c:pt>
                <c:pt idx="1160">
                  <c:v>2.1968646242981692E-2</c:v>
                </c:pt>
                <c:pt idx="1161">
                  <c:v>2.1964601747312327E-2</c:v>
                </c:pt>
                <c:pt idx="1162">
                  <c:v>2.1960520267511163E-2</c:v>
                </c:pt>
                <c:pt idx="1163">
                  <c:v>2.1956769309760999E-2</c:v>
                </c:pt>
                <c:pt idx="1164">
                  <c:v>2.1952612185974052E-2</c:v>
                </c:pt>
                <c:pt idx="1165">
                  <c:v>2.1948419197828663E-2</c:v>
                </c:pt>
                <c:pt idx="1166">
                  <c:v>2.1944190710621328E-2</c:v>
                </c:pt>
                <c:pt idx="1167">
                  <c:v>2.1939570891065706E-2</c:v>
                </c:pt>
                <c:pt idx="1168">
                  <c:v>2.1935275177186152E-2</c:v>
                </c:pt>
                <c:pt idx="1169">
                  <c:v>2.1930945036071028E-2</c:v>
                </c:pt>
                <c:pt idx="1170">
                  <c:v>2.1925327712662847E-2</c:v>
                </c:pt>
                <c:pt idx="1171">
                  <c:v>2.1922182933213248E-2</c:v>
                </c:pt>
                <c:pt idx="1172">
                  <c:v>2.1918094763486815E-2</c:v>
                </c:pt>
                <c:pt idx="1173">
                  <c:v>2.1913628011037158E-2</c:v>
                </c:pt>
                <c:pt idx="1174">
                  <c:v>2.1909128681854888E-2</c:v>
                </c:pt>
                <c:pt idx="1175">
                  <c:v>2.1904597141232145E-2</c:v>
                </c:pt>
                <c:pt idx="1176">
                  <c:v>2.1900033754453256E-2</c:v>
                </c:pt>
                <c:pt idx="1177">
                  <c:v>2.1895438886804279E-2</c:v>
                </c:pt>
                <c:pt idx="1178">
                  <c:v>2.1890812903572154E-2</c:v>
                </c:pt>
                <c:pt idx="1179">
                  <c:v>2.1886156168783939E-2</c:v>
                </c:pt>
                <c:pt idx="1180">
                  <c:v>2.1881468408020896E-2</c:v>
                </c:pt>
                <c:pt idx="1181">
                  <c:v>2.1876747666185192E-2</c:v>
                </c:pt>
                <c:pt idx="1182">
                  <c:v>2.1871991704222677E-2</c:v>
                </c:pt>
                <c:pt idx="1183">
                  <c:v>2.1867198269887131E-2</c:v>
                </c:pt>
                <c:pt idx="1184">
                  <c:v>2.1862365097752447E-2</c:v>
                </c:pt>
                <c:pt idx="1185">
                  <c:v>2.1857489909203068E-2</c:v>
                </c:pt>
                <c:pt idx="1186">
                  <c:v>2.1852570412434855E-2</c:v>
                </c:pt>
                <c:pt idx="1187">
                  <c:v>2.1847604302464647E-2</c:v>
                </c:pt>
                <c:pt idx="1188">
                  <c:v>2.1842589261118969E-2</c:v>
                </c:pt>
                <c:pt idx="1189">
                  <c:v>2.1837234298514398E-2</c:v>
                </c:pt>
                <c:pt idx="1190">
                  <c:v>2.1832118949081568E-2</c:v>
                </c:pt>
                <c:pt idx="1191">
                  <c:v>2.1826947680709807E-2</c:v>
                </c:pt>
                <c:pt idx="1192">
                  <c:v>2.1821718094469714E-2</c:v>
                </c:pt>
                <c:pt idx="1193">
                  <c:v>2.1816698455827101E-2</c:v>
                </c:pt>
                <c:pt idx="1194">
                  <c:v>2.1811343427612328E-2</c:v>
                </c:pt>
                <c:pt idx="1195">
                  <c:v>2.1805928064397948E-2</c:v>
                </c:pt>
                <c:pt idx="1196">
                  <c:v>2.1800452558138245E-2</c:v>
                </c:pt>
                <c:pt idx="1197">
                  <c:v>2.1794917100784884E-2</c:v>
                </c:pt>
                <c:pt idx="1198">
                  <c:v>2.1789321884296494E-2</c:v>
                </c:pt>
                <c:pt idx="1199">
                  <c:v>2.1783667100629088E-2</c:v>
                </c:pt>
                <c:pt idx="1200">
                  <c:v>2.1777952941743027E-2</c:v>
                </c:pt>
                <c:pt idx="1201">
                  <c:v>2.1772179599598672E-2</c:v>
                </c:pt>
                <c:pt idx="1202">
                  <c:v>2.1766118151890945E-2</c:v>
                </c:pt>
                <c:pt idx="1203">
                  <c:v>2.1760231537762052E-2</c:v>
                </c:pt>
                <c:pt idx="1204">
                  <c:v>2.1754286305991424E-2</c:v>
                </c:pt>
                <c:pt idx="1205">
                  <c:v>2.1748282648531899E-2</c:v>
                </c:pt>
                <c:pt idx="1206">
                  <c:v>2.1741139151491673E-2</c:v>
                </c:pt>
                <c:pt idx="1207">
                  <c:v>2.1735015419286796E-2</c:v>
                </c:pt>
                <c:pt idx="1208">
                  <c:v>2.17290357899248E-2</c:v>
                </c:pt>
                <c:pt idx="1209">
                  <c:v>2.1722594648618809E-2</c:v>
                </c:pt>
                <c:pt idx="1210">
                  <c:v>2.1716297994043288E-2</c:v>
                </c:pt>
                <c:pt idx="1211">
                  <c:v>2.17099440825681E-2</c:v>
                </c:pt>
                <c:pt idx="1212">
                  <c:v>2.1703533106140149E-2</c:v>
                </c:pt>
                <c:pt idx="1213">
                  <c:v>2.1697065256709003E-2</c:v>
                </c:pt>
                <c:pt idx="1214">
                  <c:v>2.1690540726222451E-2</c:v>
                </c:pt>
                <c:pt idx="1215">
                  <c:v>2.1684301218272913E-2</c:v>
                </c:pt>
                <c:pt idx="1216">
                  <c:v>2.1677655135845908E-2</c:v>
                </c:pt>
                <c:pt idx="1217">
                  <c:v>2.1670952969153844E-2</c:v>
                </c:pt>
                <c:pt idx="1218">
                  <c:v>2.1664194910177934E-2</c:v>
                </c:pt>
                <c:pt idx="1219">
                  <c:v>2.1657228067136221E-2</c:v>
                </c:pt>
                <c:pt idx="1220">
                  <c:v>2.1650363140028567E-2</c:v>
                </c:pt>
                <c:pt idx="1221">
                  <c:v>2.1641455535442319E-2</c:v>
                </c:pt>
                <c:pt idx="1222">
                  <c:v>2.1634464429042596E-2</c:v>
                </c:pt>
                <c:pt idx="1223">
                  <c:v>2.1626808009626138E-2</c:v>
                </c:pt>
                <c:pt idx="1224">
                  <c:v>2.1620448004723247E-2</c:v>
                </c:pt>
                <c:pt idx="1225">
                  <c:v>2.1613288525418186E-2</c:v>
                </c:pt>
                <c:pt idx="1226">
                  <c:v>2.1606074744590715E-2</c:v>
                </c:pt>
                <c:pt idx="1227">
                  <c:v>2.1598806854233345E-2</c:v>
                </c:pt>
                <c:pt idx="1228">
                  <c:v>2.1591485046339454E-2</c:v>
                </c:pt>
                <c:pt idx="1229">
                  <c:v>2.1584109512904157E-2</c:v>
                </c:pt>
                <c:pt idx="1230">
                  <c:v>2.1576680445920829E-2</c:v>
                </c:pt>
                <c:pt idx="1231">
                  <c:v>2.1569198037386324E-2</c:v>
                </c:pt>
                <c:pt idx="1232">
                  <c:v>2.1561662479296629E-2</c:v>
                </c:pt>
                <c:pt idx="1233">
                  <c:v>2.1554073963648595E-2</c:v>
                </c:pt>
                <c:pt idx="1234">
                  <c:v>2.1546432682439942E-2</c:v>
                </c:pt>
                <c:pt idx="1235">
                  <c:v>2.1538738827668397E-2</c:v>
                </c:pt>
                <c:pt idx="1236">
                  <c:v>2.1530992591335157E-2</c:v>
                </c:pt>
                <c:pt idx="1237">
                  <c:v>2.1523194165437069E-2</c:v>
                </c:pt>
                <c:pt idx="1238">
                  <c:v>2.1515343741975338E-2</c:v>
                </c:pt>
                <c:pt idx="1239">
                  <c:v>2.1507441512950289E-2</c:v>
                </c:pt>
                <c:pt idx="1240">
                  <c:v>2.149948767036312E-2</c:v>
                </c:pt>
                <c:pt idx="1241">
                  <c:v>2.1491423532661352E-2</c:v>
                </c:pt>
                <c:pt idx="1242">
                  <c:v>2.148337114133619E-2</c:v>
                </c:pt>
                <c:pt idx="1243">
                  <c:v>2.1475267701598064E-2</c:v>
                </c:pt>
                <c:pt idx="1244">
                  <c:v>2.1467297489040485E-2</c:v>
                </c:pt>
                <c:pt idx="1245">
                  <c:v>2.1458950974074752E-2</c:v>
                </c:pt>
                <c:pt idx="1246">
                  <c:v>2.1450691482166075E-2</c:v>
                </c:pt>
                <c:pt idx="1247">
                  <c:v>2.1442381720715831E-2</c:v>
                </c:pt>
                <c:pt idx="1248">
                  <c:v>2.1434021881729552E-2</c:v>
                </c:pt>
                <c:pt idx="1249">
                  <c:v>2.1425612157208441E-2</c:v>
                </c:pt>
                <c:pt idx="1250">
                  <c:v>2.1417152739160644E-2</c:v>
                </c:pt>
                <c:pt idx="1251">
                  <c:v>2.1408643819590838E-2</c:v>
                </c:pt>
                <c:pt idx="1252">
                  <c:v>2.1400085590501952E-2</c:v>
                </c:pt>
                <c:pt idx="1253">
                  <c:v>2.139147824390214E-2</c:v>
                </c:pt>
                <c:pt idx="1254">
                  <c:v>2.1382815578115055E-2</c:v>
                </c:pt>
                <c:pt idx="1255">
                  <c:v>2.1374114532592286E-2</c:v>
                </c:pt>
                <c:pt idx="1256">
                  <c:v>2.1365364934526437E-2</c:v>
                </c:pt>
                <c:pt idx="1257">
                  <c:v>2.1351510233266251E-2</c:v>
                </c:pt>
                <c:pt idx="1258">
                  <c:v>2.1346453195339021E-2</c:v>
                </c:pt>
                <c:pt idx="1259">
                  <c:v>2.1338826744973727E-2</c:v>
                </c:pt>
                <c:pt idx="1260">
                  <c:v>2.1329884856643288E-2</c:v>
                </c:pt>
                <c:pt idx="1261">
                  <c:v>2.1320895375723636E-2</c:v>
                </c:pt>
                <c:pt idx="1262">
                  <c:v>2.1311858494208007E-2</c:v>
                </c:pt>
                <c:pt idx="1263">
                  <c:v>2.1302802883596428E-2</c:v>
                </c:pt>
                <c:pt idx="1264">
                  <c:v>2.1293675637873655E-2</c:v>
                </c:pt>
                <c:pt idx="1265">
                  <c:v>2.128450155634809E-2</c:v>
                </c:pt>
                <c:pt idx="1266">
                  <c:v>2.1275280830991505E-2</c:v>
                </c:pt>
                <c:pt idx="1267">
                  <c:v>2.1265925576114567E-2</c:v>
                </c:pt>
                <c:pt idx="1268">
                  <c:v>2.1256604507560173E-2</c:v>
                </c:pt>
                <c:pt idx="1269">
                  <c:v>2.1247237393586998E-2</c:v>
                </c:pt>
                <c:pt idx="1270">
                  <c:v>2.123782442620319E-2</c:v>
                </c:pt>
                <c:pt idx="1271">
                  <c:v>2.1228425212242118E-2</c:v>
                </c:pt>
                <c:pt idx="1272">
                  <c:v>2.1218924884260231E-2</c:v>
                </c:pt>
                <c:pt idx="1273">
                  <c:v>2.1209379267579841E-2</c:v>
                </c:pt>
                <c:pt idx="1274">
                  <c:v>2.1199788554187148E-2</c:v>
                </c:pt>
                <c:pt idx="1275">
                  <c:v>2.1190152936074517E-2</c:v>
                </c:pt>
                <c:pt idx="1276">
                  <c:v>2.1180394452520471E-2</c:v>
                </c:pt>
                <c:pt idx="1277">
                  <c:v>2.1170665887380036E-2</c:v>
                </c:pt>
                <c:pt idx="1278">
                  <c:v>2.1160893004859405E-2</c:v>
                </c:pt>
                <c:pt idx="1279">
                  <c:v>2.1151075996961505E-2</c:v>
                </c:pt>
                <c:pt idx="1280">
                  <c:v>2.1141215055688407E-2</c:v>
                </c:pt>
                <c:pt idx="1281">
                  <c:v>2.1131310373040439E-2</c:v>
                </c:pt>
                <c:pt idx="1282">
                  <c:v>2.112136214102054E-2</c:v>
                </c:pt>
                <c:pt idx="1283">
                  <c:v>2.1111370551625555E-2</c:v>
                </c:pt>
                <c:pt idx="1284">
                  <c:v>2.1101335796859293E-2</c:v>
                </c:pt>
                <c:pt idx="1285">
                  <c:v>2.1091258068720347E-2</c:v>
                </c:pt>
                <c:pt idx="1286">
                  <c:v>2.1081137559206434E-2</c:v>
                </c:pt>
                <c:pt idx="1287">
                  <c:v>2.107097446031702E-2</c:v>
                </c:pt>
                <c:pt idx="1288">
                  <c:v>2.106076896404982E-2</c:v>
                </c:pt>
                <c:pt idx="1289">
                  <c:v>2.1050521262399955E-2</c:v>
                </c:pt>
                <c:pt idx="1290">
                  <c:v>2.1040231547366881E-2</c:v>
                </c:pt>
                <c:pt idx="1291">
                  <c:v>2.1029900010946585E-2</c:v>
                </c:pt>
                <c:pt idx="1292">
                  <c:v>2.1019526845130709E-2</c:v>
                </c:pt>
                <c:pt idx="1293">
                  <c:v>2.1009251967632123E-2</c:v>
                </c:pt>
                <c:pt idx="1294">
                  <c:v>2.0998799637144398E-2</c:v>
                </c:pt>
                <c:pt idx="1295">
                  <c:v>2.098830624161695E-2</c:v>
                </c:pt>
                <c:pt idx="1296">
                  <c:v>2.0977771973026332E-2</c:v>
                </c:pt>
                <c:pt idx="1297">
                  <c:v>2.0967043294936184E-2</c:v>
                </c:pt>
                <c:pt idx="1298">
                  <c:v>2.0956424384619907E-2</c:v>
                </c:pt>
                <c:pt idx="1299">
                  <c:v>2.0945765188853868E-2</c:v>
                </c:pt>
                <c:pt idx="1300">
                  <c:v>2.0935065899632316E-2</c:v>
                </c:pt>
                <c:pt idx="1301">
                  <c:v>2.0924326708938203E-2</c:v>
                </c:pt>
                <c:pt idx="1302">
                  <c:v>2.0913547808762305E-2</c:v>
                </c:pt>
                <c:pt idx="1303">
                  <c:v>2.0902729391087563E-2</c:v>
                </c:pt>
                <c:pt idx="1304">
                  <c:v>2.089187164790389E-2</c:v>
                </c:pt>
                <c:pt idx="1305">
                  <c:v>2.0880974771193359E-2</c:v>
                </c:pt>
                <c:pt idx="1306">
                  <c:v>2.0870407726124363E-2</c:v>
                </c:pt>
                <c:pt idx="1307">
                  <c:v>2.0859439890969611E-2</c:v>
                </c:pt>
                <c:pt idx="1308">
                  <c:v>2.0848433474605521E-2</c:v>
                </c:pt>
                <c:pt idx="1309">
                  <c:v>2.0837388668978996E-2</c:v>
                </c:pt>
                <c:pt idx="1310">
                  <c:v>2.0826305666044043E-2</c:v>
                </c:pt>
                <c:pt idx="1311">
                  <c:v>2.0815184657748453E-2</c:v>
                </c:pt>
                <c:pt idx="1312">
                  <c:v>2.0804025836040907E-2</c:v>
                </c:pt>
                <c:pt idx="1313">
                  <c:v>2.0792829392870082E-2</c:v>
                </c:pt>
                <c:pt idx="1314">
                  <c:v>2.0781595520181995E-2</c:v>
                </c:pt>
                <c:pt idx="1315">
                  <c:v>2.0770538189346613E-2</c:v>
                </c:pt>
                <c:pt idx="1316">
                  <c:v>2.0759233294444169E-2</c:v>
                </c:pt>
                <c:pt idx="1317">
                  <c:v>2.0747891533912075E-2</c:v>
                </c:pt>
                <c:pt idx="1318">
                  <c:v>2.0736513099679499E-2</c:v>
                </c:pt>
                <c:pt idx="1319">
                  <c:v>2.0724416985937553E-2</c:v>
                </c:pt>
                <c:pt idx="1320">
                  <c:v>2.0712956143786588E-2</c:v>
                </c:pt>
                <c:pt idx="1321">
                  <c:v>2.0701459239720429E-2</c:v>
                </c:pt>
                <c:pt idx="1322">
                  <c:v>2.0689926465705524E-2</c:v>
                </c:pt>
                <c:pt idx="1323">
                  <c:v>2.0678598166039466E-2</c:v>
                </c:pt>
                <c:pt idx="1324">
                  <c:v>2.0666997390981531E-2</c:v>
                </c:pt>
                <c:pt idx="1325">
                  <c:v>2.0655361309800734E-2</c:v>
                </c:pt>
                <c:pt idx="1326">
                  <c:v>2.0643690114442875E-2</c:v>
                </c:pt>
                <c:pt idx="1327">
                  <c:v>2.0631983996856392E-2</c:v>
                </c:pt>
                <c:pt idx="1328">
                  <c:v>2.0619987302603712E-2</c:v>
                </c:pt>
                <c:pt idx="1329">
                  <c:v>2.0608208813878488E-2</c:v>
                </c:pt>
                <c:pt idx="1330">
                  <c:v>2.0596395990883053E-2</c:v>
                </c:pt>
                <c:pt idx="1331">
                  <c:v>2.0584549025574293E-2</c:v>
                </c:pt>
                <c:pt idx="1332">
                  <c:v>2.0572668109901274E-2</c:v>
                </c:pt>
                <c:pt idx="1333">
                  <c:v>2.0560753435816537E-2</c:v>
                </c:pt>
                <c:pt idx="1334">
                  <c:v>2.0548805195270019E-2</c:v>
                </c:pt>
                <c:pt idx="1335">
                  <c:v>2.0536823580209911E-2</c:v>
                </c:pt>
                <c:pt idx="1336">
                  <c:v>2.0524808782580936E-2</c:v>
                </c:pt>
                <c:pt idx="1337">
                  <c:v>2.0512760994329551E-2</c:v>
                </c:pt>
                <c:pt idx="1338">
                  <c:v>2.0500680407400482E-2</c:v>
                </c:pt>
                <c:pt idx="1339">
                  <c:v>2.0488567213734973E-2</c:v>
                </c:pt>
                <c:pt idx="1340">
                  <c:v>2.0476421605272528E-2</c:v>
                </c:pt>
                <c:pt idx="1341">
                  <c:v>2.0464243773953526E-2</c:v>
                </c:pt>
                <c:pt idx="1342">
                  <c:v>2.0452033911714868E-2</c:v>
                </c:pt>
                <c:pt idx="1343">
                  <c:v>2.043979221049259E-2</c:v>
                </c:pt>
                <c:pt idx="1344">
                  <c:v>2.042751886222011E-2</c:v>
                </c:pt>
                <c:pt idx="1345">
                  <c:v>2.0415520987960491E-2</c:v>
                </c:pt>
                <c:pt idx="1346">
                  <c:v>2.0403187815690668E-2</c:v>
                </c:pt>
                <c:pt idx="1347">
                  <c:v>2.039082355979286E-2</c:v>
                </c:pt>
                <c:pt idx="1348">
                  <c:v>2.0378428412176863E-2</c:v>
                </c:pt>
                <c:pt idx="1349">
                  <c:v>2.0366002564756847E-2</c:v>
                </c:pt>
                <c:pt idx="1350">
                  <c:v>2.0353224932656084E-2</c:v>
                </c:pt>
                <c:pt idx="1351">
                  <c:v>2.0340735429056057E-2</c:v>
                </c:pt>
                <c:pt idx="1352">
                  <c:v>2.0328215813821104E-2</c:v>
                </c:pt>
                <c:pt idx="1353">
                  <c:v>2.0315666278869011E-2</c:v>
                </c:pt>
                <c:pt idx="1354">
                  <c:v>2.0303087016119305E-2</c:v>
                </c:pt>
                <c:pt idx="1355">
                  <c:v>2.0290478217483688E-2</c:v>
                </c:pt>
                <c:pt idx="1356">
                  <c:v>2.0277840074879077E-2</c:v>
                </c:pt>
                <c:pt idx="1357">
                  <c:v>2.0265172780215439E-2</c:v>
                </c:pt>
                <c:pt idx="1358">
                  <c:v>2.0253163424762022E-2</c:v>
                </c:pt>
                <c:pt idx="1359">
                  <c:v>2.0240443867564295E-2</c:v>
                </c:pt>
                <c:pt idx="1360">
                  <c:v>2.0227695708929794E-2</c:v>
                </c:pt>
                <c:pt idx="1361">
                  <c:v>2.0214919140737031E-2</c:v>
                </c:pt>
                <c:pt idx="1362">
                  <c:v>2.0202114354860079E-2</c:v>
                </c:pt>
                <c:pt idx="1363">
                  <c:v>2.018928154317301E-2</c:v>
                </c:pt>
                <c:pt idx="1364">
                  <c:v>2.0176420897547231E-2</c:v>
                </c:pt>
                <c:pt idx="1365">
                  <c:v>2.0163532609854151E-2</c:v>
                </c:pt>
                <c:pt idx="1366">
                  <c:v>2.0150616871960736E-2</c:v>
                </c:pt>
                <c:pt idx="1367">
                  <c:v>2.0138041074573634E-2</c:v>
                </c:pt>
                <c:pt idx="1368">
                  <c:v>2.0125073633028814E-2</c:v>
                </c:pt>
                <c:pt idx="1369">
                  <c:v>2.0112079304205967E-2</c:v>
                </c:pt>
                <c:pt idx="1370">
                  <c:v>2.0099058279951641E-2</c:v>
                </c:pt>
                <c:pt idx="1371">
                  <c:v>2.0084877155093703E-2</c:v>
                </c:pt>
                <c:pt idx="1372">
                  <c:v>2.0071795607720537E-2</c:v>
                </c:pt>
                <c:pt idx="1373">
                  <c:v>2.0058687978621894E-2</c:v>
                </c:pt>
                <c:pt idx="1374">
                  <c:v>2.0045554459679073E-2</c:v>
                </c:pt>
                <c:pt idx="1375">
                  <c:v>2.0032395242769018E-2</c:v>
                </c:pt>
                <c:pt idx="1376">
                  <c:v>2.0019601356961427E-2</c:v>
                </c:pt>
                <c:pt idx="1377">
                  <c:v>2.000639382410152E-2</c:v>
                </c:pt>
                <c:pt idx="1378">
                  <c:v>1.9993161156097533E-2</c:v>
                </c:pt>
                <c:pt idx="1379">
                  <c:v>1.9979903544805673E-2</c:v>
                </c:pt>
                <c:pt idx="1380">
                  <c:v>1.9966220404254904E-2</c:v>
                </c:pt>
                <c:pt idx="1381">
                  <c:v>1.9952911028841825E-2</c:v>
                </c:pt>
                <c:pt idx="1382">
                  <c:v>1.9939577298541077E-2</c:v>
                </c:pt>
                <c:pt idx="1383">
                  <c:v>1.9926219405215703E-2</c:v>
                </c:pt>
                <c:pt idx="1384">
                  <c:v>1.99128375407218E-2</c:v>
                </c:pt>
                <c:pt idx="1385">
                  <c:v>1.9899431896917202E-2</c:v>
                </c:pt>
                <c:pt idx="1386">
                  <c:v>1.9886002665652793E-2</c:v>
                </c:pt>
                <c:pt idx="1387">
                  <c:v>1.9872550038782934E-2</c:v>
                </c:pt>
                <c:pt idx="1388">
                  <c:v>1.9859074208156764E-2</c:v>
                </c:pt>
                <c:pt idx="1389">
                  <c:v>1.9845575365619088E-2</c:v>
                </c:pt>
                <c:pt idx="1390">
                  <c:v>1.9832053703017313E-2</c:v>
                </c:pt>
                <c:pt idx="1391">
                  <c:v>1.9818509412192764E-2</c:v>
                </c:pt>
                <c:pt idx="1392">
                  <c:v>1.9804942684988506E-2</c:v>
                </c:pt>
                <c:pt idx="1393">
                  <c:v>1.9791353713239781E-2</c:v>
                </c:pt>
                <c:pt idx="1394">
                  <c:v>1.9777742688783566E-2</c:v>
                </c:pt>
                <c:pt idx="1395">
                  <c:v>1.9764109803453375E-2</c:v>
                </c:pt>
                <c:pt idx="1396">
                  <c:v>1.9750455249080968E-2</c:v>
                </c:pt>
                <c:pt idx="1397">
                  <c:v>1.9737219942001793E-2</c:v>
                </c:pt>
                <c:pt idx="1398">
                  <c:v>1.9723524857962672E-2</c:v>
                </c:pt>
                <c:pt idx="1399">
                  <c:v>1.9709808667292387E-2</c:v>
                </c:pt>
                <c:pt idx="1400">
                  <c:v>1.9696071561803211E-2</c:v>
                </c:pt>
                <c:pt idx="1401">
                  <c:v>1.9682313733300399E-2</c:v>
                </c:pt>
                <c:pt idx="1402">
                  <c:v>1.9668083615223663E-2</c:v>
                </c:pt>
                <c:pt idx="1403">
                  <c:v>1.9654282748638476E-2</c:v>
                </c:pt>
                <c:pt idx="1404">
                  <c:v>1.9640461747579205E-2</c:v>
                </c:pt>
                <c:pt idx="1405">
                  <c:v>1.9626620803855886E-2</c:v>
                </c:pt>
                <c:pt idx="1406">
                  <c:v>1.9612760109275099E-2</c:v>
                </c:pt>
                <c:pt idx="1407">
                  <c:v>1.9598879855642543E-2</c:v>
                </c:pt>
                <c:pt idx="1408">
                  <c:v>1.9584980234763918E-2</c:v>
                </c:pt>
                <c:pt idx="1409">
                  <c:v>1.9571061438436239E-2</c:v>
                </c:pt>
                <c:pt idx="1410">
                  <c:v>1.9558060905113805E-2</c:v>
                </c:pt>
                <c:pt idx="1411">
                  <c:v>1.9544108458633858E-2</c:v>
                </c:pt>
                <c:pt idx="1412">
                  <c:v>1.9530137385635804E-2</c:v>
                </c:pt>
                <c:pt idx="1413">
                  <c:v>1.9516147877883583E-2</c:v>
                </c:pt>
                <c:pt idx="1414">
                  <c:v>1.9499660563294382E-2</c:v>
                </c:pt>
                <c:pt idx="1415">
                  <c:v>1.9486109176794386E-2</c:v>
                </c:pt>
                <c:pt idx="1416">
                  <c:v>1.9472062979660976E-2</c:v>
                </c:pt>
                <c:pt idx="1417">
                  <c:v>1.9457999142209026E-2</c:v>
                </c:pt>
                <c:pt idx="1418">
                  <c:v>1.9443917856192705E-2</c:v>
                </c:pt>
                <c:pt idx="1419">
                  <c:v>1.943030599898361E-2</c:v>
                </c:pt>
                <c:pt idx="1420">
                  <c:v>1.9416192334175967E-2</c:v>
                </c:pt>
                <c:pt idx="1421">
                  <c:v>1.9402061782710856E-2</c:v>
                </c:pt>
                <c:pt idx="1422">
                  <c:v>1.9387914536320754E-2</c:v>
                </c:pt>
                <c:pt idx="1423">
                  <c:v>1.9371276927509708E-2</c:v>
                </c:pt>
                <c:pt idx="1424">
                  <c:v>1.9357087430383488E-2</c:v>
                </c:pt>
                <c:pt idx="1425">
                  <c:v>1.9342881880463281E-2</c:v>
                </c:pt>
                <c:pt idx="1426">
                  <c:v>1.9321530379874195E-2</c:v>
                </c:pt>
                <c:pt idx="1427">
                  <c:v>1.9315930686429308E-2</c:v>
                </c:pt>
                <c:pt idx="1428">
                  <c:v>1.9301683625868558E-2</c:v>
                </c:pt>
                <c:pt idx="1429">
                  <c:v>1.9287421239306237E-2</c:v>
                </c:pt>
                <c:pt idx="1430">
                  <c:v>1.9273143718477333E-2</c:v>
                </c:pt>
                <c:pt idx="1431">
                  <c:v>1.9258851255117698E-2</c:v>
                </c:pt>
                <c:pt idx="1432">
                  <c:v>1.924300966216359E-2</c:v>
                </c:pt>
                <c:pt idx="1433">
                  <c:v>1.9228682593823376E-2</c:v>
                </c:pt>
                <c:pt idx="1434">
                  <c:v>1.9214341198630268E-2</c:v>
                </c:pt>
                <c:pt idx="1435">
                  <c:v>1.9199985668343213E-2</c:v>
                </c:pt>
                <c:pt idx="1436">
                  <c:v>1.9185616194716908E-2</c:v>
                </c:pt>
                <c:pt idx="1437">
                  <c:v>1.9171232969503502E-2</c:v>
                </c:pt>
                <c:pt idx="1438">
                  <c:v>1.9156836184451735E-2</c:v>
                </c:pt>
                <c:pt idx="1439">
                  <c:v>1.9142426031309504E-2</c:v>
                </c:pt>
                <c:pt idx="1440">
                  <c:v>1.9129578353165384E-2</c:v>
                </c:pt>
                <c:pt idx="1441">
                  <c:v>1.9113568366072513E-2</c:v>
                </c:pt>
                <c:pt idx="1442">
                  <c:v>1.909912396403805E-2</c:v>
                </c:pt>
                <c:pt idx="1443">
                  <c:v>1.9084671429576941E-2</c:v>
                </c:pt>
                <c:pt idx="1444">
                  <c:v>1.9070212455137917E-2</c:v>
                </c:pt>
                <c:pt idx="1445">
                  <c:v>1.9055748738822216E-2</c:v>
                </c:pt>
                <c:pt idx="1446">
                  <c:v>1.9041281984377614E-2</c:v>
                </c:pt>
                <c:pt idx="1447">
                  <c:v>1.9026813901206099E-2</c:v>
                </c:pt>
                <c:pt idx="1448">
                  <c:v>1.9012346204356198E-2</c:v>
                </c:pt>
                <c:pt idx="1449">
                  <c:v>1.8999475871008101E-2</c:v>
                </c:pt>
                <c:pt idx="1450">
                  <c:v>1.8985014557518106E-2</c:v>
                </c:pt>
                <c:pt idx="1451">
                  <c:v>1.8970558631446973E-2</c:v>
                </c:pt>
                <c:pt idx="1452">
                  <c:v>1.8956109878627721E-2</c:v>
                </c:pt>
                <c:pt idx="1453">
                  <c:v>1.8940073891055408E-2</c:v>
                </c:pt>
                <c:pt idx="1454">
                  <c:v>1.8925643931452026E-2</c:v>
                </c:pt>
                <c:pt idx="1455">
                  <c:v>1.891122418719211E-2</c:v>
                </c:pt>
                <c:pt idx="1456">
                  <c:v>1.8896814925952601E-2</c:v>
                </c:pt>
                <c:pt idx="1457">
                  <c:v>1.8882416415407895E-2</c:v>
                </c:pt>
                <c:pt idx="1458">
                  <c:v>1.8868028923228131E-2</c:v>
                </c:pt>
                <c:pt idx="1459">
                  <c:v>1.8853652717082604E-2</c:v>
                </c:pt>
                <c:pt idx="1460">
                  <c:v>1.8839288064629547E-2</c:v>
                </c:pt>
                <c:pt idx="1461">
                  <c:v>1.8824935233531449E-2</c:v>
                </c:pt>
                <c:pt idx="1462">
                  <c:v>1.8812188375410672E-2</c:v>
                </c:pt>
                <c:pt idx="1463">
                  <c:v>1.8797859433556965E-2</c:v>
                </c:pt>
                <c:pt idx="1464">
                  <c:v>1.8783543054995203E-2</c:v>
                </c:pt>
                <c:pt idx="1465">
                  <c:v>1.8769239507326712E-2</c:v>
                </c:pt>
                <c:pt idx="1466">
                  <c:v>1.8748828656003774E-2</c:v>
                </c:pt>
                <c:pt idx="1467">
                  <c:v>1.8734557383180056E-2</c:v>
                </c:pt>
                <c:pt idx="1468">
                  <c:v>1.8719770098729414E-2</c:v>
                </c:pt>
                <c:pt idx="1469">
                  <c:v>1.87060563502538E-2</c:v>
                </c:pt>
                <c:pt idx="1470">
                  <c:v>1.8691827125327555E-2</c:v>
                </c:pt>
                <c:pt idx="1471">
                  <c:v>1.8677612451540506E-2</c:v>
                </c:pt>
                <c:pt idx="1472">
                  <c:v>1.8663412596466745E-2</c:v>
                </c:pt>
                <c:pt idx="1473">
                  <c:v>1.8649227827686517E-2</c:v>
                </c:pt>
                <c:pt idx="1474">
                  <c:v>1.8635058412768649E-2</c:v>
                </c:pt>
                <c:pt idx="1475">
                  <c:v>1.8620377489649797E-2</c:v>
                </c:pt>
                <c:pt idx="1476">
                  <c:v>1.8606240042775751E-2</c:v>
                </c:pt>
                <c:pt idx="1477">
                  <c:v>1.8592118772957925E-2</c:v>
                </c:pt>
                <c:pt idx="1478">
                  <c:v>1.8578013947762283E-2</c:v>
                </c:pt>
                <c:pt idx="1479">
                  <c:v>1.8564451010904922E-2</c:v>
                </c:pt>
                <c:pt idx="1480">
                  <c:v>1.8550379337979133E-2</c:v>
                </c:pt>
                <c:pt idx="1481">
                  <c:v>1.8532312537311749E-2</c:v>
                </c:pt>
                <c:pt idx="1482">
                  <c:v>1.8522287939966998E-2</c:v>
                </c:pt>
                <c:pt idx="1483">
                  <c:v>1.8508268749965591E-2</c:v>
                </c:pt>
                <c:pt idx="1484">
                  <c:v>1.8491746729219712E-2</c:v>
                </c:pt>
                <c:pt idx="1485">
                  <c:v>1.8477767146649036E-2</c:v>
                </c:pt>
                <c:pt idx="1486">
                  <c:v>1.8463806187345638E-2</c:v>
                </c:pt>
                <c:pt idx="1487">
                  <c:v>1.8449864118845943E-2</c:v>
                </c:pt>
                <c:pt idx="1488">
                  <c:v>1.8435941208681167E-2</c:v>
                </c:pt>
                <c:pt idx="1489">
                  <c:v>1.8422037724379916E-2</c:v>
                </c:pt>
                <c:pt idx="1490">
                  <c:v>1.8408153933469062E-2</c:v>
                </c:pt>
                <c:pt idx="1491">
                  <c:v>1.839429010347287E-2</c:v>
                </c:pt>
                <c:pt idx="1492">
                  <c:v>1.8380446501905175E-2</c:v>
                </c:pt>
                <c:pt idx="1493">
                  <c:v>1.8366623396285895E-2</c:v>
                </c:pt>
                <c:pt idx="1494">
                  <c:v>1.8352821054125397E-2</c:v>
                </c:pt>
                <c:pt idx="1495">
                  <c:v>1.833903974293143E-2</c:v>
                </c:pt>
                <c:pt idx="1496">
                  <c:v>1.8325279730209143E-2</c:v>
                </c:pt>
                <c:pt idx="1497">
                  <c:v>1.8311541283460214E-2</c:v>
                </c:pt>
                <c:pt idx="1498">
                  <c:v>1.8297824670182837E-2</c:v>
                </c:pt>
                <c:pt idx="1499">
                  <c:v>1.8284130157871732E-2</c:v>
                </c:pt>
                <c:pt idx="1500">
                  <c:v>1.8270458014019022E-2</c:v>
                </c:pt>
                <c:pt idx="1501">
                  <c:v>1.8257316905806831E-2</c:v>
                </c:pt>
                <c:pt idx="1502">
                  <c:v>1.8243689304144321E-2</c:v>
                </c:pt>
                <c:pt idx="1503">
                  <c:v>1.8230084852604512E-2</c:v>
                </c:pt>
                <c:pt idx="1504">
                  <c:v>1.8216503818657838E-2</c:v>
                </c:pt>
                <c:pt idx="1505">
                  <c:v>1.8202442183592075E-2</c:v>
                </c:pt>
                <c:pt idx="1506">
                  <c:v>1.8188909867620808E-2</c:v>
                </c:pt>
                <c:pt idx="1507">
                  <c:v>1.8175401792455428E-2</c:v>
                </c:pt>
                <c:pt idx="1508">
                  <c:v>1.8161918225561111E-2</c:v>
                </c:pt>
                <c:pt idx="1509">
                  <c:v>1.8148459434396958E-2</c:v>
                </c:pt>
                <c:pt idx="1510">
                  <c:v>1.8135025686426411E-2</c:v>
                </c:pt>
                <c:pt idx="1511">
                  <c:v>1.8121617249101614E-2</c:v>
                </c:pt>
                <c:pt idx="1512">
                  <c:v>1.8108234389875591E-2</c:v>
                </c:pt>
                <c:pt idx="1513">
                  <c:v>1.8094877376197877E-2</c:v>
                </c:pt>
                <c:pt idx="1514">
                  <c:v>1.8082534204347134E-2</c:v>
                </c:pt>
                <c:pt idx="1515">
                  <c:v>1.8069227149630329E-2</c:v>
                </c:pt>
                <c:pt idx="1516">
                  <c:v>1.8055946700942904E-2</c:v>
                </c:pt>
                <c:pt idx="1517">
                  <c:v>1.804269312570117E-2</c:v>
                </c:pt>
                <c:pt idx="1518">
                  <c:v>1.8027579431866947E-2</c:v>
                </c:pt>
                <c:pt idx="1519">
                  <c:v>1.8014384343050693E-2</c:v>
                </c:pt>
                <c:pt idx="1520">
                  <c:v>1.8001216968113631E-2</c:v>
                </c:pt>
                <c:pt idx="1521">
                  <c:v>1.7988077574457861E-2</c:v>
                </c:pt>
                <c:pt idx="1522">
                  <c:v>1.7974966429485484E-2</c:v>
                </c:pt>
                <c:pt idx="1523">
                  <c:v>1.7962365485102539E-2</c:v>
                </c:pt>
                <c:pt idx="1524">
                  <c:v>1.7949310183866956E-2</c:v>
                </c:pt>
                <c:pt idx="1525">
                  <c:v>1.7936283912487645E-2</c:v>
                </c:pt>
                <c:pt idx="1526">
                  <c:v>1.7923286938343535E-2</c:v>
                </c:pt>
                <c:pt idx="1527">
                  <c:v>1.7908892720329646E-2</c:v>
                </c:pt>
                <c:pt idx="1528">
                  <c:v>1.7895959768797331E-2</c:v>
                </c:pt>
                <c:pt idx="1529">
                  <c:v>1.7883056979786191E-2</c:v>
                </c:pt>
                <c:pt idx="1530">
                  <c:v>1.7870184620696245E-2</c:v>
                </c:pt>
                <c:pt idx="1531">
                  <c:v>1.7857812126719916E-2</c:v>
                </c:pt>
                <c:pt idx="1532">
                  <c:v>1.7843172010692309E-2</c:v>
                </c:pt>
                <c:pt idx="1533">
                  <c:v>1.7830395376809558E-2</c:v>
                </c:pt>
                <c:pt idx="1534">
                  <c:v>1.7817650259504287E-2</c:v>
                </c:pt>
                <c:pt idx="1535">
                  <c:v>1.7804474641787717E-2</c:v>
                </c:pt>
                <c:pt idx="1536">
                  <c:v>1.7791795075571611E-2</c:v>
                </c:pt>
                <c:pt idx="1537">
                  <c:v>1.7779147849181103E-2</c:v>
                </c:pt>
                <c:pt idx="1538">
                  <c:v>1.7766533229992748E-2</c:v>
                </c:pt>
                <c:pt idx="1539">
                  <c:v>1.77539514853805E-2</c:v>
                </c:pt>
                <c:pt idx="1540">
                  <c:v>1.7741402882712223E-2</c:v>
                </c:pt>
                <c:pt idx="1541">
                  <c:v>1.7728887689361001E-2</c:v>
                </c:pt>
                <c:pt idx="1542">
                  <c:v>1.771640617268861E-2</c:v>
                </c:pt>
                <c:pt idx="1543">
                  <c:v>1.7703958600056847E-2</c:v>
                </c:pt>
                <c:pt idx="1544">
                  <c:v>1.7691545238829227E-2</c:v>
                </c:pt>
                <c:pt idx="1545">
                  <c:v>1.7679166356362321E-2</c:v>
                </c:pt>
                <c:pt idx="1546">
                  <c:v>1.7666822220012701E-2</c:v>
                </c:pt>
                <c:pt idx="1547">
                  <c:v>1.765451309713173E-2</c:v>
                </c:pt>
                <c:pt idx="1548">
                  <c:v>1.7642239255070764E-2</c:v>
                </c:pt>
                <c:pt idx="1549">
                  <c:v>1.7630000961177686E-2</c:v>
                </c:pt>
                <c:pt idx="1550">
                  <c:v>1.7617798482800377E-2</c:v>
                </c:pt>
                <c:pt idx="1551">
                  <c:v>1.7605632087278032E-2</c:v>
                </c:pt>
                <c:pt idx="1552">
                  <c:v>1.7593502041955929E-2</c:v>
                </c:pt>
                <c:pt idx="1553">
                  <c:v>1.7581836772347766E-2</c:v>
                </c:pt>
                <c:pt idx="1554">
                  <c:v>1.7569778131736009E-2</c:v>
                </c:pt>
                <c:pt idx="1555">
                  <c:v>1.7557756622027437E-2</c:v>
                </c:pt>
                <c:pt idx="1556">
                  <c:v>1.7545772510545798E-2</c:v>
                </c:pt>
                <c:pt idx="1557">
                  <c:v>1.7532148681819192E-2</c:v>
                </c:pt>
                <c:pt idx="1558">
                  <c:v>1.752150009501386E-2</c:v>
                </c:pt>
                <c:pt idx="1559">
                  <c:v>1.7509631986444913E-2</c:v>
                </c:pt>
                <c:pt idx="1560">
                  <c:v>1.749780236672286E-2</c:v>
                </c:pt>
                <c:pt idx="1561">
                  <c:v>1.7486011503170387E-2</c:v>
                </c:pt>
                <c:pt idx="1562">
                  <c:v>1.747425966310583E-2</c:v>
                </c:pt>
                <c:pt idx="1563">
                  <c:v>1.7462547113847534E-2</c:v>
                </c:pt>
                <c:pt idx="1564">
                  <c:v>1.7450874122706891E-2</c:v>
                </c:pt>
                <c:pt idx="1565">
                  <c:v>1.743924095700224E-2</c:v>
                </c:pt>
                <c:pt idx="1566">
                  <c:v>1.7428446546065679E-2</c:v>
                </c:pt>
                <c:pt idx="1567">
                  <c:v>1.7416889084560516E-2</c:v>
                </c:pt>
                <c:pt idx="1568">
                  <c:v>1.7405372207576875E-2</c:v>
                </c:pt>
                <c:pt idx="1569">
                  <c:v>1.7393896182401392E-2</c:v>
                </c:pt>
                <c:pt idx="1570">
                  <c:v>1.7382461276318928E-2</c:v>
                </c:pt>
                <c:pt idx="1571">
                  <c:v>1.7371067756617009E-2</c:v>
                </c:pt>
                <c:pt idx="1572">
                  <c:v>1.7359715890574279E-2</c:v>
                </c:pt>
                <c:pt idx="1573">
                  <c:v>1.734840594547471E-2</c:v>
                </c:pt>
                <c:pt idx="1574">
                  <c:v>1.7337138188594281E-2</c:v>
                </c:pt>
                <c:pt idx="1575">
                  <c:v>1.7326290428050027E-2</c:v>
                </c:pt>
                <c:pt idx="1576">
                  <c:v>1.7315105285247955E-2</c:v>
                </c:pt>
                <c:pt idx="1577">
                  <c:v>1.7303963110995947E-2</c:v>
                </c:pt>
                <c:pt idx="1578">
                  <c:v>1.7292864172557071E-2</c:v>
                </c:pt>
                <c:pt idx="1579">
                  <c:v>1.7280707998577061E-2</c:v>
                </c:pt>
                <c:pt idx="1580">
                  <c:v>1.7269704290695666E-2</c:v>
                </c:pt>
                <c:pt idx="1581">
                  <c:v>1.7258744685013556E-2</c:v>
                </c:pt>
                <c:pt idx="1582">
                  <c:v>1.7247829448810838E-2</c:v>
                </c:pt>
                <c:pt idx="1583">
                  <c:v>1.7237314772638197E-2</c:v>
                </c:pt>
                <c:pt idx="1584">
                  <c:v>1.7226486336521192E-2</c:v>
                </c:pt>
                <c:pt idx="1585">
                  <c:v>1.7215703050159771E-2</c:v>
                </c:pt>
                <c:pt idx="1586">
                  <c:v>1.7204965180820583E-2</c:v>
                </c:pt>
                <c:pt idx="1587">
                  <c:v>1.7194272995771153E-2</c:v>
                </c:pt>
                <c:pt idx="1588">
                  <c:v>1.7183284758408E-2</c:v>
                </c:pt>
                <c:pt idx="1589">
                  <c:v>1.7172687592397207E-2</c:v>
                </c:pt>
                <c:pt idx="1590">
                  <c:v>1.7162136934085845E-2</c:v>
                </c:pt>
                <c:pt idx="1591">
                  <c:v>1.7151633050745338E-2</c:v>
                </c:pt>
                <c:pt idx="1592">
                  <c:v>1.7141176209648841E-2</c:v>
                </c:pt>
                <c:pt idx="1593">
                  <c:v>1.7130766678061699E-2</c:v>
                </c:pt>
                <c:pt idx="1594">
                  <c:v>1.7120404723253595E-2</c:v>
                </c:pt>
                <c:pt idx="1595">
                  <c:v>1.7110090612490737E-2</c:v>
                </c:pt>
                <c:pt idx="1596">
                  <c:v>1.7099824613041072E-2</c:v>
                </c:pt>
                <c:pt idx="1597">
                  <c:v>1.7089606992167338E-2</c:v>
                </c:pt>
                <c:pt idx="1598">
                  <c:v>1.7079438017133134E-2</c:v>
                </c:pt>
                <c:pt idx="1599">
                  <c:v>1.7069317955202931E-2</c:v>
                </c:pt>
                <c:pt idx="1600">
                  <c:v>1.705924707363686E-2</c:v>
                </c:pt>
                <c:pt idx="1601">
                  <c:v>1.7049225639696779E-2</c:v>
                </c:pt>
                <c:pt idx="1602">
                  <c:v>1.703925392064282E-2</c:v>
                </c:pt>
                <c:pt idx="1603">
                  <c:v>1.7029332183735108E-2</c:v>
                </c:pt>
                <c:pt idx="1604">
                  <c:v>1.7019460696230299E-2</c:v>
                </c:pt>
                <c:pt idx="1605">
                  <c:v>1.7009930356939196E-2</c:v>
                </c:pt>
                <c:pt idx="1606">
                  <c:v>1.7000156952780256E-2</c:v>
                </c:pt>
                <c:pt idx="1607">
                  <c:v>1.6990434578040246E-2</c:v>
                </c:pt>
                <c:pt idx="1608">
                  <c:v>1.6980763499965613E-2</c:v>
                </c:pt>
                <c:pt idx="1609">
                  <c:v>1.6970866353757736E-2</c:v>
                </c:pt>
                <c:pt idx="1610">
                  <c:v>1.6961301975062612E-2</c:v>
                </c:pt>
                <c:pt idx="1611">
                  <c:v>1.6951789716560868E-2</c:v>
                </c:pt>
                <c:pt idx="1612">
                  <c:v>1.6942329845507413E-2</c:v>
                </c:pt>
                <c:pt idx="1613">
                  <c:v>1.6932922629152823E-2</c:v>
                </c:pt>
                <c:pt idx="1614">
                  <c:v>1.6923568334749402E-2</c:v>
                </c:pt>
                <c:pt idx="1615">
                  <c:v>1.6914267229551194E-2</c:v>
                </c:pt>
                <c:pt idx="1616">
                  <c:v>1.6905019580807031E-2</c:v>
                </c:pt>
                <c:pt idx="1617">
                  <c:v>1.6895825655769223E-2</c:v>
                </c:pt>
                <c:pt idx="1618">
                  <c:v>1.6887180264819612E-2</c:v>
                </c:pt>
                <c:pt idx="1619">
                  <c:v>1.6878087589685009E-2</c:v>
                </c:pt>
                <c:pt idx="1620">
                  <c:v>1.6869049396275315E-2</c:v>
                </c:pt>
                <c:pt idx="1621">
                  <c:v>1.6860065951828318E-2</c:v>
                </c:pt>
                <c:pt idx="1622">
                  <c:v>1.68511375235747E-2</c:v>
                </c:pt>
                <c:pt idx="1623">
                  <c:v>1.6842264378749583E-2</c:v>
                </c:pt>
                <c:pt idx="1624">
                  <c:v>1.683344678458365E-2</c:v>
                </c:pt>
                <c:pt idx="1625">
                  <c:v>1.6824685008311135E-2</c:v>
                </c:pt>
                <c:pt idx="1626">
                  <c:v>1.681597931716361E-2</c:v>
                </c:pt>
                <c:pt idx="1627">
                  <c:v>1.6807545485388452E-2</c:v>
                </c:pt>
                <c:pt idx="1628">
                  <c:v>1.6798949072782874E-2</c:v>
                </c:pt>
                <c:pt idx="1629">
                  <c:v>1.6790409525064033E-2</c:v>
                </c:pt>
                <c:pt idx="1630">
                  <c:v>1.6781927109454569E-2</c:v>
                </c:pt>
                <c:pt idx="1631">
                  <c:v>1.6772901354622505E-2</c:v>
                </c:pt>
                <c:pt idx="1632">
                  <c:v>1.6764545355208368E-2</c:v>
                </c:pt>
                <c:pt idx="1633">
                  <c:v>1.6756247355504478E-2</c:v>
                </c:pt>
                <c:pt idx="1634">
                  <c:v>1.6748007622759676E-2</c:v>
                </c:pt>
                <c:pt idx="1635">
                  <c:v>1.6740011040335016E-2</c:v>
                </c:pt>
                <c:pt idx="1636">
                  <c:v>1.6731884769665896E-2</c:v>
                </c:pt>
                <c:pt idx="1637">
                  <c:v>1.672381754570364E-2</c:v>
                </c:pt>
                <c:pt idx="1638">
                  <c:v>1.6715809635690301E-2</c:v>
                </c:pt>
                <c:pt idx="1639">
                  <c:v>1.670786130687496E-2</c:v>
                </c:pt>
                <c:pt idx="1640">
                  <c:v>1.6699807798575588E-2</c:v>
                </c:pt>
                <c:pt idx="1641">
                  <c:v>1.6691983417618531E-2</c:v>
                </c:pt>
                <c:pt idx="1642">
                  <c:v>1.6684219441647705E-2</c:v>
                </c:pt>
                <c:pt idx="1643">
                  <c:v>1.6676516137914543E-2</c:v>
                </c:pt>
                <c:pt idx="1644">
                  <c:v>1.666887377367918E-2</c:v>
                </c:pt>
                <c:pt idx="1645">
                  <c:v>1.6661292616197396E-2</c:v>
                </c:pt>
                <c:pt idx="1646">
                  <c:v>1.6653772932726713E-2</c:v>
                </c:pt>
                <c:pt idx="1647">
                  <c:v>1.6646314990525515E-2</c:v>
                </c:pt>
                <c:pt idx="1648">
                  <c:v>1.6638919056854804E-2</c:v>
                </c:pt>
                <c:pt idx="1649">
                  <c:v>1.6631585398972963E-2</c:v>
                </c:pt>
                <c:pt idx="1650">
                  <c:v>1.6624314284142731E-2</c:v>
                </c:pt>
                <c:pt idx="1651">
                  <c:v>1.6617105979627709E-2</c:v>
                </c:pt>
                <c:pt idx="1652">
                  <c:v>1.6609960752687156E-2</c:v>
                </c:pt>
                <c:pt idx="1653">
                  <c:v>1.6602878870589019E-2</c:v>
                </c:pt>
                <c:pt idx="1654">
                  <c:v>1.6595860600598634E-2</c:v>
                </c:pt>
                <c:pt idx="1655">
                  <c:v>1.6588906209981345E-2</c:v>
                </c:pt>
                <c:pt idx="1656">
                  <c:v>1.6582015966005968E-2</c:v>
                </c:pt>
                <c:pt idx="1657">
                  <c:v>1.6575284435544121E-2</c:v>
                </c:pt>
                <c:pt idx="1658">
                  <c:v>1.6568518926882689E-2</c:v>
                </c:pt>
                <c:pt idx="1659">
                  <c:v>1.6561818344475523E-2</c:v>
                </c:pt>
                <c:pt idx="1660">
                  <c:v>1.6555182955589266E-2</c:v>
                </c:pt>
                <c:pt idx="1661">
                  <c:v>1.6548613027489691E-2</c:v>
                </c:pt>
                <c:pt idx="1662">
                  <c:v>1.6542036548810906E-2</c:v>
                </c:pt>
                <c:pt idx="1663">
                  <c:v>1.6535602814943505E-2</c:v>
                </c:pt>
                <c:pt idx="1664">
                  <c:v>1.6529235365911985E-2</c:v>
                </c:pt>
                <c:pt idx="1665">
                  <c:v>1.6522934468996459E-2</c:v>
                </c:pt>
                <c:pt idx="1666">
                  <c:v>1.6516700391479639E-2</c:v>
                </c:pt>
                <c:pt idx="1667">
                  <c:v>1.6510533400645119E-2</c:v>
                </c:pt>
                <c:pt idx="1668">
                  <c:v>1.6504433763777349E-2</c:v>
                </c:pt>
                <c:pt idx="1669">
                  <c:v>1.6498401748168606E-2</c:v>
                </c:pt>
                <c:pt idx="1670">
                  <c:v>1.6492473509581451E-2</c:v>
                </c:pt>
                <c:pt idx="1671">
                  <c:v>1.648657288930774E-2</c:v>
                </c:pt>
                <c:pt idx="1672">
                  <c:v>1.6480740669852226E-2</c:v>
                </c:pt>
                <c:pt idx="1673">
                  <c:v>1.6474977118499125E-2</c:v>
                </c:pt>
                <c:pt idx="1674">
                  <c:v>1.6469282502537926E-2</c:v>
                </c:pt>
                <c:pt idx="1675">
                  <c:v>1.646365708925987E-2</c:v>
                </c:pt>
                <c:pt idx="1676">
                  <c:v>1.6458101145956201E-2</c:v>
                </c:pt>
                <c:pt idx="1677">
                  <c:v>1.6452614939921683E-2</c:v>
                </c:pt>
                <c:pt idx="1678">
                  <c:v>1.6447198738453701E-2</c:v>
                </c:pt>
                <c:pt idx="1679">
                  <c:v>1.6441846515424352E-2</c:v>
                </c:pt>
                <c:pt idx="1680">
                  <c:v>1.6436566277072906E-2</c:v>
                </c:pt>
                <c:pt idx="1681">
                  <c:v>1.643135682279695E-2</c:v>
                </c:pt>
                <c:pt idx="1682">
                  <c:v>1.6426218419893779E-2</c:v>
                </c:pt>
                <c:pt idx="1683">
                  <c:v>1.6421203447366289E-2</c:v>
                </c:pt>
                <c:pt idx="1684">
                  <c:v>1.6416217826496229E-2</c:v>
                </c:pt>
                <c:pt idx="1685">
                  <c:v>1.6411304103770129E-2</c:v>
                </c:pt>
                <c:pt idx="1686">
                  <c:v>1.6406462546511544E-2</c:v>
                </c:pt>
                <c:pt idx="1687">
                  <c:v>1.6401693422048374E-2</c:v>
                </c:pt>
                <c:pt idx="1688">
                  <c:v>1.6396945781884935E-2</c:v>
                </c:pt>
                <c:pt idx="1689">
                  <c:v>1.639231727291016E-2</c:v>
                </c:pt>
                <c:pt idx="1690">
                  <c:v>1.6387761976251598E-2</c:v>
                </c:pt>
                <c:pt idx="1691">
                  <c:v>1.6383280159239139E-2</c:v>
                </c:pt>
                <c:pt idx="1692">
                  <c:v>1.637846675985697E-2</c:v>
                </c:pt>
                <c:pt idx="1693">
                  <c:v>1.6374158742232636E-2</c:v>
                </c:pt>
                <c:pt idx="1694">
                  <c:v>1.6369925112019425E-2</c:v>
                </c:pt>
                <c:pt idx="1695">
                  <c:v>1.6365766136585594E-2</c:v>
                </c:pt>
                <c:pt idx="1696">
                  <c:v>1.6361682083307905E-2</c:v>
                </c:pt>
                <c:pt idx="1697">
                  <c:v>1.635767321956311E-2</c:v>
                </c:pt>
                <c:pt idx="1698">
                  <c:v>1.6353739812732224E-2</c:v>
                </c:pt>
                <c:pt idx="1699">
                  <c:v>1.634988213019796E-2</c:v>
                </c:pt>
                <c:pt idx="1700">
                  <c:v>1.634575649705992E-2</c:v>
                </c:pt>
                <c:pt idx="1701">
                  <c:v>1.6342388891214615E-2</c:v>
                </c:pt>
                <c:pt idx="1702">
                  <c:v>1.6338745443778096E-2</c:v>
                </c:pt>
                <c:pt idx="1703">
                  <c:v>1.6335164985157444E-2</c:v>
                </c:pt>
                <c:pt idx="1704">
                  <c:v>1.6331643153406107E-2</c:v>
                </c:pt>
                <c:pt idx="1705">
                  <c:v>1.6328175572555562E-2</c:v>
                </c:pt>
                <c:pt idx="1706">
                  <c:v>1.6324757852613614E-2</c:v>
                </c:pt>
                <c:pt idx="1707">
                  <c:v>1.6321385589565234E-2</c:v>
                </c:pt>
                <c:pt idx="1708">
                  <c:v>1.6318054365365767E-2</c:v>
                </c:pt>
                <c:pt idx="1709">
                  <c:v>1.6314342458930452E-2</c:v>
                </c:pt>
                <c:pt idx="1710">
                  <c:v>1.6311076205128523E-2</c:v>
                </c:pt>
                <c:pt idx="1711">
                  <c:v>1.6307837996380341E-2</c:v>
                </c:pt>
                <c:pt idx="1712">
                  <c:v>1.6304623209068381E-2</c:v>
                </c:pt>
                <c:pt idx="1713">
                  <c:v>1.6301858356395211E-2</c:v>
                </c:pt>
                <c:pt idx="1714">
                  <c:v>1.6298682624277083E-2</c:v>
                </c:pt>
                <c:pt idx="1715">
                  <c:v>1.6295523827941093E-2</c:v>
                </c:pt>
                <c:pt idx="1716">
                  <c:v>1.6292382046391281E-2</c:v>
                </c:pt>
                <c:pt idx="1717">
                  <c:v>1.6289257358638481E-2</c:v>
                </c:pt>
                <c:pt idx="1718">
                  <c:v>1.6286149843685888E-2</c:v>
                </c:pt>
                <c:pt idx="1719">
                  <c:v>1.6283059580540084E-2</c:v>
                </c:pt>
                <c:pt idx="1720">
                  <c:v>1.6279986648208511E-2</c:v>
                </c:pt>
                <c:pt idx="1721">
                  <c:v>1.6276931125695209E-2</c:v>
                </c:pt>
                <c:pt idx="1722">
                  <c:v>1.6273279015864617E-2</c:v>
                </c:pt>
                <c:pt idx="1723">
                  <c:v>1.6270254018953878E-2</c:v>
                </c:pt>
                <c:pt idx="1724">
                  <c:v>1.6267246643027811E-2</c:v>
                </c:pt>
                <c:pt idx="1725">
                  <c:v>1.6264256967077451E-2</c:v>
                </c:pt>
                <c:pt idx="1726">
                  <c:v>1.6259700387149169E-2</c:v>
                </c:pt>
                <c:pt idx="1727">
                  <c:v>1.6257230072046505E-2</c:v>
                </c:pt>
                <c:pt idx="1728">
                  <c:v>1.6254302848351419E-2</c:v>
                </c:pt>
                <c:pt idx="1729">
                  <c:v>1.6251555710326236E-2</c:v>
                </c:pt>
                <c:pt idx="1730">
                  <c:v>1.6248502648813171E-2</c:v>
                </c:pt>
                <c:pt idx="1731">
                  <c:v>1.6245629830964947E-2</c:v>
                </c:pt>
                <c:pt idx="1732">
                  <c:v>1.6242775306393068E-2</c:v>
                </c:pt>
                <c:pt idx="1733">
                  <c:v>1.6239939154091925E-2</c:v>
                </c:pt>
                <c:pt idx="1734">
                  <c:v>1.623712145306206E-2</c:v>
                </c:pt>
                <c:pt idx="1735">
                  <c:v>1.6234491492186847E-2</c:v>
                </c:pt>
                <c:pt idx="1736">
                  <c:v>1.6231712150173789E-2</c:v>
                </c:pt>
                <c:pt idx="1737">
                  <c:v>1.6228951502927334E-2</c:v>
                </c:pt>
                <c:pt idx="1738">
                  <c:v>1.6226209629445161E-2</c:v>
                </c:pt>
                <c:pt idx="1739">
                  <c:v>1.6223312481841938E-2</c:v>
                </c:pt>
                <c:pt idx="1740">
                  <c:v>1.6220607147362426E-2</c:v>
                </c:pt>
                <c:pt idx="1741">
                  <c:v>1.6217920817129878E-2</c:v>
                </c:pt>
                <c:pt idx="1742">
                  <c:v>1.6214495015718536E-2</c:v>
                </c:pt>
                <c:pt idx="1743">
                  <c:v>1.621260548540171E-2</c:v>
                </c:pt>
                <c:pt idx="1744">
                  <c:v>1.6210157061631893E-2</c:v>
                </c:pt>
                <c:pt idx="1745">
                  <c:v>1.6207548816510271E-2</c:v>
                </c:pt>
                <c:pt idx="1746">
                  <c:v>1.6204959977157818E-2</c:v>
                </c:pt>
                <c:pt idx="1747">
                  <c:v>1.6202390622573941E-2</c:v>
                </c:pt>
                <c:pt idx="1748">
                  <c:v>1.61998408317598E-2</c:v>
                </c:pt>
                <c:pt idx="1749">
                  <c:v>1.6197310683713943E-2</c:v>
                </c:pt>
                <c:pt idx="1750">
                  <c:v>1.6194800257439256E-2</c:v>
                </c:pt>
                <c:pt idx="1751">
                  <c:v>1.6192309631936026E-2</c:v>
                </c:pt>
                <c:pt idx="1752">
                  <c:v>1.6189838886205409E-2</c:v>
                </c:pt>
                <c:pt idx="1753">
                  <c:v>1.6187388099249425E-2</c:v>
                </c:pt>
                <c:pt idx="1754">
                  <c:v>1.6184957350069227E-2</c:v>
                </c:pt>
                <c:pt idx="1755">
                  <c:v>1.6182546717665097E-2</c:v>
                </c:pt>
                <c:pt idx="1756">
                  <c:v>1.6180156281039065E-2</c:v>
                </c:pt>
                <c:pt idx="1757">
                  <c:v>1.6177786119194015E-2</c:v>
                </c:pt>
                <c:pt idx="1758">
                  <c:v>1.6175436311130234E-2</c:v>
                </c:pt>
                <c:pt idx="1759">
                  <c:v>1.6173106935848006E-2</c:v>
                </c:pt>
                <c:pt idx="1760">
                  <c:v>1.6170798072352832E-2</c:v>
                </c:pt>
                <c:pt idx="1761">
                  <c:v>1.616830676076594E-2</c:v>
                </c:pt>
                <c:pt idx="1762">
                  <c:v>1.6166037768210781E-2</c:v>
                </c:pt>
                <c:pt idx="1763">
                  <c:v>1.6163789517860055E-2</c:v>
                </c:pt>
                <c:pt idx="1764">
                  <c:v>1.6161562088713433E-2</c:v>
                </c:pt>
                <c:pt idx="1765">
                  <c:v>1.6159564196738734E-2</c:v>
                </c:pt>
                <c:pt idx="1766">
                  <c:v>1.6157380063005732E-2</c:v>
                </c:pt>
                <c:pt idx="1767">
                  <c:v>1.6155216994078278E-2</c:v>
                </c:pt>
                <c:pt idx="1768">
                  <c:v>1.6153075068955795E-2</c:v>
                </c:pt>
                <c:pt idx="1769">
                  <c:v>1.6150954366643773E-2</c:v>
                </c:pt>
                <c:pt idx="1770">
                  <c:v>1.6148854966145113E-2</c:v>
                </c:pt>
                <c:pt idx="1771">
                  <c:v>1.6146776946466174E-2</c:v>
                </c:pt>
                <c:pt idx="1772">
                  <c:v>1.6144720386606373E-2</c:v>
                </c:pt>
                <c:pt idx="1773">
                  <c:v>1.6142685365572947E-2</c:v>
                </c:pt>
                <c:pt idx="1774">
                  <c:v>1.6140450343518322E-2</c:v>
                </c:pt>
                <c:pt idx="1775">
                  <c:v>1.6138457161635041E-2</c:v>
                </c:pt>
                <c:pt idx="1776">
                  <c:v>1.6136485748964129E-2</c:v>
                </c:pt>
                <c:pt idx="1777">
                  <c:v>1.6134536184504372E-2</c:v>
                </c:pt>
                <c:pt idx="1778">
                  <c:v>1.6132107340607327E-2</c:v>
                </c:pt>
                <c:pt idx="1779">
                  <c:v>1.6130432484259698E-2</c:v>
                </c:pt>
                <c:pt idx="1780">
                  <c:v>1.6128321464172757E-2</c:v>
                </c:pt>
                <c:pt idx="1781">
                  <c:v>1.6126461739751186E-2</c:v>
                </c:pt>
                <c:pt idx="1782">
                  <c:v>1.612462426319361E-2</c:v>
                </c:pt>
                <c:pt idx="1783">
                  <c:v>1.6122809113497283E-2</c:v>
                </c:pt>
                <c:pt idx="1784">
                  <c:v>1.6121016369663899E-2</c:v>
                </c:pt>
                <c:pt idx="1785">
                  <c:v>1.6119246110694263E-2</c:v>
                </c:pt>
                <c:pt idx="1786">
                  <c:v>1.6117498415588294E-2</c:v>
                </c:pt>
                <c:pt idx="1787">
                  <c:v>1.611625628915949E-2</c:v>
                </c:pt>
                <c:pt idx="1788">
                  <c:v>1.6114557083862151E-2</c:v>
                </c:pt>
                <c:pt idx="1789">
                  <c:v>1.6112880692770122E-2</c:v>
                </c:pt>
                <c:pt idx="1790">
                  <c:v>1.6111227194893243E-2</c:v>
                </c:pt>
                <c:pt idx="1791">
                  <c:v>1.6109348836539705E-2</c:v>
                </c:pt>
                <c:pt idx="1792">
                  <c:v>1.6107284283693658E-2</c:v>
                </c:pt>
                <c:pt idx="1793">
                  <c:v>1.6105704964489893E-2</c:v>
                </c:pt>
                <c:pt idx="1794">
                  <c:v>1.6104148870422226E-2</c:v>
                </c:pt>
                <c:pt idx="1795">
                  <c:v>1.6103164273609968E-2</c:v>
                </c:pt>
                <c:pt idx="1796">
                  <c:v>1.6101362984220612E-2</c:v>
                </c:pt>
                <c:pt idx="1797">
                  <c:v>1.6099878664539533E-2</c:v>
                </c:pt>
                <c:pt idx="1798">
                  <c:v>1.6098417892722112E-2</c:v>
                </c:pt>
                <c:pt idx="1799">
                  <c:v>1.6096980747775585E-2</c:v>
                </c:pt>
                <c:pt idx="1800">
                  <c:v>1.6095567308715881E-2</c:v>
                </c:pt>
                <c:pt idx="1801">
                  <c:v>1.6094177654551095E-2</c:v>
                </c:pt>
                <c:pt idx="1802">
                  <c:v>1.6092811864291946E-2</c:v>
                </c:pt>
                <c:pt idx="1803">
                  <c:v>1.6091470016951746E-2</c:v>
                </c:pt>
                <c:pt idx="1804">
                  <c:v>1.6090152191543819E-2</c:v>
                </c:pt>
                <c:pt idx="1805">
                  <c:v>1.6088858467078002E-2</c:v>
                </c:pt>
                <c:pt idx="1806">
                  <c:v>1.6087588922569351E-2</c:v>
                </c:pt>
                <c:pt idx="1807">
                  <c:v>1.6086343637029449E-2</c:v>
                </c:pt>
                <c:pt idx="1808">
                  <c:v>1.6085122689472479E-2</c:v>
                </c:pt>
                <c:pt idx="1809">
                  <c:v>1.6083926158914366E-2</c:v>
                </c:pt>
                <c:pt idx="1810">
                  <c:v>1.6082754124365821E-2</c:v>
                </c:pt>
                <c:pt idx="1811">
                  <c:v>1.6081606664844508E-2</c:v>
                </c:pt>
                <c:pt idx="1812">
                  <c:v>1.6080483859363743E-2</c:v>
                </c:pt>
                <c:pt idx="1813">
                  <c:v>1.6079100938960516E-2</c:v>
                </c:pt>
                <c:pt idx="1814">
                  <c:v>1.6078025939313415E-2</c:v>
                </c:pt>
                <c:pt idx="1815">
                  <c:v>1.6076975824000025E-2</c:v>
                </c:pt>
                <c:pt idx="1816">
                  <c:v>1.6077112077289089E-2</c:v>
                </c:pt>
                <c:pt idx="1817">
                  <c:v>1.6075242408125492E-2</c:v>
                </c:pt>
                <c:pt idx="1818">
                  <c:v>1.6074269186226769E-2</c:v>
                </c:pt>
                <c:pt idx="1819">
                  <c:v>1.6073321171483541E-2</c:v>
                </c:pt>
                <c:pt idx="1820">
                  <c:v>1.6072398442916941E-2</c:v>
                </c:pt>
                <c:pt idx="1821">
                  <c:v>1.6071501079542898E-2</c:v>
                </c:pt>
                <c:pt idx="1822">
                  <c:v>1.6070629160382547E-2</c:v>
                </c:pt>
                <c:pt idx="1823">
                  <c:v>1.6069782764452683E-2</c:v>
                </c:pt>
                <c:pt idx="1824">
                  <c:v>1.606896197077531E-2</c:v>
                </c:pt>
                <c:pt idx="1825">
                  <c:v>1.6068166858368958E-2</c:v>
                </c:pt>
                <c:pt idx="1826">
                  <c:v>1.6066781716424394E-2</c:v>
                </c:pt>
                <c:pt idx="1827">
                  <c:v>1.6066034549553798E-2</c:v>
                </c:pt>
                <c:pt idx="1828">
                  <c:v>1.6065313287418448E-2</c:v>
                </c:pt>
                <c:pt idx="1829">
                  <c:v>1.6064861306229122E-2</c:v>
                </c:pt>
                <c:pt idx="1830">
                  <c:v>1.6063855323366738E-2</c:v>
                </c:pt>
                <c:pt idx="1831">
                  <c:v>1.6063305719582921E-2</c:v>
                </c:pt>
                <c:pt idx="1832">
                  <c:v>1.6062688866547603E-2</c:v>
                </c:pt>
                <c:pt idx="1833">
                  <c:v>1.6062098313328832E-2</c:v>
                </c:pt>
                <c:pt idx="1834">
                  <c:v>1.6061534138944289E-2</c:v>
                </c:pt>
                <c:pt idx="1835">
                  <c:v>1.6060672123993352E-2</c:v>
                </c:pt>
                <c:pt idx="1836">
                  <c:v>1.6060159057035447E-2</c:v>
                </c:pt>
                <c:pt idx="1837">
                  <c:v>1.605967259913766E-2</c:v>
                </c:pt>
                <c:pt idx="1838">
                  <c:v>1.6059212829315446E-2</c:v>
                </c:pt>
                <c:pt idx="1839">
                  <c:v>1.6059776070638243E-2</c:v>
                </c:pt>
                <c:pt idx="1840">
                  <c:v>1.6059375660050081E-2</c:v>
                </c:pt>
                <c:pt idx="1841">
                  <c:v>1.6059002195119795E-2</c:v>
                </c:pt>
                <c:pt idx="1842">
                  <c:v>1.6058655754878082E-2</c:v>
                </c:pt>
                <c:pt idx="1843">
                  <c:v>1.6057996438921088E-2</c:v>
                </c:pt>
                <c:pt idx="1844">
                  <c:v>1.6057702341689246E-2</c:v>
                </c:pt>
                <c:pt idx="1845">
                  <c:v>1.6057435499373968E-2</c:v>
                </c:pt>
                <c:pt idx="1846">
                  <c:v>1.6057195991003029E-2</c:v>
                </c:pt>
                <c:pt idx="1847">
                  <c:v>1.6057331690008163E-2</c:v>
                </c:pt>
                <c:pt idx="1848">
                  <c:v>1.6057149057517293E-2</c:v>
                </c:pt>
                <c:pt idx="1849">
                  <c:v>1.6056994002928125E-2</c:v>
                </c:pt>
                <c:pt idx="1850">
                  <c:v>1.6056866605271353E-2</c:v>
                </c:pt>
                <c:pt idx="1851">
                  <c:v>1.6056766943583756E-2</c:v>
                </c:pt>
                <c:pt idx="1852">
                  <c:v>1.6056695096896896E-2</c:v>
                </c:pt>
                <c:pt idx="1853">
                  <c:v>1.6056651144244944E-2</c:v>
                </c:pt>
                <c:pt idx="1854">
                  <c:v>1.6056635164665545E-2</c:v>
                </c:pt>
                <c:pt idx="1855">
                  <c:v>1.6056647237191999E-2</c:v>
                </c:pt>
                <c:pt idx="1856">
                  <c:v>1.6056687440863696E-2</c:v>
                </c:pt>
                <c:pt idx="1857">
                  <c:v>1.6056755854713934E-2</c:v>
                </c:pt>
                <c:pt idx="1858">
                  <c:v>1.6056852557781227E-2</c:v>
                </c:pt>
                <c:pt idx="1859">
                  <c:v>1.6056977629105827E-2</c:v>
                </c:pt>
                <c:pt idx="1860">
                  <c:v>1.6057131147724515E-2</c:v>
                </c:pt>
                <c:pt idx="1861">
                  <c:v>1.605731319267667E-2</c:v>
                </c:pt>
                <c:pt idx="1862">
                  <c:v>1.6057523843003418E-2</c:v>
                </c:pt>
                <c:pt idx="1863">
                  <c:v>1.6057763177745009E-2</c:v>
                </c:pt>
                <c:pt idx="1864">
                  <c:v>1.6058031275941693E-2</c:v>
                </c:pt>
                <c:pt idx="1865">
                  <c:v>1.6057943891503241E-2</c:v>
                </c:pt>
                <c:pt idx="1866">
                  <c:v>1.6058267658581444E-2</c:v>
                </c:pt>
                <c:pt idx="1867">
                  <c:v>1.6058620419305811E-2</c:v>
                </c:pt>
                <c:pt idx="1868">
                  <c:v>1.6059002252717294E-2</c:v>
                </c:pt>
                <c:pt idx="1869">
                  <c:v>1.6060985514276954E-2</c:v>
                </c:pt>
                <c:pt idx="1870">
                  <c:v>1.6060248324099798E-2</c:v>
                </c:pt>
                <c:pt idx="1871">
                  <c:v>1.6060719979703066E-2</c:v>
                </c:pt>
                <c:pt idx="1872">
                  <c:v>1.6061221031114733E-2</c:v>
                </c:pt>
                <c:pt idx="1873">
                  <c:v>1.6061751557386341E-2</c:v>
                </c:pt>
                <c:pt idx="1874">
                  <c:v>1.6062311637562492E-2</c:v>
                </c:pt>
                <c:pt idx="1875">
                  <c:v>1.6062901350694731E-2</c:v>
                </c:pt>
                <c:pt idx="1876">
                  <c:v>1.6063520775831133E-2</c:v>
                </c:pt>
                <c:pt idx="1877">
                  <c:v>1.6064169992023241E-2</c:v>
                </c:pt>
                <c:pt idx="1878">
                  <c:v>1.606443697399338E-2</c:v>
                </c:pt>
                <c:pt idx="1879">
                  <c:v>1.6065143823820401E-2</c:v>
                </c:pt>
                <c:pt idx="1880">
                  <c:v>1.606588069487425E-2</c:v>
                </c:pt>
                <c:pt idx="1881">
                  <c:v>1.6066647666200258E-2</c:v>
                </c:pt>
                <c:pt idx="1882">
                  <c:v>1.606744481685168E-2</c:v>
                </c:pt>
                <c:pt idx="1883">
                  <c:v>1.6068272225878248E-2</c:v>
                </c:pt>
                <c:pt idx="1884">
                  <c:v>1.6069129972332331E-2</c:v>
                </c:pt>
                <c:pt idx="1885">
                  <c:v>1.6070018135265422E-2</c:v>
                </c:pt>
                <c:pt idx="1886">
                  <c:v>1.6070936793732522E-2</c:v>
                </c:pt>
                <c:pt idx="1887">
                  <c:v>1.6071454227520654E-2</c:v>
                </c:pt>
                <c:pt idx="1888">
                  <c:v>1.6072431866321679E-2</c:v>
                </c:pt>
                <c:pt idx="1889">
                  <c:v>1.6073440230803371E-2</c:v>
                </c:pt>
                <c:pt idx="1890">
                  <c:v>1.6074479400015385E-2</c:v>
                </c:pt>
                <c:pt idx="1891">
                  <c:v>1.6076431349370077E-2</c:v>
                </c:pt>
                <c:pt idx="1892">
                  <c:v>1.6077536917924174E-2</c:v>
                </c:pt>
                <c:pt idx="1893">
                  <c:v>1.6078673542440421E-2</c:v>
                </c:pt>
                <c:pt idx="1894">
                  <c:v>1.6079841301982527E-2</c:v>
                </c:pt>
                <c:pt idx="1895">
                  <c:v>1.6080590063079474E-2</c:v>
                </c:pt>
                <c:pt idx="1896">
                  <c:v>1.6081818024975159E-2</c:v>
                </c:pt>
                <c:pt idx="1897">
                  <c:v>1.60830773520424E-2</c:v>
                </c:pt>
                <c:pt idx="1898">
                  <c:v>1.6084368123343233E-2</c:v>
                </c:pt>
                <c:pt idx="1899">
                  <c:v>1.6085690417940564E-2</c:v>
                </c:pt>
                <c:pt idx="1900">
                  <c:v>1.6087506122433037E-2</c:v>
                </c:pt>
                <c:pt idx="1901">
                  <c:v>1.6088894041002676E-2</c:v>
                </c:pt>
                <c:pt idx="1902">
                  <c:v>1.6090313727135677E-2</c:v>
                </c:pt>
                <c:pt idx="1903">
                  <c:v>1.6091765259906181E-2</c:v>
                </c:pt>
                <c:pt idx="1904">
                  <c:v>1.6093248718381369E-2</c:v>
                </c:pt>
                <c:pt idx="1905">
                  <c:v>1.6094764181637994E-2</c:v>
                </c:pt>
                <c:pt idx="1906">
                  <c:v>1.6096311728748453E-2</c:v>
                </c:pt>
                <c:pt idx="1907">
                  <c:v>1.6097891438787752E-2</c:v>
                </c:pt>
                <c:pt idx="1908">
                  <c:v>1.6099503390831771E-2</c:v>
                </c:pt>
                <c:pt idx="1909">
                  <c:v>1.6101147663956386E-2</c:v>
                </c:pt>
                <c:pt idx="1910">
                  <c:v>1.6102824337240945E-2</c:v>
                </c:pt>
                <c:pt idx="1911">
                  <c:v>1.6104533489763064E-2</c:v>
                </c:pt>
                <c:pt idx="1912">
                  <c:v>1.6106275200602097E-2</c:v>
                </c:pt>
                <c:pt idx="1913">
                  <c:v>1.6108049548836524E-2</c:v>
                </c:pt>
                <c:pt idx="1914">
                  <c:v>1.6109856613551781E-2</c:v>
                </c:pt>
                <c:pt idx="1915">
                  <c:v>1.6111696473826348E-2</c:v>
                </c:pt>
                <c:pt idx="1916">
                  <c:v>1.6113569208744793E-2</c:v>
                </c:pt>
                <c:pt idx="1917">
                  <c:v>1.6114972342542541E-2</c:v>
                </c:pt>
                <c:pt idx="1918">
                  <c:v>1.6116908603086968E-2</c:v>
                </c:pt>
                <c:pt idx="1919">
                  <c:v>1.6118877968392526E-2</c:v>
                </c:pt>
                <c:pt idx="1920">
                  <c:v>1.6120880517542329E-2</c:v>
                </c:pt>
                <c:pt idx="1921">
                  <c:v>1.6122916329620363E-2</c:v>
                </c:pt>
                <c:pt idx="1922">
                  <c:v>1.6125500414572461E-2</c:v>
                </c:pt>
                <c:pt idx="1923">
                  <c:v>1.6127605486415387E-2</c:v>
                </c:pt>
                <c:pt idx="1924">
                  <c:v>1.6129744065603038E-2</c:v>
                </c:pt>
                <c:pt idx="1925">
                  <c:v>1.6131916231229535E-2</c:v>
                </c:pt>
                <c:pt idx="1926">
                  <c:v>1.6134122062387266E-2</c:v>
                </c:pt>
                <c:pt idx="1927">
                  <c:v>1.6136361638170355E-2</c:v>
                </c:pt>
                <c:pt idx="1928">
                  <c:v>1.6138635037675524E-2</c:v>
                </c:pt>
                <c:pt idx="1929">
                  <c:v>1.6140942339997768E-2</c:v>
                </c:pt>
                <c:pt idx="1930">
                  <c:v>1.6142213674394057E-2</c:v>
                </c:pt>
                <c:pt idx="1931">
                  <c:v>1.6144583912314658E-2</c:v>
                </c:pt>
                <c:pt idx="1932">
                  <c:v>1.6146988275965057E-2</c:v>
                </c:pt>
                <c:pt idx="1933">
                  <c:v>1.6149426844432213E-2</c:v>
                </c:pt>
                <c:pt idx="1934">
                  <c:v>1.6151899696811967E-2</c:v>
                </c:pt>
                <c:pt idx="1935">
                  <c:v>1.6154406912200159E-2</c:v>
                </c:pt>
                <c:pt idx="1936">
                  <c:v>1.6156948569689966E-2</c:v>
                </c:pt>
                <c:pt idx="1937">
                  <c:v>1.615952474837723E-2</c:v>
                </c:pt>
                <c:pt idx="1938">
                  <c:v>1.6162135527362231E-2</c:v>
                </c:pt>
                <c:pt idx="1939">
                  <c:v>1.6164223168358183E-2</c:v>
                </c:pt>
                <c:pt idx="1940">
                  <c:v>1.6166900767826176E-2</c:v>
                </c:pt>
                <c:pt idx="1941">
                  <c:v>1.6169613197660172E-2</c:v>
                </c:pt>
                <c:pt idx="1942">
                  <c:v>1.6172360536953766E-2</c:v>
                </c:pt>
                <c:pt idx="1943">
                  <c:v>1.6176848664973677E-2</c:v>
                </c:pt>
                <c:pt idx="1944">
                  <c:v>1.6179674001876372E-2</c:v>
                </c:pt>
                <c:pt idx="1945">
                  <c:v>1.6182534507289778E-2</c:v>
                </c:pt>
                <c:pt idx="1946">
                  <c:v>1.6185430260328874E-2</c:v>
                </c:pt>
                <c:pt idx="1947">
                  <c:v>1.6188361340110369E-2</c:v>
                </c:pt>
                <c:pt idx="1948">
                  <c:v>1.6190745643957036E-2</c:v>
                </c:pt>
                <c:pt idx="1949">
                  <c:v>1.6193744930378895E-2</c:v>
                </c:pt>
                <c:pt idx="1950">
                  <c:v>1.6196779773625054E-2</c:v>
                </c:pt>
                <c:pt idx="1951">
                  <c:v>1.6199850252817276E-2</c:v>
                </c:pt>
                <c:pt idx="1952">
                  <c:v>1.6203549409320499E-2</c:v>
                </c:pt>
                <c:pt idx="1953">
                  <c:v>1.6206694111073412E-2</c:v>
                </c:pt>
                <c:pt idx="1954">
                  <c:v>1.6209874693416997E-2</c:v>
                </c:pt>
                <c:pt idx="1955">
                  <c:v>1.6213091235481002E-2</c:v>
                </c:pt>
                <c:pt idx="1956">
                  <c:v>1.6216343816390828E-2</c:v>
                </c:pt>
                <c:pt idx="1957">
                  <c:v>1.6219632515275348E-2</c:v>
                </c:pt>
                <c:pt idx="1958">
                  <c:v>1.6222957411266052E-2</c:v>
                </c:pt>
                <c:pt idx="1959">
                  <c:v>1.6226318583492685E-2</c:v>
                </c:pt>
                <c:pt idx="1960">
                  <c:v>1.6229709614600771E-2</c:v>
                </c:pt>
                <c:pt idx="1961">
                  <c:v>1.6233099363372885E-2</c:v>
                </c:pt>
                <c:pt idx="1962">
                  <c:v>1.6236480527594532E-2</c:v>
                </c:pt>
                <c:pt idx="1963">
                  <c:v>1.6239849332329703E-2</c:v>
                </c:pt>
                <c:pt idx="1964">
                  <c:v>1.6243201993017906E-2</c:v>
                </c:pt>
                <c:pt idx="1965">
                  <c:v>1.6246534715491551E-2</c:v>
                </c:pt>
                <c:pt idx="1966">
                  <c:v>1.6249843695961181E-2</c:v>
                </c:pt>
                <c:pt idx="1967">
                  <c:v>1.6253125121021551E-2</c:v>
                </c:pt>
                <c:pt idx="1968">
                  <c:v>1.6256375167650765E-2</c:v>
                </c:pt>
                <c:pt idx="1969">
                  <c:v>1.625900294747714E-2</c:v>
                </c:pt>
                <c:pt idx="1970">
                  <c:v>1.6262180686926302E-2</c:v>
                </c:pt>
                <c:pt idx="1971">
                  <c:v>1.6265315205228361E-2</c:v>
                </c:pt>
                <c:pt idx="1972">
                  <c:v>1.6268402599165351E-2</c:v>
                </c:pt>
                <c:pt idx="1973">
                  <c:v>1.6271442633139357E-2</c:v>
                </c:pt>
                <c:pt idx="1974">
                  <c:v>1.6275042922397127E-2</c:v>
                </c:pt>
                <c:pt idx="1975">
                  <c:v>1.6278048101792893E-2</c:v>
                </c:pt>
                <c:pt idx="1976">
                  <c:v>1.6281039374030627E-2</c:v>
                </c:pt>
                <c:pt idx="1977">
                  <c:v>1.6284016691895917E-2</c:v>
                </c:pt>
                <c:pt idx="1978">
                  <c:v>1.6286980008171758E-2</c:v>
                </c:pt>
                <c:pt idx="1979">
                  <c:v>1.6289929275646344E-2</c:v>
                </c:pt>
                <c:pt idx="1980">
                  <c:v>1.6292864447103535E-2</c:v>
                </c:pt>
                <c:pt idx="1981">
                  <c:v>1.629578547532979E-2</c:v>
                </c:pt>
                <c:pt idx="1982">
                  <c:v>1.6297545498904498E-2</c:v>
                </c:pt>
                <c:pt idx="1983">
                  <c:v>1.6300439888907725E-2</c:v>
                </c:pt>
                <c:pt idx="1984">
                  <c:v>1.6303320002025501E-2</c:v>
                </c:pt>
                <c:pt idx="1985">
                  <c:v>1.6306185791046701E-2</c:v>
                </c:pt>
                <c:pt idx="1986">
                  <c:v>1.6310013086667564E-2</c:v>
                </c:pt>
                <c:pt idx="1987">
                  <c:v>1.6312278313794337E-2</c:v>
                </c:pt>
                <c:pt idx="1988">
                  <c:v>1.6315098776888526E-2</c:v>
                </c:pt>
                <c:pt idx="1989">
                  <c:v>1.631790472030481E-2</c:v>
                </c:pt>
                <c:pt idx="1990">
                  <c:v>1.632069609683473E-2</c:v>
                </c:pt>
                <c:pt idx="1991">
                  <c:v>1.6322907675502474E-2</c:v>
                </c:pt>
                <c:pt idx="1992">
                  <c:v>1.6325670707574378E-2</c:v>
                </c:pt>
                <c:pt idx="1993">
                  <c:v>1.6328419035147989E-2</c:v>
                </c:pt>
                <c:pt idx="1994">
                  <c:v>1.6331152611016125E-2</c:v>
                </c:pt>
                <c:pt idx="1995">
                  <c:v>1.6336677831381909E-2</c:v>
                </c:pt>
                <c:pt idx="1996">
                  <c:v>1.6339377023001908E-2</c:v>
                </c:pt>
                <c:pt idx="1997">
                  <c:v>1.6342061301159106E-2</c:v>
                </c:pt>
                <c:pt idx="1998">
                  <c:v>1.6345133662932148E-2</c:v>
                </c:pt>
                <c:pt idx="1999">
                  <c:v>1.6345712734586713E-2</c:v>
                </c:pt>
                <c:pt idx="2000">
                  <c:v>1.6348354882182808E-2</c:v>
                </c:pt>
                <c:pt idx="2001">
                  <c:v>1.6350981939554449E-2</c:v>
                </c:pt>
                <c:pt idx="2002">
                  <c:v>1.6353593859491047E-2</c:v>
                </c:pt>
                <c:pt idx="2003">
                  <c:v>1.6356190594777626E-2</c:v>
                </c:pt>
                <c:pt idx="2004">
                  <c:v>1.6360429704956242E-2</c:v>
                </c:pt>
                <c:pt idx="2005">
                  <c:v>1.6362992975543517E-2</c:v>
                </c:pt>
                <c:pt idx="2006">
                  <c:v>1.636554090769899E-2</c:v>
                </c:pt>
                <c:pt idx="2007">
                  <c:v>1.6368073454206815E-2</c:v>
                </c:pt>
                <c:pt idx="2008">
                  <c:v>1.6370590567846038E-2</c:v>
                </c:pt>
                <c:pt idx="2009">
                  <c:v>1.6373092201399965E-2</c:v>
                </c:pt>
                <c:pt idx="2010">
                  <c:v>1.6375578307648492E-2</c:v>
                </c:pt>
                <c:pt idx="2011">
                  <c:v>1.6378048839373219E-2</c:v>
                </c:pt>
                <c:pt idx="2012">
                  <c:v>1.6378870113388001E-2</c:v>
                </c:pt>
                <c:pt idx="2013">
                  <c:v>1.6382942990384487E-2</c:v>
                </c:pt>
                <c:pt idx="2014">
                  <c:v>1.6385366515231675E-2</c:v>
                </c:pt>
                <c:pt idx="2015">
                  <c:v>1.638777427668572E-2</c:v>
                </c:pt>
                <c:pt idx="2016">
                  <c:v>1.639016622752482E-2</c:v>
                </c:pt>
                <c:pt idx="2017">
                  <c:v>1.6392542320533127E-2</c:v>
                </c:pt>
                <c:pt idx="2018">
                  <c:v>1.6394902508493094E-2</c:v>
                </c:pt>
                <c:pt idx="2019">
                  <c:v>1.6397246744186314E-2</c:v>
                </c:pt>
                <c:pt idx="2020">
                  <c:v>1.6399574980394398E-2</c:v>
                </c:pt>
                <c:pt idx="2021">
                  <c:v>1.6400281434625328E-2</c:v>
                </c:pt>
                <c:pt idx="2022">
                  <c:v>1.6402580691528001E-2</c:v>
                </c:pt>
                <c:pt idx="2023">
                  <c:v>1.6404863819568911E-2</c:v>
                </c:pt>
                <c:pt idx="2024">
                  <c:v>1.6407130771540109E-2</c:v>
                </c:pt>
                <c:pt idx="2025">
                  <c:v>1.6410974516563887E-2</c:v>
                </c:pt>
                <c:pt idx="2026">
                  <c:v>1.6413205764302798E-2</c:v>
                </c:pt>
                <c:pt idx="2027">
                  <c:v>1.6415420682035425E-2</c:v>
                </c:pt>
                <c:pt idx="2028">
                  <c:v>1.6417619222546771E-2</c:v>
                </c:pt>
                <c:pt idx="2029">
                  <c:v>1.6419801338618437E-2</c:v>
                </c:pt>
                <c:pt idx="2030">
                  <c:v>1.6421966983034577E-2</c:v>
                </c:pt>
                <c:pt idx="2031">
                  <c:v>1.6424116108580186E-2</c:v>
                </c:pt>
                <c:pt idx="2032">
                  <c:v>1.642624866803602E-2</c:v>
                </c:pt>
                <c:pt idx="2033">
                  <c:v>1.6428364614187077E-2</c:v>
                </c:pt>
                <c:pt idx="2034">
                  <c:v>1.6428378815159128E-2</c:v>
                </c:pt>
                <c:pt idx="2035">
                  <c:v>1.6430465820812756E-2</c:v>
                </c:pt>
                <c:pt idx="2036">
                  <c:v>1.6432536088005101E-2</c:v>
                </c:pt>
                <c:pt idx="2037">
                  <c:v>1.6434589569531255E-2</c:v>
                </c:pt>
                <c:pt idx="2038">
                  <c:v>1.6436460677257632E-2</c:v>
                </c:pt>
                <c:pt idx="2039">
                  <c:v>1.644002177355703E-2</c:v>
                </c:pt>
                <c:pt idx="2040">
                  <c:v>1.6442530346593782E-2</c:v>
                </c:pt>
                <c:pt idx="2041">
                  <c:v>1.6443993661848705E-2</c:v>
                </c:pt>
                <c:pt idx="2042">
                  <c:v>1.6445954060500027E-2</c:v>
                </c:pt>
                <c:pt idx="2043">
                  <c:v>1.6447897365877744E-2</c:v>
                </c:pt>
                <c:pt idx="2044">
                  <c:v>1.6449823530776533E-2</c:v>
                </c:pt>
                <c:pt idx="2045">
                  <c:v>1.6451732507984051E-2</c:v>
                </c:pt>
                <c:pt idx="2046">
                  <c:v>1.6453624250297619E-2</c:v>
                </c:pt>
                <c:pt idx="2047">
                  <c:v>1.6456004820055135E-2</c:v>
                </c:pt>
                <c:pt idx="2048">
                  <c:v>1.6457860788659157E-2</c:v>
                </c:pt>
                <c:pt idx="2049">
                  <c:v>1.6459699376591492E-2</c:v>
                </c:pt>
                <c:pt idx="2050">
                  <c:v>1.6461520536639476E-2</c:v>
                </c:pt>
                <c:pt idx="2051">
                  <c:v>1.6462822786168202E-2</c:v>
                </c:pt>
                <c:pt idx="2052">
                  <c:v>1.6464610127755464E-2</c:v>
                </c:pt>
                <c:pt idx="2053">
                  <c:v>1.6466882321459861E-2</c:v>
                </c:pt>
                <c:pt idx="2054">
                  <c:v>1.6468132067691637E-2</c:v>
                </c:pt>
                <c:pt idx="2055">
                  <c:v>1.6469866571628161E-2</c:v>
                </c:pt>
                <c:pt idx="2056">
                  <c:v>1.6472078867704576E-2</c:v>
                </c:pt>
                <c:pt idx="2057">
                  <c:v>1.6473776710728139E-2</c:v>
                </c:pt>
                <c:pt idx="2058">
                  <c:v>1.6475456748202496E-2</c:v>
                </c:pt>
                <c:pt idx="2059">
                  <c:v>1.6477118932916712E-2</c:v>
                </c:pt>
                <c:pt idx="2060">
                  <c:v>1.6478763217663332E-2</c:v>
                </c:pt>
                <c:pt idx="2061">
                  <c:v>1.6480389555235772E-2</c:v>
                </c:pt>
                <c:pt idx="2062">
                  <c:v>1.6481997898425707E-2</c:v>
                </c:pt>
                <c:pt idx="2063">
                  <c:v>1.6483588200026548E-2</c:v>
                </c:pt>
                <c:pt idx="2064">
                  <c:v>1.6485160412829974E-2</c:v>
                </c:pt>
                <c:pt idx="2065">
                  <c:v>1.6486714489631134E-2</c:v>
                </c:pt>
                <c:pt idx="2066">
                  <c:v>1.6488250383219966E-2</c:v>
                </c:pt>
                <c:pt idx="2067">
                  <c:v>1.6489768046394231E-2</c:v>
                </c:pt>
                <c:pt idx="2068">
                  <c:v>1.649126743194473E-2</c:v>
                </c:pt>
                <c:pt idx="2069">
                  <c:v>1.649274849266575E-2</c:v>
                </c:pt>
                <c:pt idx="2070">
                  <c:v>1.6494211181351574E-2</c:v>
                </c:pt>
                <c:pt idx="2071">
                  <c:v>1.6495655450794747E-2</c:v>
                </c:pt>
                <c:pt idx="2072">
                  <c:v>1.6497081253792154E-2</c:v>
                </c:pt>
                <c:pt idx="2073">
                  <c:v>1.6498014009978385E-2</c:v>
                </c:pt>
                <c:pt idx="2074">
                  <c:v>1.6499404009576005E-2</c:v>
                </c:pt>
                <c:pt idx="2075">
                  <c:v>1.6500775405330764E-2</c:v>
                </c:pt>
                <c:pt idx="2076">
                  <c:v>1.6502128150036467E-2</c:v>
                </c:pt>
                <c:pt idx="2077">
                  <c:v>1.6503931619889139E-2</c:v>
                </c:pt>
                <c:pt idx="2078">
                  <c:v>1.6505245632897975E-2</c:v>
                </c:pt>
                <c:pt idx="2079">
                  <c:v>1.65065408490245E-2</c:v>
                </c:pt>
                <c:pt idx="2080">
                  <c:v>1.6507817221064734E-2</c:v>
                </c:pt>
                <c:pt idx="2081">
                  <c:v>1.6509074701819042E-2</c:v>
                </c:pt>
                <c:pt idx="2082">
                  <c:v>1.6510313244078229E-2</c:v>
                </c:pt>
                <c:pt idx="2083">
                  <c:v>1.6511532800642659E-2</c:v>
                </c:pt>
                <c:pt idx="2084">
                  <c:v>1.6512733324306618E-2</c:v>
                </c:pt>
                <c:pt idx="2085">
                  <c:v>1.6513914767869599E-2</c:v>
                </c:pt>
                <c:pt idx="2086">
                  <c:v>1.6514619405056698E-2</c:v>
                </c:pt>
                <c:pt idx="2087">
                  <c:v>1.6515763872929256E-2</c:v>
                </c:pt>
                <c:pt idx="2088">
                  <c:v>1.6516889123338152E-2</c:v>
                </c:pt>
                <c:pt idx="2089">
                  <c:v>1.6517995109087729E-2</c:v>
                </c:pt>
                <c:pt idx="2090">
                  <c:v>1.6519235442869783E-2</c:v>
                </c:pt>
                <c:pt idx="2091">
                  <c:v>1.6520299988261402E-2</c:v>
                </c:pt>
                <c:pt idx="2092">
                  <c:v>1.6521345120652581E-2</c:v>
                </c:pt>
                <c:pt idx="2093">
                  <c:v>1.6522370792841523E-2</c:v>
                </c:pt>
                <c:pt idx="2094">
                  <c:v>1.6523376957630811E-2</c:v>
                </c:pt>
                <c:pt idx="2095">
                  <c:v>1.6523918054915043E-2</c:v>
                </c:pt>
                <c:pt idx="2096">
                  <c:v>1.652488642790928E-2</c:v>
                </c:pt>
                <c:pt idx="2097">
                  <c:v>1.6525835156175894E-2</c:v>
                </c:pt>
                <c:pt idx="2098">
                  <c:v>1.6526764192522414E-2</c:v>
                </c:pt>
                <c:pt idx="2099">
                  <c:v>1.652855342904588E-2</c:v>
                </c:pt>
                <c:pt idx="2100">
                  <c:v>1.6529440176146843E-2</c:v>
                </c:pt>
                <c:pt idx="2101">
                  <c:v>1.6530307081184165E-2</c:v>
                </c:pt>
                <c:pt idx="2102">
                  <c:v>1.6531154096962548E-2</c:v>
                </c:pt>
                <c:pt idx="2103">
                  <c:v>1.6531546820104381E-2</c:v>
                </c:pt>
                <c:pt idx="2104">
                  <c:v>1.6532582637292886E-2</c:v>
                </c:pt>
                <c:pt idx="2105">
                  <c:v>1.653336537510328E-2</c:v>
                </c:pt>
                <c:pt idx="2106">
                  <c:v>1.6534128025666641E-2</c:v>
                </c:pt>
                <c:pt idx="2107">
                  <c:v>1.6535298870932674E-2</c:v>
                </c:pt>
                <c:pt idx="2108">
                  <c:v>1.6536019787764124E-2</c:v>
                </c:pt>
                <c:pt idx="2109">
                  <c:v>1.653672047146475E-2</c:v>
                </c:pt>
                <c:pt idx="2110">
                  <c:v>1.6537400874839261E-2</c:v>
                </c:pt>
                <c:pt idx="2111">
                  <c:v>1.6538060950692369E-2</c:v>
                </c:pt>
                <c:pt idx="2112">
                  <c:v>1.6538700651826173E-2</c:v>
                </c:pt>
                <c:pt idx="2113">
                  <c:v>1.6539319931046251E-2</c:v>
                </c:pt>
                <c:pt idx="2114">
                  <c:v>1.6539918741154704E-2</c:v>
                </c:pt>
                <c:pt idx="2115">
                  <c:v>1.6540497034960591E-2</c:v>
                </c:pt>
                <c:pt idx="2116">
                  <c:v>1.6541054765263401E-2</c:v>
                </c:pt>
                <c:pt idx="2117">
                  <c:v>1.6541591884873062E-2</c:v>
                </c:pt>
                <c:pt idx="2118">
                  <c:v>1.6542108346593407E-2</c:v>
                </c:pt>
                <c:pt idx="2119">
                  <c:v>1.6542604103230021E-2</c:v>
                </c:pt>
                <c:pt idx="2120">
                  <c:v>1.6543079107590213E-2</c:v>
                </c:pt>
                <c:pt idx="2121">
                  <c:v>1.6543533312479566E-2</c:v>
                </c:pt>
                <c:pt idx="2122">
                  <c:v>1.6543966670706258E-2</c:v>
                </c:pt>
                <c:pt idx="2123">
                  <c:v>1.6544379135076743E-2</c:v>
                </c:pt>
                <c:pt idx="2124">
                  <c:v>1.6544770658398333E-2</c:v>
                </c:pt>
                <c:pt idx="2125">
                  <c:v>1.6544739041338918E-2</c:v>
                </c:pt>
                <c:pt idx="2126">
                  <c:v>1.6545090036329351E-2</c:v>
                </c:pt>
                <c:pt idx="2127">
                  <c:v>1.6545419953029026E-2</c:v>
                </c:pt>
                <c:pt idx="2128">
                  <c:v>1.6545728744257217E-2</c:v>
                </c:pt>
                <c:pt idx="2129">
                  <c:v>1.6547600147642408E-2</c:v>
                </c:pt>
                <c:pt idx="2130">
                  <c:v>1.6546677393564611E-2</c:v>
                </c:pt>
                <c:pt idx="2131">
                  <c:v>1.6546921008181788E-2</c:v>
                </c:pt>
                <c:pt idx="2132">
                  <c:v>1.6547143304222491E-2</c:v>
                </c:pt>
                <c:pt idx="2133">
                  <c:v>1.654734423449665E-2</c:v>
                </c:pt>
                <c:pt idx="2134">
                  <c:v>1.6547523751814182E-2</c:v>
                </c:pt>
                <c:pt idx="2135">
                  <c:v>1.6547681808987618E-2</c:v>
                </c:pt>
                <c:pt idx="2136">
                  <c:v>1.654781835882688E-2</c:v>
                </c:pt>
                <c:pt idx="2137">
                  <c:v>1.6547933354145367E-2</c:v>
                </c:pt>
                <c:pt idx="2138">
                  <c:v>1.6547261863779639E-2</c:v>
                </c:pt>
                <c:pt idx="2139">
                  <c:v>1.6547336711817628E-2</c:v>
                </c:pt>
                <c:pt idx="2140">
                  <c:v>1.6547389872505036E-2</c:v>
                </c:pt>
                <c:pt idx="2141">
                  <c:v>1.6547421298652942E-2</c:v>
                </c:pt>
                <c:pt idx="2142">
                  <c:v>1.6547430943083086E-2</c:v>
                </c:pt>
                <c:pt idx="2143">
                  <c:v>1.6547418758616317E-2</c:v>
                </c:pt>
                <c:pt idx="2144">
                  <c:v>1.6547384698067269E-2</c:v>
                </c:pt>
                <c:pt idx="2145">
                  <c:v>1.6547328714255904E-2</c:v>
                </c:pt>
                <c:pt idx="2146">
                  <c:v>1.6547250760001297E-2</c:v>
                </c:pt>
                <c:pt idx="2147">
                  <c:v>1.6546782257583183E-2</c:v>
                </c:pt>
                <c:pt idx="2148">
                  <c:v>1.6546661811229168E-2</c:v>
                </c:pt>
                <c:pt idx="2149">
                  <c:v>1.6546519257278503E-2</c:v>
                </c:pt>
                <c:pt idx="2150">
                  <c:v>1.6546354548550947E-2</c:v>
                </c:pt>
                <c:pt idx="2151">
                  <c:v>1.6547253639298352E-2</c:v>
                </c:pt>
                <c:pt idx="2152">
                  <c:v>1.6547039654453723E-2</c:v>
                </c:pt>
                <c:pt idx="2153">
                  <c:v>1.6546803360125272E-2</c:v>
                </c:pt>
                <c:pt idx="2154">
                  <c:v>1.6546544709133342E-2</c:v>
                </c:pt>
                <c:pt idx="2155">
                  <c:v>1.6545908257891945E-2</c:v>
                </c:pt>
                <c:pt idx="2156">
                  <c:v>1.6545606378422829E-2</c:v>
                </c:pt>
                <c:pt idx="2157">
                  <c:v>1.6545282005144702E-2</c:v>
                </c:pt>
                <c:pt idx="2158">
                  <c:v>1.6544935090882989E-2</c:v>
                </c:pt>
                <c:pt idx="2159">
                  <c:v>1.6544565588455212E-2</c:v>
                </c:pt>
                <c:pt idx="2160">
                  <c:v>1.6544520671062286E-2</c:v>
                </c:pt>
                <c:pt idx="2161">
                  <c:v>1.654410420235233E-2</c:v>
                </c:pt>
                <c:pt idx="2162">
                  <c:v>1.6543664999533868E-2</c:v>
                </c:pt>
                <c:pt idx="2163">
                  <c:v>1.6543203015434198E-2</c:v>
                </c:pt>
                <c:pt idx="2164">
                  <c:v>1.6542718202870191E-2</c:v>
                </c:pt>
                <c:pt idx="2165">
                  <c:v>1.654221051466654E-2</c:v>
                </c:pt>
                <c:pt idx="2166">
                  <c:v>1.6541679903645332E-2</c:v>
                </c:pt>
                <c:pt idx="2167">
                  <c:v>1.6541126322630391E-2</c:v>
                </c:pt>
                <c:pt idx="2168">
                  <c:v>1.6540549724447278E-2</c:v>
                </c:pt>
                <c:pt idx="2169">
                  <c:v>1.6539950061918079E-2</c:v>
                </c:pt>
                <c:pt idx="2170">
                  <c:v>1.6539327287868357E-2</c:v>
                </c:pt>
                <c:pt idx="2171">
                  <c:v>1.6538681355123677E-2</c:v>
                </c:pt>
                <c:pt idx="2172">
                  <c:v>1.6538012216509593E-2</c:v>
                </c:pt>
                <c:pt idx="2173">
                  <c:v>1.65373198248508E-2</c:v>
                </c:pt>
                <c:pt idx="2174">
                  <c:v>1.6536604132975474E-2</c:v>
                </c:pt>
                <c:pt idx="2175">
                  <c:v>1.6535865093708298E-2</c:v>
                </c:pt>
                <c:pt idx="2176">
                  <c:v>1.6535102659878315E-2</c:v>
                </c:pt>
                <c:pt idx="2177">
                  <c:v>1.6533998188558541E-2</c:v>
                </c:pt>
                <c:pt idx="2178">
                  <c:v>1.6533190547788457E-2</c:v>
                </c:pt>
                <c:pt idx="2179">
                  <c:v>1.6532359375383707E-2</c:v>
                </c:pt>
                <c:pt idx="2180">
                  <c:v>1.6531504624182021E-2</c:v>
                </c:pt>
                <c:pt idx="2181">
                  <c:v>1.6530937921276502E-2</c:v>
                </c:pt>
                <c:pt idx="2182">
                  <c:v>1.6530034129469021E-2</c:v>
                </c:pt>
                <c:pt idx="2183">
                  <c:v>1.652910661290373E-2</c:v>
                </c:pt>
                <c:pt idx="2184">
                  <c:v>1.6528155324410536E-2</c:v>
                </c:pt>
                <c:pt idx="2185">
                  <c:v>1.6527180216821948E-2</c:v>
                </c:pt>
                <c:pt idx="2186">
                  <c:v>1.6526181242967872E-2</c:v>
                </c:pt>
                <c:pt idx="2187">
                  <c:v>1.6525158355684303E-2</c:v>
                </c:pt>
                <c:pt idx="2188">
                  <c:v>1.652411150780201E-2</c:v>
                </c:pt>
                <c:pt idx="2189">
                  <c:v>1.6523040652155246E-2</c:v>
                </c:pt>
                <c:pt idx="2190">
                  <c:v>1.6521353899996427E-2</c:v>
                </c:pt>
                <c:pt idx="2191">
                  <c:v>1.6520238450139502E-2</c:v>
                </c:pt>
                <c:pt idx="2192">
                  <c:v>1.651909885996794E-2</c:v>
                </c:pt>
                <c:pt idx="2193">
                  <c:v>1.6517935082311475E-2</c:v>
                </c:pt>
                <c:pt idx="2194">
                  <c:v>1.6516747070014937E-2</c:v>
                </c:pt>
                <c:pt idx="2195">
                  <c:v>1.6515534775920493E-2</c:v>
                </c:pt>
                <c:pt idx="2196">
                  <c:v>1.6514298152864093E-2</c:v>
                </c:pt>
                <c:pt idx="2197">
                  <c:v>1.6513037153691457E-2</c:v>
                </c:pt>
                <c:pt idx="2198">
                  <c:v>1.6511751731242086E-2</c:v>
                </c:pt>
                <c:pt idx="2199">
                  <c:v>1.6510161863437775E-2</c:v>
                </c:pt>
                <c:pt idx="2200">
                  <c:v>1.6508829273950927E-2</c:v>
                </c:pt>
                <c:pt idx="2201">
                  <c:v>1.6507472124204635E-2</c:v>
                </c:pt>
                <c:pt idx="2202">
                  <c:v>1.6506090367042914E-2</c:v>
                </c:pt>
                <c:pt idx="2203">
                  <c:v>1.650550144572455E-2</c:v>
                </c:pt>
                <c:pt idx="2204">
                  <c:v>1.6504064813964908E-2</c:v>
                </c:pt>
                <c:pt idx="2205">
                  <c:v>1.6502603419845278E-2</c:v>
                </c:pt>
                <c:pt idx="2206">
                  <c:v>1.650111721620599E-2</c:v>
                </c:pt>
                <c:pt idx="2207">
                  <c:v>1.6499341212994005E-2</c:v>
                </c:pt>
                <c:pt idx="2208">
                  <c:v>1.6497807106761186E-2</c:v>
                </c:pt>
                <c:pt idx="2209">
                  <c:v>1.6496248054042175E-2</c:v>
                </c:pt>
                <c:pt idx="2210">
                  <c:v>1.6494664007685234E-2</c:v>
                </c:pt>
                <c:pt idx="2211">
                  <c:v>1.6493054920535995E-2</c:v>
                </c:pt>
                <c:pt idx="2212">
                  <c:v>1.649167635373594E-2</c:v>
                </c:pt>
                <c:pt idx="2213">
                  <c:v>1.649001516309959E-2</c:v>
                </c:pt>
                <c:pt idx="2214">
                  <c:v>1.6488328785705338E-2</c:v>
                </c:pt>
                <c:pt idx="2215">
                  <c:v>1.6486617174395264E-2</c:v>
                </c:pt>
                <c:pt idx="2216">
                  <c:v>1.6484880282023596E-2</c:v>
                </c:pt>
                <c:pt idx="2217">
                  <c:v>1.6483118061431538E-2</c:v>
                </c:pt>
                <c:pt idx="2218">
                  <c:v>1.6481330465472455E-2</c:v>
                </c:pt>
                <c:pt idx="2219">
                  <c:v>1.6479517446994496E-2</c:v>
                </c:pt>
                <c:pt idx="2220">
                  <c:v>1.6477678958849298E-2</c:v>
                </c:pt>
                <c:pt idx="2221">
                  <c:v>1.6475814953884133E-2</c:v>
                </c:pt>
                <c:pt idx="2222">
                  <c:v>1.6473925384954981E-2</c:v>
                </c:pt>
                <c:pt idx="2223">
                  <c:v>1.6472010204909994E-2</c:v>
                </c:pt>
                <c:pt idx="2224">
                  <c:v>1.6470069366603404E-2</c:v>
                </c:pt>
                <c:pt idx="2225">
                  <c:v>1.646810282288597E-2</c:v>
                </c:pt>
                <c:pt idx="2226">
                  <c:v>1.6466110526612794E-2</c:v>
                </c:pt>
                <c:pt idx="2227">
                  <c:v>1.6464092430638986E-2</c:v>
                </c:pt>
                <c:pt idx="2228">
                  <c:v>1.6462048487818771E-2</c:v>
                </c:pt>
                <c:pt idx="2229">
                  <c:v>1.6459755624981195E-2</c:v>
                </c:pt>
                <c:pt idx="2230">
                  <c:v>1.6457661804405811E-2</c:v>
                </c:pt>
                <c:pt idx="2231">
                  <c:v>1.6455542000093068E-2</c:v>
                </c:pt>
                <c:pt idx="2232">
                  <c:v>1.6453396164900016E-2</c:v>
                </c:pt>
                <c:pt idx="2233">
                  <c:v>1.6451224251690735E-2</c:v>
                </c:pt>
                <c:pt idx="2234">
                  <c:v>1.6449239407067044E-2</c:v>
                </c:pt>
                <c:pt idx="2235">
                  <c:v>1.6447013216305744E-2</c:v>
                </c:pt>
                <c:pt idx="2236">
                  <c:v>1.6444760801559724E-2</c:v>
                </c:pt>
                <c:pt idx="2237">
                  <c:v>1.6442482115689296E-2</c:v>
                </c:pt>
                <c:pt idx="2238">
                  <c:v>1.6440177111553038E-2</c:v>
                </c:pt>
                <c:pt idx="2239">
                  <c:v>1.6437845742014748E-2</c:v>
                </c:pt>
                <c:pt idx="2240">
                  <c:v>1.6435487959936473E-2</c:v>
                </c:pt>
                <c:pt idx="2241">
                  <c:v>1.6433103718181144E-2</c:v>
                </c:pt>
                <c:pt idx="2242">
                  <c:v>1.6430298332068993E-2</c:v>
                </c:pt>
                <c:pt idx="2243">
                  <c:v>1.6427865062103919E-2</c:v>
                </c:pt>
                <c:pt idx="2244">
                  <c:v>1.6425405200175547E-2</c:v>
                </c:pt>
                <c:pt idx="2245">
                  <c:v>1.6422918699155353E-2</c:v>
                </c:pt>
                <c:pt idx="2246">
                  <c:v>1.642040551190771E-2</c:v>
                </c:pt>
                <c:pt idx="2247">
                  <c:v>1.6417865591307645E-2</c:v>
                </c:pt>
                <c:pt idx="2248">
                  <c:v>1.6415298890225749E-2</c:v>
                </c:pt>
                <c:pt idx="2249">
                  <c:v>1.6412705361529056E-2</c:v>
                </c:pt>
                <c:pt idx="2250">
                  <c:v>1.6410084958093485E-2</c:v>
                </c:pt>
                <c:pt idx="2251">
                  <c:v>1.6407258338559962E-2</c:v>
                </c:pt>
                <c:pt idx="2252">
                  <c:v>1.6404586100896453E-2</c:v>
                </c:pt>
                <c:pt idx="2253">
                  <c:v>1.6401886851686687E-2</c:v>
                </c:pt>
                <c:pt idx="2254">
                  <c:v>1.6399160543807013E-2</c:v>
                </c:pt>
                <c:pt idx="2255">
                  <c:v>1.6396919672302439E-2</c:v>
                </c:pt>
                <c:pt idx="2256">
                  <c:v>1.6394132879391222E-2</c:v>
                </c:pt>
                <c:pt idx="2257">
                  <c:v>1.6391318872700077E-2</c:v>
                </c:pt>
                <c:pt idx="2258">
                  <c:v>1.6388477605103226E-2</c:v>
                </c:pt>
                <c:pt idx="2259">
                  <c:v>1.6385609029478363E-2</c:v>
                </c:pt>
                <c:pt idx="2260">
                  <c:v>1.6382552869715589E-2</c:v>
                </c:pt>
                <c:pt idx="2261">
                  <c:v>1.6379631635521266E-2</c:v>
                </c:pt>
                <c:pt idx="2262">
                  <c:v>1.6376682956512172E-2</c:v>
                </c:pt>
                <c:pt idx="2263">
                  <c:v>1.6373706785570829E-2</c:v>
                </c:pt>
                <c:pt idx="2264">
                  <c:v>1.6370854881579293E-2</c:v>
                </c:pt>
                <c:pt idx="2265">
                  <c:v>1.6367821468191858E-2</c:v>
                </c:pt>
                <c:pt idx="2266">
                  <c:v>1.6364760416921139E-2</c:v>
                </c:pt>
                <c:pt idx="2267">
                  <c:v>1.6361671680646565E-2</c:v>
                </c:pt>
                <c:pt idx="2268">
                  <c:v>1.6358555212250176E-2</c:v>
                </c:pt>
                <c:pt idx="2269">
                  <c:v>1.6355410964614875E-2</c:v>
                </c:pt>
                <c:pt idx="2270">
                  <c:v>1.6352238890622706E-2</c:v>
                </c:pt>
                <c:pt idx="2271">
                  <c:v>1.6349038943159176E-2</c:v>
                </c:pt>
                <c:pt idx="2272">
                  <c:v>1.63458110751072E-2</c:v>
                </c:pt>
                <c:pt idx="2273">
                  <c:v>1.6342555239353154E-2</c:v>
                </c:pt>
                <c:pt idx="2274">
                  <c:v>1.6339271388784295E-2</c:v>
                </c:pt>
                <c:pt idx="2275">
                  <c:v>1.6335959476284394E-2</c:v>
                </c:pt>
                <c:pt idx="2276">
                  <c:v>1.6332619454744179E-2</c:v>
                </c:pt>
                <c:pt idx="2277">
                  <c:v>1.6329251277049168E-2</c:v>
                </c:pt>
                <c:pt idx="2278">
                  <c:v>1.6325854896089214E-2</c:v>
                </c:pt>
                <c:pt idx="2279">
                  <c:v>1.6322430264755917E-2</c:v>
                </c:pt>
                <c:pt idx="2280">
                  <c:v>1.6318977335939133E-2</c:v>
                </c:pt>
                <c:pt idx="2281">
                  <c:v>1.6315380874981623E-2</c:v>
                </c:pt>
                <c:pt idx="2282">
                  <c:v>1.6311873405371043E-2</c:v>
                </c:pt>
                <c:pt idx="2283">
                  <c:v>1.6308337501569202E-2</c:v>
                </c:pt>
                <c:pt idx="2284">
                  <c:v>1.6304773116471796E-2</c:v>
                </c:pt>
                <c:pt idx="2285">
                  <c:v>1.6301180202972769E-2</c:v>
                </c:pt>
                <c:pt idx="2286">
                  <c:v>1.6297662877850193E-2</c:v>
                </c:pt>
                <c:pt idx="2287">
                  <c:v>1.6294010547651044E-2</c:v>
                </c:pt>
                <c:pt idx="2288">
                  <c:v>1.6290329543122033E-2</c:v>
                </c:pt>
                <c:pt idx="2289">
                  <c:v>1.6286619817159089E-2</c:v>
                </c:pt>
                <c:pt idx="2290">
                  <c:v>1.6282881322662507E-2</c:v>
                </c:pt>
                <c:pt idx="2291">
                  <c:v>1.6279114012532566E-2</c:v>
                </c:pt>
                <c:pt idx="2292">
                  <c:v>1.6275317839668683E-2</c:v>
                </c:pt>
                <c:pt idx="2293">
                  <c:v>1.6271492756969406E-2</c:v>
                </c:pt>
                <c:pt idx="2294">
                  <c:v>1.6267552431688714E-2</c:v>
                </c:pt>
                <c:pt idx="2295">
                  <c:v>1.6263671643633848E-2</c:v>
                </c:pt>
                <c:pt idx="2296">
                  <c:v>1.6259761809085418E-2</c:v>
                </c:pt>
                <c:pt idx="2297">
                  <c:v>1.6255822880947915E-2</c:v>
                </c:pt>
                <c:pt idx="2298">
                  <c:v>1.6251285563578615E-2</c:v>
                </c:pt>
                <c:pt idx="2299">
                  <c:v>1.624728413345862E-2</c:v>
                </c:pt>
                <c:pt idx="2300">
                  <c:v>1.6243253461744864E-2</c:v>
                </c:pt>
                <c:pt idx="2301">
                  <c:v>1.6239472493447406E-2</c:v>
                </c:pt>
                <c:pt idx="2302">
                  <c:v>1.6235104205168938E-2</c:v>
                </c:pt>
                <c:pt idx="2303">
                  <c:v>1.6230919818372769E-2</c:v>
                </c:pt>
                <c:pt idx="2304">
                  <c:v>1.6226774006856459E-2</c:v>
                </c:pt>
                <c:pt idx="2305">
                  <c:v>1.6222598722941406E-2</c:v>
                </c:pt>
                <c:pt idx="2306">
                  <c:v>1.6218393919538165E-2</c:v>
                </c:pt>
                <c:pt idx="2307">
                  <c:v>1.6214384193394518E-2</c:v>
                </c:pt>
                <c:pt idx="2308">
                  <c:v>1.6210110942495002E-2</c:v>
                </c:pt>
                <c:pt idx="2309">
                  <c:v>1.6205808012273507E-2</c:v>
                </c:pt>
                <c:pt idx="2310">
                  <c:v>1.6201475355646845E-2</c:v>
                </c:pt>
                <c:pt idx="2311">
                  <c:v>1.619697266021615E-2</c:v>
                </c:pt>
                <c:pt idx="2312">
                  <c:v>1.6192587416507771E-2</c:v>
                </c:pt>
                <c:pt idx="2313">
                  <c:v>1.6188172319087799E-2</c:v>
                </c:pt>
                <c:pt idx="2314">
                  <c:v>1.6181173878933374E-2</c:v>
                </c:pt>
                <c:pt idx="2315">
                  <c:v>1.6179252374792518E-2</c:v>
                </c:pt>
                <c:pt idx="2316">
                  <c:v>1.6172841795079534E-2</c:v>
                </c:pt>
                <c:pt idx="2317">
                  <c:v>1.6168291562054384E-2</c:v>
                </c:pt>
                <c:pt idx="2318">
                  <c:v>1.6163711215096147E-2</c:v>
                </c:pt>
                <c:pt idx="2319">
                  <c:v>1.6159100707131172E-2</c:v>
                </c:pt>
                <c:pt idx="2320">
                  <c:v>1.6154459991082337E-2</c:v>
                </c:pt>
                <c:pt idx="2321">
                  <c:v>1.6149789019873389E-2</c:v>
                </c:pt>
                <c:pt idx="2322">
                  <c:v>1.6145087746435884E-2</c:v>
                </c:pt>
                <c:pt idx="2323">
                  <c:v>1.6140356123694442E-2</c:v>
                </c:pt>
                <c:pt idx="2324">
                  <c:v>1.6135594104579758E-2</c:v>
                </c:pt>
                <c:pt idx="2325">
                  <c:v>1.6130801642019913E-2</c:v>
                </c:pt>
                <c:pt idx="2326">
                  <c:v>1.6125978688946479E-2</c:v>
                </c:pt>
                <c:pt idx="2327">
                  <c:v>1.6121125198286672E-2</c:v>
                </c:pt>
                <c:pt idx="2328">
                  <c:v>1.6116241122979873E-2</c:v>
                </c:pt>
                <c:pt idx="2329">
                  <c:v>1.6111326415954176E-2</c:v>
                </c:pt>
                <c:pt idx="2330">
                  <c:v>1.6106381030146357E-2</c:v>
                </c:pt>
                <c:pt idx="2331">
                  <c:v>1.6101404918491453E-2</c:v>
                </c:pt>
                <c:pt idx="2332">
                  <c:v>1.6096398033923633E-2</c:v>
                </c:pt>
                <c:pt idx="2333">
                  <c:v>1.6091366845663157E-2</c:v>
                </c:pt>
                <c:pt idx="2334">
                  <c:v>1.6086300713727221E-2</c:v>
                </c:pt>
                <c:pt idx="2335">
                  <c:v>1.6081203672365055E-2</c:v>
                </c:pt>
                <c:pt idx="2336">
                  <c:v>1.6076075674514526E-2</c:v>
                </c:pt>
                <c:pt idx="2337">
                  <c:v>1.6070900370256238E-2</c:v>
                </c:pt>
                <c:pt idx="2338">
                  <c:v>1.6065707859935389E-2</c:v>
                </c:pt>
                <c:pt idx="2339">
                  <c:v>1.6060484247286004E-2</c:v>
                </c:pt>
                <c:pt idx="2340">
                  <c:v>1.6055229485248328E-2</c:v>
                </c:pt>
                <c:pt idx="2341">
                  <c:v>1.6049943526770444E-2</c:v>
                </c:pt>
                <c:pt idx="2342">
                  <c:v>1.6044626324796071E-2</c:v>
                </c:pt>
                <c:pt idx="2343">
                  <c:v>1.6039277832274157E-2</c:v>
                </c:pt>
                <c:pt idx="2344">
                  <c:v>1.6033898002151898E-2</c:v>
                </c:pt>
                <c:pt idx="2345">
                  <c:v>1.6028486787375635E-2</c:v>
                </c:pt>
                <c:pt idx="2346">
                  <c:v>1.6023082736856271E-2</c:v>
                </c:pt>
                <c:pt idx="2347">
                  <c:v>1.6017611112014267E-2</c:v>
                </c:pt>
                <c:pt idx="2348">
                  <c:v>1.6012107966049849E-2</c:v>
                </c:pt>
                <c:pt idx="2349">
                  <c:v>1.6006573251916689E-2</c:v>
                </c:pt>
                <c:pt idx="2350">
                  <c:v>1.6000257892406999E-2</c:v>
                </c:pt>
                <c:pt idx="2351">
                  <c:v>1.5994606630466451E-2</c:v>
                </c:pt>
                <c:pt idx="2352">
                  <c:v>1.5989026182304578E-2</c:v>
                </c:pt>
                <c:pt idx="2353">
                  <c:v>1.598336271320111E-2</c:v>
                </c:pt>
                <c:pt idx="2354">
                  <c:v>1.5977667438672682E-2</c:v>
                </c:pt>
                <c:pt idx="2355">
                  <c:v>1.5971940311679589E-2</c:v>
                </c:pt>
                <c:pt idx="2356">
                  <c:v>1.5966181285184788E-2</c:v>
                </c:pt>
                <c:pt idx="2357">
                  <c:v>1.5960390312149464E-2</c:v>
                </c:pt>
                <c:pt idx="2358">
                  <c:v>1.5954567345540127E-2</c:v>
                </c:pt>
                <c:pt idx="2359">
                  <c:v>1.5948568921835563E-2</c:v>
                </c:pt>
                <c:pt idx="2360">
                  <c:v>1.5942676703702155E-2</c:v>
                </c:pt>
                <c:pt idx="2361">
                  <c:v>1.5936752341523929E-2</c:v>
                </c:pt>
                <c:pt idx="2362">
                  <c:v>1.5930795788265468E-2</c:v>
                </c:pt>
                <c:pt idx="2363">
                  <c:v>1.592488910406659E-2</c:v>
                </c:pt>
                <c:pt idx="2364">
                  <c:v>1.5917145102289178E-2</c:v>
                </c:pt>
                <c:pt idx="2365">
                  <c:v>1.5911085033857932E-2</c:v>
                </c:pt>
                <c:pt idx="2366">
                  <c:v>1.5904992577474148E-2</c:v>
                </c:pt>
                <c:pt idx="2367">
                  <c:v>1.5897708584443542E-2</c:v>
                </c:pt>
                <c:pt idx="2368">
                  <c:v>1.5892614512037835E-2</c:v>
                </c:pt>
                <c:pt idx="2369">
                  <c:v>1.5886422004244331E-2</c:v>
                </c:pt>
                <c:pt idx="2370">
                  <c:v>1.5880196915711853E-2</c:v>
                </c:pt>
                <c:pt idx="2371">
                  <c:v>1.587393919941367E-2</c:v>
                </c:pt>
                <c:pt idx="2372">
                  <c:v>1.5867648808333475E-2</c:v>
                </c:pt>
                <c:pt idx="2373">
                  <c:v>1.5861325695446276E-2</c:v>
                </c:pt>
                <c:pt idx="2374">
                  <c:v>1.5854969813734032E-2</c:v>
                </c:pt>
                <c:pt idx="2375">
                  <c:v>1.5848581116176097E-2</c:v>
                </c:pt>
                <c:pt idx="2376">
                  <c:v>1.584215955575877E-2</c:v>
                </c:pt>
                <c:pt idx="2377">
                  <c:v>1.5835705085463142E-2</c:v>
                </c:pt>
                <c:pt idx="2378">
                  <c:v>1.5829217658275517E-2</c:v>
                </c:pt>
                <c:pt idx="2379">
                  <c:v>1.5822697227183064E-2</c:v>
                </c:pt>
                <c:pt idx="2380">
                  <c:v>1.5816143745167745E-2</c:v>
                </c:pt>
                <c:pt idx="2381">
                  <c:v>1.5809557165224548E-2</c:v>
                </c:pt>
                <c:pt idx="2382">
                  <c:v>1.5802937440338911E-2</c:v>
                </c:pt>
                <c:pt idx="2383">
                  <c:v>1.5796284523501476E-2</c:v>
                </c:pt>
                <c:pt idx="2384">
                  <c:v>1.5789598367706364E-2</c:v>
                </c:pt>
                <c:pt idx="2385">
                  <c:v>1.5783019656008306E-2</c:v>
                </c:pt>
                <c:pt idx="2386">
                  <c:v>1.5776269566381715E-2</c:v>
                </c:pt>
                <c:pt idx="2387">
                  <c:v>1.5769486101470172E-2</c:v>
                </c:pt>
                <c:pt idx="2388">
                  <c:v>1.5762072444905965E-2</c:v>
                </c:pt>
                <c:pt idx="2389">
                  <c:v>1.5755667359137422E-2</c:v>
                </c:pt>
                <c:pt idx="2390">
                  <c:v>1.5748780782481538E-2</c:v>
                </c:pt>
                <c:pt idx="2391">
                  <c:v>1.5741860637842477E-2</c:v>
                </c:pt>
                <c:pt idx="2392">
                  <c:v>1.5734906878219577E-2</c:v>
                </c:pt>
                <c:pt idx="2393">
                  <c:v>1.5727919456619121E-2</c:v>
                </c:pt>
                <c:pt idx="2394">
                  <c:v>1.572089832603871E-2</c:v>
                </c:pt>
                <c:pt idx="2395">
                  <c:v>1.5713843439489845E-2</c:v>
                </c:pt>
                <c:pt idx="2396">
                  <c:v>1.5706754749974468E-2</c:v>
                </c:pt>
                <c:pt idx="2397">
                  <c:v>1.5699632210502339E-2</c:v>
                </c:pt>
                <c:pt idx="2398">
                  <c:v>1.5692827511696095E-2</c:v>
                </c:pt>
                <c:pt idx="2399">
                  <c:v>1.5685642622981888E-2</c:v>
                </c:pt>
                <c:pt idx="2400">
                  <c:v>1.5678423752719439E-2</c:v>
                </c:pt>
                <c:pt idx="2401">
                  <c:v>1.5666639650401031E-2</c:v>
                </c:pt>
                <c:pt idx="2402">
                  <c:v>1.5662840098852548E-2</c:v>
                </c:pt>
                <c:pt idx="2403">
                  <c:v>1.5656562782771388E-2</c:v>
                </c:pt>
                <c:pt idx="2404">
                  <c:v>1.5649207516448271E-2</c:v>
                </c:pt>
                <c:pt idx="2405">
                  <c:v>1.5641818033650168E-2</c:v>
                </c:pt>
                <c:pt idx="2406">
                  <c:v>1.5634394287393327E-2</c:v>
                </c:pt>
                <c:pt idx="2407">
                  <c:v>1.5627136573172627E-2</c:v>
                </c:pt>
                <c:pt idx="2408">
                  <c:v>1.5619646946306064E-2</c:v>
                </c:pt>
                <c:pt idx="2409">
                  <c:v>1.5612122919733946E-2</c:v>
                </c:pt>
                <c:pt idx="2410">
                  <c:v>1.5604564446475426E-2</c:v>
                </c:pt>
                <c:pt idx="2411">
                  <c:v>1.5596336099260349E-2</c:v>
                </c:pt>
                <c:pt idx="2412">
                  <c:v>1.5588700172121059E-2</c:v>
                </c:pt>
                <c:pt idx="2413">
                  <c:v>1.5581029643310677E-2</c:v>
                </c:pt>
                <c:pt idx="2414">
                  <c:v>1.5573324465853734E-2</c:v>
                </c:pt>
                <c:pt idx="2415">
                  <c:v>1.5565807916407716E-2</c:v>
                </c:pt>
                <c:pt idx="2416">
                  <c:v>1.555803612655692E-2</c:v>
                </c:pt>
                <c:pt idx="2417">
                  <c:v>1.5550229551839271E-2</c:v>
                </c:pt>
                <c:pt idx="2418">
                  <c:v>1.5542388145289257E-2</c:v>
                </c:pt>
                <c:pt idx="2419">
                  <c:v>1.5534277204974285E-2</c:v>
                </c:pt>
                <c:pt idx="2420">
                  <c:v>1.552636314931565E-2</c:v>
                </c:pt>
                <c:pt idx="2421">
                  <c:v>1.5518414116247351E-2</c:v>
                </c:pt>
                <c:pt idx="2422">
                  <c:v>1.5510430058806953E-2</c:v>
                </c:pt>
                <c:pt idx="2423">
                  <c:v>1.5502410930037238E-2</c:v>
                </c:pt>
                <c:pt idx="2424">
                  <c:v>1.5494356682977505E-2</c:v>
                </c:pt>
                <c:pt idx="2425">
                  <c:v>1.5486267270671407E-2</c:v>
                </c:pt>
                <c:pt idx="2426">
                  <c:v>1.5478142646165196E-2</c:v>
                </c:pt>
                <c:pt idx="2427">
                  <c:v>1.5469982762498178E-2</c:v>
                </c:pt>
                <c:pt idx="2428">
                  <c:v>1.5461787572725294E-2</c:v>
                </c:pt>
                <c:pt idx="2429">
                  <c:v>1.5453557029889323E-2</c:v>
                </c:pt>
                <c:pt idx="2430">
                  <c:v>1.5445291087040867E-2</c:v>
                </c:pt>
                <c:pt idx="2431">
                  <c:v>1.5436989697233131E-2</c:v>
                </c:pt>
                <c:pt idx="2432">
                  <c:v>1.5428652813515843E-2</c:v>
                </c:pt>
                <c:pt idx="2433">
                  <c:v>1.5420280388943946E-2</c:v>
                </c:pt>
                <c:pt idx="2434">
                  <c:v>1.5411872376569782E-2</c:v>
                </c:pt>
                <c:pt idx="2435">
                  <c:v>1.5403428729454372E-2</c:v>
                </c:pt>
                <c:pt idx="2436">
                  <c:v>1.5394949400651791E-2</c:v>
                </c:pt>
                <c:pt idx="2437">
                  <c:v>1.5386720916691757E-2</c:v>
                </c:pt>
                <c:pt idx="2438">
                  <c:v>1.5378173012523533E-2</c:v>
                </c:pt>
                <c:pt idx="2439">
                  <c:v>1.536958929052485E-2</c:v>
                </c:pt>
                <c:pt idx="2440">
                  <c:v>1.5360969703760942E-2</c:v>
                </c:pt>
                <c:pt idx="2441">
                  <c:v>1.5351119199592171E-2</c:v>
                </c:pt>
                <c:pt idx="2442">
                  <c:v>1.5343321483840546E-2</c:v>
                </c:pt>
                <c:pt idx="2443">
                  <c:v>1.5334591068970376E-2</c:v>
                </c:pt>
                <c:pt idx="2444">
                  <c:v>1.5325824596925568E-2</c:v>
                </c:pt>
                <c:pt idx="2445">
                  <c:v>1.5317022020776706E-2</c:v>
                </c:pt>
                <c:pt idx="2446">
                  <c:v>1.5308183293596112E-2</c:v>
                </c:pt>
                <c:pt idx="2447">
                  <c:v>1.5299308368457842E-2</c:v>
                </c:pt>
                <c:pt idx="2448">
                  <c:v>1.5290397198432481E-2</c:v>
                </c:pt>
                <c:pt idx="2449">
                  <c:v>1.5281449736600169E-2</c:v>
                </c:pt>
                <c:pt idx="2450">
                  <c:v>1.5273115667267412E-2</c:v>
                </c:pt>
                <c:pt idx="2451">
                  <c:v>1.5264101459660395E-2</c:v>
                </c:pt>
                <c:pt idx="2452">
                  <c:v>1.5255050828818284E-2</c:v>
                </c:pt>
                <c:pt idx="2453">
                  <c:v>1.5245963727817724E-2</c:v>
                </c:pt>
                <c:pt idx="2454">
                  <c:v>1.5236840109739802E-2</c:v>
                </c:pt>
                <c:pt idx="2455">
                  <c:v>1.5227679927670934E-2</c:v>
                </c:pt>
                <c:pt idx="2456">
                  <c:v>1.5218483134691319E-2</c:v>
                </c:pt>
                <c:pt idx="2457">
                  <c:v>1.5209249683890036E-2</c:v>
                </c:pt>
                <c:pt idx="2458">
                  <c:v>1.5199979528350838E-2</c:v>
                </c:pt>
                <c:pt idx="2459">
                  <c:v>1.519102410994619E-2</c:v>
                </c:pt>
                <c:pt idx="2460">
                  <c:v>1.5181683434693598E-2</c:v>
                </c:pt>
                <c:pt idx="2461">
                  <c:v>1.5172305918634645E-2</c:v>
                </c:pt>
                <c:pt idx="2462">
                  <c:v>1.5162891514860336E-2</c:v>
                </c:pt>
                <c:pt idx="2463">
                  <c:v>1.5152348357084644E-2</c:v>
                </c:pt>
                <c:pt idx="2464">
                  <c:v>1.5142850888235011E-2</c:v>
                </c:pt>
                <c:pt idx="2465">
                  <c:v>1.5133316376991007E-2</c:v>
                </c:pt>
                <c:pt idx="2466">
                  <c:v>1.5123744776452759E-2</c:v>
                </c:pt>
                <c:pt idx="2467">
                  <c:v>1.5114512509227858E-2</c:v>
                </c:pt>
                <c:pt idx="2468">
                  <c:v>1.5104869658191513E-2</c:v>
                </c:pt>
                <c:pt idx="2469">
                  <c:v>1.5095189581820267E-2</c:v>
                </c:pt>
                <c:pt idx="2470">
                  <c:v>1.5085472233227669E-2</c:v>
                </c:pt>
                <c:pt idx="2471">
                  <c:v>1.5075717565515845E-2</c:v>
                </c:pt>
                <c:pt idx="2472">
                  <c:v>1.5065533671918735E-2</c:v>
                </c:pt>
                <c:pt idx="2473">
                  <c:v>1.5055701133286746E-2</c:v>
                </c:pt>
                <c:pt idx="2474">
                  <c:v>1.5045831130220594E-2</c:v>
                </c:pt>
                <c:pt idx="2475">
                  <c:v>1.5035923615840387E-2</c:v>
                </c:pt>
                <c:pt idx="2476">
                  <c:v>1.5025978543259282E-2</c:v>
                </c:pt>
                <c:pt idx="2477">
                  <c:v>1.5015995865598257E-2</c:v>
                </c:pt>
                <c:pt idx="2478">
                  <c:v>1.5005975535974816E-2</c:v>
                </c:pt>
                <c:pt idx="2479">
                  <c:v>1.4995915385992192E-2</c:v>
                </c:pt>
                <c:pt idx="2480">
                  <c:v>1.498568694150167E-2</c:v>
                </c:pt>
                <c:pt idx="2481">
                  <c:v>1.4975217756223845E-2</c:v>
                </c:pt>
                <c:pt idx="2482">
                  <c:v>1.4964512321323547E-2</c:v>
                </c:pt>
                <c:pt idx="2483">
                  <c:v>1.4953575137192136E-2</c:v>
                </c:pt>
                <c:pt idx="2484">
                  <c:v>1.4942410713455334E-2</c:v>
                </c:pt>
                <c:pt idx="2485">
                  <c:v>1.4931023568964519E-2</c:v>
                </c:pt>
                <c:pt idx="2486">
                  <c:v>1.4919418231794128E-2</c:v>
                </c:pt>
                <c:pt idx="2487">
                  <c:v>1.4907599239239046E-2</c:v>
                </c:pt>
                <c:pt idx="2488">
                  <c:v>1.4895571137816352E-2</c:v>
                </c:pt>
                <c:pt idx="2489">
                  <c:v>1.4883944364124792E-2</c:v>
                </c:pt>
                <c:pt idx="2490">
                  <c:v>1.4871516547966635E-2</c:v>
                </c:pt>
                <c:pt idx="2491">
                  <c:v>1.4858890933967955E-2</c:v>
                </c:pt>
                <c:pt idx="2492">
                  <c:v>1.4846072154838791E-2</c:v>
                </c:pt>
                <c:pt idx="2493">
                  <c:v>1.4832557074441248E-2</c:v>
                </c:pt>
                <c:pt idx="2494">
                  <c:v>1.4819677203714771E-2</c:v>
                </c:pt>
                <c:pt idx="2495">
                  <c:v>1.4806819358119576E-2</c:v>
                </c:pt>
                <c:pt idx="2496">
                  <c:v>1.4793983611684275E-2</c:v>
                </c:pt>
                <c:pt idx="2497">
                  <c:v>1.4781170038444428E-2</c:v>
                </c:pt>
                <c:pt idx="2498">
                  <c:v>1.4768378712421693E-2</c:v>
                </c:pt>
                <c:pt idx="2499">
                  <c:v>1.475560970765076E-2</c:v>
                </c:pt>
                <c:pt idx="2500">
                  <c:v>1.4742863098157635E-2</c:v>
                </c:pt>
                <c:pt idx="2501">
                  <c:v>1.4730138957968318E-2</c:v>
                </c:pt>
                <c:pt idx="2502">
                  <c:v>1.4718039862756258E-2</c:v>
                </c:pt>
                <c:pt idx="2503">
                  <c:v>1.4705359770968264E-2</c:v>
                </c:pt>
                <c:pt idx="2504">
                  <c:v>1.4692702363909972E-2</c:v>
                </c:pt>
                <c:pt idx="2505">
                  <c:v>1.4680067715603044E-2</c:v>
                </c:pt>
                <c:pt idx="2506">
                  <c:v>1.4667455900073545E-2</c:v>
                </c:pt>
                <c:pt idx="2507">
                  <c:v>1.465486699134314E-2</c:v>
                </c:pt>
                <c:pt idx="2508">
                  <c:v>1.464230106343789E-2</c:v>
                </c:pt>
                <c:pt idx="2509">
                  <c:v>1.4629758190379462E-2</c:v>
                </c:pt>
                <c:pt idx="2510">
                  <c:v>1.4617238446188648E-2</c:v>
                </c:pt>
                <c:pt idx="2511">
                  <c:v>1.4605334252204116E-2</c:v>
                </c:pt>
                <c:pt idx="2512">
                  <c:v>1.4592859816272785E-2</c:v>
                </c:pt>
                <c:pt idx="2513">
                  <c:v>1.4580408724609306E-2</c:v>
                </c:pt>
                <c:pt idx="2514">
                  <c:v>1.4567981051236245E-2</c:v>
                </c:pt>
                <c:pt idx="2515">
                  <c:v>1.4554401726503904E-2</c:v>
                </c:pt>
                <c:pt idx="2516">
                  <c:v>1.4542023508824354E-2</c:v>
                </c:pt>
                <c:pt idx="2517">
                  <c:v>1.4529668944816001E-2</c:v>
                </c:pt>
                <c:pt idx="2518">
                  <c:v>1.4517338108498761E-2</c:v>
                </c:pt>
                <c:pt idx="2519">
                  <c:v>1.4505031073885611E-2</c:v>
                </c:pt>
                <c:pt idx="2520">
                  <c:v>1.4493329376485904E-2</c:v>
                </c:pt>
                <c:pt idx="2521">
                  <c:v>1.4481068935144172E-2</c:v>
                </c:pt>
                <c:pt idx="2522">
                  <c:v>1.4468832510895809E-2</c:v>
                </c:pt>
                <c:pt idx="2523">
                  <c:v>1.4456620177754578E-2</c:v>
                </c:pt>
                <c:pt idx="2524">
                  <c:v>1.4443855517034049E-2</c:v>
                </c:pt>
                <c:pt idx="2525">
                  <c:v>1.4431692847014222E-2</c:v>
                </c:pt>
                <c:pt idx="2526">
                  <c:v>1.4419554496812726E-2</c:v>
                </c:pt>
                <c:pt idx="2527">
                  <c:v>1.4407440540446008E-2</c:v>
                </c:pt>
                <c:pt idx="2528">
                  <c:v>1.4395351051925302E-2</c:v>
                </c:pt>
                <c:pt idx="2529">
                  <c:v>1.4383286105261836E-2</c:v>
                </c:pt>
                <c:pt idx="2530">
                  <c:v>1.437124577447119E-2</c:v>
                </c:pt>
                <c:pt idx="2531">
                  <c:v>1.4359230133564594E-2</c:v>
                </c:pt>
                <c:pt idx="2532">
                  <c:v>1.4347239256554149E-2</c:v>
                </c:pt>
                <c:pt idx="2533">
                  <c:v>1.4335273217451955E-2</c:v>
                </c:pt>
                <c:pt idx="2534">
                  <c:v>1.4323332090266639E-2</c:v>
                </c:pt>
                <c:pt idx="2535">
                  <c:v>1.4311415949008562E-2</c:v>
                </c:pt>
                <c:pt idx="2536">
                  <c:v>1.4299524867690696E-2</c:v>
                </c:pt>
                <c:pt idx="2537">
                  <c:v>1.428765892031819E-2</c:v>
                </c:pt>
                <c:pt idx="2538">
                  <c:v>1.4275818180904882E-2</c:v>
                </c:pt>
                <c:pt idx="2539">
                  <c:v>1.4264002723456791E-2</c:v>
                </c:pt>
                <c:pt idx="2540">
                  <c:v>1.4252212621983411E-2</c:v>
                </c:pt>
                <c:pt idx="2541">
                  <c:v>1.4241002135298352E-2</c:v>
                </c:pt>
                <c:pt idx="2542">
                  <c:v>1.4229261595509636E-2</c:v>
                </c:pt>
                <c:pt idx="2543">
                  <c:v>1.4217546627040929E-2</c:v>
                </c:pt>
                <c:pt idx="2544">
                  <c:v>1.4205857303901597E-2</c:v>
                </c:pt>
                <c:pt idx="2545">
                  <c:v>1.4194193700092228E-2</c:v>
                </c:pt>
                <c:pt idx="2546">
                  <c:v>1.4182008633016017E-2</c:v>
                </c:pt>
                <c:pt idx="2547">
                  <c:v>1.4170398095562812E-2</c:v>
                </c:pt>
                <c:pt idx="2548">
                  <c:v>1.4158813506135074E-2</c:v>
                </c:pt>
                <c:pt idx="2549">
                  <c:v>1.414725493874143E-2</c:v>
                </c:pt>
                <c:pt idx="2550">
                  <c:v>1.4135722467380945E-2</c:v>
                </c:pt>
                <c:pt idx="2551">
                  <c:v>1.4124216166063984E-2</c:v>
                </c:pt>
                <c:pt idx="2552">
                  <c:v>1.4112736108789613E-2</c:v>
                </c:pt>
                <c:pt idx="2553">
                  <c:v>1.4101282369562986E-2</c:v>
                </c:pt>
                <c:pt idx="2554">
                  <c:v>1.4090926796241021E-2</c:v>
                </c:pt>
                <c:pt idx="2555">
                  <c:v>1.4079522997599625E-2</c:v>
                </c:pt>
                <c:pt idx="2556">
                  <c:v>1.4068145725653736E-2</c:v>
                </c:pt>
                <c:pt idx="2557">
                  <c:v>1.4056795054402826E-2</c:v>
                </c:pt>
                <c:pt idx="2558">
                  <c:v>1.4043325661803184E-2</c:v>
                </c:pt>
                <c:pt idx="2559">
                  <c:v>1.4032562105330548E-2</c:v>
                </c:pt>
                <c:pt idx="2560">
                  <c:v>1.4021295518032773E-2</c:v>
                </c:pt>
                <c:pt idx="2561">
                  <c:v>1.4010055838004298E-2</c:v>
                </c:pt>
                <c:pt idx="2562">
                  <c:v>1.3998843139246375E-2</c:v>
                </c:pt>
                <c:pt idx="2563">
                  <c:v>1.398817999411368E-2</c:v>
                </c:pt>
                <c:pt idx="2564">
                  <c:v>1.3977019961073965E-2</c:v>
                </c:pt>
                <c:pt idx="2565">
                  <c:v>1.3965887124618112E-2</c:v>
                </c:pt>
                <c:pt idx="2566">
                  <c:v>1.395478155874715E-2</c:v>
                </c:pt>
                <c:pt idx="2567">
                  <c:v>1.3941122766524851E-2</c:v>
                </c:pt>
                <c:pt idx="2568">
                  <c:v>1.3930079698488671E-2</c:v>
                </c:pt>
                <c:pt idx="2569">
                  <c:v>1.3919064156455245E-2</c:v>
                </c:pt>
                <c:pt idx="2570">
                  <c:v>1.3908076214426654E-2</c:v>
                </c:pt>
                <c:pt idx="2571">
                  <c:v>1.3898645193909535E-2</c:v>
                </c:pt>
                <c:pt idx="2572">
                  <c:v>1.3887707950785172E-2</c:v>
                </c:pt>
                <c:pt idx="2573">
                  <c:v>1.3876798509597386E-2</c:v>
                </c:pt>
                <c:pt idx="2574">
                  <c:v>1.3859711451262101E-2</c:v>
                </c:pt>
                <c:pt idx="2575">
                  <c:v>1.3855063329025984E-2</c:v>
                </c:pt>
                <c:pt idx="2576">
                  <c:v>1.3842732306210408E-2</c:v>
                </c:pt>
                <c:pt idx="2577">
                  <c:v>1.3831939636149773E-2</c:v>
                </c:pt>
                <c:pt idx="2578">
                  <c:v>1.3821175158074907E-2</c:v>
                </c:pt>
                <c:pt idx="2579">
                  <c:v>1.3810438945983636E-2</c:v>
                </c:pt>
                <c:pt idx="2580">
                  <c:v>1.3799731073873792E-2</c:v>
                </c:pt>
                <c:pt idx="2581">
                  <c:v>1.3789051615737248E-2</c:v>
                </c:pt>
                <c:pt idx="2582">
                  <c:v>1.3778400645575237E-2</c:v>
                </c:pt>
                <c:pt idx="2583">
                  <c:v>1.3767778237381336E-2</c:v>
                </c:pt>
                <c:pt idx="2584">
                  <c:v>1.375865074749355E-2</c:v>
                </c:pt>
                <c:pt idx="2585">
                  <c:v>1.3746619402884928E-2</c:v>
                </c:pt>
                <c:pt idx="2586">
                  <c:v>1.3736083124572127E-2</c:v>
                </c:pt>
                <c:pt idx="2587">
                  <c:v>1.3725575704212799E-2</c:v>
                </c:pt>
                <c:pt idx="2588">
                  <c:v>1.3715097215799672E-2</c:v>
                </c:pt>
                <c:pt idx="2589">
                  <c:v>1.3704647733328024E-2</c:v>
                </c:pt>
                <c:pt idx="2590">
                  <c:v>1.3694227330793981E-2</c:v>
                </c:pt>
                <c:pt idx="2591">
                  <c:v>1.3683836082191123E-2</c:v>
                </c:pt>
                <c:pt idx="2592">
                  <c:v>1.3673474061516429E-2</c:v>
                </c:pt>
                <c:pt idx="2593">
                  <c:v>1.3664562046964351E-2</c:v>
                </c:pt>
                <c:pt idx="2594">
                  <c:v>1.3654253539509231E-2</c:v>
                </c:pt>
                <c:pt idx="2595">
                  <c:v>1.3643974461883233E-2</c:v>
                </c:pt>
                <c:pt idx="2596">
                  <c:v>1.3633724888081674E-2</c:v>
                </c:pt>
                <c:pt idx="2597">
                  <c:v>1.3622104966839748E-2</c:v>
                </c:pt>
                <c:pt idx="2598">
                  <c:v>1.3611919867604254E-2</c:v>
                </c:pt>
                <c:pt idx="2599">
                  <c:v>1.3601764514255365E-2</c:v>
                </c:pt>
                <c:pt idx="2600">
                  <c:v>1.3591638980784958E-2</c:v>
                </c:pt>
                <c:pt idx="2601">
                  <c:v>1.358154334118831E-2</c:v>
                </c:pt>
                <c:pt idx="2602">
                  <c:v>1.3571477669458997E-2</c:v>
                </c:pt>
                <c:pt idx="2603">
                  <c:v>1.35614420395889E-2</c:v>
                </c:pt>
                <c:pt idx="2604">
                  <c:v>1.3551436525575843E-2</c:v>
                </c:pt>
                <c:pt idx="2605">
                  <c:v>1.3541461201407453E-2</c:v>
                </c:pt>
                <c:pt idx="2606">
                  <c:v>1.3533319127467358E-2</c:v>
                </c:pt>
                <c:pt idx="2607">
                  <c:v>1.3523397172078511E-2</c:v>
                </c:pt>
                <c:pt idx="2608">
                  <c:v>1.3513505601732589E-2</c:v>
                </c:pt>
                <c:pt idx="2609">
                  <c:v>1.3503644490417521E-2</c:v>
                </c:pt>
                <c:pt idx="2610">
                  <c:v>1.3490496534095196E-2</c:v>
                </c:pt>
                <c:pt idx="2611">
                  <c:v>1.3479382243328982E-2</c:v>
                </c:pt>
                <c:pt idx="2612">
                  <c:v>1.3469188879865432E-2</c:v>
                </c:pt>
                <c:pt idx="2613">
                  <c:v>1.3459904486602794E-2</c:v>
                </c:pt>
                <c:pt idx="2614">
                  <c:v>1.3450211872346095E-2</c:v>
                </c:pt>
                <c:pt idx="2615">
                  <c:v>1.3440550199484773E-2</c:v>
                </c:pt>
                <c:pt idx="2616">
                  <c:v>1.3430919542008877E-2</c:v>
                </c:pt>
                <c:pt idx="2617">
                  <c:v>1.3421319973909327E-2</c:v>
                </c:pt>
                <c:pt idx="2618">
                  <c:v>1.3411751569184078E-2</c:v>
                </c:pt>
                <c:pt idx="2619">
                  <c:v>1.340178841061789E-2</c:v>
                </c:pt>
                <c:pt idx="2620">
                  <c:v>1.3392284452435706E-2</c:v>
                </c:pt>
                <c:pt idx="2621">
                  <c:v>1.3382811886300746E-2</c:v>
                </c:pt>
                <c:pt idx="2622">
                  <c:v>1.3373370786203386E-2</c:v>
                </c:pt>
                <c:pt idx="2623">
                  <c:v>1.3364379585844962E-2</c:v>
                </c:pt>
                <c:pt idx="2624">
                  <c:v>1.335499971518192E-2</c:v>
                </c:pt>
                <c:pt idx="2625">
                  <c:v>1.3342986443966313E-2</c:v>
                </c:pt>
                <c:pt idx="2626">
                  <c:v>1.3336335091800128E-2</c:v>
                </c:pt>
                <c:pt idx="2627">
                  <c:v>1.3327050487067615E-2</c:v>
                </c:pt>
                <c:pt idx="2628">
                  <c:v>1.3317389116075143E-2</c:v>
                </c:pt>
                <c:pt idx="2629">
                  <c:v>1.3308170350060234E-2</c:v>
                </c:pt>
                <c:pt idx="2630">
                  <c:v>1.3298983642030285E-2</c:v>
                </c:pt>
                <c:pt idx="2631">
                  <c:v>1.3289829065973941E-2</c:v>
                </c:pt>
                <c:pt idx="2632">
                  <c:v>1.32807066958894E-2</c:v>
                </c:pt>
                <c:pt idx="2633">
                  <c:v>1.3271616605766172E-2</c:v>
                </c:pt>
                <c:pt idx="2634">
                  <c:v>1.3262558869601584E-2</c:v>
                </c:pt>
                <c:pt idx="2635">
                  <c:v>1.3253533561386888E-2</c:v>
                </c:pt>
                <c:pt idx="2636">
                  <c:v>1.3244540755115069E-2</c:v>
                </c:pt>
                <c:pt idx="2637">
                  <c:v>1.3235580524781717E-2</c:v>
                </c:pt>
                <c:pt idx="2638">
                  <c:v>1.3226652944382427E-2</c:v>
                </c:pt>
                <c:pt idx="2639">
                  <c:v>1.3217758087905838E-2</c:v>
                </c:pt>
                <c:pt idx="2640">
                  <c:v>1.3208896029351019E-2</c:v>
                </c:pt>
                <c:pt idx="2641">
                  <c:v>1.3200066842710956E-2</c:v>
                </c:pt>
                <c:pt idx="2642">
                  <c:v>1.3191270601980372E-2</c:v>
                </c:pt>
                <c:pt idx="2643">
                  <c:v>1.3182507381154857E-2</c:v>
                </c:pt>
                <c:pt idx="2644">
                  <c:v>1.3173777254227401E-2</c:v>
                </c:pt>
                <c:pt idx="2645">
                  <c:v>1.316545476466523E-2</c:v>
                </c:pt>
                <c:pt idx="2646">
                  <c:v>1.31567889753984E-2</c:v>
                </c:pt>
                <c:pt idx="2647">
                  <c:v>1.3148156495309404E-2</c:v>
                </c:pt>
                <c:pt idx="2648">
                  <c:v>1.3139557398392678E-2</c:v>
                </c:pt>
                <c:pt idx="2649">
                  <c:v>1.3130625617910173E-2</c:v>
                </c:pt>
                <c:pt idx="2650">
                  <c:v>1.3122095608278494E-2</c:v>
                </c:pt>
                <c:pt idx="2651">
                  <c:v>1.3113599210519231E-2</c:v>
                </c:pt>
                <c:pt idx="2652">
                  <c:v>1.3105136498623632E-2</c:v>
                </c:pt>
                <c:pt idx="2653">
                  <c:v>1.3096707546588158E-2</c:v>
                </c:pt>
                <c:pt idx="2654">
                  <c:v>1.3088312428414482E-2</c:v>
                </c:pt>
                <c:pt idx="2655">
                  <c:v>1.3079951218095591E-2</c:v>
                </c:pt>
                <c:pt idx="2656">
                  <c:v>1.3071623989629685E-2</c:v>
                </c:pt>
                <c:pt idx="2657">
                  <c:v>1.3063330817014961E-2</c:v>
                </c:pt>
                <c:pt idx="2658">
                  <c:v>1.3055418782826034E-2</c:v>
                </c:pt>
                <c:pt idx="2659">
                  <c:v>1.3047191784559223E-2</c:v>
                </c:pt>
                <c:pt idx="2660">
                  <c:v>1.3038999057425156E-2</c:v>
                </c:pt>
                <c:pt idx="2661">
                  <c:v>1.3030840675421785E-2</c:v>
                </c:pt>
                <c:pt idx="2662">
                  <c:v>1.3023252062610801E-2</c:v>
                </c:pt>
                <c:pt idx="2663">
                  <c:v>1.301381045747263E-2</c:v>
                </c:pt>
                <c:pt idx="2664">
                  <c:v>1.3005758305883575E-2</c:v>
                </c:pt>
                <c:pt idx="2665">
                  <c:v>1.2997740799282731E-2</c:v>
                </c:pt>
                <c:pt idx="2666">
                  <c:v>1.2989758011667796E-2</c:v>
                </c:pt>
                <c:pt idx="2667">
                  <c:v>1.2981810017036466E-2</c:v>
                </c:pt>
                <c:pt idx="2668">
                  <c:v>1.2973896889389103E-2</c:v>
                </c:pt>
                <c:pt idx="2669">
                  <c:v>1.2966018702730508E-2</c:v>
                </c:pt>
                <c:pt idx="2670">
                  <c:v>1.2958175531056604E-2</c:v>
                </c:pt>
                <c:pt idx="2671">
                  <c:v>1.2949731055864033E-2</c:v>
                </c:pt>
                <c:pt idx="2672">
                  <c:v>1.2941962630667001E-2</c:v>
                </c:pt>
                <c:pt idx="2673">
                  <c:v>1.2934229455896024E-2</c:v>
                </c:pt>
                <c:pt idx="2674">
                  <c:v>1.292653160555191E-2</c:v>
                </c:pt>
                <c:pt idx="2675">
                  <c:v>1.291699480673175E-2</c:v>
                </c:pt>
                <c:pt idx="2676">
                  <c:v>1.2909375699439419E-2</c:v>
                </c:pt>
                <c:pt idx="2677">
                  <c:v>1.2901792153012988E-2</c:v>
                </c:pt>
                <c:pt idx="2678">
                  <c:v>1.2894244241455679E-2</c:v>
                </c:pt>
                <c:pt idx="2679">
                  <c:v>1.2884765609543094E-2</c:v>
                </c:pt>
                <c:pt idx="2680">
                  <c:v>1.2878958655161567E-2</c:v>
                </c:pt>
                <c:pt idx="2681">
                  <c:v>1.2871520402231454E-2</c:v>
                </c:pt>
                <c:pt idx="2682">
                  <c:v>1.2864118086913356E-2</c:v>
                </c:pt>
                <c:pt idx="2683">
                  <c:v>1.2856751783212425E-2</c:v>
                </c:pt>
                <c:pt idx="2684">
                  <c:v>1.2849421565136418E-2</c:v>
                </c:pt>
                <c:pt idx="2685">
                  <c:v>1.2842127506693959E-2</c:v>
                </c:pt>
                <c:pt idx="2686">
                  <c:v>1.2834869681891936E-2</c:v>
                </c:pt>
                <c:pt idx="2687">
                  <c:v>1.2827648164740711E-2</c:v>
                </c:pt>
                <c:pt idx="2688">
                  <c:v>1.2820463029245435E-2</c:v>
                </c:pt>
                <c:pt idx="2689">
                  <c:v>1.2813314349419947E-2</c:v>
                </c:pt>
                <c:pt idx="2690">
                  <c:v>1.2806202199271133E-2</c:v>
                </c:pt>
                <c:pt idx="2691">
                  <c:v>1.2799126652810225E-2</c:v>
                </c:pt>
                <c:pt idx="2692">
                  <c:v>1.279208778404759E-2</c:v>
                </c:pt>
                <c:pt idx="2693">
                  <c:v>1.2785085666995323E-2</c:v>
                </c:pt>
                <c:pt idx="2694">
                  <c:v>1.277812037566466E-2</c:v>
                </c:pt>
                <c:pt idx="2695">
                  <c:v>1.2771191984068567E-2</c:v>
                </c:pt>
                <c:pt idx="2696">
                  <c:v>1.2764300566220018E-2</c:v>
                </c:pt>
                <c:pt idx="2697">
                  <c:v>1.27577029756629E-2</c:v>
                </c:pt>
                <c:pt idx="2698">
                  <c:v>1.275088330302882E-2</c:v>
                </c:pt>
                <c:pt idx="2699">
                  <c:v>1.2744100819452729E-2</c:v>
                </c:pt>
                <c:pt idx="2700">
                  <c:v>1.2736359018521319E-2</c:v>
                </c:pt>
                <c:pt idx="2701">
                  <c:v>1.2730400673670402E-2</c:v>
                </c:pt>
                <c:pt idx="2702">
                  <c:v>1.2723732652604665E-2</c:v>
                </c:pt>
                <c:pt idx="2703">
                  <c:v>1.2717102123391158E-2</c:v>
                </c:pt>
                <c:pt idx="2704">
                  <c:v>1.2710509160047196E-2</c:v>
                </c:pt>
                <c:pt idx="2705">
                  <c:v>1.2703953836590095E-2</c:v>
                </c:pt>
                <c:pt idx="2706">
                  <c:v>1.2697436227038904E-2</c:v>
                </c:pt>
                <c:pt idx="2707">
                  <c:v>1.2690956405411808E-2</c:v>
                </c:pt>
                <c:pt idx="2708">
                  <c:v>1.2684514445729596E-2</c:v>
                </c:pt>
                <c:pt idx="2709">
                  <c:v>1.2678110422012188E-2</c:v>
                </c:pt>
                <c:pt idx="2710">
                  <c:v>1.2671969146542039E-2</c:v>
                </c:pt>
                <c:pt idx="2711">
                  <c:v>1.266563870496187E-2</c:v>
                </c:pt>
                <c:pt idx="2712">
                  <c:v>1.2659346414672179E-2</c:v>
                </c:pt>
                <c:pt idx="2713">
                  <c:v>1.2649535789152299E-2</c:v>
                </c:pt>
                <c:pt idx="2714">
                  <c:v>1.2645991748327094E-2</c:v>
                </c:pt>
                <c:pt idx="2715">
                  <c:v>1.264069919177232E-2</c:v>
                </c:pt>
                <c:pt idx="2716">
                  <c:v>1.2634560246873521E-2</c:v>
                </c:pt>
                <c:pt idx="2717">
                  <c:v>1.2628459823384081E-2</c:v>
                </c:pt>
                <c:pt idx="2718">
                  <c:v>1.2622397995324788E-2</c:v>
                </c:pt>
                <c:pt idx="2719">
                  <c:v>1.2616576966420823E-2</c:v>
                </c:pt>
                <c:pt idx="2720">
                  <c:v>1.2610589979494158E-2</c:v>
                </c:pt>
                <c:pt idx="2721">
                  <c:v>1.2604641803336314E-2</c:v>
                </c:pt>
                <c:pt idx="2722">
                  <c:v>1.2598732511974298E-2</c:v>
                </c:pt>
                <c:pt idx="2723">
                  <c:v>1.259247881906282E-2</c:v>
                </c:pt>
                <c:pt idx="2724">
                  <c:v>1.2586652717672796E-2</c:v>
                </c:pt>
                <c:pt idx="2725">
                  <c:v>1.2580865736657539E-2</c:v>
                </c:pt>
                <c:pt idx="2726">
                  <c:v>1.2575117950051739E-2</c:v>
                </c:pt>
                <c:pt idx="2727">
                  <c:v>1.2569590551808778E-2</c:v>
                </c:pt>
                <c:pt idx="2728">
                  <c:v>1.2563918749626575E-2</c:v>
                </c:pt>
                <c:pt idx="2729">
                  <c:v>1.2558286357199832E-2</c:v>
                </c:pt>
                <c:pt idx="2730">
                  <c:v>1.2552693448564269E-2</c:v>
                </c:pt>
                <c:pt idx="2731">
                  <c:v>1.2547140097755613E-2</c:v>
                </c:pt>
                <c:pt idx="2732">
                  <c:v>1.2541458458846173E-2</c:v>
                </c:pt>
                <c:pt idx="2733">
                  <c:v>1.2535987106044914E-2</c:v>
                </c:pt>
                <c:pt idx="2734">
                  <c:v>1.2530555539931515E-2</c:v>
                </c:pt>
                <c:pt idx="2735">
                  <c:v>1.2525163834542401E-2</c:v>
                </c:pt>
                <c:pt idx="2736">
                  <c:v>1.2519812063921823E-2</c:v>
                </c:pt>
                <c:pt idx="2737">
                  <c:v>1.2514500302106209E-2</c:v>
                </c:pt>
                <c:pt idx="2738">
                  <c:v>1.250922862313894E-2</c:v>
                </c:pt>
                <c:pt idx="2739">
                  <c:v>1.2503997101059053E-2</c:v>
                </c:pt>
                <c:pt idx="2740">
                  <c:v>1.2498805809911662E-2</c:v>
                </c:pt>
                <c:pt idx="2741">
                  <c:v>1.2493654823737545E-2</c:v>
                </c:pt>
                <c:pt idx="2742">
                  <c:v>1.2488544216585292E-2</c:v>
                </c:pt>
                <c:pt idx="2743">
                  <c:v>1.2483474062496547E-2</c:v>
                </c:pt>
                <c:pt idx="2744">
                  <c:v>1.2478444435519034E-2</c:v>
                </c:pt>
                <c:pt idx="2745">
                  <c:v>1.2473455409700478E-2</c:v>
                </c:pt>
                <c:pt idx="2746">
                  <c:v>1.2468507059083389E-2</c:v>
                </c:pt>
                <c:pt idx="2747">
                  <c:v>1.2463599457722444E-2</c:v>
                </c:pt>
                <c:pt idx="2748">
                  <c:v>1.2458732679665368E-2</c:v>
                </c:pt>
                <c:pt idx="2749">
                  <c:v>1.2454028575574322E-2</c:v>
                </c:pt>
                <c:pt idx="2750">
                  <c:v>1.2449240891091611E-2</c:v>
                </c:pt>
                <c:pt idx="2751">
                  <c:v>1.2444494245297829E-2</c:v>
                </c:pt>
                <c:pt idx="2752">
                  <c:v>1.2439788712245391E-2</c:v>
                </c:pt>
                <c:pt idx="2753">
                  <c:v>1.2435013730736947E-2</c:v>
                </c:pt>
                <c:pt idx="2754">
                  <c:v>1.2430393447593047E-2</c:v>
                </c:pt>
                <c:pt idx="2755">
                  <c:v>1.242581450612879E-2</c:v>
                </c:pt>
                <c:pt idx="2756">
                  <c:v>1.2421276980397118E-2</c:v>
                </c:pt>
                <c:pt idx="2757">
                  <c:v>1.2416780944456177E-2</c:v>
                </c:pt>
                <c:pt idx="2758">
                  <c:v>1.2412326472366729E-2</c:v>
                </c:pt>
                <c:pt idx="2759">
                  <c:v>1.2407913638188659E-2</c:v>
                </c:pt>
                <c:pt idx="2760">
                  <c:v>1.2403542515980991E-2</c:v>
                </c:pt>
                <c:pt idx="2761">
                  <c:v>1.2399213179807952E-2</c:v>
                </c:pt>
                <c:pt idx="2762">
                  <c:v>1.239509631673652E-2</c:v>
                </c:pt>
                <c:pt idx="2763">
                  <c:v>1.2390845048994237E-2</c:v>
                </c:pt>
                <c:pt idx="2764">
                  <c:v>1.2386635775911259E-2</c:v>
                </c:pt>
                <c:pt idx="2765">
                  <c:v>1.2382468571551897E-2</c:v>
                </c:pt>
                <c:pt idx="2766">
                  <c:v>1.2378343509979572E-2</c:v>
                </c:pt>
                <c:pt idx="2767">
                  <c:v>1.2374260665260373E-2</c:v>
                </c:pt>
                <c:pt idx="2768">
                  <c:v>1.2370220111460384E-2</c:v>
                </c:pt>
                <c:pt idx="2769">
                  <c:v>1.2366221922650134E-2</c:v>
                </c:pt>
                <c:pt idx="2770">
                  <c:v>1.2362266172895708E-2</c:v>
                </c:pt>
                <c:pt idx="2771">
                  <c:v>1.235841264864003E-2</c:v>
                </c:pt>
                <c:pt idx="2772">
                  <c:v>1.2354539076278287E-2</c:v>
                </c:pt>
                <c:pt idx="2773">
                  <c:v>1.2350708158393347E-2</c:v>
                </c:pt>
                <c:pt idx="2774">
                  <c:v>1.2346919969053603E-2</c:v>
                </c:pt>
                <c:pt idx="2775">
                  <c:v>1.2343031484038442E-2</c:v>
                </c:pt>
                <c:pt idx="2776">
                  <c:v>1.2339337826505566E-2</c:v>
                </c:pt>
                <c:pt idx="2777">
                  <c:v>1.2335687140140184E-2</c:v>
                </c:pt>
                <c:pt idx="2778">
                  <c:v>1.2332079499022168E-2</c:v>
                </c:pt>
                <c:pt idx="2779">
                  <c:v>1.2328550549208528E-2</c:v>
                </c:pt>
                <c:pt idx="2780">
                  <c:v>1.2325026242079318E-2</c:v>
                </c:pt>
                <c:pt idx="2781">
                  <c:v>1.2321545195639206E-2</c:v>
                </c:pt>
                <c:pt idx="2782">
                  <c:v>1.2318107483973105E-2</c:v>
                </c:pt>
                <c:pt idx="2783">
                  <c:v>1.2314713181164172E-2</c:v>
                </c:pt>
                <c:pt idx="2784">
                  <c:v>1.2311341751132823E-2</c:v>
                </c:pt>
                <c:pt idx="2785">
                  <c:v>1.2308037501087072E-2</c:v>
                </c:pt>
                <c:pt idx="2786">
                  <c:v>1.2304776888967637E-2</c:v>
                </c:pt>
                <c:pt idx="2787">
                  <c:v>1.23015599888709E-2</c:v>
                </c:pt>
                <c:pt idx="2788">
                  <c:v>1.229838687488629E-2</c:v>
                </c:pt>
                <c:pt idx="2789">
                  <c:v>1.2295257621107581E-2</c:v>
                </c:pt>
                <c:pt idx="2790">
                  <c:v>1.2292172301629418E-2</c:v>
                </c:pt>
                <c:pt idx="2791">
                  <c:v>1.2289130990546444E-2</c:v>
                </c:pt>
                <c:pt idx="2792">
                  <c:v>1.2286133761956777E-2</c:v>
                </c:pt>
                <c:pt idx="2793">
                  <c:v>1.2283180689957669E-2</c:v>
                </c:pt>
                <c:pt idx="2794">
                  <c:v>1.2280271848648107E-2</c:v>
                </c:pt>
                <c:pt idx="2795">
                  <c:v>1.2277407312130553E-2</c:v>
                </c:pt>
                <c:pt idx="2796">
                  <c:v>1.2274587154503996E-2</c:v>
                </c:pt>
                <c:pt idx="2797">
                  <c:v>1.2271811449874374E-2</c:v>
                </c:pt>
                <c:pt idx="2798">
                  <c:v>1.2269080272345891E-2</c:v>
                </c:pt>
                <c:pt idx="2799">
                  <c:v>1.2266393696022743E-2</c:v>
                </c:pt>
                <c:pt idx="2800">
                  <c:v>1.226375179501348E-2</c:v>
                </c:pt>
                <c:pt idx="2801">
                  <c:v>1.2261123108842441E-2</c:v>
                </c:pt>
                <c:pt idx="2802">
                  <c:v>1.2258567652000263E-2</c:v>
                </c:pt>
                <c:pt idx="2803">
                  <c:v>1.2256057085963003E-2</c:v>
                </c:pt>
                <c:pt idx="2804">
                  <c:v>1.2253591484841052E-2</c:v>
                </c:pt>
                <c:pt idx="2805">
                  <c:v>1.2251170922748309E-2</c:v>
                </c:pt>
                <c:pt idx="2806">
                  <c:v>1.2248842720709658E-2</c:v>
                </c:pt>
                <c:pt idx="2807">
                  <c:v>1.2246515622007226E-2</c:v>
                </c:pt>
                <c:pt idx="2808">
                  <c:v>1.22442337915244E-2</c:v>
                </c:pt>
                <c:pt idx="2809">
                  <c:v>1.2241997303379286E-2</c:v>
                </c:pt>
                <c:pt idx="2810">
                  <c:v>1.2239806231694329E-2</c:v>
                </c:pt>
                <c:pt idx="2811">
                  <c:v>1.2237660650589371E-2</c:v>
                </c:pt>
                <c:pt idx="2812">
                  <c:v>1.2235560634190335E-2</c:v>
                </c:pt>
                <c:pt idx="2813">
                  <c:v>1.2233506256621405E-2</c:v>
                </c:pt>
                <c:pt idx="2814">
                  <c:v>1.2231352415307484E-2</c:v>
                </c:pt>
                <c:pt idx="2815">
                  <c:v>1.2229383102877023E-2</c:v>
                </c:pt>
                <c:pt idx="2816">
                  <c:v>1.2227459637940363E-2</c:v>
                </c:pt>
                <c:pt idx="2817">
                  <c:v>1.2225582094622212E-2</c:v>
                </c:pt>
                <c:pt idx="2818">
                  <c:v>1.2223750547051715E-2</c:v>
                </c:pt>
                <c:pt idx="2819">
                  <c:v>1.2221965069361573E-2</c:v>
                </c:pt>
                <c:pt idx="2820">
                  <c:v>1.222022573567827E-2</c:v>
                </c:pt>
                <c:pt idx="2821">
                  <c:v>1.2218532620137168E-2</c:v>
                </c:pt>
                <c:pt idx="2822">
                  <c:v>1.2216885796872745E-2</c:v>
                </c:pt>
                <c:pt idx="2823">
                  <c:v>1.2215184020113144E-2</c:v>
                </c:pt>
                <c:pt idx="2824">
                  <c:v>1.2213626725638197E-2</c:v>
                </c:pt>
                <c:pt idx="2825">
                  <c:v>1.2212115938972987E-2</c:v>
                </c:pt>
                <c:pt idx="2826">
                  <c:v>1.2210651734256863E-2</c:v>
                </c:pt>
                <c:pt idx="2827">
                  <c:v>1.2209578561292818E-2</c:v>
                </c:pt>
                <c:pt idx="2828">
                  <c:v>1.2208217662174205E-2</c:v>
                </c:pt>
                <c:pt idx="2829">
                  <c:v>1.2206903588086401E-2</c:v>
                </c:pt>
                <c:pt idx="2830">
                  <c:v>1.2205636413180525E-2</c:v>
                </c:pt>
                <c:pt idx="2831">
                  <c:v>1.2204416211610305E-2</c:v>
                </c:pt>
                <c:pt idx="2832">
                  <c:v>1.2203111342921314E-2</c:v>
                </c:pt>
                <c:pt idx="2833">
                  <c:v>1.2201981968869452E-2</c:v>
                </c:pt>
                <c:pt idx="2834">
                  <c:v>1.2200899783720926E-2</c:v>
                </c:pt>
                <c:pt idx="2835">
                  <c:v>1.219986486163268E-2</c:v>
                </c:pt>
                <c:pt idx="2836">
                  <c:v>1.2199022399207497E-2</c:v>
                </c:pt>
                <c:pt idx="2837">
                  <c:v>1.2198085594928999E-2</c:v>
                </c:pt>
                <c:pt idx="2838">
                  <c:v>1.2197196283094392E-2</c:v>
                </c:pt>
                <c:pt idx="2839">
                  <c:v>1.2196354537868695E-2</c:v>
                </c:pt>
                <c:pt idx="2840">
                  <c:v>1.219556043342041E-2</c:v>
                </c:pt>
                <c:pt idx="2841">
                  <c:v>1.2194814043917163E-2</c:v>
                </c:pt>
                <c:pt idx="2842">
                  <c:v>1.2194115443529191E-2</c:v>
                </c:pt>
                <c:pt idx="2843">
                  <c:v>1.2193464706429333E-2</c:v>
                </c:pt>
                <c:pt idx="2844">
                  <c:v>1.2192861906789565E-2</c:v>
                </c:pt>
                <c:pt idx="2845">
                  <c:v>1.219230711878707E-2</c:v>
                </c:pt>
                <c:pt idx="2846">
                  <c:v>1.2191800416596428E-2</c:v>
                </c:pt>
                <c:pt idx="2847">
                  <c:v>1.2191341874398303E-2</c:v>
                </c:pt>
                <c:pt idx="2848">
                  <c:v>1.2190931566372487E-2</c:v>
                </c:pt>
                <c:pt idx="2849">
                  <c:v>1.2190569566700509E-2</c:v>
                </c:pt>
                <c:pt idx="2850">
                  <c:v>1.2190255949569115E-2</c:v>
                </c:pt>
                <c:pt idx="2851">
                  <c:v>1.2189990789160702E-2</c:v>
                </c:pt>
                <c:pt idx="2852">
                  <c:v>1.2189774159663753E-2</c:v>
                </c:pt>
                <c:pt idx="2853">
                  <c:v>1.2189402795306446E-2</c:v>
                </c:pt>
                <c:pt idx="2854">
                  <c:v>1.2189279963255981E-2</c:v>
                </c:pt>
                <c:pt idx="2855">
                  <c:v>1.2189205877745506E-2</c:v>
                </c:pt>
                <c:pt idx="2856">
                  <c:v>1.2189180612962714E-2</c:v>
                </c:pt>
                <c:pt idx="2857">
                  <c:v>1.2189204243104074E-2</c:v>
                </c:pt>
                <c:pt idx="2858">
                  <c:v>1.2189497686558474E-2</c:v>
                </c:pt>
                <c:pt idx="2859">
                  <c:v>1.2189622850846104E-2</c:v>
                </c:pt>
                <c:pt idx="2860">
                  <c:v>1.2189797139610393E-2</c:v>
                </c:pt>
                <c:pt idx="2861">
                  <c:v>1.2190020627056335E-2</c:v>
                </c:pt>
                <c:pt idx="2862">
                  <c:v>1.219029338738631E-2</c:v>
                </c:pt>
                <c:pt idx="2863">
                  <c:v>1.219061549481139E-2</c:v>
                </c:pt>
                <c:pt idx="2864">
                  <c:v>1.2190987023540911E-2</c:v>
                </c:pt>
                <c:pt idx="2865">
                  <c:v>1.2191408047784204E-2</c:v>
                </c:pt>
                <c:pt idx="2866">
                  <c:v>1.2191380562732945E-2</c:v>
                </c:pt>
                <c:pt idx="2867">
                  <c:v>1.2191893646444463E-2</c:v>
                </c:pt>
                <c:pt idx="2868">
                  <c:v>1.2192456434350518E-2</c:v>
                </c:pt>
                <c:pt idx="2869">
                  <c:v>1.2193069000665524E-2</c:v>
                </c:pt>
                <c:pt idx="2870">
                  <c:v>1.2194093854242033E-2</c:v>
                </c:pt>
                <c:pt idx="2871">
                  <c:v>1.2194549609050753E-2</c:v>
                </c:pt>
                <c:pt idx="2872">
                  <c:v>1.2195319104954194E-2</c:v>
                </c:pt>
                <c:pt idx="2873">
                  <c:v>1.2196138686742408E-2</c:v>
                </c:pt>
                <c:pt idx="2874">
                  <c:v>1.2197008428635137E-2</c:v>
                </c:pt>
                <c:pt idx="2875">
                  <c:v>1.2197646930671388E-2</c:v>
                </c:pt>
                <c:pt idx="2876">
                  <c:v>1.2198613575525437E-2</c:v>
                </c:pt>
                <c:pt idx="2877">
                  <c:v>1.219963059615854E-2</c:v>
                </c:pt>
                <c:pt idx="2878">
                  <c:v>1.2200698066797164E-2</c:v>
                </c:pt>
                <c:pt idx="2879">
                  <c:v>1.2203300008543012E-2</c:v>
                </c:pt>
                <c:pt idx="2880">
                  <c:v>1.2204486949340575E-2</c:v>
                </c:pt>
                <c:pt idx="2881">
                  <c:v>1.2205724597953107E-2</c:v>
                </c:pt>
                <c:pt idx="2882">
                  <c:v>1.2207013028635251E-2</c:v>
                </c:pt>
                <c:pt idx="2883">
                  <c:v>1.2207416707947564E-2</c:v>
                </c:pt>
                <c:pt idx="2884">
                  <c:v>1.2208795830457822E-2</c:v>
                </c:pt>
                <c:pt idx="2885">
                  <c:v>1.2211066059486764E-2</c:v>
                </c:pt>
                <c:pt idx="2886">
                  <c:v>1.2211707100910664E-2</c:v>
                </c:pt>
                <c:pt idx="2887">
                  <c:v>1.2213239397353361E-2</c:v>
                </c:pt>
                <c:pt idx="2888">
                  <c:v>1.2215814194503691E-2</c:v>
                </c:pt>
                <c:pt idx="2889">
                  <c:v>1.2217460178883975E-2</c:v>
                </c:pt>
                <c:pt idx="2890">
                  <c:v>1.2219157539421203E-2</c:v>
                </c:pt>
                <c:pt idx="2891">
                  <c:v>1.2220906350388732E-2</c:v>
                </c:pt>
                <c:pt idx="2892">
                  <c:v>1.2222706686058212E-2</c:v>
                </c:pt>
                <c:pt idx="2893">
                  <c:v>1.2224558620702998E-2</c:v>
                </c:pt>
                <c:pt idx="2894">
                  <c:v>1.2226462228605796E-2</c:v>
                </c:pt>
                <c:pt idx="2895">
                  <c:v>1.2228417584043362E-2</c:v>
                </c:pt>
                <c:pt idx="2896">
                  <c:v>1.2229343268365441E-2</c:v>
                </c:pt>
                <c:pt idx="2897">
                  <c:v>1.2232483834652778E-2</c:v>
                </c:pt>
                <c:pt idx="2898">
                  <c:v>1.2234594878395996E-2</c:v>
                </c:pt>
                <c:pt idx="2899">
                  <c:v>1.2236757966816718E-2</c:v>
                </c:pt>
                <c:pt idx="2900">
                  <c:v>1.2238973174207857E-2</c:v>
                </c:pt>
                <c:pt idx="2901">
                  <c:v>1.2241240574859771E-2</c:v>
                </c:pt>
                <c:pt idx="2902">
                  <c:v>1.2243560243067926E-2</c:v>
                </c:pt>
                <c:pt idx="2903">
                  <c:v>1.2245932253133739E-2</c:v>
                </c:pt>
                <c:pt idx="2904">
                  <c:v>1.2248356679353522E-2</c:v>
                </c:pt>
                <c:pt idx="2905">
                  <c:v>1.2249649005053143E-2</c:v>
                </c:pt>
                <c:pt idx="2906">
                  <c:v>1.2252166924653436E-2</c:v>
                </c:pt>
                <c:pt idx="2907">
                  <c:v>1.2254737461985439E-2</c:v>
                </c:pt>
                <c:pt idx="2908">
                  <c:v>1.2257360691344886E-2</c:v>
                </c:pt>
                <c:pt idx="2909">
                  <c:v>1.2261267653479929E-2</c:v>
                </c:pt>
                <c:pt idx="2910">
                  <c:v>1.2264008137076577E-2</c:v>
                </c:pt>
                <c:pt idx="2911">
                  <c:v>1.2266801556999187E-2</c:v>
                </c:pt>
                <c:pt idx="2912">
                  <c:v>1.2269647987566181E-2</c:v>
                </c:pt>
                <c:pt idx="2913">
                  <c:v>1.2272547503099385E-2</c:v>
                </c:pt>
                <c:pt idx="2914">
                  <c:v>1.2275500177921476E-2</c:v>
                </c:pt>
                <c:pt idx="2915">
                  <c:v>1.227850608636193E-2</c:v>
                </c:pt>
                <c:pt idx="2916">
                  <c:v>1.2281565302747677E-2</c:v>
                </c:pt>
                <c:pt idx="2917">
                  <c:v>1.2284677901409894E-2</c:v>
                </c:pt>
                <c:pt idx="2918">
                  <c:v>1.2286507393772307E-2</c:v>
                </c:pt>
                <c:pt idx="2919">
                  <c:v>1.2289715139794518E-2</c:v>
                </c:pt>
                <c:pt idx="2920">
                  <c:v>1.2292976469606443E-2</c:v>
                </c:pt>
                <c:pt idx="2921">
                  <c:v>1.2296291457537193E-2</c:v>
                </c:pt>
                <c:pt idx="2922">
                  <c:v>1.2301120382352372E-2</c:v>
                </c:pt>
                <c:pt idx="2923">
                  <c:v>1.2305032633812938E-2</c:v>
                </c:pt>
                <c:pt idx="2924">
                  <c:v>1.2308065515273007E-2</c:v>
                </c:pt>
                <c:pt idx="2925">
                  <c:v>1.2311619025541464E-2</c:v>
                </c:pt>
                <c:pt idx="2926">
                  <c:v>1.2315226597469685E-2</c:v>
                </c:pt>
                <c:pt idx="2927">
                  <c:v>1.231888830540611E-2</c:v>
                </c:pt>
                <c:pt idx="2928">
                  <c:v>1.2322604223693906E-2</c:v>
                </c:pt>
                <c:pt idx="2929">
                  <c:v>1.232637442668503E-2</c:v>
                </c:pt>
                <c:pt idx="2930">
                  <c:v>1.2330198988730555E-2</c:v>
                </c:pt>
                <c:pt idx="2931">
                  <c:v>1.2334576706416082E-2</c:v>
                </c:pt>
                <c:pt idx="2932">
                  <c:v>1.2338514252167275E-2</c:v>
                </c:pt>
                <c:pt idx="2933">
                  <c:v>1.234250638726803E-2</c:v>
                </c:pt>
                <c:pt idx="2934">
                  <c:v>1.2346553186085817E-2</c:v>
                </c:pt>
                <c:pt idx="2935">
                  <c:v>1.235013978728404E-2</c:v>
                </c:pt>
                <c:pt idx="2936">
                  <c:v>1.2355488506986791E-2</c:v>
                </c:pt>
                <c:pt idx="2937">
                  <c:v>1.2358499222699571E-2</c:v>
                </c:pt>
                <c:pt idx="2938">
                  <c:v>1.2362761334165088E-2</c:v>
                </c:pt>
                <c:pt idx="2939">
                  <c:v>1.236707847397117E-2</c:v>
                </c:pt>
                <c:pt idx="2940">
                  <c:v>1.2372615776871342E-2</c:v>
                </c:pt>
                <c:pt idx="2941">
                  <c:v>1.2377055193746324E-2</c:v>
                </c:pt>
                <c:pt idx="2942">
                  <c:v>1.2381549879993863E-2</c:v>
                </c:pt>
                <c:pt idx="2943">
                  <c:v>1.2386099910004018E-2</c:v>
                </c:pt>
                <c:pt idx="2944">
                  <c:v>1.2390705358172063E-2</c:v>
                </c:pt>
                <c:pt idx="2945">
                  <c:v>1.2395366298892398E-2</c:v>
                </c:pt>
                <c:pt idx="2946">
                  <c:v>1.2400082806564645E-2</c:v>
                </c:pt>
                <c:pt idx="2947">
                  <c:v>1.2404854955590155E-2</c:v>
                </c:pt>
                <c:pt idx="2948">
                  <c:v>1.240968282037376E-2</c:v>
                </c:pt>
                <c:pt idx="2949">
                  <c:v>1.2414566475322894E-2</c:v>
                </c:pt>
                <c:pt idx="2950">
                  <c:v>1.2419505994846735E-2</c:v>
                </c:pt>
                <c:pt idx="2951">
                  <c:v>1.2424501453358799E-2</c:v>
                </c:pt>
                <c:pt idx="2952">
                  <c:v>1.2429552925273476E-2</c:v>
                </c:pt>
                <c:pt idx="2953">
                  <c:v>1.2434660485008627E-2</c:v>
                </c:pt>
                <c:pt idx="2954">
                  <c:v>1.2439824206986461E-2</c:v>
                </c:pt>
                <c:pt idx="2955">
                  <c:v>1.2445044165631792E-2</c:v>
                </c:pt>
                <c:pt idx="2956">
                  <c:v>1.2450320435367694E-2</c:v>
                </c:pt>
                <c:pt idx="2957">
                  <c:v>1.245504629874248E-2</c:v>
                </c:pt>
                <c:pt idx="2958">
                  <c:v>1.2460431181020581E-2</c:v>
                </c:pt>
                <c:pt idx="2959">
                  <c:v>1.246587259033668E-2</c:v>
                </c:pt>
                <c:pt idx="2960">
                  <c:v>1.2471370601122665E-2</c:v>
                </c:pt>
                <c:pt idx="2961">
                  <c:v>1.2477549055567982E-2</c:v>
                </c:pt>
                <c:pt idx="2962">
                  <c:v>1.2483164754977818E-2</c:v>
                </c:pt>
                <c:pt idx="2963">
                  <c:v>1.2488837286544027E-2</c:v>
                </c:pt>
                <c:pt idx="2964">
                  <c:v>1.2494566724719228E-2</c:v>
                </c:pt>
                <c:pt idx="2965">
                  <c:v>1.2500353143954297E-2</c:v>
                </c:pt>
                <c:pt idx="2966">
                  <c:v>1.2506196618703593E-2</c:v>
                </c:pt>
                <c:pt idx="2967">
                  <c:v>1.2512097223427552E-2</c:v>
                </c:pt>
                <c:pt idx="2968">
                  <c:v>1.2518055032585745E-2</c:v>
                </c:pt>
                <c:pt idx="2969">
                  <c:v>1.2524070120642954E-2</c:v>
                </c:pt>
                <c:pt idx="2970">
                  <c:v>1.2528818200211234E-2</c:v>
                </c:pt>
                <c:pt idx="2971">
                  <c:v>1.2534939412421231E-2</c:v>
                </c:pt>
                <c:pt idx="2972">
                  <c:v>1.254111811209313E-2</c:v>
                </c:pt>
                <c:pt idx="2973">
                  <c:v>1.254735437369181E-2</c:v>
                </c:pt>
                <c:pt idx="2974">
                  <c:v>1.2554552109324213E-2</c:v>
                </c:pt>
                <c:pt idx="2975">
                  <c:v>1.2560911968670929E-2</c:v>
                </c:pt>
                <c:pt idx="2976">
                  <c:v>1.2567329623995427E-2</c:v>
                </c:pt>
                <c:pt idx="2977">
                  <c:v>1.2573805149773243E-2</c:v>
                </c:pt>
                <c:pt idx="2978">
                  <c:v>1.2580338620485243E-2</c:v>
                </c:pt>
                <c:pt idx="2979">
                  <c:v>1.2586228731155537E-2</c:v>
                </c:pt>
                <c:pt idx="2980">
                  <c:v>1.2592873919811058E-2</c:v>
                </c:pt>
                <c:pt idx="2981">
                  <c:v>1.2599577269381764E-2</c:v>
                </c:pt>
                <c:pt idx="2982">
                  <c:v>1.2606338854351893E-2</c:v>
                </c:pt>
                <c:pt idx="2983">
                  <c:v>1.261531708338426E-2</c:v>
                </c:pt>
                <c:pt idx="2984">
                  <c:v>1.2622208641049662E-2</c:v>
                </c:pt>
                <c:pt idx="2985">
                  <c:v>1.2629158680093068E-2</c:v>
                </c:pt>
                <c:pt idx="2986">
                  <c:v>1.2636167275031387E-2</c:v>
                </c:pt>
                <c:pt idx="2987">
                  <c:v>1.2643510621698108E-2</c:v>
                </c:pt>
                <c:pt idx="2988">
                  <c:v>1.2650640486404654E-2</c:v>
                </c:pt>
                <c:pt idx="2989">
                  <c:v>1.2657829133691761E-2</c:v>
                </c:pt>
                <c:pt idx="2990">
                  <c:v>1.2665076638085311E-2</c:v>
                </c:pt>
                <c:pt idx="2991">
                  <c:v>1.2673139224464666E-2</c:v>
                </c:pt>
                <c:pt idx="2992">
                  <c:v>1.2680509154887127E-2</c:v>
                </c:pt>
                <c:pt idx="2993">
                  <c:v>1.2687938173556929E-2</c:v>
                </c:pt>
                <c:pt idx="2994">
                  <c:v>1.2695426355016179E-2</c:v>
                </c:pt>
                <c:pt idx="2995">
                  <c:v>1.2702973773809599E-2</c:v>
                </c:pt>
                <c:pt idx="2996">
                  <c:v>1.2710580504487118E-2</c:v>
                </c:pt>
                <c:pt idx="2997">
                  <c:v>1.2718246621600406E-2</c:v>
                </c:pt>
                <c:pt idx="2998">
                  <c:v>1.2725972199702869E-2</c:v>
                </c:pt>
                <c:pt idx="2999">
                  <c:v>1.2733754641387872E-2</c:v>
                </c:pt>
                <c:pt idx="3000">
                  <c:v>1.2741546520500236E-2</c:v>
                </c:pt>
                <c:pt idx="3001">
                  <c:v>1.2749326528270429E-2</c:v>
                </c:pt>
                <c:pt idx="3002">
                  <c:v>1.2757089613341727E-2</c:v>
                </c:pt>
                <c:pt idx="3003">
                  <c:v>1.2764830716594053E-2</c:v>
                </c:pt>
                <c:pt idx="3004">
                  <c:v>1.277254477114397E-2</c:v>
                </c:pt>
                <c:pt idx="3005">
                  <c:v>1.2780226702347295E-2</c:v>
                </c:pt>
                <c:pt idx="3006">
                  <c:v>1.2787871427799097E-2</c:v>
                </c:pt>
                <c:pt idx="3007">
                  <c:v>1.2795473857331959E-2</c:v>
                </c:pt>
                <c:pt idx="3008">
                  <c:v>1.2803028893017713E-2</c:v>
                </c:pt>
                <c:pt idx="3009">
                  <c:v>1.2809780051348521E-2</c:v>
                </c:pt>
                <c:pt idx="3010">
                  <c:v>1.2817226754839726E-2</c:v>
                </c:pt>
                <c:pt idx="3011">
                  <c:v>1.2824610118332191E-2</c:v>
                </c:pt>
                <c:pt idx="3012">
                  <c:v>1.283192562980439E-2</c:v>
                </c:pt>
                <c:pt idx="3013">
                  <c:v>1.2842200760544722E-2</c:v>
                </c:pt>
                <c:pt idx="3014">
                  <c:v>1.284723494925675E-2</c:v>
                </c:pt>
                <c:pt idx="3015">
                  <c:v>1.2854504652907984E-2</c:v>
                </c:pt>
                <c:pt idx="3016">
                  <c:v>1.2861766983691682E-2</c:v>
                </c:pt>
                <c:pt idx="3017">
                  <c:v>1.2869021914280141E-2</c:v>
                </c:pt>
                <c:pt idx="3018">
                  <c:v>1.2876269417343048E-2</c:v>
                </c:pt>
                <c:pt idx="3019">
                  <c:v>1.2883509465551831E-2</c:v>
                </c:pt>
                <c:pt idx="3020">
                  <c:v>1.2890742031576176E-2</c:v>
                </c:pt>
                <c:pt idx="3021">
                  <c:v>1.289796708808664E-2</c:v>
                </c:pt>
                <c:pt idx="3022">
                  <c:v>1.290369431090177E-2</c:v>
                </c:pt>
                <c:pt idx="3023">
                  <c:v>1.29109048408802E-2</c:v>
                </c:pt>
                <c:pt idx="3024">
                  <c:v>1.2918107783516319E-2</c:v>
                </c:pt>
                <c:pt idx="3025">
                  <c:v>1.2925303111479103E-2</c:v>
                </c:pt>
                <c:pt idx="3026">
                  <c:v>1.2932490797441965E-2</c:v>
                </c:pt>
                <c:pt idx="3027">
                  <c:v>1.2939670814077431E-2</c:v>
                </c:pt>
                <c:pt idx="3028">
                  <c:v>1.2946843134058028E-2</c:v>
                </c:pt>
                <c:pt idx="3029">
                  <c:v>1.2954007730054506E-2</c:v>
                </c:pt>
                <c:pt idx="3030">
                  <c:v>1.2961164574737616E-2</c:v>
                </c:pt>
                <c:pt idx="3031">
                  <c:v>1.2967571135290779E-2</c:v>
                </c:pt>
                <c:pt idx="3032">
                  <c:v>1.2974712701085243E-2</c:v>
                </c:pt>
                <c:pt idx="3033">
                  <c:v>1.2981846435675256E-2</c:v>
                </c:pt>
                <c:pt idx="3034">
                  <c:v>1.2988972311730773E-2</c:v>
                </c:pt>
                <c:pt idx="3035">
                  <c:v>1.2998314075175054E-2</c:v>
                </c:pt>
                <c:pt idx="3036">
                  <c:v>1.300542320928862E-2</c:v>
                </c:pt>
                <c:pt idx="3037">
                  <c:v>1.3012524396587675E-2</c:v>
                </c:pt>
                <c:pt idx="3038">
                  <c:v>1.3019617609743645E-2</c:v>
                </c:pt>
                <c:pt idx="3039">
                  <c:v>1.3025962846560957E-2</c:v>
                </c:pt>
                <c:pt idx="3040">
                  <c:v>1.3033040352328341E-2</c:v>
                </c:pt>
                <c:pt idx="3041">
                  <c:v>1.3040109804059166E-2</c:v>
                </c:pt>
                <c:pt idx="3042">
                  <c:v>1.3047171174418814E-2</c:v>
                </c:pt>
                <c:pt idx="3043">
                  <c:v>1.3054224436076182E-2</c:v>
                </c:pt>
                <c:pt idx="3044">
                  <c:v>1.3062007900990408E-2</c:v>
                </c:pt>
                <c:pt idx="3045">
                  <c:v>1.3069044529807424E-2</c:v>
                </c:pt>
                <c:pt idx="3046">
                  <c:v>1.307607296581627E-2</c:v>
                </c:pt>
                <c:pt idx="3047">
                  <c:v>1.3083093181680551E-2</c:v>
                </c:pt>
                <c:pt idx="3048">
                  <c:v>1.3090105150067347E-2</c:v>
                </c:pt>
                <c:pt idx="3049">
                  <c:v>1.3097108843642005E-2</c:v>
                </c:pt>
                <c:pt idx="3050">
                  <c:v>1.3104104235070736E-2</c:v>
                </c:pt>
                <c:pt idx="3051">
                  <c:v>1.3111091297019751E-2</c:v>
                </c:pt>
                <c:pt idx="3052">
                  <c:v>1.3118070002153526E-2</c:v>
                </c:pt>
                <c:pt idx="3053">
                  <c:v>1.3125040323138274E-2</c:v>
                </c:pt>
                <c:pt idx="3054">
                  <c:v>1.31320022326376E-2</c:v>
                </c:pt>
                <c:pt idx="3055">
                  <c:v>1.3138955703318588E-2</c:v>
                </c:pt>
                <c:pt idx="3056">
                  <c:v>1.3145900707845711E-2</c:v>
                </c:pt>
                <c:pt idx="3057">
                  <c:v>1.3152837218884312E-2</c:v>
                </c:pt>
                <c:pt idx="3058">
                  <c:v>1.315976520909626E-2</c:v>
                </c:pt>
                <c:pt idx="3059">
                  <c:v>1.3166684651149506E-2</c:v>
                </c:pt>
                <c:pt idx="3060">
                  <c:v>1.3173595517706785E-2</c:v>
                </c:pt>
                <c:pt idx="3061">
                  <c:v>1.3179765398923498E-2</c:v>
                </c:pt>
                <c:pt idx="3062">
                  <c:v>1.3186659402035174E-2</c:v>
                </c:pt>
                <c:pt idx="3063">
                  <c:v>1.3193544749780316E-2</c:v>
                </c:pt>
                <c:pt idx="3064">
                  <c:v>1.3200421414826065E-2</c:v>
                </c:pt>
                <c:pt idx="3065">
                  <c:v>1.3208020261301636E-2</c:v>
                </c:pt>
                <c:pt idx="3066">
                  <c:v>1.3214879100829274E-2</c:v>
                </c:pt>
                <c:pt idx="3067">
                  <c:v>1.3221729173508796E-2</c:v>
                </c:pt>
                <c:pt idx="3068">
                  <c:v>1.3228570452002939E-2</c:v>
                </c:pt>
                <c:pt idx="3069">
                  <c:v>1.3235402908974438E-2</c:v>
                </c:pt>
                <c:pt idx="3070">
                  <c:v>1.3242226517087769E-2</c:v>
                </c:pt>
                <c:pt idx="3071">
                  <c:v>1.3249041249003063E-2</c:v>
                </c:pt>
                <c:pt idx="3072">
                  <c:v>1.3255847077387401E-2</c:v>
                </c:pt>
                <c:pt idx="3073">
                  <c:v>1.3262643974900915E-2</c:v>
                </c:pt>
                <c:pt idx="3074">
                  <c:v>1.3267977071715009E-2</c:v>
                </c:pt>
                <c:pt idx="3075">
                  <c:v>1.3274756820188749E-2</c:v>
                </c:pt>
                <c:pt idx="3076">
                  <c:v>1.3281527560094375E-2</c:v>
                </c:pt>
                <c:pt idx="3077">
                  <c:v>1.3288289264094644E-2</c:v>
                </c:pt>
                <c:pt idx="3078">
                  <c:v>1.3295041904857641E-2</c:v>
                </c:pt>
                <c:pt idx="3079">
                  <c:v>1.3301785455047899E-2</c:v>
                </c:pt>
                <c:pt idx="3080">
                  <c:v>1.3308519887328174E-2</c:v>
                </c:pt>
                <c:pt idx="3081">
                  <c:v>1.3315245174365664E-2</c:v>
                </c:pt>
                <c:pt idx="3082">
                  <c:v>1.3321961288823125E-2</c:v>
                </c:pt>
                <c:pt idx="3083">
                  <c:v>1.3327944403076022E-2</c:v>
                </c:pt>
                <c:pt idx="3084">
                  <c:v>1.3334642506883354E-2</c:v>
                </c:pt>
                <c:pt idx="3085">
                  <c:v>1.3341331358275222E-2</c:v>
                </c:pt>
                <c:pt idx="3086">
                  <c:v>1.3348010929917987E-2</c:v>
                </c:pt>
                <c:pt idx="3087">
                  <c:v>1.3356847489470795E-2</c:v>
                </c:pt>
                <c:pt idx="3088">
                  <c:v>1.3363507143360017E-2</c:v>
                </c:pt>
                <c:pt idx="3089">
                  <c:v>1.3370157428965699E-2</c:v>
                </c:pt>
                <c:pt idx="3090">
                  <c:v>1.3376798318947969E-2</c:v>
                </c:pt>
                <c:pt idx="3091">
                  <c:v>1.3382709426081373E-2</c:v>
                </c:pt>
                <c:pt idx="3092">
                  <c:v>1.3389331877138359E-2</c:v>
                </c:pt>
                <c:pt idx="3093">
                  <c:v>1.3395944852738444E-2</c:v>
                </c:pt>
                <c:pt idx="3094">
                  <c:v>1.3402548325539103E-2</c:v>
                </c:pt>
                <c:pt idx="3095">
                  <c:v>1.340914226820396E-2</c:v>
                </c:pt>
                <c:pt idx="3096">
                  <c:v>1.341644481971035E-2</c:v>
                </c:pt>
                <c:pt idx="3097">
                  <c:v>1.3423019174810669E-2</c:v>
                </c:pt>
                <c:pt idx="3098">
                  <c:v>1.3429583915567754E-2</c:v>
                </c:pt>
                <c:pt idx="3099">
                  <c:v>1.3436139014639128E-2</c:v>
                </c:pt>
                <c:pt idx="3100">
                  <c:v>1.3442684444687528E-2</c:v>
                </c:pt>
                <c:pt idx="3101">
                  <c:v>1.3449220178370479E-2</c:v>
                </c:pt>
                <c:pt idx="3102">
                  <c:v>1.3455746188348111E-2</c:v>
                </c:pt>
                <c:pt idx="3103">
                  <c:v>1.3462262447277948E-2</c:v>
                </c:pt>
                <c:pt idx="3104">
                  <c:v>1.346876892782012E-2</c:v>
                </c:pt>
                <c:pt idx="3105">
                  <c:v>1.3475265602633887E-2</c:v>
                </c:pt>
                <c:pt idx="3106">
                  <c:v>1.3481752444376776E-2</c:v>
                </c:pt>
                <c:pt idx="3107">
                  <c:v>1.3488229425708048E-2</c:v>
                </c:pt>
                <c:pt idx="3108">
                  <c:v>1.3494696519286965E-2</c:v>
                </c:pt>
                <c:pt idx="3109">
                  <c:v>1.3501153697771917E-2</c:v>
                </c:pt>
                <c:pt idx="3110">
                  <c:v>1.3507600933821298E-2</c:v>
                </c:pt>
                <c:pt idx="3111">
                  <c:v>1.3514038200091763E-2</c:v>
                </c:pt>
                <c:pt idx="3112">
                  <c:v>1.3520465469243445E-2</c:v>
                </c:pt>
                <c:pt idx="3113">
                  <c:v>1.3526172416370576E-2</c:v>
                </c:pt>
                <c:pt idx="3114">
                  <c:v>1.3532580091994959E-2</c:v>
                </c:pt>
                <c:pt idx="3115">
                  <c:v>1.353897769069104E-2</c:v>
                </c:pt>
                <c:pt idx="3116">
                  <c:v>1.3545365185118931E-2</c:v>
                </c:pt>
                <c:pt idx="3117">
                  <c:v>1.3551742547937862E-2</c:v>
                </c:pt>
                <c:pt idx="3118">
                  <c:v>1.3558817613484731E-2</c:v>
                </c:pt>
                <c:pt idx="3119">
                  <c:v>1.3565174137219062E-2</c:v>
                </c:pt>
                <c:pt idx="3120">
                  <c:v>1.35715204450948E-2</c:v>
                </c:pt>
                <c:pt idx="3121">
                  <c:v>1.3577856509771204E-2</c:v>
                </c:pt>
                <c:pt idx="3122">
                  <c:v>1.3584182303904062E-2</c:v>
                </c:pt>
                <c:pt idx="3123">
                  <c:v>1.3590497800149162E-2</c:v>
                </c:pt>
                <c:pt idx="3124">
                  <c:v>1.3596802971165762E-2</c:v>
                </c:pt>
                <c:pt idx="3125">
                  <c:v>1.3603097789610519E-2</c:v>
                </c:pt>
                <c:pt idx="3126">
                  <c:v>1.3608678379600378E-2</c:v>
                </c:pt>
                <c:pt idx="3127">
                  <c:v>1.3614952922561187E-2</c:v>
                </c:pt>
                <c:pt idx="3128">
                  <c:v>1.3621217033156696E-2</c:v>
                </c:pt>
                <c:pt idx="3129">
                  <c:v>1.3627470684047013E-2</c:v>
                </c:pt>
                <c:pt idx="3130">
                  <c:v>1.3633713847887861E-2</c:v>
                </c:pt>
                <c:pt idx="3131">
                  <c:v>1.3639946497340226E-2</c:v>
                </c:pt>
                <c:pt idx="3132">
                  <c:v>1.3646168605058953E-2</c:v>
                </c:pt>
                <c:pt idx="3133">
                  <c:v>1.3652380143704151E-2</c:v>
                </c:pt>
                <c:pt idx="3134">
                  <c:v>1.3658581085931541E-2</c:v>
                </c:pt>
                <c:pt idx="3135">
                  <c:v>1.3664072208610101E-2</c:v>
                </c:pt>
                <c:pt idx="3136">
                  <c:v>1.3670252407646188E-2</c:v>
                </c:pt>
                <c:pt idx="3137">
                  <c:v>1.3676421930492566E-2</c:v>
                </c:pt>
                <c:pt idx="3138">
                  <c:v>1.3682580749804885E-2</c:v>
                </c:pt>
                <c:pt idx="3139">
                  <c:v>1.3690122915354435E-2</c:v>
                </c:pt>
                <c:pt idx="3140">
                  <c:v>1.3696259163974966E-2</c:v>
                </c:pt>
                <c:pt idx="3141">
                  <c:v>1.3702384622523182E-2</c:v>
                </c:pt>
                <c:pt idx="3142">
                  <c:v>1.3708499263650524E-2</c:v>
                </c:pt>
                <c:pt idx="3143">
                  <c:v>1.3714603060013651E-2</c:v>
                </c:pt>
                <c:pt idx="3144">
                  <c:v>1.3720001689899669E-2</c:v>
                </c:pt>
                <c:pt idx="3145">
                  <c:v>1.3726084266922827E-2</c:v>
                </c:pt>
                <c:pt idx="3146">
                  <c:v>1.3732155919412618E-2</c:v>
                </c:pt>
                <c:pt idx="3147">
                  <c:v>1.3738216620030035E-2</c:v>
                </c:pt>
                <c:pt idx="3148">
                  <c:v>1.3747205556623241E-2</c:v>
                </c:pt>
                <c:pt idx="3149">
                  <c:v>1.3753241011325211E-2</c:v>
                </c:pt>
                <c:pt idx="3150">
                  <c:v>1.375926542139389E-2</c:v>
                </c:pt>
                <c:pt idx="3151">
                  <c:v>1.3765278759480939E-2</c:v>
                </c:pt>
                <c:pt idx="3152">
                  <c:v>1.3771280998238022E-2</c:v>
                </c:pt>
                <c:pt idx="3153">
                  <c:v>1.3777272110317653E-2</c:v>
                </c:pt>
                <c:pt idx="3154">
                  <c:v>1.3783252068368945E-2</c:v>
                </c:pt>
                <c:pt idx="3155">
                  <c:v>1.3789220845043561E-2</c:v>
                </c:pt>
                <c:pt idx="3156">
                  <c:v>1.3793116221404871E-2</c:v>
                </c:pt>
                <c:pt idx="3157">
                  <c:v>1.3801124744871973E-2</c:v>
                </c:pt>
                <c:pt idx="3158">
                  <c:v>1.3807059813325693E-2</c:v>
                </c:pt>
                <c:pt idx="3159">
                  <c:v>1.3812983591006842E-2</c:v>
                </c:pt>
                <c:pt idx="3160">
                  <c:v>1.3818896050567082E-2</c:v>
                </c:pt>
                <c:pt idx="3161">
                  <c:v>1.3824797164657227E-2</c:v>
                </c:pt>
                <c:pt idx="3162">
                  <c:v>1.3830686905927239E-2</c:v>
                </c:pt>
                <c:pt idx="3163">
                  <c:v>1.3836565247028783E-2</c:v>
                </c:pt>
                <c:pt idx="3164">
                  <c:v>1.3842432160611821E-2</c:v>
                </c:pt>
                <c:pt idx="3165">
                  <c:v>1.3846241337233075E-2</c:v>
                </c:pt>
                <c:pt idx="3166">
                  <c:v>1.3852087115878403E-2</c:v>
                </c:pt>
                <c:pt idx="3167">
                  <c:v>1.3857921391859417E-2</c:v>
                </c:pt>
                <c:pt idx="3168">
                  <c:v>1.3863744137831834E-2</c:v>
                </c:pt>
                <c:pt idx="3169">
                  <c:v>1.3871594358510875E-2</c:v>
                </c:pt>
                <c:pt idx="3170">
                  <c:v>1.38773921326406E-2</c:v>
                </c:pt>
                <c:pt idx="3171">
                  <c:v>1.3883178287804963E-2</c:v>
                </c:pt>
                <c:pt idx="3172">
                  <c:v>1.3888952796652223E-2</c:v>
                </c:pt>
                <c:pt idx="3173">
                  <c:v>1.3894715631833194E-2</c:v>
                </c:pt>
                <c:pt idx="3174">
                  <c:v>1.3900466765996988E-2</c:v>
                </c:pt>
                <c:pt idx="3175">
                  <c:v>1.390620617179697E-2</c:v>
                </c:pt>
                <c:pt idx="3176">
                  <c:v>1.3911933821878001E-2</c:v>
                </c:pt>
                <c:pt idx="3177">
                  <c:v>1.3917649688893443E-2</c:v>
                </c:pt>
                <c:pt idx="3178">
                  <c:v>1.3920657240552359E-2</c:v>
                </c:pt>
                <c:pt idx="3179">
                  <c:v>1.3926351981942808E-2</c:v>
                </c:pt>
                <c:pt idx="3180">
                  <c:v>1.3932034867501386E-2</c:v>
                </c:pt>
                <c:pt idx="3181">
                  <c:v>1.3937705869887296E-2</c:v>
                </c:pt>
                <c:pt idx="3182">
                  <c:v>1.3944443739061028E-2</c:v>
                </c:pt>
                <c:pt idx="3183">
                  <c:v>1.395209940446108E-2</c:v>
                </c:pt>
                <c:pt idx="3184">
                  <c:v>1.3958398867804875E-2</c:v>
                </c:pt>
                <c:pt idx="3185">
                  <c:v>1.396334621699467E-2</c:v>
                </c:pt>
                <c:pt idx="3186">
                  <c:v>1.3968951586015483E-2</c:v>
                </c:pt>
                <c:pt idx="3187">
                  <c:v>1.3974544893746306E-2</c:v>
                </c:pt>
                <c:pt idx="3188">
                  <c:v>1.3980126112839348E-2</c:v>
                </c:pt>
                <c:pt idx="3189">
                  <c:v>1.3985695215950325E-2</c:v>
                </c:pt>
                <c:pt idx="3190">
                  <c:v>1.3991252175730565E-2</c:v>
                </c:pt>
                <c:pt idx="3191">
                  <c:v>1.3997462451232854E-2</c:v>
                </c:pt>
                <c:pt idx="3192">
                  <c:v>1.4002994380480579E-2</c:v>
                </c:pt>
                <c:pt idx="3193">
                  <c:v>1.4008514082016418E-2</c:v>
                </c:pt>
                <c:pt idx="3194">
                  <c:v>1.4014021528493549E-2</c:v>
                </c:pt>
                <c:pt idx="3195">
                  <c:v>1.4018853867586637E-2</c:v>
                </c:pt>
                <c:pt idx="3196">
                  <c:v>1.4024337393125334E-2</c:v>
                </c:pt>
                <c:pt idx="3197">
                  <c:v>1.403136951188428E-2</c:v>
                </c:pt>
                <c:pt idx="3198">
                  <c:v>1.4035267412598569E-2</c:v>
                </c:pt>
                <c:pt idx="3199">
                  <c:v>1.4040713851841911E-2</c:v>
                </c:pt>
                <c:pt idx="3200">
                  <c:v>1.4046807319645072E-2</c:v>
                </c:pt>
                <c:pt idx="3201">
                  <c:v>1.4052228214970741E-2</c:v>
                </c:pt>
                <c:pt idx="3202">
                  <c:v>1.4057636636453581E-2</c:v>
                </c:pt>
                <c:pt idx="3203">
                  <c:v>1.4063032556747641E-2</c:v>
                </c:pt>
                <c:pt idx="3204">
                  <c:v>1.4068415948501757E-2</c:v>
                </c:pt>
                <c:pt idx="3205">
                  <c:v>1.4073786784369977E-2</c:v>
                </c:pt>
                <c:pt idx="3206">
                  <c:v>1.4079145037003742E-2</c:v>
                </c:pt>
                <c:pt idx="3207">
                  <c:v>1.4084490679053626E-2</c:v>
                </c:pt>
                <c:pt idx="3208">
                  <c:v>1.4089823683171939E-2</c:v>
                </c:pt>
                <c:pt idx="3209">
                  <c:v>1.4095144022010992E-2</c:v>
                </c:pt>
                <c:pt idx="3210">
                  <c:v>1.4100451668223095E-2</c:v>
                </c:pt>
                <c:pt idx="3211">
                  <c:v>1.4105746594459692E-2</c:v>
                </c:pt>
                <c:pt idx="3212">
                  <c:v>1.4111028773369614E-2</c:v>
                </c:pt>
                <c:pt idx="3213">
                  <c:v>1.4116298177607782E-2</c:v>
                </c:pt>
                <c:pt idx="3214">
                  <c:v>1.41215547798239E-2</c:v>
                </c:pt>
                <c:pt idx="3215">
                  <c:v>1.4126798552672883E-2</c:v>
                </c:pt>
                <c:pt idx="3216">
                  <c:v>1.413202946880183E-2</c:v>
                </c:pt>
                <c:pt idx="3217">
                  <c:v>1.4136599988135294E-2</c:v>
                </c:pt>
                <c:pt idx="3218">
                  <c:v>1.4141805832082863E-2</c:v>
                </c:pt>
                <c:pt idx="3219">
                  <c:v>1.4146998739652309E-2</c:v>
                </c:pt>
                <c:pt idx="3220">
                  <c:v>1.4152178683497595E-2</c:v>
                </c:pt>
                <c:pt idx="3221">
                  <c:v>1.4157990241480366E-2</c:v>
                </c:pt>
                <c:pt idx="3222">
                  <c:v>1.4163143442983273E-2</c:v>
                </c:pt>
                <c:pt idx="3223">
                  <c:v>1.4168283596327975E-2</c:v>
                </c:pt>
                <c:pt idx="3224">
                  <c:v>1.4173410674166781E-2</c:v>
                </c:pt>
                <c:pt idx="3225">
                  <c:v>1.4178524649151134E-2</c:v>
                </c:pt>
                <c:pt idx="3226">
                  <c:v>1.4183625493932475E-2</c:v>
                </c:pt>
                <c:pt idx="3227">
                  <c:v>1.4188713181162245E-2</c:v>
                </c:pt>
                <c:pt idx="3228">
                  <c:v>1.4193787683489282E-2</c:v>
                </c:pt>
                <c:pt idx="3229">
                  <c:v>1.4198848973570238E-2</c:v>
                </c:pt>
                <c:pt idx="3230">
                  <c:v>1.4203259100784328E-2</c:v>
                </c:pt>
                <c:pt idx="3231">
                  <c:v>1.4208294638763887E-2</c:v>
                </c:pt>
                <c:pt idx="3232">
                  <c:v>1.4213316884856294E-2</c:v>
                </c:pt>
                <c:pt idx="3233">
                  <c:v>1.4218325811712878E-2</c:v>
                </c:pt>
                <c:pt idx="3234">
                  <c:v>1.422085920102607E-2</c:v>
                </c:pt>
                <c:pt idx="3235">
                  <c:v>1.4228380174596822E-2</c:v>
                </c:pt>
                <c:pt idx="3236">
                  <c:v>1.4233347829562426E-2</c:v>
                </c:pt>
                <c:pt idx="3237">
                  <c:v>1.423830205441412E-2</c:v>
                </c:pt>
                <c:pt idx="3238">
                  <c:v>1.4243242821806668E-2</c:v>
                </c:pt>
                <c:pt idx="3239">
                  <c:v>1.4248170104393942E-2</c:v>
                </c:pt>
                <c:pt idx="3240">
                  <c:v>1.4253083874831596E-2</c:v>
                </c:pt>
                <c:pt idx="3241">
                  <c:v>1.4257984105771726E-2</c:v>
                </c:pt>
                <c:pt idx="3242">
                  <c:v>1.4262870769871761E-2</c:v>
                </c:pt>
                <c:pt idx="3243">
                  <c:v>1.4268999528611652E-2</c:v>
                </c:pt>
                <c:pt idx="3244">
                  <c:v>1.4273857404818169E-2</c:v>
                </c:pt>
                <c:pt idx="3245">
                  <c:v>1.4278701627291758E-2</c:v>
                </c:pt>
                <c:pt idx="3246">
                  <c:v>1.4283532168680387E-2</c:v>
                </c:pt>
                <c:pt idx="3247">
                  <c:v>1.4289098289349435E-2</c:v>
                </c:pt>
                <c:pt idx="3248">
                  <c:v>1.4293898253626033E-2</c:v>
                </c:pt>
                <c:pt idx="3249">
                  <c:v>1.4298684449397171E-2</c:v>
                </c:pt>
                <c:pt idx="3250">
                  <c:v>1.4303456849313305E-2</c:v>
                </c:pt>
                <c:pt idx="3251">
                  <c:v>1.4310757247935965E-2</c:v>
                </c:pt>
                <c:pt idx="3252">
                  <c:v>1.4313580573247546E-2</c:v>
                </c:pt>
                <c:pt idx="3253">
                  <c:v>1.4318310612696361E-2</c:v>
                </c:pt>
                <c:pt idx="3254">
                  <c:v>1.4323026744460607E-2</c:v>
                </c:pt>
                <c:pt idx="3255">
                  <c:v>1.4327728941190858E-2</c:v>
                </c:pt>
                <c:pt idx="3256">
                  <c:v>1.433241717553942E-2</c:v>
                </c:pt>
                <c:pt idx="3257">
                  <c:v>1.4337091420156003E-2</c:v>
                </c:pt>
                <c:pt idx="3258">
                  <c:v>1.4341751647694651E-2</c:v>
                </c:pt>
                <c:pt idx="3259">
                  <c:v>1.434639783080594E-2</c:v>
                </c:pt>
                <c:pt idx="3260">
                  <c:v>1.435102994214218E-2</c:v>
                </c:pt>
                <c:pt idx="3261">
                  <c:v>1.4355647954352206E-2</c:v>
                </c:pt>
                <c:pt idx="3262">
                  <c:v>1.4360251840090934E-2</c:v>
                </c:pt>
                <c:pt idx="3263">
                  <c:v>1.4364841572008067E-2</c:v>
                </c:pt>
                <c:pt idx="3264">
                  <c:v>1.436941712275679E-2</c:v>
                </c:pt>
                <c:pt idx="3265">
                  <c:v>1.4373978464987671E-2</c:v>
                </c:pt>
                <c:pt idx="3266">
                  <c:v>1.4378525571353022E-2</c:v>
                </c:pt>
                <c:pt idx="3267">
                  <c:v>1.4383058414504284E-2</c:v>
                </c:pt>
                <c:pt idx="3268">
                  <c:v>1.4387576967094638E-2</c:v>
                </c:pt>
                <c:pt idx="3269">
                  <c:v>1.4391474864200412E-2</c:v>
                </c:pt>
                <c:pt idx="3270">
                  <c:v>1.4395965604210597E-2</c:v>
                </c:pt>
                <c:pt idx="3271">
                  <c:v>1.4400441974086688E-2</c:v>
                </c:pt>
                <c:pt idx="3272">
                  <c:v>1.4407318664735394E-2</c:v>
                </c:pt>
                <c:pt idx="3273">
                  <c:v>1.4409954414423687E-2</c:v>
                </c:pt>
                <c:pt idx="3274">
                  <c:v>1.4414386649330606E-2</c:v>
                </c:pt>
                <c:pt idx="3275">
                  <c:v>1.4418804402237577E-2</c:v>
                </c:pt>
                <c:pt idx="3276">
                  <c:v>1.442320764579952E-2</c:v>
                </c:pt>
                <c:pt idx="3277">
                  <c:v>1.4427596352665266E-2</c:v>
                </c:pt>
                <c:pt idx="3278">
                  <c:v>1.4431970495490606E-2</c:v>
                </c:pt>
                <c:pt idx="3279">
                  <c:v>1.443633004692524E-2</c:v>
                </c:pt>
                <c:pt idx="3280">
                  <c:v>1.444067497962148E-2</c:v>
                </c:pt>
                <c:pt idx="3281">
                  <c:v>1.4445005266233376E-2</c:v>
                </c:pt>
                <c:pt idx="3282">
                  <c:v>1.4448130637686241E-2</c:v>
                </c:pt>
                <c:pt idx="3283">
                  <c:v>1.4452433315516267E-2</c:v>
                </c:pt>
                <c:pt idx="3284">
                  <c:v>1.4456721270202699E-2</c:v>
                </c:pt>
                <c:pt idx="3285">
                  <c:v>1.4464021663685099E-2</c:v>
                </c:pt>
                <c:pt idx="3286">
                  <c:v>1.4465860039443612E-2</c:v>
                </c:pt>
                <c:pt idx="3287">
                  <c:v>1.4469496521958725E-2</c:v>
                </c:pt>
                <c:pt idx="3288">
                  <c:v>1.4473725310626406E-2</c:v>
                </c:pt>
                <c:pt idx="3289">
                  <c:v>1.4477939239432303E-2</c:v>
                </c:pt>
                <c:pt idx="3290">
                  <c:v>1.4482138281026735E-2</c:v>
                </c:pt>
                <c:pt idx="3291">
                  <c:v>1.4485735215496958E-2</c:v>
                </c:pt>
                <c:pt idx="3292">
                  <c:v>1.4489905305461084E-2</c:v>
                </c:pt>
                <c:pt idx="3293">
                  <c:v>1.4494060428690841E-2</c:v>
                </c:pt>
                <c:pt idx="3294">
                  <c:v>1.4498200557844506E-2</c:v>
                </c:pt>
                <c:pt idx="3295">
                  <c:v>1.4504076125195921E-2</c:v>
                </c:pt>
                <c:pt idx="3296">
                  <c:v>1.4508183438830343E-2</c:v>
                </c:pt>
                <c:pt idx="3297">
                  <c:v>1.4512275668821736E-2</c:v>
                </c:pt>
                <c:pt idx="3298">
                  <c:v>1.4516352787823277E-2</c:v>
                </c:pt>
                <c:pt idx="3299">
                  <c:v>1.4519835030255314E-2</c:v>
                </c:pt>
                <c:pt idx="3300">
                  <c:v>1.4523882770674202E-2</c:v>
                </c:pt>
                <c:pt idx="3301">
                  <c:v>1.452791532058402E-2</c:v>
                </c:pt>
                <c:pt idx="3302">
                  <c:v>1.4531932652639608E-2</c:v>
                </c:pt>
                <c:pt idx="3303">
                  <c:v>1.4536510760857539E-2</c:v>
                </c:pt>
                <c:pt idx="3304">
                  <c:v>1.454049663964283E-2</c:v>
                </c:pt>
                <c:pt idx="3305">
                  <c:v>1.4544467216013131E-2</c:v>
                </c:pt>
                <c:pt idx="3306">
                  <c:v>1.4548422462620758E-2</c:v>
                </c:pt>
                <c:pt idx="3307">
                  <c:v>1.4552362352122362E-2</c:v>
                </c:pt>
                <c:pt idx="3308">
                  <c:v>1.4556286857167648E-2</c:v>
                </c:pt>
                <c:pt idx="3309">
                  <c:v>1.4560195950413272E-2</c:v>
                </c:pt>
                <c:pt idx="3310">
                  <c:v>1.4564089604512413E-2</c:v>
                </c:pt>
                <c:pt idx="3311">
                  <c:v>1.4567967792119118E-2</c:v>
                </c:pt>
                <c:pt idx="3312">
                  <c:v>1.4571830485888308E-2</c:v>
                </c:pt>
                <c:pt idx="3313">
                  <c:v>1.4575677658472289E-2</c:v>
                </c:pt>
                <c:pt idx="3314">
                  <c:v>1.4579509282525983E-2</c:v>
                </c:pt>
                <c:pt idx="3315">
                  <c:v>1.458332533070604E-2</c:v>
                </c:pt>
                <c:pt idx="3316">
                  <c:v>1.4587125775663906E-2</c:v>
                </c:pt>
                <c:pt idx="3317">
                  <c:v>1.4590910590054497E-2</c:v>
                </c:pt>
                <c:pt idx="3318">
                  <c:v>1.4594679746532729E-2</c:v>
                </c:pt>
                <c:pt idx="3319">
                  <c:v>1.459843321775439E-2</c:v>
                </c:pt>
                <c:pt idx="3320">
                  <c:v>1.4602170976373528E-2</c:v>
                </c:pt>
                <c:pt idx="3321">
                  <c:v>1.4605334200975333E-2</c:v>
                </c:pt>
                <c:pt idx="3322">
                  <c:v>1.4609041433596438E-2</c:v>
                </c:pt>
                <c:pt idx="3323">
                  <c:v>1.4612732874134299E-2</c:v>
                </c:pt>
                <c:pt idx="3324">
                  <c:v>1.4616408495248147E-2</c:v>
                </c:pt>
                <c:pt idx="3325">
                  <c:v>1.4622287206514565E-2</c:v>
                </c:pt>
                <c:pt idx="3326">
                  <c:v>1.4624266032106384E-2</c:v>
                </c:pt>
                <c:pt idx="3327">
                  <c:v>1.4627893036846409E-2</c:v>
                </c:pt>
                <c:pt idx="3328">
                  <c:v>1.4631504110224118E-2</c:v>
                </c:pt>
                <c:pt idx="3329">
                  <c:v>1.4635099224896168E-2</c:v>
                </c:pt>
                <c:pt idx="3330">
                  <c:v>1.463867835351834E-2</c:v>
                </c:pt>
                <c:pt idx="3331">
                  <c:v>1.4642241468745557E-2</c:v>
                </c:pt>
                <c:pt idx="3332">
                  <c:v>1.46457885432336E-2</c:v>
                </c:pt>
                <c:pt idx="3333">
                  <c:v>1.4649319549638258E-2</c:v>
                </c:pt>
                <c:pt idx="3334">
                  <c:v>1.4652288622458588E-2</c:v>
                </c:pt>
                <c:pt idx="3335">
                  <c:v>1.4655788425249019E-2</c:v>
                </c:pt>
                <c:pt idx="3336">
                  <c:v>1.4659272080499882E-2</c:v>
                </c:pt>
                <c:pt idx="3337">
                  <c:v>1.4662739560867772E-2</c:v>
                </c:pt>
                <c:pt idx="3338">
                  <c:v>1.466619083901456E-2</c:v>
                </c:pt>
                <c:pt idx="3339">
                  <c:v>1.4669625887595962E-2</c:v>
                </c:pt>
                <c:pt idx="3340">
                  <c:v>1.467304467926858E-2</c:v>
                </c:pt>
                <c:pt idx="3341">
                  <c:v>1.467644718669428E-2</c:v>
                </c:pt>
                <c:pt idx="3342">
                  <c:v>1.4679833382530538E-2</c:v>
                </c:pt>
                <c:pt idx="3343">
                  <c:v>1.4682666540889677E-2</c:v>
                </c:pt>
                <c:pt idx="3344">
                  <c:v>1.4686021069067579E-2</c:v>
                </c:pt>
                <c:pt idx="3345">
                  <c:v>1.4689359206220942E-2</c:v>
                </c:pt>
                <c:pt idx="3346">
                  <c:v>1.469268092500986E-2</c:v>
                </c:pt>
                <c:pt idx="3347">
                  <c:v>1.4697051178150549E-2</c:v>
                </c:pt>
                <c:pt idx="3348">
                  <c:v>1.4700337882089992E-2</c:v>
                </c:pt>
                <c:pt idx="3349">
                  <c:v>1.4703608080456006E-2</c:v>
                </c:pt>
                <c:pt idx="3350">
                  <c:v>1.4706861745906984E-2</c:v>
                </c:pt>
                <c:pt idx="3351">
                  <c:v>1.470957061218244E-2</c:v>
                </c:pt>
                <c:pt idx="3352">
                  <c:v>1.4712792188353106E-2</c:v>
                </c:pt>
                <c:pt idx="3353">
                  <c:v>1.4715997152183259E-2</c:v>
                </c:pt>
                <c:pt idx="3354">
                  <c:v>1.4719185476333009E-2</c:v>
                </c:pt>
                <c:pt idx="3355">
                  <c:v>1.4722357133462465E-2</c:v>
                </c:pt>
                <c:pt idx="3356">
                  <c:v>1.4726035016213194E-2</c:v>
                </c:pt>
                <c:pt idx="3357">
                  <c:v>1.4729172185676532E-2</c:v>
                </c:pt>
                <c:pt idx="3358">
                  <c:v>1.4732292603489367E-2</c:v>
                </c:pt>
                <c:pt idx="3359">
                  <c:v>1.4735396242311833E-2</c:v>
                </c:pt>
                <c:pt idx="3360">
                  <c:v>1.4738483074800583E-2</c:v>
                </c:pt>
                <c:pt idx="3361">
                  <c:v>1.4741553073618354E-2</c:v>
                </c:pt>
                <c:pt idx="3362">
                  <c:v>1.4744606211420931E-2</c:v>
                </c:pt>
                <c:pt idx="3363">
                  <c:v>1.4747642460870184E-2</c:v>
                </c:pt>
                <c:pt idx="3364">
                  <c:v>1.4750661794623636E-2</c:v>
                </c:pt>
                <c:pt idx="3365">
                  <c:v>1.4753664185343157E-2</c:v>
                </c:pt>
                <c:pt idx="3366">
                  <c:v>1.4756649605687138E-2</c:v>
                </c:pt>
                <c:pt idx="3367">
                  <c:v>1.475961802831484E-2</c:v>
                </c:pt>
                <c:pt idx="3368">
                  <c:v>1.4762569425887264E-2</c:v>
                </c:pt>
                <c:pt idx="3369">
                  <c:v>1.4765503771064541E-2</c:v>
                </c:pt>
                <c:pt idx="3370">
                  <c:v>1.47684210365068E-2</c:v>
                </c:pt>
                <c:pt idx="3371">
                  <c:v>1.4771321194875038E-2</c:v>
                </c:pt>
                <c:pt idx="3372">
                  <c:v>1.477420421883026E-2</c:v>
                </c:pt>
                <c:pt idx="3373">
                  <c:v>1.4776565734323352E-2</c:v>
                </c:pt>
                <c:pt idx="3374">
                  <c:v>1.4779415523614055E-2</c:v>
                </c:pt>
                <c:pt idx="3375">
                  <c:v>1.4782248099108655E-2</c:v>
                </c:pt>
                <c:pt idx="3376">
                  <c:v>1.4785063433471655E-2</c:v>
                </c:pt>
                <c:pt idx="3377">
                  <c:v>1.4787861499364924E-2</c:v>
                </c:pt>
                <c:pt idx="3378">
                  <c:v>1.4791141008878959E-2</c:v>
                </c:pt>
                <c:pt idx="3379">
                  <c:v>1.4793903326447555E-2</c:v>
                </c:pt>
                <c:pt idx="3380">
                  <c:v>1.4796648290891997E-2</c:v>
                </c:pt>
                <c:pt idx="3381">
                  <c:v>1.4799375874874151E-2</c:v>
                </c:pt>
                <c:pt idx="3382">
                  <c:v>1.4802086051056755E-2</c:v>
                </c:pt>
                <c:pt idx="3383">
                  <c:v>1.4804778792103417E-2</c:v>
                </c:pt>
                <c:pt idx="3384">
                  <c:v>1.4807454070673395E-2</c:v>
                </c:pt>
                <c:pt idx="3385">
                  <c:v>1.4810111859432037E-2</c:v>
                </c:pt>
                <c:pt idx="3386">
                  <c:v>1.4811772774007359E-2</c:v>
                </c:pt>
                <c:pt idx="3387">
                  <c:v>1.4814397801976575E-2</c:v>
                </c:pt>
                <c:pt idx="3388">
                  <c:v>1.4817005263433991E-2</c:v>
                </c:pt>
                <c:pt idx="3389">
                  <c:v>1.4819595131043251E-2</c:v>
                </c:pt>
                <c:pt idx="3390">
                  <c:v>1.4822167377473328E-2</c:v>
                </c:pt>
                <c:pt idx="3391">
                  <c:v>1.4824721975389643E-2</c:v>
                </c:pt>
                <c:pt idx="3392">
                  <c:v>1.4827258897458506E-2</c:v>
                </c:pt>
                <c:pt idx="3393">
                  <c:v>1.4829778116346226E-2</c:v>
                </c:pt>
                <c:pt idx="3394">
                  <c:v>1.4832279604720888E-2</c:v>
                </c:pt>
                <c:pt idx="3395">
                  <c:v>1.4834283957897295E-2</c:v>
                </c:pt>
                <c:pt idx="3396">
                  <c:v>1.483675107719626E-2</c:v>
                </c:pt>
                <c:pt idx="3397">
                  <c:v>1.483920038665174E-2</c:v>
                </c:pt>
                <c:pt idx="3398">
                  <c:v>1.4841631858932785E-2</c:v>
                </c:pt>
                <c:pt idx="3399">
                  <c:v>1.4845469163213349E-2</c:v>
                </c:pt>
                <c:pt idx="3400">
                  <c:v>1.4847861324410305E-2</c:v>
                </c:pt>
                <c:pt idx="3401">
                  <c:v>1.4850235558420568E-2</c:v>
                </c:pt>
                <c:pt idx="3402">
                  <c:v>1.4852591837906878E-2</c:v>
                </c:pt>
                <c:pt idx="3403">
                  <c:v>1.4854930135536314E-2</c:v>
                </c:pt>
                <c:pt idx="3404">
                  <c:v>1.4856781911292773E-2</c:v>
                </c:pt>
                <c:pt idx="3405">
                  <c:v>1.4859085361793005E-2</c:v>
                </c:pt>
                <c:pt idx="3406">
                  <c:v>1.4861370751116943E-2</c:v>
                </c:pt>
                <c:pt idx="3407">
                  <c:v>1.4863638051931732E-2</c:v>
                </c:pt>
                <c:pt idx="3408">
                  <c:v>1.4866350939136542E-2</c:v>
                </c:pt>
                <c:pt idx="3409">
                  <c:v>1.4868580771611729E-2</c:v>
                </c:pt>
                <c:pt idx="3410">
                  <c:v>1.4870792430894399E-2</c:v>
                </c:pt>
                <c:pt idx="3411">
                  <c:v>1.4872985889650765E-2</c:v>
                </c:pt>
                <c:pt idx="3412">
                  <c:v>1.4875161120550517E-2</c:v>
                </c:pt>
                <c:pt idx="3413">
                  <c:v>1.4877318096258996E-2</c:v>
                </c:pt>
                <c:pt idx="3414">
                  <c:v>1.4879456789445024E-2</c:v>
                </c:pt>
                <c:pt idx="3415">
                  <c:v>1.4881577172775679E-2</c:v>
                </c:pt>
                <c:pt idx="3416">
                  <c:v>1.4883679218918047E-2</c:v>
                </c:pt>
                <c:pt idx="3417">
                  <c:v>1.4885762900544419E-2</c:v>
                </c:pt>
                <c:pt idx="3418">
                  <c:v>1.4887828190320139E-2</c:v>
                </c:pt>
                <c:pt idx="3419">
                  <c:v>1.4889875060914028E-2</c:v>
                </c:pt>
                <c:pt idx="3420">
                  <c:v>1.4891903484994034E-2</c:v>
                </c:pt>
                <c:pt idx="3421">
                  <c:v>1.4893913435234192E-2</c:v>
                </c:pt>
                <c:pt idx="3422">
                  <c:v>1.4895904884298108E-2</c:v>
                </c:pt>
                <c:pt idx="3423">
                  <c:v>1.4897877804857206E-2</c:v>
                </c:pt>
                <c:pt idx="3424">
                  <c:v>1.489983216958291E-2</c:v>
                </c:pt>
                <c:pt idx="3425">
                  <c:v>1.490132517393509E-2</c:v>
                </c:pt>
                <c:pt idx="3426">
                  <c:v>1.4903243600212706E-2</c:v>
                </c:pt>
                <c:pt idx="3427">
                  <c:v>1.4905143391377529E-2</c:v>
                </c:pt>
                <c:pt idx="3428">
                  <c:v>1.4907024520101089E-2</c:v>
                </c:pt>
                <c:pt idx="3429">
                  <c:v>1.4908886959056674E-2</c:v>
                </c:pt>
                <c:pt idx="3430">
                  <c:v>1.4911167154934979E-2</c:v>
                </c:pt>
                <c:pt idx="3431">
                  <c:v>1.4912990863585161E-2</c:v>
                </c:pt>
                <c:pt idx="3432">
                  <c:v>1.4914795797767276E-2</c:v>
                </c:pt>
                <c:pt idx="3433">
                  <c:v>1.491658193015275E-2</c:v>
                </c:pt>
                <c:pt idx="3434">
                  <c:v>1.491834923341127E-2</c:v>
                </c:pt>
                <c:pt idx="3435">
                  <c:v>1.4920097680216E-2</c:v>
                </c:pt>
                <c:pt idx="3436">
                  <c:v>1.4921827243240104E-2</c:v>
                </c:pt>
                <c:pt idx="3437">
                  <c:v>1.4923537895154139E-2</c:v>
                </c:pt>
                <c:pt idx="3438">
                  <c:v>1.4924377002221156E-2</c:v>
                </c:pt>
                <c:pt idx="3439">
                  <c:v>1.4926052330795692E-2</c:v>
                </c:pt>
                <c:pt idx="3440">
                  <c:v>1.4927708671740092E-2</c:v>
                </c:pt>
                <c:pt idx="3441">
                  <c:v>1.4929345997730437E-2</c:v>
                </c:pt>
                <c:pt idx="3442">
                  <c:v>1.4931614904424162E-2</c:v>
                </c:pt>
                <c:pt idx="3443">
                  <c:v>1.4932790396420259E-2</c:v>
                </c:pt>
                <c:pt idx="3444">
                  <c:v>1.4934367783247637E-2</c:v>
                </c:pt>
                <c:pt idx="3445">
                  <c:v>1.4935926041926173E-2</c:v>
                </c:pt>
                <c:pt idx="3446">
                  <c:v>1.4937465145130169E-2</c:v>
                </c:pt>
                <c:pt idx="3447">
                  <c:v>1.4938570491221749E-2</c:v>
                </c:pt>
                <c:pt idx="3448">
                  <c:v>1.4940072516511513E-2</c:v>
                </c:pt>
                <c:pt idx="3449">
                  <c:v>1.4941555307102948E-2</c:v>
                </c:pt>
                <c:pt idx="3450">
                  <c:v>1.4943018835677682E-2</c:v>
                </c:pt>
                <c:pt idx="3451">
                  <c:v>1.4946508411707185E-2</c:v>
                </c:pt>
                <c:pt idx="3452">
                  <c:v>1.4947926701448155E-2</c:v>
                </c:pt>
                <c:pt idx="3453">
                  <c:v>1.4949325633471995E-2</c:v>
                </c:pt>
                <c:pt idx="3454">
                  <c:v>1.4950705180454176E-2</c:v>
                </c:pt>
                <c:pt idx="3455">
                  <c:v>1.4950854430667095E-2</c:v>
                </c:pt>
                <c:pt idx="3456">
                  <c:v>1.495219913918394E-2</c:v>
                </c:pt>
                <c:pt idx="3457">
                  <c:v>1.4954272927416945E-2</c:v>
                </c:pt>
                <c:pt idx="3458">
                  <c:v>1.4954830152619189E-2</c:v>
                </c:pt>
                <c:pt idx="3459">
                  <c:v>1.4956116402895589E-2</c:v>
                </c:pt>
                <c:pt idx="3460">
                  <c:v>1.4958573846209744E-2</c:v>
                </c:pt>
                <c:pt idx="3461">
                  <c:v>1.4959816932779594E-2</c:v>
                </c:pt>
                <c:pt idx="3462">
                  <c:v>1.4961040415709032E-2</c:v>
                </c:pt>
                <c:pt idx="3463">
                  <c:v>1.4962244267671829E-2</c:v>
                </c:pt>
                <c:pt idx="3464">
                  <c:v>1.4963428461342611E-2</c:v>
                </c:pt>
                <c:pt idx="3465">
                  <c:v>1.4964592969403655E-2</c:v>
                </c:pt>
                <c:pt idx="3466">
                  <c:v>1.4965737764527033E-2</c:v>
                </c:pt>
                <c:pt idx="3467">
                  <c:v>1.4966862819393323E-2</c:v>
                </c:pt>
                <c:pt idx="3468">
                  <c:v>1.4966810044530201E-2</c:v>
                </c:pt>
                <c:pt idx="3469">
                  <c:v>1.4969053599055685E-2</c:v>
                </c:pt>
                <c:pt idx="3470">
                  <c:v>1.4970119269212059E-2</c:v>
                </c:pt>
                <c:pt idx="3471">
                  <c:v>1.4971165089820897E-2</c:v>
                </c:pt>
                <c:pt idx="3472">
                  <c:v>1.4972191033561923E-2</c:v>
                </c:pt>
                <c:pt idx="3473">
                  <c:v>1.4973197073113164E-2</c:v>
                </c:pt>
                <c:pt idx="3474">
                  <c:v>1.4974183181156045E-2</c:v>
                </c:pt>
                <c:pt idx="3475">
                  <c:v>1.4975149330366042E-2</c:v>
                </c:pt>
                <c:pt idx="3476">
                  <c:v>1.4976095493427133E-2</c:v>
                </c:pt>
                <c:pt idx="3477">
                  <c:v>1.4975900972096102E-2</c:v>
                </c:pt>
                <c:pt idx="3478">
                  <c:v>1.4976811277138876E-2</c:v>
                </c:pt>
                <c:pt idx="3479">
                  <c:v>1.4977701522417688E-2</c:v>
                </c:pt>
                <c:pt idx="3480">
                  <c:v>1.4978571680619886E-2</c:v>
                </c:pt>
                <c:pt idx="3481">
                  <c:v>1.4980525560290269E-2</c:v>
                </c:pt>
                <c:pt idx="3482">
                  <c:v>1.4981351232739828E-2</c:v>
                </c:pt>
                <c:pt idx="3483">
                  <c:v>1.498215672780622E-2</c:v>
                </c:pt>
                <c:pt idx="3484">
                  <c:v>1.498294201817087E-2</c:v>
                </c:pt>
                <c:pt idx="3485">
                  <c:v>1.4983707076516908E-2</c:v>
                </c:pt>
                <c:pt idx="3486">
                  <c:v>1.4984451875524907E-2</c:v>
                </c:pt>
                <c:pt idx="3487">
                  <c:v>1.4985176387879698E-2</c:v>
                </c:pt>
                <c:pt idx="3488">
                  <c:v>1.498588058626441E-2</c:v>
                </c:pt>
                <c:pt idx="3489">
                  <c:v>1.4986564443363017E-2</c:v>
                </c:pt>
                <c:pt idx="3490">
                  <c:v>1.4985807054189948E-2</c:v>
                </c:pt>
                <c:pt idx="3491">
                  <c:v>1.4986455886205619E-2</c:v>
                </c:pt>
                <c:pt idx="3492">
                  <c:v>1.4987084306179455E-2</c:v>
                </c:pt>
                <c:pt idx="3493">
                  <c:v>1.4987692286801746E-2</c:v>
                </c:pt>
                <c:pt idx="3494">
                  <c:v>1.4987826862616602E-2</c:v>
                </c:pt>
                <c:pt idx="3495">
                  <c:v>1.4989778599387221E-2</c:v>
                </c:pt>
                <c:pt idx="3496">
                  <c:v>1.4989967384391277E-2</c:v>
                </c:pt>
                <c:pt idx="3497">
                  <c:v>1.4990483067203773E-2</c:v>
                </c:pt>
                <c:pt idx="3498">
                  <c:v>1.4990978159608648E-2</c:v>
                </c:pt>
                <c:pt idx="3499">
                  <c:v>1.4991452634297638E-2</c:v>
                </c:pt>
                <c:pt idx="3500">
                  <c:v>1.4991906463958961E-2</c:v>
                </c:pt>
                <c:pt idx="3501">
                  <c:v>1.4992339621284352E-2</c:v>
                </c:pt>
                <c:pt idx="3502">
                  <c:v>1.4992752078965549E-2</c:v>
                </c:pt>
                <c:pt idx="3503">
                  <c:v>1.499347959272076E-2</c:v>
                </c:pt>
                <c:pt idx="3504">
                  <c:v>1.4993849096807219E-2</c:v>
                </c:pt>
                <c:pt idx="3505">
                  <c:v>1.4994197816512504E-2</c:v>
                </c:pt>
                <c:pt idx="3506">
                  <c:v>1.4994525724526291E-2</c:v>
                </c:pt>
                <c:pt idx="3507">
                  <c:v>1.4994502916929829E-2</c:v>
                </c:pt>
                <c:pt idx="3508">
                  <c:v>1.4994868963490803E-2</c:v>
                </c:pt>
                <c:pt idx="3509">
                  <c:v>1.4995057398838128E-2</c:v>
                </c:pt>
                <c:pt idx="3510">
                  <c:v>1.4995303276293668E-2</c:v>
                </c:pt>
                <c:pt idx="3511">
                  <c:v>1.4995528208341161E-2</c:v>
                </c:pt>
                <c:pt idx="3512">
                  <c:v>1.4996054597861179E-2</c:v>
                </c:pt>
                <c:pt idx="3513">
                  <c:v>1.4996236059426953E-2</c:v>
                </c:pt>
                <c:pt idx="3514">
                  <c:v>1.49963964908438E-2</c:v>
                </c:pt>
                <c:pt idx="3515">
                  <c:v>1.4996535864808343E-2</c:v>
                </c:pt>
                <c:pt idx="3516">
                  <c:v>1.499665415401373E-2</c:v>
                </c:pt>
                <c:pt idx="3517">
                  <c:v>1.4996751331156586E-2</c:v>
                </c:pt>
                <c:pt idx="3518">
                  <c:v>1.4996827368930054E-2</c:v>
                </c:pt>
                <c:pt idx="3519">
                  <c:v>1.4996882312511912E-2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2608768"/>
        <c:axId val="712619136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[0]!FRA3MDates</c:f>
              <c:numCache>
                <c:formatCode>ddd\,\ dd\-mmm\-yyyy</c:formatCode>
                <c:ptCount val="12"/>
                <c:pt idx="0">
                  <c:v>42300</c:v>
                </c:pt>
                <c:pt idx="1">
                  <c:v>42331</c:v>
                </c:pt>
                <c:pt idx="2">
                  <c:v>42361</c:v>
                </c:pt>
                <c:pt idx="3">
                  <c:v>42394</c:v>
                </c:pt>
                <c:pt idx="4">
                  <c:v>42423</c:v>
                </c:pt>
                <c:pt idx="5">
                  <c:v>42452</c:v>
                </c:pt>
                <c:pt idx="6">
                  <c:v>42485</c:v>
                </c:pt>
                <c:pt idx="7">
                  <c:v>42513</c:v>
                </c:pt>
                <c:pt idx="8">
                  <c:v>42544</c:v>
                </c:pt>
                <c:pt idx="9">
                  <c:v>42576</c:v>
                </c:pt>
                <c:pt idx="10">
                  <c:v>42605</c:v>
                </c:pt>
                <c:pt idx="11">
                  <c:v>42636</c:v>
                </c:pt>
              </c:numCache>
            </c:numRef>
          </c:xVal>
          <c:yVal>
            <c:numRef>
              <c:f>[0]!FRA3MSeries</c:f>
              <c:numCache>
                <c:formatCode>0.0000%</c:formatCode>
                <c:ptCount val="12"/>
                <c:pt idx="0">
                  <c:v>-3.7999999999999997E-4</c:v>
                </c:pt>
                <c:pt idx="1">
                  <c:v>-3.7999999999999997E-4</c:v>
                </c:pt>
                <c:pt idx="2">
                  <c:v>-3.7999999999999997E-4</c:v>
                </c:pt>
                <c:pt idx="3">
                  <c:v>-4.0000000000000002E-4</c:v>
                </c:pt>
                <c:pt idx="4">
                  <c:v>-4.0999999999999994E-4</c:v>
                </c:pt>
                <c:pt idx="5">
                  <c:v>-4.2999999999999999E-4</c:v>
                </c:pt>
                <c:pt idx="6">
                  <c:v>-4.4000000000000007E-4</c:v>
                </c:pt>
                <c:pt idx="7">
                  <c:v>-4.4999999999999999E-4</c:v>
                </c:pt>
                <c:pt idx="8">
                  <c:v>-4.4999999999999999E-4</c:v>
                </c:pt>
                <c:pt idx="9">
                  <c:v>-4.2000000000000002E-4</c:v>
                </c:pt>
                <c:pt idx="10">
                  <c:v>-3.8999999999999999E-4</c:v>
                </c:pt>
                <c:pt idx="11">
                  <c:v>-3.5999999999999997E-4</c:v>
                </c:pt>
              </c:numCache>
            </c:numRef>
          </c:yVal>
          <c:smooth val="0"/>
        </c:ser>
        <c:ser>
          <c:idx val="2"/>
          <c:order val="2"/>
          <c:tx>
            <c:v>IMM FUT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2060"/>
              </a:solidFill>
              <a:ln>
                <a:noFill/>
              </a:ln>
            </c:spPr>
          </c:marker>
          <c:xVal>
            <c:numRef>
              <c:f>[0]!IMMFUTDates</c:f>
              <c:numCache>
                <c:formatCode>ddd\,\ dd\-mmm\-yyyy</c:formatCode>
                <c:ptCount val="24"/>
                <c:pt idx="0">
                  <c:v>42354</c:v>
                </c:pt>
                <c:pt idx="1">
                  <c:v>42445</c:v>
                </c:pt>
                <c:pt idx="2">
                  <c:v>42536</c:v>
                </c:pt>
                <c:pt idx="3">
                  <c:v>42634</c:v>
                </c:pt>
                <c:pt idx="4">
                  <c:v>42725</c:v>
                </c:pt>
                <c:pt idx="5">
                  <c:v>42809</c:v>
                </c:pt>
                <c:pt idx="6">
                  <c:v>42907</c:v>
                </c:pt>
                <c:pt idx="7">
                  <c:v>42998</c:v>
                </c:pt>
                <c:pt idx="8">
                  <c:v>43089</c:v>
                </c:pt>
                <c:pt idx="9">
                  <c:v>43180</c:v>
                </c:pt>
                <c:pt idx="10">
                  <c:v>43271</c:v>
                </c:pt>
                <c:pt idx="11">
                  <c:v>43362</c:v>
                </c:pt>
                <c:pt idx="12">
                  <c:v>43453</c:v>
                </c:pt>
                <c:pt idx="13">
                  <c:v>43544</c:v>
                </c:pt>
                <c:pt idx="14">
                  <c:v>43635</c:v>
                </c:pt>
                <c:pt idx="15">
                  <c:v>43726</c:v>
                </c:pt>
                <c:pt idx="16">
                  <c:v>43817</c:v>
                </c:pt>
                <c:pt idx="17">
                  <c:v>43908</c:v>
                </c:pt>
                <c:pt idx="18">
                  <c:v>43999</c:v>
                </c:pt>
                <c:pt idx="19">
                  <c:v>44090</c:v>
                </c:pt>
                <c:pt idx="20">
                  <c:v>44181</c:v>
                </c:pt>
                <c:pt idx="21">
                  <c:v>44272</c:v>
                </c:pt>
                <c:pt idx="22">
                  <c:v>44363</c:v>
                </c:pt>
                <c:pt idx="23">
                  <c:v>44454</c:v>
                </c:pt>
              </c:numCache>
            </c:numRef>
          </c:xVal>
          <c:yVal>
            <c:numRef>
              <c:f>[0]!IMMFUTSeries</c:f>
              <c:numCache>
                <c:formatCode>0.0000%</c:formatCode>
                <c:ptCount val="24"/>
                <c:pt idx="0">
                  <c:v>-3.7499999999994314E-4</c:v>
                </c:pt>
                <c:pt idx="1">
                  <c:v>-4.2500000000003977E-4</c:v>
                </c:pt>
                <c:pt idx="2">
                  <c:v>-4.2500000000003977E-4</c:v>
                </c:pt>
                <c:pt idx="3">
                  <c:v>-3.2499999999998866E-4</c:v>
                </c:pt>
                <c:pt idx="4">
                  <c:v>-1.2500000000002841E-4</c:v>
                </c:pt>
                <c:pt idx="5">
                  <c:v>1.7499999999998295E-4</c:v>
                </c:pt>
                <c:pt idx="6">
                  <c:v>5.7500000000004553E-4</c:v>
                </c:pt>
                <c:pt idx="7">
                  <c:v>9.7499999999996591E-4</c:v>
                </c:pt>
                <c:pt idx="8">
                  <c:v>1.5250000000000341E-3</c:v>
                </c:pt>
                <c:pt idx="9">
                  <c:v>2.125000000000057E-3</c:v>
                </c:pt>
                <c:pt idx="10">
                  <c:v>2.8499999999999658E-3</c:v>
                </c:pt>
                <c:pt idx="11">
                  <c:v>3.6249999999999716E-3</c:v>
                </c:pt>
                <c:pt idx="12">
                  <c:v>4.4749999999999087E-3</c:v>
                </c:pt>
                <c:pt idx="13">
                  <c:v>5.3249999999999886E-3</c:v>
                </c:pt>
                <c:pt idx="14">
                  <c:v>6.1750000000000685E-3</c:v>
                </c:pt>
                <c:pt idx="15">
                  <c:v>7.0499999999999834E-3</c:v>
                </c:pt>
                <c:pt idx="16">
                  <c:v>7.899999999999921E-3</c:v>
                </c:pt>
                <c:pt idx="17">
                  <c:v>8.6750000000000681E-3</c:v>
                </c:pt>
                <c:pt idx="18">
                  <c:v>9.499999999999887E-3</c:v>
                </c:pt>
                <c:pt idx="19">
                  <c:v>1.0300000000000011E-2</c:v>
                </c:pt>
                <c:pt idx="20">
                  <c:v>1.1075000000000017E-2</c:v>
                </c:pt>
                <c:pt idx="21">
                  <c:v>1.1850000000000022E-2</c:v>
                </c:pt>
                <c:pt idx="22">
                  <c:v>1.2624999999999886E-2</c:v>
                </c:pt>
                <c:pt idx="23">
                  <c:v>1.3375000000000057E-2</c:v>
                </c:pt>
              </c:numCache>
            </c:numRef>
          </c:yVal>
          <c:smooth val="0"/>
        </c:ser>
        <c:ser>
          <c:idx val="3"/>
          <c:order val="3"/>
          <c:tx>
            <c:v>SERIAL FUT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8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2"/>
                <c:pt idx="0">
                  <c:v>42298</c:v>
                </c:pt>
                <c:pt idx="1">
                  <c:v>42326</c:v>
                </c:pt>
              </c:numCache>
            </c:numRef>
          </c:xVal>
          <c:yVal>
            <c:numRef>
              <c:f>[0]!SERIALFUTSeries</c:f>
              <c:numCache>
                <c:formatCode>0.0000%</c:formatCode>
                <c:ptCount val="2"/>
                <c:pt idx="0">
                  <c:v>-3.7499999999994314E-4</c:v>
                </c:pt>
                <c:pt idx="1">
                  <c:v>-3.7499999999994314E-4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2608768"/>
        <c:axId val="712619136"/>
      </c:scatterChart>
      <c:dateAx>
        <c:axId val="712608768"/>
        <c:scaling>
          <c:orientation val="minMax"/>
          <c:max val="43001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61913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12619136"/>
        <c:scaling>
          <c:orientation val="minMax"/>
          <c:max val="1E-3"/>
          <c:min val="-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12608768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42270</c:v>
                </c:pt>
                <c:pt idx="1">
                  <c:v>42271</c:v>
                </c:pt>
                <c:pt idx="2">
                  <c:v>42272</c:v>
                </c:pt>
                <c:pt idx="3">
                  <c:v>42275</c:v>
                </c:pt>
                <c:pt idx="4">
                  <c:v>42276</c:v>
                </c:pt>
                <c:pt idx="5">
                  <c:v>42277</c:v>
                </c:pt>
                <c:pt idx="6">
                  <c:v>42278</c:v>
                </c:pt>
                <c:pt idx="7">
                  <c:v>42279</c:v>
                </c:pt>
                <c:pt idx="8">
                  <c:v>42282</c:v>
                </c:pt>
                <c:pt idx="9">
                  <c:v>42283</c:v>
                </c:pt>
                <c:pt idx="10">
                  <c:v>42284</c:v>
                </c:pt>
                <c:pt idx="11">
                  <c:v>42285</c:v>
                </c:pt>
                <c:pt idx="12">
                  <c:v>42286</c:v>
                </c:pt>
                <c:pt idx="13">
                  <c:v>42289</c:v>
                </c:pt>
                <c:pt idx="14">
                  <c:v>42290</c:v>
                </c:pt>
                <c:pt idx="15">
                  <c:v>42291</c:v>
                </c:pt>
                <c:pt idx="16">
                  <c:v>42292</c:v>
                </c:pt>
                <c:pt idx="17">
                  <c:v>42293</c:v>
                </c:pt>
                <c:pt idx="18">
                  <c:v>42296</c:v>
                </c:pt>
                <c:pt idx="19">
                  <c:v>42297</c:v>
                </c:pt>
                <c:pt idx="20">
                  <c:v>42298</c:v>
                </c:pt>
                <c:pt idx="21">
                  <c:v>42299</c:v>
                </c:pt>
                <c:pt idx="22">
                  <c:v>42300</c:v>
                </c:pt>
                <c:pt idx="23">
                  <c:v>42303</c:v>
                </c:pt>
                <c:pt idx="24">
                  <c:v>42304</c:v>
                </c:pt>
                <c:pt idx="25">
                  <c:v>42305</c:v>
                </c:pt>
                <c:pt idx="26">
                  <c:v>42306</c:v>
                </c:pt>
                <c:pt idx="27">
                  <c:v>42307</c:v>
                </c:pt>
                <c:pt idx="28">
                  <c:v>42310</c:v>
                </c:pt>
                <c:pt idx="29">
                  <c:v>42311</c:v>
                </c:pt>
                <c:pt idx="30">
                  <c:v>42312</c:v>
                </c:pt>
                <c:pt idx="31">
                  <c:v>42313</c:v>
                </c:pt>
                <c:pt idx="32">
                  <c:v>42314</c:v>
                </c:pt>
                <c:pt idx="33">
                  <c:v>42317</c:v>
                </c:pt>
                <c:pt idx="34">
                  <c:v>42318</c:v>
                </c:pt>
                <c:pt idx="35">
                  <c:v>42319</c:v>
                </c:pt>
                <c:pt idx="36">
                  <c:v>42320</c:v>
                </c:pt>
                <c:pt idx="37">
                  <c:v>42321</c:v>
                </c:pt>
                <c:pt idx="38">
                  <c:v>42324</c:v>
                </c:pt>
                <c:pt idx="39">
                  <c:v>42325</c:v>
                </c:pt>
                <c:pt idx="40">
                  <c:v>42326</c:v>
                </c:pt>
                <c:pt idx="41">
                  <c:v>42327</c:v>
                </c:pt>
                <c:pt idx="42">
                  <c:v>42328</c:v>
                </c:pt>
                <c:pt idx="43">
                  <c:v>42331</c:v>
                </c:pt>
                <c:pt idx="44">
                  <c:v>42332</c:v>
                </c:pt>
                <c:pt idx="45">
                  <c:v>42333</c:v>
                </c:pt>
                <c:pt idx="46">
                  <c:v>42334</c:v>
                </c:pt>
                <c:pt idx="47">
                  <c:v>42335</c:v>
                </c:pt>
                <c:pt idx="48">
                  <c:v>42338</c:v>
                </c:pt>
                <c:pt idx="49">
                  <c:v>42339</c:v>
                </c:pt>
                <c:pt idx="50">
                  <c:v>42340</c:v>
                </c:pt>
                <c:pt idx="51">
                  <c:v>42341</c:v>
                </c:pt>
                <c:pt idx="52">
                  <c:v>42342</c:v>
                </c:pt>
                <c:pt idx="53">
                  <c:v>42345</c:v>
                </c:pt>
                <c:pt idx="54">
                  <c:v>42346</c:v>
                </c:pt>
                <c:pt idx="55">
                  <c:v>42347</c:v>
                </c:pt>
                <c:pt idx="56">
                  <c:v>42348</c:v>
                </c:pt>
                <c:pt idx="57">
                  <c:v>42349</c:v>
                </c:pt>
                <c:pt idx="58">
                  <c:v>42352</c:v>
                </c:pt>
                <c:pt idx="59">
                  <c:v>42353</c:v>
                </c:pt>
                <c:pt idx="60">
                  <c:v>42354</c:v>
                </c:pt>
                <c:pt idx="61">
                  <c:v>42355</c:v>
                </c:pt>
                <c:pt idx="62">
                  <c:v>42356</c:v>
                </c:pt>
                <c:pt idx="63">
                  <c:v>42359</c:v>
                </c:pt>
                <c:pt idx="64">
                  <c:v>42360</c:v>
                </c:pt>
                <c:pt idx="65">
                  <c:v>42361</c:v>
                </c:pt>
                <c:pt idx="66">
                  <c:v>42362</c:v>
                </c:pt>
                <c:pt idx="67">
                  <c:v>42366</c:v>
                </c:pt>
                <c:pt idx="68">
                  <c:v>42367</c:v>
                </c:pt>
                <c:pt idx="69">
                  <c:v>42368</c:v>
                </c:pt>
                <c:pt idx="70">
                  <c:v>42369</c:v>
                </c:pt>
                <c:pt idx="71">
                  <c:v>42373</c:v>
                </c:pt>
                <c:pt idx="72">
                  <c:v>42374</c:v>
                </c:pt>
                <c:pt idx="73">
                  <c:v>42375</c:v>
                </c:pt>
                <c:pt idx="74">
                  <c:v>42376</c:v>
                </c:pt>
                <c:pt idx="75">
                  <c:v>42377</c:v>
                </c:pt>
                <c:pt idx="76">
                  <c:v>42380</c:v>
                </c:pt>
                <c:pt idx="77">
                  <c:v>42381</c:v>
                </c:pt>
                <c:pt idx="78">
                  <c:v>42382</c:v>
                </c:pt>
                <c:pt idx="79">
                  <c:v>42383</c:v>
                </c:pt>
                <c:pt idx="80">
                  <c:v>42384</c:v>
                </c:pt>
                <c:pt idx="81">
                  <c:v>42387</c:v>
                </c:pt>
                <c:pt idx="82">
                  <c:v>42388</c:v>
                </c:pt>
                <c:pt idx="83">
                  <c:v>42389</c:v>
                </c:pt>
                <c:pt idx="84">
                  <c:v>42390</c:v>
                </c:pt>
                <c:pt idx="85">
                  <c:v>42391</c:v>
                </c:pt>
                <c:pt idx="86">
                  <c:v>42394</c:v>
                </c:pt>
                <c:pt idx="87">
                  <c:v>42395</c:v>
                </c:pt>
                <c:pt idx="88">
                  <c:v>42396</c:v>
                </c:pt>
                <c:pt idx="89">
                  <c:v>42397</c:v>
                </c:pt>
                <c:pt idx="90">
                  <c:v>42398</c:v>
                </c:pt>
                <c:pt idx="91">
                  <c:v>42401</c:v>
                </c:pt>
                <c:pt idx="92">
                  <c:v>42402</c:v>
                </c:pt>
                <c:pt idx="93">
                  <c:v>42403</c:v>
                </c:pt>
                <c:pt idx="94">
                  <c:v>42404</c:v>
                </c:pt>
                <c:pt idx="95">
                  <c:v>42405</c:v>
                </c:pt>
                <c:pt idx="96">
                  <c:v>42408</c:v>
                </c:pt>
                <c:pt idx="97">
                  <c:v>42409</c:v>
                </c:pt>
                <c:pt idx="98">
                  <c:v>42410</c:v>
                </c:pt>
                <c:pt idx="99">
                  <c:v>42411</c:v>
                </c:pt>
                <c:pt idx="100">
                  <c:v>42412</c:v>
                </c:pt>
                <c:pt idx="101">
                  <c:v>42415</c:v>
                </c:pt>
                <c:pt idx="102">
                  <c:v>42416</c:v>
                </c:pt>
                <c:pt idx="103">
                  <c:v>42417</c:v>
                </c:pt>
                <c:pt idx="104">
                  <c:v>42418</c:v>
                </c:pt>
                <c:pt idx="105">
                  <c:v>42419</c:v>
                </c:pt>
                <c:pt idx="106">
                  <c:v>42422</c:v>
                </c:pt>
                <c:pt idx="107">
                  <c:v>42423</c:v>
                </c:pt>
                <c:pt idx="108">
                  <c:v>42424</c:v>
                </c:pt>
                <c:pt idx="109">
                  <c:v>42425</c:v>
                </c:pt>
                <c:pt idx="110">
                  <c:v>42426</c:v>
                </c:pt>
                <c:pt idx="111">
                  <c:v>42429</c:v>
                </c:pt>
                <c:pt idx="112">
                  <c:v>42430</c:v>
                </c:pt>
                <c:pt idx="113">
                  <c:v>42431</c:v>
                </c:pt>
                <c:pt idx="114">
                  <c:v>42432</c:v>
                </c:pt>
                <c:pt idx="115">
                  <c:v>42433</c:v>
                </c:pt>
                <c:pt idx="116">
                  <c:v>42436</c:v>
                </c:pt>
                <c:pt idx="117">
                  <c:v>42437</c:v>
                </c:pt>
                <c:pt idx="118">
                  <c:v>42438</c:v>
                </c:pt>
                <c:pt idx="119">
                  <c:v>42439</c:v>
                </c:pt>
                <c:pt idx="120">
                  <c:v>42440</c:v>
                </c:pt>
                <c:pt idx="121">
                  <c:v>42443</c:v>
                </c:pt>
                <c:pt idx="122">
                  <c:v>42444</c:v>
                </c:pt>
                <c:pt idx="123">
                  <c:v>42445</c:v>
                </c:pt>
                <c:pt idx="124">
                  <c:v>42446</c:v>
                </c:pt>
                <c:pt idx="125">
                  <c:v>42447</c:v>
                </c:pt>
                <c:pt idx="126">
                  <c:v>42450</c:v>
                </c:pt>
                <c:pt idx="127">
                  <c:v>42451</c:v>
                </c:pt>
                <c:pt idx="128">
                  <c:v>42452</c:v>
                </c:pt>
                <c:pt idx="129">
                  <c:v>42453</c:v>
                </c:pt>
                <c:pt idx="130">
                  <c:v>42458</c:v>
                </c:pt>
                <c:pt idx="131">
                  <c:v>42459</c:v>
                </c:pt>
                <c:pt idx="132">
                  <c:v>42460</c:v>
                </c:pt>
                <c:pt idx="133">
                  <c:v>42461</c:v>
                </c:pt>
                <c:pt idx="134">
                  <c:v>42464</c:v>
                </c:pt>
                <c:pt idx="135">
                  <c:v>42465</c:v>
                </c:pt>
                <c:pt idx="136">
                  <c:v>42466</c:v>
                </c:pt>
                <c:pt idx="137">
                  <c:v>42467</c:v>
                </c:pt>
                <c:pt idx="138">
                  <c:v>42468</c:v>
                </c:pt>
                <c:pt idx="139">
                  <c:v>42471</c:v>
                </c:pt>
                <c:pt idx="140">
                  <c:v>42472</c:v>
                </c:pt>
                <c:pt idx="141">
                  <c:v>42473</c:v>
                </c:pt>
                <c:pt idx="142">
                  <c:v>42474</c:v>
                </c:pt>
                <c:pt idx="143">
                  <c:v>42475</c:v>
                </c:pt>
                <c:pt idx="144">
                  <c:v>42478</c:v>
                </c:pt>
                <c:pt idx="145">
                  <c:v>42479</c:v>
                </c:pt>
                <c:pt idx="146">
                  <c:v>42480</c:v>
                </c:pt>
                <c:pt idx="147">
                  <c:v>42481</c:v>
                </c:pt>
                <c:pt idx="148">
                  <c:v>42482</c:v>
                </c:pt>
                <c:pt idx="149">
                  <c:v>42485</c:v>
                </c:pt>
                <c:pt idx="150">
                  <c:v>42486</c:v>
                </c:pt>
                <c:pt idx="151">
                  <c:v>42487</c:v>
                </c:pt>
                <c:pt idx="152">
                  <c:v>42488</c:v>
                </c:pt>
                <c:pt idx="153">
                  <c:v>42489</c:v>
                </c:pt>
                <c:pt idx="154">
                  <c:v>42492</c:v>
                </c:pt>
                <c:pt idx="155">
                  <c:v>42493</c:v>
                </c:pt>
                <c:pt idx="156">
                  <c:v>42494</c:v>
                </c:pt>
                <c:pt idx="157">
                  <c:v>42495</c:v>
                </c:pt>
                <c:pt idx="158">
                  <c:v>42496</c:v>
                </c:pt>
                <c:pt idx="159">
                  <c:v>42499</c:v>
                </c:pt>
                <c:pt idx="160">
                  <c:v>42500</c:v>
                </c:pt>
                <c:pt idx="161">
                  <c:v>42501</c:v>
                </c:pt>
                <c:pt idx="162">
                  <c:v>42502</c:v>
                </c:pt>
                <c:pt idx="163">
                  <c:v>42503</c:v>
                </c:pt>
                <c:pt idx="164">
                  <c:v>42506</c:v>
                </c:pt>
                <c:pt idx="165">
                  <c:v>42507</c:v>
                </c:pt>
                <c:pt idx="166">
                  <c:v>42508</c:v>
                </c:pt>
                <c:pt idx="167">
                  <c:v>42509</c:v>
                </c:pt>
                <c:pt idx="168">
                  <c:v>42510</c:v>
                </c:pt>
                <c:pt idx="169">
                  <c:v>42513</c:v>
                </c:pt>
                <c:pt idx="170">
                  <c:v>42514</c:v>
                </c:pt>
                <c:pt idx="171">
                  <c:v>42515</c:v>
                </c:pt>
                <c:pt idx="172">
                  <c:v>42516</c:v>
                </c:pt>
                <c:pt idx="173">
                  <c:v>42517</c:v>
                </c:pt>
                <c:pt idx="174">
                  <c:v>42520</c:v>
                </c:pt>
                <c:pt idx="175">
                  <c:v>42521</c:v>
                </c:pt>
                <c:pt idx="176">
                  <c:v>42522</c:v>
                </c:pt>
                <c:pt idx="177">
                  <c:v>42523</c:v>
                </c:pt>
                <c:pt idx="178">
                  <c:v>42524</c:v>
                </c:pt>
                <c:pt idx="179">
                  <c:v>42527</c:v>
                </c:pt>
                <c:pt idx="180">
                  <c:v>42528</c:v>
                </c:pt>
                <c:pt idx="181">
                  <c:v>42529</c:v>
                </c:pt>
                <c:pt idx="182">
                  <c:v>42530</c:v>
                </c:pt>
                <c:pt idx="183">
                  <c:v>42531</c:v>
                </c:pt>
                <c:pt idx="184">
                  <c:v>42534</c:v>
                </c:pt>
                <c:pt idx="185">
                  <c:v>42535</c:v>
                </c:pt>
                <c:pt idx="186">
                  <c:v>42536</c:v>
                </c:pt>
                <c:pt idx="187">
                  <c:v>42537</c:v>
                </c:pt>
                <c:pt idx="188">
                  <c:v>42538</c:v>
                </c:pt>
                <c:pt idx="189">
                  <c:v>42541</c:v>
                </c:pt>
                <c:pt idx="190">
                  <c:v>42542</c:v>
                </c:pt>
                <c:pt idx="191">
                  <c:v>42543</c:v>
                </c:pt>
                <c:pt idx="192">
                  <c:v>42544</c:v>
                </c:pt>
                <c:pt idx="193">
                  <c:v>42545</c:v>
                </c:pt>
                <c:pt idx="194">
                  <c:v>42548</c:v>
                </c:pt>
                <c:pt idx="195">
                  <c:v>42549</c:v>
                </c:pt>
                <c:pt idx="196">
                  <c:v>42550</c:v>
                </c:pt>
                <c:pt idx="197">
                  <c:v>42551</c:v>
                </c:pt>
                <c:pt idx="198">
                  <c:v>42552</c:v>
                </c:pt>
                <c:pt idx="199">
                  <c:v>42555</c:v>
                </c:pt>
                <c:pt idx="200">
                  <c:v>42556</c:v>
                </c:pt>
                <c:pt idx="201">
                  <c:v>42557</c:v>
                </c:pt>
                <c:pt idx="202">
                  <c:v>42558</c:v>
                </c:pt>
                <c:pt idx="203">
                  <c:v>42559</c:v>
                </c:pt>
                <c:pt idx="204">
                  <c:v>42562</c:v>
                </c:pt>
                <c:pt idx="205">
                  <c:v>42563</c:v>
                </c:pt>
                <c:pt idx="206">
                  <c:v>42564</c:v>
                </c:pt>
                <c:pt idx="207">
                  <c:v>42565</c:v>
                </c:pt>
                <c:pt idx="208">
                  <c:v>42566</c:v>
                </c:pt>
                <c:pt idx="209">
                  <c:v>42569</c:v>
                </c:pt>
                <c:pt idx="210">
                  <c:v>42570</c:v>
                </c:pt>
                <c:pt idx="211">
                  <c:v>42571</c:v>
                </c:pt>
                <c:pt idx="212">
                  <c:v>42572</c:v>
                </c:pt>
                <c:pt idx="213">
                  <c:v>42573</c:v>
                </c:pt>
                <c:pt idx="214">
                  <c:v>42576</c:v>
                </c:pt>
                <c:pt idx="215">
                  <c:v>42577</c:v>
                </c:pt>
                <c:pt idx="216">
                  <c:v>42578</c:v>
                </c:pt>
                <c:pt idx="217">
                  <c:v>42579</c:v>
                </c:pt>
                <c:pt idx="218">
                  <c:v>42580</c:v>
                </c:pt>
                <c:pt idx="219">
                  <c:v>42583</c:v>
                </c:pt>
                <c:pt idx="220">
                  <c:v>42584</c:v>
                </c:pt>
                <c:pt idx="221">
                  <c:v>42585</c:v>
                </c:pt>
                <c:pt idx="222">
                  <c:v>42586</c:v>
                </c:pt>
                <c:pt idx="223">
                  <c:v>42587</c:v>
                </c:pt>
                <c:pt idx="224">
                  <c:v>42590</c:v>
                </c:pt>
                <c:pt idx="225">
                  <c:v>42591</c:v>
                </c:pt>
                <c:pt idx="226">
                  <c:v>42592</c:v>
                </c:pt>
                <c:pt idx="227">
                  <c:v>42593</c:v>
                </c:pt>
                <c:pt idx="228">
                  <c:v>42594</c:v>
                </c:pt>
                <c:pt idx="229">
                  <c:v>42597</c:v>
                </c:pt>
                <c:pt idx="230">
                  <c:v>42598</c:v>
                </c:pt>
                <c:pt idx="231">
                  <c:v>42599</c:v>
                </c:pt>
                <c:pt idx="232">
                  <c:v>42600</c:v>
                </c:pt>
                <c:pt idx="233">
                  <c:v>42601</c:v>
                </c:pt>
                <c:pt idx="234">
                  <c:v>42604</c:v>
                </c:pt>
                <c:pt idx="235">
                  <c:v>42605</c:v>
                </c:pt>
                <c:pt idx="236">
                  <c:v>42606</c:v>
                </c:pt>
                <c:pt idx="237">
                  <c:v>42607</c:v>
                </c:pt>
                <c:pt idx="238">
                  <c:v>42608</c:v>
                </c:pt>
                <c:pt idx="239">
                  <c:v>42611</c:v>
                </c:pt>
                <c:pt idx="240">
                  <c:v>42612</c:v>
                </c:pt>
                <c:pt idx="241">
                  <c:v>42613</c:v>
                </c:pt>
                <c:pt idx="242">
                  <c:v>42614</c:v>
                </c:pt>
                <c:pt idx="243">
                  <c:v>42615</c:v>
                </c:pt>
                <c:pt idx="244">
                  <c:v>42618</c:v>
                </c:pt>
                <c:pt idx="245">
                  <c:v>42619</c:v>
                </c:pt>
                <c:pt idx="246">
                  <c:v>42620</c:v>
                </c:pt>
                <c:pt idx="247">
                  <c:v>42621</c:v>
                </c:pt>
                <c:pt idx="248">
                  <c:v>42622</c:v>
                </c:pt>
                <c:pt idx="249">
                  <c:v>42625</c:v>
                </c:pt>
                <c:pt idx="250">
                  <c:v>42626</c:v>
                </c:pt>
                <c:pt idx="251">
                  <c:v>42627</c:v>
                </c:pt>
                <c:pt idx="252">
                  <c:v>42628</c:v>
                </c:pt>
                <c:pt idx="253">
                  <c:v>42629</c:v>
                </c:pt>
                <c:pt idx="254">
                  <c:v>42632</c:v>
                </c:pt>
                <c:pt idx="255">
                  <c:v>42633</c:v>
                </c:pt>
                <c:pt idx="256">
                  <c:v>42634</c:v>
                </c:pt>
                <c:pt idx="257">
                  <c:v>42635</c:v>
                </c:pt>
                <c:pt idx="258">
                  <c:v>42636</c:v>
                </c:pt>
                <c:pt idx="259">
                  <c:v>42639</c:v>
                </c:pt>
                <c:pt idx="260">
                  <c:v>42640</c:v>
                </c:pt>
                <c:pt idx="261">
                  <c:v>42641</c:v>
                </c:pt>
                <c:pt idx="262">
                  <c:v>42642</c:v>
                </c:pt>
                <c:pt idx="263">
                  <c:v>42643</c:v>
                </c:pt>
                <c:pt idx="264">
                  <c:v>42646</c:v>
                </c:pt>
                <c:pt idx="265">
                  <c:v>42647</c:v>
                </c:pt>
                <c:pt idx="266">
                  <c:v>42648</c:v>
                </c:pt>
                <c:pt idx="267">
                  <c:v>42649</c:v>
                </c:pt>
                <c:pt idx="268">
                  <c:v>42650</c:v>
                </c:pt>
                <c:pt idx="269">
                  <c:v>42653</c:v>
                </c:pt>
                <c:pt idx="270">
                  <c:v>42654</c:v>
                </c:pt>
                <c:pt idx="271">
                  <c:v>42655</c:v>
                </c:pt>
                <c:pt idx="272">
                  <c:v>42656</c:v>
                </c:pt>
                <c:pt idx="273">
                  <c:v>42657</c:v>
                </c:pt>
                <c:pt idx="274">
                  <c:v>42660</c:v>
                </c:pt>
                <c:pt idx="275">
                  <c:v>42661</c:v>
                </c:pt>
                <c:pt idx="276">
                  <c:v>42662</c:v>
                </c:pt>
                <c:pt idx="277">
                  <c:v>42663</c:v>
                </c:pt>
                <c:pt idx="278">
                  <c:v>42664</c:v>
                </c:pt>
                <c:pt idx="279">
                  <c:v>42667</c:v>
                </c:pt>
                <c:pt idx="280">
                  <c:v>42668</c:v>
                </c:pt>
                <c:pt idx="281">
                  <c:v>42669</c:v>
                </c:pt>
                <c:pt idx="282">
                  <c:v>42670</c:v>
                </c:pt>
                <c:pt idx="283">
                  <c:v>42671</c:v>
                </c:pt>
                <c:pt idx="284">
                  <c:v>42674</c:v>
                </c:pt>
                <c:pt idx="285">
                  <c:v>42675</c:v>
                </c:pt>
                <c:pt idx="286">
                  <c:v>42676</c:v>
                </c:pt>
                <c:pt idx="287">
                  <c:v>42677</c:v>
                </c:pt>
                <c:pt idx="288">
                  <c:v>42678</c:v>
                </c:pt>
                <c:pt idx="289">
                  <c:v>42681</c:v>
                </c:pt>
                <c:pt idx="290">
                  <c:v>42682</c:v>
                </c:pt>
                <c:pt idx="291">
                  <c:v>42683</c:v>
                </c:pt>
                <c:pt idx="292">
                  <c:v>42684</c:v>
                </c:pt>
                <c:pt idx="293">
                  <c:v>42685</c:v>
                </c:pt>
                <c:pt idx="294">
                  <c:v>42688</c:v>
                </c:pt>
                <c:pt idx="295">
                  <c:v>42689</c:v>
                </c:pt>
                <c:pt idx="296">
                  <c:v>42690</c:v>
                </c:pt>
                <c:pt idx="297">
                  <c:v>42691</c:v>
                </c:pt>
                <c:pt idx="298">
                  <c:v>42692</c:v>
                </c:pt>
                <c:pt idx="299">
                  <c:v>42695</c:v>
                </c:pt>
                <c:pt idx="300">
                  <c:v>42696</c:v>
                </c:pt>
                <c:pt idx="301">
                  <c:v>42697</c:v>
                </c:pt>
                <c:pt idx="302">
                  <c:v>42698</c:v>
                </c:pt>
                <c:pt idx="303">
                  <c:v>42699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42737</c:v>
                </c:pt>
                <c:pt idx="329">
                  <c:v>42738</c:v>
                </c:pt>
                <c:pt idx="330">
                  <c:v>42739</c:v>
                </c:pt>
                <c:pt idx="331">
                  <c:v>42740</c:v>
                </c:pt>
                <c:pt idx="332">
                  <c:v>42741</c:v>
                </c:pt>
                <c:pt idx="333">
                  <c:v>42744</c:v>
                </c:pt>
                <c:pt idx="334">
                  <c:v>42745</c:v>
                </c:pt>
                <c:pt idx="335">
                  <c:v>42746</c:v>
                </c:pt>
                <c:pt idx="336">
                  <c:v>42747</c:v>
                </c:pt>
                <c:pt idx="337">
                  <c:v>42748</c:v>
                </c:pt>
                <c:pt idx="338">
                  <c:v>42751</c:v>
                </c:pt>
                <c:pt idx="339">
                  <c:v>42752</c:v>
                </c:pt>
                <c:pt idx="340">
                  <c:v>42753</c:v>
                </c:pt>
                <c:pt idx="341">
                  <c:v>42754</c:v>
                </c:pt>
                <c:pt idx="342">
                  <c:v>42755</c:v>
                </c:pt>
                <c:pt idx="343">
                  <c:v>42758</c:v>
                </c:pt>
                <c:pt idx="344">
                  <c:v>42759</c:v>
                </c:pt>
                <c:pt idx="345">
                  <c:v>42760</c:v>
                </c:pt>
                <c:pt idx="346">
                  <c:v>42761</c:v>
                </c:pt>
                <c:pt idx="347">
                  <c:v>42762</c:v>
                </c:pt>
                <c:pt idx="348">
                  <c:v>42765</c:v>
                </c:pt>
                <c:pt idx="349">
                  <c:v>42766</c:v>
                </c:pt>
                <c:pt idx="350">
                  <c:v>42767</c:v>
                </c:pt>
                <c:pt idx="351">
                  <c:v>42768</c:v>
                </c:pt>
                <c:pt idx="352">
                  <c:v>42769</c:v>
                </c:pt>
                <c:pt idx="353">
                  <c:v>42772</c:v>
                </c:pt>
                <c:pt idx="354">
                  <c:v>42773</c:v>
                </c:pt>
                <c:pt idx="355">
                  <c:v>42774</c:v>
                </c:pt>
                <c:pt idx="356">
                  <c:v>42775</c:v>
                </c:pt>
                <c:pt idx="357">
                  <c:v>42776</c:v>
                </c:pt>
                <c:pt idx="358">
                  <c:v>42779</c:v>
                </c:pt>
                <c:pt idx="359">
                  <c:v>42780</c:v>
                </c:pt>
                <c:pt idx="360">
                  <c:v>42781</c:v>
                </c:pt>
                <c:pt idx="361">
                  <c:v>42782</c:v>
                </c:pt>
                <c:pt idx="362">
                  <c:v>42783</c:v>
                </c:pt>
                <c:pt idx="363">
                  <c:v>42786</c:v>
                </c:pt>
                <c:pt idx="364">
                  <c:v>42787</c:v>
                </c:pt>
                <c:pt idx="365">
                  <c:v>42788</c:v>
                </c:pt>
                <c:pt idx="366">
                  <c:v>42789</c:v>
                </c:pt>
                <c:pt idx="367">
                  <c:v>42790</c:v>
                </c:pt>
                <c:pt idx="368">
                  <c:v>42793</c:v>
                </c:pt>
                <c:pt idx="369">
                  <c:v>42794</c:v>
                </c:pt>
                <c:pt idx="370">
                  <c:v>42795</c:v>
                </c:pt>
                <c:pt idx="371">
                  <c:v>42796</c:v>
                </c:pt>
                <c:pt idx="372">
                  <c:v>42797</c:v>
                </c:pt>
                <c:pt idx="373">
                  <c:v>42800</c:v>
                </c:pt>
                <c:pt idx="374">
                  <c:v>42801</c:v>
                </c:pt>
                <c:pt idx="375">
                  <c:v>42802</c:v>
                </c:pt>
                <c:pt idx="376">
                  <c:v>42803</c:v>
                </c:pt>
                <c:pt idx="377">
                  <c:v>42804</c:v>
                </c:pt>
                <c:pt idx="378">
                  <c:v>42807</c:v>
                </c:pt>
                <c:pt idx="379">
                  <c:v>42808</c:v>
                </c:pt>
                <c:pt idx="380">
                  <c:v>42809</c:v>
                </c:pt>
                <c:pt idx="381">
                  <c:v>42810</c:v>
                </c:pt>
                <c:pt idx="382">
                  <c:v>42811</c:v>
                </c:pt>
                <c:pt idx="383">
                  <c:v>42814</c:v>
                </c:pt>
                <c:pt idx="384">
                  <c:v>42815</c:v>
                </c:pt>
                <c:pt idx="385">
                  <c:v>42816</c:v>
                </c:pt>
                <c:pt idx="386">
                  <c:v>42817</c:v>
                </c:pt>
                <c:pt idx="387">
                  <c:v>42818</c:v>
                </c:pt>
                <c:pt idx="388">
                  <c:v>42821</c:v>
                </c:pt>
                <c:pt idx="389">
                  <c:v>42822</c:v>
                </c:pt>
                <c:pt idx="390">
                  <c:v>42823</c:v>
                </c:pt>
                <c:pt idx="391">
                  <c:v>42824</c:v>
                </c:pt>
                <c:pt idx="392">
                  <c:v>42825</c:v>
                </c:pt>
                <c:pt idx="393">
                  <c:v>42828</c:v>
                </c:pt>
                <c:pt idx="394">
                  <c:v>42829</c:v>
                </c:pt>
                <c:pt idx="395">
                  <c:v>42830</c:v>
                </c:pt>
                <c:pt idx="396">
                  <c:v>42831</c:v>
                </c:pt>
                <c:pt idx="397">
                  <c:v>42832</c:v>
                </c:pt>
                <c:pt idx="398">
                  <c:v>42835</c:v>
                </c:pt>
                <c:pt idx="399">
                  <c:v>42836</c:v>
                </c:pt>
                <c:pt idx="400">
                  <c:v>42837</c:v>
                </c:pt>
                <c:pt idx="401">
                  <c:v>42838</c:v>
                </c:pt>
                <c:pt idx="402">
                  <c:v>42843</c:v>
                </c:pt>
                <c:pt idx="403">
                  <c:v>42844</c:v>
                </c:pt>
                <c:pt idx="404">
                  <c:v>42845</c:v>
                </c:pt>
                <c:pt idx="405">
                  <c:v>42846</c:v>
                </c:pt>
                <c:pt idx="406">
                  <c:v>42849</c:v>
                </c:pt>
                <c:pt idx="407">
                  <c:v>42850</c:v>
                </c:pt>
                <c:pt idx="408">
                  <c:v>42851</c:v>
                </c:pt>
                <c:pt idx="409">
                  <c:v>42852</c:v>
                </c:pt>
                <c:pt idx="410">
                  <c:v>42853</c:v>
                </c:pt>
                <c:pt idx="411">
                  <c:v>42857</c:v>
                </c:pt>
                <c:pt idx="412">
                  <c:v>42858</c:v>
                </c:pt>
                <c:pt idx="413">
                  <c:v>42859</c:v>
                </c:pt>
                <c:pt idx="414">
                  <c:v>42860</c:v>
                </c:pt>
                <c:pt idx="415">
                  <c:v>42863</c:v>
                </c:pt>
                <c:pt idx="416">
                  <c:v>42864</c:v>
                </c:pt>
                <c:pt idx="417">
                  <c:v>42865</c:v>
                </c:pt>
                <c:pt idx="418">
                  <c:v>42866</c:v>
                </c:pt>
                <c:pt idx="419">
                  <c:v>42867</c:v>
                </c:pt>
                <c:pt idx="420">
                  <c:v>42870</c:v>
                </c:pt>
                <c:pt idx="421">
                  <c:v>42871</c:v>
                </c:pt>
                <c:pt idx="422">
                  <c:v>42872</c:v>
                </c:pt>
                <c:pt idx="423">
                  <c:v>42873</c:v>
                </c:pt>
                <c:pt idx="424">
                  <c:v>42874</c:v>
                </c:pt>
                <c:pt idx="425">
                  <c:v>42877</c:v>
                </c:pt>
                <c:pt idx="426">
                  <c:v>42878</c:v>
                </c:pt>
                <c:pt idx="427">
                  <c:v>42879</c:v>
                </c:pt>
                <c:pt idx="428">
                  <c:v>42880</c:v>
                </c:pt>
                <c:pt idx="429">
                  <c:v>42881</c:v>
                </c:pt>
                <c:pt idx="430">
                  <c:v>42884</c:v>
                </c:pt>
                <c:pt idx="431">
                  <c:v>42885</c:v>
                </c:pt>
                <c:pt idx="432">
                  <c:v>42886</c:v>
                </c:pt>
                <c:pt idx="433">
                  <c:v>42887</c:v>
                </c:pt>
                <c:pt idx="434">
                  <c:v>42888</c:v>
                </c:pt>
                <c:pt idx="435">
                  <c:v>42891</c:v>
                </c:pt>
                <c:pt idx="436">
                  <c:v>42892</c:v>
                </c:pt>
                <c:pt idx="437">
                  <c:v>42893</c:v>
                </c:pt>
                <c:pt idx="438">
                  <c:v>42894</c:v>
                </c:pt>
                <c:pt idx="439">
                  <c:v>42895</c:v>
                </c:pt>
                <c:pt idx="440">
                  <c:v>42898</c:v>
                </c:pt>
                <c:pt idx="441">
                  <c:v>42899</c:v>
                </c:pt>
                <c:pt idx="442">
                  <c:v>42900</c:v>
                </c:pt>
                <c:pt idx="443">
                  <c:v>42901</c:v>
                </c:pt>
                <c:pt idx="444">
                  <c:v>42902</c:v>
                </c:pt>
                <c:pt idx="445">
                  <c:v>42905</c:v>
                </c:pt>
                <c:pt idx="446">
                  <c:v>42906</c:v>
                </c:pt>
                <c:pt idx="447">
                  <c:v>42907</c:v>
                </c:pt>
                <c:pt idx="448">
                  <c:v>42908</c:v>
                </c:pt>
                <c:pt idx="449">
                  <c:v>42909</c:v>
                </c:pt>
                <c:pt idx="450">
                  <c:v>42912</c:v>
                </c:pt>
                <c:pt idx="451">
                  <c:v>42913</c:v>
                </c:pt>
                <c:pt idx="452">
                  <c:v>42914</c:v>
                </c:pt>
                <c:pt idx="453">
                  <c:v>42915</c:v>
                </c:pt>
                <c:pt idx="454">
                  <c:v>42916</c:v>
                </c:pt>
                <c:pt idx="455">
                  <c:v>42919</c:v>
                </c:pt>
                <c:pt idx="456">
                  <c:v>42920</c:v>
                </c:pt>
                <c:pt idx="457">
                  <c:v>42921</c:v>
                </c:pt>
                <c:pt idx="458">
                  <c:v>42922</c:v>
                </c:pt>
                <c:pt idx="459">
                  <c:v>42923</c:v>
                </c:pt>
                <c:pt idx="460">
                  <c:v>42926</c:v>
                </c:pt>
                <c:pt idx="461">
                  <c:v>42927</c:v>
                </c:pt>
                <c:pt idx="462">
                  <c:v>42928</c:v>
                </c:pt>
                <c:pt idx="463">
                  <c:v>42929</c:v>
                </c:pt>
                <c:pt idx="464">
                  <c:v>42930</c:v>
                </c:pt>
                <c:pt idx="465">
                  <c:v>42933</c:v>
                </c:pt>
                <c:pt idx="466">
                  <c:v>42934</c:v>
                </c:pt>
                <c:pt idx="467">
                  <c:v>42935</c:v>
                </c:pt>
                <c:pt idx="468">
                  <c:v>42936</c:v>
                </c:pt>
                <c:pt idx="469">
                  <c:v>42937</c:v>
                </c:pt>
                <c:pt idx="470">
                  <c:v>42940</c:v>
                </c:pt>
                <c:pt idx="471">
                  <c:v>42941</c:v>
                </c:pt>
                <c:pt idx="472">
                  <c:v>42942</c:v>
                </c:pt>
                <c:pt idx="473">
                  <c:v>42943</c:v>
                </c:pt>
                <c:pt idx="474">
                  <c:v>42944</c:v>
                </c:pt>
                <c:pt idx="475">
                  <c:v>42947</c:v>
                </c:pt>
                <c:pt idx="476">
                  <c:v>42948</c:v>
                </c:pt>
                <c:pt idx="477">
                  <c:v>42949</c:v>
                </c:pt>
                <c:pt idx="478">
                  <c:v>42950</c:v>
                </c:pt>
                <c:pt idx="479">
                  <c:v>42951</c:v>
                </c:pt>
                <c:pt idx="480">
                  <c:v>42954</c:v>
                </c:pt>
                <c:pt idx="481">
                  <c:v>42955</c:v>
                </c:pt>
                <c:pt idx="482">
                  <c:v>42956</c:v>
                </c:pt>
                <c:pt idx="483">
                  <c:v>42957</c:v>
                </c:pt>
                <c:pt idx="484">
                  <c:v>42958</c:v>
                </c:pt>
                <c:pt idx="485">
                  <c:v>42961</c:v>
                </c:pt>
                <c:pt idx="486">
                  <c:v>42962</c:v>
                </c:pt>
                <c:pt idx="487">
                  <c:v>42963</c:v>
                </c:pt>
                <c:pt idx="488">
                  <c:v>42964</c:v>
                </c:pt>
                <c:pt idx="489">
                  <c:v>42965</c:v>
                </c:pt>
                <c:pt idx="490">
                  <c:v>42968</c:v>
                </c:pt>
                <c:pt idx="491">
                  <c:v>42969</c:v>
                </c:pt>
                <c:pt idx="492">
                  <c:v>42970</c:v>
                </c:pt>
                <c:pt idx="493">
                  <c:v>42971</c:v>
                </c:pt>
                <c:pt idx="494">
                  <c:v>42972</c:v>
                </c:pt>
                <c:pt idx="495">
                  <c:v>42975</c:v>
                </c:pt>
                <c:pt idx="496">
                  <c:v>42976</c:v>
                </c:pt>
                <c:pt idx="497">
                  <c:v>42977</c:v>
                </c:pt>
                <c:pt idx="498">
                  <c:v>42978</c:v>
                </c:pt>
                <c:pt idx="499">
                  <c:v>42979</c:v>
                </c:pt>
                <c:pt idx="500">
                  <c:v>42982</c:v>
                </c:pt>
                <c:pt idx="501">
                  <c:v>42983</c:v>
                </c:pt>
                <c:pt idx="502">
                  <c:v>42984</c:v>
                </c:pt>
                <c:pt idx="503">
                  <c:v>42985</c:v>
                </c:pt>
                <c:pt idx="504">
                  <c:v>42986</c:v>
                </c:pt>
                <c:pt idx="505">
                  <c:v>42989</c:v>
                </c:pt>
                <c:pt idx="506">
                  <c:v>42990</c:v>
                </c:pt>
                <c:pt idx="507">
                  <c:v>42991</c:v>
                </c:pt>
                <c:pt idx="508">
                  <c:v>42992</c:v>
                </c:pt>
                <c:pt idx="509">
                  <c:v>42993</c:v>
                </c:pt>
                <c:pt idx="510">
                  <c:v>42996</c:v>
                </c:pt>
                <c:pt idx="511">
                  <c:v>42997</c:v>
                </c:pt>
                <c:pt idx="512">
                  <c:v>42998</c:v>
                </c:pt>
                <c:pt idx="513">
                  <c:v>42999</c:v>
                </c:pt>
                <c:pt idx="514">
                  <c:v>43000</c:v>
                </c:pt>
                <c:pt idx="515">
                  <c:v>43003</c:v>
                </c:pt>
                <c:pt idx="516">
                  <c:v>43004</c:v>
                </c:pt>
                <c:pt idx="517">
                  <c:v>43005</c:v>
                </c:pt>
                <c:pt idx="518">
                  <c:v>43012</c:v>
                </c:pt>
                <c:pt idx="519">
                  <c:v>43019</c:v>
                </c:pt>
                <c:pt idx="520">
                  <c:v>43026</c:v>
                </c:pt>
                <c:pt idx="521">
                  <c:v>43033</c:v>
                </c:pt>
                <c:pt idx="522">
                  <c:v>43040</c:v>
                </c:pt>
                <c:pt idx="523">
                  <c:v>43047</c:v>
                </c:pt>
                <c:pt idx="524">
                  <c:v>43054</c:v>
                </c:pt>
                <c:pt idx="525">
                  <c:v>43061</c:v>
                </c:pt>
                <c:pt idx="526">
                  <c:v>43068</c:v>
                </c:pt>
                <c:pt idx="527">
                  <c:v>43075</c:v>
                </c:pt>
                <c:pt idx="528">
                  <c:v>43082</c:v>
                </c:pt>
                <c:pt idx="529">
                  <c:v>43089</c:v>
                </c:pt>
                <c:pt idx="530">
                  <c:v>43098</c:v>
                </c:pt>
                <c:pt idx="531">
                  <c:v>43105</c:v>
                </c:pt>
                <c:pt idx="532">
                  <c:v>43112</c:v>
                </c:pt>
                <c:pt idx="533">
                  <c:v>43119</c:v>
                </c:pt>
                <c:pt idx="534">
                  <c:v>43126</c:v>
                </c:pt>
                <c:pt idx="535">
                  <c:v>43133</c:v>
                </c:pt>
                <c:pt idx="536">
                  <c:v>43140</c:v>
                </c:pt>
                <c:pt idx="537">
                  <c:v>43147</c:v>
                </c:pt>
                <c:pt idx="538">
                  <c:v>43154</c:v>
                </c:pt>
                <c:pt idx="539">
                  <c:v>43161</c:v>
                </c:pt>
                <c:pt idx="540">
                  <c:v>43168</c:v>
                </c:pt>
                <c:pt idx="541">
                  <c:v>43175</c:v>
                </c:pt>
                <c:pt idx="542">
                  <c:v>43182</c:v>
                </c:pt>
                <c:pt idx="543">
                  <c:v>43193</c:v>
                </c:pt>
                <c:pt idx="544">
                  <c:v>43196</c:v>
                </c:pt>
                <c:pt idx="545">
                  <c:v>43203</c:v>
                </c:pt>
                <c:pt idx="546">
                  <c:v>43210</c:v>
                </c:pt>
                <c:pt idx="547">
                  <c:v>43217</c:v>
                </c:pt>
                <c:pt idx="548">
                  <c:v>43224</c:v>
                </c:pt>
                <c:pt idx="549">
                  <c:v>43231</c:v>
                </c:pt>
                <c:pt idx="550">
                  <c:v>43238</c:v>
                </c:pt>
                <c:pt idx="551">
                  <c:v>43245</c:v>
                </c:pt>
                <c:pt idx="552">
                  <c:v>43252</c:v>
                </c:pt>
                <c:pt idx="553">
                  <c:v>43259</c:v>
                </c:pt>
                <c:pt idx="554">
                  <c:v>43266</c:v>
                </c:pt>
                <c:pt idx="555">
                  <c:v>43273</c:v>
                </c:pt>
                <c:pt idx="556">
                  <c:v>43280</c:v>
                </c:pt>
                <c:pt idx="557">
                  <c:v>43287</c:v>
                </c:pt>
                <c:pt idx="558">
                  <c:v>43294</c:v>
                </c:pt>
                <c:pt idx="559">
                  <c:v>43301</c:v>
                </c:pt>
                <c:pt idx="560">
                  <c:v>43308</c:v>
                </c:pt>
                <c:pt idx="561">
                  <c:v>43315</c:v>
                </c:pt>
                <c:pt idx="562">
                  <c:v>43322</c:v>
                </c:pt>
                <c:pt idx="563">
                  <c:v>43329</c:v>
                </c:pt>
                <c:pt idx="564">
                  <c:v>43336</c:v>
                </c:pt>
                <c:pt idx="565">
                  <c:v>43343</c:v>
                </c:pt>
                <c:pt idx="566">
                  <c:v>43350</c:v>
                </c:pt>
                <c:pt idx="567">
                  <c:v>43357</c:v>
                </c:pt>
                <c:pt idx="568">
                  <c:v>43364</c:v>
                </c:pt>
                <c:pt idx="569">
                  <c:v>43371</c:v>
                </c:pt>
                <c:pt idx="570">
                  <c:v>43378</c:v>
                </c:pt>
                <c:pt idx="571">
                  <c:v>43385</c:v>
                </c:pt>
                <c:pt idx="572">
                  <c:v>43392</c:v>
                </c:pt>
                <c:pt idx="573">
                  <c:v>43399</c:v>
                </c:pt>
                <c:pt idx="574">
                  <c:v>43406</c:v>
                </c:pt>
                <c:pt idx="575">
                  <c:v>43413</c:v>
                </c:pt>
                <c:pt idx="576">
                  <c:v>43420</c:v>
                </c:pt>
                <c:pt idx="577">
                  <c:v>43427</c:v>
                </c:pt>
                <c:pt idx="578">
                  <c:v>43434</c:v>
                </c:pt>
                <c:pt idx="579">
                  <c:v>43441</c:v>
                </c:pt>
                <c:pt idx="580">
                  <c:v>43448</c:v>
                </c:pt>
                <c:pt idx="581">
                  <c:v>43455</c:v>
                </c:pt>
                <c:pt idx="582">
                  <c:v>43465</c:v>
                </c:pt>
                <c:pt idx="583">
                  <c:v>43472</c:v>
                </c:pt>
                <c:pt idx="584">
                  <c:v>43479</c:v>
                </c:pt>
                <c:pt idx="585">
                  <c:v>43486</c:v>
                </c:pt>
                <c:pt idx="586">
                  <c:v>43493</c:v>
                </c:pt>
                <c:pt idx="587">
                  <c:v>43500</c:v>
                </c:pt>
                <c:pt idx="588">
                  <c:v>43507</c:v>
                </c:pt>
                <c:pt idx="589">
                  <c:v>43514</c:v>
                </c:pt>
                <c:pt idx="590">
                  <c:v>43521</c:v>
                </c:pt>
                <c:pt idx="591">
                  <c:v>43528</c:v>
                </c:pt>
                <c:pt idx="592">
                  <c:v>43535</c:v>
                </c:pt>
                <c:pt idx="593">
                  <c:v>43542</c:v>
                </c:pt>
                <c:pt idx="594">
                  <c:v>43549</c:v>
                </c:pt>
                <c:pt idx="595">
                  <c:v>43556</c:v>
                </c:pt>
                <c:pt idx="596">
                  <c:v>43563</c:v>
                </c:pt>
                <c:pt idx="597">
                  <c:v>43570</c:v>
                </c:pt>
                <c:pt idx="598">
                  <c:v>43579</c:v>
                </c:pt>
                <c:pt idx="599">
                  <c:v>43584</c:v>
                </c:pt>
                <c:pt idx="600">
                  <c:v>43591</c:v>
                </c:pt>
                <c:pt idx="601">
                  <c:v>43598</c:v>
                </c:pt>
                <c:pt idx="602">
                  <c:v>43605</c:v>
                </c:pt>
                <c:pt idx="603">
                  <c:v>43612</c:v>
                </c:pt>
                <c:pt idx="604">
                  <c:v>43619</c:v>
                </c:pt>
                <c:pt idx="605">
                  <c:v>43626</c:v>
                </c:pt>
                <c:pt idx="606">
                  <c:v>43633</c:v>
                </c:pt>
                <c:pt idx="607">
                  <c:v>43640</c:v>
                </c:pt>
                <c:pt idx="608">
                  <c:v>43647</c:v>
                </c:pt>
                <c:pt idx="609">
                  <c:v>43654</c:v>
                </c:pt>
                <c:pt idx="610">
                  <c:v>43661</c:v>
                </c:pt>
                <c:pt idx="611">
                  <c:v>43668</c:v>
                </c:pt>
                <c:pt idx="612">
                  <c:v>43675</c:v>
                </c:pt>
                <c:pt idx="613">
                  <c:v>43682</c:v>
                </c:pt>
                <c:pt idx="614">
                  <c:v>43689</c:v>
                </c:pt>
                <c:pt idx="615">
                  <c:v>43696</c:v>
                </c:pt>
                <c:pt idx="616">
                  <c:v>43703</c:v>
                </c:pt>
                <c:pt idx="617">
                  <c:v>43710</c:v>
                </c:pt>
                <c:pt idx="618">
                  <c:v>43717</c:v>
                </c:pt>
                <c:pt idx="619">
                  <c:v>43724</c:v>
                </c:pt>
                <c:pt idx="620">
                  <c:v>43731</c:v>
                </c:pt>
                <c:pt idx="621">
                  <c:v>43738</c:v>
                </c:pt>
                <c:pt idx="622">
                  <c:v>43745</c:v>
                </c:pt>
                <c:pt idx="623">
                  <c:v>43752</c:v>
                </c:pt>
                <c:pt idx="624">
                  <c:v>43759</c:v>
                </c:pt>
                <c:pt idx="625">
                  <c:v>43766</c:v>
                </c:pt>
                <c:pt idx="626">
                  <c:v>43773</c:v>
                </c:pt>
                <c:pt idx="627">
                  <c:v>43780</c:v>
                </c:pt>
                <c:pt idx="628">
                  <c:v>43787</c:v>
                </c:pt>
                <c:pt idx="629">
                  <c:v>43794</c:v>
                </c:pt>
                <c:pt idx="630">
                  <c:v>43801</c:v>
                </c:pt>
                <c:pt idx="631">
                  <c:v>43808</c:v>
                </c:pt>
                <c:pt idx="632">
                  <c:v>43815</c:v>
                </c:pt>
                <c:pt idx="633">
                  <c:v>43822</c:v>
                </c:pt>
                <c:pt idx="634">
                  <c:v>43830</c:v>
                </c:pt>
                <c:pt idx="635">
                  <c:v>43837</c:v>
                </c:pt>
                <c:pt idx="636">
                  <c:v>43844</c:v>
                </c:pt>
                <c:pt idx="637">
                  <c:v>43851</c:v>
                </c:pt>
                <c:pt idx="638">
                  <c:v>43858</c:v>
                </c:pt>
                <c:pt idx="639">
                  <c:v>43865</c:v>
                </c:pt>
                <c:pt idx="640">
                  <c:v>43872</c:v>
                </c:pt>
                <c:pt idx="641">
                  <c:v>43879</c:v>
                </c:pt>
                <c:pt idx="642">
                  <c:v>43886</c:v>
                </c:pt>
                <c:pt idx="643">
                  <c:v>43893</c:v>
                </c:pt>
                <c:pt idx="644">
                  <c:v>43900</c:v>
                </c:pt>
                <c:pt idx="645">
                  <c:v>43907</c:v>
                </c:pt>
                <c:pt idx="646">
                  <c:v>43914</c:v>
                </c:pt>
                <c:pt idx="647">
                  <c:v>43921</c:v>
                </c:pt>
                <c:pt idx="648">
                  <c:v>43928</c:v>
                </c:pt>
                <c:pt idx="649">
                  <c:v>43937</c:v>
                </c:pt>
                <c:pt idx="650">
                  <c:v>43944</c:v>
                </c:pt>
                <c:pt idx="651">
                  <c:v>43951</c:v>
                </c:pt>
                <c:pt idx="652">
                  <c:v>43958</c:v>
                </c:pt>
                <c:pt idx="653">
                  <c:v>43965</c:v>
                </c:pt>
                <c:pt idx="654">
                  <c:v>43972</c:v>
                </c:pt>
                <c:pt idx="655">
                  <c:v>43979</c:v>
                </c:pt>
                <c:pt idx="656">
                  <c:v>43986</c:v>
                </c:pt>
                <c:pt idx="657">
                  <c:v>43993</c:v>
                </c:pt>
                <c:pt idx="658">
                  <c:v>44000</c:v>
                </c:pt>
                <c:pt idx="659">
                  <c:v>44007</c:v>
                </c:pt>
                <c:pt idx="660">
                  <c:v>44014</c:v>
                </c:pt>
                <c:pt idx="661">
                  <c:v>44021</c:v>
                </c:pt>
                <c:pt idx="662">
                  <c:v>44028</c:v>
                </c:pt>
                <c:pt idx="663">
                  <c:v>44035</c:v>
                </c:pt>
                <c:pt idx="664">
                  <c:v>44042</c:v>
                </c:pt>
                <c:pt idx="665">
                  <c:v>44049</c:v>
                </c:pt>
                <c:pt idx="666">
                  <c:v>44056</c:v>
                </c:pt>
                <c:pt idx="667">
                  <c:v>44063</c:v>
                </c:pt>
                <c:pt idx="668">
                  <c:v>44070</c:v>
                </c:pt>
                <c:pt idx="669">
                  <c:v>44077</c:v>
                </c:pt>
                <c:pt idx="670">
                  <c:v>44084</c:v>
                </c:pt>
                <c:pt idx="671">
                  <c:v>44091</c:v>
                </c:pt>
                <c:pt idx="672">
                  <c:v>44098</c:v>
                </c:pt>
                <c:pt idx="673">
                  <c:v>44105</c:v>
                </c:pt>
                <c:pt idx="674">
                  <c:v>44112</c:v>
                </c:pt>
                <c:pt idx="675">
                  <c:v>44119</c:v>
                </c:pt>
                <c:pt idx="676">
                  <c:v>44126</c:v>
                </c:pt>
                <c:pt idx="677">
                  <c:v>44133</c:v>
                </c:pt>
                <c:pt idx="678">
                  <c:v>44140</c:v>
                </c:pt>
                <c:pt idx="679">
                  <c:v>44147</c:v>
                </c:pt>
                <c:pt idx="680">
                  <c:v>44154</c:v>
                </c:pt>
                <c:pt idx="681">
                  <c:v>44161</c:v>
                </c:pt>
                <c:pt idx="682">
                  <c:v>44168</c:v>
                </c:pt>
                <c:pt idx="683">
                  <c:v>44175</c:v>
                </c:pt>
                <c:pt idx="684">
                  <c:v>44182</c:v>
                </c:pt>
                <c:pt idx="685">
                  <c:v>44189</c:v>
                </c:pt>
                <c:pt idx="686">
                  <c:v>44196</c:v>
                </c:pt>
                <c:pt idx="687">
                  <c:v>44203</c:v>
                </c:pt>
                <c:pt idx="688">
                  <c:v>44210</c:v>
                </c:pt>
                <c:pt idx="689">
                  <c:v>44217</c:v>
                </c:pt>
                <c:pt idx="690">
                  <c:v>44224</c:v>
                </c:pt>
                <c:pt idx="691">
                  <c:v>44231</c:v>
                </c:pt>
                <c:pt idx="692">
                  <c:v>44238</c:v>
                </c:pt>
                <c:pt idx="693">
                  <c:v>44245</c:v>
                </c:pt>
                <c:pt idx="694">
                  <c:v>44252</c:v>
                </c:pt>
                <c:pt idx="695">
                  <c:v>44259</c:v>
                </c:pt>
                <c:pt idx="696">
                  <c:v>44266</c:v>
                </c:pt>
                <c:pt idx="697">
                  <c:v>44273</c:v>
                </c:pt>
                <c:pt idx="698">
                  <c:v>44280</c:v>
                </c:pt>
                <c:pt idx="699">
                  <c:v>44287</c:v>
                </c:pt>
                <c:pt idx="700">
                  <c:v>44294</c:v>
                </c:pt>
                <c:pt idx="701">
                  <c:v>44301</c:v>
                </c:pt>
                <c:pt idx="702">
                  <c:v>44308</c:v>
                </c:pt>
                <c:pt idx="703">
                  <c:v>44315</c:v>
                </c:pt>
                <c:pt idx="704">
                  <c:v>44322</c:v>
                </c:pt>
                <c:pt idx="705">
                  <c:v>44329</c:v>
                </c:pt>
                <c:pt idx="706">
                  <c:v>44336</c:v>
                </c:pt>
                <c:pt idx="707">
                  <c:v>44343</c:v>
                </c:pt>
                <c:pt idx="708">
                  <c:v>44350</c:v>
                </c:pt>
                <c:pt idx="709">
                  <c:v>44357</c:v>
                </c:pt>
                <c:pt idx="710">
                  <c:v>44364</c:v>
                </c:pt>
                <c:pt idx="711">
                  <c:v>44371</c:v>
                </c:pt>
                <c:pt idx="712">
                  <c:v>44378</c:v>
                </c:pt>
                <c:pt idx="713">
                  <c:v>44385</c:v>
                </c:pt>
                <c:pt idx="714">
                  <c:v>44392</c:v>
                </c:pt>
                <c:pt idx="715">
                  <c:v>44399</c:v>
                </c:pt>
                <c:pt idx="716">
                  <c:v>44406</c:v>
                </c:pt>
                <c:pt idx="717">
                  <c:v>44413</c:v>
                </c:pt>
                <c:pt idx="718">
                  <c:v>44420</c:v>
                </c:pt>
                <c:pt idx="719">
                  <c:v>44427</c:v>
                </c:pt>
                <c:pt idx="720">
                  <c:v>44434</c:v>
                </c:pt>
                <c:pt idx="721">
                  <c:v>44441</c:v>
                </c:pt>
                <c:pt idx="722">
                  <c:v>44448</c:v>
                </c:pt>
                <c:pt idx="723">
                  <c:v>44455</c:v>
                </c:pt>
                <c:pt idx="724">
                  <c:v>44462</c:v>
                </c:pt>
                <c:pt idx="725">
                  <c:v>44469</c:v>
                </c:pt>
                <c:pt idx="726">
                  <c:v>44476</c:v>
                </c:pt>
                <c:pt idx="727">
                  <c:v>44483</c:v>
                </c:pt>
                <c:pt idx="728">
                  <c:v>44490</c:v>
                </c:pt>
                <c:pt idx="729">
                  <c:v>44497</c:v>
                </c:pt>
                <c:pt idx="730">
                  <c:v>44504</c:v>
                </c:pt>
                <c:pt idx="731">
                  <c:v>44511</c:v>
                </c:pt>
                <c:pt idx="732">
                  <c:v>44518</c:v>
                </c:pt>
                <c:pt idx="733">
                  <c:v>44525</c:v>
                </c:pt>
                <c:pt idx="734">
                  <c:v>44532</c:v>
                </c:pt>
                <c:pt idx="735">
                  <c:v>44539</c:v>
                </c:pt>
                <c:pt idx="736">
                  <c:v>44546</c:v>
                </c:pt>
                <c:pt idx="737">
                  <c:v>44553</c:v>
                </c:pt>
                <c:pt idx="738">
                  <c:v>44560</c:v>
                </c:pt>
                <c:pt idx="739">
                  <c:v>44567</c:v>
                </c:pt>
                <c:pt idx="740">
                  <c:v>44574</c:v>
                </c:pt>
                <c:pt idx="741">
                  <c:v>44581</c:v>
                </c:pt>
                <c:pt idx="742">
                  <c:v>44588</c:v>
                </c:pt>
                <c:pt idx="743">
                  <c:v>44595</c:v>
                </c:pt>
                <c:pt idx="744">
                  <c:v>44602</c:v>
                </c:pt>
                <c:pt idx="745">
                  <c:v>44609</c:v>
                </c:pt>
                <c:pt idx="746">
                  <c:v>44616</c:v>
                </c:pt>
                <c:pt idx="747">
                  <c:v>44623</c:v>
                </c:pt>
                <c:pt idx="748">
                  <c:v>44630</c:v>
                </c:pt>
                <c:pt idx="749">
                  <c:v>44637</c:v>
                </c:pt>
                <c:pt idx="750">
                  <c:v>44644</c:v>
                </c:pt>
                <c:pt idx="751">
                  <c:v>44651</c:v>
                </c:pt>
                <c:pt idx="752">
                  <c:v>44658</c:v>
                </c:pt>
                <c:pt idx="753">
                  <c:v>44665</c:v>
                </c:pt>
                <c:pt idx="754">
                  <c:v>44672</c:v>
                </c:pt>
                <c:pt idx="755">
                  <c:v>44679</c:v>
                </c:pt>
                <c:pt idx="756">
                  <c:v>44686</c:v>
                </c:pt>
                <c:pt idx="757">
                  <c:v>44693</c:v>
                </c:pt>
                <c:pt idx="758">
                  <c:v>44700</c:v>
                </c:pt>
                <c:pt idx="759">
                  <c:v>44707</c:v>
                </c:pt>
                <c:pt idx="760">
                  <c:v>44714</c:v>
                </c:pt>
                <c:pt idx="761">
                  <c:v>44721</c:v>
                </c:pt>
                <c:pt idx="762">
                  <c:v>44728</c:v>
                </c:pt>
                <c:pt idx="763">
                  <c:v>44735</c:v>
                </c:pt>
                <c:pt idx="764">
                  <c:v>44742</c:v>
                </c:pt>
                <c:pt idx="765">
                  <c:v>44749</c:v>
                </c:pt>
                <c:pt idx="766">
                  <c:v>44756</c:v>
                </c:pt>
                <c:pt idx="767">
                  <c:v>44763</c:v>
                </c:pt>
                <c:pt idx="768">
                  <c:v>44770</c:v>
                </c:pt>
                <c:pt idx="769">
                  <c:v>44777</c:v>
                </c:pt>
                <c:pt idx="770">
                  <c:v>44784</c:v>
                </c:pt>
                <c:pt idx="771">
                  <c:v>44791</c:v>
                </c:pt>
                <c:pt idx="772">
                  <c:v>44798</c:v>
                </c:pt>
                <c:pt idx="773">
                  <c:v>44805</c:v>
                </c:pt>
                <c:pt idx="774">
                  <c:v>44812</c:v>
                </c:pt>
                <c:pt idx="775">
                  <c:v>44819</c:v>
                </c:pt>
                <c:pt idx="776">
                  <c:v>44826</c:v>
                </c:pt>
                <c:pt idx="777">
                  <c:v>44833</c:v>
                </c:pt>
                <c:pt idx="778">
                  <c:v>44840</c:v>
                </c:pt>
                <c:pt idx="779">
                  <c:v>44847</c:v>
                </c:pt>
                <c:pt idx="780">
                  <c:v>44854</c:v>
                </c:pt>
                <c:pt idx="781">
                  <c:v>44861</c:v>
                </c:pt>
                <c:pt idx="782">
                  <c:v>44868</c:v>
                </c:pt>
                <c:pt idx="783">
                  <c:v>44875</c:v>
                </c:pt>
                <c:pt idx="784">
                  <c:v>44882</c:v>
                </c:pt>
                <c:pt idx="785">
                  <c:v>44889</c:v>
                </c:pt>
                <c:pt idx="786">
                  <c:v>44896</c:v>
                </c:pt>
                <c:pt idx="787">
                  <c:v>44903</c:v>
                </c:pt>
                <c:pt idx="788">
                  <c:v>44910</c:v>
                </c:pt>
                <c:pt idx="789">
                  <c:v>44917</c:v>
                </c:pt>
                <c:pt idx="790">
                  <c:v>44924</c:v>
                </c:pt>
                <c:pt idx="791">
                  <c:v>44931</c:v>
                </c:pt>
                <c:pt idx="792">
                  <c:v>44938</c:v>
                </c:pt>
                <c:pt idx="793">
                  <c:v>44945</c:v>
                </c:pt>
                <c:pt idx="794">
                  <c:v>44952</c:v>
                </c:pt>
                <c:pt idx="795">
                  <c:v>44959</c:v>
                </c:pt>
                <c:pt idx="796">
                  <c:v>44966</c:v>
                </c:pt>
                <c:pt idx="797">
                  <c:v>44973</c:v>
                </c:pt>
                <c:pt idx="798">
                  <c:v>44980</c:v>
                </c:pt>
                <c:pt idx="799">
                  <c:v>44987</c:v>
                </c:pt>
                <c:pt idx="800">
                  <c:v>44994</c:v>
                </c:pt>
                <c:pt idx="801">
                  <c:v>45001</c:v>
                </c:pt>
                <c:pt idx="802">
                  <c:v>45008</c:v>
                </c:pt>
                <c:pt idx="803">
                  <c:v>45015</c:v>
                </c:pt>
                <c:pt idx="804">
                  <c:v>45022</c:v>
                </c:pt>
                <c:pt idx="805">
                  <c:v>45029</c:v>
                </c:pt>
                <c:pt idx="806">
                  <c:v>45036</c:v>
                </c:pt>
                <c:pt idx="807">
                  <c:v>45043</c:v>
                </c:pt>
                <c:pt idx="808">
                  <c:v>45050</c:v>
                </c:pt>
                <c:pt idx="809">
                  <c:v>45057</c:v>
                </c:pt>
                <c:pt idx="810">
                  <c:v>45064</c:v>
                </c:pt>
                <c:pt idx="811">
                  <c:v>45071</c:v>
                </c:pt>
                <c:pt idx="812">
                  <c:v>45078</c:v>
                </c:pt>
                <c:pt idx="813">
                  <c:v>45085</c:v>
                </c:pt>
                <c:pt idx="814">
                  <c:v>45092</c:v>
                </c:pt>
                <c:pt idx="815">
                  <c:v>45099</c:v>
                </c:pt>
                <c:pt idx="816">
                  <c:v>45106</c:v>
                </c:pt>
                <c:pt idx="817">
                  <c:v>45113</c:v>
                </c:pt>
                <c:pt idx="818">
                  <c:v>45120</c:v>
                </c:pt>
                <c:pt idx="819">
                  <c:v>45127</c:v>
                </c:pt>
                <c:pt idx="820">
                  <c:v>45134</c:v>
                </c:pt>
                <c:pt idx="821">
                  <c:v>45141</c:v>
                </c:pt>
                <c:pt idx="822">
                  <c:v>45148</c:v>
                </c:pt>
                <c:pt idx="823">
                  <c:v>45155</c:v>
                </c:pt>
                <c:pt idx="824">
                  <c:v>45162</c:v>
                </c:pt>
                <c:pt idx="825">
                  <c:v>45169</c:v>
                </c:pt>
                <c:pt idx="826">
                  <c:v>45176</c:v>
                </c:pt>
                <c:pt idx="827">
                  <c:v>45183</c:v>
                </c:pt>
                <c:pt idx="828">
                  <c:v>45190</c:v>
                </c:pt>
                <c:pt idx="829">
                  <c:v>45197</c:v>
                </c:pt>
                <c:pt idx="830">
                  <c:v>45204</c:v>
                </c:pt>
                <c:pt idx="831">
                  <c:v>45211</c:v>
                </c:pt>
                <c:pt idx="832">
                  <c:v>45218</c:v>
                </c:pt>
                <c:pt idx="833">
                  <c:v>45225</c:v>
                </c:pt>
                <c:pt idx="834">
                  <c:v>45232</c:v>
                </c:pt>
                <c:pt idx="835">
                  <c:v>45239</c:v>
                </c:pt>
                <c:pt idx="836">
                  <c:v>45246</c:v>
                </c:pt>
                <c:pt idx="837">
                  <c:v>45253</c:v>
                </c:pt>
                <c:pt idx="838">
                  <c:v>45260</c:v>
                </c:pt>
                <c:pt idx="839">
                  <c:v>45267</c:v>
                </c:pt>
                <c:pt idx="840">
                  <c:v>45274</c:v>
                </c:pt>
                <c:pt idx="841">
                  <c:v>45281</c:v>
                </c:pt>
                <c:pt idx="842">
                  <c:v>45289</c:v>
                </c:pt>
                <c:pt idx="843">
                  <c:v>45296</c:v>
                </c:pt>
                <c:pt idx="844">
                  <c:v>45303</c:v>
                </c:pt>
                <c:pt idx="845">
                  <c:v>45310</c:v>
                </c:pt>
                <c:pt idx="846">
                  <c:v>45317</c:v>
                </c:pt>
                <c:pt idx="847">
                  <c:v>45324</c:v>
                </c:pt>
                <c:pt idx="848">
                  <c:v>45331</c:v>
                </c:pt>
                <c:pt idx="849">
                  <c:v>45338</c:v>
                </c:pt>
                <c:pt idx="850">
                  <c:v>45345</c:v>
                </c:pt>
                <c:pt idx="851">
                  <c:v>45352</c:v>
                </c:pt>
                <c:pt idx="852">
                  <c:v>45359</c:v>
                </c:pt>
                <c:pt idx="853">
                  <c:v>45366</c:v>
                </c:pt>
                <c:pt idx="854">
                  <c:v>45373</c:v>
                </c:pt>
                <c:pt idx="855">
                  <c:v>45384</c:v>
                </c:pt>
                <c:pt idx="856">
                  <c:v>45387</c:v>
                </c:pt>
                <c:pt idx="857">
                  <c:v>45394</c:v>
                </c:pt>
                <c:pt idx="858">
                  <c:v>45401</c:v>
                </c:pt>
                <c:pt idx="859">
                  <c:v>45408</c:v>
                </c:pt>
                <c:pt idx="860">
                  <c:v>45418</c:v>
                </c:pt>
                <c:pt idx="861">
                  <c:v>45425</c:v>
                </c:pt>
                <c:pt idx="862">
                  <c:v>45432</c:v>
                </c:pt>
                <c:pt idx="863">
                  <c:v>45439</c:v>
                </c:pt>
                <c:pt idx="864">
                  <c:v>45446</c:v>
                </c:pt>
                <c:pt idx="865">
                  <c:v>45453</c:v>
                </c:pt>
                <c:pt idx="866">
                  <c:v>45460</c:v>
                </c:pt>
                <c:pt idx="867">
                  <c:v>45467</c:v>
                </c:pt>
                <c:pt idx="868">
                  <c:v>45474</c:v>
                </c:pt>
                <c:pt idx="869">
                  <c:v>45481</c:v>
                </c:pt>
                <c:pt idx="870">
                  <c:v>45488</c:v>
                </c:pt>
                <c:pt idx="871">
                  <c:v>45495</c:v>
                </c:pt>
                <c:pt idx="872">
                  <c:v>45502</c:v>
                </c:pt>
                <c:pt idx="873">
                  <c:v>45509</c:v>
                </c:pt>
                <c:pt idx="874">
                  <c:v>45516</c:v>
                </c:pt>
                <c:pt idx="875">
                  <c:v>45523</c:v>
                </c:pt>
                <c:pt idx="876">
                  <c:v>45530</c:v>
                </c:pt>
                <c:pt idx="877">
                  <c:v>45537</c:v>
                </c:pt>
                <c:pt idx="878">
                  <c:v>45544</c:v>
                </c:pt>
                <c:pt idx="879">
                  <c:v>45551</c:v>
                </c:pt>
                <c:pt idx="880">
                  <c:v>45558</c:v>
                </c:pt>
                <c:pt idx="881">
                  <c:v>45565</c:v>
                </c:pt>
                <c:pt idx="882">
                  <c:v>45572</c:v>
                </c:pt>
                <c:pt idx="883">
                  <c:v>45579</c:v>
                </c:pt>
                <c:pt idx="884">
                  <c:v>45586</c:v>
                </c:pt>
                <c:pt idx="885">
                  <c:v>45593</c:v>
                </c:pt>
                <c:pt idx="886">
                  <c:v>45600</c:v>
                </c:pt>
                <c:pt idx="887">
                  <c:v>45607</c:v>
                </c:pt>
                <c:pt idx="888">
                  <c:v>45614</c:v>
                </c:pt>
                <c:pt idx="889">
                  <c:v>45621</c:v>
                </c:pt>
                <c:pt idx="890">
                  <c:v>45628</c:v>
                </c:pt>
                <c:pt idx="891">
                  <c:v>45635</c:v>
                </c:pt>
                <c:pt idx="892">
                  <c:v>45642</c:v>
                </c:pt>
                <c:pt idx="893">
                  <c:v>45649</c:v>
                </c:pt>
                <c:pt idx="894">
                  <c:v>45657</c:v>
                </c:pt>
                <c:pt idx="895">
                  <c:v>45664</c:v>
                </c:pt>
                <c:pt idx="896">
                  <c:v>45671</c:v>
                </c:pt>
                <c:pt idx="897">
                  <c:v>45678</c:v>
                </c:pt>
                <c:pt idx="898">
                  <c:v>45685</c:v>
                </c:pt>
                <c:pt idx="899">
                  <c:v>45692</c:v>
                </c:pt>
                <c:pt idx="900">
                  <c:v>45699</c:v>
                </c:pt>
                <c:pt idx="901">
                  <c:v>45706</c:v>
                </c:pt>
                <c:pt idx="902">
                  <c:v>45713</c:v>
                </c:pt>
                <c:pt idx="903">
                  <c:v>45720</c:v>
                </c:pt>
                <c:pt idx="904">
                  <c:v>45727</c:v>
                </c:pt>
                <c:pt idx="905">
                  <c:v>45734</c:v>
                </c:pt>
                <c:pt idx="906">
                  <c:v>45741</c:v>
                </c:pt>
                <c:pt idx="907">
                  <c:v>45748</c:v>
                </c:pt>
                <c:pt idx="908">
                  <c:v>45755</c:v>
                </c:pt>
                <c:pt idx="909">
                  <c:v>45762</c:v>
                </c:pt>
                <c:pt idx="910">
                  <c:v>45771</c:v>
                </c:pt>
                <c:pt idx="911">
                  <c:v>45779</c:v>
                </c:pt>
                <c:pt idx="912">
                  <c:v>45785</c:v>
                </c:pt>
                <c:pt idx="913">
                  <c:v>45792</c:v>
                </c:pt>
                <c:pt idx="914">
                  <c:v>45799</c:v>
                </c:pt>
                <c:pt idx="915">
                  <c:v>45806</c:v>
                </c:pt>
                <c:pt idx="916">
                  <c:v>45813</c:v>
                </c:pt>
                <c:pt idx="917">
                  <c:v>45820</c:v>
                </c:pt>
                <c:pt idx="918">
                  <c:v>45827</c:v>
                </c:pt>
                <c:pt idx="919">
                  <c:v>45834</c:v>
                </c:pt>
                <c:pt idx="920">
                  <c:v>45841</c:v>
                </c:pt>
                <c:pt idx="921">
                  <c:v>45848</c:v>
                </c:pt>
                <c:pt idx="922">
                  <c:v>45855</c:v>
                </c:pt>
                <c:pt idx="923">
                  <c:v>45862</c:v>
                </c:pt>
                <c:pt idx="924">
                  <c:v>45869</c:v>
                </c:pt>
                <c:pt idx="925">
                  <c:v>45876</c:v>
                </c:pt>
                <c:pt idx="926">
                  <c:v>45883</c:v>
                </c:pt>
                <c:pt idx="927">
                  <c:v>45890</c:v>
                </c:pt>
                <c:pt idx="928">
                  <c:v>45897</c:v>
                </c:pt>
                <c:pt idx="929">
                  <c:v>45904</c:v>
                </c:pt>
                <c:pt idx="930">
                  <c:v>45911</c:v>
                </c:pt>
                <c:pt idx="931">
                  <c:v>45918</c:v>
                </c:pt>
                <c:pt idx="932">
                  <c:v>45925</c:v>
                </c:pt>
                <c:pt idx="933">
                  <c:v>45932</c:v>
                </c:pt>
                <c:pt idx="934">
                  <c:v>45939</c:v>
                </c:pt>
                <c:pt idx="935">
                  <c:v>45946</c:v>
                </c:pt>
                <c:pt idx="936">
                  <c:v>45953</c:v>
                </c:pt>
                <c:pt idx="937">
                  <c:v>45960</c:v>
                </c:pt>
                <c:pt idx="938">
                  <c:v>45967</c:v>
                </c:pt>
                <c:pt idx="939">
                  <c:v>45974</c:v>
                </c:pt>
                <c:pt idx="940">
                  <c:v>45981</c:v>
                </c:pt>
                <c:pt idx="941">
                  <c:v>45988</c:v>
                </c:pt>
                <c:pt idx="942">
                  <c:v>45995</c:v>
                </c:pt>
                <c:pt idx="943">
                  <c:v>46002</c:v>
                </c:pt>
                <c:pt idx="944">
                  <c:v>46009</c:v>
                </c:pt>
                <c:pt idx="945">
                  <c:v>46020</c:v>
                </c:pt>
                <c:pt idx="946">
                  <c:v>46024</c:v>
                </c:pt>
                <c:pt idx="947">
                  <c:v>46030</c:v>
                </c:pt>
                <c:pt idx="948">
                  <c:v>46037</c:v>
                </c:pt>
                <c:pt idx="949">
                  <c:v>46044</c:v>
                </c:pt>
                <c:pt idx="950">
                  <c:v>46051</c:v>
                </c:pt>
                <c:pt idx="951">
                  <c:v>46058</c:v>
                </c:pt>
                <c:pt idx="952">
                  <c:v>46065</c:v>
                </c:pt>
                <c:pt idx="953">
                  <c:v>46072</c:v>
                </c:pt>
                <c:pt idx="954">
                  <c:v>46079</c:v>
                </c:pt>
                <c:pt idx="955">
                  <c:v>46086</c:v>
                </c:pt>
                <c:pt idx="956">
                  <c:v>46093</c:v>
                </c:pt>
                <c:pt idx="957">
                  <c:v>46100</c:v>
                </c:pt>
                <c:pt idx="958">
                  <c:v>46107</c:v>
                </c:pt>
                <c:pt idx="959">
                  <c:v>46114</c:v>
                </c:pt>
                <c:pt idx="960">
                  <c:v>46121</c:v>
                </c:pt>
                <c:pt idx="961">
                  <c:v>46128</c:v>
                </c:pt>
                <c:pt idx="962">
                  <c:v>46135</c:v>
                </c:pt>
                <c:pt idx="963">
                  <c:v>46142</c:v>
                </c:pt>
                <c:pt idx="964">
                  <c:v>46149</c:v>
                </c:pt>
                <c:pt idx="965">
                  <c:v>46156</c:v>
                </c:pt>
                <c:pt idx="966">
                  <c:v>46163</c:v>
                </c:pt>
                <c:pt idx="967">
                  <c:v>46170</c:v>
                </c:pt>
                <c:pt idx="968">
                  <c:v>46177</c:v>
                </c:pt>
                <c:pt idx="969">
                  <c:v>46184</c:v>
                </c:pt>
                <c:pt idx="970">
                  <c:v>46191</c:v>
                </c:pt>
                <c:pt idx="971">
                  <c:v>46198</c:v>
                </c:pt>
                <c:pt idx="972">
                  <c:v>46205</c:v>
                </c:pt>
                <c:pt idx="973">
                  <c:v>46212</c:v>
                </c:pt>
                <c:pt idx="974">
                  <c:v>46219</c:v>
                </c:pt>
                <c:pt idx="975">
                  <c:v>46226</c:v>
                </c:pt>
                <c:pt idx="976">
                  <c:v>46233</c:v>
                </c:pt>
                <c:pt idx="977">
                  <c:v>46240</c:v>
                </c:pt>
                <c:pt idx="978">
                  <c:v>46247</c:v>
                </c:pt>
                <c:pt idx="979">
                  <c:v>46254</c:v>
                </c:pt>
                <c:pt idx="980">
                  <c:v>46261</c:v>
                </c:pt>
                <c:pt idx="981">
                  <c:v>46268</c:v>
                </c:pt>
                <c:pt idx="982">
                  <c:v>46275</c:v>
                </c:pt>
                <c:pt idx="983">
                  <c:v>46282</c:v>
                </c:pt>
                <c:pt idx="984">
                  <c:v>46289</c:v>
                </c:pt>
                <c:pt idx="985">
                  <c:v>46296</c:v>
                </c:pt>
                <c:pt idx="986">
                  <c:v>46303</c:v>
                </c:pt>
                <c:pt idx="987">
                  <c:v>46310</c:v>
                </c:pt>
                <c:pt idx="988">
                  <c:v>46317</c:v>
                </c:pt>
                <c:pt idx="989">
                  <c:v>46324</c:v>
                </c:pt>
                <c:pt idx="990">
                  <c:v>46331</c:v>
                </c:pt>
                <c:pt idx="991">
                  <c:v>46338</c:v>
                </c:pt>
                <c:pt idx="992">
                  <c:v>46345</c:v>
                </c:pt>
                <c:pt idx="993">
                  <c:v>46352</c:v>
                </c:pt>
                <c:pt idx="994">
                  <c:v>46359</c:v>
                </c:pt>
                <c:pt idx="995">
                  <c:v>46366</c:v>
                </c:pt>
                <c:pt idx="996">
                  <c:v>46373</c:v>
                </c:pt>
                <c:pt idx="997">
                  <c:v>46380</c:v>
                </c:pt>
                <c:pt idx="998">
                  <c:v>46387</c:v>
                </c:pt>
                <c:pt idx="999">
                  <c:v>46394</c:v>
                </c:pt>
                <c:pt idx="1000">
                  <c:v>46401</c:v>
                </c:pt>
                <c:pt idx="1001">
                  <c:v>46408</c:v>
                </c:pt>
                <c:pt idx="1002">
                  <c:v>46415</c:v>
                </c:pt>
                <c:pt idx="1003">
                  <c:v>46422</c:v>
                </c:pt>
                <c:pt idx="1004">
                  <c:v>46429</c:v>
                </c:pt>
                <c:pt idx="1005">
                  <c:v>46436</c:v>
                </c:pt>
                <c:pt idx="1006">
                  <c:v>46443</c:v>
                </c:pt>
                <c:pt idx="1007">
                  <c:v>46450</c:v>
                </c:pt>
                <c:pt idx="1008">
                  <c:v>46457</c:v>
                </c:pt>
                <c:pt idx="1009">
                  <c:v>46464</c:v>
                </c:pt>
                <c:pt idx="1010">
                  <c:v>46471</c:v>
                </c:pt>
                <c:pt idx="1011">
                  <c:v>46478</c:v>
                </c:pt>
                <c:pt idx="1012">
                  <c:v>46485</c:v>
                </c:pt>
                <c:pt idx="1013">
                  <c:v>46492</c:v>
                </c:pt>
                <c:pt idx="1014">
                  <c:v>46499</c:v>
                </c:pt>
                <c:pt idx="1015">
                  <c:v>46506</c:v>
                </c:pt>
                <c:pt idx="1016">
                  <c:v>46513</c:v>
                </c:pt>
                <c:pt idx="1017">
                  <c:v>46520</c:v>
                </c:pt>
                <c:pt idx="1018">
                  <c:v>46527</c:v>
                </c:pt>
                <c:pt idx="1019">
                  <c:v>46534</c:v>
                </c:pt>
                <c:pt idx="1020">
                  <c:v>46541</c:v>
                </c:pt>
                <c:pt idx="1021">
                  <c:v>46548</c:v>
                </c:pt>
                <c:pt idx="1022">
                  <c:v>46555</c:v>
                </c:pt>
                <c:pt idx="1023">
                  <c:v>46562</c:v>
                </c:pt>
                <c:pt idx="1024">
                  <c:v>46569</c:v>
                </c:pt>
                <c:pt idx="1025">
                  <c:v>46576</c:v>
                </c:pt>
                <c:pt idx="1026">
                  <c:v>46583</c:v>
                </c:pt>
                <c:pt idx="1027">
                  <c:v>46590</c:v>
                </c:pt>
                <c:pt idx="1028">
                  <c:v>46597</c:v>
                </c:pt>
                <c:pt idx="1029">
                  <c:v>46604</c:v>
                </c:pt>
                <c:pt idx="1030">
                  <c:v>46611</c:v>
                </c:pt>
                <c:pt idx="1031">
                  <c:v>46618</c:v>
                </c:pt>
                <c:pt idx="1032">
                  <c:v>46625</c:v>
                </c:pt>
                <c:pt idx="1033">
                  <c:v>46632</c:v>
                </c:pt>
                <c:pt idx="1034">
                  <c:v>46639</c:v>
                </c:pt>
                <c:pt idx="1035">
                  <c:v>46646</c:v>
                </c:pt>
                <c:pt idx="1036">
                  <c:v>46653</c:v>
                </c:pt>
                <c:pt idx="1037">
                  <c:v>46660</c:v>
                </c:pt>
                <c:pt idx="1038">
                  <c:v>46667</c:v>
                </c:pt>
                <c:pt idx="1039">
                  <c:v>46674</c:v>
                </c:pt>
                <c:pt idx="1040">
                  <c:v>46681</c:v>
                </c:pt>
                <c:pt idx="1041">
                  <c:v>46688</c:v>
                </c:pt>
                <c:pt idx="1042">
                  <c:v>46695</c:v>
                </c:pt>
                <c:pt idx="1043">
                  <c:v>46702</c:v>
                </c:pt>
                <c:pt idx="1044">
                  <c:v>46709</c:v>
                </c:pt>
                <c:pt idx="1045">
                  <c:v>46716</c:v>
                </c:pt>
                <c:pt idx="1046">
                  <c:v>46723</c:v>
                </c:pt>
                <c:pt idx="1047">
                  <c:v>46730</c:v>
                </c:pt>
                <c:pt idx="1048">
                  <c:v>46737</c:v>
                </c:pt>
                <c:pt idx="1049">
                  <c:v>46744</c:v>
                </c:pt>
                <c:pt idx="1050">
                  <c:v>46751</c:v>
                </c:pt>
                <c:pt idx="1051">
                  <c:v>46758</c:v>
                </c:pt>
                <c:pt idx="1052">
                  <c:v>46765</c:v>
                </c:pt>
                <c:pt idx="1053">
                  <c:v>46772</c:v>
                </c:pt>
                <c:pt idx="1054">
                  <c:v>46779</c:v>
                </c:pt>
                <c:pt idx="1055">
                  <c:v>46786</c:v>
                </c:pt>
                <c:pt idx="1056">
                  <c:v>46793</c:v>
                </c:pt>
                <c:pt idx="1057">
                  <c:v>46800</c:v>
                </c:pt>
                <c:pt idx="1058">
                  <c:v>46807</c:v>
                </c:pt>
                <c:pt idx="1059">
                  <c:v>46814</c:v>
                </c:pt>
                <c:pt idx="1060">
                  <c:v>46821</c:v>
                </c:pt>
                <c:pt idx="1061">
                  <c:v>46828</c:v>
                </c:pt>
                <c:pt idx="1062">
                  <c:v>46835</c:v>
                </c:pt>
                <c:pt idx="1063">
                  <c:v>46842</c:v>
                </c:pt>
                <c:pt idx="1064">
                  <c:v>46849</c:v>
                </c:pt>
                <c:pt idx="1065">
                  <c:v>46856</c:v>
                </c:pt>
                <c:pt idx="1066">
                  <c:v>46863</c:v>
                </c:pt>
                <c:pt idx="1067">
                  <c:v>46870</c:v>
                </c:pt>
                <c:pt idx="1068">
                  <c:v>46877</c:v>
                </c:pt>
                <c:pt idx="1069">
                  <c:v>46884</c:v>
                </c:pt>
                <c:pt idx="1070">
                  <c:v>46891</c:v>
                </c:pt>
                <c:pt idx="1071">
                  <c:v>46898</c:v>
                </c:pt>
                <c:pt idx="1072">
                  <c:v>46905</c:v>
                </c:pt>
                <c:pt idx="1073">
                  <c:v>46912</c:v>
                </c:pt>
                <c:pt idx="1074">
                  <c:v>46919</c:v>
                </c:pt>
                <c:pt idx="1075">
                  <c:v>46926</c:v>
                </c:pt>
                <c:pt idx="1076">
                  <c:v>46933</c:v>
                </c:pt>
                <c:pt idx="1077">
                  <c:v>46940</c:v>
                </c:pt>
                <c:pt idx="1078">
                  <c:v>46947</c:v>
                </c:pt>
                <c:pt idx="1079">
                  <c:v>46954</c:v>
                </c:pt>
                <c:pt idx="1080">
                  <c:v>46961</c:v>
                </c:pt>
                <c:pt idx="1081">
                  <c:v>46968</c:v>
                </c:pt>
                <c:pt idx="1082">
                  <c:v>46975</c:v>
                </c:pt>
                <c:pt idx="1083">
                  <c:v>46982</c:v>
                </c:pt>
                <c:pt idx="1084">
                  <c:v>46989</c:v>
                </c:pt>
                <c:pt idx="1085">
                  <c:v>46996</c:v>
                </c:pt>
                <c:pt idx="1086">
                  <c:v>47003</c:v>
                </c:pt>
                <c:pt idx="1087">
                  <c:v>47010</c:v>
                </c:pt>
                <c:pt idx="1088">
                  <c:v>47017</c:v>
                </c:pt>
                <c:pt idx="1089">
                  <c:v>47024</c:v>
                </c:pt>
                <c:pt idx="1090">
                  <c:v>47031</c:v>
                </c:pt>
                <c:pt idx="1091">
                  <c:v>47038</c:v>
                </c:pt>
                <c:pt idx="1092">
                  <c:v>47045</c:v>
                </c:pt>
                <c:pt idx="1093">
                  <c:v>47052</c:v>
                </c:pt>
                <c:pt idx="1094">
                  <c:v>47059</c:v>
                </c:pt>
                <c:pt idx="1095">
                  <c:v>47066</c:v>
                </c:pt>
                <c:pt idx="1096">
                  <c:v>47073</c:v>
                </c:pt>
                <c:pt idx="1097">
                  <c:v>47080</c:v>
                </c:pt>
                <c:pt idx="1098">
                  <c:v>47087</c:v>
                </c:pt>
                <c:pt idx="1099">
                  <c:v>47094</c:v>
                </c:pt>
                <c:pt idx="1100">
                  <c:v>47101</c:v>
                </c:pt>
                <c:pt idx="1101">
                  <c:v>47108</c:v>
                </c:pt>
                <c:pt idx="1102">
                  <c:v>47116</c:v>
                </c:pt>
                <c:pt idx="1103">
                  <c:v>47123</c:v>
                </c:pt>
                <c:pt idx="1104">
                  <c:v>47130</c:v>
                </c:pt>
                <c:pt idx="1105">
                  <c:v>47137</c:v>
                </c:pt>
                <c:pt idx="1106">
                  <c:v>47144</c:v>
                </c:pt>
                <c:pt idx="1107">
                  <c:v>47151</c:v>
                </c:pt>
                <c:pt idx="1108">
                  <c:v>47158</c:v>
                </c:pt>
                <c:pt idx="1109">
                  <c:v>47165</c:v>
                </c:pt>
                <c:pt idx="1110">
                  <c:v>47172</c:v>
                </c:pt>
                <c:pt idx="1111">
                  <c:v>47179</c:v>
                </c:pt>
                <c:pt idx="1112">
                  <c:v>47186</c:v>
                </c:pt>
                <c:pt idx="1113">
                  <c:v>47193</c:v>
                </c:pt>
                <c:pt idx="1114">
                  <c:v>47200</c:v>
                </c:pt>
                <c:pt idx="1115">
                  <c:v>47211</c:v>
                </c:pt>
                <c:pt idx="1116">
                  <c:v>47214</c:v>
                </c:pt>
                <c:pt idx="1117">
                  <c:v>47221</c:v>
                </c:pt>
                <c:pt idx="1118">
                  <c:v>47228</c:v>
                </c:pt>
                <c:pt idx="1119">
                  <c:v>47235</c:v>
                </c:pt>
                <c:pt idx="1120">
                  <c:v>47242</c:v>
                </c:pt>
                <c:pt idx="1121">
                  <c:v>47249</c:v>
                </c:pt>
                <c:pt idx="1122">
                  <c:v>47256</c:v>
                </c:pt>
                <c:pt idx="1123">
                  <c:v>47263</c:v>
                </c:pt>
                <c:pt idx="1124">
                  <c:v>47270</c:v>
                </c:pt>
                <c:pt idx="1125">
                  <c:v>47277</c:v>
                </c:pt>
                <c:pt idx="1126">
                  <c:v>47284</c:v>
                </c:pt>
                <c:pt idx="1127">
                  <c:v>47291</c:v>
                </c:pt>
                <c:pt idx="1128">
                  <c:v>47298</c:v>
                </c:pt>
                <c:pt idx="1129">
                  <c:v>47305</c:v>
                </c:pt>
                <c:pt idx="1130">
                  <c:v>47312</c:v>
                </c:pt>
                <c:pt idx="1131">
                  <c:v>47319</c:v>
                </c:pt>
                <c:pt idx="1132">
                  <c:v>47326</c:v>
                </c:pt>
                <c:pt idx="1133">
                  <c:v>47333</c:v>
                </c:pt>
                <c:pt idx="1134">
                  <c:v>47340</c:v>
                </c:pt>
                <c:pt idx="1135">
                  <c:v>47347</c:v>
                </c:pt>
                <c:pt idx="1136">
                  <c:v>47354</c:v>
                </c:pt>
                <c:pt idx="1137">
                  <c:v>47361</c:v>
                </c:pt>
                <c:pt idx="1138">
                  <c:v>47368</c:v>
                </c:pt>
                <c:pt idx="1139">
                  <c:v>47375</c:v>
                </c:pt>
                <c:pt idx="1140">
                  <c:v>47382</c:v>
                </c:pt>
                <c:pt idx="1141">
                  <c:v>47389</c:v>
                </c:pt>
                <c:pt idx="1142">
                  <c:v>47396</c:v>
                </c:pt>
                <c:pt idx="1143">
                  <c:v>47403</c:v>
                </c:pt>
                <c:pt idx="1144">
                  <c:v>47410</c:v>
                </c:pt>
                <c:pt idx="1145">
                  <c:v>47417</c:v>
                </c:pt>
                <c:pt idx="1146">
                  <c:v>47424</c:v>
                </c:pt>
                <c:pt idx="1147">
                  <c:v>47431</c:v>
                </c:pt>
                <c:pt idx="1148">
                  <c:v>47438</c:v>
                </c:pt>
                <c:pt idx="1149">
                  <c:v>47445</c:v>
                </c:pt>
                <c:pt idx="1150">
                  <c:v>47452</c:v>
                </c:pt>
                <c:pt idx="1151">
                  <c:v>47459</c:v>
                </c:pt>
                <c:pt idx="1152">
                  <c:v>47466</c:v>
                </c:pt>
                <c:pt idx="1153">
                  <c:v>47473</c:v>
                </c:pt>
                <c:pt idx="1154">
                  <c:v>47483</c:v>
                </c:pt>
                <c:pt idx="1155">
                  <c:v>47490</c:v>
                </c:pt>
                <c:pt idx="1156">
                  <c:v>47497</c:v>
                </c:pt>
                <c:pt idx="1157">
                  <c:v>47504</c:v>
                </c:pt>
                <c:pt idx="1158">
                  <c:v>47511</c:v>
                </c:pt>
                <c:pt idx="1159">
                  <c:v>47518</c:v>
                </c:pt>
                <c:pt idx="1160">
                  <c:v>47525</c:v>
                </c:pt>
                <c:pt idx="1161">
                  <c:v>47532</c:v>
                </c:pt>
                <c:pt idx="1162">
                  <c:v>47539</c:v>
                </c:pt>
                <c:pt idx="1163">
                  <c:v>47546</c:v>
                </c:pt>
                <c:pt idx="1164">
                  <c:v>47553</c:v>
                </c:pt>
                <c:pt idx="1165">
                  <c:v>47560</c:v>
                </c:pt>
                <c:pt idx="1166">
                  <c:v>47567</c:v>
                </c:pt>
                <c:pt idx="1167">
                  <c:v>47574</c:v>
                </c:pt>
                <c:pt idx="1168">
                  <c:v>47581</c:v>
                </c:pt>
                <c:pt idx="1169">
                  <c:v>47588</c:v>
                </c:pt>
                <c:pt idx="1170">
                  <c:v>47597</c:v>
                </c:pt>
                <c:pt idx="1171">
                  <c:v>47602</c:v>
                </c:pt>
                <c:pt idx="1172">
                  <c:v>47609</c:v>
                </c:pt>
                <c:pt idx="1173">
                  <c:v>47616</c:v>
                </c:pt>
                <c:pt idx="1174">
                  <c:v>47623</c:v>
                </c:pt>
                <c:pt idx="1175">
                  <c:v>47630</c:v>
                </c:pt>
                <c:pt idx="1176">
                  <c:v>47637</c:v>
                </c:pt>
                <c:pt idx="1177">
                  <c:v>47644</c:v>
                </c:pt>
                <c:pt idx="1178">
                  <c:v>47651</c:v>
                </c:pt>
                <c:pt idx="1179">
                  <c:v>47658</c:v>
                </c:pt>
                <c:pt idx="1180">
                  <c:v>47665</c:v>
                </c:pt>
                <c:pt idx="1181">
                  <c:v>47672</c:v>
                </c:pt>
                <c:pt idx="1182">
                  <c:v>47679</c:v>
                </c:pt>
                <c:pt idx="1183">
                  <c:v>47686</c:v>
                </c:pt>
                <c:pt idx="1184">
                  <c:v>47693</c:v>
                </c:pt>
                <c:pt idx="1185">
                  <c:v>47700</c:v>
                </c:pt>
                <c:pt idx="1186">
                  <c:v>47707</c:v>
                </c:pt>
                <c:pt idx="1187">
                  <c:v>47714</c:v>
                </c:pt>
                <c:pt idx="1188">
                  <c:v>47721</c:v>
                </c:pt>
                <c:pt idx="1189">
                  <c:v>47728</c:v>
                </c:pt>
                <c:pt idx="1190">
                  <c:v>47735</c:v>
                </c:pt>
                <c:pt idx="1191">
                  <c:v>47742</c:v>
                </c:pt>
                <c:pt idx="1192">
                  <c:v>47749</c:v>
                </c:pt>
                <c:pt idx="1193">
                  <c:v>47756</c:v>
                </c:pt>
                <c:pt idx="1194">
                  <c:v>47763</c:v>
                </c:pt>
                <c:pt idx="1195">
                  <c:v>47770</c:v>
                </c:pt>
                <c:pt idx="1196">
                  <c:v>47777</c:v>
                </c:pt>
                <c:pt idx="1197">
                  <c:v>47784</c:v>
                </c:pt>
                <c:pt idx="1198">
                  <c:v>47791</c:v>
                </c:pt>
                <c:pt idx="1199">
                  <c:v>47798</c:v>
                </c:pt>
                <c:pt idx="1200">
                  <c:v>47805</c:v>
                </c:pt>
                <c:pt idx="1201">
                  <c:v>47812</c:v>
                </c:pt>
                <c:pt idx="1202">
                  <c:v>47819</c:v>
                </c:pt>
                <c:pt idx="1203">
                  <c:v>47826</c:v>
                </c:pt>
                <c:pt idx="1204">
                  <c:v>47833</c:v>
                </c:pt>
                <c:pt idx="1205">
                  <c:v>47840</c:v>
                </c:pt>
                <c:pt idx="1206">
                  <c:v>47848</c:v>
                </c:pt>
                <c:pt idx="1207">
                  <c:v>47855</c:v>
                </c:pt>
                <c:pt idx="1208">
                  <c:v>47862</c:v>
                </c:pt>
                <c:pt idx="1209">
                  <c:v>47869</c:v>
                </c:pt>
                <c:pt idx="1210">
                  <c:v>47876</c:v>
                </c:pt>
                <c:pt idx="1211">
                  <c:v>47883</c:v>
                </c:pt>
                <c:pt idx="1212">
                  <c:v>47890</c:v>
                </c:pt>
                <c:pt idx="1213">
                  <c:v>47897</c:v>
                </c:pt>
                <c:pt idx="1214">
                  <c:v>47904</c:v>
                </c:pt>
                <c:pt idx="1215">
                  <c:v>47911</c:v>
                </c:pt>
                <c:pt idx="1216">
                  <c:v>47918</c:v>
                </c:pt>
                <c:pt idx="1217">
                  <c:v>47925</c:v>
                </c:pt>
                <c:pt idx="1218">
                  <c:v>47932</c:v>
                </c:pt>
                <c:pt idx="1219">
                  <c:v>47939</c:v>
                </c:pt>
                <c:pt idx="1220">
                  <c:v>47946</c:v>
                </c:pt>
                <c:pt idx="1221">
                  <c:v>47955</c:v>
                </c:pt>
                <c:pt idx="1222">
                  <c:v>47962</c:v>
                </c:pt>
                <c:pt idx="1223">
                  <c:v>47970</c:v>
                </c:pt>
                <c:pt idx="1224">
                  <c:v>47976</c:v>
                </c:pt>
                <c:pt idx="1225">
                  <c:v>47983</c:v>
                </c:pt>
                <c:pt idx="1226">
                  <c:v>47990</c:v>
                </c:pt>
                <c:pt idx="1227">
                  <c:v>47997</c:v>
                </c:pt>
                <c:pt idx="1228">
                  <c:v>48004</c:v>
                </c:pt>
                <c:pt idx="1229">
                  <c:v>48011</c:v>
                </c:pt>
                <c:pt idx="1230">
                  <c:v>48018</c:v>
                </c:pt>
                <c:pt idx="1231">
                  <c:v>48025</c:v>
                </c:pt>
                <c:pt idx="1232">
                  <c:v>48032</c:v>
                </c:pt>
                <c:pt idx="1233">
                  <c:v>48039</c:v>
                </c:pt>
                <c:pt idx="1234">
                  <c:v>48046</c:v>
                </c:pt>
                <c:pt idx="1235">
                  <c:v>48053</c:v>
                </c:pt>
                <c:pt idx="1236">
                  <c:v>48060</c:v>
                </c:pt>
                <c:pt idx="1237">
                  <c:v>48067</c:v>
                </c:pt>
                <c:pt idx="1238">
                  <c:v>48074</c:v>
                </c:pt>
                <c:pt idx="1239">
                  <c:v>48081</c:v>
                </c:pt>
                <c:pt idx="1240">
                  <c:v>48088</c:v>
                </c:pt>
                <c:pt idx="1241">
                  <c:v>48095</c:v>
                </c:pt>
                <c:pt idx="1242">
                  <c:v>48102</c:v>
                </c:pt>
                <c:pt idx="1243">
                  <c:v>48109</c:v>
                </c:pt>
                <c:pt idx="1244">
                  <c:v>48116</c:v>
                </c:pt>
                <c:pt idx="1245">
                  <c:v>48123</c:v>
                </c:pt>
                <c:pt idx="1246">
                  <c:v>48130</c:v>
                </c:pt>
                <c:pt idx="1247">
                  <c:v>48137</c:v>
                </c:pt>
                <c:pt idx="1248">
                  <c:v>48144</c:v>
                </c:pt>
                <c:pt idx="1249">
                  <c:v>48151</c:v>
                </c:pt>
                <c:pt idx="1250">
                  <c:v>48158</c:v>
                </c:pt>
                <c:pt idx="1251">
                  <c:v>48165</c:v>
                </c:pt>
                <c:pt idx="1252">
                  <c:v>48172</c:v>
                </c:pt>
                <c:pt idx="1253">
                  <c:v>48179</c:v>
                </c:pt>
                <c:pt idx="1254">
                  <c:v>48186</c:v>
                </c:pt>
                <c:pt idx="1255">
                  <c:v>48193</c:v>
                </c:pt>
                <c:pt idx="1256">
                  <c:v>48200</c:v>
                </c:pt>
                <c:pt idx="1257">
                  <c:v>48211</c:v>
                </c:pt>
                <c:pt idx="1258">
                  <c:v>48215</c:v>
                </c:pt>
                <c:pt idx="1259">
                  <c:v>48221</c:v>
                </c:pt>
                <c:pt idx="1260">
                  <c:v>48228</c:v>
                </c:pt>
                <c:pt idx="1261">
                  <c:v>48235</c:v>
                </c:pt>
                <c:pt idx="1262">
                  <c:v>48242</c:v>
                </c:pt>
                <c:pt idx="1263">
                  <c:v>48249</c:v>
                </c:pt>
                <c:pt idx="1264">
                  <c:v>48256</c:v>
                </c:pt>
                <c:pt idx="1265">
                  <c:v>48263</c:v>
                </c:pt>
                <c:pt idx="1266">
                  <c:v>48270</c:v>
                </c:pt>
                <c:pt idx="1267">
                  <c:v>48277</c:v>
                </c:pt>
                <c:pt idx="1268">
                  <c:v>48284</c:v>
                </c:pt>
                <c:pt idx="1269">
                  <c:v>48291</c:v>
                </c:pt>
                <c:pt idx="1270">
                  <c:v>48298</c:v>
                </c:pt>
                <c:pt idx="1271">
                  <c:v>48305</c:v>
                </c:pt>
                <c:pt idx="1272">
                  <c:v>48312</c:v>
                </c:pt>
                <c:pt idx="1273">
                  <c:v>48319</c:v>
                </c:pt>
                <c:pt idx="1274">
                  <c:v>48326</c:v>
                </c:pt>
                <c:pt idx="1275">
                  <c:v>48333</c:v>
                </c:pt>
                <c:pt idx="1276">
                  <c:v>48340</c:v>
                </c:pt>
                <c:pt idx="1277">
                  <c:v>48347</c:v>
                </c:pt>
                <c:pt idx="1278">
                  <c:v>48354</c:v>
                </c:pt>
                <c:pt idx="1279">
                  <c:v>48361</c:v>
                </c:pt>
                <c:pt idx="1280">
                  <c:v>48368</c:v>
                </c:pt>
                <c:pt idx="1281">
                  <c:v>48375</c:v>
                </c:pt>
                <c:pt idx="1282">
                  <c:v>48382</c:v>
                </c:pt>
                <c:pt idx="1283">
                  <c:v>48389</c:v>
                </c:pt>
                <c:pt idx="1284">
                  <c:v>48396</c:v>
                </c:pt>
                <c:pt idx="1285">
                  <c:v>48403</c:v>
                </c:pt>
                <c:pt idx="1286">
                  <c:v>48410</c:v>
                </c:pt>
                <c:pt idx="1287">
                  <c:v>48417</c:v>
                </c:pt>
                <c:pt idx="1288">
                  <c:v>48424</c:v>
                </c:pt>
                <c:pt idx="1289">
                  <c:v>48431</c:v>
                </c:pt>
                <c:pt idx="1290">
                  <c:v>48438</c:v>
                </c:pt>
                <c:pt idx="1291">
                  <c:v>48445</c:v>
                </c:pt>
                <c:pt idx="1292">
                  <c:v>48452</c:v>
                </c:pt>
                <c:pt idx="1293">
                  <c:v>48459</c:v>
                </c:pt>
                <c:pt idx="1294">
                  <c:v>48466</c:v>
                </c:pt>
                <c:pt idx="1295">
                  <c:v>48473</c:v>
                </c:pt>
                <c:pt idx="1296">
                  <c:v>48480</c:v>
                </c:pt>
                <c:pt idx="1297">
                  <c:v>48487</c:v>
                </c:pt>
                <c:pt idx="1298">
                  <c:v>48494</c:v>
                </c:pt>
                <c:pt idx="1299">
                  <c:v>48501</c:v>
                </c:pt>
                <c:pt idx="1300">
                  <c:v>48508</c:v>
                </c:pt>
                <c:pt idx="1301">
                  <c:v>48515</c:v>
                </c:pt>
                <c:pt idx="1302">
                  <c:v>48522</c:v>
                </c:pt>
                <c:pt idx="1303">
                  <c:v>48529</c:v>
                </c:pt>
                <c:pt idx="1304">
                  <c:v>48536</c:v>
                </c:pt>
                <c:pt idx="1305">
                  <c:v>48543</c:v>
                </c:pt>
                <c:pt idx="1306">
                  <c:v>48550</c:v>
                </c:pt>
                <c:pt idx="1307">
                  <c:v>48557</c:v>
                </c:pt>
                <c:pt idx="1308">
                  <c:v>48564</c:v>
                </c:pt>
                <c:pt idx="1309">
                  <c:v>48571</c:v>
                </c:pt>
                <c:pt idx="1310">
                  <c:v>48578</c:v>
                </c:pt>
                <c:pt idx="1311">
                  <c:v>48585</c:v>
                </c:pt>
                <c:pt idx="1312">
                  <c:v>48592</c:v>
                </c:pt>
                <c:pt idx="1313">
                  <c:v>48599</c:v>
                </c:pt>
                <c:pt idx="1314">
                  <c:v>48606</c:v>
                </c:pt>
                <c:pt idx="1315">
                  <c:v>48613</c:v>
                </c:pt>
                <c:pt idx="1316">
                  <c:v>48620</c:v>
                </c:pt>
                <c:pt idx="1317">
                  <c:v>48627</c:v>
                </c:pt>
                <c:pt idx="1318">
                  <c:v>48634</c:v>
                </c:pt>
                <c:pt idx="1319">
                  <c:v>48641</c:v>
                </c:pt>
                <c:pt idx="1320">
                  <c:v>48648</c:v>
                </c:pt>
                <c:pt idx="1321">
                  <c:v>48655</c:v>
                </c:pt>
                <c:pt idx="1322">
                  <c:v>48662</c:v>
                </c:pt>
                <c:pt idx="1323">
                  <c:v>48669</c:v>
                </c:pt>
                <c:pt idx="1324">
                  <c:v>48676</c:v>
                </c:pt>
                <c:pt idx="1325">
                  <c:v>48683</c:v>
                </c:pt>
                <c:pt idx="1326">
                  <c:v>48690</c:v>
                </c:pt>
                <c:pt idx="1327">
                  <c:v>48697</c:v>
                </c:pt>
                <c:pt idx="1328">
                  <c:v>48704</c:v>
                </c:pt>
                <c:pt idx="1329">
                  <c:v>48711</c:v>
                </c:pt>
                <c:pt idx="1330">
                  <c:v>48718</c:v>
                </c:pt>
                <c:pt idx="1331">
                  <c:v>48725</c:v>
                </c:pt>
                <c:pt idx="1332">
                  <c:v>48732</c:v>
                </c:pt>
                <c:pt idx="1333">
                  <c:v>48739</c:v>
                </c:pt>
                <c:pt idx="1334">
                  <c:v>48746</c:v>
                </c:pt>
                <c:pt idx="1335">
                  <c:v>48753</c:v>
                </c:pt>
                <c:pt idx="1336">
                  <c:v>48760</c:v>
                </c:pt>
                <c:pt idx="1337">
                  <c:v>48767</c:v>
                </c:pt>
                <c:pt idx="1338">
                  <c:v>48774</c:v>
                </c:pt>
                <c:pt idx="1339">
                  <c:v>48781</c:v>
                </c:pt>
                <c:pt idx="1340">
                  <c:v>48788</c:v>
                </c:pt>
                <c:pt idx="1341">
                  <c:v>48795</c:v>
                </c:pt>
                <c:pt idx="1342">
                  <c:v>48802</c:v>
                </c:pt>
                <c:pt idx="1343">
                  <c:v>48809</c:v>
                </c:pt>
                <c:pt idx="1344">
                  <c:v>48816</c:v>
                </c:pt>
                <c:pt idx="1345">
                  <c:v>48823</c:v>
                </c:pt>
                <c:pt idx="1346">
                  <c:v>48830</c:v>
                </c:pt>
                <c:pt idx="1347">
                  <c:v>48837</c:v>
                </c:pt>
                <c:pt idx="1348">
                  <c:v>48844</c:v>
                </c:pt>
                <c:pt idx="1349">
                  <c:v>48851</c:v>
                </c:pt>
                <c:pt idx="1350">
                  <c:v>48858</c:v>
                </c:pt>
                <c:pt idx="1351">
                  <c:v>48865</c:v>
                </c:pt>
                <c:pt idx="1352">
                  <c:v>48872</c:v>
                </c:pt>
                <c:pt idx="1353">
                  <c:v>48879</c:v>
                </c:pt>
                <c:pt idx="1354">
                  <c:v>48886</c:v>
                </c:pt>
                <c:pt idx="1355">
                  <c:v>48893</c:v>
                </c:pt>
                <c:pt idx="1356">
                  <c:v>48900</c:v>
                </c:pt>
                <c:pt idx="1357">
                  <c:v>48907</c:v>
                </c:pt>
                <c:pt idx="1358">
                  <c:v>48914</c:v>
                </c:pt>
                <c:pt idx="1359">
                  <c:v>48921</c:v>
                </c:pt>
                <c:pt idx="1360">
                  <c:v>48928</c:v>
                </c:pt>
                <c:pt idx="1361">
                  <c:v>48935</c:v>
                </c:pt>
                <c:pt idx="1362">
                  <c:v>48942</c:v>
                </c:pt>
                <c:pt idx="1363">
                  <c:v>48949</c:v>
                </c:pt>
                <c:pt idx="1364">
                  <c:v>48956</c:v>
                </c:pt>
                <c:pt idx="1365">
                  <c:v>48963</c:v>
                </c:pt>
                <c:pt idx="1366">
                  <c:v>48970</c:v>
                </c:pt>
                <c:pt idx="1367">
                  <c:v>48977</c:v>
                </c:pt>
                <c:pt idx="1368">
                  <c:v>48984</c:v>
                </c:pt>
                <c:pt idx="1369">
                  <c:v>48991</c:v>
                </c:pt>
                <c:pt idx="1370">
                  <c:v>48998</c:v>
                </c:pt>
                <c:pt idx="1371">
                  <c:v>49005</c:v>
                </c:pt>
                <c:pt idx="1372">
                  <c:v>49012</c:v>
                </c:pt>
                <c:pt idx="1373">
                  <c:v>49019</c:v>
                </c:pt>
                <c:pt idx="1374">
                  <c:v>49026</c:v>
                </c:pt>
                <c:pt idx="1375">
                  <c:v>49033</c:v>
                </c:pt>
                <c:pt idx="1376">
                  <c:v>49040</c:v>
                </c:pt>
                <c:pt idx="1377">
                  <c:v>49047</c:v>
                </c:pt>
                <c:pt idx="1378">
                  <c:v>49054</c:v>
                </c:pt>
                <c:pt idx="1379">
                  <c:v>49061</c:v>
                </c:pt>
                <c:pt idx="1380">
                  <c:v>49068</c:v>
                </c:pt>
                <c:pt idx="1381">
                  <c:v>49075</c:v>
                </c:pt>
                <c:pt idx="1382">
                  <c:v>49082</c:v>
                </c:pt>
                <c:pt idx="1383">
                  <c:v>49089</c:v>
                </c:pt>
                <c:pt idx="1384">
                  <c:v>49096</c:v>
                </c:pt>
                <c:pt idx="1385">
                  <c:v>49103</c:v>
                </c:pt>
                <c:pt idx="1386">
                  <c:v>49110</c:v>
                </c:pt>
                <c:pt idx="1387">
                  <c:v>49117</c:v>
                </c:pt>
                <c:pt idx="1388">
                  <c:v>49124</c:v>
                </c:pt>
                <c:pt idx="1389">
                  <c:v>49131</c:v>
                </c:pt>
                <c:pt idx="1390">
                  <c:v>49138</c:v>
                </c:pt>
                <c:pt idx="1391">
                  <c:v>49145</c:v>
                </c:pt>
                <c:pt idx="1392">
                  <c:v>49152</c:v>
                </c:pt>
                <c:pt idx="1393">
                  <c:v>49159</c:v>
                </c:pt>
                <c:pt idx="1394">
                  <c:v>49166</c:v>
                </c:pt>
                <c:pt idx="1395">
                  <c:v>49173</c:v>
                </c:pt>
                <c:pt idx="1396">
                  <c:v>49180</c:v>
                </c:pt>
                <c:pt idx="1397">
                  <c:v>49187</c:v>
                </c:pt>
                <c:pt idx="1398">
                  <c:v>49194</c:v>
                </c:pt>
                <c:pt idx="1399">
                  <c:v>49201</c:v>
                </c:pt>
                <c:pt idx="1400">
                  <c:v>49208</c:v>
                </c:pt>
                <c:pt idx="1401">
                  <c:v>49215</c:v>
                </c:pt>
                <c:pt idx="1402">
                  <c:v>49222</c:v>
                </c:pt>
                <c:pt idx="1403">
                  <c:v>49229</c:v>
                </c:pt>
                <c:pt idx="1404">
                  <c:v>49236</c:v>
                </c:pt>
                <c:pt idx="1405">
                  <c:v>49243</c:v>
                </c:pt>
                <c:pt idx="1406">
                  <c:v>49250</c:v>
                </c:pt>
                <c:pt idx="1407">
                  <c:v>49257</c:v>
                </c:pt>
                <c:pt idx="1408">
                  <c:v>49264</c:v>
                </c:pt>
                <c:pt idx="1409">
                  <c:v>49271</c:v>
                </c:pt>
                <c:pt idx="1410">
                  <c:v>49278</c:v>
                </c:pt>
                <c:pt idx="1411">
                  <c:v>49285</c:v>
                </c:pt>
                <c:pt idx="1412">
                  <c:v>49292</c:v>
                </c:pt>
                <c:pt idx="1413">
                  <c:v>49299</c:v>
                </c:pt>
                <c:pt idx="1414">
                  <c:v>49307</c:v>
                </c:pt>
                <c:pt idx="1415">
                  <c:v>49314</c:v>
                </c:pt>
                <c:pt idx="1416">
                  <c:v>49321</c:v>
                </c:pt>
                <c:pt idx="1417">
                  <c:v>49328</c:v>
                </c:pt>
                <c:pt idx="1418">
                  <c:v>49335</c:v>
                </c:pt>
                <c:pt idx="1419">
                  <c:v>49342</c:v>
                </c:pt>
                <c:pt idx="1420">
                  <c:v>49349</c:v>
                </c:pt>
                <c:pt idx="1421">
                  <c:v>49356</c:v>
                </c:pt>
                <c:pt idx="1422">
                  <c:v>49363</c:v>
                </c:pt>
                <c:pt idx="1423">
                  <c:v>49370</c:v>
                </c:pt>
                <c:pt idx="1424">
                  <c:v>49377</c:v>
                </c:pt>
                <c:pt idx="1425">
                  <c:v>49384</c:v>
                </c:pt>
                <c:pt idx="1426">
                  <c:v>49395</c:v>
                </c:pt>
                <c:pt idx="1427">
                  <c:v>49398</c:v>
                </c:pt>
                <c:pt idx="1428">
                  <c:v>49405</c:v>
                </c:pt>
                <c:pt idx="1429">
                  <c:v>49412</c:v>
                </c:pt>
                <c:pt idx="1430">
                  <c:v>49419</c:v>
                </c:pt>
                <c:pt idx="1431">
                  <c:v>49426</c:v>
                </c:pt>
                <c:pt idx="1432">
                  <c:v>49433</c:v>
                </c:pt>
                <c:pt idx="1433">
                  <c:v>49440</c:v>
                </c:pt>
                <c:pt idx="1434">
                  <c:v>49447</c:v>
                </c:pt>
                <c:pt idx="1435">
                  <c:v>49454</c:v>
                </c:pt>
                <c:pt idx="1436">
                  <c:v>49461</c:v>
                </c:pt>
                <c:pt idx="1437">
                  <c:v>49468</c:v>
                </c:pt>
                <c:pt idx="1438">
                  <c:v>49475</c:v>
                </c:pt>
                <c:pt idx="1439">
                  <c:v>49482</c:v>
                </c:pt>
                <c:pt idx="1440">
                  <c:v>49489</c:v>
                </c:pt>
                <c:pt idx="1441">
                  <c:v>49496</c:v>
                </c:pt>
                <c:pt idx="1442">
                  <c:v>49503</c:v>
                </c:pt>
                <c:pt idx="1443">
                  <c:v>49510</c:v>
                </c:pt>
                <c:pt idx="1444">
                  <c:v>49517</c:v>
                </c:pt>
                <c:pt idx="1445">
                  <c:v>49524</c:v>
                </c:pt>
                <c:pt idx="1446">
                  <c:v>49531</c:v>
                </c:pt>
                <c:pt idx="1447">
                  <c:v>49538</c:v>
                </c:pt>
                <c:pt idx="1448">
                  <c:v>49545</c:v>
                </c:pt>
                <c:pt idx="1449">
                  <c:v>49552</c:v>
                </c:pt>
                <c:pt idx="1450">
                  <c:v>49559</c:v>
                </c:pt>
                <c:pt idx="1451">
                  <c:v>49566</c:v>
                </c:pt>
                <c:pt idx="1452">
                  <c:v>49573</c:v>
                </c:pt>
                <c:pt idx="1453">
                  <c:v>49580</c:v>
                </c:pt>
                <c:pt idx="1454">
                  <c:v>49587</c:v>
                </c:pt>
                <c:pt idx="1455">
                  <c:v>49594</c:v>
                </c:pt>
                <c:pt idx="1456">
                  <c:v>49601</c:v>
                </c:pt>
                <c:pt idx="1457">
                  <c:v>49608</c:v>
                </c:pt>
                <c:pt idx="1458">
                  <c:v>49615</c:v>
                </c:pt>
                <c:pt idx="1459">
                  <c:v>49622</c:v>
                </c:pt>
                <c:pt idx="1460">
                  <c:v>49629</c:v>
                </c:pt>
                <c:pt idx="1461">
                  <c:v>49636</c:v>
                </c:pt>
                <c:pt idx="1462">
                  <c:v>49643</c:v>
                </c:pt>
                <c:pt idx="1463">
                  <c:v>49650</c:v>
                </c:pt>
                <c:pt idx="1464">
                  <c:v>49657</c:v>
                </c:pt>
                <c:pt idx="1465">
                  <c:v>49664</c:v>
                </c:pt>
                <c:pt idx="1466">
                  <c:v>49674</c:v>
                </c:pt>
                <c:pt idx="1467">
                  <c:v>49681</c:v>
                </c:pt>
                <c:pt idx="1468">
                  <c:v>49688</c:v>
                </c:pt>
                <c:pt idx="1469">
                  <c:v>49695</c:v>
                </c:pt>
                <c:pt idx="1470">
                  <c:v>49702</c:v>
                </c:pt>
                <c:pt idx="1471">
                  <c:v>49709</c:v>
                </c:pt>
                <c:pt idx="1472">
                  <c:v>49716</c:v>
                </c:pt>
                <c:pt idx="1473">
                  <c:v>49723</c:v>
                </c:pt>
                <c:pt idx="1474">
                  <c:v>49730</c:v>
                </c:pt>
                <c:pt idx="1475">
                  <c:v>49737</c:v>
                </c:pt>
                <c:pt idx="1476">
                  <c:v>49744</c:v>
                </c:pt>
                <c:pt idx="1477">
                  <c:v>49751</c:v>
                </c:pt>
                <c:pt idx="1478">
                  <c:v>49758</c:v>
                </c:pt>
                <c:pt idx="1479">
                  <c:v>49765</c:v>
                </c:pt>
                <c:pt idx="1480">
                  <c:v>49772</c:v>
                </c:pt>
                <c:pt idx="1481">
                  <c:v>49781</c:v>
                </c:pt>
                <c:pt idx="1482">
                  <c:v>49786</c:v>
                </c:pt>
                <c:pt idx="1483">
                  <c:v>49793</c:v>
                </c:pt>
                <c:pt idx="1484">
                  <c:v>49801</c:v>
                </c:pt>
                <c:pt idx="1485">
                  <c:v>49808</c:v>
                </c:pt>
                <c:pt idx="1486">
                  <c:v>49815</c:v>
                </c:pt>
                <c:pt idx="1487">
                  <c:v>49822</c:v>
                </c:pt>
                <c:pt idx="1488">
                  <c:v>49829</c:v>
                </c:pt>
                <c:pt idx="1489">
                  <c:v>49836</c:v>
                </c:pt>
                <c:pt idx="1490">
                  <c:v>49843</c:v>
                </c:pt>
                <c:pt idx="1491">
                  <c:v>49850</c:v>
                </c:pt>
                <c:pt idx="1492">
                  <c:v>49857</c:v>
                </c:pt>
                <c:pt idx="1493">
                  <c:v>49864</c:v>
                </c:pt>
                <c:pt idx="1494">
                  <c:v>49871</c:v>
                </c:pt>
                <c:pt idx="1495">
                  <c:v>49878</c:v>
                </c:pt>
                <c:pt idx="1496">
                  <c:v>49885</c:v>
                </c:pt>
                <c:pt idx="1497">
                  <c:v>49892</c:v>
                </c:pt>
                <c:pt idx="1498">
                  <c:v>49899</c:v>
                </c:pt>
                <c:pt idx="1499">
                  <c:v>49906</c:v>
                </c:pt>
                <c:pt idx="1500">
                  <c:v>49913</c:v>
                </c:pt>
                <c:pt idx="1501">
                  <c:v>49920</c:v>
                </c:pt>
                <c:pt idx="1502">
                  <c:v>49927</c:v>
                </c:pt>
                <c:pt idx="1503">
                  <c:v>49934</c:v>
                </c:pt>
                <c:pt idx="1504">
                  <c:v>49941</c:v>
                </c:pt>
                <c:pt idx="1505">
                  <c:v>49948</c:v>
                </c:pt>
                <c:pt idx="1506">
                  <c:v>49955</c:v>
                </c:pt>
                <c:pt idx="1507">
                  <c:v>49962</c:v>
                </c:pt>
                <c:pt idx="1508">
                  <c:v>49969</c:v>
                </c:pt>
                <c:pt idx="1509">
                  <c:v>49976</c:v>
                </c:pt>
                <c:pt idx="1510">
                  <c:v>49983</c:v>
                </c:pt>
                <c:pt idx="1511">
                  <c:v>49990</c:v>
                </c:pt>
                <c:pt idx="1512">
                  <c:v>49997</c:v>
                </c:pt>
                <c:pt idx="1513">
                  <c:v>50004</c:v>
                </c:pt>
                <c:pt idx="1514">
                  <c:v>50011</c:v>
                </c:pt>
                <c:pt idx="1515">
                  <c:v>50018</c:v>
                </c:pt>
                <c:pt idx="1516">
                  <c:v>50025</c:v>
                </c:pt>
                <c:pt idx="1517">
                  <c:v>50032</c:v>
                </c:pt>
                <c:pt idx="1518">
                  <c:v>50040</c:v>
                </c:pt>
                <c:pt idx="1519">
                  <c:v>50047</c:v>
                </c:pt>
                <c:pt idx="1520">
                  <c:v>50054</c:v>
                </c:pt>
                <c:pt idx="1521">
                  <c:v>50061</c:v>
                </c:pt>
                <c:pt idx="1522">
                  <c:v>50068</c:v>
                </c:pt>
                <c:pt idx="1523">
                  <c:v>50075</c:v>
                </c:pt>
                <c:pt idx="1524">
                  <c:v>50082</c:v>
                </c:pt>
                <c:pt idx="1525">
                  <c:v>50089</c:v>
                </c:pt>
                <c:pt idx="1526">
                  <c:v>50096</c:v>
                </c:pt>
                <c:pt idx="1527">
                  <c:v>50103</c:v>
                </c:pt>
                <c:pt idx="1528">
                  <c:v>50110</c:v>
                </c:pt>
                <c:pt idx="1529">
                  <c:v>50117</c:v>
                </c:pt>
                <c:pt idx="1530">
                  <c:v>50124</c:v>
                </c:pt>
                <c:pt idx="1531">
                  <c:v>50131</c:v>
                </c:pt>
                <c:pt idx="1532">
                  <c:v>50139</c:v>
                </c:pt>
                <c:pt idx="1533">
                  <c:v>50146</c:v>
                </c:pt>
                <c:pt idx="1534">
                  <c:v>50153</c:v>
                </c:pt>
                <c:pt idx="1535">
                  <c:v>50160</c:v>
                </c:pt>
                <c:pt idx="1536">
                  <c:v>50167</c:v>
                </c:pt>
                <c:pt idx="1537">
                  <c:v>50174</c:v>
                </c:pt>
                <c:pt idx="1538">
                  <c:v>50181</c:v>
                </c:pt>
                <c:pt idx="1539">
                  <c:v>50188</c:v>
                </c:pt>
                <c:pt idx="1540">
                  <c:v>50195</c:v>
                </c:pt>
                <c:pt idx="1541">
                  <c:v>50202</c:v>
                </c:pt>
                <c:pt idx="1542">
                  <c:v>50209</c:v>
                </c:pt>
                <c:pt idx="1543">
                  <c:v>50216</c:v>
                </c:pt>
                <c:pt idx="1544">
                  <c:v>50223</c:v>
                </c:pt>
                <c:pt idx="1545">
                  <c:v>50230</c:v>
                </c:pt>
                <c:pt idx="1546">
                  <c:v>50237</c:v>
                </c:pt>
                <c:pt idx="1547">
                  <c:v>50244</c:v>
                </c:pt>
                <c:pt idx="1548">
                  <c:v>50251</c:v>
                </c:pt>
                <c:pt idx="1549">
                  <c:v>50258</c:v>
                </c:pt>
                <c:pt idx="1550">
                  <c:v>50265</c:v>
                </c:pt>
                <c:pt idx="1551">
                  <c:v>50272</c:v>
                </c:pt>
                <c:pt idx="1552">
                  <c:v>50279</c:v>
                </c:pt>
                <c:pt idx="1553">
                  <c:v>50286</c:v>
                </c:pt>
                <c:pt idx="1554">
                  <c:v>50293</c:v>
                </c:pt>
                <c:pt idx="1555">
                  <c:v>50300</c:v>
                </c:pt>
                <c:pt idx="1556">
                  <c:v>50307</c:v>
                </c:pt>
                <c:pt idx="1557">
                  <c:v>50314</c:v>
                </c:pt>
                <c:pt idx="1558">
                  <c:v>50321</c:v>
                </c:pt>
                <c:pt idx="1559">
                  <c:v>50328</c:v>
                </c:pt>
                <c:pt idx="1560">
                  <c:v>50335</c:v>
                </c:pt>
                <c:pt idx="1561">
                  <c:v>50342</c:v>
                </c:pt>
                <c:pt idx="1562">
                  <c:v>50349</c:v>
                </c:pt>
                <c:pt idx="1563">
                  <c:v>50356</c:v>
                </c:pt>
                <c:pt idx="1564">
                  <c:v>50363</c:v>
                </c:pt>
                <c:pt idx="1565">
                  <c:v>50370</c:v>
                </c:pt>
                <c:pt idx="1566">
                  <c:v>50377</c:v>
                </c:pt>
                <c:pt idx="1567">
                  <c:v>50384</c:v>
                </c:pt>
                <c:pt idx="1568">
                  <c:v>50391</c:v>
                </c:pt>
                <c:pt idx="1569">
                  <c:v>50398</c:v>
                </c:pt>
                <c:pt idx="1570">
                  <c:v>50405</c:v>
                </c:pt>
                <c:pt idx="1571">
                  <c:v>50412</c:v>
                </c:pt>
                <c:pt idx="1572">
                  <c:v>50419</c:v>
                </c:pt>
                <c:pt idx="1573">
                  <c:v>50426</c:v>
                </c:pt>
                <c:pt idx="1574">
                  <c:v>50433</c:v>
                </c:pt>
                <c:pt idx="1575">
                  <c:v>50440</c:v>
                </c:pt>
                <c:pt idx="1576">
                  <c:v>50447</c:v>
                </c:pt>
                <c:pt idx="1577">
                  <c:v>50454</c:v>
                </c:pt>
                <c:pt idx="1578">
                  <c:v>50461</c:v>
                </c:pt>
                <c:pt idx="1579">
                  <c:v>50468</c:v>
                </c:pt>
                <c:pt idx="1580">
                  <c:v>50475</c:v>
                </c:pt>
                <c:pt idx="1581">
                  <c:v>50482</c:v>
                </c:pt>
                <c:pt idx="1582">
                  <c:v>50489</c:v>
                </c:pt>
                <c:pt idx="1583">
                  <c:v>50496</c:v>
                </c:pt>
                <c:pt idx="1584">
                  <c:v>50503</c:v>
                </c:pt>
                <c:pt idx="1585">
                  <c:v>50510</c:v>
                </c:pt>
                <c:pt idx="1586">
                  <c:v>50517</c:v>
                </c:pt>
                <c:pt idx="1587">
                  <c:v>50524</c:v>
                </c:pt>
                <c:pt idx="1588">
                  <c:v>50531</c:v>
                </c:pt>
                <c:pt idx="1589">
                  <c:v>50538</c:v>
                </c:pt>
                <c:pt idx="1590">
                  <c:v>50545</c:v>
                </c:pt>
                <c:pt idx="1591">
                  <c:v>50552</c:v>
                </c:pt>
                <c:pt idx="1592">
                  <c:v>50559</c:v>
                </c:pt>
                <c:pt idx="1593">
                  <c:v>50566</c:v>
                </c:pt>
                <c:pt idx="1594">
                  <c:v>50573</c:v>
                </c:pt>
                <c:pt idx="1595">
                  <c:v>50580</c:v>
                </c:pt>
                <c:pt idx="1596">
                  <c:v>50587</c:v>
                </c:pt>
                <c:pt idx="1597">
                  <c:v>50594</c:v>
                </c:pt>
                <c:pt idx="1598">
                  <c:v>50601</c:v>
                </c:pt>
                <c:pt idx="1599">
                  <c:v>50608</c:v>
                </c:pt>
                <c:pt idx="1600">
                  <c:v>50615</c:v>
                </c:pt>
                <c:pt idx="1601">
                  <c:v>50622</c:v>
                </c:pt>
                <c:pt idx="1602">
                  <c:v>50629</c:v>
                </c:pt>
                <c:pt idx="1603">
                  <c:v>50636</c:v>
                </c:pt>
                <c:pt idx="1604">
                  <c:v>50643</c:v>
                </c:pt>
                <c:pt idx="1605">
                  <c:v>50650</c:v>
                </c:pt>
                <c:pt idx="1606">
                  <c:v>50657</c:v>
                </c:pt>
                <c:pt idx="1607">
                  <c:v>50664</c:v>
                </c:pt>
                <c:pt idx="1608">
                  <c:v>50671</c:v>
                </c:pt>
                <c:pt idx="1609">
                  <c:v>50678</c:v>
                </c:pt>
                <c:pt idx="1610">
                  <c:v>50685</c:v>
                </c:pt>
                <c:pt idx="1611">
                  <c:v>50692</c:v>
                </c:pt>
                <c:pt idx="1612">
                  <c:v>50699</c:v>
                </c:pt>
                <c:pt idx="1613">
                  <c:v>50706</c:v>
                </c:pt>
                <c:pt idx="1614">
                  <c:v>50713</c:v>
                </c:pt>
                <c:pt idx="1615">
                  <c:v>50720</c:v>
                </c:pt>
                <c:pt idx="1616">
                  <c:v>50727</c:v>
                </c:pt>
                <c:pt idx="1617">
                  <c:v>50734</c:v>
                </c:pt>
                <c:pt idx="1618">
                  <c:v>50741</c:v>
                </c:pt>
                <c:pt idx="1619">
                  <c:v>50748</c:v>
                </c:pt>
                <c:pt idx="1620">
                  <c:v>50755</c:v>
                </c:pt>
                <c:pt idx="1621">
                  <c:v>50762</c:v>
                </c:pt>
                <c:pt idx="1622">
                  <c:v>50769</c:v>
                </c:pt>
                <c:pt idx="1623">
                  <c:v>50776</c:v>
                </c:pt>
                <c:pt idx="1624">
                  <c:v>50783</c:v>
                </c:pt>
                <c:pt idx="1625">
                  <c:v>50790</c:v>
                </c:pt>
                <c:pt idx="1626">
                  <c:v>50797</c:v>
                </c:pt>
                <c:pt idx="1627">
                  <c:v>50804</c:v>
                </c:pt>
                <c:pt idx="1628">
                  <c:v>50811</c:v>
                </c:pt>
                <c:pt idx="1629">
                  <c:v>50818</c:v>
                </c:pt>
                <c:pt idx="1630">
                  <c:v>50825</c:v>
                </c:pt>
                <c:pt idx="1631">
                  <c:v>50832</c:v>
                </c:pt>
                <c:pt idx="1632">
                  <c:v>50839</c:v>
                </c:pt>
                <c:pt idx="1633">
                  <c:v>50846</c:v>
                </c:pt>
                <c:pt idx="1634">
                  <c:v>50853</c:v>
                </c:pt>
                <c:pt idx="1635">
                  <c:v>50860</c:v>
                </c:pt>
                <c:pt idx="1636">
                  <c:v>50867</c:v>
                </c:pt>
                <c:pt idx="1637">
                  <c:v>50874</c:v>
                </c:pt>
                <c:pt idx="1638">
                  <c:v>50881</c:v>
                </c:pt>
                <c:pt idx="1639">
                  <c:v>50888</c:v>
                </c:pt>
                <c:pt idx="1640">
                  <c:v>50895</c:v>
                </c:pt>
                <c:pt idx="1641">
                  <c:v>50902</c:v>
                </c:pt>
                <c:pt idx="1642">
                  <c:v>50909</c:v>
                </c:pt>
                <c:pt idx="1643">
                  <c:v>50916</c:v>
                </c:pt>
                <c:pt idx="1644">
                  <c:v>50923</c:v>
                </c:pt>
                <c:pt idx="1645">
                  <c:v>50930</c:v>
                </c:pt>
                <c:pt idx="1646">
                  <c:v>50937</c:v>
                </c:pt>
                <c:pt idx="1647">
                  <c:v>50944</c:v>
                </c:pt>
                <c:pt idx="1648">
                  <c:v>50951</c:v>
                </c:pt>
                <c:pt idx="1649">
                  <c:v>50958</c:v>
                </c:pt>
                <c:pt idx="1650">
                  <c:v>50965</c:v>
                </c:pt>
                <c:pt idx="1651">
                  <c:v>50972</c:v>
                </c:pt>
                <c:pt idx="1652">
                  <c:v>50979</c:v>
                </c:pt>
                <c:pt idx="1653">
                  <c:v>50986</c:v>
                </c:pt>
                <c:pt idx="1654">
                  <c:v>50993</c:v>
                </c:pt>
                <c:pt idx="1655">
                  <c:v>51000</c:v>
                </c:pt>
                <c:pt idx="1656">
                  <c:v>51007</c:v>
                </c:pt>
                <c:pt idx="1657">
                  <c:v>51014</c:v>
                </c:pt>
                <c:pt idx="1658">
                  <c:v>51021</c:v>
                </c:pt>
                <c:pt idx="1659">
                  <c:v>51028</c:v>
                </c:pt>
                <c:pt idx="1660">
                  <c:v>51035</c:v>
                </c:pt>
                <c:pt idx="1661">
                  <c:v>51042</c:v>
                </c:pt>
                <c:pt idx="1662">
                  <c:v>51049</c:v>
                </c:pt>
                <c:pt idx="1663">
                  <c:v>51056</c:v>
                </c:pt>
                <c:pt idx="1664">
                  <c:v>51063</c:v>
                </c:pt>
                <c:pt idx="1665">
                  <c:v>51070</c:v>
                </c:pt>
                <c:pt idx="1666">
                  <c:v>51077</c:v>
                </c:pt>
                <c:pt idx="1667">
                  <c:v>51084</c:v>
                </c:pt>
                <c:pt idx="1668">
                  <c:v>51091</c:v>
                </c:pt>
                <c:pt idx="1669">
                  <c:v>51098</c:v>
                </c:pt>
                <c:pt idx="1670">
                  <c:v>51105</c:v>
                </c:pt>
                <c:pt idx="1671">
                  <c:v>51112</c:v>
                </c:pt>
                <c:pt idx="1672">
                  <c:v>51119</c:v>
                </c:pt>
                <c:pt idx="1673">
                  <c:v>51126</c:v>
                </c:pt>
                <c:pt idx="1674">
                  <c:v>51133</c:v>
                </c:pt>
                <c:pt idx="1675">
                  <c:v>51140</c:v>
                </c:pt>
                <c:pt idx="1676">
                  <c:v>51147</c:v>
                </c:pt>
                <c:pt idx="1677">
                  <c:v>51154</c:v>
                </c:pt>
                <c:pt idx="1678">
                  <c:v>51161</c:v>
                </c:pt>
                <c:pt idx="1679">
                  <c:v>51168</c:v>
                </c:pt>
                <c:pt idx="1680">
                  <c:v>51175</c:v>
                </c:pt>
                <c:pt idx="1681">
                  <c:v>51182</c:v>
                </c:pt>
                <c:pt idx="1682">
                  <c:v>51189</c:v>
                </c:pt>
                <c:pt idx="1683">
                  <c:v>51196</c:v>
                </c:pt>
                <c:pt idx="1684">
                  <c:v>51203</c:v>
                </c:pt>
                <c:pt idx="1685">
                  <c:v>51210</c:v>
                </c:pt>
                <c:pt idx="1686">
                  <c:v>51217</c:v>
                </c:pt>
                <c:pt idx="1687">
                  <c:v>51224</c:v>
                </c:pt>
                <c:pt idx="1688">
                  <c:v>51231</c:v>
                </c:pt>
                <c:pt idx="1689">
                  <c:v>51238</c:v>
                </c:pt>
                <c:pt idx="1690">
                  <c:v>51245</c:v>
                </c:pt>
                <c:pt idx="1691">
                  <c:v>51252</c:v>
                </c:pt>
                <c:pt idx="1692">
                  <c:v>51260</c:v>
                </c:pt>
                <c:pt idx="1693">
                  <c:v>51267</c:v>
                </c:pt>
                <c:pt idx="1694">
                  <c:v>51274</c:v>
                </c:pt>
                <c:pt idx="1695">
                  <c:v>51281</c:v>
                </c:pt>
                <c:pt idx="1696">
                  <c:v>51288</c:v>
                </c:pt>
                <c:pt idx="1697">
                  <c:v>51295</c:v>
                </c:pt>
                <c:pt idx="1698">
                  <c:v>51302</c:v>
                </c:pt>
                <c:pt idx="1699">
                  <c:v>51309</c:v>
                </c:pt>
                <c:pt idx="1700">
                  <c:v>51316</c:v>
                </c:pt>
                <c:pt idx="1701">
                  <c:v>51323</c:v>
                </c:pt>
                <c:pt idx="1702">
                  <c:v>51330</c:v>
                </c:pt>
                <c:pt idx="1703">
                  <c:v>51337</c:v>
                </c:pt>
                <c:pt idx="1704">
                  <c:v>51344</c:v>
                </c:pt>
                <c:pt idx="1705">
                  <c:v>51351</c:v>
                </c:pt>
                <c:pt idx="1706">
                  <c:v>51358</c:v>
                </c:pt>
                <c:pt idx="1707">
                  <c:v>51365</c:v>
                </c:pt>
                <c:pt idx="1708">
                  <c:v>51372</c:v>
                </c:pt>
                <c:pt idx="1709">
                  <c:v>51379</c:v>
                </c:pt>
                <c:pt idx="1710">
                  <c:v>51386</c:v>
                </c:pt>
                <c:pt idx="1711">
                  <c:v>51393</c:v>
                </c:pt>
                <c:pt idx="1712">
                  <c:v>51400</c:v>
                </c:pt>
                <c:pt idx="1713">
                  <c:v>51407</c:v>
                </c:pt>
                <c:pt idx="1714">
                  <c:v>51414</c:v>
                </c:pt>
                <c:pt idx="1715">
                  <c:v>51421</c:v>
                </c:pt>
                <c:pt idx="1716">
                  <c:v>51428</c:v>
                </c:pt>
                <c:pt idx="1717">
                  <c:v>51435</c:v>
                </c:pt>
                <c:pt idx="1718">
                  <c:v>51442</c:v>
                </c:pt>
                <c:pt idx="1719">
                  <c:v>51449</c:v>
                </c:pt>
                <c:pt idx="1720">
                  <c:v>51456</c:v>
                </c:pt>
                <c:pt idx="1721">
                  <c:v>51463</c:v>
                </c:pt>
                <c:pt idx="1722">
                  <c:v>51470</c:v>
                </c:pt>
                <c:pt idx="1723">
                  <c:v>51477</c:v>
                </c:pt>
                <c:pt idx="1724">
                  <c:v>51484</c:v>
                </c:pt>
                <c:pt idx="1725">
                  <c:v>51491</c:v>
                </c:pt>
                <c:pt idx="1726">
                  <c:v>51501</c:v>
                </c:pt>
                <c:pt idx="1727">
                  <c:v>51508</c:v>
                </c:pt>
                <c:pt idx="1728">
                  <c:v>51515</c:v>
                </c:pt>
                <c:pt idx="1729">
                  <c:v>51522</c:v>
                </c:pt>
                <c:pt idx="1730">
                  <c:v>51529</c:v>
                </c:pt>
                <c:pt idx="1731">
                  <c:v>51536</c:v>
                </c:pt>
                <c:pt idx="1732">
                  <c:v>51543</c:v>
                </c:pt>
                <c:pt idx="1733">
                  <c:v>51550</c:v>
                </c:pt>
                <c:pt idx="1734">
                  <c:v>51557</c:v>
                </c:pt>
                <c:pt idx="1735">
                  <c:v>51564</c:v>
                </c:pt>
                <c:pt idx="1736">
                  <c:v>51571</c:v>
                </c:pt>
                <c:pt idx="1737">
                  <c:v>51578</c:v>
                </c:pt>
                <c:pt idx="1738">
                  <c:v>51585</c:v>
                </c:pt>
                <c:pt idx="1739">
                  <c:v>51592</c:v>
                </c:pt>
                <c:pt idx="1740">
                  <c:v>51599</c:v>
                </c:pt>
                <c:pt idx="1741">
                  <c:v>51606</c:v>
                </c:pt>
                <c:pt idx="1742">
                  <c:v>51615</c:v>
                </c:pt>
                <c:pt idx="1743">
                  <c:v>51620</c:v>
                </c:pt>
                <c:pt idx="1744">
                  <c:v>51627</c:v>
                </c:pt>
                <c:pt idx="1745">
                  <c:v>51634</c:v>
                </c:pt>
                <c:pt idx="1746">
                  <c:v>51641</c:v>
                </c:pt>
                <c:pt idx="1747">
                  <c:v>51648</c:v>
                </c:pt>
                <c:pt idx="1748">
                  <c:v>51655</c:v>
                </c:pt>
                <c:pt idx="1749">
                  <c:v>51662</c:v>
                </c:pt>
                <c:pt idx="1750">
                  <c:v>51669</c:v>
                </c:pt>
                <c:pt idx="1751">
                  <c:v>51676</c:v>
                </c:pt>
                <c:pt idx="1752">
                  <c:v>51683</c:v>
                </c:pt>
                <c:pt idx="1753">
                  <c:v>51690</c:v>
                </c:pt>
                <c:pt idx="1754">
                  <c:v>51697</c:v>
                </c:pt>
                <c:pt idx="1755">
                  <c:v>51704</c:v>
                </c:pt>
                <c:pt idx="1756">
                  <c:v>51711</c:v>
                </c:pt>
                <c:pt idx="1757">
                  <c:v>51718</c:v>
                </c:pt>
                <c:pt idx="1758">
                  <c:v>51725</c:v>
                </c:pt>
                <c:pt idx="1759">
                  <c:v>51732</c:v>
                </c:pt>
                <c:pt idx="1760">
                  <c:v>51739</c:v>
                </c:pt>
                <c:pt idx="1761">
                  <c:v>51746</c:v>
                </c:pt>
                <c:pt idx="1762">
                  <c:v>51753</c:v>
                </c:pt>
                <c:pt idx="1763">
                  <c:v>51760</c:v>
                </c:pt>
                <c:pt idx="1764">
                  <c:v>51767</c:v>
                </c:pt>
                <c:pt idx="1765">
                  <c:v>51774</c:v>
                </c:pt>
                <c:pt idx="1766">
                  <c:v>51781</c:v>
                </c:pt>
                <c:pt idx="1767">
                  <c:v>51788</c:v>
                </c:pt>
                <c:pt idx="1768">
                  <c:v>51795</c:v>
                </c:pt>
                <c:pt idx="1769">
                  <c:v>51802</c:v>
                </c:pt>
                <c:pt idx="1770">
                  <c:v>51809</c:v>
                </c:pt>
                <c:pt idx="1771">
                  <c:v>51816</c:v>
                </c:pt>
                <c:pt idx="1772">
                  <c:v>51823</c:v>
                </c:pt>
                <c:pt idx="1773">
                  <c:v>51830</c:v>
                </c:pt>
                <c:pt idx="1774">
                  <c:v>51837</c:v>
                </c:pt>
                <c:pt idx="1775">
                  <c:v>51844</c:v>
                </c:pt>
                <c:pt idx="1776">
                  <c:v>51851</c:v>
                </c:pt>
                <c:pt idx="1777">
                  <c:v>51858</c:v>
                </c:pt>
                <c:pt idx="1778">
                  <c:v>51866</c:v>
                </c:pt>
                <c:pt idx="1779">
                  <c:v>51873</c:v>
                </c:pt>
                <c:pt idx="1780">
                  <c:v>51880</c:v>
                </c:pt>
                <c:pt idx="1781">
                  <c:v>51887</c:v>
                </c:pt>
                <c:pt idx="1782">
                  <c:v>51894</c:v>
                </c:pt>
                <c:pt idx="1783">
                  <c:v>51901</c:v>
                </c:pt>
                <c:pt idx="1784">
                  <c:v>51908</c:v>
                </c:pt>
                <c:pt idx="1785">
                  <c:v>51915</c:v>
                </c:pt>
                <c:pt idx="1786">
                  <c:v>51922</c:v>
                </c:pt>
                <c:pt idx="1787">
                  <c:v>51929</c:v>
                </c:pt>
                <c:pt idx="1788">
                  <c:v>51936</c:v>
                </c:pt>
                <c:pt idx="1789">
                  <c:v>51943</c:v>
                </c:pt>
                <c:pt idx="1790">
                  <c:v>51950</c:v>
                </c:pt>
                <c:pt idx="1791">
                  <c:v>51957</c:v>
                </c:pt>
                <c:pt idx="1792">
                  <c:v>51966</c:v>
                </c:pt>
                <c:pt idx="1793">
                  <c:v>51973</c:v>
                </c:pt>
                <c:pt idx="1794">
                  <c:v>51980</c:v>
                </c:pt>
                <c:pt idx="1795">
                  <c:v>51988</c:v>
                </c:pt>
                <c:pt idx="1796">
                  <c:v>51994</c:v>
                </c:pt>
                <c:pt idx="1797">
                  <c:v>52001</c:v>
                </c:pt>
                <c:pt idx="1798">
                  <c:v>52008</c:v>
                </c:pt>
                <c:pt idx="1799">
                  <c:v>52015</c:v>
                </c:pt>
                <c:pt idx="1800">
                  <c:v>52022</c:v>
                </c:pt>
                <c:pt idx="1801">
                  <c:v>52029</c:v>
                </c:pt>
                <c:pt idx="1802">
                  <c:v>52036</c:v>
                </c:pt>
                <c:pt idx="1803">
                  <c:v>52043</c:v>
                </c:pt>
                <c:pt idx="1804">
                  <c:v>52050</c:v>
                </c:pt>
                <c:pt idx="1805">
                  <c:v>52057</c:v>
                </c:pt>
                <c:pt idx="1806">
                  <c:v>52064</c:v>
                </c:pt>
                <c:pt idx="1807">
                  <c:v>52071</c:v>
                </c:pt>
                <c:pt idx="1808">
                  <c:v>52078</c:v>
                </c:pt>
                <c:pt idx="1809">
                  <c:v>52085</c:v>
                </c:pt>
                <c:pt idx="1810">
                  <c:v>52092</c:v>
                </c:pt>
                <c:pt idx="1811">
                  <c:v>52099</c:v>
                </c:pt>
                <c:pt idx="1812">
                  <c:v>52106</c:v>
                </c:pt>
                <c:pt idx="1813">
                  <c:v>52113</c:v>
                </c:pt>
                <c:pt idx="1814">
                  <c:v>52120</c:v>
                </c:pt>
                <c:pt idx="1815">
                  <c:v>52127</c:v>
                </c:pt>
                <c:pt idx="1816">
                  <c:v>52134</c:v>
                </c:pt>
                <c:pt idx="1817">
                  <c:v>52141</c:v>
                </c:pt>
                <c:pt idx="1818">
                  <c:v>52148</c:v>
                </c:pt>
                <c:pt idx="1819">
                  <c:v>52155</c:v>
                </c:pt>
                <c:pt idx="1820">
                  <c:v>52162</c:v>
                </c:pt>
                <c:pt idx="1821">
                  <c:v>52169</c:v>
                </c:pt>
                <c:pt idx="1822">
                  <c:v>52176</c:v>
                </c:pt>
                <c:pt idx="1823">
                  <c:v>52183</c:v>
                </c:pt>
                <c:pt idx="1824">
                  <c:v>52190</c:v>
                </c:pt>
                <c:pt idx="1825">
                  <c:v>52197</c:v>
                </c:pt>
                <c:pt idx="1826">
                  <c:v>52204</c:v>
                </c:pt>
                <c:pt idx="1827">
                  <c:v>52211</c:v>
                </c:pt>
                <c:pt idx="1828">
                  <c:v>52218</c:v>
                </c:pt>
                <c:pt idx="1829">
                  <c:v>52229</c:v>
                </c:pt>
                <c:pt idx="1830">
                  <c:v>52233</c:v>
                </c:pt>
                <c:pt idx="1831">
                  <c:v>52239</c:v>
                </c:pt>
                <c:pt idx="1832">
                  <c:v>52246</c:v>
                </c:pt>
                <c:pt idx="1833">
                  <c:v>52253</c:v>
                </c:pt>
                <c:pt idx="1834">
                  <c:v>52260</c:v>
                </c:pt>
                <c:pt idx="1835">
                  <c:v>52267</c:v>
                </c:pt>
                <c:pt idx="1836">
                  <c:v>52274</c:v>
                </c:pt>
                <c:pt idx="1837">
                  <c:v>52281</c:v>
                </c:pt>
                <c:pt idx="1838">
                  <c:v>52288</c:v>
                </c:pt>
                <c:pt idx="1839">
                  <c:v>52295</c:v>
                </c:pt>
                <c:pt idx="1840">
                  <c:v>52302</c:v>
                </c:pt>
                <c:pt idx="1841">
                  <c:v>52309</c:v>
                </c:pt>
                <c:pt idx="1842">
                  <c:v>52316</c:v>
                </c:pt>
                <c:pt idx="1843">
                  <c:v>52323</c:v>
                </c:pt>
                <c:pt idx="1844">
                  <c:v>52330</c:v>
                </c:pt>
                <c:pt idx="1845">
                  <c:v>52337</c:v>
                </c:pt>
                <c:pt idx="1846">
                  <c:v>52344</c:v>
                </c:pt>
                <c:pt idx="1847">
                  <c:v>52351</c:v>
                </c:pt>
                <c:pt idx="1848">
                  <c:v>52358</c:v>
                </c:pt>
                <c:pt idx="1849">
                  <c:v>52365</c:v>
                </c:pt>
                <c:pt idx="1850">
                  <c:v>52372</c:v>
                </c:pt>
                <c:pt idx="1851">
                  <c:v>52379</c:v>
                </c:pt>
                <c:pt idx="1852">
                  <c:v>52386</c:v>
                </c:pt>
                <c:pt idx="1853">
                  <c:v>52393</c:v>
                </c:pt>
                <c:pt idx="1854">
                  <c:v>52400</c:v>
                </c:pt>
                <c:pt idx="1855">
                  <c:v>52407</c:v>
                </c:pt>
                <c:pt idx="1856">
                  <c:v>52414</c:v>
                </c:pt>
                <c:pt idx="1857">
                  <c:v>52421</c:v>
                </c:pt>
                <c:pt idx="1858">
                  <c:v>52428</c:v>
                </c:pt>
                <c:pt idx="1859">
                  <c:v>52435</c:v>
                </c:pt>
                <c:pt idx="1860">
                  <c:v>52442</c:v>
                </c:pt>
                <c:pt idx="1861">
                  <c:v>52449</c:v>
                </c:pt>
                <c:pt idx="1862">
                  <c:v>52456</c:v>
                </c:pt>
                <c:pt idx="1863">
                  <c:v>52463</c:v>
                </c:pt>
                <c:pt idx="1864">
                  <c:v>52470</c:v>
                </c:pt>
                <c:pt idx="1865">
                  <c:v>52477</c:v>
                </c:pt>
                <c:pt idx="1866">
                  <c:v>52484</c:v>
                </c:pt>
                <c:pt idx="1867">
                  <c:v>52491</c:v>
                </c:pt>
                <c:pt idx="1868">
                  <c:v>52498</c:v>
                </c:pt>
                <c:pt idx="1869">
                  <c:v>52505</c:v>
                </c:pt>
                <c:pt idx="1870">
                  <c:v>52512</c:v>
                </c:pt>
                <c:pt idx="1871">
                  <c:v>52519</c:v>
                </c:pt>
                <c:pt idx="1872">
                  <c:v>52526</c:v>
                </c:pt>
                <c:pt idx="1873">
                  <c:v>52533</c:v>
                </c:pt>
                <c:pt idx="1874">
                  <c:v>52540</c:v>
                </c:pt>
                <c:pt idx="1875">
                  <c:v>52547</c:v>
                </c:pt>
                <c:pt idx="1876">
                  <c:v>52554</c:v>
                </c:pt>
                <c:pt idx="1877">
                  <c:v>52561</c:v>
                </c:pt>
                <c:pt idx="1878">
                  <c:v>52568</c:v>
                </c:pt>
                <c:pt idx="1879">
                  <c:v>52575</c:v>
                </c:pt>
                <c:pt idx="1880">
                  <c:v>52582</c:v>
                </c:pt>
                <c:pt idx="1881">
                  <c:v>52589</c:v>
                </c:pt>
                <c:pt idx="1882">
                  <c:v>52596</c:v>
                </c:pt>
                <c:pt idx="1883">
                  <c:v>52603</c:v>
                </c:pt>
                <c:pt idx="1884">
                  <c:v>52610</c:v>
                </c:pt>
                <c:pt idx="1885">
                  <c:v>52617</c:v>
                </c:pt>
                <c:pt idx="1886">
                  <c:v>52624</c:v>
                </c:pt>
                <c:pt idx="1887">
                  <c:v>52631</c:v>
                </c:pt>
                <c:pt idx="1888">
                  <c:v>52638</c:v>
                </c:pt>
                <c:pt idx="1889">
                  <c:v>52645</c:v>
                </c:pt>
                <c:pt idx="1890">
                  <c:v>52652</c:v>
                </c:pt>
                <c:pt idx="1891">
                  <c:v>52659</c:v>
                </c:pt>
                <c:pt idx="1892">
                  <c:v>52666</c:v>
                </c:pt>
                <c:pt idx="1893">
                  <c:v>52673</c:v>
                </c:pt>
                <c:pt idx="1894">
                  <c:v>52680</c:v>
                </c:pt>
                <c:pt idx="1895">
                  <c:v>52687</c:v>
                </c:pt>
                <c:pt idx="1896">
                  <c:v>52694</c:v>
                </c:pt>
                <c:pt idx="1897">
                  <c:v>52701</c:v>
                </c:pt>
                <c:pt idx="1898">
                  <c:v>52708</c:v>
                </c:pt>
                <c:pt idx="1899">
                  <c:v>52715</c:v>
                </c:pt>
                <c:pt idx="1900">
                  <c:v>52722</c:v>
                </c:pt>
                <c:pt idx="1901">
                  <c:v>52729</c:v>
                </c:pt>
                <c:pt idx="1902">
                  <c:v>52736</c:v>
                </c:pt>
                <c:pt idx="1903">
                  <c:v>52743</c:v>
                </c:pt>
                <c:pt idx="1904">
                  <c:v>52750</c:v>
                </c:pt>
                <c:pt idx="1905">
                  <c:v>52757</c:v>
                </c:pt>
                <c:pt idx="1906">
                  <c:v>52764</c:v>
                </c:pt>
                <c:pt idx="1907">
                  <c:v>52771</c:v>
                </c:pt>
                <c:pt idx="1908">
                  <c:v>52778</c:v>
                </c:pt>
                <c:pt idx="1909">
                  <c:v>52785</c:v>
                </c:pt>
                <c:pt idx="1910">
                  <c:v>52792</c:v>
                </c:pt>
                <c:pt idx="1911">
                  <c:v>52799</c:v>
                </c:pt>
                <c:pt idx="1912">
                  <c:v>52806</c:v>
                </c:pt>
                <c:pt idx="1913">
                  <c:v>52813</c:v>
                </c:pt>
                <c:pt idx="1914">
                  <c:v>52820</c:v>
                </c:pt>
                <c:pt idx="1915">
                  <c:v>52827</c:v>
                </c:pt>
                <c:pt idx="1916">
                  <c:v>52834</c:v>
                </c:pt>
                <c:pt idx="1917">
                  <c:v>52841</c:v>
                </c:pt>
                <c:pt idx="1918">
                  <c:v>52848</c:v>
                </c:pt>
                <c:pt idx="1919">
                  <c:v>52855</c:v>
                </c:pt>
                <c:pt idx="1920">
                  <c:v>52862</c:v>
                </c:pt>
                <c:pt idx="1921">
                  <c:v>52869</c:v>
                </c:pt>
                <c:pt idx="1922">
                  <c:v>52876</c:v>
                </c:pt>
                <c:pt idx="1923">
                  <c:v>52883</c:v>
                </c:pt>
                <c:pt idx="1924">
                  <c:v>52890</c:v>
                </c:pt>
                <c:pt idx="1925">
                  <c:v>52897</c:v>
                </c:pt>
                <c:pt idx="1926">
                  <c:v>52904</c:v>
                </c:pt>
                <c:pt idx="1927">
                  <c:v>52911</c:v>
                </c:pt>
                <c:pt idx="1928">
                  <c:v>52918</c:v>
                </c:pt>
                <c:pt idx="1929">
                  <c:v>52925</c:v>
                </c:pt>
                <c:pt idx="1930">
                  <c:v>52932</c:v>
                </c:pt>
                <c:pt idx="1931">
                  <c:v>52939</c:v>
                </c:pt>
                <c:pt idx="1932">
                  <c:v>52946</c:v>
                </c:pt>
                <c:pt idx="1933">
                  <c:v>52953</c:v>
                </c:pt>
                <c:pt idx="1934">
                  <c:v>52960</c:v>
                </c:pt>
                <c:pt idx="1935">
                  <c:v>52967</c:v>
                </c:pt>
                <c:pt idx="1936">
                  <c:v>52974</c:v>
                </c:pt>
                <c:pt idx="1937">
                  <c:v>52981</c:v>
                </c:pt>
                <c:pt idx="1938">
                  <c:v>52988</c:v>
                </c:pt>
                <c:pt idx="1939">
                  <c:v>52995</c:v>
                </c:pt>
                <c:pt idx="1940">
                  <c:v>53002</c:v>
                </c:pt>
                <c:pt idx="1941">
                  <c:v>53009</c:v>
                </c:pt>
                <c:pt idx="1942">
                  <c:v>53016</c:v>
                </c:pt>
                <c:pt idx="1943">
                  <c:v>53023</c:v>
                </c:pt>
                <c:pt idx="1944">
                  <c:v>53030</c:v>
                </c:pt>
                <c:pt idx="1945">
                  <c:v>53037</c:v>
                </c:pt>
                <c:pt idx="1946">
                  <c:v>53044</c:v>
                </c:pt>
                <c:pt idx="1947">
                  <c:v>53051</c:v>
                </c:pt>
                <c:pt idx="1948">
                  <c:v>53058</c:v>
                </c:pt>
                <c:pt idx="1949">
                  <c:v>53065</c:v>
                </c:pt>
                <c:pt idx="1950">
                  <c:v>53072</c:v>
                </c:pt>
                <c:pt idx="1951">
                  <c:v>53079</c:v>
                </c:pt>
                <c:pt idx="1952">
                  <c:v>53086</c:v>
                </c:pt>
                <c:pt idx="1953">
                  <c:v>53093</c:v>
                </c:pt>
                <c:pt idx="1954">
                  <c:v>53100</c:v>
                </c:pt>
                <c:pt idx="1955">
                  <c:v>53107</c:v>
                </c:pt>
                <c:pt idx="1956">
                  <c:v>53114</c:v>
                </c:pt>
                <c:pt idx="1957">
                  <c:v>53121</c:v>
                </c:pt>
                <c:pt idx="1958">
                  <c:v>53128</c:v>
                </c:pt>
                <c:pt idx="1959">
                  <c:v>53135</c:v>
                </c:pt>
                <c:pt idx="1960">
                  <c:v>53142</c:v>
                </c:pt>
                <c:pt idx="1961">
                  <c:v>53149</c:v>
                </c:pt>
                <c:pt idx="1962">
                  <c:v>53156</c:v>
                </c:pt>
                <c:pt idx="1963">
                  <c:v>53163</c:v>
                </c:pt>
                <c:pt idx="1964">
                  <c:v>53170</c:v>
                </c:pt>
                <c:pt idx="1965">
                  <c:v>53177</c:v>
                </c:pt>
                <c:pt idx="1966">
                  <c:v>53184</c:v>
                </c:pt>
                <c:pt idx="1967">
                  <c:v>53191</c:v>
                </c:pt>
                <c:pt idx="1968">
                  <c:v>53198</c:v>
                </c:pt>
                <c:pt idx="1969">
                  <c:v>53205</c:v>
                </c:pt>
                <c:pt idx="1970">
                  <c:v>53212</c:v>
                </c:pt>
                <c:pt idx="1971">
                  <c:v>53219</c:v>
                </c:pt>
                <c:pt idx="1972">
                  <c:v>53226</c:v>
                </c:pt>
                <c:pt idx="1973">
                  <c:v>53233</c:v>
                </c:pt>
                <c:pt idx="1974">
                  <c:v>53240</c:v>
                </c:pt>
                <c:pt idx="1975">
                  <c:v>53247</c:v>
                </c:pt>
                <c:pt idx="1976">
                  <c:v>53254</c:v>
                </c:pt>
                <c:pt idx="1977">
                  <c:v>53261</c:v>
                </c:pt>
                <c:pt idx="1978">
                  <c:v>53268</c:v>
                </c:pt>
                <c:pt idx="1979">
                  <c:v>53275</c:v>
                </c:pt>
                <c:pt idx="1980">
                  <c:v>53282</c:v>
                </c:pt>
                <c:pt idx="1981">
                  <c:v>53289</c:v>
                </c:pt>
                <c:pt idx="1982">
                  <c:v>53296</c:v>
                </c:pt>
                <c:pt idx="1983">
                  <c:v>53303</c:v>
                </c:pt>
                <c:pt idx="1984">
                  <c:v>53310</c:v>
                </c:pt>
                <c:pt idx="1985">
                  <c:v>53317</c:v>
                </c:pt>
                <c:pt idx="1986">
                  <c:v>53325</c:v>
                </c:pt>
                <c:pt idx="1987">
                  <c:v>53332</c:v>
                </c:pt>
                <c:pt idx="1988">
                  <c:v>53339</c:v>
                </c:pt>
                <c:pt idx="1989">
                  <c:v>53346</c:v>
                </c:pt>
                <c:pt idx="1990">
                  <c:v>53353</c:v>
                </c:pt>
                <c:pt idx="1991">
                  <c:v>53360</c:v>
                </c:pt>
                <c:pt idx="1992">
                  <c:v>53367</c:v>
                </c:pt>
                <c:pt idx="1993">
                  <c:v>53374</c:v>
                </c:pt>
                <c:pt idx="1994">
                  <c:v>53381</c:v>
                </c:pt>
                <c:pt idx="1995">
                  <c:v>53388</c:v>
                </c:pt>
                <c:pt idx="1996">
                  <c:v>53395</c:v>
                </c:pt>
                <c:pt idx="1997">
                  <c:v>53402</c:v>
                </c:pt>
                <c:pt idx="1998">
                  <c:v>53413</c:v>
                </c:pt>
                <c:pt idx="1999">
                  <c:v>53416</c:v>
                </c:pt>
                <c:pt idx="2000">
                  <c:v>53423</c:v>
                </c:pt>
                <c:pt idx="2001">
                  <c:v>53430</c:v>
                </c:pt>
                <c:pt idx="2002">
                  <c:v>53437</c:v>
                </c:pt>
                <c:pt idx="2003">
                  <c:v>53444</c:v>
                </c:pt>
                <c:pt idx="2004">
                  <c:v>53451</c:v>
                </c:pt>
                <c:pt idx="2005">
                  <c:v>53458</c:v>
                </c:pt>
                <c:pt idx="2006">
                  <c:v>53465</c:v>
                </c:pt>
                <c:pt idx="2007">
                  <c:v>53472</c:v>
                </c:pt>
                <c:pt idx="2008">
                  <c:v>53479</c:v>
                </c:pt>
                <c:pt idx="2009">
                  <c:v>53486</c:v>
                </c:pt>
                <c:pt idx="2010">
                  <c:v>53493</c:v>
                </c:pt>
                <c:pt idx="2011">
                  <c:v>53500</c:v>
                </c:pt>
                <c:pt idx="2012">
                  <c:v>53507</c:v>
                </c:pt>
                <c:pt idx="2013">
                  <c:v>53514</c:v>
                </c:pt>
                <c:pt idx="2014">
                  <c:v>53521</c:v>
                </c:pt>
                <c:pt idx="2015">
                  <c:v>53528</c:v>
                </c:pt>
                <c:pt idx="2016">
                  <c:v>53535</c:v>
                </c:pt>
                <c:pt idx="2017">
                  <c:v>53542</c:v>
                </c:pt>
                <c:pt idx="2018">
                  <c:v>53549</c:v>
                </c:pt>
                <c:pt idx="2019">
                  <c:v>53556</c:v>
                </c:pt>
                <c:pt idx="2020">
                  <c:v>53563</c:v>
                </c:pt>
                <c:pt idx="2021">
                  <c:v>53570</c:v>
                </c:pt>
                <c:pt idx="2022">
                  <c:v>53577</c:v>
                </c:pt>
                <c:pt idx="2023">
                  <c:v>53584</c:v>
                </c:pt>
                <c:pt idx="2024">
                  <c:v>53591</c:v>
                </c:pt>
                <c:pt idx="2025">
                  <c:v>53598</c:v>
                </c:pt>
                <c:pt idx="2026">
                  <c:v>53605</c:v>
                </c:pt>
                <c:pt idx="2027">
                  <c:v>53612</c:v>
                </c:pt>
                <c:pt idx="2028">
                  <c:v>53619</c:v>
                </c:pt>
                <c:pt idx="2029">
                  <c:v>53626</c:v>
                </c:pt>
                <c:pt idx="2030">
                  <c:v>53633</c:v>
                </c:pt>
                <c:pt idx="2031">
                  <c:v>53640</c:v>
                </c:pt>
                <c:pt idx="2032">
                  <c:v>53647</c:v>
                </c:pt>
                <c:pt idx="2033">
                  <c:v>53654</c:v>
                </c:pt>
                <c:pt idx="2034">
                  <c:v>53661</c:v>
                </c:pt>
                <c:pt idx="2035">
                  <c:v>53668</c:v>
                </c:pt>
                <c:pt idx="2036">
                  <c:v>53675</c:v>
                </c:pt>
                <c:pt idx="2037">
                  <c:v>53682</c:v>
                </c:pt>
                <c:pt idx="2038">
                  <c:v>53692</c:v>
                </c:pt>
                <c:pt idx="2039">
                  <c:v>53699</c:v>
                </c:pt>
                <c:pt idx="2040">
                  <c:v>53706</c:v>
                </c:pt>
                <c:pt idx="2041">
                  <c:v>53713</c:v>
                </c:pt>
                <c:pt idx="2042">
                  <c:v>53720</c:v>
                </c:pt>
                <c:pt idx="2043">
                  <c:v>53727</c:v>
                </c:pt>
                <c:pt idx="2044">
                  <c:v>53734</c:v>
                </c:pt>
                <c:pt idx="2045">
                  <c:v>53741</c:v>
                </c:pt>
                <c:pt idx="2046">
                  <c:v>53748</c:v>
                </c:pt>
                <c:pt idx="2047">
                  <c:v>53755</c:v>
                </c:pt>
                <c:pt idx="2048">
                  <c:v>53762</c:v>
                </c:pt>
                <c:pt idx="2049">
                  <c:v>53769</c:v>
                </c:pt>
                <c:pt idx="2050">
                  <c:v>53776</c:v>
                </c:pt>
                <c:pt idx="2051">
                  <c:v>53783</c:v>
                </c:pt>
                <c:pt idx="2052">
                  <c:v>53790</c:v>
                </c:pt>
                <c:pt idx="2053">
                  <c:v>53799</c:v>
                </c:pt>
                <c:pt idx="2054">
                  <c:v>53804</c:v>
                </c:pt>
                <c:pt idx="2055">
                  <c:v>53811</c:v>
                </c:pt>
                <c:pt idx="2056">
                  <c:v>53818</c:v>
                </c:pt>
                <c:pt idx="2057">
                  <c:v>53825</c:v>
                </c:pt>
                <c:pt idx="2058">
                  <c:v>53832</c:v>
                </c:pt>
                <c:pt idx="2059">
                  <c:v>53839</c:v>
                </c:pt>
                <c:pt idx="2060">
                  <c:v>53846</c:v>
                </c:pt>
                <c:pt idx="2061">
                  <c:v>53853</c:v>
                </c:pt>
                <c:pt idx="2062">
                  <c:v>53860</c:v>
                </c:pt>
                <c:pt idx="2063">
                  <c:v>53867</c:v>
                </c:pt>
                <c:pt idx="2064">
                  <c:v>53874</c:v>
                </c:pt>
                <c:pt idx="2065">
                  <c:v>53881</c:v>
                </c:pt>
                <c:pt idx="2066">
                  <c:v>53888</c:v>
                </c:pt>
                <c:pt idx="2067">
                  <c:v>53895</c:v>
                </c:pt>
                <c:pt idx="2068">
                  <c:v>53902</c:v>
                </c:pt>
                <c:pt idx="2069">
                  <c:v>53909</c:v>
                </c:pt>
                <c:pt idx="2070">
                  <c:v>53916</c:v>
                </c:pt>
                <c:pt idx="2071">
                  <c:v>53923</c:v>
                </c:pt>
                <c:pt idx="2072">
                  <c:v>53930</c:v>
                </c:pt>
                <c:pt idx="2073">
                  <c:v>53937</c:v>
                </c:pt>
                <c:pt idx="2074">
                  <c:v>53944</c:v>
                </c:pt>
                <c:pt idx="2075">
                  <c:v>53951</c:v>
                </c:pt>
                <c:pt idx="2076">
                  <c:v>53958</c:v>
                </c:pt>
                <c:pt idx="2077">
                  <c:v>53965</c:v>
                </c:pt>
                <c:pt idx="2078">
                  <c:v>53972</c:v>
                </c:pt>
                <c:pt idx="2079">
                  <c:v>53979</c:v>
                </c:pt>
                <c:pt idx="2080">
                  <c:v>53986</c:v>
                </c:pt>
                <c:pt idx="2081">
                  <c:v>53993</c:v>
                </c:pt>
                <c:pt idx="2082">
                  <c:v>54000</c:v>
                </c:pt>
                <c:pt idx="2083">
                  <c:v>54007</c:v>
                </c:pt>
                <c:pt idx="2084">
                  <c:v>54014</c:v>
                </c:pt>
                <c:pt idx="2085">
                  <c:v>54021</c:v>
                </c:pt>
                <c:pt idx="2086">
                  <c:v>54028</c:v>
                </c:pt>
                <c:pt idx="2087">
                  <c:v>54035</c:v>
                </c:pt>
                <c:pt idx="2088">
                  <c:v>54042</c:v>
                </c:pt>
                <c:pt idx="2089">
                  <c:v>54049</c:v>
                </c:pt>
                <c:pt idx="2090">
                  <c:v>54057</c:v>
                </c:pt>
                <c:pt idx="2091">
                  <c:v>54064</c:v>
                </c:pt>
                <c:pt idx="2092">
                  <c:v>54071</c:v>
                </c:pt>
                <c:pt idx="2093">
                  <c:v>54078</c:v>
                </c:pt>
                <c:pt idx="2094">
                  <c:v>54085</c:v>
                </c:pt>
                <c:pt idx="2095">
                  <c:v>54092</c:v>
                </c:pt>
                <c:pt idx="2096">
                  <c:v>54099</c:v>
                </c:pt>
                <c:pt idx="2097">
                  <c:v>54106</c:v>
                </c:pt>
                <c:pt idx="2098">
                  <c:v>54113</c:v>
                </c:pt>
                <c:pt idx="2099">
                  <c:v>54120</c:v>
                </c:pt>
                <c:pt idx="2100">
                  <c:v>54127</c:v>
                </c:pt>
                <c:pt idx="2101">
                  <c:v>54134</c:v>
                </c:pt>
                <c:pt idx="2102">
                  <c:v>54141</c:v>
                </c:pt>
                <c:pt idx="2103">
                  <c:v>54148</c:v>
                </c:pt>
                <c:pt idx="2104">
                  <c:v>54157</c:v>
                </c:pt>
                <c:pt idx="2105">
                  <c:v>54164</c:v>
                </c:pt>
                <c:pt idx="2106">
                  <c:v>54171</c:v>
                </c:pt>
                <c:pt idx="2107">
                  <c:v>54178</c:v>
                </c:pt>
                <c:pt idx="2108">
                  <c:v>54185</c:v>
                </c:pt>
                <c:pt idx="2109">
                  <c:v>54192</c:v>
                </c:pt>
                <c:pt idx="2110">
                  <c:v>54199</c:v>
                </c:pt>
                <c:pt idx="2111">
                  <c:v>54206</c:v>
                </c:pt>
                <c:pt idx="2112">
                  <c:v>54213</c:v>
                </c:pt>
                <c:pt idx="2113">
                  <c:v>54220</c:v>
                </c:pt>
                <c:pt idx="2114">
                  <c:v>54227</c:v>
                </c:pt>
                <c:pt idx="2115">
                  <c:v>54234</c:v>
                </c:pt>
                <c:pt idx="2116">
                  <c:v>54241</c:v>
                </c:pt>
                <c:pt idx="2117">
                  <c:v>54248</c:v>
                </c:pt>
                <c:pt idx="2118">
                  <c:v>54255</c:v>
                </c:pt>
                <c:pt idx="2119">
                  <c:v>54262</c:v>
                </c:pt>
                <c:pt idx="2120">
                  <c:v>54269</c:v>
                </c:pt>
                <c:pt idx="2121">
                  <c:v>54276</c:v>
                </c:pt>
                <c:pt idx="2122">
                  <c:v>54283</c:v>
                </c:pt>
                <c:pt idx="2123">
                  <c:v>54290</c:v>
                </c:pt>
                <c:pt idx="2124">
                  <c:v>54297</c:v>
                </c:pt>
                <c:pt idx="2125">
                  <c:v>54304</c:v>
                </c:pt>
                <c:pt idx="2126">
                  <c:v>54311</c:v>
                </c:pt>
                <c:pt idx="2127">
                  <c:v>54318</c:v>
                </c:pt>
                <c:pt idx="2128">
                  <c:v>54325</c:v>
                </c:pt>
                <c:pt idx="2129">
                  <c:v>54332</c:v>
                </c:pt>
                <c:pt idx="2130">
                  <c:v>54339</c:v>
                </c:pt>
                <c:pt idx="2131">
                  <c:v>54346</c:v>
                </c:pt>
                <c:pt idx="2132">
                  <c:v>54353</c:v>
                </c:pt>
                <c:pt idx="2133">
                  <c:v>54360</c:v>
                </c:pt>
                <c:pt idx="2134">
                  <c:v>54367</c:v>
                </c:pt>
                <c:pt idx="2135">
                  <c:v>54374</c:v>
                </c:pt>
                <c:pt idx="2136">
                  <c:v>54381</c:v>
                </c:pt>
                <c:pt idx="2137">
                  <c:v>54388</c:v>
                </c:pt>
                <c:pt idx="2138">
                  <c:v>54395</c:v>
                </c:pt>
                <c:pt idx="2139">
                  <c:v>54402</c:v>
                </c:pt>
                <c:pt idx="2140">
                  <c:v>54409</c:v>
                </c:pt>
                <c:pt idx="2141">
                  <c:v>54416</c:v>
                </c:pt>
                <c:pt idx="2142">
                  <c:v>54423</c:v>
                </c:pt>
                <c:pt idx="2143">
                  <c:v>54430</c:v>
                </c:pt>
                <c:pt idx="2144">
                  <c:v>54437</c:v>
                </c:pt>
                <c:pt idx="2145">
                  <c:v>54444</c:v>
                </c:pt>
                <c:pt idx="2146">
                  <c:v>54451</c:v>
                </c:pt>
                <c:pt idx="2147">
                  <c:v>54458</c:v>
                </c:pt>
                <c:pt idx="2148">
                  <c:v>54465</c:v>
                </c:pt>
                <c:pt idx="2149">
                  <c:v>54472</c:v>
                </c:pt>
                <c:pt idx="2150">
                  <c:v>54479</c:v>
                </c:pt>
                <c:pt idx="2151">
                  <c:v>54486</c:v>
                </c:pt>
                <c:pt idx="2152">
                  <c:v>54493</c:v>
                </c:pt>
                <c:pt idx="2153">
                  <c:v>54500</c:v>
                </c:pt>
                <c:pt idx="2154">
                  <c:v>54507</c:v>
                </c:pt>
                <c:pt idx="2155">
                  <c:v>54514</c:v>
                </c:pt>
                <c:pt idx="2156">
                  <c:v>54521</c:v>
                </c:pt>
                <c:pt idx="2157">
                  <c:v>54528</c:v>
                </c:pt>
                <c:pt idx="2158">
                  <c:v>54535</c:v>
                </c:pt>
                <c:pt idx="2159">
                  <c:v>54542</c:v>
                </c:pt>
                <c:pt idx="2160">
                  <c:v>54549</c:v>
                </c:pt>
                <c:pt idx="2161">
                  <c:v>54556</c:v>
                </c:pt>
                <c:pt idx="2162">
                  <c:v>54563</c:v>
                </c:pt>
                <c:pt idx="2163">
                  <c:v>54570</c:v>
                </c:pt>
                <c:pt idx="2164">
                  <c:v>54577</c:v>
                </c:pt>
                <c:pt idx="2165">
                  <c:v>54584</c:v>
                </c:pt>
                <c:pt idx="2166">
                  <c:v>54591</c:v>
                </c:pt>
                <c:pt idx="2167">
                  <c:v>54598</c:v>
                </c:pt>
                <c:pt idx="2168">
                  <c:v>54605</c:v>
                </c:pt>
                <c:pt idx="2169">
                  <c:v>54612</c:v>
                </c:pt>
                <c:pt idx="2170">
                  <c:v>54619</c:v>
                </c:pt>
                <c:pt idx="2171">
                  <c:v>54626</c:v>
                </c:pt>
                <c:pt idx="2172">
                  <c:v>54633</c:v>
                </c:pt>
                <c:pt idx="2173">
                  <c:v>54640</c:v>
                </c:pt>
                <c:pt idx="2174">
                  <c:v>54647</c:v>
                </c:pt>
                <c:pt idx="2175">
                  <c:v>54654</c:v>
                </c:pt>
                <c:pt idx="2176">
                  <c:v>54661</c:v>
                </c:pt>
                <c:pt idx="2177">
                  <c:v>54668</c:v>
                </c:pt>
                <c:pt idx="2178">
                  <c:v>54675</c:v>
                </c:pt>
                <c:pt idx="2179">
                  <c:v>54682</c:v>
                </c:pt>
                <c:pt idx="2180">
                  <c:v>54689</c:v>
                </c:pt>
                <c:pt idx="2181">
                  <c:v>54696</c:v>
                </c:pt>
                <c:pt idx="2182">
                  <c:v>54703</c:v>
                </c:pt>
                <c:pt idx="2183">
                  <c:v>54710</c:v>
                </c:pt>
                <c:pt idx="2184">
                  <c:v>54717</c:v>
                </c:pt>
                <c:pt idx="2185">
                  <c:v>54724</c:v>
                </c:pt>
                <c:pt idx="2186">
                  <c:v>54731</c:v>
                </c:pt>
                <c:pt idx="2187">
                  <c:v>54738</c:v>
                </c:pt>
                <c:pt idx="2188">
                  <c:v>54745</c:v>
                </c:pt>
                <c:pt idx="2189">
                  <c:v>54752</c:v>
                </c:pt>
                <c:pt idx="2190">
                  <c:v>54759</c:v>
                </c:pt>
                <c:pt idx="2191">
                  <c:v>54766</c:v>
                </c:pt>
                <c:pt idx="2192">
                  <c:v>54773</c:v>
                </c:pt>
                <c:pt idx="2193">
                  <c:v>54780</c:v>
                </c:pt>
                <c:pt idx="2194">
                  <c:v>54787</c:v>
                </c:pt>
                <c:pt idx="2195">
                  <c:v>54794</c:v>
                </c:pt>
                <c:pt idx="2196">
                  <c:v>54801</c:v>
                </c:pt>
                <c:pt idx="2197">
                  <c:v>54808</c:v>
                </c:pt>
                <c:pt idx="2198">
                  <c:v>54815</c:v>
                </c:pt>
                <c:pt idx="2199">
                  <c:v>54822</c:v>
                </c:pt>
                <c:pt idx="2200">
                  <c:v>54829</c:v>
                </c:pt>
                <c:pt idx="2201">
                  <c:v>54836</c:v>
                </c:pt>
                <c:pt idx="2202">
                  <c:v>54843</c:v>
                </c:pt>
                <c:pt idx="2203">
                  <c:v>54850</c:v>
                </c:pt>
                <c:pt idx="2204">
                  <c:v>54857</c:v>
                </c:pt>
                <c:pt idx="2205">
                  <c:v>54864</c:v>
                </c:pt>
                <c:pt idx="2206">
                  <c:v>54871</c:v>
                </c:pt>
                <c:pt idx="2207">
                  <c:v>54878</c:v>
                </c:pt>
                <c:pt idx="2208">
                  <c:v>54885</c:v>
                </c:pt>
                <c:pt idx="2209">
                  <c:v>54892</c:v>
                </c:pt>
                <c:pt idx="2210">
                  <c:v>54899</c:v>
                </c:pt>
                <c:pt idx="2211">
                  <c:v>54906</c:v>
                </c:pt>
                <c:pt idx="2212">
                  <c:v>54913</c:v>
                </c:pt>
                <c:pt idx="2213">
                  <c:v>54920</c:v>
                </c:pt>
                <c:pt idx="2214">
                  <c:v>54927</c:v>
                </c:pt>
                <c:pt idx="2215">
                  <c:v>54934</c:v>
                </c:pt>
                <c:pt idx="2216">
                  <c:v>54941</c:v>
                </c:pt>
                <c:pt idx="2217">
                  <c:v>54948</c:v>
                </c:pt>
                <c:pt idx="2218">
                  <c:v>54955</c:v>
                </c:pt>
                <c:pt idx="2219">
                  <c:v>54962</c:v>
                </c:pt>
                <c:pt idx="2220">
                  <c:v>54969</c:v>
                </c:pt>
                <c:pt idx="2221">
                  <c:v>54976</c:v>
                </c:pt>
                <c:pt idx="2222">
                  <c:v>54983</c:v>
                </c:pt>
                <c:pt idx="2223">
                  <c:v>54990</c:v>
                </c:pt>
                <c:pt idx="2224">
                  <c:v>54997</c:v>
                </c:pt>
                <c:pt idx="2225">
                  <c:v>55004</c:v>
                </c:pt>
                <c:pt idx="2226">
                  <c:v>55011</c:v>
                </c:pt>
                <c:pt idx="2227">
                  <c:v>55018</c:v>
                </c:pt>
                <c:pt idx="2228">
                  <c:v>55025</c:v>
                </c:pt>
                <c:pt idx="2229">
                  <c:v>55032</c:v>
                </c:pt>
                <c:pt idx="2230">
                  <c:v>55039</c:v>
                </c:pt>
                <c:pt idx="2231">
                  <c:v>55046</c:v>
                </c:pt>
                <c:pt idx="2232">
                  <c:v>55053</c:v>
                </c:pt>
                <c:pt idx="2233">
                  <c:v>55060</c:v>
                </c:pt>
                <c:pt idx="2234">
                  <c:v>55067</c:v>
                </c:pt>
                <c:pt idx="2235">
                  <c:v>55074</c:v>
                </c:pt>
                <c:pt idx="2236">
                  <c:v>55081</c:v>
                </c:pt>
                <c:pt idx="2237">
                  <c:v>55088</c:v>
                </c:pt>
                <c:pt idx="2238">
                  <c:v>55095</c:v>
                </c:pt>
                <c:pt idx="2239">
                  <c:v>55102</c:v>
                </c:pt>
                <c:pt idx="2240">
                  <c:v>55109</c:v>
                </c:pt>
                <c:pt idx="2241">
                  <c:v>55116</c:v>
                </c:pt>
                <c:pt idx="2242">
                  <c:v>55123</c:v>
                </c:pt>
                <c:pt idx="2243">
                  <c:v>55130</c:v>
                </c:pt>
                <c:pt idx="2244">
                  <c:v>55137</c:v>
                </c:pt>
                <c:pt idx="2245">
                  <c:v>55144</c:v>
                </c:pt>
                <c:pt idx="2246">
                  <c:v>55151</c:v>
                </c:pt>
                <c:pt idx="2247">
                  <c:v>55158</c:v>
                </c:pt>
                <c:pt idx="2248">
                  <c:v>55165</c:v>
                </c:pt>
                <c:pt idx="2249">
                  <c:v>55172</c:v>
                </c:pt>
                <c:pt idx="2250">
                  <c:v>55179</c:v>
                </c:pt>
                <c:pt idx="2251">
                  <c:v>55186</c:v>
                </c:pt>
                <c:pt idx="2252">
                  <c:v>55193</c:v>
                </c:pt>
                <c:pt idx="2253">
                  <c:v>55200</c:v>
                </c:pt>
                <c:pt idx="2254">
                  <c:v>55207</c:v>
                </c:pt>
                <c:pt idx="2255">
                  <c:v>55214</c:v>
                </c:pt>
                <c:pt idx="2256">
                  <c:v>55221</c:v>
                </c:pt>
                <c:pt idx="2257">
                  <c:v>55228</c:v>
                </c:pt>
                <c:pt idx="2258">
                  <c:v>55235</c:v>
                </c:pt>
                <c:pt idx="2259">
                  <c:v>55242</c:v>
                </c:pt>
                <c:pt idx="2260">
                  <c:v>55249</c:v>
                </c:pt>
                <c:pt idx="2261">
                  <c:v>55256</c:v>
                </c:pt>
                <c:pt idx="2262">
                  <c:v>55263</c:v>
                </c:pt>
                <c:pt idx="2263">
                  <c:v>55270</c:v>
                </c:pt>
                <c:pt idx="2264">
                  <c:v>55277</c:v>
                </c:pt>
                <c:pt idx="2265">
                  <c:v>55284</c:v>
                </c:pt>
                <c:pt idx="2266">
                  <c:v>55291</c:v>
                </c:pt>
                <c:pt idx="2267">
                  <c:v>55298</c:v>
                </c:pt>
                <c:pt idx="2268">
                  <c:v>55305</c:v>
                </c:pt>
                <c:pt idx="2269">
                  <c:v>55312</c:v>
                </c:pt>
                <c:pt idx="2270">
                  <c:v>55319</c:v>
                </c:pt>
                <c:pt idx="2271">
                  <c:v>55326</c:v>
                </c:pt>
                <c:pt idx="2272">
                  <c:v>55333</c:v>
                </c:pt>
                <c:pt idx="2273">
                  <c:v>55340</c:v>
                </c:pt>
                <c:pt idx="2274">
                  <c:v>55347</c:v>
                </c:pt>
                <c:pt idx="2275">
                  <c:v>55354</c:v>
                </c:pt>
                <c:pt idx="2276">
                  <c:v>55361</c:v>
                </c:pt>
                <c:pt idx="2277">
                  <c:v>55368</c:v>
                </c:pt>
                <c:pt idx="2278">
                  <c:v>55375</c:v>
                </c:pt>
                <c:pt idx="2279">
                  <c:v>55382</c:v>
                </c:pt>
                <c:pt idx="2280">
                  <c:v>55389</c:v>
                </c:pt>
                <c:pt idx="2281">
                  <c:v>55396</c:v>
                </c:pt>
                <c:pt idx="2282">
                  <c:v>55403</c:v>
                </c:pt>
                <c:pt idx="2283">
                  <c:v>55410</c:v>
                </c:pt>
                <c:pt idx="2284">
                  <c:v>55417</c:v>
                </c:pt>
                <c:pt idx="2285">
                  <c:v>55424</c:v>
                </c:pt>
                <c:pt idx="2286">
                  <c:v>55431</c:v>
                </c:pt>
                <c:pt idx="2287">
                  <c:v>55438</c:v>
                </c:pt>
                <c:pt idx="2288">
                  <c:v>55445</c:v>
                </c:pt>
                <c:pt idx="2289">
                  <c:v>55452</c:v>
                </c:pt>
                <c:pt idx="2290">
                  <c:v>55459</c:v>
                </c:pt>
                <c:pt idx="2291">
                  <c:v>55466</c:v>
                </c:pt>
                <c:pt idx="2292">
                  <c:v>55473</c:v>
                </c:pt>
                <c:pt idx="2293">
                  <c:v>55480</c:v>
                </c:pt>
                <c:pt idx="2294">
                  <c:v>55487</c:v>
                </c:pt>
                <c:pt idx="2295">
                  <c:v>55494</c:v>
                </c:pt>
                <c:pt idx="2296">
                  <c:v>55501</c:v>
                </c:pt>
                <c:pt idx="2297">
                  <c:v>55508</c:v>
                </c:pt>
                <c:pt idx="2298">
                  <c:v>55516</c:v>
                </c:pt>
                <c:pt idx="2299">
                  <c:v>55523</c:v>
                </c:pt>
                <c:pt idx="2300">
                  <c:v>55530</c:v>
                </c:pt>
                <c:pt idx="2301">
                  <c:v>55537</c:v>
                </c:pt>
                <c:pt idx="2302">
                  <c:v>55544</c:v>
                </c:pt>
                <c:pt idx="2303">
                  <c:v>55551</c:v>
                </c:pt>
                <c:pt idx="2304">
                  <c:v>55558</c:v>
                </c:pt>
                <c:pt idx="2305">
                  <c:v>55565</c:v>
                </c:pt>
                <c:pt idx="2306">
                  <c:v>55572</c:v>
                </c:pt>
                <c:pt idx="2307">
                  <c:v>55579</c:v>
                </c:pt>
                <c:pt idx="2308">
                  <c:v>55586</c:v>
                </c:pt>
                <c:pt idx="2309">
                  <c:v>55593</c:v>
                </c:pt>
                <c:pt idx="2310">
                  <c:v>55600</c:v>
                </c:pt>
                <c:pt idx="2311">
                  <c:v>55607</c:v>
                </c:pt>
                <c:pt idx="2312">
                  <c:v>55614</c:v>
                </c:pt>
                <c:pt idx="2313">
                  <c:v>55621</c:v>
                </c:pt>
                <c:pt idx="2314">
                  <c:v>55632</c:v>
                </c:pt>
                <c:pt idx="2315">
                  <c:v>55635</c:v>
                </c:pt>
                <c:pt idx="2316">
                  <c:v>55645</c:v>
                </c:pt>
                <c:pt idx="2317">
                  <c:v>55652</c:v>
                </c:pt>
                <c:pt idx="2318">
                  <c:v>55659</c:v>
                </c:pt>
                <c:pt idx="2319">
                  <c:v>55666</c:v>
                </c:pt>
                <c:pt idx="2320">
                  <c:v>55673</c:v>
                </c:pt>
                <c:pt idx="2321">
                  <c:v>55680</c:v>
                </c:pt>
                <c:pt idx="2322">
                  <c:v>55687</c:v>
                </c:pt>
                <c:pt idx="2323">
                  <c:v>55694</c:v>
                </c:pt>
                <c:pt idx="2324">
                  <c:v>55701</c:v>
                </c:pt>
                <c:pt idx="2325">
                  <c:v>55708</c:v>
                </c:pt>
                <c:pt idx="2326">
                  <c:v>55715</c:v>
                </c:pt>
                <c:pt idx="2327">
                  <c:v>55722</c:v>
                </c:pt>
                <c:pt idx="2328">
                  <c:v>55729</c:v>
                </c:pt>
                <c:pt idx="2329">
                  <c:v>55736</c:v>
                </c:pt>
                <c:pt idx="2330">
                  <c:v>55743</c:v>
                </c:pt>
                <c:pt idx="2331">
                  <c:v>55750</c:v>
                </c:pt>
                <c:pt idx="2332">
                  <c:v>55757</c:v>
                </c:pt>
                <c:pt idx="2333">
                  <c:v>55764</c:v>
                </c:pt>
                <c:pt idx="2334">
                  <c:v>55771</c:v>
                </c:pt>
                <c:pt idx="2335">
                  <c:v>55778</c:v>
                </c:pt>
                <c:pt idx="2336">
                  <c:v>55785</c:v>
                </c:pt>
                <c:pt idx="2337">
                  <c:v>55792</c:v>
                </c:pt>
                <c:pt idx="2338">
                  <c:v>55799</c:v>
                </c:pt>
                <c:pt idx="2339">
                  <c:v>55806</c:v>
                </c:pt>
                <c:pt idx="2340">
                  <c:v>55813</c:v>
                </c:pt>
                <c:pt idx="2341">
                  <c:v>55820</c:v>
                </c:pt>
                <c:pt idx="2342">
                  <c:v>55827</c:v>
                </c:pt>
                <c:pt idx="2343">
                  <c:v>55834</c:v>
                </c:pt>
                <c:pt idx="2344">
                  <c:v>55841</c:v>
                </c:pt>
                <c:pt idx="2345">
                  <c:v>55848</c:v>
                </c:pt>
                <c:pt idx="2346">
                  <c:v>55855</c:v>
                </c:pt>
                <c:pt idx="2347">
                  <c:v>55862</c:v>
                </c:pt>
                <c:pt idx="2348">
                  <c:v>55869</c:v>
                </c:pt>
                <c:pt idx="2349">
                  <c:v>55876</c:v>
                </c:pt>
                <c:pt idx="2350">
                  <c:v>55884</c:v>
                </c:pt>
                <c:pt idx="2351">
                  <c:v>55891</c:v>
                </c:pt>
                <c:pt idx="2352">
                  <c:v>55898</c:v>
                </c:pt>
                <c:pt idx="2353">
                  <c:v>55905</c:v>
                </c:pt>
                <c:pt idx="2354">
                  <c:v>55912</c:v>
                </c:pt>
                <c:pt idx="2355">
                  <c:v>55919</c:v>
                </c:pt>
                <c:pt idx="2356">
                  <c:v>55926</c:v>
                </c:pt>
                <c:pt idx="2357">
                  <c:v>55933</c:v>
                </c:pt>
                <c:pt idx="2358">
                  <c:v>55940</c:v>
                </c:pt>
                <c:pt idx="2359">
                  <c:v>55947</c:v>
                </c:pt>
                <c:pt idx="2360">
                  <c:v>55954</c:v>
                </c:pt>
                <c:pt idx="2361">
                  <c:v>55961</c:v>
                </c:pt>
                <c:pt idx="2362">
                  <c:v>55968</c:v>
                </c:pt>
                <c:pt idx="2363">
                  <c:v>55975</c:v>
                </c:pt>
                <c:pt idx="2364">
                  <c:v>55984</c:v>
                </c:pt>
                <c:pt idx="2365">
                  <c:v>55991</c:v>
                </c:pt>
                <c:pt idx="2366">
                  <c:v>55998</c:v>
                </c:pt>
                <c:pt idx="2367">
                  <c:v>56006</c:v>
                </c:pt>
                <c:pt idx="2368">
                  <c:v>56012</c:v>
                </c:pt>
                <c:pt idx="2369">
                  <c:v>56019</c:v>
                </c:pt>
                <c:pt idx="2370">
                  <c:v>56026</c:v>
                </c:pt>
                <c:pt idx="2371">
                  <c:v>56033</c:v>
                </c:pt>
                <c:pt idx="2372">
                  <c:v>56040</c:v>
                </c:pt>
                <c:pt idx="2373">
                  <c:v>56047</c:v>
                </c:pt>
                <c:pt idx="2374">
                  <c:v>56054</c:v>
                </c:pt>
                <c:pt idx="2375">
                  <c:v>56061</c:v>
                </c:pt>
                <c:pt idx="2376">
                  <c:v>56068</c:v>
                </c:pt>
                <c:pt idx="2377">
                  <c:v>56075</c:v>
                </c:pt>
                <c:pt idx="2378">
                  <c:v>56082</c:v>
                </c:pt>
                <c:pt idx="2379">
                  <c:v>56089</c:v>
                </c:pt>
                <c:pt idx="2380">
                  <c:v>56096</c:v>
                </c:pt>
                <c:pt idx="2381">
                  <c:v>56103</c:v>
                </c:pt>
                <c:pt idx="2382">
                  <c:v>56110</c:v>
                </c:pt>
                <c:pt idx="2383">
                  <c:v>56117</c:v>
                </c:pt>
                <c:pt idx="2384">
                  <c:v>56124</c:v>
                </c:pt>
                <c:pt idx="2385">
                  <c:v>56131</c:v>
                </c:pt>
                <c:pt idx="2386">
                  <c:v>56138</c:v>
                </c:pt>
                <c:pt idx="2387">
                  <c:v>56145</c:v>
                </c:pt>
                <c:pt idx="2388">
                  <c:v>56152</c:v>
                </c:pt>
                <c:pt idx="2389">
                  <c:v>56159</c:v>
                </c:pt>
                <c:pt idx="2390">
                  <c:v>56166</c:v>
                </c:pt>
                <c:pt idx="2391">
                  <c:v>56173</c:v>
                </c:pt>
                <c:pt idx="2392">
                  <c:v>56180</c:v>
                </c:pt>
                <c:pt idx="2393">
                  <c:v>56187</c:v>
                </c:pt>
                <c:pt idx="2394">
                  <c:v>56194</c:v>
                </c:pt>
                <c:pt idx="2395">
                  <c:v>56201</c:v>
                </c:pt>
                <c:pt idx="2396">
                  <c:v>56208</c:v>
                </c:pt>
                <c:pt idx="2397">
                  <c:v>56215</c:v>
                </c:pt>
                <c:pt idx="2398">
                  <c:v>56222</c:v>
                </c:pt>
                <c:pt idx="2399">
                  <c:v>56229</c:v>
                </c:pt>
                <c:pt idx="2400">
                  <c:v>56236</c:v>
                </c:pt>
                <c:pt idx="2401">
                  <c:v>56247</c:v>
                </c:pt>
                <c:pt idx="2402">
                  <c:v>56251</c:v>
                </c:pt>
                <c:pt idx="2403">
                  <c:v>56257</c:v>
                </c:pt>
                <c:pt idx="2404">
                  <c:v>56264</c:v>
                </c:pt>
                <c:pt idx="2405">
                  <c:v>56271</c:v>
                </c:pt>
                <c:pt idx="2406">
                  <c:v>56278</c:v>
                </c:pt>
                <c:pt idx="2407">
                  <c:v>56285</c:v>
                </c:pt>
                <c:pt idx="2408">
                  <c:v>56292</c:v>
                </c:pt>
                <c:pt idx="2409">
                  <c:v>56299</c:v>
                </c:pt>
                <c:pt idx="2410">
                  <c:v>56306</c:v>
                </c:pt>
                <c:pt idx="2411">
                  <c:v>56313</c:v>
                </c:pt>
                <c:pt idx="2412">
                  <c:v>56320</c:v>
                </c:pt>
                <c:pt idx="2413">
                  <c:v>56327</c:v>
                </c:pt>
                <c:pt idx="2414">
                  <c:v>56334</c:v>
                </c:pt>
                <c:pt idx="2415">
                  <c:v>56341</c:v>
                </c:pt>
                <c:pt idx="2416">
                  <c:v>56348</c:v>
                </c:pt>
                <c:pt idx="2417">
                  <c:v>56355</c:v>
                </c:pt>
                <c:pt idx="2418">
                  <c:v>56362</c:v>
                </c:pt>
                <c:pt idx="2419">
                  <c:v>56369</c:v>
                </c:pt>
                <c:pt idx="2420">
                  <c:v>56376</c:v>
                </c:pt>
                <c:pt idx="2421">
                  <c:v>56383</c:v>
                </c:pt>
                <c:pt idx="2422">
                  <c:v>56390</c:v>
                </c:pt>
                <c:pt idx="2423">
                  <c:v>56397</c:v>
                </c:pt>
                <c:pt idx="2424">
                  <c:v>56404</c:v>
                </c:pt>
                <c:pt idx="2425">
                  <c:v>56411</c:v>
                </c:pt>
                <c:pt idx="2426">
                  <c:v>56418</c:v>
                </c:pt>
                <c:pt idx="2427">
                  <c:v>56425</c:v>
                </c:pt>
                <c:pt idx="2428">
                  <c:v>56432</c:v>
                </c:pt>
                <c:pt idx="2429">
                  <c:v>56439</c:v>
                </c:pt>
                <c:pt idx="2430">
                  <c:v>56446</c:v>
                </c:pt>
                <c:pt idx="2431">
                  <c:v>56453</c:v>
                </c:pt>
                <c:pt idx="2432">
                  <c:v>56460</c:v>
                </c:pt>
                <c:pt idx="2433">
                  <c:v>56467</c:v>
                </c:pt>
                <c:pt idx="2434">
                  <c:v>56474</c:v>
                </c:pt>
                <c:pt idx="2435">
                  <c:v>56481</c:v>
                </c:pt>
                <c:pt idx="2436">
                  <c:v>56488</c:v>
                </c:pt>
                <c:pt idx="2437">
                  <c:v>56495</c:v>
                </c:pt>
                <c:pt idx="2438">
                  <c:v>56502</c:v>
                </c:pt>
                <c:pt idx="2439">
                  <c:v>56509</c:v>
                </c:pt>
                <c:pt idx="2440">
                  <c:v>56516</c:v>
                </c:pt>
                <c:pt idx="2441">
                  <c:v>56523</c:v>
                </c:pt>
                <c:pt idx="2442">
                  <c:v>56530</c:v>
                </c:pt>
                <c:pt idx="2443">
                  <c:v>56537</c:v>
                </c:pt>
                <c:pt idx="2444">
                  <c:v>56544</c:v>
                </c:pt>
                <c:pt idx="2445">
                  <c:v>56551</c:v>
                </c:pt>
                <c:pt idx="2446">
                  <c:v>56558</c:v>
                </c:pt>
                <c:pt idx="2447">
                  <c:v>56565</c:v>
                </c:pt>
                <c:pt idx="2448">
                  <c:v>56572</c:v>
                </c:pt>
                <c:pt idx="2449">
                  <c:v>56579</c:v>
                </c:pt>
                <c:pt idx="2450">
                  <c:v>56586</c:v>
                </c:pt>
                <c:pt idx="2451">
                  <c:v>56593</c:v>
                </c:pt>
                <c:pt idx="2452">
                  <c:v>56600</c:v>
                </c:pt>
                <c:pt idx="2453">
                  <c:v>56607</c:v>
                </c:pt>
                <c:pt idx="2454">
                  <c:v>56614</c:v>
                </c:pt>
                <c:pt idx="2455">
                  <c:v>56621</c:v>
                </c:pt>
                <c:pt idx="2456">
                  <c:v>56628</c:v>
                </c:pt>
                <c:pt idx="2457">
                  <c:v>56635</c:v>
                </c:pt>
                <c:pt idx="2458">
                  <c:v>56642</c:v>
                </c:pt>
                <c:pt idx="2459">
                  <c:v>56649</c:v>
                </c:pt>
                <c:pt idx="2460">
                  <c:v>56656</c:v>
                </c:pt>
                <c:pt idx="2461">
                  <c:v>56663</c:v>
                </c:pt>
                <c:pt idx="2462">
                  <c:v>56670</c:v>
                </c:pt>
                <c:pt idx="2463">
                  <c:v>56677</c:v>
                </c:pt>
                <c:pt idx="2464">
                  <c:v>56684</c:v>
                </c:pt>
                <c:pt idx="2465">
                  <c:v>56691</c:v>
                </c:pt>
                <c:pt idx="2466">
                  <c:v>56698</c:v>
                </c:pt>
                <c:pt idx="2467">
                  <c:v>56705</c:v>
                </c:pt>
                <c:pt idx="2468">
                  <c:v>56712</c:v>
                </c:pt>
                <c:pt idx="2469">
                  <c:v>56719</c:v>
                </c:pt>
                <c:pt idx="2470">
                  <c:v>56726</c:v>
                </c:pt>
                <c:pt idx="2471">
                  <c:v>56733</c:v>
                </c:pt>
                <c:pt idx="2472">
                  <c:v>56740</c:v>
                </c:pt>
                <c:pt idx="2473">
                  <c:v>56747</c:v>
                </c:pt>
                <c:pt idx="2474">
                  <c:v>56754</c:v>
                </c:pt>
                <c:pt idx="2475">
                  <c:v>56761</c:v>
                </c:pt>
                <c:pt idx="2476">
                  <c:v>56768</c:v>
                </c:pt>
                <c:pt idx="2477">
                  <c:v>56775</c:v>
                </c:pt>
                <c:pt idx="2478">
                  <c:v>56782</c:v>
                </c:pt>
                <c:pt idx="2479">
                  <c:v>56789</c:v>
                </c:pt>
                <c:pt idx="2480">
                  <c:v>56796</c:v>
                </c:pt>
                <c:pt idx="2481">
                  <c:v>56803</c:v>
                </c:pt>
                <c:pt idx="2482">
                  <c:v>56810</c:v>
                </c:pt>
                <c:pt idx="2483">
                  <c:v>56817</c:v>
                </c:pt>
                <c:pt idx="2484">
                  <c:v>56824</c:v>
                </c:pt>
                <c:pt idx="2485">
                  <c:v>56831</c:v>
                </c:pt>
                <c:pt idx="2486">
                  <c:v>56838</c:v>
                </c:pt>
                <c:pt idx="2487">
                  <c:v>56845</c:v>
                </c:pt>
                <c:pt idx="2488">
                  <c:v>56852</c:v>
                </c:pt>
                <c:pt idx="2489">
                  <c:v>56859</c:v>
                </c:pt>
                <c:pt idx="2490">
                  <c:v>56866</c:v>
                </c:pt>
                <c:pt idx="2491">
                  <c:v>56873</c:v>
                </c:pt>
                <c:pt idx="2492">
                  <c:v>56880</c:v>
                </c:pt>
                <c:pt idx="2493">
                  <c:v>56887</c:v>
                </c:pt>
                <c:pt idx="2494">
                  <c:v>56894</c:v>
                </c:pt>
                <c:pt idx="2495">
                  <c:v>56901</c:v>
                </c:pt>
                <c:pt idx="2496">
                  <c:v>56908</c:v>
                </c:pt>
                <c:pt idx="2497">
                  <c:v>56915</c:v>
                </c:pt>
                <c:pt idx="2498">
                  <c:v>56922</c:v>
                </c:pt>
                <c:pt idx="2499">
                  <c:v>56929</c:v>
                </c:pt>
                <c:pt idx="2500">
                  <c:v>56936</c:v>
                </c:pt>
                <c:pt idx="2501">
                  <c:v>56943</c:v>
                </c:pt>
                <c:pt idx="2502">
                  <c:v>56950</c:v>
                </c:pt>
                <c:pt idx="2503">
                  <c:v>56957</c:v>
                </c:pt>
                <c:pt idx="2504">
                  <c:v>56964</c:v>
                </c:pt>
                <c:pt idx="2505">
                  <c:v>56971</c:v>
                </c:pt>
                <c:pt idx="2506">
                  <c:v>56978</c:v>
                </c:pt>
                <c:pt idx="2507">
                  <c:v>56985</c:v>
                </c:pt>
                <c:pt idx="2508">
                  <c:v>56992</c:v>
                </c:pt>
                <c:pt idx="2509">
                  <c:v>56999</c:v>
                </c:pt>
                <c:pt idx="2510">
                  <c:v>57006</c:v>
                </c:pt>
                <c:pt idx="2511">
                  <c:v>57013</c:v>
                </c:pt>
                <c:pt idx="2512">
                  <c:v>57020</c:v>
                </c:pt>
                <c:pt idx="2513">
                  <c:v>57027</c:v>
                </c:pt>
                <c:pt idx="2514">
                  <c:v>57034</c:v>
                </c:pt>
                <c:pt idx="2515">
                  <c:v>57041</c:v>
                </c:pt>
                <c:pt idx="2516">
                  <c:v>57048</c:v>
                </c:pt>
                <c:pt idx="2517">
                  <c:v>57055</c:v>
                </c:pt>
                <c:pt idx="2518">
                  <c:v>57062</c:v>
                </c:pt>
                <c:pt idx="2519">
                  <c:v>57069</c:v>
                </c:pt>
                <c:pt idx="2520">
                  <c:v>57076</c:v>
                </c:pt>
                <c:pt idx="2521">
                  <c:v>57083</c:v>
                </c:pt>
                <c:pt idx="2522">
                  <c:v>57090</c:v>
                </c:pt>
                <c:pt idx="2523">
                  <c:v>57097</c:v>
                </c:pt>
                <c:pt idx="2524">
                  <c:v>57104</c:v>
                </c:pt>
                <c:pt idx="2525">
                  <c:v>57111</c:v>
                </c:pt>
                <c:pt idx="2526">
                  <c:v>57118</c:v>
                </c:pt>
                <c:pt idx="2527">
                  <c:v>57125</c:v>
                </c:pt>
                <c:pt idx="2528">
                  <c:v>57132</c:v>
                </c:pt>
                <c:pt idx="2529">
                  <c:v>57139</c:v>
                </c:pt>
                <c:pt idx="2530">
                  <c:v>57146</c:v>
                </c:pt>
                <c:pt idx="2531">
                  <c:v>57153</c:v>
                </c:pt>
                <c:pt idx="2532">
                  <c:v>57160</c:v>
                </c:pt>
                <c:pt idx="2533">
                  <c:v>57167</c:v>
                </c:pt>
                <c:pt idx="2534">
                  <c:v>57174</c:v>
                </c:pt>
                <c:pt idx="2535">
                  <c:v>57181</c:v>
                </c:pt>
                <c:pt idx="2536">
                  <c:v>57188</c:v>
                </c:pt>
                <c:pt idx="2537">
                  <c:v>57195</c:v>
                </c:pt>
                <c:pt idx="2538">
                  <c:v>57202</c:v>
                </c:pt>
                <c:pt idx="2539">
                  <c:v>57209</c:v>
                </c:pt>
                <c:pt idx="2540">
                  <c:v>57216</c:v>
                </c:pt>
                <c:pt idx="2541">
                  <c:v>57223</c:v>
                </c:pt>
                <c:pt idx="2542">
                  <c:v>57230</c:v>
                </c:pt>
                <c:pt idx="2543">
                  <c:v>57237</c:v>
                </c:pt>
                <c:pt idx="2544">
                  <c:v>57244</c:v>
                </c:pt>
                <c:pt idx="2545">
                  <c:v>57251</c:v>
                </c:pt>
                <c:pt idx="2546">
                  <c:v>57258</c:v>
                </c:pt>
                <c:pt idx="2547">
                  <c:v>57265</c:v>
                </c:pt>
                <c:pt idx="2548">
                  <c:v>57272</c:v>
                </c:pt>
                <c:pt idx="2549">
                  <c:v>57279</c:v>
                </c:pt>
                <c:pt idx="2550">
                  <c:v>57286</c:v>
                </c:pt>
                <c:pt idx="2551">
                  <c:v>57293</c:v>
                </c:pt>
                <c:pt idx="2552">
                  <c:v>57300</c:v>
                </c:pt>
                <c:pt idx="2553">
                  <c:v>57307</c:v>
                </c:pt>
                <c:pt idx="2554">
                  <c:v>57314</c:v>
                </c:pt>
                <c:pt idx="2555">
                  <c:v>57321</c:v>
                </c:pt>
                <c:pt idx="2556">
                  <c:v>57328</c:v>
                </c:pt>
                <c:pt idx="2557">
                  <c:v>57335</c:v>
                </c:pt>
                <c:pt idx="2558">
                  <c:v>57343</c:v>
                </c:pt>
                <c:pt idx="2559">
                  <c:v>57350</c:v>
                </c:pt>
                <c:pt idx="2560">
                  <c:v>57357</c:v>
                </c:pt>
                <c:pt idx="2561">
                  <c:v>57364</c:v>
                </c:pt>
                <c:pt idx="2562">
                  <c:v>57371</c:v>
                </c:pt>
                <c:pt idx="2563">
                  <c:v>57378</c:v>
                </c:pt>
                <c:pt idx="2564">
                  <c:v>57385</c:v>
                </c:pt>
                <c:pt idx="2565">
                  <c:v>57392</c:v>
                </c:pt>
                <c:pt idx="2566">
                  <c:v>57399</c:v>
                </c:pt>
                <c:pt idx="2567">
                  <c:v>57406</c:v>
                </c:pt>
                <c:pt idx="2568">
                  <c:v>57413</c:v>
                </c:pt>
                <c:pt idx="2569">
                  <c:v>57420</c:v>
                </c:pt>
                <c:pt idx="2570">
                  <c:v>57427</c:v>
                </c:pt>
                <c:pt idx="2571">
                  <c:v>57434</c:v>
                </c:pt>
                <c:pt idx="2572">
                  <c:v>57441</c:v>
                </c:pt>
                <c:pt idx="2573">
                  <c:v>57448</c:v>
                </c:pt>
                <c:pt idx="2574">
                  <c:v>57459</c:v>
                </c:pt>
                <c:pt idx="2575">
                  <c:v>57462</c:v>
                </c:pt>
                <c:pt idx="2576">
                  <c:v>57469</c:v>
                </c:pt>
                <c:pt idx="2577">
                  <c:v>57476</c:v>
                </c:pt>
                <c:pt idx="2578">
                  <c:v>57483</c:v>
                </c:pt>
                <c:pt idx="2579">
                  <c:v>57490</c:v>
                </c:pt>
                <c:pt idx="2580">
                  <c:v>57497</c:v>
                </c:pt>
                <c:pt idx="2581">
                  <c:v>57504</c:v>
                </c:pt>
                <c:pt idx="2582">
                  <c:v>57511</c:v>
                </c:pt>
                <c:pt idx="2583">
                  <c:v>57518</c:v>
                </c:pt>
                <c:pt idx="2584">
                  <c:v>57525</c:v>
                </c:pt>
                <c:pt idx="2585">
                  <c:v>57532</c:v>
                </c:pt>
                <c:pt idx="2586">
                  <c:v>57539</c:v>
                </c:pt>
                <c:pt idx="2587">
                  <c:v>57546</c:v>
                </c:pt>
                <c:pt idx="2588">
                  <c:v>57553</c:v>
                </c:pt>
                <c:pt idx="2589">
                  <c:v>57560</c:v>
                </c:pt>
                <c:pt idx="2590">
                  <c:v>57567</c:v>
                </c:pt>
                <c:pt idx="2591">
                  <c:v>57574</c:v>
                </c:pt>
                <c:pt idx="2592">
                  <c:v>57581</c:v>
                </c:pt>
                <c:pt idx="2593">
                  <c:v>57588</c:v>
                </c:pt>
                <c:pt idx="2594">
                  <c:v>57595</c:v>
                </c:pt>
                <c:pt idx="2595">
                  <c:v>57602</c:v>
                </c:pt>
                <c:pt idx="2596">
                  <c:v>57609</c:v>
                </c:pt>
                <c:pt idx="2597">
                  <c:v>57616</c:v>
                </c:pt>
                <c:pt idx="2598">
                  <c:v>57623</c:v>
                </c:pt>
                <c:pt idx="2599">
                  <c:v>57630</c:v>
                </c:pt>
                <c:pt idx="2600">
                  <c:v>57637</c:v>
                </c:pt>
                <c:pt idx="2601">
                  <c:v>57644</c:v>
                </c:pt>
                <c:pt idx="2602">
                  <c:v>57651</c:v>
                </c:pt>
                <c:pt idx="2603">
                  <c:v>57658</c:v>
                </c:pt>
                <c:pt idx="2604">
                  <c:v>57665</c:v>
                </c:pt>
                <c:pt idx="2605">
                  <c:v>57672</c:v>
                </c:pt>
                <c:pt idx="2606">
                  <c:v>57679</c:v>
                </c:pt>
                <c:pt idx="2607">
                  <c:v>57686</c:v>
                </c:pt>
                <c:pt idx="2608">
                  <c:v>57693</c:v>
                </c:pt>
                <c:pt idx="2609">
                  <c:v>57700</c:v>
                </c:pt>
                <c:pt idx="2610">
                  <c:v>57710</c:v>
                </c:pt>
                <c:pt idx="2611">
                  <c:v>57717</c:v>
                </c:pt>
                <c:pt idx="2612">
                  <c:v>57724</c:v>
                </c:pt>
                <c:pt idx="2613">
                  <c:v>57731</c:v>
                </c:pt>
                <c:pt idx="2614">
                  <c:v>57738</c:v>
                </c:pt>
                <c:pt idx="2615">
                  <c:v>57745</c:v>
                </c:pt>
                <c:pt idx="2616">
                  <c:v>57752</c:v>
                </c:pt>
                <c:pt idx="2617">
                  <c:v>57759</c:v>
                </c:pt>
                <c:pt idx="2618">
                  <c:v>57766</c:v>
                </c:pt>
                <c:pt idx="2619">
                  <c:v>57773</c:v>
                </c:pt>
                <c:pt idx="2620">
                  <c:v>57780</c:v>
                </c:pt>
                <c:pt idx="2621">
                  <c:v>57787</c:v>
                </c:pt>
                <c:pt idx="2622">
                  <c:v>57794</c:v>
                </c:pt>
                <c:pt idx="2623">
                  <c:v>57801</c:v>
                </c:pt>
                <c:pt idx="2624">
                  <c:v>57808</c:v>
                </c:pt>
                <c:pt idx="2625">
                  <c:v>57817</c:v>
                </c:pt>
                <c:pt idx="2626">
                  <c:v>57822</c:v>
                </c:pt>
                <c:pt idx="2627">
                  <c:v>57829</c:v>
                </c:pt>
                <c:pt idx="2628">
                  <c:v>57836</c:v>
                </c:pt>
                <c:pt idx="2629">
                  <c:v>57843</c:v>
                </c:pt>
                <c:pt idx="2630">
                  <c:v>57850</c:v>
                </c:pt>
                <c:pt idx="2631">
                  <c:v>57857</c:v>
                </c:pt>
                <c:pt idx="2632">
                  <c:v>57864</c:v>
                </c:pt>
                <c:pt idx="2633">
                  <c:v>57871</c:v>
                </c:pt>
                <c:pt idx="2634">
                  <c:v>57878</c:v>
                </c:pt>
                <c:pt idx="2635">
                  <c:v>57885</c:v>
                </c:pt>
                <c:pt idx="2636">
                  <c:v>57892</c:v>
                </c:pt>
                <c:pt idx="2637">
                  <c:v>57899</c:v>
                </c:pt>
                <c:pt idx="2638">
                  <c:v>57906</c:v>
                </c:pt>
                <c:pt idx="2639">
                  <c:v>57913</c:v>
                </c:pt>
                <c:pt idx="2640">
                  <c:v>57920</c:v>
                </c:pt>
                <c:pt idx="2641">
                  <c:v>57927</c:v>
                </c:pt>
                <c:pt idx="2642">
                  <c:v>57934</c:v>
                </c:pt>
                <c:pt idx="2643">
                  <c:v>57941</c:v>
                </c:pt>
                <c:pt idx="2644">
                  <c:v>57948</c:v>
                </c:pt>
                <c:pt idx="2645">
                  <c:v>57955</c:v>
                </c:pt>
                <c:pt idx="2646">
                  <c:v>57962</c:v>
                </c:pt>
                <c:pt idx="2647">
                  <c:v>57969</c:v>
                </c:pt>
                <c:pt idx="2648">
                  <c:v>57976</c:v>
                </c:pt>
                <c:pt idx="2649">
                  <c:v>57983</c:v>
                </c:pt>
                <c:pt idx="2650">
                  <c:v>57990</c:v>
                </c:pt>
                <c:pt idx="2651">
                  <c:v>57997</c:v>
                </c:pt>
                <c:pt idx="2652">
                  <c:v>58004</c:v>
                </c:pt>
                <c:pt idx="2653">
                  <c:v>58011</c:v>
                </c:pt>
                <c:pt idx="2654">
                  <c:v>58018</c:v>
                </c:pt>
                <c:pt idx="2655">
                  <c:v>58025</c:v>
                </c:pt>
                <c:pt idx="2656">
                  <c:v>58032</c:v>
                </c:pt>
                <c:pt idx="2657">
                  <c:v>58039</c:v>
                </c:pt>
                <c:pt idx="2658">
                  <c:v>58046</c:v>
                </c:pt>
                <c:pt idx="2659">
                  <c:v>58053</c:v>
                </c:pt>
                <c:pt idx="2660">
                  <c:v>58060</c:v>
                </c:pt>
                <c:pt idx="2661">
                  <c:v>58067</c:v>
                </c:pt>
                <c:pt idx="2662">
                  <c:v>58075</c:v>
                </c:pt>
                <c:pt idx="2663">
                  <c:v>58082</c:v>
                </c:pt>
                <c:pt idx="2664">
                  <c:v>58089</c:v>
                </c:pt>
                <c:pt idx="2665">
                  <c:v>58096</c:v>
                </c:pt>
                <c:pt idx="2666">
                  <c:v>58103</c:v>
                </c:pt>
                <c:pt idx="2667">
                  <c:v>58110</c:v>
                </c:pt>
                <c:pt idx="2668">
                  <c:v>58117</c:v>
                </c:pt>
                <c:pt idx="2669">
                  <c:v>58124</c:v>
                </c:pt>
                <c:pt idx="2670">
                  <c:v>58131</c:v>
                </c:pt>
                <c:pt idx="2671">
                  <c:v>58138</c:v>
                </c:pt>
                <c:pt idx="2672">
                  <c:v>58145</c:v>
                </c:pt>
                <c:pt idx="2673">
                  <c:v>58152</c:v>
                </c:pt>
                <c:pt idx="2674">
                  <c:v>58159</c:v>
                </c:pt>
                <c:pt idx="2675">
                  <c:v>58168</c:v>
                </c:pt>
                <c:pt idx="2676">
                  <c:v>58175</c:v>
                </c:pt>
                <c:pt idx="2677">
                  <c:v>58182</c:v>
                </c:pt>
                <c:pt idx="2678">
                  <c:v>58189</c:v>
                </c:pt>
                <c:pt idx="2679">
                  <c:v>58197</c:v>
                </c:pt>
                <c:pt idx="2680">
                  <c:v>58203</c:v>
                </c:pt>
                <c:pt idx="2681">
                  <c:v>58210</c:v>
                </c:pt>
                <c:pt idx="2682">
                  <c:v>58217</c:v>
                </c:pt>
                <c:pt idx="2683">
                  <c:v>58224</c:v>
                </c:pt>
                <c:pt idx="2684">
                  <c:v>58231</c:v>
                </c:pt>
                <c:pt idx="2685">
                  <c:v>58238</c:v>
                </c:pt>
                <c:pt idx="2686">
                  <c:v>58245</c:v>
                </c:pt>
                <c:pt idx="2687">
                  <c:v>58252</c:v>
                </c:pt>
                <c:pt idx="2688">
                  <c:v>58259</c:v>
                </c:pt>
                <c:pt idx="2689">
                  <c:v>58266</c:v>
                </c:pt>
                <c:pt idx="2690">
                  <c:v>58273</c:v>
                </c:pt>
                <c:pt idx="2691">
                  <c:v>58280</c:v>
                </c:pt>
                <c:pt idx="2692">
                  <c:v>58287</c:v>
                </c:pt>
                <c:pt idx="2693">
                  <c:v>58294</c:v>
                </c:pt>
                <c:pt idx="2694">
                  <c:v>58301</c:v>
                </c:pt>
                <c:pt idx="2695">
                  <c:v>58308</c:v>
                </c:pt>
                <c:pt idx="2696">
                  <c:v>58315</c:v>
                </c:pt>
                <c:pt idx="2697">
                  <c:v>58322</c:v>
                </c:pt>
                <c:pt idx="2698">
                  <c:v>58329</c:v>
                </c:pt>
                <c:pt idx="2699">
                  <c:v>58336</c:v>
                </c:pt>
                <c:pt idx="2700">
                  <c:v>58343</c:v>
                </c:pt>
                <c:pt idx="2701">
                  <c:v>58350</c:v>
                </c:pt>
                <c:pt idx="2702">
                  <c:v>58357</c:v>
                </c:pt>
                <c:pt idx="2703">
                  <c:v>58364</c:v>
                </c:pt>
                <c:pt idx="2704">
                  <c:v>58371</c:v>
                </c:pt>
                <c:pt idx="2705">
                  <c:v>58378</c:v>
                </c:pt>
                <c:pt idx="2706">
                  <c:v>58385</c:v>
                </c:pt>
                <c:pt idx="2707">
                  <c:v>58392</c:v>
                </c:pt>
                <c:pt idx="2708">
                  <c:v>58399</c:v>
                </c:pt>
                <c:pt idx="2709">
                  <c:v>58406</c:v>
                </c:pt>
                <c:pt idx="2710">
                  <c:v>58413</c:v>
                </c:pt>
                <c:pt idx="2711">
                  <c:v>58420</c:v>
                </c:pt>
                <c:pt idx="2712">
                  <c:v>58427</c:v>
                </c:pt>
                <c:pt idx="2713">
                  <c:v>58438</c:v>
                </c:pt>
                <c:pt idx="2714">
                  <c:v>58442</c:v>
                </c:pt>
                <c:pt idx="2715">
                  <c:v>58448</c:v>
                </c:pt>
                <c:pt idx="2716">
                  <c:v>58455</c:v>
                </c:pt>
                <c:pt idx="2717">
                  <c:v>58462</c:v>
                </c:pt>
                <c:pt idx="2718">
                  <c:v>58469</c:v>
                </c:pt>
                <c:pt idx="2719">
                  <c:v>58476</c:v>
                </c:pt>
                <c:pt idx="2720">
                  <c:v>58483</c:v>
                </c:pt>
                <c:pt idx="2721">
                  <c:v>58490</c:v>
                </c:pt>
                <c:pt idx="2722">
                  <c:v>58497</c:v>
                </c:pt>
                <c:pt idx="2723">
                  <c:v>58504</c:v>
                </c:pt>
                <c:pt idx="2724">
                  <c:v>58511</c:v>
                </c:pt>
                <c:pt idx="2725">
                  <c:v>58518</c:v>
                </c:pt>
                <c:pt idx="2726">
                  <c:v>58525</c:v>
                </c:pt>
                <c:pt idx="2727">
                  <c:v>58532</c:v>
                </c:pt>
                <c:pt idx="2728">
                  <c:v>58539</c:v>
                </c:pt>
                <c:pt idx="2729">
                  <c:v>58546</c:v>
                </c:pt>
                <c:pt idx="2730">
                  <c:v>58553</c:v>
                </c:pt>
                <c:pt idx="2731">
                  <c:v>58560</c:v>
                </c:pt>
                <c:pt idx="2732">
                  <c:v>58567</c:v>
                </c:pt>
                <c:pt idx="2733">
                  <c:v>58574</c:v>
                </c:pt>
                <c:pt idx="2734">
                  <c:v>58581</c:v>
                </c:pt>
                <c:pt idx="2735">
                  <c:v>58588</c:v>
                </c:pt>
                <c:pt idx="2736">
                  <c:v>58595</c:v>
                </c:pt>
                <c:pt idx="2737">
                  <c:v>58602</c:v>
                </c:pt>
                <c:pt idx="2738">
                  <c:v>58609</c:v>
                </c:pt>
                <c:pt idx="2739">
                  <c:v>58616</c:v>
                </c:pt>
                <c:pt idx="2740">
                  <c:v>58623</c:v>
                </c:pt>
                <c:pt idx="2741">
                  <c:v>58630</c:v>
                </c:pt>
                <c:pt idx="2742">
                  <c:v>58637</c:v>
                </c:pt>
                <c:pt idx="2743">
                  <c:v>58644</c:v>
                </c:pt>
                <c:pt idx="2744">
                  <c:v>58651</c:v>
                </c:pt>
                <c:pt idx="2745">
                  <c:v>58658</c:v>
                </c:pt>
                <c:pt idx="2746">
                  <c:v>58665</c:v>
                </c:pt>
                <c:pt idx="2747">
                  <c:v>58672</c:v>
                </c:pt>
                <c:pt idx="2748">
                  <c:v>58679</c:v>
                </c:pt>
                <c:pt idx="2749">
                  <c:v>58686</c:v>
                </c:pt>
                <c:pt idx="2750">
                  <c:v>58693</c:v>
                </c:pt>
                <c:pt idx="2751">
                  <c:v>58700</c:v>
                </c:pt>
                <c:pt idx="2752">
                  <c:v>58707</c:v>
                </c:pt>
                <c:pt idx="2753">
                  <c:v>58714</c:v>
                </c:pt>
                <c:pt idx="2754">
                  <c:v>58721</c:v>
                </c:pt>
                <c:pt idx="2755">
                  <c:v>58728</c:v>
                </c:pt>
                <c:pt idx="2756">
                  <c:v>58735</c:v>
                </c:pt>
                <c:pt idx="2757">
                  <c:v>58742</c:v>
                </c:pt>
                <c:pt idx="2758">
                  <c:v>58749</c:v>
                </c:pt>
                <c:pt idx="2759">
                  <c:v>58756</c:v>
                </c:pt>
                <c:pt idx="2760">
                  <c:v>58763</c:v>
                </c:pt>
                <c:pt idx="2761">
                  <c:v>58770</c:v>
                </c:pt>
                <c:pt idx="2762">
                  <c:v>58777</c:v>
                </c:pt>
                <c:pt idx="2763">
                  <c:v>58784</c:v>
                </c:pt>
                <c:pt idx="2764">
                  <c:v>58791</c:v>
                </c:pt>
                <c:pt idx="2765">
                  <c:v>58798</c:v>
                </c:pt>
                <c:pt idx="2766">
                  <c:v>58805</c:v>
                </c:pt>
                <c:pt idx="2767">
                  <c:v>58812</c:v>
                </c:pt>
                <c:pt idx="2768">
                  <c:v>58819</c:v>
                </c:pt>
                <c:pt idx="2769">
                  <c:v>58826</c:v>
                </c:pt>
                <c:pt idx="2770">
                  <c:v>58833</c:v>
                </c:pt>
                <c:pt idx="2771">
                  <c:v>58840</c:v>
                </c:pt>
                <c:pt idx="2772">
                  <c:v>58847</c:v>
                </c:pt>
                <c:pt idx="2773">
                  <c:v>58854</c:v>
                </c:pt>
                <c:pt idx="2774">
                  <c:v>58861</c:v>
                </c:pt>
                <c:pt idx="2775">
                  <c:v>58868</c:v>
                </c:pt>
                <c:pt idx="2776">
                  <c:v>58875</c:v>
                </c:pt>
                <c:pt idx="2777">
                  <c:v>58882</c:v>
                </c:pt>
                <c:pt idx="2778">
                  <c:v>58889</c:v>
                </c:pt>
                <c:pt idx="2779">
                  <c:v>58896</c:v>
                </c:pt>
                <c:pt idx="2780">
                  <c:v>58903</c:v>
                </c:pt>
                <c:pt idx="2781">
                  <c:v>58910</c:v>
                </c:pt>
                <c:pt idx="2782">
                  <c:v>58917</c:v>
                </c:pt>
                <c:pt idx="2783">
                  <c:v>58924</c:v>
                </c:pt>
                <c:pt idx="2784">
                  <c:v>58931</c:v>
                </c:pt>
                <c:pt idx="2785">
                  <c:v>58938</c:v>
                </c:pt>
                <c:pt idx="2786">
                  <c:v>58945</c:v>
                </c:pt>
                <c:pt idx="2787">
                  <c:v>58952</c:v>
                </c:pt>
                <c:pt idx="2788">
                  <c:v>58959</c:v>
                </c:pt>
                <c:pt idx="2789">
                  <c:v>58966</c:v>
                </c:pt>
                <c:pt idx="2790">
                  <c:v>58973</c:v>
                </c:pt>
                <c:pt idx="2791">
                  <c:v>58980</c:v>
                </c:pt>
                <c:pt idx="2792">
                  <c:v>58987</c:v>
                </c:pt>
                <c:pt idx="2793">
                  <c:v>58994</c:v>
                </c:pt>
                <c:pt idx="2794">
                  <c:v>59001</c:v>
                </c:pt>
                <c:pt idx="2795">
                  <c:v>59008</c:v>
                </c:pt>
                <c:pt idx="2796">
                  <c:v>59015</c:v>
                </c:pt>
                <c:pt idx="2797">
                  <c:v>59022</c:v>
                </c:pt>
                <c:pt idx="2798">
                  <c:v>59029</c:v>
                </c:pt>
                <c:pt idx="2799">
                  <c:v>59036</c:v>
                </c:pt>
                <c:pt idx="2800">
                  <c:v>59043</c:v>
                </c:pt>
                <c:pt idx="2801">
                  <c:v>59050</c:v>
                </c:pt>
                <c:pt idx="2802">
                  <c:v>59057</c:v>
                </c:pt>
                <c:pt idx="2803">
                  <c:v>59064</c:v>
                </c:pt>
                <c:pt idx="2804">
                  <c:v>59071</c:v>
                </c:pt>
                <c:pt idx="2805">
                  <c:v>59078</c:v>
                </c:pt>
                <c:pt idx="2806">
                  <c:v>59085</c:v>
                </c:pt>
                <c:pt idx="2807">
                  <c:v>59092</c:v>
                </c:pt>
                <c:pt idx="2808">
                  <c:v>59099</c:v>
                </c:pt>
                <c:pt idx="2809">
                  <c:v>59106</c:v>
                </c:pt>
                <c:pt idx="2810">
                  <c:v>59113</c:v>
                </c:pt>
                <c:pt idx="2811">
                  <c:v>59120</c:v>
                </c:pt>
                <c:pt idx="2812">
                  <c:v>59127</c:v>
                </c:pt>
                <c:pt idx="2813">
                  <c:v>59134</c:v>
                </c:pt>
                <c:pt idx="2814">
                  <c:v>59141</c:v>
                </c:pt>
                <c:pt idx="2815">
                  <c:v>59148</c:v>
                </c:pt>
                <c:pt idx="2816">
                  <c:v>59155</c:v>
                </c:pt>
                <c:pt idx="2817">
                  <c:v>59162</c:v>
                </c:pt>
                <c:pt idx="2818">
                  <c:v>59169</c:v>
                </c:pt>
                <c:pt idx="2819">
                  <c:v>59176</c:v>
                </c:pt>
                <c:pt idx="2820">
                  <c:v>59183</c:v>
                </c:pt>
                <c:pt idx="2821">
                  <c:v>59190</c:v>
                </c:pt>
                <c:pt idx="2822">
                  <c:v>59197</c:v>
                </c:pt>
                <c:pt idx="2823">
                  <c:v>59204</c:v>
                </c:pt>
                <c:pt idx="2824">
                  <c:v>59211</c:v>
                </c:pt>
                <c:pt idx="2825">
                  <c:v>59218</c:v>
                </c:pt>
                <c:pt idx="2826">
                  <c:v>59225</c:v>
                </c:pt>
                <c:pt idx="2827">
                  <c:v>59232</c:v>
                </c:pt>
                <c:pt idx="2828">
                  <c:v>59239</c:v>
                </c:pt>
                <c:pt idx="2829">
                  <c:v>59246</c:v>
                </c:pt>
                <c:pt idx="2830">
                  <c:v>59253</c:v>
                </c:pt>
                <c:pt idx="2831">
                  <c:v>59260</c:v>
                </c:pt>
                <c:pt idx="2832">
                  <c:v>59267</c:v>
                </c:pt>
                <c:pt idx="2833">
                  <c:v>59274</c:v>
                </c:pt>
                <c:pt idx="2834">
                  <c:v>59281</c:v>
                </c:pt>
                <c:pt idx="2835">
                  <c:v>59288</c:v>
                </c:pt>
                <c:pt idx="2836">
                  <c:v>59295</c:v>
                </c:pt>
                <c:pt idx="2837">
                  <c:v>59302</c:v>
                </c:pt>
                <c:pt idx="2838">
                  <c:v>59309</c:v>
                </c:pt>
                <c:pt idx="2839">
                  <c:v>59316</c:v>
                </c:pt>
                <c:pt idx="2840">
                  <c:v>59323</c:v>
                </c:pt>
                <c:pt idx="2841">
                  <c:v>59330</c:v>
                </c:pt>
                <c:pt idx="2842">
                  <c:v>59337</c:v>
                </c:pt>
                <c:pt idx="2843">
                  <c:v>59344</c:v>
                </c:pt>
                <c:pt idx="2844">
                  <c:v>59351</c:v>
                </c:pt>
                <c:pt idx="2845">
                  <c:v>59358</c:v>
                </c:pt>
                <c:pt idx="2846">
                  <c:v>59365</c:v>
                </c:pt>
                <c:pt idx="2847">
                  <c:v>59372</c:v>
                </c:pt>
                <c:pt idx="2848">
                  <c:v>59379</c:v>
                </c:pt>
                <c:pt idx="2849">
                  <c:v>59386</c:v>
                </c:pt>
                <c:pt idx="2850">
                  <c:v>59393</c:v>
                </c:pt>
                <c:pt idx="2851">
                  <c:v>59400</c:v>
                </c:pt>
                <c:pt idx="2852">
                  <c:v>59407</c:v>
                </c:pt>
                <c:pt idx="2853">
                  <c:v>59414</c:v>
                </c:pt>
                <c:pt idx="2854">
                  <c:v>59421</c:v>
                </c:pt>
                <c:pt idx="2855">
                  <c:v>59428</c:v>
                </c:pt>
                <c:pt idx="2856">
                  <c:v>59435</c:v>
                </c:pt>
                <c:pt idx="2857">
                  <c:v>59442</c:v>
                </c:pt>
                <c:pt idx="2858">
                  <c:v>59449</c:v>
                </c:pt>
                <c:pt idx="2859">
                  <c:v>59456</c:v>
                </c:pt>
                <c:pt idx="2860">
                  <c:v>59463</c:v>
                </c:pt>
                <c:pt idx="2861">
                  <c:v>59470</c:v>
                </c:pt>
                <c:pt idx="2862">
                  <c:v>59477</c:v>
                </c:pt>
                <c:pt idx="2863">
                  <c:v>59484</c:v>
                </c:pt>
                <c:pt idx="2864">
                  <c:v>59491</c:v>
                </c:pt>
                <c:pt idx="2865">
                  <c:v>59498</c:v>
                </c:pt>
                <c:pt idx="2866">
                  <c:v>59505</c:v>
                </c:pt>
                <c:pt idx="2867">
                  <c:v>59512</c:v>
                </c:pt>
                <c:pt idx="2868">
                  <c:v>59519</c:v>
                </c:pt>
                <c:pt idx="2869">
                  <c:v>59526</c:v>
                </c:pt>
                <c:pt idx="2870">
                  <c:v>59534</c:v>
                </c:pt>
                <c:pt idx="2871">
                  <c:v>59541</c:v>
                </c:pt>
                <c:pt idx="2872">
                  <c:v>59548</c:v>
                </c:pt>
                <c:pt idx="2873">
                  <c:v>59555</c:v>
                </c:pt>
                <c:pt idx="2874">
                  <c:v>59562</c:v>
                </c:pt>
                <c:pt idx="2875">
                  <c:v>59569</c:v>
                </c:pt>
                <c:pt idx="2876">
                  <c:v>59576</c:v>
                </c:pt>
                <c:pt idx="2877">
                  <c:v>59583</c:v>
                </c:pt>
                <c:pt idx="2878">
                  <c:v>59590</c:v>
                </c:pt>
                <c:pt idx="2879">
                  <c:v>59597</c:v>
                </c:pt>
                <c:pt idx="2880">
                  <c:v>59604</c:v>
                </c:pt>
                <c:pt idx="2881">
                  <c:v>59611</c:v>
                </c:pt>
                <c:pt idx="2882">
                  <c:v>59618</c:v>
                </c:pt>
                <c:pt idx="2883">
                  <c:v>59625</c:v>
                </c:pt>
                <c:pt idx="2884">
                  <c:v>59632</c:v>
                </c:pt>
                <c:pt idx="2885">
                  <c:v>59643</c:v>
                </c:pt>
                <c:pt idx="2886">
                  <c:v>59646</c:v>
                </c:pt>
                <c:pt idx="2887">
                  <c:v>59653</c:v>
                </c:pt>
                <c:pt idx="2888">
                  <c:v>59660</c:v>
                </c:pt>
                <c:pt idx="2889">
                  <c:v>59667</c:v>
                </c:pt>
                <c:pt idx="2890">
                  <c:v>59674</c:v>
                </c:pt>
                <c:pt idx="2891">
                  <c:v>59681</c:v>
                </c:pt>
                <c:pt idx="2892">
                  <c:v>59688</c:v>
                </c:pt>
                <c:pt idx="2893">
                  <c:v>59695</c:v>
                </c:pt>
                <c:pt idx="2894">
                  <c:v>59702</c:v>
                </c:pt>
                <c:pt idx="2895">
                  <c:v>59709</c:v>
                </c:pt>
                <c:pt idx="2896">
                  <c:v>59716</c:v>
                </c:pt>
                <c:pt idx="2897">
                  <c:v>59723</c:v>
                </c:pt>
                <c:pt idx="2898">
                  <c:v>59730</c:v>
                </c:pt>
                <c:pt idx="2899">
                  <c:v>59737</c:v>
                </c:pt>
                <c:pt idx="2900">
                  <c:v>59744</c:v>
                </c:pt>
                <c:pt idx="2901">
                  <c:v>59751</c:v>
                </c:pt>
                <c:pt idx="2902">
                  <c:v>59758</c:v>
                </c:pt>
                <c:pt idx="2903">
                  <c:v>59765</c:v>
                </c:pt>
                <c:pt idx="2904">
                  <c:v>59772</c:v>
                </c:pt>
                <c:pt idx="2905">
                  <c:v>59779</c:v>
                </c:pt>
                <c:pt idx="2906">
                  <c:v>59786</c:v>
                </c:pt>
                <c:pt idx="2907">
                  <c:v>59793</c:v>
                </c:pt>
                <c:pt idx="2908">
                  <c:v>59800</c:v>
                </c:pt>
                <c:pt idx="2909">
                  <c:v>59807</c:v>
                </c:pt>
                <c:pt idx="2910">
                  <c:v>59814</c:v>
                </c:pt>
                <c:pt idx="2911">
                  <c:v>59821</c:v>
                </c:pt>
                <c:pt idx="2912">
                  <c:v>59828</c:v>
                </c:pt>
                <c:pt idx="2913">
                  <c:v>59835</c:v>
                </c:pt>
                <c:pt idx="2914">
                  <c:v>59842</c:v>
                </c:pt>
                <c:pt idx="2915">
                  <c:v>59849</c:v>
                </c:pt>
                <c:pt idx="2916">
                  <c:v>59856</c:v>
                </c:pt>
                <c:pt idx="2917">
                  <c:v>59863</c:v>
                </c:pt>
                <c:pt idx="2918">
                  <c:v>59870</c:v>
                </c:pt>
                <c:pt idx="2919">
                  <c:v>59877</c:v>
                </c:pt>
                <c:pt idx="2920">
                  <c:v>59884</c:v>
                </c:pt>
                <c:pt idx="2921">
                  <c:v>59891</c:v>
                </c:pt>
                <c:pt idx="2922">
                  <c:v>59901</c:v>
                </c:pt>
                <c:pt idx="2923">
                  <c:v>59908</c:v>
                </c:pt>
                <c:pt idx="2924">
                  <c:v>59915</c:v>
                </c:pt>
                <c:pt idx="2925">
                  <c:v>59922</c:v>
                </c:pt>
                <c:pt idx="2926">
                  <c:v>59929</c:v>
                </c:pt>
                <c:pt idx="2927">
                  <c:v>59936</c:v>
                </c:pt>
                <c:pt idx="2928">
                  <c:v>59943</c:v>
                </c:pt>
                <c:pt idx="2929">
                  <c:v>59950</c:v>
                </c:pt>
                <c:pt idx="2930">
                  <c:v>59957</c:v>
                </c:pt>
                <c:pt idx="2931">
                  <c:v>59964</c:v>
                </c:pt>
                <c:pt idx="2932">
                  <c:v>59971</c:v>
                </c:pt>
                <c:pt idx="2933">
                  <c:v>59978</c:v>
                </c:pt>
                <c:pt idx="2934">
                  <c:v>59985</c:v>
                </c:pt>
                <c:pt idx="2935">
                  <c:v>59992</c:v>
                </c:pt>
                <c:pt idx="2936">
                  <c:v>60001</c:v>
                </c:pt>
                <c:pt idx="2937">
                  <c:v>60006</c:v>
                </c:pt>
                <c:pt idx="2938">
                  <c:v>60013</c:v>
                </c:pt>
                <c:pt idx="2939">
                  <c:v>60020</c:v>
                </c:pt>
                <c:pt idx="2940">
                  <c:v>60028</c:v>
                </c:pt>
                <c:pt idx="2941">
                  <c:v>60035</c:v>
                </c:pt>
                <c:pt idx="2942">
                  <c:v>60042</c:v>
                </c:pt>
                <c:pt idx="2943">
                  <c:v>60049</c:v>
                </c:pt>
                <c:pt idx="2944">
                  <c:v>60056</c:v>
                </c:pt>
                <c:pt idx="2945">
                  <c:v>60063</c:v>
                </c:pt>
                <c:pt idx="2946">
                  <c:v>60070</c:v>
                </c:pt>
                <c:pt idx="2947">
                  <c:v>60077</c:v>
                </c:pt>
                <c:pt idx="2948">
                  <c:v>60084</c:v>
                </c:pt>
                <c:pt idx="2949">
                  <c:v>60091</c:v>
                </c:pt>
                <c:pt idx="2950">
                  <c:v>60098</c:v>
                </c:pt>
                <c:pt idx="2951">
                  <c:v>60105</c:v>
                </c:pt>
                <c:pt idx="2952">
                  <c:v>60112</c:v>
                </c:pt>
                <c:pt idx="2953">
                  <c:v>60119</c:v>
                </c:pt>
                <c:pt idx="2954">
                  <c:v>60126</c:v>
                </c:pt>
                <c:pt idx="2955">
                  <c:v>60133</c:v>
                </c:pt>
                <c:pt idx="2956">
                  <c:v>60140</c:v>
                </c:pt>
                <c:pt idx="2957">
                  <c:v>60147</c:v>
                </c:pt>
                <c:pt idx="2958">
                  <c:v>60154</c:v>
                </c:pt>
                <c:pt idx="2959">
                  <c:v>60161</c:v>
                </c:pt>
                <c:pt idx="2960">
                  <c:v>60168</c:v>
                </c:pt>
                <c:pt idx="2961">
                  <c:v>60175</c:v>
                </c:pt>
                <c:pt idx="2962">
                  <c:v>60182</c:v>
                </c:pt>
                <c:pt idx="2963">
                  <c:v>60189</c:v>
                </c:pt>
                <c:pt idx="2964">
                  <c:v>60196</c:v>
                </c:pt>
                <c:pt idx="2965">
                  <c:v>60203</c:v>
                </c:pt>
                <c:pt idx="2966">
                  <c:v>60210</c:v>
                </c:pt>
                <c:pt idx="2967">
                  <c:v>60217</c:v>
                </c:pt>
                <c:pt idx="2968">
                  <c:v>60224</c:v>
                </c:pt>
                <c:pt idx="2969">
                  <c:v>60231</c:v>
                </c:pt>
                <c:pt idx="2970">
                  <c:v>60238</c:v>
                </c:pt>
                <c:pt idx="2971">
                  <c:v>60245</c:v>
                </c:pt>
                <c:pt idx="2972">
                  <c:v>60252</c:v>
                </c:pt>
                <c:pt idx="2973">
                  <c:v>60259</c:v>
                </c:pt>
                <c:pt idx="2974">
                  <c:v>60267</c:v>
                </c:pt>
                <c:pt idx="2975">
                  <c:v>60274</c:v>
                </c:pt>
                <c:pt idx="2976">
                  <c:v>60281</c:v>
                </c:pt>
                <c:pt idx="2977">
                  <c:v>60288</c:v>
                </c:pt>
                <c:pt idx="2978">
                  <c:v>60295</c:v>
                </c:pt>
                <c:pt idx="2979">
                  <c:v>60302</c:v>
                </c:pt>
                <c:pt idx="2980">
                  <c:v>60309</c:v>
                </c:pt>
                <c:pt idx="2981">
                  <c:v>60316</c:v>
                </c:pt>
                <c:pt idx="2982">
                  <c:v>60323</c:v>
                </c:pt>
                <c:pt idx="2983">
                  <c:v>60330</c:v>
                </c:pt>
                <c:pt idx="2984">
                  <c:v>60337</c:v>
                </c:pt>
                <c:pt idx="2985">
                  <c:v>60344</c:v>
                </c:pt>
                <c:pt idx="2986">
                  <c:v>60351</c:v>
                </c:pt>
                <c:pt idx="2987">
                  <c:v>60359</c:v>
                </c:pt>
                <c:pt idx="2988">
                  <c:v>60366</c:v>
                </c:pt>
                <c:pt idx="2989">
                  <c:v>60373</c:v>
                </c:pt>
                <c:pt idx="2990">
                  <c:v>60380</c:v>
                </c:pt>
                <c:pt idx="2991">
                  <c:v>60387</c:v>
                </c:pt>
                <c:pt idx="2992">
                  <c:v>60394</c:v>
                </c:pt>
                <c:pt idx="2993">
                  <c:v>60401</c:v>
                </c:pt>
                <c:pt idx="2994">
                  <c:v>60408</c:v>
                </c:pt>
                <c:pt idx="2995">
                  <c:v>60415</c:v>
                </c:pt>
                <c:pt idx="2996">
                  <c:v>60422</c:v>
                </c:pt>
                <c:pt idx="2997">
                  <c:v>60429</c:v>
                </c:pt>
                <c:pt idx="2998">
                  <c:v>60436</c:v>
                </c:pt>
                <c:pt idx="2999">
                  <c:v>60443</c:v>
                </c:pt>
                <c:pt idx="3000">
                  <c:v>60450</c:v>
                </c:pt>
                <c:pt idx="3001">
                  <c:v>60457</c:v>
                </c:pt>
                <c:pt idx="3002">
                  <c:v>60464</c:v>
                </c:pt>
                <c:pt idx="3003">
                  <c:v>60471</c:v>
                </c:pt>
                <c:pt idx="3004">
                  <c:v>60478</c:v>
                </c:pt>
                <c:pt idx="3005">
                  <c:v>60485</c:v>
                </c:pt>
                <c:pt idx="3006">
                  <c:v>60492</c:v>
                </c:pt>
                <c:pt idx="3007">
                  <c:v>60499</c:v>
                </c:pt>
                <c:pt idx="3008">
                  <c:v>60506</c:v>
                </c:pt>
                <c:pt idx="3009">
                  <c:v>60513</c:v>
                </c:pt>
                <c:pt idx="3010">
                  <c:v>60520</c:v>
                </c:pt>
                <c:pt idx="3011">
                  <c:v>60527</c:v>
                </c:pt>
                <c:pt idx="3012">
                  <c:v>60534</c:v>
                </c:pt>
                <c:pt idx="3013">
                  <c:v>60541</c:v>
                </c:pt>
                <c:pt idx="3014">
                  <c:v>60548</c:v>
                </c:pt>
                <c:pt idx="3015">
                  <c:v>60555</c:v>
                </c:pt>
                <c:pt idx="3016">
                  <c:v>60562</c:v>
                </c:pt>
                <c:pt idx="3017">
                  <c:v>60569</c:v>
                </c:pt>
                <c:pt idx="3018">
                  <c:v>60576</c:v>
                </c:pt>
                <c:pt idx="3019">
                  <c:v>60583</c:v>
                </c:pt>
                <c:pt idx="3020">
                  <c:v>60590</c:v>
                </c:pt>
                <c:pt idx="3021">
                  <c:v>60597</c:v>
                </c:pt>
                <c:pt idx="3022">
                  <c:v>60604</c:v>
                </c:pt>
                <c:pt idx="3023">
                  <c:v>60611</c:v>
                </c:pt>
                <c:pt idx="3024">
                  <c:v>60618</c:v>
                </c:pt>
                <c:pt idx="3025">
                  <c:v>60625</c:v>
                </c:pt>
                <c:pt idx="3026">
                  <c:v>60632</c:v>
                </c:pt>
                <c:pt idx="3027">
                  <c:v>60639</c:v>
                </c:pt>
                <c:pt idx="3028">
                  <c:v>60646</c:v>
                </c:pt>
                <c:pt idx="3029">
                  <c:v>60653</c:v>
                </c:pt>
                <c:pt idx="3030">
                  <c:v>60660</c:v>
                </c:pt>
                <c:pt idx="3031">
                  <c:v>60667</c:v>
                </c:pt>
                <c:pt idx="3032">
                  <c:v>60674</c:v>
                </c:pt>
                <c:pt idx="3033">
                  <c:v>60681</c:v>
                </c:pt>
                <c:pt idx="3034">
                  <c:v>60688</c:v>
                </c:pt>
                <c:pt idx="3035">
                  <c:v>60695</c:v>
                </c:pt>
                <c:pt idx="3036">
                  <c:v>60702</c:v>
                </c:pt>
                <c:pt idx="3037">
                  <c:v>60709</c:v>
                </c:pt>
                <c:pt idx="3038">
                  <c:v>60716</c:v>
                </c:pt>
                <c:pt idx="3039">
                  <c:v>60723</c:v>
                </c:pt>
                <c:pt idx="3040">
                  <c:v>60730</c:v>
                </c:pt>
                <c:pt idx="3041">
                  <c:v>60737</c:v>
                </c:pt>
                <c:pt idx="3042">
                  <c:v>60744</c:v>
                </c:pt>
                <c:pt idx="3043">
                  <c:v>60751</c:v>
                </c:pt>
                <c:pt idx="3044">
                  <c:v>60758</c:v>
                </c:pt>
                <c:pt idx="3045">
                  <c:v>60765</c:v>
                </c:pt>
                <c:pt idx="3046">
                  <c:v>60772</c:v>
                </c:pt>
                <c:pt idx="3047">
                  <c:v>60779</c:v>
                </c:pt>
                <c:pt idx="3048">
                  <c:v>60786</c:v>
                </c:pt>
                <c:pt idx="3049">
                  <c:v>60793</c:v>
                </c:pt>
                <c:pt idx="3050">
                  <c:v>60800</c:v>
                </c:pt>
                <c:pt idx="3051">
                  <c:v>60807</c:v>
                </c:pt>
                <c:pt idx="3052">
                  <c:v>60814</c:v>
                </c:pt>
                <c:pt idx="3053">
                  <c:v>60821</c:v>
                </c:pt>
                <c:pt idx="3054">
                  <c:v>60828</c:v>
                </c:pt>
                <c:pt idx="3055">
                  <c:v>60835</c:v>
                </c:pt>
                <c:pt idx="3056">
                  <c:v>60842</c:v>
                </c:pt>
                <c:pt idx="3057">
                  <c:v>60849</c:v>
                </c:pt>
                <c:pt idx="3058">
                  <c:v>60856</c:v>
                </c:pt>
                <c:pt idx="3059">
                  <c:v>60863</c:v>
                </c:pt>
                <c:pt idx="3060">
                  <c:v>60870</c:v>
                </c:pt>
                <c:pt idx="3061">
                  <c:v>60877</c:v>
                </c:pt>
                <c:pt idx="3062">
                  <c:v>60884</c:v>
                </c:pt>
                <c:pt idx="3063">
                  <c:v>60891</c:v>
                </c:pt>
                <c:pt idx="3064">
                  <c:v>60898</c:v>
                </c:pt>
                <c:pt idx="3065">
                  <c:v>60905</c:v>
                </c:pt>
                <c:pt idx="3066">
                  <c:v>60912</c:v>
                </c:pt>
                <c:pt idx="3067">
                  <c:v>60919</c:v>
                </c:pt>
                <c:pt idx="3068">
                  <c:v>60926</c:v>
                </c:pt>
                <c:pt idx="3069">
                  <c:v>60933</c:v>
                </c:pt>
                <c:pt idx="3070">
                  <c:v>60940</c:v>
                </c:pt>
                <c:pt idx="3071">
                  <c:v>60947</c:v>
                </c:pt>
                <c:pt idx="3072">
                  <c:v>60954</c:v>
                </c:pt>
                <c:pt idx="3073">
                  <c:v>60961</c:v>
                </c:pt>
                <c:pt idx="3074">
                  <c:v>60968</c:v>
                </c:pt>
                <c:pt idx="3075">
                  <c:v>60975</c:v>
                </c:pt>
                <c:pt idx="3076">
                  <c:v>60982</c:v>
                </c:pt>
                <c:pt idx="3077">
                  <c:v>60989</c:v>
                </c:pt>
                <c:pt idx="3078">
                  <c:v>60996</c:v>
                </c:pt>
                <c:pt idx="3079">
                  <c:v>61003</c:v>
                </c:pt>
                <c:pt idx="3080">
                  <c:v>61010</c:v>
                </c:pt>
                <c:pt idx="3081">
                  <c:v>61017</c:v>
                </c:pt>
                <c:pt idx="3082">
                  <c:v>61024</c:v>
                </c:pt>
                <c:pt idx="3083">
                  <c:v>61031</c:v>
                </c:pt>
                <c:pt idx="3084">
                  <c:v>61038</c:v>
                </c:pt>
                <c:pt idx="3085">
                  <c:v>61045</c:v>
                </c:pt>
                <c:pt idx="3086">
                  <c:v>61052</c:v>
                </c:pt>
                <c:pt idx="3087">
                  <c:v>61059</c:v>
                </c:pt>
                <c:pt idx="3088">
                  <c:v>61066</c:v>
                </c:pt>
                <c:pt idx="3089">
                  <c:v>61073</c:v>
                </c:pt>
                <c:pt idx="3090">
                  <c:v>61080</c:v>
                </c:pt>
                <c:pt idx="3091">
                  <c:v>61087</c:v>
                </c:pt>
                <c:pt idx="3092">
                  <c:v>61094</c:v>
                </c:pt>
                <c:pt idx="3093">
                  <c:v>61101</c:v>
                </c:pt>
                <c:pt idx="3094">
                  <c:v>61108</c:v>
                </c:pt>
                <c:pt idx="3095">
                  <c:v>61115</c:v>
                </c:pt>
                <c:pt idx="3096">
                  <c:v>61122</c:v>
                </c:pt>
                <c:pt idx="3097">
                  <c:v>61129</c:v>
                </c:pt>
                <c:pt idx="3098">
                  <c:v>61136</c:v>
                </c:pt>
                <c:pt idx="3099">
                  <c:v>61143</c:v>
                </c:pt>
                <c:pt idx="3100">
                  <c:v>61150</c:v>
                </c:pt>
                <c:pt idx="3101">
                  <c:v>61157</c:v>
                </c:pt>
                <c:pt idx="3102">
                  <c:v>61164</c:v>
                </c:pt>
                <c:pt idx="3103">
                  <c:v>61171</c:v>
                </c:pt>
                <c:pt idx="3104">
                  <c:v>61178</c:v>
                </c:pt>
                <c:pt idx="3105">
                  <c:v>61185</c:v>
                </c:pt>
                <c:pt idx="3106">
                  <c:v>61192</c:v>
                </c:pt>
                <c:pt idx="3107">
                  <c:v>61199</c:v>
                </c:pt>
                <c:pt idx="3108">
                  <c:v>61206</c:v>
                </c:pt>
                <c:pt idx="3109">
                  <c:v>61213</c:v>
                </c:pt>
                <c:pt idx="3110">
                  <c:v>61220</c:v>
                </c:pt>
                <c:pt idx="3111">
                  <c:v>61227</c:v>
                </c:pt>
                <c:pt idx="3112">
                  <c:v>61234</c:v>
                </c:pt>
                <c:pt idx="3113">
                  <c:v>61241</c:v>
                </c:pt>
                <c:pt idx="3114">
                  <c:v>61248</c:v>
                </c:pt>
                <c:pt idx="3115">
                  <c:v>61255</c:v>
                </c:pt>
                <c:pt idx="3116">
                  <c:v>61262</c:v>
                </c:pt>
                <c:pt idx="3117">
                  <c:v>61269</c:v>
                </c:pt>
                <c:pt idx="3118">
                  <c:v>61276</c:v>
                </c:pt>
                <c:pt idx="3119">
                  <c:v>61283</c:v>
                </c:pt>
                <c:pt idx="3120">
                  <c:v>61290</c:v>
                </c:pt>
                <c:pt idx="3121">
                  <c:v>61297</c:v>
                </c:pt>
                <c:pt idx="3122">
                  <c:v>61304</c:v>
                </c:pt>
                <c:pt idx="3123">
                  <c:v>61311</c:v>
                </c:pt>
                <c:pt idx="3124">
                  <c:v>61318</c:v>
                </c:pt>
                <c:pt idx="3125">
                  <c:v>61325</c:v>
                </c:pt>
                <c:pt idx="3126">
                  <c:v>61332</c:v>
                </c:pt>
                <c:pt idx="3127">
                  <c:v>61339</c:v>
                </c:pt>
                <c:pt idx="3128">
                  <c:v>61346</c:v>
                </c:pt>
                <c:pt idx="3129">
                  <c:v>61353</c:v>
                </c:pt>
                <c:pt idx="3130">
                  <c:v>61360</c:v>
                </c:pt>
                <c:pt idx="3131">
                  <c:v>61367</c:v>
                </c:pt>
                <c:pt idx="3132">
                  <c:v>61374</c:v>
                </c:pt>
                <c:pt idx="3133">
                  <c:v>61381</c:v>
                </c:pt>
                <c:pt idx="3134">
                  <c:v>61388</c:v>
                </c:pt>
                <c:pt idx="3135">
                  <c:v>61395</c:v>
                </c:pt>
                <c:pt idx="3136">
                  <c:v>61402</c:v>
                </c:pt>
                <c:pt idx="3137">
                  <c:v>61409</c:v>
                </c:pt>
                <c:pt idx="3138">
                  <c:v>61416</c:v>
                </c:pt>
                <c:pt idx="3139">
                  <c:v>61423</c:v>
                </c:pt>
                <c:pt idx="3140">
                  <c:v>61430</c:v>
                </c:pt>
                <c:pt idx="3141">
                  <c:v>61437</c:v>
                </c:pt>
                <c:pt idx="3142">
                  <c:v>61444</c:v>
                </c:pt>
                <c:pt idx="3143">
                  <c:v>61451</c:v>
                </c:pt>
                <c:pt idx="3144">
                  <c:v>61458</c:v>
                </c:pt>
                <c:pt idx="3145">
                  <c:v>61465</c:v>
                </c:pt>
                <c:pt idx="3146">
                  <c:v>61472</c:v>
                </c:pt>
                <c:pt idx="3147">
                  <c:v>61479</c:v>
                </c:pt>
                <c:pt idx="3148">
                  <c:v>61487</c:v>
                </c:pt>
                <c:pt idx="3149">
                  <c:v>61494</c:v>
                </c:pt>
                <c:pt idx="3150">
                  <c:v>61501</c:v>
                </c:pt>
                <c:pt idx="3151">
                  <c:v>61508</c:v>
                </c:pt>
                <c:pt idx="3152">
                  <c:v>61515</c:v>
                </c:pt>
                <c:pt idx="3153">
                  <c:v>61522</c:v>
                </c:pt>
                <c:pt idx="3154">
                  <c:v>61529</c:v>
                </c:pt>
                <c:pt idx="3155">
                  <c:v>61536</c:v>
                </c:pt>
                <c:pt idx="3156">
                  <c:v>61543</c:v>
                </c:pt>
                <c:pt idx="3157">
                  <c:v>61550</c:v>
                </c:pt>
                <c:pt idx="3158">
                  <c:v>61557</c:v>
                </c:pt>
                <c:pt idx="3159">
                  <c:v>61564</c:v>
                </c:pt>
                <c:pt idx="3160">
                  <c:v>61571</c:v>
                </c:pt>
                <c:pt idx="3161">
                  <c:v>61578</c:v>
                </c:pt>
                <c:pt idx="3162">
                  <c:v>61585</c:v>
                </c:pt>
                <c:pt idx="3163">
                  <c:v>61592</c:v>
                </c:pt>
                <c:pt idx="3164">
                  <c:v>61599</c:v>
                </c:pt>
                <c:pt idx="3165">
                  <c:v>61606</c:v>
                </c:pt>
                <c:pt idx="3166">
                  <c:v>61613</c:v>
                </c:pt>
                <c:pt idx="3167">
                  <c:v>61620</c:v>
                </c:pt>
                <c:pt idx="3168">
                  <c:v>61627</c:v>
                </c:pt>
                <c:pt idx="3169">
                  <c:v>61634</c:v>
                </c:pt>
                <c:pt idx="3170">
                  <c:v>61641</c:v>
                </c:pt>
                <c:pt idx="3171">
                  <c:v>61648</c:v>
                </c:pt>
                <c:pt idx="3172">
                  <c:v>61655</c:v>
                </c:pt>
                <c:pt idx="3173">
                  <c:v>61662</c:v>
                </c:pt>
                <c:pt idx="3174">
                  <c:v>61669</c:v>
                </c:pt>
                <c:pt idx="3175">
                  <c:v>61676</c:v>
                </c:pt>
                <c:pt idx="3176">
                  <c:v>61683</c:v>
                </c:pt>
                <c:pt idx="3177">
                  <c:v>61690</c:v>
                </c:pt>
                <c:pt idx="3178">
                  <c:v>61697</c:v>
                </c:pt>
                <c:pt idx="3179">
                  <c:v>61704</c:v>
                </c:pt>
                <c:pt idx="3180">
                  <c:v>61711</c:v>
                </c:pt>
                <c:pt idx="3181">
                  <c:v>61718</c:v>
                </c:pt>
                <c:pt idx="3182">
                  <c:v>61728</c:v>
                </c:pt>
                <c:pt idx="3183">
                  <c:v>61735</c:v>
                </c:pt>
                <c:pt idx="3184">
                  <c:v>61742</c:v>
                </c:pt>
                <c:pt idx="3185">
                  <c:v>61749</c:v>
                </c:pt>
                <c:pt idx="3186">
                  <c:v>61756</c:v>
                </c:pt>
                <c:pt idx="3187">
                  <c:v>61763</c:v>
                </c:pt>
                <c:pt idx="3188">
                  <c:v>61770</c:v>
                </c:pt>
                <c:pt idx="3189">
                  <c:v>61777</c:v>
                </c:pt>
                <c:pt idx="3190">
                  <c:v>61784</c:v>
                </c:pt>
                <c:pt idx="3191">
                  <c:v>61791</c:v>
                </c:pt>
                <c:pt idx="3192">
                  <c:v>61798</c:v>
                </c:pt>
                <c:pt idx="3193">
                  <c:v>61805</c:v>
                </c:pt>
                <c:pt idx="3194">
                  <c:v>61812</c:v>
                </c:pt>
                <c:pt idx="3195">
                  <c:v>61819</c:v>
                </c:pt>
                <c:pt idx="3196">
                  <c:v>61826</c:v>
                </c:pt>
                <c:pt idx="3197">
                  <c:v>61835</c:v>
                </c:pt>
                <c:pt idx="3198">
                  <c:v>61840</c:v>
                </c:pt>
                <c:pt idx="3199">
                  <c:v>61847</c:v>
                </c:pt>
                <c:pt idx="3200">
                  <c:v>61854</c:v>
                </c:pt>
                <c:pt idx="3201">
                  <c:v>61861</c:v>
                </c:pt>
                <c:pt idx="3202">
                  <c:v>61868</c:v>
                </c:pt>
                <c:pt idx="3203">
                  <c:v>61875</c:v>
                </c:pt>
                <c:pt idx="3204">
                  <c:v>61882</c:v>
                </c:pt>
                <c:pt idx="3205">
                  <c:v>61889</c:v>
                </c:pt>
                <c:pt idx="3206">
                  <c:v>61896</c:v>
                </c:pt>
                <c:pt idx="3207">
                  <c:v>61903</c:v>
                </c:pt>
                <c:pt idx="3208">
                  <c:v>61910</c:v>
                </c:pt>
                <c:pt idx="3209">
                  <c:v>61917</c:v>
                </c:pt>
                <c:pt idx="3210">
                  <c:v>61924</c:v>
                </c:pt>
                <c:pt idx="3211">
                  <c:v>61931</c:v>
                </c:pt>
                <c:pt idx="3212">
                  <c:v>61938</c:v>
                </c:pt>
                <c:pt idx="3213">
                  <c:v>61945</c:v>
                </c:pt>
                <c:pt idx="3214">
                  <c:v>61952</c:v>
                </c:pt>
                <c:pt idx="3215">
                  <c:v>61959</c:v>
                </c:pt>
                <c:pt idx="3216">
                  <c:v>61966</c:v>
                </c:pt>
                <c:pt idx="3217">
                  <c:v>61973</c:v>
                </c:pt>
                <c:pt idx="3218">
                  <c:v>61980</c:v>
                </c:pt>
                <c:pt idx="3219">
                  <c:v>61987</c:v>
                </c:pt>
                <c:pt idx="3220">
                  <c:v>61994</c:v>
                </c:pt>
                <c:pt idx="3221">
                  <c:v>62001</c:v>
                </c:pt>
                <c:pt idx="3222">
                  <c:v>62008</c:v>
                </c:pt>
                <c:pt idx="3223">
                  <c:v>62015</c:v>
                </c:pt>
                <c:pt idx="3224">
                  <c:v>62022</c:v>
                </c:pt>
                <c:pt idx="3225">
                  <c:v>62029</c:v>
                </c:pt>
                <c:pt idx="3226">
                  <c:v>62036</c:v>
                </c:pt>
                <c:pt idx="3227">
                  <c:v>62043</c:v>
                </c:pt>
                <c:pt idx="3228">
                  <c:v>62050</c:v>
                </c:pt>
                <c:pt idx="3229">
                  <c:v>62057</c:v>
                </c:pt>
                <c:pt idx="3230">
                  <c:v>62064</c:v>
                </c:pt>
                <c:pt idx="3231">
                  <c:v>62071</c:v>
                </c:pt>
                <c:pt idx="3232">
                  <c:v>62078</c:v>
                </c:pt>
                <c:pt idx="3233">
                  <c:v>62085</c:v>
                </c:pt>
                <c:pt idx="3234">
                  <c:v>62093</c:v>
                </c:pt>
                <c:pt idx="3235">
                  <c:v>62100</c:v>
                </c:pt>
                <c:pt idx="3236">
                  <c:v>62107</c:v>
                </c:pt>
                <c:pt idx="3237">
                  <c:v>62114</c:v>
                </c:pt>
                <c:pt idx="3238">
                  <c:v>62121</c:v>
                </c:pt>
                <c:pt idx="3239">
                  <c:v>62128</c:v>
                </c:pt>
                <c:pt idx="3240">
                  <c:v>62135</c:v>
                </c:pt>
                <c:pt idx="3241">
                  <c:v>62142</c:v>
                </c:pt>
                <c:pt idx="3242">
                  <c:v>62149</c:v>
                </c:pt>
                <c:pt idx="3243">
                  <c:v>62156</c:v>
                </c:pt>
                <c:pt idx="3244">
                  <c:v>62163</c:v>
                </c:pt>
                <c:pt idx="3245">
                  <c:v>62170</c:v>
                </c:pt>
                <c:pt idx="3246">
                  <c:v>62177</c:v>
                </c:pt>
                <c:pt idx="3247">
                  <c:v>62186</c:v>
                </c:pt>
                <c:pt idx="3248">
                  <c:v>62193</c:v>
                </c:pt>
                <c:pt idx="3249">
                  <c:v>62200</c:v>
                </c:pt>
                <c:pt idx="3250">
                  <c:v>62207</c:v>
                </c:pt>
                <c:pt idx="3251">
                  <c:v>62215</c:v>
                </c:pt>
                <c:pt idx="3252">
                  <c:v>62221</c:v>
                </c:pt>
                <c:pt idx="3253">
                  <c:v>62228</c:v>
                </c:pt>
                <c:pt idx="3254">
                  <c:v>62235</c:v>
                </c:pt>
                <c:pt idx="3255">
                  <c:v>62242</c:v>
                </c:pt>
                <c:pt idx="3256">
                  <c:v>62249</c:v>
                </c:pt>
                <c:pt idx="3257">
                  <c:v>62256</c:v>
                </c:pt>
                <c:pt idx="3258">
                  <c:v>62263</c:v>
                </c:pt>
                <c:pt idx="3259">
                  <c:v>62270</c:v>
                </c:pt>
                <c:pt idx="3260">
                  <c:v>62277</c:v>
                </c:pt>
                <c:pt idx="3261">
                  <c:v>62284</c:v>
                </c:pt>
                <c:pt idx="3262">
                  <c:v>62291</c:v>
                </c:pt>
                <c:pt idx="3263">
                  <c:v>62298</c:v>
                </c:pt>
                <c:pt idx="3264">
                  <c:v>62305</c:v>
                </c:pt>
                <c:pt idx="3265">
                  <c:v>62312</c:v>
                </c:pt>
                <c:pt idx="3266">
                  <c:v>62319</c:v>
                </c:pt>
                <c:pt idx="3267">
                  <c:v>62326</c:v>
                </c:pt>
                <c:pt idx="3268">
                  <c:v>62333</c:v>
                </c:pt>
                <c:pt idx="3269">
                  <c:v>62340</c:v>
                </c:pt>
                <c:pt idx="3270">
                  <c:v>62347</c:v>
                </c:pt>
                <c:pt idx="3271">
                  <c:v>62354</c:v>
                </c:pt>
                <c:pt idx="3272">
                  <c:v>62361</c:v>
                </c:pt>
                <c:pt idx="3273">
                  <c:v>62368</c:v>
                </c:pt>
                <c:pt idx="3274">
                  <c:v>62375</c:v>
                </c:pt>
                <c:pt idx="3275">
                  <c:v>62382</c:v>
                </c:pt>
                <c:pt idx="3276">
                  <c:v>62389</c:v>
                </c:pt>
                <c:pt idx="3277">
                  <c:v>62396</c:v>
                </c:pt>
                <c:pt idx="3278">
                  <c:v>62403</c:v>
                </c:pt>
                <c:pt idx="3279">
                  <c:v>62410</c:v>
                </c:pt>
                <c:pt idx="3280">
                  <c:v>62417</c:v>
                </c:pt>
                <c:pt idx="3281">
                  <c:v>62424</c:v>
                </c:pt>
                <c:pt idx="3282">
                  <c:v>62431</c:v>
                </c:pt>
                <c:pt idx="3283">
                  <c:v>62438</c:v>
                </c:pt>
                <c:pt idx="3284">
                  <c:v>62445</c:v>
                </c:pt>
                <c:pt idx="3285">
                  <c:v>62456</c:v>
                </c:pt>
                <c:pt idx="3286">
                  <c:v>62460</c:v>
                </c:pt>
                <c:pt idx="3287">
                  <c:v>62466</c:v>
                </c:pt>
                <c:pt idx="3288">
                  <c:v>62473</c:v>
                </c:pt>
                <c:pt idx="3289">
                  <c:v>62480</c:v>
                </c:pt>
                <c:pt idx="3290">
                  <c:v>62487</c:v>
                </c:pt>
                <c:pt idx="3291">
                  <c:v>62494</c:v>
                </c:pt>
                <c:pt idx="3292">
                  <c:v>62501</c:v>
                </c:pt>
                <c:pt idx="3293">
                  <c:v>62508</c:v>
                </c:pt>
                <c:pt idx="3294">
                  <c:v>62515</c:v>
                </c:pt>
                <c:pt idx="3295">
                  <c:v>62522</c:v>
                </c:pt>
                <c:pt idx="3296">
                  <c:v>62529</c:v>
                </c:pt>
                <c:pt idx="3297">
                  <c:v>62536</c:v>
                </c:pt>
                <c:pt idx="3298">
                  <c:v>62543</c:v>
                </c:pt>
                <c:pt idx="3299">
                  <c:v>62550</c:v>
                </c:pt>
                <c:pt idx="3300">
                  <c:v>62557</c:v>
                </c:pt>
                <c:pt idx="3301">
                  <c:v>62564</c:v>
                </c:pt>
                <c:pt idx="3302">
                  <c:v>62571</c:v>
                </c:pt>
                <c:pt idx="3303">
                  <c:v>62578</c:v>
                </c:pt>
                <c:pt idx="3304">
                  <c:v>62585</c:v>
                </c:pt>
                <c:pt idx="3305">
                  <c:v>62592</c:v>
                </c:pt>
                <c:pt idx="3306">
                  <c:v>62599</c:v>
                </c:pt>
                <c:pt idx="3307">
                  <c:v>62606</c:v>
                </c:pt>
                <c:pt idx="3308">
                  <c:v>62613</c:v>
                </c:pt>
                <c:pt idx="3309">
                  <c:v>62620</c:v>
                </c:pt>
                <c:pt idx="3310">
                  <c:v>62627</c:v>
                </c:pt>
                <c:pt idx="3311">
                  <c:v>62634</c:v>
                </c:pt>
                <c:pt idx="3312">
                  <c:v>62641</c:v>
                </c:pt>
                <c:pt idx="3313">
                  <c:v>62648</c:v>
                </c:pt>
                <c:pt idx="3314">
                  <c:v>62655</c:v>
                </c:pt>
                <c:pt idx="3315">
                  <c:v>62662</c:v>
                </c:pt>
                <c:pt idx="3316">
                  <c:v>62669</c:v>
                </c:pt>
                <c:pt idx="3317">
                  <c:v>62676</c:v>
                </c:pt>
                <c:pt idx="3318">
                  <c:v>62683</c:v>
                </c:pt>
                <c:pt idx="3319">
                  <c:v>62690</c:v>
                </c:pt>
                <c:pt idx="3320">
                  <c:v>62697</c:v>
                </c:pt>
                <c:pt idx="3321">
                  <c:v>62704</c:v>
                </c:pt>
                <c:pt idx="3322">
                  <c:v>62711</c:v>
                </c:pt>
                <c:pt idx="3323">
                  <c:v>62718</c:v>
                </c:pt>
                <c:pt idx="3324">
                  <c:v>62725</c:v>
                </c:pt>
                <c:pt idx="3325">
                  <c:v>62732</c:v>
                </c:pt>
                <c:pt idx="3326">
                  <c:v>62739</c:v>
                </c:pt>
                <c:pt idx="3327">
                  <c:v>62746</c:v>
                </c:pt>
                <c:pt idx="3328">
                  <c:v>62753</c:v>
                </c:pt>
                <c:pt idx="3329">
                  <c:v>62760</c:v>
                </c:pt>
                <c:pt idx="3330">
                  <c:v>62767</c:v>
                </c:pt>
                <c:pt idx="3331">
                  <c:v>62774</c:v>
                </c:pt>
                <c:pt idx="3332">
                  <c:v>62781</c:v>
                </c:pt>
                <c:pt idx="3333">
                  <c:v>62788</c:v>
                </c:pt>
                <c:pt idx="3334">
                  <c:v>62795</c:v>
                </c:pt>
                <c:pt idx="3335">
                  <c:v>62802</c:v>
                </c:pt>
                <c:pt idx="3336">
                  <c:v>62809</c:v>
                </c:pt>
                <c:pt idx="3337">
                  <c:v>62816</c:v>
                </c:pt>
                <c:pt idx="3338">
                  <c:v>62823</c:v>
                </c:pt>
                <c:pt idx="3339">
                  <c:v>62830</c:v>
                </c:pt>
                <c:pt idx="3340">
                  <c:v>62837</c:v>
                </c:pt>
                <c:pt idx="3341">
                  <c:v>62844</c:v>
                </c:pt>
                <c:pt idx="3342">
                  <c:v>62851</c:v>
                </c:pt>
                <c:pt idx="3343">
                  <c:v>62858</c:v>
                </c:pt>
                <c:pt idx="3344">
                  <c:v>62865</c:v>
                </c:pt>
                <c:pt idx="3345">
                  <c:v>62872</c:v>
                </c:pt>
                <c:pt idx="3346">
                  <c:v>62879</c:v>
                </c:pt>
                <c:pt idx="3347">
                  <c:v>62886</c:v>
                </c:pt>
                <c:pt idx="3348">
                  <c:v>62893</c:v>
                </c:pt>
                <c:pt idx="3349">
                  <c:v>62900</c:v>
                </c:pt>
                <c:pt idx="3350">
                  <c:v>62907</c:v>
                </c:pt>
                <c:pt idx="3351">
                  <c:v>62914</c:v>
                </c:pt>
                <c:pt idx="3352">
                  <c:v>62921</c:v>
                </c:pt>
                <c:pt idx="3353">
                  <c:v>62928</c:v>
                </c:pt>
                <c:pt idx="3354">
                  <c:v>62935</c:v>
                </c:pt>
                <c:pt idx="3355">
                  <c:v>62942</c:v>
                </c:pt>
                <c:pt idx="3356">
                  <c:v>62949</c:v>
                </c:pt>
                <c:pt idx="3357">
                  <c:v>62956</c:v>
                </c:pt>
                <c:pt idx="3358">
                  <c:v>62963</c:v>
                </c:pt>
                <c:pt idx="3359">
                  <c:v>62970</c:v>
                </c:pt>
                <c:pt idx="3360">
                  <c:v>62977</c:v>
                </c:pt>
                <c:pt idx="3361">
                  <c:v>62984</c:v>
                </c:pt>
                <c:pt idx="3362">
                  <c:v>62991</c:v>
                </c:pt>
                <c:pt idx="3363">
                  <c:v>62998</c:v>
                </c:pt>
                <c:pt idx="3364">
                  <c:v>63005</c:v>
                </c:pt>
                <c:pt idx="3365">
                  <c:v>63012</c:v>
                </c:pt>
                <c:pt idx="3366">
                  <c:v>63019</c:v>
                </c:pt>
                <c:pt idx="3367">
                  <c:v>63026</c:v>
                </c:pt>
                <c:pt idx="3368">
                  <c:v>63033</c:v>
                </c:pt>
                <c:pt idx="3369">
                  <c:v>63040</c:v>
                </c:pt>
                <c:pt idx="3370">
                  <c:v>63047</c:v>
                </c:pt>
                <c:pt idx="3371">
                  <c:v>63054</c:v>
                </c:pt>
                <c:pt idx="3372">
                  <c:v>63061</c:v>
                </c:pt>
                <c:pt idx="3373">
                  <c:v>63068</c:v>
                </c:pt>
                <c:pt idx="3374">
                  <c:v>63075</c:v>
                </c:pt>
                <c:pt idx="3375">
                  <c:v>63082</c:v>
                </c:pt>
                <c:pt idx="3376">
                  <c:v>63089</c:v>
                </c:pt>
                <c:pt idx="3377">
                  <c:v>63096</c:v>
                </c:pt>
                <c:pt idx="3378">
                  <c:v>63103</c:v>
                </c:pt>
                <c:pt idx="3379">
                  <c:v>63110</c:v>
                </c:pt>
                <c:pt idx="3380">
                  <c:v>63117</c:v>
                </c:pt>
                <c:pt idx="3381">
                  <c:v>63124</c:v>
                </c:pt>
                <c:pt idx="3382">
                  <c:v>63131</c:v>
                </c:pt>
                <c:pt idx="3383">
                  <c:v>63138</c:v>
                </c:pt>
                <c:pt idx="3384">
                  <c:v>63145</c:v>
                </c:pt>
                <c:pt idx="3385">
                  <c:v>63152</c:v>
                </c:pt>
                <c:pt idx="3386">
                  <c:v>63159</c:v>
                </c:pt>
                <c:pt idx="3387">
                  <c:v>63166</c:v>
                </c:pt>
                <c:pt idx="3388">
                  <c:v>63173</c:v>
                </c:pt>
                <c:pt idx="3389">
                  <c:v>63180</c:v>
                </c:pt>
                <c:pt idx="3390">
                  <c:v>63187</c:v>
                </c:pt>
                <c:pt idx="3391">
                  <c:v>63194</c:v>
                </c:pt>
                <c:pt idx="3392">
                  <c:v>63201</c:v>
                </c:pt>
                <c:pt idx="3393">
                  <c:v>63208</c:v>
                </c:pt>
                <c:pt idx="3394">
                  <c:v>63215</c:v>
                </c:pt>
                <c:pt idx="3395">
                  <c:v>63222</c:v>
                </c:pt>
                <c:pt idx="3396">
                  <c:v>63229</c:v>
                </c:pt>
                <c:pt idx="3397">
                  <c:v>63236</c:v>
                </c:pt>
                <c:pt idx="3398">
                  <c:v>63243</c:v>
                </c:pt>
                <c:pt idx="3399">
                  <c:v>63250</c:v>
                </c:pt>
                <c:pt idx="3400">
                  <c:v>63257</c:v>
                </c:pt>
                <c:pt idx="3401">
                  <c:v>63264</c:v>
                </c:pt>
                <c:pt idx="3402">
                  <c:v>63271</c:v>
                </c:pt>
                <c:pt idx="3403">
                  <c:v>63278</c:v>
                </c:pt>
                <c:pt idx="3404">
                  <c:v>63285</c:v>
                </c:pt>
                <c:pt idx="3405">
                  <c:v>63292</c:v>
                </c:pt>
                <c:pt idx="3406">
                  <c:v>63299</c:v>
                </c:pt>
                <c:pt idx="3407">
                  <c:v>63306</c:v>
                </c:pt>
                <c:pt idx="3408">
                  <c:v>63313</c:v>
                </c:pt>
                <c:pt idx="3409">
                  <c:v>63320</c:v>
                </c:pt>
                <c:pt idx="3410">
                  <c:v>63327</c:v>
                </c:pt>
                <c:pt idx="3411">
                  <c:v>63334</c:v>
                </c:pt>
                <c:pt idx="3412">
                  <c:v>63341</c:v>
                </c:pt>
                <c:pt idx="3413">
                  <c:v>63348</c:v>
                </c:pt>
                <c:pt idx="3414">
                  <c:v>63355</c:v>
                </c:pt>
                <c:pt idx="3415">
                  <c:v>63362</c:v>
                </c:pt>
                <c:pt idx="3416">
                  <c:v>63369</c:v>
                </c:pt>
                <c:pt idx="3417">
                  <c:v>63376</c:v>
                </c:pt>
                <c:pt idx="3418">
                  <c:v>63383</c:v>
                </c:pt>
                <c:pt idx="3419">
                  <c:v>63390</c:v>
                </c:pt>
                <c:pt idx="3420">
                  <c:v>63397</c:v>
                </c:pt>
                <c:pt idx="3421">
                  <c:v>63404</c:v>
                </c:pt>
                <c:pt idx="3422">
                  <c:v>63411</c:v>
                </c:pt>
                <c:pt idx="3423">
                  <c:v>63418</c:v>
                </c:pt>
                <c:pt idx="3424">
                  <c:v>63425</c:v>
                </c:pt>
                <c:pt idx="3425">
                  <c:v>63432</c:v>
                </c:pt>
                <c:pt idx="3426">
                  <c:v>63439</c:v>
                </c:pt>
                <c:pt idx="3427">
                  <c:v>63446</c:v>
                </c:pt>
                <c:pt idx="3428">
                  <c:v>63453</c:v>
                </c:pt>
                <c:pt idx="3429">
                  <c:v>63460</c:v>
                </c:pt>
                <c:pt idx="3430">
                  <c:v>63467</c:v>
                </c:pt>
                <c:pt idx="3431">
                  <c:v>63474</c:v>
                </c:pt>
                <c:pt idx="3432">
                  <c:v>63481</c:v>
                </c:pt>
                <c:pt idx="3433">
                  <c:v>63488</c:v>
                </c:pt>
                <c:pt idx="3434">
                  <c:v>63495</c:v>
                </c:pt>
                <c:pt idx="3435">
                  <c:v>63502</c:v>
                </c:pt>
                <c:pt idx="3436">
                  <c:v>63509</c:v>
                </c:pt>
                <c:pt idx="3437">
                  <c:v>63516</c:v>
                </c:pt>
                <c:pt idx="3438">
                  <c:v>63523</c:v>
                </c:pt>
                <c:pt idx="3439">
                  <c:v>63530</c:v>
                </c:pt>
                <c:pt idx="3440">
                  <c:v>63537</c:v>
                </c:pt>
                <c:pt idx="3441">
                  <c:v>63544</c:v>
                </c:pt>
                <c:pt idx="3442">
                  <c:v>63552</c:v>
                </c:pt>
                <c:pt idx="3443">
                  <c:v>63559</c:v>
                </c:pt>
                <c:pt idx="3444">
                  <c:v>63566</c:v>
                </c:pt>
                <c:pt idx="3445">
                  <c:v>63573</c:v>
                </c:pt>
                <c:pt idx="3446">
                  <c:v>63580</c:v>
                </c:pt>
                <c:pt idx="3447">
                  <c:v>63587</c:v>
                </c:pt>
                <c:pt idx="3448">
                  <c:v>63594</c:v>
                </c:pt>
                <c:pt idx="3449">
                  <c:v>63601</c:v>
                </c:pt>
                <c:pt idx="3450">
                  <c:v>63608</c:v>
                </c:pt>
                <c:pt idx="3451">
                  <c:v>63615</c:v>
                </c:pt>
                <c:pt idx="3452">
                  <c:v>63622</c:v>
                </c:pt>
                <c:pt idx="3453">
                  <c:v>63629</c:v>
                </c:pt>
                <c:pt idx="3454">
                  <c:v>63636</c:v>
                </c:pt>
                <c:pt idx="3455">
                  <c:v>63643</c:v>
                </c:pt>
                <c:pt idx="3456">
                  <c:v>63650</c:v>
                </c:pt>
                <c:pt idx="3457">
                  <c:v>63661</c:v>
                </c:pt>
                <c:pt idx="3458">
                  <c:v>63664</c:v>
                </c:pt>
                <c:pt idx="3459">
                  <c:v>63671</c:v>
                </c:pt>
                <c:pt idx="3460">
                  <c:v>63678</c:v>
                </c:pt>
                <c:pt idx="3461">
                  <c:v>63685</c:v>
                </c:pt>
                <c:pt idx="3462">
                  <c:v>63692</c:v>
                </c:pt>
                <c:pt idx="3463">
                  <c:v>63699</c:v>
                </c:pt>
                <c:pt idx="3464">
                  <c:v>63706</c:v>
                </c:pt>
                <c:pt idx="3465">
                  <c:v>63713</c:v>
                </c:pt>
                <c:pt idx="3466">
                  <c:v>63720</c:v>
                </c:pt>
                <c:pt idx="3467">
                  <c:v>63727</c:v>
                </c:pt>
                <c:pt idx="3468">
                  <c:v>63734</c:v>
                </c:pt>
                <c:pt idx="3469">
                  <c:v>63741</c:v>
                </c:pt>
                <c:pt idx="3470">
                  <c:v>63748</c:v>
                </c:pt>
                <c:pt idx="3471">
                  <c:v>63755</c:v>
                </c:pt>
                <c:pt idx="3472">
                  <c:v>63762</c:v>
                </c:pt>
                <c:pt idx="3473">
                  <c:v>63769</c:v>
                </c:pt>
                <c:pt idx="3474">
                  <c:v>63776</c:v>
                </c:pt>
                <c:pt idx="3475">
                  <c:v>63783</c:v>
                </c:pt>
                <c:pt idx="3476">
                  <c:v>63790</c:v>
                </c:pt>
                <c:pt idx="3477">
                  <c:v>63797</c:v>
                </c:pt>
                <c:pt idx="3478">
                  <c:v>63804</c:v>
                </c:pt>
                <c:pt idx="3479">
                  <c:v>63811</c:v>
                </c:pt>
                <c:pt idx="3480">
                  <c:v>63818</c:v>
                </c:pt>
                <c:pt idx="3481">
                  <c:v>63825</c:v>
                </c:pt>
                <c:pt idx="3482">
                  <c:v>63832</c:v>
                </c:pt>
                <c:pt idx="3483">
                  <c:v>63839</c:v>
                </c:pt>
                <c:pt idx="3484">
                  <c:v>63846</c:v>
                </c:pt>
                <c:pt idx="3485">
                  <c:v>63853</c:v>
                </c:pt>
                <c:pt idx="3486">
                  <c:v>63860</c:v>
                </c:pt>
                <c:pt idx="3487">
                  <c:v>63867</c:v>
                </c:pt>
                <c:pt idx="3488">
                  <c:v>63874</c:v>
                </c:pt>
                <c:pt idx="3489">
                  <c:v>63881</c:v>
                </c:pt>
                <c:pt idx="3490">
                  <c:v>63888</c:v>
                </c:pt>
                <c:pt idx="3491">
                  <c:v>63895</c:v>
                </c:pt>
                <c:pt idx="3492">
                  <c:v>63902</c:v>
                </c:pt>
                <c:pt idx="3493">
                  <c:v>63909</c:v>
                </c:pt>
                <c:pt idx="3494">
                  <c:v>63919</c:v>
                </c:pt>
                <c:pt idx="3495">
                  <c:v>63926</c:v>
                </c:pt>
                <c:pt idx="3496">
                  <c:v>63933</c:v>
                </c:pt>
                <c:pt idx="3497">
                  <c:v>63940</c:v>
                </c:pt>
                <c:pt idx="3498">
                  <c:v>63947</c:v>
                </c:pt>
                <c:pt idx="3499">
                  <c:v>63954</c:v>
                </c:pt>
                <c:pt idx="3500">
                  <c:v>63961</c:v>
                </c:pt>
                <c:pt idx="3501">
                  <c:v>63968</c:v>
                </c:pt>
                <c:pt idx="3502">
                  <c:v>63975</c:v>
                </c:pt>
                <c:pt idx="3503">
                  <c:v>63982</c:v>
                </c:pt>
                <c:pt idx="3504">
                  <c:v>63989</c:v>
                </c:pt>
                <c:pt idx="3505">
                  <c:v>63996</c:v>
                </c:pt>
                <c:pt idx="3506">
                  <c:v>64003</c:v>
                </c:pt>
                <c:pt idx="3507">
                  <c:v>64010</c:v>
                </c:pt>
                <c:pt idx="3508">
                  <c:v>64019</c:v>
                </c:pt>
                <c:pt idx="3509">
                  <c:v>64024</c:v>
                </c:pt>
                <c:pt idx="3510">
                  <c:v>64031</c:v>
                </c:pt>
                <c:pt idx="3511">
                  <c:v>64038</c:v>
                </c:pt>
                <c:pt idx="3512">
                  <c:v>64045</c:v>
                </c:pt>
                <c:pt idx="3513">
                  <c:v>64052</c:v>
                </c:pt>
                <c:pt idx="3514">
                  <c:v>64059</c:v>
                </c:pt>
                <c:pt idx="3515">
                  <c:v>64066</c:v>
                </c:pt>
                <c:pt idx="3516">
                  <c:v>64073</c:v>
                </c:pt>
                <c:pt idx="3517">
                  <c:v>64080</c:v>
                </c:pt>
                <c:pt idx="3518">
                  <c:v>64087</c:v>
                </c:pt>
                <c:pt idx="3519">
                  <c:v>64094</c:v>
                </c:pt>
                <c:pt idx="3520">
                  <c:v>64101</c:v>
                </c:pt>
                <c:pt idx="3521">
                  <c:v>64108</c:v>
                </c:pt>
                <c:pt idx="3522">
                  <c:v>64115</c:v>
                </c:pt>
                <c:pt idx="3523">
                  <c:v>64122</c:v>
                </c:pt>
                <c:pt idx="3524">
                  <c:v>64129</c:v>
                </c:pt>
                <c:pt idx="3525">
                  <c:v>64136</c:v>
                </c:pt>
                <c:pt idx="3526">
                  <c:v>64143</c:v>
                </c:pt>
                <c:pt idx="3527">
                  <c:v>64150</c:v>
                </c:pt>
                <c:pt idx="3528">
                  <c:v>64157</c:v>
                </c:pt>
                <c:pt idx="3529">
                  <c:v>64164</c:v>
                </c:pt>
                <c:pt idx="3530">
                  <c:v>64171</c:v>
                </c:pt>
                <c:pt idx="3531">
                  <c:v>64178</c:v>
                </c:pt>
                <c:pt idx="3532">
                  <c:v>64185</c:v>
                </c:pt>
                <c:pt idx="3533">
                  <c:v>64192</c:v>
                </c:pt>
              </c:numCache>
            </c:numRef>
          </c:cat>
          <c:val>
            <c:numRef>
              <c:f>[0]!ONFwd3M</c:f>
              <c:numCache>
                <c:formatCode>0.0000%</c:formatCode>
                <c:ptCount val="3534"/>
                <c:pt idx="0">
                  <c:v>-4.570071735043868E-4</c:v>
                </c:pt>
                <c:pt idx="1">
                  <c:v>-4.5700775368029412E-4</c:v>
                </c:pt>
                <c:pt idx="2">
                  <c:v>-4.5700775360035806E-4</c:v>
                </c:pt>
                <c:pt idx="3">
                  <c:v>8.2992370735723853E-5</c:v>
                </c:pt>
                <c:pt idx="4">
                  <c:v>-4.5700775360035806E-4</c:v>
                </c:pt>
                <c:pt idx="5">
                  <c:v>-4.5700717351770948E-4</c:v>
                </c:pt>
                <c:pt idx="6">
                  <c:v>-4.5700775360035806E-4</c:v>
                </c:pt>
                <c:pt idx="7">
                  <c:v>-4.5700775368029412E-4</c:v>
                </c:pt>
                <c:pt idx="8">
                  <c:v>-4.5700775368029412E-4</c:v>
                </c:pt>
                <c:pt idx="9">
                  <c:v>-4.5700775368029412E-4</c:v>
                </c:pt>
                <c:pt idx="10">
                  <c:v>-4.570071735043868E-4</c:v>
                </c:pt>
                <c:pt idx="11">
                  <c:v>-4.5700775364032609E-4</c:v>
                </c:pt>
                <c:pt idx="12">
                  <c:v>-4.5700775364032609E-4</c:v>
                </c:pt>
                <c:pt idx="13">
                  <c:v>-4.5700775364032609E-4</c:v>
                </c:pt>
                <c:pt idx="14">
                  <c:v>-4.5700775364032609E-4</c:v>
                </c:pt>
                <c:pt idx="15">
                  <c:v>-4.570071735043868E-4</c:v>
                </c:pt>
                <c:pt idx="16">
                  <c:v>-4.5700775368029412E-4</c:v>
                </c:pt>
                <c:pt idx="17">
                  <c:v>-4.5700775368029412E-4</c:v>
                </c:pt>
                <c:pt idx="18">
                  <c:v>-4.5700775368029412E-4</c:v>
                </c:pt>
                <c:pt idx="19">
                  <c:v>-4.5700775360035806E-4</c:v>
                </c:pt>
                <c:pt idx="20">
                  <c:v>-4.5333083841470057E-4</c:v>
                </c:pt>
                <c:pt idx="21">
                  <c:v>-4.4812954575146335E-4</c:v>
                </c:pt>
                <c:pt idx="22">
                  <c:v>-4.453680995997189E-4</c:v>
                </c:pt>
                <c:pt idx="23">
                  <c:v>-4.4252980619940985E-4</c:v>
                </c:pt>
                <c:pt idx="24">
                  <c:v>-4.3962764017191347E-4</c:v>
                </c:pt>
                <c:pt idx="25">
                  <c:v>-4.3367474847233467E-4</c:v>
                </c:pt>
                <c:pt idx="26">
                  <c:v>-4.2763973602255589E-4</c:v>
                </c:pt>
                <c:pt idx="27">
                  <c:v>-4.2461282190320304E-4</c:v>
                </c:pt>
                <c:pt idx="28">
                  <c:v>-4.2159988116630132E-4</c:v>
                </c:pt>
                <c:pt idx="29">
                  <c:v>-4.1861388847319603E-4</c:v>
                </c:pt>
                <c:pt idx="30">
                  <c:v>-4.1279612740030558E-4</c:v>
                </c:pt>
                <c:pt idx="31">
                  <c:v>-4.0719888305229546E-4</c:v>
                </c:pt>
                <c:pt idx="32">
                  <c:v>-4.0454224514263615E-4</c:v>
                </c:pt>
                <c:pt idx="33">
                  <c:v>-4.019904012464437E-4</c:v>
                </c:pt>
                <c:pt idx="34">
                  <c:v>-3.9955632590515933E-4</c:v>
                </c:pt>
                <c:pt idx="35">
                  <c:v>-3.951451748340773E-4</c:v>
                </c:pt>
                <c:pt idx="36">
                  <c:v>-3.9125719652144397E-4</c:v>
                </c:pt>
                <c:pt idx="37">
                  <c:v>-3.8960657923858832E-4</c:v>
                </c:pt>
                <c:pt idx="38">
                  <c:v>-3.8815157648031118E-4</c:v>
                </c:pt>
                <c:pt idx="39">
                  <c:v>-3.8690516294792587E-4</c:v>
                </c:pt>
                <c:pt idx="40">
                  <c:v>-3.8517209256738738E-4</c:v>
                </c:pt>
                <c:pt idx="41">
                  <c:v>-3.8263177690289751E-4</c:v>
                </c:pt>
                <c:pt idx="42">
                  <c:v>-3.7927220851941001E-4</c:v>
                </c:pt>
                <c:pt idx="43">
                  <c:v>-3.7607382244342347E-4</c:v>
                </c:pt>
                <c:pt idx="44">
                  <c:v>-3.7305158094635971E-4</c:v>
                </c:pt>
                <c:pt idx="45">
                  <c:v>-3.6766867798299074E-4</c:v>
                </c:pt>
                <c:pt idx="46">
                  <c:v>-3.6302329006865364E-4</c:v>
                </c:pt>
                <c:pt idx="47">
                  <c:v>-3.6110619470619554E-4</c:v>
                </c:pt>
                <c:pt idx="48">
                  <c:v>-3.5945501359435639E-4</c:v>
                </c:pt>
                <c:pt idx="49">
                  <c:v>-3.5808470816522942E-4</c:v>
                </c:pt>
                <c:pt idx="50">
                  <c:v>-3.5635480614359949E-4</c:v>
                </c:pt>
                <c:pt idx="51">
                  <c:v>-3.5571147907198508E-4</c:v>
                </c:pt>
                <c:pt idx="52">
                  <c:v>-3.5596997821407683E-4</c:v>
                </c:pt>
                <c:pt idx="53">
                  <c:v>-3.5659912315022524E-4</c:v>
                </c:pt>
                <c:pt idx="54">
                  <c:v>-3.5761387547239565E-4</c:v>
                </c:pt>
                <c:pt idx="55">
                  <c:v>-3.6100318510534635E-4</c:v>
                </c:pt>
                <c:pt idx="56">
                  <c:v>-3.6582819345820639E-4</c:v>
                </c:pt>
                <c:pt idx="57">
                  <c:v>-3.6899540830859223E-4</c:v>
                </c:pt>
                <c:pt idx="58">
                  <c:v>-3.726380005764085E-4</c:v>
                </c:pt>
                <c:pt idx="59">
                  <c:v>-3.7677093185362054E-4</c:v>
                </c:pt>
                <c:pt idx="60">
                  <c:v>-3.8674565065122124E-4</c:v>
                </c:pt>
                <c:pt idx="61">
                  <c:v>-3.9850528041451838E-4</c:v>
                </c:pt>
                <c:pt idx="62">
                  <c:v>-4.0531433141755002E-4</c:v>
                </c:pt>
                <c:pt idx="63">
                  <c:v>-4.0890761001222131E-4</c:v>
                </c:pt>
                <c:pt idx="64">
                  <c:v>-4.0890329685239202E-4</c:v>
                </c:pt>
                <c:pt idx="65">
                  <c:v>-4.0891618843019728E-4</c:v>
                </c:pt>
                <c:pt idx="66">
                  <c:v>-4.0892735901465471E-4</c:v>
                </c:pt>
                <c:pt idx="67">
                  <c:v>-4.0894165965532636E-4</c:v>
                </c:pt>
                <c:pt idx="68">
                  <c:v>3.9201120241916243E-4</c:v>
                </c:pt>
                <c:pt idx="69">
                  <c:v>-4.0905979891370237E-4</c:v>
                </c:pt>
                <c:pt idx="70">
                  <c:v>-4.0909268984368197E-4</c:v>
                </c:pt>
                <c:pt idx="71">
                  <c:v>-4.091286472007738E-4</c:v>
                </c:pt>
                <c:pt idx="72">
                  <c:v>-4.091676619122353E-4</c:v>
                </c:pt>
                <c:pt idx="73">
                  <c:v>-4.0925537108549292E-4</c:v>
                </c:pt>
                <c:pt idx="74">
                  <c:v>-4.0935411044884518E-4</c:v>
                </c:pt>
                <c:pt idx="75">
                  <c:v>-4.0940827460200779E-4</c:v>
                </c:pt>
                <c:pt idx="76">
                  <c:v>-4.0946544099362825E-4</c:v>
                </c:pt>
                <c:pt idx="77">
                  <c:v>-4.095256009906123E-4</c:v>
                </c:pt>
                <c:pt idx="78">
                  <c:v>-4.0965538687931513E-4</c:v>
                </c:pt>
                <c:pt idx="79">
                  <c:v>-4.0979599178037063E-4</c:v>
                </c:pt>
                <c:pt idx="80">
                  <c:v>-4.0987098155476076E-4</c:v>
                </c:pt>
                <c:pt idx="81">
                  <c:v>-4.0994890997847477E-4</c:v>
                </c:pt>
                <c:pt idx="82">
                  <c:v>-4.1002976789883405E-4</c:v>
                </c:pt>
                <c:pt idx="83">
                  <c:v>-4.1020073543229785E-4</c:v>
                </c:pt>
                <c:pt idx="84">
                  <c:v>-4.1038231141321546E-4</c:v>
                </c:pt>
                <c:pt idx="85">
                  <c:v>-4.1047767964652593E-4</c:v>
                </c:pt>
                <c:pt idx="86">
                  <c:v>-4.1057592262028209E-4</c:v>
                </c:pt>
                <c:pt idx="87">
                  <c:v>-4.1067703114183729E-4</c:v>
                </c:pt>
                <c:pt idx="88">
                  <c:v>-4.1088828538260458E-4</c:v>
                </c:pt>
                <c:pt idx="89">
                  <c:v>-4.1110993821202868E-4</c:v>
                </c:pt>
                <c:pt idx="90">
                  <c:v>-4.1122523754211215E-4</c:v>
                </c:pt>
                <c:pt idx="91">
                  <c:v>-4.1134334774373116E-4</c:v>
                </c:pt>
                <c:pt idx="92">
                  <c:v>-4.1146425946436693E-4</c:v>
                </c:pt>
                <c:pt idx="93">
                  <c:v>-4.1171490548830292E-4</c:v>
                </c:pt>
                <c:pt idx="94">
                  <c:v>-4.1197574076168308E-4</c:v>
                </c:pt>
                <c:pt idx="95">
                  <c:v>-4.1211052386636027E-4</c:v>
                </c:pt>
                <c:pt idx="96">
                  <c:v>-4.1224805385375873E-4</c:v>
                </c:pt>
                <c:pt idx="97">
                  <c:v>-4.1238832165113593E-4</c:v>
                </c:pt>
                <c:pt idx="98">
                  <c:v>-4.1267746438755637E-4</c:v>
                </c:pt>
                <c:pt idx="99">
                  <c:v>-4.1297658772698753E-4</c:v>
                </c:pt>
                <c:pt idx="100">
                  <c:v>-4.1313040732404716E-4</c:v>
                </c:pt>
                <c:pt idx="101">
                  <c:v>-4.1328690989494987E-4</c:v>
                </c:pt>
                <c:pt idx="102">
                  <c:v>-4.1344608624704904E-4</c:v>
                </c:pt>
                <c:pt idx="103">
                  <c:v>-4.1377283077181914E-4</c:v>
                </c:pt>
                <c:pt idx="104">
                  <c:v>-4.1410934777275088E-4</c:v>
                </c:pt>
                <c:pt idx="105">
                  <c:v>-4.1428175657998167E-4</c:v>
                </c:pt>
                <c:pt idx="106">
                  <c:v>-4.1445678437224132E-4</c:v>
                </c:pt>
                <c:pt idx="107">
                  <c:v>-4.1463442211675527E-4</c:v>
                </c:pt>
                <c:pt idx="108">
                  <c:v>-4.149978733059001E-4</c:v>
                </c:pt>
                <c:pt idx="109">
                  <c:v>-4.1537088980359016E-4</c:v>
                </c:pt>
                <c:pt idx="110">
                  <c:v>-4.1556144037890874E-4</c:v>
                </c:pt>
                <c:pt idx="111">
                  <c:v>-4.1575454587050586E-4</c:v>
                </c:pt>
                <c:pt idx="112">
                  <c:v>-4.1595019780515941E-4</c:v>
                </c:pt>
                <c:pt idx="113">
                  <c:v>-4.163494607078988E-4</c:v>
                </c:pt>
                <c:pt idx="114">
                  <c:v>-4.1675808236441014E-4</c:v>
                </c:pt>
                <c:pt idx="115">
                  <c:v>-4.1696632718579707E-4</c:v>
                </c:pt>
                <c:pt idx="116">
                  <c:v>-4.1717706345423267E-4</c:v>
                </c:pt>
                <c:pt idx="117">
                  <c:v>-4.1739028189713423E-4</c:v>
                </c:pt>
                <c:pt idx="118">
                  <c:v>-4.1782446169591481E-4</c:v>
                </c:pt>
                <c:pt idx="119">
                  <c:v>-4.1826779392017954E-4</c:v>
                </c:pt>
                <c:pt idx="120">
                  <c:v>-4.1849328602516778E-4</c:v>
                </c:pt>
                <c:pt idx="121">
                  <c:v>-4.1872355123206972E-4</c:v>
                </c:pt>
                <c:pt idx="122">
                  <c:v>-4.1895625273014048E-4</c:v>
                </c:pt>
                <c:pt idx="123">
                  <c:v>-4.1941720759108847E-4</c:v>
                </c:pt>
                <c:pt idx="124">
                  <c:v>-4.1987473122340191E-4</c:v>
                </c:pt>
                <c:pt idx="125">
                  <c:v>-4.2010081969134916E-4</c:v>
                </c:pt>
                <c:pt idx="126">
                  <c:v>-4.2032531591296163E-4</c:v>
                </c:pt>
                <c:pt idx="127">
                  <c:v>-4.209854179739736E-4</c:v>
                </c:pt>
                <c:pt idx="128">
                  <c:v>-4.2163382885096468E-4</c:v>
                </c:pt>
                <c:pt idx="129">
                  <c:v>-4.2184466479966432E-4</c:v>
                </c:pt>
                <c:pt idx="130">
                  <c:v>-4.2205318999677388E-4</c:v>
                </c:pt>
                <c:pt idx="131">
                  <c:v>-4.2246159260184157E-4</c:v>
                </c:pt>
                <c:pt idx="132">
                  <c:v>-4.2286238554734012E-4</c:v>
                </c:pt>
                <c:pt idx="133">
                  <c:v>-4.2305800890485301E-4</c:v>
                </c:pt>
                <c:pt idx="134">
                  <c:v>-4.2325078246197023E-4</c:v>
                </c:pt>
                <c:pt idx="135">
                  <c:v>-4.2344061621069073E-4</c:v>
                </c:pt>
                <c:pt idx="136">
                  <c:v>-4.2380953661158571E-4</c:v>
                </c:pt>
                <c:pt idx="137">
                  <c:v>-4.2416875743800375E-4</c:v>
                </c:pt>
                <c:pt idx="138">
                  <c:v>-4.2434254502232704E-4</c:v>
                </c:pt>
                <c:pt idx="139">
                  <c:v>-4.2451285378941606E-4</c:v>
                </c:pt>
                <c:pt idx="140">
                  <c:v>-4.2467959405101396E-4</c:v>
                </c:pt>
                <c:pt idx="141">
                  <c:v>-4.2500022819691452E-4</c:v>
                </c:pt>
                <c:pt idx="142">
                  <c:v>-4.253090722006192E-4</c:v>
                </c:pt>
                <c:pt idx="143">
                  <c:v>-4.2545662177317922E-4</c:v>
                </c:pt>
                <c:pt idx="144">
                  <c:v>-4.2560006375147452E-4</c:v>
                </c:pt>
                <c:pt idx="145">
                  <c:v>-4.2573930824740813E-4</c:v>
                </c:pt>
                <c:pt idx="146">
                  <c:v>-4.2600285236726876E-4</c:v>
                </c:pt>
                <c:pt idx="147">
                  <c:v>-4.2625251464478708E-4</c:v>
                </c:pt>
                <c:pt idx="148">
                  <c:v>-4.2636942420681834E-4</c:v>
                </c:pt>
                <c:pt idx="149">
                  <c:v>-4.2648159715774625E-4</c:v>
                </c:pt>
                <c:pt idx="150">
                  <c:v>-4.2658894392921809E-4</c:v>
                </c:pt>
                <c:pt idx="151">
                  <c:v>-4.2678659397221708E-4</c:v>
                </c:pt>
                <c:pt idx="152">
                  <c:v>-4.2696826993982029E-4</c:v>
                </c:pt>
                <c:pt idx="153">
                  <c:v>-4.2705013709287698E-4</c:v>
                </c:pt>
                <c:pt idx="154">
                  <c:v>-4.2712663889776792E-4</c:v>
                </c:pt>
                <c:pt idx="155">
                  <c:v>-4.2719768550636417E-4</c:v>
                </c:pt>
                <c:pt idx="156">
                  <c:v>-4.2732063807449094E-4</c:v>
                </c:pt>
                <c:pt idx="157">
                  <c:v>-4.2742552261554323E-4</c:v>
                </c:pt>
                <c:pt idx="158">
                  <c:v>-4.2746794540082789E-4</c:v>
                </c:pt>
                <c:pt idx="159">
                  <c:v>-4.275043738610762E-4</c:v>
                </c:pt>
                <c:pt idx="160">
                  <c:v>-4.2753471818812727E-4</c:v>
                </c:pt>
                <c:pt idx="161">
                  <c:v>-4.2757416957694971E-4</c:v>
                </c:pt>
                <c:pt idx="162">
                  <c:v>-4.2759345768139667E-4</c:v>
                </c:pt>
                <c:pt idx="163">
                  <c:v>-4.2759203390030365E-4</c:v>
                </c:pt>
                <c:pt idx="164">
                  <c:v>-4.2758398693720778E-4</c:v>
                </c:pt>
                <c:pt idx="165">
                  <c:v>-4.2756922686404408E-4</c:v>
                </c:pt>
                <c:pt idx="166">
                  <c:v>-4.2751637331583936E-4</c:v>
                </c:pt>
                <c:pt idx="167">
                  <c:v>-4.2744126014682138E-4</c:v>
                </c:pt>
                <c:pt idx="168">
                  <c:v>-4.2739158752080897E-4</c:v>
                </c:pt>
                <c:pt idx="169">
                  <c:v>-4.2733466281585919E-4</c:v>
                </c:pt>
                <c:pt idx="170">
                  <c:v>-4.2727039634371522E-4</c:v>
                </c:pt>
                <c:pt idx="171">
                  <c:v>-4.271164343805367E-4</c:v>
                </c:pt>
                <c:pt idx="172">
                  <c:v>-4.2693811466154585E-4</c:v>
                </c:pt>
                <c:pt idx="173">
                  <c:v>-4.2683579103197644E-4</c:v>
                </c:pt>
                <c:pt idx="174">
                  <c:v>-4.267255866663433E-4</c:v>
                </c:pt>
                <c:pt idx="175">
                  <c:v>-4.2660741139677327E-4</c:v>
                </c:pt>
                <c:pt idx="176">
                  <c:v>-4.2634353763393307E-4</c:v>
                </c:pt>
                <c:pt idx="177">
                  <c:v>-4.260532061550748E-4</c:v>
                </c:pt>
                <c:pt idx="178">
                  <c:v>-4.2589382944324683E-4</c:v>
                </c:pt>
                <c:pt idx="179">
                  <c:v>-4.257259430984206E-4</c:v>
                </c:pt>
                <c:pt idx="180">
                  <c:v>-4.2554945691275492E-4</c:v>
                </c:pt>
                <c:pt idx="181">
                  <c:v>-4.2516686805882387E-4</c:v>
                </c:pt>
                <c:pt idx="182">
                  <c:v>-4.2475571951694491E-4</c:v>
                </c:pt>
                <c:pt idx="183">
                  <c:v>-4.2453488764415681E-4</c:v>
                </c:pt>
                <c:pt idx="184">
                  <c:v>-4.2430491696165973E-4</c:v>
                </c:pt>
                <c:pt idx="185">
                  <c:v>-4.2441952376570669E-4</c:v>
                </c:pt>
                <c:pt idx="186">
                  <c:v>-4.2532259620919888E-4</c:v>
                </c:pt>
                <c:pt idx="187">
                  <c:v>-4.2619193146631318E-4</c:v>
                </c:pt>
                <c:pt idx="188">
                  <c:v>-4.266084315807106E-4</c:v>
                </c:pt>
                <c:pt idx="189">
                  <c:v>-4.2701385503551847E-4</c:v>
                </c:pt>
                <c:pt idx="190">
                  <c:v>-4.2740798324558682E-4</c:v>
                </c:pt>
                <c:pt idx="191">
                  <c:v>-4.2815699126119711E-4</c:v>
                </c:pt>
                <c:pt idx="192">
                  <c:v>-4.2886718776280475E-4</c:v>
                </c:pt>
                <c:pt idx="193">
                  <c:v>-4.2920157132364523E-4</c:v>
                </c:pt>
                <c:pt idx="194">
                  <c:v>-4.2952335176593692E-4</c:v>
                </c:pt>
                <c:pt idx="195">
                  <c:v>-4.2983231106408226E-4</c:v>
                </c:pt>
                <c:pt idx="196">
                  <c:v>-4.3040588798337609E-4</c:v>
                </c:pt>
                <c:pt idx="197">
                  <c:v>-4.3093557646312064E-4</c:v>
                </c:pt>
                <c:pt idx="198">
                  <c:v>-4.3117715957663449E-4</c:v>
                </c:pt>
                <c:pt idx="199">
                  <c:v>-4.3140461347235259E-4</c:v>
                </c:pt>
                <c:pt idx="200">
                  <c:v>-4.3161771980493313E-4</c:v>
                </c:pt>
                <c:pt idx="201">
                  <c:v>-4.3199449939912427E-4</c:v>
                </c:pt>
                <c:pt idx="202">
                  <c:v>-4.3232231067058535E-4</c:v>
                </c:pt>
                <c:pt idx="203">
                  <c:v>-4.3246040952293896E-4</c:v>
                </c:pt>
                <c:pt idx="204">
                  <c:v>-4.3258285277847364E-4</c:v>
                </c:pt>
                <c:pt idx="205">
                  <c:v>-4.3268942229168772E-4</c:v>
                </c:pt>
                <c:pt idx="206">
                  <c:v>-4.3284803858512078E-4</c:v>
                </c:pt>
                <c:pt idx="207">
                  <c:v>-4.3295260312881112E-4</c:v>
                </c:pt>
                <c:pt idx="208">
                  <c:v>-4.329765338262348E-4</c:v>
                </c:pt>
                <c:pt idx="209">
                  <c:v>-4.3298328254781637E-4</c:v>
                </c:pt>
                <c:pt idx="210">
                  <c:v>-4.3297263146779841E-4</c:v>
                </c:pt>
                <c:pt idx="211">
                  <c:v>-4.3289171861804476E-4</c:v>
                </c:pt>
                <c:pt idx="212">
                  <c:v>-4.3275166670131426E-4</c:v>
                </c:pt>
                <c:pt idx="213">
                  <c:v>-4.3265074535003833E-4</c:v>
                </c:pt>
                <c:pt idx="214">
                  <c:v>-4.3253111580376924E-4</c:v>
                </c:pt>
                <c:pt idx="215">
                  <c:v>-4.3239255999694137E-4</c:v>
                </c:pt>
                <c:pt idx="216">
                  <c:v>-4.3205075246799396E-4</c:v>
                </c:pt>
                <c:pt idx="217">
                  <c:v>-4.3164471425161111E-4</c:v>
                </c:pt>
                <c:pt idx="218">
                  <c:v>-4.3140825703780195E-4</c:v>
                </c:pt>
                <c:pt idx="219">
                  <c:v>-4.311515650501363E-4</c:v>
                </c:pt>
                <c:pt idx="220">
                  <c:v>-4.3087442094247308E-4</c:v>
                </c:pt>
                <c:pt idx="221">
                  <c:v>-4.3025035321164751E-4</c:v>
                </c:pt>
                <c:pt idx="222">
                  <c:v>-4.2955695860324994E-4</c:v>
                </c:pt>
                <c:pt idx="223">
                  <c:v>-4.2917428143329772E-4</c:v>
                </c:pt>
                <c:pt idx="224">
                  <c:v>-4.2876984355011416E-4</c:v>
                </c:pt>
                <c:pt idx="225">
                  <c:v>-4.2834342708797379E-4</c:v>
                </c:pt>
                <c:pt idx="226">
                  <c:v>-4.2741573375248976E-4</c:v>
                </c:pt>
                <c:pt idx="227">
                  <c:v>-4.26413612499843E-4</c:v>
                </c:pt>
                <c:pt idx="228">
                  <c:v>-4.2587403175975425E-4</c:v>
                </c:pt>
                <c:pt idx="229">
                  <c:v>-4.2531116388744294E-4</c:v>
                </c:pt>
                <c:pt idx="230">
                  <c:v>-4.2472479109711969E-4</c:v>
                </c:pt>
                <c:pt idx="231">
                  <c:v>-4.2347210706061844E-4</c:v>
                </c:pt>
                <c:pt idx="232">
                  <c:v>-4.2213988892481069E-4</c:v>
                </c:pt>
                <c:pt idx="233">
                  <c:v>-4.2143272044103952E-4</c:v>
                </c:pt>
                <c:pt idx="234">
                  <c:v>-4.2070073884570292E-4</c:v>
                </c:pt>
                <c:pt idx="235">
                  <c:v>-4.1994372595333118E-4</c:v>
                </c:pt>
                <c:pt idx="236">
                  <c:v>-4.1834468603951791E-4</c:v>
                </c:pt>
                <c:pt idx="237">
                  <c:v>-4.1666100062176525E-4</c:v>
                </c:pt>
                <c:pt idx="238">
                  <c:v>-4.1577556062044607E-4</c:v>
                </c:pt>
                <c:pt idx="239">
                  <c:v>-4.1486378128841039E-4</c:v>
                </c:pt>
                <c:pt idx="240">
                  <c:v>-4.1392544428031641E-4</c:v>
                </c:pt>
                <c:pt idx="241">
                  <c:v>-4.1195868360599519E-4</c:v>
                </c:pt>
                <c:pt idx="242">
                  <c:v>-4.0990216021441483E-4</c:v>
                </c:pt>
                <c:pt idx="243">
                  <c:v>-4.0882776492168205E-4</c:v>
                </c:pt>
                <c:pt idx="244">
                  <c:v>-4.0772550391920959E-4</c:v>
                </c:pt>
                <c:pt idx="245">
                  <c:v>-4.0659515910146382E-4</c:v>
                </c:pt>
                <c:pt idx="246">
                  <c:v>-4.0423931246369449E-4</c:v>
                </c:pt>
                <c:pt idx="247">
                  <c:v>-4.0178858064621181E-4</c:v>
                </c:pt>
                <c:pt idx="248">
                  <c:v>-4.0051454612832771E-4</c:v>
                </c:pt>
                <c:pt idx="249">
                  <c:v>-3.9921111960161682E-4</c:v>
                </c:pt>
                <c:pt idx="250">
                  <c:v>-3.9788230178583461E-4</c:v>
                </c:pt>
                <c:pt idx="251">
                  <c:v>-3.9520113455093764E-4</c:v>
                </c:pt>
                <c:pt idx="252">
                  <c:v>-3.9250644794375233E-4</c:v>
                </c:pt>
                <c:pt idx="253">
                  <c:v>-3.9115185418658882E-4</c:v>
                </c:pt>
                <c:pt idx="254">
                  <c:v>-3.8979313628839662E-4</c:v>
                </c:pt>
                <c:pt idx="255">
                  <c:v>-3.8843035835789408E-4</c:v>
                </c:pt>
                <c:pt idx="256">
                  <c:v>-3.856911755839576E-4</c:v>
                </c:pt>
                <c:pt idx="257">
                  <c:v>-3.8293992572935309E-4</c:v>
                </c:pt>
                <c:pt idx="258">
                  <c:v>-3.8155780722970434E-4</c:v>
                </c:pt>
                <c:pt idx="259">
                  <c:v>-3.8017201291040692E-4</c:v>
                </c:pt>
                <c:pt idx="260">
                  <c:v>-3.7878260648049888E-4</c:v>
                </c:pt>
                <c:pt idx="261">
                  <c:v>-3.7599168061674959E-4</c:v>
                </c:pt>
                <c:pt idx="262">
                  <c:v>-3.7319014015047003E-4</c:v>
                </c:pt>
                <c:pt idx="263">
                  <c:v>-3.717836333994029E-4</c:v>
                </c:pt>
                <c:pt idx="264">
                  <c:v>-3.7037389875038684E-4</c:v>
                </c:pt>
                <c:pt idx="265">
                  <c:v>-3.6896100011230004E-4</c:v>
                </c:pt>
                <c:pt idx="266">
                  <c:v>-3.6612460364793264E-4</c:v>
                </c:pt>
                <c:pt idx="267">
                  <c:v>-3.6327904528565824E-4</c:v>
                </c:pt>
                <c:pt idx="268">
                  <c:v>-3.618512866143675E-4</c:v>
                </c:pt>
                <c:pt idx="269">
                  <c:v>-3.6042074800679558E-4</c:v>
                </c:pt>
                <c:pt idx="270">
                  <c:v>-3.5898749321194856E-4</c:v>
                </c:pt>
                <c:pt idx="271">
                  <c:v>-3.5611189863615778E-4</c:v>
                </c:pt>
                <c:pt idx="272">
                  <c:v>-3.5322859521347283E-4</c:v>
                </c:pt>
                <c:pt idx="273">
                  <c:v>-3.517827207932811E-4</c:v>
                </c:pt>
                <c:pt idx="274">
                  <c:v>-3.5033451447841202E-4</c:v>
                </c:pt>
                <c:pt idx="275">
                  <c:v>-3.4888404025767983E-4</c:v>
                </c:pt>
                <c:pt idx="276">
                  <c:v>-3.4597551948678529E-4</c:v>
                </c:pt>
                <c:pt idx="277">
                  <c:v>-3.43060744172341E-4</c:v>
                </c:pt>
                <c:pt idx="278">
                  <c:v>-3.4159989017457093E-4</c:v>
                </c:pt>
                <c:pt idx="279">
                  <c:v>-3.4013715248359944E-4</c:v>
                </c:pt>
                <c:pt idx="280">
                  <c:v>-3.386725948484326E-4</c:v>
                </c:pt>
                <c:pt idx="281">
                  <c:v>-3.3573742030501563E-4</c:v>
                </c:pt>
                <c:pt idx="282">
                  <c:v>-3.3279744568126546E-4</c:v>
                </c:pt>
                <c:pt idx="283">
                  <c:v>-3.3132474875685602E-4</c:v>
                </c:pt>
                <c:pt idx="284">
                  <c:v>-3.2985061590107279E-4</c:v>
                </c:pt>
                <c:pt idx="285">
                  <c:v>-3.2837511134253816E-4</c:v>
                </c:pt>
                <c:pt idx="286">
                  <c:v>-3.2541955499620911E-4</c:v>
                </c:pt>
                <c:pt idx="287">
                  <c:v>-3.2246065433838567E-4</c:v>
                </c:pt>
                <c:pt idx="288">
                  <c:v>-3.2097925049878739E-4</c:v>
                </c:pt>
                <c:pt idx="289">
                  <c:v>-3.1949685892929125E-4</c:v>
                </c:pt>
                <c:pt idx="290">
                  <c:v>-3.1801354349880739E-4</c:v>
                </c:pt>
                <c:pt idx="291">
                  <c:v>-3.1504387762559816E-4</c:v>
                </c:pt>
                <c:pt idx="292">
                  <c:v>-3.1207232394248052E-4</c:v>
                </c:pt>
                <c:pt idx="293">
                  <c:v>-3.1058534951888817E-4</c:v>
                </c:pt>
                <c:pt idx="294">
                  <c:v>-3.0909783536703372E-4</c:v>
                </c:pt>
                <c:pt idx="295">
                  <c:v>-3.0760984551569948E-4</c:v>
                </c:pt>
                <c:pt idx="296">
                  <c:v>-3.0463234217847912E-4</c:v>
                </c:pt>
                <c:pt idx="297">
                  <c:v>-3.0165440845220104E-4</c:v>
                </c:pt>
                <c:pt idx="298">
                  <c:v>-3.0016499993568146E-4</c:v>
                </c:pt>
                <c:pt idx="299">
                  <c:v>-2.9867549957263151E-4</c:v>
                </c:pt>
                <c:pt idx="300">
                  <c:v>-2.9718597151173753E-4</c:v>
                </c:pt>
                <c:pt idx="301">
                  <c:v>-2.9420690264014837E-4</c:v>
                </c:pt>
                <c:pt idx="302">
                  <c:v>-2.9122886214594246E-4</c:v>
                </c:pt>
                <c:pt idx="303">
                  <c:v>-2.897401557078183E-4</c:v>
                </c:pt>
                <c:pt idx="304">
                  <c:v>-2.8825180550473561E-4</c:v>
                </c:pt>
                <c:pt idx="305">
                  <c:v>-2.8676387544557258E-4</c:v>
                </c:pt>
                <c:pt idx="306">
                  <c:v>-2.8378951302254762E-4</c:v>
                </c:pt>
                <c:pt idx="307">
                  <c:v>-2.8081763910225988E-4</c:v>
                </c:pt>
                <c:pt idx="308">
                  <c:v>-2.7933277083391772E-4</c:v>
                </c:pt>
                <c:pt idx="309">
                  <c:v>-2.7784870700209297E-4</c:v>
                </c:pt>
                <c:pt idx="310">
                  <c:v>-2.7636551147569577E-4</c:v>
                </c:pt>
                <c:pt idx="311">
                  <c:v>-2.7340212740423198E-4</c:v>
                </c:pt>
                <c:pt idx="312">
                  <c:v>-2.7044269319986824E-4</c:v>
                </c:pt>
                <c:pt idx="313">
                  <c:v>-2.6896479963234299E-4</c:v>
                </c:pt>
                <c:pt idx="314">
                  <c:v>-2.6748815838306683E-4</c:v>
                </c:pt>
                <c:pt idx="315">
                  <c:v>-2.6601283364069417E-4</c:v>
                </c:pt>
                <c:pt idx="316">
                  <c:v>-2.6306669981046582E-4</c:v>
                </c:pt>
                <c:pt idx="317">
                  <c:v>-2.6012597855729069E-4</c:v>
                </c:pt>
                <c:pt idx="318">
                  <c:v>-2.5865819598180906E-4</c:v>
                </c:pt>
                <c:pt idx="319">
                  <c:v>-2.5718752407755119E-4</c:v>
                </c:pt>
                <c:pt idx="320">
                  <c:v>-2.5569558786298074E-4</c:v>
                </c:pt>
                <c:pt idx="321">
                  <c:v>-2.5183476101475755E-4</c:v>
                </c:pt>
                <c:pt idx="322">
                  <c:v>-2.4784218661366708E-4</c:v>
                </c:pt>
                <c:pt idx="323">
                  <c:v>-2.461915193308073E-4</c:v>
                </c:pt>
                <c:pt idx="324">
                  <c:v>-2.4451377554690623E-4</c:v>
                </c:pt>
                <c:pt idx="325">
                  <c:v>5.6293678870389385E-4</c:v>
                </c:pt>
                <c:pt idx="326">
                  <c:v>-2.3752848240299329E-4</c:v>
                </c:pt>
                <c:pt idx="327">
                  <c:v>-2.3571269196498434E-4</c:v>
                </c:pt>
                <c:pt idx="328">
                  <c:v>-2.3386875975806021E-4</c:v>
                </c:pt>
                <c:pt idx="329">
                  <c:v>-2.3199650788452431E-4</c:v>
                </c:pt>
                <c:pt idx="330">
                  <c:v>-2.2815657339414486E-4</c:v>
                </c:pt>
                <c:pt idx="331">
                  <c:v>-2.242207542435537E-4</c:v>
                </c:pt>
                <c:pt idx="332">
                  <c:v>-2.222042415667147E-4</c:v>
                </c:pt>
                <c:pt idx="333">
                  <c:v>-2.2015834395539002E-4</c:v>
                </c:pt>
                <c:pt idx="334">
                  <c:v>-2.1808288415137156E-4</c:v>
                </c:pt>
                <c:pt idx="335">
                  <c:v>-2.1383240807359982E-4</c:v>
                </c:pt>
                <c:pt idx="336">
                  <c:v>-2.094818692910394E-4</c:v>
                </c:pt>
                <c:pt idx="337">
                  <c:v>-2.0725593409487431E-4</c:v>
                </c:pt>
                <c:pt idx="338">
                  <c:v>-2.0499937111839728E-4</c:v>
                </c:pt>
                <c:pt idx="339">
                  <c:v>-2.0271200298349612E-4</c:v>
                </c:pt>
                <c:pt idx="340">
                  <c:v>-1.9803358563663664E-4</c:v>
                </c:pt>
                <c:pt idx="341">
                  <c:v>-1.9325092634137064E-4</c:v>
                </c:pt>
                <c:pt idx="342">
                  <c:v>-1.9080686854522355E-4</c:v>
                </c:pt>
                <c:pt idx="343">
                  <c:v>-1.8833094004300222E-4</c:v>
                </c:pt>
                <c:pt idx="344">
                  <c:v>-1.8582296345659444E-4</c:v>
                </c:pt>
                <c:pt idx="345">
                  <c:v>-1.8069920458607669E-4</c:v>
                </c:pt>
                <c:pt idx="346">
                  <c:v>-1.7546702443027584E-4</c:v>
                </c:pt>
                <c:pt idx="347">
                  <c:v>-1.7279614371368268E-4</c:v>
                </c:pt>
                <c:pt idx="348">
                  <c:v>-1.7009214952512508E-4</c:v>
                </c:pt>
                <c:pt idx="349">
                  <c:v>-1.6735486436658675E-4</c:v>
                </c:pt>
                <c:pt idx="350">
                  <c:v>-1.6176836338477329E-4</c:v>
                </c:pt>
                <c:pt idx="351">
                  <c:v>-1.560692621538351E-4</c:v>
                </c:pt>
                <c:pt idx="352">
                  <c:v>-1.5316285839617194E-4</c:v>
                </c:pt>
                <c:pt idx="353">
                  <c:v>-1.5022209844062218E-4</c:v>
                </c:pt>
                <c:pt idx="354">
                  <c:v>-1.4724680446942529E-4</c:v>
                </c:pt>
                <c:pt idx="355">
                  <c:v>-1.4118016037567571E-4</c:v>
                </c:pt>
                <c:pt idx="356">
                  <c:v>-1.3499673838790471E-4</c:v>
                </c:pt>
                <c:pt idx="357">
                  <c:v>-1.3184611158845172E-4</c:v>
                </c:pt>
                <c:pt idx="358">
                  <c:v>-1.2865988546550966E-4</c:v>
                </c:pt>
                <c:pt idx="359">
                  <c:v>-1.2543788264096634E-4</c:v>
                </c:pt>
                <c:pt idx="360">
                  <c:v>-1.188736937818291E-4</c:v>
                </c:pt>
                <c:pt idx="361">
                  <c:v>-1.1218855192840493E-4</c:v>
                </c:pt>
                <c:pt idx="362">
                  <c:v>-1.0878500172673E-4</c:v>
                </c:pt>
                <c:pt idx="363">
                  <c:v>-1.0534460951561186E-4</c:v>
                </c:pt>
                <c:pt idx="364">
                  <c:v>-1.0186719731741789E-4</c:v>
                </c:pt>
                <c:pt idx="365">
                  <c:v>-9.478806177298793E-5</c:v>
                </c:pt>
                <c:pt idx="366">
                  <c:v>-8.7583801451351917E-5</c:v>
                </c:pt>
                <c:pt idx="367">
                  <c:v>-8.3918627806767176E-5</c:v>
                </c:pt>
                <c:pt idx="368">
                  <c:v>-8.0215368987168745E-5</c:v>
                </c:pt>
                <c:pt idx="369">
                  <c:v>-7.6473847694380481E-5</c:v>
                </c:pt>
                <c:pt idx="370">
                  <c:v>-6.8862362252453124E-5</c:v>
                </c:pt>
                <c:pt idx="371">
                  <c:v>-6.1121585592793792E-5</c:v>
                </c:pt>
                <c:pt idx="372">
                  <c:v>-5.71860882248032E-5</c:v>
                </c:pt>
                <c:pt idx="373">
                  <c:v>-5.3211262756036604E-5</c:v>
                </c:pt>
                <c:pt idx="374">
                  <c:v>-4.9196932088158007E-5</c:v>
                </c:pt>
                <c:pt idx="375">
                  <c:v>-4.1035693123525618E-5</c:v>
                </c:pt>
                <c:pt idx="376">
                  <c:v>-3.2741003108682776E-5</c:v>
                </c:pt>
                <c:pt idx="377">
                  <c:v>-2.8526481776758317E-5</c:v>
                </c:pt>
                <c:pt idx="378">
                  <c:v>-2.4271389538199628E-5</c:v>
                </c:pt>
                <c:pt idx="379">
                  <c:v>-1.9975549014894511E-5</c:v>
                </c:pt>
                <c:pt idx="380">
                  <c:v>-1.1247152063020849E-5</c:v>
                </c:pt>
                <c:pt idx="381">
                  <c:v>-2.3811525151629098E-6</c:v>
                </c:pt>
                <c:pt idx="382">
                  <c:v>2.1139029726668923E-6</c:v>
                </c:pt>
                <c:pt idx="383">
                  <c:v>6.6147153354734201E-6</c:v>
                </c:pt>
                <c:pt idx="384">
                  <c:v>1.1113982614219253E-5</c:v>
                </c:pt>
                <c:pt idx="385">
                  <c:v>2.0106675071573932E-5</c:v>
                </c:pt>
                <c:pt idx="386">
                  <c:v>2.909282950547265E-5</c:v>
                </c:pt>
                <c:pt idx="387">
                  <c:v>3.3582293346157144E-5</c:v>
                </c:pt>
                <c:pt idx="388">
                  <c:v>3.8069380767780103E-5</c:v>
                </c:pt>
                <c:pt idx="389">
                  <c:v>4.2553953480961582E-5</c:v>
                </c:pt>
                <c:pt idx="390">
                  <c:v>5.1514031467192467E-5</c:v>
                </c:pt>
                <c:pt idx="391">
                  <c:v>6.0464327464870848E-5</c:v>
                </c:pt>
                <c:pt idx="392">
                  <c:v>6.4934248937831285E-5</c:v>
                </c:pt>
                <c:pt idx="393">
                  <c:v>6.9400825006837863E-5</c:v>
                </c:pt>
                <c:pt idx="394">
                  <c:v>7.3863916822958231E-5</c:v>
                </c:pt>
                <c:pt idx="395">
                  <c:v>8.2777812657752747E-5</c:v>
                </c:pt>
                <c:pt idx="396">
                  <c:v>9.1678671534367595E-5</c:v>
                </c:pt>
                <c:pt idx="397">
                  <c:v>9.612226462785145E-5</c:v>
                </c:pt>
                <c:pt idx="398">
                  <c:v>1.0056154253312855E-4</c:v>
                </c:pt>
                <c:pt idx="399">
                  <c:v>1.1384730273711341E-4</c:v>
                </c:pt>
                <c:pt idx="400">
                  <c:v>1.2709883433714708E-4</c:v>
                </c:pt>
                <c:pt idx="401">
                  <c:v>1.31504027827134E-4</c:v>
                </c:pt>
                <c:pt idx="402">
                  <c:v>1.3590379789540918E-4</c:v>
                </c:pt>
                <c:pt idx="403">
                  <c:v>1.4468462641303859E-4</c:v>
                </c:pt>
                <c:pt idx="404">
                  <c:v>1.5344587616539229E-4</c:v>
                </c:pt>
                <c:pt idx="405">
                  <c:v>1.578164527860082E-4</c:v>
                </c:pt>
                <c:pt idx="406">
                  <c:v>1.6218077504959183E-4</c:v>
                </c:pt>
                <c:pt idx="407">
                  <c:v>1.6653870458682718E-4</c:v>
                </c:pt>
                <c:pt idx="408">
                  <c:v>1.7740048408265707E-4</c:v>
                </c:pt>
                <c:pt idx="409">
                  <c:v>1.882276139753003E-4</c:v>
                </c:pt>
                <c:pt idx="410">
                  <c:v>1.9254427868098389E-4</c:v>
                </c:pt>
                <c:pt idx="411">
                  <c:v>1.9685358111587448E-4</c:v>
                </c:pt>
                <c:pt idx="412">
                  <c:v>2.0544707004965801E-4</c:v>
                </c:pt>
                <c:pt idx="413">
                  <c:v>2.1401439868284911E-4</c:v>
                </c:pt>
                <c:pt idx="414">
                  <c:v>2.1828481254537735E-4</c:v>
                </c:pt>
                <c:pt idx="415">
                  <c:v>2.2254703304191992E-4</c:v>
                </c:pt>
                <c:pt idx="416">
                  <c:v>2.2680092204296898E-4</c:v>
                </c:pt>
                <c:pt idx="417">
                  <c:v>2.3528038842535182E-4</c:v>
                </c:pt>
                <c:pt idx="418">
                  <c:v>2.4373038995051388E-4</c:v>
                </c:pt>
                <c:pt idx="419">
                  <c:v>2.4794054265697696E-4</c:v>
                </c:pt>
                <c:pt idx="420">
                  <c:v>2.5214153253294569E-4</c:v>
                </c:pt>
                <c:pt idx="421">
                  <c:v>2.5633322128904013E-4</c:v>
                </c:pt>
                <c:pt idx="422">
                  <c:v>2.6468509664034912E-4</c:v>
                </c:pt>
                <c:pt idx="423">
                  <c:v>2.7300419365161588E-4</c:v>
                </c:pt>
                <c:pt idx="424">
                  <c:v>2.7714729871064492E-4</c:v>
                </c:pt>
                <c:pt idx="425">
                  <c:v>2.8128027139473488E-4</c:v>
                </c:pt>
                <c:pt idx="426">
                  <c:v>2.8540297349444188E-4</c:v>
                </c:pt>
                <c:pt idx="427">
                  <c:v>2.9361368866887005E-4</c:v>
                </c:pt>
                <c:pt idx="428">
                  <c:v>3.0178830410676483E-4</c:v>
                </c:pt>
                <c:pt idx="429">
                  <c:v>3.058575749470549E-4</c:v>
                </c:pt>
                <c:pt idx="430">
                  <c:v>3.0991574394789723E-4</c:v>
                </c:pt>
                <c:pt idx="431">
                  <c:v>3.1396267281991186E-4</c:v>
                </c:pt>
                <c:pt idx="432">
                  <c:v>3.2201865853842548E-4</c:v>
                </c:pt>
                <c:pt idx="433">
                  <c:v>3.3003521563657046E-4</c:v>
                </c:pt>
                <c:pt idx="434">
                  <c:v>3.3402386568681663E-4</c:v>
                </c:pt>
                <c:pt idx="435">
                  <c:v>3.380004444331064E-4</c:v>
                </c:pt>
                <c:pt idx="436">
                  <c:v>3.4196481366599585E-4</c:v>
                </c:pt>
                <c:pt idx="437">
                  <c:v>3.4985250009000879E-4</c:v>
                </c:pt>
                <c:pt idx="438">
                  <c:v>3.576974225616425E-4</c:v>
                </c:pt>
                <c:pt idx="439">
                  <c:v>3.6159866517060379E-4</c:v>
                </c:pt>
                <c:pt idx="440">
                  <c:v>3.6548686733084423E-4</c:v>
                </c:pt>
                <c:pt idx="441">
                  <c:v>3.6936480578120268E-4</c:v>
                </c:pt>
                <c:pt idx="442">
                  <c:v>3.7712923229626938E-4</c:v>
                </c:pt>
                <c:pt idx="443">
                  <c:v>3.8490669699520197E-4</c:v>
                </c:pt>
                <c:pt idx="444">
                  <c:v>3.888024715781313E-4</c:v>
                </c:pt>
                <c:pt idx="445">
                  <c:v>3.9270231154908686E-4</c:v>
                </c:pt>
                <c:pt idx="446">
                  <c:v>3.966061887705763E-4</c:v>
                </c:pt>
                <c:pt idx="447">
                  <c:v>4.0442771667592581E-4</c:v>
                </c:pt>
                <c:pt idx="448">
                  <c:v>4.1226151620499252E-4</c:v>
                </c:pt>
                <c:pt idx="449">
                  <c:v>4.161851639317149E-4</c:v>
                </c:pt>
                <c:pt idx="450">
                  <c:v>4.201126822422907E-4</c:v>
                </c:pt>
                <c:pt idx="451">
                  <c:v>4.2404404363871606E-4</c:v>
                </c:pt>
                <c:pt idx="452">
                  <c:v>4.3191995548141904E-4</c:v>
                </c:pt>
                <c:pt idx="453">
                  <c:v>4.3980736308846247E-4</c:v>
                </c:pt>
                <c:pt idx="454">
                  <c:v>4.4375752264791402E-4</c:v>
                </c:pt>
                <c:pt idx="455">
                  <c:v>4.4771135838672649E-4</c:v>
                </c:pt>
                <c:pt idx="456">
                  <c:v>4.5166884272695995E-4</c:v>
                </c:pt>
                <c:pt idx="457">
                  <c:v>4.5959642105408705E-4</c:v>
                </c:pt>
                <c:pt idx="458">
                  <c:v>4.6753470974714162E-4</c:v>
                </c:pt>
                <c:pt idx="459">
                  <c:v>4.7151002006806664E-4</c:v>
                </c:pt>
                <c:pt idx="460">
                  <c:v>4.7548881216386008E-4</c:v>
                </c:pt>
                <c:pt idx="461">
                  <c:v>4.79471058456582E-4</c:v>
                </c:pt>
                <c:pt idx="462">
                  <c:v>4.8744758560204104E-4</c:v>
                </c:pt>
                <c:pt idx="463">
                  <c:v>4.9543402860230401E-4</c:v>
                </c:pt>
                <c:pt idx="464">
                  <c:v>4.9943312853351074E-4</c:v>
                </c:pt>
                <c:pt idx="465">
                  <c:v>5.0343551591502944E-4</c:v>
                </c:pt>
                <c:pt idx="466">
                  <c:v>5.0744116284917595E-4</c:v>
                </c:pt>
                <c:pt idx="467">
                  <c:v>5.1546392149326437E-4</c:v>
                </c:pt>
                <c:pt idx="468">
                  <c:v>5.2349579167554339E-4</c:v>
                </c:pt>
                <c:pt idx="469">
                  <c:v>5.2751732014577613E-4</c:v>
                </c:pt>
                <c:pt idx="470">
                  <c:v>5.3154194166182833E-4</c:v>
                </c:pt>
                <c:pt idx="471">
                  <c:v>5.3556962832601585E-4</c:v>
                </c:pt>
                <c:pt idx="472">
                  <c:v>5.4363590104244963E-4</c:v>
                </c:pt>
                <c:pt idx="473">
                  <c:v>5.5171047130819773E-4</c:v>
                </c:pt>
                <c:pt idx="474">
                  <c:v>5.5575306732613683E-4</c:v>
                </c:pt>
                <c:pt idx="475">
                  <c:v>5.5979856182553078E-4</c:v>
                </c:pt>
                <c:pt idx="476">
                  <c:v>5.6384692706856754E-4</c:v>
                </c:pt>
                <c:pt idx="477">
                  <c:v>5.7195399645770806E-4</c:v>
                </c:pt>
                <c:pt idx="478">
                  <c:v>5.8006853992154106E-4</c:v>
                </c:pt>
                <c:pt idx="479">
                  <c:v>5.8413084217612266E-4</c:v>
                </c:pt>
                <c:pt idx="480">
                  <c:v>5.8819584858760265E-4</c:v>
                </c:pt>
                <c:pt idx="481">
                  <c:v>5.9226353133823295E-4</c:v>
                </c:pt>
                <c:pt idx="482">
                  <c:v>6.0040868013366833E-4</c:v>
                </c:pt>
                <c:pt idx="483">
                  <c:v>6.0856046945723108E-4</c:v>
                </c:pt>
                <c:pt idx="484">
                  <c:v>6.1264111703707158E-4</c:v>
                </c:pt>
                <c:pt idx="485">
                  <c:v>6.1672427420944587E-4</c:v>
                </c:pt>
                <c:pt idx="486">
                  <c:v>6.2080991315660583E-4</c:v>
                </c:pt>
                <c:pt idx="487">
                  <c:v>6.289904242517963E-4</c:v>
                </c:pt>
                <c:pt idx="488">
                  <c:v>6.3717673249641393E-4</c:v>
                </c:pt>
                <c:pt idx="489">
                  <c:v>6.4127436409044947E-4</c:v>
                </c:pt>
                <c:pt idx="490">
                  <c:v>6.4537431087252628E-4</c:v>
                </c:pt>
                <c:pt idx="491">
                  <c:v>6.4947654518476838E-4</c:v>
                </c:pt>
                <c:pt idx="492">
                  <c:v>6.5768970107349389E-4</c:v>
                </c:pt>
                <c:pt idx="493">
                  <c:v>6.659078008208752E-4</c:v>
                </c:pt>
                <c:pt idx="494">
                  <c:v>6.7002105559765823E-4</c:v>
                </c:pt>
                <c:pt idx="495">
                  <c:v>6.7413643091818187E-4</c:v>
                </c:pt>
                <c:pt idx="496">
                  <c:v>6.782538993643783E-4</c:v>
                </c:pt>
                <c:pt idx="497">
                  <c:v>6.8649698291345373E-4</c:v>
                </c:pt>
                <c:pt idx="498">
                  <c:v>6.9474414709169707E-4</c:v>
                </c:pt>
                <c:pt idx="499">
                  <c:v>6.9887166358029162E-4</c:v>
                </c:pt>
                <c:pt idx="500">
                  <c:v>7.0300110660781456E-4</c:v>
                </c:pt>
                <c:pt idx="501">
                  <c:v>7.071324479568375E-4</c:v>
                </c:pt>
                <c:pt idx="502">
                  <c:v>7.1540274192649633E-4</c:v>
                </c:pt>
                <c:pt idx="503">
                  <c:v>7.2367624333047331E-4</c:v>
                </c:pt>
                <c:pt idx="504">
                  <c:v>7.2781666069943185E-4</c:v>
                </c:pt>
                <c:pt idx="505">
                  <c:v>7.3195880988308204E-4</c:v>
                </c:pt>
                <c:pt idx="506">
                  <c:v>7.3610266330348395E-4</c:v>
                </c:pt>
                <c:pt idx="507">
                  <c:v>7.4439745045395966E-4</c:v>
                </c:pt>
                <c:pt idx="508">
                  <c:v>7.5269456171866977E-4</c:v>
                </c:pt>
                <c:pt idx="509">
                  <c:v>7.5684651881680054E-4</c:v>
                </c:pt>
                <c:pt idx="510">
                  <c:v>7.6100001332513045E-4</c:v>
                </c:pt>
                <c:pt idx="511">
                  <c:v>7.6515788161479747E-4</c:v>
                </c:pt>
                <c:pt idx="512">
                  <c:v>7.735319827073539E-4</c:v>
                </c:pt>
                <c:pt idx="513">
                  <c:v>7.8196550650666552E-4</c:v>
                </c:pt>
                <c:pt idx="514">
                  <c:v>7.8621463899253285E-4</c:v>
                </c:pt>
                <c:pt idx="515">
                  <c:v>7.9048279474136507E-4</c:v>
                </c:pt>
                <c:pt idx="516">
                  <c:v>7.9477004002015406E-4</c:v>
                </c:pt>
                <c:pt idx="517">
                  <c:v>8.0341028787067614E-4</c:v>
                </c:pt>
                <c:pt idx="518">
                  <c:v>8.3423375556890278E-4</c:v>
                </c:pt>
                <c:pt idx="519">
                  <c:v>8.6602515881217812E-4</c:v>
                </c:pt>
                <c:pt idx="520">
                  <c:v>8.9880727095703605E-4</c:v>
                </c:pt>
                <c:pt idx="521">
                  <c:v>9.3260286506691159E-4</c:v>
                </c:pt>
                <c:pt idx="522">
                  <c:v>9.6743471452498397E-4</c:v>
                </c:pt>
                <c:pt idx="523">
                  <c:v>1.0033255926344964E-3</c:v>
                </c:pt>
                <c:pt idx="524">
                  <c:v>1.0402982727786281E-3</c:v>
                </c:pt>
                <c:pt idx="525">
                  <c:v>1.078375528473785E-3</c:v>
                </c:pt>
                <c:pt idx="526">
                  <c:v>1.1175801331297919E-3</c:v>
                </c:pt>
                <c:pt idx="527">
                  <c:v>1.157934860369636E-3</c:v>
                </c:pt>
                <c:pt idx="528">
                  <c:v>1.1994624838163048E-3</c:v>
                </c:pt>
                <c:pt idx="529">
                  <c:v>1.2482462052307852E-3</c:v>
                </c:pt>
                <c:pt idx="530">
                  <c:v>1.3102238293516422E-3</c:v>
                </c:pt>
                <c:pt idx="531">
                  <c:v>1.3479077636446846E-3</c:v>
                </c:pt>
                <c:pt idx="532">
                  <c:v>1.3923316442987499E-3</c:v>
                </c:pt>
                <c:pt idx="533">
                  <c:v>1.4372487766323161E-3</c:v>
                </c:pt>
                <c:pt idx="534">
                  <c:v>1.4826577233151284E-3</c:v>
                </c:pt>
                <c:pt idx="535">
                  <c:v>1.5285570468570597E-3</c:v>
                </c:pt>
                <c:pt idx="536">
                  <c:v>1.5749453100077915E-3</c:v>
                </c:pt>
                <c:pt idx="537">
                  <c:v>1.6218210752771967E-3</c:v>
                </c:pt>
                <c:pt idx="538">
                  <c:v>1.6691829051751483E-3</c:v>
                </c:pt>
                <c:pt idx="539">
                  <c:v>1.7170293624513278E-3</c:v>
                </c:pt>
                <c:pt idx="540">
                  <c:v>1.765359009615608E-3</c:v>
                </c:pt>
                <c:pt idx="541">
                  <c:v>1.8141704093377342E-3</c:v>
                </c:pt>
                <c:pt idx="542">
                  <c:v>1.8634621242075156E-3</c:v>
                </c:pt>
                <c:pt idx="543">
                  <c:v>1.9275406422192276E-3</c:v>
                </c:pt>
                <c:pt idx="544">
                  <c:v>1.9634807498292162E-3</c:v>
                </c:pt>
                <c:pt idx="545">
                  <c:v>2.0142047859206258E-3</c:v>
                </c:pt>
                <c:pt idx="546">
                  <c:v>2.065403387518927E-3</c:v>
                </c:pt>
                <c:pt idx="547">
                  <c:v>2.1244953318166893E-3</c:v>
                </c:pt>
                <c:pt idx="548">
                  <c:v>2.1692185378352491E-3</c:v>
                </c:pt>
                <c:pt idx="549">
                  <c:v>2.2218322118128242E-3</c:v>
                </c:pt>
                <c:pt idx="550">
                  <c:v>2.2749147018163995E-3</c:v>
                </c:pt>
                <c:pt idx="551">
                  <c:v>2.3284645705157203E-3</c:v>
                </c:pt>
                <c:pt idx="552">
                  <c:v>2.3824803805805317E-3</c:v>
                </c:pt>
                <c:pt idx="553">
                  <c:v>2.4369606945207067E-3</c:v>
                </c:pt>
                <c:pt idx="554">
                  <c:v>2.4919040749260546E-3</c:v>
                </c:pt>
                <c:pt idx="555">
                  <c:v>2.5473090844663204E-3</c:v>
                </c:pt>
                <c:pt idx="556">
                  <c:v>2.6031742858112494E-3</c:v>
                </c:pt>
                <c:pt idx="557">
                  <c:v>2.6594982414707147E-3</c:v>
                </c:pt>
                <c:pt idx="558">
                  <c:v>2.7162795141943974E-3</c:v>
                </c:pt>
                <c:pt idx="559">
                  <c:v>2.7735166665721067E-3</c:v>
                </c:pt>
                <c:pt idx="560">
                  <c:v>2.8312082611936518E-3</c:v>
                </c:pt>
                <c:pt idx="561">
                  <c:v>2.8893528606488417E-3</c:v>
                </c:pt>
                <c:pt idx="562">
                  <c:v>2.9479490276873577E-3</c:v>
                </c:pt>
                <c:pt idx="563">
                  <c:v>3.0069953247391368E-3</c:v>
                </c:pt>
                <c:pt idx="564">
                  <c:v>3.0664903147137323E-3</c:v>
                </c:pt>
                <c:pt idx="565">
                  <c:v>3.1264325600410814E-3</c:v>
                </c:pt>
                <c:pt idx="566">
                  <c:v>3.1868206233909291E-3</c:v>
                </c:pt>
                <c:pt idx="567">
                  <c:v>3.2476530672731485E-3</c:v>
                </c:pt>
                <c:pt idx="568">
                  <c:v>3.3089205721825721E-3</c:v>
                </c:pt>
                <c:pt idx="569">
                  <c:v>3.3703989439359816E-3</c:v>
                </c:pt>
                <c:pt idx="570">
                  <c:v>3.431976727448216E-3</c:v>
                </c:pt>
                <c:pt idx="571">
                  <c:v>3.4936440513355649E-3</c:v>
                </c:pt>
                <c:pt idx="572">
                  <c:v>3.5553910447738701E-3</c:v>
                </c:pt>
                <c:pt idx="573">
                  <c:v>3.6172078363794213E-3</c:v>
                </c:pt>
                <c:pt idx="574">
                  <c:v>3.6790845550882523E-3</c:v>
                </c:pt>
                <c:pt idx="575">
                  <c:v>3.7410113296765246E-3</c:v>
                </c:pt>
                <c:pt idx="576">
                  <c:v>3.8029782890003361E-3</c:v>
                </c:pt>
                <c:pt idx="577">
                  <c:v>3.8649755619957205E-3</c:v>
                </c:pt>
                <c:pt idx="578">
                  <c:v>3.9269932773589034E-3</c:v>
                </c:pt>
                <c:pt idx="579">
                  <c:v>3.9890215638660464E-3</c:v>
                </c:pt>
                <c:pt idx="580">
                  <c:v>4.0510505503732475E-3</c:v>
                </c:pt>
                <c:pt idx="581">
                  <c:v>4.1307872471385565E-3</c:v>
                </c:pt>
                <c:pt idx="582">
                  <c:v>4.1927807662567318E-3</c:v>
                </c:pt>
                <c:pt idx="583">
                  <c:v>4.2458931848798898E-3</c:v>
                </c:pt>
                <c:pt idx="584">
                  <c:v>4.3078199127855044E-3</c:v>
                </c:pt>
                <c:pt idx="585">
                  <c:v>4.3696965745798622E-3</c:v>
                </c:pt>
                <c:pt idx="586">
                  <c:v>4.4315132987193806E-3</c:v>
                </c:pt>
                <c:pt idx="587">
                  <c:v>4.4932602142200295E-3</c:v>
                </c:pt>
                <c:pt idx="588">
                  <c:v>4.5549274497780345E-3</c:v>
                </c:pt>
                <c:pt idx="589">
                  <c:v>4.6165051340896213E-3</c:v>
                </c:pt>
                <c:pt idx="590">
                  <c:v>4.6779833957710792E-3</c:v>
                </c:pt>
                <c:pt idx="591">
                  <c:v>4.7393523637584423E-3</c:v>
                </c:pt>
                <c:pt idx="592">
                  <c:v>4.8006021665880638E-3</c:v>
                </c:pt>
                <c:pt idx="593">
                  <c:v>4.8617229331160416E-3</c:v>
                </c:pt>
                <c:pt idx="594">
                  <c:v>4.9227047920386013E-3</c:v>
                </c:pt>
                <c:pt idx="595">
                  <c:v>4.9835378720519685E-3</c:v>
                </c:pt>
                <c:pt idx="596">
                  <c:v>5.0442123017724327E-3</c:v>
                </c:pt>
                <c:pt idx="597">
                  <c:v>5.1047182098962196E-3</c:v>
                </c:pt>
                <c:pt idx="598">
                  <c:v>5.1909168559571839E-3</c:v>
                </c:pt>
                <c:pt idx="599">
                  <c:v>5.2337603539065469E-3</c:v>
                </c:pt>
                <c:pt idx="600">
                  <c:v>5.2851260920494525E-3</c:v>
                </c:pt>
                <c:pt idx="601">
                  <c:v>5.34485920066885E-3</c:v>
                </c:pt>
                <c:pt idx="602">
                  <c:v>5.4043744312526343E-3</c:v>
                </c:pt>
                <c:pt idx="603">
                  <c:v>5.4636619122572228E-3</c:v>
                </c:pt>
                <c:pt idx="604">
                  <c:v>5.522711772378841E-3</c:v>
                </c:pt>
                <c:pt idx="605">
                  <c:v>5.5815141401538426E-3</c:v>
                </c:pt>
                <c:pt idx="606">
                  <c:v>5.6400591443583892E-3</c:v>
                </c:pt>
                <c:pt idx="607">
                  <c:v>5.6983369136087703E-3</c:v>
                </c:pt>
                <c:pt idx="608">
                  <c:v>5.7563375763614033E-3</c:v>
                </c:pt>
                <c:pt idx="609">
                  <c:v>5.81405126139245E-3</c:v>
                </c:pt>
                <c:pt idx="610">
                  <c:v>5.8714680973181999E-3</c:v>
                </c:pt>
                <c:pt idx="611">
                  <c:v>5.9285782126750064E-3</c:v>
                </c:pt>
                <c:pt idx="612">
                  <c:v>5.9853717359992231E-3</c:v>
                </c:pt>
                <c:pt idx="613">
                  <c:v>6.0418387959870756E-3</c:v>
                </c:pt>
                <c:pt idx="614">
                  <c:v>6.0979695212548535E-3</c:v>
                </c:pt>
                <c:pt idx="615">
                  <c:v>6.1537540404188462E-3</c:v>
                </c:pt>
                <c:pt idx="616">
                  <c:v>6.2091824817755992E-3</c:v>
                </c:pt>
                <c:pt idx="617">
                  <c:v>6.2642449741812101E-3</c:v>
                </c:pt>
                <c:pt idx="618">
                  <c:v>6.3189316462519685E-3</c:v>
                </c:pt>
                <c:pt idx="619">
                  <c:v>6.3732326262844197E-3</c:v>
                </c:pt>
                <c:pt idx="620">
                  <c:v>6.4271778132418689E-3</c:v>
                </c:pt>
                <c:pt idx="621">
                  <c:v>6.4812088652743682E-3</c:v>
                </c:pt>
                <c:pt idx="622">
                  <c:v>6.5354545353901727E-3</c:v>
                </c:pt>
                <c:pt idx="623">
                  <c:v>6.5899167189531482E-3</c:v>
                </c:pt>
                <c:pt idx="624">
                  <c:v>6.6445973110873524E-3</c:v>
                </c:pt>
                <c:pt idx="625">
                  <c:v>6.6994982071566511E-3</c:v>
                </c:pt>
                <c:pt idx="626">
                  <c:v>6.754621302285102E-3</c:v>
                </c:pt>
                <c:pt idx="627">
                  <c:v>6.8099684919165071E-3</c:v>
                </c:pt>
                <c:pt idx="628">
                  <c:v>6.8655416710949879E-3</c:v>
                </c:pt>
                <c:pt idx="629">
                  <c:v>6.9213427353442825E-3</c:v>
                </c:pt>
                <c:pt idx="630">
                  <c:v>6.9773735798683845E-3</c:v>
                </c:pt>
                <c:pt idx="631">
                  <c:v>7.0336360997913516E-3</c:v>
                </c:pt>
                <c:pt idx="632">
                  <c:v>7.0901321904770498E-3</c:v>
                </c:pt>
                <c:pt idx="633">
                  <c:v>7.1713942960549559E-3</c:v>
                </c:pt>
                <c:pt idx="634">
                  <c:v>7.2284678162048976E-3</c:v>
                </c:pt>
                <c:pt idx="635">
                  <c:v>7.2692330777979208E-3</c:v>
                </c:pt>
                <c:pt idx="636">
                  <c:v>7.3267170092528033E-3</c:v>
                </c:pt>
                <c:pt idx="637">
                  <c:v>7.3844442584736214E-3</c:v>
                </c:pt>
                <c:pt idx="638">
                  <c:v>7.442416720984113E-3</c:v>
                </c:pt>
                <c:pt idx="639">
                  <c:v>7.5006362918283997E-3</c:v>
                </c:pt>
                <c:pt idx="640">
                  <c:v>7.5591048666101557E-3</c:v>
                </c:pt>
                <c:pt idx="641">
                  <c:v>7.6178243402136303E-3</c:v>
                </c:pt>
                <c:pt idx="642">
                  <c:v>7.6767966082424977E-3</c:v>
                </c:pt>
                <c:pt idx="643">
                  <c:v>7.7360235659007515E-3</c:v>
                </c:pt>
                <c:pt idx="644">
                  <c:v>7.7955071083923855E-3</c:v>
                </c:pt>
                <c:pt idx="645">
                  <c:v>7.8552491310013295E-3</c:v>
                </c:pt>
                <c:pt idx="646">
                  <c:v>7.9152515292513215E-3</c:v>
                </c:pt>
                <c:pt idx="647">
                  <c:v>7.9755161981864831E-3</c:v>
                </c:pt>
                <c:pt idx="648">
                  <c:v>8.053753537737407E-3</c:v>
                </c:pt>
                <c:pt idx="649">
                  <c:v>8.131700055873381E-3</c:v>
                </c:pt>
                <c:pt idx="650">
                  <c:v>8.1929168780447981E-3</c:v>
                </c:pt>
                <c:pt idx="651">
                  <c:v>8.2632108281455174E-3</c:v>
                </c:pt>
                <c:pt idx="652">
                  <c:v>8.316165222694849E-3</c:v>
                </c:pt>
                <c:pt idx="653">
                  <c:v>8.3782005358212785E-3</c:v>
                </c:pt>
                <c:pt idx="654">
                  <c:v>8.4405124699138412E-3</c:v>
                </c:pt>
                <c:pt idx="655">
                  <c:v>8.5031029201765307E-3</c:v>
                </c:pt>
                <c:pt idx="656">
                  <c:v>8.565973782053149E-3</c:v>
                </c:pt>
                <c:pt idx="657">
                  <c:v>8.6291269509075619E-3</c:v>
                </c:pt>
                <c:pt idx="658">
                  <c:v>8.6925643218638271E-3</c:v>
                </c:pt>
                <c:pt idx="659">
                  <c:v>8.7562877904456826E-3</c:v>
                </c:pt>
                <c:pt idx="660">
                  <c:v>8.8202992518571222E-3</c:v>
                </c:pt>
                <c:pt idx="661">
                  <c:v>8.8846006014620116E-3</c:v>
                </c:pt>
                <c:pt idx="662">
                  <c:v>8.9491937345442807E-3</c:v>
                </c:pt>
                <c:pt idx="663">
                  <c:v>9.0140805464677953E-3</c:v>
                </c:pt>
                <c:pt idx="664">
                  <c:v>9.0792629326763574E-3</c:v>
                </c:pt>
                <c:pt idx="665">
                  <c:v>9.1447427882940246E-3</c:v>
                </c:pt>
                <c:pt idx="666">
                  <c:v>9.2105220087645989E-3</c:v>
                </c:pt>
                <c:pt idx="667">
                  <c:v>9.276602489292074E-3</c:v>
                </c:pt>
                <c:pt idx="668">
                  <c:v>9.3429861254801239E-3</c:v>
                </c:pt>
                <c:pt idx="669">
                  <c:v>9.4096748125327423E-3</c:v>
                </c:pt>
                <c:pt idx="670">
                  <c:v>9.4766704458137951E-3</c:v>
                </c:pt>
                <c:pt idx="671">
                  <c:v>9.5439749206072122E-3</c:v>
                </c:pt>
                <c:pt idx="672">
                  <c:v>9.6114476358621914E-3</c:v>
                </c:pt>
                <c:pt idx="673">
                  <c:v>9.6787798439912365E-3</c:v>
                </c:pt>
                <c:pt idx="674">
                  <c:v>9.7459555085421812E-3</c:v>
                </c:pt>
                <c:pt idx="675">
                  <c:v>9.8129694973003723E-3</c:v>
                </c:pt>
                <c:pt idx="676">
                  <c:v>9.8798166782909647E-3</c:v>
                </c:pt>
                <c:pt idx="677">
                  <c:v>9.9464919193792412E-3</c:v>
                </c:pt>
                <c:pt idx="678">
                  <c:v>1.0012990088510421E-2</c:v>
                </c:pt>
                <c:pt idx="679">
                  <c:v>1.0079306053629722E-2</c:v>
                </c:pt>
                <c:pt idx="680">
                  <c:v>1.0145434682522492E-2</c:v>
                </c:pt>
                <c:pt idx="681">
                  <c:v>1.0211370843213885E-2</c:v>
                </c:pt>
                <c:pt idx="682">
                  <c:v>1.0277109403569185E-2</c:v>
                </c:pt>
                <c:pt idx="683">
                  <c:v>1.0342645231373737E-2</c:v>
                </c:pt>
                <c:pt idx="684">
                  <c:v>1.0407973194732634E-2</c:v>
                </c:pt>
                <c:pt idx="685">
                  <c:v>1.0482372612719004E-2</c:v>
                </c:pt>
                <c:pt idx="686">
                  <c:v>1.0547237870284221E-2</c:v>
                </c:pt>
                <c:pt idx="687">
                  <c:v>1.0602658576148727E-2</c:v>
                </c:pt>
                <c:pt idx="688">
                  <c:v>1.0667103759978147E-2</c:v>
                </c:pt>
                <c:pt idx="689">
                  <c:v>1.0731315418688325E-2</c:v>
                </c:pt>
                <c:pt idx="690">
                  <c:v>1.0795288420144544E-2</c:v>
                </c:pt>
                <c:pt idx="691">
                  <c:v>1.0859017632052215E-2</c:v>
                </c:pt>
                <c:pt idx="692">
                  <c:v>1.0922497922516428E-2</c:v>
                </c:pt>
                <c:pt idx="693">
                  <c:v>1.0985724159242594E-2</c:v>
                </c:pt>
                <c:pt idx="694">
                  <c:v>1.1048691210175932E-2</c:v>
                </c:pt>
                <c:pt idx="695">
                  <c:v>1.1111393943181724E-2</c:v>
                </c:pt>
                <c:pt idx="696">
                  <c:v>1.1173827225885447E-2</c:v>
                </c:pt>
                <c:pt idx="697">
                  <c:v>1.1235985926472125E-2</c:v>
                </c:pt>
                <c:pt idx="698">
                  <c:v>1.1297864912567235E-2</c:v>
                </c:pt>
                <c:pt idx="699">
                  <c:v>1.1377004340697994E-2</c:v>
                </c:pt>
                <c:pt idx="700">
                  <c:v>1.1420763212823815E-2</c:v>
                </c:pt>
                <c:pt idx="701">
                  <c:v>1.148177226271585E-2</c:v>
                </c:pt>
                <c:pt idx="702">
                  <c:v>1.1542481069577448E-2</c:v>
                </c:pt>
                <c:pt idx="703">
                  <c:v>1.1602884501114019E-2</c:v>
                </c:pt>
                <c:pt idx="704">
                  <c:v>1.1662977425190846E-2</c:v>
                </c:pt>
                <c:pt idx="705">
                  <c:v>1.1722754709833083E-2</c:v>
                </c:pt>
                <c:pt idx="706">
                  <c:v>1.1782211222666206E-2</c:v>
                </c:pt>
                <c:pt idx="707">
                  <c:v>1.1841341831555496E-2</c:v>
                </c:pt>
                <c:pt idx="708">
                  <c:v>1.1900141404366238E-2</c:v>
                </c:pt>
                <c:pt idx="709">
                  <c:v>1.1958604808883777E-2</c:v>
                </c:pt>
                <c:pt idx="710">
                  <c:v>1.2016726912893461E-2</c:v>
                </c:pt>
                <c:pt idx="711">
                  <c:v>1.2074502584180635E-2</c:v>
                </c:pt>
                <c:pt idx="712">
                  <c:v>1.213192669069052E-2</c:v>
                </c:pt>
                <c:pt idx="713">
                  <c:v>1.2188994100208461E-2</c:v>
                </c:pt>
                <c:pt idx="714">
                  <c:v>1.2245699680359934E-2</c:v>
                </c:pt>
                <c:pt idx="715">
                  <c:v>1.2302038299170093E-2</c:v>
                </c:pt>
                <c:pt idx="716">
                  <c:v>1.2358004824344349E-2</c:v>
                </c:pt>
                <c:pt idx="717">
                  <c:v>1.2413594123588112E-2</c:v>
                </c:pt>
                <c:pt idx="718">
                  <c:v>1.2468801064846602E-2</c:v>
                </c:pt>
                <c:pt idx="719">
                  <c:v>1.2523620515985101E-2</c:v>
                </c:pt>
                <c:pt idx="720">
                  <c:v>1.2578047344549148E-2</c:v>
                </c:pt>
                <c:pt idx="721">
                  <c:v>1.2632076418483962E-2</c:v>
                </c:pt>
                <c:pt idx="722">
                  <c:v>1.2685702605494953E-2</c:v>
                </c:pt>
                <c:pt idx="723">
                  <c:v>1.2738920773607276E-2</c:v>
                </c:pt>
                <c:pt idx="724">
                  <c:v>1.2791808145289352E-2</c:v>
                </c:pt>
                <c:pt idx="725">
                  <c:v>1.2844650774122002E-2</c:v>
                </c:pt>
                <c:pt idx="726">
                  <c:v>1.2897474125495023E-2</c:v>
                </c:pt>
                <c:pt idx="727">
                  <c:v>1.2950278123469161E-2</c:v>
                </c:pt>
                <c:pt idx="728">
                  <c:v>1.3003062692424905E-2</c:v>
                </c:pt>
                <c:pt idx="729">
                  <c:v>1.3055827756343064E-2</c:v>
                </c:pt>
                <c:pt idx="730">
                  <c:v>1.3108573239604127E-2</c:v>
                </c:pt>
                <c:pt idx="731">
                  <c:v>1.3161299066348775E-2</c:v>
                </c:pt>
                <c:pt idx="732">
                  <c:v>1.321400516071769E-2</c:v>
                </c:pt>
                <c:pt idx="733">
                  <c:v>1.3266691446931489E-2</c:v>
                </c:pt>
                <c:pt idx="734">
                  <c:v>1.3319357849290725E-2</c:v>
                </c:pt>
                <c:pt idx="735">
                  <c:v>1.3372004291776207E-2</c:v>
                </c:pt>
                <c:pt idx="736">
                  <c:v>1.3424630698768425E-2</c:v>
                </c:pt>
                <c:pt idx="737">
                  <c:v>1.3477236994487996E-2</c:v>
                </c:pt>
                <c:pt idx="738">
                  <c:v>1.3529823102915728E-2</c:v>
                </c:pt>
                <c:pt idx="739">
                  <c:v>1.3582388948512047E-2</c:v>
                </c:pt>
                <c:pt idx="740">
                  <c:v>1.3634934455257763E-2</c:v>
                </c:pt>
                <c:pt idx="741">
                  <c:v>1.3687459547533365E-2</c:v>
                </c:pt>
                <c:pt idx="742">
                  <c:v>1.3739964149399597E-2</c:v>
                </c:pt>
                <c:pt idx="743">
                  <c:v>1.3792448185077077E-2</c:v>
                </c:pt>
                <c:pt idx="744">
                  <c:v>1.3844911578866359E-2</c:v>
                </c:pt>
                <c:pt idx="745">
                  <c:v>1.3897354254828187E-2</c:v>
                </c:pt>
                <c:pt idx="746">
                  <c:v>1.3949776137183179E-2</c:v>
                </c:pt>
                <c:pt idx="747">
                  <c:v>1.4002177150231887E-2</c:v>
                </c:pt>
                <c:pt idx="748">
                  <c:v>1.4054557218114994E-2</c:v>
                </c:pt>
                <c:pt idx="749">
                  <c:v>1.4106916265053115E-2</c:v>
                </c:pt>
                <c:pt idx="750">
                  <c:v>1.4159254215106998E-2</c:v>
                </c:pt>
                <c:pt idx="751">
                  <c:v>1.421157099265713E-2</c:v>
                </c:pt>
                <c:pt idx="752">
                  <c:v>1.4263866521844193E-2</c:v>
                </c:pt>
                <c:pt idx="753">
                  <c:v>1.4331072286637436E-2</c:v>
                </c:pt>
                <c:pt idx="754">
                  <c:v>1.4368393531771773E-2</c:v>
                </c:pt>
                <c:pt idx="755">
                  <c:v>1.4420624860953524E-2</c:v>
                </c:pt>
                <c:pt idx="756">
                  <c:v>1.4472834638494803E-2</c:v>
                </c:pt>
                <c:pt idx="757">
                  <c:v>1.4525022788696162E-2</c:v>
                </c:pt>
                <c:pt idx="758">
                  <c:v>1.4577189235618349E-2</c:v>
                </c:pt>
                <c:pt idx="759">
                  <c:v>1.4629333903561914E-2</c:v>
                </c:pt>
                <c:pt idx="760">
                  <c:v>1.4681456716747476E-2</c:v>
                </c:pt>
                <c:pt idx="761">
                  <c:v>1.4733557599315716E-2</c:v>
                </c:pt>
                <c:pt idx="762">
                  <c:v>1.4785636475487252E-2</c:v>
                </c:pt>
                <c:pt idx="763">
                  <c:v>1.4837693269322827E-2</c:v>
                </c:pt>
                <c:pt idx="764">
                  <c:v>1.4889727905282868E-2</c:v>
                </c:pt>
                <c:pt idx="765">
                  <c:v>1.4941740307268248E-2</c:v>
                </c:pt>
                <c:pt idx="766">
                  <c:v>1.4993730399739391E-2</c:v>
                </c:pt>
                <c:pt idx="767">
                  <c:v>1.5045698106757044E-2</c:v>
                </c:pt>
                <c:pt idx="768">
                  <c:v>1.5097643352621759E-2</c:v>
                </c:pt>
                <c:pt idx="769">
                  <c:v>1.5149566061314346E-2</c:v>
                </c:pt>
                <c:pt idx="770">
                  <c:v>1.5201466157135357E-2</c:v>
                </c:pt>
                <c:pt idx="771">
                  <c:v>1.5253343564385347E-2</c:v>
                </c:pt>
                <c:pt idx="772">
                  <c:v>1.5305198207204995E-2</c:v>
                </c:pt>
                <c:pt idx="773">
                  <c:v>1.5357030009734984E-2</c:v>
                </c:pt>
                <c:pt idx="774">
                  <c:v>1.5408838896275867E-2</c:v>
                </c:pt>
                <c:pt idx="775">
                  <c:v>1.5460624790968325E-2</c:v>
                </c:pt>
                <c:pt idx="776">
                  <c:v>1.5512362116751888E-2</c:v>
                </c:pt>
                <c:pt idx="777">
                  <c:v>1.5563898342119131E-2</c:v>
                </c:pt>
                <c:pt idx="778">
                  <c:v>1.5615205769545781E-2</c:v>
                </c:pt>
                <c:pt idx="779">
                  <c:v>1.5666282108224294E-2</c:v>
                </c:pt>
                <c:pt idx="780">
                  <c:v>1.5717125067506998E-2</c:v>
                </c:pt>
                <c:pt idx="781">
                  <c:v>1.5767732356746222E-2</c:v>
                </c:pt>
                <c:pt idx="782">
                  <c:v>1.5818101685294295E-2</c:v>
                </c:pt>
                <c:pt idx="783">
                  <c:v>1.5868230762423607E-2</c:v>
                </c:pt>
                <c:pt idx="784">
                  <c:v>1.5918117297486489E-2</c:v>
                </c:pt>
                <c:pt idx="785">
                  <c:v>1.5967758999835269E-2</c:v>
                </c:pt>
                <c:pt idx="786">
                  <c:v>1.6017153578742338E-2</c:v>
                </c:pt>
                <c:pt idx="787">
                  <c:v>1.6066298743639962E-2</c:v>
                </c:pt>
                <c:pt idx="788">
                  <c:v>1.611519220364066E-2</c:v>
                </c:pt>
                <c:pt idx="789">
                  <c:v>1.6170759295368597E-2</c:v>
                </c:pt>
                <c:pt idx="790">
                  <c:v>1.6212214846840212E-2</c:v>
                </c:pt>
                <c:pt idx="791">
                  <c:v>1.6260339448583849E-2</c:v>
                </c:pt>
                <c:pt idx="792">
                  <c:v>1.6308203182919812E-2</c:v>
                </c:pt>
                <c:pt idx="793">
                  <c:v>1.6355803758960619E-2</c:v>
                </c:pt>
                <c:pt idx="794">
                  <c:v>1.6403138886218471E-2</c:v>
                </c:pt>
                <c:pt idx="795">
                  <c:v>1.6450206274045698E-2</c:v>
                </c:pt>
                <c:pt idx="796">
                  <c:v>1.6497003631634755E-2</c:v>
                </c:pt>
                <c:pt idx="797">
                  <c:v>1.654352866833797E-2</c:v>
                </c:pt>
                <c:pt idx="798">
                  <c:v>1.6589779093507673E-2</c:v>
                </c:pt>
                <c:pt idx="799">
                  <c:v>1.6635752616416255E-2</c:v>
                </c:pt>
                <c:pt idx="800">
                  <c:v>1.6681446946416045E-2</c:v>
                </c:pt>
                <c:pt idx="801">
                  <c:v>1.6726859792859372E-2</c:v>
                </c:pt>
                <c:pt idx="802">
                  <c:v>1.6771988864938692E-2</c:v>
                </c:pt>
                <c:pt idx="803">
                  <c:v>1.6816831872086269E-2</c:v>
                </c:pt>
                <c:pt idx="804">
                  <c:v>1.6874063140130957E-2</c:v>
                </c:pt>
                <c:pt idx="805">
                  <c:v>1.6905650528675764E-2</c:v>
                </c:pt>
                <c:pt idx="806">
                  <c:v>1.694962159682234E-2</c:v>
                </c:pt>
                <c:pt idx="807">
                  <c:v>1.6999512609183753E-2</c:v>
                </c:pt>
                <c:pt idx="808">
                  <c:v>1.7036675759261044E-2</c:v>
                </c:pt>
                <c:pt idx="809">
                  <c:v>1.7079754272177894E-2</c:v>
                </c:pt>
                <c:pt idx="810">
                  <c:v>1.7122530685309556E-2</c:v>
                </c:pt>
                <c:pt idx="811">
                  <c:v>1.7165002707928423E-2</c:v>
                </c:pt>
                <c:pt idx="812">
                  <c:v>1.7207168049466759E-2</c:v>
                </c:pt>
                <c:pt idx="813">
                  <c:v>1.7249024419196957E-2</c:v>
                </c:pt>
                <c:pt idx="814">
                  <c:v>1.7290569526311472E-2</c:v>
                </c:pt>
                <c:pt idx="815">
                  <c:v>1.7331801080322506E-2</c:v>
                </c:pt>
                <c:pt idx="816">
                  <c:v>1.7372716790262643E-2</c:v>
                </c:pt>
                <c:pt idx="817">
                  <c:v>1.741331436572402E-2</c:v>
                </c:pt>
                <c:pt idx="818">
                  <c:v>1.7453591515899092E-2</c:v>
                </c:pt>
                <c:pt idx="819">
                  <c:v>1.7493545950060252E-2</c:v>
                </c:pt>
                <c:pt idx="820">
                  <c:v>1.7533175377479893E-2</c:v>
                </c:pt>
                <c:pt idx="821">
                  <c:v>1.7572477507670214E-2</c:v>
                </c:pt>
                <c:pt idx="822">
                  <c:v>1.7611450049743738E-2</c:v>
                </c:pt>
                <c:pt idx="823">
                  <c:v>1.7650090713132727E-2</c:v>
                </c:pt>
                <c:pt idx="824">
                  <c:v>1.7688397207029638E-2</c:v>
                </c:pt>
                <c:pt idx="825">
                  <c:v>1.7726367240946672E-2</c:v>
                </c:pt>
                <c:pt idx="826">
                  <c:v>1.7763998523916413E-2</c:v>
                </c:pt>
                <c:pt idx="827">
                  <c:v>1.7801288765451062E-2</c:v>
                </c:pt>
                <c:pt idx="828">
                  <c:v>1.7838235909675149E-2</c:v>
                </c:pt>
                <c:pt idx="829">
                  <c:v>1.7874876780092919E-2</c:v>
                </c:pt>
                <c:pt idx="830">
                  <c:v>1.7911239478944907E-2</c:v>
                </c:pt>
                <c:pt idx="831">
                  <c:v>1.7947322376814512E-2</c:v>
                </c:pt>
                <c:pt idx="832">
                  <c:v>1.7983123843965387E-2</c:v>
                </c:pt>
                <c:pt idx="833">
                  <c:v>1.8018642250900996E-2</c:v>
                </c:pt>
                <c:pt idx="834">
                  <c:v>1.8053875967884991E-2</c:v>
                </c:pt>
                <c:pt idx="835">
                  <c:v>1.8088823365420836E-2</c:v>
                </c:pt>
                <c:pt idx="836">
                  <c:v>1.8123482813852121E-2</c:v>
                </c:pt>
                <c:pt idx="837">
                  <c:v>1.8157852683522435E-2</c:v>
                </c:pt>
                <c:pt idx="838">
                  <c:v>1.8191931344935242E-2</c:v>
                </c:pt>
                <c:pt idx="839">
                  <c:v>1.8225717168514066E-2</c:v>
                </c:pt>
                <c:pt idx="840">
                  <c:v>1.8259208524362691E-2</c:v>
                </c:pt>
                <c:pt idx="841">
                  <c:v>1.8301833529648093E-2</c:v>
                </c:pt>
                <c:pt idx="842">
                  <c:v>1.8334645697670737E-2</c:v>
                </c:pt>
                <c:pt idx="843">
                  <c:v>1.8362531840985241E-2</c:v>
                </c:pt>
                <c:pt idx="844">
                  <c:v>1.8394785899689126E-2</c:v>
                </c:pt>
                <c:pt idx="845">
                  <c:v>1.8426737110166513E-2</c:v>
                </c:pt>
                <c:pt idx="846">
                  <c:v>1.8458383842681059E-2</c:v>
                </c:pt>
                <c:pt idx="847">
                  <c:v>1.8489724467496416E-2</c:v>
                </c:pt>
                <c:pt idx="848">
                  <c:v>1.8520757355195983E-2</c:v>
                </c:pt>
                <c:pt idx="849">
                  <c:v>1.855148087612335E-2</c:v>
                </c:pt>
                <c:pt idx="850">
                  <c:v>1.8581893400622107E-2</c:v>
                </c:pt>
                <c:pt idx="851">
                  <c:v>1.8611993299195717E-2</c:v>
                </c:pt>
                <c:pt idx="852">
                  <c:v>1.8641778942107834E-2</c:v>
                </c:pt>
                <c:pt idx="853">
                  <c:v>1.8671248699941856E-2</c:v>
                </c:pt>
                <c:pt idx="854">
                  <c:v>1.8700400942961437E-2</c:v>
                </c:pt>
                <c:pt idx="855">
                  <c:v>1.8737413223242072E-2</c:v>
                </c:pt>
                <c:pt idx="856">
                  <c:v>1.875774636609151E-2</c:v>
                </c:pt>
                <c:pt idx="857">
                  <c:v>1.8785936287049054E-2</c:v>
                </c:pt>
                <c:pt idx="858">
                  <c:v>1.8813802174806327E-2</c:v>
                </c:pt>
                <c:pt idx="859">
                  <c:v>1.8843789371292274E-2</c:v>
                </c:pt>
                <c:pt idx="860">
                  <c:v>1.887241608133472E-2</c:v>
                </c:pt>
                <c:pt idx="861">
                  <c:v>1.8899252969966085E-2</c:v>
                </c:pt>
                <c:pt idx="862">
                  <c:v>1.8925759074157611E-2</c:v>
                </c:pt>
                <c:pt idx="863">
                  <c:v>1.895193276441276E-2</c:v>
                </c:pt>
                <c:pt idx="864">
                  <c:v>1.8977772410995186E-2</c:v>
                </c:pt>
                <c:pt idx="865">
                  <c:v>1.9003276384328416E-2</c:v>
                </c:pt>
                <c:pt idx="866">
                  <c:v>1.9028443054995847E-2</c:v>
                </c:pt>
                <c:pt idx="867">
                  <c:v>1.9053270793181198E-2</c:v>
                </c:pt>
                <c:pt idx="868">
                  <c:v>1.9077757969307996E-2</c:v>
                </c:pt>
                <c:pt idx="869">
                  <c:v>1.9101902953879701E-2</c:v>
                </c:pt>
                <c:pt idx="870">
                  <c:v>1.9125704117239906E-2</c:v>
                </c:pt>
                <c:pt idx="871">
                  <c:v>1.9149159829732199E-2</c:v>
                </c:pt>
                <c:pt idx="872">
                  <c:v>1.9172268461939979E-2</c:v>
                </c:pt>
                <c:pt idx="873">
                  <c:v>1.9195028384206836E-2</c:v>
                </c:pt>
                <c:pt idx="874">
                  <c:v>1.9217437966796425E-2</c:v>
                </c:pt>
                <c:pt idx="875">
                  <c:v>1.9239495580292143E-2</c:v>
                </c:pt>
                <c:pt idx="876">
                  <c:v>1.9261199594957645E-2</c:v>
                </c:pt>
                <c:pt idx="877">
                  <c:v>1.9282548381136522E-2</c:v>
                </c:pt>
                <c:pt idx="878">
                  <c:v>1.9303540309651979E-2</c:v>
                </c:pt>
                <c:pt idx="879">
                  <c:v>1.932417375036799E-2</c:v>
                </c:pt>
                <c:pt idx="880">
                  <c:v>1.9344472322231354E-2</c:v>
                </c:pt>
                <c:pt idx="881">
                  <c:v>1.9364719782819506E-2</c:v>
                </c:pt>
                <c:pt idx="882">
                  <c:v>1.9384998652602903E-2</c:v>
                </c:pt>
                <c:pt idx="883">
                  <c:v>1.9405310625746353E-2</c:v>
                </c:pt>
                <c:pt idx="884">
                  <c:v>1.9425657396014984E-2</c:v>
                </c:pt>
                <c:pt idx="885">
                  <c:v>1.9446040657573604E-2</c:v>
                </c:pt>
                <c:pt idx="886">
                  <c:v>1.9466462104347215E-2</c:v>
                </c:pt>
                <c:pt idx="887">
                  <c:v>1.9486923430260816E-2</c:v>
                </c:pt>
                <c:pt idx="888">
                  <c:v>1.9507426329319344E-2</c:v>
                </c:pt>
                <c:pt idx="889">
                  <c:v>1.9527972495607671E-2</c:v>
                </c:pt>
                <c:pt idx="890">
                  <c:v>1.9548563623050796E-2</c:v>
                </c:pt>
                <c:pt idx="891">
                  <c:v>1.9569201405653658E-2</c:v>
                </c:pt>
                <c:pt idx="892">
                  <c:v>1.9589887537341255E-2</c:v>
                </c:pt>
                <c:pt idx="893">
                  <c:v>1.9620595998102175E-2</c:v>
                </c:pt>
                <c:pt idx="894">
                  <c:v>1.9641408882771216E-2</c:v>
                </c:pt>
                <c:pt idx="895">
                  <c:v>1.9655234762492313E-2</c:v>
                </c:pt>
                <c:pt idx="896">
                  <c:v>1.96761392439182E-2</c:v>
                </c:pt>
                <c:pt idx="897">
                  <c:v>1.9697100786499888E-2</c:v>
                </c:pt>
                <c:pt idx="898">
                  <c:v>1.9718121084082441E-2</c:v>
                </c:pt>
                <c:pt idx="899">
                  <c:v>1.9739201830830666E-2</c:v>
                </c:pt>
                <c:pt idx="900">
                  <c:v>1.9760344720669565E-2</c:v>
                </c:pt>
                <c:pt idx="901">
                  <c:v>1.9781551447444201E-2</c:v>
                </c:pt>
                <c:pt idx="902">
                  <c:v>1.9802823705399319E-2</c:v>
                </c:pt>
                <c:pt idx="903">
                  <c:v>1.9824163188379984E-2</c:v>
                </c:pt>
                <c:pt idx="904">
                  <c:v>1.9845571590471067E-2</c:v>
                </c:pt>
                <c:pt idx="905">
                  <c:v>1.9867050605517633E-2</c:v>
                </c:pt>
                <c:pt idx="906">
                  <c:v>1.9888601927604554E-2</c:v>
                </c:pt>
                <c:pt idx="907">
                  <c:v>1.9910227250816703E-2</c:v>
                </c:pt>
                <c:pt idx="908">
                  <c:v>1.9931928268999144E-2</c:v>
                </c:pt>
                <c:pt idx="909">
                  <c:v>1.9962158606176672E-2</c:v>
                </c:pt>
                <c:pt idx="910">
                  <c:v>1.9988090319369434E-2</c:v>
                </c:pt>
                <c:pt idx="911">
                  <c:v>2.0013223018331416E-2</c:v>
                </c:pt>
                <c:pt idx="912">
                  <c:v>2.0032144130768259E-2</c:v>
                </c:pt>
                <c:pt idx="913">
                  <c:v>2.0054297889036121E-2</c:v>
                </c:pt>
                <c:pt idx="914">
                  <c:v>2.0076538474249617E-2</c:v>
                </c:pt>
                <c:pt idx="915">
                  <c:v>2.0098867580573554E-2</c:v>
                </c:pt>
                <c:pt idx="916">
                  <c:v>2.0121286901852997E-2</c:v>
                </c:pt>
                <c:pt idx="917">
                  <c:v>2.0143798132252755E-2</c:v>
                </c:pt>
                <c:pt idx="918">
                  <c:v>2.0166402965617891E-2</c:v>
                </c:pt>
                <c:pt idx="919">
                  <c:v>2.0189103095953342E-2</c:v>
                </c:pt>
                <c:pt idx="920">
                  <c:v>2.0211900217423917E-2</c:v>
                </c:pt>
                <c:pt idx="921">
                  <c:v>2.0234796023954615E-2</c:v>
                </c:pt>
                <c:pt idx="922">
                  <c:v>2.0257792209470438E-2</c:v>
                </c:pt>
                <c:pt idx="923">
                  <c:v>2.0280890468056256E-2</c:v>
                </c:pt>
                <c:pt idx="924">
                  <c:v>2.0304092493717008E-2</c:v>
                </c:pt>
                <c:pt idx="925">
                  <c:v>2.0327399980457628E-2</c:v>
                </c:pt>
                <c:pt idx="926">
                  <c:v>2.0350814622283053E-2</c:v>
                </c:pt>
                <c:pt idx="927">
                  <c:v>2.0374338113118284E-2</c:v>
                </c:pt>
                <c:pt idx="928">
                  <c:v>2.0397972147048193E-2</c:v>
                </c:pt>
                <c:pt idx="929">
                  <c:v>2.0421718418077717E-2</c:v>
                </c:pt>
                <c:pt idx="930">
                  <c:v>2.0445578620211791E-2</c:v>
                </c:pt>
                <c:pt idx="931">
                  <c:v>2.0469554447535288E-2</c:v>
                </c:pt>
                <c:pt idx="932">
                  <c:v>2.049352442953456E-2</c:v>
                </c:pt>
                <c:pt idx="933">
                  <c:v>2.0517327924549633E-2</c:v>
                </c:pt>
                <c:pt idx="934">
                  <c:v>2.0540963478943297E-2</c:v>
                </c:pt>
                <c:pt idx="935">
                  <c:v>2.056443060630464E-2</c:v>
                </c:pt>
                <c:pt idx="936">
                  <c:v>2.0587728820542495E-2</c:v>
                </c:pt>
                <c:pt idx="937">
                  <c:v>2.0610857635245949E-2</c:v>
                </c:pt>
                <c:pt idx="938">
                  <c:v>2.0633816564243901E-2</c:v>
                </c:pt>
                <c:pt idx="939">
                  <c:v>2.0656605121125438E-2</c:v>
                </c:pt>
                <c:pt idx="940">
                  <c:v>2.0679222819719456E-2</c:v>
                </c:pt>
                <c:pt idx="941">
                  <c:v>2.0701669173615045E-2</c:v>
                </c:pt>
                <c:pt idx="942">
                  <c:v>2.0723943696800973E-2</c:v>
                </c:pt>
                <c:pt idx="943">
                  <c:v>2.074604590262652E-2</c:v>
                </c:pt>
                <c:pt idx="944">
                  <c:v>2.0767975305080455E-2</c:v>
                </c:pt>
                <c:pt idx="945">
                  <c:v>2.0798059667521684E-2</c:v>
                </c:pt>
                <c:pt idx="946">
                  <c:v>2.0814382731222381E-2</c:v>
                </c:pt>
                <c:pt idx="947">
                  <c:v>2.0832721828742962E-2</c:v>
                </c:pt>
                <c:pt idx="948">
                  <c:v>2.0853955154560566E-2</c:v>
                </c:pt>
                <c:pt idx="949">
                  <c:v>2.0875013245431617E-2</c:v>
                </c:pt>
                <c:pt idx="950">
                  <c:v>2.0895895615264948E-2</c:v>
                </c:pt>
                <c:pt idx="951">
                  <c:v>2.091660177756971E-2</c:v>
                </c:pt>
                <c:pt idx="952">
                  <c:v>2.0937131246254737E-2</c:v>
                </c:pt>
                <c:pt idx="953">
                  <c:v>2.0957483534909116E-2</c:v>
                </c:pt>
                <c:pt idx="954">
                  <c:v>2.0977658157281809E-2</c:v>
                </c:pt>
                <c:pt idx="955">
                  <c:v>2.099765462704184E-2</c:v>
                </c:pt>
                <c:pt idx="956">
                  <c:v>2.1017472458098041E-2</c:v>
                </c:pt>
                <c:pt idx="957">
                  <c:v>2.1037111163879629E-2</c:v>
                </c:pt>
                <c:pt idx="958">
                  <c:v>2.1056570258375373E-2</c:v>
                </c:pt>
                <c:pt idx="959">
                  <c:v>2.1081324392877576E-2</c:v>
                </c:pt>
                <c:pt idx="960">
                  <c:v>2.109494766810549E-2</c:v>
                </c:pt>
                <c:pt idx="961">
                  <c:v>2.1113865010757848E-2</c:v>
                </c:pt>
                <c:pt idx="962">
                  <c:v>2.1132600796880396E-2</c:v>
                </c:pt>
                <c:pt idx="963">
                  <c:v>2.1153790186003718E-2</c:v>
                </c:pt>
                <c:pt idx="964">
                  <c:v>2.1169525754451968E-2</c:v>
                </c:pt>
                <c:pt idx="965">
                  <c:v>2.1187713953478848E-2</c:v>
                </c:pt>
                <c:pt idx="966">
                  <c:v>2.1205718650811889E-2</c:v>
                </c:pt>
                <c:pt idx="967">
                  <c:v>2.122353936020005E-2</c:v>
                </c:pt>
                <c:pt idx="968">
                  <c:v>2.1241175595472228E-2</c:v>
                </c:pt>
                <c:pt idx="969">
                  <c:v>2.1258626870217512E-2</c:v>
                </c:pt>
                <c:pt idx="970">
                  <c:v>2.1275892698344734E-2</c:v>
                </c:pt>
                <c:pt idx="971">
                  <c:v>2.1292972593363046E-2</c:v>
                </c:pt>
                <c:pt idx="972">
                  <c:v>2.1309866069101346E-2</c:v>
                </c:pt>
                <c:pt idx="973">
                  <c:v>2.1326572639308594E-2</c:v>
                </c:pt>
                <c:pt idx="974">
                  <c:v>2.1343091817653814E-2</c:v>
                </c:pt>
                <c:pt idx="975">
                  <c:v>2.1359423117885967E-2</c:v>
                </c:pt>
                <c:pt idx="976">
                  <c:v>2.1375566053754014E-2</c:v>
                </c:pt>
                <c:pt idx="977">
                  <c:v>2.1391520138926978E-2</c:v>
                </c:pt>
                <c:pt idx="978">
                  <c:v>2.1407284887073885E-2</c:v>
                </c:pt>
                <c:pt idx="979">
                  <c:v>2.1422859812103567E-2</c:v>
                </c:pt>
                <c:pt idx="980">
                  <c:v>2.1438244427605113E-2</c:v>
                </c:pt>
                <c:pt idx="981">
                  <c:v>2.1453438247407419E-2</c:v>
                </c:pt>
                <c:pt idx="982">
                  <c:v>2.1468440785019638E-2</c:v>
                </c:pt>
                <c:pt idx="983">
                  <c:v>2.1483251554350602E-2</c:v>
                </c:pt>
                <c:pt idx="984">
                  <c:v>2.1497870069149272E-2</c:v>
                </c:pt>
                <c:pt idx="985">
                  <c:v>2.1512295843004736E-2</c:v>
                </c:pt>
                <c:pt idx="986">
                  <c:v>2.1526528389825828E-2</c:v>
                </c:pt>
                <c:pt idx="987">
                  <c:v>2.1540567223121698E-2</c:v>
                </c:pt>
                <c:pt idx="988">
                  <c:v>2.1554411856721245E-2</c:v>
                </c:pt>
                <c:pt idx="989">
                  <c:v>2.1568061804373428E-2</c:v>
                </c:pt>
                <c:pt idx="990">
                  <c:v>2.1581516579747273E-2</c:v>
                </c:pt>
                <c:pt idx="991">
                  <c:v>2.1594775696751611E-2</c:v>
                </c:pt>
                <c:pt idx="992">
                  <c:v>2.160783866881566E-2</c:v>
                </c:pt>
                <c:pt idx="993">
                  <c:v>2.1620705009848251E-2</c:v>
                </c:pt>
                <c:pt idx="994">
                  <c:v>2.163337423351841E-2</c:v>
                </c:pt>
                <c:pt idx="995">
                  <c:v>2.1645845853655032E-2</c:v>
                </c:pt>
                <c:pt idx="996">
                  <c:v>2.1658119383927144E-2</c:v>
                </c:pt>
                <c:pt idx="997">
                  <c:v>2.167190309282141E-2</c:v>
                </c:pt>
                <c:pt idx="998">
                  <c:v>2.1683750507310862E-2</c:v>
                </c:pt>
                <c:pt idx="999">
                  <c:v>2.1693746572646333E-2</c:v>
                </c:pt>
                <c:pt idx="1000">
                  <c:v>2.1705222880710195E-2</c:v>
                </c:pt>
                <c:pt idx="1001">
                  <c:v>2.1716498667494477E-2</c:v>
                </c:pt>
                <c:pt idx="1002">
                  <c:v>2.1727573446828075E-2</c:v>
                </c:pt>
                <c:pt idx="1003">
                  <c:v>2.1738446732300076E-2</c:v>
                </c:pt>
                <c:pt idx="1004">
                  <c:v>2.1749118037819315E-2</c:v>
                </c:pt>
                <c:pt idx="1005">
                  <c:v>2.1759586876974879E-2</c:v>
                </c:pt>
                <c:pt idx="1006">
                  <c:v>2.1769852763515729E-2</c:v>
                </c:pt>
                <c:pt idx="1007">
                  <c:v>2.1779915211350698E-2</c:v>
                </c:pt>
                <c:pt idx="1008">
                  <c:v>2.1789773733909001E-2</c:v>
                </c:pt>
                <c:pt idx="1009">
                  <c:v>2.1799427845179409E-2</c:v>
                </c:pt>
                <c:pt idx="1010">
                  <c:v>2.1811539131793012E-2</c:v>
                </c:pt>
                <c:pt idx="1011">
                  <c:v>2.1818120888452697E-2</c:v>
                </c:pt>
                <c:pt idx="1012">
                  <c:v>2.1827158847873562E-2</c:v>
                </c:pt>
                <c:pt idx="1013">
                  <c:v>2.1835990451002374E-2</c:v>
                </c:pt>
                <c:pt idx="1014">
                  <c:v>2.1844615211348284E-2</c:v>
                </c:pt>
                <c:pt idx="1015">
                  <c:v>2.1853032642660253E-2</c:v>
                </c:pt>
                <c:pt idx="1016">
                  <c:v>2.1861242258687241E-2</c:v>
                </c:pt>
                <c:pt idx="1017">
                  <c:v>2.1869243573258146E-2</c:v>
                </c:pt>
                <c:pt idx="1018">
                  <c:v>2.1877036100041991E-2</c:v>
                </c:pt>
                <c:pt idx="1019">
                  <c:v>2.1884619352787738E-2</c:v>
                </c:pt>
                <c:pt idx="1020">
                  <c:v>2.189199284516441E-2</c:v>
                </c:pt>
                <c:pt idx="1021">
                  <c:v>2.1899156091000904E-2</c:v>
                </c:pt>
                <c:pt idx="1022">
                  <c:v>2.1906108603966246E-2</c:v>
                </c:pt>
                <c:pt idx="1023">
                  <c:v>2.191284989788933E-2</c:v>
                </c:pt>
                <c:pt idx="1024">
                  <c:v>2.1919379486439183E-2</c:v>
                </c:pt>
                <c:pt idx="1025">
                  <c:v>2.1925696883204893E-2</c:v>
                </c:pt>
                <c:pt idx="1026">
                  <c:v>2.1931801602255163E-2</c:v>
                </c:pt>
                <c:pt idx="1027">
                  <c:v>2.1937693157099147E-2</c:v>
                </c:pt>
                <c:pt idx="1028">
                  <c:v>2.1943371061485806E-2</c:v>
                </c:pt>
                <c:pt idx="1029">
                  <c:v>2.1948834829244035E-2</c:v>
                </c:pt>
                <c:pt idx="1030">
                  <c:v>2.1954083973962923E-2</c:v>
                </c:pt>
                <c:pt idx="1031">
                  <c:v>2.1959118009551304E-2</c:v>
                </c:pt>
                <c:pt idx="1032">
                  <c:v>2.1963936449678201E-2</c:v>
                </c:pt>
                <c:pt idx="1033">
                  <c:v>2.1968538808092575E-2</c:v>
                </c:pt>
                <c:pt idx="1034">
                  <c:v>2.197292459846345E-2</c:v>
                </c:pt>
                <c:pt idx="1035">
                  <c:v>2.1977093334619724E-2</c:v>
                </c:pt>
                <c:pt idx="1036">
                  <c:v>2.1981072156131987E-2</c:v>
                </c:pt>
                <c:pt idx="1037">
                  <c:v>2.1984957874838784E-2</c:v>
                </c:pt>
                <c:pt idx="1038">
                  <c:v>2.1988759440221273E-2</c:v>
                </c:pt>
                <c:pt idx="1039">
                  <c:v>2.1992477215269091E-2</c:v>
                </c:pt>
                <c:pt idx="1040">
                  <c:v>2.1996111563131748E-2</c:v>
                </c:pt>
                <c:pt idx="1041">
                  <c:v>2.1999662847278501E-2</c:v>
                </c:pt>
                <c:pt idx="1042">
                  <c:v>2.2003131430539113E-2</c:v>
                </c:pt>
                <c:pt idx="1043">
                  <c:v>2.200651767622297E-2</c:v>
                </c:pt>
                <c:pt idx="1044">
                  <c:v>2.2009821947399644E-2</c:v>
                </c:pt>
                <c:pt idx="1045">
                  <c:v>2.2013044607378518E-2</c:v>
                </c:pt>
                <c:pt idx="1046">
                  <c:v>2.2016186019229167E-2</c:v>
                </c:pt>
                <c:pt idx="1047">
                  <c:v>2.2019246546181037E-2</c:v>
                </c:pt>
                <c:pt idx="1048">
                  <c:v>2.2022226551223767E-2</c:v>
                </c:pt>
                <c:pt idx="1049">
                  <c:v>2.2025126397826611E-2</c:v>
                </c:pt>
                <c:pt idx="1050">
                  <c:v>2.2027946448819336E-2</c:v>
                </c:pt>
                <c:pt idx="1051">
                  <c:v>2.2030687067511323E-2</c:v>
                </c:pt>
                <c:pt idx="1052">
                  <c:v>2.2033348617211956E-2</c:v>
                </c:pt>
                <c:pt idx="1053">
                  <c:v>2.2035931460751002E-2</c:v>
                </c:pt>
                <c:pt idx="1054">
                  <c:v>2.2038435961597713E-2</c:v>
                </c:pt>
                <c:pt idx="1055">
                  <c:v>2.2040862482901602E-2</c:v>
                </c:pt>
                <c:pt idx="1056">
                  <c:v>2.204321138757237E-2</c:v>
                </c:pt>
                <c:pt idx="1057">
                  <c:v>2.2045483038999336E-2</c:v>
                </c:pt>
                <c:pt idx="1058">
                  <c:v>2.2047677800252075E-2</c:v>
                </c:pt>
                <c:pt idx="1059">
                  <c:v>2.2049796034639968E-2</c:v>
                </c:pt>
                <c:pt idx="1060">
                  <c:v>2.2051838104992783E-2</c:v>
                </c:pt>
                <c:pt idx="1061">
                  <c:v>2.2053804374859709E-2</c:v>
                </c:pt>
                <c:pt idx="1062">
                  <c:v>2.205569520715045E-2</c:v>
                </c:pt>
                <c:pt idx="1063">
                  <c:v>2.2057510965094451E-2</c:v>
                </c:pt>
                <c:pt idx="1064">
                  <c:v>2.2059252012081032E-2</c:v>
                </c:pt>
                <c:pt idx="1065">
                  <c:v>2.2061381305622518E-2</c:v>
                </c:pt>
                <c:pt idx="1066">
                  <c:v>2.2062511424900677E-2</c:v>
                </c:pt>
                <c:pt idx="1067">
                  <c:v>2.2064241541670526E-2</c:v>
                </c:pt>
                <c:pt idx="1068">
                  <c:v>2.2065476351045277E-2</c:v>
                </c:pt>
                <c:pt idx="1069">
                  <c:v>2.2066849289608115E-2</c:v>
                </c:pt>
                <c:pt idx="1070">
                  <c:v>2.2068149695950723E-2</c:v>
                </c:pt>
                <c:pt idx="1071">
                  <c:v>2.2069377933302547E-2</c:v>
                </c:pt>
                <c:pt idx="1072">
                  <c:v>2.2070534364813099E-2</c:v>
                </c:pt>
                <c:pt idx="1073">
                  <c:v>2.2071619353551952E-2</c:v>
                </c:pt>
                <c:pt idx="1074">
                  <c:v>2.2072633262908425E-2</c:v>
                </c:pt>
                <c:pt idx="1075">
                  <c:v>2.2073576455792221E-2</c:v>
                </c:pt>
                <c:pt idx="1076">
                  <c:v>2.2074449295592657E-2</c:v>
                </c:pt>
                <c:pt idx="1077">
                  <c:v>2.2075252145379309E-2</c:v>
                </c:pt>
                <c:pt idx="1078">
                  <c:v>2.2075985368221751E-2</c:v>
                </c:pt>
                <c:pt idx="1079">
                  <c:v>2.2076649327429365E-2</c:v>
                </c:pt>
                <c:pt idx="1080">
                  <c:v>2.2077244386151662E-2</c:v>
                </c:pt>
                <c:pt idx="1081">
                  <c:v>2.2077770907538152E-2</c:v>
                </c:pt>
                <c:pt idx="1082">
                  <c:v>2.2078229254578474E-2</c:v>
                </c:pt>
                <c:pt idx="1083">
                  <c:v>2.2078619790741882E-2</c:v>
                </c:pt>
                <c:pt idx="1084">
                  <c:v>2.2078942878938079E-2</c:v>
                </c:pt>
                <c:pt idx="1085">
                  <c:v>2.2079198882556383E-2</c:v>
                </c:pt>
                <c:pt idx="1086">
                  <c:v>2.2079388164586433E-2</c:v>
                </c:pt>
                <c:pt idx="1087">
                  <c:v>2.2079511088257675E-2</c:v>
                </c:pt>
                <c:pt idx="1088">
                  <c:v>2.2079568016639683E-2</c:v>
                </c:pt>
                <c:pt idx="1089">
                  <c:v>2.2079559313041841E-2</c:v>
                </c:pt>
                <c:pt idx="1090">
                  <c:v>2.2079485340693594E-2</c:v>
                </c:pt>
                <c:pt idx="1091">
                  <c:v>2.2079346462504645E-2</c:v>
                </c:pt>
                <c:pt idx="1092">
                  <c:v>2.2079143041864313E-2</c:v>
                </c:pt>
                <c:pt idx="1093">
                  <c:v>2.2078875441762236E-2</c:v>
                </c:pt>
                <c:pt idx="1094">
                  <c:v>2.2078544025667668E-2</c:v>
                </c:pt>
                <c:pt idx="1095">
                  <c:v>2.207814915633044E-2</c:v>
                </c:pt>
                <c:pt idx="1096">
                  <c:v>2.207769119713987E-2</c:v>
                </c:pt>
                <c:pt idx="1097">
                  <c:v>2.207717051124547E-2</c:v>
                </c:pt>
                <c:pt idx="1098">
                  <c:v>2.2076587461876684E-2</c:v>
                </c:pt>
                <c:pt idx="1099">
                  <c:v>2.2075942412103089E-2</c:v>
                </c:pt>
                <c:pt idx="1100">
                  <c:v>2.2075235725074194E-2</c:v>
                </c:pt>
                <c:pt idx="1101">
                  <c:v>2.2074237142977182E-2</c:v>
                </c:pt>
                <c:pt idx="1102">
                  <c:v>2.2073390934673753E-2</c:v>
                </c:pt>
                <c:pt idx="1103">
                  <c:v>2.207261749104461E-2</c:v>
                </c:pt>
                <c:pt idx="1104">
                  <c:v>2.2071659318703141E-2</c:v>
                </c:pt>
                <c:pt idx="1105">
                  <c:v>2.2070641376892297E-2</c:v>
                </c:pt>
                <c:pt idx="1106">
                  <c:v>2.206956402876159E-2</c:v>
                </c:pt>
                <c:pt idx="1107">
                  <c:v>2.206842763746053E-2</c:v>
                </c:pt>
                <c:pt idx="1108">
                  <c:v>2.2067232566138628E-2</c:v>
                </c:pt>
                <c:pt idx="1109">
                  <c:v>2.206597917802533E-2</c:v>
                </c:pt>
                <c:pt idx="1110">
                  <c:v>2.206466783619021E-2</c:v>
                </c:pt>
                <c:pt idx="1111">
                  <c:v>2.2063298903862716E-2</c:v>
                </c:pt>
                <c:pt idx="1112">
                  <c:v>2.2061872744192357E-2</c:v>
                </c:pt>
                <c:pt idx="1113">
                  <c:v>2.206038972040858E-2</c:v>
                </c:pt>
                <c:pt idx="1114">
                  <c:v>2.2058850195660895E-2</c:v>
                </c:pt>
                <c:pt idx="1115">
                  <c:v>2.2056788369111402E-2</c:v>
                </c:pt>
                <c:pt idx="1116">
                  <c:v>2.2055603095632037E-2</c:v>
                </c:pt>
                <c:pt idx="1117">
                  <c:v>2.2053896246809757E-2</c:v>
                </c:pt>
                <c:pt idx="1118">
                  <c:v>2.205213434962161E-2</c:v>
                </c:pt>
                <c:pt idx="1119">
                  <c:v>2.2050053812598946E-2</c:v>
                </c:pt>
                <c:pt idx="1120">
                  <c:v>2.2048446862985571E-2</c:v>
                </c:pt>
                <c:pt idx="1121">
                  <c:v>2.2046521999836699E-2</c:v>
                </c:pt>
                <c:pt idx="1122">
                  <c:v>2.2044543540920003E-2</c:v>
                </c:pt>
                <c:pt idx="1123">
                  <c:v>2.2042511849544866E-2</c:v>
                </c:pt>
                <c:pt idx="1124">
                  <c:v>2.2040427288860798E-2</c:v>
                </c:pt>
                <c:pt idx="1125">
                  <c:v>2.2038290222017309E-2</c:v>
                </c:pt>
                <c:pt idx="1126">
                  <c:v>2.2036101012163911E-2</c:v>
                </c:pt>
                <c:pt idx="1127">
                  <c:v>2.2033860022450114E-2</c:v>
                </c:pt>
                <c:pt idx="1128">
                  <c:v>2.2031567616025427E-2</c:v>
                </c:pt>
                <c:pt idx="1129">
                  <c:v>2.2029224156199234E-2</c:v>
                </c:pt>
                <c:pt idx="1130">
                  <c:v>2.2026830005961173E-2</c:v>
                </c:pt>
                <c:pt idx="1131">
                  <c:v>2.2024385528540691E-2</c:v>
                </c:pt>
                <c:pt idx="1132">
                  <c:v>2.2021891087167234E-2</c:v>
                </c:pt>
                <c:pt idx="1133">
                  <c:v>2.2019347044910376E-2</c:v>
                </c:pt>
                <c:pt idx="1134">
                  <c:v>2.2016753764999564E-2</c:v>
                </c:pt>
                <c:pt idx="1135">
                  <c:v>2.2014111610664244E-2</c:v>
                </c:pt>
                <c:pt idx="1136">
                  <c:v>2.201142094481412E-2</c:v>
                </c:pt>
                <c:pt idx="1137">
                  <c:v>2.2008682130918444E-2</c:v>
                </c:pt>
                <c:pt idx="1138">
                  <c:v>2.2005895531966857E-2</c:v>
                </c:pt>
                <c:pt idx="1139">
                  <c:v>2.2003061511188804E-2</c:v>
                </c:pt>
                <c:pt idx="1140">
                  <c:v>2.2000180431733796E-2</c:v>
                </c:pt>
                <c:pt idx="1141">
                  <c:v>2.1997252656831279E-2</c:v>
                </c:pt>
                <c:pt idx="1142">
                  <c:v>2.1994278549550828E-2</c:v>
                </c:pt>
                <c:pt idx="1143">
                  <c:v>2.1991258473121889E-2</c:v>
                </c:pt>
                <c:pt idx="1144">
                  <c:v>2.1988192790614036E-2</c:v>
                </c:pt>
                <c:pt idx="1145">
                  <c:v>2.1985081865256717E-2</c:v>
                </c:pt>
                <c:pt idx="1146">
                  <c:v>2.1981926060279378E-2</c:v>
                </c:pt>
                <c:pt idx="1147">
                  <c:v>2.1978725738751592E-2</c:v>
                </c:pt>
                <c:pt idx="1148">
                  <c:v>2.1975481263902807E-2</c:v>
                </c:pt>
                <c:pt idx="1149">
                  <c:v>2.197219299896247E-2</c:v>
                </c:pt>
                <c:pt idx="1150">
                  <c:v>2.1968861306920218E-2</c:v>
                </c:pt>
                <c:pt idx="1151">
                  <c:v>2.1965486551085434E-2</c:v>
                </c:pt>
                <c:pt idx="1152">
                  <c:v>2.1962069094607628E-2</c:v>
                </c:pt>
                <c:pt idx="1153">
                  <c:v>2.1957613062584258E-2</c:v>
                </c:pt>
                <c:pt idx="1154">
                  <c:v>2.1954099368208801E-2</c:v>
                </c:pt>
                <c:pt idx="1155">
                  <c:v>2.1951054579947282E-2</c:v>
                </c:pt>
                <c:pt idx="1156">
                  <c:v>2.1947464089482338E-2</c:v>
                </c:pt>
                <c:pt idx="1157">
                  <c:v>2.1943832766000426E-2</c:v>
                </c:pt>
                <c:pt idx="1158">
                  <c:v>2.1940160972890865E-2</c:v>
                </c:pt>
                <c:pt idx="1159">
                  <c:v>2.1936449072983422E-2</c:v>
                </c:pt>
                <c:pt idx="1160">
                  <c:v>2.1932697429667414E-2</c:v>
                </c:pt>
                <c:pt idx="1161">
                  <c:v>2.1928906406092352E-2</c:v>
                </c:pt>
                <c:pt idx="1162">
                  <c:v>2.1925076365407747E-2</c:v>
                </c:pt>
                <c:pt idx="1163">
                  <c:v>2.192120767076311E-2</c:v>
                </c:pt>
                <c:pt idx="1164">
                  <c:v>2.191730068530795E-2</c:v>
                </c:pt>
                <c:pt idx="1165">
                  <c:v>2.1913355772191778E-2</c:v>
                </c:pt>
                <c:pt idx="1166">
                  <c:v>2.1909373294644041E-2</c:v>
                </c:pt>
                <c:pt idx="1167">
                  <c:v>2.1905353615814249E-2</c:v>
                </c:pt>
                <c:pt idx="1168">
                  <c:v>2.1901297098931849E-2</c:v>
                </c:pt>
                <c:pt idx="1169">
                  <c:v>2.1897204106986479E-2</c:v>
                </c:pt>
                <c:pt idx="1170">
                  <c:v>2.1892625398640675E-2</c:v>
                </c:pt>
                <c:pt idx="1171">
                  <c:v>2.1888312274915833E-2</c:v>
                </c:pt>
                <c:pt idx="1172">
                  <c:v>2.1884709913146949E-2</c:v>
                </c:pt>
                <c:pt idx="1173">
                  <c:v>2.1880474653084292E-2</c:v>
                </c:pt>
                <c:pt idx="1174">
                  <c:v>2.1876204733946025E-2</c:v>
                </c:pt>
                <c:pt idx="1175">
                  <c:v>2.1871900518721787E-2</c:v>
                </c:pt>
                <c:pt idx="1176">
                  <c:v>2.1867562370800897E-2</c:v>
                </c:pt>
                <c:pt idx="1177">
                  <c:v>2.1863190653252929E-2</c:v>
                </c:pt>
                <c:pt idx="1178">
                  <c:v>2.1858785729307328E-2</c:v>
                </c:pt>
                <c:pt idx="1179">
                  <c:v>2.1854347961953735E-2</c:v>
                </c:pt>
                <c:pt idx="1180">
                  <c:v>2.1849877714421595E-2</c:v>
                </c:pt>
                <c:pt idx="1181">
                  <c:v>2.1845375350100227E-2</c:v>
                </c:pt>
                <c:pt idx="1182">
                  <c:v>2.1840841231899333E-2</c:v>
                </c:pt>
                <c:pt idx="1183">
                  <c:v>2.1836275723128296E-2</c:v>
                </c:pt>
                <c:pt idx="1184">
                  <c:v>2.1831679186776753E-2</c:v>
                </c:pt>
                <c:pt idx="1185">
                  <c:v>2.1827051986234025E-2</c:v>
                </c:pt>
                <c:pt idx="1186">
                  <c:v>2.1822394484569685E-2</c:v>
                </c:pt>
                <c:pt idx="1187">
                  <c:v>2.1817707044933243E-2</c:v>
                </c:pt>
                <c:pt idx="1188">
                  <c:v>2.1812990030474211E-2</c:v>
                </c:pt>
                <c:pt idx="1189">
                  <c:v>2.1808243804422034E-2</c:v>
                </c:pt>
                <c:pt idx="1190">
                  <c:v>2.1803468729926223E-2</c:v>
                </c:pt>
                <c:pt idx="1191">
                  <c:v>2.1798665170056353E-2</c:v>
                </c:pt>
                <c:pt idx="1192">
                  <c:v>2.179383130522794E-2</c:v>
                </c:pt>
                <c:pt idx="1193">
                  <c:v>2.1788942859100047E-2</c:v>
                </c:pt>
                <c:pt idx="1194">
                  <c:v>2.1783993026076587E-2</c:v>
                </c:pt>
                <c:pt idx="1195">
                  <c:v>2.1778981996884994E-2</c:v>
                </c:pt>
                <c:pt idx="1196">
                  <c:v>2.1773909962012894E-2</c:v>
                </c:pt>
                <c:pt idx="1197">
                  <c:v>2.1768777112267657E-2</c:v>
                </c:pt>
                <c:pt idx="1198">
                  <c:v>2.1763583638456652E-2</c:v>
                </c:pt>
                <c:pt idx="1199">
                  <c:v>2.1758329730907633E-2</c:v>
                </c:pt>
                <c:pt idx="1200">
                  <c:v>2.1753015580348034E-2</c:v>
                </c:pt>
                <c:pt idx="1201">
                  <c:v>2.1747641377585225E-2</c:v>
                </c:pt>
                <c:pt idx="1202">
                  <c:v>2.1742207313106832E-2</c:v>
                </c:pt>
                <c:pt idx="1203">
                  <c:v>2.1736713577720224E-2</c:v>
                </c:pt>
                <c:pt idx="1204">
                  <c:v>2.1731160362072899E-2</c:v>
                </c:pt>
                <c:pt idx="1205">
                  <c:v>2.1724434836496442E-2</c:v>
                </c:pt>
                <c:pt idx="1206">
                  <c:v>2.1718737276152922E-2</c:v>
                </c:pt>
                <c:pt idx="1207">
                  <c:v>2.1713322297207682E-2</c:v>
                </c:pt>
                <c:pt idx="1208">
                  <c:v>2.1707524694010161E-2</c:v>
                </c:pt>
                <c:pt idx="1209">
                  <c:v>2.1701668591127543E-2</c:v>
                </c:pt>
                <c:pt idx="1210">
                  <c:v>2.1695754179127391E-2</c:v>
                </c:pt>
                <c:pt idx="1211">
                  <c:v>2.1689781648577267E-2</c:v>
                </c:pt>
                <c:pt idx="1212">
                  <c:v>2.1683751190284539E-2</c:v>
                </c:pt>
                <c:pt idx="1213">
                  <c:v>2.1677662994656899E-2</c:v>
                </c:pt>
                <c:pt idx="1214">
                  <c:v>2.1671517252581651E-2</c:v>
                </c:pt>
                <c:pt idx="1215">
                  <c:v>2.1665314154626358E-2</c:v>
                </c:pt>
                <c:pt idx="1216">
                  <c:v>2.1659053891438518E-2</c:v>
                </c:pt>
                <c:pt idx="1217">
                  <c:v>2.1652736653745563E-2</c:v>
                </c:pt>
                <c:pt idx="1218">
                  <c:v>2.1646362632115057E-2</c:v>
                </c:pt>
                <c:pt idx="1219">
                  <c:v>2.1639932017194496E-2</c:v>
                </c:pt>
                <c:pt idx="1220">
                  <c:v>2.1634179828149414E-2</c:v>
                </c:pt>
                <c:pt idx="1221">
                  <c:v>2.1623137617483579E-2</c:v>
                </c:pt>
                <c:pt idx="1222">
                  <c:v>2.161650644027624E-2</c:v>
                </c:pt>
                <c:pt idx="1223">
                  <c:v>2.160885973252924E-2</c:v>
                </c:pt>
                <c:pt idx="1224">
                  <c:v>2.1603077111507218E-2</c:v>
                </c:pt>
                <c:pt idx="1225">
                  <c:v>2.1596279341240532E-2</c:v>
                </c:pt>
                <c:pt idx="1226">
                  <c:v>2.1589426421249058E-2</c:v>
                </c:pt>
                <c:pt idx="1227">
                  <c:v>2.1582518542180296E-2</c:v>
                </c:pt>
                <c:pt idx="1228">
                  <c:v>2.1575555894761678E-2</c:v>
                </c:pt>
                <c:pt idx="1229">
                  <c:v>2.1568538669640702E-2</c:v>
                </c:pt>
                <c:pt idx="1230">
                  <c:v>2.1561467057384931E-2</c:v>
                </c:pt>
                <c:pt idx="1231">
                  <c:v>2.1554341248721798E-2</c:v>
                </c:pt>
                <c:pt idx="1232">
                  <c:v>2.15471614342988E-2</c:v>
                </c:pt>
                <c:pt idx="1233">
                  <c:v>2.1539927804763437E-2</c:v>
                </c:pt>
                <c:pt idx="1234">
                  <c:v>2.1532640550763205E-2</c:v>
                </c:pt>
                <c:pt idx="1235">
                  <c:v>2.1525299862945602E-2</c:v>
                </c:pt>
                <c:pt idx="1236">
                  <c:v>2.1517905932038062E-2</c:v>
                </c:pt>
                <c:pt idx="1237">
                  <c:v>2.1510458948608147E-2</c:v>
                </c:pt>
                <c:pt idx="1238">
                  <c:v>2.1502959103303354E-2</c:v>
                </c:pt>
                <c:pt idx="1239">
                  <c:v>2.1495406586771182E-2</c:v>
                </c:pt>
                <c:pt idx="1240">
                  <c:v>2.1487801589898936E-2</c:v>
                </c:pt>
                <c:pt idx="1241">
                  <c:v>2.148014430301437E-2</c:v>
                </c:pt>
                <c:pt idx="1242">
                  <c:v>2.147243491700479E-2</c:v>
                </c:pt>
                <c:pt idx="1243">
                  <c:v>2.1464673622437758E-2</c:v>
                </c:pt>
                <c:pt idx="1244">
                  <c:v>2.1456860609960771E-2</c:v>
                </c:pt>
                <c:pt idx="1245">
                  <c:v>2.1448996070141391E-2</c:v>
                </c:pt>
                <c:pt idx="1246">
                  <c:v>2.144108019394686E-2</c:v>
                </c:pt>
                <c:pt idx="1247">
                  <c:v>2.1433113171704932E-2</c:v>
                </c:pt>
                <c:pt idx="1248">
                  <c:v>2.142509519414304E-2</c:v>
                </c:pt>
                <c:pt idx="1249">
                  <c:v>2.1417026451988619E-2</c:v>
                </c:pt>
                <c:pt idx="1250">
                  <c:v>2.1408907135969102E-2</c:v>
                </c:pt>
                <c:pt idx="1251">
                  <c:v>2.1400737436652051E-2</c:v>
                </c:pt>
                <c:pt idx="1252">
                  <c:v>2.1392517544525091E-2</c:v>
                </c:pt>
                <c:pt idx="1253">
                  <c:v>2.1384247650555466E-2</c:v>
                </c:pt>
                <c:pt idx="1254">
                  <c:v>2.1375927945150863E-2</c:v>
                </c:pt>
                <c:pt idx="1255">
                  <c:v>2.1367558619278526E-2</c:v>
                </c:pt>
                <c:pt idx="1256">
                  <c:v>2.1359139863186272E-2</c:v>
                </c:pt>
                <c:pt idx="1257">
                  <c:v>2.1348268508609713E-2</c:v>
                </c:pt>
                <c:pt idx="1258">
                  <c:v>2.1340934110201104E-2</c:v>
                </c:pt>
                <c:pt idx="1259">
                  <c:v>2.1333588921503832E-2</c:v>
                </c:pt>
                <c:pt idx="1260">
                  <c:v>2.1324974351966119E-2</c:v>
                </c:pt>
                <c:pt idx="1261">
                  <c:v>2.1316311305685787E-2</c:v>
                </c:pt>
                <c:pt idx="1262">
                  <c:v>2.1307599973310332E-2</c:v>
                </c:pt>
                <c:pt idx="1263">
                  <c:v>2.1298840545487252E-2</c:v>
                </c:pt>
                <c:pt idx="1264">
                  <c:v>2.1290033212943982E-2</c:v>
                </c:pt>
                <c:pt idx="1265">
                  <c:v>2.1281178166248083E-2</c:v>
                </c:pt>
                <c:pt idx="1266">
                  <c:v>2.1272275596047052E-2</c:v>
                </c:pt>
                <c:pt idx="1267">
                  <c:v>2.1263325693148261E-2</c:v>
                </c:pt>
                <c:pt idx="1268">
                  <c:v>2.1254328648039333E-2</c:v>
                </c:pt>
                <c:pt idx="1269">
                  <c:v>2.1245284651447705E-2</c:v>
                </c:pt>
                <c:pt idx="1270">
                  <c:v>2.1233587972702139E-2</c:v>
                </c:pt>
                <c:pt idx="1271">
                  <c:v>2.1227056566406333E-2</c:v>
                </c:pt>
                <c:pt idx="1272">
                  <c:v>2.1217872859251585E-2</c:v>
                </c:pt>
                <c:pt idx="1273">
                  <c:v>2.1208642963363999E-2</c:v>
                </c:pt>
                <c:pt idx="1274">
                  <c:v>2.1199367069151265E-2</c:v>
                </c:pt>
                <c:pt idx="1275">
                  <c:v>2.1190045367500687E-2</c:v>
                </c:pt>
                <c:pt idx="1276">
                  <c:v>2.1180678048819956E-2</c:v>
                </c:pt>
                <c:pt idx="1277">
                  <c:v>2.1171265303996378E-2</c:v>
                </c:pt>
                <c:pt idx="1278">
                  <c:v>2.1161807323597515E-2</c:v>
                </c:pt>
                <c:pt idx="1279">
                  <c:v>2.1152304298110991E-2</c:v>
                </c:pt>
                <c:pt idx="1280">
                  <c:v>2.114275641850405E-2</c:v>
                </c:pt>
                <c:pt idx="1281">
                  <c:v>2.1133163875344252E-2</c:v>
                </c:pt>
                <c:pt idx="1282">
                  <c:v>2.1123526859039288E-2</c:v>
                </c:pt>
                <c:pt idx="1283">
                  <c:v>2.1113845560636335E-2</c:v>
                </c:pt>
                <c:pt idx="1284">
                  <c:v>2.1104120170383212E-2</c:v>
                </c:pt>
                <c:pt idx="1285">
                  <c:v>2.1094350879247159E-2</c:v>
                </c:pt>
                <c:pt idx="1286">
                  <c:v>2.1084537877795739E-2</c:v>
                </c:pt>
                <c:pt idx="1287">
                  <c:v>2.1074681356596514E-2</c:v>
                </c:pt>
                <c:pt idx="1288">
                  <c:v>2.1064781506456853E-2</c:v>
                </c:pt>
                <c:pt idx="1289">
                  <c:v>2.1054838518024255E-2</c:v>
                </c:pt>
                <c:pt idx="1290">
                  <c:v>2.1044852581786344E-2</c:v>
                </c:pt>
                <c:pt idx="1291">
                  <c:v>2.1034823888470555E-2</c:v>
                </c:pt>
                <c:pt idx="1292">
                  <c:v>2.1024752628804322E-2</c:v>
                </c:pt>
                <c:pt idx="1293">
                  <c:v>2.1014638993355206E-2</c:v>
                </c:pt>
                <c:pt idx="1294">
                  <c:v>2.1004483172850641E-2</c:v>
                </c:pt>
                <c:pt idx="1295">
                  <c:v>2.0994285357938125E-2</c:v>
                </c:pt>
                <c:pt idx="1296">
                  <c:v>2.0984045739265156E-2</c:v>
                </c:pt>
                <c:pt idx="1297">
                  <c:v>2.0973764507399295E-2</c:v>
                </c:pt>
                <c:pt idx="1298">
                  <c:v>2.0963441853147913E-2</c:v>
                </c:pt>
                <c:pt idx="1299">
                  <c:v>2.0953077967078571E-2</c:v>
                </c:pt>
                <c:pt idx="1300">
                  <c:v>2.094267303975883E-2</c:v>
                </c:pt>
                <c:pt idx="1301">
                  <c:v>2.0932227262075997E-2</c:v>
                </c:pt>
                <c:pt idx="1302">
                  <c:v>2.0921740824597634E-2</c:v>
                </c:pt>
                <c:pt idx="1303">
                  <c:v>2.0911213917891303E-2</c:v>
                </c:pt>
                <c:pt idx="1304">
                  <c:v>2.0900646732684436E-2</c:v>
                </c:pt>
                <c:pt idx="1305">
                  <c:v>2.089003945946466E-2</c:v>
                </c:pt>
                <c:pt idx="1306">
                  <c:v>2.0879392289199217E-2</c:v>
                </c:pt>
                <c:pt idx="1307">
                  <c:v>2.0868705412295796E-2</c:v>
                </c:pt>
                <c:pt idx="1308">
                  <c:v>2.0857979019641704E-2</c:v>
                </c:pt>
                <c:pt idx="1309">
                  <c:v>2.0847213301564693E-2</c:v>
                </c:pt>
                <c:pt idx="1310">
                  <c:v>2.0836408449032007E-2</c:v>
                </c:pt>
                <c:pt idx="1311">
                  <c:v>2.082556465253127E-2</c:v>
                </c:pt>
                <c:pt idx="1312">
                  <c:v>2.081468210270998E-2</c:v>
                </c:pt>
                <c:pt idx="1313">
                  <c:v>2.0803760990375508E-2</c:v>
                </c:pt>
                <c:pt idx="1314">
                  <c:v>2.0792801506015479E-2</c:v>
                </c:pt>
                <c:pt idx="1315">
                  <c:v>2.0781803840277391E-2</c:v>
                </c:pt>
                <c:pt idx="1316">
                  <c:v>2.0770768183968613E-2</c:v>
                </c:pt>
                <c:pt idx="1317">
                  <c:v>2.0759694727736644E-2</c:v>
                </c:pt>
                <c:pt idx="1318">
                  <c:v>2.0748583661989173E-2</c:v>
                </c:pt>
                <c:pt idx="1319">
                  <c:v>2.0737435177693442E-2</c:v>
                </c:pt>
                <c:pt idx="1320">
                  <c:v>2.0726249465337077E-2</c:v>
                </c:pt>
                <c:pt idx="1321">
                  <c:v>2.0715026715647511E-2</c:v>
                </c:pt>
                <c:pt idx="1322">
                  <c:v>2.0703767119272243E-2</c:v>
                </c:pt>
                <c:pt idx="1323">
                  <c:v>2.0692470866698898E-2</c:v>
                </c:pt>
                <c:pt idx="1324">
                  <c:v>2.0681138148894718E-2</c:v>
                </c:pt>
                <c:pt idx="1325">
                  <c:v>2.0666514236653555E-2</c:v>
                </c:pt>
                <c:pt idx="1326">
                  <c:v>2.065836407946442E-2</c:v>
                </c:pt>
                <c:pt idx="1327">
                  <c:v>2.0646923109373105E-2</c:v>
                </c:pt>
                <c:pt idx="1328">
                  <c:v>2.0635446436481075E-2</c:v>
                </c:pt>
                <c:pt idx="1329">
                  <c:v>2.0623934251355891E-2</c:v>
                </c:pt>
                <c:pt idx="1330">
                  <c:v>2.0612386744884859E-2</c:v>
                </c:pt>
                <c:pt idx="1331">
                  <c:v>2.0600804107555604E-2</c:v>
                </c:pt>
                <c:pt idx="1332">
                  <c:v>2.058918653009556E-2</c:v>
                </c:pt>
                <c:pt idx="1333">
                  <c:v>2.057753420307229E-2</c:v>
                </c:pt>
                <c:pt idx="1334">
                  <c:v>2.0565847317293162E-2</c:v>
                </c:pt>
                <c:pt idx="1335">
                  <c:v>2.0554126063245803E-2</c:v>
                </c:pt>
                <c:pt idx="1336">
                  <c:v>2.0542370631737583E-2</c:v>
                </c:pt>
                <c:pt idx="1337">
                  <c:v>2.0530581213256127E-2</c:v>
                </c:pt>
                <c:pt idx="1338">
                  <c:v>2.0518757998688741E-2</c:v>
                </c:pt>
                <c:pt idx="1339">
                  <c:v>2.0506901178523051E-2</c:v>
                </c:pt>
                <c:pt idx="1340">
                  <c:v>2.0495010943406555E-2</c:v>
                </c:pt>
                <c:pt idx="1341">
                  <c:v>2.048308748398675E-2</c:v>
                </c:pt>
                <c:pt idx="1342">
                  <c:v>2.0471130991071007E-2</c:v>
                </c:pt>
                <c:pt idx="1343">
                  <c:v>2.0459141655146951E-2</c:v>
                </c:pt>
                <c:pt idx="1344">
                  <c:v>2.0447119667021951E-2</c:v>
                </c:pt>
                <c:pt idx="1345">
                  <c:v>2.0435065217183634E-2</c:v>
                </c:pt>
                <c:pt idx="1346">
                  <c:v>2.0422978496359434E-2</c:v>
                </c:pt>
                <c:pt idx="1347">
                  <c:v>2.041085969535672E-2</c:v>
                </c:pt>
                <c:pt idx="1348">
                  <c:v>2.0398709004583182E-2</c:v>
                </c:pt>
                <c:pt idx="1349">
                  <c:v>2.0386526614766254E-2</c:v>
                </c:pt>
                <c:pt idx="1350">
                  <c:v>2.0374312716713305E-2</c:v>
                </c:pt>
                <c:pt idx="1351">
                  <c:v>2.0362067500832026E-2</c:v>
                </c:pt>
                <c:pt idx="1352">
                  <c:v>2.0349791158009722E-2</c:v>
                </c:pt>
                <c:pt idx="1353">
                  <c:v>2.033748387873402E-2</c:v>
                </c:pt>
                <c:pt idx="1354">
                  <c:v>2.0325145853732351E-2</c:v>
                </c:pt>
                <c:pt idx="1355">
                  <c:v>2.0312777273652216E-2</c:v>
                </c:pt>
                <c:pt idx="1356">
                  <c:v>2.0300378329221047E-2</c:v>
                </c:pt>
                <c:pt idx="1357">
                  <c:v>2.0287949211006406E-2</c:v>
                </c:pt>
                <c:pt idx="1358">
                  <c:v>2.0275490109655792E-2</c:v>
                </c:pt>
                <c:pt idx="1359">
                  <c:v>2.0263001215816701E-2</c:v>
                </c:pt>
                <c:pt idx="1360">
                  <c:v>2.0250482720216567E-2</c:v>
                </c:pt>
                <c:pt idx="1361">
                  <c:v>2.0236139865552616E-2</c:v>
                </c:pt>
                <c:pt idx="1362">
                  <c:v>2.0225357686243228E-2</c:v>
                </c:pt>
                <c:pt idx="1363">
                  <c:v>2.0212751529244954E-2</c:v>
                </c:pt>
                <c:pt idx="1364">
                  <c:v>2.0200116532915757E-2</c:v>
                </c:pt>
                <c:pt idx="1365">
                  <c:v>2.0187452888142943E-2</c:v>
                </c:pt>
                <c:pt idx="1366">
                  <c:v>2.0174760785574009E-2</c:v>
                </c:pt>
                <c:pt idx="1367">
                  <c:v>2.016204041569658E-2</c:v>
                </c:pt>
                <c:pt idx="1368">
                  <c:v>2.0149291969318028E-2</c:v>
                </c:pt>
                <c:pt idx="1369">
                  <c:v>2.0136515637005914E-2</c:v>
                </c:pt>
                <c:pt idx="1370">
                  <c:v>2.0123711609487671E-2</c:v>
                </c:pt>
                <c:pt idx="1371">
                  <c:v>2.0110880077330862E-2</c:v>
                </c:pt>
                <c:pt idx="1372">
                  <c:v>2.0098021231262919E-2</c:v>
                </c:pt>
                <c:pt idx="1373">
                  <c:v>2.0085135261931342E-2</c:v>
                </c:pt>
                <c:pt idx="1374">
                  <c:v>2.0072222359983627E-2</c:v>
                </c:pt>
                <c:pt idx="1375">
                  <c:v>2.0059282715907401E-2</c:v>
                </c:pt>
                <c:pt idx="1376">
                  <c:v>2.0042607043384564E-2</c:v>
                </c:pt>
                <c:pt idx="1377">
                  <c:v>2.0033323964758765E-2</c:v>
                </c:pt>
                <c:pt idx="1378">
                  <c:v>2.0020305238901415E-2</c:v>
                </c:pt>
                <c:pt idx="1379">
                  <c:v>2.0005394894662132E-2</c:v>
                </c:pt>
                <c:pt idx="1380">
                  <c:v>1.9994190039618331E-2</c:v>
                </c:pt>
                <c:pt idx="1381">
                  <c:v>1.998109394756753E-2</c:v>
                </c:pt>
                <c:pt idx="1382">
                  <c:v>1.9967972448160509E-2</c:v>
                </c:pt>
                <c:pt idx="1383">
                  <c:v>1.9954825732044768E-2</c:v>
                </c:pt>
                <c:pt idx="1384">
                  <c:v>1.9941653989867802E-2</c:v>
                </c:pt>
                <c:pt idx="1385">
                  <c:v>1.9928457412197176E-2</c:v>
                </c:pt>
                <c:pt idx="1386">
                  <c:v>1.9915236189840257E-2</c:v>
                </c:pt>
                <c:pt idx="1387">
                  <c:v>1.9901990513364609E-2</c:v>
                </c:pt>
                <c:pt idx="1388">
                  <c:v>1.9888720573337793E-2</c:v>
                </c:pt>
                <c:pt idx="1389">
                  <c:v>1.9875426560567178E-2</c:v>
                </c:pt>
                <c:pt idx="1390">
                  <c:v>1.9862108665700262E-2</c:v>
                </c:pt>
                <c:pt idx="1391">
                  <c:v>1.9848767079144736E-2</c:v>
                </c:pt>
                <c:pt idx="1392">
                  <c:v>1.9835401991947776E-2</c:v>
                </c:pt>
                <c:pt idx="1393">
                  <c:v>1.9822013594517074E-2</c:v>
                </c:pt>
                <c:pt idx="1394">
                  <c:v>1.9808602077580062E-2</c:v>
                </c:pt>
                <c:pt idx="1395">
                  <c:v>1.9795167631704302E-2</c:v>
                </c:pt>
                <c:pt idx="1396">
                  <c:v>1.9781710447617229E-2</c:v>
                </c:pt>
                <c:pt idx="1397">
                  <c:v>1.976823071596634E-2</c:v>
                </c:pt>
                <c:pt idx="1398">
                  <c:v>1.9754728627479068E-2</c:v>
                </c:pt>
                <c:pt idx="1399">
                  <c:v>1.974120437264304E-2</c:v>
                </c:pt>
                <c:pt idx="1400">
                  <c:v>1.9727658142265625E-2</c:v>
                </c:pt>
                <c:pt idx="1401">
                  <c:v>1.9714090126914385E-2</c:v>
                </c:pt>
                <c:pt idx="1402">
                  <c:v>1.9700500517236819E-2</c:v>
                </c:pt>
                <c:pt idx="1403">
                  <c:v>1.9686889503960359E-2</c:v>
                </c:pt>
                <c:pt idx="1404">
                  <c:v>1.9673257277732503E-2</c:v>
                </c:pt>
                <c:pt idx="1405">
                  <c:v>1.9659604029120814E-2</c:v>
                </c:pt>
                <c:pt idx="1406">
                  <c:v>1.9645929948852725E-2</c:v>
                </c:pt>
                <c:pt idx="1407">
                  <c:v>1.9632235227495798E-2</c:v>
                </c:pt>
                <c:pt idx="1408">
                  <c:v>1.9618520055777466E-2</c:v>
                </c:pt>
                <c:pt idx="1409">
                  <c:v>1.9604784624425164E-2</c:v>
                </c:pt>
                <c:pt idx="1410">
                  <c:v>1.959102912408639E-2</c:v>
                </c:pt>
                <c:pt idx="1411">
                  <c:v>1.9577253745168832E-2</c:v>
                </c:pt>
                <c:pt idx="1412">
                  <c:v>1.9563458678479861E-2</c:v>
                </c:pt>
                <c:pt idx="1413">
                  <c:v>1.9545693542237785E-2</c:v>
                </c:pt>
                <c:pt idx="1414">
                  <c:v>1.9531854191052744E-2</c:v>
                </c:pt>
                <c:pt idx="1415">
                  <c:v>1.9519976711412923E-2</c:v>
                </c:pt>
                <c:pt idx="1416">
                  <c:v>1.9506102112423207E-2</c:v>
                </c:pt>
                <c:pt idx="1417">
                  <c:v>1.9492208806077826E-2</c:v>
                </c:pt>
                <c:pt idx="1418">
                  <c:v>1.9478296983104215E-2</c:v>
                </c:pt>
                <c:pt idx="1419">
                  <c:v>1.9464366834309743E-2</c:v>
                </c:pt>
                <c:pt idx="1420">
                  <c:v>1.94504185501021E-2</c:v>
                </c:pt>
                <c:pt idx="1421">
                  <c:v>1.9436452321368591E-2</c:v>
                </c:pt>
                <c:pt idx="1422">
                  <c:v>1.9422468338596843E-2</c:v>
                </c:pt>
                <c:pt idx="1423">
                  <c:v>1.940846679251429E-2</c:v>
                </c:pt>
                <c:pt idx="1424">
                  <c:v>1.9394447873768428E-2</c:v>
                </c:pt>
                <c:pt idx="1425">
                  <c:v>1.9380411773006756E-2</c:v>
                </c:pt>
                <c:pt idx="1426">
                  <c:v>1.9362340417554691E-2</c:v>
                </c:pt>
                <c:pt idx="1427">
                  <c:v>1.9352288788105909E-2</c:v>
                </c:pt>
                <c:pt idx="1428">
                  <c:v>1.933820228526173E-2</c:v>
                </c:pt>
                <c:pt idx="1429">
                  <c:v>1.9324099362911795E-2</c:v>
                </c:pt>
                <c:pt idx="1430">
                  <c:v>1.9309980211943412E-2</c:v>
                </c:pt>
                <c:pt idx="1431">
                  <c:v>1.9293824411965588E-2</c:v>
                </c:pt>
                <c:pt idx="1432">
                  <c:v>1.9281693986261672E-2</c:v>
                </c:pt>
                <c:pt idx="1433">
                  <c:v>1.9267527292923248E-2</c:v>
                </c:pt>
                <c:pt idx="1434">
                  <c:v>1.9253345133476429E-2</c:v>
                </c:pt>
                <c:pt idx="1435">
                  <c:v>1.9239147698568715E-2</c:v>
                </c:pt>
                <c:pt idx="1436">
                  <c:v>1.9224935178767666E-2</c:v>
                </c:pt>
                <c:pt idx="1437">
                  <c:v>1.9210707764800716E-2</c:v>
                </c:pt>
                <c:pt idx="1438">
                  <c:v>1.91964656473953E-2</c:v>
                </c:pt>
                <c:pt idx="1439">
                  <c:v>1.9182209017118979E-2</c:v>
                </c:pt>
                <c:pt idx="1440">
                  <c:v>1.916793806461925E-2</c:v>
                </c:pt>
                <c:pt idx="1441">
                  <c:v>1.9153652980543612E-2</c:v>
                </c:pt>
                <c:pt idx="1442">
                  <c:v>1.9139353955539562E-2</c:v>
                </c:pt>
                <c:pt idx="1443">
                  <c:v>1.9125041180254598E-2</c:v>
                </c:pt>
                <c:pt idx="1444">
                  <c:v>1.9110714845496091E-2</c:v>
                </c:pt>
                <c:pt idx="1445">
                  <c:v>1.9096375141671729E-2</c:v>
                </c:pt>
                <c:pt idx="1446">
                  <c:v>1.9082022259588882E-2</c:v>
                </c:pt>
                <c:pt idx="1447">
                  <c:v>1.9067656389895049E-2</c:v>
                </c:pt>
                <c:pt idx="1448">
                  <c:v>1.9053277723237727E-2</c:v>
                </c:pt>
                <c:pt idx="1449">
                  <c:v>1.9038886450264414E-2</c:v>
                </c:pt>
                <c:pt idx="1450">
                  <c:v>1.9024482761462735E-2</c:v>
                </c:pt>
                <c:pt idx="1451">
                  <c:v>1.9010066847799933E-2</c:v>
                </c:pt>
                <c:pt idx="1452">
                  <c:v>1.8995639370986694E-2</c:v>
                </c:pt>
                <c:pt idx="1453">
                  <c:v>1.8981213736699587E-2</c:v>
                </c:pt>
                <c:pt idx="1454">
                  <c:v>1.8966796330390778E-2</c:v>
                </c:pt>
                <c:pt idx="1455">
                  <c:v>1.8952387418487149E-2</c:v>
                </c:pt>
                <c:pt idx="1456">
                  <c:v>1.8937987267495515E-2</c:v>
                </c:pt>
                <c:pt idx="1457">
                  <c:v>1.8923596143842758E-2</c:v>
                </c:pt>
                <c:pt idx="1458">
                  <c:v>1.8909214314195566E-2</c:v>
                </c:pt>
                <c:pt idx="1459">
                  <c:v>1.889484204498082E-2</c:v>
                </c:pt>
                <c:pt idx="1460">
                  <c:v>1.8880479602545464E-2</c:v>
                </c:pt>
                <c:pt idx="1461">
                  <c:v>1.8866127253556186E-2</c:v>
                </c:pt>
                <c:pt idx="1462">
                  <c:v>1.8851785264359933E-2</c:v>
                </c:pt>
                <c:pt idx="1463">
                  <c:v>1.8837453901703327E-2</c:v>
                </c:pt>
                <c:pt idx="1464">
                  <c:v>1.8823133431693506E-2</c:v>
                </c:pt>
                <c:pt idx="1465">
                  <c:v>1.8804737833608698E-2</c:v>
                </c:pt>
                <c:pt idx="1466">
                  <c:v>1.8790443262322043E-2</c:v>
                </c:pt>
                <c:pt idx="1467">
                  <c:v>1.8778200129334621E-2</c:v>
                </c:pt>
                <c:pt idx="1468">
                  <c:v>1.8763927625835564E-2</c:v>
                </c:pt>
                <c:pt idx="1469">
                  <c:v>1.8749667385806745E-2</c:v>
                </c:pt>
                <c:pt idx="1470">
                  <c:v>1.8735419675595111E-2</c:v>
                </c:pt>
                <c:pt idx="1471">
                  <c:v>1.8721184761707477E-2</c:v>
                </c:pt>
                <c:pt idx="1472">
                  <c:v>1.870696291065066E-2</c:v>
                </c:pt>
                <c:pt idx="1473">
                  <c:v>1.8692754389011412E-2</c:v>
                </c:pt>
                <c:pt idx="1474">
                  <c:v>1.8678559463136679E-2</c:v>
                </c:pt>
                <c:pt idx="1475">
                  <c:v>1.8664378399613213E-2</c:v>
                </c:pt>
                <c:pt idx="1476">
                  <c:v>1.8650211464787958E-2</c:v>
                </c:pt>
                <c:pt idx="1477">
                  <c:v>1.8636058925407539E-2</c:v>
                </c:pt>
                <c:pt idx="1478">
                  <c:v>1.8621921047659029E-2</c:v>
                </c:pt>
                <c:pt idx="1479">
                  <c:v>1.8607798098368988E-2</c:v>
                </c:pt>
                <c:pt idx="1480">
                  <c:v>1.8593690343644553E-2</c:v>
                </c:pt>
                <c:pt idx="1481">
                  <c:v>1.857452168946061E-2</c:v>
                </c:pt>
                <c:pt idx="1482">
                  <c:v>1.8565521484639191E-2</c:v>
                </c:pt>
                <c:pt idx="1483">
                  <c:v>1.8550935190986273E-2</c:v>
                </c:pt>
                <c:pt idx="1484">
                  <c:v>1.8535411615401287E-2</c:v>
                </c:pt>
                <c:pt idx="1485">
                  <c:v>1.8521386214720437E-2</c:v>
                </c:pt>
                <c:pt idx="1486">
                  <c:v>1.8507377645775591E-2</c:v>
                </c:pt>
                <c:pt idx="1487">
                  <c:v>1.8493386175153503E-2</c:v>
                </c:pt>
                <c:pt idx="1488">
                  <c:v>1.8479412069281054E-2</c:v>
                </c:pt>
                <c:pt idx="1489">
                  <c:v>1.8465455594665059E-2</c:v>
                </c:pt>
                <c:pt idx="1490">
                  <c:v>1.8451517017732399E-2</c:v>
                </c:pt>
                <c:pt idx="1491">
                  <c:v>1.8437596604989892E-2</c:v>
                </c:pt>
                <c:pt idx="1492">
                  <c:v>1.8423694623024289E-2</c:v>
                </c:pt>
                <c:pt idx="1493">
                  <c:v>1.8409811338262472E-2</c:v>
                </c:pt>
                <c:pt idx="1494">
                  <c:v>1.8395947017051384E-2</c:v>
                </c:pt>
                <c:pt idx="1495">
                  <c:v>1.8382101926137651E-2</c:v>
                </c:pt>
                <c:pt idx="1496">
                  <c:v>1.8368276331868216E-2</c:v>
                </c:pt>
                <c:pt idx="1497">
                  <c:v>1.8354470500749898E-2</c:v>
                </c:pt>
                <c:pt idx="1498">
                  <c:v>1.8340684699289511E-2</c:v>
                </c:pt>
                <c:pt idx="1499">
                  <c:v>1.8326919193993874E-2</c:v>
                </c:pt>
                <c:pt idx="1500">
                  <c:v>1.8313174251289865E-2</c:v>
                </c:pt>
                <c:pt idx="1501">
                  <c:v>1.8299450137684303E-2</c:v>
                </c:pt>
                <c:pt idx="1502">
                  <c:v>1.8285747119684004E-2</c:v>
                </c:pt>
                <c:pt idx="1503">
                  <c:v>1.8272065463795784E-2</c:v>
                </c:pt>
                <c:pt idx="1504">
                  <c:v>1.8258405436366587E-2</c:v>
                </c:pt>
                <c:pt idx="1505">
                  <c:v>1.8244767304222975E-2</c:v>
                </c:pt>
                <c:pt idx="1506">
                  <c:v>1.8231151333472084E-2</c:v>
                </c:pt>
                <c:pt idx="1507">
                  <c:v>1.8217557790860539E-2</c:v>
                </c:pt>
                <c:pt idx="1508">
                  <c:v>1.8203986942655348E-2</c:v>
                </c:pt>
                <c:pt idx="1509">
                  <c:v>1.8190439055603136E-2</c:v>
                </c:pt>
                <c:pt idx="1510">
                  <c:v>1.8176914396050847E-2</c:v>
                </c:pt>
                <c:pt idx="1511">
                  <c:v>1.8163413230425363E-2</c:v>
                </c:pt>
                <c:pt idx="1512">
                  <c:v>1.8149935825313435E-2</c:v>
                </c:pt>
                <c:pt idx="1513">
                  <c:v>1.813648244722188E-2</c:v>
                </c:pt>
                <c:pt idx="1514">
                  <c:v>1.8123053362577579E-2</c:v>
                </c:pt>
                <c:pt idx="1515">
                  <c:v>1.8109648837887349E-2</c:v>
                </c:pt>
                <c:pt idx="1516">
                  <c:v>1.8096269139658006E-2</c:v>
                </c:pt>
                <c:pt idx="1517">
                  <c:v>1.8075294700032885E-2</c:v>
                </c:pt>
                <c:pt idx="1518">
                  <c:v>1.8061980064958405E-2</c:v>
                </c:pt>
                <c:pt idx="1519">
                  <c:v>1.8053390826224813E-2</c:v>
                </c:pt>
                <c:pt idx="1520">
                  <c:v>1.8040119216786721E-2</c:v>
                </c:pt>
                <c:pt idx="1521">
                  <c:v>1.8026873845959912E-2</c:v>
                </c:pt>
                <c:pt idx="1522">
                  <c:v>1.8013654980277849E-2</c:v>
                </c:pt>
                <c:pt idx="1523">
                  <c:v>1.8000462886273993E-2</c:v>
                </c:pt>
                <c:pt idx="1524">
                  <c:v>1.7987297830401872E-2</c:v>
                </c:pt>
                <c:pt idx="1525">
                  <c:v>1.7974160079194945E-2</c:v>
                </c:pt>
                <c:pt idx="1526">
                  <c:v>1.7961049899160031E-2</c:v>
                </c:pt>
                <c:pt idx="1527">
                  <c:v>1.7947967556803945E-2</c:v>
                </c:pt>
                <c:pt idx="1528">
                  <c:v>1.7934913318686796E-2</c:v>
                </c:pt>
                <c:pt idx="1529">
                  <c:v>1.7921887451208818E-2</c:v>
                </c:pt>
                <c:pt idx="1530">
                  <c:v>1.7908890221010054E-2</c:v>
                </c:pt>
                <c:pt idx="1531">
                  <c:v>1.7889483758120051E-2</c:v>
                </c:pt>
                <c:pt idx="1532">
                  <c:v>1.7878403134741205E-2</c:v>
                </c:pt>
                <c:pt idx="1533">
                  <c:v>1.7865503153577933E-2</c:v>
                </c:pt>
                <c:pt idx="1534">
                  <c:v>1.7852632948036629E-2</c:v>
                </c:pt>
                <c:pt idx="1535">
                  <c:v>1.7837960943225539E-2</c:v>
                </c:pt>
                <c:pt idx="1536">
                  <c:v>1.782698292944751E-2</c:v>
                </c:pt>
                <c:pt idx="1537">
                  <c:v>1.7814203649253457E-2</c:v>
                </c:pt>
                <c:pt idx="1538">
                  <c:v>1.7801455210628703E-2</c:v>
                </c:pt>
                <c:pt idx="1539">
                  <c:v>1.7788737879920191E-2</c:v>
                </c:pt>
                <c:pt idx="1540">
                  <c:v>1.7776051923634739E-2</c:v>
                </c:pt>
                <c:pt idx="1541">
                  <c:v>1.7763397608359099E-2</c:v>
                </c:pt>
                <c:pt idx="1542">
                  <c:v>1.775077520036028E-2</c:v>
                </c:pt>
                <c:pt idx="1543">
                  <c:v>1.7738184966464843E-2</c:v>
                </c:pt>
                <c:pt idx="1544">
                  <c:v>1.7725627172699987E-2</c:v>
                </c:pt>
                <c:pt idx="1545">
                  <c:v>1.7713102086132082E-2</c:v>
                </c:pt>
                <c:pt idx="1546">
                  <c:v>1.7700609972628456E-2</c:v>
                </c:pt>
                <c:pt idx="1547">
                  <c:v>1.7688151099095606E-2</c:v>
                </c:pt>
                <c:pt idx="1548">
                  <c:v>1.7675725731880476E-2</c:v>
                </c:pt>
                <c:pt idx="1549">
                  <c:v>1.7663334137569819E-2</c:v>
                </c:pt>
                <c:pt idx="1550">
                  <c:v>1.7650976582350708E-2</c:v>
                </c:pt>
                <c:pt idx="1551">
                  <c:v>1.7638653333209575E-2</c:v>
                </c:pt>
                <c:pt idx="1552">
                  <c:v>1.7626364656093685E-2</c:v>
                </c:pt>
                <c:pt idx="1553">
                  <c:v>1.761411081798947E-2</c:v>
                </c:pt>
                <c:pt idx="1554">
                  <c:v>1.7601892085084003E-2</c:v>
                </c:pt>
                <c:pt idx="1555">
                  <c:v>1.7589708723884101E-2</c:v>
                </c:pt>
                <c:pt idx="1556">
                  <c:v>1.757756100089658E-2</c:v>
                </c:pt>
                <c:pt idx="1557">
                  <c:v>1.7565449182708193E-2</c:v>
                </c:pt>
                <c:pt idx="1558">
                  <c:v>1.755337353574582E-2</c:v>
                </c:pt>
                <c:pt idx="1559">
                  <c:v>1.7541334326356406E-2</c:v>
                </c:pt>
                <c:pt idx="1560">
                  <c:v>1.7529331821126704E-2</c:v>
                </c:pt>
                <c:pt idx="1561">
                  <c:v>1.7517366286803338E-2</c:v>
                </c:pt>
                <c:pt idx="1562">
                  <c:v>1.7505437989413508E-2</c:v>
                </c:pt>
                <c:pt idx="1563">
                  <c:v>1.7493547195783776E-2</c:v>
                </c:pt>
                <c:pt idx="1564">
                  <c:v>1.7481694172261086E-2</c:v>
                </c:pt>
                <c:pt idx="1565">
                  <c:v>1.7469879185352255E-2</c:v>
                </c:pt>
                <c:pt idx="1566">
                  <c:v>1.7458102501564099E-2</c:v>
                </c:pt>
                <c:pt idx="1567">
                  <c:v>1.7446364387323499E-2</c:v>
                </c:pt>
                <c:pt idx="1568">
                  <c:v>1.7434665109217207E-2</c:v>
                </c:pt>
                <c:pt idx="1569">
                  <c:v>1.7421342401959805E-2</c:v>
                </c:pt>
                <c:pt idx="1570">
                  <c:v>1.7409727241366468E-2</c:v>
                </c:pt>
                <c:pt idx="1571">
                  <c:v>1.7399802956292731E-2</c:v>
                </c:pt>
                <c:pt idx="1572">
                  <c:v>1.7388261687392159E-2</c:v>
                </c:pt>
                <c:pt idx="1573">
                  <c:v>1.7376760587000106E-2</c:v>
                </c:pt>
                <c:pt idx="1574">
                  <c:v>1.7365299921543453E-2</c:v>
                </c:pt>
                <c:pt idx="1575">
                  <c:v>1.7353879957688889E-2</c:v>
                </c:pt>
                <c:pt idx="1576">
                  <c:v>1.7342500961703422E-2</c:v>
                </c:pt>
                <c:pt idx="1577">
                  <c:v>1.7331163200333677E-2</c:v>
                </c:pt>
                <c:pt idx="1578">
                  <c:v>1.7319866939766726E-2</c:v>
                </c:pt>
                <c:pt idx="1579">
                  <c:v>1.7308612446669258E-2</c:v>
                </c:pt>
                <c:pt idx="1580">
                  <c:v>1.7297399987628026E-2</c:v>
                </c:pt>
                <c:pt idx="1581">
                  <c:v>1.7286229828830102E-2</c:v>
                </c:pt>
                <c:pt idx="1582">
                  <c:v>1.7275102236942175E-2</c:v>
                </c:pt>
                <c:pt idx="1583">
                  <c:v>1.7264017478471061E-2</c:v>
                </c:pt>
                <c:pt idx="1584">
                  <c:v>1.7252975820003513E-2</c:v>
                </c:pt>
                <c:pt idx="1585">
                  <c:v>1.7241977527726604E-2</c:v>
                </c:pt>
                <c:pt idx="1586">
                  <c:v>1.722790101720939E-2</c:v>
                </c:pt>
                <c:pt idx="1587">
                  <c:v>1.722011210833152E-2</c:v>
                </c:pt>
                <c:pt idx="1588">
                  <c:v>1.720924551398717E-2</c:v>
                </c:pt>
                <c:pt idx="1589">
                  <c:v>1.719842335218047E-2</c:v>
                </c:pt>
                <c:pt idx="1590">
                  <c:v>1.7187645889098491E-2</c:v>
                </c:pt>
                <c:pt idx="1591">
                  <c:v>1.7176913391088178E-2</c:v>
                </c:pt>
                <c:pt idx="1592">
                  <c:v>1.7166226125135964E-2</c:v>
                </c:pt>
                <c:pt idx="1593">
                  <c:v>1.7155584357269049E-2</c:v>
                </c:pt>
                <c:pt idx="1594">
                  <c:v>1.7144988354154123E-2</c:v>
                </c:pt>
                <c:pt idx="1595">
                  <c:v>1.7134438382218065E-2</c:v>
                </c:pt>
                <c:pt idx="1596">
                  <c:v>1.7123934708047628E-2</c:v>
                </c:pt>
                <c:pt idx="1597">
                  <c:v>1.7113477598069693E-2</c:v>
                </c:pt>
                <c:pt idx="1598">
                  <c:v>1.7103067318871013E-2</c:v>
                </c:pt>
                <c:pt idx="1599">
                  <c:v>1.7092704136718595E-2</c:v>
                </c:pt>
                <c:pt idx="1600">
                  <c:v>1.7082388318279129E-2</c:v>
                </c:pt>
                <c:pt idx="1601">
                  <c:v>1.7072120129979496E-2</c:v>
                </c:pt>
                <c:pt idx="1602">
                  <c:v>1.7061899838326511E-2</c:v>
                </c:pt>
                <c:pt idx="1603">
                  <c:v>1.7051727709667119E-2</c:v>
                </c:pt>
                <c:pt idx="1604">
                  <c:v>1.704160401066801E-2</c:v>
                </c:pt>
                <c:pt idx="1605">
                  <c:v>1.7031529007835999E-2</c:v>
                </c:pt>
                <c:pt idx="1606">
                  <c:v>1.7021502967597968E-2</c:v>
                </c:pt>
                <c:pt idx="1607">
                  <c:v>1.701152615630086E-2</c:v>
                </c:pt>
                <c:pt idx="1608">
                  <c:v>1.7001598840611365E-2</c:v>
                </c:pt>
                <c:pt idx="1609">
                  <c:v>1.6991721286956363E-2</c:v>
                </c:pt>
                <c:pt idx="1610">
                  <c:v>1.6981893761922606E-2</c:v>
                </c:pt>
                <c:pt idx="1611">
                  <c:v>1.6972116531697168E-2</c:v>
                </c:pt>
                <c:pt idx="1612">
                  <c:v>1.6962389863026672E-2</c:v>
                </c:pt>
                <c:pt idx="1613">
                  <c:v>1.6952714022417936E-2</c:v>
                </c:pt>
                <c:pt idx="1614">
                  <c:v>1.6943089276137968E-2</c:v>
                </c:pt>
                <c:pt idx="1615">
                  <c:v>1.6933515890933393E-2</c:v>
                </c:pt>
                <c:pt idx="1616">
                  <c:v>1.6923994133151155E-2</c:v>
                </c:pt>
                <c:pt idx="1617">
                  <c:v>1.6914524269218134E-2</c:v>
                </c:pt>
                <c:pt idx="1618">
                  <c:v>1.6905106565721084E-2</c:v>
                </c:pt>
                <c:pt idx="1619">
                  <c:v>1.6895741289166821E-2</c:v>
                </c:pt>
                <c:pt idx="1620">
                  <c:v>1.6886428705982226E-2</c:v>
                </c:pt>
                <c:pt idx="1621">
                  <c:v>1.6877169082674115E-2</c:v>
                </c:pt>
                <c:pt idx="1622">
                  <c:v>1.6867962685669369E-2</c:v>
                </c:pt>
                <c:pt idx="1623">
                  <c:v>1.6858809781634676E-2</c:v>
                </c:pt>
                <c:pt idx="1624">
                  <c:v>1.6849710636757109E-2</c:v>
                </c:pt>
                <c:pt idx="1625">
                  <c:v>1.6840665517783293E-2</c:v>
                </c:pt>
                <c:pt idx="1626">
                  <c:v>1.6831674691060172E-2</c:v>
                </c:pt>
                <c:pt idx="1627">
                  <c:v>1.6822738423174499E-2</c:v>
                </c:pt>
                <c:pt idx="1628">
                  <c:v>1.6813856980633091E-2</c:v>
                </c:pt>
                <c:pt idx="1629">
                  <c:v>1.6805030629782891E-2</c:v>
                </c:pt>
                <c:pt idx="1630">
                  <c:v>1.6796259637130717E-2</c:v>
                </c:pt>
                <c:pt idx="1631">
                  <c:v>1.6787544269183385E-2</c:v>
                </c:pt>
                <c:pt idx="1632">
                  <c:v>1.6778884792607585E-2</c:v>
                </c:pt>
                <c:pt idx="1633">
                  <c:v>1.6770281473670323E-2</c:v>
                </c:pt>
                <c:pt idx="1634">
                  <c:v>1.6761734578958354E-2</c:v>
                </c:pt>
                <c:pt idx="1635">
                  <c:v>1.6753244374818621E-2</c:v>
                </c:pt>
                <c:pt idx="1636">
                  <c:v>1.6742412127559447E-2</c:v>
                </c:pt>
                <c:pt idx="1637">
                  <c:v>1.6736435104602876E-2</c:v>
                </c:pt>
                <c:pt idx="1638">
                  <c:v>1.6728116571380625E-2</c:v>
                </c:pt>
                <c:pt idx="1639">
                  <c:v>1.6719855794917748E-2</c:v>
                </c:pt>
                <c:pt idx="1640">
                  <c:v>1.6711653041481256E-2</c:v>
                </c:pt>
                <c:pt idx="1641">
                  <c:v>1.6703508577737836E-2</c:v>
                </c:pt>
                <c:pt idx="1642">
                  <c:v>1.6695422669954496E-2</c:v>
                </c:pt>
                <c:pt idx="1643">
                  <c:v>1.668739558471799E-2</c:v>
                </c:pt>
                <c:pt idx="1644">
                  <c:v>1.6679427588695006E-2</c:v>
                </c:pt>
                <c:pt idx="1645">
                  <c:v>1.6671518948072617E-2</c:v>
                </c:pt>
                <c:pt idx="1646">
                  <c:v>1.6663669929517511E-2</c:v>
                </c:pt>
                <c:pt idx="1647">
                  <c:v>1.6655880799456568E-2</c:v>
                </c:pt>
                <c:pt idx="1648">
                  <c:v>1.6648151824476543E-2</c:v>
                </c:pt>
                <c:pt idx="1649">
                  <c:v>1.6640483270924378E-2</c:v>
                </c:pt>
                <c:pt idx="1650">
                  <c:v>1.6632875405386827E-2</c:v>
                </c:pt>
                <c:pt idx="1651">
                  <c:v>1.6625328494130898E-2</c:v>
                </c:pt>
                <c:pt idx="1652">
                  <c:v>1.6617842803983152E-2</c:v>
                </c:pt>
                <c:pt idx="1653">
                  <c:v>1.6610418601290533E-2</c:v>
                </c:pt>
                <c:pt idx="1654">
                  <c:v>1.6603056152479923E-2</c:v>
                </c:pt>
                <c:pt idx="1655">
                  <c:v>1.6595755724058137E-2</c:v>
                </c:pt>
                <c:pt idx="1656">
                  <c:v>1.6588517582531992E-2</c:v>
                </c:pt>
                <c:pt idx="1657">
                  <c:v>1.6581341994328369E-2</c:v>
                </c:pt>
                <c:pt idx="1658">
                  <c:v>1.6574229225954085E-2</c:v>
                </c:pt>
                <c:pt idx="1659">
                  <c:v>1.6567179544155763E-2</c:v>
                </c:pt>
                <c:pt idx="1660">
                  <c:v>1.6560193214960606E-2</c:v>
                </c:pt>
                <c:pt idx="1661">
                  <c:v>1.6553270505195172E-2</c:v>
                </c:pt>
                <c:pt idx="1662">
                  <c:v>1.6546411681126472E-2</c:v>
                </c:pt>
                <c:pt idx="1663">
                  <c:v>1.6539617009581065E-2</c:v>
                </c:pt>
                <c:pt idx="1664">
                  <c:v>1.6532886756586151E-2</c:v>
                </c:pt>
                <c:pt idx="1665">
                  <c:v>1.6526221188968293E-2</c:v>
                </c:pt>
                <c:pt idx="1666">
                  <c:v>1.6519620572994498E-2</c:v>
                </c:pt>
                <c:pt idx="1667">
                  <c:v>1.6513085175411391E-2</c:v>
                </c:pt>
                <c:pt idx="1668">
                  <c:v>1.650661526248598E-2</c:v>
                </c:pt>
                <c:pt idx="1669">
                  <c:v>1.6500211100805018E-2</c:v>
                </c:pt>
                <c:pt idx="1670">
                  <c:v>1.6493872956795386E-2</c:v>
                </c:pt>
                <c:pt idx="1671">
                  <c:v>1.64876010969639E-2</c:v>
                </c:pt>
                <c:pt idx="1672">
                  <c:v>1.6481395787817377E-2</c:v>
                </c:pt>
                <c:pt idx="1673">
                  <c:v>1.6474385838396444E-2</c:v>
                </c:pt>
                <c:pt idx="1674">
                  <c:v>1.646918588752655E-2</c:v>
                </c:pt>
                <c:pt idx="1675">
                  <c:v>1.6463181829315943E-2</c:v>
                </c:pt>
                <c:pt idx="1676">
                  <c:v>1.6457245387577757E-2</c:v>
                </c:pt>
                <c:pt idx="1677">
                  <c:v>1.6451376829138553E-2</c:v>
                </c:pt>
                <c:pt idx="1678">
                  <c:v>1.6445576420345276E-2</c:v>
                </c:pt>
                <c:pt idx="1679">
                  <c:v>1.6439844427464934E-2</c:v>
                </c:pt>
                <c:pt idx="1680">
                  <c:v>1.6434181117164215E-2</c:v>
                </c:pt>
                <c:pt idx="1681">
                  <c:v>1.6428586756029873E-2</c:v>
                </c:pt>
                <c:pt idx="1682">
                  <c:v>1.6423061610328915E-2</c:v>
                </c:pt>
                <c:pt idx="1683">
                  <c:v>1.6417605946728031E-2</c:v>
                </c:pt>
                <c:pt idx="1684">
                  <c:v>1.6412220031734037E-2</c:v>
                </c:pt>
                <c:pt idx="1685">
                  <c:v>1.6406904131613942E-2</c:v>
                </c:pt>
                <c:pt idx="1686">
                  <c:v>1.6401658512954498E-2</c:v>
                </c:pt>
                <c:pt idx="1687">
                  <c:v>1.639501784573838E-2</c:v>
                </c:pt>
                <c:pt idx="1688">
                  <c:v>1.6391379186124766E-2</c:v>
                </c:pt>
                <c:pt idx="1689">
                  <c:v>1.6386346010968111E-2</c:v>
                </c:pt>
                <c:pt idx="1690">
                  <c:v>1.6381384183139502E-2</c:v>
                </c:pt>
                <c:pt idx="1691">
                  <c:v>1.6376520068788203E-2</c:v>
                </c:pt>
                <c:pt idx="1692">
                  <c:v>1.6370993185716998E-2</c:v>
                </c:pt>
                <c:pt idx="1693">
                  <c:v>1.6366257327611322E-2</c:v>
                </c:pt>
                <c:pt idx="1694">
                  <c:v>1.6361593920910522E-2</c:v>
                </c:pt>
                <c:pt idx="1695">
                  <c:v>1.635700323220135E-2</c:v>
                </c:pt>
                <c:pt idx="1696">
                  <c:v>1.6352485527990623E-2</c:v>
                </c:pt>
                <c:pt idx="1697">
                  <c:v>1.634804107454535E-2</c:v>
                </c:pt>
                <c:pt idx="1698">
                  <c:v>1.6343670138532218E-2</c:v>
                </c:pt>
                <c:pt idx="1699">
                  <c:v>1.6339372986537981E-2</c:v>
                </c:pt>
                <c:pt idx="1700">
                  <c:v>1.6335149884909583E-2</c:v>
                </c:pt>
                <c:pt idx="1701">
                  <c:v>1.6331001099993969E-2</c:v>
                </c:pt>
                <c:pt idx="1702">
                  <c:v>1.6326926898457828E-2</c:v>
                </c:pt>
                <c:pt idx="1703">
                  <c:v>1.6322927546887911E-2</c:v>
                </c:pt>
                <c:pt idx="1704">
                  <c:v>1.6319003311471292E-2</c:v>
                </c:pt>
                <c:pt idx="1705">
                  <c:v>1.6315154459034531E-2</c:v>
                </c:pt>
                <c:pt idx="1706">
                  <c:v>1.6311381255764701E-2</c:v>
                </c:pt>
                <c:pt idx="1707">
                  <c:v>1.630768396832849E-2</c:v>
                </c:pt>
                <c:pt idx="1708">
                  <c:v>1.6304062863232716E-2</c:v>
                </c:pt>
                <c:pt idx="1709">
                  <c:v>1.6300518206904258E-2</c:v>
                </c:pt>
                <c:pt idx="1710">
                  <c:v>1.6297050265769997E-2</c:v>
                </c:pt>
                <c:pt idx="1711">
                  <c:v>1.6293659306416686E-2</c:v>
                </c:pt>
                <c:pt idx="1712">
                  <c:v>1.6290344136598023E-2</c:v>
                </c:pt>
                <c:pt idx="1713">
                  <c:v>1.628706413600689E-2</c:v>
                </c:pt>
                <c:pt idx="1714">
                  <c:v>1.6283800440932694E-2</c:v>
                </c:pt>
                <c:pt idx="1715">
                  <c:v>1.6280553130112452E-2</c:v>
                </c:pt>
                <c:pt idx="1716">
                  <c:v>1.6277322282443052E-2</c:v>
                </c:pt>
                <c:pt idx="1717">
                  <c:v>1.6274107976261831E-2</c:v>
                </c:pt>
                <c:pt idx="1718">
                  <c:v>1.6270910290705487E-2</c:v>
                </c:pt>
                <c:pt idx="1719">
                  <c:v>1.6267729304191292E-2</c:v>
                </c:pt>
                <c:pt idx="1720">
                  <c:v>1.6264565095616135E-2</c:v>
                </c:pt>
                <c:pt idx="1721">
                  <c:v>1.6261417743637097E-2</c:v>
                </c:pt>
                <c:pt idx="1722">
                  <c:v>1.6258287326911258E-2</c:v>
                </c:pt>
                <c:pt idx="1723">
                  <c:v>1.6255173924175637E-2</c:v>
                </c:pt>
                <c:pt idx="1724">
                  <c:v>1.6252077614167248E-2</c:v>
                </c:pt>
                <c:pt idx="1725">
                  <c:v>1.6248121886661693E-2</c:v>
                </c:pt>
                <c:pt idx="1726">
                  <c:v>1.6245064941484699E-2</c:v>
                </c:pt>
                <c:pt idx="1727">
                  <c:v>1.624245850993411E-2</c:v>
                </c:pt>
                <c:pt idx="1728">
                  <c:v>1.6239433851330531E-2</c:v>
                </c:pt>
                <c:pt idx="1729">
                  <c:v>1.6236426690250383E-2</c:v>
                </c:pt>
                <c:pt idx="1730">
                  <c:v>1.6233437105350745E-2</c:v>
                </c:pt>
                <c:pt idx="1731">
                  <c:v>1.6230465175528508E-2</c:v>
                </c:pt>
                <c:pt idx="1732">
                  <c:v>1.6227510979440751E-2</c:v>
                </c:pt>
                <c:pt idx="1733">
                  <c:v>1.6224574595744556E-2</c:v>
                </c:pt>
                <c:pt idx="1734">
                  <c:v>1.6221656103097004E-2</c:v>
                </c:pt>
                <c:pt idx="1735">
                  <c:v>1.6218755580394983E-2</c:v>
                </c:pt>
                <c:pt idx="1736">
                  <c:v>1.6215873106215639E-2</c:v>
                </c:pt>
                <c:pt idx="1737">
                  <c:v>1.6213008759375924E-2</c:v>
                </c:pt>
                <c:pt idx="1738">
                  <c:v>1.621016261853292E-2</c:v>
                </c:pt>
                <c:pt idx="1739">
                  <c:v>1.620733476226377E-2</c:v>
                </c:pt>
                <c:pt idx="1740">
                  <c:v>1.6204525269625236E-2</c:v>
                </c:pt>
                <c:pt idx="1741">
                  <c:v>1.6201734219114527E-2</c:v>
                </c:pt>
                <c:pt idx="1742">
                  <c:v>1.6198508089404484E-2</c:v>
                </c:pt>
                <c:pt idx="1743">
                  <c:v>1.6195815863708773E-2</c:v>
                </c:pt>
                <c:pt idx="1744">
                  <c:v>1.6193472507559648E-2</c:v>
                </c:pt>
                <c:pt idx="1745">
                  <c:v>1.6190756012770535E-2</c:v>
                </c:pt>
                <c:pt idx="1746">
                  <c:v>1.618805835363446E-2</c:v>
                </c:pt>
                <c:pt idx="1747">
                  <c:v>1.6185379609048312E-2</c:v>
                </c:pt>
                <c:pt idx="1748">
                  <c:v>1.618271985766917E-2</c:v>
                </c:pt>
                <c:pt idx="1749">
                  <c:v>1.6180079177994244E-2</c:v>
                </c:pt>
                <c:pt idx="1750">
                  <c:v>1.617745764900036E-2</c:v>
                </c:pt>
                <c:pt idx="1751">
                  <c:v>1.6174855349424533E-2</c:v>
                </c:pt>
                <c:pt idx="1752">
                  <c:v>1.6172272357843909E-2</c:v>
                </c:pt>
                <c:pt idx="1753">
                  <c:v>1.6169708752915568E-2</c:v>
                </c:pt>
                <c:pt idx="1754">
                  <c:v>1.6167164613456464E-2</c:v>
                </c:pt>
                <c:pt idx="1755">
                  <c:v>1.6164640018283549E-2</c:v>
                </c:pt>
                <c:pt idx="1756">
                  <c:v>1.6162135045894033E-2</c:v>
                </c:pt>
                <c:pt idx="1757">
                  <c:v>1.6159649775184803E-2</c:v>
                </c:pt>
                <c:pt idx="1758">
                  <c:v>1.6157184284733006E-2</c:v>
                </c:pt>
                <c:pt idx="1759">
                  <c:v>1.615473865343553E-2</c:v>
                </c:pt>
                <c:pt idx="1760">
                  <c:v>1.6152312959869519E-2</c:v>
                </c:pt>
                <c:pt idx="1761">
                  <c:v>1.6149907282771991E-2</c:v>
                </c:pt>
                <c:pt idx="1762">
                  <c:v>1.6147521700800027E-2</c:v>
                </c:pt>
                <c:pt idx="1763">
                  <c:v>1.6145156292770579E-2</c:v>
                </c:pt>
                <c:pt idx="1764">
                  <c:v>1.6142811137340729E-2</c:v>
                </c:pt>
                <c:pt idx="1765">
                  <c:v>1.6140486313327429E-2</c:v>
                </c:pt>
                <c:pt idx="1766">
                  <c:v>1.6138181899307824E-2</c:v>
                </c:pt>
                <c:pt idx="1767">
                  <c:v>1.6135897974018931E-2</c:v>
                </c:pt>
                <c:pt idx="1768">
                  <c:v>1.6133634616277703E-2</c:v>
                </c:pt>
                <c:pt idx="1769">
                  <c:v>1.6131391904821157E-2</c:v>
                </c:pt>
                <c:pt idx="1770">
                  <c:v>1.6129169918146502E-2</c:v>
                </c:pt>
                <c:pt idx="1771">
                  <c:v>1.6126968735230562E-2</c:v>
                </c:pt>
                <c:pt idx="1772">
                  <c:v>1.6124788434490611E-2</c:v>
                </c:pt>
                <c:pt idx="1773">
                  <c:v>1.6122629094983409E-2</c:v>
                </c:pt>
                <c:pt idx="1774">
                  <c:v>1.6120490795206166E-2</c:v>
                </c:pt>
                <c:pt idx="1775">
                  <c:v>1.6118373613895898E-2</c:v>
                </c:pt>
                <c:pt idx="1776">
                  <c:v>1.6116277629869558E-2</c:v>
                </c:pt>
                <c:pt idx="1777">
                  <c:v>1.6114041669652579E-2</c:v>
                </c:pt>
                <c:pt idx="1778">
                  <c:v>1.6111997309824488E-2</c:v>
                </c:pt>
                <c:pt idx="1779">
                  <c:v>1.6109829128216901E-2</c:v>
                </c:pt>
                <c:pt idx="1780">
                  <c:v>1.6107821799753452E-2</c:v>
                </c:pt>
                <c:pt idx="1781">
                  <c:v>1.6105836073290192E-2</c:v>
                </c:pt>
                <c:pt idx="1782">
                  <c:v>1.6103872027724009E-2</c:v>
                </c:pt>
                <c:pt idx="1783">
                  <c:v>1.6101929741472176E-2</c:v>
                </c:pt>
                <c:pt idx="1784">
                  <c:v>1.6100009293511519E-2</c:v>
                </c:pt>
                <c:pt idx="1785">
                  <c:v>1.6098110762499118E-2</c:v>
                </c:pt>
                <c:pt idx="1786">
                  <c:v>1.6096234227092054E-2</c:v>
                </c:pt>
                <c:pt idx="1787">
                  <c:v>1.6094379766027345E-2</c:v>
                </c:pt>
                <c:pt idx="1788">
                  <c:v>1.609254745796207E-2</c:v>
                </c:pt>
                <c:pt idx="1789">
                  <c:v>1.6090737381713183E-2</c:v>
                </c:pt>
                <c:pt idx="1790">
                  <c:v>1.60889496160177E-2</c:v>
                </c:pt>
                <c:pt idx="1791">
                  <c:v>1.608812216722022E-2</c:v>
                </c:pt>
                <c:pt idx="1792">
                  <c:v>1.6084455500937622E-2</c:v>
                </c:pt>
                <c:pt idx="1793">
                  <c:v>1.6082748058110496E-2</c:v>
                </c:pt>
                <c:pt idx="1794">
                  <c:v>1.6081063285549035E-2</c:v>
                </c:pt>
                <c:pt idx="1795">
                  <c:v>1.6079165691946784E-2</c:v>
                </c:pt>
                <c:pt idx="1796">
                  <c:v>1.6077762066410983E-2</c:v>
                </c:pt>
                <c:pt idx="1797">
                  <c:v>1.607614577722849E-2</c:v>
                </c:pt>
                <c:pt idx="1798">
                  <c:v>1.6074552473259729E-2</c:v>
                </c:pt>
                <c:pt idx="1799">
                  <c:v>1.6072982233161781E-2</c:v>
                </c:pt>
                <c:pt idx="1800">
                  <c:v>1.6071435135671663E-2</c:v>
                </c:pt>
                <c:pt idx="1801">
                  <c:v>1.6069911259606329E-2</c:v>
                </c:pt>
                <c:pt idx="1802">
                  <c:v>1.6068410683462986E-2</c:v>
                </c:pt>
                <c:pt idx="1803">
                  <c:v>1.606693348621846E-2</c:v>
                </c:pt>
                <c:pt idx="1804">
                  <c:v>1.6065479746609768E-2</c:v>
                </c:pt>
                <c:pt idx="1805">
                  <c:v>1.6064049543054182E-2</c:v>
                </c:pt>
                <c:pt idx="1806">
                  <c:v>1.6062642954368656E-2</c:v>
                </c:pt>
                <c:pt idx="1807">
                  <c:v>1.6061260059370142E-2</c:v>
                </c:pt>
                <c:pt idx="1808">
                  <c:v>1.6059900936875593E-2</c:v>
                </c:pt>
                <c:pt idx="1809">
                  <c:v>1.6058565665222346E-2</c:v>
                </c:pt>
                <c:pt idx="1810">
                  <c:v>1.6057254323627035E-2</c:v>
                </c:pt>
                <c:pt idx="1811">
                  <c:v>1.6055966990426995E-2</c:v>
                </c:pt>
                <c:pt idx="1812">
                  <c:v>1.605470374443918E-2</c:v>
                </c:pt>
                <c:pt idx="1813">
                  <c:v>1.6053464664400607E-2</c:v>
                </c:pt>
                <c:pt idx="1814">
                  <c:v>1.6052249829048293E-2</c:v>
                </c:pt>
                <c:pt idx="1815">
                  <c:v>1.6051059317119254E-2</c:v>
                </c:pt>
                <c:pt idx="1816">
                  <c:v>1.6049893207110699E-2</c:v>
                </c:pt>
                <c:pt idx="1817">
                  <c:v>1.604875157807939E-2</c:v>
                </c:pt>
                <c:pt idx="1818">
                  <c:v>1.6047634508602471E-2</c:v>
                </c:pt>
                <c:pt idx="1819">
                  <c:v>1.6046542077337023E-2</c:v>
                </c:pt>
                <c:pt idx="1820">
                  <c:v>1.6045474362940126E-2</c:v>
                </c:pt>
                <c:pt idx="1821">
                  <c:v>1.6044431444228735E-2</c:v>
                </c:pt>
                <c:pt idx="1822">
                  <c:v>1.6043413400019801E-2</c:v>
                </c:pt>
                <c:pt idx="1823">
                  <c:v>1.6042420308810534E-2</c:v>
                </c:pt>
                <c:pt idx="1824">
                  <c:v>1.6041452249577759E-2</c:v>
                </c:pt>
                <c:pt idx="1825">
                  <c:v>1.6040509300738748E-2</c:v>
                </c:pt>
                <c:pt idx="1826">
                  <c:v>1.6039591541110454E-2</c:v>
                </c:pt>
                <c:pt idx="1827">
                  <c:v>1.6038699049589766E-2</c:v>
                </c:pt>
                <c:pt idx="1828">
                  <c:v>1.6037831904673894E-2</c:v>
                </c:pt>
                <c:pt idx="1829">
                  <c:v>1.6037053001451973E-2</c:v>
                </c:pt>
                <c:pt idx="1830">
                  <c:v>1.60360594543274E-2</c:v>
                </c:pt>
                <c:pt idx="1831">
                  <c:v>1.6035383337484888E-2</c:v>
                </c:pt>
                <c:pt idx="1832">
                  <c:v>1.603461836643838E-2</c:v>
                </c:pt>
                <c:pt idx="1833">
                  <c:v>1.6033879135841644E-2</c:v>
                </c:pt>
                <c:pt idx="1834">
                  <c:v>1.6033165724271825E-2</c:v>
                </c:pt>
                <c:pt idx="1835">
                  <c:v>1.6032478210146195E-2</c:v>
                </c:pt>
                <c:pt idx="1836">
                  <c:v>1.6031816672601451E-2</c:v>
                </c:pt>
                <c:pt idx="1837">
                  <c:v>1.6031181190214738E-2</c:v>
                </c:pt>
                <c:pt idx="1838">
                  <c:v>1.6030571841643138E-2</c:v>
                </c:pt>
                <c:pt idx="1839">
                  <c:v>1.6029988705623666E-2</c:v>
                </c:pt>
                <c:pt idx="1840">
                  <c:v>1.6029431860973276E-2</c:v>
                </c:pt>
                <c:pt idx="1841">
                  <c:v>1.6028901386269112E-2</c:v>
                </c:pt>
                <c:pt idx="1842">
                  <c:v>1.6028258221867375E-2</c:v>
                </c:pt>
                <c:pt idx="1843">
                  <c:v>1.6027919861807405E-2</c:v>
                </c:pt>
                <c:pt idx="1844">
                  <c:v>1.6027468969523895E-2</c:v>
                </c:pt>
                <c:pt idx="1845">
                  <c:v>1.6027044761974807E-2</c:v>
                </c:pt>
                <c:pt idx="1846">
                  <c:v>1.602664731805703E-2</c:v>
                </c:pt>
                <c:pt idx="1847">
                  <c:v>1.6026225969101304E-2</c:v>
                </c:pt>
                <c:pt idx="1848">
                  <c:v>1.602593303582367E-2</c:v>
                </c:pt>
                <c:pt idx="1849">
                  <c:v>1.6025616355062056E-2</c:v>
                </c:pt>
                <c:pt idx="1850">
                  <c:v>1.6025326752640012E-2</c:v>
                </c:pt>
                <c:pt idx="1851">
                  <c:v>1.6025064307374493E-2</c:v>
                </c:pt>
                <c:pt idx="1852">
                  <c:v>1.6024829098082449E-2</c:v>
                </c:pt>
                <c:pt idx="1853">
                  <c:v>1.6024621203341027E-2</c:v>
                </c:pt>
                <c:pt idx="1854">
                  <c:v>1.602444070196718E-2</c:v>
                </c:pt>
                <c:pt idx="1855">
                  <c:v>1.6024287672538051E-2</c:v>
                </c:pt>
                <c:pt idx="1856">
                  <c:v>1.6024162193870595E-2</c:v>
                </c:pt>
                <c:pt idx="1857">
                  <c:v>1.6024064344701827E-2</c:v>
                </c:pt>
                <c:pt idx="1858">
                  <c:v>1.6023994203688829E-2</c:v>
                </c:pt>
                <c:pt idx="1859">
                  <c:v>1.6023951849728491E-2</c:v>
                </c:pt>
                <c:pt idx="1860">
                  <c:v>1.6023937361238083E-2</c:v>
                </c:pt>
                <c:pt idx="1861">
                  <c:v>1.6023950817114496E-2</c:v>
                </c:pt>
                <c:pt idx="1862">
                  <c:v>1.6023992296094747E-2</c:v>
                </c:pt>
                <c:pt idx="1863">
                  <c:v>1.6024061876755979E-2</c:v>
                </c:pt>
                <c:pt idx="1864">
                  <c:v>1.6024159637915147E-2</c:v>
                </c:pt>
                <c:pt idx="1865">
                  <c:v>1.6024285658309267E-2</c:v>
                </c:pt>
                <c:pt idx="1866">
                  <c:v>1.602444001659542E-2</c:v>
                </c:pt>
                <c:pt idx="1867">
                  <c:v>1.6024622791590559E-2</c:v>
                </c:pt>
                <c:pt idx="1868">
                  <c:v>1.6024834061871829E-2</c:v>
                </c:pt>
                <c:pt idx="1869">
                  <c:v>1.6025073906176246E-2</c:v>
                </c:pt>
                <c:pt idx="1870">
                  <c:v>1.60253424034007E-2</c:v>
                </c:pt>
                <c:pt idx="1871">
                  <c:v>1.6025639632042399E-2</c:v>
                </c:pt>
                <c:pt idx="1872">
                  <c:v>1.6025965670918296E-2</c:v>
                </c:pt>
                <c:pt idx="1873">
                  <c:v>1.6026320598765409E-2</c:v>
                </c:pt>
                <c:pt idx="1874">
                  <c:v>1.6026704494240818E-2</c:v>
                </c:pt>
                <c:pt idx="1875">
                  <c:v>1.6027117436001603E-2</c:v>
                </c:pt>
                <c:pt idx="1876">
                  <c:v>1.6027559502864719E-2</c:v>
                </c:pt>
                <c:pt idx="1877">
                  <c:v>1.6028030773647117E-2</c:v>
                </c:pt>
                <c:pt idx="1878">
                  <c:v>1.6028531326846007E-2</c:v>
                </c:pt>
                <c:pt idx="1879">
                  <c:v>1.6029061241278342E-2</c:v>
                </c:pt>
                <c:pt idx="1880">
                  <c:v>1.6029620595681138E-2</c:v>
                </c:pt>
                <c:pt idx="1881">
                  <c:v>1.6030296007727429E-2</c:v>
                </c:pt>
                <c:pt idx="1882">
                  <c:v>1.6030918712894859E-2</c:v>
                </c:pt>
                <c:pt idx="1883">
                  <c:v>1.6031476085842655E-2</c:v>
                </c:pt>
                <c:pt idx="1884">
                  <c:v>1.6032153987257658E-2</c:v>
                </c:pt>
                <c:pt idx="1885">
                  <c:v>1.6032861722008462E-2</c:v>
                </c:pt>
                <c:pt idx="1886">
                  <c:v>1.6033599369311702E-2</c:v>
                </c:pt>
                <c:pt idx="1887">
                  <c:v>1.6034367007424777E-2</c:v>
                </c:pt>
                <c:pt idx="1888">
                  <c:v>1.6035164715324512E-2</c:v>
                </c:pt>
                <c:pt idx="1889">
                  <c:v>1.6035992571508118E-2</c:v>
                </c:pt>
                <c:pt idx="1890">
                  <c:v>1.6036850654792545E-2</c:v>
                </c:pt>
                <c:pt idx="1891">
                  <c:v>1.6037739044074684E-2</c:v>
                </c:pt>
                <c:pt idx="1892">
                  <c:v>1.6038657817771806E-2</c:v>
                </c:pt>
                <c:pt idx="1893">
                  <c:v>1.6039607054780802E-2</c:v>
                </c:pt>
                <c:pt idx="1894">
                  <c:v>1.6040586833678816E-2</c:v>
                </c:pt>
                <c:pt idx="1895">
                  <c:v>1.6041597233362737E-2</c:v>
                </c:pt>
                <c:pt idx="1896">
                  <c:v>1.6042638332569581E-2</c:v>
                </c:pt>
                <c:pt idx="1897">
                  <c:v>1.6044022124530599E-2</c:v>
                </c:pt>
                <c:pt idx="1898">
                  <c:v>1.6044812943940556E-2</c:v>
                </c:pt>
                <c:pt idx="1899">
                  <c:v>1.6045946613658657E-2</c:v>
                </c:pt>
                <c:pt idx="1900">
                  <c:v>1.6047111297607941E-2</c:v>
                </c:pt>
                <c:pt idx="1901">
                  <c:v>1.6048307074605361E-2</c:v>
                </c:pt>
                <c:pt idx="1902">
                  <c:v>1.6049534023228063E-2</c:v>
                </c:pt>
                <c:pt idx="1903">
                  <c:v>1.6050792222372934E-2</c:v>
                </c:pt>
                <c:pt idx="1904">
                  <c:v>1.605208175061712E-2</c:v>
                </c:pt>
                <c:pt idx="1905">
                  <c:v>1.6053402686777574E-2</c:v>
                </c:pt>
                <c:pt idx="1906">
                  <c:v>1.6054755109591312E-2</c:v>
                </c:pt>
                <c:pt idx="1907">
                  <c:v>1.605613909763548E-2</c:v>
                </c:pt>
                <c:pt idx="1908">
                  <c:v>1.6057554729647094E-2</c:v>
                </c:pt>
                <c:pt idx="1909">
                  <c:v>1.6059002084443108E-2</c:v>
                </c:pt>
                <c:pt idx="1910">
                  <c:v>1.6060481240760538E-2</c:v>
                </c:pt>
                <c:pt idx="1911">
                  <c:v>1.6061992277176529E-2</c:v>
                </c:pt>
                <c:pt idx="1912">
                  <c:v>1.606353527258797E-2</c:v>
                </c:pt>
                <c:pt idx="1913">
                  <c:v>1.6065110305412134E-2</c:v>
                </c:pt>
                <c:pt idx="1914">
                  <c:v>1.6066717454705781E-2</c:v>
                </c:pt>
                <c:pt idx="1915">
                  <c:v>1.6068356799046057E-2</c:v>
                </c:pt>
                <c:pt idx="1916">
                  <c:v>1.6070028417010107E-2</c:v>
                </c:pt>
                <c:pt idx="1917">
                  <c:v>1.6071732387654691E-2</c:v>
                </c:pt>
                <c:pt idx="1918">
                  <c:v>1.6073468789397083E-2</c:v>
                </c:pt>
                <c:pt idx="1919">
                  <c:v>1.6075237701054235E-2</c:v>
                </c:pt>
                <c:pt idx="1920">
                  <c:v>1.6077039201283227E-2</c:v>
                </c:pt>
                <c:pt idx="1921">
                  <c:v>1.6078873368901014E-2</c:v>
                </c:pt>
                <c:pt idx="1922">
                  <c:v>1.6080740282564676E-2</c:v>
                </c:pt>
                <c:pt idx="1923">
                  <c:v>1.6082640020931294E-2</c:v>
                </c:pt>
                <c:pt idx="1924">
                  <c:v>1.6084572662977692E-2</c:v>
                </c:pt>
                <c:pt idx="1925">
                  <c:v>1.6086538287121144E-2</c:v>
                </c:pt>
                <c:pt idx="1926">
                  <c:v>1.6088536972178602E-2</c:v>
                </c:pt>
                <c:pt idx="1927">
                  <c:v>1.609056879696702E-2</c:v>
                </c:pt>
                <c:pt idx="1928">
                  <c:v>1.6092633840063542E-2</c:v>
                </c:pt>
                <c:pt idx="1929">
                  <c:v>1.6094732180205185E-2</c:v>
                </c:pt>
                <c:pt idx="1930">
                  <c:v>1.6096863896208902E-2</c:v>
                </c:pt>
                <c:pt idx="1931">
                  <c:v>1.6099029066571902E-2</c:v>
                </c:pt>
                <c:pt idx="1932">
                  <c:v>1.6101227770430881E-2</c:v>
                </c:pt>
                <c:pt idx="1933">
                  <c:v>1.6103781736669376E-2</c:v>
                </c:pt>
                <c:pt idx="1934">
                  <c:v>1.6105726092385808E-2</c:v>
                </c:pt>
                <c:pt idx="1935">
                  <c:v>1.6108025868115661E-2</c:v>
                </c:pt>
                <c:pt idx="1936">
                  <c:v>1.6110359491969817E-2</c:v>
                </c:pt>
                <c:pt idx="1937">
                  <c:v>1.6112727042605357E-2</c:v>
                </c:pt>
                <c:pt idx="1938">
                  <c:v>1.6115128598759298E-2</c:v>
                </c:pt>
                <c:pt idx="1939">
                  <c:v>1.6117564239168658E-2</c:v>
                </c:pt>
                <c:pt idx="1940">
                  <c:v>1.6120034042650389E-2</c:v>
                </c:pt>
                <c:pt idx="1941">
                  <c:v>1.6122538087621763E-2</c:v>
                </c:pt>
                <c:pt idx="1942">
                  <c:v>1.6125076453219478E-2</c:v>
                </c:pt>
                <c:pt idx="1943">
                  <c:v>1.6127649217780871E-2</c:v>
                </c:pt>
                <c:pt idx="1944">
                  <c:v>1.6130256460282766E-2</c:v>
                </c:pt>
                <c:pt idx="1945">
                  <c:v>1.6132898259222372E-2</c:v>
                </c:pt>
                <c:pt idx="1946">
                  <c:v>1.6135574693416643E-2</c:v>
                </c:pt>
                <c:pt idx="1947">
                  <c:v>1.6138285841842404E-2</c:v>
                </c:pt>
                <c:pt idx="1948">
                  <c:v>1.614182273885767E-2</c:v>
                </c:pt>
                <c:pt idx="1949">
                  <c:v>1.6143812595297291E-2</c:v>
                </c:pt>
                <c:pt idx="1950">
                  <c:v>1.6146628357880388E-2</c:v>
                </c:pt>
                <c:pt idx="1951">
                  <c:v>1.6149889269181372E-2</c:v>
                </c:pt>
                <c:pt idx="1952">
                  <c:v>1.6152365048123229E-2</c:v>
                </c:pt>
                <c:pt idx="1953">
                  <c:v>1.6155286133576752E-2</c:v>
                </c:pt>
                <c:pt idx="1954">
                  <c:v>1.6158242483781393E-2</c:v>
                </c:pt>
                <c:pt idx="1955">
                  <c:v>1.6161234177873851E-2</c:v>
                </c:pt>
                <c:pt idx="1956">
                  <c:v>1.616426129443127E-2</c:v>
                </c:pt>
                <c:pt idx="1957">
                  <c:v>1.6167323912030795E-2</c:v>
                </c:pt>
                <c:pt idx="1958">
                  <c:v>1.6170422109569316E-2</c:v>
                </c:pt>
                <c:pt idx="1959">
                  <c:v>1.6173555965623976E-2</c:v>
                </c:pt>
                <c:pt idx="1960">
                  <c:v>1.6176725559171601E-2</c:v>
                </c:pt>
                <c:pt idx="1961">
                  <c:v>1.6179930968629463E-2</c:v>
                </c:pt>
                <c:pt idx="1962">
                  <c:v>1.6183172272894453E-2</c:v>
                </c:pt>
                <c:pt idx="1963">
                  <c:v>1.6186449550623649E-2</c:v>
                </c:pt>
                <c:pt idx="1964">
                  <c:v>1.6189762880394198E-2</c:v>
                </c:pt>
                <c:pt idx="1965">
                  <c:v>1.6193112341342797E-2</c:v>
                </c:pt>
                <c:pt idx="1966">
                  <c:v>1.6196498011726845E-2</c:v>
                </c:pt>
                <c:pt idx="1967">
                  <c:v>1.6199919970603105E-2</c:v>
                </c:pt>
                <c:pt idx="1968">
                  <c:v>1.6203378296388848E-2</c:v>
                </c:pt>
                <c:pt idx="1969">
                  <c:v>1.6206873068060901E-2</c:v>
                </c:pt>
                <c:pt idx="1970">
                  <c:v>1.6210404364116471E-2</c:v>
                </c:pt>
                <c:pt idx="1971">
                  <c:v>1.6213972263452447E-2</c:v>
                </c:pt>
                <c:pt idx="1972">
                  <c:v>1.6217540154794818E-2</c:v>
                </c:pt>
                <c:pt idx="1973">
                  <c:v>1.622064152563496E-2</c:v>
                </c:pt>
                <c:pt idx="1974">
                  <c:v>1.6223729416617871E-2</c:v>
                </c:pt>
                <c:pt idx="1975">
                  <c:v>1.622680378074115E-2</c:v>
                </c:pt>
                <c:pt idx="1976">
                  <c:v>1.6229864571082331E-2</c:v>
                </c:pt>
                <c:pt idx="1977">
                  <c:v>1.6232911740479139E-2</c:v>
                </c:pt>
                <c:pt idx="1978">
                  <c:v>1.6235945242089045E-2</c:v>
                </c:pt>
                <c:pt idx="1979">
                  <c:v>1.6238965028989583E-2</c:v>
                </c:pt>
                <c:pt idx="1980">
                  <c:v>1.6241971054018478E-2</c:v>
                </c:pt>
                <c:pt idx="1981">
                  <c:v>1.6244963270253265E-2</c:v>
                </c:pt>
                <c:pt idx="1982">
                  <c:v>1.6247941630691543E-2</c:v>
                </c:pt>
                <c:pt idx="1983">
                  <c:v>1.6250906088410844E-2</c:v>
                </c:pt>
                <c:pt idx="1984">
                  <c:v>1.6253856596328831E-2</c:v>
                </c:pt>
                <c:pt idx="1985">
                  <c:v>1.6257629533331652E-2</c:v>
                </c:pt>
                <c:pt idx="1986">
                  <c:v>1.6260547979696227E-2</c:v>
                </c:pt>
                <c:pt idx="1987">
                  <c:v>1.626303828102138E-2</c:v>
                </c:pt>
                <c:pt idx="1988">
                  <c:v>1.6265930496528469E-2</c:v>
                </c:pt>
                <c:pt idx="1989">
                  <c:v>1.6268808520667477E-2</c:v>
                </c:pt>
                <c:pt idx="1990">
                  <c:v>1.6271672306196194E-2</c:v>
                </c:pt>
                <c:pt idx="1991">
                  <c:v>1.6274521806431963E-2</c:v>
                </c:pt>
                <c:pt idx="1992">
                  <c:v>1.6277356974292445E-2</c:v>
                </c:pt>
                <c:pt idx="1993">
                  <c:v>1.6280177762775239E-2</c:v>
                </c:pt>
                <c:pt idx="1994">
                  <c:v>1.6282984124798006E-2</c:v>
                </c:pt>
                <c:pt idx="1995">
                  <c:v>1.6285776013598152E-2</c:v>
                </c:pt>
                <c:pt idx="1996">
                  <c:v>1.6288553382013404E-2</c:v>
                </c:pt>
                <c:pt idx="1997">
                  <c:v>1.6291316183121296E-2</c:v>
                </c:pt>
                <c:pt idx="1998">
                  <c:v>1.6294846875180014E-2</c:v>
                </c:pt>
                <c:pt idx="1999">
                  <c:v>1.6296797895245518E-2</c:v>
                </c:pt>
                <c:pt idx="2000">
                  <c:v>1.6299516712336981E-2</c:v>
                </c:pt>
                <c:pt idx="2001">
                  <c:v>1.6302220774191412E-2</c:v>
                </c:pt>
                <c:pt idx="2002">
                  <c:v>1.6304910033646536E-2</c:v>
                </c:pt>
                <c:pt idx="2003">
                  <c:v>1.6307965287616355E-2</c:v>
                </c:pt>
                <c:pt idx="2004">
                  <c:v>1.6310243957828874E-2</c:v>
                </c:pt>
                <c:pt idx="2005">
                  <c:v>1.631288852863122E-2</c:v>
                </c:pt>
                <c:pt idx="2006">
                  <c:v>1.6315518109104588E-2</c:v>
                </c:pt>
                <c:pt idx="2007">
                  <c:v>1.6318132652326511E-2</c:v>
                </c:pt>
                <c:pt idx="2008">
                  <c:v>1.6320732111374525E-2</c:v>
                </c:pt>
                <c:pt idx="2009">
                  <c:v>1.6323316439086355E-2</c:v>
                </c:pt>
                <c:pt idx="2010">
                  <c:v>1.6325885588699407E-2</c:v>
                </c:pt>
                <c:pt idx="2011">
                  <c:v>1.6328439513051407E-2</c:v>
                </c:pt>
                <c:pt idx="2012">
                  <c:v>1.6330978165379761E-2</c:v>
                </c:pt>
                <c:pt idx="2013">
                  <c:v>1.6333501498362324E-2</c:v>
                </c:pt>
                <c:pt idx="2014">
                  <c:v>1.6336009465236501E-2</c:v>
                </c:pt>
                <c:pt idx="2015">
                  <c:v>1.633850201899989E-2</c:v>
                </c:pt>
                <c:pt idx="2016">
                  <c:v>1.6340979112570153E-2</c:v>
                </c:pt>
                <c:pt idx="2017">
                  <c:v>1.6343440698944889E-2</c:v>
                </c:pt>
                <c:pt idx="2018">
                  <c:v>1.6345886731281567E-2</c:v>
                </c:pt>
                <c:pt idx="2019">
                  <c:v>1.634831716249785E-2</c:v>
                </c:pt>
                <c:pt idx="2020">
                  <c:v>1.6350731945591335E-2</c:v>
                </c:pt>
                <c:pt idx="2021">
                  <c:v>1.6353131033639556E-2</c:v>
                </c:pt>
                <c:pt idx="2022">
                  <c:v>1.635551437948024E-2</c:v>
                </c:pt>
                <c:pt idx="2023">
                  <c:v>1.6357881936430729E-2</c:v>
                </c:pt>
                <c:pt idx="2024">
                  <c:v>1.6360233657168877E-2</c:v>
                </c:pt>
                <c:pt idx="2025">
                  <c:v>1.6362569495012025E-2</c:v>
                </c:pt>
                <c:pt idx="2026">
                  <c:v>1.6364889402717964E-2</c:v>
                </c:pt>
                <c:pt idx="2027">
                  <c:v>1.6367193333284291E-2</c:v>
                </c:pt>
                <c:pt idx="2028">
                  <c:v>1.6369481240108286E-2</c:v>
                </c:pt>
                <c:pt idx="2029">
                  <c:v>1.6371753075707929E-2</c:v>
                </c:pt>
                <c:pt idx="2030">
                  <c:v>1.6374008793320627E-2</c:v>
                </c:pt>
                <c:pt idx="2031">
                  <c:v>1.6376248346023914E-2</c:v>
                </c:pt>
                <c:pt idx="2032">
                  <c:v>1.6378471686655516E-2</c:v>
                </c:pt>
                <c:pt idx="2033">
                  <c:v>1.6380678768372903E-2</c:v>
                </c:pt>
                <c:pt idx="2034">
                  <c:v>1.6382869544253609E-2</c:v>
                </c:pt>
                <c:pt idx="2035">
                  <c:v>1.6385043967055424E-2</c:v>
                </c:pt>
                <c:pt idx="2036">
                  <c:v>1.6387201989935818E-2</c:v>
                </c:pt>
                <c:pt idx="2037">
                  <c:v>1.6389952417181775E-2</c:v>
                </c:pt>
                <c:pt idx="2038">
                  <c:v>1.6392072778108613E-2</c:v>
                </c:pt>
                <c:pt idx="2039">
                  <c:v>1.6393877056035677E-2</c:v>
                </c:pt>
                <c:pt idx="2040">
                  <c:v>1.6395966635824877E-2</c:v>
                </c:pt>
                <c:pt idx="2041">
                  <c:v>1.6398039573886081E-2</c:v>
                </c:pt>
                <c:pt idx="2042">
                  <c:v>1.6400095823376759E-2</c:v>
                </c:pt>
                <c:pt idx="2043">
                  <c:v>1.6402135337214574E-2</c:v>
                </c:pt>
                <c:pt idx="2044">
                  <c:v>1.6404158068796804E-2</c:v>
                </c:pt>
                <c:pt idx="2045">
                  <c:v>1.6406163970561494E-2</c:v>
                </c:pt>
                <c:pt idx="2046">
                  <c:v>1.640815299574605E-2</c:v>
                </c:pt>
                <c:pt idx="2047">
                  <c:v>1.6410125097428008E-2</c:v>
                </c:pt>
                <c:pt idx="2048">
                  <c:v>1.6412080228604964E-2</c:v>
                </c:pt>
                <c:pt idx="2049">
                  <c:v>1.6414018342434389E-2</c:v>
                </c:pt>
                <c:pt idx="2050">
                  <c:v>1.6415939391594137E-2</c:v>
                </c:pt>
                <c:pt idx="2051">
                  <c:v>1.6417843329241677E-2</c:v>
                </c:pt>
                <c:pt idx="2052">
                  <c:v>1.6419730108374608E-2</c:v>
                </c:pt>
                <c:pt idx="2053">
                  <c:v>1.6423144696267045E-2</c:v>
                </c:pt>
                <c:pt idx="2054">
                  <c:v>1.642345200340678E-2</c:v>
                </c:pt>
                <c:pt idx="2055">
                  <c:v>1.6425547756258041E-2</c:v>
                </c:pt>
                <c:pt idx="2056">
                  <c:v>1.6427104700511563E-2</c:v>
                </c:pt>
                <c:pt idx="2057">
                  <c:v>1.64289049824351E-2</c:v>
                </c:pt>
                <c:pt idx="2058">
                  <c:v>1.6430687823989487E-2</c:v>
                </c:pt>
                <c:pt idx="2059">
                  <c:v>1.6432453178092388E-2</c:v>
                </c:pt>
                <c:pt idx="2060">
                  <c:v>1.6434200997741399E-2</c:v>
                </c:pt>
                <c:pt idx="2061">
                  <c:v>1.6435931236173928E-2</c:v>
                </c:pt>
                <c:pt idx="2062">
                  <c:v>1.6437643846067829E-2</c:v>
                </c:pt>
                <c:pt idx="2063">
                  <c:v>1.643933878058057E-2</c:v>
                </c:pt>
                <c:pt idx="2064">
                  <c:v>1.6441015992789687E-2</c:v>
                </c:pt>
                <c:pt idx="2065">
                  <c:v>1.6442675435532905E-2</c:v>
                </c:pt>
                <c:pt idx="2066">
                  <c:v>1.6444317062047631E-2</c:v>
                </c:pt>
                <c:pt idx="2067">
                  <c:v>1.6445940825331462E-2</c:v>
                </c:pt>
                <c:pt idx="2068">
                  <c:v>1.6447546678142189E-2</c:v>
                </c:pt>
                <c:pt idx="2069">
                  <c:v>1.6449134573797153E-2</c:v>
                </c:pt>
                <c:pt idx="2070">
                  <c:v>1.6450704464894272E-2</c:v>
                </c:pt>
                <c:pt idx="2071">
                  <c:v>1.6452256304910762E-2</c:v>
                </c:pt>
                <c:pt idx="2072">
                  <c:v>1.6453790046604411E-2</c:v>
                </c:pt>
                <c:pt idx="2073">
                  <c:v>1.6455305642972817E-2</c:v>
                </c:pt>
                <c:pt idx="2074">
                  <c:v>1.6456803047093516E-2</c:v>
                </c:pt>
                <c:pt idx="2075">
                  <c:v>1.6458282211964104E-2</c:v>
                </c:pt>
                <c:pt idx="2076">
                  <c:v>1.6459743090742052E-2</c:v>
                </c:pt>
                <c:pt idx="2077">
                  <c:v>1.6461185636185149E-2</c:v>
                </c:pt>
                <c:pt idx="2078">
                  <c:v>1.6462609801370931E-2</c:v>
                </c:pt>
                <c:pt idx="2079">
                  <c:v>1.6464015539376931E-2</c:v>
                </c:pt>
                <c:pt idx="2080">
                  <c:v>1.6465402803280682E-2</c:v>
                </c:pt>
                <c:pt idx="2081">
                  <c:v>1.6466771545839975E-2</c:v>
                </c:pt>
                <c:pt idx="2082">
                  <c:v>1.6468121720292217E-2</c:v>
                </c:pt>
                <c:pt idx="2083">
                  <c:v>1.6469453279635005E-2</c:v>
                </c:pt>
                <c:pt idx="2084">
                  <c:v>1.6470766176865936E-2</c:v>
                </c:pt>
                <c:pt idx="2085">
                  <c:v>1.6472060364662866E-2</c:v>
                </c:pt>
                <c:pt idx="2086">
                  <c:v>1.647333579666288E-2</c:v>
                </c:pt>
                <c:pt idx="2087">
                  <c:v>1.6474592425463896E-2</c:v>
                </c:pt>
                <c:pt idx="2088">
                  <c:v>1.6475830204223385E-2</c:v>
                </c:pt>
                <c:pt idx="2089">
                  <c:v>1.6478319744397396E-2</c:v>
                </c:pt>
                <c:pt idx="2090">
                  <c:v>1.6479511657392365E-2</c:v>
                </c:pt>
                <c:pt idx="2091">
                  <c:v>1.6479597123080225E-2</c:v>
                </c:pt>
                <c:pt idx="2092">
                  <c:v>1.6480756307908351E-2</c:v>
                </c:pt>
                <c:pt idx="2093">
                  <c:v>1.6481896400888374E-2</c:v>
                </c:pt>
                <c:pt idx="2094">
                  <c:v>1.6483017354937957E-2</c:v>
                </c:pt>
                <c:pt idx="2095">
                  <c:v>1.6484119123454377E-2</c:v>
                </c:pt>
                <c:pt idx="2096">
                  <c:v>1.6485201659275361E-2</c:v>
                </c:pt>
                <c:pt idx="2097">
                  <c:v>1.6486264915158699E-2</c:v>
                </c:pt>
                <c:pt idx="2098">
                  <c:v>1.6487308844421733E-2</c:v>
                </c:pt>
                <c:pt idx="2099">
                  <c:v>1.6488333400062061E-2</c:v>
                </c:pt>
                <c:pt idx="2100">
                  <c:v>1.6489338534837472E-2</c:v>
                </c:pt>
                <c:pt idx="2101">
                  <c:v>1.649032420206531E-2</c:v>
                </c:pt>
                <c:pt idx="2102">
                  <c:v>1.6491290354583299E-2</c:v>
                </c:pt>
                <c:pt idx="2103">
                  <c:v>1.6494014595112461E-2</c:v>
                </c:pt>
                <c:pt idx="2104">
                  <c:v>1.649368480977742E-2</c:v>
                </c:pt>
                <c:pt idx="2105">
                  <c:v>1.6494580883312793E-2</c:v>
                </c:pt>
                <c:pt idx="2106">
                  <c:v>1.6495457227589938E-2</c:v>
                </c:pt>
                <c:pt idx="2107">
                  <c:v>1.6496434544857053E-2</c:v>
                </c:pt>
                <c:pt idx="2108">
                  <c:v>1.6497150539240835E-2</c:v>
                </c:pt>
                <c:pt idx="2109">
                  <c:v>1.6497967413169334E-2</c:v>
                </c:pt>
                <c:pt idx="2110">
                  <c:v>1.6498764369350383E-2</c:v>
                </c:pt>
                <c:pt idx="2111">
                  <c:v>1.6499541361181258E-2</c:v>
                </c:pt>
                <c:pt idx="2112">
                  <c:v>1.6500298341659558E-2</c:v>
                </c:pt>
                <c:pt idx="2113">
                  <c:v>1.6501035263702946E-2</c:v>
                </c:pt>
                <c:pt idx="2114">
                  <c:v>1.6501752080229082E-2</c:v>
                </c:pt>
                <c:pt idx="2115">
                  <c:v>1.6502448744635245E-2</c:v>
                </c:pt>
                <c:pt idx="2116">
                  <c:v>1.6503125209439418E-2</c:v>
                </c:pt>
                <c:pt idx="2117">
                  <c:v>1.6503781427799069E-2</c:v>
                </c:pt>
                <c:pt idx="2118">
                  <c:v>1.6504417352951606E-2</c:v>
                </c:pt>
                <c:pt idx="2119">
                  <c:v>1.6505032937654818E-2</c:v>
                </c:pt>
                <c:pt idx="2120">
                  <c:v>1.6505628135146111E-2</c:v>
                </c:pt>
                <c:pt idx="2121">
                  <c:v>1.6506202898183275E-2</c:v>
                </c:pt>
                <c:pt idx="2122">
                  <c:v>1.6506757180083653E-2</c:v>
                </c:pt>
                <c:pt idx="2123">
                  <c:v>1.6507290933525098E-2</c:v>
                </c:pt>
                <c:pt idx="2124">
                  <c:v>1.6507804111665081E-2</c:v>
                </c:pt>
                <c:pt idx="2125">
                  <c:v>1.6508296667501199E-2</c:v>
                </c:pt>
                <c:pt idx="2126">
                  <c:v>1.650876855403105E-2</c:v>
                </c:pt>
                <c:pt idx="2127">
                  <c:v>1.6509219724412105E-2</c:v>
                </c:pt>
                <c:pt idx="2128">
                  <c:v>1.650965013148209E-2</c:v>
                </c:pt>
                <c:pt idx="2129">
                  <c:v>1.6510059728318538E-2</c:v>
                </c:pt>
                <c:pt idx="2130">
                  <c:v>1.6510448467839112E-2</c:v>
                </c:pt>
                <c:pt idx="2131">
                  <c:v>1.6510816303201281E-2</c:v>
                </c:pt>
                <c:pt idx="2132">
                  <c:v>1.6511163187402644E-2</c:v>
                </c:pt>
                <c:pt idx="2133">
                  <c:v>1.6511489073280927E-2</c:v>
                </c:pt>
                <c:pt idx="2134">
                  <c:v>1.65117939139936E-2</c:v>
                </c:pt>
                <c:pt idx="2135">
                  <c:v>1.651207766253826E-2</c:v>
                </c:pt>
                <c:pt idx="2136">
                  <c:v>1.6512340271912507E-2</c:v>
                </c:pt>
                <c:pt idx="2137">
                  <c:v>1.6512581695193873E-2</c:v>
                </c:pt>
                <c:pt idx="2138">
                  <c:v>1.6512801885300021E-2</c:v>
                </c:pt>
                <c:pt idx="2139">
                  <c:v>1.6513000795148614E-2</c:v>
                </c:pt>
                <c:pt idx="2140">
                  <c:v>1.6513178377977056E-2</c:v>
                </c:pt>
                <c:pt idx="2141">
                  <c:v>1.6513355154650355E-2</c:v>
                </c:pt>
                <c:pt idx="2142">
                  <c:v>1.6513486878242389E-2</c:v>
                </c:pt>
                <c:pt idx="2143">
                  <c:v>1.6513582693757911E-2</c:v>
                </c:pt>
                <c:pt idx="2144">
                  <c:v>1.651367449816199E-2</c:v>
                </c:pt>
                <c:pt idx="2145">
                  <c:v>1.6513744740453973E-2</c:v>
                </c:pt>
                <c:pt idx="2146">
                  <c:v>1.6513793373631458E-2</c:v>
                </c:pt>
                <c:pt idx="2147">
                  <c:v>1.6513820350851915E-2</c:v>
                </c:pt>
                <c:pt idx="2148">
                  <c:v>1.6513825625112943E-2</c:v>
                </c:pt>
                <c:pt idx="2149">
                  <c:v>1.6513809149252268E-2</c:v>
                </c:pt>
                <c:pt idx="2150">
                  <c:v>1.6513770876267486E-2</c:v>
                </c:pt>
                <c:pt idx="2151">
                  <c:v>1.6513710759316069E-2</c:v>
                </c:pt>
                <c:pt idx="2152">
                  <c:v>1.6513628751395615E-2</c:v>
                </c:pt>
                <c:pt idx="2153">
                  <c:v>1.6513524805423785E-2</c:v>
                </c:pt>
                <c:pt idx="2154">
                  <c:v>1.6513398874478113E-2</c:v>
                </c:pt>
                <c:pt idx="2155">
                  <c:v>1.6513250911716071E-2</c:v>
                </c:pt>
                <c:pt idx="2156">
                  <c:v>1.6513080869815511E-2</c:v>
                </c:pt>
                <c:pt idx="2157">
                  <c:v>1.6512829726309519E-2</c:v>
                </c:pt>
                <c:pt idx="2158">
                  <c:v>1.6512674361308655E-2</c:v>
                </c:pt>
                <c:pt idx="2159">
                  <c:v>1.6512437800697555E-2</c:v>
                </c:pt>
                <c:pt idx="2160">
                  <c:v>1.6512178972938329E-2</c:v>
                </c:pt>
                <c:pt idx="2161">
                  <c:v>1.6511897831508193E-2</c:v>
                </c:pt>
                <c:pt idx="2162">
                  <c:v>1.6511594329085E-2</c:v>
                </c:pt>
                <c:pt idx="2163">
                  <c:v>1.6511268418906155E-2</c:v>
                </c:pt>
                <c:pt idx="2164">
                  <c:v>1.651092005372945E-2</c:v>
                </c:pt>
                <c:pt idx="2165">
                  <c:v>1.6510549186632417E-2</c:v>
                </c:pt>
                <c:pt idx="2166">
                  <c:v>1.6510155770852464E-2</c:v>
                </c:pt>
                <c:pt idx="2167">
                  <c:v>1.6509739759147379E-2</c:v>
                </c:pt>
                <c:pt idx="2168">
                  <c:v>1.6509301104594698E-2</c:v>
                </c:pt>
                <c:pt idx="2169">
                  <c:v>1.6508839760271954E-2</c:v>
                </c:pt>
                <c:pt idx="2170">
                  <c:v>1.6508355679096809E-2</c:v>
                </c:pt>
                <c:pt idx="2171">
                  <c:v>1.6507848814146797E-2</c:v>
                </c:pt>
                <c:pt idx="2172">
                  <c:v>1.6507319118339581E-2</c:v>
                </c:pt>
                <c:pt idx="2173">
                  <c:v>1.650676654483263E-2</c:v>
                </c:pt>
                <c:pt idx="2174">
                  <c:v>1.6506191046543606E-2</c:v>
                </c:pt>
                <c:pt idx="2175">
                  <c:v>1.6505592576310235E-2</c:v>
                </c:pt>
                <c:pt idx="2176">
                  <c:v>1.6504971087609732E-2</c:v>
                </c:pt>
                <c:pt idx="2177">
                  <c:v>1.6504326533040015E-2</c:v>
                </c:pt>
                <c:pt idx="2178">
                  <c:v>1.6503658865758553E-2</c:v>
                </c:pt>
                <c:pt idx="2179">
                  <c:v>1.6502968038603072E-2</c:v>
                </c:pt>
                <c:pt idx="2180">
                  <c:v>1.6502254004970851E-2</c:v>
                </c:pt>
                <c:pt idx="2181">
                  <c:v>1.650151671761968E-2</c:v>
                </c:pt>
                <c:pt idx="2182">
                  <c:v>1.6500756129547156E-2</c:v>
                </c:pt>
                <c:pt idx="2183">
                  <c:v>1.6499972193830814E-2</c:v>
                </c:pt>
                <c:pt idx="2184">
                  <c:v>1.6499164863388316E-2</c:v>
                </c:pt>
                <c:pt idx="2185">
                  <c:v>1.6498334091217259E-2</c:v>
                </c:pt>
                <c:pt idx="2186">
                  <c:v>1.6497479830634987E-2</c:v>
                </c:pt>
                <c:pt idx="2187">
                  <c:v>1.6496602034239416E-2</c:v>
                </c:pt>
                <c:pt idx="2188">
                  <c:v>1.6495700655347889E-2</c:v>
                </c:pt>
                <c:pt idx="2189">
                  <c:v>1.6494775646798132E-2</c:v>
                </c:pt>
                <c:pt idx="2190">
                  <c:v>1.6493826961587743E-2</c:v>
                </c:pt>
                <c:pt idx="2191">
                  <c:v>1.6492854552874192E-2</c:v>
                </c:pt>
                <c:pt idx="2192">
                  <c:v>1.6491858373495205E-2</c:v>
                </c:pt>
                <c:pt idx="2193">
                  <c:v>1.6490838376608252E-2</c:v>
                </c:pt>
                <c:pt idx="2194">
                  <c:v>1.6489794515130995E-2</c:v>
                </c:pt>
                <c:pt idx="2195">
                  <c:v>1.6488726742220905E-2</c:v>
                </c:pt>
                <c:pt idx="2196">
                  <c:v>1.6487635010795643E-2</c:v>
                </c:pt>
                <c:pt idx="2197">
                  <c:v>1.6486519273612998E-2</c:v>
                </c:pt>
                <c:pt idx="2198">
                  <c:v>1.6485379484150187E-2</c:v>
                </c:pt>
                <c:pt idx="2199">
                  <c:v>1.6484215595085061E-2</c:v>
                </c:pt>
                <c:pt idx="2200">
                  <c:v>1.6483027559575092E-2</c:v>
                </c:pt>
                <c:pt idx="2201">
                  <c:v>1.6481815330458005E-2</c:v>
                </c:pt>
                <c:pt idx="2202">
                  <c:v>1.6480578861211015E-2</c:v>
                </c:pt>
                <c:pt idx="2203">
                  <c:v>1.6479318104032359E-2</c:v>
                </c:pt>
                <c:pt idx="2204">
                  <c:v>1.6478033012798932E-2</c:v>
                </c:pt>
                <c:pt idx="2205">
                  <c:v>1.6476723539868843E-2</c:v>
                </c:pt>
                <c:pt idx="2206">
                  <c:v>1.6475389638719307E-2</c:v>
                </c:pt>
                <c:pt idx="2207">
                  <c:v>1.6474031262028177E-2</c:v>
                </c:pt>
                <c:pt idx="2208">
                  <c:v>1.6472248738379491E-2</c:v>
                </c:pt>
                <c:pt idx="2209">
                  <c:v>1.6471240894491146E-2</c:v>
                </c:pt>
                <c:pt idx="2210">
                  <c:v>1.6469808809720377E-2</c:v>
                </c:pt>
                <c:pt idx="2211">
                  <c:v>1.6468352061558278E-2</c:v>
                </c:pt>
                <c:pt idx="2212">
                  <c:v>1.6466870602922512E-2</c:v>
                </c:pt>
                <c:pt idx="2213">
                  <c:v>1.6465364387050485E-2</c:v>
                </c:pt>
                <c:pt idx="2214">
                  <c:v>1.6463833366939795E-2</c:v>
                </c:pt>
                <c:pt idx="2215">
                  <c:v>1.646227749518836E-2</c:v>
                </c:pt>
                <c:pt idx="2216">
                  <c:v>1.646069672535333E-2</c:v>
                </c:pt>
                <c:pt idx="2217">
                  <c:v>1.6459091010192495E-2</c:v>
                </c:pt>
                <c:pt idx="2218">
                  <c:v>1.6457460302783389E-2</c:v>
                </c:pt>
                <c:pt idx="2219">
                  <c:v>1.6455804555963738E-2</c:v>
                </c:pt>
                <c:pt idx="2220">
                  <c:v>1.6454123722891012E-2</c:v>
                </c:pt>
                <c:pt idx="2221">
                  <c:v>1.6452417756642745E-2</c:v>
                </c:pt>
                <c:pt idx="2222">
                  <c:v>1.64506866101366E-2</c:v>
                </c:pt>
                <c:pt idx="2223">
                  <c:v>1.6448930236290238E-2</c:v>
                </c:pt>
                <c:pt idx="2224">
                  <c:v>1.6447148588341065E-2</c:v>
                </c:pt>
                <c:pt idx="2225">
                  <c:v>1.6445341619126808E-2</c:v>
                </c:pt>
                <c:pt idx="2226">
                  <c:v>1.6443509281645063E-2</c:v>
                </c:pt>
                <c:pt idx="2227">
                  <c:v>1.6441651529133239E-2</c:v>
                </c:pt>
                <c:pt idx="2228">
                  <c:v>1.6439768314349124E-2</c:v>
                </c:pt>
                <c:pt idx="2229">
                  <c:v>1.6437859590290316E-2</c:v>
                </c:pt>
                <c:pt idx="2230">
                  <c:v>1.6435925310194222E-2</c:v>
                </c:pt>
                <c:pt idx="2231">
                  <c:v>1.6433965426898567E-2</c:v>
                </c:pt>
                <c:pt idx="2232">
                  <c:v>1.6431979893560822E-2</c:v>
                </c:pt>
                <c:pt idx="2233">
                  <c:v>1.642996866285884E-2</c:v>
                </c:pt>
                <c:pt idx="2234">
                  <c:v>1.6427931688269837E-2</c:v>
                </c:pt>
                <c:pt idx="2235">
                  <c:v>1.6425868922551601E-2</c:v>
                </c:pt>
                <c:pt idx="2236">
                  <c:v>1.6423780318621795E-2</c:v>
                </c:pt>
                <c:pt idx="2237">
                  <c:v>1.6421665829717824E-2</c:v>
                </c:pt>
                <c:pt idx="2238">
                  <c:v>1.641952540859748E-2</c:v>
                </c:pt>
                <c:pt idx="2239">
                  <c:v>1.6417359008498167E-2</c:v>
                </c:pt>
                <c:pt idx="2240">
                  <c:v>1.6415166582417484E-2</c:v>
                </c:pt>
                <c:pt idx="2241">
                  <c:v>1.6412948083113221E-2</c:v>
                </c:pt>
                <c:pt idx="2242">
                  <c:v>1.6410703464062593E-2</c:v>
                </c:pt>
                <c:pt idx="2243">
                  <c:v>1.640843267778358E-2</c:v>
                </c:pt>
                <c:pt idx="2244">
                  <c:v>1.6406135677433653E-2</c:v>
                </c:pt>
                <c:pt idx="2245">
                  <c:v>1.6403478375295322E-2</c:v>
                </c:pt>
                <c:pt idx="2246">
                  <c:v>1.6401462847071002E-2</c:v>
                </c:pt>
                <c:pt idx="2247">
                  <c:v>1.6399086922973538E-2</c:v>
                </c:pt>
                <c:pt idx="2248">
                  <c:v>1.6396684596795552E-2</c:v>
                </c:pt>
                <c:pt idx="2249">
                  <c:v>1.6394255821774451E-2</c:v>
                </c:pt>
                <c:pt idx="2250">
                  <c:v>1.6391800550668023E-2</c:v>
                </c:pt>
                <c:pt idx="2251">
                  <c:v>1.638931873663374E-2</c:v>
                </c:pt>
                <c:pt idx="2252">
                  <c:v>1.6386810332749135E-2</c:v>
                </c:pt>
                <c:pt idx="2253">
                  <c:v>1.6384275292091743E-2</c:v>
                </c:pt>
                <c:pt idx="2254">
                  <c:v>1.6381713567419354E-2</c:v>
                </c:pt>
                <c:pt idx="2255">
                  <c:v>1.63791251118095E-2</c:v>
                </c:pt>
                <c:pt idx="2256">
                  <c:v>1.6376509878419654E-2</c:v>
                </c:pt>
                <c:pt idx="2257">
                  <c:v>1.637386782008754E-2</c:v>
                </c:pt>
                <c:pt idx="2258">
                  <c:v>1.6371198889890692E-2</c:v>
                </c:pt>
                <c:pt idx="2259">
                  <c:v>1.6367727847717006E-2</c:v>
                </c:pt>
                <c:pt idx="2260">
                  <c:v>1.6365780226132998E-2</c:v>
                </c:pt>
                <c:pt idx="2261">
                  <c:v>1.6363030398567346E-2</c:v>
                </c:pt>
                <c:pt idx="2262">
                  <c:v>1.6360253510967482E-2</c:v>
                </c:pt>
                <c:pt idx="2263">
                  <c:v>1.6357046730686164E-2</c:v>
                </c:pt>
                <c:pt idx="2264">
                  <c:v>1.6354618368934482E-2</c:v>
                </c:pt>
                <c:pt idx="2265">
                  <c:v>1.6351760020096862E-2</c:v>
                </c:pt>
                <c:pt idx="2266">
                  <c:v>1.6348874423535165E-2</c:v>
                </c:pt>
                <c:pt idx="2267">
                  <c:v>1.6345961532246989E-2</c:v>
                </c:pt>
                <c:pt idx="2268">
                  <c:v>1.6343021299229932E-2</c:v>
                </c:pt>
                <c:pt idx="2269">
                  <c:v>1.6340053677401656E-2</c:v>
                </c:pt>
                <c:pt idx="2270">
                  <c:v>1.6337058619999567E-2</c:v>
                </c:pt>
                <c:pt idx="2271">
                  <c:v>1.6334036079701519E-2</c:v>
                </c:pt>
                <c:pt idx="2272">
                  <c:v>1.6330986009904791E-2</c:v>
                </c:pt>
                <c:pt idx="2273">
                  <c:v>1.6327908363367172E-2</c:v>
                </c:pt>
                <c:pt idx="2274">
                  <c:v>1.6324803093246132E-2</c:v>
                </c:pt>
                <c:pt idx="2275">
                  <c:v>1.6321670152299461E-2</c:v>
                </c:pt>
                <c:pt idx="2276">
                  <c:v>1.6318509493764566E-2</c:v>
                </c:pt>
                <c:pt idx="2277">
                  <c:v>1.6315321070639044E-2</c:v>
                </c:pt>
                <c:pt idx="2278">
                  <c:v>1.6312104835920493E-2</c:v>
                </c:pt>
                <c:pt idx="2279">
                  <c:v>1.6308860742526576E-2</c:v>
                </c:pt>
                <c:pt idx="2280">
                  <c:v>1.6305588743374955E-2</c:v>
                </c:pt>
                <c:pt idx="2281">
                  <c:v>1.6302288791862907E-2</c:v>
                </c:pt>
                <c:pt idx="2282">
                  <c:v>1.6298960840748222E-2</c:v>
                </c:pt>
                <c:pt idx="2283">
                  <c:v>1.6295604842948563E-2</c:v>
                </c:pt>
                <c:pt idx="2284">
                  <c:v>1.6292220751701336E-2</c:v>
                </c:pt>
                <c:pt idx="2285">
                  <c:v>1.6288808519844267E-2</c:v>
                </c:pt>
                <c:pt idx="2286">
                  <c:v>1.6285368100454889E-2</c:v>
                </c:pt>
                <c:pt idx="2287">
                  <c:v>1.6281899446610737E-2</c:v>
                </c:pt>
                <c:pt idx="2288">
                  <c:v>1.6278402511149537E-2</c:v>
                </c:pt>
                <c:pt idx="2289">
                  <c:v>1.6274877247308694E-2</c:v>
                </c:pt>
                <c:pt idx="2290">
                  <c:v>1.6271323607925936E-2</c:v>
                </c:pt>
                <c:pt idx="2291">
                  <c:v>1.6267741545998859E-2</c:v>
                </c:pt>
                <c:pt idx="2292">
                  <c:v>1.6264131014684935E-2</c:v>
                </c:pt>
                <c:pt idx="2293">
                  <c:v>1.626049196698176E-2</c:v>
                </c:pt>
                <c:pt idx="2294">
                  <c:v>1.6256824355727062E-2</c:v>
                </c:pt>
                <c:pt idx="2295">
                  <c:v>1.625312813407831E-2</c:v>
                </c:pt>
                <c:pt idx="2296">
                  <c:v>1.6249403254953165E-2</c:v>
                </c:pt>
                <c:pt idx="2297">
                  <c:v>1.6244571940164931E-2</c:v>
                </c:pt>
                <c:pt idx="2298">
                  <c:v>1.6240781381977598E-2</c:v>
                </c:pt>
                <c:pt idx="2299">
                  <c:v>1.6237509402170502E-2</c:v>
                </c:pt>
                <c:pt idx="2300">
                  <c:v>1.6233665298894806E-2</c:v>
                </c:pt>
                <c:pt idx="2301">
                  <c:v>1.6229792296735823E-2</c:v>
                </c:pt>
                <c:pt idx="2302">
                  <c:v>1.6225890348291472E-2</c:v>
                </c:pt>
                <c:pt idx="2303">
                  <c:v>1.6221959406719222E-2</c:v>
                </c:pt>
                <c:pt idx="2304">
                  <c:v>1.6217999425336416E-2</c:v>
                </c:pt>
                <c:pt idx="2305">
                  <c:v>1.6214010356980779E-2</c:v>
                </c:pt>
                <c:pt idx="2306">
                  <c:v>1.6209992154410102E-2</c:v>
                </c:pt>
                <c:pt idx="2307">
                  <c:v>1.6205944770941727E-2</c:v>
                </c:pt>
                <c:pt idx="2308">
                  <c:v>1.620186815941338E-2</c:v>
                </c:pt>
                <c:pt idx="2309">
                  <c:v>1.6197762273062466E-2</c:v>
                </c:pt>
                <c:pt idx="2310">
                  <c:v>1.619362706456684E-2</c:v>
                </c:pt>
                <c:pt idx="2311">
                  <c:v>1.6189462487083972E-2</c:v>
                </c:pt>
                <c:pt idx="2312">
                  <c:v>1.6185268493771332E-2</c:v>
                </c:pt>
                <c:pt idx="2313">
                  <c:v>1.6181045037546582E-2</c:v>
                </c:pt>
                <c:pt idx="2314">
                  <c:v>1.6175571511274356E-2</c:v>
                </c:pt>
                <c:pt idx="2315">
                  <c:v>1.6172565696077612E-2</c:v>
                </c:pt>
                <c:pt idx="2316">
                  <c:v>1.6167578983594666E-2</c:v>
                </c:pt>
                <c:pt idx="2317">
                  <c:v>1.6163232966208696E-2</c:v>
                </c:pt>
                <c:pt idx="2318">
                  <c:v>1.6158857243864233E-2</c:v>
                </c:pt>
                <c:pt idx="2319">
                  <c:v>1.6154451770118428E-2</c:v>
                </c:pt>
                <c:pt idx="2320">
                  <c:v>1.6150016497888942E-2</c:v>
                </c:pt>
                <c:pt idx="2321">
                  <c:v>1.6145551380013501E-2</c:v>
                </c:pt>
                <c:pt idx="2322">
                  <c:v>1.6141056369649576E-2</c:v>
                </c:pt>
                <c:pt idx="2323">
                  <c:v>1.6136531419554956E-2</c:v>
                </c:pt>
                <c:pt idx="2324">
                  <c:v>1.6131976483206856E-2</c:v>
                </c:pt>
                <c:pt idx="2325">
                  <c:v>1.6127391513363065E-2</c:v>
                </c:pt>
                <c:pt idx="2326">
                  <c:v>1.612277646286131E-2</c:v>
                </c:pt>
                <c:pt idx="2327">
                  <c:v>1.6118131284859061E-2</c:v>
                </c:pt>
                <c:pt idx="2328">
                  <c:v>1.6113455932593723E-2</c:v>
                </c:pt>
                <c:pt idx="2329">
                  <c:v>1.6108750358743151E-2</c:v>
                </c:pt>
                <c:pt idx="2330">
                  <c:v>1.6104014516225007E-2</c:v>
                </c:pt>
                <c:pt idx="2331">
                  <c:v>1.6099248358676377E-2</c:v>
                </c:pt>
                <c:pt idx="2332">
                  <c:v>1.609445183845537E-2</c:v>
                </c:pt>
                <c:pt idx="2333">
                  <c:v>1.608962490887933E-2</c:v>
                </c:pt>
                <c:pt idx="2334">
                  <c:v>1.6084767522865917E-2</c:v>
                </c:pt>
                <c:pt idx="2335">
                  <c:v>1.6079879633572602E-2</c:v>
                </c:pt>
                <c:pt idx="2336">
                  <c:v>1.6074961193917048E-2</c:v>
                </c:pt>
                <c:pt idx="2337">
                  <c:v>1.6070012156657043E-2</c:v>
                </c:pt>
                <c:pt idx="2338">
                  <c:v>1.6065032475349739E-2</c:v>
                </c:pt>
                <c:pt idx="2339">
                  <c:v>1.6060022102593052E-2</c:v>
                </c:pt>
                <c:pt idx="2340">
                  <c:v>1.6054980991464518E-2</c:v>
                </c:pt>
                <c:pt idx="2341">
                  <c:v>1.6049909094961734E-2</c:v>
                </c:pt>
                <c:pt idx="2342">
                  <c:v>1.6044806366322106E-2</c:v>
                </c:pt>
                <c:pt idx="2343">
                  <c:v>1.6039672758303425E-2</c:v>
                </c:pt>
                <c:pt idx="2344">
                  <c:v>1.6034508223903288E-2</c:v>
                </c:pt>
                <c:pt idx="2345">
                  <c:v>1.6029312716359101E-2</c:v>
                </c:pt>
                <c:pt idx="2346">
                  <c:v>1.6024086188508591E-2</c:v>
                </c:pt>
                <c:pt idx="2347">
                  <c:v>1.6018828593429291E-2</c:v>
                </c:pt>
                <c:pt idx="2348">
                  <c:v>1.6013539884198735E-2</c:v>
                </c:pt>
                <c:pt idx="2349">
                  <c:v>1.6006641954771084E-2</c:v>
                </c:pt>
                <c:pt idx="2350">
                  <c:v>1.6001277009456416E-2</c:v>
                </c:pt>
                <c:pt idx="2351">
                  <c:v>1.5996715141879392E-2</c:v>
                </c:pt>
                <c:pt idx="2352">
                  <c:v>1.5991297030319984E-2</c:v>
                </c:pt>
                <c:pt idx="2353">
                  <c:v>1.5985847562642874E-2</c:v>
                </c:pt>
                <c:pt idx="2354">
                  <c:v>1.5980366692165404E-2</c:v>
                </c:pt>
                <c:pt idx="2355">
                  <c:v>1.5974854371965108E-2</c:v>
                </c:pt>
                <c:pt idx="2356">
                  <c:v>1.5969310554799776E-2</c:v>
                </c:pt>
                <c:pt idx="2357">
                  <c:v>1.5963735193746942E-2</c:v>
                </c:pt>
                <c:pt idx="2358">
                  <c:v>1.5958128241964076E-2</c:v>
                </c:pt>
                <c:pt idx="2359">
                  <c:v>1.5952489652288904E-2</c:v>
                </c:pt>
                <c:pt idx="2360">
                  <c:v>1.5946819378038768E-2</c:v>
                </c:pt>
                <c:pt idx="2361">
                  <c:v>1.594111737173165E-2</c:v>
                </c:pt>
                <c:pt idx="2362">
                  <c:v>1.5935383586764829E-2</c:v>
                </c:pt>
                <c:pt idx="2363">
                  <c:v>1.5929373662782353E-2</c:v>
                </c:pt>
                <c:pt idx="2364">
                  <c:v>1.592049331654799E-2</c:v>
                </c:pt>
                <c:pt idx="2365">
                  <c:v>1.5914645652355119E-2</c:v>
                </c:pt>
                <c:pt idx="2366">
                  <c:v>1.5908765994554486E-2</c:v>
                </c:pt>
                <c:pt idx="2367">
                  <c:v>1.5902007149550812E-2</c:v>
                </c:pt>
                <c:pt idx="2368">
                  <c:v>1.5896910510360129E-2</c:v>
                </c:pt>
                <c:pt idx="2369">
                  <c:v>1.5890934589961603E-2</c:v>
                </c:pt>
                <c:pt idx="2370">
                  <c:v>1.5884926487945705E-2</c:v>
                </c:pt>
                <c:pt idx="2371">
                  <c:v>1.5878886157469907E-2</c:v>
                </c:pt>
                <c:pt idx="2372">
                  <c:v>1.5872813551611742E-2</c:v>
                </c:pt>
                <c:pt idx="2373">
                  <c:v>1.5866708623049064E-2</c:v>
                </c:pt>
                <c:pt idx="2374">
                  <c:v>1.5860571325179151E-2</c:v>
                </c:pt>
                <c:pt idx="2375">
                  <c:v>1.5854401610759794E-2</c:v>
                </c:pt>
                <c:pt idx="2376">
                  <c:v>1.5848199432948462E-2</c:v>
                </c:pt>
                <c:pt idx="2377">
                  <c:v>1.5841964744582882E-2</c:v>
                </c:pt>
                <c:pt idx="2378">
                  <c:v>1.5835697498980394E-2</c:v>
                </c:pt>
                <c:pt idx="2379">
                  <c:v>1.5829397648738919E-2</c:v>
                </c:pt>
                <c:pt idx="2380">
                  <c:v>1.5823065147255733E-2</c:v>
                </c:pt>
                <c:pt idx="2381">
                  <c:v>1.5816699947368562E-2</c:v>
                </c:pt>
                <c:pt idx="2382">
                  <c:v>1.5810302002075005E-2</c:v>
                </c:pt>
                <c:pt idx="2383">
                  <c:v>1.580387126437266E-2</c:v>
                </c:pt>
                <c:pt idx="2384">
                  <c:v>1.579740768733906E-2</c:v>
                </c:pt>
                <c:pt idx="2385">
                  <c:v>1.5790911223971804E-2</c:v>
                </c:pt>
                <c:pt idx="2386">
                  <c:v>1.578438182726849E-2</c:v>
                </c:pt>
                <c:pt idx="2387">
                  <c:v>1.5777819450306652E-2</c:v>
                </c:pt>
                <c:pt idx="2388">
                  <c:v>1.5771224045924015E-2</c:v>
                </c:pt>
                <c:pt idx="2389">
                  <c:v>1.5764595567357986E-2</c:v>
                </c:pt>
                <c:pt idx="2390">
                  <c:v>1.5757933967446291E-2</c:v>
                </c:pt>
                <c:pt idx="2391">
                  <c:v>1.5751239199266465E-2</c:v>
                </c:pt>
                <c:pt idx="2392">
                  <c:v>1.574451121589604E-2</c:v>
                </c:pt>
                <c:pt idx="2393">
                  <c:v>1.5737749970252679E-2</c:v>
                </c:pt>
                <c:pt idx="2394">
                  <c:v>1.573095541533398E-2</c:v>
                </c:pt>
                <c:pt idx="2395">
                  <c:v>1.5724127504297414E-2</c:v>
                </c:pt>
                <c:pt idx="2396">
                  <c:v>1.5717266189980705E-2</c:v>
                </c:pt>
                <c:pt idx="2397">
                  <c:v>1.5710371425541325E-2</c:v>
                </c:pt>
                <c:pt idx="2398">
                  <c:v>1.5703443163816999E-2</c:v>
                </c:pt>
                <c:pt idx="2399">
                  <c:v>1.5696481357965197E-2</c:v>
                </c:pt>
                <c:pt idx="2400">
                  <c:v>1.5689485961063454E-2</c:v>
                </c:pt>
                <c:pt idx="2401">
                  <c:v>1.5680279782044337E-2</c:v>
                </c:pt>
                <c:pt idx="2402">
                  <c:v>1.5674382493067185E-2</c:v>
                </c:pt>
                <c:pt idx="2403">
                  <c:v>1.566829775331513E-2</c:v>
                </c:pt>
                <c:pt idx="2404">
                  <c:v>1.5661167521869857E-2</c:v>
                </c:pt>
                <c:pt idx="2405">
                  <c:v>1.5654003464202759E-2</c:v>
                </c:pt>
                <c:pt idx="2406">
                  <c:v>1.5646805533471309E-2</c:v>
                </c:pt>
                <c:pt idx="2407">
                  <c:v>1.5639573682832975E-2</c:v>
                </c:pt>
                <c:pt idx="2408">
                  <c:v>1.5632307865125483E-2</c:v>
                </c:pt>
                <c:pt idx="2409">
                  <c:v>1.5625008033266496E-2</c:v>
                </c:pt>
                <c:pt idx="2410">
                  <c:v>1.5617674140333548E-2</c:v>
                </c:pt>
                <c:pt idx="2411">
                  <c:v>1.5610306139643981E-2</c:v>
                </c:pt>
                <c:pt idx="2412">
                  <c:v>1.5602903983875649E-2</c:v>
                </c:pt>
                <c:pt idx="2413">
                  <c:v>1.5595467626026149E-2</c:v>
                </c:pt>
                <c:pt idx="2414">
                  <c:v>1.5585856262880782E-2</c:v>
                </c:pt>
                <c:pt idx="2415">
                  <c:v>1.5580492116393785E-2</c:v>
                </c:pt>
                <c:pt idx="2416">
                  <c:v>1.5572952870765988E-2</c:v>
                </c:pt>
                <c:pt idx="2417">
                  <c:v>1.5565379235047416E-2</c:v>
                </c:pt>
                <c:pt idx="2418">
                  <c:v>1.5557771162555412E-2</c:v>
                </c:pt>
                <c:pt idx="2419">
                  <c:v>1.5549033994446404E-2</c:v>
                </c:pt>
                <c:pt idx="2420">
                  <c:v>1.5542451518681943E-2</c:v>
                </c:pt>
                <c:pt idx="2421">
                  <c:v>1.5534739853375612E-2</c:v>
                </c:pt>
                <c:pt idx="2422">
                  <c:v>1.552699356328624E-2</c:v>
                </c:pt>
                <c:pt idx="2423">
                  <c:v>1.5519212601251553E-2</c:v>
                </c:pt>
                <c:pt idx="2424">
                  <c:v>1.5511396920429021E-2</c:v>
                </c:pt>
                <c:pt idx="2425">
                  <c:v>1.5503546473896179E-2</c:v>
                </c:pt>
                <c:pt idx="2426">
                  <c:v>1.5495661214410816E-2</c:v>
                </c:pt>
                <c:pt idx="2427">
                  <c:v>1.5487741094970531E-2</c:v>
                </c:pt>
                <c:pt idx="2428">
                  <c:v>1.5479786068892665E-2</c:v>
                </c:pt>
                <c:pt idx="2429">
                  <c:v>1.547179608909488E-2</c:v>
                </c:pt>
                <c:pt idx="2430">
                  <c:v>1.5463771108414903E-2</c:v>
                </c:pt>
                <c:pt idx="2431">
                  <c:v>1.545571108009014E-2</c:v>
                </c:pt>
                <c:pt idx="2432">
                  <c:v>1.5447615956958316E-2</c:v>
                </c:pt>
                <c:pt idx="2433">
                  <c:v>1.543948569201703E-2</c:v>
                </c:pt>
                <c:pt idx="2434">
                  <c:v>1.5431320238423751E-2</c:v>
                </c:pt>
                <c:pt idx="2435">
                  <c:v>1.5423119549176079E-2</c:v>
                </c:pt>
                <c:pt idx="2436">
                  <c:v>1.5414883577351546E-2</c:v>
                </c:pt>
                <c:pt idx="2437">
                  <c:v>1.5406612275628007E-2</c:v>
                </c:pt>
                <c:pt idx="2438">
                  <c:v>1.5398305597322803E-2</c:v>
                </c:pt>
                <c:pt idx="2439">
                  <c:v>1.5389963495433534E-2</c:v>
                </c:pt>
                <c:pt idx="2440">
                  <c:v>1.5381585922877861E-2</c:v>
                </c:pt>
                <c:pt idx="2441">
                  <c:v>1.5373172832493509E-2</c:v>
                </c:pt>
                <c:pt idx="2442">
                  <c:v>1.5364724177677758E-2</c:v>
                </c:pt>
                <c:pt idx="2443">
                  <c:v>1.5356239911348268E-2</c:v>
                </c:pt>
                <c:pt idx="2444">
                  <c:v>1.5347719986262831E-2</c:v>
                </c:pt>
                <c:pt idx="2445">
                  <c:v>1.5339164355738788E-2</c:v>
                </c:pt>
                <c:pt idx="2446">
                  <c:v>1.5330572972693801E-2</c:v>
                </c:pt>
                <c:pt idx="2447">
                  <c:v>1.5321945790045532E-2</c:v>
                </c:pt>
                <c:pt idx="2448">
                  <c:v>1.531328276079158E-2</c:v>
                </c:pt>
                <c:pt idx="2449">
                  <c:v>1.530458383816935E-2</c:v>
                </c:pt>
                <c:pt idx="2450">
                  <c:v>1.529584897477676E-2</c:v>
                </c:pt>
                <c:pt idx="2451">
                  <c:v>1.5287078124170961E-2</c:v>
                </c:pt>
                <c:pt idx="2452">
                  <c:v>1.527827123894987E-2</c:v>
                </c:pt>
                <c:pt idx="2453">
                  <c:v>1.5268162043149403E-2</c:v>
                </c:pt>
                <c:pt idx="2454">
                  <c:v>1.525927778302183E-2</c:v>
                </c:pt>
                <c:pt idx="2455">
                  <c:v>1.5251633906769868E-2</c:v>
                </c:pt>
                <c:pt idx="2456">
                  <c:v>1.5242682413783015E-2</c:v>
                </c:pt>
                <c:pt idx="2457">
                  <c:v>1.5233694651408669E-2</c:v>
                </c:pt>
                <c:pt idx="2458">
                  <c:v>1.5224670572724364E-2</c:v>
                </c:pt>
                <c:pt idx="2459">
                  <c:v>1.5215610130407953E-2</c:v>
                </c:pt>
                <c:pt idx="2460">
                  <c:v>1.5206513278016587E-2</c:v>
                </c:pt>
                <c:pt idx="2461">
                  <c:v>1.5197379968148184E-2</c:v>
                </c:pt>
                <c:pt idx="2462">
                  <c:v>1.5188210154040149E-2</c:v>
                </c:pt>
                <c:pt idx="2463">
                  <c:v>1.5179003788450274E-2</c:v>
                </c:pt>
                <c:pt idx="2464">
                  <c:v>1.5169760824536027E-2</c:v>
                </c:pt>
                <c:pt idx="2465">
                  <c:v>1.516048121545488E-2</c:v>
                </c:pt>
                <c:pt idx="2466">
                  <c:v>1.5151164913964621E-2</c:v>
                </c:pt>
                <c:pt idx="2467">
                  <c:v>1.5141811873222721E-2</c:v>
                </c:pt>
                <c:pt idx="2468">
                  <c:v>1.5132422046386651E-2</c:v>
                </c:pt>
                <c:pt idx="2469">
                  <c:v>1.512029528279335E-2</c:v>
                </c:pt>
                <c:pt idx="2470">
                  <c:v>1.5113531845782902E-2</c:v>
                </c:pt>
                <c:pt idx="2471">
                  <c:v>1.5104031377930482E-2</c:v>
                </c:pt>
                <c:pt idx="2472">
                  <c:v>1.5094493936054221E-2</c:v>
                </c:pt>
                <c:pt idx="2473">
                  <c:v>1.5084919472991842E-2</c:v>
                </c:pt>
                <c:pt idx="2474">
                  <c:v>1.5075307941740945E-2</c:v>
                </c:pt>
                <c:pt idx="2475">
                  <c:v>1.5065659295299128E-2</c:v>
                </c:pt>
                <c:pt idx="2476">
                  <c:v>1.5055973486823859E-2</c:v>
                </c:pt>
                <c:pt idx="2477">
                  <c:v>1.5046250469152866E-2</c:v>
                </c:pt>
                <c:pt idx="2478">
                  <c:v>1.5036490195283747E-2</c:v>
                </c:pt>
                <c:pt idx="2479">
                  <c:v>1.5026692618453907E-2</c:v>
                </c:pt>
                <c:pt idx="2480">
                  <c:v>1.5016857691501073E-2</c:v>
                </c:pt>
                <c:pt idx="2481">
                  <c:v>1.5006985367183034E-2</c:v>
                </c:pt>
                <c:pt idx="2482">
                  <c:v>1.4997075599056942E-2</c:v>
                </c:pt>
                <c:pt idx="2483">
                  <c:v>1.498712833996052E-2</c:v>
                </c:pt>
                <c:pt idx="2484">
                  <c:v>1.4977143542731497E-2</c:v>
                </c:pt>
                <c:pt idx="2485">
                  <c:v>1.4967121160287533E-2</c:v>
                </c:pt>
                <c:pt idx="2486">
                  <c:v>1.4957061146185779E-2</c:v>
                </c:pt>
                <c:pt idx="2487">
                  <c:v>1.4946963452864281E-2</c:v>
                </c:pt>
                <c:pt idx="2488">
                  <c:v>1.4936828033480509E-2</c:v>
                </c:pt>
                <c:pt idx="2489">
                  <c:v>1.4926654841271869E-2</c:v>
                </c:pt>
                <c:pt idx="2490">
                  <c:v>1.4916443829076087E-2</c:v>
                </c:pt>
                <c:pt idx="2491">
                  <c:v>1.4906194949890761E-2</c:v>
                </c:pt>
                <c:pt idx="2492">
                  <c:v>1.4894168650814166E-2</c:v>
                </c:pt>
                <c:pt idx="2493">
                  <c:v>1.4881186622881515E-2</c:v>
                </c:pt>
                <c:pt idx="2494">
                  <c:v>1.4868225983919459E-2</c:v>
                </c:pt>
                <c:pt idx="2495">
                  <c:v>1.4855286807948787E-2</c:v>
                </c:pt>
                <c:pt idx="2496">
                  <c:v>1.4842369168510672E-2</c:v>
                </c:pt>
                <c:pt idx="2497">
                  <c:v>1.4829473140185456E-2</c:v>
                </c:pt>
                <c:pt idx="2498">
                  <c:v>1.4816598796514313E-2</c:v>
                </c:pt>
                <c:pt idx="2499">
                  <c:v>1.4803746211518032E-2</c:v>
                </c:pt>
                <c:pt idx="2500">
                  <c:v>1.4790915459297338E-2</c:v>
                </c:pt>
                <c:pt idx="2501">
                  <c:v>1.4778106613793085E-2</c:v>
                </c:pt>
                <c:pt idx="2502">
                  <c:v>1.4765319748706318E-2</c:v>
                </c:pt>
                <c:pt idx="2503">
                  <c:v>1.4752554938217699E-2</c:v>
                </c:pt>
                <c:pt idx="2504">
                  <c:v>1.4739812256507889E-2</c:v>
                </c:pt>
                <c:pt idx="2505">
                  <c:v>1.4727091777437806E-2</c:v>
                </c:pt>
                <c:pt idx="2506">
                  <c:v>1.4714393574548623E-2</c:v>
                </c:pt>
                <c:pt idx="2507">
                  <c:v>1.4701717722340746E-2</c:v>
                </c:pt>
                <c:pt idx="2508">
                  <c:v>1.4689064294515219E-2</c:v>
                </c:pt>
                <c:pt idx="2509">
                  <c:v>1.4676433365092834E-2</c:v>
                </c:pt>
                <c:pt idx="2510">
                  <c:v>1.4663825007934506E-2</c:v>
                </c:pt>
                <c:pt idx="2511">
                  <c:v>1.4651239297300833E-2</c:v>
                </c:pt>
                <c:pt idx="2512">
                  <c:v>1.4638676306892862E-2</c:v>
                </c:pt>
                <c:pt idx="2513">
                  <c:v>1.4626136110891252E-2</c:v>
                </c:pt>
                <c:pt idx="2514">
                  <c:v>1.4613618782997051E-2</c:v>
                </c:pt>
                <c:pt idx="2515">
                  <c:v>1.4601124397390919E-2</c:v>
                </c:pt>
                <c:pt idx="2516">
                  <c:v>1.4588653027853837E-2</c:v>
                </c:pt>
                <c:pt idx="2517">
                  <c:v>1.4576204748646404E-2</c:v>
                </c:pt>
                <c:pt idx="2518">
                  <c:v>1.4563779633309792E-2</c:v>
                </c:pt>
                <c:pt idx="2519">
                  <c:v>1.4547838641343347E-2</c:v>
                </c:pt>
                <c:pt idx="2520">
                  <c:v>1.4538999191131552E-2</c:v>
                </c:pt>
                <c:pt idx="2521">
                  <c:v>1.452664401217163E-2</c:v>
                </c:pt>
                <c:pt idx="2522">
                  <c:v>1.4514312293005815E-2</c:v>
                </c:pt>
                <c:pt idx="2523">
                  <c:v>1.4500247721178638E-2</c:v>
                </c:pt>
                <c:pt idx="2524">
                  <c:v>1.4489719530619283E-2</c:v>
                </c:pt>
                <c:pt idx="2525">
                  <c:v>1.4477458635440144E-2</c:v>
                </c:pt>
                <c:pt idx="2526">
                  <c:v>1.4465221496058334E-2</c:v>
                </c:pt>
                <c:pt idx="2527">
                  <c:v>1.4453008186254834E-2</c:v>
                </c:pt>
                <c:pt idx="2528">
                  <c:v>1.4440818780530051E-2</c:v>
                </c:pt>
                <c:pt idx="2529">
                  <c:v>1.4428653352425158E-2</c:v>
                </c:pt>
                <c:pt idx="2530">
                  <c:v>1.4416511976120816E-2</c:v>
                </c:pt>
                <c:pt idx="2531">
                  <c:v>1.4404394725477943E-2</c:v>
                </c:pt>
                <c:pt idx="2532">
                  <c:v>1.4392301674437391E-2</c:v>
                </c:pt>
                <c:pt idx="2533">
                  <c:v>1.4380232897179823E-2</c:v>
                </c:pt>
                <c:pt idx="2534">
                  <c:v>1.4368188467326348E-2</c:v>
                </c:pt>
                <c:pt idx="2535">
                  <c:v>1.4356168459137564E-2</c:v>
                </c:pt>
                <c:pt idx="2536">
                  <c:v>1.4344172946394451E-2</c:v>
                </c:pt>
                <c:pt idx="2537">
                  <c:v>1.4332202003197736E-2</c:v>
                </c:pt>
                <c:pt idx="2538">
                  <c:v>1.4320255703568208E-2</c:v>
                </c:pt>
                <c:pt idx="2539">
                  <c:v>1.4308334121366784E-2</c:v>
                </c:pt>
                <c:pt idx="2540">
                  <c:v>1.4296437330374445E-2</c:v>
                </c:pt>
                <c:pt idx="2541">
                  <c:v>1.4284565404931726E-2</c:v>
                </c:pt>
                <c:pt idx="2542">
                  <c:v>1.4272718418819608E-2</c:v>
                </c:pt>
                <c:pt idx="2543">
                  <c:v>1.4260896445978943E-2</c:v>
                </c:pt>
                <c:pt idx="2544">
                  <c:v>1.424909956027065E-2</c:v>
                </c:pt>
                <c:pt idx="2545">
                  <c:v>1.4237327835955327E-2</c:v>
                </c:pt>
                <c:pt idx="2546">
                  <c:v>1.4225581346654081E-2</c:v>
                </c:pt>
                <c:pt idx="2547">
                  <c:v>1.4213860166707448E-2</c:v>
                </c:pt>
                <c:pt idx="2548">
                  <c:v>1.4202164369816472E-2</c:v>
                </c:pt>
                <c:pt idx="2549">
                  <c:v>1.4190494030241751E-2</c:v>
                </c:pt>
                <c:pt idx="2550">
                  <c:v>1.4178849221364587E-2</c:v>
                </c:pt>
                <c:pt idx="2551">
                  <c:v>1.4167230017845256E-2</c:v>
                </c:pt>
                <c:pt idx="2552">
                  <c:v>1.4155636493304868E-2</c:v>
                </c:pt>
                <c:pt idx="2553">
                  <c:v>1.4144068721524405E-2</c:v>
                </c:pt>
                <c:pt idx="2554">
                  <c:v>1.4132526776924337E-2</c:v>
                </c:pt>
                <c:pt idx="2555">
                  <c:v>1.41210107329659E-2</c:v>
                </c:pt>
                <c:pt idx="2556">
                  <c:v>1.41095206641495E-2</c:v>
                </c:pt>
                <c:pt idx="2557">
                  <c:v>1.4094786004577031E-2</c:v>
                </c:pt>
                <c:pt idx="2558">
                  <c:v>1.4083355584606494E-2</c:v>
                </c:pt>
                <c:pt idx="2559">
                  <c:v>1.4073578946147691E-2</c:v>
                </c:pt>
                <c:pt idx="2560">
                  <c:v>1.4062197275501731E-2</c:v>
                </c:pt>
                <c:pt idx="2561">
                  <c:v>1.4050841960093763E-2</c:v>
                </c:pt>
                <c:pt idx="2562">
                  <c:v>1.403951307386464E-2</c:v>
                </c:pt>
                <c:pt idx="2563">
                  <c:v>1.4028210690835152E-2</c:v>
                </c:pt>
                <c:pt idx="2564">
                  <c:v>1.4016934885106025E-2</c:v>
                </c:pt>
                <c:pt idx="2565">
                  <c:v>1.4005685730458239E-2</c:v>
                </c:pt>
                <c:pt idx="2566">
                  <c:v>1.3994463300912585E-2</c:v>
                </c:pt>
                <c:pt idx="2567">
                  <c:v>1.3983267670489852E-2</c:v>
                </c:pt>
                <c:pt idx="2568">
                  <c:v>1.3972098913050957E-2</c:v>
                </c:pt>
                <c:pt idx="2569">
                  <c:v>1.3960957102616689E-2</c:v>
                </c:pt>
                <c:pt idx="2570">
                  <c:v>1.3949842313287775E-2</c:v>
                </c:pt>
                <c:pt idx="2571">
                  <c:v>1.3938754618765259E-2</c:v>
                </c:pt>
                <c:pt idx="2572">
                  <c:v>1.3927694093389675E-2</c:v>
                </c:pt>
                <c:pt idx="2573">
                  <c:v>1.3916660810702197E-2</c:v>
                </c:pt>
                <c:pt idx="2574">
                  <c:v>1.3902515310970642E-2</c:v>
                </c:pt>
                <c:pt idx="2575">
                  <c:v>1.3893110142406684E-2</c:v>
                </c:pt>
                <c:pt idx="2576">
                  <c:v>1.3883725159855587E-2</c:v>
                </c:pt>
                <c:pt idx="2577">
                  <c:v>1.3872801588448169E-2</c:v>
                </c:pt>
                <c:pt idx="2578">
                  <c:v>1.3861905629672933E-2</c:v>
                </c:pt>
                <c:pt idx="2579">
                  <c:v>1.3851037357710538E-2</c:v>
                </c:pt>
                <c:pt idx="2580">
                  <c:v>1.3840196846341968E-2</c:v>
                </c:pt>
                <c:pt idx="2581">
                  <c:v>1.3829384169747883E-2</c:v>
                </c:pt>
                <c:pt idx="2582">
                  <c:v>1.3818599401629328E-2</c:v>
                </c:pt>
                <c:pt idx="2583">
                  <c:v>1.3807842616166965E-2</c:v>
                </c:pt>
                <c:pt idx="2584">
                  <c:v>1.3797113886981904E-2</c:v>
                </c:pt>
                <c:pt idx="2585">
                  <c:v>1.3786413288574551E-2</c:v>
                </c:pt>
                <c:pt idx="2586">
                  <c:v>1.3775740894486077E-2</c:v>
                </c:pt>
                <c:pt idx="2587">
                  <c:v>1.3765096778897146E-2</c:v>
                </c:pt>
                <c:pt idx="2588">
                  <c:v>1.3754481015588738E-2</c:v>
                </c:pt>
                <c:pt idx="2589">
                  <c:v>1.3743893678741514E-2</c:v>
                </c:pt>
                <c:pt idx="2590">
                  <c:v>1.373333484229633E-2</c:v>
                </c:pt>
                <c:pt idx="2591">
                  <c:v>1.3722804580034165E-2</c:v>
                </c:pt>
                <c:pt idx="2592">
                  <c:v>1.3712302965975809E-2</c:v>
                </c:pt>
                <c:pt idx="2593">
                  <c:v>1.3701830074301924E-2</c:v>
                </c:pt>
                <c:pt idx="2594">
                  <c:v>1.3691385978793491E-2</c:v>
                </c:pt>
                <c:pt idx="2595">
                  <c:v>1.3680970753391364E-2</c:v>
                </c:pt>
                <c:pt idx="2596">
                  <c:v>1.3670584472116332E-2</c:v>
                </c:pt>
                <c:pt idx="2597">
                  <c:v>1.366022720906912E-2</c:v>
                </c:pt>
                <c:pt idx="2598">
                  <c:v>1.3649899037950775E-2</c:v>
                </c:pt>
                <c:pt idx="2599">
                  <c:v>1.3639600032941956E-2</c:v>
                </c:pt>
                <c:pt idx="2600">
                  <c:v>1.3629330267983519E-2</c:v>
                </c:pt>
                <c:pt idx="2601">
                  <c:v>1.3619089816856444E-2</c:v>
                </c:pt>
                <c:pt idx="2602">
                  <c:v>1.3608878753741394E-2</c:v>
                </c:pt>
                <c:pt idx="2603">
                  <c:v>1.3598697152499284E-2</c:v>
                </c:pt>
                <c:pt idx="2604">
                  <c:v>1.3588545087310777E-2</c:v>
                </c:pt>
                <c:pt idx="2605">
                  <c:v>1.3578422631717046E-2</c:v>
                </c:pt>
                <c:pt idx="2606">
                  <c:v>1.3568329859978689E-2</c:v>
                </c:pt>
                <c:pt idx="2607">
                  <c:v>1.3558266846116496E-2</c:v>
                </c:pt>
                <c:pt idx="2608">
                  <c:v>1.3548233663991383E-2</c:v>
                </c:pt>
                <c:pt idx="2609">
                  <c:v>1.3535377811688676E-2</c:v>
                </c:pt>
                <c:pt idx="2610">
                  <c:v>1.3525413094237493E-2</c:v>
                </c:pt>
                <c:pt idx="2611">
                  <c:v>1.3516895841894083E-2</c:v>
                </c:pt>
                <c:pt idx="2612">
                  <c:v>1.3506987036437934E-2</c:v>
                </c:pt>
                <c:pt idx="2613">
                  <c:v>1.3497108442974692E-2</c:v>
                </c:pt>
                <c:pt idx="2614">
                  <c:v>1.3487260135605084E-2</c:v>
                </c:pt>
                <c:pt idx="2615">
                  <c:v>1.3477442188429833E-2</c:v>
                </c:pt>
                <c:pt idx="2616">
                  <c:v>1.3467654675229923E-2</c:v>
                </c:pt>
                <c:pt idx="2617">
                  <c:v>1.3457897670026142E-2</c:v>
                </c:pt>
                <c:pt idx="2618">
                  <c:v>1.3448171246919216E-2</c:v>
                </c:pt>
                <c:pt idx="2619">
                  <c:v>1.343847547961019E-2</c:v>
                </c:pt>
                <c:pt idx="2620">
                  <c:v>1.3428810442519534E-2</c:v>
                </c:pt>
                <c:pt idx="2621">
                  <c:v>1.3419176208868677E-2</c:v>
                </c:pt>
                <c:pt idx="2622">
                  <c:v>1.3409572853397833E-2</c:v>
                </c:pt>
                <c:pt idx="2623">
                  <c:v>1.3400000449568239E-2</c:v>
                </c:pt>
                <c:pt idx="2624">
                  <c:v>1.3390459071640493E-2</c:v>
                </c:pt>
                <c:pt idx="2625">
                  <c:v>1.3377379775194598E-2</c:v>
                </c:pt>
                <c:pt idx="2626">
                  <c:v>1.3371469688934212E-2</c:v>
                </c:pt>
                <c:pt idx="2627">
                  <c:v>1.3360674693236874E-2</c:v>
                </c:pt>
                <c:pt idx="2628">
                  <c:v>1.335260529680582E-2</c:v>
                </c:pt>
                <c:pt idx="2629">
                  <c:v>1.3343220157340241E-2</c:v>
                </c:pt>
                <c:pt idx="2630">
                  <c:v>1.3333866487341695E-2</c:v>
                </c:pt>
                <c:pt idx="2631">
                  <c:v>1.332454436083097E-2</c:v>
                </c:pt>
                <c:pt idx="2632">
                  <c:v>1.3315253851908793E-2</c:v>
                </c:pt>
                <c:pt idx="2633">
                  <c:v>1.330599503443608E-2</c:v>
                </c:pt>
                <c:pt idx="2634">
                  <c:v>1.3296767982513558E-2</c:v>
                </c:pt>
                <c:pt idx="2635">
                  <c:v>1.3287572770082079E-2</c:v>
                </c:pt>
                <c:pt idx="2636">
                  <c:v>1.3278409470842689E-2</c:v>
                </c:pt>
                <c:pt idx="2637">
                  <c:v>1.3269278159055986E-2</c:v>
                </c:pt>
                <c:pt idx="2638">
                  <c:v>1.3260178908662823E-2</c:v>
                </c:pt>
                <c:pt idx="2639">
                  <c:v>1.3251111793444181E-2</c:v>
                </c:pt>
                <c:pt idx="2640">
                  <c:v>1.3242076887420851E-2</c:v>
                </c:pt>
                <c:pt idx="2641">
                  <c:v>1.3233074264773492E-2</c:v>
                </c:pt>
                <c:pt idx="2642">
                  <c:v>1.3224103999363024E-2</c:v>
                </c:pt>
                <c:pt idx="2643">
                  <c:v>1.3215166164970427E-2</c:v>
                </c:pt>
                <c:pt idx="2644">
                  <c:v>1.3206260835696426E-2</c:v>
                </c:pt>
                <c:pt idx="2645">
                  <c:v>1.3197388085721684E-2</c:v>
                </c:pt>
                <c:pt idx="2646">
                  <c:v>1.3188547988427501E-2</c:v>
                </c:pt>
                <c:pt idx="2647">
                  <c:v>1.3179740618554092E-2</c:v>
                </c:pt>
                <c:pt idx="2648">
                  <c:v>1.3170966049482757E-2</c:v>
                </c:pt>
                <c:pt idx="2649">
                  <c:v>1.3162224355554031E-2</c:v>
                </c:pt>
                <c:pt idx="2650">
                  <c:v>1.3153515610309086E-2</c:v>
                </c:pt>
                <c:pt idx="2651">
                  <c:v>1.3144839888008519E-2</c:v>
                </c:pt>
                <c:pt idx="2652">
                  <c:v>1.3136197262753058E-2</c:v>
                </c:pt>
                <c:pt idx="2653">
                  <c:v>1.3127587808083874E-2</c:v>
                </c:pt>
                <c:pt idx="2654">
                  <c:v>1.3119011598421437E-2</c:v>
                </c:pt>
                <c:pt idx="2655">
                  <c:v>1.3110468707306921E-2</c:v>
                </c:pt>
                <c:pt idx="2656">
                  <c:v>1.310195920908086E-2</c:v>
                </c:pt>
                <c:pt idx="2657">
                  <c:v>1.3093483177684107E-2</c:v>
                </c:pt>
                <c:pt idx="2658">
                  <c:v>1.3085040686657834E-2</c:v>
                </c:pt>
                <c:pt idx="2659">
                  <c:v>1.3076631810502448E-2</c:v>
                </c:pt>
                <c:pt idx="2660">
                  <c:v>1.3068256622839058E-2</c:v>
                </c:pt>
                <c:pt idx="2661">
                  <c:v>1.3056824414325874E-2</c:v>
                </c:pt>
                <c:pt idx="2662">
                  <c:v>1.3048530748944742E-2</c:v>
                </c:pt>
                <c:pt idx="2663">
                  <c:v>1.3042154749776103E-2</c:v>
                </c:pt>
                <c:pt idx="2664">
                  <c:v>1.3033919917120329E-2</c:v>
                </c:pt>
                <c:pt idx="2665">
                  <c:v>1.3025719153612059E-2</c:v>
                </c:pt>
                <c:pt idx="2666">
                  <c:v>1.3017552533032273E-2</c:v>
                </c:pt>
                <c:pt idx="2667">
                  <c:v>1.3009420129161953E-2</c:v>
                </c:pt>
                <c:pt idx="2668">
                  <c:v>1.3001322016501504E-2</c:v>
                </c:pt>
                <c:pt idx="2669">
                  <c:v>1.2993258268672037E-2</c:v>
                </c:pt>
                <c:pt idx="2670">
                  <c:v>1.2985228959614403E-2</c:v>
                </c:pt>
                <c:pt idx="2671">
                  <c:v>1.297723416342933E-2</c:v>
                </c:pt>
                <c:pt idx="2672">
                  <c:v>1.2969273953897797E-2</c:v>
                </c:pt>
                <c:pt idx="2673">
                  <c:v>1.2961348405200468E-2</c:v>
                </c:pt>
                <c:pt idx="2674">
                  <c:v>1.2952142062104599E-2</c:v>
                </c:pt>
                <c:pt idx="2675">
                  <c:v>1.294112809689274E-2</c:v>
                </c:pt>
                <c:pt idx="2676">
                  <c:v>1.2933326940292034E-2</c:v>
                </c:pt>
                <c:pt idx="2677">
                  <c:v>1.2925560782575118E-2</c:v>
                </c:pt>
                <c:pt idx="2678">
                  <c:v>1.291782969784272E-2</c:v>
                </c:pt>
                <c:pt idx="2679">
                  <c:v>1.2909037213422181E-2</c:v>
                </c:pt>
                <c:pt idx="2680">
                  <c:v>1.290247304261527E-2</c:v>
                </c:pt>
                <c:pt idx="2681">
                  <c:v>1.2894847620081862E-2</c:v>
                </c:pt>
                <c:pt idx="2682">
                  <c:v>1.2887257566456256E-2</c:v>
                </c:pt>
                <c:pt idx="2683">
                  <c:v>1.2879702955439498E-2</c:v>
                </c:pt>
                <c:pt idx="2684">
                  <c:v>1.2872183860972441E-2</c:v>
                </c:pt>
                <c:pt idx="2685">
                  <c:v>1.2864700357155812E-2</c:v>
                </c:pt>
                <c:pt idx="2686">
                  <c:v>1.2857252517930462E-2</c:v>
                </c:pt>
                <c:pt idx="2687">
                  <c:v>1.2849840417237246E-2</c:v>
                </c:pt>
                <c:pt idx="2688">
                  <c:v>1.2842464129256825E-2</c:v>
                </c:pt>
                <c:pt idx="2689">
                  <c:v>1.2835123727530373E-2</c:v>
                </c:pt>
                <c:pt idx="2690">
                  <c:v>1.2827819286318487E-2</c:v>
                </c:pt>
                <c:pt idx="2691">
                  <c:v>1.282055087956202E-2</c:v>
                </c:pt>
                <c:pt idx="2692">
                  <c:v>1.2813318581281763E-2</c:v>
                </c:pt>
                <c:pt idx="2693">
                  <c:v>1.2806122465258696E-2</c:v>
                </c:pt>
                <c:pt idx="2694">
                  <c:v>1.2798962605513609E-2</c:v>
                </c:pt>
                <c:pt idx="2695">
                  <c:v>1.2791839076147227E-2</c:v>
                </c:pt>
                <c:pt idx="2696">
                  <c:v>1.2784751950940532E-2</c:v>
                </c:pt>
                <c:pt idx="2697">
                  <c:v>1.2777701304154121E-2</c:v>
                </c:pt>
                <c:pt idx="2698">
                  <c:v>1.2770687209329168E-2</c:v>
                </c:pt>
                <c:pt idx="2699">
                  <c:v>1.2763709740806206E-2</c:v>
                </c:pt>
                <c:pt idx="2700">
                  <c:v>1.2756768972366217E-2</c:v>
                </c:pt>
                <c:pt idx="2701">
                  <c:v>1.274986497802999E-2</c:v>
                </c:pt>
                <c:pt idx="2702">
                  <c:v>1.2742997831738379E-2</c:v>
                </c:pt>
                <c:pt idx="2703">
                  <c:v>1.2736167607512172E-2</c:v>
                </c:pt>
                <c:pt idx="2704">
                  <c:v>1.2729374379292224E-2</c:v>
                </c:pt>
                <c:pt idx="2705">
                  <c:v>1.2722618221019388E-2</c:v>
                </c:pt>
                <c:pt idx="2706">
                  <c:v>1.2715899206714454E-2</c:v>
                </c:pt>
                <c:pt idx="2707">
                  <c:v>1.2709217410318274E-2</c:v>
                </c:pt>
                <c:pt idx="2708">
                  <c:v>1.2702572905771703E-2</c:v>
                </c:pt>
                <c:pt idx="2709">
                  <c:v>1.2695965766935657E-2</c:v>
                </c:pt>
                <c:pt idx="2710">
                  <c:v>1.2689396068070735E-2</c:v>
                </c:pt>
                <c:pt idx="2711">
                  <c:v>1.2682863882877982E-2</c:v>
                </c:pt>
                <c:pt idx="2712">
                  <c:v>1.2676369285378186E-2</c:v>
                </c:pt>
                <c:pt idx="2713">
                  <c:v>1.2667838411810628E-2</c:v>
                </c:pt>
                <c:pt idx="2714">
                  <c:v>1.266257920589986E-2</c:v>
                </c:pt>
                <c:pt idx="2715">
                  <c:v>1.265711175932438E-2</c:v>
                </c:pt>
                <c:pt idx="2716">
                  <c:v>1.2650768252484568E-2</c:v>
                </c:pt>
                <c:pt idx="2717">
                  <c:v>1.2644462703361725E-2</c:v>
                </c:pt>
                <c:pt idx="2718">
                  <c:v>1.2638195185656897E-2</c:v>
                </c:pt>
                <c:pt idx="2719">
                  <c:v>1.2631965773550746E-2</c:v>
                </c:pt>
                <c:pt idx="2720">
                  <c:v>1.2625774540824253E-2</c:v>
                </c:pt>
                <c:pt idx="2721">
                  <c:v>1.2619621561578143E-2</c:v>
                </c:pt>
                <c:pt idx="2722">
                  <c:v>1.2613506909753269E-2</c:v>
                </c:pt>
                <c:pt idx="2723">
                  <c:v>1.2607430659290486E-2</c:v>
                </c:pt>
                <c:pt idx="2724">
                  <c:v>1.2601392884290519E-2</c:v>
                </c:pt>
                <c:pt idx="2725">
                  <c:v>1.2595393658454412E-2</c:v>
                </c:pt>
                <c:pt idx="2726">
                  <c:v>1.2589433055962829E-2</c:v>
                </c:pt>
                <c:pt idx="2727">
                  <c:v>1.2583511150756621E-2</c:v>
                </c:pt>
                <c:pt idx="2728">
                  <c:v>1.2577628016696707E-2</c:v>
                </c:pt>
                <c:pt idx="2729">
                  <c:v>1.2570121076267426E-2</c:v>
                </c:pt>
                <c:pt idx="2730">
                  <c:v>1.2565978358178853E-2</c:v>
                </c:pt>
                <c:pt idx="2731">
                  <c:v>1.256021198160262E-2</c:v>
                </c:pt>
                <c:pt idx="2732">
                  <c:v>1.2554484672175903E-2</c:v>
                </c:pt>
                <c:pt idx="2733">
                  <c:v>1.2548796503759618E-2</c:v>
                </c:pt>
                <c:pt idx="2734">
                  <c:v>1.254314755029462E-2</c:v>
                </c:pt>
                <c:pt idx="2735">
                  <c:v>1.2537537885961569E-2</c:v>
                </c:pt>
                <c:pt idx="2736">
                  <c:v>1.2531967584541448E-2</c:v>
                </c:pt>
                <c:pt idx="2737">
                  <c:v>1.2526436720055045E-2</c:v>
                </c:pt>
                <c:pt idx="2738">
                  <c:v>1.2520945366443215E-2</c:v>
                </c:pt>
                <c:pt idx="2739">
                  <c:v>1.251549359764681E-2</c:v>
                </c:pt>
                <c:pt idx="2740">
                  <c:v>1.251008148768662E-2</c:v>
                </c:pt>
                <c:pt idx="2741">
                  <c:v>1.2504709110583434E-2</c:v>
                </c:pt>
                <c:pt idx="2742">
                  <c:v>1.2499376540278107E-2</c:v>
                </c:pt>
                <c:pt idx="2743">
                  <c:v>1.2494083850631554E-2</c:v>
                </c:pt>
                <c:pt idx="2744">
                  <c:v>1.2488831115664567E-2</c:v>
                </c:pt>
                <c:pt idx="2745">
                  <c:v>1.2483618409397934E-2</c:v>
                </c:pt>
                <c:pt idx="2746">
                  <c:v>1.2478445805772509E-2</c:v>
                </c:pt>
                <c:pt idx="2747">
                  <c:v>1.2473313378889017E-2</c:v>
                </c:pt>
                <c:pt idx="2748">
                  <c:v>1.2468221202368568E-2</c:v>
                </c:pt>
                <c:pt idx="2749">
                  <c:v>1.2463169350391823E-2</c:v>
                </c:pt>
                <c:pt idx="2750">
                  <c:v>1.2458157897139444E-2</c:v>
                </c:pt>
                <c:pt idx="2751">
                  <c:v>1.2453186916232539E-2</c:v>
                </c:pt>
                <c:pt idx="2752">
                  <c:v>1.2448256481691899E-2</c:v>
                </c:pt>
                <c:pt idx="2753">
                  <c:v>1.244336666761825E-2</c:v>
                </c:pt>
                <c:pt idx="2754">
                  <c:v>1.243851754803238E-2</c:v>
                </c:pt>
                <c:pt idx="2755">
                  <c:v>1.2433709196635334E-2</c:v>
                </c:pt>
                <c:pt idx="2756">
                  <c:v>1.2428941687607775E-2</c:v>
                </c:pt>
                <c:pt idx="2757">
                  <c:v>1.2424215094970492E-2</c:v>
                </c:pt>
                <c:pt idx="2758">
                  <c:v>1.241952949242453E-2</c:v>
                </c:pt>
                <c:pt idx="2759">
                  <c:v>1.2414884954150551E-2</c:v>
                </c:pt>
                <c:pt idx="2760">
                  <c:v>1.2410281554089408E-2</c:v>
                </c:pt>
                <c:pt idx="2761">
                  <c:v>1.2405719366102019E-2</c:v>
                </c:pt>
                <c:pt idx="2762">
                  <c:v>1.2401198464289109E-2</c:v>
                </c:pt>
                <c:pt idx="2763">
                  <c:v>1.2396718922511596E-2</c:v>
                </c:pt>
                <c:pt idx="2764">
                  <c:v>1.2392280814950141E-2</c:v>
                </c:pt>
                <c:pt idx="2765">
                  <c:v>1.2387884215305789E-2</c:v>
                </c:pt>
                <c:pt idx="2766">
                  <c:v>1.2383529197679266E-2</c:v>
                </c:pt>
                <c:pt idx="2767">
                  <c:v>1.2379215836011426E-2</c:v>
                </c:pt>
                <c:pt idx="2768">
                  <c:v>1.2374944204243121E-2</c:v>
                </c:pt>
                <c:pt idx="2769">
                  <c:v>1.2370714376315206E-2</c:v>
                </c:pt>
                <c:pt idx="2770">
                  <c:v>1.2366526426408342E-2</c:v>
                </c:pt>
                <c:pt idx="2771">
                  <c:v>1.236238042830351E-2</c:v>
                </c:pt>
                <c:pt idx="2772">
                  <c:v>1.2358276455941564E-2</c:v>
                </c:pt>
                <c:pt idx="2773">
                  <c:v>1.2354214583343293E-2</c:v>
                </c:pt>
                <c:pt idx="2774">
                  <c:v>1.2350194884369614E-2</c:v>
                </c:pt>
                <c:pt idx="2775">
                  <c:v>1.2346217433361062E-2</c:v>
                </c:pt>
                <c:pt idx="2776">
                  <c:v>1.2342282303858809E-2</c:v>
                </c:pt>
                <c:pt idx="2777">
                  <c:v>1.2338389569963581E-2</c:v>
                </c:pt>
                <c:pt idx="2778">
                  <c:v>1.2334539305776104E-2</c:v>
                </c:pt>
                <c:pt idx="2779">
                  <c:v>1.2330731585237231E-2</c:v>
                </c:pt>
                <c:pt idx="2780">
                  <c:v>1.2325898576364125E-2</c:v>
                </c:pt>
                <c:pt idx="2781">
                  <c:v>1.2323244070389094E-2</c:v>
                </c:pt>
                <c:pt idx="2782">
                  <c:v>1.2319564424441154E-2</c:v>
                </c:pt>
                <c:pt idx="2783">
                  <c:v>1.2315927617745359E-2</c:v>
                </c:pt>
                <c:pt idx="2784">
                  <c:v>1.2312333724562308E-2</c:v>
                </c:pt>
                <c:pt idx="2785">
                  <c:v>1.2308782818752917E-2</c:v>
                </c:pt>
                <c:pt idx="2786">
                  <c:v>1.2305274974178104E-2</c:v>
                </c:pt>
                <c:pt idx="2787">
                  <c:v>1.2301810265018531E-2</c:v>
                </c:pt>
                <c:pt idx="2788">
                  <c:v>1.2298388765215051E-2</c:v>
                </c:pt>
                <c:pt idx="2789">
                  <c:v>1.2295010548548646E-2</c:v>
                </c:pt>
                <c:pt idx="2790">
                  <c:v>1.2291675689199977E-2</c:v>
                </c:pt>
                <c:pt idx="2791">
                  <c:v>1.2288384260950025E-2</c:v>
                </c:pt>
                <c:pt idx="2792">
                  <c:v>1.2285136337979452E-2</c:v>
                </c:pt>
                <c:pt idx="2793">
                  <c:v>1.228193199406924E-2</c:v>
                </c:pt>
                <c:pt idx="2794">
                  <c:v>1.2278771303320113E-2</c:v>
                </c:pt>
                <c:pt idx="2795">
                  <c:v>1.2275654339513054E-2</c:v>
                </c:pt>
                <c:pt idx="2796">
                  <c:v>1.2272581176908659E-2</c:v>
                </c:pt>
                <c:pt idx="2797">
                  <c:v>1.2269551889128039E-2</c:v>
                </c:pt>
                <c:pt idx="2798">
                  <c:v>1.226656655043179E-2</c:v>
                </c:pt>
                <c:pt idx="2799">
                  <c:v>1.2263625234680831E-2</c:v>
                </c:pt>
                <c:pt idx="2800">
                  <c:v>1.2260728015816014E-2</c:v>
                </c:pt>
                <c:pt idx="2801">
                  <c:v>1.2257874967858129E-2</c:v>
                </c:pt>
                <c:pt idx="2802">
                  <c:v>1.225506616474803E-2</c:v>
                </c:pt>
                <c:pt idx="2803">
                  <c:v>1.2252301680426569E-2</c:v>
                </c:pt>
                <c:pt idx="2804">
                  <c:v>1.2249581588914538E-2</c:v>
                </c:pt>
                <c:pt idx="2805">
                  <c:v>1.2246905964072852E-2</c:v>
                </c:pt>
                <c:pt idx="2806">
                  <c:v>1.2244274880002237E-2</c:v>
                </c:pt>
                <c:pt idx="2807">
                  <c:v>1.2241688410723484E-2</c:v>
                </c:pt>
                <c:pt idx="2808">
                  <c:v>1.2239146629937636E-2</c:v>
                </c:pt>
                <c:pt idx="2809">
                  <c:v>1.2236649611905293E-2</c:v>
                </c:pt>
                <c:pt idx="2810">
                  <c:v>1.2234197430407434E-2</c:v>
                </c:pt>
                <c:pt idx="2811">
                  <c:v>1.223179015946485E-2</c:v>
                </c:pt>
                <c:pt idx="2812">
                  <c:v>1.2229427873098331E-2</c:v>
                </c:pt>
                <c:pt idx="2813">
                  <c:v>1.2227110645168793E-2</c:v>
                </c:pt>
                <c:pt idx="2814">
                  <c:v>1.2224838549776962E-2</c:v>
                </c:pt>
                <c:pt idx="2815">
                  <c:v>1.2222611660783755E-2</c:v>
                </c:pt>
                <c:pt idx="2816">
                  <c:v>1.2220430052209963E-2</c:v>
                </c:pt>
                <c:pt idx="2817">
                  <c:v>1.2217992325549432E-2</c:v>
                </c:pt>
                <c:pt idx="2818">
                  <c:v>1.2216202972084034E-2</c:v>
                </c:pt>
                <c:pt idx="2819">
                  <c:v>1.2214157648573476E-2</c:v>
                </c:pt>
                <c:pt idx="2820">
                  <c:v>1.2212157901245746E-2</c:v>
                </c:pt>
                <c:pt idx="2821">
                  <c:v>1.2210203804201569E-2</c:v>
                </c:pt>
                <c:pt idx="2822">
                  <c:v>1.2208295431381799E-2</c:v>
                </c:pt>
                <c:pt idx="2823">
                  <c:v>1.2206432856887162E-2</c:v>
                </c:pt>
                <c:pt idx="2824">
                  <c:v>1.2204616154338765E-2</c:v>
                </c:pt>
                <c:pt idx="2825">
                  <c:v>1.2202845397997208E-2</c:v>
                </c:pt>
                <c:pt idx="2826">
                  <c:v>1.2201120661723408E-2</c:v>
                </c:pt>
                <c:pt idx="2827">
                  <c:v>1.2199442019538154E-2</c:v>
                </c:pt>
                <c:pt idx="2828">
                  <c:v>1.2197809545382299E-2</c:v>
                </c:pt>
                <c:pt idx="2829">
                  <c:v>1.2196223313196697E-2</c:v>
                </c:pt>
                <c:pt idx="2830">
                  <c:v>1.2194251938373313E-2</c:v>
                </c:pt>
                <c:pt idx="2831">
                  <c:v>1.219318987081941E-2</c:v>
                </c:pt>
                <c:pt idx="2832">
                  <c:v>1.2191742808509431E-2</c:v>
                </c:pt>
                <c:pt idx="2833">
                  <c:v>1.2190342284013056E-2</c:v>
                </c:pt>
                <c:pt idx="2834">
                  <c:v>1.2188988371431009E-2</c:v>
                </c:pt>
                <c:pt idx="2835">
                  <c:v>1.2187498213354075E-2</c:v>
                </c:pt>
                <c:pt idx="2836">
                  <c:v>1.2186420677453569E-2</c:v>
                </c:pt>
                <c:pt idx="2837">
                  <c:v>1.2185207044259627E-2</c:v>
                </c:pt>
                <c:pt idx="2838">
                  <c:v>1.2184040318663492E-2</c:v>
                </c:pt>
                <c:pt idx="2839">
                  <c:v>1.2182920574685951E-2</c:v>
                </c:pt>
                <c:pt idx="2840">
                  <c:v>1.2181847886587605E-2</c:v>
                </c:pt>
                <c:pt idx="2841">
                  <c:v>1.2180822327909624E-2</c:v>
                </c:pt>
                <c:pt idx="2842">
                  <c:v>1.2179843972912607E-2</c:v>
                </c:pt>
                <c:pt idx="2843">
                  <c:v>1.2178912895457472E-2</c:v>
                </c:pt>
                <c:pt idx="2844">
                  <c:v>1.2178029169565008E-2</c:v>
                </c:pt>
                <c:pt idx="2845">
                  <c:v>1.2177192869096132E-2</c:v>
                </c:pt>
                <c:pt idx="2846">
                  <c:v>1.2176404068231506E-2</c:v>
                </c:pt>
                <c:pt idx="2847">
                  <c:v>1.2175662840752111E-2</c:v>
                </c:pt>
                <c:pt idx="2848">
                  <c:v>1.2174969260678736E-2</c:v>
                </c:pt>
                <c:pt idx="2849">
                  <c:v>1.21743234018723E-2</c:v>
                </c:pt>
                <c:pt idx="2850">
                  <c:v>1.2173725338513464E-2</c:v>
                </c:pt>
                <c:pt idx="2851">
                  <c:v>1.217317514454308E-2</c:v>
                </c:pt>
                <c:pt idx="2852">
                  <c:v>1.2172672893742131E-2</c:v>
                </c:pt>
                <c:pt idx="2853">
                  <c:v>1.2172218660291279E-2</c:v>
                </c:pt>
                <c:pt idx="2854">
                  <c:v>1.2171812517971503E-2</c:v>
                </c:pt>
                <c:pt idx="2855">
                  <c:v>1.2171454540803595E-2</c:v>
                </c:pt>
                <c:pt idx="2856">
                  <c:v>1.2171144802968215E-2</c:v>
                </c:pt>
                <c:pt idx="2857">
                  <c:v>1.2170883378086472E-2</c:v>
                </c:pt>
                <c:pt idx="2858">
                  <c:v>1.2170670340418965E-2</c:v>
                </c:pt>
                <c:pt idx="2859">
                  <c:v>1.2170505763906547E-2</c:v>
                </c:pt>
                <c:pt idx="2860">
                  <c:v>1.2170389722330199E-2</c:v>
                </c:pt>
                <c:pt idx="2861">
                  <c:v>1.2170322289710711E-2</c:v>
                </c:pt>
                <c:pt idx="2862">
                  <c:v>1.2170303540148808E-2</c:v>
                </c:pt>
                <c:pt idx="2863">
                  <c:v>1.2170333547505408E-2</c:v>
                </c:pt>
                <c:pt idx="2864">
                  <c:v>1.2170412385641427E-2</c:v>
                </c:pt>
                <c:pt idx="2865">
                  <c:v>1.21705401288974E-2</c:v>
                </c:pt>
                <c:pt idx="2866">
                  <c:v>1.2170716850894436E-2</c:v>
                </c:pt>
                <c:pt idx="2867">
                  <c:v>1.2170942625733261E-2</c:v>
                </c:pt>
                <c:pt idx="2868">
                  <c:v>1.2171217527354727E-2</c:v>
                </c:pt>
                <c:pt idx="2869">
                  <c:v>1.217164327766973E-2</c:v>
                </c:pt>
                <c:pt idx="2870">
                  <c:v>1.217203074692641E-2</c:v>
                </c:pt>
                <c:pt idx="2871">
                  <c:v>1.2172402155030682E-2</c:v>
                </c:pt>
                <c:pt idx="2872">
                  <c:v>1.2172881369858501E-2</c:v>
                </c:pt>
                <c:pt idx="2873">
                  <c:v>1.2173410092044534E-2</c:v>
                </c:pt>
                <c:pt idx="2874">
                  <c:v>1.2173988395369761E-2</c:v>
                </c:pt>
                <c:pt idx="2875">
                  <c:v>1.2174616353934908E-2</c:v>
                </c:pt>
                <c:pt idx="2876">
                  <c:v>1.2175294041361084E-2</c:v>
                </c:pt>
                <c:pt idx="2877">
                  <c:v>1.2176021532068759E-2</c:v>
                </c:pt>
                <c:pt idx="2878">
                  <c:v>1.2176798899838914E-2</c:v>
                </c:pt>
                <c:pt idx="2879">
                  <c:v>1.2177626218612403E-2</c:v>
                </c:pt>
                <c:pt idx="2880">
                  <c:v>1.2178503562410015E-2</c:v>
                </c:pt>
                <c:pt idx="2881">
                  <c:v>1.2179431005172603E-2</c:v>
                </c:pt>
                <c:pt idx="2882">
                  <c:v>1.2180408620841021E-2</c:v>
                </c:pt>
                <c:pt idx="2883">
                  <c:v>1.2181436483356123E-2</c:v>
                </c:pt>
                <c:pt idx="2884">
                  <c:v>1.2182514666818633E-2</c:v>
                </c:pt>
                <c:pt idx="2885">
                  <c:v>1.2183974962622912E-2</c:v>
                </c:pt>
                <c:pt idx="2886">
                  <c:v>1.2184822292269359E-2</c:v>
                </c:pt>
                <c:pt idx="2887">
                  <c:v>1.2186231668165348E-2</c:v>
                </c:pt>
                <c:pt idx="2888">
                  <c:v>1.2187332088879899E-2</c:v>
                </c:pt>
                <c:pt idx="2889">
                  <c:v>1.2188662986272192E-2</c:v>
                </c:pt>
                <c:pt idx="2890">
                  <c:v>1.2190044648336951E-2</c:v>
                </c:pt>
                <c:pt idx="2891">
                  <c:v>1.2191477149094965E-2</c:v>
                </c:pt>
                <c:pt idx="2892">
                  <c:v>1.2192960562567023E-2</c:v>
                </c:pt>
                <c:pt idx="2893">
                  <c:v>1.2194494962534108E-2</c:v>
                </c:pt>
                <c:pt idx="2894">
                  <c:v>1.2196080423017008E-2</c:v>
                </c:pt>
                <c:pt idx="2895">
                  <c:v>1.2197717018196386E-2</c:v>
                </c:pt>
                <c:pt idx="2896">
                  <c:v>1.2199404821853221E-2</c:v>
                </c:pt>
                <c:pt idx="2897">
                  <c:v>1.2201143907848433E-2</c:v>
                </c:pt>
                <c:pt idx="2898">
                  <c:v>1.2202934350522554E-2</c:v>
                </c:pt>
                <c:pt idx="2899">
                  <c:v>1.2204776223656566E-2</c:v>
                </c:pt>
                <c:pt idx="2900">
                  <c:v>1.220666960103145E-2</c:v>
                </c:pt>
                <c:pt idx="2901">
                  <c:v>1.2208614556827868E-2</c:v>
                </c:pt>
                <c:pt idx="2902">
                  <c:v>1.2210611164826801E-2</c:v>
                </c:pt>
                <c:pt idx="2903">
                  <c:v>1.2212659499368783E-2</c:v>
                </c:pt>
                <c:pt idx="2904">
                  <c:v>1.2214759634074923E-2</c:v>
                </c:pt>
                <c:pt idx="2905">
                  <c:v>1.2216911643045947E-2</c:v>
                </c:pt>
                <c:pt idx="2906">
                  <c:v>1.2219115600142771E-2</c:v>
                </c:pt>
                <c:pt idx="2907">
                  <c:v>1.2221371579546059E-2</c:v>
                </c:pt>
                <c:pt idx="2908">
                  <c:v>1.2223679655196662E-2</c:v>
                </c:pt>
                <c:pt idx="2909">
                  <c:v>1.2226039900715691E-2</c:v>
                </c:pt>
                <c:pt idx="2910">
                  <c:v>1.2228452390523614E-2</c:v>
                </c:pt>
                <c:pt idx="2911">
                  <c:v>1.2230917198321478E-2</c:v>
                </c:pt>
                <c:pt idx="2912">
                  <c:v>1.2233434398210008E-2</c:v>
                </c:pt>
                <c:pt idx="2913">
                  <c:v>1.2236004064130057E-2</c:v>
                </c:pt>
                <c:pt idx="2914">
                  <c:v>1.2238626269942543E-2</c:v>
                </c:pt>
                <c:pt idx="2915">
                  <c:v>1.2241301089828127E-2</c:v>
                </c:pt>
                <c:pt idx="2916">
                  <c:v>1.2244028597567791E-2</c:v>
                </c:pt>
                <c:pt idx="2917">
                  <c:v>1.224680886726226E-2</c:v>
                </c:pt>
                <c:pt idx="2918">
                  <c:v>1.2249641972772451E-2</c:v>
                </c:pt>
                <c:pt idx="2919">
                  <c:v>1.2252527988039219E-2</c:v>
                </c:pt>
                <c:pt idx="2920">
                  <c:v>1.2255466987163288E-2</c:v>
                </c:pt>
                <c:pt idx="2921">
                  <c:v>1.2259323673253775E-2</c:v>
                </c:pt>
                <c:pt idx="2922">
                  <c:v>1.2262384056000997E-2</c:v>
                </c:pt>
                <c:pt idx="2923">
                  <c:v>1.2265049602664391E-2</c:v>
                </c:pt>
                <c:pt idx="2924">
                  <c:v>1.2268208894132826E-2</c:v>
                </c:pt>
                <c:pt idx="2925">
                  <c:v>1.2271421549874262E-2</c:v>
                </c:pt>
                <c:pt idx="2926">
                  <c:v>1.2274687643989424E-2</c:v>
                </c:pt>
                <c:pt idx="2927">
                  <c:v>1.2278007249939549E-2</c:v>
                </c:pt>
                <c:pt idx="2928">
                  <c:v>1.2281380442225043E-2</c:v>
                </c:pt>
                <c:pt idx="2929">
                  <c:v>1.2284807294706823E-2</c:v>
                </c:pt>
                <c:pt idx="2930">
                  <c:v>1.2288287881085935E-2</c:v>
                </c:pt>
                <c:pt idx="2931">
                  <c:v>1.2291822275543041E-2</c:v>
                </c:pt>
                <c:pt idx="2932">
                  <c:v>1.2295410552098929E-2</c:v>
                </c:pt>
                <c:pt idx="2933">
                  <c:v>1.2299052784614517E-2</c:v>
                </c:pt>
                <c:pt idx="2934">
                  <c:v>1.2302749047190531E-2</c:v>
                </c:pt>
                <c:pt idx="2935">
                  <c:v>1.2306499413528016E-2</c:v>
                </c:pt>
                <c:pt idx="2936">
                  <c:v>1.2312372521474657E-2</c:v>
                </c:pt>
                <c:pt idx="2937">
                  <c:v>1.2314162754210045E-2</c:v>
                </c:pt>
                <c:pt idx="2938">
                  <c:v>1.2318075876276424E-2</c:v>
                </c:pt>
                <c:pt idx="2939">
                  <c:v>1.2322539903664165E-2</c:v>
                </c:pt>
                <c:pt idx="2940">
                  <c:v>1.2326644415674437E-2</c:v>
                </c:pt>
                <c:pt idx="2941">
                  <c:v>1.2330728757818932E-2</c:v>
                </c:pt>
                <c:pt idx="2942">
                  <c:v>1.2334867732022303E-2</c:v>
                </c:pt>
                <c:pt idx="2943">
                  <c:v>1.2339061412784957E-2</c:v>
                </c:pt>
                <c:pt idx="2944">
                  <c:v>1.2343309873568131E-2</c:v>
                </c:pt>
                <c:pt idx="2945">
                  <c:v>1.2347613188712359E-2</c:v>
                </c:pt>
                <c:pt idx="2946">
                  <c:v>1.2351971432078557E-2</c:v>
                </c:pt>
                <c:pt idx="2947">
                  <c:v>1.2356384677367771E-2</c:v>
                </c:pt>
                <c:pt idx="2948">
                  <c:v>1.2360852998920535E-2</c:v>
                </c:pt>
                <c:pt idx="2949">
                  <c:v>1.2365376470597766E-2</c:v>
                </c:pt>
                <c:pt idx="2950">
                  <c:v>1.2369955166340318E-2</c:v>
                </c:pt>
                <c:pt idx="2951">
                  <c:v>1.2374589160089045E-2</c:v>
                </c:pt>
                <c:pt idx="2952">
                  <c:v>1.237927852594467E-2</c:v>
                </c:pt>
                <c:pt idx="2953">
                  <c:v>1.2384023337768113E-2</c:v>
                </c:pt>
                <c:pt idx="2954">
                  <c:v>1.2388823669500226E-2</c:v>
                </c:pt>
                <c:pt idx="2955">
                  <c:v>1.23936795951618E-2</c:v>
                </c:pt>
                <c:pt idx="2956">
                  <c:v>1.2398591188773622E-2</c:v>
                </c:pt>
                <c:pt idx="2957">
                  <c:v>1.2403558524276548E-2</c:v>
                </c:pt>
                <c:pt idx="2958">
                  <c:v>1.2408581675531494E-2</c:v>
                </c:pt>
                <c:pt idx="2959">
                  <c:v>1.2413660716719122E-2</c:v>
                </c:pt>
                <c:pt idx="2960">
                  <c:v>1.2418795721620413E-2</c:v>
                </c:pt>
                <c:pt idx="2961">
                  <c:v>1.2423986764336092E-2</c:v>
                </c:pt>
                <c:pt idx="2962">
                  <c:v>1.2429233918807014E-2</c:v>
                </c:pt>
                <c:pt idx="2963">
                  <c:v>1.2434537258894096E-2</c:v>
                </c:pt>
                <c:pt idx="2964">
                  <c:v>1.2439896858777999E-2</c:v>
                </c:pt>
                <c:pt idx="2965">
                  <c:v>1.2445312792239704E-2</c:v>
                </c:pt>
                <c:pt idx="2966">
                  <c:v>1.2450785133300002E-2</c:v>
                </c:pt>
                <c:pt idx="2967">
                  <c:v>1.2456313956059617E-2</c:v>
                </c:pt>
                <c:pt idx="2968">
                  <c:v>1.2461899334379467E-2</c:v>
                </c:pt>
                <c:pt idx="2969">
                  <c:v>1.2467541342120469E-2</c:v>
                </c:pt>
                <c:pt idx="2970">
                  <c:v>1.2473240053463286E-2</c:v>
                </c:pt>
                <c:pt idx="2971">
                  <c:v>1.2478995542268834E-2</c:v>
                </c:pt>
                <c:pt idx="2972">
                  <c:v>1.2484807882477966E-2</c:v>
                </c:pt>
                <c:pt idx="2973">
                  <c:v>1.2494056601148884E-2</c:v>
                </c:pt>
                <c:pt idx="2974">
                  <c:v>1.2500015470546799E-2</c:v>
                </c:pt>
                <c:pt idx="2975">
                  <c:v>1.2504741491081717E-2</c:v>
                </c:pt>
                <c:pt idx="2976">
                  <c:v>1.2510798739651108E-2</c:v>
                </c:pt>
                <c:pt idx="2977">
                  <c:v>1.2516913234881244E-2</c:v>
                </c:pt>
                <c:pt idx="2978">
                  <c:v>1.2523085050712979E-2</c:v>
                </c:pt>
                <c:pt idx="2979">
                  <c:v>1.2529314261167102E-2</c:v>
                </c:pt>
                <c:pt idx="2980">
                  <c:v>1.2535600940184466E-2</c:v>
                </c:pt>
                <c:pt idx="2981">
                  <c:v>1.2541945161785861E-2</c:v>
                </c:pt>
                <c:pt idx="2982">
                  <c:v>1.2548346999965432E-2</c:v>
                </c:pt>
                <c:pt idx="2983">
                  <c:v>1.2554806528637386E-2</c:v>
                </c:pt>
                <c:pt idx="2984">
                  <c:v>1.2561323821849157E-2</c:v>
                </c:pt>
                <c:pt idx="2985">
                  <c:v>1.2567898953594892E-2</c:v>
                </c:pt>
                <c:pt idx="2986">
                  <c:v>1.2576952689702381E-2</c:v>
                </c:pt>
                <c:pt idx="2987">
                  <c:v>1.2582705222072832E-2</c:v>
                </c:pt>
                <c:pt idx="2988">
                  <c:v>1.2589470441977113E-2</c:v>
                </c:pt>
                <c:pt idx="2989">
                  <c:v>1.2596293813045278E-2</c:v>
                </c:pt>
                <c:pt idx="2990">
                  <c:v>1.260317540945799E-2</c:v>
                </c:pt>
                <c:pt idx="2991">
                  <c:v>1.2611111482137005E-2</c:v>
                </c:pt>
                <c:pt idx="2992">
                  <c:v>1.2617113573920591E-2</c:v>
                </c:pt>
                <c:pt idx="2993">
                  <c:v>1.2624170289772252E-2</c:v>
                </c:pt>
                <c:pt idx="2994">
                  <c:v>1.2631285526891745E-2</c:v>
                </c:pt>
                <c:pt idx="2995">
                  <c:v>1.2638459358980114E-2</c:v>
                </c:pt>
                <c:pt idx="2996">
                  <c:v>1.264569186005815E-2</c:v>
                </c:pt>
                <c:pt idx="2997">
                  <c:v>1.265298310438645E-2</c:v>
                </c:pt>
                <c:pt idx="2998">
                  <c:v>1.266033316566606E-2</c:v>
                </c:pt>
                <c:pt idx="2999">
                  <c:v>1.2667742117917768E-2</c:v>
                </c:pt>
                <c:pt idx="3000">
                  <c:v>1.2675210035082429E-2</c:v>
                </c:pt>
                <c:pt idx="3001">
                  <c:v>1.2682736991340704E-2</c:v>
                </c:pt>
                <c:pt idx="3002">
                  <c:v>1.2690323060393638E-2</c:v>
                </c:pt>
                <c:pt idx="3003">
                  <c:v>1.269796831626202E-2</c:v>
                </c:pt>
                <c:pt idx="3004">
                  <c:v>1.2705672833046577E-2</c:v>
                </c:pt>
                <c:pt idx="3005">
                  <c:v>1.2713436684688162E-2</c:v>
                </c:pt>
                <c:pt idx="3006">
                  <c:v>1.2721259945127628E-2</c:v>
                </c:pt>
                <c:pt idx="3007">
                  <c:v>1.2729142688305828E-2</c:v>
                </c:pt>
                <c:pt idx="3008">
                  <c:v>1.2737084988323488E-2</c:v>
                </c:pt>
                <c:pt idx="3009">
                  <c:v>1.274508691896159E-2</c:v>
                </c:pt>
                <c:pt idx="3010">
                  <c:v>1.2753148554320859E-2</c:v>
                </c:pt>
                <c:pt idx="3011">
                  <c:v>1.2761269968342148E-2</c:v>
                </c:pt>
                <c:pt idx="3012">
                  <c:v>1.2768761671599904E-2</c:v>
                </c:pt>
                <c:pt idx="3013">
                  <c:v>1.2776065442228202E-2</c:v>
                </c:pt>
                <c:pt idx="3014">
                  <c:v>1.2783362066093318E-2</c:v>
                </c:pt>
                <c:pt idx="3015">
                  <c:v>1.2790651516416673E-2</c:v>
                </c:pt>
                <c:pt idx="3016">
                  <c:v>1.2797933765620328E-2</c:v>
                </c:pt>
                <c:pt idx="3017">
                  <c:v>1.2805208786765832E-2</c:v>
                </c:pt>
                <c:pt idx="3018">
                  <c:v>1.2812476552355179E-2</c:v>
                </c:pt>
                <c:pt idx="3019">
                  <c:v>1.2819737035449918E-2</c:v>
                </c:pt>
                <c:pt idx="3020">
                  <c:v>1.2826990208711919E-2</c:v>
                </c:pt>
                <c:pt idx="3021">
                  <c:v>1.2834236044962921E-2</c:v>
                </c:pt>
                <c:pt idx="3022">
                  <c:v>1.2841474517104601E-2</c:v>
                </c:pt>
                <c:pt idx="3023">
                  <c:v>1.2848705597878762E-2</c:v>
                </c:pt>
                <c:pt idx="3024">
                  <c:v>1.2855929259947274E-2</c:v>
                </c:pt>
                <c:pt idx="3025">
                  <c:v>1.2864175754874196E-2</c:v>
                </c:pt>
                <c:pt idx="3026">
                  <c:v>1.2871383428452177E-2</c:v>
                </c:pt>
                <c:pt idx="3027">
                  <c:v>1.2877555462775803E-2</c:v>
                </c:pt>
                <c:pt idx="3028">
                  <c:v>1.2884749178558863E-2</c:v>
                </c:pt>
                <c:pt idx="3029">
                  <c:v>1.2891935339665039E-2</c:v>
                </c:pt>
                <c:pt idx="3030">
                  <c:v>1.2899113919075944E-2</c:v>
                </c:pt>
                <c:pt idx="3031">
                  <c:v>1.2906284889533381E-2</c:v>
                </c:pt>
                <c:pt idx="3032">
                  <c:v>1.291344822369922E-2</c:v>
                </c:pt>
                <c:pt idx="3033">
                  <c:v>1.2920603894475136E-2</c:v>
                </c:pt>
                <c:pt idx="3034">
                  <c:v>1.2927751874762805E-2</c:v>
                </c:pt>
                <c:pt idx="3035">
                  <c:v>1.2934892137144161E-2</c:v>
                </c:pt>
                <c:pt idx="3036">
                  <c:v>1.2942024654600814E-2</c:v>
                </c:pt>
                <c:pt idx="3037">
                  <c:v>1.2949149399794635E-2</c:v>
                </c:pt>
                <c:pt idx="3038">
                  <c:v>1.2956266345707235E-2</c:v>
                </c:pt>
                <c:pt idx="3039">
                  <c:v>1.2963375464920546E-2</c:v>
                </c:pt>
                <c:pt idx="3040">
                  <c:v>1.2972504217074743E-2</c:v>
                </c:pt>
                <c:pt idx="3041">
                  <c:v>1.2977570114856007E-2</c:v>
                </c:pt>
                <c:pt idx="3042">
                  <c:v>1.2984655591141703E-2</c:v>
                </c:pt>
                <c:pt idx="3043">
                  <c:v>1.2991733132015071E-2</c:v>
                </c:pt>
                <c:pt idx="3044">
                  <c:v>1.2998802710297852E-2</c:v>
                </c:pt>
                <c:pt idx="3045">
                  <c:v>1.3005864298811787E-2</c:v>
                </c:pt>
                <c:pt idx="3046">
                  <c:v>1.3012917870298679E-2</c:v>
                </c:pt>
                <c:pt idx="3047">
                  <c:v>1.301996339758027E-2</c:v>
                </c:pt>
                <c:pt idx="3048">
                  <c:v>1.3027000853478299E-2</c:v>
                </c:pt>
                <c:pt idx="3049">
                  <c:v>1.3034030210894443E-2</c:v>
                </c:pt>
                <c:pt idx="3050">
                  <c:v>1.3041051442330698E-2</c:v>
                </c:pt>
                <c:pt idx="3051">
                  <c:v>1.3048064520848612E-2</c:v>
                </c:pt>
                <c:pt idx="3052">
                  <c:v>1.3055069419189991E-2</c:v>
                </c:pt>
                <c:pt idx="3053">
                  <c:v>1.3062066110176573E-2</c:v>
                </c:pt>
                <c:pt idx="3054">
                  <c:v>1.3069054566470228E-2</c:v>
                </c:pt>
                <c:pt idx="3055">
                  <c:v>1.3076034761132505E-2</c:v>
                </c:pt>
                <c:pt idx="3056">
                  <c:v>1.3083006666585462E-2</c:v>
                </c:pt>
                <c:pt idx="3057">
                  <c:v>1.3089970255890648E-2</c:v>
                </c:pt>
                <c:pt idx="3058">
                  <c:v>1.3096925501789869E-2</c:v>
                </c:pt>
                <c:pt idx="3059">
                  <c:v>1.3103872377264736E-2</c:v>
                </c:pt>
                <c:pt idx="3060">
                  <c:v>1.3110810854737309E-2</c:v>
                </c:pt>
                <c:pt idx="3061">
                  <c:v>1.3117740907269138E-2</c:v>
                </c:pt>
                <c:pt idx="3062">
                  <c:v>1.3124662507602025E-2</c:v>
                </c:pt>
                <c:pt idx="3063">
                  <c:v>1.3131575628637648E-2</c:v>
                </c:pt>
                <c:pt idx="3064">
                  <c:v>1.3138480243037876E-2</c:v>
                </c:pt>
                <c:pt idx="3065">
                  <c:v>1.3145376323544511E-2</c:v>
                </c:pt>
                <c:pt idx="3066">
                  <c:v>1.3152263843139167E-2</c:v>
                </c:pt>
                <c:pt idx="3067">
                  <c:v>1.3159142774563648E-2</c:v>
                </c:pt>
                <c:pt idx="3068">
                  <c:v>1.3166013090479822E-2</c:v>
                </c:pt>
                <c:pt idx="3069">
                  <c:v>1.3172874763789366E-2</c:v>
                </c:pt>
                <c:pt idx="3070">
                  <c:v>1.3179727767393956E-2</c:v>
                </c:pt>
                <c:pt idx="3071">
                  <c:v>1.3186572073875524E-2</c:v>
                </c:pt>
                <c:pt idx="3072">
                  <c:v>1.3193407656215683E-2</c:v>
                </c:pt>
                <c:pt idx="3073">
                  <c:v>1.3200234487156237E-2</c:v>
                </c:pt>
                <c:pt idx="3074">
                  <c:v>1.3207052539598862E-2</c:v>
                </c:pt>
                <c:pt idx="3075">
                  <c:v>1.3213861786125491E-2</c:v>
                </c:pt>
                <c:pt idx="3076">
                  <c:v>1.32206621996378E-2</c:v>
                </c:pt>
                <c:pt idx="3077">
                  <c:v>1.3227453753037466E-2</c:v>
                </c:pt>
                <c:pt idx="3078">
                  <c:v>1.323423641890642E-2</c:v>
                </c:pt>
                <c:pt idx="3079">
                  <c:v>1.3241010170306211E-2</c:v>
                </c:pt>
                <c:pt idx="3080">
                  <c:v>1.3247774979818772E-2</c:v>
                </c:pt>
                <c:pt idx="3081">
                  <c:v>1.3254530820345778E-2</c:v>
                </c:pt>
                <c:pt idx="3082">
                  <c:v>1.326127766470897E-2</c:v>
                </c:pt>
                <c:pt idx="3083">
                  <c:v>1.3268015485570217E-2</c:v>
                </c:pt>
                <c:pt idx="3084">
                  <c:v>1.3274744255991067E-2</c:v>
                </c:pt>
                <c:pt idx="3085">
                  <c:v>1.3281463948393579E-2</c:v>
                </c:pt>
                <c:pt idx="3086">
                  <c:v>1.3288174535919239E-2</c:v>
                </c:pt>
                <c:pt idx="3087">
                  <c:v>1.3294875991229915E-2</c:v>
                </c:pt>
                <c:pt idx="3088">
                  <c:v>1.3301568287067411E-2</c:v>
                </c:pt>
                <c:pt idx="3089">
                  <c:v>1.330825139641334E-2</c:v>
                </c:pt>
                <c:pt idx="3090">
                  <c:v>1.3314925292009505E-2</c:v>
                </c:pt>
                <c:pt idx="3091">
                  <c:v>1.3323492432206763E-2</c:v>
                </c:pt>
                <c:pt idx="3092">
                  <c:v>1.3328245332679955E-2</c:v>
                </c:pt>
                <c:pt idx="3093">
                  <c:v>1.3334891423477657E-2</c:v>
                </c:pt>
                <c:pt idx="3094">
                  <c:v>1.3341528191812557E-2</c:v>
                </c:pt>
                <c:pt idx="3095">
                  <c:v>1.3348155610186652E-2</c:v>
                </c:pt>
                <c:pt idx="3096">
                  <c:v>1.3354773651661489E-2</c:v>
                </c:pt>
                <c:pt idx="3097">
                  <c:v>1.3361382288819001E-2</c:v>
                </c:pt>
                <c:pt idx="3098">
                  <c:v>1.3367981494720738E-2</c:v>
                </c:pt>
                <c:pt idx="3099">
                  <c:v>1.337457124194863E-2</c:v>
                </c:pt>
                <c:pt idx="3100">
                  <c:v>1.3381151503324418E-2</c:v>
                </c:pt>
                <c:pt idx="3101">
                  <c:v>1.3387722251669842E-2</c:v>
                </c:pt>
                <c:pt idx="3102">
                  <c:v>1.3394283459966516E-2</c:v>
                </c:pt>
                <c:pt idx="3103">
                  <c:v>1.3400835100636499E-2</c:v>
                </c:pt>
                <c:pt idx="3104">
                  <c:v>1.3407377146821275E-2</c:v>
                </c:pt>
                <c:pt idx="3105">
                  <c:v>1.3413909571182714E-2</c:v>
                </c:pt>
                <c:pt idx="3106">
                  <c:v>1.3420432346542555E-2</c:v>
                </c:pt>
                <c:pt idx="3107">
                  <c:v>1.3426945445642602E-2</c:v>
                </c:pt>
                <c:pt idx="3108">
                  <c:v>1.3433448841384532E-2</c:v>
                </c:pt>
                <c:pt idx="3109">
                  <c:v>1.3439942506350278E-2</c:v>
                </c:pt>
                <c:pt idx="3110">
                  <c:v>1.3446426413761259E-2</c:v>
                </c:pt>
                <c:pt idx="3111">
                  <c:v>1.34529005359596E-2</c:v>
                </c:pt>
                <c:pt idx="3112">
                  <c:v>1.3459364846006849E-2</c:v>
                </c:pt>
                <c:pt idx="3113">
                  <c:v>1.3465819316644811E-2</c:v>
                </c:pt>
                <c:pt idx="3114">
                  <c:v>1.3472263920775163E-2</c:v>
                </c:pt>
                <c:pt idx="3115">
                  <c:v>1.3478698630899899E-2</c:v>
                </c:pt>
                <c:pt idx="3116">
                  <c:v>1.3485123420080569E-2</c:v>
                </c:pt>
                <c:pt idx="3117">
                  <c:v>1.3491538261138913E-2</c:v>
                </c:pt>
                <c:pt idx="3118">
                  <c:v>1.3497943126656864E-2</c:v>
                </c:pt>
                <c:pt idx="3119">
                  <c:v>1.3504337989616033E-2</c:v>
                </c:pt>
                <c:pt idx="3120">
                  <c:v>1.3510722822758225E-2</c:v>
                </c:pt>
                <c:pt idx="3121">
                  <c:v>1.3517097598905181E-2</c:v>
                </c:pt>
                <c:pt idx="3122">
                  <c:v>1.3523462290878641E-2</c:v>
                </c:pt>
                <c:pt idx="3123">
                  <c:v>1.3529816871260536E-2</c:v>
                </c:pt>
                <c:pt idx="3124">
                  <c:v>1.3536161313192352E-2</c:v>
                </c:pt>
                <c:pt idx="3125">
                  <c:v>1.3542495589256021E-2</c:v>
                </c:pt>
                <c:pt idx="3126">
                  <c:v>1.3548819672193346E-2</c:v>
                </c:pt>
                <c:pt idx="3127">
                  <c:v>1.3555133535065877E-2</c:v>
                </c:pt>
                <c:pt idx="3128">
                  <c:v>1.3561437150455546E-2</c:v>
                </c:pt>
                <c:pt idx="3129">
                  <c:v>1.3568628699571761E-2</c:v>
                </c:pt>
                <c:pt idx="3130">
                  <c:v>1.3574013530153195E-2</c:v>
                </c:pt>
                <c:pt idx="3131">
                  <c:v>1.3580286240104655E-2</c:v>
                </c:pt>
                <c:pt idx="3132">
                  <c:v>1.3586548593860215E-2</c:v>
                </c:pt>
                <c:pt idx="3133">
                  <c:v>1.3592800564081742E-2</c:v>
                </c:pt>
                <c:pt idx="3134">
                  <c:v>1.3599042123750849E-2</c:v>
                </c:pt>
                <c:pt idx="3135">
                  <c:v>1.3605273245689276E-2</c:v>
                </c:pt>
                <c:pt idx="3136">
                  <c:v>1.3611493902478955E-2</c:v>
                </c:pt>
                <c:pt idx="3137">
                  <c:v>1.3617704067021563E-2</c:v>
                </c:pt>
                <c:pt idx="3138">
                  <c:v>1.3623903712138841E-2</c:v>
                </c:pt>
                <c:pt idx="3139">
                  <c:v>1.36300928108124E-2</c:v>
                </c:pt>
                <c:pt idx="3140">
                  <c:v>1.3636271335544237E-2</c:v>
                </c:pt>
                <c:pt idx="3141">
                  <c:v>1.3642439259236028E-2</c:v>
                </c:pt>
                <c:pt idx="3142">
                  <c:v>1.3648596554709513E-2</c:v>
                </c:pt>
                <c:pt idx="3143">
                  <c:v>1.3654743194786434E-2</c:v>
                </c:pt>
                <c:pt idx="3144">
                  <c:v>1.3660879152208594E-2</c:v>
                </c:pt>
                <c:pt idx="3145">
                  <c:v>1.3667004399877669E-2</c:v>
                </c:pt>
                <c:pt idx="3146">
                  <c:v>1.3674863937618298E-2</c:v>
                </c:pt>
                <c:pt idx="3147">
                  <c:v>1.3679918105582445E-2</c:v>
                </c:pt>
                <c:pt idx="3148">
                  <c:v>1.3686185151344787E-2</c:v>
                </c:pt>
                <c:pt idx="3149">
                  <c:v>1.369226573985749E-2</c:v>
                </c:pt>
                <c:pt idx="3150">
                  <c:v>1.3698335478808943E-2</c:v>
                </c:pt>
                <c:pt idx="3151">
                  <c:v>1.3704394340781079E-2</c:v>
                </c:pt>
                <c:pt idx="3152">
                  <c:v>1.3710442298515702E-2</c:v>
                </c:pt>
                <c:pt idx="3153">
                  <c:v>1.3716479324994424E-2</c:v>
                </c:pt>
                <c:pt idx="3154">
                  <c:v>1.3722505393118922E-2</c:v>
                </c:pt>
                <c:pt idx="3155">
                  <c:v>1.3728520475391193E-2</c:v>
                </c:pt>
                <c:pt idx="3156">
                  <c:v>1.3734524544792848E-2</c:v>
                </c:pt>
                <c:pt idx="3157">
                  <c:v>1.3740517573905819E-2</c:v>
                </c:pt>
                <c:pt idx="3158">
                  <c:v>1.3746499535951529E-2</c:v>
                </c:pt>
                <c:pt idx="3159">
                  <c:v>1.3752470403352035E-2</c:v>
                </c:pt>
                <c:pt idx="3160">
                  <c:v>1.3758430149009016E-2</c:v>
                </c:pt>
                <c:pt idx="3161">
                  <c:v>1.3764378745824146E-2</c:v>
                </c:pt>
                <c:pt idx="3162">
                  <c:v>1.3770316166459295E-2</c:v>
                </c:pt>
                <c:pt idx="3163">
                  <c:v>1.3776242383896076E-2</c:v>
                </c:pt>
                <c:pt idx="3164">
                  <c:v>1.3782157370716419E-2</c:v>
                </c:pt>
                <c:pt idx="3165">
                  <c:v>1.3788061099822002E-2</c:v>
                </c:pt>
                <c:pt idx="3166">
                  <c:v>1.3793953544114501E-2</c:v>
                </c:pt>
                <c:pt idx="3167">
                  <c:v>1.3799834676175848E-2</c:v>
                </c:pt>
                <c:pt idx="3168">
                  <c:v>1.3805704468827784E-2</c:v>
                </c:pt>
                <c:pt idx="3169">
                  <c:v>1.3811562895131857E-2</c:v>
                </c:pt>
                <c:pt idx="3170">
                  <c:v>1.3817409927590063E-2</c:v>
                </c:pt>
                <c:pt idx="3171">
                  <c:v>1.3823245539184015E-2</c:v>
                </c:pt>
                <c:pt idx="3172">
                  <c:v>1.3829069702655516E-2</c:v>
                </c:pt>
                <c:pt idx="3173">
                  <c:v>1.3834882390826309E-2</c:v>
                </c:pt>
                <c:pt idx="3174">
                  <c:v>1.3840683576438195E-2</c:v>
                </c:pt>
                <c:pt idx="3175">
                  <c:v>1.3846473232392853E-2</c:v>
                </c:pt>
                <c:pt idx="3176">
                  <c:v>1.385225133135215E-2</c:v>
                </c:pt>
                <c:pt idx="3177">
                  <c:v>1.3858017846297699E-2</c:v>
                </c:pt>
                <c:pt idx="3178">
                  <c:v>1.3863772749731496E-2</c:v>
                </c:pt>
                <c:pt idx="3179">
                  <c:v>1.3869516014795025E-2</c:v>
                </c:pt>
                <c:pt idx="3180">
                  <c:v>1.3875247614070219E-2</c:v>
                </c:pt>
                <c:pt idx="3181">
                  <c:v>1.3882599627947911E-2</c:v>
                </c:pt>
                <c:pt idx="3182">
                  <c:v>1.388830446063416E-2</c:v>
                </c:pt>
                <c:pt idx="3183">
                  <c:v>1.3893184961997207E-2</c:v>
                </c:pt>
                <c:pt idx="3184">
                  <c:v>1.3898867942163662E-2</c:v>
                </c:pt>
                <c:pt idx="3185">
                  <c:v>1.390453911665368E-2</c:v>
                </c:pt>
                <c:pt idx="3186">
                  <c:v>1.3910198458368939E-2</c:v>
                </c:pt>
                <c:pt idx="3187">
                  <c:v>1.3915845940051241E-2</c:v>
                </c:pt>
                <c:pt idx="3188">
                  <c:v>1.3921481534442393E-2</c:v>
                </c:pt>
                <c:pt idx="3189">
                  <c:v>1.3927105214524005E-2</c:v>
                </c:pt>
                <c:pt idx="3190">
                  <c:v>1.393271695287801E-2</c:v>
                </c:pt>
                <c:pt idx="3191">
                  <c:v>1.3938316722486022E-2</c:v>
                </c:pt>
                <c:pt idx="3192">
                  <c:v>1.3943904496089843E-2</c:v>
                </c:pt>
                <c:pt idx="3193">
                  <c:v>1.3949480246431278E-2</c:v>
                </c:pt>
                <c:pt idx="3194">
                  <c:v>1.3955043946412005E-2</c:v>
                </c:pt>
                <c:pt idx="3195">
                  <c:v>1.396059556869389E-2</c:v>
                </c:pt>
                <c:pt idx="3196">
                  <c:v>1.3966135086258546E-2</c:v>
                </c:pt>
                <c:pt idx="3197">
                  <c:v>1.3974569981121121E-2</c:v>
                </c:pt>
                <c:pt idx="3198">
                  <c:v>1.3977177698043519E-2</c:v>
                </c:pt>
                <c:pt idx="3199">
                  <c:v>1.3983465890090585E-2</c:v>
                </c:pt>
                <c:pt idx="3200">
                  <c:v>1.3988171564180973E-2</c:v>
                </c:pt>
                <c:pt idx="3201">
                  <c:v>1.3993650149606296E-2</c:v>
                </c:pt>
                <c:pt idx="3202">
                  <c:v>1.3999116467005024E-2</c:v>
                </c:pt>
                <c:pt idx="3203">
                  <c:v>1.4004570489278834E-2</c:v>
                </c:pt>
                <c:pt idx="3204">
                  <c:v>1.4010012189009657E-2</c:v>
                </c:pt>
                <c:pt idx="3205">
                  <c:v>1.4015441539099172E-2</c:v>
                </c:pt>
                <c:pt idx="3206">
                  <c:v>1.4020858512528989E-2</c:v>
                </c:pt>
                <c:pt idx="3207">
                  <c:v>1.4026263081801105E-2</c:v>
                </c:pt>
                <c:pt idx="3208">
                  <c:v>1.4031655219897132E-2</c:v>
                </c:pt>
                <c:pt idx="3209">
                  <c:v>1.4037034899558876E-2</c:v>
                </c:pt>
                <c:pt idx="3210">
                  <c:v>1.4042402093688011E-2</c:v>
                </c:pt>
                <c:pt idx="3211">
                  <c:v>1.4047756774866471E-2</c:v>
                </c:pt>
                <c:pt idx="3212">
                  <c:v>1.4053098916075868E-2</c:v>
                </c:pt>
                <c:pt idx="3213">
                  <c:v>1.4058428490058006E-2</c:v>
                </c:pt>
                <c:pt idx="3214">
                  <c:v>1.4063745469634625E-2</c:v>
                </c:pt>
                <c:pt idx="3215">
                  <c:v>1.4069049827547531E-2</c:v>
                </c:pt>
                <c:pt idx="3216">
                  <c:v>1.4074341536618462E-2</c:v>
                </c:pt>
                <c:pt idx="3217">
                  <c:v>1.4079620569749096E-2</c:v>
                </c:pt>
                <c:pt idx="3218">
                  <c:v>1.4084886899521365E-2</c:v>
                </c:pt>
                <c:pt idx="3219">
                  <c:v>1.4090140499076753E-2</c:v>
                </c:pt>
                <c:pt idx="3220">
                  <c:v>1.4095381340757385E-2</c:v>
                </c:pt>
                <c:pt idx="3221">
                  <c:v>1.4100609397704744E-2</c:v>
                </c:pt>
                <c:pt idx="3222">
                  <c:v>1.4105824642740572E-2</c:v>
                </c:pt>
                <c:pt idx="3223">
                  <c:v>1.41110270484468E-2</c:v>
                </c:pt>
                <c:pt idx="3224">
                  <c:v>1.4116216587725106E-2</c:v>
                </c:pt>
                <c:pt idx="3225">
                  <c:v>1.4121393233397228E-2</c:v>
                </c:pt>
                <c:pt idx="3226">
                  <c:v>1.4126556958284908E-2</c:v>
                </c:pt>
                <c:pt idx="3227">
                  <c:v>1.4131707735050014E-2</c:v>
                </c:pt>
                <c:pt idx="3228">
                  <c:v>1.4136845536674159E-2</c:v>
                </c:pt>
                <c:pt idx="3229">
                  <c:v>1.4141970335819209E-2</c:v>
                </c:pt>
                <c:pt idx="3230">
                  <c:v>1.4147082105306907E-2</c:v>
                </c:pt>
                <c:pt idx="3231">
                  <c:v>1.4152180817958993E-2</c:v>
                </c:pt>
                <c:pt idx="3232">
                  <c:v>1.4157266446597205E-2</c:v>
                </c:pt>
                <c:pt idx="3233">
                  <c:v>1.4165066112310498E-2</c:v>
                </c:pt>
                <c:pt idx="3234">
                  <c:v>1.4170120249765716E-2</c:v>
                </c:pt>
                <c:pt idx="3235">
                  <c:v>1.4173164367736746E-2</c:v>
                </c:pt>
                <c:pt idx="3236">
                  <c:v>1.4178195501246549E-2</c:v>
                </c:pt>
                <c:pt idx="3237">
                  <c:v>1.418321341101425E-2</c:v>
                </c:pt>
                <c:pt idx="3238">
                  <c:v>1.4188218069541847E-2</c:v>
                </c:pt>
                <c:pt idx="3239">
                  <c:v>1.4193209449810951E-2</c:v>
                </c:pt>
                <c:pt idx="3240">
                  <c:v>1.4198187524563366E-2</c:v>
                </c:pt>
                <c:pt idx="3241">
                  <c:v>1.4203152266620833E-2</c:v>
                </c:pt>
                <c:pt idx="3242">
                  <c:v>1.4208103648725157E-2</c:v>
                </c:pt>
                <c:pt idx="3243">
                  <c:v>1.4213041643618141E-2</c:v>
                </c:pt>
                <c:pt idx="3244">
                  <c:v>1.4217966224201462E-2</c:v>
                </c:pt>
                <c:pt idx="3245">
                  <c:v>1.4222877363456732E-2</c:v>
                </c:pt>
                <c:pt idx="3246">
                  <c:v>1.4230296489010641E-2</c:v>
                </c:pt>
                <c:pt idx="3247">
                  <c:v>1.4235444095271887E-2</c:v>
                </c:pt>
                <c:pt idx="3248">
                  <c:v>1.424030700694523E-2</c:v>
                </c:pt>
                <c:pt idx="3249">
                  <c:v>1.4245156352670207E-2</c:v>
                </c:pt>
                <c:pt idx="3250">
                  <c:v>1.4249992105428433E-2</c:v>
                </c:pt>
                <c:pt idx="3251">
                  <c:v>1.4255502000448672E-2</c:v>
                </c:pt>
                <c:pt idx="3252">
                  <c:v>1.4259622722772036E-2</c:v>
                </c:pt>
                <c:pt idx="3253">
                  <c:v>1.4264417533160767E-2</c:v>
                </c:pt>
                <c:pt idx="3254">
                  <c:v>1.4269198641549963E-2</c:v>
                </c:pt>
                <c:pt idx="3255">
                  <c:v>1.4273966020921236E-2</c:v>
                </c:pt>
                <c:pt idx="3256">
                  <c:v>1.4278719644016391E-2</c:v>
                </c:pt>
                <c:pt idx="3257">
                  <c:v>1.4283459483657168E-2</c:v>
                </c:pt>
                <c:pt idx="3258">
                  <c:v>1.4288185512665308E-2</c:v>
                </c:pt>
                <c:pt idx="3259">
                  <c:v>1.4292897703702678E-2</c:v>
                </c:pt>
                <c:pt idx="3260">
                  <c:v>1.4297596029750892E-2</c:v>
                </c:pt>
                <c:pt idx="3261">
                  <c:v>1.4302280463391881E-2</c:v>
                </c:pt>
                <c:pt idx="3262">
                  <c:v>1.4306950977687194E-2</c:v>
                </c:pt>
                <c:pt idx="3263">
                  <c:v>1.4311607545218763E-2</c:v>
                </c:pt>
                <c:pt idx="3264">
                  <c:v>1.4316250139128073E-2</c:v>
                </c:pt>
                <c:pt idx="3265">
                  <c:v>1.4320878731677311E-2</c:v>
                </c:pt>
                <c:pt idx="3266">
                  <c:v>1.4325493296007963E-2</c:v>
                </c:pt>
                <c:pt idx="3267">
                  <c:v>1.4330093804861832E-2</c:v>
                </c:pt>
                <c:pt idx="3268">
                  <c:v>1.4334680231140595E-2</c:v>
                </c:pt>
                <c:pt idx="3269">
                  <c:v>1.4339252547506121E-2</c:v>
                </c:pt>
                <c:pt idx="3270">
                  <c:v>1.4343810726780148E-2</c:v>
                </c:pt>
                <c:pt idx="3271">
                  <c:v>1.4348354741704483E-2</c:v>
                </c:pt>
                <c:pt idx="3272">
                  <c:v>1.4352884565260737E-2</c:v>
                </c:pt>
                <c:pt idx="3273">
                  <c:v>1.4357400170110779E-2</c:v>
                </c:pt>
                <c:pt idx="3274">
                  <c:v>1.4361901528996412E-2</c:v>
                </c:pt>
                <c:pt idx="3275">
                  <c:v>1.4366388614979186E-2</c:v>
                </c:pt>
                <c:pt idx="3276">
                  <c:v>1.4370861400481161E-2</c:v>
                </c:pt>
                <c:pt idx="3277">
                  <c:v>1.4375319858723756E-2</c:v>
                </c:pt>
                <c:pt idx="3278">
                  <c:v>1.4379763962129033E-2</c:v>
                </c:pt>
                <c:pt idx="3279">
                  <c:v>1.4384193683678603E-2</c:v>
                </c:pt>
                <c:pt idx="3280">
                  <c:v>1.4388608996194208E-2</c:v>
                </c:pt>
                <c:pt idx="3281">
                  <c:v>1.439300987241765E-2</c:v>
                </c:pt>
                <c:pt idx="3282">
                  <c:v>1.4397396285090736E-2</c:v>
                </c:pt>
                <c:pt idx="3283">
                  <c:v>1.4401768207195076E-2</c:v>
                </c:pt>
                <c:pt idx="3284">
                  <c:v>1.440612561139254E-2</c:v>
                </c:pt>
                <c:pt idx="3285">
                  <c:v>1.4412304405029275E-2</c:v>
                </c:pt>
                <c:pt idx="3286">
                  <c:v>1.4415413892736595E-2</c:v>
                </c:pt>
                <c:pt idx="3287">
                  <c:v>1.4419110444601202E-2</c:v>
                </c:pt>
                <c:pt idx="3288">
                  <c:v>1.4423409505148754E-2</c:v>
                </c:pt>
                <c:pt idx="3289">
                  <c:v>1.4427693911898132E-2</c:v>
                </c:pt>
                <c:pt idx="3290">
                  <c:v>1.4431963637671075E-2</c:v>
                </c:pt>
                <c:pt idx="3291">
                  <c:v>1.4436218655049515E-2</c:v>
                </c:pt>
                <c:pt idx="3292">
                  <c:v>1.4440458936855194E-2</c:v>
                </c:pt>
                <c:pt idx="3293">
                  <c:v>1.4444684456069723E-2</c:v>
                </c:pt>
                <c:pt idx="3294">
                  <c:v>1.4448895185434907E-2</c:v>
                </c:pt>
                <c:pt idx="3295">
                  <c:v>1.4453091097612614E-2</c:v>
                </c:pt>
                <c:pt idx="3296">
                  <c:v>1.4457272165584456E-2</c:v>
                </c:pt>
                <c:pt idx="3297">
                  <c:v>1.4461438362092238E-2</c:v>
                </c:pt>
                <c:pt idx="3298">
                  <c:v>1.4465589659877764E-2</c:v>
                </c:pt>
                <c:pt idx="3299">
                  <c:v>1.4469726031682839E-2</c:v>
                </c:pt>
                <c:pt idx="3300">
                  <c:v>1.4473847450569011E-2</c:v>
                </c:pt>
                <c:pt idx="3301">
                  <c:v>1.4479124401924892E-2</c:v>
                </c:pt>
                <c:pt idx="3302">
                  <c:v>1.4482045320072245E-2</c:v>
                </c:pt>
                <c:pt idx="3303">
                  <c:v>1.4486702829890064E-2</c:v>
                </c:pt>
                <c:pt idx="3304">
                  <c:v>1.4490183050801519E-2</c:v>
                </c:pt>
                <c:pt idx="3305">
                  <c:v>1.449422929622024E-2</c:v>
                </c:pt>
                <c:pt idx="3306">
                  <c:v>1.4498260425330756E-2</c:v>
                </c:pt>
                <c:pt idx="3307">
                  <c:v>1.450227641087487E-2</c:v>
                </c:pt>
                <c:pt idx="3308">
                  <c:v>1.450627722575426E-2</c:v>
                </c:pt>
                <c:pt idx="3309">
                  <c:v>1.4510262842790667E-2</c:v>
                </c:pt>
                <c:pt idx="3310">
                  <c:v>1.4514233234645957E-2</c:v>
                </c:pt>
                <c:pt idx="3311">
                  <c:v>1.4518188374301744E-2</c:v>
                </c:pt>
                <c:pt idx="3312">
                  <c:v>1.4522128234419895E-2</c:v>
                </c:pt>
                <c:pt idx="3313">
                  <c:v>1.4526052787742216E-2</c:v>
                </c:pt>
                <c:pt idx="3314">
                  <c:v>1.4529962007330255E-2</c:v>
                </c:pt>
                <c:pt idx="3315">
                  <c:v>1.4533855865765943E-2</c:v>
                </c:pt>
                <c:pt idx="3316">
                  <c:v>1.4537734335871022E-2</c:v>
                </c:pt>
                <c:pt idx="3317">
                  <c:v>1.4541597390547167E-2</c:v>
                </c:pt>
                <c:pt idx="3318">
                  <c:v>1.4545445002456248E-2</c:v>
                </c:pt>
                <c:pt idx="3319">
                  <c:v>1.4549277144579875E-2</c:v>
                </c:pt>
                <c:pt idx="3320">
                  <c:v>1.4553093789499982E-2</c:v>
                </c:pt>
                <c:pt idx="3321">
                  <c:v>1.4556894910118245E-2</c:v>
                </c:pt>
                <c:pt idx="3322">
                  <c:v>1.4560680479416277E-2</c:v>
                </c:pt>
                <c:pt idx="3323">
                  <c:v>1.4564450469896073E-2</c:v>
                </c:pt>
                <c:pt idx="3324">
                  <c:v>1.456820485445931E-2</c:v>
                </c:pt>
                <c:pt idx="3325">
                  <c:v>1.4571943605847792E-2</c:v>
                </c:pt>
                <c:pt idx="3326">
                  <c:v>1.4575666697123069E-2</c:v>
                </c:pt>
                <c:pt idx="3327">
                  <c:v>1.4579374100787135E-2</c:v>
                </c:pt>
                <c:pt idx="3328">
                  <c:v>1.4583065789741667E-2</c:v>
                </c:pt>
                <c:pt idx="3329">
                  <c:v>1.4586741736808406E-2</c:v>
                </c:pt>
                <c:pt idx="3330">
                  <c:v>1.4590401914809092E-2</c:v>
                </c:pt>
                <c:pt idx="3331">
                  <c:v>1.4594046296405594E-2</c:v>
                </c:pt>
                <c:pt idx="3332">
                  <c:v>1.4597674854659459E-2</c:v>
                </c:pt>
                <c:pt idx="3333">
                  <c:v>1.4601287562152621E-2</c:v>
                </c:pt>
                <c:pt idx="3334">
                  <c:v>1.4604884391706818E-2</c:v>
                </c:pt>
                <c:pt idx="3335">
                  <c:v>1.4608465316143793E-2</c:v>
                </c:pt>
                <c:pt idx="3336">
                  <c:v>1.461203030836522E-2</c:v>
                </c:pt>
                <c:pt idx="3337">
                  <c:v>1.4616085041314619E-2</c:v>
                </c:pt>
                <c:pt idx="3338">
                  <c:v>1.461961580123905E-2</c:v>
                </c:pt>
                <c:pt idx="3339">
                  <c:v>1.4622629419074329E-2</c:v>
                </c:pt>
                <c:pt idx="3340">
                  <c:v>1.4626130410011484E-2</c:v>
                </c:pt>
                <c:pt idx="3341">
                  <c:v>1.4629615332681922E-2</c:v>
                </c:pt>
                <c:pt idx="3342">
                  <c:v>1.4633084159827447E-2</c:v>
                </c:pt>
                <c:pt idx="3343">
                  <c:v>1.46365368642698E-2</c:v>
                </c:pt>
                <c:pt idx="3344">
                  <c:v>1.4639973418750785E-2</c:v>
                </c:pt>
                <c:pt idx="3345">
                  <c:v>1.4643393796331949E-2</c:v>
                </c:pt>
                <c:pt idx="3346">
                  <c:v>1.4646797969435355E-2</c:v>
                </c:pt>
                <c:pt idx="3347">
                  <c:v>1.4650185911042612E-2</c:v>
                </c:pt>
                <c:pt idx="3348">
                  <c:v>1.4653557593975464E-2</c:v>
                </c:pt>
                <c:pt idx="3349">
                  <c:v>1.4656912990975712E-2</c:v>
                </c:pt>
                <c:pt idx="3350">
                  <c:v>1.4660252074945035E-2</c:v>
                </c:pt>
                <c:pt idx="3351">
                  <c:v>1.46635748185453E-2</c:v>
                </c:pt>
                <c:pt idx="3352">
                  <c:v>1.4667822863421165E-2</c:v>
                </c:pt>
                <c:pt idx="3353">
                  <c:v>1.4670171176005553E-2</c:v>
                </c:pt>
                <c:pt idx="3354">
                  <c:v>1.4673444735429086E-2</c:v>
                </c:pt>
                <c:pt idx="3355">
                  <c:v>1.4676701845850459E-2</c:v>
                </c:pt>
                <c:pt idx="3356">
                  <c:v>1.467994247993154E-2</c:v>
                </c:pt>
                <c:pt idx="3357">
                  <c:v>1.4683166610414133E-2</c:v>
                </c:pt>
                <c:pt idx="3358">
                  <c:v>1.4686374210359787E-2</c:v>
                </c:pt>
                <c:pt idx="3359">
                  <c:v>1.4689565252190562E-2</c:v>
                </c:pt>
                <c:pt idx="3360">
                  <c:v>1.4692739708968006E-2</c:v>
                </c:pt>
                <c:pt idx="3361">
                  <c:v>1.4695897553593795E-2</c:v>
                </c:pt>
                <c:pt idx="3362">
                  <c:v>1.4699038758569927E-2</c:v>
                </c:pt>
                <c:pt idx="3363">
                  <c:v>1.4702163296878012E-2</c:v>
                </c:pt>
                <c:pt idx="3364">
                  <c:v>1.4705271141259857E-2</c:v>
                </c:pt>
                <c:pt idx="3365">
                  <c:v>1.47083622645372E-2</c:v>
                </c:pt>
                <c:pt idx="3366">
                  <c:v>1.4711436639531783E-2</c:v>
                </c:pt>
                <c:pt idx="3367">
                  <c:v>1.4714494238905473E-2</c:v>
                </c:pt>
                <c:pt idx="3368">
                  <c:v>1.4717535035559948E-2</c:v>
                </c:pt>
                <c:pt idx="3369">
                  <c:v>1.4720559002476818E-2</c:v>
                </c:pt>
                <c:pt idx="3370">
                  <c:v>1.4723566112238018E-2</c:v>
                </c:pt>
                <c:pt idx="3371">
                  <c:v>1.4726556337505414E-2</c:v>
                </c:pt>
                <c:pt idx="3372">
                  <c:v>1.4729529651420492E-2</c:v>
                </c:pt>
                <c:pt idx="3373">
                  <c:v>1.4732486026565184E-2</c:v>
                </c:pt>
                <c:pt idx="3374">
                  <c:v>1.4735425435841165E-2</c:v>
                </c:pt>
                <c:pt idx="3375">
                  <c:v>1.4738347851990241E-2</c:v>
                </c:pt>
                <c:pt idx="3376">
                  <c:v>1.4741253247834152E-2</c:v>
                </c:pt>
                <c:pt idx="3377">
                  <c:v>1.4744141596034765E-2</c:v>
                </c:pt>
                <c:pt idx="3378">
                  <c:v>1.4747012869653631E-2</c:v>
                </c:pt>
                <c:pt idx="3379">
                  <c:v>1.474986704127268E-2</c:v>
                </c:pt>
                <c:pt idx="3380">
                  <c:v>1.4752704083873525E-2</c:v>
                </c:pt>
                <c:pt idx="3381">
                  <c:v>1.4755523970118034E-2</c:v>
                </c:pt>
                <c:pt idx="3382">
                  <c:v>1.4758326672748012E-2</c:v>
                </c:pt>
                <c:pt idx="3383">
                  <c:v>1.4761112164825008E-2</c:v>
                </c:pt>
                <c:pt idx="3384">
                  <c:v>1.4763880418930952E-2</c:v>
                </c:pt>
                <c:pt idx="3385">
                  <c:v>1.4766631407807651E-2</c:v>
                </c:pt>
                <c:pt idx="3386">
                  <c:v>1.4769365104436716E-2</c:v>
                </c:pt>
                <c:pt idx="3387">
                  <c:v>1.4772081481639887E-2</c:v>
                </c:pt>
                <c:pt idx="3388">
                  <c:v>1.4774780512079033E-2</c:v>
                </c:pt>
                <c:pt idx="3389">
                  <c:v>1.477784384238845E-2</c:v>
                </c:pt>
                <c:pt idx="3390">
                  <c:v>1.4780126423792339E-2</c:v>
                </c:pt>
                <c:pt idx="3391">
                  <c:v>1.4782773250869852E-2</c:v>
                </c:pt>
                <c:pt idx="3392">
                  <c:v>1.4785402622470301E-2</c:v>
                </c:pt>
                <c:pt idx="3393">
                  <c:v>1.4788014511175618E-2</c:v>
                </c:pt>
                <c:pt idx="3394">
                  <c:v>1.4790608890047352E-2</c:v>
                </c:pt>
                <c:pt idx="3395">
                  <c:v>1.4793185731907244E-2</c:v>
                </c:pt>
                <c:pt idx="3396">
                  <c:v>1.4795745009257288E-2</c:v>
                </c:pt>
                <c:pt idx="3397">
                  <c:v>1.4798286695159035E-2</c:v>
                </c:pt>
                <c:pt idx="3398">
                  <c:v>1.4800810762354288E-2</c:v>
                </c:pt>
                <c:pt idx="3399">
                  <c:v>1.4803317183744724E-2</c:v>
                </c:pt>
                <c:pt idx="3400">
                  <c:v>1.4805805931752403E-2</c:v>
                </c:pt>
                <c:pt idx="3401">
                  <c:v>1.4808276979678681E-2</c:v>
                </c:pt>
                <c:pt idx="3402">
                  <c:v>1.4811427988732362E-2</c:v>
                </c:pt>
                <c:pt idx="3403">
                  <c:v>1.4813165865534828E-2</c:v>
                </c:pt>
                <c:pt idx="3404">
                  <c:v>1.4815583649188113E-2</c:v>
                </c:pt>
                <c:pt idx="3405">
                  <c:v>1.4817983623727216E-2</c:v>
                </c:pt>
                <c:pt idx="3406">
                  <c:v>1.4820365761893939E-2</c:v>
                </c:pt>
                <c:pt idx="3407">
                  <c:v>1.4823066330382773E-2</c:v>
                </c:pt>
                <c:pt idx="3408">
                  <c:v>1.4825076420557082E-2</c:v>
                </c:pt>
                <c:pt idx="3409">
                  <c:v>1.482740488653711E-2</c:v>
                </c:pt>
                <c:pt idx="3410">
                  <c:v>1.4829715407511657E-2</c:v>
                </c:pt>
                <c:pt idx="3411">
                  <c:v>1.4832007956062654E-2</c:v>
                </c:pt>
                <c:pt idx="3412">
                  <c:v>1.4834282505091778E-2</c:v>
                </c:pt>
                <c:pt idx="3413">
                  <c:v>1.4836539027500706E-2</c:v>
                </c:pt>
                <c:pt idx="3414">
                  <c:v>1.4838777495871369E-2</c:v>
                </c:pt>
                <c:pt idx="3415">
                  <c:v>1.4840997883185381E-2</c:v>
                </c:pt>
                <c:pt idx="3416">
                  <c:v>1.4843200162184544E-2</c:v>
                </c:pt>
                <c:pt idx="3417">
                  <c:v>1.4845384305530729E-2</c:v>
                </c:pt>
                <c:pt idx="3418">
                  <c:v>1.4847550286205546E-2</c:v>
                </c:pt>
                <c:pt idx="3419">
                  <c:v>1.4849698076950801E-2</c:v>
                </c:pt>
                <c:pt idx="3420">
                  <c:v>1.4851827650588234E-2</c:v>
                </c:pt>
                <c:pt idx="3421">
                  <c:v>1.4853938979939585E-2</c:v>
                </c:pt>
                <c:pt idx="3422">
                  <c:v>1.4856032037666722E-2</c:v>
                </c:pt>
                <c:pt idx="3423">
                  <c:v>1.4858106796751258E-2</c:v>
                </c:pt>
                <c:pt idx="3424">
                  <c:v>1.4860163229855061E-2</c:v>
                </c:pt>
                <c:pt idx="3425">
                  <c:v>1.4862201309879808E-2</c:v>
                </c:pt>
                <c:pt idx="3426">
                  <c:v>1.4864221009487366E-2</c:v>
                </c:pt>
                <c:pt idx="3427">
                  <c:v>1.4866222301739285E-2</c:v>
                </c:pt>
                <c:pt idx="3428">
                  <c:v>1.486820515913756E-2</c:v>
                </c:pt>
                <c:pt idx="3429">
                  <c:v>1.4870169554503931E-2</c:v>
                </c:pt>
                <c:pt idx="3430">
                  <c:v>1.4872115460899948E-2</c:v>
                </c:pt>
                <c:pt idx="3431">
                  <c:v>1.4874042850907543E-2</c:v>
                </c:pt>
                <c:pt idx="3432">
                  <c:v>1.4875951697428391E-2</c:v>
                </c:pt>
                <c:pt idx="3433">
                  <c:v>1.4877841973124362E-2</c:v>
                </c:pt>
                <c:pt idx="3434">
                  <c:v>1.4879713651057003E-2</c:v>
                </c:pt>
                <c:pt idx="3435">
                  <c:v>1.4881566703728311E-2</c:v>
                </c:pt>
                <c:pt idx="3436">
                  <c:v>1.4883401104039962E-2</c:v>
                </c:pt>
                <c:pt idx="3437">
                  <c:v>1.4885216824813696E-2</c:v>
                </c:pt>
                <c:pt idx="3438">
                  <c:v>1.4887013839031127E-2</c:v>
                </c:pt>
                <c:pt idx="3439">
                  <c:v>1.488879211919425E-2</c:v>
                </c:pt>
                <c:pt idx="3440">
                  <c:v>1.4890551638204741E-2</c:v>
                </c:pt>
                <c:pt idx="3441">
                  <c:v>1.48927862658077E-2</c:v>
                </c:pt>
                <c:pt idx="3442">
                  <c:v>1.4894502800162357E-2</c:v>
                </c:pt>
                <c:pt idx="3443">
                  <c:v>1.4895959112832813E-2</c:v>
                </c:pt>
                <c:pt idx="3444">
                  <c:v>1.4897640617368424E-2</c:v>
                </c:pt>
                <c:pt idx="3445">
                  <c:v>1.4899303220863302E-2</c:v>
                </c:pt>
                <c:pt idx="3446">
                  <c:v>1.4900946896378997E-2</c:v>
                </c:pt>
                <c:pt idx="3447">
                  <c:v>1.4902571616257632E-2</c:v>
                </c:pt>
                <c:pt idx="3448">
                  <c:v>1.4904177353560755E-2</c:v>
                </c:pt>
                <c:pt idx="3449">
                  <c:v>1.4905764080950235E-2</c:v>
                </c:pt>
                <c:pt idx="3450">
                  <c:v>1.490733177148762E-2</c:v>
                </c:pt>
                <c:pt idx="3451">
                  <c:v>1.4908880397754842E-2</c:v>
                </c:pt>
                <c:pt idx="3452">
                  <c:v>1.4910409932573643E-2</c:v>
                </c:pt>
                <c:pt idx="3453">
                  <c:v>1.4911920348765761E-2</c:v>
                </c:pt>
                <c:pt idx="3454">
                  <c:v>1.4913411619152939E-2</c:v>
                </c:pt>
                <c:pt idx="3455">
                  <c:v>1.4914883716476979E-2</c:v>
                </c:pt>
                <c:pt idx="3456">
                  <c:v>1.4916336613639558E-2</c:v>
                </c:pt>
                <c:pt idx="3457">
                  <c:v>1.4918176367908487E-2</c:v>
                </c:pt>
                <c:pt idx="3458">
                  <c:v>1.4919184698527488E-2</c:v>
                </c:pt>
                <c:pt idx="3459">
                  <c:v>1.4920777560929466E-2</c:v>
                </c:pt>
                <c:pt idx="3460">
                  <c:v>1.4921955655990971E-2</c:v>
                </c:pt>
                <c:pt idx="3461">
                  <c:v>1.4923312144112799E-2</c:v>
                </c:pt>
                <c:pt idx="3462">
                  <c:v>1.4924649268683865E-2</c:v>
                </c:pt>
                <c:pt idx="3463">
                  <c:v>1.492596700268578E-2</c:v>
                </c:pt>
                <c:pt idx="3464">
                  <c:v>1.4927265318940286E-2</c:v>
                </c:pt>
                <c:pt idx="3465">
                  <c:v>1.4928544190029314E-2</c:v>
                </c:pt>
                <c:pt idx="3466">
                  <c:v>1.4929803588934476E-2</c:v>
                </c:pt>
                <c:pt idx="3467">
                  <c:v>1.4931043488397577E-2</c:v>
                </c:pt>
                <c:pt idx="3468">
                  <c:v>1.493226386140023E-2</c:v>
                </c:pt>
                <c:pt idx="3469">
                  <c:v>1.493346468044443E-2</c:v>
                </c:pt>
                <c:pt idx="3470">
                  <c:v>1.4934645918351919E-2</c:v>
                </c:pt>
                <c:pt idx="3471">
                  <c:v>1.4935807548264179E-2</c:v>
                </c:pt>
                <c:pt idx="3472">
                  <c:v>1.4936949542603273E-2</c:v>
                </c:pt>
                <c:pt idx="3473">
                  <c:v>1.4938071874430747E-2</c:v>
                </c:pt>
                <c:pt idx="3474">
                  <c:v>1.4939174516408471E-2</c:v>
                </c:pt>
                <c:pt idx="3475">
                  <c:v>1.4940257441278249E-2</c:v>
                </c:pt>
                <c:pt idx="3476">
                  <c:v>1.4941320622101628E-2</c:v>
                </c:pt>
                <c:pt idx="3477">
                  <c:v>1.4942364031380606E-2</c:v>
                </c:pt>
                <c:pt idx="3478">
                  <c:v>1.4943387641856987E-2</c:v>
                </c:pt>
                <c:pt idx="3479">
                  <c:v>1.4944391426832127E-2</c:v>
                </c:pt>
                <c:pt idx="3480">
                  <c:v>1.494537535864815E-2</c:v>
                </c:pt>
                <c:pt idx="3481">
                  <c:v>1.4946339410206733E-2</c:v>
                </c:pt>
                <c:pt idx="3482">
                  <c:v>1.4947283554329616E-2</c:v>
                </c:pt>
                <c:pt idx="3483">
                  <c:v>1.4948207763998411E-2</c:v>
                </c:pt>
                <c:pt idx="3484">
                  <c:v>1.4949112011555243E-2</c:v>
                </c:pt>
                <c:pt idx="3485">
                  <c:v>1.4949996270301469E-2</c:v>
                </c:pt>
                <c:pt idx="3486">
                  <c:v>1.495086051281902E-2</c:v>
                </c:pt>
                <c:pt idx="3487">
                  <c:v>1.49517047118497E-2</c:v>
                </c:pt>
                <c:pt idx="3488">
                  <c:v>1.4952528840215251E-2</c:v>
                </c:pt>
                <c:pt idx="3489">
                  <c:v>1.4953332870897285E-2</c:v>
                </c:pt>
                <c:pt idx="3490">
                  <c:v>1.4954116776477733E-2</c:v>
                </c:pt>
                <c:pt idx="3491">
                  <c:v>1.4954880529858272E-2</c:v>
                </c:pt>
                <c:pt idx="3492">
                  <c:v>1.4955624103700771E-2</c:v>
                </c:pt>
                <c:pt idx="3493">
                  <c:v>1.4956550432154714E-2</c:v>
                </c:pt>
                <c:pt idx="3494">
                  <c:v>1.4957247779534555E-2</c:v>
                </c:pt>
                <c:pt idx="3495">
                  <c:v>1.4957829374706577E-2</c:v>
                </c:pt>
                <c:pt idx="3496">
                  <c:v>1.4958489058294333E-2</c:v>
                </c:pt>
                <c:pt idx="3497">
                  <c:v>1.4959128422695755E-2</c:v>
                </c:pt>
                <c:pt idx="3498">
                  <c:v>1.4959747440572713E-2</c:v>
                </c:pt>
                <c:pt idx="3499">
                  <c:v>1.4960346084746945E-2</c:v>
                </c:pt>
                <c:pt idx="3500">
                  <c:v>1.4960924327960257E-2</c:v>
                </c:pt>
                <c:pt idx="3501">
                  <c:v>1.4961482143114324E-2</c:v>
                </c:pt>
                <c:pt idx="3502">
                  <c:v>1.4962019502950952E-2</c:v>
                </c:pt>
                <c:pt idx="3503">
                  <c:v>1.4962536380211944E-2</c:v>
                </c:pt>
                <c:pt idx="3504">
                  <c:v>1.4963032747798977E-2</c:v>
                </c:pt>
                <c:pt idx="3505">
                  <c:v>1.4963508578613727E-2</c:v>
                </c:pt>
                <c:pt idx="3506">
                  <c:v>1.496396384515819E-2</c:v>
                </c:pt>
                <c:pt idx="3507">
                  <c:v>1.4964398520493916E-2</c:v>
                </c:pt>
                <c:pt idx="3508">
                  <c:v>1.496560566509153E-2</c:v>
                </c:pt>
                <c:pt idx="3509">
                  <c:v>1.4965205988346497E-2</c:v>
                </c:pt>
                <c:pt idx="3510">
                  <c:v>1.4965578726426898E-2</c:v>
                </c:pt>
                <c:pt idx="3511">
                  <c:v>1.4965979364269799E-2</c:v>
                </c:pt>
                <c:pt idx="3512">
                  <c:v>1.4966262075164494E-2</c:v>
                </c:pt>
                <c:pt idx="3513">
                  <c:v>1.4966572631465169E-2</c:v>
                </c:pt>
                <c:pt idx="3514">
                  <c:v>1.4966862405909609E-2</c:v>
                </c:pt>
                <c:pt idx="3515">
                  <c:v>1.4967131371559361E-2</c:v>
                </c:pt>
                <c:pt idx="3516">
                  <c:v>1.4967379500996358E-2</c:v>
                </c:pt>
                <c:pt idx="3517">
                  <c:v>1.4967606767202213E-2</c:v>
                </c:pt>
                <c:pt idx="3518">
                  <c:v>1.4967813142918729E-2</c:v>
                </c:pt>
                <c:pt idx="3519">
                  <c:v>1.4967998600807775E-2</c:v>
                </c:pt>
                <c:pt idx="3520">
                  <c:v>1.4968163113850963E-2</c:v>
                </c:pt>
                <c:pt idx="3521">
                  <c:v>1.496830665494997E-2</c:v>
                </c:pt>
                <c:pt idx="3522">
                  <c:v>1.496842919644692E-2</c:v>
                </c:pt>
                <c:pt idx="3523">
                  <c:v>1.4968530711643169E-2</c:v>
                </c:pt>
                <c:pt idx="3524">
                  <c:v>1.4968611173040713E-2</c:v>
                </c:pt>
                <c:pt idx="3525">
                  <c:v>1.496867055354123E-2</c:v>
                </c:pt>
                <c:pt idx="3526">
                  <c:v>1.4968708825886523E-2</c:v>
                </c:pt>
                <c:pt idx="3527">
                  <c:v>1.4968725962898333E-2</c:v>
                </c:pt>
                <c:pt idx="3528">
                  <c:v>1.4968721937558271E-2</c:v>
                </c:pt>
                <c:pt idx="3529">
                  <c:v>1.4968696722448271E-2</c:v>
                </c:pt>
                <c:pt idx="3530">
                  <c:v>1.4968650290310137E-2</c:v>
                </c:pt>
                <c:pt idx="3531">
                  <c:v>1.4968582614205417E-2</c:v>
                </c:pt>
                <c:pt idx="3532">
                  <c:v>1.4968527895415917E-2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5456512"/>
        <c:axId val="715458048"/>
      </c:lineChart>
      <c:dateAx>
        <c:axId val="715456512"/>
        <c:scaling>
          <c:orientation val="minMax"/>
          <c:max val="43001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45804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15458048"/>
        <c:scaling>
          <c:orientation val="minMax"/>
          <c:max val="1E-3"/>
          <c:min val="-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15456512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42270</c:v>
                </c:pt>
                <c:pt idx="1">
                  <c:v>42271</c:v>
                </c:pt>
                <c:pt idx="2">
                  <c:v>42272</c:v>
                </c:pt>
                <c:pt idx="3">
                  <c:v>42275</c:v>
                </c:pt>
                <c:pt idx="4">
                  <c:v>42276</c:v>
                </c:pt>
                <c:pt idx="5">
                  <c:v>42277</c:v>
                </c:pt>
                <c:pt idx="6">
                  <c:v>42278</c:v>
                </c:pt>
                <c:pt idx="7">
                  <c:v>42279</c:v>
                </c:pt>
                <c:pt idx="8">
                  <c:v>42282</c:v>
                </c:pt>
                <c:pt idx="9">
                  <c:v>42283</c:v>
                </c:pt>
                <c:pt idx="10">
                  <c:v>42284</c:v>
                </c:pt>
                <c:pt idx="11">
                  <c:v>42285</c:v>
                </c:pt>
                <c:pt idx="12">
                  <c:v>42286</c:v>
                </c:pt>
                <c:pt idx="13">
                  <c:v>42289</c:v>
                </c:pt>
                <c:pt idx="14">
                  <c:v>42290</c:v>
                </c:pt>
                <c:pt idx="15">
                  <c:v>42291</c:v>
                </c:pt>
                <c:pt idx="16">
                  <c:v>42292</c:v>
                </c:pt>
                <c:pt idx="17">
                  <c:v>42293</c:v>
                </c:pt>
                <c:pt idx="18">
                  <c:v>42296</c:v>
                </c:pt>
                <c:pt idx="19">
                  <c:v>42297</c:v>
                </c:pt>
                <c:pt idx="20">
                  <c:v>42298</c:v>
                </c:pt>
                <c:pt idx="21">
                  <c:v>42299</c:v>
                </c:pt>
                <c:pt idx="22">
                  <c:v>42300</c:v>
                </c:pt>
                <c:pt idx="23">
                  <c:v>42303</c:v>
                </c:pt>
                <c:pt idx="24">
                  <c:v>42304</c:v>
                </c:pt>
                <c:pt idx="25">
                  <c:v>42305</c:v>
                </c:pt>
                <c:pt idx="26">
                  <c:v>42306</c:v>
                </c:pt>
                <c:pt idx="27">
                  <c:v>42307</c:v>
                </c:pt>
                <c:pt idx="28">
                  <c:v>42310</c:v>
                </c:pt>
                <c:pt idx="29">
                  <c:v>42311</c:v>
                </c:pt>
                <c:pt idx="30">
                  <c:v>42312</c:v>
                </c:pt>
                <c:pt idx="31">
                  <c:v>42313</c:v>
                </c:pt>
                <c:pt idx="32">
                  <c:v>42314</c:v>
                </c:pt>
                <c:pt idx="33">
                  <c:v>42317</c:v>
                </c:pt>
                <c:pt idx="34">
                  <c:v>42318</c:v>
                </c:pt>
                <c:pt idx="35">
                  <c:v>42319</c:v>
                </c:pt>
                <c:pt idx="36">
                  <c:v>42320</c:v>
                </c:pt>
                <c:pt idx="37">
                  <c:v>42321</c:v>
                </c:pt>
                <c:pt idx="38">
                  <c:v>42324</c:v>
                </c:pt>
                <c:pt idx="39">
                  <c:v>42325</c:v>
                </c:pt>
                <c:pt idx="40">
                  <c:v>42326</c:v>
                </c:pt>
                <c:pt idx="41">
                  <c:v>42327</c:v>
                </c:pt>
                <c:pt idx="42">
                  <c:v>42328</c:v>
                </c:pt>
                <c:pt idx="43">
                  <c:v>42331</c:v>
                </c:pt>
                <c:pt idx="44">
                  <c:v>42332</c:v>
                </c:pt>
                <c:pt idx="45">
                  <c:v>42333</c:v>
                </c:pt>
                <c:pt idx="46">
                  <c:v>42334</c:v>
                </c:pt>
                <c:pt idx="47">
                  <c:v>42335</c:v>
                </c:pt>
                <c:pt idx="48">
                  <c:v>42338</c:v>
                </c:pt>
                <c:pt idx="49">
                  <c:v>42339</c:v>
                </c:pt>
                <c:pt idx="50">
                  <c:v>42340</c:v>
                </c:pt>
                <c:pt idx="51">
                  <c:v>42341</c:v>
                </c:pt>
                <c:pt idx="52">
                  <c:v>42342</c:v>
                </c:pt>
                <c:pt idx="53">
                  <c:v>42345</c:v>
                </c:pt>
                <c:pt idx="54">
                  <c:v>42346</c:v>
                </c:pt>
                <c:pt idx="55">
                  <c:v>42347</c:v>
                </c:pt>
                <c:pt idx="56">
                  <c:v>42348</c:v>
                </c:pt>
                <c:pt idx="57">
                  <c:v>42349</c:v>
                </c:pt>
                <c:pt idx="58">
                  <c:v>42352</c:v>
                </c:pt>
                <c:pt idx="59">
                  <c:v>42353</c:v>
                </c:pt>
                <c:pt idx="60">
                  <c:v>42354</c:v>
                </c:pt>
                <c:pt idx="61">
                  <c:v>42355</c:v>
                </c:pt>
                <c:pt idx="62">
                  <c:v>42356</c:v>
                </c:pt>
                <c:pt idx="63">
                  <c:v>42359</c:v>
                </c:pt>
                <c:pt idx="64">
                  <c:v>42360</c:v>
                </c:pt>
                <c:pt idx="65">
                  <c:v>42361</c:v>
                </c:pt>
                <c:pt idx="66">
                  <c:v>42362</c:v>
                </c:pt>
                <c:pt idx="67">
                  <c:v>42366</c:v>
                </c:pt>
                <c:pt idx="68">
                  <c:v>42367</c:v>
                </c:pt>
                <c:pt idx="69">
                  <c:v>42368</c:v>
                </c:pt>
                <c:pt idx="70">
                  <c:v>42369</c:v>
                </c:pt>
                <c:pt idx="71">
                  <c:v>42373</c:v>
                </c:pt>
                <c:pt idx="72">
                  <c:v>42374</c:v>
                </c:pt>
                <c:pt idx="73">
                  <c:v>42375</c:v>
                </c:pt>
                <c:pt idx="74">
                  <c:v>42376</c:v>
                </c:pt>
                <c:pt idx="75">
                  <c:v>42377</c:v>
                </c:pt>
                <c:pt idx="76">
                  <c:v>42380</c:v>
                </c:pt>
                <c:pt idx="77">
                  <c:v>42381</c:v>
                </c:pt>
                <c:pt idx="78">
                  <c:v>42382</c:v>
                </c:pt>
                <c:pt idx="79">
                  <c:v>42383</c:v>
                </c:pt>
                <c:pt idx="80">
                  <c:v>42384</c:v>
                </c:pt>
                <c:pt idx="81">
                  <c:v>42387</c:v>
                </c:pt>
                <c:pt idx="82">
                  <c:v>42388</c:v>
                </c:pt>
                <c:pt idx="83">
                  <c:v>42389</c:v>
                </c:pt>
                <c:pt idx="84">
                  <c:v>42390</c:v>
                </c:pt>
                <c:pt idx="85">
                  <c:v>42391</c:v>
                </c:pt>
                <c:pt idx="86">
                  <c:v>42394</c:v>
                </c:pt>
                <c:pt idx="87">
                  <c:v>42395</c:v>
                </c:pt>
                <c:pt idx="88">
                  <c:v>42396</c:v>
                </c:pt>
                <c:pt idx="89">
                  <c:v>42397</c:v>
                </c:pt>
                <c:pt idx="90">
                  <c:v>42398</c:v>
                </c:pt>
                <c:pt idx="91">
                  <c:v>42401</c:v>
                </c:pt>
                <c:pt idx="92">
                  <c:v>42402</c:v>
                </c:pt>
                <c:pt idx="93">
                  <c:v>42403</c:v>
                </c:pt>
                <c:pt idx="94">
                  <c:v>42404</c:v>
                </c:pt>
                <c:pt idx="95">
                  <c:v>42405</c:v>
                </c:pt>
                <c:pt idx="96">
                  <c:v>42408</c:v>
                </c:pt>
                <c:pt idx="97">
                  <c:v>42409</c:v>
                </c:pt>
                <c:pt idx="98">
                  <c:v>42410</c:v>
                </c:pt>
                <c:pt idx="99">
                  <c:v>42411</c:v>
                </c:pt>
                <c:pt idx="100">
                  <c:v>42412</c:v>
                </c:pt>
                <c:pt idx="101">
                  <c:v>42415</c:v>
                </c:pt>
                <c:pt idx="102">
                  <c:v>42416</c:v>
                </c:pt>
                <c:pt idx="103">
                  <c:v>42417</c:v>
                </c:pt>
                <c:pt idx="104">
                  <c:v>42418</c:v>
                </c:pt>
                <c:pt idx="105">
                  <c:v>42419</c:v>
                </c:pt>
                <c:pt idx="106">
                  <c:v>42422</c:v>
                </c:pt>
                <c:pt idx="107">
                  <c:v>42423</c:v>
                </c:pt>
                <c:pt idx="108">
                  <c:v>42424</c:v>
                </c:pt>
                <c:pt idx="109">
                  <c:v>42425</c:v>
                </c:pt>
                <c:pt idx="110">
                  <c:v>42426</c:v>
                </c:pt>
                <c:pt idx="111">
                  <c:v>42429</c:v>
                </c:pt>
                <c:pt idx="112">
                  <c:v>42430</c:v>
                </c:pt>
                <c:pt idx="113">
                  <c:v>42431</c:v>
                </c:pt>
                <c:pt idx="114">
                  <c:v>42432</c:v>
                </c:pt>
                <c:pt idx="115">
                  <c:v>42433</c:v>
                </c:pt>
                <c:pt idx="116">
                  <c:v>42436</c:v>
                </c:pt>
                <c:pt idx="117">
                  <c:v>42437</c:v>
                </c:pt>
                <c:pt idx="118">
                  <c:v>42438</c:v>
                </c:pt>
                <c:pt idx="119">
                  <c:v>42439</c:v>
                </c:pt>
                <c:pt idx="120">
                  <c:v>42440</c:v>
                </c:pt>
                <c:pt idx="121">
                  <c:v>42443</c:v>
                </c:pt>
                <c:pt idx="122">
                  <c:v>42444</c:v>
                </c:pt>
                <c:pt idx="123">
                  <c:v>42445</c:v>
                </c:pt>
                <c:pt idx="124">
                  <c:v>42446</c:v>
                </c:pt>
                <c:pt idx="125">
                  <c:v>42447</c:v>
                </c:pt>
                <c:pt idx="126">
                  <c:v>42450</c:v>
                </c:pt>
                <c:pt idx="127">
                  <c:v>42451</c:v>
                </c:pt>
                <c:pt idx="128">
                  <c:v>42452</c:v>
                </c:pt>
                <c:pt idx="129">
                  <c:v>42453</c:v>
                </c:pt>
                <c:pt idx="130">
                  <c:v>42458</c:v>
                </c:pt>
                <c:pt idx="131">
                  <c:v>42459</c:v>
                </c:pt>
                <c:pt idx="132">
                  <c:v>42460</c:v>
                </c:pt>
                <c:pt idx="133">
                  <c:v>42461</c:v>
                </c:pt>
                <c:pt idx="134">
                  <c:v>42464</c:v>
                </c:pt>
                <c:pt idx="135">
                  <c:v>42465</c:v>
                </c:pt>
                <c:pt idx="136">
                  <c:v>42466</c:v>
                </c:pt>
                <c:pt idx="137">
                  <c:v>42467</c:v>
                </c:pt>
                <c:pt idx="138">
                  <c:v>42468</c:v>
                </c:pt>
                <c:pt idx="139">
                  <c:v>42471</c:v>
                </c:pt>
                <c:pt idx="140">
                  <c:v>42472</c:v>
                </c:pt>
                <c:pt idx="141">
                  <c:v>42473</c:v>
                </c:pt>
                <c:pt idx="142">
                  <c:v>42474</c:v>
                </c:pt>
                <c:pt idx="143">
                  <c:v>42475</c:v>
                </c:pt>
                <c:pt idx="144">
                  <c:v>42478</c:v>
                </c:pt>
                <c:pt idx="145">
                  <c:v>42479</c:v>
                </c:pt>
                <c:pt idx="146">
                  <c:v>42480</c:v>
                </c:pt>
                <c:pt idx="147">
                  <c:v>42481</c:v>
                </c:pt>
                <c:pt idx="148">
                  <c:v>42482</c:v>
                </c:pt>
                <c:pt idx="149">
                  <c:v>42485</c:v>
                </c:pt>
                <c:pt idx="150">
                  <c:v>42486</c:v>
                </c:pt>
                <c:pt idx="151">
                  <c:v>42487</c:v>
                </c:pt>
                <c:pt idx="152">
                  <c:v>42488</c:v>
                </c:pt>
                <c:pt idx="153">
                  <c:v>42489</c:v>
                </c:pt>
                <c:pt idx="154">
                  <c:v>42492</c:v>
                </c:pt>
                <c:pt idx="155">
                  <c:v>42493</c:v>
                </c:pt>
                <c:pt idx="156">
                  <c:v>42494</c:v>
                </c:pt>
                <c:pt idx="157">
                  <c:v>42495</c:v>
                </c:pt>
                <c:pt idx="158">
                  <c:v>42496</c:v>
                </c:pt>
                <c:pt idx="159">
                  <c:v>42499</c:v>
                </c:pt>
                <c:pt idx="160">
                  <c:v>42500</c:v>
                </c:pt>
                <c:pt idx="161">
                  <c:v>42501</c:v>
                </c:pt>
                <c:pt idx="162">
                  <c:v>42502</c:v>
                </c:pt>
                <c:pt idx="163">
                  <c:v>42503</c:v>
                </c:pt>
                <c:pt idx="164">
                  <c:v>42506</c:v>
                </c:pt>
                <c:pt idx="165">
                  <c:v>42507</c:v>
                </c:pt>
                <c:pt idx="166">
                  <c:v>42508</c:v>
                </c:pt>
                <c:pt idx="167">
                  <c:v>42509</c:v>
                </c:pt>
                <c:pt idx="168">
                  <c:v>42510</c:v>
                </c:pt>
                <c:pt idx="169">
                  <c:v>42513</c:v>
                </c:pt>
                <c:pt idx="170">
                  <c:v>42514</c:v>
                </c:pt>
                <c:pt idx="171">
                  <c:v>42515</c:v>
                </c:pt>
                <c:pt idx="172">
                  <c:v>42516</c:v>
                </c:pt>
                <c:pt idx="173">
                  <c:v>42517</c:v>
                </c:pt>
                <c:pt idx="174">
                  <c:v>42520</c:v>
                </c:pt>
                <c:pt idx="175">
                  <c:v>42521</c:v>
                </c:pt>
                <c:pt idx="176">
                  <c:v>42522</c:v>
                </c:pt>
                <c:pt idx="177">
                  <c:v>42523</c:v>
                </c:pt>
                <c:pt idx="178">
                  <c:v>42524</c:v>
                </c:pt>
                <c:pt idx="179">
                  <c:v>42527</c:v>
                </c:pt>
                <c:pt idx="180">
                  <c:v>42528</c:v>
                </c:pt>
                <c:pt idx="181">
                  <c:v>42529</c:v>
                </c:pt>
                <c:pt idx="182">
                  <c:v>42530</c:v>
                </c:pt>
                <c:pt idx="183">
                  <c:v>42531</c:v>
                </c:pt>
                <c:pt idx="184">
                  <c:v>42534</c:v>
                </c:pt>
                <c:pt idx="185">
                  <c:v>42535</c:v>
                </c:pt>
                <c:pt idx="186">
                  <c:v>42536</c:v>
                </c:pt>
                <c:pt idx="187">
                  <c:v>42537</c:v>
                </c:pt>
                <c:pt idx="188">
                  <c:v>42538</c:v>
                </c:pt>
                <c:pt idx="189">
                  <c:v>42541</c:v>
                </c:pt>
                <c:pt idx="190">
                  <c:v>42542</c:v>
                </c:pt>
                <c:pt idx="191">
                  <c:v>42543</c:v>
                </c:pt>
                <c:pt idx="192">
                  <c:v>42544</c:v>
                </c:pt>
                <c:pt idx="193">
                  <c:v>42545</c:v>
                </c:pt>
                <c:pt idx="194">
                  <c:v>42548</c:v>
                </c:pt>
                <c:pt idx="195">
                  <c:v>42549</c:v>
                </c:pt>
                <c:pt idx="196">
                  <c:v>42550</c:v>
                </c:pt>
                <c:pt idx="197">
                  <c:v>42551</c:v>
                </c:pt>
                <c:pt idx="198">
                  <c:v>42552</c:v>
                </c:pt>
                <c:pt idx="199">
                  <c:v>42555</c:v>
                </c:pt>
                <c:pt idx="200">
                  <c:v>42556</c:v>
                </c:pt>
                <c:pt idx="201">
                  <c:v>42557</c:v>
                </c:pt>
                <c:pt idx="202">
                  <c:v>42558</c:v>
                </c:pt>
                <c:pt idx="203">
                  <c:v>42559</c:v>
                </c:pt>
                <c:pt idx="204">
                  <c:v>42562</c:v>
                </c:pt>
                <c:pt idx="205">
                  <c:v>42563</c:v>
                </c:pt>
                <c:pt idx="206">
                  <c:v>42564</c:v>
                </c:pt>
                <c:pt idx="207">
                  <c:v>42565</c:v>
                </c:pt>
                <c:pt idx="208">
                  <c:v>42566</c:v>
                </c:pt>
                <c:pt idx="209">
                  <c:v>42569</c:v>
                </c:pt>
                <c:pt idx="210">
                  <c:v>42570</c:v>
                </c:pt>
                <c:pt idx="211">
                  <c:v>42571</c:v>
                </c:pt>
                <c:pt idx="212">
                  <c:v>42572</c:v>
                </c:pt>
                <c:pt idx="213">
                  <c:v>42573</c:v>
                </c:pt>
                <c:pt idx="214">
                  <c:v>42576</c:v>
                </c:pt>
                <c:pt idx="215">
                  <c:v>42577</c:v>
                </c:pt>
                <c:pt idx="216">
                  <c:v>42578</c:v>
                </c:pt>
                <c:pt idx="217">
                  <c:v>42579</c:v>
                </c:pt>
                <c:pt idx="218">
                  <c:v>42580</c:v>
                </c:pt>
                <c:pt idx="219">
                  <c:v>42583</c:v>
                </c:pt>
                <c:pt idx="220">
                  <c:v>42584</c:v>
                </c:pt>
                <c:pt idx="221">
                  <c:v>42585</c:v>
                </c:pt>
                <c:pt idx="222">
                  <c:v>42586</c:v>
                </c:pt>
                <c:pt idx="223">
                  <c:v>42587</c:v>
                </c:pt>
                <c:pt idx="224">
                  <c:v>42590</c:v>
                </c:pt>
                <c:pt idx="225">
                  <c:v>42591</c:v>
                </c:pt>
                <c:pt idx="226">
                  <c:v>42592</c:v>
                </c:pt>
                <c:pt idx="227">
                  <c:v>42593</c:v>
                </c:pt>
                <c:pt idx="228">
                  <c:v>42594</c:v>
                </c:pt>
                <c:pt idx="229">
                  <c:v>42597</c:v>
                </c:pt>
                <c:pt idx="230">
                  <c:v>42598</c:v>
                </c:pt>
                <c:pt idx="231">
                  <c:v>42599</c:v>
                </c:pt>
                <c:pt idx="232">
                  <c:v>42600</c:v>
                </c:pt>
                <c:pt idx="233">
                  <c:v>42601</c:v>
                </c:pt>
                <c:pt idx="234">
                  <c:v>42604</c:v>
                </c:pt>
                <c:pt idx="235">
                  <c:v>42605</c:v>
                </c:pt>
                <c:pt idx="236">
                  <c:v>42606</c:v>
                </c:pt>
                <c:pt idx="237">
                  <c:v>42607</c:v>
                </c:pt>
                <c:pt idx="238">
                  <c:v>42608</c:v>
                </c:pt>
                <c:pt idx="239">
                  <c:v>42611</c:v>
                </c:pt>
                <c:pt idx="240">
                  <c:v>42612</c:v>
                </c:pt>
                <c:pt idx="241">
                  <c:v>42613</c:v>
                </c:pt>
                <c:pt idx="242">
                  <c:v>42614</c:v>
                </c:pt>
                <c:pt idx="243">
                  <c:v>42615</c:v>
                </c:pt>
                <c:pt idx="244">
                  <c:v>42618</c:v>
                </c:pt>
                <c:pt idx="245">
                  <c:v>42619</c:v>
                </c:pt>
                <c:pt idx="246">
                  <c:v>42620</c:v>
                </c:pt>
                <c:pt idx="247">
                  <c:v>42621</c:v>
                </c:pt>
                <c:pt idx="248">
                  <c:v>42622</c:v>
                </c:pt>
                <c:pt idx="249">
                  <c:v>42625</c:v>
                </c:pt>
                <c:pt idx="250">
                  <c:v>42626</c:v>
                </c:pt>
                <c:pt idx="251">
                  <c:v>42627</c:v>
                </c:pt>
                <c:pt idx="252">
                  <c:v>42628</c:v>
                </c:pt>
                <c:pt idx="253">
                  <c:v>42629</c:v>
                </c:pt>
                <c:pt idx="254">
                  <c:v>42632</c:v>
                </c:pt>
                <c:pt idx="255">
                  <c:v>42633</c:v>
                </c:pt>
                <c:pt idx="256">
                  <c:v>42634</c:v>
                </c:pt>
                <c:pt idx="257">
                  <c:v>42635</c:v>
                </c:pt>
                <c:pt idx="258">
                  <c:v>42636</c:v>
                </c:pt>
                <c:pt idx="259">
                  <c:v>42639</c:v>
                </c:pt>
                <c:pt idx="260">
                  <c:v>42640</c:v>
                </c:pt>
                <c:pt idx="261">
                  <c:v>42641</c:v>
                </c:pt>
                <c:pt idx="262">
                  <c:v>42642</c:v>
                </c:pt>
                <c:pt idx="263">
                  <c:v>42643</c:v>
                </c:pt>
                <c:pt idx="264">
                  <c:v>42646</c:v>
                </c:pt>
                <c:pt idx="265">
                  <c:v>42647</c:v>
                </c:pt>
                <c:pt idx="266">
                  <c:v>42648</c:v>
                </c:pt>
                <c:pt idx="267">
                  <c:v>42649</c:v>
                </c:pt>
                <c:pt idx="268">
                  <c:v>42650</c:v>
                </c:pt>
                <c:pt idx="269">
                  <c:v>42653</c:v>
                </c:pt>
                <c:pt idx="270">
                  <c:v>42654</c:v>
                </c:pt>
                <c:pt idx="271">
                  <c:v>42655</c:v>
                </c:pt>
                <c:pt idx="272">
                  <c:v>42656</c:v>
                </c:pt>
                <c:pt idx="273">
                  <c:v>42657</c:v>
                </c:pt>
                <c:pt idx="274">
                  <c:v>42660</c:v>
                </c:pt>
                <c:pt idx="275">
                  <c:v>42661</c:v>
                </c:pt>
                <c:pt idx="276">
                  <c:v>42662</c:v>
                </c:pt>
                <c:pt idx="277">
                  <c:v>42663</c:v>
                </c:pt>
                <c:pt idx="278">
                  <c:v>42664</c:v>
                </c:pt>
                <c:pt idx="279">
                  <c:v>42667</c:v>
                </c:pt>
                <c:pt idx="280">
                  <c:v>42668</c:v>
                </c:pt>
                <c:pt idx="281">
                  <c:v>42669</c:v>
                </c:pt>
                <c:pt idx="282">
                  <c:v>42670</c:v>
                </c:pt>
                <c:pt idx="283">
                  <c:v>42671</c:v>
                </c:pt>
                <c:pt idx="284">
                  <c:v>42674</c:v>
                </c:pt>
                <c:pt idx="285">
                  <c:v>42675</c:v>
                </c:pt>
                <c:pt idx="286">
                  <c:v>42676</c:v>
                </c:pt>
                <c:pt idx="287">
                  <c:v>42677</c:v>
                </c:pt>
                <c:pt idx="288">
                  <c:v>42678</c:v>
                </c:pt>
                <c:pt idx="289">
                  <c:v>42681</c:v>
                </c:pt>
                <c:pt idx="290">
                  <c:v>42682</c:v>
                </c:pt>
                <c:pt idx="291">
                  <c:v>42683</c:v>
                </c:pt>
                <c:pt idx="292">
                  <c:v>42684</c:v>
                </c:pt>
                <c:pt idx="293">
                  <c:v>42685</c:v>
                </c:pt>
                <c:pt idx="294">
                  <c:v>42688</c:v>
                </c:pt>
                <c:pt idx="295">
                  <c:v>42689</c:v>
                </c:pt>
                <c:pt idx="296">
                  <c:v>42690</c:v>
                </c:pt>
                <c:pt idx="297">
                  <c:v>42691</c:v>
                </c:pt>
                <c:pt idx="298">
                  <c:v>42692</c:v>
                </c:pt>
                <c:pt idx="299">
                  <c:v>42695</c:v>
                </c:pt>
                <c:pt idx="300">
                  <c:v>42696</c:v>
                </c:pt>
                <c:pt idx="301">
                  <c:v>42697</c:v>
                </c:pt>
                <c:pt idx="302">
                  <c:v>42698</c:v>
                </c:pt>
                <c:pt idx="303">
                  <c:v>42699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42737</c:v>
                </c:pt>
                <c:pt idx="329">
                  <c:v>42738</c:v>
                </c:pt>
                <c:pt idx="330">
                  <c:v>42739</c:v>
                </c:pt>
                <c:pt idx="331">
                  <c:v>42740</c:v>
                </c:pt>
                <c:pt idx="332">
                  <c:v>42741</c:v>
                </c:pt>
                <c:pt idx="333">
                  <c:v>42744</c:v>
                </c:pt>
                <c:pt idx="334">
                  <c:v>42745</c:v>
                </c:pt>
                <c:pt idx="335">
                  <c:v>42746</c:v>
                </c:pt>
                <c:pt idx="336">
                  <c:v>42747</c:v>
                </c:pt>
                <c:pt idx="337">
                  <c:v>42748</c:v>
                </c:pt>
                <c:pt idx="338">
                  <c:v>42751</c:v>
                </c:pt>
                <c:pt idx="339">
                  <c:v>42752</c:v>
                </c:pt>
                <c:pt idx="340">
                  <c:v>42753</c:v>
                </c:pt>
                <c:pt idx="341">
                  <c:v>42754</c:v>
                </c:pt>
                <c:pt idx="342">
                  <c:v>42755</c:v>
                </c:pt>
                <c:pt idx="343">
                  <c:v>42758</c:v>
                </c:pt>
                <c:pt idx="344">
                  <c:v>42759</c:v>
                </c:pt>
                <c:pt idx="345">
                  <c:v>42760</c:v>
                </c:pt>
                <c:pt idx="346">
                  <c:v>42761</c:v>
                </c:pt>
                <c:pt idx="347">
                  <c:v>42762</c:v>
                </c:pt>
                <c:pt idx="348">
                  <c:v>42765</c:v>
                </c:pt>
                <c:pt idx="349">
                  <c:v>42766</c:v>
                </c:pt>
                <c:pt idx="350">
                  <c:v>42767</c:v>
                </c:pt>
                <c:pt idx="351">
                  <c:v>42768</c:v>
                </c:pt>
                <c:pt idx="352">
                  <c:v>42769</c:v>
                </c:pt>
                <c:pt idx="353">
                  <c:v>42772</c:v>
                </c:pt>
                <c:pt idx="354">
                  <c:v>42773</c:v>
                </c:pt>
                <c:pt idx="355">
                  <c:v>42774</c:v>
                </c:pt>
                <c:pt idx="356">
                  <c:v>42775</c:v>
                </c:pt>
                <c:pt idx="357">
                  <c:v>42776</c:v>
                </c:pt>
                <c:pt idx="358">
                  <c:v>42779</c:v>
                </c:pt>
                <c:pt idx="359">
                  <c:v>42780</c:v>
                </c:pt>
                <c:pt idx="360">
                  <c:v>42781</c:v>
                </c:pt>
                <c:pt idx="361">
                  <c:v>42782</c:v>
                </c:pt>
                <c:pt idx="362">
                  <c:v>42783</c:v>
                </c:pt>
                <c:pt idx="363">
                  <c:v>42786</c:v>
                </c:pt>
                <c:pt idx="364">
                  <c:v>42787</c:v>
                </c:pt>
                <c:pt idx="365">
                  <c:v>42788</c:v>
                </c:pt>
                <c:pt idx="366">
                  <c:v>42789</c:v>
                </c:pt>
                <c:pt idx="367">
                  <c:v>42790</c:v>
                </c:pt>
                <c:pt idx="368">
                  <c:v>42793</c:v>
                </c:pt>
                <c:pt idx="369">
                  <c:v>42794</c:v>
                </c:pt>
                <c:pt idx="370">
                  <c:v>42795</c:v>
                </c:pt>
                <c:pt idx="371">
                  <c:v>42796</c:v>
                </c:pt>
                <c:pt idx="372">
                  <c:v>42797</c:v>
                </c:pt>
                <c:pt idx="373">
                  <c:v>42800</c:v>
                </c:pt>
                <c:pt idx="374">
                  <c:v>42801</c:v>
                </c:pt>
                <c:pt idx="375">
                  <c:v>42802</c:v>
                </c:pt>
                <c:pt idx="376">
                  <c:v>42803</c:v>
                </c:pt>
                <c:pt idx="377">
                  <c:v>42804</c:v>
                </c:pt>
                <c:pt idx="378">
                  <c:v>42807</c:v>
                </c:pt>
                <c:pt idx="379">
                  <c:v>42808</c:v>
                </c:pt>
                <c:pt idx="380">
                  <c:v>42809</c:v>
                </c:pt>
                <c:pt idx="381">
                  <c:v>42810</c:v>
                </c:pt>
                <c:pt idx="382">
                  <c:v>42811</c:v>
                </c:pt>
                <c:pt idx="383">
                  <c:v>42814</c:v>
                </c:pt>
                <c:pt idx="384">
                  <c:v>42815</c:v>
                </c:pt>
                <c:pt idx="385">
                  <c:v>42816</c:v>
                </c:pt>
                <c:pt idx="386">
                  <c:v>42817</c:v>
                </c:pt>
                <c:pt idx="387">
                  <c:v>42818</c:v>
                </c:pt>
                <c:pt idx="388">
                  <c:v>42821</c:v>
                </c:pt>
                <c:pt idx="389">
                  <c:v>42822</c:v>
                </c:pt>
                <c:pt idx="390">
                  <c:v>42823</c:v>
                </c:pt>
                <c:pt idx="391">
                  <c:v>42824</c:v>
                </c:pt>
                <c:pt idx="392">
                  <c:v>42825</c:v>
                </c:pt>
                <c:pt idx="393">
                  <c:v>42828</c:v>
                </c:pt>
                <c:pt idx="394">
                  <c:v>42829</c:v>
                </c:pt>
                <c:pt idx="395">
                  <c:v>42830</c:v>
                </c:pt>
                <c:pt idx="396">
                  <c:v>42831</c:v>
                </c:pt>
                <c:pt idx="397">
                  <c:v>42832</c:v>
                </c:pt>
                <c:pt idx="398">
                  <c:v>42835</c:v>
                </c:pt>
                <c:pt idx="399">
                  <c:v>42836</c:v>
                </c:pt>
                <c:pt idx="400">
                  <c:v>42837</c:v>
                </c:pt>
                <c:pt idx="401">
                  <c:v>42838</c:v>
                </c:pt>
                <c:pt idx="402">
                  <c:v>42843</c:v>
                </c:pt>
                <c:pt idx="403">
                  <c:v>42844</c:v>
                </c:pt>
                <c:pt idx="404">
                  <c:v>42845</c:v>
                </c:pt>
                <c:pt idx="405">
                  <c:v>42846</c:v>
                </c:pt>
                <c:pt idx="406">
                  <c:v>42849</c:v>
                </c:pt>
                <c:pt idx="407">
                  <c:v>42850</c:v>
                </c:pt>
                <c:pt idx="408">
                  <c:v>42851</c:v>
                </c:pt>
                <c:pt idx="409">
                  <c:v>42852</c:v>
                </c:pt>
                <c:pt idx="410">
                  <c:v>42853</c:v>
                </c:pt>
                <c:pt idx="411">
                  <c:v>42857</c:v>
                </c:pt>
                <c:pt idx="412">
                  <c:v>42858</c:v>
                </c:pt>
                <c:pt idx="413">
                  <c:v>42859</c:v>
                </c:pt>
                <c:pt idx="414">
                  <c:v>42860</c:v>
                </c:pt>
                <c:pt idx="415">
                  <c:v>42863</c:v>
                </c:pt>
                <c:pt idx="416">
                  <c:v>42864</c:v>
                </c:pt>
                <c:pt idx="417">
                  <c:v>42865</c:v>
                </c:pt>
                <c:pt idx="418">
                  <c:v>42866</c:v>
                </c:pt>
                <c:pt idx="419">
                  <c:v>42867</c:v>
                </c:pt>
                <c:pt idx="420">
                  <c:v>42870</c:v>
                </c:pt>
                <c:pt idx="421">
                  <c:v>42871</c:v>
                </c:pt>
                <c:pt idx="422">
                  <c:v>42872</c:v>
                </c:pt>
                <c:pt idx="423">
                  <c:v>42873</c:v>
                </c:pt>
                <c:pt idx="424">
                  <c:v>42874</c:v>
                </c:pt>
                <c:pt idx="425">
                  <c:v>42877</c:v>
                </c:pt>
                <c:pt idx="426">
                  <c:v>42878</c:v>
                </c:pt>
                <c:pt idx="427">
                  <c:v>42879</c:v>
                </c:pt>
                <c:pt idx="428">
                  <c:v>42880</c:v>
                </c:pt>
                <c:pt idx="429">
                  <c:v>42881</c:v>
                </c:pt>
                <c:pt idx="430">
                  <c:v>42884</c:v>
                </c:pt>
                <c:pt idx="431">
                  <c:v>42885</c:v>
                </c:pt>
                <c:pt idx="432">
                  <c:v>42886</c:v>
                </c:pt>
                <c:pt idx="433">
                  <c:v>42887</c:v>
                </c:pt>
                <c:pt idx="434">
                  <c:v>42888</c:v>
                </c:pt>
                <c:pt idx="435">
                  <c:v>42891</c:v>
                </c:pt>
                <c:pt idx="436">
                  <c:v>42892</c:v>
                </c:pt>
                <c:pt idx="437">
                  <c:v>42893</c:v>
                </c:pt>
                <c:pt idx="438">
                  <c:v>42894</c:v>
                </c:pt>
                <c:pt idx="439">
                  <c:v>42895</c:v>
                </c:pt>
                <c:pt idx="440">
                  <c:v>42898</c:v>
                </c:pt>
                <c:pt idx="441">
                  <c:v>42899</c:v>
                </c:pt>
                <c:pt idx="442">
                  <c:v>42900</c:v>
                </c:pt>
                <c:pt idx="443">
                  <c:v>42901</c:v>
                </c:pt>
                <c:pt idx="444">
                  <c:v>42902</c:v>
                </c:pt>
                <c:pt idx="445">
                  <c:v>42905</c:v>
                </c:pt>
                <c:pt idx="446">
                  <c:v>42906</c:v>
                </c:pt>
                <c:pt idx="447">
                  <c:v>42907</c:v>
                </c:pt>
                <c:pt idx="448">
                  <c:v>42908</c:v>
                </c:pt>
                <c:pt idx="449">
                  <c:v>42909</c:v>
                </c:pt>
                <c:pt idx="450">
                  <c:v>42912</c:v>
                </c:pt>
                <c:pt idx="451">
                  <c:v>42913</c:v>
                </c:pt>
                <c:pt idx="452">
                  <c:v>42914</c:v>
                </c:pt>
                <c:pt idx="453">
                  <c:v>42915</c:v>
                </c:pt>
                <c:pt idx="454">
                  <c:v>42916</c:v>
                </c:pt>
                <c:pt idx="455">
                  <c:v>42919</c:v>
                </c:pt>
                <c:pt idx="456">
                  <c:v>42920</c:v>
                </c:pt>
                <c:pt idx="457">
                  <c:v>42921</c:v>
                </c:pt>
                <c:pt idx="458">
                  <c:v>42922</c:v>
                </c:pt>
                <c:pt idx="459">
                  <c:v>42923</c:v>
                </c:pt>
                <c:pt idx="460">
                  <c:v>42926</c:v>
                </c:pt>
                <c:pt idx="461">
                  <c:v>42927</c:v>
                </c:pt>
                <c:pt idx="462">
                  <c:v>42928</c:v>
                </c:pt>
                <c:pt idx="463">
                  <c:v>42929</c:v>
                </c:pt>
                <c:pt idx="464">
                  <c:v>42930</c:v>
                </c:pt>
                <c:pt idx="465">
                  <c:v>42933</c:v>
                </c:pt>
                <c:pt idx="466">
                  <c:v>42934</c:v>
                </c:pt>
                <c:pt idx="467">
                  <c:v>42935</c:v>
                </c:pt>
                <c:pt idx="468">
                  <c:v>42936</c:v>
                </c:pt>
                <c:pt idx="469">
                  <c:v>42937</c:v>
                </c:pt>
                <c:pt idx="470">
                  <c:v>42940</c:v>
                </c:pt>
                <c:pt idx="471">
                  <c:v>42941</c:v>
                </c:pt>
                <c:pt idx="472">
                  <c:v>42942</c:v>
                </c:pt>
                <c:pt idx="473">
                  <c:v>42943</c:v>
                </c:pt>
                <c:pt idx="474">
                  <c:v>42944</c:v>
                </c:pt>
                <c:pt idx="475">
                  <c:v>42947</c:v>
                </c:pt>
                <c:pt idx="476">
                  <c:v>42948</c:v>
                </c:pt>
                <c:pt idx="477">
                  <c:v>42949</c:v>
                </c:pt>
                <c:pt idx="478">
                  <c:v>42950</c:v>
                </c:pt>
                <c:pt idx="479">
                  <c:v>42951</c:v>
                </c:pt>
                <c:pt idx="480">
                  <c:v>42954</c:v>
                </c:pt>
                <c:pt idx="481">
                  <c:v>42955</c:v>
                </c:pt>
                <c:pt idx="482">
                  <c:v>42956</c:v>
                </c:pt>
                <c:pt idx="483">
                  <c:v>42957</c:v>
                </c:pt>
                <c:pt idx="484">
                  <c:v>42958</c:v>
                </c:pt>
                <c:pt idx="485">
                  <c:v>42961</c:v>
                </c:pt>
                <c:pt idx="486">
                  <c:v>42962</c:v>
                </c:pt>
                <c:pt idx="487">
                  <c:v>42963</c:v>
                </c:pt>
                <c:pt idx="488">
                  <c:v>42964</c:v>
                </c:pt>
                <c:pt idx="489">
                  <c:v>42965</c:v>
                </c:pt>
                <c:pt idx="490">
                  <c:v>42968</c:v>
                </c:pt>
                <c:pt idx="491">
                  <c:v>42969</c:v>
                </c:pt>
                <c:pt idx="492">
                  <c:v>42970</c:v>
                </c:pt>
                <c:pt idx="493">
                  <c:v>42971</c:v>
                </c:pt>
                <c:pt idx="494">
                  <c:v>42972</c:v>
                </c:pt>
                <c:pt idx="495">
                  <c:v>42975</c:v>
                </c:pt>
                <c:pt idx="496">
                  <c:v>42976</c:v>
                </c:pt>
                <c:pt idx="497">
                  <c:v>42977</c:v>
                </c:pt>
                <c:pt idx="498">
                  <c:v>42978</c:v>
                </c:pt>
                <c:pt idx="499">
                  <c:v>42979</c:v>
                </c:pt>
                <c:pt idx="500">
                  <c:v>42982</c:v>
                </c:pt>
                <c:pt idx="501">
                  <c:v>42983</c:v>
                </c:pt>
                <c:pt idx="502">
                  <c:v>42984</c:v>
                </c:pt>
                <c:pt idx="503">
                  <c:v>42985</c:v>
                </c:pt>
                <c:pt idx="504">
                  <c:v>42986</c:v>
                </c:pt>
                <c:pt idx="505">
                  <c:v>42989</c:v>
                </c:pt>
                <c:pt idx="506">
                  <c:v>42990</c:v>
                </c:pt>
                <c:pt idx="507">
                  <c:v>42991</c:v>
                </c:pt>
                <c:pt idx="508">
                  <c:v>42992</c:v>
                </c:pt>
                <c:pt idx="509">
                  <c:v>42993</c:v>
                </c:pt>
                <c:pt idx="510">
                  <c:v>42996</c:v>
                </c:pt>
                <c:pt idx="511">
                  <c:v>42997</c:v>
                </c:pt>
                <c:pt idx="512">
                  <c:v>42998</c:v>
                </c:pt>
                <c:pt idx="513">
                  <c:v>42999</c:v>
                </c:pt>
                <c:pt idx="514">
                  <c:v>43000</c:v>
                </c:pt>
                <c:pt idx="515">
                  <c:v>43003</c:v>
                </c:pt>
                <c:pt idx="516">
                  <c:v>43004</c:v>
                </c:pt>
                <c:pt idx="517">
                  <c:v>43005</c:v>
                </c:pt>
                <c:pt idx="518">
                  <c:v>43012</c:v>
                </c:pt>
                <c:pt idx="519">
                  <c:v>43019</c:v>
                </c:pt>
                <c:pt idx="520">
                  <c:v>43026</c:v>
                </c:pt>
                <c:pt idx="521">
                  <c:v>43033</c:v>
                </c:pt>
                <c:pt idx="522">
                  <c:v>43040</c:v>
                </c:pt>
                <c:pt idx="523">
                  <c:v>43047</c:v>
                </c:pt>
                <c:pt idx="524">
                  <c:v>43054</c:v>
                </c:pt>
                <c:pt idx="525">
                  <c:v>43061</c:v>
                </c:pt>
                <c:pt idx="526">
                  <c:v>43068</c:v>
                </c:pt>
                <c:pt idx="527">
                  <c:v>43075</c:v>
                </c:pt>
                <c:pt idx="528">
                  <c:v>43082</c:v>
                </c:pt>
                <c:pt idx="529">
                  <c:v>43089</c:v>
                </c:pt>
                <c:pt idx="530">
                  <c:v>43098</c:v>
                </c:pt>
                <c:pt idx="531">
                  <c:v>43105</c:v>
                </c:pt>
                <c:pt idx="532">
                  <c:v>43112</c:v>
                </c:pt>
                <c:pt idx="533">
                  <c:v>43119</c:v>
                </c:pt>
                <c:pt idx="534">
                  <c:v>43126</c:v>
                </c:pt>
                <c:pt idx="535">
                  <c:v>43133</c:v>
                </c:pt>
                <c:pt idx="536">
                  <c:v>43140</c:v>
                </c:pt>
                <c:pt idx="537">
                  <c:v>43147</c:v>
                </c:pt>
                <c:pt idx="538">
                  <c:v>43154</c:v>
                </c:pt>
                <c:pt idx="539">
                  <c:v>43161</c:v>
                </c:pt>
                <c:pt idx="540">
                  <c:v>43168</c:v>
                </c:pt>
                <c:pt idx="541">
                  <c:v>43175</c:v>
                </c:pt>
                <c:pt idx="542">
                  <c:v>43182</c:v>
                </c:pt>
                <c:pt idx="543">
                  <c:v>43193</c:v>
                </c:pt>
                <c:pt idx="544">
                  <c:v>43196</c:v>
                </c:pt>
                <c:pt idx="545">
                  <c:v>43203</c:v>
                </c:pt>
                <c:pt idx="546">
                  <c:v>43210</c:v>
                </c:pt>
                <c:pt idx="547">
                  <c:v>43217</c:v>
                </c:pt>
                <c:pt idx="548">
                  <c:v>43224</c:v>
                </c:pt>
                <c:pt idx="549">
                  <c:v>43231</c:v>
                </c:pt>
                <c:pt idx="550">
                  <c:v>43238</c:v>
                </c:pt>
                <c:pt idx="551">
                  <c:v>43245</c:v>
                </c:pt>
                <c:pt idx="552">
                  <c:v>43252</c:v>
                </c:pt>
                <c:pt idx="553">
                  <c:v>43259</c:v>
                </c:pt>
                <c:pt idx="554">
                  <c:v>43266</c:v>
                </c:pt>
                <c:pt idx="555">
                  <c:v>43273</c:v>
                </c:pt>
                <c:pt idx="556">
                  <c:v>43280</c:v>
                </c:pt>
                <c:pt idx="557">
                  <c:v>43287</c:v>
                </c:pt>
                <c:pt idx="558">
                  <c:v>43294</c:v>
                </c:pt>
                <c:pt idx="559">
                  <c:v>43301</c:v>
                </c:pt>
                <c:pt idx="560">
                  <c:v>43308</c:v>
                </c:pt>
                <c:pt idx="561">
                  <c:v>43315</c:v>
                </c:pt>
                <c:pt idx="562">
                  <c:v>43322</c:v>
                </c:pt>
                <c:pt idx="563">
                  <c:v>43329</c:v>
                </c:pt>
                <c:pt idx="564">
                  <c:v>43336</c:v>
                </c:pt>
                <c:pt idx="565">
                  <c:v>43343</c:v>
                </c:pt>
                <c:pt idx="566">
                  <c:v>43350</c:v>
                </c:pt>
                <c:pt idx="567">
                  <c:v>43357</c:v>
                </c:pt>
                <c:pt idx="568">
                  <c:v>43364</c:v>
                </c:pt>
                <c:pt idx="569">
                  <c:v>43371</c:v>
                </c:pt>
                <c:pt idx="570">
                  <c:v>43378</c:v>
                </c:pt>
                <c:pt idx="571">
                  <c:v>43385</c:v>
                </c:pt>
                <c:pt idx="572">
                  <c:v>43392</c:v>
                </c:pt>
                <c:pt idx="573">
                  <c:v>43399</c:v>
                </c:pt>
                <c:pt idx="574">
                  <c:v>43406</c:v>
                </c:pt>
                <c:pt idx="575">
                  <c:v>43413</c:v>
                </c:pt>
                <c:pt idx="576">
                  <c:v>43420</c:v>
                </c:pt>
                <c:pt idx="577">
                  <c:v>43427</c:v>
                </c:pt>
                <c:pt idx="578">
                  <c:v>43434</c:v>
                </c:pt>
                <c:pt idx="579">
                  <c:v>43441</c:v>
                </c:pt>
                <c:pt idx="580">
                  <c:v>43448</c:v>
                </c:pt>
                <c:pt idx="581">
                  <c:v>43455</c:v>
                </c:pt>
                <c:pt idx="582">
                  <c:v>43465</c:v>
                </c:pt>
                <c:pt idx="583">
                  <c:v>43472</c:v>
                </c:pt>
                <c:pt idx="584">
                  <c:v>43479</c:v>
                </c:pt>
                <c:pt idx="585">
                  <c:v>43486</c:v>
                </c:pt>
                <c:pt idx="586">
                  <c:v>43493</c:v>
                </c:pt>
                <c:pt idx="587">
                  <c:v>43500</c:v>
                </c:pt>
                <c:pt idx="588">
                  <c:v>43507</c:v>
                </c:pt>
                <c:pt idx="589">
                  <c:v>43514</c:v>
                </c:pt>
                <c:pt idx="590">
                  <c:v>43521</c:v>
                </c:pt>
                <c:pt idx="591">
                  <c:v>43528</c:v>
                </c:pt>
                <c:pt idx="592">
                  <c:v>43535</c:v>
                </c:pt>
                <c:pt idx="593">
                  <c:v>43542</c:v>
                </c:pt>
                <c:pt idx="594">
                  <c:v>43549</c:v>
                </c:pt>
                <c:pt idx="595">
                  <c:v>43556</c:v>
                </c:pt>
                <c:pt idx="596">
                  <c:v>43563</c:v>
                </c:pt>
                <c:pt idx="597">
                  <c:v>43570</c:v>
                </c:pt>
                <c:pt idx="598">
                  <c:v>43579</c:v>
                </c:pt>
                <c:pt idx="599">
                  <c:v>43584</c:v>
                </c:pt>
                <c:pt idx="600">
                  <c:v>43591</c:v>
                </c:pt>
                <c:pt idx="601">
                  <c:v>43598</c:v>
                </c:pt>
                <c:pt idx="602">
                  <c:v>43605</c:v>
                </c:pt>
                <c:pt idx="603">
                  <c:v>43612</c:v>
                </c:pt>
                <c:pt idx="604">
                  <c:v>43619</c:v>
                </c:pt>
                <c:pt idx="605">
                  <c:v>43626</c:v>
                </c:pt>
                <c:pt idx="606">
                  <c:v>43633</c:v>
                </c:pt>
                <c:pt idx="607">
                  <c:v>43640</c:v>
                </c:pt>
                <c:pt idx="608">
                  <c:v>43647</c:v>
                </c:pt>
                <c:pt idx="609">
                  <c:v>43654</c:v>
                </c:pt>
                <c:pt idx="610">
                  <c:v>43661</c:v>
                </c:pt>
                <c:pt idx="611">
                  <c:v>43668</c:v>
                </c:pt>
                <c:pt idx="612">
                  <c:v>43675</c:v>
                </c:pt>
                <c:pt idx="613">
                  <c:v>43682</c:v>
                </c:pt>
                <c:pt idx="614">
                  <c:v>43689</c:v>
                </c:pt>
                <c:pt idx="615">
                  <c:v>43696</c:v>
                </c:pt>
                <c:pt idx="616">
                  <c:v>43703</c:v>
                </c:pt>
                <c:pt idx="617">
                  <c:v>43710</c:v>
                </c:pt>
                <c:pt idx="618">
                  <c:v>43717</c:v>
                </c:pt>
                <c:pt idx="619">
                  <c:v>43724</c:v>
                </c:pt>
                <c:pt idx="620">
                  <c:v>43731</c:v>
                </c:pt>
                <c:pt idx="621">
                  <c:v>43738</c:v>
                </c:pt>
                <c:pt idx="622">
                  <c:v>43745</c:v>
                </c:pt>
                <c:pt idx="623">
                  <c:v>43752</c:v>
                </c:pt>
                <c:pt idx="624">
                  <c:v>43759</c:v>
                </c:pt>
                <c:pt idx="625">
                  <c:v>43766</c:v>
                </c:pt>
                <c:pt idx="626">
                  <c:v>43773</c:v>
                </c:pt>
                <c:pt idx="627">
                  <c:v>43780</c:v>
                </c:pt>
                <c:pt idx="628">
                  <c:v>43787</c:v>
                </c:pt>
                <c:pt idx="629">
                  <c:v>43794</c:v>
                </c:pt>
                <c:pt idx="630">
                  <c:v>43801</c:v>
                </c:pt>
                <c:pt idx="631">
                  <c:v>43808</c:v>
                </c:pt>
                <c:pt idx="632">
                  <c:v>43815</c:v>
                </c:pt>
                <c:pt idx="633">
                  <c:v>43822</c:v>
                </c:pt>
                <c:pt idx="634">
                  <c:v>43830</c:v>
                </c:pt>
                <c:pt idx="635">
                  <c:v>43837</c:v>
                </c:pt>
                <c:pt idx="636">
                  <c:v>43844</c:v>
                </c:pt>
                <c:pt idx="637">
                  <c:v>43851</c:v>
                </c:pt>
                <c:pt idx="638">
                  <c:v>43858</c:v>
                </c:pt>
                <c:pt idx="639">
                  <c:v>43865</c:v>
                </c:pt>
                <c:pt idx="640">
                  <c:v>43872</c:v>
                </c:pt>
                <c:pt idx="641">
                  <c:v>43879</c:v>
                </c:pt>
                <c:pt idx="642">
                  <c:v>43886</c:v>
                </c:pt>
                <c:pt idx="643">
                  <c:v>43893</c:v>
                </c:pt>
                <c:pt idx="644">
                  <c:v>43900</c:v>
                </c:pt>
                <c:pt idx="645">
                  <c:v>43907</c:v>
                </c:pt>
                <c:pt idx="646">
                  <c:v>43914</c:v>
                </c:pt>
                <c:pt idx="647">
                  <c:v>43921</c:v>
                </c:pt>
                <c:pt idx="648">
                  <c:v>43928</c:v>
                </c:pt>
                <c:pt idx="649">
                  <c:v>43937</c:v>
                </c:pt>
                <c:pt idx="650">
                  <c:v>43944</c:v>
                </c:pt>
                <c:pt idx="651">
                  <c:v>43951</c:v>
                </c:pt>
                <c:pt idx="652">
                  <c:v>43958</c:v>
                </c:pt>
                <c:pt idx="653">
                  <c:v>43965</c:v>
                </c:pt>
                <c:pt idx="654">
                  <c:v>43972</c:v>
                </c:pt>
                <c:pt idx="655">
                  <c:v>43979</c:v>
                </c:pt>
                <c:pt idx="656">
                  <c:v>43986</c:v>
                </c:pt>
                <c:pt idx="657">
                  <c:v>43993</c:v>
                </c:pt>
                <c:pt idx="658">
                  <c:v>44000</c:v>
                </c:pt>
                <c:pt idx="659">
                  <c:v>44007</c:v>
                </c:pt>
                <c:pt idx="660">
                  <c:v>44014</c:v>
                </c:pt>
                <c:pt idx="661">
                  <c:v>44021</c:v>
                </c:pt>
                <c:pt idx="662">
                  <c:v>44028</c:v>
                </c:pt>
                <c:pt idx="663">
                  <c:v>44035</c:v>
                </c:pt>
                <c:pt idx="664">
                  <c:v>44042</c:v>
                </c:pt>
                <c:pt idx="665">
                  <c:v>44049</c:v>
                </c:pt>
                <c:pt idx="666">
                  <c:v>44056</c:v>
                </c:pt>
                <c:pt idx="667">
                  <c:v>44063</c:v>
                </c:pt>
                <c:pt idx="668">
                  <c:v>44070</c:v>
                </c:pt>
                <c:pt idx="669">
                  <c:v>44077</c:v>
                </c:pt>
                <c:pt idx="670">
                  <c:v>44084</c:v>
                </c:pt>
                <c:pt idx="671">
                  <c:v>44091</c:v>
                </c:pt>
                <c:pt idx="672">
                  <c:v>44098</c:v>
                </c:pt>
                <c:pt idx="673">
                  <c:v>44105</c:v>
                </c:pt>
                <c:pt idx="674">
                  <c:v>44112</c:v>
                </c:pt>
                <c:pt idx="675">
                  <c:v>44119</c:v>
                </c:pt>
                <c:pt idx="676">
                  <c:v>44126</c:v>
                </c:pt>
                <c:pt idx="677">
                  <c:v>44133</c:v>
                </c:pt>
                <c:pt idx="678">
                  <c:v>44140</c:v>
                </c:pt>
                <c:pt idx="679">
                  <c:v>44147</c:v>
                </c:pt>
                <c:pt idx="680">
                  <c:v>44154</c:v>
                </c:pt>
                <c:pt idx="681">
                  <c:v>44161</c:v>
                </c:pt>
                <c:pt idx="682">
                  <c:v>44168</c:v>
                </c:pt>
                <c:pt idx="683">
                  <c:v>44175</c:v>
                </c:pt>
                <c:pt idx="684">
                  <c:v>44182</c:v>
                </c:pt>
                <c:pt idx="685">
                  <c:v>44189</c:v>
                </c:pt>
                <c:pt idx="686">
                  <c:v>44196</c:v>
                </c:pt>
                <c:pt idx="687">
                  <c:v>44203</c:v>
                </c:pt>
                <c:pt idx="688">
                  <c:v>44210</c:v>
                </c:pt>
                <c:pt idx="689">
                  <c:v>44217</c:v>
                </c:pt>
                <c:pt idx="690">
                  <c:v>44224</c:v>
                </c:pt>
                <c:pt idx="691">
                  <c:v>44231</c:v>
                </c:pt>
                <c:pt idx="692">
                  <c:v>44238</c:v>
                </c:pt>
                <c:pt idx="693">
                  <c:v>44245</c:v>
                </c:pt>
                <c:pt idx="694">
                  <c:v>44252</c:v>
                </c:pt>
                <c:pt idx="695">
                  <c:v>44259</c:v>
                </c:pt>
                <c:pt idx="696">
                  <c:v>44266</c:v>
                </c:pt>
                <c:pt idx="697">
                  <c:v>44273</c:v>
                </c:pt>
                <c:pt idx="698">
                  <c:v>44280</c:v>
                </c:pt>
                <c:pt idx="699">
                  <c:v>44287</c:v>
                </c:pt>
                <c:pt idx="700">
                  <c:v>44294</c:v>
                </c:pt>
                <c:pt idx="701">
                  <c:v>44301</c:v>
                </c:pt>
                <c:pt idx="702">
                  <c:v>44308</c:v>
                </c:pt>
                <c:pt idx="703">
                  <c:v>44315</c:v>
                </c:pt>
                <c:pt idx="704">
                  <c:v>44322</c:v>
                </c:pt>
                <c:pt idx="705">
                  <c:v>44329</c:v>
                </c:pt>
                <c:pt idx="706">
                  <c:v>44336</c:v>
                </c:pt>
                <c:pt idx="707">
                  <c:v>44343</c:v>
                </c:pt>
                <c:pt idx="708">
                  <c:v>44350</c:v>
                </c:pt>
                <c:pt idx="709">
                  <c:v>44357</c:v>
                </c:pt>
                <c:pt idx="710">
                  <c:v>44364</c:v>
                </c:pt>
                <c:pt idx="711">
                  <c:v>44371</c:v>
                </c:pt>
                <c:pt idx="712">
                  <c:v>44378</c:v>
                </c:pt>
                <c:pt idx="713">
                  <c:v>44385</c:v>
                </c:pt>
                <c:pt idx="714">
                  <c:v>44392</c:v>
                </c:pt>
                <c:pt idx="715">
                  <c:v>44399</c:v>
                </c:pt>
                <c:pt idx="716">
                  <c:v>44406</c:v>
                </c:pt>
                <c:pt idx="717">
                  <c:v>44413</c:v>
                </c:pt>
                <c:pt idx="718">
                  <c:v>44420</c:v>
                </c:pt>
                <c:pt idx="719">
                  <c:v>44427</c:v>
                </c:pt>
                <c:pt idx="720">
                  <c:v>44434</c:v>
                </c:pt>
                <c:pt idx="721">
                  <c:v>44441</c:v>
                </c:pt>
                <c:pt idx="722">
                  <c:v>44448</c:v>
                </c:pt>
                <c:pt idx="723">
                  <c:v>44455</c:v>
                </c:pt>
                <c:pt idx="724">
                  <c:v>44462</c:v>
                </c:pt>
                <c:pt idx="725">
                  <c:v>44469</c:v>
                </c:pt>
                <c:pt idx="726">
                  <c:v>44476</c:v>
                </c:pt>
                <c:pt idx="727">
                  <c:v>44483</c:v>
                </c:pt>
                <c:pt idx="728">
                  <c:v>44490</c:v>
                </c:pt>
                <c:pt idx="729">
                  <c:v>44497</c:v>
                </c:pt>
                <c:pt idx="730">
                  <c:v>44504</c:v>
                </c:pt>
                <c:pt idx="731">
                  <c:v>44511</c:v>
                </c:pt>
                <c:pt idx="732">
                  <c:v>44518</c:v>
                </c:pt>
                <c:pt idx="733">
                  <c:v>44525</c:v>
                </c:pt>
                <c:pt idx="734">
                  <c:v>44532</c:v>
                </c:pt>
                <c:pt idx="735">
                  <c:v>44539</c:v>
                </c:pt>
                <c:pt idx="736">
                  <c:v>44546</c:v>
                </c:pt>
                <c:pt idx="737">
                  <c:v>44553</c:v>
                </c:pt>
                <c:pt idx="738">
                  <c:v>44560</c:v>
                </c:pt>
                <c:pt idx="739">
                  <c:v>44567</c:v>
                </c:pt>
                <c:pt idx="740">
                  <c:v>44574</c:v>
                </c:pt>
                <c:pt idx="741">
                  <c:v>44581</c:v>
                </c:pt>
                <c:pt idx="742">
                  <c:v>44588</c:v>
                </c:pt>
                <c:pt idx="743">
                  <c:v>44595</c:v>
                </c:pt>
                <c:pt idx="744">
                  <c:v>44602</c:v>
                </c:pt>
                <c:pt idx="745">
                  <c:v>44609</c:v>
                </c:pt>
                <c:pt idx="746">
                  <c:v>44616</c:v>
                </c:pt>
                <c:pt idx="747">
                  <c:v>44623</c:v>
                </c:pt>
                <c:pt idx="748">
                  <c:v>44630</c:v>
                </c:pt>
                <c:pt idx="749">
                  <c:v>44637</c:v>
                </c:pt>
                <c:pt idx="750">
                  <c:v>44644</c:v>
                </c:pt>
                <c:pt idx="751">
                  <c:v>44651</c:v>
                </c:pt>
                <c:pt idx="752">
                  <c:v>44658</c:v>
                </c:pt>
                <c:pt idx="753">
                  <c:v>44665</c:v>
                </c:pt>
                <c:pt idx="754">
                  <c:v>44672</c:v>
                </c:pt>
                <c:pt idx="755">
                  <c:v>44679</c:v>
                </c:pt>
                <c:pt idx="756">
                  <c:v>44686</c:v>
                </c:pt>
                <c:pt idx="757">
                  <c:v>44693</c:v>
                </c:pt>
                <c:pt idx="758">
                  <c:v>44700</c:v>
                </c:pt>
                <c:pt idx="759">
                  <c:v>44707</c:v>
                </c:pt>
                <c:pt idx="760">
                  <c:v>44714</c:v>
                </c:pt>
                <c:pt idx="761">
                  <c:v>44721</c:v>
                </c:pt>
                <c:pt idx="762">
                  <c:v>44728</c:v>
                </c:pt>
                <c:pt idx="763">
                  <c:v>44735</c:v>
                </c:pt>
                <c:pt idx="764">
                  <c:v>44742</c:v>
                </c:pt>
                <c:pt idx="765">
                  <c:v>44749</c:v>
                </c:pt>
                <c:pt idx="766">
                  <c:v>44756</c:v>
                </c:pt>
                <c:pt idx="767">
                  <c:v>44763</c:v>
                </c:pt>
                <c:pt idx="768">
                  <c:v>44770</c:v>
                </c:pt>
                <c:pt idx="769">
                  <c:v>44777</c:v>
                </c:pt>
                <c:pt idx="770">
                  <c:v>44784</c:v>
                </c:pt>
                <c:pt idx="771">
                  <c:v>44791</c:v>
                </c:pt>
                <c:pt idx="772">
                  <c:v>44798</c:v>
                </c:pt>
                <c:pt idx="773">
                  <c:v>44805</c:v>
                </c:pt>
                <c:pt idx="774">
                  <c:v>44812</c:v>
                </c:pt>
                <c:pt idx="775">
                  <c:v>44819</c:v>
                </c:pt>
                <c:pt idx="776">
                  <c:v>44826</c:v>
                </c:pt>
                <c:pt idx="777">
                  <c:v>44833</c:v>
                </c:pt>
                <c:pt idx="778">
                  <c:v>44840</c:v>
                </c:pt>
                <c:pt idx="779">
                  <c:v>44847</c:v>
                </c:pt>
                <c:pt idx="780">
                  <c:v>44854</c:v>
                </c:pt>
                <c:pt idx="781">
                  <c:v>44861</c:v>
                </c:pt>
                <c:pt idx="782">
                  <c:v>44868</c:v>
                </c:pt>
                <c:pt idx="783">
                  <c:v>44875</c:v>
                </c:pt>
                <c:pt idx="784">
                  <c:v>44882</c:v>
                </c:pt>
                <c:pt idx="785">
                  <c:v>44889</c:v>
                </c:pt>
                <c:pt idx="786">
                  <c:v>44896</c:v>
                </c:pt>
                <c:pt idx="787">
                  <c:v>44903</c:v>
                </c:pt>
                <c:pt idx="788">
                  <c:v>44910</c:v>
                </c:pt>
                <c:pt idx="789">
                  <c:v>44917</c:v>
                </c:pt>
                <c:pt idx="790">
                  <c:v>44924</c:v>
                </c:pt>
                <c:pt idx="791">
                  <c:v>44931</c:v>
                </c:pt>
                <c:pt idx="792">
                  <c:v>44938</c:v>
                </c:pt>
                <c:pt idx="793">
                  <c:v>44945</c:v>
                </c:pt>
                <c:pt idx="794">
                  <c:v>44952</c:v>
                </c:pt>
                <c:pt idx="795">
                  <c:v>44959</c:v>
                </c:pt>
                <c:pt idx="796">
                  <c:v>44966</c:v>
                </c:pt>
                <c:pt idx="797">
                  <c:v>44973</c:v>
                </c:pt>
                <c:pt idx="798">
                  <c:v>44980</c:v>
                </c:pt>
                <c:pt idx="799">
                  <c:v>44987</c:v>
                </c:pt>
                <c:pt idx="800">
                  <c:v>44994</c:v>
                </c:pt>
                <c:pt idx="801">
                  <c:v>45001</c:v>
                </c:pt>
                <c:pt idx="802">
                  <c:v>45008</c:v>
                </c:pt>
                <c:pt idx="803">
                  <c:v>45015</c:v>
                </c:pt>
                <c:pt idx="804">
                  <c:v>45022</c:v>
                </c:pt>
                <c:pt idx="805">
                  <c:v>45029</c:v>
                </c:pt>
                <c:pt idx="806">
                  <c:v>45036</c:v>
                </c:pt>
                <c:pt idx="807">
                  <c:v>45043</c:v>
                </c:pt>
                <c:pt idx="808">
                  <c:v>45050</c:v>
                </c:pt>
                <c:pt idx="809">
                  <c:v>45057</c:v>
                </c:pt>
                <c:pt idx="810">
                  <c:v>45064</c:v>
                </c:pt>
                <c:pt idx="811">
                  <c:v>45071</c:v>
                </c:pt>
                <c:pt idx="812">
                  <c:v>45078</c:v>
                </c:pt>
                <c:pt idx="813">
                  <c:v>45085</c:v>
                </c:pt>
                <c:pt idx="814">
                  <c:v>45092</c:v>
                </c:pt>
                <c:pt idx="815">
                  <c:v>45099</c:v>
                </c:pt>
                <c:pt idx="816">
                  <c:v>45106</c:v>
                </c:pt>
                <c:pt idx="817">
                  <c:v>45113</c:v>
                </c:pt>
                <c:pt idx="818">
                  <c:v>45120</c:v>
                </c:pt>
                <c:pt idx="819">
                  <c:v>45127</c:v>
                </c:pt>
                <c:pt idx="820">
                  <c:v>45134</c:v>
                </c:pt>
                <c:pt idx="821">
                  <c:v>45141</c:v>
                </c:pt>
                <c:pt idx="822">
                  <c:v>45148</c:v>
                </c:pt>
                <c:pt idx="823">
                  <c:v>45155</c:v>
                </c:pt>
                <c:pt idx="824">
                  <c:v>45162</c:v>
                </c:pt>
                <c:pt idx="825">
                  <c:v>45169</c:v>
                </c:pt>
                <c:pt idx="826">
                  <c:v>45176</c:v>
                </c:pt>
                <c:pt idx="827">
                  <c:v>45183</c:v>
                </c:pt>
                <c:pt idx="828">
                  <c:v>45190</c:v>
                </c:pt>
                <c:pt idx="829">
                  <c:v>45197</c:v>
                </c:pt>
                <c:pt idx="830">
                  <c:v>45204</c:v>
                </c:pt>
                <c:pt idx="831">
                  <c:v>45211</c:v>
                </c:pt>
                <c:pt idx="832">
                  <c:v>45218</c:v>
                </c:pt>
                <c:pt idx="833">
                  <c:v>45225</c:v>
                </c:pt>
                <c:pt idx="834">
                  <c:v>45232</c:v>
                </c:pt>
                <c:pt idx="835">
                  <c:v>45239</c:v>
                </c:pt>
                <c:pt idx="836">
                  <c:v>45246</c:v>
                </c:pt>
                <c:pt idx="837">
                  <c:v>45253</c:v>
                </c:pt>
                <c:pt idx="838">
                  <c:v>45260</c:v>
                </c:pt>
                <c:pt idx="839">
                  <c:v>45267</c:v>
                </c:pt>
                <c:pt idx="840">
                  <c:v>45274</c:v>
                </c:pt>
                <c:pt idx="841">
                  <c:v>45281</c:v>
                </c:pt>
                <c:pt idx="842">
                  <c:v>45289</c:v>
                </c:pt>
                <c:pt idx="843">
                  <c:v>45296</c:v>
                </c:pt>
                <c:pt idx="844">
                  <c:v>45303</c:v>
                </c:pt>
                <c:pt idx="845">
                  <c:v>45310</c:v>
                </c:pt>
                <c:pt idx="846">
                  <c:v>45317</c:v>
                </c:pt>
                <c:pt idx="847">
                  <c:v>45324</c:v>
                </c:pt>
                <c:pt idx="848">
                  <c:v>45331</c:v>
                </c:pt>
                <c:pt idx="849">
                  <c:v>45338</c:v>
                </c:pt>
                <c:pt idx="850">
                  <c:v>45345</c:v>
                </c:pt>
                <c:pt idx="851">
                  <c:v>45352</c:v>
                </c:pt>
                <c:pt idx="852">
                  <c:v>45359</c:v>
                </c:pt>
                <c:pt idx="853">
                  <c:v>45366</c:v>
                </c:pt>
                <c:pt idx="854">
                  <c:v>45373</c:v>
                </c:pt>
                <c:pt idx="855">
                  <c:v>45384</c:v>
                </c:pt>
                <c:pt idx="856">
                  <c:v>45387</c:v>
                </c:pt>
                <c:pt idx="857">
                  <c:v>45394</c:v>
                </c:pt>
                <c:pt idx="858">
                  <c:v>45401</c:v>
                </c:pt>
                <c:pt idx="859">
                  <c:v>45408</c:v>
                </c:pt>
                <c:pt idx="860">
                  <c:v>45418</c:v>
                </c:pt>
                <c:pt idx="861">
                  <c:v>45425</c:v>
                </c:pt>
                <c:pt idx="862">
                  <c:v>45432</c:v>
                </c:pt>
                <c:pt idx="863">
                  <c:v>45439</c:v>
                </c:pt>
                <c:pt idx="864">
                  <c:v>45446</c:v>
                </c:pt>
                <c:pt idx="865">
                  <c:v>45453</c:v>
                </c:pt>
                <c:pt idx="866">
                  <c:v>45460</c:v>
                </c:pt>
                <c:pt idx="867">
                  <c:v>45467</c:v>
                </c:pt>
                <c:pt idx="868">
                  <c:v>45474</c:v>
                </c:pt>
                <c:pt idx="869">
                  <c:v>45481</c:v>
                </c:pt>
                <c:pt idx="870">
                  <c:v>45488</c:v>
                </c:pt>
                <c:pt idx="871">
                  <c:v>45495</c:v>
                </c:pt>
                <c:pt idx="872">
                  <c:v>45502</c:v>
                </c:pt>
                <c:pt idx="873">
                  <c:v>45509</c:v>
                </c:pt>
                <c:pt idx="874">
                  <c:v>45516</c:v>
                </c:pt>
                <c:pt idx="875">
                  <c:v>45523</c:v>
                </c:pt>
                <c:pt idx="876">
                  <c:v>45530</c:v>
                </c:pt>
                <c:pt idx="877">
                  <c:v>45537</c:v>
                </c:pt>
                <c:pt idx="878">
                  <c:v>45544</c:v>
                </c:pt>
                <c:pt idx="879">
                  <c:v>45551</c:v>
                </c:pt>
                <c:pt idx="880">
                  <c:v>45558</c:v>
                </c:pt>
                <c:pt idx="881">
                  <c:v>45565</c:v>
                </c:pt>
                <c:pt idx="882">
                  <c:v>45572</c:v>
                </c:pt>
                <c:pt idx="883">
                  <c:v>45579</c:v>
                </c:pt>
                <c:pt idx="884">
                  <c:v>45586</c:v>
                </c:pt>
                <c:pt idx="885">
                  <c:v>45593</c:v>
                </c:pt>
                <c:pt idx="886">
                  <c:v>45600</c:v>
                </c:pt>
                <c:pt idx="887">
                  <c:v>45607</c:v>
                </c:pt>
                <c:pt idx="888">
                  <c:v>45614</c:v>
                </c:pt>
                <c:pt idx="889">
                  <c:v>45621</c:v>
                </c:pt>
                <c:pt idx="890">
                  <c:v>45628</c:v>
                </c:pt>
                <c:pt idx="891">
                  <c:v>45635</c:v>
                </c:pt>
                <c:pt idx="892">
                  <c:v>45642</c:v>
                </c:pt>
                <c:pt idx="893">
                  <c:v>45649</c:v>
                </c:pt>
                <c:pt idx="894">
                  <c:v>45657</c:v>
                </c:pt>
                <c:pt idx="895">
                  <c:v>45664</c:v>
                </c:pt>
                <c:pt idx="896">
                  <c:v>45671</c:v>
                </c:pt>
                <c:pt idx="897">
                  <c:v>45678</c:v>
                </c:pt>
                <c:pt idx="898">
                  <c:v>45685</c:v>
                </c:pt>
                <c:pt idx="899">
                  <c:v>45692</c:v>
                </c:pt>
                <c:pt idx="900">
                  <c:v>45699</c:v>
                </c:pt>
                <c:pt idx="901">
                  <c:v>45706</c:v>
                </c:pt>
                <c:pt idx="902">
                  <c:v>45713</c:v>
                </c:pt>
                <c:pt idx="903">
                  <c:v>45720</c:v>
                </c:pt>
                <c:pt idx="904">
                  <c:v>45727</c:v>
                </c:pt>
                <c:pt idx="905">
                  <c:v>45734</c:v>
                </c:pt>
                <c:pt idx="906">
                  <c:v>45741</c:v>
                </c:pt>
                <c:pt idx="907">
                  <c:v>45748</c:v>
                </c:pt>
                <c:pt idx="908">
                  <c:v>45755</c:v>
                </c:pt>
                <c:pt idx="909">
                  <c:v>45762</c:v>
                </c:pt>
                <c:pt idx="910">
                  <c:v>45771</c:v>
                </c:pt>
                <c:pt idx="911">
                  <c:v>45779</c:v>
                </c:pt>
                <c:pt idx="912">
                  <c:v>45785</c:v>
                </c:pt>
                <c:pt idx="913">
                  <c:v>45792</c:v>
                </c:pt>
                <c:pt idx="914">
                  <c:v>45799</c:v>
                </c:pt>
                <c:pt idx="915">
                  <c:v>45806</c:v>
                </c:pt>
                <c:pt idx="916">
                  <c:v>45813</c:v>
                </c:pt>
                <c:pt idx="917">
                  <c:v>45820</c:v>
                </c:pt>
                <c:pt idx="918">
                  <c:v>45827</c:v>
                </c:pt>
                <c:pt idx="919">
                  <c:v>45834</c:v>
                </c:pt>
                <c:pt idx="920">
                  <c:v>45841</c:v>
                </c:pt>
                <c:pt idx="921">
                  <c:v>45848</c:v>
                </c:pt>
                <c:pt idx="922">
                  <c:v>45855</c:v>
                </c:pt>
                <c:pt idx="923">
                  <c:v>45862</c:v>
                </c:pt>
                <c:pt idx="924">
                  <c:v>45869</c:v>
                </c:pt>
                <c:pt idx="925">
                  <c:v>45876</c:v>
                </c:pt>
                <c:pt idx="926">
                  <c:v>45883</c:v>
                </c:pt>
                <c:pt idx="927">
                  <c:v>45890</c:v>
                </c:pt>
                <c:pt idx="928">
                  <c:v>45897</c:v>
                </c:pt>
                <c:pt idx="929">
                  <c:v>45904</c:v>
                </c:pt>
                <c:pt idx="930">
                  <c:v>45911</c:v>
                </c:pt>
                <c:pt idx="931">
                  <c:v>45918</c:v>
                </c:pt>
                <c:pt idx="932">
                  <c:v>45925</c:v>
                </c:pt>
                <c:pt idx="933">
                  <c:v>45932</c:v>
                </c:pt>
                <c:pt idx="934">
                  <c:v>45939</c:v>
                </c:pt>
                <c:pt idx="935">
                  <c:v>45946</c:v>
                </c:pt>
                <c:pt idx="936">
                  <c:v>45953</c:v>
                </c:pt>
                <c:pt idx="937">
                  <c:v>45960</c:v>
                </c:pt>
                <c:pt idx="938">
                  <c:v>45967</c:v>
                </c:pt>
                <c:pt idx="939">
                  <c:v>45974</c:v>
                </c:pt>
                <c:pt idx="940">
                  <c:v>45981</c:v>
                </c:pt>
                <c:pt idx="941">
                  <c:v>45988</c:v>
                </c:pt>
                <c:pt idx="942">
                  <c:v>45995</c:v>
                </c:pt>
                <c:pt idx="943">
                  <c:v>46002</c:v>
                </c:pt>
                <c:pt idx="944">
                  <c:v>46009</c:v>
                </c:pt>
                <c:pt idx="945">
                  <c:v>46020</c:v>
                </c:pt>
                <c:pt idx="946">
                  <c:v>46024</c:v>
                </c:pt>
                <c:pt idx="947">
                  <c:v>46030</c:v>
                </c:pt>
                <c:pt idx="948">
                  <c:v>46037</c:v>
                </c:pt>
                <c:pt idx="949">
                  <c:v>46044</c:v>
                </c:pt>
                <c:pt idx="950">
                  <c:v>46051</c:v>
                </c:pt>
                <c:pt idx="951">
                  <c:v>46058</c:v>
                </c:pt>
                <c:pt idx="952">
                  <c:v>46065</c:v>
                </c:pt>
                <c:pt idx="953">
                  <c:v>46072</c:v>
                </c:pt>
                <c:pt idx="954">
                  <c:v>46079</c:v>
                </c:pt>
                <c:pt idx="955">
                  <c:v>46086</c:v>
                </c:pt>
                <c:pt idx="956">
                  <c:v>46093</c:v>
                </c:pt>
                <c:pt idx="957">
                  <c:v>46100</c:v>
                </c:pt>
                <c:pt idx="958">
                  <c:v>46107</c:v>
                </c:pt>
                <c:pt idx="959">
                  <c:v>46114</c:v>
                </c:pt>
                <c:pt idx="960">
                  <c:v>46121</c:v>
                </c:pt>
                <c:pt idx="961">
                  <c:v>46128</c:v>
                </c:pt>
                <c:pt idx="962">
                  <c:v>46135</c:v>
                </c:pt>
                <c:pt idx="963">
                  <c:v>46142</c:v>
                </c:pt>
                <c:pt idx="964">
                  <c:v>46149</c:v>
                </c:pt>
                <c:pt idx="965">
                  <c:v>46156</c:v>
                </c:pt>
                <c:pt idx="966">
                  <c:v>46163</c:v>
                </c:pt>
                <c:pt idx="967">
                  <c:v>46170</c:v>
                </c:pt>
                <c:pt idx="968">
                  <c:v>46177</c:v>
                </c:pt>
                <c:pt idx="969">
                  <c:v>46184</c:v>
                </c:pt>
                <c:pt idx="970">
                  <c:v>46191</c:v>
                </c:pt>
                <c:pt idx="971">
                  <c:v>46198</c:v>
                </c:pt>
                <c:pt idx="972">
                  <c:v>46205</c:v>
                </c:pt>
                <c:pt idx="973">
                  <c:v>46212</c:v>
                </c:pt>
                <c:pt idx="974">
                  <c:v>46219</c:v>
                </c:pt>
                <c:pt idx="975">
                  <c:v>46226</c:v>
                </c:pt>
                <c:pt idx="976">
                  <c:v>46233</c:v>
                </c:pt>
                <c:pt idx="977">
                  <c:v>46240</c:v>
                </c:pt>
                <c:pt idx="978">
                  <c:v>46247</c:v>
                </c:pt>
                <c:pt idx="979">
                  <c:v>46254</c:v>
                </c:pt>
                <c:pt idx="980">
                  <c:v>46261</c:v>
                </c:pt>
                <c:pt idx="981">
                  <c:v>46268</c:v>
                </c:pt>
                <c:pt idx="982">
                  <c:v>46275</c:v>
                </c:pt>
                <c:pt idx="983">
                  <c:v>46282</c:v>
                </c:pt>
                <c:pt idx="984">
                  <c:v>46289</c:v>
                </c:pt>
                <c:pt idx="985">
                  <c:v>46296</c:v>
                </c:pt>
                <c:pt idx="986">
                  <c:v>46303</c:v>
                </c:pt>
                <c:pt idx="987">
                  <c:v>46310</c:v>
                </c:pt>
                <c:pt idx="988">
                  <c:v>46317</c:v>
                </c:pt>
                <c:pt idx="989">
                  <c:v>46324</c:v>
                </c:pt>
                <c:pt idx="990">
                  <c:v>46331</c:v>
                </c:pt>
                <c:pt idx="991">
                  <c:v>46338</c:v>
                </c:pt>
                <c:pt idx="992">
                  <c:v>46345</c:v>
                </c:pt>
                <c:pt idx="993">
                  <c:v>46352</c:v>
                </c:pt>
                <c:pt idx="994">
                  <c:v>46359</c:v>
                </c:pt>
                <c:pt idx="995">
                  <c:v>46366</c:v>
                </c:pt>
                <c:pt idx="996">
                  <c:v>46373</c:v>
                </c:pt>
                <c:pt idx="997">
                  <c:v>46380</c:v>
                </c:pt>
                <c:pt idx="998">
                  <c:v>46387</c:v>
                </c:pt>
                <c:pt idx="999">
                  <c:v>46394</c:v>
                </c:pt>
                <c:pt idx="1000">
                  <c:v>46401</c:v>
                </c:pt>
                <c:pt idx="1001">
                  <c:v>46408</c:v>
                </c:pt>
                <c:pt idx="1002">
                  <c:v>46415</c:v>
                </c:pt>
                <c:pt idx="1003">
                  <c:v>46422</c:v>
                </c:pt>
                <c:pt idx="1004">
                  <c:v>46429</c:v>
                </c:pt>
                <c:pt idx="1005">
                  <c:v>46436</c:v>
                </c:pt>
                <c:pt idx="1006">
                  <c:v>46443</c:v>
                </c:pt>
                <c:pt idx="1007">
                  <c:v>46450</c:v>
                </c:pt>
                <c:pt idx="1008">
                  <c:v>46457</c:v>
                </c:pt>
                <c:pt idx="1009">
                  <c:v>46464</c:v>
                </c:pt>
                <c:pt idx="1010">
                  <c:v>46471</c:v>
                </c:pt>
                <c:pt idx="1011">
                  <c:v>46478</c:v>
                </c:pt>
                <c:pt idx="1012">
                  <c:v>46485</c:v>
                </c:pt>
                <c:pt idx="1013">
                  <c:v>46492</c:v>
                </c:pt>
                <c:pt idx="1014">
                  <c:v>46499</c:v>
                </c:pt>
                <c:pt idx="1015">
                  <c:v>46506</c:v>
                </c:pt>
                <c:pt idx="1016">
                  <c:v>46513</c:v>
                </c:pt>
                <c:pt idx="1017">
                  <c:v>46520</c:v>
                </c:pt>
                <c:pt idx="1018">
                  <c:v>46527</c:v>
                </c:pt>
                <c:pt idx="1019">
                  <c:v>46534</c:v>
                </c:pt>
                <c:pt idx="1020">
                  <c:v>46541</c:v>
                </c:pt>
                <c:pt idx="1021">
                  <c:v>46548</c:v>
                </c:pt>
                <c:pt idx="1022">
                  <c:v>46555</c:v>
                </c:pt>
                <c:pt idx="1023">
                  <c:v>46562</c:v>
                </c:pt>
                <c:pt idx="1024">
                  <c:v>46569</c:v>
                </c:pt>
                <c:pt idx="1025">
                  <c:v>46576</c:v>
                </c:pt>
                <c:pt idx="1026">
                  <c:v>46583</c:v>
                </c:pt>
                <c:pt idx="1027">
                  <c:v>46590</c:v>
                </c:pt>
                <c:pt idx="1028">
                  <c:v>46597</c:v>
                </c:pt>
                <c:pt idx="1029">
                  <c:v>46604</c:v>
                </c:pt>
                <c:pt idx="1030">
                  <c:v>46611</c:v>
                </c:pt>
                <c:pt idx="1031">
                  <c:v>46618</c:v>
                </c:pt>
                <c:pt idx="1032">
                  <c:v>46625</c:v>
                </c:pt>
                <c:pt idx="1033">
                  <c:v>46632</c:v>
                </c:pt>
                <c:pt idx="1034">
                  <c:v>46639</c:v>
                </c:pt>
                <c:pt idx="1035">
                  <c:v>46646</c:v>
                </c:pt>
                <c:pt idx="1036">
                  <c:v>46653</c:v>
                </c:pt>
                <c:pt idx="1037">
                  <c:v>46660</c:v>
                </c:pt>
                <c:pt idx="1038">
                  <c:v>46667</c:v>
                </c:pt>
                <c:pt idx="1039">
                  <c:v>46674</c:v>
                </c:pt>
                <c:pt idx="1040">
                  <c:v>46681</c:v>
                </c:pt>
                <c:pt idx="1041">
                  <c:v>46688</c:v>
                </c:pt>
                <c:pt idx="1042">
                  <c:v>46695</c:v>
                </c:pt>
                <c:pt idx="1043">
                  <c:v>46702</c:v>
                </c:pt>
                <c:pt idx="1044">
                  <c:v>46709</c:v>
                </c:pt>
                <c:pt idx="1045">
                  <c:v>46716</c:v>
                </c:pt>
                <c:pt idx="1046">
                  <c:v>46723</c:v>
                </c:pt>
                <c:pt idx="1047">
                  <c:v>46730</c:v>
                </c:pt>
                <c:pt idx="1048">
                  <c:v>46737</c:v>
                </c:pt>
                <c:pt idx="1049">
                  <c:v>46744</c:v>
                </c:pt>
                <c:pt idx="1050">
                  <c:v>46751</c:v>
                </c:pt>
                <c:pt idx="1051">
                  <c:v>46758</c:v>
                </c:pt>
                <c:pt idx="1052">
                  <c:v>46765</c:v>
                </c:pt>
                <c:pt idx="1053">
                  <c:v>46772</c:v>
                </c:pt>
                <c:pt idx="1054">
                  <c:v>46779</c:v>
                </c:pt>
                <c:pt idx="1055">
                  <c:v>46786</c:v>
                </c:pt>
                <c:pt idx="1056">
                  <c:v>46793</c:v>
                </c:pt>
                <c:pt idx="1057">
                  <c:v>46800</c:v>
                </c:pt>
                <c:pt idx="1058">
                  <c:v>46807</c:v>
                </c:pt>
                <c:pt idx="1059">
                  <c:v>46814</c:v>
                </c:pt>
                <c:pt idx="1060">
                  <c:v>46821</c:v>
                </c:pt>
                <c:pt idx="1061">
                  <c:v>46828</c:v>
                </c:pt>
                <c:pt idx="1062">
                  <c:v>46835</c:v>
                </c:pt>
                <c:pt idx="1063">
                  <c:v>46842</c:v>
                </c:pt>
                <c:pt idx="1064">
                  <c:v>46849</c:v>
                </c:pt>
                <c:pt idx="1065">
                  <c:v>46856</c:v>
                </c:pt>
                <c:pt idx="1066">
                  <c:v>46863</c:v>
                </c:pt>
                <c:pt idx="1067">
                  <c:v>46870</c:v>
                </c:pt>
                <c:pt idx="1068">
                  <c:v>46877</c:v>
                </c:pt>
                <c:pt idx="1069">
                  <c:v>46884</c:v>
                </c:pt>
                <c:pt idx="1070">
                  <c:v>46891</c:v>
                </c:pt>
                <c:pt idx="1071">
                  <c:v>46898</c:v>
                </c:pt>
                <c:pt idx="1072">
                  <c:v>46905</c:v>
                </c:pt>
                <c:pt idx="1073">
                  <c:v>46912</c:v>
                </c:pt>
                <c:pt idx="1074">
                  <c:v>46919</c:v>
                </c:pt>
                <c:pt idx="1075">
                  <c:v>46926</c:v>
                </c:pt>
                <c:pt idx="1076">
                  <c:v>46933</c:v>
                </c:pt>
                <c:pt idx="1077">
                  <c:v>46940</c:v>
                </c:pt>
                <c:pt idx="1078">
                  <c:v>46947</c:v>
                </c:pt>
                <c:pt idx="1079">
                  <c:v>46954</c:v>
                </c:pt>
                <c:pt idx="1080">
                  <c:v>46961</c:v>
                </c:pt>
                <c:pt idx="1081">
                  <c:v>46968</c:v>
                </c:pt>
                <c:pt idx="1082">
                  <c:v>46975</c:v>
                </c:pt>
                <c:pt idx="1083">
                  <c:v>46982</c:v>
                </c:pt>
                <c:pt idx="1084">
                  <c:v>46989</c:v>
                </c:pt>
                <c:pt idx="1085">
                  <c:v>46996</c:v>
                </c:pt>
                <c:pt idx="1086">
                  <c:v>47003</c:v>
                </c:pt>
                <c:pt idx="1087">
                  <c:v>47010</c:v>
                </c:pt>
                <c:pt idx="1088">
                  <c:v>47017</c:v>
                </c:pt>
                <c:pt idx="1089">
                  <c:v>47024</c:v>
                </c:pt>
                <c:pt idx="1090">
                  <c:v>47031</c:v>
                </c:pt>
                <c:pt idx="1091">
                  <c:v>47038</c:v>
                </c:pt>
                <c:pt idx="1092">
                  <c:v>47045</c:v>
                </c:pt>
                <c:pt idx="1093">
                  <c:v>47052</c:v>
                </c:pt>
                <c:pt idx="1094">
                  <c:v>47059</c:v>
                </c:pt>
                <c:pt idx="1095">
                  <c:v>47066</c:v>
                </c:pt>
                <c:pt idx="1096">
                  <c:v>47073</c:v>
                </c:pt>
                <c:pt idx="1097">
                  <c:v>47080</c:v>
                </c:pt>
                <c:pt idx="1098">
                  <c:v>47087</c:v>
                </c:pt>
                <c:pt idx="1099">
                  <c:v>47094</c:v>
                </c:pt>
                <c:pt idx="1100">
                  <c:v>47101</c:v>
                </c:pt>
                <c:pt idx="1101">
                  <c:v>47108</c:v>
                </c:pt>
                <c:pt idx="1102">
                  <c:v>47116</c:v>
                </c:pt>
                <c:pt idx="1103">
                  <c:v>47123</c:v>
                </c:pt>
                <c:pt idx="1104">
                  <c:v>47130</c:v>
                </c:pt>
                <c:pt idx="1105">
                  <c:v>47137</c:v>
                </c:pt>
                <c:pt idx="1106">
                  <c:v>47144</c:v>
                </c:pt>
                <c:pt idx="1107">
                  <c:v>47151</c:v>
                </c:pt>
                <c:pt idx="1108">
                  <c:v>47158</c:v>
                </c:pt>
                <c:pt idx="1109">
                  <c:v>47165</c:v>
                </c:pt>
                <c:pt idx="1110">
                  <c:v>47172</c:v>
                </c:pt>
                <c:pt idx="1111">
                  <c:v>47179</c:v>
                </c:pt>
                <c:pt idx="1112">
                  <c:v>47186</c:v>
                </c:pt>
                <c:pt idx="1113">
                  <c:v>47193</c:v>
                </c:pt>
                <c:pt idx="1114">
                  <c:v>47200</c:v>
                </c:pt>
                <c:pt idx="1115">
                  <c:v>47211</c:v>
                </c:pt>
                <c:pt idx="1116">
                  <c:v>47214</c:v>
                </c:pt>
                <c:pt idx="1117">
                  <c:v>47221</c:v>
                </c:pt>
                <c:pt idx="1118">
                  <c:v>47228</c:v>
                </c:pt>
                <c:pt idx="1119">
                  <c:v>47235</c:v>
                </c:pt>
                <c:pt idx="1120">
                  <c:v>47242</c:v>
                </c:pt>
                <c:pt idx="1121">
                  <c:v>47249</c:v>
                </c:pt>
                <c:pt idx="1122">
                  <c:v>47256</c:v>
                </c:pt>
                <c:pt idx="1123">
                  <c:v>47263</c:v>
                </c:pt>
                <c:pt idx="1124">
                  <c:v>47270</c:v>
                </c:pt>
                <c:pt idx="1125">
                  <c:v>47277</c:v>
                </c:pt>
                <c:pt idx="1126">
                  <c:v>47284</c:v>
                </c:pt>
                <c:pt idx="1127">
                  <c:v>47291</c:v>
                </c:pt>
                <c:pt idx="1128">
                  <c:v>47298</c:v>
                </c:pt>
                <c:pt idx="1129">
                  <c:v>47305</c:v>
                </c:pt>
                <c:pt idx="1130">
                  <c:v>47312</c:v>
                </c:pt>
                <c:pt idx="1131">
                  <c:v>47319</c:v>
                </c:pt>
                <c:pt idx="1132">
                  <c:v>47326</c:v>
                </c:pt>
                <c:pt idx="1133">
                  <c:v>47333</c:v>
                </c:pt>
                <c:pt idx="1134">
                  <c:v>47340</c:v>
                </c:pt>
                <c:pt idx="1135">
                  <c:v>47347</c:v>
                </c:pt>
                <c:pt idx="1136">
                  <c:v>47354</c:v>
                </c:pt>
                <c:pt idx="1137">
                  <c:v>47361</c:v>
                </c:pt>
                <c:pt idx="1138">
                  <c:v>47368</c:v>
                </c:pt>
                <c:pt idx="1139">
                  <c:v>47375</c:v>
                </c:pt>
                <c:pt idx="1140">
                  <c:v>47382</c:v>
                </c:pt>
                <c:pt idx="1141">
                  <c:v>47389</c:v>
                </c:pt>
                <c:pt idx="1142">
                  <c:v>47396</c:v>
                </c:pt>
                <c:pt idx="1143">
                  <c:v>47403</c:v>
                </c:pt>
                <c:pt idx="1144">
                  <c:v>47410</c:v>
                </c:pt>
                <c:pt idx="1145">
                  <c:v>47417</c:v>
                </c:pt>
                <c:pt idx="1146">
                  <c:v>47424</c:v>
                </c:pt>
                <c:pt idx="1147">
                  <c:v>47431</c:v>
                </c:pt>
                <c:pt idx="1148">
                  <c:v>47438</c:v>
                </c:pt>
                <c:pt idx="1149">
                  <c:v>47445</c:v>
                </c:pt>
                <c:pt idx="1150">
                  <c:v>47452</c:v>
                </c:pt>
                <c:pt idx="1151">
                  <c:v>47459</c:v>
                </c:pt>
                <c:pt idx="1152">
                  <c:v>47466</c:v>
                </c:pt>
                <c:pt idx="1153">
                  <c:v>47473</c:v>
                </c:pt>
                <c:pt idx="1154">
                  <c:v>47483</c:v>
                </c:pt>
                <c:pt idx="1155">
                  <c:v>47490</c:v>
                </c:pt>
                <c:pt idx="1156">
                  <c:v>47497</c:v>
                </c:pt>
                <c:pt idx="1157">
                  <c:v>47504</c:v>
                </c:pt>
                <c:pt idx="1158">
                  <c:v>47511</c:v>
                </c:pt>
                <c:pt idx="1159">
                  <c:v>47518</c:v>
                </c:pt>
                <c:pt idx="1160">
                  <c:v>47525</c:v>
                </c:pt>
                <c:pt idx="1161">
                  <c:v>47532</c:v>
                </c:pt>
                <c:pt idx="1162">
                  <c:v>47539</c:v>
                </c:pt>
                <c:pt idx="1163">
                  <c:v>47546</c:v>
                </c:pt>
                <c:pt idx="1164">
                  <c:v>47553</c:v>
                </c:pt>
                <c:pt idx="1165">
                  <c:v>47560</c:v>
                </c:pt>
                <c:pt idx="1166">
                  <c:v>47567</c:v>
                </c:pt>
                <c:pt idx="1167">
                  <c:v>47574</c:v>
                </c:pt>
                <c:pt idx="1168">
                  <c:v>47581</c:v>
                </c:pt>
                <c:pt idx="1169">
                  <c:v>47588</c:v>
                </c:pt>
                <c:pt idx="1170">
                  <c:v>47597</c:v>
                </c:pt>
                <c:pt idx="1171">
                  <c:v>47602</c:v>
                </c:pt>
                <c:pt idx="1172">
                  <c:v>47609</c:v>
                </c:pt>
                <c:pt idx="1173">
                  <c:v>47616</c:v>
                </c:pt>
                <c:pt idx="1174">
                  <c:v>47623</c:v>
                </c:pt>
                <c:pt idx="1175">
                  <c:v>47630</c:v>
                </c:pt>
                <c:pt idx="1176">
                  <c:v>47637</c:v>
                </c:pt>
                <c:pt idx="1177">
                  <c:v>47644</c:v>
                </c:pt>
                <c:pt idx="1178">
                  <c:v>47651</c:v>
                </c:pt>
                <c:pt idx="1179">
                  <c:v>47658</c:v>
                </c:pt>
                <c:pt idx="1180">
                  <c:v>47665</c:v>
                </c:pt>
                <c:pt idx="1181">
                  <c:v>47672</c:v>
                </c:pt>
                <c:pt idx="1182">
                  <c:v>47679</c:v>
                </c:pt>
                <c:pt idx="1183">
                  <c:v>47686</c:v>
                </c:pt>
                <c:pt idx="1184">
                  <c:v>47693</c:v>
                </c:pt>
                <c:pt idx="1185">
                  <c:v>47700</c:v>
                </c:pt>
                <c:pt idx="1186">
                  <c:v>47707</c:v>
                </c:pt>
                <c:pt idx="1187">
                  <c:v>47714</c:v>
                </c:pt>
                <c:pt idx="1188">
                  <c:v>47721</c:v>
                </c:pt>
                <c:pt idx="1189">
                  <c:v>47728</c:v>
                </c:pt>
                <c:pt idx="1190">
                  <c:v>47735</c:v>
                </c:pt>
                <c:pt idx="1191">
                  <c:v>47742</c:v>
                </c:pt>
                <c:pt idx="1192">
                  <c:v>47749</c:v>
                </c:pt>
                <c:pt idx="1193">
                  <c:v>47756</c:v>
                </c:pt>
                <c:pt idx="1194">
                  <c:v>47763</c:v>
                </c:pt>
                <c:pt idx="1195">
                  <c:v>47770</c:v>
                </c:pt>
                <c:pt idx="1196">
                  <c:v>47777</c:v>
                </c:pt>
                <c:pt idx="1197">
                  <c:v>47784</c:v>
                </c:pt>
                <c:pt idx="1198">
                  <c:v>47791</c:v>
                </c:pt>
                <c:pt idx="1199">
                  <c:v>47798</c:v>
                </c:pt>
                <c:pt idx="1200">
                  <c:v>47805</c:v>
                </c:pt>
                <c:pt idx="1201">
                  <c:v>47812</c:v>
                </c:pt>
                <c:pt idx="1202">
                  <c:v>47819</c:v>
                </c:pt>
                <c:pt idx="1203">
                  <c:v>47826</c:v>
                </c:pt>
                <c:pt idx="1204">
                  <c:v>47833</c:v>
                </c:pt>
                <c:pt idx="1205">
                  <c:v>47840</c:v>
                </c:pt>
                <c:pt idx="1206">
                  <c:v>47848</c:v>
                </c:pt>
                <c:pt idx="1207">
                  <c:v>47855</c:v>
                </c:pt>
                <c:pt idx="1208">
                  <c:v>47862</c:v>
                </c:pt>
                <c:pt idx="1209">
                  <c:v>47869</c:v>
                </c:pt>
                <c:pt idx="1210">
                  <c:v>47876</c:v>
                </c:pt>
                <c:pt idx="1211">
                  <c:v>47883</c:v>
                </c:pt>
                <c:pt idx="1212">
                  <c:v>47890</c:v>
                </c:pt>
                <c:pt idx="1213">
                  <c:v>47897</c:v>
                </c:pt>
                <c:pt idx="1214">
                  <c:v>47904</c:v>
                </c:pt>
                <c:pt idx="1215">
                  <c:v>47911</c:v>
                </c:pt>
                <c:pt idx="1216">
                  <c:v>47918</c:v>
                </c:pt>
                <c:pt idx="1217">
                  <c:v>47925</c:v>
                </c:pt>
                <c:pt idx="1218">
                  <c:v>47932</c:v>
                </c:pt>
                <c:pt idx="1219">
                  <c:v>47939</c:v>
                </c:pt>
                <c:pt idx="1220">
                  <c:v>47946</c:v>
                </c:pt>
                <c:pt idx="1221">
                  <c:v>47955</c:v>
                </c:pt>
                <c:pt idx="1222">
                  <c:v>47962</c:v>
                </c:pt>
                <c:pt idx="1223">
                  <c:v>47970</c:v>
                </c:pt>
                <c:pt idx="1224">
                  <c:v>47976</c:v>
                </c:pt>
                <c:pt idx="1225">
                  <c:v>47983</c:v>
                </c:pt>
                <c:pt idx="1226">
                  <c:v>47990</c:v>
                </c:pt>
                <c:pt idx="1227">
                  <c:v>47997</c:v>
                </c:pt>
                <c:pt idx="1228">
                  <c:v>48004</c:v>
                </c:pt>
                <c:pt idx="1229">
                  <c:v>48011</c:v>
                </c:pt>
                <c:pt idx="1230">
                  <c:v>48018</c:v>
                </c:pt>
                <c:pt idx="1231">
                  <c:v>48025</c:v>
                </c:pt>
                <c:pt idx="1232">
                  <c:v>48032</c:v>
                </c:pt>
                <c:pt idx="1233">
                  <c:v>48039</c:v>
                </c:pt>
                <c:pt idx="1234">
                  <c:v>48046</c:v>
                </c:pt>
                <c:pt idx="1235">
                  <c:v>48053</c:v>
                </c:pt>
                <c:pt idx="1236">
                  <c:v>48060</c:v>
                </c:pt>
                <c:pt idx="1237">
                  <c:v>48067</c:v>
                </c:pt>
                <c:pt idx="1238">
                  <c:v>48074</c:v>
                </c:pt>
                <c:pt idx="1239">
                  <c:v>48081</c:v>
                </c:pt>
                <c:pt idx="1240">
                  <c:v>48088</c:v>
                </c:pt>
                <c:pt idx="1241">
                  <c:v>48095</c:v>
                </c:pt>
                <c:pt idx="1242">
                  <c:v>48102</c:v>
                </c:pt>
                <c:pt idx="1243">
                  <c:v>48109</c:v>
                </c:pt>
                <c:pt idx="1244">
                  <c:v>48116</c:v>
                </c:pt>
                <c:pt idx="1245">
                  <c:v>48123</c:v>
                </c:pt>
                <c:pt idx="1246">
                  <c:v>48130</c:v>
                </c:pt>
                <c:pt idx="1247">
                  <c:v>48137</c:v>
                </c:pt>
                <c:pt idx="1248">
                  <c:v>48144</c:v>
                </c:pt>
                <c:pt idx="1249">
                  <c:v>48151</c:v>
                </c:pt>
                <c:pt idx="1250">
                  <c:v>48158</c:v>
                </c:pt>
                <c:pt idx="1251">
                  <c:v>48165</c:v>
                </c:pt>
                <c:pt idx="1252">
                  <c:v>48172</c:v>
                </c:pt>
                <c:pt idx="1253">
                  <c:v>48179</c:v>
                </c:pt>
                <c:pt idx="1254">
                  <c:v>48186</c:v>
                </c:pt>
                <c:pt idx="1255">
                  <c:v>48193</c:v>
                </c:pt>
                <c:pt idx="1256">
                  <c:v>48200</c:v>
                </c:pt>
                <c:pt idx="1257">
                  <c:v>48211</c:v>
                </c:pt>
                <c:pt idx="1258">
                  <c:v>48215</c:v>
                </c:pt>
                <c:pt idx="1259">
                  <c:v>48221</c:v>
                </c:pt>
                <c:pt idx="1260">
                  <c:v>48228</c:v>
                </c:pt>
                <c:pt idx="1261">
                  <c:v>48235</c:v>
                </c:pt>
                <c:pt idx="1262">
                  <c:v>48242</c:v>
                </c:pt>
                <c:pt idx="1263">
                  <c:v>48249</c:v>
                </c:pt>
                <c:pt idx="1264">
                  <c:v>48256</c:v>
                </c:pt>
                <c:pt idx="1265">
                  <c:v>48263</c:v>
                </c:pt>
                <c:pt idx="1266">
                  <c:v>48270</c:v>
                </c:pt>
                <c:pt idx="1267">
                  <c:v>48277</c:v>
                </c:pt>
                <c:pt idx="1268">
                  <c:v>48284</c:v>
                </c:pt>
                <c:pt idx="1269">
                  <c:v>48291</c:v>
                </c:pt>
                <c:pt idx="1270">
                  <c:v>48298</c:v>
                </c:pt>
                <c:pt idx="1271">
                  <c:v>48305</c:v>
                </c:pt>
                <c:pt idx="1272">
                  <c:v>48312</c:v>
                </c:pt>
                <c:pt idx="1273">
                  <c:v>48319</c:v>
                </c:pt>
                <c:pt idx="1274">
                  <c:v>48326</c:v>
                </c:pt>
                <c:pt idx="1275">
                  <c:v>48333</c:v>
                </c:pt>
                <c:pt idx="1276">
                  <c:v>48340</c:v>
                </c:pt>
                <c:pt idx="1277">
                  <c:v>48347</c:v>
                </c:pt>
                <c:pt idx="1278">
                  <c:v>48354</c:v>
                </c:pt>
                <c:pt idx="1279">
                  <c:v>48361</c:v>
                </c:pt>
                <c:pt idx="1280">
                  <c:v>48368</c:v>
                </c:pt>
                <c:pt idx="1281">
                  <c:v>48375</c:v>
                </c:pt>
                <c:pt idx="1282">
                  <c:v>48382</c:v>
                </c:pt>
                <c:pt idx="1283">
                  <c:v>48389</c:v>
                </c:pt>
                <c:pt idx="1284">
                  <c:v>48396</c:v>
                </c:pt>
                <c:pt idx="1285">
                  <c:v>48403</c:v>
                </c:pt>
                <c:pt idx="1286">
                  <c:v>48410</c:v>
                </c:pt>
                <c:pt idx="1287">
                  <c:v>48417</c:v>
                </c:pt>
                <c:pt idx="1288">
                  <c:v>48424</c:v>
                </c:pt>
                <c:pt idx="1289">
                  <c:v>48431</c:v>
                </c:pt>
                <c:pt idx="1290">
                  <c:v>48438</c:v>
                </c:pt>
                <c:pt idx="1291">
                  <c:v>48445</c:v>
                </c:pt>
                <c:pt idx="1292">
                  <c:v>48452</c:v>
                </c:pt>
                <c:pt idx="1293">
                  <c:v>48459</c:v>
                </c:pt>
                <c:pt idx="1294">
                  <c:v>48466</c:v>
                </c:pt>
                <c:pt idx="1295">
                  <c:v>48473</c:v>
                </c:pt>
                <c:pt idx="1296">
                  <c:v>48480</c:v>
                </c:pt>
                <c:pt idx="1297">
                  <c:v>48487</c:v>
                </c:pt>
                <c:pt idx="1298">
                  <c:v>48494</c:v>
                </c:pt>
                <c:pt idx="1299">
                  <c:v>48501</c:v>
                </c:pt>
                <c:pt idx="1300">
                  <c:v>48508</c:v>
                </c:pt>
                <c:pt idx="1301">
                  <c:v>48515</c:v>
                </c:pt>
                <c:pt idx="1302">
                  <c:v>48522</c:v>
                </c:pt>
                <c:pt idx="1303">
                  <c:v>48529</c:v>
                </c:pt>
                <c:pt idx="1304">
                  <c:v>48536</c:v>
                </c:pt>
                <c:pt idx="1305">
                  <c:v>48543</c:v>
                </c:pt>
                <c:pt idx="1306">
                  <c:v>48550</c:v>
                </c:pt>
                <c:pt idx="1307">
                  <c:v>48557</c:v>
                </c:pt>
                <c:pt idx="1308">
                  <c:v>48564</c:v>
                </c:pt>
                <c:pt idx="1309">
                  <c:v>48571</c:v>
                </c:pt>
                <c:pt idx="1310">
                  <c:v>48578</c:v>
                </c:pt>
                <c:pt idx="1311">
                  <c:v>48585</c:v>
                </c:pt>
                <c:pt idx="1312">
                  <c:v>48592</c:v>
                </c:pt>
                <c:pt idx="1313">
                  <c:v>48599</c:v>
                </c:pt>
                <c:pt idx="1314">
                  <c:v>48606</c:v>
                </c:pt>
                <c:pt idx="1315">
                  <c:v>48613</c:v>
                </c:pt>
                <c:pt idx="1316">
                  <c:v>48620</c:v>
                </c:pt>
                <c:pt idx="1317">
                  <c:v>48627</c:v>
                </c:pt>
                <c:pt idx="1318">
                  <c:v>48634</c:v>
                </c:pt>
                <c:pt idx="1319">
                  <c:v>48641</c:v>
                </c:pt>
                <c:pt idx="1320">
                  <c:v>48648</c:v>
                </c:pt>
                <c:pt idx="1321">
                  <c:v>48655</c:v>
                </c:pt>
                <c:pt idx="1322">
                  <c:v>48662</c:v>
                </c:pt>
                <c:pt idx="1323">
                  <c:v>48669</c:v>
                </c:pt>
                <c:pt idx="1324">
                  <c:v>48676</c:v>
                </c:pt>
                <c:pt idx="1325">
                  <c:v>48683</c:v>
                </c:pt>
                <c:pt idx="1326">
                  <c:v>48690</c:v>
                </c:pt>
                <c:pt idx="1327">
                  <c:v>48697</c:v>
                </c:pt>
                <c:pt idx="1328">
                  <c:v>48704</c:v>
                </c:pt>
                <c:pt idx="1329">
                  <c:v>48711</c:v>
                </c:pt>
                <c:pt idx="1330">
                  <c:v>48718</c:v>
                </c:pt>
                <c:pt idx="1331">
                  <c:v>48725</c:v>
                </c:pt>
                <c:pt idx="1332">
                  <c:v>48732</c:v>
                </c:pt>
                <c:pt idx="1333">
                  <c:v>48739</c:v>
                </c:pt>
                <c:pt idx="1334">
                  <c:v>48746</c:v>
                </c:pt>
                <c:pt idx="1335">
                  <c:v>48753</c:v>
                </c:pt>
                <c:pt idx="1336">
                  <c:v>48760</c:v>
                </c:pt>
                <c:pt idx="1337">
                  <c:v>48767</c:v>
                </c:pt>
                <c:pt idx="1338">
                  <c:v>48774</c:v>
                </c:pt>
                <c:pt idx="1339">
                  <c:v>48781</c:v>
                </c:pt>
                <c:pt idx="1340">
                  <c:v>48788</c:v>
                </c:pt>
                <c:pt idx="1341">
                  <c:v>48795</c:v>
                </c:pt>
                <c:pt idx="1342">
                  <c:v>48802</c:v>
                </c:pt>
                <c:pt idx="1343">
                  <c:v>48809</c:v>
                </c:pt>
                <c:pt idx="1344">
                  <c:v>48816</c:v>
                </c:pt>
                <c:pt idx="1345">
                  <c:v>48823</c:v>
                </c:pt>
                <c:pt idx="1346">
                  <c:v>48830</c:v>
                </c:pt>
                <c:pt idx="1347">
                  <c:v>48837</c:v>
                </c:pt>
                <c:pt idx="1348">
                  <c:v>48844</c:v>
                </c:pt>
                <c:pt idx="1349">
                  <c:v>48851</c:v>
                </c:pt>
                <c:pt idx="1350">
                  <c:v>48858</c:v>
                </c:pt>
                <c:pt idx="1351">
                  <c:v>48865</c:v>
                </c:pt>
                <c:pt idx="1352">
                  <c:v>48872</c:v>
                </c:pt>
                <c:pt idx="1353">
                  <c:v>48879</c:v>
                </c:pt>
                <c:pt idx="1354">
                  <c:v>48886</c:v>
                </c:pt>
                <c:pt idx="1355">
                  <c:v>48893</c:v>
                </c:pt>
                <c:pt idx="1356">
                  <c:v>48900</c:v>
                </c:pt>
                <c:pt idx="1357">
                  <c:v>48907</c:v>
                </c:pt>
                <c:pt idx="1358">
                  <c:v>48914</c:v>
                </c:pt>
                <c:pt idx="1359">
                  <c:v>48921</c:v>
                </c:pt>
                <c:pt idx="1360">
                  <c:v>48928</c:v>
                </c:pt>
                <c:pt idx="1361">
                  <c:v>48935</c:v>
                </c:pt>
                <c:pt idx="1362">
                  <c:v>48942</c:v>
                </c:pt>
                <c:pt idx="1363">
                  <c:v>48949</c:v>
                </c:pt>
                <c:pt idx="1364">
                  <c:v>48956</c:v>
                </c:pt>
                <c:pt idx="1365">
                  <c:v>48963</c:v>
                </c:pt>
                <c:pt idx="1366">
                  <c:v>48970</c:v>
                </c:pt>
                <c:pt idx="1367">
                  <c:v>48977</c:v>
                </c:pt>
                <c:pt idx="1368">
                  <c:v>48984</c:v>
                </c:pt>
                <c:pt idx="1369">
                  <c:v>48991</c:v>
                </c:pt>
                <c:pt idx="1370">
                  <c:v>48998</c:v>
                </c:pt>
                <c:pt idx="1371">
                  <c:v>49005</c:v>
                </c:pt>
                <c:pt idx="1372">
                  <c:v>49012</c:v>
                </c:pt>
                <c:pt idx="1373">
                  <c:v>49019</c:v>
                </c:pt>
                <c:pt idx="1374">
                  <c:v>49026</c:v>
                </c:pt>
                <c:pt idx="1375">
                  <c:v>49033</c:v>
                </c:pt>
                <c:pt idx="1376">
                  <c:v>49040</c:v>
                </c:pt>
                <c:pt idx="1377">
                  <c:v>49047</c:v>
                </c:pt>
                <c:pt idx="1378">
                  <c:v>49054</c:v>
                </c:pt>
                <c:pt idx="1379">
                  <c:v>49061</c:v>
                </c:pt>
                <c:pt idx="1380">
                  <c:v>49068</c:v>
                </c:pt>
                <c:pt idx="1381">
                  <c:v>49075</c:v>
                </c:pt>
                <c:pt idx="1382">
                  <c:v>49082</c:v>
                </c:pt>
                <c:pt idx="1383">
                  <c:v>49089</c:v>
                </c:pt>
                <c:pt idx="1384">
                  <c:v>49096</c:v>
                </c:pt>
                <c:pt idx="1385">
                  <c:v>49103</c:v>
                </c:pt>
                <c:pt idx="1386">
                  <c:v>49110</c:v>
                </c:pt>
                <c:pt idx="1387">
                  <c:v>49117</c:v>
                </c:pt>
                <c:pt idx="1388">
                  <c:v>49124</c:v>
                </c:pt>
                <c:pt idx="1389">
                  <c:v>49131</c:v>
                </c:pt>
                <c:pt idx="1390">
                  <c:v>49138</c:v>
                </c:pt>
                <c:pt idx="1391">
                  <c:v>49145</c:v>
                </c:pt>
                <c:pt idx="1392">
                  <c:v>49152</c:v>
                </c:pt>
                <c:pt idx="1393">
                  <c:v>49159</c:v>
                </c:pt>
                <c:pt idx="1394">
                  <c:v>49166</c:v>
                </c:pt>
                <c:pt idx="1395">
                  <c:v>49173</c:v>
                </c:pt>
                <c:pt idx="1396">
                  <c:v>49180</c:v>
                </c:pt>
                <c:pt idx="1397">
                  <c:v>49187</c:v>
                </c:pt>
                <c:pt idx="1398">
                  <c:v>49194</c:v>
                </c:pt>
                <c:pt idx="1399">
                  <c:v>49201</c:v>
                </c:pt>
                <c:pt idx="1400">
                  <c:v>49208</c:v>
                </c:pt>
                <c:pt idx="1401">
                  <c:v>49215</c:v>
                </c:pt>
                <c:pt idx="1402">
                  <c:v>49222</c:v>
                </c:pt>
                <c:pt idx="1403">
                  <c:v>49229</c:v>
                </c:pt>
                <c:pt idx="1404">
                  <c:v>49236</c:v>
                </c:pt>
                <c:pt idx="1405">
                  <c:v>49243</c:v>
                </c:pt>
                <c:pt idx="1406">
                  <c:v>49250</c:v>
                </c:pt>
                <c:pt idx="1407">
                  <c:v>49257</c:v>
                </c:pt>
                <c:pt idx="1408">
                  <c:v>49264</c:v>
                </c:pt>
                <c:pt idx="1409">
                  <c:v>49271</c:v>
                </c:pt>
                <c:pt idx="1410">
                  <c:v>49278</c:v>
                </c:pt>
                <c:pt idx="1411">
                  <c:v>49285</c:v>
                </c:pt>
                <c:pt idx="1412">
                  <c:v>49292</c:v>
                </c:pt>
                <c:pt idx="1413">
                  <c:v>49299</c:v>
                </c:pt>
                <c:pt idx="1414">
                  <c:v>49307</c:v>
                </c:pt>
                <c:pt idx="1415">
                  <c:v>49314</c:v>
                </c:pt>
                <c:pt idx="1416">
                  <c:v>49321</c:v>
                </c:pt>
                <c:pt idx="1417">
                  <c:v>49328</c:v>
                </c:pt>
                <c:pt idx="1418">
                  <c:v>49335</c:v>
                </c:pt>
                <c:pt idx="1419">
                  <c:v>49342</c:v>
                </c:pt>
                <c:pt idx="1420">
                  <c:v>49349</c:v>
                </c:pt>
                <c:pt idx="1421">
                  <c:v>49356</c:v>
                </c:pt>
                <c:pt idx="1422">
                  <c:v>49363</c:v>
                </c:pt>
                <c:pt idx="1423">
                  <c:v>49370</c:v>
                </c:pt>
                <c:pt idx="1424">
                  <c:v>49377</c:v>
                </c:pt>
                <c:pt idx="1425">
                  <c:v>49384</c:v>
                </c:pt>
                <c:pt idx="1426">
                  <c:v>49395</c:v>
                </c:pt>
                <c:pt idx="1427">
                  <c:v>49398</c:v>
                </c:pt>
                <c:pt idx="1428">
                  <c:v>49405</c:v>
                </c:pt>
                <c:pt idx="1429">
                  <c:v>49412</c:v>
                </c:pt>
                <c:pt idx="1430">
                  <c:v>49419</c:v>
                </c:pt>
                <c:pt idx="1431">
                  <c:v>49426</c:v>
                </c:pt>
                <c:pt idx="1432">
                  <c:v>49433</c:v>
                </c:pt>
                <c:pt idx="1433">
                  <c:v>49440</c:v>
                </c:pt>
                <c:pt idx="1434">
                  <c:v>49447</c:v>
                </c:pt>
                <c:pt idx="1435">
                  <c:v>49454</c:v>
                </c:pt>
                <c:pt idx="1436">
                  <c:v>49461</c:v>
                </c:pt>
                <c:pt idx="1437">
                  <c:v>49468</c:v>
                </c:pt>
                <c:pt idx="1438">
                  <c:v>49475</c:v>
                </c:pt>
                <c:pt idx="1439">
                  <c:v>49482</c:v>
                </c:pt>
                <c:pt idx="1440">
                  <c:v>49489</c:v>
                </c:pt>
                <c:pt idx="1441">
                  <c:v>49496</c:v>
                </c:pt>
                <c:pt idx="1442">
                  <c:v>49503</c:v>
                </c:pt>
                <c:pt idx="1443">
                  <c:v>49510</c:v>
                </c:pt>
                <c:pt idx="1444">
                  <c:v>49517</c:v>
                </c:pt>
                <c:pt idx="1445">
                  <c:v>49524</c:v>
                </c:pt>
                <c:pt idx="1446">
                  <c:v>49531</c:v>
                </c:pt>
                <c:pt idx="1447">
                  <c:v>49538</c:v>
                </c:pt>
                <c:pt idx="1448">
                  <c:v>49545</c:v>
                </c:pt>
                <c:pt idx="1449">
                  <c:v>49552</c:v>
                </c:pt>
                <c:pt idx="1450">
                  <c:v>49559</c:v>
                </c:pt>
                <c:pt idx="1451">
                  <c:v>49566</c:v>
                </c:pt>
                <c:pt idx="1452">
                  <c:v>49573</c:v>
                </c:pt>
                <c:pt idx="1453">
                  <c:v>49580</c:v>
                </c:pt>
                <c:pt idx="1454">
                  <c:v>49587</c:v>
                </c:pt>
                <c:pt idx="1455">
                  <c:v>49594</c:v>
                </c:pt>
                <c:pt idx="1456">
                  <c:v>49601</c:v>
                </c:pt>
                <c:pt idx="1457">
                  <c:v>49608</c:v>
                </c:pt>
                <c:pt idx="1458">
                  <c:v>49615</c:v>
                </c:pt>
                <c:pt idx="1459">
                  <c:v>49622</c:v>
                </c:pt>
                <c:pt idx="1460">
                  <c:v>49629</c:v>
                </c:pt>
                <c:pt idx="1461">
                  <c:v>49636</c:v>
                </c:pt>
                <c:pt idx="1462">
                  <c:v>49643</c:v>
                </c:pt>
                <c:pt idx="1463">
                  <c:v>49650</c:v>
                </c:pt>
                <c:pt idx="1464">
                  <c:v>49657</c:v>
                </c:pt>
                <c:pt idx="1465">
                  <c:v>49664</c:v>
                </c:pt>
                <c:pt idx="1466">
                  <c:v>49674</c:v>
                </c:pt>
                <c:pt idx="1467">
                  <c:v>49681</c:v>
                </c:pt>
                <c:pt idx="1468">
                  <c:v>49688</c:v>
                </c:pt>
                <c:pt idx="1469">
                  <c:v>49695</c:v>
                </c:pt>
                <c:pt idx="1470">
                  <c:v>49702</c:v>
                </c:pt>
                <c:pt idx="1471">
                  <c:v>49709</c:v>
                </c:pt>
                <c:pt idx="1472">
                  <c:v>49716</c:v>
                </c:pt>
                <c:pt idx="1473">
                  <c:v>49723</c:v>
                </c:pt>
                <c:pt idx="1474">
                  <c:v>49730</c:v>
                </c:pt>
                <c:pt idx="1475">
                  <c:v>49737</c:v>
                </c:pt>
                <c:pt idx="1476">
                  <c:v>49744</c:v>
                </c:pt>
                <c:pt idx="1477">
                  <c:v>49751</c:v>
                </c:pt>
                <c:pt idx="1478">
                  <c:v>49758</c:v>
                </c:pt>
                <c:pt idx="1479">
                  <c:v>49765</c:v>
                </c:pt>
                <c:pt idx="1480">
                  <c:v>49772</c:v>
                </c:pt>
                <c:pt idx="1481">
                  <c:v>49781</c:v>
                </c:pt>
                <c:pt idx="1482">
                  <c:v>49786</c:v>
                </c:pt>
                <c:pt idx="1483">
                  <c:v>49793</c:v>
                </c:pt>
                <c:pt idx="1484">
                  <c:v>49801</c:v>
                </c:pt>
                <c:pt idx="1485">
                  <c:v>49808</c:v>
                </c:pt>
                <c:pt idx="1486">
                  <c:v>49815</c:v>
                </c:pt>
                <c:pt idx="1487">
                  <c:v>49822</c:v>
                </c:pt>
                <c:pt idx="1488">
                  <c:v>49829</c:v>
                </c:pt>
                <c:pt idx="1489">
                  <c:v>49836</c:v>
                </c:pt>
                <c:pt idx="1490">
                  <c:v>49843</c:v>
                </c:pt>
                <c:pt idx="1491">
                  <c:v>49850</c:v>
                </c:pt>
                <c:pt idx="1492">
                  <c:v>49857</c:v>
                </c:pt>
                <c:pt idx="1493">
                  <c:v>49864</c:v>
                </c:pt>
                <c:pt idx="1494">
                  <c:v>49871</c:v>
                </c:pt>
                <c:pt idx="1495">
                  <c:v>49878</c:v>
                </c:pt>
                <c:pt idx="1496">
                  <c:v>49885</c:v>
                </c:pt>
                <c:pt idx="1497">
                  <c:v>49892</c:v>
                </c:pt>
                <c:pt idx="1498">
                  <c:v>49899</c:v>
                </c:pt>
                <c:pt idx="1499">
                  <c:v>49906</c:v>
                </c:pt>
                <c:pt idx="1500">
                  <c:v>49913</c:v>
                </c:pt>
                <c:pt idx="1501">
                  <c:v>49920</c:v>
                </c:pt>
                <c:pt idx="1502">
                  <c:v>49927</c:v>
                </c:pt>
                <c:pt idx="1503">
                  <c:v>49934</c:v>
                </c:pt>
                <c:pt idx="1504">
                  <c:v>49941</c:v>
                </c:pt>
                <c:pt idx="1505">
                  <c:v>49948</c:v>
                </c:pt>
                <c:pt idx="1506">
                  <c:v>49955</c:v>
                </c:pt>
                <c:pt idx="1507">
                  <c:v>49962</c:v>
                </c:pt>
                <c:pt idx="1508">
                  <c:v>49969</c:v>
                </c:pt>
                <c:pt idx="1509">
                  <c:v>49976</c:v>
                </c:pt>
                <c:pt idx="1510">
                  <c:v>49983</c:v>
                </c:pt>
                <c:pt idx="1511">
                  <c:v>49990</c:v>
                </c:pt>
                <c:pt idx="1512">
                  <c:v>49997</c:v>
                </c:pt>
                <c:pt idx="1513">
                  <c:v>50004</c:v>
                </c:pt>
                <c:pt idx="1514">
                  <c:v>50011</c:v>
                </c:pt>
                <c:pt idx="1515">
                  <c:v>50018</c:v>
                </c:pt>
                <c:pt idx="1516">
                  <c:v>50025</c:v>
                </c:pt>
                <c:pt idx="1517">
                  <c:v>50032</c:v>
                </c:pt>
                <c:pt idx="1518">
                  <c:v>50040</c:v>
                </c:pt>
                <c:pt idx="1519">
                  <c:v>50047</c:v>
                </c:pt>
                <c:pt idx="1520">
                  <c:v>50054</c:v>
                </c:pt>
                <c:pt idx="1521">
                  <c:v>50061</c:v>
                </c:pt>
                <c:pt idx="1522">
                  <c:v>50068</c:v>
                </c:pt>
                <c:pt idx="1523">
                  <c:v>50075</c:v>
                </c:pt>
                <c:pt idx="1524">
                  <c:v>50082</c:v>
                </c:pt>
                <c:pt idx="1525">
                  <c:v>50089</c:v>
                </c:pt>
                <c:pt idx="1526">
                  <c:v>50096</c:v>
                </c:pt>
                <c:pt idx="1527">
                  <c:v>50103</c:v>
                </c:pt>
                <c:pt idx="1528">
                  <c:v>50110</c:v>
                </c:pt>
                <c:pt idx="1529">
                  <c:v>50117</c:v>
                </c:pt>
                <c:pt idx="1530">
                  <c:v>50124</c:v>
                </c:pt>
                <c:pt idx="1531">
                  <c:v>50131</c:v>
                </c:pt>
                <c:pt idx="1532">
                  <c:v>50139</c:v>
                </c:pt>
                <c:pt idx="1533">
                  <c:v>50146</c:v>
                </c:pt>
                <c:pt idx="1534">
                  <c:v>50153</c:v>
                </c:pt>
                <c:pt idx="1535">
                  <c:v>50160</c:v>
                </c:pt>
                <c:pt idx="1536">
                  <c:v>50167</c:v>
                </c:pt>
                <c:pt idx="1537">
                  <c:v>50174</c:v>
                </c:pt>
                <c:pt idx="1538">
                  <c:v>50181</c:v>
                </c:pt>
                <c:pt idx="1539">
                  <c:v>50188</c:v>
                </c:pt>
                <c:pt idx="1540">
                  <c:v>50195</c:v>
                </c:pt>
                <c:pt idx="1541">
                  <c:v>50202</c:v>
                </c:pt>
                <c:pt idx="1542">
                  <c:v>50209</c:v>
                </c:pt>
                <c:pt idx="1543">
                  <c:v>50216</c:v>
                </c:pt>
                <c:pt idx="1544">
                  <c:v>50223</c:v>
                </c:pt>
                <c:pt idx="1545">
                  <c:v>50230</c:v>
                </c:pt>
                <c:pt idx="1546">
                  <c:v>50237</c:v>
                </c:pt>
                <c:pt idx="1547">
                  <c:v>50244</c:v>
                </c:pt>
                <c:pt idx="1548">
                  <c:v>50251</c:v>
                </c:pt>
                <c:pt idx="1549">
                  <c:v>50258</c:v>
                </c:pt>
                <c:pt idx="1550">
                  <c:v>50265</c:v>
                </c:pt>
                <c:pt idx="1551">
                  <c:v>50272</c:v>
                </c:pt>
                <c:pt idx="1552">
                  <c:v>50279</c:v>
                </c:pt>
                <c:pt idx="1553">
                  <c:v>50286</c:v>
                </c:pt>
                <c:pt idx="1554">
                  <c:v>50293</c:v>
                </c:pt>
                <c:pt idx="1555">
                  <c:v>50300</c:v>
                </c:pt>
                <c:pt idx="1556">
                  <c:v>50307</c:v>
                </c:pt>
                <c:pt idx="1557">
                  <c:v>50314</c:v>
                </c:pt>
                <c:pt idx="1558">
                  <c:v>50321</c:v>
                </c:pt>
                <c:pt idx="1559">
                  <c:v>50328</c:v>
                </c:pt>
                <c:pt idx="1560">
                  <c:v>50335</c:v>
                </c:pt>
                <c:pt idx="1561">
                  <c:v>50342</c:v>
                </c:pt>
                <c:pt idx="1562">
                  <c:v>50349</c:v>
                </c:pt>
                <c:pt idx="1563">
                  <c:v>50356</c:v>
                </c:pt>
                <c:pt idx="1564">
                  <c:v>50363</c:v>
                </c:pt>
                <c:pt idx="1565">
                  <c:v>50370</c:v>
                </c:pt>
                <c:pt idx="1566">
                  <c:v>50377</c:v>
                </c:pt>
                <c:pt idx="1567">
                  <c:v>50384</c:v>
                </c:pt>
                <c:pt idx="1568">
                  <c:v>50391</c:v>
                </c:pt>
                <c:pt idx="1569">
                  <c:v>50398</c:v>
                </c:pt>
                <c:pt idx="1570">
                  <c:v>50405</c:v>
                </c:pt>
                <c:pt idx="1571">
                  <c:v>50412</c:v>
                </c:pt>
                <c:pt idx="1572">
                  <c:v>50419</c:v>
                </c:pt>
                <c:pt idx="1573">
                  <c:v>50426</c:v>
                </c:pt>
                <c:pt idx="1574">
                  <c:v>50433</c:v>
                </c:pt>
                <c:pt idx="1575">
                  <c:v>50440</c:v>
                </c:pt>
                <c:pt idx="1576">
                  <c:v>50447</c:v>
                </c:pt>
                <c:pt idx="1577">
                  <c:v>50454</c:v>
                </c:pt>
                <c:pt idx="1578">
                  <c:v>50461</c:v>
                </c:pt>
                <c:pt idx="1579">
                  <c:v>50468</c:v>
                </c:pt>
                <c:pt idx="1580">
                  <c:v>50475</c:v>
                </c:pt>
                <c:pt idx="1581">
                  <c:v>50482</c:v>
                </c:pt>
                <c:pt idx="1582">
                  <c:v>50489</c:v>
                </c:pt>
                <c:pt idx="1583">
                  <c:v>50496</c:v>
                </c:pt>
                <c:pt idx="1584">
                  <c:v>50503</c:v>
                </c:pt>
                <c:pt idx="1585">
                  <c:v>50510</c:v>
                </c:pt>
                <c:pt idx="1586">
                  <c:v>50517</c:v>
                </c:pt>
                <c:pt idx="1587">
                  <c:v>50524</c:v>
                </c:pt>
                <c:pt idx="1588">
                  <c:v>50531</c:v>
                </c:pt>
                <c:pt idx="1589">
                  <c:v>50538</c:v>
                </c:pt>
                <c:pt idx="1590">
                  <c:v>50545</c:v>
                </c:pt>
                <c:pt idx="1591">
                  <c:v>50552</c:v>
                </c:pt>
                <c:pt idx="1592">
                  <c:v>50559</c:v>
                </c:pt>
                <c:pt idx="1593">
                  <c:v>50566</c:v>
                </c:pt>
                <c:pt idx="1594">
                  <c:v>50573</c:v>
                </c:pt>
                <c:pt idx="1595">
                  <c:v>50580</c:v>
                </c:pt>
                <c:pt idx="1596">
                  <c:v>50587</c:v>
                </c:pt>
                <c:pt idx="1597">
                  <c:v>50594</c:v>
                </c:pt>
                <c:pt idx="1598">
                  <c:v>50601</c:v>
                </c:pt>
                <c:pt idx="1599">
                  <c:v>50608</c:v>
                </c:pt>
                <c:pt idx="1600">
                  <c:v>50615</c:v>
                </c:pt>
                <c:pt idx="1601">
                  <c:v>50622</c:v>
                </c:pt>
                <c:pt idx="1602">
                  <c:v>50629</c:v>
                </c:pt>
                <c:pt idx="1603">
                  <c:v>50636</c:v>
                </c:pt>
                <c:pt idx="1604">
                  <c:v>50643</c:v>
                </c:pt>
                <c:pt idx="1605">
                  <c:v>50650</c:v>
                </c:pt>
                <c:pt idx="1606">
                  <c:v>50657</c:v>
                </c:pt>
                <c:pt idx="1607">
                  <c:v>50664</c:v>
                </c:pt>
                <c:pt idx="1608">
                  <c:v>50671</c:v>
                </c:pt>
                <c:pt idx="1609">
                  <c:v>50678</c:v>
                </c:pt>
                <c:pt idx="1610">
                  <c:v>50685</c:v>
                </c:pt>
                <c:pt idx="1611">
                  <c:v>50692</c:v>
                </c:pt>
                <c:pt idx="1612">
                  <c:v>50699</c:v>
                </c:pt>
                <c:pt idx="1613">
                  <c:v>50706</c:v>
                </c:pt>
                <c:pt idx="1614">
                  <c:v>50713</c:v>
                </c:pt>
                <c:pt idx="1615">
                  <c:v>50720</c:v>
                </c:pt>
                <c:pt idx="1616">
                  <c:v>50727</c:v>
                </c:pt>
                <c:pt idx="1617">
                  <c:v>50734</c:v>
                </c:pt>
                <c:pt idx="1618">
                  <c:v>50741</c:v>
                </c:pt>
                <c:pt idx="1619">
                  <c:v>50748</c:v>
                </c:pt>
                <c:pt idx="1620">
                  <c:v>50755</c:v>
                </c:pt>
                <c:pt idx="1621">
                  <c:v>50762</c:v>
                </c:pt>
                <c:pt idx="1622">
                  <c:v>50769</c:v>
                </c:pt>
                <c:pt idx="1623">
                  <c:v>50776</c:v>
                </c:pt>
                <c:pt idx="1624">
                  <c:v>50783</c:v>
                </c:pt>
                <c:pt idx="1625">
                  <c:v>50790</c:v>
                </c:pt>
                <c:pt idx="1626">
                  <c:v>50797</c:v>
                </c:pt>
                <c:pt idx="1627">
                  <c:v>50804</c:v>
                </c:pt>
                <c:pt idx="1628">
                  <c:v>50811</c:v>
                </c:pt>
                <c:pt idx="1629">
                  <c:v>50818</c:v>
                </c:pt>
                <c:pt idx="1630">
                  <c:v>50825</c:v>
                </c:pt>
                <c:pt idx="1631">
                  <c:v>50832</c:v>
                </c:pt>
                <c:pt idx="1632">
                  <c:v>50839</c:v>
                </c:pt>
                <c:pt idx="1633">
                  <c:v>50846</c:v>
                </c:pt>
                <c:pt idx="1634">
                  <c:v>50853</c:v>
                </c:pt>
                <c:pt idx="1635">
                  <c:v>50860</c:v>
                </c:pt>
                <c:pt idx="1636">
                  <c:v>50867</c:v>
                </c:pt>
                <c:pt idx="1637">
                  <c:v>50874</c:v>
                </c:pt>
                <c:pt idx="1638">
                  <c:v>50881</c:v>
                </c:pt>
                <c:pt idx="1639">
                  <c:v>50888</c:v>
                </c:pt>
                <c:pt idx="1640">
                  <c:v>50895</c:v>
                </c:pt>
                <c:pt idx="1641">
                  <c:v>50902</c:v>
                </c:pt>
                <c:pt idx="1642">
                  <c:v>50909</c:v>
                </c:pt>
                <c:pt idx="1643">
                  <c:v>50916</c:v>
                </c:pt>
                <c:pt idx="1644">
                  <c:v>50923</c:v>
                </c:pt>
                <c:pt idx="1645">
                  <c:v>50930</c:v>
                </c:pt>
                <c:pt idx="1646">
                  <c:v>50937</c:v>
                </c:pt>
                <c:pt idx="1647">
                  <c:v>50944</c:v>
                </c:pt>
                <c:pt idx="1648">
                  <c:v>50951</c:v>
                </c:pt>
                <c:pt idx="1649">
                  <c:v>50958</c:v>
                </c:pt>
                <c:pt idx="1650">
                  <c:v>50965</c:v>
                </c:pt>
                <c:pt idx="1651">
                  <c:v>50972</c:v>
                </c:pt>
                <c:pt idx="1652">
                  <c:v>50979</c:v>
                </c:pt>
                <c:pt idx="1653">
                  <c:v>50986</c:v>
                </c:pt>
                <c:pt idx="1654">
                  <c:v>50993</c:v>
                </c:pt>
                <c:pt idx="1655">
                  <c:v>51000</c:v>
                </c:pt>
                <c:pt idx="1656">
                  <c:v>51007</c:v>
                </c:pt>
                <c:pt idx="1657">
                  <c:v>51014</c:v>
                </c:pt>
                <c:pt idx="1658">
                  <c:v>51021</c:v>
                </c:pt>
                <c:pt idx="1659">
                  <c:v>51028</c:v>
                </c:pt>
                <c:pt idx="1660">
                  <c:v>51035</c:v>
                </c:pt>
                <c:pt idx="1661">
                  <c:v>51042</c:v>
                </c:pt>
                <c:pt idx="1662">
                  <c:v>51049</c:v>
                </c:pt>
                <c:pt idx="1663">
                  <c:v>51056</c:v>
                </c:pt>
                <c:pt idx="1664">
                  <c:v>51063</c:v>
                </c:pt>
                <c:pt idx="1665">
                  <c:v>51070</c:v>
                </c:pt>
                <c:pt idx="1666">
                  <c:v>51077</c:v>
                </c:pt>
                <c:pt idx="1667">
                  <c:v>51084</c:v>
                </c:pt>
                <c:pt idx="1668">
                  <c:v>51091</c:v>
                </c:pt>
                <c:pt idx="1669">
                  <c:v>51098</c:v>
                </c:pt>
                <c:pt idx="1670">
                  <c:v>51105</c:v>
                </c:pt>
                <c:pt idx="1671">
                  <c:v>51112</c:v>
                </c:pt>
                <c:pt idx="1672">
                  <c:v>51119</c:v>
                </c:pt>
                <c:pt idx="1673">
                  <c:v>51126</c:v>
                </c:pt>
                <c:pt idx="1674">
                  <c:v>51133</c:v>
                </c:pt>
                <c:pt idx="1675">
                  <c:v>51140</c:v>
                </c:pt>
                <c:pt idx="1676">
                  <c:v>51147</c:v>
                </c:pt>
                <c:pt idx="1677">
                  <c:v>51154</c:v>
                </c:pt>
                <c:pt idx="1678">
                  <c:v>51161</c:v>
                </c:pt>
                <c:pt idx="1679">
                  <c:v>51168</c:v>
                </c:pt>
                <c:pt idx="1680">
                  <c:v>51175</c:v>
                </c:pt>
                <c:pt idx="1681">
                  <c:v>51182</c:v>
                </c:pt>
                <c:pt idx="1682">
                  <c:v>51189</c:v>
                </c:pt>
                <c:pt idx="1683">
                  <c:v>51196</c:v>
                </c:pt>
                <c:pt idx="1684">
                  <c:v>51203</c:v>
                </c:pt>
                <c:pt idx="1685">
                  <c:v>51210</c:v>
                </c:pt>
                <c:pt idx="1686">
                  <c:v>51217</c:v>
                </c:pt>
                <c:pt idx="1687">
                  <c:v>51224</c:v>
                </c:pt>
                <c:pt idx="1688">
                  <c:v>51231</c:v>
                </c:pt>
                <c:pt idx="1689">
                  <c:v>51238</c:v>
                </c:pt>
                <c:pt idx="1690">
                  <c:v>51245</c:v>
                </c:pt>
                <c:pt idx="1691">
                  <c:v>51252</c:v>
                </c:pt>
                <c:pt idx="1692">
                  <c:v>51260</c:v>
                </c:pt>
                <c:pt idx="1693">
                  <c:v>51267</c:v>
                </c:pt>
                <c:pt idx="1694">
                  <c:v>51274</c:v>
                </c:pt>
                <c:pt idx="1695">
                  <c:v>51281</c:v>
                </c:pt>
                <c:pt idx="1696">
                  <c:v>51288</c:v>
                </c:pt>
                <c:pt idx="1697">
                  <c:v>51295</c:v>
                </c:pt>
                <c:pt idx="1698">
                  <c:v>51302</c:v>
                </c:pt>
                <c:pt idx="1699">
                  <c:v>51309</c:v>
                </c:pt>
                <c:pt idx="1700">
                  <c:v>51316</c:v>
                </c:pt>
                <c:pt idx="1701">
                  <c:v>51323</c:v>
                </c:pt>
                <c:pt idx="1702">
                  <c:v>51330</c:v>
                </c:pt>
                <c:pt idx="1703">
                  <c:v>51337</c:v>
                </c:pt>
                <c:pt idx="1704">
                  <c:v>51344</c:v>
                </c:pt>
                <c:pt idx="1705">
                  <c:v>51351</c:v>
                </c:pt>
                <c:pt idx="1706">
                  <c:v>51358</c:v>
                </c:pt>
                <c:pt idx="1707">
                  <c:v>51365</c:v>
                </c:pt>
                <c:pt idx="1708">
                  <c:v>51372</c:v>
                </c:pt>
                <c:pt idx="1709">
                  <c:v>51379</c:v>
                </c:pt>
                <c:pt idx="1710">
                  <c:v>51386</c:v>
                </c:pt>
                <c:pt idx="1711">
                  <c:v>51393</c:v>
                </c:pt>
                <c:pt idx="1712">
                  <c:v>51400</c:v>
                </c:pt>
                <c:pt idx="1713">
                  <c:v>51407</c:v>
                </c:pt>
                <c:pt idx="1714">
                  <c:v>51414</c:v>
                </c:pt>
                <c:pt idx="1715">
                  <c:v>51421</c:v>
                </c:pt>
                <c:pt idx="1716">
                  <c:v>51428</c:v>
                </c:pt>
                <c:pt idx="1717">
                  <c:v>51435</c:v>
                </c:pt>
                <c:pt idx="1718">
                  <c:v>51442</c:v>
                </c:pt>
                <c:pt idx="1719">
                  <c:v>51449</c:v>
                </c:pt>
                <c:pt idx="1720">
                  <c:v>51456</c:v>
                </c:pt>
                <c:pt idx="1721">
                  <c:v>51463</c:v>
                </c:pt>
                <c:pt idx="1722">
                  <c:v>51470</c:v>
                </c:pt>
                <c:pt idx="1723">
                  <c:v>51477</c:v>
                </c:pt>
                <c:pt idx="1724">
                  <c:v>51484</c:v>
                </c:pt>
                <c:pt idx="1725">
                  <c:v>51491</c:v>
                </c:pt>
                <c:pt idx="1726">
                  <c:v>51501</c:v>
                </c:pt>
                <c:pt idx="1727">
                  <c:v>51508</c:v>
                </c:pt>
                <c:pt idx="1728">
                  <c:v>51515</c:v>
                </c:pt>
                <c:pt idx="1729">
                  <c:v>51522</c:v>
                </c:pt>
                <c:pt idx="1730">
                  <c:v>51529</c:v>
                </c:pt>
                <c:pt idx="1731">
                  <c:v>51536</c:v>
                </c:pt>
                <c:pt idx="1732">
                  <c:v>51543</c:v>
                </c:pt>
                <c:pt idx="1733">
                  <c:v>51550</c:v>
                </c:pt>
                <c:pt idx="1734">
                  <c:v>51557</c:v>
                </c:pt>
                <c:pt idx="1735">
                  <c:v>51564</c:v>
                </c:pt>
                <c:pt idx="1736">
                  <c:v>51571</c:v>
                </c:pt>
                <c:pt idx="1737">
                  <c:v>51578</c:v>
                </c:pt>
                <c:pt idx="1738">
                  <c:v>51585</c:v>
                </c:pt>
                <c:pt idx="1739">
                  <c:v>51592</c:v>
                </c:pt>
                <c:pt idx="1740">
                  <c:v>51599</c:v>
                </c:pt>
                <c:pt idx="1741">
                  <c:v>51606</c:v>
                </c:pt>
                <c:pt idx="1742">
                  <c:v>51615</c:v>
                </c:pt>
                <c:pt idx="1743">
                  <c:v>51620</c:v>
                </c:pt>
                <c:pt idx="1744">
                  <c:v>51627</c:v>
                </c:pt>
                <c:pt idx="1745">
                  <c:v>51634</c:v>
                </c:pt>
                <c:pt idx="1746">
                  <c:v>51641</c:v>
                </c:pt>
                <c:pt idx="1747">
                  <c:v>51648</c:v>
                </c:pt>
                <c:pt idx="1748">
                  <c:v>51655</c:v>
                </c:pt>
                <c:pt idx="1749">
                  <c:v>51662</c:v>
                </c:pt>
                <c:pt idx="1750">
                  <c:v>51669</c:v>
                </c:pt>
                <c:pt idx="1751">
                  <c:v>51676</c:v>
                </c:pt>
                <c:pt idx="1752">
                  <c:v>51683</c:v>
                </c:pt>
                <c:pt idx="1753">
                  <c:v>51690</c:v>
                </c:pt>
                <c:pt idx="1754">
                  <c:v>51697</c:v>
                </c:pt>
                <c:pt idx="1755">
                  <c:v>51704</c:v>
                </c:pt>
                <c:pt idx="1756">
                  <c:v>51711</c:v>
                </c:pt>
                <c:pt idx="1757">
                  <c:v>51718</c:v>
                </c:pt>
                <c:pt idx="1758">
                  <c:v>51725</c:v>
                </c:pt>
                <c:pt idx="1759">
                  <c:v>51732</c:v>
                </c:pt>
                <c:pt idx="1760">
                  <c:v>51739</c:v>
                </c:pt>
                <c:pt idx="1761">
                  <c:v>51746</c:v>
                </c:pt>
                <c:pt idx="1762">
                  <c:v>51753</c:v>
                </c:pt>
                <c:pt idx="1763">
                  <c:v>51760</c:v>
                </c:pt>
                <c:pt idx="1764">
                  <c:v>51767</c:v>
                </c:pt>
                <c:pt idx="1765">
                  <c:v>51774</c:v>
                </c:pt>
                <c:pt idx="1766">
                  <c:v>51781</c:v>
                </c:pt>
                <c:pt idx="1767">
                  <c:v>51788</c:v>
                </c:pt>
                <c:pt idx="1768">
                  <c:v>51795</c:v>
                </c:pt>
                <c:pt idx="1769">
                  <c:v>51802</c:v>
                </c:pt>
                <c:pt idx="1770">
                  <c:v>51809</c:v>
                </c:pt>
                <c:pt idx="1771">
                  <c:v>51816</c:v>
                </c:pt>
                <c:pt idx="1772">
                  <c:v>51823</c:v>
                </c:pt>
                <c:pt idx="1773">
                  <c:v>51830</c:v>
                </c:pt>
                <c:pt idx="1774">
                  <c:v>51837</c:v>
                </c:pt>
                <c:pt idx="1775">
                  <c:v>51844</c:v>
                </c:pt>
                <c:pt idx="1776">
                  <c:v>51851</c:v>
                </c:pt>
                <c:pt idx="1777">
                  <c:v>51858</c:v>
                </c:pt>
                <c:pt idx="1778">
                  <c:v>51866</c:v>
                </c:pt>
                <c:pt idx="1779">
                  <c:v>51873</c:v>
                </c:pt>
                <c:pt idx="1780">
                  <c:v>51880</c:v>
                </c:pt>
                <c:pt idx="1781">
                  <c:v>51887</c:v>
                </c:pt>
                <c:pt idx="1782">
                  <c:v>51894</c:v>
                </c:pt>
                <c:pt idx="1783">
                  <c:v>51901</c:v>
                </c:pt>
                <c:pt idx="1784">
                  <c:v>51908</c:v>
                </c:pt>
                <c:pt idx="1785">
                  <c:v>51915</c:v>
                </c:pt>
                <c:pt idx="1786">
                  <c:v>51922</c:v>
                </c:pt>
                <c:pt idx="1787">
                  <c:v>51929</c:v>
                </c:pt>
                <c:pt idx="1788">
                  <c:v>51936</c:v>
                </c:pt>
                <c:pt idx="1789">
                  <c:v>51943</c:v>
                </c:pt>
                <c:pt idx="1790">
                  <c:v>51950</c:v>
                </c:pt>
                <c:pt idx="1791">
                  <c:v>51957</c:v>
                </c:pt>
                <c:pt idx="1792">
                  <c:v>51966</c:v>
                </c:pt>
                <c:pt idx="1793">
                  <c:v>51973</c:v>
                </c:pt>
                <c:pt idx="1794">
                  <c:v>51980</c:v>
                </c:pt>
                <c:pt idx="1795">
                  <c:v>51988</c:v>
                </c:pt>
                <c:pt idx="1796">
                  <c:v>51994</c:v>
                </c:pt>
                <c:pt idx="1797">
                  <c:v>52001</c:v>
                </c:pt>
                <c:pt idx="1798">
                  <c:v>52008</c:v>
                </c:pt>
                <c:pt idx="1799">
                  <c:v>52015</c:v>
                </c:pt>
                <c:pt idx="1800">
                  <c:v>52022</c:v>
                </c:pt>
                <c:pt idx="1801">
                  <c:v>52029</c:v>
                </c:pt>
                <c:pt idx="1802">
                  <c:v>52036</c:v>
                </c:pt>
                <c:pt idx="1803">
                  <c:v>52043</c:v>
                </c:pt>
                <c:pt idx="1804">
                  <c:v>52050</c:v>
                </c:pt>
                <c:pt idx="1805">
                  <c:v>52057</c:v>
                </c:pt>
                <c:pt idx="1806">
                  <c:v>52064</c:v>
                </c:pt>
                <c:pt idx="1807">
                  <c:v>52071</c:v>
                </c:pt>
                <c:pt idx="1808">
                  <c:v>52078</c:v>
                </c:pt>
                <c:pt idx="1809">
                  <c:v>52085</c:v>
                </c:pt>
                <c:pt idx="1810">
                  <c:v>52092</c:v>
                </c:pt>
                <c:pt idx="1811">
                  <c:v>52099</c:v>
                </c:pt>
                <c:pt idx="1812">
                  <c:v>52106</c:v>
                </c:pt>
                <c:pt idx="1813">
                  <c:v>52113</c:v>
                </c:pt>
                <c:pt idx="1814">
                  <c:v>52120</c:v>
                </c:pt>
                <c:pt idx="1815">
                  <c:v>52127</c:v>
                </c:pt>
                <c:pt idx="1816">
                  <c:v>52134</c:v>
                </c:pt>
                <c:pt idx="1817">
                  <c:v>52141</c:v>
                </c:pt>
                <c:pt idx="1818">
                  <c:v>52148</c:v>
                </c:pt>
                <c:pt idx="1819">
                  <c:v>52155</c:v>
                </c:pt>
                <c:pt idx="1820">
                  <c:v>52162</c:v>
                </c:pt>
                <c:pt idx="1821">
                  <c:v>52169</c:v>
                </c:pt>
                <c:pt idx="1822">
                  <c:v>52176</c:v>
                </c:pt>
                <c:pt idx="1823">
                  <c:v>52183</c:v>
                </c:pt>
                <c:pt idx="1824">
                  <c:v>52190</c:v>
                </c:pt>
                <c:pt idx="1825">
                  <c:v>52197</c:v>
                </c:pt>
                <c:pt idx="1826">
                  <c:v>52204</c:v>
                </c:pt>
                <c:pt idx="1827">
                  <c:v>52211</c:v>
                </c:pt>
                <c:pt idx="1828">
                  <c:v>52218</c:v>
                </c:pt>
                <c:pt idx="1829">
                  <c:v>52229</c:v>
                </c:pt>
                <c:pt idx="1830">
                  <c:v>52233</c:v>
                </c:pt>
                <c:pt idx="1831">
                  <c:v>52239</c:v>
                </c:pt>
                <c:pt idx="1832">
                  <c:v>52246</c:v>
                </c:pt>
                <c:pt idx="1833">
                  <c:v>52253</c:v>
                </c:pt>
                <c:pt idx="1834">
                  <c:v>52260</c:v>
                </c:pt>
                <c:pt idx="1835">
                  <c:v>52267</c:v>
                </c:pt>
                <c:pt idx="1836">
                  <c:v>52274</c:v>
                </c:pt>
                <c:pt idx="1837">
                  <c:v>52281</c:v>
                </c:pt>
                <c:pt idx="1838">
                  <c:v>52288</c:v>
                </c:pt>
                <c:pt idx="1839">
                  <c:v>52295</c:v>
                </c:pt>
                <c:pt idx="1840">
                  <c:v>52302</c:v>
                </c:pt>
                <c:pt idx="1841">
                  <c:v>52309</c:v>
                </c:pt>
                <c:pt idx="1842">
                  <c:v>52316</c:v>
                </c:pt>
                <c:pt idx="1843">
                  <c:v>52323</c:v>
                </c:pt>
                <c:pt idx="1844">
                  <c:v>52330</c:v>
                </c:pt>
                <c:pt idx="1845">
                  <c:v>52337</c:v>
                </c:pt>
                <c:pt idx="1846">
                  <c:v>52344</c:v>
                </c:pt>
                <c:pt idx="1847">
                  <c:v>52351</c:v>
                </c:pt>
                <c:pt idx="1848">
                  <c:v>52358</c:v>
                </c:pt>
                <c:pt idx="1849">
                  <c:v>52365</c:v>
                </c:pt>
                <c:pt idx="1850">
                  <c:v>52372</c:v>
                </c:pt>
                <c:pt idx="1851">
                  <c:v>52379</c:v>
                </c:pt>
                <c:pt idx="1852">
                  <c:v>52386</c:v>
                </c:pt>
                <c:pt idx="1853">
                  <c:v>52393</c:v>
                </c:pt>
                <c:pt idx="1854">
                  <c:v>52400</c:v>
                </c:pt>
                <c:pt idx="1855">
                  <c:v>52407</c:v>
                </c:pt>
                <c:pt idx="1856">
                  <c:v>52414</c:v>
                </c:pt>
                <c:pt idx="1857">
                  <c:v>52421</c:v>
                </c:pt>
                <c:pt idx="1858">
                  <c:v>52428</c:v>
                </c:pt>
                <c:pt idx="1859">
                  <c:v>52435</c:v>
                </c:pt>
                <c:pt idx="1860">
                  <c:v>52442</c:v>
                </c:pt>
                <c:pt idx="1861">
                  <c:v>52449</c:v>
                </c:pt>
                <c:pt idx="1862">
                  <c:v>52456</c:v>
                </c:pt>
                <c:pt idx="1863">
                  <c:v>52463</c:v>
                </c:pt>
                <c:pt idx="1864">
                  <c:v>52470</c:v>
                </c:pt>
                <c:pt idx="1865">
                  <c:v>52477</c:v>
                </c:pt>
                <c:pt idx="1866">
                  <c:v>52484</c:v>
                </c:pt>
                <c:pt idx="1867">
                  <c:v>52491</c:v>
                </c:pt>
                <c:pt idx="1868">
                  <c:v>52498</c:v>
                </c:pt>
                <c:pt idx="1869">
                  <c:v>52505</c:v>
                </c:pt>
                <c:pt idx="1870">
                  <c:v>52512</c:v>
                </c:pt>
                <c:pt idx="1871">
                  <c:v>52519</c:v>
                </c:pt>
                <c:pt idx="1872">
                  <c:v>52526</c:v>
                </c:pt>
                <c:pt idx="1873">
                  <c:v>52533</c:v>
                </c:pt>
                <c:pt idx="1874">
                  <c:v>52540</c:v>
                </c:pt>
                <c:pt idx="1875">
                  <c:v>52547</c:v>
                </c:pt>
                <c:pt idx="1876">
                  <c:v>52554</c:v>
                </c:pt>
                <c:pt idx="1877">
                  <c:v>52561</c:v>
                </c:pt>
                <c:pt idx="1878">
                  <c:v>52568</c:v>
                </c:pt>
                <c:pt idx="1879">
                  <c:v>52575</c:v>
                </c:pt>
                <c:pt idx="1880">
                  <c:v>52582</c:v>
                </c:pt>
                <c:pt idx="1881">
                  <c:v>52589</c:v>
                </c:pt>
                <c:pt idx="1882">
                  <c:v>52596</c:v>
                </c:pt>
                <c:pt idx="1883">
                  <c:v>52603</c:v>
                </c:pt>
                <c:pt idx="1884">
                  <c:v>52610</c:v>
                </c:pt>
                <c:pt idx="1885">
                  <c:v>52617</c:v>
                </c:pt>
                <c:pt idx="1886">
                  <c:v>52624</c:v>
                </c:pt>
                <c:pt idx="1887">
                  <c:v>52631</c:v>
                </c:pt>
                <c:pt idx="1888">
                  <c:v>52638</c:v>
                </c:pt>
                <c:pt idx="1889">
                  <c:v>52645</c:v>
                </c:pt>
                <c:pt idx="1890">
                  <c:v>52652</c:v>
                </c:pt>
                <c:pt idx="1891">
                  <c:v>52659</c:v>
                </c:pt>
                <c:pt idx="1892">
                  <c:v>52666</c:v>
                </c:pt>
                <c:pt idx="1893">
                  <c:v>52673</c:v>
                </c:pt>
                <c:pt idx="1894">
                  <c:v>52680</c:v>
                </c:pt>
                <c:pt idx="1895">
                  <c:v>52687</c:v>
                </c:pt>
                <c:pt idx="1896">
                  <c:v>52694</c:v>
                </c:pt>
                <c:pt idx="1897">
                  <c:v>52701</c:v>
                </c:pt>
                <c:pt idx="1898">
                  <c:v>52708</c:v>
                </c:pt>
                <c:pt idx="1899">
                  <c:v>52715</c:v>
                </c:pt>
                <c:pt idx="1900">
                  <c:v>52722</c:v>
                </c:pt>
                <c:pt idx="1901">
                  <c:v>52729</c:v>
                </c:pt>
                <c:pt idx="1902">
                  <c:v>52736</c:v>
                </c:pt>
                <c:pt idx="1903">
                  <c:v>52743</c:v>
                </c:pt>
                <c:pt idx="1904">
                  <c:v>52750</c:v>
                </c:pt>
                <c:pt idx="1905">
                  <c:v>52757</c:v>
                </c:pt>
                <c:pt idx="1906">
                  <c:v>52764</c:v>
                </c:pt>
                <c:pt idx="1907">
                  <c:v>52771</c:v>
                </c:pt>
                <c:pt idx="1908">
                  <c:v>52778</c:v>
                </c:pt>
                <c:pt idx="1909">
                  <c:v>52785</c:v>
                </c:pt>
                <c:pt idx="1910">
                  <c:v>52792</c:v>
                </c:pt>
                <c:pt idx="1911">
                  <c:v>52799</c:v>
                </c:pt>
                <c:pt idx="1912">
                  <c:v>52806</c:v>
                </c:pt>
                <c:pt idx="1913">
                  <c:v>52813</c:v>
                </c:pt>
                <c:pt idx="1914">
                  <c:v>52820</c:v>
                </c:pt>
                <c:pt idx="1915">
                  <c:v>52827</c:v>
                </c:pt>
                <c:pt idx="1916">
                  <c:v>52834</c:v>
                </c:pt>
                <c:pt idx="1917">
                  <c:v>52841</c:v>
                </c:pt>
                <c:pt idx="1918">
                  <c:v>52848</c:v>
                </c:pt>
                <c:pt idx="1919">
                  <c:v>52855</c:v>
                </c:pt>
                <c:pt idx="1920">
                  <c:v>52862</c:v>
                </c:pt>
                <c:pt idx="1921">
                  <c:v>52869</c:v>
                </c:pt>
                <c:pt idx="1922">
                  <c:v>52876</c:v>
                </c:pt>
                <c:pt idx="1923">
                  <c:v>52883</c:v>
                </c:pt>
                <c:pt idx="1924">
                  <c:v>52890</c:v>
                </c:pt>
                <c:pt idx="1925">
                  <c:v>52897</c:v>
                </c:pt>
                <c:pt idx="1926">
                  <c:v>52904</c:v>
                </c:pt>
                <c:pt idx="1927">
                  <c:v>52911</c:v>
                </c:pt>
                <c:pt idx="1928">
                  <c:v>52918</c:v>
                </c:pt>
                <c:pt idx="1929">
                  <c:v>52925</c:v>
                </c:pt>
                <c:pt idx="1930">
                  <c:v>52932</c:v>
                </c:pt>
                <c:pt idx="1931">
                  <c:v>52939</c:v>
                </c:pt>
                <c:pt idx="1932">
                  <c:v>52946</c:v>
                </c:pt>
                <c:pt idx="1933">
                  <c:v>52953</c:v>
                </c:pt>
                <c:pt idx="1934">
                  <c:v>52960</c:v>
                </c:pt>
                <c:pt idx="1935">
                  <c:v>52967</c:v>
                </c:pt>
                <c:pt idx="1936">
                  <c:v>52974</c:v>
                </c:pt>
                <c:pt idx="1937">
                  <c:v>52981</c:v>
                </c:pt>
                <c:pt idx="1938">
                  <c:v>52988</c:v>
                </c:pt>
                <c:pt idx="1939">
                  <c:v>52995</c:v>
                </c:pt>
                <c:pt idx="1940">
                  <c:v>53002</c:v>
                </c:pt>
                <c:pt idx="1941">
                  <c:v>53009</c:v>
                </c:pt>
                <c:pt idx="1942">
                  <c:v>53016</c:v>
                </c:pt>
                <c:pt idx="1943">
                  <c:v>53023</c:v>
                </c:pt>
                <c:pt idx="1944">
                  <c:v>53030</c:v>
                </c:pt>
                <c:pt idx="1945">
                  <c:v>53037</c:v>
                </c:pt>
                <c:pt idx="1946">
                  <c:v>53044</c:v>
                </c:pt>
                <c:pt idx="1947">
                  <c:v>53051</c:v>
                </c:pt>
                <c:pt idx="1948">
                  <c:v>53058</c:v>
                </c:pt>
                <c:pt idx="1949">
                  <c:v>53065</c:v>
                </c:pt>
                <c:pt idx="1950">
                  <c:v>53072</c:v>
                </c:pt>
                <c:pt idx="1951">
                  <c:v>53079</c:v>
                </c:pt>
                <c:pt idx="1952">
                  <c:v>53086</c:v>
                </c:pt>
                <c:pt idx="1953">
                  <c:v>53093</c:v>
                </c:pt>
                <c:pt idx="1954">
                  <c:v>53100</c:v>
                </c:pt>
                <c:pt idx="1955">
                  <c:v>53107</c:v>
                </c:pt>
                <c:pt idx="1956">
                  <c:v>53114</c:v>
                </c:pt>
                <c:pt idx="1957">
                  <c:v>53121</c:v>
                </c:pt>
                <c:pt idx="1958">
                  <c:v>53128</c:v>
                </c:pt>
                <c:pt idx="1959">
                  <c:v>53135</c:v>
                </c:pt>
                <c:pt idx="1960">
                  <c:v>53142</c:v>
                </c:pt>
                <c:pt idx="1961">
                  <c:v>53149</c:v>
                </c:pt>
                <c:pt idx="1962">
                  <c:v>53156</c:v>
                </c:pt>
                <c:pt idx="1963">
                  <c:v>53163</c:v>
                </c:pt>
                <c:pt idx="1964">
                  <c:v>53170</c:v>
                </c:pt>
                <c:pt idx="1965">
                  <c:v>53177</c:v>
                </c:pt>
                <c:pt idx="1966">
                  <c:v>53184</c:v>
                </c:pt>
                <c:pt idx="1967">
                  <c:v>53191</c:v>
                </c:pt>
                <c:pt idx="1968">
                  <c:v>53198</c:v>
                </c:pt>
                <c:pt idx="1969">
                  <c:v>53205</c:v>
                </c:pt>
                <c:pt idx="1970">
                  <c:v>53212</c:v>
                </c:pt>
                <c:pt idx="1971">
                  <c:v>53219</c:v>
                </c:pt>
                <c:pt idx="1972">
                  <c:v>53226</c:v>
                </c:pt>
                <c:pt idx="1973">
                  <c:v>53233</c:v>
                </c:pt>
                <c:pt idx="1974">
                  <c:v>53240</c:v>
                </c:pt>
                <c:pt idx="1975">
                  <c:v>53247</c:v>
                </c:pt>
                <c:pt idx="1976">
                  <c:v>53254</c:v>
                </c:pt>
                <c:pt idx="1977">
                  <c:v>53261</c:v>
                </c:pt>
                <c:pt idx="1978">
                  <c:v>53268</c:v>
                </c:pt>
                <c:pt idx="1979">
                  <c:v>53275</c:v>
                </c:pt>
                <c:pt idx="1980">
                  <c:v>53282</c:v>
                </c:pt>
                <c:pt idx="1981">
                  <c:v>53289</c:v>
                </c:pt>
                <c:pt idx="1982">
                  <c:v>53296</c:v>
                </c:pt>
                <c:pt idx="1983">
                  <c:v>53303</c:v>
                </c:pt>
                <c:pt idx="1984">
                  <c:v>53310</c:v>
                </c:pt>
                <c:pt idx="1985">
                  <c:v>53317</c:v>
                </c:pt>
                <c:pt idx="1986">
                  <c:v>53325</c:v>
                </c:pt>
                <c:pt idx="1987">
                  <c:v>53332</c:v>
                </c:pt>
                <c:pt idx="1988">
                  <c:v>53339</c:v>
                </c:pt>
                <c:pt idx="1989">
                  <c:v>53346</c:v>
                </c:pt>
                <c:pt idx="1990">
                  <c:v>53353</c:v>
                </c:pt>
                <c:pt idx="1991">
                  <c:v>53360</c:v>
                </c:pt>
                <c:pt idx="1992">
                  <c:v>53367</c:v>
                </c:pt>
                <c:pt idx="1993">
                  <c:v>53374</c:v>
                </c:pt>
                <c:pt idx="1994">
                  <c:v>53381</c:v>
                </c:pt>
                <c:pt idx="1995">
                  <c:v>53388</c:v>
                </c:pt>
                <c:pt idx="1996">
                  <c:v>53395</c:v>
                </c:pt>
                <c:pt idx="1997">
                  <c:v>53402</c:v>
                </c:pt>
                <c:pt idx="1998">
                  <c:v>53413</c:v>
                </c:pt>
                <c:pt idx="1999">
                  <c:v>53416</c:v>
                </c:pt>
                <c:pt idx="2000">
                  <c:v>53423</c:v>
                </c:pt>
                <c:pt idx="2001">
                  <c:v>53430</c:v>
                </c:pt>
                <c:pt idx="2002">
                  <c:v>53437</c:v>
                </c:pt>
                <c:pt idx="2003">
                  <c:v>53444</c:v>
                </c:pt>
                <c:pt idx="2004">
                  <c:v>53451</c:v>
                </c:pt>
                <c:pt idx="2005">
                  <c:v>53458</c:v>
                </c:pt>
                <c:pt idx="2006">
                  <c:v>53465</c:v>
                </c:pt>
                <c:pt idx="2007">
                  <c:v>53472</c:v>
                </c:pt>
                <c:pt idx="2008">
                  <c:v>53479</c:v>
                </c:pt>
                <c:pt idx="2009">
                  <c:v>53486</c:v>
                </c:pt>
                <c:pt idx="2010">
                  <c:v>53493</c:v>
                </c:pt>
                <c:pt idx="2011">
                  <c:v>53500</c:v>
                </c:pt>
                <c:pt idx="2012">
                  <c:v>53507</c:v>
                </c:pt>
                <c:pt idx="2013">
                  <c:v>53514</c:v>
                </c:pt>
                <c:pt idx="2014">
                  <c:v>53521</c:v>
                </c:pt>
                <c:pt idx="2015">
                  <c:v>53528</c:v>
                </c:pt>
                <c:pt idx="2016">
                  <c:v>53535</c:v>
                </c:pt>
                <c:pt idx="2017">
                  <c:v>53542</c:v>
                </c:pt>
                <c:pt idx="2018">
                  <c:v>53549</c:v>
                </c:pt>
                <c:pt idx="2019">
                  <c:v>53556</c:v>
                </c:pt>
                <c:pt idx="2020">
                  <c:v>53563</c:v>
                </c:pt>
                <c:pt idx="2021">
                  <c:v>53570</c:v>
                </c:pt>
                <c:pt idx="2022">
                  <c:v>53577</c:v>
                </c:pt>
                <c:pt idx="2023">
                  <c:v>53584</c:v>
                </c:pt>
                <c:pt idx="2024">
                  <c:v>53591</c:v>
                </c:pt>
                <c:pt idx="2025">
                  <c:v>53598</c:v>
                </c:pt>
                <c:pt idx="2026">
                  <c:v>53605</c:v>
                </c:pt>
                <c:pt idx="2027">
                  <c:v>53612</c:v>
                </c:pt>
                <c:pt idx="2028">
                  <c:v>53619</c:v>
                </c:pt>
                <c:pt idx="2029">
                  <c:v>53626</c:v>
                </c:pt>
                <c:pt idx="2030">
                  <c:v>53633</c:v>
                </c:pt>
                <c:pt idx="2031">
                  <c:v>53640</c:v>
                </c:pt>
                <c:pt idx="2032">
                  <c:v>53647</c:v>
                </c:pt>
                <c:pt idx="2033">
                  <c:v>53654</c:v>
                </c:pt>
                <c:pt idx="2034">
                  <c:v>53661</c:v>
                </c:pt>
                <c:pt idx="2035">
                  <c:v>53668</c:v>
                </c:pt>
                <c:pt idx="2036">
                  <c:v>53675</c:v>
                </c:pt>
                <c:pt idx="2037">
                  <c:v>53682</c:v>
                </c:pt>
                <c:pt idx="2038">
                  <c:v>53692</c:v>
                </c:pt>
                <c:pt idx="2039">
                  <c:v>53699</c:v>
                </c:pt>
                <c:pt idx="2040">
                  <c:v>53706</c:v>
                </c:pt>
                <c:pt idx="2041">
                  <c:v>53713</c:v>
                </c:pt>
                <c:pt idx="2042">
                  <c:v>53720</c:v>
                </c:pt>
                <c:pt idx="2043">
                  <c:v>53727</c:v>
                </c:pt>
                <c:pt idx="2044">
                  <c:v>53734</c:v>
                </c:pt>
                <c:pt idx="2045">
                  <c:v>53741</c:v>
                </c:pt>
                <c:pt idx="2046">
                  <c:v>53748</c:v>
                </c:pt>
                <c:pt idx="2047">
                  <c:v>53755</c:v>
                </c:pt>
                <c:pt idx="2048">
                  <c:v>53762</c:v>
                </c:pt>
                <c:pt idx="2049">
                  <c:v>53769</c:v>
                </c:pt>
                <c:pt idx="2050">
                  <c:v>53776</c:v>
                </c:pt>
                <c:pt idx="2051">
                  <c:v>53783</c:v>
                </c:pt>
                <c:pt idx="2052">
                  <c:v>53790</c:v>
                </c:pt>
                <c:pt idx="2053">
                  <c:v>53799</c:v>
                </c:pt>
                <c:pt idx="2054">
                  <c:v>53804</c:v>
                </c:pt>
                <c:pt idx="2055">
                  <c:v>53811</c:v>
                </c:pt>
                <c:pt idx="2056">
                  <c:v>53818</c:v>
                </c:pt>
                <c:pt idx="2057">
                  <c:v>53825</c:v>
                </c:pt>
                <c:pt idx="2058">
                  <c:v>53832</c:v>
                </c:pt>
                <c:pt idx="2059">
                  <c:v>53839</c:v>
                </c:pt>
                <c:pt idx="2060">
                  <c:v>53846</c:v>
                </c:pt>
                <c:pt idx="2061">
                  <c:v>53853</c:v>
                </c:pt>
                <c:pt idx="2062">
                  <c:v>53860</c:v>
                </c:pt>
                <c:pt idx="2063">
                  <c:v>53867</c:v>
                </c:pt>
                <c:pt idx="2064">
                  <c:v>53874</c:v>
                </c:pt>
                <c:pt idx="2065">
                  <c:v>53881</c:v>
                </c:pt>
                <c:pt idx="2066">
                  <c:v>53888</c:v>
                </c:pt>
                <c:pt idx="2067">
                  <c:v>53895</c:v>
                </c:pt>
                <c:pt idx="2068">
                  <c:v>53902</c:v>
                </c:pt>
                <c:pt idx="2069">
                  <c:v>53909</c:v>
                </c:pt>
                <c:pt idx="2070">
                  <c:v>53916</c:v>
                </c:pt>
                <c:pt idx="2071">
                  <c:v>53923</c:v>
                </c:pt>
                <c:pt idx="2072">
                  <c:v>53930</c:v>
                </c:pt>
                <c:pt idx="2073">
                  <c:v>53937</c:v>
                </c:pt>
                <c:pt idx="2074">
                  <c:v>53944</c:v>
                </c:pt>
                <c:pt idx="2075">
                  <c:v>53951</c:v>
                </c:pt>
                <c:pt idx="2076">
                  <c:v>53958</c:v>
                </c:pt>
                <c:pt idx="2077">
                  <c:v>53965</c:v>
                </c:pt>
                <c:pt idx="2078">
                  <c:v>53972</c:v>
                </c:pt>
                <c:pt idx="2079">
                  <c:v>53979</c:v>
                </c:pt>
                <c:pt idx="2080">
                  <c:v>53986</c:v>
                </c:pt>
                <c:pt idx="2081">
                  <c:v>53993</c:v>
                </c:pt>
                <c:pt idx="2082">
                  <c:v>54000</c:v>
                </c:pt>
                <c:pt idx="2083">
                  <c:v>54007</c:v>
                </c:pt>
                <c:pt idx="2084">
                  <c:v>54014</c:v>
                </c:pt>
                <c:pt idx="2085">
                  <c:v>54021</c:v>
                </c:pt>
                <c:pt idx="2086">
                  <c:v>54028</c:v>
                </c:pt>
                <c:pt idx="2087">
                  <c:v>54035</c:v>
                </c:pt>
                <c:pt idx="2088">
                  <c:v>54042</c:v>
                </c:pt>
                <c:pt idx="2089">
                  <c:v>54049</c:v>
                </c:pt>
                <c:pt idx="2090">
                  <c:v>54057</c:v>
                </c:pt>
                <c:pt idx="2091">
                  <c:v>54064</c:v>
                </c:pt>
                <c:pt idx="2092">
                  <c:v>54071</c:v>
                </c:pt>
                <c:pt idx="2093">
                  <c:v>54078</c:v>
                </c:pt>
                <c:pt idx="2094">
                  <c:v>54085</c:v>
                </c:pt>
                <c:pt idx="2095">
                  <c:v>54092</c:v>
                </c:pt>
                <c:pt idx="2096">
                  <c:v>54099</c:v>
                </c:pt>
                <c:pt idx="2097">
                  <c:v>54106</c:v>
                </c:pt>
                <c:pt idx="2098">
                  <c:v>54113</c:v>
                </c:pt>
                <c:pt idx="2099">
                  <c:v>54120</c:v>
                </c:pt>
                <c:pt idx="2100">
                  <c:v>54127</c:v>
                </c:pt>
                <c:pt idx="2101">
                  <c:v>54134</c:v>
                </c:pt>
                <c:pt idx="2102">
                  <c:v>54141</c:v>
                </c:pt>
                <c:pt idx="2103">
                  <c:v>54148</c:v>
                </c:pt>
                <c:pt idx="2104">
                  <c:v>54157</c:v>
                </c:pt>
                <c:pt idx="2105">
                  <c:v>54164</c:v>
                </c:pt>
                <c:pt idx="2106">
                  <c:v>54171</c:v>
                </c:pt>
                <c:pt idx="2107">
                  <c:v>54178</c:v>
                </c:pt>
                <c:pt idx="2108">
                  <c:v>54185</c:v>
                </c:pt>
                <c:pt idx="2109">
                  <c:v>54192</c:v>
                </c:pt>
                <c:pt idx="2110">
                  <c:v>54199</c:v>
                </c:pt>
                <c:pt idx="2111">
                  <c:v>54206</c:v>
                </c:pt>
                <c:pt idx="2112">
                  <c:v>54213</c:v>
                </c:pt>
                <c:pt idx="2113">
                  <c:v>54220</c:v>
                </c:pt>
                <c:pt idx="2114">
                  <c:v>54227</c:v>
                </c:pt>
                <c:pt idx="2115">
                  <c:v>54234</c:v>
                </c:pt>
                <c:pt idx="2116">
                  <c:v>54241</c:v>
                </c:pt>
                <c:pt idx="2117">
                  <c:v>54248</c:v>
                </c:pt>
                <c:pt idx="2118">
                  <c:v>54255</c:v>
                </c:pt>
                <c:pt idx="2119">
                  <c:v>54262</c:v>
                </c:pt>
                <c:pt idx="2120">
                  <c:v>54269</c:v>
                </c:pt>
                <c:pt idx="2121">
                  <c:v>54276</c:v>
                </c:pt>
                <c:pt idx="2122">
                  <c:v>54283</c:v>
                </c:pt>
                <c:pt idx="2123">
                  <c:v>54290</c:v>
                </c:pt>
                <c:pt idx="2124">
                  <c:v>54297</c:v>
                </c:pt>
                <c:pt idx="2125">
                  <c:v>54304</c:v>
                </c:pt>
                <c:pt idx="2126">
                  <c:v>54311</c:v>
                </c:pt>
                <c:pt idx="2127">
                  <c:v>54318</c:v>
                </c:pt>
                <c:pt idx="2128">
                  <c:v>54325</c:v>
                </c:pt>
                <c:pt idx="2129">
                  <c:v>54332</c:v>
                </c:pt>
                <c:pt idx="2130">
                  <c:v>54339</c:v>
                </c:pt>
                <c:pt idx="2131">
                  <c:v>54346</c:v>
                </c:pt>
                <c:pt idx="2132">
                  <c:v>54353</c:v>
                </c:pt>
                <c:pt idx="2133">
                  <c:v>54360</c:v>
                </c:pt>
                <c:pt idx="2134">
                  <c:v>54367</c:v>
                </c:pt>
                <c:pt idx="2135">
                  <c:v>54374</c:v>
                </c:pt>
                <c:pt idx="2136">
                  <c:v>54381</c:v>
                </c:pt>
                <c:pt idx="2137">
                  <c:v>54388</c:v>
                </c:pt>
                <c:pt idx="2138">
                  <c:v>54395</c:v>
                </c:pt>
                <c:pt idx="2139">
                  <c:v>54402</c:v>
                </c:pt>
                <c:pt idx="2140">
                  <c:v>54409</c:v>
                </c:pt>
                <c:pt idx="2141">
                  <c:v>54416</c:v>
                </c:pt>
                <c:pt idx="2142">
                  <c:v>54423</c:v>
                </c:pt>
                <c:pt idx="2143">
                  <c:v>54430</c:v>
                </c:pt>
                <c:pt idx="2144">
                  <c:v>54437</c:v>
                </c:pt>
                <c:pt idx="2145">
                  <c:v>54444</c:v>
                </c:pt>
                <c:pt idx="2146">
                  <c:v>54451</c:v>
                </c:pt>
                <c:pt idx="2147">
                  <c:v>54458</c:v>
                </c:pt>
                <c:pt idx="2148">
                  <c:v>54465</c:v>
                </c:pt>
                <c:pt idx="2149">
                  <c:v>54472</c:v>
                </c:pt>
                <c:pt idx="2150">
                  <c:v>54479</c:v>
                </c:pt>
                <c:pt idx="2151">
                  <c:v>54486</c:v>
                </c:pt>
                <c:pt idx="2152">
                  <c:v>54493</c:v>
                </c:pt>
                <c:pt idx="2153">
                  <c:v>54500</c:v>
                </c:pt>
                <c:pt idx="2154">
                  <c:v>54507</c:v>
                </c:pt>
                <c:pt idx="2155">
                  <c:v>54514</c:v>
                </c:pt>
                <c:pt idx="2156">
                  <c:v>54521</c:v>
                </c:pt>
                <c:pt idx="2157">
                  <c:v>54528</c:v>
                </c:pt>
                <c:pt idx="2158">
                  <c:v>54535</c:v>
                </c:pt>
                <c:pt idx="2159">
                  <c:v>54542</c:v>
                </c:pt>
                <c:pt idx="2160">
                  <c:v>54549</c:v>
                </c:pt>
                <c:pt idx="2161">
                  <c:v>54556</c:v>
                </c:pt>
                <c:pt idx="2162">
                  <c:v>54563</c:v>
                </c:pt>
                <c:pt idx="2163">
                  <c:v>54570</c:v>
                </c:pt>
                <c:pt idx="2164">
                  <c:v>54577</c:v>
                </c:pt>
                <c:pt idx="2165">
                  <c:v>54584</c:v>
                </c:pt>
                <c:pt idx="2166">
                  <c:v>54591</c:v>
                </c:pt>
                <c:pt idx="2167">
                  <c:v>54598</c:v>
                </c:pt>
                <c:pt idx="2168">
                  <c:v>54605</c:v>
                </c:pt>
                <c:pt idx="2169">
                  <c:v>54612</c:v>
                </c:pt>
                <c:pt idx="2170">
                  <c:v>54619</c:v>
                </c:pt>
                <c:pt idx="2171">
                  <c:v>54626</c:v>
                </c:pt>
                <c:pt idx="2172">
                  <c:v>54633</c:v>
                </c:pt>
                <c:pt idx="2173">
                  <c:v>54640</c:v>
                </c:pt>
                <c:pt idx="2174">
                  <c:v>54647</c:v>
                </c:pt>
                <c:pt idx="2175">
                  <c:v>54654</c:v>
                </c:pt>
                <c:pt idx="2176">
                  <c:v>54661</c:v>
                </c:pt>
                <c:pt idx="2177">
                  <c:v>54668</c:v>
                </c:pt>
                <c:pt idx="2178">
                  <c:v>54675</c:v>
                </c:pt>
                <c:pt idx="2179">
                  <c:v>54682</c:v>
                </c:pt>
                <c:pt idx="2180">
                  <c:v>54689</c:v>
                </c:pt>
                <c:pt idx="2181">
                  <c:v>54696</c:v>
                </c:pt>
                <c:pt idx="2182">
                  <c:v>54703</c:v>
                </c:pt>
                <c:pt idx="2183">
                  <c:v>54710</c:v>
                </c:pt>
                <c:pt idx="2184">
                  <c:v>54717</c:v>
                </c:pt>
                <c:pt idx="2185">
                  <c:v>54724</c:v>
                </c:pt>
                <c:pt idx="2186">
                  <c:v>54731</c:v>
                </c:pt>
                <c:pt idx="2187">
                  <c:v>54738</c:v>
                </c:pt>
                <c:pt idx="2188">
                  <c:v>54745</c:v>
                </c:pt>
                <c:pt idx="2189">
                  <c:v>54752</c:v>
                </c:pt>
                <c:pt idx="2190">
                  <c:v>54759</c:v>
                </c:pt>
                <c:pt idx="2191">
                  <c:v>54766</c:v>
                </c:pt>
                <c:pt idx="2192">
                  <c:v>54773</c:v>
                </c:pt>
                <c:pt idx="2193">
                  <c:v>54780</c:v>
                </c:pt>
                <c:pt idx="2194">
                  <c:v>54787</c:v>
                </c:pt>
                <c:pt idx="2195">
                  <c:v>54794</c:v>
                </c:pt>
                <c:pt idx="2196">
                  <c:v>54801</c:v>
                </c:pt>
                <c:pt idx="2197">
                  <c:v>54808</c:v>
                </c:pt>
                <c:pt idx="2198">
                  <c:v>54815</c:v>
                </c:pt>
                <c:pt idx="2199">
                  <c:v>54822</c:v>
                </c:pt>
                <c:pt idx="2200">
                  <c:v>54829</c:v>
                </c:pt>
                <c:pt idx="2201">
                  <c:v>54836</c:v>
                </c:pt>
                <c:pt idx="2202">
                  <c:v>54843</c:v>
                </c:pt>
                <c:pt idx="2203">
                  <c:v>54850</c:v>
                </c:pt>
                <c:pt idx="2204">
                  <c:v>54857</c:v>
                </c:pt>
                <c:pt idx="2205">
                  <c:v>54864</c:v>
                </c:pt>
                <c:pt idx="2206">
                  <c:v>54871</c:v>
                </c:pt>
                <c:pt idx="2207">
                  <c:v>54878</c:v>
                </c:pt>
                <c:pt idx="2208">
                  <c:v>54885</c:v>
                </c:pt>
                <c:pt idx="2209">
                  <c:v>54892</c:v>
                </c:pt>
                <c:pt idx="2210">
                  <c:v>54899</c:v>
                </c:pt>
                <c:pt idx="2211">
                  <c:v>54906</c:v>
                </c:pt>
                <c:pt idx="2212">
                  <c:v>54913</c:v>
                </c:pt>
                <c:pt idx="2213">
                  <c:v>54920</c:v>
                </c:pt>
                <c:pt idx="2214">
                  <c:v>54927</c:v>
                </c:pt>
                <c:pt idx="2215">
                  <c:v>54934</c:v>
                </c:pt>
                <c:pt idx="2216">
                  <c:v>54941</c:v>
                </c:pt>
                <c:pt idx="2217">
                  <c:v>54948</c:v>
                </c:pt>
                <c:pt idx="2218">
                  <c:v>54955</c:v>
                </c:pt>
                <c:pt idx="2219">
                  <c:v>54962</c:v>
                </c:pt>
                <c:pt idx="2220">
                  <c:v>54969</c:v>
                </c:pt>
                <c:pt idx="2221">
                  <c:v>54976</c:v>
                </c:pt>
                <c:pt idx="2222">
                  <c:v>54983</c:v>
                </c:pt>
                <c:pt idx="2223">
                  <c:v>54990</c:v>
                </c:pt>
                <c:pt idx="2224">
                  <c:v>54997</c:v>
                </c:pt>
                <c:pt idx="2225">
                  <c:v>55004</c:v>
                </c:pt>
                <c:pt idx="2226">
                  <c:v>55011</c:v>
                </c:pt>
                <c:pt idx="2227">
                  <c:v>55018</c:v>
                </c:pt>
                <c:pt idx="2228">
                  <c:v>55025</c:v>
                </c:pt>
                <c:pt idx="2229">
                  <c:v>55032</c:v>
                </c:pt>
                <c:pt idx="2230">
                  <c:v>55039</c:v>
                </c:pt>
                <c:pt idx="2231">
                  <c:v>55046</c:v>
                </c:pt>
                <c:pt idx="2232">
                  <c:v>55053</c:v>
                </c:pt>
                <c:pt idx="2233">
                  <c:v>55060</c:v>
                </c:pt>
                <c:pt idx="2234">
                  <c:v>55067</c:v>
                </c:pt>
                <c:pt idx="2235">
                  <c:v>55074</c:v>
                </c:pt>
                <c:pt idx="2236">
                  <c:v>55081</c:v>
                </c:pt>
                <c:pt idx="2237">
                  <c:v>55088</c:v>
                </c:pt>
                <c:pt idx="2238">
                  <c:v>55095</c:v>
                </c:pt>
                <c:pt idx="2239">
                  <c:v>55102</c:v>
                </c:pt>
                <c:pt idx="2240">
                  <c:v>55109</c:v>
                </c:pt>
                <c:pt idx="2241">
                  <c:v>55116</c:v>
                </c:pt>
                <c:pt idx="2242">
                  <c:v>55123</c:v>
                </c:pt>
                <c:pt idx="2243">
                  <c:v>55130</c:v>
                </c:pt>
                <c:pt idx="2244">
                  <c:v>55137</c:v>
                </c:pt>
                <c:pt idx="2245">
                  <c:v>55144</c:v>
                </c:pt>
                <c:pt idx="2246">
                  <c:v>55151</c:v>
                </c:pt>
                <c:pt idx="2247">
                  <c:v>55158</c:v>
                </c:pt>
                <c:pt idx="2248">
                  <c:v>55165</c:v>
                </c:pt>
                <c:pt idx="2249">
                  <c:v>55172</c:v>
                </c:pt>
                <c:pt idx="2250">
                  <c:v>55179</c:v>
                </c:pt>
                <c:pt idx="2251">
                  <c:v>55186</c:v>
                </c:pt>
                <c:pt idx="2252">
                  <c:v>55193</c:v>
                </c:pt>
                <c:pt idx="2253">
                  <c:v>55200</c:v>
                </c:pt>
                <c:pt idx="2254">
                  <c:v>55207</c:v>
                </c:pt>
                <c:pt idx="2255">
                  <c:v>55214</c:v>
                </c:pt>
                <c:pt idx="2256">
                  <c:v>55221</c:v>
                </c:pt>
                <c:pt idx="2257">
                  <c:v>55228</c:v>
                </c:pt>
                <c:pt idx="2258">
                  <c:v>55235</c:v>
                </c:pt>
                <c:pt idx="2259">
                  <c:v>55242</c:v>
                </c:pt>
                <c:pt idx="2260">
                  <c:v>55249</c:v>
                </c:pt>
                <c:pt idx="2261">
                  <c:v>55256</c:v>
                </c:pt>
                <c:pt idx="2262">
                  <c:v>55263</c:v>
                </c:pt>
                <c:pt idx="2263">
                  <c:v>55270</c:v>
                </c:pt>
                <c:pt idx="2264">
                  <c:v>55277</c:v>
                </c:pt>
                <c:pt idx="2265">
                  <c:v>55284</c:v>
                </c:pt>
                <c:pt idx="2266">
                  <c:v>55291</c:v>
                </c:pt>
                <c:pt idx="2267">
                  <c:v>55298</c:v>
                </c:pt>
                <c:pt idx="2268">
                  <c:v>55305</c:v>
                </c:pt>
                <c:pt idx="2269">
                  <c:v>55312</c:v>
                </c:pt>
                <c:pt idx="2270">
                  <c:v>55319</c:v>
                </c:pt>
                <c:pt idx="2271">
                  <c:v>55326</c:v>
                </c:pt>
                <c:pt idx="2272">
                  <c:v>55333</c:v>
                </c:pt>
                <c:pt idx="2273">
                  <c:v>55340</c:v>
                </c:pt>
                <c:pt idx="2274">
                  <c:v>55347</c:v>
                </c:pt>
                <c:pt idx="2275">
                  <c:v>55354</c:v>
                </c:pt>
                <c:pt idx="2276">
                  <c:v>55361</c:v>
                </c:pt>
                <c:pt idx="2277">
                  <c:v>55368</c:v>
                </c:pt>
                <c:pt idx="2278">
                  <c:v>55375</c:v>
                </c:pt>
                <c:pt idx="2279">
                  <c:v>55382</c:v>
                </c:pt>
                <c:pt idx="2280">
                  <c:v>55389</c:v>
                </c:pt>
                <c:pt idx="2281">
                  <c:v>55396</c:v>
                </c:pt>
                <c:pt idx="2282">
                  <c:v>55403</c:v>
                </c:pt>
                <c:pt idx="2283">
                  <c:v>55410</c:v>
                </c:pt>
                <c:pt idx="2284">
                  <c:v>55417</c:v>
                </c:pt>
                <c:pt idx="2285">
                  <c:v>55424</c:v>
                </c:pt>
                <c:pt idx="2286">
                  <c:v>55431</c:v>
                </c:pt>
                <c:pt idx="2287">
                  <c:v>55438</c:v>
                </c:pt>
                <c:pt idx="2288">
                  <c:v>55445</c:v>
                </c:pt>
                <c:pt idx="2289">
                  <c:v>55452</c:v>
                </c:pt>
                <c:pt idx="2290">
                  <c:v>55459</c:v>
                </c:pt>
                <c:pt idx="2291">
                  <c:v>55466</c:v>
                </c:pt>
                <c:pt idx="2292">
                  <c:v>55473</c:v>
                </c:pt>
                <c:pt idx="2293">
                  <c:v>55480</c:v>
                </c:pt>
                <c:pt idx="2294">
                  <c:v>55487</c:v>
                </c:pt>
                <c:pt idx="2295">
                  <c:v>55494</c:v>
                </c:pt>
                <c:pt idx="2296">
                  <c:v>55501</c:v>
                </c:pt>
                <c:pt idx="2297">
                  <c:v>55508</c:v>
                </c:pt>
                <c:pt idx="2298">
                  <c:v>55516</c:v>
                </c:pt>
                <c:pt idx="2299">
                  <c:v>55523</c:v>
                </c:pt>
                <c:pt idx="2300">
                  <c:v>55530</c:v>
                </c:pt>
                <c:pt idx="2301">
                  <c:v>55537</c:v>
                </c:pt>
                <c:pt idx="2302">
                  <c:v>55544</c:v>
                </c:pt>
                <c:pt idx="2303">
                  <c:v>55551</c:v>
                </c:pt>
                <c:pt idx="2304">
                  <c:v>55558</c:v>
                </c:pt>
                <c:pt idx="2305">
                  <c:v>55565</c:v>
                </c:pt>
                <c:pt idx="2306">
                  <c:v>55572</c:v>
                </c:pt>
                <c:pt idx="2307">
                  <c:v>55579</c:v>
                </c:pt>
                <c:pt idx="2308">
                  <c:v>55586</c:v>
                </c:pt>
                <c:pt idx="2309">
                  <c:v>55593</c:v>
                </c:pt>
                <c:pt idx="2310">
                  <c:v>55600</c:v>
                </c:pt>
                <c:pt idx="2311">
                  <c:v>55607</c:v>
                </c:pt>
                <c:pt idx="2312">
                  <c:v>55614</c:v>
                </c:pt>
                <c:pt idx="2313">
                  <c:v>55621</c:v>
                </c:pt>
                <c:pt idx="2314">
                  <c:v>55632</c:v>
                </c:pt>
                <c:pt idx="2315">
                  <c:v>55635</c:v>
                </c:pt>
                <c:pt idx="2316">
                  <c:v>55645</c:v>
                </c:pt>
                <c:pt idx="2317">
                  <c:v>55652</c:v>
                </c:pt>
                <c:pt idx="2318">
                  <c:v>55659</c:v>
                </c:pt>
                <c:pt idx="2319">
                  <c:v>55666</c:v>
                </c:pt>
                <c:pt idx="2320">
                  <c:v>55673</c:v>
                </c:pt>
                <c:pt idx="2321">
                  <c:v>55680</c:v>
                </c:pt>
                <c:pt idx="2322">
                  <c:v>55687</c:v>
                </c:pt>
                <c:pt idx="2323">
                  <c:v>55694</c:v>
                </c:pt>
                <c:pt idx="2324">
                  <c:v>55701</c:v>
                </c:pt>
                <c:pt idx="2325">
                  <c:v>55708</c:v>
                </c:pt>
                <c:pt idx="2326">
                  <c:v>55715</c:v>
                </c:pt>
                <c:pt idx="2327">
                  <c:v>55722</c:v>
                </c:pt>
                <c:pt idx="2328">
                  <c:v>55729</c:v>
                </c:pt>
                <c:pt idx="2329">
                  <c:v>55736</c:v>
                </c:pt>
                <c:pt idx="2330">
                  <c:v>55743</c:v>
                </c:pt>
                <c:pt idx="2331">
                  <c:v>55750</c:v>
                </c:pt>
                <c:pt idx="2332">
                  <c:v>55757</c:v>
                </c:pt>
                <c:pt idx="2333">
                  <c:v>55764</c:v>
                </c:pt>
                <c:pt idx="2334">
                  <c:v>55771</c:v>
                </c:pt>
                <c:pt idx="2335">
                  <c:v>55778</c:v>
                </c:pt>
                <c:pt idx="2336">
                  <c:v>55785</c:v>
                </c:pt>
                <c:pt idx="2337">
                  <c:v>55792</c:v>
                </c:pt>
                <c:pt idx="2338">
                  <c:v>55799</c:v>
                </c:pt>
                <c:pt idx="2339">
                  <c:v>55806</c:v>
                </c:pt>
                <c:pt idx="2340">
                  <c:v>55813</c:v>
                </c:pt>
                <c:pt idx="2341">
                  <c:v>55820</c:v>
                </c:pt>
                <c:pt idx="2342">
                  <c:v>55827</c:v>
                </c:pt>
                <c:pt idx="2343">
                  <c:v>55834</c:v>
                </c:pt>
                <c:pt idx="2344">
                  <c:v>55841</c:v>
                </c:pt>
                <c:pt idx="2345">
                  <c:v>55848</c:v>
                </c:pt>
                <c:pt idx="2346">
                  <c:v>55855</c:v>
                </c:pt>
                <c:pt idx="2347">
                  <c:v>55862</c:v>
                </c:pt>
                <c:pt idx="2348">
                  <c:v>55869</c:v>
                </c:pt>
                <c:pt idx="2349">
                  <c:v>55876</c:v>
                </c:pt>
                <c:pt idx="2350">
                  <c:v>55884</c:v>
                </c:pt>
                <c:pt idx="2351">
                  <c:v>55891</c:v>
                </c:pt>
                <c:pt idx="2352">
                  <c:v>55898</c:v>
                </c:pt>
                <c:pt idx="2353">
                  <c:v>55905</c:v>
                </c:pt>
                <c:pt idx="2354">
                  <c:v>55912</c:v>
                </c:pt>
                <c:pt idx="2355">
                  <c:v>55919</c:v>
                </c:pt>
                <c:pt idx="2356">
                  <c:v>55926</c:v>
                </c:pt>
                <c:pt idx="2357">
                  <c:v>55933</c:v>
                </c:pt>
                <c:pt idx="2358">
                  <c:v>55940</c:v>
                </c:pt>
                <c:pt idx="2359">
                  <c:v>55947</c:v>
                </c:pt>
                <c:pt idx="2360">
                  <c:v>55954</c:v>
                </c:pt>
                <c:pt idx="2361">
                  <c:v>55961</c:v>
                </c:pt>
                <c:pt idx="2362">
                  <c:v>55968</c:v>
                </c:pt>
                <c:pt idx="2363">
                  <c:v>55975</c:v>
                </c:pt>
                <c:pt idx="2364">
                  <c:v>55984</c:v>
                </c:pt>
                <c:pt idx="2365">
                  <c:v>55991</c:v>
                </c:pt>
                <c:pt idx="2366">
                  <c:v>55998</c:v>
                </c:pt>
                <c:pt idx="2367">
                  <c:v>56006</c:v>
                </c:pt>
                <c:pt idx="2368">
                  <c:v>56012</c:v>
                </c:pt>
                <c:pt idx="2369">
                  <c:v>56019</c:v>
                </c:pt>
                <c:pt idx="2370">
                  <c:v>56026</c:v>
                </c:pt>
                <c:pt idx="2371">
                  <c:v>56033</c:v>
                </c:pt>
                <c:pt idx="2372">
                  <c:v>56040</c:v>
                </c:pt>
                <c:pt idx="2373">
                  <c:v>56047</c:v>
                </c:pt>
                <c:pt idx="2374">
                  <c:v>56054</c:v>
                </c:pt>
                <c:pt idx="2375">
                  <c:v>56061</c:v>
                </c:pt>
                <c:pt idx="2376">
                  <c:v>56068</c:v>
                </c:pt>
                <c:pt idx="2377">
                  <c:v>56075</c:v>
                </c:pt>
                <c:pt idx="2378">
                  <c:v>56082</c:v>
                </c:pt>
                <c:pt idx="2379">
                  <c:v>56089</c:v>
                </c:pt>
                <c:pt idx="2380">
                  <c:v>56096</c:v>
                </c:pt>
                <c:pt idx="2381">
                  <c:v>56103</c:v>
                </c:pt>
                <c:pt idx="2382">
                  <c:v>56110</c:v>
                </c:pt>
                <c:pt idx="2383">
                  <c:v>56117</c:v>
                </c:pt>
                <c:pt idx="2384">
                  <c:v>56124</c:v>
                </c:pt>
                <c:pt idx="2385">
                  <c:v>56131</c:v>
                </c:pt>
                <c:pt idx="2386">
                  <c:v>56138</c:v>
                </c:pt>
                <c:pt idx="2387">
                  <c:v>56145</c:v>
                </c:pt>
                <c:pt idx="2388">
                  <c:v>56152</c:v>
                </c:pt>
                <c:pt idx="2389">
                  <c:v>56159</c:v>
                </c:pt>
                <c:pt idx="2390">
                  <c:v>56166</c:v>
                </c:pt>
                <c:pt idx="2391">
                  <c:v>56173</c:v>
                </c:pt>
                <c:pt idx="2392">
                  <c:v>56180</c:v>
                </c:pt>
                <c:pt idx="2393">
                  <c:v>56187</c:v>
                </c:pt>
                <c:pt idx="2394">
                  <c:v>56194</c:v>
                </c:pt>
                <c:pt idx="2395">
                  <c:v>56201</c:v>
                </c:pt>
                <c:pt idx="2396">
                  <c:v>56208</c:v>
                </c:pt>
                <c:pt idx="2397">
                  <c:v>56215</c:v>
                </c:pt>
                <c:pt idx="2398">
                  <c:v>56222</c:v>
                </c:pt>
                <c:pt idx="2399">
                  <c:v>56229</c:v>
                </c:pt>
                <c:pt idx="2400">
                  <c:v>56236</c:v>
                </c:pt>
                <c:pt idx="2401">
                  <c:v>56247</c:v>
                </c:pt>
                <c:pt idx="2402">
                  <c:v>56251</c:v>
                </c:pt>
                <c:pt idx="2403">
                  <c:v>56257</c:v>
                </c:pt>
                <c:pt idx="2404">
                  <c:v>56264</c:v>
                </c:pt>
                <c:pt idx="2405">
                  <c:v>56271</c:v>
                </c:pt>
                <c:pt idx="2406">
                  <c:v>56278</c:v>
                </c:pt>
                <c:pt idx="2407">
                  <c:v>56285</c:v>
                </c:pt>
                <c:pt idx="2408">
                  <c:v>56292</c:v>
                </c:pt>
                <c:pt idx="2409">
                  <c:v>56299</c:v>
                </c:pt>
                <c:pt idx="2410">
                  <c:v>56306</c:v>
                </c:pt>
                <c:pt idx="2411">
                  <c:v>56313</c:v>
                </c:pt>
                <c:pt idx="2412">
                  <c:v>56320</c:v>
                </c:pt>
                <c:pt idx="2413">
                  <c:v>56327</c:v>
                </c:pt>
                <c:pt idx="2414">
                  <c:v>56334</c:v>
                </c:pt>
                <c:pt idx="2415">
                  <c:v>56341</c:v>
                </c:pt>
                <c:pt idx="2416">
                  <c:v>56348</c:v>
                </c:pt>
                <c:pt idx="2417">
                  <c:v>56355</c:v>
                </c:pt>
                <c:pt idx="2418">
                  <c:v>56362</c:v>
                </c:pt>
                <c:pt idx="2419">
                  <c:v>56369</c:v>
                </c:pt>
                <c:pt idx="2420">
                  <c:v>56376</c:v>
                </c:pt>
                <c:pt idx="2421">
                  <c:v>56383</c:v>
                </c:pt>
                <c:pt idx="2422">
                  <c:v>56390</c:v>
                </c:pt>
                <c:pt idx="2423">
                  <c:v>56397</c:v>
                </c:pt>
                <c:pt idx="2424">
                  <c:v>56404</c:v>
                </c:pt>
                <c:pt idx="2425">
                  <c:v>56411</c:v>
                </c:pt>
                <c:pt idx="2426">
                  <c:v>56418</c:v>
                </c:pt>
                <c:pt idx="2427">
                  <c:v>56425</c:v>
                </c:pt>
                <c:pt idx="2428">
                  <c:v>56432</c:v>
                </c:pt>
                <c:pt idx="2429">
                  <c:v>56439</c:v>
                </c:pt>
                <c:pt idx="2430">
                  <c:v>56446</c:v>
                </c:pt>
                <c:pt idx="2431">
                  <c:v>56453</c:v>
                </c:pt>
                <c:pt idx="2432">
                  <c:v>56460</c:v>
                </c:pt>
                <c:pt idx="2433">
                  <c:v>56467</c:v>
                </c:pt>
                <c:pt idx="2434">
                  <c:v>56474</c:v>
                </c:pt>
                <c:pt idx="2435">
                  <c:v>56481</c:v>
                </c:pt>
                <c:pt idx="2436">
                  <c:v>56488</c:v>
                </c:pt>
                <c:pt idx="2437">
                  <c:v>56495</c:v>
                </c:pt>
                <c:pt idx="2438">
                  <c:v>56502</c:v>
                </c:pt>
                <c:pt idx="2439">
                  <c:v>56509</c:v>
                </c:pt>
                <c:pt idx="2440">
                  <c:v>56516</c:v>
                </c:pt>
                <c:pt idx="2441">
                  <c:v>56523</c:v>
                </c:pt>
                <c:pt idx="2442">
                  <c:v>56530</c:v>
                </c:pt>
                <c:pt idx="2443">
                  <c:v>56537</c:v>
                </c:pt>
                <c:pt idx="2444">
                  <c:v>56544</c:v>
                </c:pt>
                <c:pt idx="2445">
                  <c:v>56551</c:v>
                </c:pt>
                <c:pt idx="2446">
                  <c:v>56558</c:v>
                </c:pt>
                <c:pt idx="2447">
                  <c:v>56565</c:v>
                </c:pt>
                <c:pt idx="2448">
                  <c:v>56572</c:v>
                </c:pt>
                <c:pt idx="2449">
                  <c:v>56579</c:v>
                </c:pt>
                <c:pt idx="2450">
                  <c:v>56586</c:v>
                </c:pt>
                <c:pt idx="2451">
                  <c:v>56593</c:v>
                </c:pt>
                <c:pt idx="2452">
                  <c:v>56600</c:v>
                </c:pt>
                <c:pt idx="2453">
                  <c:v>56607</c:v>
                </c:pt>
                <c:pt idx="2454">
                  <c:v>56614</c:v>
                </c:pt>
                <c:pt idx="2455">
                  <c:v>56621</c:v>
                </c:pt>
                <c:pt idx="2456">
                  <c:v>56628</c:v>
                </c:pt>
                <c:pt idx="2457">
                  <c:v>56635</c:v>
                </c:pt>
                <c:pt idx="2458">
                  <c:v>56642</c:v>
                </c:pt>
                <c:pt idx="2459">
                  <c:v>56649</c:v>
                </c:pt>
                <c:pt idx="2460">
                  <c:v>56656</c:v>
                </c:pt>
                <c:pt idx="2461">
                  <c:v>56663</c:v>
                </c:pt>
                <c:pt idx="2462">
                  <c:v>56670</c:v>
                </c:pt>
                <c:pt idx="2463">
                  <c:v>56677</c:v>
                </c:pt>
                <c:pt idx="2464">
                  <c:v>56684</c:v>
                </c:pt>
                <c:pt idx="2465">
                  <c:v>56691</c:v>
                </c:pt>
                <c:pt idx="2466">
                  <c:v>56698</c:v>
                </c:pt>
                <c:pt idx="2467">
                  <c:v>56705</c:v>
                </c:pt>
                <c:pt idx="2468">
                  <c:v>56712</c:v>
                </c:pt>
                <c:pt idx="2469">
                  <c:v>56719</c:v>
                </c:pt>
                <c:pt idx="2470">
                  <c:v>56726</c:v>
                </c:pt>
                <c:pt idx="2471">
                  <c:v>56733</c:v>
                </c:pt>
                <c:pt idx="2472">
                  <c:v>56740</c:v>
                </c:pt>
                <c:pt idx="2473">
                  <c:v>56747</c:v>
                </c:pt>
                <c:pt idx="2474">
                  <c:v>56754</c:v>
                </c:pt>
                <c:pt idx="2475">
                  <c:v>56761</c:v>
                </c:pt>
                <c:pt idx="2476">
                  <c:v>56768</c:v>
                </c:pt>
                <c:pt idx="2477">
                  <c:v>56775</c:v>
                </c:pt>
                <c:pt idx="2478">
                  <c:v>56782</c:v>
                </c:pt>
                <c:pt idx="2479">
                  <c:v>56789</c:v>
                </c:pt>
                <c:pt idx="2480">
                  <c:v>56796</c:v>
                </c:pt>
                <c:pt idx="2481">
                  <c:v>56803</c:v>
                </c:pt>
                <c:pt idx="2482">
                  <c:v>56810</c:v>
                </c:pt>
                <c:pt idx="2483">
                  <c:v>56817</c:v>
                </c:pt>
                <c:pt idx="2484">
                  <c:v>56824</c:v>
                </c:pt>
                <c:pt idx="2485">
                  <c:v>56831</c:v>
                </c:pt>
                <c:pt idx="2486">
                  <c:v>56838</c:v>
                </c:pt>
                <c:pt idx="2487">
                  <c:v>56845</c:v>
                </c:pt>
                <c:pt idx="2488">
                  <c:v>56852</c:v>
                </c:pt>
                <c:pt idx="2489">
                  <c:v>56859</c:v>
                </c:pt>
                <c:pt idx="2490">
                  <c:v>56866</c:v>
                </c:pt>
                <c:pt idx="2491">
                  <c:v>56873</c:v>
                </c:pt>
                <c:pt idx="2492">
                  <c:v>56880</c:v>
                </c:pt>
                <c:pt idx="2493">
                  <c:v>56887</c:v>
                </c:pt>
                <c:pt idx="2494">
                  <c:v>56894</c:v>
                </c:pt>
                <c:pt idx="2495">
                  <c:v>56901</c:v>
                </c:pt>
                <c:pt idx="2496">
                  <c:v>56908</c:v>
                </c:pt>
                <c:pt idx="2497">
                  <c:v>56915</c:v>
                </c:pt>
                <c:pt idx="2498">
                  <c:v>56922</c:v>
                </c:pt>
                <c:pt idx="2499">
                  <c:v>56929</c:v>
                </c:pt>
                <c:pt idx="2500">
                  <c:v>56936</c:v>
                </c:pt>
                <c:pt idx="2501">
                  <c:v>56943</c:v>
                </c:pt>
                <c:pt idx="2502">
                  <c:v>56950</c:v>
                </c:pt>
                <c:pt idx="2503">
                  <c:v>56957</c:v>
                </c:pt>
                <c:pt idx="2504">
                  <c:v>56964</c:v>
                </c:pt>
                <c:pt idx="2505">
                  <c:v>56971</c:v>
                </c:pt>
                <c:pt idx="2506">
                  <c:v>56978</c:v>
                </c:pt>
                <c:pt idx="2507">
                  <c:v>56985</c:v>
                </c:pt>
                <c:pt idx="2508">
                  <c:v>56992</c:v>
                </c:pt>
                <c:pt idx="2509">
                  <c:v>56999</c:v>
                </c:pt>
                <c:pt idx="2510">
                  <c:v>57006</c:v>
                </c:pt>
                <c:pt idx="2511">
                  <c:v>57013</c:v>
                </c:pt>
                <c:pt idx="2512">
                  <c:v>57020</c:v>
                </c:pt>
                <c:pt idx="2513">
                  <c:v>57027</c:v>
                </c:pt>
                <c:pt idx="2514">
                  <c:v>57034</c:v>
                </c:pt>
                <c:pt idx="2515">
                  <c:v>57041</c:v>
                </c:pt>
                <c:pt idx="2516">
                  <c:v>57048</c:v>
                </c:pt>
                <c:pt idx="2517">
                  <c:v>57055</c:v>
                </c:pt>
                <c:pt idx="2518">
                  <c:v>57062</c:v>
                </c:pt>
                <c:pt idx="2519">
                  <c:v>57069</c:v>
                </c:pt>
                <c:pt idx="2520">
                  <c:v>57076</c:v>
                </c:pt>
                <c:pt idx="2521">
                  <c:v>57083</c:v>
                </c:pt>
                <c:pt idx="2522">
                  <c:v>57090</c:v>
                </c:pt>
                <c:pt idx="2523">
                  <c:v>57097</c:v>
                </c:pt>
                <c:pt idx="2524">
                  <c:v>57104</c:v>
                </c:pt>
                <c:pt idx="2525">
                  <c:v>57111</c:v>
                </c:pt>
                <c:pt idx="2526">
                  <c:v>57118</c:v>
                </c:pt>
                <c:pt idx="2527">
                  <c:v>57125</c:v>
                </c:pt>
                <c:pt idx="2528">
                  <c:v>57132</c:v>
                </c:pt>
                <c:pt idx="2529">
                  <c:v>57139</c:v>
                </c:pt>
                <c:pt idx="2530">
                  <c:v>57146</c:v>
                </c:pt>
                <c:pt idx="2531">
                  <c:v>57153</c:v>
                </c:pt>
                <c:pt idx="2532">
                  <c:v>57160</c:v>
                </c:pt>
                <c:pt idx="2533">
                  <c:v>57167</c:v>
                </c:pt>
                <c:pt idx="2534">
                  <c:v>57174</c:v>
                </c:pt>
                <c:pt idx="2535">
                  <c:v>57181</c:v>
                </c:pt>
                <c:pt idx="2536">
                  <c:v>57188</c:v>
                </c:pt>
                <c:pt idx="2537">
                  <c:v>57195</c:v>
                </c:pt>
                <c:pt idx="2538">
                  <c:v>57202</c:v>
                </c:pt>
                <c:pt idx="2539">
                  <c:v>57209</c:v>
                </c:pt>
                <c:pt idx="2540">
                  <c:v>57216</c:v>
                </c:pt>
                <c:pt idx="2541">
                  <c:v>57223</c:v>
                </c:pt>
                <c:pt idx="2542">
                  <c:v>57230</c:v>
                </c:pt>
                <c:pt idx="2543">
                  <c:v>57237</c:v>
                </c:pt>
                <c:pt idx="2544">
                  <c:v>57244</c:v>
                </c:pt>
                <c:pt idx="2545">
                  <c:v>57251</c:v>
                </c:pt>
                <c:pt idx="2546">
                  <c:v>57258</c:v>
                </c:pt>
                <c:pt idx="2547">
                  <c:v>57265</c:v>
                </c:pt>
                <c:pt idx="2548">
                  <c:v>57272</c:v>
                </c:pt>
                <c:pt idx="2549">
                  <c:v>57279</c:v>
                </c:pt>
                <c:pt idx="2550">
                  <c:v>57286</c:v>
                </c:pt>
                <c:pt idx="2551">
                  <c:v>57293</c:v>
                </c:pt>
                <c:pt idx="2552">
                  <c:v>57300</c:v>
                </c:pt>
                <c:pt idx="2553">
                  <c:v>57307</c:v>
                </c:pt>
                <c:pt idx="2554">
                  <c:v>57314</c:v>
                </c:pt>
                <c:pt idx="2555">
                  <c:v>57321</c:v>
                </c:pt>
                <c:pt idx="2556">
                  <c:v>57328</c:v>
                </c:pt>
                <c:pt idx="2557">
                  <c:v>57335</c:v>
                </c:pt>
                <c:pt idx="2558">
                  <c:v>57343</c:v>
                </c:pt>
                <c:pt idx="2559">
                  <c:v>57350</c:v>
                </c:pt>
                <c:pt idx="2560">
                  <c:v>57357</c:v>
                </c:pt>
                <c:pt idx="2561">
                  <c:v>57364</c:v>
                </c:pt>
                <c:pt idx="2562">
                  <c:v>57371</c:v>
                </c:pt>
                <c:pt idx="2563">
                  <c:v>57378</c:v>
                </c:pt>
                <c:pt idx="2564">
                  <c:v>57385</c:v>
                </c:pt>
                <c:pt idx="2565">
                  <c:v>57392</c:v>
                </c:pt>
                <c:pt idx="2566">
                  <c:v>57399</c:v>
                </c:pt>
                <c:pt idx="2567">
                  <c:v>57406</c:v>
                </c:pt>
                <c:pt idx="2568">
                  <c:v>57413</c:v>
                </c:pt>
                <c:pt idx="2569">
                  <c:v>57420</c:v>
                </c:pt>
                <c:pt idx="2570">
                  <c:v>57427</c:v>
                </c:pt>
                <c:pt idx="2571">
                  <c:v>57434</c:v>
                </c:pt>
                <c:pt idx="2572">
                  <c:v>57441</c:v>
                </c:pt>
                <c:pt idx="2573">
                  <c:v>57448</c:v>
                </c:pt>
                <c:pt idx="2574">
                  <c:v>57459</c:v>
                </c:pt>
                <c:pt idx="2575">
                  <c:v>57462</c:v>
                </c:pt>
                <c:pt idx="2576">
                  <c:v>57469</c:v>
                </c:pt>
                <c:pt idx="2577">
                  <c:v>57476</c:v>
                </c:pt>
                <c:pt idx="2578">
                  <c:v>57483</c:v>
                </c:pt>
                <c:pt idx="2579">
                  <c:v>57490</c:v>
                </c:pt>
                <c:pt idx="2580">
                  <c:v>57497</c:v>
                </c:pt>
                <c:pt idx="2581">
                  <c:v>57504</c:v>
                </c:pt>
                <c:pt idx="2582">
                  <c:v>57511</c:v>
                </c:pt>
                <c:pt idx="2583">
                  <c:v>57518</c:v>
                </c:pt>
                <c:pt idx="2584">
                  <c:v>57525</c:v>
                </c:pt>
                <c:pt idx="2585">
                  <c:v>57532</c:v>
                </c:pt>
                <c:pt idx="2586">
                  <c:v>57539</c:v>
                </c:pt>
                <c:pt idx="2587">
                  <c:v>57546</c:v>
                </c:pt>
                <c:pt idx="2588">
                  <c:v>57553</c:v>
                </c:pt>
                <c:pt idx="2589">
                  <c:v>57560</c:v>
                </c:pt>
                <c:pt idx="2590">
                  <c:v>57567</c:v>
                </c:pt>
                <c:pt idx="2591">
                  <c:v>57574</c:v>
                </c:pt>
                <c:pt idx="2592">
                  <c:v>57581</c:v>
                </c:pt>
                <c:pt idx="2593">
                  <c:v>57588</c:v>
                </c:pt>
                <c:pt idx="2594">
                  <c:v>57595</c:v>
                </c:pt>
                <c:pt idx="2595">
                  <c:v>57602</c:v>
                </c:pt>
                <c:pt idx="2596">
                  <c:v>57609</c:v>
                </c:pt>
                <c:pt idx="2597">
                  <c:v>57616</c:v>
                </c:pt>
                <c:pt idx="2598">
                  <c:v>57623</c:v>
                </c:pt>
                <c:pt idx="2599">
                  <c:v>57630</c:v>
                </c:pt>
                <c:pt idx="2600">
                  <c:v>57637</c:v>
                </c:pt>
                <c:pt idx="2601">
                  <c:v>57644</c:v>
                </c:pt>
                <c:pt idx="2602">
                  <c:v>57651</c:v>
                </c:pt>
                <c:pt idx="2603">
                  <c:v>57658</c:v>
                </c:pt>
                <c:pt idx="2604">
                  <c:v>57665</c:v>
                </c:pt>
                <c:pt idx="2605">
                  <c:v>57672</c:v>
                </c:pt>
                <c:pt idx="2606">
                  <c:v>57679</c:v>
                </c:pt>
                <c:pt idx="2607">
                  <c:v>57686</c:v>
                </c:pt>
                <c:pt idx="2608">
                  <c:v>57693</c:v>
                </c:pt>
                <c:pt idx="2609">
                  <c:v>57700</c:v>
                </c:pt>
                <c:pt idx="2610">
                  <c:v>57710</c:v>
                </c:pt>
                <c:pt idx="2611">
                  <c:v>57717</c:v>
                </c:pt>
                <c:pt idx="2612">
                  <c:v>57724</c:v>
                </c:pt>
                <c:pt idx="2613">
                  <c:v>57731</c:v>
                </c:pt>
                <c:pt idx="2614">
                  <c:v>57738</c:v>
                </c:pt>
                <c:pt idx="2615">
                  <c:v>57745</c:v>
                </c:pt>
                <c:pt idx="2616">
                  <c:v>57752</c:v>
                </c:pt>
                <c:pt idx="2617">
                  <c:v>57759</c:v>
                </c:pt>
                <c:pt idx="2618">
                  <c:v>57766</c:v>
                </c:pt>
                <c:pt idx="2619">
                  <c:v>57773</c:v>
                </c:pt>
                <c:pt idx="2620">
                  <c:v>57780</c:v>
                </c:pt>
                <c:pt idx="2621">
                  <c:v>57787</c:v>
                </c:pt>
                <c:pt idx="2622">
                  <c:v>57794</c:v>
                </c:pt>
                <c:pt idx="2623">
                  <c:v>57801</c:v>
                </c:pt>
                <c:pt idx="2624">
                  <c:v>57808</c:v>
                </c:pt>
                <c:pt idx="2625">
                  <c:v>57817</c:v>
                </c:pt>
                <c:pt idx="2626">
                  <c:v>57822</c:v>
                </c:pt>
                <c:pt idx="2627">
                  <c:v>57829</c:v>
                </c:pt>
                <c:pt idx="2628">
                  <c:v>57836</c:v>
                </c:pt>
                <c:pt idx="2629">
                  <c:v>57843</c:v>
                </c:pt>
                <c:pt idx="2630">
                  <c:v>57850</c:v>
                </c:pt>
                <c:pt idx="2631">
                  <c:v>57857</c:v>
                </c:pt>
                <c:pt idx="2632">
                  <c:v>57864</c:v>
                </c:pt>
                <c:pt idx="2633">
                  <c:v>57871</c:v>
                </c:pt>
                <c:pt idx="2634">
                  <c:v>57878</c:v>
                </c:pt>
                <c:pt idx="2635">
                  <c:v>57885</c:v>
                </c:pt>
                <c:pt idx="2636">
                  <c:v>57892</c:v>
                </c:pt>
                <c:pt idx="2637">
                  <c:v>57899</c:v>
                </c:pt>
                <c:pt idx="2638">
                  <c:v>57906</c:v>
                </c:pt>
                <c:pt idx="2639">
                  <c:v>57913</c:v>
                </c:pt>
                <c:pt idx="2640">
                  <c:v>57920</c:v>
                </c:pt>
                <c:pt idx="2641">
                  <c:v>57927</c:v>
                </c:pt>
                <c:pt idx="2642">
                  <c:v>57934</c:v>
                </c:pt>
                <c:pt idx="2643">
                  <c:v>57941</c:v>
                </c:pt>
                <c:pt idx="2644">
                  <c:v>57948</c:v>
                </c:pt>
                <c:pt idx="2645">
                  <c:v>57955</c:v>
                </c:pt>
                <c:pt idx="2646">
                  <c:v>57962</c:v>
                </c:pt>
                <c:pt idx="2647">
                  <c:v>57969</c:v>
                </c:pt>
                <c:pt idx="2648">
                  <c:v>57976</c:v>
                </c:pt>
                <c:pt idx="2649">
                  <c:v>57983</c:v>
                </c:pt>
                <c:pt idx="2650">
                  <c:v>57990</c:v>
                </c:pt>
                <c:pt idx="2651">
                  <c:v>57997</c:v>
                </c:pt>
                <c:pt idx="2652">
                  <c:v>58004</c:v>
                </c:pt>
                <c:pt idx="2653">
                  <c:v>58011</c:v>
                </c:pt>
                <c:pt idx="2654">
                  <c:v>58018</c:v>
                </c:pt>
                <c:pt idx="2655">
                  <c:v>58025</c:v>
                </c:pt>
                <c:pt idx="2656">
                  <c:v>58032</c:v>
                </c:pt>
                <c:pt idx="2657">
                  <c:v>58039</c:v>
                </c:pt>
                <c:pt idx="2658">
                  <c:v>58046</c:v>
                </c:pt>
                <c:pt idx="2659">
                  <c:v>58053</c:v>
                </c:pt>
                <c:pt idx="2660">
                  <c:v>58060</c:v>
                </c:pt>
                <c:pt idx="2661">
                  <c:v>58067</c:v>
                </c:pt>
                <c:pt idx="2662">
                  <c:v>58075</c:v>
                </c:pt>
                <c:pt idx="2663">
                  <c:v>58082</c:v>
                </c:pt>
                <c:pt idx="2664">
                  <c:v>58089</c:v>
                </c:pt>
                <c:pt idx="2665">
                  <c:v>58096</c:v>
                </c:pt>
                <c:pt idx="2666">
                  <c:v>58103</c:v>
                </c:pt>
                <c:pt idx="2667">
                  <c:v>58110</c:v>
                </c:pt>
                <c:pt idx="2668">
                  <c:v>58117</c:v>
                </c:pt>
                <c:pt idx="2669">
                  <c:v>58124</c:v>
                </c:pt>
                <c:pt idx="2670">
                  <c:v>58131</c:v>
                </c:pt>
                <c:pt idx="2671">
                  <c:v>58138</c:v>
                </c:pt>
                <c:pt idx="2672">
                  <c:v>58145</c:v>
                </c:pt>
                <c:pt idx="2673">
                  <c:v>58152</c:v>
                </c:pt>
                <c:pt idx="2674">
                  <c:v>58159</c:v>
                </c:pt>
                <c:pt idx="2675">
                  <c:v>58168</c:v>
                </c:pt>
                <c:pt idx="2676">
                  <c:v>58175</c:v>
                </c:pt>
                <c:pt idx="2677">
                  <c:v>58182</c:v>
                </c:pt>
                <c:pt idx="2678">
                  <c:v>58189</c:v>
                </c:pt>
                <c:pt idx="2679">
                  <c:v>58197</c:v>
                </c:pt>
                <c:pt idx="2680">
                  <c:v>58203</c:v>
                </c:pt>
                <c:pt idx="2681">
                  <c:v>58210</c:v>
                </c:pt>
                <c:pt idx="2682">
                  <c:v>58217</c:v>
                </c:pt>
                <c:pt idx="2683">
                  <c:v>58224</c:v>
                </c:pt>
                <c:pt idx="2684">
                  <c:v>58231</c:v>
                </c:pt>
                <c:pt idx="2685">
                  <c:v>58238</c:v>
                </c:pt>
                <c:pt idx="2686">
                  <c:v>58245</c:v>
                </c:pt>
                <c:pt idx="2687">
                  <c:v>58252</c:v>
                </c:pt>
                <c:pt idx="2688">
                  <c:v>58259</c:v>
                </c:pt>
                <c:pt idx="2689">
                  <c:v>58266</c:v>
                </c:pt>
                <c:pt idx="2690">
                  <c:v>58273</c:v>
                </c:pt>
                <c:pt idx="2691">
                  <c:v>58280</c:v>
                </c:pt>
                <c:pt idx="2692">
                  <c:v>58287</c:v>
                </c:pt>
                <c:pt idx="2693">
                  <c:v>58294</c:v>
                </c:pt>
                <c:pt idx="2694">
                  <c:v>58301</c:v>
                </c:pt>
                <c:pt idx="2695">
                  <c:v>58308</c:v>
                </c:pt>
                <c:pt idx="2696">
                  <c:v>58315</c:v>
                </c:pt>
                <c:pt idx="2697">
                  <c:v>58322</c:v>
                </c:pt>
                <c:pt idx="2698">
                  <c:v>58329</c:v>
                </c:pt>
                <c:pt idx="2699">
                  <c:v>58336</c:v>
                </c:pt>
                <c:pt idx="2700">
                  <c:v>58343</c:v>
                </c:pt>
                <c:pt idx="2701">
                  <c:v>58350</c:v>
                </c:pt>
                <c:pt idx="2702">
                  <c:v>58357</c:v>
                </c:pt>
                <c:pt idx="2703">
                  <c:v>58364</c:v>
                </c:pt>
                <c:pt idx="2704">
                  <c:v>58371</c:v>
                </c:pt>
                <c:pt idx="2705">
                  <c:v>58378</c:v>
                </c:pt>
                <c:pt idx="2706">
                  <c:v>58385</c:v>
                </c:pt>
                <c:pt idx="2707">
                  <c:v>58392</c:v>
                </c:pt>
                <c:pt idx="2708">
                  <c:v>58399</c:v>
                </c:pt>
                <c:pt idx="2709">
                  <c:v>58406</c:v>
                </c:pt>
                <c:pt idx="2710">
                  <c:v>58413</c:v>
                </c:pt>
                <c:pt idx="2711">
                  <c:v>58420</c:v>
                </c:pt>
                <c:pt idx="2712">
                  <c:v>58427</c:v>
                </c:pt>
                <c:pt idx="2713">
                  <c:v>58438</c:v>
                </c:pt>
                <c:pt idx="2714">
                  <c:v>58442</c:v>
                </c:pt>
                <c:pt idx="2715">
                  <c:v>58448</c:v>
                </c:pt>
                <c:pt idx="2716">
                  <c:v>58455</c:v>
                </c:pt>
                <c:pt idx="2717">
                  <c:v>58462</c:v>
                </c:pt>
                <c:pt idx="2718">
                  <c:v>58469</c:v>
                </c:pt>
                <c:pt idx="2719">
                  <c:v>58476</c:v>
                </c:pt>
                <c:pt idx="2720">
                  <c:v>58483</c:v>
                </c:pt>
                <c:pt idx="2721">
                  <c:v>58490</c:v>
                </c:pt>
                <c:pt idx="2722">
                  <c:v>58497</c:v>
                </c:pt>
                <c:pt idx="2723">
                  <c:v>58504</c:v>
                </c:pt>
                <c:pt idx="2724">
                  <c:v>58511</c:v>
                </c:pt>
                <c:pt idx="2725">
                  <c:v>58518</c:v>
                </c:pt>
                <c:pt idx="2726">
                  <c:v>58525</c:v>
                </c:pt>
                <c:pt idx="2727">
                  <c:v>58532</c:v>
                </c:pt>
                <c:pt idx="2728">
                  <c:v>58539</c:v>
                </c:pt>
                <c:pt idx="2729">
                  <c:v>58546</c:v>
                </c:pt>
                <c:pt idx="2730">
                  <c:v>58553</c:v>
                </c:pt>
                <c:pt idx="2731">
                  <c:v>58560</c:v>
                </c:pt>
                <c:pt idx="2732">
                  <c:v>58567</c:v>
                </c:pt>
                <c:pt idx="2733">
                  <c:v>58574</c:v>
                </c:pt>
                <c:pt idx="2734">
                  <c:v>58581</c:v>
                </c:pt>
                <c:pt idx="2735">
                  <c:v>58588</c:v>
                </c:pt>
                <c:pt idx="2736">
                  <c:v>58595</c:v>
                </c:pt>
                <c:pt idx="2737">
                  <c:v>58602</c:v>
                </c:pt>
                <c:pt idx="2738">
                  <c:v>58609</c:v>
                </c:pt>
                <c:pt idx="2739">
                  <c:v>58616</c:v>
                </c:pt>
                <c:pt idx="2740">
                  <c:v>58623</c:v>
                </c:pt>
                <c:pt idx="2741">
                  <c:v>58630</c:v>
                </c:pt>
                <c:pt idx="2742">
                  <c:v>58637</c:v>
                </c:pt>
                <c:pt idx="2743">
                  <c:v>58644</c:v>
                </c:pt>
                <c:pt idx="2744">
                  <c:v>58651</c:v>
                </c:pt>
                <c:pt idx="2745">
                  <c:v>58658</c:v>
                </c:pt>
                <c:pt idx="2746">
                  <c:v>58665</c:v>
                </c:pt>
                <c:pt idx="2747">
                  <c:v>58672</c:v>
                </c:pt>
                <c:pt idx="2748">
                  <c:v>58679</c:v>
                </c:pt>
                <c:pt idx="2749">
                  <c:v>58686</c:v>
                </c:pt>
                <c:pt idx="2750">
                  <c:v>58693</c:v>
                </c:pt>
                <c:pt idx="2751">
                  <c:v>58700</c:v>
                </c:pt>
                <c:pt idx="2752">
                  <c:v>58707</c:v>
                </c:pt>
                <c:pt idx="2753">
                  <c:v>58714</c:v>
                </c:pt>
                <c:pt idx="2754">
                  <c:v>58721</c:v>
                </c:pt>
                <c:pt idx="2755">
                  <c:v>58728</c:v>
                </c:pt>
                <c:pt idx="2756">
                  <c:v>58735</c:v>
                </c:pt>
                <c:pt idx="2757">
                  <c:v>58742</c:v>
                </c:pt>
                <c:pt idx="2758">
                  <c:v>58749</c:v>
                </c:pt>
                <c:pt idx="2759">
                  <c:v>58756</c:v>
                </c:pt>
                <c:pt idx="2760">
                  <c:v>58763</c:v>
                </c:pt>
                <c:pt idx="2761">
                  <c:v>58770</c:v>
                </c:pt>
                <c:pt idx="2762">
                  <c:v>58777</c:v>
                </c:pt>
                <c:pt idx="2763">
                  <c:v>58784</c:v>
                </c:pt>
                <c:pt idx="2764">
                  <c:v>58791</c:v>
                </c:pt>
                <c:pt idx="2765">
                  <c:v>58798</c:v>
                </c:pt>
                <c:pt idx="2766">
                  <c:v>58805</c:v>
                </c:pt>
                <c:pt idx="2767">
                  <c:v>58812</c:v>
                </c:pt>
                <c:pt idx="2768">
                  <c:v>58819</c:v>
                </c:pt>
                <c:pt idx="2769">
                  <c:v>58826</c:v>
                </c:pt>
                <c:pt idx="2770">
                  <c:v>58833</c:v>
                </c:pt>
                <c:pt idx="2771">
                  <c:v>58840</c:v>
                </c:pt>
                <c:pt idx="2772">
                  <c:v>58847</c:v>
                </c:pt>
                <c:pt idx="2773">
                  <c:v>58854</c:v>
                </c:pt>
                <c:pt idx="2774">
                  <c:v>58861</c:v>
                </c:pt>
                <c:pt idx="2775">
                  <c:v>58868</c:v>
                </c:pt>
                <c:pt idx="2776">
                  <c:v>58875</c:v>
                </c:pt>
                <c:pt idx="2777">
                  <c:v>58882</c:v>
                </c:pt>
                <c:pt idx="2778">
                  <c:v>58889</c:v>
                </c:pt>
                <c:pt idx="2779">
                  <c:v>58896</c:v>
                </c:pt>
                <c:pt idx="2780">
                  <c:v>58903</c:v>
                </c:pt>
                <c:pt idx="2781">
                  <c:v>58910</c:v>
                </c:pt>
                <c:pt idx="2782">
                  <c:v>58917</c:v>
                </c:pt>
                <c:pt idx="2783">
                  <c:v>58924</c:v>
                </c:pt>
                <c:pt idx="2784">
                  <c:v>58931</c:v>
                </c:pt>
                <c:pt idx="2785">
                  <c:v>58938</c:v>
                </c:pt>
                <c:pt idx="2786">
                  <c:v>58945</c:v>
                </c:pt>
                <c:pt idx="2787">
                  <c:v>58952</c:v>
                </c:pt>
                <c:pt idx="2788">
                  <c:v>58959</c:v>
                </c:pt>
                <c:pt idx="2789">
                  <c:v>58966</c:v>
                </c:pt>
                <c:pt idx="2790">
                  <c:v>58973</c:v>
                </c:pt>
                <c:pt idx="2791">
                  <c:v>58980</c:v>
                </c:pt>
                <c:pt idx="2792">
                  <c:v>58987</c:v>
                </c:pt>
                <c:pt idx="2793">
                  <c:v>58994</c:v>
                </c:pt>
                <c:pt idx="2794">
                  <c:v>59001</c:v>
                </c:pt>
                <c:pt idx="2795">
                  <c:v>59008</c:v>
                </c:pt>
                <c:pt idx="2796">
                  <c:v>59015</c:v>
                </c:pt>
                <c:pt idx="2797">
                  <c:v>59022</c:v>
                </c:pt>
                <c:pt idx="2798">
                  <c:v>59029</c:v>
                </c:pt>
                <c:pt idx="2799">
                  <c:v>59036</c:v>
                </c:pt>
                <c:pt idx="2800">
                  <c:v>59043</c:v>
                </c:pt>
                <c:pt idx="2801">
                  <c:v>59050</c:v>
                </c:pt>
                <c:pt idx="2802">
                  <c:v>59057</c:v>
                </c:pt>
                <c:pt idx="2803">
                  <c:v>59064</c:v>
                </c:pt>
                <c:pt idx="2804">
                  <c:v>59071</c:v>
                </c:pt>
                <c:pt idx="2805">
                  <c:v>59078</c:v>
                </c:pt>
                <c:pt idx="2806">
                  <c:v>59085</c:v>
                </c:pt>
                <c:pt idx="2807">
                  <c:v>59092</c:v>
                </c:pt>
                <c:pt idx="2808">
                  <c:v>59099</c:v>
                </c:pt>
                <c:pt idx="2809">
                  <c:v>59106</c:v>
                </c:pt>
                <c:pt idx="2810">
                  <c:v>59113</c:v>
                </c:pt>
                <c:pt idx="2811">
                  <c:v>59120</c:v>
                </c:pt>
                <c:pt idx="2812">
                  <c:v>59127</c:v>
                </c:pt>
                <c:pt idx="2813">
                  <c:v>59134</c:v>
                </c:pt>
                <c:pt idx="2814">
                  <c:v>59141</c:v>
                </c:pt>
                <c:pt idx="2815">
                  <c:v>59148</c:v>
                </c:pt>
                <c:pt idx="2816">
                  <c:v>59155</c:v>
                </c:pt>
                <c:pt idx="2817">
                  <c:v>59162</c:v>
                </c:pt>
                <c:pt idx="2818">
                  <c:v>59169</c:v>
                </c:pt>
                <c:pt idx="2819">
                  <c:v>59176</c:v>
                </c:pt>
                <c:pt idx="2820">
                  <c:v>59183</c:v>
                </c:pt>
                <c:pt idx="2821">
                  <c:v>59190</c:v>
                </c:pt>
                <c:pt idx="2822">
                  <c:v>59197</c:v>
                </c:pt>
                <c:pt idx="2823">
                  <c:v>59204</c:v>
                </c:pt>
                <c:pt idx="2824">
                  <c:v>59211</c:v>
                </c:pt>
                <c:pt idx="2825">
                  <c:v>59218</c:v>
                </c:pt>
                <c:pt idx="2826">
                  <c:v>59225</c:v>
                </c:pt>
                <c:pt idx="2827">
                  <c:v>59232</c:v>
                </c:pt>
                <c:pt idx="2828">
                  <c:v>59239</c:v>
                </c:pt>
                <c:pt idx="2829">
                  <c:v>59246</c:v>
                </c:pt>
                <c:pt idx="2830">
                  <c:v>59253</c:v>
                </c:pt>
                <c:pt idx="2831">
                  <c:v>59260</c:v>
                </c:pt>
                <c:pt idx="2832">
                  <c:v>59267</c:v>
                </c:pt>
                <c:pt idx="2833">
                  <c:v>59274</c:v>
                </c:pt>
                <c:pt idx="2834">
                  <c:v>59281</c:v>
                </c:pt>
                <c:pt idx="2835">
                  <c:v>59288</c:v>
                </c:pt>
                <c:pt idx="2836">
                  <c:v>59295</c:v>
                </c:pt>
                <c:pt idx="2837">
                  <c:v>59302</c:v>
                </c:pt>
                <c:pt idx="2838">
                  <c:v>59309</c:v>
                </c:pt>
                <c:pt idx="2839">
                  <c:v>59316</c:v>
                </c:pt>
                <c:pt idx="2840">
                  <c:v>59323</c:v>
                </c:pt>
                <c:pt idx="2841">
                  <c:v>59330</c:v>
                </c:pt>
                <c:pt idx="2842">
                  <c:v>59337</c:v>
                </c:pt>
                <c:pt idx="2843">
                  <c:v>59344</c:v>
                </c:pt>
                <c:pt idx="2844">
                  <c:v>59351</c:v>
                </c:pt>
                <c:pt idx="2845">
                  <c:v>59358</c:v>
                </c:pt>
                <c:pt idx="2846">
                  <c:v>59365</c:v>
                </c:pt>
                <c:pt idx="2847">
                  <c:v>59372</c:v>
                </c:pt>
                <c:pt idx="2848">
                  <c:v>59379</c:v>
                </c:pt>
                <c:pt idx="2849">
                  <c:v>59386</c:v>
                </c:pt>
                <c:pt idx="2850">
                  <c:v>59393</c:v>
                </c:pt>
                <c:pt idx="2851">
                  <c:v>59400</c:v>
                </c:pt>
                <c:pt idx="2852">
                  <c:v>59407</c:v>
                </c:pt>
                <c:pt idx="2853">
                  <c:v>59414</c:v>
                </c:pt>
                <c:pt idx="2854">
                  <c:v>59421</c:v>
                </c:pt>
                <c:pt idx="2855">
                  <c:v>59428</c:v>
                </c:pt>
                <c:pt idx="2856">
                  <c:v>59435</c:v>
                </c:pt>
                <c:pt idx="2857">
                  <c:v>59442</c:v>
                </c:pt>
                <c:pt idx="2858">
                  <c:v>59449</c:v>
                </c:pt>
                <c:pt idx="2859">
                  <c:v>59456</c:v>
                </c:pt>
                <c:pt idx="2860">
                  <c:v>59463</c:v>
                </c:pt>
                <c:pt idx="2861">
                  <c:v>59470</c:v>
                </c:pt>
                <c:pt idx="2862">
                  <c:v>59477</c:v>
                </c:pt>
                <c:pt idx="2863">
                  <c:v>59484</c:v>
                </c:pt>
                <c:pt idx="2864">
                  <c:v>59491</c:v>
                </c:pt>
                <c:pt idx="2865">
                  <c:v>59498</c:v>
                </c:pt>
                <c:pt idx="2866">
                  <c:v>59505</c:v>
                </c:pt>
                <c:pt idx="2867">
                  <c:v>59512</c:v>
                </c:pt>
                <c:pt idx="2868">
                  <c:v>59519</c:v>
                </c:pt>
                <c:pt idx="2869">
                  <c:v>59526</c:v>
                </c:pt>
                <c:pt idx="2870">
                  <c:v>59534</c:v>
                </c:pt>
                <c:pt idx="2871">
                  <c:v>59541</c:v>
                </c:pt>
                <c:pt idx="2872">
                  <c:v>59548</c:v>
                </c:pt>
                <c:pt idx="2873">
                  <c:v>59555</c:v>
                </c:pt>
                <c:pt idx="2874">
                  <c:v>59562</c:v>
                </c:pt>
                <c:pt idx="2875">
                  <c:v>59569</c:v>
                </c:pt>
                <c:pt idx="2876">
                  <c:v>59576</c:v>
                </c:pt>
                <c:pt idx="2877">
                  <c:v>59583</c:v>
                </c:pt>
                <c:pt idx="2878">
                  <c:v>59590</c:v>
                </c:pt>
                <c:pt idx="2879">
                  <c:v>59597</c:v>
                </c:pt>
                <c:pt idx="2880">
                  <c:v>59604</c:v>
                </c:pt>
                <c:pt idx="2881">
                  <c:v>59611</c:v>
                </c:pt>
                <c:pt idx="2882">
                  <c:v>59618</c:v>
                </c:pt>
                <c:pt idx="2883">
                  <c:v>59625</c:v>
                </c:pt>
                <c:pt idx="2884">
                  <c:v>59632</c:v>
                </c:pt>
                <c:pt idx="2885">
                  <c:v>59643</c:v>
                </c:pt>
                <c:pt idx="2886">
                  <c:v>59646</c:v>
                </c:pt>
                <c:pt idx="2887">
                  <c:v>59653</c:v>
                </c:pt>
                <c:pt idx="2888">
                  <c:v>59660</c:v>
                </c:pt>
                <c:pt idx="2889">
                  <c:v>59667</c:v>
                </c:pt>
                <c:pt idx="2890">
                  <c:v>59674</c:v>
                </c:pt>
                <c:pt idx="2891">
                  <c:v>59681</c:v>
                </c:pt>
                <c:pt idx="2892">
                  <c:v>59688</c:v>
                </c:pt>
                <c:pt idx="2893">
                  <c:v>59695</c:v>
                </c:pt>
                <c:pt idx="2894">
                  <c:v>59702</c:v>
                </c:pt>
                <c:pt idx="2895">
                  <c:v>59709</c:v>
                </c:pt>
                <c:pt idx="2896">
                  <c:v>59716</c:v>
                </c:pt>
                <c:pt idx="2897">
                  <c:v>59723</c:v>
                </c:pt>
                <c:pt idx="2898">
                  <c:v>59730</c:v>
                </c:pt>
                <c:pt idx="2899">
                  <c:v>59737</c:v>
                </c:pt>
                <c:pt idx="2900">
                  <c:v>59744</c:v>
                </c:pt>
                <c:pt idx="2901">
                  <c:v>59751</c:v>
                </c:pt>
                <c:pt idx="2902">
                  <c:v>59758</c:v>
                </c:pt>
                <c:pt idx="2903">
                  <c:v>59765</c:v>
                </c:pt>
                <c:pt idx="2904">
                  <c:v>59772</c:v>
                </c:pt>
                <c:pt idx="2905">
                  <c:v>59779</c:v>
                </c:pt>
                <c:pt idx="2906">
                  <c:v>59786</c:v>
                </c:pt>
                <c:pt idx="2907">
                  <c:v>59793</c:v>
                </c:pt>
                <c:pt idx="2908">
                  <c:v>59800</c:v>
                </c:pt>
                <c:pt idx="2909">
                  <c:v>59807</c:v>
                </c:pt>
                <c:pt idx="2910">
                  <c:v>59814</c:v>
                </c:pt>
                <c:pt idx="2911">
                  <c:v>59821</c:v>
                </c:pt>
                <c:pt idx="2912">
                  <c:v>59828</c:v>
                </c:pt>
                <c:pt idx="2913">
                  <c:v>59835</c:v>
                </c:pt>
                <c:pt idx="2914">
                  <c:v>59842</c:v>
                </c:pt>
                <c:pt idx="2915">
                  <c:v>59849</c:v>
                </c:pt>
                <c:pt idx="2916">
                  <c:v>59856</c:v>
                </c:pt>
                <c:pt idx="2917">
                  <c:v>59863</c:v>
                </c:pt>
                <c:pt idx="2918">
                  <c:v>59870</c:v>
                </c:pt>
                <c:pt idx="2919">
                  <c:v>59877</c:v>
                </c:pt>
                <c:pt idx="2920">
                  <c:v>59884</c:v>
                </c:pt>
                <c:pt idx="2921">
                  <c:v>59891</c:v>
                </c:pt>
                <c:pt idx="2922">
                  <c:v>59901</c:v>
                </c:pt>
                <c:pt idx="2923">
                  <c:v>59908</c:v>
                </c:pt>
                <c:pt idx="2924">
                  <c:v>59915</c:v>
                </c:pt>
                <c:pt idx="2925">
                  <c:v>59922</c:v>
                </c:pt>
                <c:pt idx="2926">
                  <c:v>59929</c:v>
                </c:pt>
                <c:pt idx="2927">
                  <c:v>59936</c:v>
                </c:pt>
                <c:pt idx="2928">
                  <c:v>59943</c:v>
                </c:pt>
                <c:pt idx="2929">
                  <c:v>59950</c:v>
                </c:pt>
                <c:pt idx="2930">
                  <c:v>59957</c:v>
                </c:pt>
                <c:pt idx="2931">
                  <c:v>59964</c:v>
                </c:pt>
                <c:pt idx="2932">
                  <c:v>59971</c:v>
                </c:pt>
                <c:pt idx="2933">
                  <c:v>59978</c:v>
                </c:pt>
                <c:pt idx="2934">
                  <c:v>59985</c:v>
                </c:pt>
                <c:pt idx="2935">
                  <c:v>59992</c:v>
                </c:pt>
                <c:pt idx="2936">
                  <c:v>60001</c:v>
                </c:pt>
                <c:pt idx="2937">
                  <c:v>60006</c:v>
                </c:pt>
                <c:pt idx="2938">
                  <c:v>60013</c:v>
                </c:pt>
                <c:pt idx="2939">
                  <c:v>60020</c:v>
                </c:pt>
                <c:pt idx="2940">
                  <c:v>60028</c:v>
                </c:pt>
                <c:pt idx="2941">
                  <c:v>60035</c:v>
                </c:pt>
                <c:pt idx="2942">
                  <c:v>60042</c:v>
                </c:pt>
                <c:pt idx="2943">
                  <c:v>60049</c:v>
                </c:pt>
                <c:pt idx="2944">
                  <c:v>60056</c:v>
                </c:pt>
                <c:pt idx="2945">
                  <c:v>60063</c:v>
                </c:pt>
                <c:pt idx="2946">
                  <c:v>60070</c:v>
                </c:pt>
                <c:pt idx="2947">
                  <c:v>60077</c:v>
                </c:pt>
                <c:pt idx="2948">
                  <c:v>60084</c:v>
                </c:pt>
                <c:pt idx="2949">
                  <c:v>60091</c:v>
                </c:pt>
                <c:pt idx="2950">
                  <c:v>60098</c:v>
                </c:pt>
                <c:pt idx="2951">
                  <c:v>60105</c:v>
                </c:pt>
                <c:pt idx="2952">
                  <c:v>60112</c:v>
                </c:pt>
                <c:pt idx="2953">
                  <c:v>60119</c:v>
                </c:pt>
                <c:pt idx="2954">
                  <c:v>60126</c:v>
                </c:pt>
                <c:pt idx="2955">
                  <c:v>60133</c:v>
                </c:pt>
                <c:pt idx="2956">
                  <c:v>60140</c:v>
                </c:pt>
                <c:pt idx="2957">
                  <c:v>60147</c:v>
                </c:pt>
                <c:pt idx="2958">
                  <c:v>60154</c:v>
                </c:pt>
                <c:pt idx="2959">
                  <c:v>60161</c:v>
                </c:pt>
                <c:pt idx="2960">
                  <c:v>60168</c:v>
                </c:pt>
                <c:pt idx="2961">
                  <c:v>60175</c:v>
                </c:pt>
                <c:pt idx="2962">
                  <c:v>60182</c:v>
                </c:pt>
                <c:pt idx="2963">
                  <c:v>60189</c:v>
                </c:pt>
                <c:pt idx="2964">
                  <c:v>60196</c:v>
                </c:pt>
                <c:pt idx="2965">
                  <c:v>60203</c:v>
                </c:pt>
                <c:pt idx="2966">
                  <c:v>60210</c:v>
                </c:pt>
                <c:pt idx="2967">
                  <c:v>60217</c:v>
                </c:pt>
                <c:pt idx="2968">
                  <c:v>60224</c:v>
                </c:pt>
                <c:pt idx="2969">
                  <c:v>60231</c:v>
                </c:pt>
                <c:pt idx="2970">
                  <c:v>60238</c:v>
                </c:pt>
                <c:pt idx="2971">
                  <c:v>60245</c:v>
                </c:pt>
                <c:pt idx="2972">
                  <c:v>60252</c:v>
                </c:pt>
                <c:pt idx="2973">
                  <c:v>60259</c:v>
                </c:pt>
                <c:pt idx="2974">
                  <c:v>60267</c:v>
                </c:pt>
                <c:pt idx="2975">
                  <c:v>60274</c:v>
                </c:pt>
                <c:pt idx="2976">
                  <c:v>60281</c:v>
                </c:pt>
                <c:pt idx="2977">
                  <c:v>60288</c:v>
                </c:pt>
                <c:pt idx="2978">
                  <c:v>60295</c:v>
                </c:pt>
                <c:pt idx="2979">
                  <c:v>60302</c:v>
                </c:pt>
                <c:pt idx="2980">
                  <c:v>60309</c:v>
                </c:pt>
                <c:pt idx="2981">
                  <c:v>60316</c:v>
                </c:pt>
                <c:pt idx="2982">
                  <c:v>60323</c:v>
                </c:pt>
                <c:pt idx="2983">
                  <c:v>60330</c:v>
                </c:pt>
                <c:pt idx="2984">
                  <c:v>60337</c:v>
                </c:pt>
                <c:pt idx="2985">
                  <c:v>60344</c:v>
                </c:pt>
                <c:pt idx="2986">
                  <c:v>60351</c:v>
                </c:pt>
                <c:pt idx="2987">
                  <c:v>60359</c:v>
                </c:pt>
                <c:pt idx="2988">
                  <c:v>60366</c:v>
                </c:pt>
                <c:pt idx="2989">
                  <c:v>60373</c:v>
                </c:pt>
                <c:pt idx="2990">
                  <c:v>60380</c:v>
                </c:pt>
                <c:pt idx="2991">
                  <c:v>60387</c:v>
                </c:pt>
                <c:pt idx="2992">
                  <c:v>60394</c:v>
                </c:pt>
                <c:pt idx="2993">
                  <c:v>60401</c:v>
                </c:pt>
                <c:pt idx="2994">
                  <c:v>60408</c:v>
                </c:pt>
                <c:pt idx="2995">
                  <c:v>60415</c:v>
                </c:pt>
                <c:pt idx="2996">
                  <c:v>60422</c:v>
                </c:pt>
                <c:pt idx="2997">
                  <c:v>60429</c:v>
                </c:pt>
                <c:pt idx="2998">
                  <c:v>60436</c:v>
                </c:pt>
                <c:pt idx="2999">
                  <c:v>60443</c:v>
                </c:pt>
                <c:pt idx="3000">
                  <c:v>60450</c:v>
                </c:pt>
                <c:pt idx="3001">
                  <c:v>60457</c:v>
                </c:pt>
                <c:pt idx="3002">
                  <c:v>60464</c:v>
                </c:pt>
                <c:pt idx="3003">
                  <c:v>60471</c:v>
                </c:pt>
                <c:pt idx="3004">
                  <c:v>60478</c:v>
                </c:pt>
                <c:pt idx="3005">
                  <c:v>60485</c:v>
                </c:pt>
                <c:pt idx="3006">
                  <c:v>60492</c:v>
                </c:pt>
                <c:pt idx="3007">
                  <c:v>60499</c:v>
                </c:pt>
                <c:pt idx="3008">
                  <c:v>60506</c:v>
                </c:pt>
                <c:pt idx="3009">
                  <c:v>60513</c:v>
                </c:pt>
                <c:pt idx="3010">
                  <c:v>60520</c:v>
                </c:pt>
                <c:pt idx="3011">
                  <c:v>60527</c:v>
                </c:pt>
                <c:pt idx="3012">
                  <c:v>60534</c:v>
                </c:pt>
                <c:pt idx="3013">
                  <c:v>60541</c:v>
                </c:pt>
                <c:pt idx="3014">
                  <c:v>60548</c:v>
                </c:pt>
                <c:pt idx="3015">
                  <c:v>60555</c:v>
                </c:pt>
                <c:pt idx="3016">
                  <c:v>60562</c:v>
                </c:pt>
                <c:pt idx="3017">
                  <c:v>60569</c:v>
                </c:pt>
                <c:pt idx="3018">
                  <c:v>60576</c:v>
                </c:pt>
                <c:pt idx="3019">
                  <c:v>60583</c:v>
                </c:pt>
                <c:pt idx="3020">
                  <c:v>60590</c:v>
                </c:pt>
                <c:pt idx="3021">
                  <c:v>60597</c:v>
                </c:pt>
                <c:pt idx="3022">
                  <c:v>60604</c:v>
                </c:pt>
                <c:pt idx="3023">
                  <c:v>60611</c:v>
                </c:pt>
                <c:pt idx="3024">
                  <c:v>60618</c:v>
                </c:pt>
                <c:pt idx="3025">
                  <c:v>60625</c:v>
                </c:pt>
                <c:pt idx="3026">
                  <c:v>60632</c:v>
                </c:pt>
                <c:pt idx="3027">
                  <c:v>60639</c:v>
                </c:pt>
                <c:pt idx="3028">
                  <c:v>60646</c:v>
                </c:pt>
                <c:pt idx="3029">
                  <c:v>60653</c:v>
                </c:pt>
                <c:pt idx="3030">
                  <c:v>60660</c:v>
                </c:pt>
                <c:pt idx="3031">
                  <c:v>60667</c:v>
                </c:pt>
                <c:pt idx="3032">
                  <c:v>60674</c:v>
                </c:pt>
                <c:pt idx="3033">
                  <c:v>60681</c:v>
                </c:pt>
                <c:pt idx="3034">
                  <c:v>60688</c:v>
                </c:pt>
                <c:pt idx="3035">
                  <c:v>60695</c:v>
                </c:pt>
                <c:pt idx="3036">
                  <c:v>60702</c:v>
                </c:pt>
                <c:pt idx="3037">
                  <c:v>60709</c:v>
                </c:pt>
                <c:pt idx="3038">
                  <c:v>60716</c:v>
                </c:pt>
                <c:pt idx="3039">
                  <c:v>60723</c:v>
                </c:pt>
                <c:pt idx="3040">
                  <c:v>60730</c:v>
                </c:pt>
                <c:pt idx="3041">
                  <c:v>60737</c:v>
                </c:pt>
                <c:pt idx="3042">
                  <c:v>60744</c:v>
                </c:pt>
                <c:pt idx="3043">
                  <c:v>60751</c:v>
                </c:pt>
                <c:pt idx="3044">
                  <c:v>60758</c:v>
                </c:pt>
                <c:pt idx="3045">
                  <c:v>60765</c:v>
                </c:pt>
                <c:pt idx="3046">
                  <c:v>60772</c:v>
                </c:pt>
                <c:pt idx="3047">
                  <c:v>60779</c:v>
                </c:pt>
                <c:pt idx="3048">
                  <c:v>60786</c:v>
                </c:pt>
                <c:pt idx="3049">
                  <c:v>60793</c:v>
                </c:pt>
                <c:pt idx="3050">
                  <c:v>60800</c:v>
                </c:pt>
                <c:pt idx="3051">
                  <c:v>60807</c:v>
                </c:pt>
                <c:pt idx="3052">
                  <c:v>60814</c:v>
                </c:pt>
                <c:pt idx="3053">
                  <c:v>60821</c:v>
                </c:pt>
                <c:pt idx="3054">
                  <c:v>60828</c:v>
                </c:pt>
                <c:pt idx="3055">
                  <c:v>60835</c:v>
                </c:pt>
                <c:pt idx="3056">
                  <c:v>60842</c:v>
                </c:pt>
                <c:pt idx="3057">
                  <c:v>60849</c:v>
                </c:pt>
                <c:pt idx="3058">
                  <c:v>60856</c:v>
                </c:pt>
                <c:pt idx="3059">
                  <c:v>60863</c:v>
                </c:pt>
                <c:pt idx="3060">
                  <c:v>60870</c:v>
                </c:pt>
                <c:pt idx="3061">
                  <c:v>60877</c:v>
                </c:pt>
                <c:pt idx="3062">
                  <c:v>60884</c:v>
                </c:pt>
                <c:pt idx="3063">
                  <c:v>60891</c:v>
                </c:pt>
                <c:pt idx="3064">
                  <c:v>60898</c:v>
                </c:pt>
                <c:pt idx="3065">
                  <c:v>60905</c:v>
                </c:pt>
                <c:pt idx="3066">
                  <c:v>60912</c:v>
                </c:pt>
                <c:pt idx="3067">
                  <c:v>60919</c:v>
                </c:pt>
                <c:pt idx="3068">
                  <c:v>60926</c:v>
                </c:pt>
                <c:pt idx="3069">
                  <c:v>60933</c:v>
                </c:pt>
                <c:pt idx="3070">
                  <c:v>60940</c:v>
                </c:pt>
                <c:pt idx="3071">
                  <c:v>60947</c:v>
                </c:pt>
                <c:pt idx="3072">
                  <c:v>60954</c:v>
                </c:pt>
                <c:pt idx="3073">
                  <c:v>60961</c:v>
                </c:pt>
                <c:pt idx="3074">
                  <c:v>60968</c:v>
                </c:pt>
                <c:pt idx="3075">
                  <c:v>60975</c:v>
                </c:pt>
                <c:pt idx="3076">
                  <c:v>60982</c:v>
                </c:pt>
                <c:pt idx="3077">
                  <c:v>60989</c:v>
                </c:pt>
                <c:pt idx="3078">
                  <c:v>60996</c:v>
                </c:pt>
                <c:pt idx="3079">
                  <c:v>61003</c:v>
                </c:pt>
                <c:pt idx="3080">
                  <c:v>61010</c:v>
                </c:pt>
                <c:pt idx="3081">
                  <c:v>61017</c:v>
                </c:pt>
                <c:pt idx="3082">
                  <c:v>61024</c:v>
                </c:pt>
                <c:pt idx="3083">
                  <c:v>61031</c:v>
                </c:pt>
                <c:pt idx="3084">
                  <c:v>61038</c:v>
                </c:pt>
                <c:pt idx="3085">
                  <c:v>61045</c:v>
                </c:pt>
                <c:pt idx="3086">
                  <c:v>61052</c:v>
                </c:pt>
                <c:pt idx="3087">
                  <c:v>61059</c:v>
                </c:pt>
                <c:pt idx="3088">
                  <c:v>61066</c:v>
                </c:pt>
                <c:pt idx="3089">
                  <c:v>61073</c:v>
                </c:pt>
                <c:pt idx="3090">
                  <c:v>61080</c:v>
                </c:pt>
                <c:pt idx="3091">
                  <c:v>61087</c:v>
                </c:pt>
                <c:pt idx="3092">
                  <c:v>61094</c:v>
                </c:pt>
                <c:pt idx="3093">
                  <c:v>61101</c:v>
                </c:pt>
                <c:pt idx="3094">
                  <c:v>61108</c:v>
                </c:pt>
                <c:pt idx="3095">
                  <c:v>61115</c:v>
                </c:pt>
                <c:pt idx="3096">
                  <c:v>61122</c:v>
                </c:pt>
                <c:pt idx="3097">
                  <c:v>61129</c:v>
                </c:pt>
                <c:pt idx="3098">
                  <c:v>61136</c:v>
                </c:pt>
                <c:pt idx="3099">
                  <c:v>61143</c:v>
                </c:pt>
                <c:pt idx="3100">
                  <c:v>61150</c:v>
                </c:pt>
                <c:pt idx="3101">
                  <c:v>61157</c:v>
                </c:pt>
                <c:pt idx="3102">
                  <c:v>61164</c:v>
                </c:pt>
                <c:pt idx="3103">
                  <c:v>61171</c:v>
                </c:pt>
                <c:pt idx="3104">
                  <c:v>61178</c:v>
                </c:pt>
                <c:pt idx="3105">
                  <c:v>61185</c:v>
                </c:pt>
                <c:pt idx="3106">
                  <c:v>61192</c:v>
                </c:pt>
                <c:pt idx="3107">
                  <c:v>61199</c:v>
                </c:pt>
                <c:pt idx="3108">
                  <c:v>61206</c:v>
                </c:pt>
                <c:pt idx="3109">
                  <c:v>61213</c:v>
                </c:pt>
                <c:pt idx="3110">
                  <c:v>61220</c:v>
                </c:pt>
                <c:pt idx="3111">
                  <c:v>61227</c:v>
                </c:pt>
                <c:pt idx="3112">
                  <c:v>61234</c:v>
                </c:pt>
                <c:pt idx="3113">
                  <c:v>61241</c:v>
                </c:pt>
                <c:pt idx="3114">
                  <c:v>61248</c:v>
                </c:pt>
                <c:pt idx="3115">
                  <c:v>61255</c:v>
                </c:pt>
                <c:pt idx="3116">
                  <c:v>61262</c:v>
                </c:pt>
                <c:pt idx="3117">
                  <c:v>61269</c:v>
                </c:pt>
                <c:pt idx="3118">
                  <c:v>61276</c:v>
                </c:pt>
                <c:pt idx="3119">
                  <c:v>61283</c:v>
                </c:pt>
                <c:pt idx="3120">
                  <c:v>61290</c:v>
                </c:pt>
                <c:pt idx="3121">
                  <c:v>61297</c:v>
                </c:pt>
                <c:pt idx="3122">
                  <c:v>61304</c:v>
                </c:pt>
                <c:pt idx="3123">
                  <c:v>61311</c:v>
                </c:pt>
                <c:pt idx="3124">
                  <c:v>61318</c:v>
                </c:pt>
                <c:pt idx="3125">
                  <c:v>61325</c:v>
                </c:pt>
                <c:pt idx="3126">
                  <c:v>61332</c:v>
                </c:pt>
                <c:pt idx="3127">
                  <c:v>61339</c:v>
                </c:pt>
                <c:pt idx="3128">
                  <c:v>61346</c:v>
                </c:pt>
                <c:pt idx="3129">
                  <c:v>61353</c:v>
                </c:pt>
                <c:pt idx="3130">
                  <c:v>61360</c:v>
                </c:pt>
                <c:pt idx="3131">
                  <c:v>61367</c:v>
                </c:pt>
                <c:pt idx="3132">
                  <c:v>61374</c:v>
                </c:pt>
                <c:pt idx="3133">
                  <c:v>61381</c:v>
                </c:pt>
                <c:pt idx="3134">
                  <c:v>61388</c:v>
                </c:pt>
                <c:pt idx="3135">
                  <c:v>61395</c:v>
                </c:pt>
                <c:pt idx="3136">
                  <c:v>61402</c:v>
                </c:pt>
                <c:pt idx="3137">
                  <c:v>61409</c:v>
                </c:pt>
                <c:pt idx="3138">
                  <c:v>61416</c:v>
                </c:pt>
                <c:pt idx="3139">
                  <c:v>61423</c:v>
                </c:pt>
                <c:pt idx="3140">
                  <c:v>61430</c:v>
                </c:pt>
                <c:pt idx="3141">
                  <c:v>61437</c:v>
                </c:pt>
                <c:pt idx="3142">
                  <c:v>61444</c:v>
                </c:pt>
                <c:pt idx="3143">
                  <c:v>61451</c:v>
                </c:pt>
                <c:pt idx="3144">
                  <c:v>61458</c:v>
                </c:pt>
                <c:pt idx="3145">
                  <c:v>61465</c:v>
                </c:pt>
                <c:pt idx="3146">
                  <c:v>61472</c:v>
                </c:pt>
                <c:pt idx="3147">
                  <c:v>61479</c:v>
                </c:pt>
                <c:pt idx="3148">
                  <c:v>61487</c:v>
                </c:pt>
                <c:pt idx="3149">
                  <c:v>61494</c:v>
                </c:pt>
                <c:pt idx="3150">
                  <c:v>61501</c:v>
                </c:pt>
                <c:pt idx="3151">
                  <c:v>61508</c:v>
                </c:pt>
                <c:pt idx="3152">
                  <c:v>61515</c:v>
                </c:pt>
                <c:pt idx="3153">
                  <c:v>61522</c:v>
                </c:pt>
                <c:pt idx="3154">
                  <c:v>61529</c:v>
                </c:pt>
                <c:pt idx="3155">
                  <c:v>61536</c:v>
                </c:pt>
                <c:pt idx="3156">
                  <c:v>61543</c:v>
                </c:pt>
                <c:pt idx="3157">
                  <c:v>61550</c:v>
                </c:pt>
                <c:pt idx="3158">
                  <c:v>61557</c:v>
                </c:pt>
                <c:pt idx="3159">
                  <c:v>61564</c:v>
                </c:pt>
                <c:pt idx="3160">
                  <c:v>61571</c:v>
                </c:pt>
                <c:pt idx="3161">
                  <c:v>61578</c:v>
                </c:pt>
                <c:pt idx="3162">
                  <c:v>61585</c:v>
                </c:pt>
                <c:pt idx="3163">
                  <c:v>61592</c:v>
                </c:pt>
                <c:pt idx="3164">
                  <c:v>61599</c:v>
                </c:pt>
                <c:pt idx="3165">
                  <c:v>61606</c:v>
                </c:pt>
                <c:pt idx="3166">
                  <c:v>61613</c:v>
                </c:pt>
                <c:pt idx="3167">
                  <c:v>61620</c:v>
                </c:pt>
                <c:pt idx="3168">
                  <c:v>61627</c:v>
                </c:pt>
                <c:pt idx="3169">
                  <c:v>61634</c:v>
                </c:pt>
                <c:pt idx="3170">
                  <c:v>61641</c:v>
                </c:pt>
                <c:pt idx="3171">
                  <c:v>61648</c:v>
                </c:pt>
                <c:pt idx="3172">
                  <c:v>61655</c:v>
                </c:pt>
                <c:pt idx="3173">
                  <c:v>61662</c:v>
                </c:pt>
                <c:pt idx="3174">
                  <c:v>61669</c:v>
                </c:pt>
                <c:pt idx="3175">
                  <c:v>61676</c:v>
                </c:pt>
                <c:pt idx="3176">
                  <c:v>61683</c:v>
                </c:pt>
                <c:pt idx="3177">
                  <c:v>61690</c:v>
                </c:pt>
                <c:pt idx="3178">
                  <c:v>61697</c:v>
                </c:pt>
                <c:pt idx="3179">
                  <c:v>61704</c:v>
                </c:pt>
                <c:pt idx="3180">
                  <c:v>61711</c:v>
                </c:pt>
                <c:pt idx="3181">
                  <c:v>61718</c:v>
                </c:pt>
                <c:pt idx="3182">
                  <c:v>61728</c:v>
                </c:pt>
                <c:pt idx="3183">
                  <c:v>61735</c:v>
                </c:pt>
                <c:pt idx="3184">
                  <c:v>61742</c:v>
                </c:pt>
                <c:pt idx="3185">
                  <c:v>61749</c:v>
                </c:pt>
                <c:pt idx="3186">
                  <c:v>61756</c:v>
                </c:pt>
                <c:pt idx="3187">
                  <c:v>61763</c:v>
                </c:pt>
                <c:pt idx="3188">
                  <c:v>61770</c:v>
                </c:pt>
                <c:pt idx="3189">
                  <c:v>61777</c:v>
                </c:pt>
                <c:pt idx="3190">
                  <c:v>61784</c:v>
                </c:pt>
                <c:pt idx="3191">
                  <c:v>61791</c:v>
                </c:pt>
                <c:pt idx="3192">
                  <c:v>61798</c:v>
                </c:pt>
                <c:pt idx="3193">
                  <c:v>61805</c:v>
                </c:pt>
                <c:pt idx="3194">
                  <c:v>61812</c:v>
                </c:pt>
                <c:pt idx="3195">
                  <c:v>61819</c:v>
                </c:pt>
                <c:pt idx="3196">
                  <c:v>61826</c:v>
                </c:pt>
                <c:pt idx="3197">
                  <c:v>61835</c:v>
                </c:pt>
                <c:pt idx="3198">
                  <c:v>61840</c:v>
                </c:pt>
                <c:pt idx="3199">
                  <c:v>61847</c:v>
                </c:pt>
                <c:pt idx="3200">
                  <c:v>61854</c:v>
                </c:pt>
                <c:pt idx="3201">
                  <c:v>61861</c:v>
                </c:pt>
                <c:pt idx="3202">
                  <c:v>61868</c:v>
                </c:pt>
                <c:pt idx="3203">
                  <c:v>61875</c:v>
                </c:pt>
                <c:pt idx="3204">
                  <c:v>61882</c:v>
                </c:pt>
                <c:pt idx="3205">
                  <c:v>61889</c:v>
                </c:pt>
                <c:pt idx="3206">
                  <c:v>61896</c:v>
                </c:pt>
                <c:pt idx="3207">
                  <c:v>61903</c:v>
                </c:pt>
                <c:pt idx="3208">
                  <c:v>61910</c:v>
                </c:pt>
                <c:pt idx="3209">
                  <c:v>61917</c:v>
                </c:pt>
                <c:pt idx="3210">
                  <c:v>61924</c:v>
                </c:pt>
                <c:pt idx="3211">
                  <c:v>61931</c:v>
                </c:pt>
                <c:pt idx="3212">
                  <c:v>61938</c:v>
                </c:pt>
                <c:pt idx="3213">
                  <c:v>61945</c:v>
                </c:pt>
                <c:pt idx="3214">
                  <c:v>61952</c:v>
                </c:pt>
                <c:pt idx="3215">
                  <c:v>61959</c:v>
                </c:pt>
                <c:pt idx="3216">
                  <c:v>61966</c:v>
                </c:pt>
                <c:pt idx="3217">
                  <c:v>61973</c:v>
                </c:pt>
                <c:pt idx="3218">
                  <c:v>61980</c:v>
                </c:pt>
                <c:pt idx="3219">
                  <c:v>61987</c:v>
                </c:pt>
                <c:pt idx="3220">
                  <c:v>61994</c:v>
                </c:pt>
                <c:pt idx="3221">
                  <c:v>62001</c:v>
                </c:pt>
                <c:pt idx="3222">
                  <c:v>62008</c:v>
                </c:pt>
                <c:pt idx="3223">
                  <c:v>62015</c:v>
                </c:pt>
                <c:pt idx="3224">
                  <c:v>62022</c:v>
                </c:pt>
                <c:pt idx="3225">
                  <c:v>62029</c:v>
                </c:pt>
                <c:pt idx="3226">
                  <c:v>62036</c:v>
                </c:pt>
                <c:pt idx="3227">
                  <c:v>62043</c:v>
                </c:pt>
                <c:pt idx="3228">
                  <c:v>62050</c:v>
                </c:pt>
                <c:pt idx="3229">
                  <c:v>62057</c:v>
                </c:pt>
                <c:pt idx="3230">
                  <c:v>62064</c:v>
                </c:pt>
                <c:pt idx="3231">
                  <c:v>62071</c:v>
                </c:pt>
                <c:pt idx="3232">
                  <c:v>62078</c:v>
                </c:pt>
                <c:pt idx="3233">
                  <c:v>62085</c:v>
                </c:pt>
                <c:pt idx="3234">
                  <c:v>62093</c:v>
                </c:pt>
                <c:pt idx="3235">
                  <c:v>62100</c:v>
                </c:pt>
                <c:pt idx="3236">
                  <c:v>62107</c:v>
                </c:pt>
                <c:pt idx="3237">
                  <c:v>62114</c:v>
                </c:pt>
                <c:pt idx="3238">
                  <c:v>62121</c:v>
                </c:pt>
                <c:pt idx="3239">
                  <c:v>62128</c:v>
                </c:pt>
                <c:pt idx="3240">
                  <c:v>62135</c:v>
                </c:pt>
                <c:pt idx="3241">
                  <c:v>62142</c:v>
                </c:pt>
                <c:pt idx="3242">
                  <c:v>62149</c:v>
                </c:pt>
                <c:pt idx="3243">
                  <c:v>62156</c:v>
                </c:pt>
                <c:pt idx="3244">
                  <c:v>62163</c:v>
                </c:pt>
                <c:pt idx="3245">
                  <c:v>62170</c:v>
                </c:pt>
                <c:pt idx="3246">
                  <c:v>62177</c:v>
                </c:pt>
                <c:pt idx="3247">
                  <c:v>62186</c:v>
                </c:pt>
                <c:pt idx="3248">
                  <c:v>62193</c:v>
                </c:pt>
                <c:pt idx="3249">
                  <c:v>62200</c:v>
                </c:pt>
                <c:pt idx="3250">
                  <c:v>62207</c:v>
                </c:pt>
                <c:pt idx="3251">
                  <c:v>62215</c:v>
                </c:pt>
                <c:pt idx="3252">
                  <c:v>62221</c:v>
                </c:pt>
                <c:pt idx="3253">
                  <c:v>62228</c:v>
                </c:pt>
                <c:pt idx="3254">
                  <c:v>62235</c:v>
                </c:pt>
                <c:pt idx="3255">
                  <c:v>62242</c:v>
                </c:pt>
                <c:pt idx="3256">
                  <c:v>62249</c:v>
                </c:pt>
                <c:pt idx="3257">
                  <c:v>62256</c:v>
                </c:pt>
                <c:pt idx="3258">
                  <c:v>62263</c:v>
                </c:pt>
                <c:pt idx="3259">
                  <c:v>62270</c:v>
                </c:pt>
                <c:pt idx="3260">
                  <c:v>62277</c:v>
                </c:pt>
                <c:pt idx="3261">
                  <c:v>62284</c:v>
                </c:pt>
                <c:pt idx="3262">
                  <c:v>62291</c:v>
                </c:pt>
                <c:pt idx="3263">
                  <c:v>62298</c:v>
                </c:pt>
                <c:pt idx="3264">
                  <c:v>62305</c:v>
                </c:pt>
                <c:pt idx="3265">
                  <c:v>62312</c:v>
                </c:pt>
                <c:pt idx="3266">
                  <c:v>62319</c:v>
                </c:pt>
                <c:pt idx="3267">
                  <c:v>62326</c:v>
                </c:pt>
                <c:pt idx="3268">
                  <c:v>62333</c:v>
                </c:pt>
                <c:pt idx="3269">
                  <c:v>62340</c:v>
                </c:pt>
                <c:pt idx="3270">
                  <c:v>62347</c:v>
                </c:pt>
                <c:pt idx="3271">
                  <c:v>62354</c:v>
                </c:pt>
                <c:pt idx="3272">
                  <c:v>62361</c:v>
                </c:pt>
                <c:pt idx="3273">
                  <c:v>62368</c:v>
                </c:pt>
                <c:pt idx="3274">
                  <c:v>62375</c:v>
                </c:pt>
                <c:pt idx="3275">
                  <c:v>62382</c:v>
                </c:pt>
                <c:pt idx="3276">
                  <c:v>62389</c:v>
                </c:pt>
                <c:pt idx="3277">
                  <c:v>62396</c:v>
                </c:pt>
                <c:pt idx="3278">
                  <c:v>62403</c:v>
                </c:pt>
                <c:pt idx="3279">
                  <c:v>62410</c:v>
                </c:pt>
                <c:pt idx="3280">
                  <c:v>62417</c:v>
                </c:pt>
                <c:pt idx="3281">
                  <c:v>62424</c:v>
                </c:pt>
                <c:pt idx="3282">
                  <c:v>62431</c:v>
                </c:pt>
                <c:pt idx="3283">
                  <c:v>62438</c:v>
                </c:pt>
                <c:pt idx="3284">
                  <c:v>62445</c:v>
                </c:pt>
                <c:pt idx="3285">
                  <c:v>62456</c:v>
                </c:pt>
                <c:pt idx="3286">
                  <c:v>62460</c:v>
                </c:pt>
                <c:pt idx="3287">
                  <c:v>62466</c:v>
                </c:pt>
                <c:pt idx="3288">
                  <c:v>62473</c:v>
                </c:pt>
                <c:pt idx="3289">
                  <c:v>62480</c:v>
                </c:pt>
                <c:pt idx="3290">
                  <c:v>62487</c:v>
                </c:pt>
                <c:pt idx="3291">
                  <c:v>62494</c:v>
                </c:pt>
                <c:pt idx="3292">
                  <c:v>62501</c:v>
                </c:pt>
                <c:pt idx="3293">
                  <c:v>62508</c:v>
                </c:pt>
                <c:pt idx="3294">
                  <c:v>62515</c:v>
                </c:pt>
                <c:pt idx="3295">
                  <c:v>62522</c:v>
                </c:pt>
                <c:pt idx="3296">
                  <c:v>62529</c:v>
                </c:pt>
                <c:pt idx="3297">
                  <c:v>62536</c:v>
                </c:pt>
                <c:pt idx="3298">
                  <c:v>62543</c:v>
                </c:pt>
                <c:pt idx="3299">
                  <c:v>62550</c:v>
                </c:pt>
                <c:pt idx="3300">
                  <c:v>62557</c:v>
                </c:pt>
                <c:pt idx="3301">
                  <c:v>62564</c:v>
                </c:pt>
                <c:pt idx="3302">
                  <c:v>62571</c:v>
                </c:pt>
                <c:pt idx="3303">
                  <c:v>62578</c:v>
                </c:pt>
                <c:pt idx="3304">
                  <c:v>62585</c:v>
                </c:pt>
                <c:pt idx="3305">
                  <c:v>62592</c:v>
                </c:pt>
                <c:pt idx="3306">
                  <c:v>62599</c:v>
                </c:pt>
                <c:pt idx="3307">
                  <c:v>62606</c:v>
                </c:pt>
                <c:pt idx="3308">
                  <c:v>62613</c:v>
                </c:pt>
                <c:pt idx="3309">
                  <c:v>62620</c:v>
                </c:pt>
                <c:pt idx="3310">
                  <c:v>62627</c:v>
                </c:pt>
                <c:pt idx="3311">
                  <c:v>62634</c:v>
                </c:pt>
                <c:pt idx="3312">
                  <c:v>62641</c:v>
                </c:pt>
                <c:pt idx="3313">
                  <c:v>62648</c:v>
                </c:pt>
                <c:pt idx="3314">
                  <c:v>62655</c:v>
                </c:pt>
                <c:pt idx="3315">
                  <c:v>62662</c:v>
                </c:pt>
                <c:pt idx="3316">
                  <c:v>62669</c:v>
                </c:pt>
                <c:pt idx="3317">
                  <c:v>62676</c:v>
                </c:pt>
                <c:pt idx="3318">
                  <c:v>62683</c:v>
                </c:pt>
                <c:pt idx="3319">
                  <c:v>62690</c:v>
                </c:pt>
                <c:pt idx="3320">
                  <c:v>62697</c:v>
                </c:pt>
                <c:pt idx="3321">
                  <c:v>62704</c:v>
                </c:pt>
                <c:pt idx="3322">
                  <c:v>62711</c:v>
                </c:pt>
                <c:pt idx="3323">
                  <c:v>62718</c:v>
                </c:pt>
                <c:pt idx="3324">
                  <c:v>62725</c:v>
                </c:pt>
                <c:pt idx="3325">
                  <c:v>62732</c:v>
                </c:pt>
                <c:pt idx="3326">
                  <c:v>62739</c:v>
                </c:pt>
                <c:pt idx="3327">
                  <c:v>62746</c:v>
                </c:pt>
                <c:pt idx="3328">
                  <c:v>62753</c:v>
                </c:pt>
                <c:pt idx="3329">
                  <c:v>62760</c:v>
                </c:pt>
                <c:pt idx="3330">
                  <c:v>62767</c:v>
                </c:pt>
                <c:pt idx="3331">
                  <c:v>62774</c:v>
                </c:pt>
                <c:pt idx="3332">
                  <c:v>62781</c:v>
                </c:pt>
                <c:pt idx="3333">
                  <c:v>62788</c:v>
                </c:pt>
                <c:pt idx="3334">
                  <c:v>62795</c:v>
                </c:pt>
                <c:pt idx="3335">
                  <c:v>62802</c:v>
                </c:pt>
                <c:pt idx="3336">
                  <c:v>62809</c:v>
                </c:pt>
                <c:pt idx="3337">
                  <c:v>62816</c:v>
                </c:pt>
                <c:pt idx="3338">
                  <c:v>62823</c:v>
                </c:pt>
                <c:pt idx="3339">
                  <c:v>62830</c:v>
                </c:pt>
                <c:pt idx="3340">
                  <c:v>62837</c:v>
                </c:pt>
                <c:pt idx="3341">
                  <c:v>62844</c:v>
                </c:pt>
                <c:pt idx="3342">
                  <c:v>62851</c:v>
                </c:pt>
                <c:pt idx="3343">
                  <c:v>62858</c:v>
                </c:pt>
                <c:pt idx="3344">
                  <c:v>62865</c:v>
                </c:pt>
                <c:pt idx="3345">
                  <c:v>62872</c:v>
                </c:pt>
                <c:pt idx="3346">
                  <c:v>62879</c:v>
                </c:pt>
                <c:pt idx="3347">
                  <c:v>62886</c:v>
                </c:pt>
                <c:pt idx="3348">
                  <c:v>62893</c:v>
                </c:pt>
                <c:pt idx="3349">
                  <c:v>62900</c:v>
                </c:pt>
                <c:pt idx="3350">
                  <c:v>62907</c:v>
                </c:pt>
                <c:pt idx="3351">
                  <c:v>62914</c:v>
                </c:pt>
                <c:pt idx="3352">
                  <c:v>62921</c:v>
                </c:pt>
                <c:pt idx="3353">
                  <c:v>62928</c:v>
                </c:pt>
                <c:pt idx="3354">
                  <c:v>62935</c:v>
                </c:pt>
                <c:pt idx="3355">
                  <c:v>62942</c:v>
                </c:pt>
                <c:pt idx="3356">
                  <c:v>62949</c:v>
                </c:pt>
                <c:pt idx="3357">
                  <c:v>62956</c:v>
                </c:pt>
                <c:pt idx="3358">
                  <c:v>62963</c:v>
                </c:pt>
                <c:pt idx="3359">
                  <c:v>62970</c:v>
                </c:pt>
                <c:pt idx="3360">
                  <c:v>62977</c:v>
                </c:pt>
                <c:pt idx="3361">
                  <c:v>62984</c:v>
                </c:pt>
                <c:pt idx="3362">
                  <c:v>62991</c:v>
                </c:pt>
                <c:pt idx="3363">
                  <c:v>62998</c:v>
                </c:pt>
                <c:pt idx="3364">
                  <c:v>63005</c:v>
                </c:pt>
                <c:pt idx="3365">
                  <c:v>63012</c:v>
                </c:pt>
                <c:pt idx="3366">
                  <c:v>63019</c:v>
                </c:pt>
                <c:pt idx="3367">
                  <c:v>63026</c:v>
                </c:pt>
                <c:pt idx="3368">
                  <c:v>63033</c:v>
                </c:pt>
                <c:pt idx="3369">
                  <c:v>63040</c:v>
                </c:pt>
                <c:pt idx="3370">
                  <c:v>63047</c:v>
                </c:pt>
                <c:pt idx="3371">
                  <c:v>63054</c:v>
                </c:pt>
                <c:pt idx="3372">
                  <c:v>63061</c:v>
                </c:pt>
                <c:pt idx="3373">
                  <c:v>63068</c:v>
                </c:pt>
                <c:pt idx="3374">
                  <c:v>63075</c:v>
                </c:pt>
                <c:pt idx="3375">
                  <c:v>63082</c:v>
                </c:pt>
                <c:pt idx="3376">
                  <c:v>63089</c:v>
                </c:pt>
                <c:pt idx="3377">
                  <c:v>63096</c:v>
                </c:pt>
                <c:pt idx="3378">
                  <c:v>63103</c:v>
                </c:pt>
                <c:pt idx="3379">
                  <c:v>63110</c:v>
                </c:pt>
                <c:pt idx="3380">
                  <c:v>63117</c:v>
                </c:pt>
                <c:pt idx="3381">
                  <c:v>63124</c:v>
                </c:pt>
                <c:pt idx="3382">
                  <c:v>63131</c:v>
                </c:pt>
                <c:pt idx="3383">
                  <c:v>63138</c:v>
                </c:pt>
                <c:pt idx="3384">
                  <c:v>63145</c:v>
                </c:pt>
                <c:pt idx="3385">
                  <c:v>63152</c:v>
                </c:pt>
                <c:pt idx="3386">
                  <c:v>63159</c:v>
                </c:pt>
                <c:pt idx="3387">
                  <c:v>63166</c:v>
                </c:pt>
                <c:pt idx="3388">
                  <c:v>63173</c:v>
                </c:pt>
                <c:pt idx="3389">
                  <c:v>63180</c:v>
                </c:pt>
                <c:pt idx="3390">
                  <c:v>63187</c:v>
                </c:pt>
                <c:pt idx="3391">
                  <c:v>63194</c:v>
                </c:pt>
                <c:pt idx="3392">
                  <c:v>63201</c:v>
                </c:pt>
                <c:pt idx="3393">
                  <c:v>63208</c:v>
                </c:pt>
                <c:pt idx="3394">
                  <c:v>63215</c:v>
                </c:pt>
                <c:pt idx="3395">
                  <c:v>63222</c:v>
                </c:pt>
                <c:pt idx="3396">
                  <c:v>63229</c:v>
                </c:pt>
                <c:pt idx="3397">
                  <c:v>63236</c:v>
                </c:pt>
                <c:pt idx="3398">
                  <c:v>63243</c:v>
                </c:pt>
                <c:pt idx="3399">
                  <c:v>63250</c:v>
                </c:pt>
                <c:pt idx="3400">
                  <c:v>63257</c:v>
                </c:pt>
                <c:pt idx="3401">
                  <c:v>63264</c:v>
                </c:pt>
                <c:pt idx="3402">
                  <c:v>63271</c:v>
                </c:pt>
                <c:pt idx="3403">
                  <c:v>63278</c:v>
                </c:pt>
                <c:pt idx="3404">
                  <c:v>63285</c:v>
                </c:pt>
                <c:pt idx="3405">
                  <c:v>63292</c:v>
                </c:pt>
                <c:pt idx="3406">
                  <c:v>63299</c:v>
                </c:pt>
                <c:pt idx="3407">
                  <c:v>63306</c:v>
                </c:pt>
                <c:pt idx="3408">
                  <c:v>63313</c:v>
                </c:pt>
                <c:pt idx="3409">
                  <c:v>63320</c:v>
                </c:pt>
                <c:pt idx="3410">
                  <c:v>63327</c:v>
                </c:pt>
                <c:pt idx="3411">
                  <c:v>63334</c:v>
                </c:pt>
                <c:pt idx="3412">
                  <c:v>63341</c:v>
                </c:pt>
                <c:pt idx="3413">
                  <c:v>63348</c:v>
                </c:pt>
                <c:pt idx="3414">
                  <c:v>63355</c:v>
                </c:pt>
                <c:pt idx="3415">
                  <c:v>63362</c:v>
                </c:pt>
                <c:pt idx="3416">
                  <c:v>63369</c:v>
                </c:pt>
                <c:pt idx="3417">
                  <c:v>63376</c:v>
                </c:pt>
                <c:pt idx="3418">
                  <c:v>63383</c:v>
                </c:pt>
                <c:pt idx="3419">
                  <c:v>63390</c:v>
                </c:pt>
                <c:pt idx="3420">
                  <c:v>63397</c:v>
                </c:pt>
                <c:pt idx="3421">
                  <c:v>63404</c:v>
                </c:pt>
                <c:pt idx="3422">
                  <c:v>63411</c:v>
                </c:pt>
                <c:pt idx="3423">
                  <c:v>63418</c:v>
                </c:pt>
                <c:pt idx="3424">
                  <c:v>63425</c:v>
                </c:pt>
                <c:pt idx="3425">
                  <c:v>63432</c:v>
                </c:pt>
                <c:pt idx="3426">
                  <c:v>63439</c:v>
                </c:pt>
                <c:pt idx="3427">
                  <c:v>63446</c:v>
                </c:pt>
                <c:pt idx="3428">
                  <c:v>63453</c:v>
                </c:pt>
                <c:pt idx="3429">
                  <c:v>63460</c:v>
                </c:pt>
                <c:pt idx="3430">
                  <c:v>63467</c:v>
                </c:pt>
                <c:pt idx="3431">
                  <c:v>63474</c:v>
                </c:pt>
                <c:pt idx="3432">
                  <c:v>63481</c:v>
                </c:pt>
                <c:pt idx="3433">
                  <c:v>63488</c:v>
                </c:pt>
                <c:pt idx="3434">
                  <c:v>63495</c:v>
                </c:pt>
                <c:pt idx="3435">
                  <c:v>63502</c:v>
                </c:pt>
                <c:pt idx="3436">
                  <c:v>63509</c:v>
                </c:pt>
                <c:pt idx="3437">
                  <c:v>63516</c:v>
                </c:pt>
                <c:pt idx="3438">
                  <c:v>63523</c:v>
                </c:pt>
                <c:pt idx="3439">
                  <c:v>63530</c:v>
                </c:pt>
                <c:pt idx="3440">
                  <c:v>63537</c:v>
                </c:pt>
                <c:pt idx="3441">
                  <c:v>63544</c:v>
                </c:pt>
                <c:pt idx="3442">
                  <c:v>63552</c:v>
                </c:pt>
                <c:pt idx="3443">
                  <c:v>63559</c:v>
                </c:pt>
                <c:pt idx="3444">
                  <c:v>63566</c:v>
                </c:pt>
                <c:pt idx="3445">
                  <c:v>63573</c:v>
                </c:pt>
                <c:pt idx="3446">
                  <c:v>63580</c:v>
                </c:pt>
                <c:pt idx="3447">
                  <c:v>63587</c:v>
                </c:pt>
                <c:pt idx="3448">
                  <c:v>63594</c:v>
                </c:pt>
                <c:pt idx="3449">
                  <c:v>63601</c:v>
                </c:pt>
                <c:pt idx="3450">
                  <c:v>63608</c:v>
                </c:pt>
                <c:pt idx="3451">
                  <c:v>63615</c:v>
                </c:pt>
                <c:pt idx="3452">
                  <c:v>63622</c:v>
                </c:pt>
                <c:pt idx="3453">
                  <c:v>63629</c:v>
                </c:pt>
                <c:pt idx="3454">
                  <c:v>63636</c:v>
                </c:pt>
                <c:pt idx="3455">
                  <c:v>63643</c:v>
                </c:pt>
                <c:pt idx="3456">
                  <c:v>63650</c:v>
                </c:pt>
                <c:pt idx="3457">
                  <c:v>63661</c:v>
                </c:pt>
                <c:pt idx="3458">
                  <c:v>63664</c:v>
                </c:pt>
                <c:pt idx="3459">
                  <c:v>63671</c:v>
                </c:pt>
                <c:pt idx="3460">
                  <c:v>63678</c:v>
                </c:pt>
                <c:pt idx="3461">
                  <c:v>63685</c:v>
                </c:pt>
                <c:pt idx="3462">
                  <c:v>63692</c:v>
                </c:pt>
                <c:pt idx="3463">
                  <c:v>63699</c:v>
                </c:pt>
                <c:pt idx="3464">
                  <c:v>63706</c:v>
                </c:pt>
                <c:pt idx="3465">
                  <c:v>63713</c:v>
                </c:pt>
                <c:pt idx="3466">
                  <c:v>63720</c:v>
                </c:pt>
                <c:pt idx="3467">
                  <c:v>63727</c:v>
                </c:pt>
                <c:pt idx="3468">
                  <c:v>63734</c:v>
                </c:pt>
                <c:pt idx="3469">
                  <c:v>63741</c:v>
                </c:pt>
                <c:pt idx="3470">
                  <c:v>63748</c:v>
                </c:pt>
                <c:pt idx="3471">
                  <c:v>63755</c:v>
                </c:pt>
                <c:pt idx="3472">
                  <c:v>63762</c:v>
                </c:pt>
                <c:pt idx="3473">
                  <c:v>63769</c:v>
                </c:pt>
                <c:pt idx="3474">
                  <c:v>63776</c:v>
                </c:pt>
                <c:pt idx="3475">
                  <c:v>63783</c:v>
                </c:pt>
                <c:pt idx="3476">
                  <c:v>63790</c:v>
                </c:pt>
                <c:pt idx="3477">
                  <c:v>63797</c:v>
                </c:pt>
                <c:pt idx="3478">
                  <c:v>63804</c:v>
                </c:pt>
                <c:pt idx="3479">
                  <c:v>63811</c:v>
                </c:pt>
                <c:pt idx="3480">
                  <c:v>63818</c:v>
                </c:pt>
                <c:pt idx="3481">
                  <c:v>63825</c:v>
                </c:pt>
                <c:pt idx="3482">
                  <c:v>63832</c:v>
                </c:pt>
                <c:pt idx="3483">
                  <c:v>63839</c:v>
                </c:pt>
                <c:pt idx="3484">
                  <c:v>63846</c:v>
                </c:pt>
                <c:pt idx="3485">
                  <c:v>63853</c:v>
                </c:pt>
                <c:pt idx="3486">
                  <c:v>63860</c:v>
                </c:pt>
                <c:pt idx="3487">
                  <c:v>63867</c:v>
                </c:pt>
                <c:pt idx="3488">
                  <c:v>63874</c:v>
                </c:pt>
                <c:pt idx="3489">
                  <c:v>63881</c:v>
                </c:pt>
                <c:pt idx="3490">
                  <c:v>63888</c:v>
                </c:pt>
                <c:pt idx="3491">
                  <c:v>63895</c:v>
                </c:pt>
                <c:pt idx="3492">
                  <c:v>63902</c:v>
                </c:pt>
                <c:pt idx="3493">
                  <c:v>63909</c:v>
                </c:pt>
                <c:pt idx="3494">
                  <c:v>63919</c:v>
                </c:pt>
                <c:pt idx="3495">
                  <c:v>63926</c:v>
                </c:pt>
                <c:pt idx="3496">
                  <c:v>63933</c:v>
                </c:pt>
                <c:pt idx="3497">
                  <c:v>63940</c:v>
                </c:pt>
                <c:pt idx="3498">
                  <c:v>63947</c:v>
                </c:pt>
                <c:pt idx="3499">
                  <c:v>63954</c:v>
                </c:pt>
                <c:pt idx="3500">
                  <c:v>63961</c:v>
                </c:pt>
                <c:pt idx="3501">
                  <c:v>63968</c:v>
                </c:pt>
                <c:pt idx="3502">
                  <c:v>63975</c:v>
                </c:pt>
                <c:pt idx="3503">
                  <c:v>63982</c:v>
                </c:pt>
                <c:pt idx="3504">
                  <c:v>63989</c:v>
                </c:pt>
                <c:pt idx="3505">
                  <c:v>63996</c:v>
                </c:pt>
                <c:pt idx="3506">
                  <c:v>64003</c:v>
                </c:pt>
                <c:pt idx="3507">
                  <c:v>64010</c:v>
                </c:pt>
                <c:pt idx="3508">
                  <c:v>64019</c:v>
                </c:pt>
                <c:pt idx="3509">
                  <c:v>64024</c:v>
                </c:pt>
                <c:pt idx="3510">
                  <c:v>64031</c:v>
                </c:pt>
                <c:pt idx="3511">
                  <c:v>64038</c:v>
                </c:pt>
                <c:pt idx="3512">
                  <c:v>64045</c:v>
                </c:pt>
                <c:pt idx="3513">
                  <c:v>64052</c:v>
                </c:pt>
                <c:pt idx="3514">
                  <c:v>64059</c:v>
                </c:pt>
                <c:pt idx="3515">
                  <c:v>64066</c:v>
                </c:pt>
                <c:pt idx="3516">
                  <c:v>64073</c:v>
                </c:pt>
                <c:pt idx="3517">
                  <c:v>64080</c:v>
                </c:pt>
                <c:pt idx="3518">
                  <c:v>64087</c:v>
                </c:pt>
                <c:pt idx="3519">
                  <c:v>64094</c:v>
                </c:pt>
                <c:pt idx="3520">
                  <c:v>64101</c:v>
                </c:pt>
                <c:pt idx="3521">
                  <c:v>64108</c:v>
                </c:pt>
                <c:pt idx="3522">
                  <c:v>64115</c:v>
                </c:pt>
                <c:pt idx="3523">
                  <c:v>64122</c:v>
                </c:pt>
                <c:pt idx="3524">
                  <c:v>64129</c:v>
                </c:pt>
                <c:pt idx="3525">
                  <c:v>64136</c:v>
                </c:pt>
                <c:pt idx="3526">
                  <c:v>64143</c:v>
                </c:pt>
                <c:pt idx="3527">
                  <c:v>64150</c:v>
                </c:pt>
                <c:pt idx="3528">
                  <c:v>64157</c:v>
                </c:pt>
                <c:pt idx="3529">
                  <c:v>64164</c:v>
                </c:pt>
                <c:pt idx="3530">
                  <c:v>64171</c:v>
                </c:pt>
                <c:pt idx="3531">
                  <c:v>64178</c:v>
                </c:pt>
                <c:pt idx="3532">
                  <c:v>64185</c:v>
                </c:pt>
                <c:pt idx="3533">
                  <c:v>64192</c:v>
                </c:pt>
              </c:numCache>
            </c:numRef>
          </c:cat>
          <c:val>
            <c:numRef>
              <c:f>[0]!Fwd6M</c:f>
              <c:numCache>
                <c:formatCode>0.0000%</c:formatCode>
                <c:ptCount val="3534"/>
                <c:pt idx="0">
                  <c:v>3.7000000000018398E-4</c:v>
                </c:pt>
                <c:pt idx="1">
                  <c:v>3.7015033774243913E-4</c:v>
                </c:pt>
                <c:pt idx="2">
                  <c:v>3.6989113575005845E-4</c:v>
                </c:pt>
                <c:pt idx="3">
                  <c:v>3.7059333348743451E-4</c:v>
                </c:pt>
                <c:pt idx="4">
                  <c:v>3.7083254697044922E-4</c:v>
                </c:pt>
                <c:pt idx="5">
                  <c:v>3.7083631459065055E-4</c:v>
                </c:pt>
                <c:pt idx="6">
                  <c:v>3.680012163514171E-4</c:v>
                </c:pt>
                <c:pt idx="7">
                  <c:v>3.6788580100784738E-4</c:v>
                </c:pt>
                <c:pt idx="8">
                  <c:v>3.6843710116031981E-4</c:v>
                </c:pt>
                <c:pt idx="9">
                  <c:v>3.6854000958789162E-4</c:v>
                </c:pt>
                <c:pt idx="10">
                  <c:v>3.6864101129325155E-4</c:v>
                </c:pt>
                <c:pt idx="11">
                  <c:v>3.6874037592081579E-4</c:v>
                </c:pt>
                <c:pt idx="12">
                  <c:v>3.6857765209972316E-4</c:v>
                </c:pt>
                <c:pt idx="13">
                  <c:v>3.6912706558645892E-4</c:v>
                </c:pt>
                <c:pt idx="14">
                  <c:v>3.6922249853150264E-4</c:v>
                </c:pt>
                <c:pt idx="15">
                  <c:v>3.6931803768754264E-4</c:v>
                </c:pt>
                <c:pt idx="16">
                  <c:v>3.6941399450467958E-4</c:v>
                </c:pt>
                <c:pt idx="17">
                  <c:v>3.6924648532117842E-4</c:v>
                </c:pt>
                <c:pt idx="18">
                  <c:v>3.698084364364741E-4</c:v>
                </c:pt>
                <c:pt idx="19">
                  <c:v>3.6991136235475422E-4</c:v>
                </c:pt>
                <c:pt idx="20">
                  <c:v>3.7001670005834135E-4</c:v>
                </c:pt>
                <c:pt idx="21">
                  <c:v>3.7012480280389432E-4</c:v>
                </c:pt>
                <c:pt idx="22">
                  <c:v>3.6999999999972341E-4</c:v>
                </c:pt>
                <c:pt idx="23">
                  <c:v>3.7054518439616312E-4</c:v>
                </c:pt>
                <c:pt idx="24">
                  <c:v>3.7063003208569315E-4</c:v>
                </c:pt>
                <c:pt idx="25">
                  <c:v>3.707042680202512E-4</c:v>
                </c:pt>
                <c:pt idx="26">
                  <c:v>3.7076791542541173E-4</c:v>
                </c:pt>
                <c:pt idx="27">
                  <c:v>3.7093606834126547E-4</c:v>
                </c:pt>
                <c:pt idx="28">
                  <c:v>3.710269440245077E-4</c:v>
                </c:pt>
                <c:pt idx="29">
                  <c:v>3.710365152755522E-4</c:v>
                </c:pt>
                <c:pt idx="30">
                  <c:v>3.7103624303529988E-4</c:v>
                </c:pt>
                <c:pt idx="31">
                  <c:v>3.7102651762141908E-4</c:v>
                </c:pt>
                <c:pt idx="32">
                  <c:v>3.7100778282923993E-4</c:v>
                </c:pt>
                <c:pt idx="33">
                  <c:v>3.7090276233100805E-4</c:v>
                </c:pt>
                <c:pt idx="34">
                  <c:v>3.7085349756643254E-4</c:v>
                </c:pt>
                <c:pt idx="35">
                  <c:v>3.7079824458841548E-4</c:v>
                </c:pt>
                <c:pt idx="36">
                  <c:v>3.7073776806572468E-4</c:v>
                </c:pt>
                <c:pt idx="37">
                  <c:v>3.7067288614610751E-4</c:v>
                </c:pt>
                <c:pt idx="38">
                  <c:v>3.704607916696204E-4</c:v>
                </c:pt>
                <c:pt idx="39">
                  <c:v>3.7038753921980018E-4</c:v>
                </c:pt>
                <c:pt idx="40">
                  <c:v>3.7031477429428662E-4</c:v>
                </c:pt>
                <c:pt idx="41">
                  <c:v>3.7024363591382553E-4</c:v>
                </c:pt>
                <c:pt idx="42">
                  <c:v>3.7017531657682464E-4</c:v>
                </c:pt>
                <c:pt idx="43">
                  <c:v>3.7000000000018398E-4</c:v>
                </c:pt>
                <c:pt idx="44">
                  <c:v>3.6996948320054728E-4</c:v>
                </c:pt>
                <c:pt idx="45">
                  <c:v>3.6997381854274238E-4</c:v>
                </c:pt>
                <c:pt idx="46">
                  <c:v>3.7001179359309944E-4</c:v>
                </c:pt>
                <c:pt idx="47">
                  <c:v>3.7008220533986223E-4</c:v>
                </c:pt>
                <c:pt idx="48">
                  <c:v>3.7084060440461907E-4</c:v>
                </c:pt>
                <c:pt idx="49">
                  <c:v>3.7105917864966123E-4</c:v>
                </c:pt>
                <c:pt idx="50">
                  <c:v>3.7130201429415018E-4</c:v>
                </c:pt>
                <c:pt idx="51">
                  <c:v>3.7156793183219409E-4</c:v>
                </c:pt>
                <c:pt idx="52">
                  <c:v>3.7284777762727387E-4</c:v>
                </c:pt>
                <c:pt idx="53">
                  <c:v>3.7283915872163151E-4</c:v>
                </c:pt>
                <c:pt idx="54">
                  <c:v>3.7320312105381683E-4</c:v>
                </c:pt>
                <c:pt idx="55">
                  <c:v>3.7358328498955813E-4</c:v>
                </c:pt>
                <c:pt idx="56">
                  <c:v>3.7397853660285483E-4</c:v>
                </c:pt>
                <c:pt idx="57">
                  <c:v>3.755133536181273E-4</c:v>
                </c:pt>
                <c:pt idx="58">
                  <c:v>3.7568846921103949E-4</c:v>
                </c:pt>
                <c:pt idx="59">
                  <c:v>3.7614277821588165E-4</c:v>
                </c:pt>
                <c:pt idx="60">
                  <c:v>3.7660568807539702E-4</c:v>
                </c:pt>
                <c:pt idx="61">
                  <c:v>3.7707615043910823E-4</c:v>
                </c:pt>
                <c:pt idx="62">
                  <c:v>3.7855258564827964E-4</c:v>
                </c:pt>
                <c:pt idx="63">
                  <c:v>3.7901288582887572E-4</c:v>
                </c:pt>
                <c:pt idx="64">
                  <c:v>3.7950571334843445E-4</c:v>
                </c:pt>
                <c:pt idx="65">
                  <c:v>3.8000000000026175E-4</c:v>
                </c:pt>
                <c:pt idx="66">
                  <c:v>3.8050207851323444E-4</c:v>
                </c:pt>
                <c:pt idx="67">
                  <c:v>3.8264719050465861E-4</c:v>
                </c:pt>
                <c:pt idx="68">
                  <c:v>3.8321379137361392E-4</c:v>
                </c:pt>
                <c:pt idx="69">
                  <c:v>3.837907038162407E-4</c:v>
                </c:pt>
                <c:pt idx="70">
                  <c:v>3.8413450971756542E-4</c:v>
                </c:pt>
                <c:pt idx="71">
                  <c:v>3.6902233641097752E-4</c:v>
                </c:pt>
                <c:pt idx="72">
                  <c:v>3.6965637161114382E-4</c:v>
                </c:pt>
                <c:pt idx="73">
                  <c:v>3.7029154235703355E-4</c:v>
                </c:pt>
                <c:pt idx="74">
                  <c:v>3.7092625723593074E-4</c:v>
                </c:pt>
                <c:pt idx="75">
                  <c:v>3.7155884815096599E-4</c:v>
                </c:pt>
                <c:pt idx="76">
                  <c:v>3.7342604586477378E-4</c:v>
                </c:pt>
                <c:pt idx="77">
                  <c:v>3.7403192624712228E-4</c:v>
                </c:pt>
                <c:pt idx="78">
                  <c:v>3.7462619189831595E-4</c:v>
                </c:pt>
                <c:pt idx="79">
                  <c:v>3.7520671460821911E-4</c:v>
                </c:pt>
                <c:pt idx="80">
                  <c:v>3.757712894803466E-4</c:v>
                </c:pt>
                <c:pt idx="81">
                  <c:v>3.7734612782930517E-4</c:v>
                </c:pt>
                <c:pt idx="82">
                  <c:v>3.778233286813257E-4</c:v>
                </c:pt>
                <c:pt idx="83">
                  <c:v>3.7827240693371261E-4</c:v>
                </c:pt>
                <c:pt idx="84">
                  <c:v>3.7869069757978901E-4</c:v>
                </c:pt>
                <c:pt idx="85">
                  <c:v>3.7907545892696765E-4</c:v>
                </c:pt>
                <c:pt idx="86">
                  <c:v>3.7999999999967855E-4</c:v>
                </c:pt>
                <c:pt idx="87">
                  <c:v>3.8023216159028991E-4</c:v>
                </c:pt>
                <c:pt idx="88">
                  <c:v>3.804395122732871E-4</c:v>
                </c:pt>
                <c:pt idx="89">
                  <c:v>3.8062287935831956E-4</c:v>
                </c:pt>
                <c:pt idx="90">
                  <c:v>3.8078310352587948E-4</c:v>
                </c:pt>
                <c:pt idx="91">
                  <c:v>3.8113352587899229E-4</c:v>
                </c:pt>
                <c:pt idx="92">
                  <c:v>3.8120985258394867E-4</c:v>
                </c:pt>
                <c:pt idx="93">
                  <c:v>3.8126744032643544E-4</c:v>
                </c:pt>
                <c:pt idx="94">
                  <c:v>3.8130721000761004E-4</c:v>
                </c:pt>
                <c:pt idx="95">
                  <c:v>3.8133009589903376E-4</c:v>
                </c:pt>
                <c:pt idx="96">
                  <c:v>3.8130699409197306E-4</c:v>
                </c:pt>
                <c:pt idx="97">
                  <c:v>3.8127195493094983E-4</c:v>
                </c:pt>
                <c:pt idx="98">
                  <c:v>3.812249038817392E-4</c:v>
                </c:pt>
                <c:pt idx="99">
                  <c:v>3.8116685543349325E-4</c:v>
                </c:pt>
                <c:pt idx="100">
                  <c:v>3.810988374444499E-4</c:v>
                </c:pt>
                <c:pt idx="101">
                  <c:v>3.8084544535647841E-4</c:v>
                </c:pt>
                <c:pt idx="102">
                  <c:v>3.8074809517449684E-4</c:v>
                </c:pt>
                <c:pt idx="103">
                  <c:v>3.8064611528271296E-4</c:v>
                </c:pt>
                <c:pt idx="104">
                  <c:v>3.8054061375563796E-4</c:v>
                </c:pt>
                <c:pt idx="105">
                  <c:v>3.8043271203511234E-4</c:v>
                </c:pt>
                <c:pt idx="106">
                  <c:v>3.8010602068202175E-4</c:v>
                </c:pt>
                <c:pt idx="107">
                  <c:v>3.8000000000011777E-4</c:v>
                </c:pt>
                <c:pt idx="108">
                  <c:v>3.7989476092332406E-4</c:v>
                </c:pt>
                <c:pt idx="109">
                  <c:v>3.79788574426366E-4</c:v>
                </c:pt>
                <c:pt idx="110">
                  <c:v>3.7968220234203836E-4</c:v>
                </c:pt>
                <c:pt idx="111">
                  <c:v>3.7911052704250761E-4</c:v>
                </c:pt>
                <c:pt idx="112">
                  <c:v>3.7902775550462304E-4</c:v>
                </c:pt>
                <c:pt idx="113">
                  <c:v>3.78949308453594E-4</c:v>
                </c:pt>
                <c:pt idx="114">
                  <c:v>3.7870500983783905E-4</c:v>
                </c:pt>
                <c:pt idx="115">
                  <c:v>3.7872758006377846E-4</c:v>
                </c:pt>
                <c:pt idx="116">
                  <c:v>3.7865294821289817E-4</c:v>
                </c:pt>
                <c:pt idx="117">
                  <c:v>3.7861930988686049E-4</c:v>
                </c:pt>
                <c:pt idx="118">
                  <c:v>3.7859645476862774E-4</c:v>
                </c:pt>
                <c:pt idx="119">
                  <c:v>3.7854977551008128E-4</c:v>
                </c:pt>
                <c:pt idx="120">
                  <c:v>3.7857437287673341E-4</c:v>
                </c:pt>
                <c:pt idx="121">
                  <c:v>3.7867943562776833E-4</c:v>
                </c:pt>
                <c:pt idx="122">
                  <c:v>3.7874284194188053E-4</c:v>
                </c:pt>
                <c:pt idx="123">
                  <c:v>3.7882439031515204E-4</c:v>
                </c:pt>
                <c:pt idx="124">
                  <c:v>3.7904281344743989E-4</c:v>
                </c:pt>
                <c:pt idx="125">
                  <c:v>3.7911098482037027E-4</c:v>
                </c:pt>
                <c:pt idx="126">
                  <c:v>3.7954427216927968E-4</c:v>
                </c:pt>
                <c:pt idx="127">
                  <c:v>3.7975893554896014E-4</c:v>
                </c:pt>
                <c:pt idx="128">
                  <c:v>3.8000000000040421E-4</c:v>
                </c:pt>
                <c:pt idx="129">
                  <c:v>3.8084645816832859E-4</c:v>
                </c:pt>
                <c:pt idx="130">
                  <c:v>3.8298980263109231E-4</c:v>
                </c:pt>
                <c:pt idx="131">
                  <c:v>3.8373819735902106E-4</c:v>
                </c:pt>
                <c:pt idx="132">
                  <c:v>3.8392824183175288E-4</c:v>
                </c:pt>
                <c:pt idx="133">
                  <c:v>3.8611731337207721E-4</c:v>
                </c:pt>
                <c:pt idx="134">
                  <c:v>3.8750915164042875E-4</c:v>
                </c:pt>
                <c:pt idx="135">
                  <c:v>3.8852086371061453E-4</c:v>
                </c:pt>
                <c:pt idx="136">
                  <c:v>3.895699227495966E-4</c:v>
                </c:pt>
                <c:pt idx="137">
                  <c:v>3.9065160831563246E-4</c:v>
                </c:pt>
                <c:pt idx="138">
                  <c:v>3.9351306359923104E-4</c:v>
                </c:pt>
                <c:pt idx="139">
                  <c:v>3.9520826686425685E-4</c:v>
                </c:pt>
                <c:pt idx="140">
                  <c:v>3.9638033828122762E-4</c:v>
                </c:pt>
                <c:pt idx="141">
                  <c:v>3.9755554947297744E-4</c:v>
                </c:pt>
                <c:pt idx="142">
                  <c:v>3.9872879195756267E-4</c:v>
                </c:pt>
                <c:pt idx="143">
                  <c:v>4.0156499820889085E-4</c:v>
                </c:pt>
                <c:pt idx="144">
                  <c:v>4.0329796495337052E-4</c:v>
                </c:pt>
                <c:pt idx="145">
                  <c:v>4.0438279643659431E-4</c:v>
                </c:pt>
                <c:pt idx="146">
                  <c:v>4.0543384417767554E-4</c:v>
                </c:pt>
                <c:pt idx="147">
                  <c:v>4.0644561165010151E-4</c:v>
                </c:pt>
                <c:pt idx="148">
                  <c:v>4.0852509173009094E-4</c:v>
                </c:pt>
                <c:pt idx="149">
                  <c:v>4.1000000003590535E-4</c:v>
                </c:pt>
                <c:pt idx="150">
                  <c:v>4.1077469458397951E-4</c:v>
                </c:pt>
                <c:pt idx="151">
                  <c:v>4.1151829488968151E-4</c:v>
                </c:pt>
                <c:pt idx="152">
                  <c:v>4.122334813780736E-4</c:v>
                </c:pt>
                <c:pt idx="153">
                  <c:v>4.1354223285642585E-4</c:v>
                </c:pt>
                <c:pt idx="154">
                  <c:v>4.1512988708059461E-4</c:v>
                </c:pt>
                <c:pt idx="155">
                  <c:v>4.157324379007032E-4</c:v>
                </c:pt>
                <c:pt idx="156">
                  <c:v>4.1632656861315728E-4</c:v>
                </c:pt>
                <c:pt idx="157">
                  <c:v>4.1739640356331888E-4</c:v>
                </c:pt>
                <c:pt idx="158">
                  <c:v>4.1774238636876757E-4</c:v>
                </c:pt>
                <c:pt idx="159">
                  <c:v>4.1927261852804719E-4</c:v>
                </c:pt>
                <c:pt idx="160">
                  <c:v>4.1987760900880322E-4</c:v>
                </c:pt>
                <c:pt idx="161">
                  <c:v>4.204948806100277E-4</c:v>
                </c:pt>
                <c:pt idx="162">
                  <c:v>4.2180299789833719E-4</c:v>
                </c:pt>
                <c:pt idx="163">
                  <c:v>4.2212941090009258E-4</c:v>
                </c:pt>
                <c:pt idx="164">
                  <c:v>4.238734820755821E-4</c:v>
                </c:pt>
                <c:pt idx="165">
                  <c:v>4.2462961804420283E-4</c:v>
                </c:pt>
                <c:pt idx="166">
                  <c:v>4.25420002121086E-4</c:v>
                </c:pt>
                <c:pt idx="167">
                  <c:v>4.2746169764754538E-4</c:v>
                </c:pt>
                <c:pt idx="168">
                  <c:v>4.2774992783671572E-4</c:v>
                </c:pt>
                <c:pt idx="169">
                  <c:v>4.2999999999986289E-4</c:v>
                </c:pt>
                <c:pt idx="170">
                  <c:v>4.3104773579277057E-4</c:v>
                </c:pt>
                <c:pt idx="171">
                  <c:v>4.3211629001961154E-4</c:v>
                </c:pt>
                <c:pt idx="172">
                  <c:v>4.3521493836709644E-4</c:v>
                </c:pt>
                <c:pt idx="173">
                  <c:v>4.3534865030526217E-4</c:v>
                </c:pt>
                <c:pt idx="174">
                  <c:v>4.3776337998264846E-4</c:v>
                </c:pt>
                <c:pt idx="175">
                  <c:v>4.3776655304728442E-4</c:v>
                </c:pt>
                <c:pt idx="176">
                  <c:v>4.3893066748753836E-4</c:v>
                </c:pt>
                <c:pt idx="177">
                  <c:v>4.4011648775050529E-4</c:v>
                </c:pt>
                <c:pt idx="178">
                  <c:v>4.4397561053901164E-4</c:v>
                </c:pt>
                <c:pt idx="179">
                  <c:v>4.4507513710785758E-4</c:v>
                </c:pt>
                <c:pt idx="180">
                  <c:v>4.4636835492091264E-4</c:v>
                </c:pt>
                <c:pt idx="181">
                  <c:v>4.4768293463375773E-4</c:v>
                </c:pt>
                <c:pt idx="182">
                  <c:v>4.4901887327871212E-4</c:v>
                </c:pt>
                <c:pt idx="183">
                  <c:v>4.5342116510540425E-4</c:v>
                </c:pt>
                <c:pt idx="184">
                  <c:v>4.545767013396574E-4</c:v>
                </c:pt>
                <c:pt idx="185">
                  <c:v>4.5601993364709106E-4</c:v>
                </c:pt>
                <c:pt idx="186">
                  <c:v>4.5748483319345669E-4</c:v>
                </c:pt>
                <c:pt idx="187">
                  <c:v>4.5897150571756003E-4</c:v>
                </c:pt>
                <c:pt idx="188">
                  <c:v>4.6366291363963378E-4</c:v>
                </c:pt>
                <c:pt idx="189">
                  <c:v>4.6513858388679203E-4</c:v>
                </c:pt>
                <c:pt idx="190">
                  <c:v>4.667362509097333E-4</c:v>
                </c:pt>
                <c:pt idx="191">
                  <c:v>4.683566514648897E-4</c:v>
                </c:pt>
                <c:pt idx="192">
                  <c:v>4.699999999997375E-4</c:v>
                </c:pt>
                <c:pt idx="193">
                  <c:v>4.7621617426516204E-4</c:v>
                </c:pt>
                <c:pt idx="194">
                  <c:v>4.7672569481131168E-4</c:v>
                </c:pt>
                <c:pt idx="195">
                  <c:v>4.7843734828076405E-4</c:v>
                </c:pt>
                <c:pt idx="196">
                  <c:v>4.801596583820775E-4</c:v>
                </c:pt>
                <c:pt idx="197">
                  <c:v>4.8189188993284532E-4</c:v>
                </c:pt>
                <c:pt idx="198">
                  <c:v>4.9949652059829742E-4</c:v>
                </c:pt>
                <c:pt idx="199">
                  <c:v>5.0338190874241553E-4</c:v>
                </c:pt>
                <c:pt idx="200">
                  <c:v>5.0513176802727874E-4</c:v>
                </c:pt>
                <c:pt idx="201">
                  <c:v>5.0688638069895653E-4</c:v>
                </c:pt>
                <c:pt idx="202">
                  <c:v>5.1102703541150061E-4</c:v>
                </c:pt>
                <c:pt idx="203">
                  <c:v>5.1158809290517281E-4</c:v>
                </c:pt>
                <c:pt idx="204">
                  <c:v>5.1570224244826387E-4</c:v>
                </c:pt>
                <c:pt idx="205">
                  <c:v>5.1746813439180605E-4</c:v>
                </c:pt>
                <c:pt idx="206">
                  <c:v>5.1923293963722545E-4</c:v>
                </c:pt>
                <c:pt idx="207">
                  <c:v>5.2303784131489976E-4</c:v>
                </c:pt>
                <c:pt idx="208">
                  <c:v>5.2376442526356625E-4</c:v>
                </c:pt>
                <c:pt idx="209">
                  <c:v>5.2800971989674927E-4</c:v>
                </c:pt>
                <c:pt idx="210">
                  <c:v>5.2974929805044873E-4</c:v>
                </c:pt>
                <c:pt idx="211">
                  <c:v>5.3148146080107394E-4</c:v>
                </c:pt>
                <c:pt idx="212">
                  <c:v>5.3485516605430538E-4</c:v>
                </c:pt>
                <c:pt idx="213">
                  <c:v>5.3572953726486311E-4</c:v>
                </c:pt>
                <c:pt idx="214">
                  <c:v>5.4000000018973658E-4</c:v>
                </c:pt>
                <c:pt idx="215">
                  <c:v>5.4167892562363284E-4</c:v>
                </c:pt>
                <c:pt idx="216">
                  <c:v>5.4336019180860047E-4</c:v>
                </c:pt>
                <c:pt idx="217">
                  <c:v>5.4631374096945494E-4</c:v>
                </c:pt>
                <c:pt idx="218">
                  <c:v>5.4795512881874911E-4</c:v>
                </c:pt>
                <c:pt idx="219">
                  <c:v>5.5180614655461887E-4</c:v>
                </c:pt>
                <c:pt idx="220">
                  <c:v>5.5350408794906049E-4</c:v>
                </c:pt>
                <c:pt idx="221">
                  <c:v>5.5520519577453257E-4</c:v>
                </c:pt>
                <c:pt idx="222">
                  <c:v>5.5791663295902448E-4</c:v>
                </c:pt>
                <c:pt idx="223">
                  <c:v>5.591117010484111E-4</c:v>
                </c:pt>
                <c:pt idx="224">
                  <c:v>5.6376139936104269E-4</c:v>
                </c:pt>
                <c:pt idx="225">
                  <c:v>5.6548332973411391E-4</c:v>
                </c:pt>
                <c:pt idx="226">
                  <c:v>5.6720898330241555E-4</c:v>
                </c:pt>
                <c:pt idx="227">
                  <c:v>5.6980837961523128E-4</c:v>
                </c:pt>
                <c:pt idx="228">
                  <c:v>5.7110174355796029E-4</c:v>
                </c:pt>
                <c:pt idx="229">
                  <c:v>5.7589492245034991E-4</c:v>
                </c:pt>
                <c:pt idx="230">
                  <c:v>5.7764393238114785E-4</c:v>
                </c:pt>
                <c:pt idx="231">
                  <c:v>5.7939695334649369E-4</c:v>
                </c:pt>
                <c:pt idx="232">
                  <c:v>5.8201969107444487E-4</c:v>
                </c:pt>
                <c:pt idx="233">
                  <c:v>5.8334783384638073E-4</c:v>
                </c:pt>
                <c:pt idx="234">
                  <c:v>5.8822270242632057E-4</c:v>
                </c:pt>
                <c:pt idx="235">
                  <c:v>5.8999999999978156E-4</c:v>
                </c:pt>
                <c:pt idx="236">
                  <c:v>5.9178687460328114E-4</c:v>
                </c:pt>
                <c:pt idx="237">
                  <c:v>5.9460494188539974E-4</c:v>
                </c:pt>
                <c:pt idx="238">
                  <c:v>5.9592853267243558E-4</c:v>
                </c:pt>
                <c:pt idx="239">
                  <c:v>6.0047297590063028E-4</c:v>
                </c:pt>
                <c:pt idx="240">
                  <c:v>6.0182250850540782E-4</c:v>
                </c:pt>
                <c:pt idx="241">
                  <c:v>6.031793072602882E-4</c:v>
                </c:pt>
                <c:pt idx="242">
                  <c:v>6.0508665393779304E-4</c:v>
                </c:pt>
                <c:pt idx="243">
                  <c:v>6.0702449905575609E-4</c:v>
                </c:pt>
                <c:pt idx="244">
                  <c:v>6.1376639784758188E-4</c:v>
                </c:pt>
                <c:pt idx="245">
                  <c:v>6.1513827783477276E-4</c:v>
                </c:pt>
                <c:pt idx="246">
                  <c:v>6.172718518130375E-4</c:v>
                </c:pt>
                <c:pt idx="247">
                  <c:v>6.1945335988203211E-4</c:v>
                </c:pt>
                <c:pt idx="248">
                  <c:v>6.2168577848206621E-4</c:v>
                </c:pt>
                <c:pt idx="249">
                  <c:v>6.2979501190075647E-4</c:v>
                </c:pt>
                <c:pt idx="250">
                  <c:v>6.311847920387959E-4</c:v>
                </c:pt>
                <c:pt idx="251">
                  <c:v>6.3371711495987572E-4</c:v>
                </c:pt>
                <c:pt idx="252">
                  <c:v>6.3631863010815205E-4</c:v>
                </c:pt>
                <c:pt idx="253">
                  <c:v>6.3899245495322213E-4</c:v>
                </c:pt>
                <c:pt idx="254">
                  <c:v>6.4906110104414098E-4</c:v>
                </c:pt>
                <c:pt idx="255">
                  <c:v>6.5047390602531385E-4</c:v>
                </c:pt>
                <c:pt idx="256">
                  <c:v>6.5355674675055453E-4</c:v>
                </c:pt>
                <c:pt idx="257">
                  <c:v>6.5673102522245121E-4</c:v>
                </c:pt>
                <c:pt idx="258">
                  <c:v>6.5999999999995164E-4</c:v>
                </c:pt>
                <c:pt idx="259">
                  <c:v>6.722436272290121E-4</c:v>
                </c:pt>
                <c:pt idx="260">
                  <c:v>6.7346197145443359E-4</c:v>
                </c:pt>
                <c:pt idx="261">
                  <c:v>6.7688132320601138E-4</c:v>
                </c:pt>
                <c:pt idx="262">
                  <c:v>6.8031924308274803E-4</c:v>
                </c:pt>
                <c:pt idx="263">
                  <c:v>6.8620388773660713E-4</c:v>
                </c:pt>
                <c:pt idx="264">
                  <c:v>6.9678280884188069E-4</c:v>
                </c:pt>
                <c:pt idx="265">
                  <c:v>7.0032184190057687E-4</c:v>
                </c:pt>
                <c:pt idx="266">
                  <c:v>7.0386476735381147E-4</c:v>
                </c:pt>
                <c:pt idx="267">
                  <c:v>7.0741011253827471E-4</c:v>
                </c:pt>
                <c:pt idx="268">
                  <c:v>7.1095641126284193E-4</c:v>
                </c:pt>
                <c:pt idx="269">
                  <c:v>7.2158646385046051E-4</c:v>
                </c:pt>
                <c:pt idx="270">
                  <c:v>7.2512204426746754E-4</c:v>
                </c:pt>
                <c:pt idx="271">
                  <c:v>7.2865134435041957E-4</c:v>
                </c:pt>
                <c:pt idx="272">
                  <c:v>7.3217293674086544E-4</c:v>
                </c:pt>
                <c:pt idx="273">
                  <c:v>7.454094536509015E-4</c:v>
                </c:pt>
                <c:pt idx="274">
                  <c:v>7.4851958051027039E-4</c:v>
                </c:pt>
                <c:pt idx="275">
                  <c:v>7.4961577884299392E-4</c:v>
                </c:pt>
                <c:pt idx="276">
                  <c:v>7.5306151301878497E-4</c:v>
                </c:pt>
                <c:pt idx="277">
                  <c:v>7.5648972922903615E-4</c:v>
                </c:pt>
                <c:pt idx="278">
                  <c:v>7.5989905189805039E-4</c:v>
                </c:pt>
                <c:pt idx="279">
                  <c:v>7.7000000001510235E-4</c:v>
                </c:pt>
                <c:pt idx="280">
                  <c:v>7.7331013179301143E-4</c:v>
                </c:pt>
                <c:pt idx="281">
                  <c:v>7.7657725828279866E-4</c:v>
                </c:pt>
                <c:pt idx="282">
                  <c:v>7.798040194592962E-4</c:v>
                </c:pt>
                <c:pt idx="283">
                  <c:v>7.8299306419571271E-4</c:v>
                </c:pt>
                <c:pt idx="284">
                  <c:v>7.8820277612857211E-4</c:v>
                </c:pt>
                <c:pt idx="285">
                  <c:v>7.9542536762640045E-4</c:v>
                </c:pt>
                <c:pt idx="286">
                  <c:v>7.9725774953699226E-4</c:v>
                </c:pt>
                <c:pt idx="287">
                  <c:v>8.0032353556910559E-4</c:v>
                </c:pt>
                <c:pt idx="288">
                  <c:v>8.0336420871662936E-4</c:v>
                </c:pt>
                <c:pt idx="289">
                  <c:v>8.1339822102184428E-4</c:v>
                </c:pt>
                <c:pt idx="290">
                  <c:v>8.1532975500611411E-4</c:v>
                </c:pt>
                <c:pt idx="291">
                  <c:v>8.1828542890533505E-4</c:v>
                </c:pt>
                <c:pt idx="292">
                  <c:v>8.2123227860175113E-4</c:v>
                </c:pt>
                <c:pt idx="293">
                  <c:v>8.2417305018071027E-4</c:v>
                </c:pt>
                <c:pt idx="294">
                  <c:v>8.3404607292965598E-4</c:v>
                </c:pt>
                <c:pt idx="295">
                  <c:v>8.3593059007620743E-4</c:v>
                </c:pt>
                <c:pt idx="296">
                  <c:v>8.3888247539448777E-4</c:v>
                </c:pt>
                <c:pt idx="297">
                  <c:v>8.4184494693682009E-4</c:v>
                </c:pt>
                <c:pt idx="298">
                  <c:v>8.4482081339791774E-4</c:v>
                </c:pt>
                <c:pt idx="299">
                  <c:v>8.5525841165739233E-4</c:v>
                </c:pt>
                <c:pt idx="300">
                  <c:v>8.569147154249328E-4</c:v>
                </c:pt>
                <c:pt idx="301">
                  <c:v>8.5999999999993699E-4</c:v>
                </c:pt>
                <c:pt idx="302">
                  <c:v>8.6311524731617949E-4</c:v>
                </c:pt>
                <c:pt idx="303">
                  <c:v>8.6626096716343982E-4</c:v>
                </c:pt>
                <c:pt idx="304">
                  <c:v>8.7781488767451265E-4</c:v>
                </c:pt>
                <c:pt idx="305">
                  <c:v>8.7914958760705434E-4</c:v>
                </c:pt>
                <c:pt idx="306">
                  <c:v>8.8451622627019921E-4</c:v>
                </c:pt>
                <c:pt idx="307">
                  <c:v>8.8790960490630635E-4</c:v>
                </c:pt>
                <c:pt idx="308">
                  <c:v>8.9133155138149676E-4</c:v>
                </c:pt>
                <c:pt idx="309">
                  <c:v>9.0176964003689259E-4</c:v>
                </c:pt>
                <c:pt idx="310">
                  <c:v>9.0530673723488624E-4</c:v>
                </c:pt>
                <c:pt idx="311">
                  <c:v>9.0887287912568449E-4</c:v>
                </c:pt>
                <c:pt idx="312">
                  <c:v>9.1246818338438791E-4</c:v>
                </c:pt>
                <c:pt idx="313">
                  <c:v>9.1609277511839338E-4</c:v>
                </c:pt>
                <c:pt idx="314">
                  <c:v>9.2714363777851398E-4</c:v>
                </c:pt>
                <c:pt idx="315">
                  <c:v>9.3088677919336078E-4</c:v>
                </c:pt>
                <c:pt idx="316">
                  <c:v>9.3465994514622822E-4</c:v>
                </c:pt>
                <c:pt idx="317">
                  <c:v>9.3846330535586077E-4</c:v>
                </c:pt>
                <c:pt idx="318">
                  <c:v>9.4229703697373888E-4</c:v>
                </c:pt>
                <c:pt idx="319">
                  <c:v>9.5398234333495121E-4</c:v>
                </c:pt>
                <c:pt idx="320">
                  <c:v>9.5793948082077132E-4</c:v>
                </c:pt>
                <c:pt idx="321">
                  <c:v>9.6192798700851323E-4</c:v>
                </c:pt>
                <c:pt idx="322">
                  <c:v>9.6594808366495756E-4</c:v>
                </c:pt>
                <c:pt idx="323">
                  <c:v>9.6999999999093851E-4</c:v>
                </c:pt>
                <c:pt idx="324">
                  <c:v>9.8651105292504545E-4</c:v>
                </c:pt>
                <c:pt idx="325">
                  <c:v>9.9070694382394939E-4</c:v>
                </c:pt>
                <c:pt idx="326">
                  <c:v>9.9492684227660061E-4</c:v>
                </c:pt>
                <c:pt idx="327">
                  <c:v>9.9916910931579519E-4</c:v>
                </c:pt>
                <c:pt idx="328">
                  <c:v>9.987540569879039E-4</c:v>
                </c:pt>
                <c:pt idx="329">
                  <c:v>1.0001717204119603E-3</c:v>
                </c:pt>
                <c:pt idx="330">
                  <c:v>1.0045213343269717E-3</c:v>
                </c:pt>
                <c:pt idx="331">
                  <c:v>1.008885574784612E-3</c:v>
                </c:pt>
                <c:pt idx="332">
                  <c:v>1.0132627378828896E-3</c:v>
                </c:pt>
                <c:pt idx="333">
                  <c:v>1.0291947144283517E-3</c:v>
                </c:pt>
                <c:pt idx="334">
                  <c:v>1.0308661924460917E-3</c:v>
                </c:pt>
                <c:pt idx="335">
                  <c:v>1.0352820640150522E-3</c:v>
                </c:pt>
                <c:pt idx="336">
                  <c:v>1.0397004270867073E-3</c:v>
                </c:pt>
                <c:pt idx="337">
                  <c:v>1.0441195085154492E-3</c:v>
                </c:pt>
                <c:pt idx="338">
                  <c:v>1.0598142880109212E-3</c:v>
                </c:pt>
                <c:pt idx="339">
                  <c:v>1.0617672086361454E-3</c:v>
                </c:pt>
                <c:pt idx="340">
                  <c:v>1.0661629384141082E-3</c:v>
                </c:pt>
                <c:pt idx="341">
                  <c:v>1.0705485399247856E-3</c:v>
                </c:pt>
                <c:pt idx="342">
                  <c:v>1.0749221707710031E-3</c:v>
                </c:pt>
                <c:pt idx="343">
                  <c:v>1.0900000027927368E-3</c:v>
                </c:pt>
                <c:pt idx="344">
                  <c:v>1.0922594958391895E-3</c:v>
                </c:pt>
                <c:pt idx="345">
                  <c:v>1.0965441521100755E-3</c:v>
                </c:pt>
                <c:pt idx="346">
                  <c:v>1.100807683554874E-3</c:v>
                </c:pt>
                <c:pt idx="347">
                  <c:v>1.1050520928664036E-3</c:v>
                </c:pt>
                <c:pt idx="348">
                  <c:v>1.1193391079938704E-3</c:v>
                </c:pt>
                <c:pt idx="349">
                  <c:v>1.1218788936430192E-3</c:v>
                </c:pt>
                <c:pt idx="350">
                  <c:v>1.1260580636868588E-3</c:v>
                </c:pt>
                <c:pt idx="351">
                  <c:v>1.1302303263583449E-3</c:v>
                </c:pt>
                <c:pt idx="352">
                  <c:v>1.1343977505510422E-3</c:v>
                </c:pt>
                <c:pt idx="353">
                  <c:v>1.1483052178452324E-3</c:v>
                </c:pt>
                <c:pt idx="354">
                  <c:v>1.1510607714288435E-3</c:v>
                </c:pt>
                <c:pt idx="355">
                  <c:v>1.1552353676506991E-3</c:v>
                </c:pt>
                <c:pt idx="356">
                  <c:v>1.1594177373662267E-3</c:v>
                </c:pt>
                <c:pt idx="357">
                  <c:v>1.1636100156723873E-3</c:v>
                </c:pt>
                <c:pt idx="358">
                  <c:v>1.177614325245639E-3</c:v>
                </c:pt>
                <c:pt idx="359">
                  <c:v>1.1805212478032865E-3</c:v>
                </c:pt>
                <c:pt idx="360">
                  <c:v>1.1847954265755247E-3</c:v>
                </c:pt>
                <c:pt idx="361">
                  <c:v>1.1890925231555251E-3</c:v>
                </c:pt>
                <c:pt idx="362">
                  <c:v>1.1934147388542439E-3</c:v>
                </c:pt>
                <c:pt idx="363">
                  <c:v>1.2080050074164501E-3</c:v>
                </c:pt>
                <c:pt idx="364">
                  <c:v>1.2109991501700252E-3</c:v>
                </c:pt>
                <c:pt idx="365">
                  <c:v>1.215480312247455E-3</c:v>
                </c:pt>
                <c:pt idx="366">
                  <c:v>1.219999999988428E-3</c:v>
                </c:pt>
                <c:pt idx="367">
                  <c:v>1.2245594813568E-3</c:v>
                </c:pt>
                <c:pt idx="368">
                  <c:v>1.2401278760676671E-3</c:v>
                </c:pt>
                <c:pt idx="369">
                  <c:v>1.248382861340431E-3</c:v>
                </c:pt>
                <c:pt idx="370">
                  <c:v>1.2531778241685273E-3</c:v>
                </c:pt>
                <c:pt idx="371">
                  <c:v>1.2617694215292133E-3</c:v>
                </c:pt>
                <c:pt idx="372">
                  <c:v>1.264710408020222E-3</c:v>
                </c:pt>
                <c:pt idx="373">
                  <c:v>1.2773051754032684E-3</c:v>
                </c:pt>
                <c:pt idx="374">
                  <c:v>1.2821338334988105E-3</c:v>
                </c:pt>
                <c:pt idx="375">
                  <c:v>1.286954320811172E-3</c:v>
                </c:pt>
                <c:pt idx="376">
                  <c:v>1.2958571949104037E-3</c:v>
                </c:pt>
                <c:pt idx="377">
                  <c:v>1.2986099801724179E-3</c:v>
                </c:pt>
                <c:pt idx="378">
                  <c:v>1.3107928398386314E-3</c:v>
                </c:pt>
                <c:pt idx="379">
                  <c:v>1.3154791083405792E-3</c:v>
                </c:pt>
                <c:pt idx="380">
                  <c:v>1.3201285542631936E-3</c:v>
                </c:pt>
                <c:pt idx="381">
                  <c:v>1.3290710567824145E-3</c:v>
                </c:pt>
                <c:pt idx="382">
                  <c:v>1.3314740294320987E-3</c:v>
                </c:pt>
                <c:pt idx="383">
                  <c:v>1.3426754283331404E-3</c:v>
                </c:pt>
                <c:pt idx="384">
                  <c:v>1.34701474806494E-3</c:v>
                </c:pt>
                <c:pt idx="385">
                  <c:v>1.3512872612507921E-3</c:v>
                </c:pt>
                <c:pt idx="386">
                  <c:v>1.3599999999451325E-3</c:v>
                </c:pt>
                <c:pt idx="387">
                  <c:v>1.3618779788956877E-3</c:v>
                </c:pt>
                <c:pt idx="388">
                  <c:v>1.3715891350428867E-3</c:v>
                </c:pt>
                <c:pt idx="389">
                  <c:v>1.375461414845347E-3</c:v>
                </c:pt>
                <c:pt idx="390">
                  <c:v>1.3792834613846061E-3</c:v>
                </c:pt>
                <c:pt idx="391">
                  <c:v>1.3807376973369203E-3</c:v>
                </c:pt>
                <c:pt idx="392">
                  <c:v>1.3821353385719774E-3</c:v>
                </c:pt>
                <c:pt idx="393">
                  <c:v>1.3954628079029944E-3</c:v>
                </c:pt>
                <c:pt idx="394">
                  <c:v>1.3990891410497668E-3</c:v>
                </c:pt>
                <c:pt idx="395">
                  <c:v>1.402705200418208E-3</c:v>
                </c:pt>
                <c:pt idx="396">
                  <c:v>1.4063169132591399E-3</c:v>
                </c:pt>
                <c:pt idx="397">
                  <c:v>1.4147941424374703E-3</c:v>
                </c:pt>
                <c:pt idx="398">
                  <c:v>1.4208403492111561E-3</c:v>
                </c:pt>
                <c:pt idx="399">
                  <c:v>1.4245207430260017E-3</c:v>
                </c:pt>
                <c:pt idx="400">
                  <c:v>1.4282332567353508E-3</c:v>
                </c:pt>
                <c:pt idx="401">
                  <c:v>1.4319841185693757E-3</c:v>
                </c:pt>
                <c:pt idx="402">
                  <c:v>1.4515346478859274E-3</c:v>
                </c:pt>
                <c:pt idx="403">
                  <c:v>1.4556487995269326E-3</c:v>
                </c:pt>
                <c:pt idx="404">
                  <c:v>1.4598461010605923E-3</c:v>
                </c:pt>
                <c:pt idx="405">
                  <c:v>1.4693467550203937E-3</c:v>
                </c:pt>
                <c:pt idx="406">
                  <c:v>1.4775988975463477E-3</c:v>
                </c:pt>
                <c:pt idx="407">
                  <c:v>1.4823093346420268E-3</c:v>
                </c:pt>
                <c:pt idx="408">
                  <c:v>1.4871306187322398E-3</c:v>
                </c:pt>
                <c:pt idx="409">
                  <c:v>1.4920571199759129E-3</c:v>
                </c:pt>
                <c:pt idx="410">
                  <c:v>1.5050904176361702E-3</c:v>
                </c:pt>
                <c:pt idx="411">
                  <c:v>1.5207551497004759E-3</c:v>
                </c:pt>
                <c:pt idx="412">
                  <c:v>1.5261973341948335E-3</c:v>
                </c:pt>
                <c:pt idx="413">
                  <c:v>1.5371135887806606E-3</c:v>
                </c:pt>
                <c:pt idx="414">
                  <c:v>1.5399753806767062E-3</c:v>
                </c:pt>
                <c:pt idx="415">
                  <c:v>1.5542537603741027E-3</c:v>
                </c:pt>
                <c:pt idx="416">
                  <c:v>1.5599920061213648E-3</c:v>
                </c:pt>
                <c:pt idx="417">
                  <c:v>1.5657583289062783E-3</c:v>
                </c:pt>
                <c:pt idx="418">
                  <c:v>1.5770105521983877E-3</c:v>
                </c:pt>
                <c:pt idx="419">
                  <c:v>1.5800832140365072E-3</c:v>
                </c:pt>
                <c:pt idx="420">
                  <c:v>1.5947930321444734E-3</c:v>
                </c:pt>
                <c:pt idx="421">
                  <c:v>1.6005963881271996E-3</c:v>
                </c:pt>
                <c:pt idx="422">
                  <c:v>1.6063836186133358E-3</c:v>
                </c:pt>
                <c:pt idx="423">
                  <c:v>1.6176631655222037E-3</c:v>
                </c:pt>
                <c:pt idx="424">
                  <c:v>1.6206426667276458E-3</c:v>
                </c:pt>
                <c:pt idx="425">
                  <c:v>1.6348495096063992E-3</c:v>
                </c:pt>
                <c:pt idx="426">
                  <c:v>1.6404023704171293E-3</c:v>
                </c:pt>
                <c:pt idx="427">
                  <c:v>1.6458943182753511E-3</c:v>
                </c:pt>
                <c:pt idx="428">
                  <c:v>1.6569118653195123E-3</c:v>
                </c:pt>
                <c:pt idx="429">
                  <c:v>1.6594962152726247E-3</c:v>
                </c:pt>
                <c:pt idx="430">
                  <c:v>1.6724924364654714E-3</c:v>
                </c:pt>
                <c:pt idx="431">
                  <c:v>1.6776547962394773E-3</c:v>
                </c:pt>
                <c:pt idx="432">
                  <c:v>1.6799409349894548E-3</c:v>
                </c:pt>
                <c:pt idx="433">
                  <c:v>1.6850024197333521E-3</c:v>
                </c:pt>
                <c:pt idx="434">
                  <c:v>1.6957179893085802E-3</c:v>
                </c:pt>
                <c:pt idx="435">
                  <c:v>1.7048394673785292E-3</c:v>
                </c:pt>
                <c:pt idx="436">
                  <c:v>1.7097079352897458E-3</c:v>
                </c:pt>
                <c:pt idx="437">
                  <c:v>1.7145447142793116E-3</c:v>
                </c:pt>
                <c:pt idx="438">
                  <c:v>1.7193521472577916E-3</c:v>
                </c:pt>
                <c:pt idx="439">
                  <c:v>1.7299652715826604E-3</c:v>
                </c:pt>
                <c:pt idx="440">
                  <c:v>1.7383358487293545E-3</c:v>
                </c:pt>
                <c:pt idx="441">
                  <c:v>1.7430322667571598E-3</c:v>
                </c:pt>
                <c:pt idx="442">
                  <c:v>1.7477137391004936E-3</c:v>
                </c:pt>
                <c:pt idx="443">
                  <c:v>1.7523827229540222E-3</c:v>
                </c:pt>
                <c:pt idx="444">
                  <c:v>1.763027410285568E-3</c:v>
                </c:pt>
                <c:pt idx="445">
                  <c:v>1.7709834888275998E-3</c:v>
                </c:pt>
                <c:pt idx="446">
                  <c:v>1.7756274596031807E-3</c:v>
                </c:pt>
                <c:pt idx="447">
                  <c:v>1.7802740279223629E-3</c:v>
                </c:pt>
                <c:pt idx="448">
                  <c:v>1.7849257652678447E-3</c:v>
                </c:pt>
                <c:pt idx="449">
                  <c:v>1.8018944558506253E-3</c:v>
                </c:pt>
                <c:pt idx="450">
                  <c:v>1.8067407776409131E-3</c:v>
                </c:pt>
                <c:pt idx="451">
                  <c:v>1.8083476528142333E-3</c:v>
                </c:pt>
                <c:pt idx="452">
                  <c:v>1.8130800805906643E-3</c:v>
                </c:pt>
                <c:pt idx="453">
                  <c:v>1.817833542220661E-3</c:v>
                </c:pt>
                <c:pt idx="454">
                  <c:v>1.8194608355491329E-3</c:v>
                </c:pt>
                <c:pt idx="455">
                  <c:v>1.840287358423729E-3</c:v>
                </c:pt>
                <c:pt idx="456">
                  <c:v>1.8451897704965443E-3</c:v>
                </c:pt>
                <c:pt idx="457">
                  <c:v>1.8501263169590223E-3</c:v>
                </c:pt>
                <c:pt idx="458">
                  <c:v>1.8615438026242119E-3</c:v>
                </c:pt>
                <c:pt idx="459">
                  <c:v>1.863342106272034E-3</c:v>
                </c:pt>
                <c:pt idx="460">
                  <c:v>1.8753999397123368E-3</c:v>
                </c:pt>
                <c:pt idx="461">
                  <c:v>1.8805888001423602E-3</c:v>
                </c:pt>
                <c:pt idx="462">
                  <c:v>1.8858277527601724E-3</c:v>
                </c:pt>
                <c:pt idx="463">
                  <c:v>1.8977003702875231E-3</c:v>
                </c:pt>
                <c:pt idx="464">
                  <c:v>1.8997636501147403E-3</c:v>
                </c:pt>
                <c:pt idx="465">
                  <c:v>1.9128559739456858E-3</c:v>
                </c:pt>
                <c:pt idx="466">
                  <c:v>1.9184449078048771E-3</c:v>
                </c:pt>
                <c:pt idx="467">
                  <c:v>1.9241005318626494E-3</c:v>
                </c:pt>
                <c:pt idx="468">
                  <c:v>1.9365186793759532E-3</c:v>
                </c:pt>
                <c:pt idx="469">
                  <c:v>1.9389740431600465E-3</c:v>
                </c:pt>
                <c:pt idx="470">
                  <c:v>1.9534642825088607E-3</c:v>
                </c:pt>
                <c:pt idx="471">
                  <c:v>1.9595704639793162E-3</c:v>
                </c:pt>
                <c:pt idx="472">
                  <c:v>1.9657549635296195E-3</c:v>
                </c:pt>
                <c:pt idx="473">
                  <c:v>1.9787871189734115E-3</c:v>
                </c:pt>
                <c:pt idx="474">
                  <c:v>1.9817358789033313E-3</c:v>
                </c:pt>
                <c:pt idx="475">
                  <c:v>1.9977420968864609E-3</c:v>
                </c:pt>
                <c:pt idx="476">
                  <c:v>2.0043301382936508E-3</c:v>
                </c:pt>
                <c:pt idx="477">
                  <c:v>2.0109741853826719E-3</c:v>
                </c:pt>
                <c:pt idx="478">
                  <c:v>2.024489499993697E-3</c:v>
                </c:pt>
                <c:pt idx="479">
                  <c:v>2.0278277582859404E-3</c:v>
                </c:pt>
                <c:pt idx="480">
                  <c:v>2.0449193774768376E-3</c:v>
                </c:pt>
                <c:pt idx="481">
                  <c:v>2.051830096110705E-3</c:v>
                </c:pt>
                <c:pt idx="482">
                  <c:v>2.0587735093038064E-3</c:v>
                </c:pt>
                <c:pt idx="483">
                  <c:v>2.0725890204183776E-3</c:v>
                </c:pt>
                <c:pt idx="484">
                  <c:v>2.07616630404365E-3</c:v>
                </c:pt>
                <c:pt idx="485">
                  <c:v>2.0938608700059253E-3</c:v>
                </c:pt>
                <c:pt idx="486">
                  <c:v>2.1009280908727054E-3</c:v>
                </c:pt>
                <c:pt idx="487">
                  <c:v>2.108003696070975E-3</c:v>
                </c:pt>
                <c:pt idx="488">
                  <c:v>2.1219418141754831E-3</c:v>
                </c:pt>
                <c:pt idx="489">
                  <c:v>2.1255945447458007E-3</c:v>
                </c:pt>
                <c:pt idx="490">
                  <c:v>2.1433823668939025E-3</c:v>
                </c:pt>
                <c:pt idx="491">
                  <c:v>2.1504329204483693E-3</c:v>
                </c:pt>
                <c:pt idx="492">
                  <c:v>2.1574665487551106E-3</c:v>
                </c:pt>
                <c:pt idx="493">
                  <c:v>2.1713563230254095E-3</c:v>
                </c:pt>
                <c:pt idx="494">
                  <c:v>2.1749127966216881E-3</c:v>
                </c:pt>
                <c:pt idx="495">
                  <c:v>2.1923451297749916E-3</c:v>
                </c:pt>
                <c:pt idx="496">
                  <c:v>2.1958232731077824E-3</c:v>
                </c:pt>
                <c:pt idx="497">
                  <c:v>2.1992833431539638E-3</c:v>
                </c:pt>
                <c:pt idx="498">
                  <c:v>2.2027258414843024E-3</c:v>
                </c:pt>
                <c:pt idx="499">
                  <c:v>2.2095956711984588E-3</c:v>
                </c:pt>
                <c:pt idx="500">
                  <c:v>2.2335826883364898E-3</c:v>
                </c:pt>
                <c:pt idx="501">
                  <c:v>2.2369475194349477E-3</c:v>
                </c:pt>
                <c:pt idx="502">
                  <c:v>2.2437579479398489E-3</c:v>
                </c:pt>
                <c:pt idx="503">
                  <c:v>2.2505591158246338E-3</c:v>
                </c:pt>
                <c:pt idx="504">
                  <c:v>2.2573519090723026E-3</c:v>
                </c:pt>
                <c:pt idx="505">
                  <c:v>2.2811683889533275E-3</c:v>
                </c:pt>
                <c:pt idx="506">
                  <c:v>2.2844572469461716E-3</c:v>
                </c:pt>
                <c:pt idx="507">
                  <c:v>2.2912216483582173E-3</c:v>
                </c:pt>
                <c:pt idx="508">
                  <c:v>2.2979831060003946E-3</c:v>
                </c:pt>
                <c:pt idx="509">
                  <c:v>2.3047425441790801E-3</c:v>
                </c:pt>
                <c:pt idx="510">
                  <c:v>2.3285244286842519E-3</c:v>
                </c:pt>
                <c:pt idx="511">
                  <c:v>2.3317787800647295E-3</c:v>
                </c:pt>
                <c:pt idx="512">
                  <c:v>2.3385421771892935E-3</c:v>
                </c:pt>
                <c:pt idx="513">
                  <c:v>2.3453092156839354E-3</c:v>
                </c:pt>
                <c:pt idx="514">
                  <c:v>2.3520808581868023E-3</c:v>
                </c:pt>
                <c:pt idx="515">
                  <c:v>2.3759679475415371E-3</c:v>
                </c:pt>
                <c:pt idx="516">
                  <c:v>2.3792327456178086E-3</c:v>
                </c:pt>
                <c:pt idx="517">
                  <c:v>2.3860408680222056E-3</c:v>
                </c:pt>
                <c:pt idx="518">
                  <c:v>2.4375057719443435E-3</c:v>
                </c:pt>
                <c:pt idx="519">
                  <c:v>2.4858381964882686E-3</c:v>
                </c:pt>
                <c:pt idx="520">
                  <c:v>2.5345763937030426E-3</c:v>
                </c:pt>
                <c:pt idx="521">
                  <c:v>2.5837156241740895E-3</c:v>
                </c:pt>
                <c:pt idx="522">
                  <c:v>2.6332511482602032E-3</c:v>
                </c:pt>
                <c:pt idx="523">
                  <c:v>2.6794700423772664E-3</c:v>
                </c:pt>
                <c:pt idx="524">
                  <c:v>2.729757553168349E-3</c:v>
                </c:pt>
                <c:pt idx="525">
                  <c:v>2.7804274658808307E-3</c:v>
                </c:pt>
                <c:pt idx="526">
                  <c:v>2.8314750397637157E-3</c:v>
                </c:pt>
                <c:pt idx="527">
                  <c:v>2.886707268312869E-3</c:v>
                </c:pt>
                <c:pt idx="528">
                  <c:v>2.9385210076655305E-3</c:v>
                </c:pt>
                <c:pt idx="529">
                  <c:v>2.9906978559738426E-3</c:v>
                </c:pt>
                <c:pt idx="530">
                  <c:v>3.0583082919291601E-3</c:v>
                </c:pt>
                <c:pt idx="531">
                  <c:v>3.1073804457888766E-3</c:v>
                </c:pt>
                <c:pt idx="532">
                  <c:v>3.160693318406653E-3</c:v>
                </c:pt>
                <c:pt idx="533">
                  <c:v>3.214349303661958E-3</c:v>
                </c:pt>
                <c:pt idx="534">
                  <c:v>3.2683436582842638E-3</c:v>
                </c:pt>
                <c:pt idx="535">
                  <c:v>3.322671638659892E-3</c:v>
                </c:pt>
                <c:pt idx="536">
                  <c:v>3.3773285008236215E-3</c:v>
                </c:pt>
                <c:pt idx="537">
                  <c:v>3.4323095004520649E-3</c:v>
                </c:pt>
                <c:pt idx="538">
                  <c:v>3.4876098928535116E-3</c:v>
                </c:pt>
                <c:pt idx="539">
                  <c:v>3.5596245823129985E-3</c:v>
                </c:pt>
                <c:pt idx="540">
                  <c:v>3.615633497477583E-3</c:v>
                </c:pt>
                <c:pt idx="541">
                  <c:v>3.6719462599350073E-3</c:v>
                </c:pt>
                <c:pt idx="542">
                  <c:v>3.7285581237043661E-3</c:v>
                </c:pt>
                <c:pt idx="543">
                  <c:v>3.8097208769427393E-3</c:v>
                </c:pt>
                <c:pt idx="544">
                  <c:v>3.8426543432953111E-3</c:v>
                </c:pt>
                <c:pt idx="545">
                  <c:v>3.9001210700001362E-3</c:v>
                </c:pt>
                <c:pt idx="546">
                  <c:v>3.9578544604866126E-3</c:v>
                </c:pt>
                <c:pt idx="547">
                  <c:v>4.0158450652337902E-3</c:v>
                </c:pt>
                <c:pt idx="548">
                  <c:v>4.0740833235668227E-3</c:v>
                </c:pt>
                <c:pt idx="549">
                  <c:v>4.1325595636254242E-3</c:v>
                </c:pt>
                <c:pt idx="550">
                  <c:v>4.1912640023362164E-3</c:v>
                </c:pt>
                <c:pt idx="551">
                  <c:v>4.2501867453842105E-3</c:v>
                </c:pt>
                <c:pt idx="552">
                  <c:v>4.3093177871864506E-3</c:v>
                </c:pt>
                <c:pt idx="553">
                  <c:v>4.3686470108630603E-3</c:v>
                </c:pt>
                <c:pt idx="554">
                  <c:v>4.4281641882087316E-3</c:v>
                </c:pt>
                <c:pt idx="555">
                  <c:v>4.4878589796689536E-3</c:v>
                </c:pt>
                <c:pt idx="556">
                  <c:v>4.5477209343110676E-3</c:v>
                </c:pt>
                <c:pt idx="557">
                  <c:v>4.6077394897996336E-3</c:v>
                </c:pt>
                <c:pt idx="558">
                  <c:v>4.6679039723692131E-3</c:v>
                </c:pt>
                <c:pt idx="559">
                  <c:v>4.7282035967997375E-3</c:v>
                </c:pt>
                <c:pt idx="560">
                  <c:v>4.7886274663940416E-3</c:v>
                </c:pt>
                <c:pt idx="561">
                  <c:v>4.849164572949342E-3</c:v>
                </c:pt>
                <c:pt idx="562">
                  <c:v>4.9098037967369342E-3</c:v>
                </c:pt>
                <c:pt idx="563">
                  <c:v>4.9705339064766967E-3</c:v>
                </c:pt>
                <c:pt idx="564">
                  <c:v>5.0313435593172138E-3</c:v>
                </c:pt>
                <c:pt idx="565">
                  <c:v>5.0746183109401533E-3</c:v>
                </c:pt>
                <c:pt idx="566">
                  <c:v>5.1355469655095243E-3</c:v>
                </c:pt>
                <c:pt idx="567">
                  <c:v>5.1965228415374624E-3</c:v>
                </c:pt>
                <c:pt idx="568">
                  <c:v>5.2575340598783439E-3</c:v>
                </c:pt>
                <c:pt idx="569">
                  <c:v>5.3229718378447147E-3</c:v>
                </c:pt>
                <c:pt idx="570">
                  <c:v>5.3840196163531077E-3</c:v>
                </c:pt>
                <c:pt idx="571">
                  <c:v>5.4450729596843897E-3</c:v>
                </c:pt>
                <c:pt idx="572">
                  <c:v>5.5237178772238682E-3</c:v>
                </c:pt>
                <c:pt idx="573">
                  <c:v>5.5671655853993824E-3</c:v>
                </c:pt>
                <c:pt idx="574">
                  <c:v>5.6237956834232893E-3</c:v>
                </c:pt>
                <c:pt idx="575">
                  <c:v>5.68479786225249E-3</c:v>
                </c:pt>
                <c:pt idx="576">
                  <c:v>5.7457676931942283E-3</c:v>
                </c:pt>
                <c:pt idx="577">
                  <c:v>5.8066974831108859E-3</c:v>
                </c:pt>
                <c:pt idx="578">
                  <c:v>5.871956214920801E-3</c:v>
                </c:pt>
                <c:pt idx="579">
                  <c:v>5.9327772071374706E-3</c:v>
                </c:pt>
                <c:pt idx="580">
                  <c:v>5.9935345325926072E-3</c:v>
                </c:pt>
                <c:pt idx="581">
                  <c:v>6.0542204941821569E-3</c:v>
                </c:pt>
                <c:pt idx="582">
                  <c:v>6.1277303832267651E-3</c:v>
                </c:pt>
                <c:pt idx="583">
                  <c:v>6.2012562674717987E-3</c:v>
                </c:pt>
                <c:pt idx="584">
                  <c:v>6.2616391049864972E-3</c:v>
                </c:pt>
                <c:pt idx="585">
                  <c:v>6.3219164802763086E-3</c:v>
                </c:pt>
                <c:pt idx="586">
                  <c:v>6.3820806912069181E-3</c:v>
                </c:pt>
                <c:pt idx="587">
                  <c:v>6.4421240347295764E-3</c:v>
                </c:pt>
                <c:pt idx="588">
                  <c:v>6.5020388068859347E-3</c:v>
                </c:pt>
                <c:pt idx="589">
                  <c:v>6.561817302811114E-3</c:v>
                </c:pt>
                <c:pt idx="590">
                  <c:v>6.6214518167424935E-3</c:v>
                </c:pt>
                <c:pt idx="591">
                  <c:v>6.6894425079094587E-3</c:v>
                </c:pt>
                <c:pt idx="592">
                  <c:v>6.7487399544676465E-3</c:v>
                </c:pt>
                <c:pt idx="593">
                  <c:v>6.8078692079615762E-3</c:v>
                </c:pt>
                <c:pt idx="594">
                  <c:v>6.8668226187051451E-3</c:v>
                </c:pt>
                <c:pt idx="595">
                  <c:v>6.9213982257028206E-3</c:v>
                </c:pt>
                <c:pt idx="596">
                  <c:v>6.9800137077254843E-3</c:v>
                </c:pt>
                <c:pt idx="597">
                  <c:v>7.038464732528284E-3</c:v>
                </c:pt>
                <c:pt idx="598">
                  <c:v>7.1133883211184062E-3</c:v>
                </c:pt>
                <c:pt idx="599">
                  <c:v>7.1549082283893992E-3</c:v>
                </c:pt>
                <c:pt idx="600">
                  <c:v>7.2170763962772664E-3</c:v>
                </c:pt>
                <c:pt idx="601">
                  <c:v>7.2749548098995157E-3</c:v>
                </c:pt>
                <c:pt idx="602">
                  <c:v>7.3327162331769617E-3</c:v>
                </c:pt>
                <c:pt idx="603">
                  <c:v>7.3903707375150528E-3</c:v>
                </c:pt>
                <c:pt idx="604">
                  <c:v>7.4437796927047366E-3</c:v>
                </c:pt>
                <c:pt idx="605">
                  <c:v>7.5012508598288246E-3</c:v>
                </c:pt>
                <c:pt idx="606">
                  <c:v>7.5586460085460428E-3</c:v>
                </c:pt>
                <c:pt idx="607">
                  <c:v>7.6159764620047114E-3</c:v>
                </c:pt>
                <c:pt idx="608">
                  <c:v>7.6815725594467444E-3</c:v>
                </c:pt>
                <c:pt idx="609">
                  <c:v>7.7346539789951265E-3</c:v>
                </c:pt>
                <c:pt idx="610">
                  <c:v>7.7918670613863969E-3</c:v>
                </c:pt>
                <c:pt idx="611">
                  <c:v>7.8490645163739482E-3</c:v>
                </c:pt>
                <c:pt idx="612">
                  <c:v>7.9062590960323944E-3</c:v>
                </c:pt>
                <c:pt idx="613">
                  <c:v>7.9634638504905396E-3</c:v>
                </c:pt>
                <c:pt idx="614">
                  <c:v>8.0206921279795985E-3</c:v>
                </c:pt>
                <c:pt idx="615">
                  <c:v>8.0779575748727347E-3</c:v>
                </c:pt>
                <c:pt idx="616">
                  <c:v>8.1352741357337121E-3</c:v>
                </c:pt>
                <c:pt idx="617">
                  <c:v>8.1842010206063815E-3</c:v>
                </c:pt>
                <c:pt idx="618">
                  <c:v>8.2416428290831914E-3</c:v>
                </c:pt>
                <c:pt idx="619">
                  <c:v>8.2991790036349555E-3</c:v>
                </c:pt>
                <c:pt idx="620">
                  <c:v>8.356824846357528E-3</c:v>
                </c:pt>
                <c:pt idx="621">
                  <c:v>8.4188611431740557E-3</c:v>
                </c:pt>
                <c:pt idx="622">
                  <c:v>8.4767653367582973E-3</c:v>
                </c:pt>
                <c:pt idx="623">
                  <c:v>8.5347950121960805E-3</c:v>
                </c:pt>
                <c:pt idx="624">
                  <c:v>8.5929502771643334E-3</c:v>
                </c:pt>
                <c:pt idx="625">
                  <c:v>8.651231239377985E-3</c:v>
                </c:pt>
                <c:pt idx="626">
                  <c:v>8.7053182790579192E-3</c:v>
                </c:pt>
                <c:pt idx="627">
                  <c:v>8.7638405137333477E-3</c:v>
                </c:pt>
                <c:pt idx="628">
                  <c:v>8.822488748747288E-3</c:v>
                </c:pt>
                <c:pt idx="629">
                  <c:v>8.8812630918878085E-3</c:v>
                </c:pt>
                <c:pt idx="630">
                  <c:v>8.944525281565769E-3</c:v>
                </c:pt>
                <c:pt idx="631">
                  <c:v>9.0035626912161326E-3</c:v>
                </c:pt>
                <c:pt idx="632">
                  <c:v>9.0627265530992228E-3</c:v>
                </c:pt>
                <c:pt idx="633">
                  <c:v>9.1220169752143365E-3</c:v>
                </c:pt>
                <c:pt idx="634">
                  <c:v>9.185527192605375E-3</c:v>
                </c:pt>
                <c:pt idx="635">
                  <c:v>9.2450785668337192E-3</c:v>
                </c:pt>
                <c:pt idx="636">
                  <c:v>9.3047568201468853E-3</c:v>
                </c:pt>
                <c:pt idx="637">
                  <c:v>9.3645620606241323E-3</c:v>
                </c:pt>
                <c:pt idx="638">
                  <c:v>9.4244943963811747E-3</c:v>
                </c:pt>
                <c:pt idx="639">
                  <c:v>9.4845539355693006E-3</c:v>
                </c:pt>
                <c:pt idx="640">
                  <c:v>9.5447407863771365E-3</c:v>
                </c:pt>
                <c:pt idx="641">
                  <c:v>9.605055057027561E-3</c:v>
                </c:pt>
                <c:pt idx="642">
                  <c:v>9.6654968557816669E-3</c:v>
                </c:pt>
                <c:pt idx="643">
                  <c:v>9.735070679466282E-3</c:v>
                </c:pt>
                <c:pt idx="644">
                  <c:v>9.7957894659354543E-3</c:v>
                </c:pt>
                <c:pt idx="645">
                  <c:v>9.8566361483645379E-3</c:v>
                </c:pt>
                <c:pt idx="646">
                  <c:v>9.9176108312933851E-3</c:v>
                </c:pt>
                <c:pt idx="647">
                  <c:v>9.9741661534385757E-3</c:v>
                </c:pt>
                <c:pt idx="648">
                  <c:v>1.0035376540852129E-2</c:v>
                </c:pt>
                <c:pt idx="649">
                  <c:v>1.0114238226316864E-2</c:v>
                </c:pt>
                <c:pt idx="650">
                  <c:v>1.0175690916533376E-2</c:v>
                </c:pt>
                <c:pt idx="651">
                  <c:v>1.0237235478913972E-2</c:v>
                </c:pt>
                <c:pt idx="652">
                  <c:v>1.0312607606076553E-2</c:v>
                </c:pt>
                <c:pt idx="653">
                  <c:v>1.0374319849674435E-2</c:v>
                </c:pt>
                <c:pt idx="654">
                  <c:v>1.0436094411747428E-2</c:v>
                </c:pt>
                <c:pt idx="655">
                  <c:v>1.0497922216074896E-2</c:v>
                </c:pt>
                <c:pt idx="656">
                  <c:v>1.0546024345926936E-2</c:v>
                </c:pt>
                <c:pt idx="657">
                  <c:v>1.0607931131572247E-2</c:v>
                </c:pt>
                <c:pt idx="658">
                  <c:v>1.0669865590411569E-2</c:v>
                </c:pt>
                <c:pt idx="659">
                  <c:v>1.0745579917654862E-2</c:v>
                </c:pt>
                <c:pt idx="660">
                  <c:v>1.0807533375787111E-2</c:v>
                </c:pt>
                <c:pt idx="661">
                  <c:v>1.0869482970058729E-2</c:v>
                </c:pt>
                <c:pt idx="662">
                  <c:v>1.0931418741122825E-2</c:v>
                </c:pt>
                <c:pt idx="663">
                  <c:v>1.0993330603390255E-2</c:v>
                </c:pt>
                <c:pt idx="664">
                  <c:v>1.1041502207804173E-2</c:v>
                </c:pt>
                <c:pt idx="665">
                  <c:v>1.1117041627855628E-2</c:v>
                </c:pt>
                <c:pt idx="666">
                  <c:v>1.1178819987496902E-2</c:v>
                </c:pt>
                <c:pt idx="667">
                  <c:v>1.1240532833193368E-2</c:v>
                </c:pt>
                <c:pt idx="668">
                  <c:v>1.1288538272203176E-2</c:v>
                </c:pt>
                <c:pt idx="669">
                  <c:v>1.1341033555813363E-2</c:v>
                </c:pt>
                <c:pt idx="670">
                  <c:v>1.1402523300561693E-2</c:v>
                </c:pt>
                <c:pt idx="671">
                  <c:v>1.1463905437968644E-2</c:v>
                </c:pt>
                <c:pt idx="672">
                  <c:v>1.1525168531284767E-2</c:v>
                </c:pt>
                <c:pt idx="673">
                  <c:v>1.1590809445382008E-2</c:v>
                </c:pt>
                <c:pt idx="674">
                  <c:v>1.1651802728062771E-2</c:v>
                </c:pt>
                <c:pt idx="675">
                  <c:v>1.1712659902596803E-2</c:v>
                </c:pt>
                <c:pt idx="676">
                  <c:v>1.1773377731593527E-2</c:v>
                </c:pt>
                <c:pt idx="677">
                  <c:v>1.1833952977297826E-2</c:v>
                </c:pt>
                <c:pt idx="678">
                  <c:v>1.1889921464170458E-2</c:v>
                </c:pt>
                <c:pt idx="679">
                  <c:v>1.1950211589662262E-2</c:v>
                </c:pt>
                <c:pt idx="680">
                  <c:v>1.2010349642865603E-2</c:v>
                </c:pt>
                <c:pt idx="681">
                  <c:v>1.2070332384798798E-2</c:v>
                </c:pt>
                <c:pt idx="682">
                  <c:v>1.2134577109756278E-2</c:v>
                </c:pt>
                <c:pt idx="683">
                  <c:v>1.2194228842712984E-2</c:v>
                </c:pt>
                <c:pt idx="684">
                  <c:v>1.2253715318075268E-2</c:v>
                </c:pt>
                <c:pt idx="685">
                  <c:v>1.2313033295256869E-2</c:v>
                </c:pt>
                <c:pt idx="686">
                  <c:v>1.2367803036624334E-2</c:v>
                </c:pt>
                <c:pt idx="687">
                  <c:v>1.2426785872843944E-2</c:v>
                </c:pt>
                <c:pt idx="688">
                  <c:v>1.2485590715237908E-2</c:v>
                </c:pt>
                <c:pt idx="689">
                  <c:v>1.2544214322090822E-2</c:v>
                </c:pt>
                <c:pt idx="690">
                  <c:v>1.2602653451356497E-2</c:v>
                </c:pt>
                <c:pt idx="691">
                  <c:v>1.2660904860664584E-2</c:v>
                </c:pt>
                <c:pt idx="692">
                  <c:v>1.2718965307318803E-2</c:v>
                </c:pt>
                <c:pt idx="693">
                  <c:v>1.2776831548304017E-2</c:v>
                </c:pt>
                <c:pt idx="694">
                  <c:v>1.2834500340287994E-2</c:v>
                </c:pt>
                <c:pt idx="695">
                  <c:v>1.2913276291229667E-2</c:v>
                </c:pt>
                <c:pt idx="696">
                  <c:v>1.297047203500094E-2</c:v>
                </c:pt>
                <c:pt idx="697">
                  <c:v>1.3027459446468546E-2</c:v>
                </c:pt>
                <c:pt idx="698">
                  <c:v>1.3084235472981452E-2</c:v>
                </c:pt>
                <c:pt idx="699">
                  <c:v>1.3128185500214417E-2</c:v>
                </c:pt>
                <c:pt idx="700">
                  <c:v>1.318458115257448E-2</c:v>
                </c:pt>
                <c:pt idx="701">
                  <c:v>1.3240769872764346E-2</c:v>
                </c:pt>
                <c:pt idx="702">
                  <c:v>1.329675492818392E-2</c:v>
                </c:pt>
                <c:pt idx="703">
                  <c:v>1.3352539667142805E-2</c:v>
                </c:pt>
                <c:pt idx="704">
                  <c:v>1.3420564696571984E-2</c:v>
                </c:pt>
                <c:pt idx="705">
                  <c:v>1.3475928536108069E-2</c:v>
                </c:pt>
                <c:pt idx="706">
                  <c:v>1.3531104046255082E-2</c:v>
                </c:pt>
                <c:pt idx="707">
                  <c:v>1.3586094821728515E-2</c:v>
                </c:pt>
                <c:pt idx="708">
                  <c:v>1.3628581470478207E-2</c:v>
                </c:pt>
                <c:pt idx="709">
                  <c:v>1.3683239157070468E-2</c:v>
                </c:pt>
                <c:pt idx="710">
                  <c:v>1.3737722231482275E-2</c:v>
                </c:pt>
                <c:pt idx="711">
                  <c:v>1.3792034689577817E-2</c:v>
                </c:pt>
                <c:pt idx="712">
                  <c:v>1.3858409070499979E-2</c:v>
                </c:pt>
                <c:pt idx="713">
                  <c:v>1.39123713883176E-2</c:v>
                </c:pt>
                <c:pt idx="714">
                  <c:v>1.3966176365309261E-2</c:v>
                </c:pt>
                <c:pt idx="715">
                  <c:v>1.4019828233663325E-2</c:v>
                </c:pt>
                <c:pt idx="716">
                  <c:v>1.4073331305288903E-2</c:v>
                </c:pt>
                <c:pt idx="717">
                  <c:v>1.4126689971817997E-2</c:v>
                </c:pt>
                <c:pt idx="718">
                  <c:v>1.4179908704618832E-2</c:v>
                </c:pt>
                <c:pt idx="719">
                  <c:v>1.4232992054798424E-2</c:v>
                </c:pt>
                <c:pt idx="720">
                  <c:v>1.4285944653214191E-2</c:v>
                </c:pt>
                <c:pt idx="721">
                  <c:v>1.4318670898741611E-2</c:v>
                </c:pt>
                <c:pt idx="722">
                  <c:v>1.4371404949487186E-2</c:v>
                </c:pt>
                <c:pt idx="723">
                  <c:v>1.4424022671180736E-2</c:v>
                </c:pt>
                <c:pt idx="724">
                  <c:v>1.4476529180991269E-2</c:v>
                </c:pt>
                <c:pt idx="725">
                  <c:v>1.4532926442077602E-2</c:v>
                </c:pt>
                <c:pt idx="726">
                  <c:v>1.4585212783164275E-2</c:v>
                </c:pt>
                <c:pt idx="727">
                  <c:v>1.4637390761502722E-2</c:v>
                </c:pt>
                <c:pt idx="728">
                  <c:v>1.4689459244156124E-2</c:v>
                </c:pt>
                <c:pt idx="729">
                  <c:v>1.4741417098087078E-2</c:v>
                </c:pt>
                <c:pt idx="730">
                  <c:v>1.4789295830433606E-2</c:v>
                </c:pt>
                <c:pt idx="731">
                  <c:v>1.4841035355532375E-2</c:v>
                </c:pt>
                <c:pt idx="732">
                  <c:v>1.4892660930495185E-2</c:v>
                </c:pt>
                <c:pt idx="733">
                  <c:v>1.4944171421994796E-2</c:v>
                </c:pt>
                <c:pt idx="734">
                  <c:v>1.4999507273740532E-2</c:v>
                </c:pt>
                <c:pt idx="735">
                  <c:v>1.5050777556073588E-2</c:v>
                </c:pt>
                <c:pt idx="736">
                  <c:v>1.5101929275692712E-2</c:v>
                </c:pt>
                <c:pt idx="737">
                  <c:v>1.5152961298788372E-2</c:v>
                </c:pt>
                <c:pt idx="738">
                  <c:v>1.5203872491456173E-2</c:v>
                </c:pt>
                <c:pt idx="739">
                  <c:v>1.5250754140015836E-2</c:v>
                </c:pt>
                <c:pt idx="740">
                  <c:v>1.530142730617224E-2</c:v>
                </c:pt>
                <c:pt idx="741">
                  <c:v>1.5351976318859704E-2</c:v>
                </c:pt>
                <c:pt idx="742">
                  <c:v>1.5402400043913198E-2</c:v>
                </c:pt>
                <c:pt idx="743">
                  <c:v>1.5452697347076718E-2</c:v>
                </c:pt>
                <c:pt idx="744">
                  <c:v>1.5502867094006376E-2</c:v>
                </c:pt>
                <c:pt idx="745">
                  <c:v>1.5552908150269513E-2</c:v>
                </c:pt>
                <c:pt idx="746">
                  <c:v>1.5602819381345143E-2</c:v>
                </c:pt>
                <c:pt idx="747">
                  <c:v>1.5671838590787388E-2</c:v>
                </c:pt>
                <c:pt idx="748">
                  <c:v>1.5721448326143243E-2</c:v>
                </c:pt>
                <c:pt idx="749">
                  <c:v>1.5770924431611297E-2</c:v>
                </c:pt>
                <c:pt idx="750">
                  <c:v>1.5820265742733347E-2</c:v>
                </c:pt>
                <c:pt idx="751">
                  <c:v>1.5858023181365168E-2</c:v>
                </c:pt>
                <c:pt idx="752">
                  <c:v>1.5907112998366908E-2</c:v>
                </c:pt>
                <c:pt idx="753">
                  <c:v>1.5956060339295305E-2</c:v>
                </c:pt>
                <c:pt idx="754">
                  <c:v>1.6004861759638795E-2</c:v>
                </c:pt>
                <c:pt idx="755">
                  <c:v>1.6053513789970667E-2</c:v>
                </c:pt>
                <c:pt idx="756">
                  <c:v>1.6113320506491991E-2</c:v>
                </c:pt>
                <c:pt idx="757">
                  <c:v>1.6161632166008771E-2</c:v>
                </c:pt>
                <c:pt idx="758">
                  <c:v>1.6209782872564485E-2</c:v>
                </c:pt>
                <c:pt idx="759">
                  <c:v>1.6257769085167545E-2</c:v>
                </c:pt>
                <c:pt idx="760">
                  <c:v>1.6294409917436584E-2</c:v>
                </c:pt>
                <c:pt idx="761">
                  <c:v>1.634209135446393E-2</c:v>
                </c:pt>
                <c:pt idx="762">
                  <c:v>1.6389598417850069E-2</c:v>
                </c:pt>
                <c:pt idx="763">
                  <c:v>1.6436927438842265E-2</c:v>
                </c:pt>
                <c:pt idx="764">
                  <c:v>1.6484074723770011E-2</c:v>
                </c:pt>
                <c:pt idx="765">
                  <c:v>1.6542030602234113E-2</c:v>
                </c:pt>
                <c:pt idx="766">
                  <c:v>1.6588764149400848E-2</c:v>
                </c:pt>
                <c:pt idx="767">
                  <c:v>1.6635303991831461E-2</c:v>
                </c:pt>
                <c:pt idx="768">
                  <c:v>1.6681646367828762E-2</c:v>
                </c:pt>
                <c:pt idx="769">
                  <c:v>1.6727787491174526E-2</c:v>
                </c:pt>
                <c:pt idx="770">
                  <c:v>1.6773723551131658E-2</c:v>
                </c:pt>
                <c:pt idx="771">
                  <c:v>1.681945071244503E-2</c:v>
                </c:pt>
                <c:pt idx="772">
                  <c:v>1.6864965115342787E-2</c:v>
                </c:pt>
                <c:pt idx="773">
                  <c:v>1.6892485461287698E-2</c:v>
                </c:pt>
                <c:pt idx="774">
                  <c:v>1.6937636074819396E-2</c:v>
                </c:pt>
                <c:pt idx="775">
                  <c:v>1.6982562995060464E-2</c:v>
                </c:pt>
                <c:pt idx="776">
                  <c:v>1.7027262205585696E-2</c:v>
                </c:pt>
                <c:pt idx="777">
                  <c:v>1.7071729903932218E-2</c:v>
                </c:pt>
                <c:pt idx="778">
                  <c:v>1.7119447107346478E-2</c:v>
                </c:pt>
                <c:pt idx="779">
                  <c:v>1.7163429942509863E-2</c:v>
                </c:pt>
                <c:pt idx="780">
                  <c:v>1.7207175215968876E-2</c:v>
                </c:pt>
                <c:pt idx="781">
                  <c:v>1.7250681142559413E-2</c:v>
                </c:pt>
                <c:pt idx="782">
                  <c:v>1.729052482642569E-2</c:v>
                </c:pt>
                <c:pt idx="783">
                  <c:v>1.7333562601074534E-2</c:v>
                </c:pt>
                <c:pt idx="784">
                  <c:v>1.7376355807158638E-2</c:v>
                </c:pt>
                <c:pt idx="785">
                  <c:v>1.7418902659431138E-2</c:v>
                </c:pt>
                <c:pt idx="786">
                  <c:v>1.7464558087116378E-2</c:v>
                </c:pt>
                <c:pt idx="787">
                  <c:v>1.75065904403886E-2</c:v>
                </c:pt>
                <c:pt idx="788">
                  <c:v>1.7548370948852077E-2</c:v>
                </c:pt>
                <c:pt idx="789">
                  <c:v>1.7589897826856063E-2</c:v>
                </c:pt>
                <c:pt idx="790">
                  <c:v>1.7631169288698425E-2</c:v>
                </c:pt>
                <c:pt idx="791">
                  <c:v>1.7668910361872459E-2</c:v>
                </c:pt>
                <c:pt idx="792">
                  <c:v>1.7709682745775147E-2</c:v>
                </c:pt>
                <c:pt idx="793">
                  <c:v>1.775019449191674E-2</c:v>
                </c:pt>
                <c:pt idx="794">
                  <c:v>1.7790443814591508E-2</c:v>
                </c:pt>
                <c:pt idx="795">
                  <c:v>1.7830428928053976E-2</c:v>
                </c:pt>
                <c:pt idx="796">
                  <c:v>1.7870148046522018E-2</c:v>
                </c:pt>
                <c:pt idx="797">
                  <c:v>1.790959938417773E-2</c:v>
                </c:pt>
                <c:pt idx="798">
                  <c:v>1.7948781155171848E-2</c:v>
                </c:pt>
                <c:pt idx="799">
                  <c:v>1.8003337395257953E-2</c:v>
                </c:pt>
                <c:pt idx="800">
                  <c:v>1.8041883525543444E-2</c:v>
                </c:pt>
                <c:pt idx="801">
                  <c:v>1.8080154045123066E-2</c:v>
                </c:pt>
                <c:pt idx="802">
                  <c:v>1.8118147167151308E-2</c:v>
                </c:pt>
                <c:pt idx="803">
                  <c:v>1.8146700053364908E-2</c:v>
                </c:pt>
                <c:pt idx="804">
                  <c:v>1.8184190796357181E-2</c:v>
                </c:pt>
                <c:pt idx="805">
                  <c:v>1.8221402772554886E-2</c:v>
                </c:pt>
                <c:pt idx="806">
                  <c:v>1.8258336498972214E-2</c:v>
                </c:pt>
                <c:pt idx="807">
                  <c:v>1.8294992514405719E-2</c:v>
                </c:pt>
                <c:pt idx="808">
                  <c:v>1.8340261640735728E-2</c:v>
                </c:pt>
                <c:pt idx="809">
                  <c:v>1.8376310969848958E-2</c:v>
                </c:pt>
                <c:pt idx="810">
                  <c:v>1.8412084688432518E-2</c:v>
                </c:pt>
                <c:pt idx="811">
                  <c:v>1.8447583392546815E-2</c:v>
                </c:pt>
                <c:pt idx="812">
                  <c:v>1.8474127309714265E-2</c:v>
                </c:pt>
                <c:pt idx="813">
                  <c:v>1.8509129594009729E-2</c:v>
                </c:pt>
                <c:pt idx="814">
                  <c:v>1.8543858548936434E-2</c:v>
                </c:pt>
                <c:pt idx="815">
                  <c:v>1.8578314887600027E-2</c:v>
                </c:pt>
                <c:pt idx="816">
                  <c:v>1.8612499344898545E-2</c:v>
                </c:pt>
                <c:pt idx="817">
                  <c:v>1.8654836394854834E-2</c:v>
                </c:pt>
                <c:pt idx="818">
                  <c:v>1.8688428488801322E-2</c:v>
                </c:pt>
                <c:pt idx="819">
                  <c:v>1.8721751108826356E-2</c:v>
                </c:pt>
                <c:pt idx="820">
                  <c:v>1.8754805044019152E-2</c:v>
                </c:pt>
                <c:pt idx="821">
                  <c:v>1.8787591104921033E-2</c:v>
                </c:pt>
                <c:pt idx="822">
                  <c:v>1.8820110123525389E-2</c:v>
                </c:pt>
                <c:pt idx="823">
                  <c:v>1.8852362953278568E-2</c:v>
                </c:pt>
                <c:pt idx="824">
                  <c:v>1.8884350469081154E-2</c:v>
                </c:pt>
                <c:pt idx="825">
                  <c:v>1.8905381508220988E-2</c:v>
                </c:pt>
                <c:pt idx="826">
                  <c:v>1.8936909434611911E-2</c:v>
                </c:pt>
                <c:pt idx="827">
                  <c:v>1.8968175068570667E-2</c:v>
                </c:pt>
                <c:pt idx="828">
                  <c:v>1.8999179418744926E-2</c:v>
                </c:pt>
                <c:pt idx="829">
                  <c:v>1.9029923485865172E-2</c:v>
                </c:pt>
                <c:pt idx="830">
                  <c:v>1.9062996519487695E-2</c:v>
                </c:pt>
                <c:pt idx="831">
                  <c:v>1.9093201442248683E-2</c:v>
                </c:pt>
                <c:pt idx="832">
                  <c:v>1.9123143653654053E-2</c:v>
                </c:pt>
                <c:pt idx="833">
                  <c:v>1.9152821936160577E-2</c:v>
                </c:pt>
                <c:pt idx="834">
                  <c:v>1.9179716448259974E-2</c:v>
                </c:pt>
                <c:pt idx="835">
                  <c:v>1.9208881114734785E-2</c:v>
                </c:pt>
                <c:pt idx="836">
                  <c:v>1.923777829872772E-2</c:v>
                </c:pt>
                <c:pt idx="837">
                  <c:v>1.9266406782961949E-2</c:v>
                </c:pt>
                <c:pt idx="838">
                  <c:v>1.9297211803581755E-2</c:v>
                </c:pt>
                <c:pt idx="839">
                  <c:v>1.9325280946236093E-2</c:v>
                </c:pt>
                <c:pt idx="840">
                  <c:v>1.9353077638198043E-2</c:v>
                </c:pt>
                <c:pt idx="841">
                  <c:v>1.9380600662232766E-2</c:v>
                </c:pt>
                <c:pt idx="842">
                  <c:v>1.9409348850275187E-2</c:v>
                </c:pt>
                <c:pt idx="843">
                  <c:v>1.9436300047166552E-2</c:v>
                </c:pt>
                <c:pt idx="844">
                  <c:v>1.9462973850698648E-2</c:v>
                </c:pt>
                <c:pt idx="845">
                  <c:v>1.9489369043959624E-2</c:v>
                </c:pt>
                <c:pt idx="846">
                  <c:v>1.951548441009078E-2</c:v>
                </c:pt>
                <c:pt idx="847">
                  <c:v>1.9541318732288319E-2</c:v>
                </c:pt>
                <c:pt idx="848">
                  <c:v>1.9566870793803336E-2</c:v>
                </c:pt>
                <c:pt idx="849">
                  <c:v>1.9592139377944472E-2</c:v>
                </c:pt>
                <c:pt idx="850">
                  <c:v>1.9617123268080971E-2</c:v>
                </c:pt>
                <c:pt idx="851">
                  <c:v>1.9648410126316778E-2</c:v>
                </c:pt>
                <c:pt idx="852">
                  <c:v>1.9672762130468775E-2</c:v>
                </c:pt>
                <c:pt idx="853">
                  <c:v>1.9696825488202434E-2</c:v>
                </c:pt>
                <c:pt idx="854">
                  <c:v>1.9720598982785963E-2</c:v>
                </c:pt>
                <c:pt idx="855">
                  <c:v>1.9753163022799291E-2</c:v>
                </c:pt>
                <c:pt idx="856">
                  <c:v>1.9767286405443375E-2</c:v>
                </c:pt>
                <c:pt idx="857">
                  <c:v>1.9790218480619674E-2</c:v>
                </c:pt>
                <c:pt idx="858">
                  <c:v>1.9812889621427375E-2</c:v>
                </c:pt>
                <c:pt idx="859">
                  <c:v>1.9835310064258965E-2</c:v>
                </c:pt>
                <c:pt idx="860">
                  <c:v>1.9864889303135354E-2</c:v>
                </c:pt>
                <c:pt idx="861">
                  <c:v>1.9886754887173518E-2</c:v>
                </c:pt>
                <c:pt idx="862">
                  <c:v>1.9908404455630177E-2</c:v>
                </c:pt>
                <c:pt idx="863">
                  <c:v>1.9929848717045465E-2</c:v>
                </c:pt>
                <c:pt idx="864">
                  <c:v>1.994909906616971E-2</c:v>
                </c:pt>
                <c:pt idx="865">
                  <c:v>1.9970171838981671E-2</c:v>
                </c:pt>
                <c:pt idx="866">
                  <c:v>1.9991071062968921E-2</c:v>
                </c:pt>
                <c:pt idx="867">
                  <c:v>2.0011807882541009E-2</c:v>
                </c:pt>
                <c:pt idx="868">
                  <c:v>2.0036350270338954E-2</c:v>
                </c:pt>
                <c:pt idx="869">
                  <c:v>2.0054814578906142E-2</c:v>
                </c:pt>
                <c:pt idx="870">
                  <c:v>2.007512957194697E-2</c:v>
                </c:pt>
                <c:pt idx="871">
                  <c:v>2.0095328372613377E-2</c:v>
                </c:pt>
                <c:pt idx="872">
                  <c:v>2.0115422550972008E-2</c:v>
                </c:pt>
                <c:pt idx="873">
                  <c:v>2.0135423772799043E-2</c:v>
                </c:pt>
                <c:pt idx="874">
                  <c:v>2.0155343799580602E-2</c:v>
                </c:pt>
                <c:pt idx="875">
                  <c:v>2.0175194488510184E-2</c:v>
                </c:pt>
                <c:pt idx="876">
                  <c:v>2.0194987792489929E-2</c:v>
                </c:pt>
                <c:pt idx="877">
                  <c:v>2.0210793295121529E-2</c:v>
                </c:pt>
                <c:pt idx="878">
                  <c:v>2.0230505379048434E-2</c:v>
                </c:pt>
                <c:pt idx="879">
                  <c:v>2.0250196082443273E-2</c:v>
                </c:pt>
                <c:pt idx="880">
                  <c:v>2.0269877860955736E-2</c:v>
                </c:pt>
                <c:pt idx="881">
                  <c:v>2.0289561378947531E-2</c:v>
                </c:pt>
                <c:pt idx="882">
                  <c:v>2.0309249813123709E-2</c:v>
                </c:pt>
                <c:pt idx="883">
                  <c:v>2.0328944460257067E-2</c:v>
                </c:pt>
                <c:pt idx="884">
                  <c:v>2.0350630159230134E-2</c:v>
                </c:pt>
                <c:pt idx="885">
                  <c:v>2.0368357580737316E-2</c:v>
                </c:pt>
                <c:pt idx="886">
                  <c:v>2.0388078647883223E-2</c:v>
                </c:pt>
                <c:pt idx="887">
                  <c:v>2.0407811115586118E-2</c:v>
                </c:pt>
                <c:pt idx="888">
                  <c:v>2.0427556280873092E-2</c:v>
                </c:pt>
                <c:pt idx="889">
                  <c:v>2.0447315440824836E-2</c:v>
                </c:pt>
                <c:pt idx="890">
                  <c:v>2.0467089892571223E-2</c:v>
                </c:pt>
                <c:pt idx="891">
                  <c:v>2.0486880933295714E-2</c:v>
                </c:pt>
                <c:pt idx="892">
                  <c:v>2.0506689860233591E-2</c:v>
                </c:pt>
                <c:pt idx="893">
                  <c:v>2.0526517970671097E-2</c:v>
                </c:pt>
                <c:pt idx="894">
                  <c:v>2.0547194073083367E-2</c:v>
                </c:pt>
                <c:pt idx="895">
                  <c:v>2.0567064518598216E-2</c:v>
                </c:pt>
                <c:pt idx="896">
                  <c:v>2.0586958130048971E-2</c:v>
                </c:pt>
                <c:pt idx="897">
                  <c:v>2.0606876204857918E-2</c:v>
                </c:pt>
                <c:pt idx="898">
                  <c:v>2.0626820040497242E-2</c:v>
                </c:pt>
                <c:pt idx="899">
                  <c:v>2.0646790934494771E-2</c:v>
                </c:pt>
                <c:pt idx="900">
                  <c:v>2.06667901844278E-2</c:v>
                </c:pt>
                <c:pt idx="901">
                  <c:v>2.0686819087928385E-2</c:v>
                </c:pt>
                <c:pt idx="902">
                  <c:v>2.0706878942679814E-2</c:v>
                </c:pt>
                <c:pt idx="903">
                  <c:v>2.0733096818198751E-2</c:v>
                </c:pt>
                <c:pt idx="904">
                  <c:v>2.0753234496360275E-2</c:v>
                </c:pt>
                <c:pt idx="905">
                  <c:v>2.077340730668072E-2</c:v>
                </c:pt>
                <c:pt idx="906">
                  <c:v>2.0793616517681027E-2</c:v>
                </c:pt>
                <c:pt idx="907">
                  <c:v>2.081180255793031E-2</c:v>
                </c:pt>
                <c:pt idx="908">
                  <c:v>2.0832073448613049E-2</c:v>
                </c:pt>
                <c:pt idx="909">
                  <c:v>2.0852368015338334E-2</c:v>
                </c:pt>
                <c:pt idx="910">
                  <c:v>2.0878485324465082E-2</c:v>
                </c:pt>
                <c:pt idx="911">
                  <c:v>2.0905838833604452E-2</c:v>
                </c:pt>
                <c:pt idx="912">
                  <c:v>2.0925320493544702E-2</c:v>
                </c:pt>
                <c:pt idx="913">
                  <c:v>2.0945636031890476E-2</c:v>
                </c:pt>
                <c:pt idx="914">
                  <c:v>2.0965937935802457E-2</c:v>
                </c:pt>
                <c:pt idx="915">
                  <c:v>2.0980058929747882E-2</c:v>
                </c:pt>
                <c:pt idx="916">
                  <c:v>2.100032556120901E-2</c:v>
                </c:pt>
                <c:pt idx="917">
                  <c:v>2.1020560091747128E-2</c:v>
                </c:pt>
                <c:pt idx="918">
                  <c:v>2.1040755515778796E-2</c:v>
                </c:pt>
                <c:pt idx="919">
                  <c:v>2.1067005582176144E-2</c:v>
                </c:pt>
                <c:pt idx="920">
                  <c:v>2.1087082452671706E-2</c:v>
                </c:pt>
                <c:pt idx="921">
                  <c:v>2.1107097404577443E-2</c:v>
                </c:pt>
                <c:pt idx="922">
                  <c:v>2.1127043307911587E-2</c:v>
                </c:pt>
                <c:pt idx="923">
                  <c:v>2.1146912974627854E-2</c:v>
                </c:pt>
                <c:pt idx="924">
                  <c:v>2.1160707076797618E-2</c:v>
                </c:pt>
                <c:pt idx="925">
                  <c:v>2.1186394555705874E-2</c:v>
                </c:pt>
                <c:pt idx="926">
                  <c:v>2.1205991803653738E-2</c:v>
                </c:pt>
                <c:pt idx="927">
                  <c:v>2.1225483482159382E-2</c:v>
                </c:pt>
                <c:pt idx="928">
                  <c:v>2.1238975485252758E-2</c:v>
                </c:pt>
                <c:pt idx="929">
                  <c:v>2.1254351528562445E-2</c:v>
                </c:pt>
                <c:pt idx="930">
                  <c:v>2.1273528655153254E-2</c:v>
                </c:pt>
                <c:pt idx="931">
                  <c:v>2.1292570426222353E-2</c:v>
                </c:pt>
                <c:pt idx="932">
                  <c:v>2.1311468957440533E-2</c:v>
                </c:pt>
                <c:pt idx="933">
                  <c:v>2.1332136132177631E-2</c:v>
                </c:pt>
                <c:pt idx="934">
                  <c:v>2.1350727194768559E-2</c:v>
                </c:pt>
                <c:pt idx="935">
                  <c:v>2.1369168724450792E-2</c:v>
                </c:pt>
                <c:pt idx="936">
                  <c:v>2.1387460479266235E-2</c:v>
                </c:pt>
                <c:pt idx="937">
                  <c:v>2.140560221728225E-2</c:v>
                </c:pt>
                <c:pt idx="938">
                  <c:v>2.1421724994705064E-2</c:v>
                </c:pt>
                <c:pt idx="939">
                  <c:v>2.1439575748316245E-2</c:v>
                </c:pt>
                <c:pt idx="940">
                  <c:v>2.1457275784812175E-2</c:v>
                </c:pt>
                <c:pt idx="941">
                  <c:v>2.1474824862396876E-2</c:v>
                </c:pt>
                <c:pt idx="942">
                  <c:v>2.1494052189481038E-2</c:v>
                </c:pt>
                <c:pt idx="943">
                  <c:v>2.1511288747526516E-2</c:v>
                </c:pt>
                <c:pt idx="944">
                  <c:v>2.1528373595953942E-2</c:v>
                </c:pt>
                <c:pt idx="945">
                  <c:v>2.15549141181594E-2</c:v>
                </c:pt>
                <c:pt idx="946">
                  <c:v>2.1562683634911387E-2</c:v>
                </c:pt>
                <c:pt idx="947">
                  <c:v>2.1576935653384612E-2</c:v>
                </c:pt>
                <c:pt idx="948">
                  <c:v>2.1593421250451522E-2</c:v>
                </c:pt>
                <c:pt idx="949">
                  <c:v>2.1609753955170809E-2</c:v>
                </c:pt>
                <c:pt idx="950">
                  <c:v>2.1625933525982334E-2</c:v>
                </c:pt>
                <c:pt idx="951">
                  <c:v>2.1641959721354215E-2</c:v>
                </c:pt>
                <c:pt idx="952">
                  <c:v>2.1657832299781958E-2</c:v>
                </c:pt>
                <c:pt idx="953">
                  <c:v>2.1673551019788892E-2</c:v>
                </c:pt>
                <c:pt idx="954">
                  <c:v>2.1689115639924841E-2</c:v>
                </c:pt>
                <c:pt idx="955">
                  <c:v>2.1713012108440965E-2</c:v>
                </c:pt>
                <c:pt idx="956">
                  <c:v>2.1728216725681055E-2</c:v>
                </c:pt>
                <c:pt idx="957">
                  <c:v>2.1743266389337414E-2</c:v>
                </c:pt>
                <c:pt idx="958">
                  <c:v>2.1758160857917631E-2</c:v>
                </c:pt>
                <c:pt idx="959">
                  <c:v>2.1767934000463462E-2</c:v>
                </c:pt>
                <c:pt idx="960">
                  <c:v>2.178254832188381E-2</c:v>
                </c:pt>
                <c:pt idx="961">
                  <c:v>2.1797006802035522E-2</c:v>
                </c:pt>
                <c:pt idx="962">
                  <c:v>2.1811309199637512E-2</c:v>
                </c:pt>
                <c:pt idx="963">
                  <c:v>2.1825455273437072E-2</c:v>
                </c:pt>
                <c:pt idx="964">
                  <c:v>2.184425505286804E-2</c:v>
                </c:pt>
                <c:pt idx="965">
                  <c:v>2.1858056396587087E-2</c:v>
                </c:pt>
                <c:pt idx="966">
                  <c:v>2.1871700614358187E-2</c:v>
                </c:pt>
                <c:pt idx="967">
                  <c:v>2.1885187464961812E-2</c:v>
                </c:pt>
                <c:pt idx="968">
                  <c:v>2.1893832343706097E-2</c:v>
                </c:pt>
                <c:pt idx="969">
                  <c:v>2.1907035410101472E-2</c:v>
                </c:pt>
                <c:pt idx="970">
                  <c:v>2.1920080464784719E-2</c:v>
                </c:pt>
                <c:pt idx="971">
                  <c:v>2.1937556372390424E-2</c:v>
                </c:pt>
                <c:pt idx="972">
                  <c:v>2.1950252769951679E-2</c:v>
                </c:pt>
                <c:pt idx="973">
                  <c:v>2.1962790353687183E-2</c:v>
                </c:pt>
                <c:pt idx="974">
                  <c:v>2.1975168882599184E-2</c:v>
                </c:pt>
                <c:pt idx="975">
                  <c:v>2.1987388115724732E-2</c:v>
                </c:pt>
                <c:pt idx="976">
                  <c:v>2.1995019052797746E-2</c:v>
                </c:pt>
                <c:pt idx="977">
                  <c:v>2.2011347730922823E-2</c:v>
                </c:pt>
                <c:pt idx="978">
                  <c:v>2.2023087631232351E-2</c:v>
                </c:pt>
                <c:pt idx="979">
                  <c:v>2.2034667272228102E-2</c:v>
                </c:pt>
                <c:pt idx="980">
                  <c:v>2.2041787361858411E-2</c:v>
                </c:pt>
                <c:pt idx="981">
                  <c:v>2.2050229172144175E-2</c:v>
                </c:pt>
                <c:pt idx="982">
                  <c:v>2.2061381086455074E-2</c:v>
                </c:pt>
                <c:pt idx="983">
                  <c:v>2.2072371911819148E-2</c:v>
                </c:pt>
                <c:pt idx="984">
                  <c:v>2.2083201407708801E-2</c:v>
                </c:pt>
                <c:pt idx="985">
                  <c:v>2.2095250701645253E-2</c:v>
                </c:pt>
                <c:pt idx="986">
                  <c:v>2.2105745817066376E-2</c:v>
                </c:pt>
                <c:pt idx="987">
                  <c:v>2.2116078854867164E-2</c:v>
                </c:pt>
                <c:pt idx="988">
                  <c:v>2.212624957462982E-2</c:v>
                </c:pt>
                <c:pt idx="989">
                  <c:v>2.2136257735972126E-2</c:v>
                </c:pt>
                <c:pt idx="990">
                  <c:v>2.2144776998830679E-2</c:v>
                </c:pt>
                <c:pt idx="991">
                  <c:v>2.2154470456491542E-2</c:v>
                </c:pt>
                <c:pt idx="992">
                  <c:v>2.2164000661689807E-2</c:v>
                </c:pt>
                <c:pt idx="993">
                  <c:v>2.2173367374207019E-2</c:v>
                </c:pt>
                <c:pt idx="994">
                  <c:v>2.2183851755429085E-2</c:v>
                </c:pt>
                <c:pt idx="995">
                  <c:v>2.2192879520175395E-2</c:v>
                </c:pt>
                <c:pt idx="996">
                  <c:v>2.220174304480833E-2</c:v>
                </c:pt>
                <c:pt idx="997">
                  <c:v>2.2210442089229392E-2</c:v>
                </c:pt>
                <c:pt idx="998">
                  <c:v>2.2217740141474412E-2</c:v>
                </c:pt>
                <c:pt idx="999">
                  <c:v>2.2226120855344478E-2</c:v>
                </c:pt>
                <c:pt idx="1000">
                  <c:v>2.2234336396014784E-2</c:v>
                </c:pt>
                <c:pt idx="1001">
                  <c:v>2.22423865235588E-2</c:v>
                </c:pt>
                <c:pt idx="1002">
                  <c:v>2.2250270998083556E-2</c:v>
                </c:pt>
                <c:pt idx="1003">
                  <c:v>2.2257989579735394E-2</c:v>
                </c:pt>
                <c:pt idx="1004">
                  <c:v>2.2265542028696867E-2</c:v>
                </c:pt>
                <c:pt idx="1005">
                  <c:v>2.2272928105188505E-2</c:v>
                </c:pt>
                <c:pt idx="1006">
                  <c:v>2.2280147569469264E-2</c:v>
                </c:pt>
                <c:pt idx="1007">
                  <c:v>2.2292855257001018E-2</c:v>
                </c:pt>
                <c:pt idx="1008">
                  <c:v>2.2299682773902537E-2</c:v>
                </c:pt>
                <c:pt idx="1009">
                  <c:v>2.2306342823104133E-2</c:v>
                </c:pt>
                <c:pt idx="1010">
                  <c:v>2.2312835263920066E-2</c:v>
                </c:pt>
                <c:pt idx="1011">
                  <c:v>2.2315910252685579E-2</c:v>
                </c:pt>
                <c:pt idx="1012">
                  <c:v>2.2322106113746947E-2</c:v>
                </c:pt>
                <c:pt idx="1013">
                  <c:v>2.232814060645226E-2</c:v>
                </c:pt>
                <c:pt idx="1014">
                  <c:v>2.233401677837071E-2</c:v>
                </c:pt>
                <c:pt idx="1015">
                  <c:v>2.233973769779633E-2</c:v>
                </c:pt>
                <c:pt idx="1016">
                  <c:v>2.2348405965794804E-2</c:v>
                </c:pt>
                <c:pt idx="1017">
                  <c:v>2.235379851464914E-2</c:v>
                </c:pt>
                <c:pt idx="1018">
                  <c:v>2.2359046108513962E-2</c:v>
                </c:pt>
                <c:pt idx="1019">
                  <c:v>2.2364151853154372E-2</c:v>
                </c:pt>
                <c:pt idx="1020">
                  <c:v>2.2366122348221031E-2</c:v>
                </c:pt>
                <c:pt idx="1021">
                  <c:v>2.2370977347134526E-2</c:v>
                </c:pt>
                <c:pt idx="1022">
                  <c:v>2.2375699151708093E-2</c:v>
                </c:pt>
                <c:pt idx="1023">
                  <c:v>2.2380290995953258E-2</c:v>
                </c:pt>
                <c:pt idx="1024">
                  <c:v>2.2387662966603605E-2</c:v>
                </c:pt>
                <c:pt idx="1025">
                  <c:v>2.2391983978374792E-2</c:v>
                </c:pt>
                <c:pt idx="1026">
                  <c:v>2.239618545193826E-2</c:v>
                </c:pt>
                <c:pt idx="1027">
                  <c:v>2.2400270656081828E-2</c:v>
                </c:pt>
                <c:pt idx="1028">
                  <c:v>2.2404242879962403E-2</c:v>
                </c:pt>
                <c:pt idx="1029">
                  <c:v>2.2408105433104251E-2</c:v>
                </c:pt>
                <c:pt idx="1030">
                  <c:v>2.2411861645398573E-2</c:v>
                </c:pt>
                <c:pt idx="1031">
                  <c:v>2.2415514867100497E-2</c:v>
                </c:pt>
                <c:pt idx="1032">
                  <c:v>2.2419068468828643E-2</c:v>
                </c:pt>
                <c:pt idx="1033">
                  <c:v>2.241887426168197E-2</c:v>
                </c:pt>
                <c:pt idx="1034">
                  <c:v>2.2422261608552221E-2</c:v>
                </c:pt>
                <c:pt idx="1035">
                  <c:v>2.2425559366486644E-2</c:v>
                </c:pt>
                <c:pt idx="1036">
                  <c:v>2.2428771055913139E-2</c:v>
                </c:pt>
                <c:pt idx="1037">
                  <c:v>2.2432790756852082E-2</c:v>
                </c:pt>
                <c:pt idx="1038">
                  <c:v>2.24358315691583E-2</c:v>
                </c:pt>
                <c:pt idx="1039">
                  <c:v>2.2442305323860236E-2</c:v>
                </c:pt>
                <c:pt idx="1040">
                  <c:v>2.2441667766814596E-2</c:v>
                </c:pt>
                <c:pt idx="1041">
                  <c:v>2.2444463755270004E-2</c:v>
                </c:pt>
                <c:pt idx="1042">
                  <c:v>2.2446315391387216E-2</c:v>
                </c:pt>
                <c:pt idx="1043">
                  <c:v>2.2448955168941125E-2</c:v>
                </c:pt>
                <c:pt idx="1044">
                  <c:v>2.2451514528272626E-2</c:v>
                </c:pt>
                <c:pt idx="1045">
                  <c:v>2.2453993770969481E-2</c:v>
                </c:pt>
                <c:pt idx="1046">
                  <c:v>2.2457234657025132E-2</c:v>
                </c:pt>
                <c:pt idx="1047">
                  <c:v>2.2459549140508687E-2</c:v>
                </c:pt>
                <c:pt idx="1048">
                  <c:v>2.2461784428834709E-2</c:v>
                </c:pt>
                <c:pt idx="1049">
                  <c:v>2.246394082365261E-2</c:v>
                </c:pt>
                <c:pt idx="1050">
                  <c:v>2.2466018626622727E-2</c:v>
                </c:pt>
                <c:pt idx="1051">
                  <c:v>2.2467203668121886E-2</c:v>
                </c:pt>
                <c:pt idx="1052">
                  <c:v>2.2469130539752493E-2</c:v>
                </c:pt>
                <c:pt idx="1053">
                  <c:v>2.2470979707841475E-2</c:v>
                </c:pt>
                <c:pt idx="1054">
                  <c:v>2.2472751474072346E-2</c:v>
                </c:pt>
                <c:pt idx="1055">
                  <c:v>2.2474446140138722E-2</c:v>
                </c:pt>
                <c:pt idx="1056">
                  <c:v>2.2476064007745201E-2</c:v>
                </c:pt>
                <c:pt idx="1057">
                  <c:v>2.2477605378603844E-2</c:v>
                </c:pt>
                <c:pt idx="1058">
                  <c:v>2.2479070554439446E-2</c:v>
                </c:pt>
                <c:pt idx="1059">
                  <c:v>2.2483545710598882E-2</c:v>
                </c:pt>
                <c:pt idx="1060">
                  <c:v>2.2484838558345158E-2</c:v>
                </c:pt>
                <c:pt idx="1061">
                  <c:v>2.248605618385139E-2</c:v>
                </c:pt>
                <c:pt idx="1062">
                  <c:v>2.2487198888952255E-2</c:v>
                </c:pt>
                <c:pt idx="1063">
                  <c:v>2.2486015481295842E-2</c:v>
                </c:pt>
                <c:pt idx="1064">
                  <c:v>2.2487024678450099E-2</c:v>
                </c:pt>
                <c:pt idx="1065">
                  <c:v>2.2487959809866339E-2</c:v>
                </c:pt>
                <c:pt idx="1066">
                  <c:v>2.2488821177361264E-2</c:v>
                </c:pt>
                <c:pt idx="1067">
                  <c:v>2.2489609082759019E-2</c:v>
                </c:pt>
                <c:pt idx="1068">
                  <c:v>2.2492498695007343E-2</c:v>
                </c:pt>
                <c:pt idx="1069">
                  <c:v>2.249312540944038E-2</c:v>
                </c:pt>
                <c:pt idx="1070">
                  <c:v>2.2493679618479041E-2</c:v>
                </c:pt>
                <c:pt idx="1071">
                  <c:v>2.2494161624039669E-2</c:v>
                </c:pt>
                <c:pt idx="1072">
                  <c:v>2.2492457242758016E-2</c:v>
                </c:pt>
                <c:pt idx="1073">
                  <c:v>2.2492810714368029E-2</c:v>
                </c:pt>
                <c:pt idx="1074">
                  <c:v>2.2493092836890095E-2</c:v>
                </c:pt>
                <c:pt idx="1075">
                  <c:v>2.2493303912212562E-2</c:v>
                </c:pt>
                <c:pt idx="1076">
                  <c:v>2.249344424223601E-2</c:v>
                </c:pt>
                <c:pt idx="1077">
                  <c:v>2.2495554292658804E-2</c:v>
                </c:pt>
                <c:pt idx="1078">
                  <c:v>2.2495539328189141E-2</c:v>
                </c:pt>
                <c:pt idx="1079">
                  <c:v>2.2495454575854529E-2</c:v>
                </c:pt>
                <c:pt idx="1080">
                  <c:v>2.2495300337641789E-2</c:v>
                </c:pt>
                <c:pt idx="1081">
                  <c:v>2.2495076915544192E-2</c:v>
                </c:pt>
                <c:pt idx="1082">
                  <c:v>2.2494784611562315E-2</c:v>
                </c:pt>
                <c:pt idx="1083">
                  <c:v>2.2494423727705753E-2</c:v>
                </c:pt>
                <c:pt idx="1084">
                  <c:v>2.2493994565987545E-2</c:v>
                </c:pt>
                <c:pt idx="1085">
                  <c:v>2.2490288738659839E-2</c:v>
                </c:pt>
                <c:pt idx="1086">
                  <c:v>2.2489747758670638E-2</c:v>
                </c:pt>
                <c:pt idx="1087">
                  <c:v>2.2489139319984683E-2</c:v>
                </c:pt>
                <c:pt idx="1088">
                  <c:v>2.2488463724545202E-2</c:v>
                </c:pt>
                <c:pt idx="1089">
                  <c:v>2.2487721274302923E-2</c:v>
                </c:pt>
                <c:pt idx="1090">
                  <c:v>2.2487531188106955E-2</c:v>
                </c:pt>
                <c:pt idx="1091">
                  <c:v>2.2486651252024273E-2</c:v>
                </c:pt>
                <c:pt idx="1092">
                  <c:v>2.2485705384504583E-2</c:v>
                </c:pt>
                <c:pt idx="1093">
                  <c:v>2.2484693887543226E-2</c:v>
                </c:pt>
                <c:pt idx="1094">
                  <c:v>2.2483016769750369E-2</c:v>
                </c:pt>
                <c:pt idx="1095">
                  <c:v>2.2481879531995354E-2</c:v>
                </c:pt>
                <c:pt idx="1096">
                  <c:v>2.2480677553259585E-2</c:v>
                </c:pt>
                <c:pt idx="1097">
                  <c:v>2.2479411135541486E-2</c:v>
                </c:pt>
                <c:pt idx="1098">
                  <c:v>2.2478662531314707E-2</c:v>
                </c:pt>
                <c:pt idx="1099">
                  <c:v>2.2477263599906191E-2</c:v>
                </c:pt>
                <c:pt idx="1100">
                  <c:v>2.2475801153176322E-2</c:v>
                </c:pt>
                <c:pt idx="1101">
                  <c:v>2.2474275493163932E-2</c:v>
                </c:pt>
                <c:pt idx="1102">
                  <c:v>2.2472454865162604E-2</c:v>
                </c:pt>
                <c:pt idx="1103">
                  <c:v>2.2470235984164262E-2</c:v>
                </c:pt>
                <c:pt idx="1104">
                  <c:v>2.2468518071055259E-2</c:v>
                </c:pt>
                <c:pt idx="1105">
                  <c:v>2.246673817828242E-2</c:v>
                </c:pt>
                <c:pt idx="1106">
                  <c:v>2.2464896607888342E-2</c:v>
                </c:pt>
                <c:pt idx="1107">
                  <c:v>2.2462993661923118E-2</c:v>
                </c:pt>
                <c:pt idx="1108">
                  <c:v>2.2461029642438173E-2</c:v>
                </c:pt>
                <c:pt idx="1109">
                  <c:v>2.2459004851492874E-2</c:v>
                </c:pt>
                <c:pt idx="1110">
                  <c:v>2.2456919591147484E-2</c:v>
                </c:pt>
                <c:pt idx="1111">
                  <c:v>2.2456866533678576E-2</c:v>
                </c:pt>
                <c:pt idx="1112">
                  <c:v>2.2454644016453612E-2</c:v>
                </c:pt>
                <c:pt idx="1113">
                  <c:v>2.2452362007647261E-2</c:v>
                </c:pt>
                <c:pt idx="1114">
                  <c:v>2.2450020809418679E-2</c:v>
                </c:pt>
                <c:pt idx="1115">
                  <c:v>2.244521657442303E-2</c:v>
                </c:pt>
                <c:pt idx="1116">
                  <c:v>2.2445162053349198E-2</c:v>
                </c:pt>
                <c:pt idx="1117">
                  <c:v>2.2442645099843044E-2</c:v>
                </c:pt>
                <c:pt idx="1118">
                  <c:v>2.2440070165587606E-2</c:v>
                </c:pt>
                <c:pt idx="1119">
                  <c:v>2.2437437552760193E-2</c:v>
                </c:pt>
                <c:pt idx="1120">
                  <c:v>2.2434747563540278E-2</c:v>
                </c:pt>
                <c:pt idx="1121">
                  <c:v>2.2432000500112518E-2</c:v>
                </c:pt>
                <c:pt idx="1122">
                  <c:v>2.2429196664664593E-2</c:v>
                </c:pt>
                <c:pt idx="1123">
                  <c:v>2.2426336359386342E-2</c:v>
                </c:pt>
                <c:pt idx="1124">
                  <c:v>2.2423419886472791E-2</c:v>
                </c:pt>
                <c:pt idx="1125">
                  <c:v>2.24204475481194E-2</c:v>
                </c:pt>
                <c:pt idx="1126">
                  <c:v>2.2417419646526809E-2</c:v>
                </c:pt>
                <c:pt idx="1127">
                  <c:v>2.2414336483896957E-2</c:v>
                </c:pt>
                <c:pt idx="1128">
                  <c:v>2.2411198362436106E-2</c:v>
                </c:pt>
                <c:pt idx="1129">
                  <c:v>2.2408005584350518E-2</c:v>
                </c:pt>
                <c:pt idx="1130">
                  <c:v>2.240475845185293E-2</c:v>
                </c:pt>
                <c:pt idx="1131">
                  <c:v>2.2401457267155651E-2</c:v>
                </c:pt>
                <c:pt idx="1132">
                  <c:v>2.2398102332474017E-2</c:v>
                </c:pt>
                <c:pt idx="1133">
                  <c:v>2.2394693950026388E-2</c:v>
                </c:pt>
                <c:pt idx="1134">
                  <c:v>2.239123242203285E-2</c:v>
                </c:pt>
                <c:pt idx="1135">
                  <c:v>2.2387718050716512E-2</c:v>
                </c:pt>
                <c:pt idx="1136">
                  <c:v>2.2384151138301351E-2</c:v>
                </c:pt>
                <c:pt idx="1137">
                  <c:v>2.237886396534549E-2</c:v>
                </c:pt>
                <c:pt idx="1138">
                  <c:v>2.2375208213590254E-2</c:v>
                </c:pt>
                <c:pt idx="1139">
                  <c:v>2.2371500753706405E-2</c:v>
                </c:pt>
                <c:pt idx="1140">
                  <c:v>2.2367741887844302E-2</c:v>
                </c:pt>
                <c:pt idx="1141">
                  <c:v>2.236433420702261E-2</c:v>
                </c:pt>
                <c:pt idx="1142">
                  <c:v>2.2360469673039677E-2</c:v>
                </c:pt>
                <c:pt idx="1143">
                  <c:v>2.2356554658047482E-2</c:v>
                </c:pt>
                <c:pt idx="1144">
                  <c:v>2.2354150346196262E-2</c:v>
                </c:pt>
                <c:pt idx="1145">
                  <c:v>2.2348574393745799E-2</c:v>
                </c:pt>
                <c:pt idx="1146">
                  <c:v>2.2344126087778315E-2</c:v>
                </c:pt>
                <c:pt idx="1147">
                  <c:v>2.2340015840424349E-2</c:v>
                </c:pt>
                <c:pt idx="1148">
                  <c:v>2.2335856604353655E-2</c:v>
                </c:pt>
                <c:pt idx="1149">
                  <c:v>2.2331648681729391E-2</c:v>
                </c:pt>
                <c:pt idx="1150">
                  <c:v>2.2327761467912908E-2</c:v>
                </c:pt>
                <c:pt idx="1151">
                  <c:v>2.2323453483342515E-2</c:v>
                </c:pt>
                <c:pt idx="1152">
                  <c:v>2.2319097737404515E-2</c:v>
                </c:pt>
                <c:pt idx="1153">
                  <c:v>2.2314694532286194E-2</c:v>
                </c:pt>
                <c:pt idx="1154">
                  <c:v>2.2307261618816712E-2</c:v>
                </c:pt>
                <c:pt idx="1155">
                  <c:v>2.2303805306162758E-2</c:v>
                </c:pt>
                <c:pt idx="1156">
                  <c:v>2.2299241678020561E-2</c:v>
                </c:pt>
                <c:pt idx="1157">
                  <c:v>2.2294631928964682E-2</c:v>
                </c:pt>
                <c:pt idx="1158">
                  <c:v>2.2289976361184603E-2</c:v>
                </c:pt>
                <c:pt idx="1159">
                  <c:v>2.2285275276872001E-2</c:v>
                </c:pt>
                <c:pt idx="1160">
                  <c:v>2.2280528978218118E-2</c:v>
                </c:pt>
                <c:pt idx="1161">
                  <c:v>2.2275737767414195E-2</c:v>
                </c:pt>
                <c:pt idx="1162">
                  <c:v>2.2270901946651028E-2</c:v>
                </c:pt>
                <c:pt idx="1163">
                  <c:v>2.2266665668727884E-2</c:v>
                </c:pt>
                <c:pt idx="1164">
                  <c:v>2.2261734854333703E-2</c:v>
                </c:pt>
                <c:pt idx="1165">
                  <c:v>2.2256760374490443E-2</c:v>
                </c:pt>
                <c:pt idx="1166">
                  <c:v>2.2251742528186756E-2</c:v>
                </c:pt>
                <c:pt idx="1167">
                  <c:v>2.2246372887681071E-2</c:v>
                </c:pt>
                <c:pt idx="1168">
                  <c:v>2.2241271317947422E-2</c:v>
                </c:pt>
                <c:pt idx="1169">
                  <c:v>2.223612546520547E-2</c:v>
                </c:pt>
                <c:pt idx="1170">
                  <c:v>2.2229443417806138E-2</c:v>
                </c:pt>
                <c:pt idx="1171">
                  <c:v>2.2225698715158934E-2</c:v>
                </c:pt>
                <c:pt idx="1172">
                  <c:v>2.222070696427272E-2</c:v>
                </c:pt>
                <c:pt idx="1173">
                  <c:v>2.2215374577586166E-2</c:v>
                </c:pt>
                <c:pt idx="1174">
                  <c:v>2.220999505441924E-2</c:v>
                </c:pt>
                <c:pt idx="1175">
                  <c:v>2.2204567829667024E-2</c:v>
                </c:pt>
                <c:pt idx="1176">
                  <c:v>2.2198818016385607E-2</c:v>
                </c:pt>
                <c:pt idx="1177">
                  <c:v>2.219329781895726E-2</c:v>
                </c:pt>
                <c:pt idx="1178">
                  <c:v>2.218772825421431E-2</c:v>
                </c:pt>
                <c:pt idx="1179">
                  <c:v>2.2182108735851098E-2</c:v>
                </c:pt>
                <c:pt idx="1180">
                  <c:v>2.2176953122415948E-2</c:v>
                </c:pt>
                <c:pt idx="1181">
                  <c:v>2.2170970566103194E-2</c:v>
                </c:pt>
                <c:pt idx="1182">
                  <c:v>2.2165193250061974E-2</c:v>
                </c:pt>
                <c:pt idx="1183">
                  <c:v>2.215936355849206E-2</c:v>
                </c:pt>
                <c:pt idx="1184">
                  <c:v>2.215348088801436E-2</c:v>
                </c:pt>
                <c:pt idx="1185">
                  <c:v>2.2147544630999282E-2</c:v>
                </c:pt>
                <c:pt idx="1186">
                  <c:v>2.214155417556584E-2</c:v>
                </c:pt>
                <c:pt idx="1187">
                  <c:v>2.213550890558124E-2</c:v>
                </c:pt>
                <c:pt idx="1188">
                  <c:v>2.2129408200662604E-2</c:v>
                </c:pt>
                <c:pt idx="1189">
                  <c:v>2.2122816259658156E-2</c:v>
                </c:pt>
                <c:pt idx="1190">
                  <c:v>2.2116611859203217E-2</c:v>
                </c:pt>
                <c:pt idx="1191">
                  <c:v>2.2110350134991987E-2</c:v>
                </c:pt>
                <c:pt idx="1192">
                  <c:v>2.2104030440615385E-2</c:v>
                </c:pt>
                <c:pt idx="1193">
                  <c:v>2.2097652266083557E-2</c:v>
                </c:pt>
                <c:pt idx="1194">
                  <c:v>2.2091215661405296E-2</c:v>
                </c:pt>
                <c:pt idx="1195">
                  <c:v>2.2084911543173723E-2</c:v>
                </c:pt>
                <c:pt idx="1196">
                  <c:v>2.2078167923078595E-2</c:v>
                </c:pt>
                <c:pt idx="1197">
                  <c:v>2.2071557170172628E-2</c:v>
                </c:pt>
                <c:pt idx="1198">
                  <c:v>2.2064888748603847E-2</c:v>
                </c:pt>
                <c:pt idx="1199">
                  <c:v>2.2058162848749639E-2</c:v>
                </c:pt>
                <c:pt idx="1200">
                  <c:v>2.2051379660989145E-2</c:v>
                </c:pt>
                <c:pt idx="1201">
                  <c:v>2.2044539375705895E-2</c:v>
                </c:pt>
                <c:pt idx="1202">
                  <c:v>2.2037642183283426E-2</c:v>
                </c:pt>
                <c:pt idx="1203">
                  <c:v>2.2030688274107906E-2</c:v>
                </c:pt>
                <c:pt idx="1204">
                  <c:v>2.2023677838569011E-2</c:v>
                </c:pt>
                <c:pt idx="1205">
                  <c:v>2.201661106705731E-2</c:v>
                </c:pt>
                <c:pt idx="1206">
                  <c:v>2.2008324225428005E-2</c:v>
                </c:pt>
                <c:pt idx="1207">
                  <c:v>2.2001141741618973E-2</c:v>
                </c:pt>
                <c:pt idx="1208">
                  <c:v>2.1993903509867539E-2</c:v>
                </c:pt>
                <c:pt idx="1209">
                  <c:v>2.198660972055844E-2</c:v>
                </c:pt>
                <c:pt idx="1210">
                  <c:v>2.197926056407816E-2</c:v>
                </c:pt>
                <c:pt idx="1211">
                  <c:v>2.1971856230814515E-2</c:v>
                </c:pt>
                <c:pt idx="1212">
                  <c:v>2.1964396911156651E-2</c:v>
                </c:pt>
                <c:pt idx="1213">
                  <c:v>2.1956882795497235E-2</c:v>
                </c:pt>
                <c:pt idx="1214">
                  <c:v>2.1949314074227181E-2</c:v>
                </c:pt>
                <c:pt idx="1215">
                  <c:v>2.1941998336545133E-2</c:v>
                </c:pt>
                <c:pt idx="1216">
                  <c:v>2.1934308159357041E-2</c:v>
                </c:pt>
                <c:pt idx="1217">
                  <c:v>2.1926563979222925E-2</c:v>
                </c:pt>
                <c:pt idx="1218">
                  <c:v>2.1918765986588699E-2</c:v>
                </c:pt>
                <c:pt idx="1219">
                  <c:v>2.1910829328918177E-2</c:v>
                </c:pt>
                <c:pt idx="1220">
                  <c:v>2.1902928511687122E-2</c:v>
                </c:pt>
                <c:pt idx="1221">
                  <c:v>2.1892692097338826E-2</c:v>
                </c:pt>
                <c:pt idx="1222">
                  <c:v>2.1884669841728856E-2</c:v>
                </c:pt>
                <c:pt idx="1223">
                  <c:v>2.1875569281831316E-2</c:v>
                </c:pt>
                <c:pt idx="1224">
                  <c:v>2.1868654317196135E-2</c:v>
                </c:pt>
                <c:pt idx="1225">
                  <c:v>2.1860461666810081E-2</c:v>
                </c:pt>
                <c:pt idx="1226">
                  <c:v>2.1852216803214357E-2</c:v>
                </c:pt>
                <c:pt idx="1227">
                  <c:v>2.1843770125946408E-2</c:v>
                </c:pt>
                <c:pt idx="1228">
                  <c:v>2.1835433828320004E-2</c:v>
                </c:pt>
                <c:pt idx="1229">
                  <c:v>2.182704585689961E-2</c:v>
                </c:pt>
                <c:pt idx="1230">
                  <c:v>2.1818606402128737E-2</c:v>
                </c:pt>
                <c:pt idx="1231">
                  <c:v>2.181021595411161E-2</c:v>
                </c:pt>
                <c:pt idx="1232">
                  <c:v>2.1801661811484681E-2</c:v>
                </c:pt>
                <c:pt idx="1233">
                  <c:v>2.1793056789065766E-2</c:v>
                </c:pt>
                <c:pt idx="1234">
                  <c:v>2.1784401077345916E-2</c:v>
                </c:pt>
                <c:pt idx="1235">
                  <c:v>2.1775694866816634E-2</c:v>
                </c:pt>
                <c:pt idx="1236">
                  <c:v>2.1766899188044975E-2</c:v>
                </c:pt>
                <c:pt idx="1237">
                  <c:v>2.1758131711299609E-2</c:v>
                </c:pt>
                <c:pt idx="1238">
                  <c:v>2.1749275147299147E-2</c:v>
                </c:pt>
                <c:pt idx="1239">
                  <c:v>2.1740368846460814E-2</c:v>
                </c:pt>
                <c:pt idx="1240">
                  <c:v>2.1731422168109422E-2</c:v>
                </c:pt>
                <c:pt idx="1241">
                  <c:v>2.172243526396779E-2</c:v>
                </c:pt>
                <c:pt idx="1242">
                  <c:v>2.1713396854949201E-2</c:v>
                </c:pt>
                <c:pt idx="1243">
                  <c:v>2.1704309427505251E-2</c:v>
                </c:pt>
                <c:pt idx="1244">
                  <c:v>2.1695173172070422E-2</c:v>
                </c:pt>
                <c:pt idx="1245">
                  <c:v>2.168596608176307E-2</c:v>
                </c:pt>
                <c:pt idx="1246">
                  <c:v>2.1676728794131874E-2</c:v>
                </c:pt>
                <c:pt idx="1247">
                  <c:v>2.1667443260762781E-2</c:v>
                </c:pt>
                <c:pt idx="1248">
                  <c:v>2.1658109672105415E-2</c:v>
                </c:pt>
                <c:pt idx="1249">
                  <c:v>2.1648728218609838E-2</c:v>
                </c:pt>
                <c:pt idx="1250">
                  <c:v>2.1639340915997056E-2</c:v>
                </c:pt>
                <c:pt idx="1251">
                  <c:v>2.1629868196798564E-2</c:v>
                </c:pt>
                <c:pt idx="1252">
                  <c:v>2.1620348173085037E-2</c:v>
                </c:pt>
                <c:pt idx="1253">
                  <c:v>2.1610781035292282E-2</c:v>
                </c:pt>
                <c:pt idx="1254">
                  <c:v>2.1601109644293372E-2</c:v>
                </c:pt>
                <c:pt idx="1255">
                  <c:v>2.1591445001204926E-2</c:v>
                </c:pt>
                <c:pt idx="1256">
                  <c:v>2.1581733826421257E-2</c:v>
                </c:pt>
                <c:pt idx="1257">
                  <c:v>2.1566379853959729E-2</c:v>
                </c:pt>
                <c:pt idx="1258">
                  <c:v>2.1560841564264775E-2</c:v>
                </c:pt>
                <c:pt idx="1259">
                  <c:v>2.1552399477115434E-2</c:v>
                </c:pt>
                <c:pt idx="1260">
                  <c:v>2.1542507872884784E-2</c:v>
                </c:pt>
                <c:pt idx="1261">
                  <c:v>2.1532570678030549E-2</c:v>
                </c:pt>
                <c:pt idx="1262">
                  <c:v>2.152258808298458E-2</c:v>
                </c:pt>
                <c:pt idx="1263">
                  <c:v>2.1512560278174324E-2</c:v>
                </c:pt>
                <c:pt idx="1264">
                  <c:v>2.1502487454029873E-2</c:v>
                </c:pt>
                <c:pt idx="1265">
                  <c:v>2.1492369800976924E-2</c:v>
                </c:pt>
                <c:pt idx="1266">
                  <c:v>2.148220750944381E-2</c:v>
                </c:pt>
                <c:pt idx="1267">
                  <c:v>2.1471572674399302E-2</c:v>
                </c:pt>
                <c:pt idx="1268">
                  <c:v>2.1461306870115233E-2</c:v>
                </c:pt>
                <c:pt idx="1269">
                  <c:v>2.1450997043755287E-2</c:v>
                </c:pt>
                <c:pt idx="1270">
                  <c:v>2.1440643385801504E-2</c:v>
                </c:pt>
                <c:pt idx="1271">
                  <c:v>2.1430611904159062E-2</c:v>
                </c:pt>
                <c:pt idx="1272">
                  <c:v>2.1420182122691728E-2</c:v>
                </c:pt>
                <c:pt idx="1273">
                  <c:v>2.1409709047043042E-2</c:v>
                </c:pt>
                <c:pt idx="1274">
                  <c:v>2.1399192867647333E-2</c:v>
                </c:pt>
                <c:pt idx="1275">
                  <c:v>2.1388633774936758E-2</c:v>
                </c:pt>
                <c:pt idx="1276">
                  <c:v>2.1377611641522434E-2</c:v>
                </c:pt>
                <c:pt idx="1277">
                  <c:v>2.1366956495841392E-2</c:v>
                </c:pt>
                <c:pt idx="1278">
                  <c:v>2.1356259042387155E-2</c:v>
                </c:pt>
                <c:pt idx="1279">
                  <c:v>2.134551947163316E-2</c:v>
                </c:pt>
                <c:pt idx="1280">
                  <c:v>2.1335201276705754E-2</c:v>
                </c:pt>
                <c:pt idx="1281">
                  <c:v>2.1324388703113865E-2</c:v>
                </c:pt>
                <c:pt idx="1282">
                  <c:v>2.1313534549196784E-2</c:v>
                </c:pt>
                <c:pt idx="1283">
                  <c:v>2.1302639005376611E-2</c:v>
                </c:pt>
                <c:pt idx="1284">
                  <c:v>2.1291196524761177E-2</c:v>
                </c:pt>
                <c:pt idx="1285">
                  <c:v>2.1280208250026765E-2</c:v>
                </c:pt>
                <c:pt idx="1286">
                  <c:v>2.1269179191251257E-2</c:v>
                </c:pt>
                <c:pt idx="1287">
                  <c:v>2.1258109538893923E-2</c:v>
                </c:pt>
                <c:pt idx="1288">
                  <c:v>2.1246999483412733E-2</c:v>
                </c:pt>
                <c:pt idx="1289">
                  <c:v>2.1235849215262646E-2</c:v>
                </c:pt>
                <c:pt idx="1290">
                  <c:v>2.122465892489734E-2</c:v>
                </c:pt>
                <c:pt idx="1291">
                  <c:v>2.1213428802769201E-2</c:v>
                </c:pt>
                <c:pt idx="1292">
                  <c:v>2.1202159039326745E-2</c:v>
                </c:pt>
                <c:pt idx="1293">
                  <c:v>2.1191846819406789E-2</c:v>
                </c:pt>
                <c:pt idx="1294">
                  <c:v>2.1180515365102411E-2</c:v>
                </c:pt>
                <c:pt idx="1295">
                  <c:v>2.1169144782489484E-2</c:v>
                </c:pt>
                <c:pt idx="1296">
                  <c:v>2.115773526193639E-2</c:v>
                </c:pt>
                <c:pt idx="1297">
                  <c:v>2.1146074702354384E-2</c:v>
                </c:pt>
                <c:pt idx="1298">
                  <c:v>2.1134584517701852E-2</c:v>
                </c:pt>
                <c:pt idx="1299">
                  <c:v>2.1123055977923213E-2</c:v>
                </c:pt>
                <c:pt idx="1300">
                  <c:v>2.1111489273394971E-2</c:v>
                </c:pt>
                <c:pt idx="1301">
                  <c:v>2.1099884594487483E-2</c:v>
                </c:pt>
                <c:pt idx="1302">
                  <c:v>2.1088471102263188E-2</c:v>
                </c:pt>
                <c:pt idx="1303">
                  <c:v>2.1076794346276757E-2</c:v>
                </c:pt>
                <c:pt idx="1304">
                  <c:v>2.1065080175223037E-2</c:v>
                </c:pt>
                <c:pt idx="1305">
                  <c:v>2.1053328779451423E-2</c:v>
                </c:pt>
                <c:pt idx="1306">
                  <c:v>2.1041298247175537E-2</c:v>
                </c:pt>
                <c:pt idx="1307">
                  <c:v>2.1029469719701991E-2</c:v>
                </c:pt>
                <c:pt idx="1308">
                  <c:v>2.1017604550392945E-2</c:v>
                </c:pt>
                <c:pt idx="1309">
                  <c:v>2.1005702929605581E-2</c:v>
                </c:pt>
                <c:pt idx="1310">
                  <c:v>2.0993765047688736E-2</c:v>
                </c:pt>
                <c:pt idx="1311">
                  <c:v>2.0982049344980352E-2</c:v>
                </c:pt>
                <c:pt idx="1312">
                  <c:v>2.0970042705750546E-2</c:v>
                </c:pt>
                <c:pt idx="1313">
                  <c:v>2.0958000364505694E-2</c:v>
                </c:pt>
                <c:pt idx="1314">
                  <c:v>2.0945922511574434E-2</c:v>
                </c:pt>
                <c:pt idx="1315">
                  <c:v>2.0933809337278335E-2</c:v>
                </c:pt>
                <c:pt idx="1316">
                  <c:v>2.0921661031939407E-2</c:v>
                </c:pt>
                <c:pt idx="1317">
                  <c:v>2.0909477785876134E-2</c:v>
                </c:pt>
                <c:pt idx="1318">
                  <c:v>2.0897259789404786E-2</c:v>
                </c:pt>
                <c:pt idx="1319">
                  <c:v>2.0883586855054728E-2</c:v>
                </c:pt>
                <c:pt idx="1320">
                  <c:v>2.0871284448546593E-2</c:v>
                </c:pt>
                <c:pt idx="1321">
                  <c:v>2.0858947922771903E-2</c:v>
                </c:pt>
                <c:pt idx="1322">
                  <c:v>2.0846577468105688E-2</c:v>
                </c:pt>
                <c:pt idx="1323">
                  <c:v>2.0835063338009222E-2</c:v>
                </c:pt>
                <c:pt idx="1324">
                  <c:v>2.0822634736864687E-2</c:v>
                </c:pt>
                <c:pt idx="1325">
                  <c:v>2.081017274163309E-2</c:v>
                </c:pt>
                <c:pt idx="1326">
                  <c:v>2.0797677542634761E-2</c:v>
                </c:pt>
                <c:pt idx="1327">
                  <c:v>2.0785149330187411E-2</c:v>
                </c:pt>
                <c:pt idx="1328">
                  <c:v>2.0771652894021785E-2</c:v>
                </c:pt>
                <c:pt idx="1329">
                  <c:v>2.0759050267366411E-2</c:v>
                </c:pt>
                <c:pt idx="1330">
                  <c:v>2.0746415234710144E-2</c:v>
                </c:pt>
                <c:pt idx="1331">
                  <c:v>2.0733747986400507E-2</c:v>
                </c:pt>
                <c:pt idx="1332">
                  <c:v>2.0722019727102223E-2</c:v>
                </c:pt>
                <c:pt idx="1333">
                  <c:v>2.0709297430448682E-2</c:v>
                </c:pt>
                <c:pt idx="1334">
                  <c:v>2.0696543452479642E-2</c:v>
                </c:pt>
                <c:pt idx="1335">
                  <c:v>2.0683757983485297E-2</c:v>
                </c:pt>
                <c:pt idx="1336">
                  <c:v>2.0670941213755397E-2</c:v>
                </c:pt>
                <c:pt idx="1337">
                  <c:v>2.0657078626821163E-2</c:v>
                </c:pt>
                <c:pt idx="1338">
                  <c:v>2.0644191198366871E-2</c:v>
                </c:pt>
                <c:pt idx="1339">
                  <c:v>2.063127307691218E-2</c:v>
                </c:pt>
                <c:pt idx="1340">
                  <c:v>2.0618324452773239E-2</c:v>
                </c:pt>
                <c:pt idx="1341">
                  <c:v>2.0605345516261898E-2</c:v>
                </c:pt>
                <c:pt idx="1342">
                  <c:v>2.0592336457687436E-2</c:v>
                </c:pt>
                <c:pt idx="1343">
                  <c:v>2.0579297467355259E-2</c:v>
                </c:pt>
                <c:pt idx="1344">
                  <c:v>2.0566228735565611E-2</c:v>
                </c:pt>
                <c:pt idx="1345">
                  <c:v>2.0554933562029663E-2</c:v>
                </c:pt>
                <c:pt idx="1346">
                  <c:v>2.0541819809998866E-2</c:v>
                </c:pt>
                <c:pt idx="1347">
                  <c:v>2.0528676825364987E-2</c:v>
                </c:pt>
                <c:pt idx="1348">
                  <c:v>2.0515504798345817E-2</c:v>
                </c:pt>
                <c:pt idx="1349">
                  <c:v>2.0502303919155168E-2</c:v>
                </c:pt>
                <c:pt idx="1350">
                  <c:v>2.0488700531421954E-2</c:v>
                </c:pt>
                <c:pt idx="1351">
                  <c:v>2.047543980013045E-2</c:v>
                </c:pt>
                <c:pt idx="1352">
                  <c:v>2.0462150799756485E-2</c:v>
                </c:pt>
                <c:pt idx="1353">
                  <c:v>2.0448833720515817E-2</c:v>
                </c:pt>
                <c:pt idx="1354">
                  <c:v>2.0435873397873297E-2</c:v>
                </c:pt>
                <c:pt idx="1355">
                  <c:v>2.0422503399944628E-2</c:v>
                </c:pt>
                <c:pt idx="1356">
                  <c:v>2.0409105881239582E-2</c:v>
                </c:pt>
                <c:pt idx="1357">
                  <c:v>2.0395681031940616E-2</c:v>
                </c:pt>
                <c:pt idx="1358">
                  <c:v>2.0381833798466743E-2</c:v>
                </c:pt>
                <c:pt idx="1359">
                  <c:v>2.0368352240267271E-2</c:v>
                </c:pt>
                <c:pt idx="1360">
                  <c:v>2.0354843934580497E-2</c:v>
                </c:pt>
                <c:pt idx="1361">
                  <c:v>2.0341309071585722E-2</c:v>
                </c:pt>
                <c:pt idx="1362">
                  <c:v>2.0327747841460488E-2</c:v>
                </c:pt>
                <c:pt idx="1363">
                  <c:v>2.0314568643468017E-2</c:v>
                </c:pt>
                <c:pt idx="1364">
                  <c:v>2.0300957804822252E-2</c:v>
                </c:pt>
                <c:pt idx="1365">
                  <c:v>2.0287321156907512E-2</c:v>
                </c:pt>
                <c:pt idx="1366">
                  <c:v>2.0273658889872245E-2</c:v>
                </c:pt>
                <c:pt idx="1367">
                  <c:v>2.0259971193858722E-2</c:v>
                </c:pt>
                <c:pt idx="1368">
                  <c:v>2.0246258259004786E-2</c:v>
                </c:pt>
                <c:pt idx="1369">
                  <c:v>2.0232520275446964E-2</c:v>
                </c:pt>
                <c:pt idx="1370">
                  <c:v>2.0218757433315158E-2</c:v>
                </c:pt>
                <c:pt idx="1371">
                  <c:v>2.0202825962381057E-2</c:v>
                </c:pt>
                <c:pt idx="1372">
                  <c:v>2.0189001716363026E-2</c:v>
                </c:pt>
                <c:pt idx="1373">
                  <c:v>2.0175153245904905E-2</c:v>
                </c:pt>
                <c:pt idx="1374">
                  <c:v>2.0161280741185325E-2</c:v>
                </c:pt>
                <c:pt idx="1375">
                  <c:v>2.0148700686095863E-2</c:v>
                </c:pt>
                <c:pt idx="1376">
                  <c:v>2.0134787880921701E-2</c:v>
                </c:pt>
                <c:pt idx="1377">
                  <c:v>2.0120851573570287E-2</c:v>
                </c:pt>
                <c:pt idx="1378">
                  <c:v>2.010689195416451E-2</c:v>
                </c:pt>
                <c:pt idx="1379">
                  <c:v>2.0092909212820705E-2</c:v>
                </c:pt>
                <c:pt idx="1380">
                  <c:v>2.0077551642793515E-2</c:v>
                </c:pt>
                <c:pt idx="1381">
                  <c:v>2.0063516222857562E-2</c:v>
                </c:pt>
                <c:pt idx="1382">
                  <c:v>2.0049458289923692E-2</c:v>
                </c:pt>
                <c:pt idx="1383">
                  <c:v>2.0035378034128842E-2</c:v>
                </c:pt>
                <c:pt idx="1384">
                  <c:v>2.0022655330808287E-2</c:v>
                </c:pt>
                <c:pt idx="1385">
                  <c:v>2.0008537850038744E-2</c:v>
                </c:pt>
                <c:pt idx="1386">
                  <c:v>1.9994398578021925E-2</c:v>
                </c:pt>
                <c:pt idx="1387">
                  <c:v>1.9980237704838789E-2</c:v>
                </c:pt>
                <c:pt idx="1388">
                  <c:v>1.9966055420563737E-2</c:v>
                </c:pt>
                <c:pt idx="1389">
                  <c:v>1.995043836637142E-2</c:v>
                </c:pt>
                <c:pt idx="1390">
                  <c:v>1.9936207173995059E-2</c:v>
                </c:pt>
                <c:pt idx="1391">
                  <c:v>1.9921955179685615E-2</c:v>
                </c:pt>
                <c:pt idx="1392">
                  <c:v>1.9907682573535767E-2</c:v>
                </c:pt>
                <c:pt idx="1393">
                  <c:v>1.9893389545635177E-2</c:v>
                </c:pt>
                <c:pt idx="1394">
                  <c:v>1.9879076286068779E-2</c:v>
                </c:pt>
                <c:pt idx="1395">
                  <c:v>1.9864742984915501E-2</c:v>
                </c:pt>
                <c:pt idx="1396">
                  <c:v>1.9850389832250386E-2</c:v>
                </c:pt>
                <c:pt idx="1397">
                  <c:v>1.9838458770863952E-2</c:v>
                </c:pt>
                <c:pt idx="1398">
                  <c:v>1.9824077063641261E-2</c:v>
                </c:pt>
                <c:pt idx="1399">
                  <c:v>1.9809676009679995E-2</c:v>
                </c:pt>
                <c:pt idx="1400">
                  <c:v>1.9795255798970499E-2</c:v>
                </c:pt>
                <c:pt idx="1401">
                  <c:v>1.9780816621501787E-2</c:v>
                </c:pt>
                <c:pt idx="1402">
                  <c:v>1.9765860293150944E-2</c:v>
                </c:pt>
                <c:pt idx="1403">
                  <c:v>1.9751381699613223E-2</c:v>
                </c:pt>
                <c:pt idx="1404">
                  <c:v>1.9736884722392357E-2</c:v>
                </c:pt>
                <c:pt idx="1405">
                  <c:v>1.9722369551470879E-2</c:v>
                </c:pt>
                <c:pt idx="1406">
                  <c:v>1.9708342882010753E-2</c:v>
                </c:pt>
                <c:pt idx="1407">
                  <c:v>1.9693793893460709E-2</c:v>
                </c:pt>
                <c:pt idx="1408">
                  <c:v>1.9679227267928843E-2</c:v>
                </c:pt>
                <c:pt idx="1409">
                  <c:v>1.9664643195363551E-2</c:v>
                </c:pt>
                <c:pt idx="1410">
                  <c:v>1.9649527440296369E-2</c:v>
                </c:pt>
                <c:pt idx="1411">
                  <c:v>1.9634907096470658E-2</c:v>
                </c:pt>
                <c:pt idx="1412">
                  <c:v>1.9620269888665286E-2</c:v>
                </c:pt>
                <c:pt idx="1413">
                  <c:v>1.9605616006819742E-2</c:v>
                </c:pt>
                <c:pt idx="1414">
                  <c:v>1.9588848539738139E-2</c:v>
                </c:pt>
                <c:pt idx="1415">
                  <c:v>1.9574683864857625E-2</c:v>
                </c:pt>
                <c:pt idx="1416">
                  <c:v>1.9559980694181512E-2</c:v>
                </c:pt>
                <c:pt idx="1417">
                  <c:v>1.9545261623004146E-2</c:v>
                </c:pt>
                <c:pt idx="1418">
                  <c:v>1.9530526841227112E-2</c:v>
                </c:pt>
                <c:pt idx="1419">
                  <c:v>1.9515776538747122E-2</c:v>
                </c:pt>
                <c:pt idx="1420">
                  <c:v>1.950101090545427E-2</c:v>
                </c:pt>
                <c:pt idx="1421">
                  <c:v>1.9486230131235113E-2</c:v>
                </c:pt>
                <c:pt idx="1422">
                  <c:v>1.9471434405970031E-2</c:v>
                </c:pt>
                <c:pt idx="1423">
                  <c:v>1.9454466982353161E-2</c:v>
                </c:pt>
                <c:pt idx="1424">
                  <c:v>1.9439634843703771E-2</c:v>
                </c:pt>
                <c:pt idx="1425">
                  <c:v>1.9424788377204343E-2</c:v>
                </c:pt>
                <c:pt idx="1426">
                  <c:v>1.9401975571324597E-2</c:v>
                </c:pt>
                <c:pt idx="1427">
                  <c:v>1.939669234565897E-2</c:v>
                </c:pt>
                <c:pt idx="1428">
                  <c:v>1.9380167468232727E-2</c:v>
                </c:pt>
                <c:pt idx="1429">
                  <c:v>1.9365269991704664E-2</c:v>
                </c:pt>
                <c:pt idx="1430">
                  <c:v>1.9350362293220562E-2</c:v>
                </c:pt>
                <c:pt idx="1431">
                  <c:v>1.9335445372223981E-2</c:v>
                </c:pt>
                <c:pt idx="1432">
                  <c:v>1.9320520231183507E-2</c:v>
                </c:pt>
                <c:pt idx="1433">
                  <c:v>1.9305587875588458E-2</c:v>
                </c:pt>
                <c:pt idx="1434">
                  <c:v>1.9290649313954918E-2</c:v>
                </c:pt>
                <c:pt idx="1435">
                  <c:v>1.9275705557818816E-2</c:v>
                </c:pt>
                <c:pt idx="1436">
                  <c:v>1.9260757621742002E-2</c:v>
                </c:pt>
                <c:pt idx="1437">
                  <c:v>1.9245806523305296E-2</c:v>
                </c:pt>
                <c:pt idx="1438">
                  <c:v>1.9230853283115436E-2</c:v>
                </c:pt>
                <c:pt idx="1439">
                  <c:v>1.9215898924801175E-2</c:v>
                </c:pt>
                <c:pt idx="1440">
                  <c:v>1.9200944475011111E-2</c:v>
                </c:pt>
                <c:pt idx="1441">
                  <c:v>1.9185990963419757E-2</c:v>
                </c:pt>
                <c:pt idx="1442">
                  <c:v>1.9171039422720179E-2</c:v>
                </c:pt>
                <c:pt idx="1443">
                  <c:v>1.9156090888630479E-2</c:v>
                </c:pt>
                <c:pt idx="1444">
                  <c:v>1.9141146399889484E-2</c:v>
                </c:pt>
                <c:pt idx="1445">
                  <c:v>1.9126206998256737E-2</c:v>
                </c:pt>
                <c:pt idx="1446">
                  <c:v>1.9111273728515524E-2</c:v>
                </c:pt>
                <c:pt idx="1447">
                  <c:v>1.9096347638469419E-2</c:v>
                </c:pt>
                <c:pt idx="1448">
                  <c:v>1.9081429778944448E-2</c:v>
                </c:pt>
                <c:pt idx="1449">
                  <c:v>1.9068193959518153E-2</c:v>
                </c:pt>
                <c:pt idx="1450">
                  <c:v>1.9053295186898574E-2</c:v>
                </c:pt>
                <c:pt idx="1451">
                  <c:v>1.9038407734402737E-2</c:v>
                </c:pt>
                <c:pt idx="1452">
                  <c:v>1.9023532677849196E-2</c:v>
                </c:pt>
                <c:pt idx="1453">
                  <c:v>1.900700078295792E-2</c:v>
                </c:pt>
                <c:pt idx="1454">
                  <c:v>1.8992153251813037E-2</c:v>
                </c:pt>
                <c:pt idx="1455">
                  <c:v>1.8976763250245811E-2</c:v>
                </c:pt>
                <c:pt idx="1456">
                  <c:v>1.8962499457889727E-2</c:v>
                </c:pt>
                <c:pt idx="1457">
                  <c:v>1.8947693734941536E-2</c:v>
                </c:pt>
                <c:pt idx="1458">
                  <c:v>1.8934568003031421E-2</c:v>
                </c:pt>
                <c:pt idx="1459">
                  <c:v>1.8919790386251932E-2</c:v>
                </c:pt>
                <c:pt idx="1460">
                  <c:v>1.8905027723161716E-2</c:v>
                </c:pt>
                <c:pt idx="1461">
                  <c:v>1.8890280283606023E-2</c:v>
                </c:pt>
                <c:pt idx="1462">
                  <c:v>1.8875548337420871E-2</c:v>
                </c:pt>
                <c:pt idx="1463">
                  <c:v>1.8859172836857029E-2</c:v>
                </c:pt>
                <c:pt idx="1464">
                  <c:v>1.8844474112619268E-2</c:v>
                </c:pt>
                <c:pt idx="1465">
                  <c:v>1.8829791753370007E-2</c:v>
                </c:pt>
                <c:pt idx="1466">
                  <c:v>1.8810500048207796E-2</c:v>
                </c:pt>
                <c:pt idx="1467">
                  <c:v>1.8795856916947729E-2</c:v>
                </c:pt>
                <c:pt idx="1468">
                  <c:v>1.8781231013545042E-2</c:v>
                </c:pt>
                <c:pt idx="1469">
                  <c:v>1.8766622607779983E-2</c:v>
                </c:pt>
                <c:pt idx="1470">
                  <c:v>1.8752031969426201E-2</c:v>
                </c:pt>
                <c:pt idx="1471">
                  <c:v>1.8737459368250328E-2</c:v>
                </c:pt>
                <c:pt idx="1472">
                  <c:v>1.8722905074011077E-2</c:v>
                </c:pt>
                <c:pt idx="1473">
                  <c:v>1.8708369356459267E-2</c:v>
                </c:pt>
                <c:pt idx="1474">
                  <c:v>1.8693852485339564E-2</c:v>
                </c:pt>
                <c:pt idx="1475">
                  <c:v>1.8678263225739025E-2</c:v>
                </c:pt>
                <c:pt idx="1476">
                  <c:v>1.8663786321719111E-2</c:v>
                </c:pt>
                <c:pt idx="1477">
                  <c:v>1.8649329115031657E-2</c:v>
                </c:pt>
                <c:pt idx="1478">
                  <c:v>1.863489187541394E-2</c:v>
                </c:pt>
                <c:pt idx="1479">
                  <c:v>1.8621017538486415E-2</c:v>
                </c:pt>
                <c:pt idx="1480">
                  <c:v>1.8606620225161057E-2</c:v>
                </c:pt>
                <c:pt idx="1481">
                  <c:v>1.8588139929122244E-2</c:v>
                </c:pt>
                <c:pt idx="1482">
                  <c:v>1.857788813421592E-2</c:v>
                </c:pt>
                <c:pt idx="1483">
                  <c:v>1.8563553895981941E-2</c:v>
                </c:pt>
                <c:pt idx="1484">
                  <c:v>1.854666008930014E-2</c:v>
                </c:pt>
                <c:pt idx="1485">
                  <c:v>1.8532373315355819E-2</c:v>
                </c:pt>
                <c:pt idx="1486">
                  <c:v>1.8518108704641451E-2</c:v>
                </c:pt>
                <c:pt idx="1487">
                  <c:v>1.8503866526827398E-2</c:v>
                </c:pt>
                <c:pt idx="1488">
                  <c:v>1.8490181468497829E-2</c:v>
                </c:pt>
                <c:pt idx="1489">
                  <c:v>1.8475983956943668E-2</c:v>
                </c:pt>
                <c:pt idx="1490">
                  <c:v>1.8461809666262596E-2</c:v>
                </c:pt>
                <c:pt idx="1491">
                  <c:v>1.8447658866087679E-2</c:v>
                </c:pt>
                <c:pt idx="1492">
                  <c:v>1.8432471402014792E-2</c:v>
                </c:pt>
                <c:pt idx="1493">
                  <c:v>1.8418899651569617E-2</c:v>
                </c:pt>
                <c:pt idx="1494">
                  <c:v>1.8404822054269566E-2</c:v>
                </c:pt>
                <c:pt idx="1495">
                  <c:v>1.8390769046988664E-2</c:v>
                </c:pt>
                <c:pt idx="1496">
                  <c:v>1.8376740899338207E-2</c:v>
                </c:pt>
                <c:pt idx="1497">
                  <c:v>1.836273788091862E-2</c:v>
                </c:pt>
                <c:pt idx="1498">
                  <c:v>1.8348760261326418E-2</c:v>
                </c:pt>
                <c:pt idx="1499">
                  <c:v>1.8334808310149872E-2</c:v>
                </c:pt>
                <c:pt idx="1500">
                  <c:v>1.8320882296971163E-2</c:v>
                </c:pt>
                <c:pt idx="1501">
                  <c:v>1.8308541810140955E-2</c:v>
                </c:pt>
                <c:pt idx="1502">
                  <c:v>1.8294664640905345E-2</c:v>
                </c:pt>
                <c:pt idx="1503">
                  <c:v>1.8280814154978117E-2</c:v>
                </c:pt>
                <c:pt idx="1504">
                  <c:v>1.8266990621885547E-2</c:v>
                </c:pt>
                <c:pt idx="1505">
                  <c:v>1.8252679670050564E-2</c:v>
                </c:pt>
                <c:pt idx="1506">
                  <c:v>1.823891221394662E-2</c:v>
                </c:pt>
                <c:pt idx="1507">
                  <c:v>1.8225172540387732E-2</c:v>
                </c:pt>
                <c:pt idx="1508">
                  <c:v>1.8211460918884467E-2</c:v>
                </c:pt>
                <c:pt idx="1509">
                  <c:v>1.8197777618940807E-2</c:v>
                </c:pt>
                <c:pt idx="1510">
                  <c:v>1.8184630525507776E-2</c:v>
                </c:pt>
                <c:pt idx="1511">
                  <c:v>1.8171003208450005E-2</c:v>
                </c:pt>
                <c:pt idx="1512">
                  <c:v>1.8157405000207929E-2</c:v>
                </c:pt>
                <c:pt idx="1513">
                  <c:v>1.8143836170249963E-2</c:v>
                </c:pt>
                <c:pt idx="1514">
                  <c:v>1.8129795374837263E-2</c:v>
                </c:pt>
                <c:pt idx="1515">
                  <c:v>1.811628766349704E-2</c:v>
                </c:pt>
                <c:pt idx="1516">
                  <c:v>1.8102810160075179E-2</c:v>
                </c:pt>
                <c:pt idx="1517">
                  <c:v>1.8089363134026475E-2</c:v>
                </c:pt>
                <c:pt idx="1518">
                  <c:v>1.8074527807293957E-2</c:v>
                </c:pt>
                <c:pt idx="1519">
                  <c:v>1.8061145355426415E-2</c:v>
                </c:pt>
                <c:pt idx="1520">
                  <c:v>1.8047794206455938E-2</c:v>
                </c:pt>
                <c:pt idx="1521">
                  <c:v>1.8034474629803704E-2</c:v>
                </c:pt>
                <c:pt idx="1522">
                  <c:v>1.802118689488779E-2</c:v>
                </c:pt>
                <c:pt idx="1523">
                  <c:v>1.8007931271117002E-2</c:v>
                </c:pt>
                <c:pt idx="1524">
                  <c:v>1.7994708027897047E-2</c:v>
                </c:pt>
                <c:pt idx="1525">
                  <c:v>1.7981517434627461E-2</c:v>
                </c:pt>
                <c:pt idx="1526">
                  <c:v>1.7968359760702473E-2</c:v>
                </c:pt>
                <c:pt idx="1527">
                  <c:v>1.7953797279850421E-2</c:v>
                </c:pt>
                <c:pt idx="1528">
                  <c:v>1.7940711760638314E-2</c:v>
                </c:pt>
                <c:pt idx="1529">
                  <c:v>1.7927660033079593E-2</c:v>
                </c:pt>
                <c:pt idx="1530">
                  <c:v>1.7914642366573977E-2</c:v>
                </c:pt>
                <c:pt idx="1531">
                  <c:v>1.7902130719215474E-2</c:v>
                </c:pt>
                <c:pt idx="1532">
                  <c:v>1.7887332803484226E-2</c:v>
                </c:pt>
                <c:pt idx="1533">
                  <c:v>1.7874421991632038E-2</c:v>
                </c:pt>
                <c:pt idx="1534">
                  <c:v>1.7861546335427865E-2</c:v>
                </c:pt>
                <c:pt idx="1535">
                  <c:v>1.784870610423743E-2</c:v>
                </c:pt>
                <c:pt idx="1536">
                  <c:v>1.7834517412907012E-2</c:v>
                </c:pt>
                <c:pt idx="1537">
                  <c:v>1.7821754948076682E-2</c:v>
                </c:pt>
                <c:pt idx="1538">
                  <c:v>1.7809028780742118E-2</c:v>
                </c:pt>
                <c:pt idx="1539">
                  <c:v>1.7796339180274075E-2</c:v>
                </c:pt>
                <c:pt idx="1540">
                  <c:v>1.7785045750855634E-2</c:v>
                </c:pt>
                <c:pt idx="1541">
                  <c:v>1.7772423726102601E-2</c:v>
                </c:pt>
                <c:pt idx="1542">
                  <c:v>1.7759839011770112E-2</c:v>
                </c:pt>
                <c:pt idx="1543">
                  <c:v>1.7745951834316934E-2</c:v>
                </c:pt>
                <c:pt idx="1544">
                  <c:v>1.7733449108577055E-2</c:v>
                </c:pt>
                <c:pt idx="1545">
                  <c:v>1.7720984565829E-2</c:v>
                </c:pt>
                <c:pt idx="1546">
                  <c:v>1.7708558475409579E-2</c:v>
                </c:pt>
                <c:pt idx="1547">
                  <c:v>1.7696171106652163E-2</c:v>
                </c:pt>
                <c:pt idx="1548">
                  <c:v>1.768512932646895E-2</c:v>
                </c:pt>
                <c:pt idx="1549">
                  <c:v>1.7671513611430625E-2</c:v>
                </c:pt>
                <c:pt idx="1550">
                  <c:v>1.7659244023610469E-2</c:v>
                </c:pt>
                <c:pt idx="1551">
                  <c:v>1.7647014234738537E-2</c:v>
                </c:pt>
                <c:pt idx="1552">
                  <c:v>1.7636103190731188E-2</c:v>
                </c:pt>
                <c:pt idx="1553">
                  <c:v>1.7624795447314857E-2</c:v>
                </c:pt>
                <c:pt idx="1554">
                  <c:v>1.7612674670083459E-2</c:v>
                </c:pt>
                <c:pt idx="1555">
                  <c:v>1.7600594660897795E-2</c:v>
                </c:pt>
                <c:pt idx="1556">
                  <c:v>1.7588555689007683E-2</c:v>
                </c:pt>
                <c:pt idx="1557">
                  <c:v>1.7576143237042572E-2</c:v>
                </c:pt>
                <c:pt idx="1558">
                  <c:v>1.7564189629922167E-2</c:v>
                </c:pt>
                <c:pt idx="1559">
                  <c:v>1.7552277889480238E-2</c:v>
                </c:pt>
                <c:pt idx="1560">
                  <c:v>1.7540408284959435E-2</c:v>
                </c:pt>
                <c:pt idx="1561">
                  <c:v>1.7528581085600212E-2</c:v>
                </c:pt>
                <c:pt idx="1562">
                  <c:v>1.7517198718390269E-2</c:v>
                </c:pt>
                <c:pt idx="1563">
                  <c:v>1.7505454546247204E-2</c:v>
                </c:pt>
                <c:pt idx="1564">
                  <c:v>1.7493753565261304E-2</c:v>
                </c:pt>
                <c:pt idx="1565">
                  <c:v>1.7482096044651039E-2</c:v>
                </c:pt>
                <c:pt idx="1566">
                  <c:v>1.7470090589346784E-2</c:v>
                </c:pt>
                <c:pt idx="1567">
                  <c:v>1.7458523474779948E-2</c:v>
                </c:pt>
                <c:pt idx="1568">
                  <c:v>1.744700064994982E-2</c:v>
                </c:pt>
                <c:pt idx="1569">
                  <c:v>1.7435522384067877E-2</c:v>
                </c:pt>
                <c:pt idx="1570">
                  <c:v>1.742446976955166E-2</c:v>
                </c:pt>
                <c:pt idx="1571">
                  <c:v>1.7413078664543016E-2</c:v>
                </c:pt>
                <c:pt idx="1572">
                  <c:v>1.7401732904330135E-2</c:v>
                </c:pt>
                <c:pt idx="1573">
                  <c:v>1.7390432758103216E-2</c:v>
                </c:pt>
                <c:pt idx="1574">
                  <c:v>1.7379178495049798E-2</c:v>
                </c:pt>
                <c:pt idx="1575">
                  <c:v>1.7367970384353896E-2</c:v>
                </c:pt>
                <c:pt idx="1576">
                  <c:v>1.7356808695197314E-2</c:v>
                </c:pt>
                <c:pt idx="1577">
                  <c:v>1.7345693696758764E-2</c:v>
                </c:pt>
                <c:pt idx="1578">
                  <c:v>1.7334625658213865E-2</c:v>
                </c:pt>
                <c:pt idx="1579">
                  <c:v>1.732183181120862E-2</c:v>
                </c:pt>
                <c:pt idx="1580">
                  <c:v>1.7310873326138704E-2</c:v>
                </c:pt>
                <c:pt idx="1581">
                  <c:v>1.7299962717707354E-2</c:v>
                </c:pt>
                <c:pt idx="1582">
                  <c:v>1.7289100255121596E-2</c:v>
                </c:pt>
                <c:pt idx="1583">
                  <c:v>1.7279313203116403E-2</c:v>
                </c:pt>
                <c:pt idx="1584">
                  <c:v>1.7268538675249336E-2</c:v>
                </c:pt>
                <c:pt idx="1585">
                  <c:v>1.7257813035192353E-2</c:v>
                </c:pt>
                <c:pt idx="1586">
                  <c:v>1.7247136552120738E-2</c:v>
                </c:pt>
                <c:pt idx="1587">
                  <c:v>1.723650949520366E-2</c:v>
                </c:pt>
                <c:pt idx="1588">
                  <c:v>1.7224951617707557E-2</c:v>
                </c:pt>
                <c:pt idx="1589">
                  <c:v>1.7214433713662207E-2</c:v>
                </c:pt>
                <c:pt idx="1590">
                  <c:v>1.7203966109042557E-2</c:v>
                </c:pt>
                <c:pt idx="1591">
                  <c:v>1.7193549073035001E-2</c:v>
                </c:pt>
                <c:pt idx="1592">
                  <c:v>1.7184125023789024E-2</c:v>
                </c:pt>
                <c:pt idx="1593">
                  <c:v>1.717380017628092E-2</c:v>
                </c:pt>
                <c:pt idx="1594">
                  <c:v>1.7163526639071336E-2</c:v>
                </c:pt>
                <c:pt idx="1595">
                  <c:v>1.7153304681313718E-2</c:v>
                </c:pt>
                <c:pt idx="1596">
                  <c:v>1.7142231843645238E-2</c:v>
                </c:pt>
                <c:pt idx="1597">
                  <c:v>1.7132123872163483E-2</c:v>
                </c:pt>
                <c:pt idx="1598">
                  <c:v>1.7122068353563336E-2</c:v>
                </c:pt>
                <c:pt idx="1599">
                  <c:v>1.7112065557019582E-2</c:v>
                </c:pt>
                <c:pt idx="1600">
                  <c:v>1.7102115751705733E-2</c:v>
                </c:pt>
                <c:pt idx="1601">
                  <c:v>1.709221920679399E-2</c:v>
                </c:pt>
                <c:pt idx="1602">
                  <c:v>1.708237619145743E-2</c:v>
                </c:pt>
                <c:pt idx="1603">
                  <c:v>1.7072586974865255E-2</c:v>
                </c:pt>
                <c:pt idx="1604">
                  <c:v>1.7062851826187955E-2</c:v>
                </c:pt>
                <c:pt idx="1605">
                  <c:v>1.7054522962771018E-2</c:v>
                </c:pt>
                <c:pt idx="1606">
                  <c:v>1.7044879077673668E-2</c:v>
                </c:pt>
                <c:pt idx="1607">
                  <c:v>1.7035289957679268E-2</c:v>
                </c:pt>
                <c:pt idx="1608">
                  <c:v>1.7025755871913975E-2</c:v>
                </c:pt>
                <c:pt idx="1609">
                  <c:v>1.7016020294114403E-2</c:v>
                </c:pt>
                <c:pt idx="1610">
                  <c:v>1.700660070397618E-2</c:v>
                </c:pt>
                <c:pt idx="1611">
                  <c:v>1.6997236977530531E-2</c:v>
                </c:pt>
                <c:pt idx="1612">
                  <c:v>1.698792938390942E-2</c:v>
                </c:pt>
                <c:pt idx="1613">
                  <c:v>1.6978678192243947E-2</c:v>
                </c:pt>
                <c:pt idx="1614">
                  <c:v>1.6969722147049046E-2</c:v>
                </c:pt>
                <c:pt idx="1615">
                  <c:v>1.6960580836338664E-2</c:v>
                </c:pt>
                <c:pt idx="1616">
                  <c:v>1.6951496712839714E-2</c:v>
                </c:pt>
                <c:pt idx="1617">
                  <c:v>1.6942470045674819E-2</c:v>
                </c:pt>
                <c:pt idx="1618">
                  <c:v>1.6933277682811596E-2</c:v>
                </c:pt>
                <c:pt idx="1619">
                  <c:v>1.6924370554617898E-2</c:v>
                </c:pt>
                <c:pt idx="1620">
                  <c:v>1.6915521712292204E-2</c:v>
                </c:pt>
                <c:pt idx="1621">
                  <c:v>1.6906731424967358E-2</c:v>
                </c:pt>
                <c:pt idx="1622">
                  <c:v>1.6897999961772693E-2</c:v>
                </c:pt>
                <c:pt idx="1623">
                  <c:v>1.6889531696545508E-2</c:v>
                </c:pt>
                <c:pt idx="1624">
                  <c:v>1.6880914759148959E-2</c:v>
                </c:pt>
                <c:pt idx="1625">
                  <c:v>1.6872357431070552E-2</c:v>
                </c:pt>
                <c:pt idx="1626">
                  <c:v>1.6863859981436892E-2</c:v>
                </c:pt>
                <c:pt idx="1627">
                  <c:v>1.685542267937325E-2</c:v>
                </c:pt>
                <c:pt idx="1628">
                  <c:v>1.6847045794007549E-2</c:v>
                </c:pt>
                <c:pt idx="1629">
                  <c:v>1.6838729594466834E-2</c:v>
                </c:pt>
                <c:pt idx="1630">
                  <c:v>1.6830474349880348E-2</c:v>
                </c:pt>
                <c:pt idx="1631">
                  <c:v>1.6821424015094916E-2</c:v>
                </c:pt>
                <c:pt idx="1632">
                  <c:v>1.6813312049276278E-2</c:v>
                </c:pt>
                <c:pt idx="1633">
                  <c:v>1.6805261957208491E-2</c:v>
                </c:pt>
                <c:pt idx="1634">
                  <c:v>1.6797274008067641E-2</c:v>
                </c:pt>
                <c:pt idx="1635">
                  <c:v>1.6789811312676647E-2</c:v>
                </c:pt>
                <c:pt idx="1636">
                  <c:v>1.6781935845737946E-2</c:v>
                </c:pt>
                <c:pt idx="1637">
                  <c:v>1.6774123262317094E-2</c:v>
                </c:pt>
                <c:pt idx="1638">
                  <c:v>1.6766373831571025E-2</c:v>
                </c:pt>
                <c:pt idx="1639">
                  <c:v>1.6758687822658862E-2</c:v>
                </c:pt>
                <c:pt idx="1640">
                  <c:v>1.675066638876431E-2</c:v>
                </c:pt>
                <c:pt idx="1641">
                  <c:v>1.6743120977187043E-2</c:v>
                </c:pt>
                <c:pt idx="1642">
                  <c:v>1.6735639862008087E-2</c:v>
                </c:pt>
                <c:pt idx="1643">
                  <c:v>1.6728223312422005E-2</c:v>
                </c:pt>
                <c:pt idx="1644">
                  <c:v>1.6721218526306467E-2</c:v>
                </c:pt>
                <c:pt idx="1645">
                  <c:v>1.6713918700848041E-2</c:v>
                </c:pt>
                <c:pt idx="1646">
                  <c:v>1.6706684181393719E-2</c:v>
                </c:pt>
                <c:pt idx="1647">
                  <c:v>1.6699515237120093E-2</c:v>
                </c:pt>
                <c:pt idx="1648">
                  <c:v>1.6692412137206812E-2</c:v>
                </c:pt>
                <c:pt idx="1649">
                  <c:v>1.6685094967447106E-2</c:v>
                </c:pt>
                <c:pt idx="1650">
                  <c:v>1.6678137914613068E-2</c:v>
                </c:pt>
                <c:pt idx="1651">
                  <c:v>1.6671247581004873E-2</c:v>
                </c:pt>
                <c:pt idx="1652">
                  <c:v>1.6664424235839428E-2</c:v>
                </c:pt>
                <c:pt idx="1653">
                  <c:v>1.6657668148337079E-2</c:v>
                </c:pt>
                <c:pt idx="1654">
                  <c:v>1.665097958771989E-2</c:v>
                </c:pt>
                <c:pt idx="1655">
                  <c:v>1.6644358823215508E-2</c:v>
                </c:pt>
                <c:pt idx="1656">
                  <c:v>1.6637806124053307E-2</c:v>
                </c:pt>
                <c:pt idx="1657">
                  <c:v>1.6631549179545593E-2</c:v>
                </c:pt>
                <c:pt idx="1658">
                  <c:v>1.6625114636615028E-2</c:v>
                </c:pt>
                <c:pt idx="1659">
                  <c:v>1.6618748876705058E-2</c:v>
                </c:pt>
                <c:pt idx="1660">
                  <c:v>1.6612452169023642E-2</c:v>
                </c:pt>
                <c:pt idx="1661">
                  <c:v>1.6606224782781363E-2</c:v>
                </c:pt>
                <c:pt idx="1662">
                  <c:v>1.6600033143424165E-2</c:v>
                </c:pt>
                <c:pt idx="1663">
                  <c:v>1.6593950012433759E-2</c:v>
                </c:pt>
                <c:pt idx="1664">
                  <c:v>1.6587937033093525E-2</c:v>
                </c:pt>
                <c:pt idx="1665">
                  <c:v>1.6581994474641211E-2</c:v>
                </c:pt>
                <c:pt idx="1666">
                  <c:v>1.6576137095867128E-2</c:v>
                </c:pt>
                <c:pt idx="1667">
                  <c:v>1.6570331291937645E-2</c:v>
                </c:pt>
                <c:pt idx="1668">
                  <c:v>1.6564596694044392E-2</c:v>
                </c:pt>
                <c:pt idx="1669">
                  <c:v>1.655893357143266E-2</c:v>
                </c:pt>
                <c:pt idx="1670">
                  <c:v>1.6553347419289939E-2</c:v>
                </c:pt>
                <c:pt idx="1671">
                  <c:v>1.6547833040384086E-2</c:v>
                </c:pt>
                <c:pt idx="1672">
                  <c:v>1.6542390967148757E-2</c:v>
                </c:pt>
                <c:pt idx="1673">
                  <c:v>1.6537021468857514E-2</c:v>
                </c:pt>
                <c:pt idx="1674">
                  <c:v>1.6531724814790039E-2</c:v>
                </c:pt>
                <c:pt idx="1675">
                  <c:v>1.6526470894993383E-2</c:v>
                </c:pt>
                <c:pt idx="1676">
                  <c:v>1.6521315638615551E-2</c:v>
                </c:pt>
                <c:pt idx="1677">
                  <c:v>1.6516234011654571E-2</c:v>
                </c:pt>
                <c:pt idx="1678">
                  <c:v>1.6511226283400963E-2</c:v>
                </c:pt>
                <c:pt idx="1679">
                  <c:v>1.6506292723149643E-2</c:v>
                </c:pt>
                <c:pt idx="1680">
                  <c:v>1.6501433600202557E-2</c:v>
                </c:pt>
                <c:pt idx="1681">
                  <c:v>1.6496649183865598E-2</c:v>
                </c:pt>
                <c:pt idx="1682">
                  <c:v>1.6491939743452571E-2</c:v>
                </c:pt>
                <c:pt idx="1683">
                  <c:v>1.6487595820543308E-2</c:v>
                </c:pt>
                <c:pt idx="1684">
                  <c:v>1.6483058275004001E-2</c:v>
                </c:pt>
                <c:pt idx="1685">
                  <c:v>1.6478596604375777E-2</c:v>
                </c:pt>
                <c:pt idx="1686">
                  <c:v>1.6474211078034991E-2</c:v>
                </c:pt>
                <c:pt idx="1687">
                  <c:v>1.6469620207543879E-2</c:v>
                </c:pt>
                <c:pt idx="1688">
                  <c:v>1.6465374203909942E-2</c:v>
                </c:pt>
                <c:pt idx="1689">
                  <c:v>1.6461205069973936E-2</c:v>
                </c:pt>
                <c:pt idx="1690">
                  <c:v>1.6457110662125105E-2</c:v>
                </c:pt>
                <c:pt idx="1691">
                  <c:v>1.6453088829404258E-2</c:v>
                </c:pt>
                <c:pt idx="1692">
                  <c:v>1.6448816673940662E-2</c:v>
                </c:pt>
                <c:pt idx="1693">
                  <c:v>1.6444951029508215E-2</c:v>
                </c:pt>
                <c:pt idx="1694">
                  <c:v>1.6441150639916004E-2</c:v>
                </c:pt>
                <c:pt idx="1695">
                  <c:v>1.6437413347956422E-2</c:v>
                </c:pt>
                <c:pt idx="1696">
                  <c:v>1.6433736989145964E-2</c:v>
                </c:pt>
                <c:pt idx="1697">
                  <c:v>1.6430119391726498E-2</c:v>
                </c:pt>
                <c:pt idx="1698">
                  <c:v>1.6426558376662272E-2</c:v>
                </c:pt>
                <c:pt idx="1699">
                  <c:v>1.6423051757639872E-2</c:v>
                </c:pt>
                <c:pt idx="1700">
                  <c:v>1.6419597341068272E-2</c:v>
                </c:pt>
                <c:pt idx="1701">
                  <c:v>1.641619292607879E-2</c:v>
                </c:pt>
                <c:pt idx="1702">
                  <c:v>1.6412836304522085E-2</c:v>
                </c:pt>
                <c:pt idx="1703">
                  <c:v>1.6409525260971614E-2</c:v>
                </c:pt>
                <c:pt idx="1704">
                  <c:v>1.6406257572718009E-2</c:v>
                </c:pt>
                <c:pt idx="1705">
                  <c:v>1.6403031009775127E-2</c:v>
                </c:pt>
                <c:pt idx="1706">
                  <c:v>1.6399843334873144E-2</c:v>
                </c:pt>
                <c:pt idx="1707">
                  <c:v>1.6396692303462426E-2</c:v>
                </c:pt>
                <c:pt idx="1708">
                  <c:v>1.6393575663711826E-2</c:v>
                </c:pt>
                <c:pt idx="1709">
                  <c:v>1.6389851201151742E-2</c:v>
                </c:pt>
                <c:pt idx="1710">
                  <c:v>1.6386791385701007E-2</c:v>
                </c:pt>
                <c:pt idx="1711">
                  <c:v>1.6383759344696439E-2</c:v>
                </c:pt>
                <c:pt idx="1712">
                  <c:v>1.6380752745492583E-2</c:v>
                </c:pt>
                <c:pt idx="1713">
                  <c:v>1.6377933466146476E-2</c:v>
                </c:pt>
                <c:pt idx="1714">
                  <c:v>1.6374969343158977E-2</c:v>
                </c:pt>
                <c:pt idx="1715">
                  <c:v>1.6372023640265063E-2</c:v>
                </c:pt>
                <c:pt idx="1716">
                  <c:v>1.6369771218995209E-2</c:v>
                </c:pt>
                <c:pt idx="1717">
                  <c:v>1.6366187802365543E-2</c:v>
                </c:pt>
                <c:pt idx="1718">
                  <c:v>1.6363126982836769E-2</c:v>
                </c:pt>
                <c:pt idx="1719">
                  <c:v>1.6360254495364577E-2</c:v>
                </c:pt>
                <c:pt idx="1720">
                  <c:v>1.6357400806132256E-2</c:v>
                </c:pt>
                <c:pt idx="1721">
                  <c:v>1.63545659920405E-2</c:v>
                </c:pt>
                <c:pt idx="1722">
                  <c:v>1.6351925942438662E-2</c:v>
                </c:pt>
                <c:pt idx="1723">
                  <c:v>1.6349130368789606E-2</c:v>
                </c:pt>
                <c:pt idx="1724">
                  <c:v>1.6346353907359171E-2</c:v>
                </c:pt>
                <c:pt idx="1725">
                  <c:v>1.634359663505331E-2</c:v>
                </c:pt>
                <c:pt idx="1726">
                  <c:v>1.6339147186517512E-2</c:v>
                </c:pt>
                <c:pt idx="1727">
                  <c:v>1.6336980764350608E-2</c:v>
                </c:pt>
                <c:pt idx="1728">
                  <c:v>1.6334289867164214E-2</c:v>
                </c:pt>
                <c:pt idx="1729">
                  <c:v>1.633161849967436E-2</c:v>
                </c:pt>
                <c:pt idx="1730">
                  <c:v>1.6328966738786126E-2</c:v>
                </c:pt>
                <c:pt idx="1731">
                  <c:v>1.6326334661403267E-2</c:v>
                </c:pt>
                <c:pt idx="1732">
                  <c:v>1.6323722344431295E-2</c:v>
                </c:pt>
                <c:pt idx="1733">
                  <c:v>1.6321129864773975E-2</c:v>
                </c:pt>
                <c:pt idx="1734">
                  <c:v>1.6318557299336813E-2</c:v>
                </c:pt>
                <c:pt idx="1735">
                  <c:v>1.6316391647599172E-2</c:v>
                </c:pt>
                <c:pt idx="1736">
                  <c:v>1.6313861834019245E-2</c:v>
                </c:pt>
                <c:pt idx="1737">
                  <c:v>1.6311352178216072E-2</c:v>
                </c:pt>
                <c:pt idx="1738">
                  <c:v>1.6308862757102041E-2</c:v>
                </c:pt>
                <c:pt idx="1739">
                  <c:v>1.6306194693430989E-2</c:v>
                </c:pt>
                <c:pt idx="1740">
                  <c:v>1.6303744600053845E-2</c:v>
                </c:pt>
                <c:pt idx="1741">
                  <c:v>1.6301314965669889E-2</c:v>
                </c:pt>
                <c:pt idx="1742">
                  <c:v>1.6298221336001385E-2</c:v>
                </c:pt>
                <c:pt idx="1743">
                  <c:v>1.629651738152223E-2</c:v>
                </c:pt>
                <c:pt idx="1744">
                  <c:v>1.6294355465985375E-2</c:v>
                </c:pt>
                <c:pt idx="1745">
                  <c:v>1.6292009841249191E-2</c:v>
                </c:pt>
                <c:pt idx="1746">
                  <c:v>1.6289685066505608E-2</c:v>
                </c:pt>
                <c:pt idx="1747">
                  <c:v>1.6287381218670061E-2</c:v>
                </c:pt>
                <c:pt idx="1748">
                  <c:v>1.6284886837255978E-2</c:v>
                </c:pt>
                <c:pt idx="1749">
                  <c:v>1.6282623643595524E-2</c:v>
                </c:pt>
                <c:pt idx="1750">
                  <c:v>1.6280381601126027E-2</c:v>
                </c:pt>
                <c:pt idx="1751">
                  <c:v>1.6278160786762145E-2</c:v>
                </c:pt>
                <c:pt idx="1752">
                  <c:v>1.627639601934008E-2</c:v>
                </c:pt>
                <c:pt idx="1753">
                  <c:v>1.6274001903961759E-2</c:v>
                </c:pt>
                <c:pt idx="1754">
                  <c:v>1.6271846698107544E-2</c:v>
                </c:pt>
                <c:pt idx="1755">
                  <c:v>1.6269713034488278E-2</c:v>
                </c:pt>
                <c:pt idx="1756">
                  <c:v>1.6267600990019396E-2</c:v>
                </c:pt>
                <c:pt idx="1757">
                  <c:v>1.626551064162024E-2</c:v>
                </c:pt>
                <c:pt idx="1758">
                  <c:v>1.6263442066207539E-2</c:v>
                </c:pt>
                <c:pt idx="1759">
                  <c:v>1.6261395340700636E-2</c:v>
                </c:pt>
                <c:pt idx="1760">
                  <c:v>1.6259370542018436E-2</c:v>
                </c:pt>
                <c:pt idx="1761">
                  <c:v>1.6256906625002412E-2</c:v>
                </c:pt>
                <c:pt idx="1762">
                  <c:v>1.6254922882159892E-2</c:v>
                </c:pt>
                <c:pt idx="1763">
                  <c:v>1.6252961283899803E-2</c:v>
                </c:pt>
                <c:pt idx="1764">
                  <c:v>1.6251021907135565E-2</c:v>
                </c:pt>
                <c:pt idx="1765">
                  <c:v>1.6249104828782359E-2</c:v>
                </c:pt>
                <c:pt idx="1766">
                  <c:v>1.6247448245399577E-2</c:v>
                </c:pt>
                <c:pt idx="1767">
                  <c:v>1.62453378749715E-2</c:v>
                </c:pt>
                <c:pt idx="1768">
                  <c:v>1.6243488153345521E-2</c:v>
                </c:pt>
                <c:pt idx="1769">
                  <c:v>1.6241661037794359E-2</c:v>
                </c:pt>
                <c:pt idx="1770">
                  <c:v>1.6239856605234942E-2</c:v>
                </c:pt>
                <c:pt idx="1771">
                  <c:v>1.6238074932585091E-2</c:v>
                </c:pt>
                <c:pt idx="1772">
                  <c:v>1.6236316096763927E-2</c:v>
                </c:pt>
                <c:pt idx="1773">
                  <c:v>1.6234580174688831E-2</c:v>
                </c:pt>
                <c:pt idx="1774">
                  <c:v>1.623286724327893E-2</c:v>
                </c:pt>
                <c:pt idx="1775">
                  <c:v>1.6231177379454672E-2</c:v>
                </c:pt>
                <c:pt idx="1776">
                  <c:v>1.6229510660136507E-2</c:v>
                </c:pt>
                <c:pt idx="1777">
                  <c:v>1.6227867162244444E-2</c:v>
                </c:pt>
                <c:pt idx="1778">
                  <c:v>1.6225760235806706E-2</c:v>
                </c:pt>
                <c:pt idx="1779">
                  <c:v>1.6224165131981771E-2</c:v>
                </c:pt>
                <c:pt idx="1780">
                  <c:v>1.6222593484783974E-2</c:v>
                </c:pt>
                <c:pt idx="1781">
                  <c:v>1.6221045371132999E-2</c:v>
                </c:pt>
                <c:pt idx="1782">
                  <c:v>1.6219520867948534E-2</c:v>
                </c:pt>
                <c:pt idx="1783">
                  <c:v>1.6218020052152914E-2</c:v>
                </c:pt>
                <c:pt idx="1784">
                  <c:v>1.6216543000667154E-2</c:v>
                </c:pt>
                <c:pt idx="1785">
                  <c:v>1.6215089790414909E-2</c:v>
                </c:pt>
                <c:pt idx="1786">
                  <c:v>1.621366049831631E-2</c:v>
                </c:pt>
                <c:pt idx="1787">
                  <c:v>1.6213071827344164E-2</c:v>
                </c:pt>
                <c:pt idx="1788">
                  <c:v>1.6211695657134203E-2</c:v>
                </c:pt>
                <c:pt idx="1789">
                  <c:v>1.621034365560434E-2</c:v>
                </c:pt>
                <c:pt idx="1790">
                  <c:v>1.6209015899688258E-2</c:v>
                </c:pt>
                <c:pt idx="1791">
                  <c:v>1.6207433305770239E-2</c:v>
                </c:pt>
                <c:pt idx="1792">
                  <c:v>1.6205791123630898E-2</c:v>
                </c:pt>
                <c:pt idx="1793">
                  <c:v>1.6204541853121344E-2</c:v>
                </c:pt>
                <c:pt idx="1794">
                  <c:v>1.6203317151354021E-2</c:v>
                </c:pt>
                <c:pt idx="1795">
                  <c:v>1.6202521435265821E-2</c:v>
                </c:pt>
                <c:pt idx="1796">
                  <c:v>1.6201807143721523E-2</c:v>
                </c:pt>
                <c:pt idx="1797">
                  <c:v>1.6200661852482045E-2</c:v>
                </c:pt>
                <c:pt idx="1798">
                  <c:v>1.619954145757788E-2</c:v>
                </c:pt>
                <c:pt idx="1799">
                  <c:v>1.6197564866452501E-2</c:v>
                </c:pt>
                <c:pt idx="1800">
                  <c:v>1.6196489192824518E-2</c:v>
                </c:pt>
                <c:pt idx="1801">
                  <c:v>1.6195438626505552E-2</c:v>
                </c:pt>
                <c:pt idx="1802">
                  <c:v>1.6194413244436899E-2</c:v>
                </c:pt>
                <c:pt idx="1803">
                  <c:v>1.619431562131609E-2</c:v>
                </c:pt>
                <c:pt idx="1804">
                  <c:v>1.6193346220372485E-2</c:v>
                </c:pt>
                <c:pt idx="1805">
                  <c:v>1.6192402254420628E-2</c:v>
                </c:pt>
                <c:pt idx="1806">
                  <c:v>1.6191483800415307E-2</c:v>
                </c:pt>
                <c:pt idx="1807">
                  <c:v>1.6190590935311736E-2</c:v>
                </c:pt>
                <c:pt idx="1808">
                  <c:v>1.6188794130090618E-2</c:v>
                </c:pt>
                <c:pt idx="1809">
                  <c:v>1.6188882279633283E-2</c:v>
                </c:pt>
                <c:pt idx="1810">
                  <c:v>1.6188066642973137E-2</c:v>
                </c:pt>
                <c:pt idx="1811">
                  <c:v>1.6187276903043769E-2</c:v>
                </c:pt>
                <c:pt idx="1812">
                  <c:v>1.6185561485150688E-2</c:v>
                </c:pt>
                <c:pt idx="1813">
                  <c:v>1.6184181005890811E-2</c:v>
                </c:pt>
                <c:pt idx="1814">
                  <c:v>1.6183460119069636E-2</c:v>
                </c:pt>
                <c:pt idx="1815">
                  <c:v>1.6182765403468788E-2</c:v>
                </c:pt>
                <c:pt idx="1816">
                  <c:v>1.6182096936034014E-2</c:v>
                </c:pt>
                <c:pt idx="1817">
                  <c:v>1.6181780774515514E-2</c:v>
                </c:pt>
                <c:pt idx="1818">
                  <c:v>1.6181166919343983E-2</c:v>
                </c:pt>
                <c:pt idx="1819">
                  <c:v>1.6180579549866531E-2</c:v>
                </c:pt>
                <c:pt idx="1820">
                  <c:v>1.6180018743037865E-2</c:v>
                </c:pt>
                <c:pt idx="1821">
                  <c:v>1.6179484575811809E-2</c:v>
                </c:pt>
                <c:pt idx="1822">
                  <c:v>1.6178641652058168E-2</c:v>
                </c:pt>
                <c:pt idx="1823">
                  <c:v>1.6178159076372677E-2</c:v>
                </c:pt>
                <c:pt idx="1824">
                  <c:v>1.6177703364459388E-2</c:v>
                </c:pt>
                <c:pt idx="1825">
                  <c:v>1.6177274593274643E-2</c:v>
                </c:pt>
                <c:pt idx="1826">
                  <c:v>1.6177216027209215E-2</c:v>
                </c:pt>
                <c:pt idx="1827">
                  <c:v>1.6176843313703441E-2</c:v>
                </c:pt>
                <c:pt idx="1828">
                  <c:v>1.6176497778510015E-2</c:v>
                </c:pt>
                <c:pt idx="1829">
                  <c:v>1.6176009891035858E-2</c:v>
                </c:pt>
                <c:pt idx="1830">
                  <c:v>1.6175497932166025E-2</c:v>
                </c:pt>
                <c:pt idx="1831">
                  <c:v>1.6175272031060027E-2</c:v>
                </c:pt>
                <c:pt idx="1832">
                  <c:v>1.6175033999798145E-2</c:v>
                </c:pt>
                <c:pt idx="1833">
                  <c:v>1.617482352494292E-2</c:v>
                </c:pt>
                <c:pt idx="1834">
                  <c:v>1.6174640683457763E-2</c:v>
                </c:pt>
                <c:pt idx="1835">
                  <c:v>1.6174485552309614E-2</c:v>
                </c:pt>
                <c:pt idx="1836">
                  <c:v>1.6174358208464534E-2</c:v>
                </c:pt>
                <c:pt idx="1837">
                  <c:v>1.6174258728890781E-2</c:v>
                </c:pt>
                <c:pt idx="1838">
                  <c:v>1.6174187190557514E-2</c:v>
                </c:pt>
                <c:pt idx="1839">
                  <c:v>1.6175990739751234E-2</c:v>
                </c:pt>
                <c:pt idx="1840">
                  <c:v>1.6175985486390477E-2</c:v>
                </c:pt>
                <c:pt idx="1841">
                  <c:v>1.6176008438985569E-2</c:v>
                </c:pt>
                <c:pt idx="1842">
                  <c:v>1.6176059674528689E-2</c:v>
                </c:pt>
                <c:pt idx="1843">
                  <c:v>1.6175005868115377E-2</c:v>
                </c:pt>
                <c:pt idx="1844">
                  <c:v>1.6175107714274863E-2</c:v>
                </c:pt>
                <c:pt idx="1845">
                  <c:v>1.6175238054039198E-2</c:v>
                </c:pt>
                <c:pt idx="1846">
                  <c:v>1.6175396964392928E-2</c:v>
                </c:pt>
                <c:pt idx="1847">
                  <c:v>1.6175584522325828E-2</c:v>
                </c:pt>
                <c:pt idx="1848">
                  <c:v>1.6176965341366558E-2</c:v>
                </c:pt>
                <c:pt idx="1849">
                  <c:v>1.6177216713410169E-2</c:v>
                </c:pt>
                <c:pt idx="1850">
                  <c:v>1.6177496984377895E-2</c:v>
                </c:pt>
                <c:pt idx="1851">
                  <c:v>1.6177806231274801E-2</c:v>
                </c:pt>
                <c:pt idx="1852">
                  <c:v>1.6176954720287476E-2</c:v>
                </c:pt>
                <c:pt idx="1853">
                  <c:v>1.6177315780486048E-2</c:v>
                </c:pt>
                <c:pt idx="1854">
                  <c:v>1.6177706027207542E-2</c:v>
                </c:pt>
                <c:pt idx="1855">
                  <c:v>1.6179334518250911E-2</c:v>
                </c:pt>
                <c:pt idx="1856">
                  <c:v>1.6179789799881373E-2</c:v>
                </c:pt>
                <c:pt idx="1857">
                  <c:v>1.6180274519486903E-2</c:v>
                </c:pt>
                <c:pt idx="1858">
                  <c:v>1.6180788754080303E-2</c:v>
                </c:pt>
                <c:pt idx="1859">
                  <c:v>1.6181332580674383E-2</c:v>
                </c:pt>
                <c:pt idx="1860">
                  <c:v>1.6180664736484246E-2</c:v>
                </c:pt>
                <c:pt idx="1861">
                  <c:v>1.6182509317932556E-2</c:v>
                </c:pt>
                <c:pt idx="1862">
                  <c:v>1.6183142382631282E-2</c:v>
                </c:pt>
                <c:pt idx="1863">
                  <c:v>1.6183805347401676E-2</c:v>
                </c:pt>
                <c:pt idx="1864">
                  <c:v>1.6184498289266425E-2</c:v>
                </c:pt>
                <c:pt idx="1865">
                  <c:v>1.6183522786205575E-2</c:v>
                </c:pt>
                <c:pt idx="1866">
                  <c:v>1.6184267066882228E-2</c:v>
                </c:pt>
                <c:pt idx="1867">
                  <c:v>1.6185041528304692E-2</c:v>
                </c:pt>
                <c:pt idx="1868">
                  <c:v>1.6185846247485654E-2</c:v>
                </c:pt>
                <c:pt idx="1869">
                  <c:v>1.6187114472463206E-2</c:v>
                </c:pt>
                <c:pt idx="1870">
                  <c:v>1.6187982176174492E-2</c:v>
                </c:pt>
                <c:pt idx="1871">
                  <c:v>1.6190633281162128E-2</c:v>
                </c:pt>
                <c:pt idx="1872">
                  <c:v>1.6189809147642155E-2</c:v>
                </c:pt>
                <c:pt idx="1873">
                  <c:v>1.6190768569444489E-2</c:v>
                </c:pt>
                <c:pt idx="1874">
                  <c:v>1.6191314288390993E-2</c:v>
                </c:pt>
                <c:pt idx="1875">
                  <c:v>1.6192332968356867E-2</c:v>
                </c:pt>
                <c:pt idx="1876">
                  <c:v>1.61933825222354E-2</c:v>
                </c:pt>
                <c:pt idx="1877">
                  <c:v>1.6194463027052887E-2</c:v>
                </c:pt>
                <c:pt idx="1878">
                  <c:v>1.6196028120198318E-2</c:v>
                </c:pt>
                <c:pt idx="1879">
                  <c:v>1.6197173057908423E-2</c:v>
                </c:pt>
                <c:pt idx="1880">
                  <c:v>1.6198349184549748E-2</c:v>
                </c:pt>
                <c:pt idx="1881">
                  <c:v>1.6199556577157499E-2</c:v>
                </c:pt>
                <c:pt idx="1882">
                  <c:v>1.6200332511254415E-2</c:v>
                </c:pt>
                <c:pt idx="1883">
                  <c:v>1.6201600339347037E-2</c:v>
                </c:pt>
                <c:pt idx="1884">
                  <c:v>1.6202899657607493E-2</c:v>
                </c:pt>
                <c:pt idx="1885">
                  <c:v>1.6204230543076577E-2</c:v>
                </c:pt>
                <c:pt idx="1886">
                  <c:v>1.6205593072793761E-2</c:v>
                </c:pt>
                <c:pt idx="1887">
                  <c:v>1.6206987323803351E-2</c:v>
                </c:pt>
                <c:pt idx="1888">
                  <c:v>1.6208413373148337E-2</c:v>
                </c:pt>
                <c:pt idx="1889">
                  <c:v>1.6209871297876093E-2</c:v>
                </c:pt>
                <c:pt idx="1890">
                  <c:v>1.6211361175034879E-2</c:v>
                </c:pt>
                <c:pt idx="1891">
                  <c:v>1.6214820539468329E-2</c:v>
                </c:pt>
                <c:pt idx="1892">
                  <c:v>1.621638411698869E-2</c:v>
                </c:pt>
                <c:pt idx="1893">
                  <c:v>1.6217979905918074E-2</c:v>
                </c:pt>
                <c:pt idx="1894">
                  <c:v>1.6219607983327736E-2</c:v>
                </c:pt>
                <c:pt idx="1895">
                  <c:v>1.6219786144820038E-2</c:v>
                </c:pt>
                <c:pt idx="1896">
                  <c:v>1.6221471772498133E-2</c:v>
                </c:pt>
                <c:pt idx="1897">
                  <c:v>1.6223189898964586E-2</c:v>
                </c:pt>
                <c:pt idx="1898">
                  <c:v>1.6224940601285622E-2</c:v>
                </c:pt>
                <c:pt idx="1899">
                  <c:v>1.6226723956530523E-2</c:v>
                </c:pt>
                <c:pt idx="1900">
                  <c:v>1.6230058822087716E-2</c:v>
                </c:pt>
                <c:pt idx="1901">
                  <c:v>1.6231915077009103E-2</c:v>
                </c:pt>
                <c:pt idx="1902">
                  <c:v>1.6233804237048691E-2</c:v>
                </c:pt>
                <c:pt idx="1903">
                  <c:v>1.6235726379294491E-2</c:v>
                </c:pt>
                <c:pt idx="1904">
                  <c:v>1.6236133224132091E-2</c:v>
                </c:pt>
                <c:pt idx="1905">
                  <c:v>1.6238114115460656E-2</c:v>
                </c:pt>
                <c:pt idx="1906">
                  <c:v>1.6240128199245217E-2</c:v>
                </c:pt>
                <c:pt idx="1907">
                  <c:v>1.6242175552570341E-2</c:v>
                </c:pt>
                <c:pt idx="1908">
                  <c:v>1.6244256252521037E-2</c:v>
                </c:pt>
                <c:pt idx="1909">
                  <c:v>1.6247956176306148E-2</c:v>
                </c:pt>
                <c:pt idx="1910">
                  <c:v>1.6250111352639457E-2</c:v>
                </c:pt>
                <c:pt idx="1911">
                  <c:v>1.6252300127960015E-2</c:v>
                </c:pt>
                <c:pt idx="1912">
                  <c:v>1.6254522579372595E-2</c:v>
                </c:pt>
                <c:pt idx="1913">
                  <c:v>1.6256778783985841E-2</c:v>
                </c:pt>
                <c:pt idx="1914">
                  <c:v>1.6259068818912262E-2</c:v>
                </c:pt>
                <c:pt idx="1915">
                  <c:v>1.6261392761263076E-2</c:v>
                </c:pt>
                <c:pt idx="1916">
                  <c:v>1.6263750688154666E-2</c:v>
                </c:pt>
                <c:pt idx="1917">
                  <c:v>1.626339931421588E-2</c:v>
                </c:pt>
                <c:pt idx="1918">
                  <c:v>1.6265812577069078E-2</c:v>
                </c:pt>
                <c:pt idx="1919">
                  <c:v>1.6268260020503293E-2</c:v>
                </c:pt>
                <c:pt idx="1920">
                  <c:v>1.6270741721619283E-2</c:v>
                </c:pt>
                <c:pt idx="1921">
                  <c:v>1.6273257757524872E-2</c:v>
                </c:pt>
                <c:pt idx="1922">
                  <c:v>1.6276369279620902E-2</c:v>
                </c:pt>
                <c:pt idx="1923">
                  <c:v>1.6278956823164728E-2</c:v>
                </c:pt>
                <c:pt idx="1924">
                  <c:v>1.6281578939902532E-2</c:v>
                </c:pt>
                <c:pt idx="1925">
                  <c:v>1.6284235706956359E-2</c:v>
                </c:pt>
                <c:pt idx="1926">
                  <c:v>1.6286355657657313E-2</c:v>
                </c:pt>
                <c:pt idx="1927">
                  <c:v>1.6289079321597445E-2</c:v>
                </c:pt>
                <c:pt idx="1928">
                  <c:v>1.6291837860115056E-2</c:v>
                </c:pt>
                <c:pt idx="1929">
                  <c:v>1.6294631350333426E-2</c:v>
                </c:pt>
                <c:pt idx="1930">
                  <c:v>1.6298041996203157E-2</c:v>
                </c:pt>
                <c:pt idx="1931">
                  <c:v>1.630090828473188E-2</c:v>
                </c:pt>
                <c:pt idx="1932">
                  <c:v>1.6303809763459489E-2</c:v>
                </c:pt>
                <c:pt idx="1933">
                  <c:v>1.6306746509521207E-2</c:v>
                </c:pt>
                <c:pt idx="1934">
                  <c:v>1.6309718600054448E-2</c:v>
                </c:pt>
                <c:pt idx="1935">
                  <c:v>1.6312130596452323E-2</c:v>
                </c:pt>
                <c:pt idx="1936">
                  <c:v>1.631517090817404E-2</c:v>
                </c:pt>
                <c:pt idx="1937">
                  <c:v>1.6318246788652537E-2</c:v>
                </c:pt>
                <c:pt idx="1938">
                  <c:v>1.6321358315030527E-2</c:v>
                </c:pt>
                <c:pt idx="1939">
                  <c:v>1.6324505564453369E-2</c:v>
                </c:pt>
                <c:pt idx="1940">
                  <c:v>1.6327688614069077E-2</c:v>
                </c:pt>
                <c:pt idx="1941">
                  <c:v>1.633090754102566E-2</c:v>
                </c:pt>
                <c:pt idx="1942">
                  <c:v>1.633416242247732E-2</c:v>
                </c:pt>
                <c:pt idx="1943">
                  <c:v>1.6340542709740578E-2</c:v>
                </c:pt>
                <c:pt idx="1944">
                  <c:v>1.6343883521571196E-2</c:v>
                </c:pt>
                <c:pt idx="1945">
                  <c:v>1.6347260555269041E-2</c:v>
                </c:pt>
                <c:pt idx="1946">
                  <c:v>1.6350673888018391E-2</c:v>
                </c:pt>
                <c:pt idx="1947">
                  <c:v>1.6352236001850547E-2</c:v>
                </c:pt>
                <c:pt idx="1948">
                  <c:v>1.6355713578396401E-2</c:v>
                </c:pt>
                <c:pt idx="1949">
                  <c:v>1.6359225131335978E-2</c:v>
                </c:pt>
                <c:pt idx="1950">
                  <c:v>1.6362768400419142E-2</c:v>
                </c:pt>
                <c:pt idx="1951">
                  <c:v>1.6366341119431145E-2</c:v>
                </c:pt>
                <c:pt idx="1952">
                  <c:v>1.6371857802104945E-2</c:v>
                </c:pt>
                <c:pt idx="1953">
                  <c:v>1.6375485913117424E-2</c:v>
                </c:pt>
                <c:pt idx="1954">
                  <c:v>1.6379135892146551E-2</c:v>
                </c:pt>
                <c:pt idx="1955">
                  <c:v>1.638280548449482E-2</c:v>
                </c:pt>
                <c:pt idx="1956">
                  <c:v>1.6384566728722638E-2</c:v>
                </c:pt>
                <c:pt idx="1957">
                  <c:v>1.6388268223025398E-2</c:v>
                </c:pt>
                <c:pt idx="1958">
                  <c:v>1.6391983136853319E-2</c:v>
                </c:pt>
                <c:pt idx="1959">
                  <c:v>1.6395709156299527E-2</c:v>
                </c:pt>
                <c:pt idx="1960">
                  <c:v>1.6399443961495567E-2</c:v>
                </c:pt>
                <c:pt idx="1961">
                  <c:v>1.6405107916231055E-2</c:v>
                </c:pt>
                <c:pt idx="1962">
                  <c:v>1.6408851177559917E-2</c:v>
                </c:pt>
                <c:pt idx="1963">
                  <c:v>1.6412595803435102E-2</c:v>
                </c:pt>
                <c:pt idx="1964">
                  <c:v>1.6416339486352748E-2</c:v>
                </c:pt>
                <c:pt idx="1965">
                  <c:v>1.6420079912943145E-2</c:v>
                </c:pt>
                <c:pt idx="1966">
                  <c:v>1.6423814763966434E-2</c:v>
                </c:pt>
                <c:pt idx="1967">
                  <c:v>1.642754171431391E-2</c:v>
                </c:pt>
                <c:pt idx="1968">
                  <c:v>1.6431258433010163E-2</c:v>
                </c:pt>
                <c:pt idx="1969">
                  <c:v>1.6431802348633995E-2</c:v>
                </c:pt>
                <c:pt idx="1970">
                  <c:v>1.6435499111573958E-2</c:v>
                </c:pt>
                <c:pt idx="1971">
                  <c:v>1.6439178839141474E-2</c:v>
                </c:pt>
                <c:pt idx="1972">
                  <c:v>1.644283911457229E-2</c:v>
                </c:pt>
                <c:pt idx="1973">
                  <c:v>1.6446477441104276E-2</c:v>
                </c:pt>
                <c:pt idx="1974">
                  <c:v>1.6450716062036422E-2</c:v>
                </c:pt>
                <c:pt idx="1975">
                  <c:v>1.6454304081152525E-2</c:v>
                </c:pt>
                <c:pt idx="1976">
                  <c:v>1.6457867499803228E-2</c:v>
                </c:pt>
                <c:pt idx="1977">
                  <c:v>1.6461406239408751E-2</c:v>
                </c:pt>
                <c:pt idx="1978">
                  <c:v>1.6464302250084262E-2</c:v>
                </c:pt>
                <c:pt idx="1979">
                  <c:v>1.6467793037702121E-2</c:v>
                </c:pt>
                <c:pt idx="1980">
                  <c:v>1.6471258917253654E-2</c:v>
                </c:pt>
                <c:pt idx="1981">
                  <c:v>1.6474699810167016E-2</c:v>
                </c:pt>
                <c:pt idx="1982">
                  <c:v>1.6478727001526954E-2</c:v>
                </c:pt>
                <c:pt idx="1983">
                  <c:v>1.648211601672598E-2</c:v>
                </c:pt>
                <c:pt idx="1984">
                  <c:v>1.6485479802836732E-2</c:v>
                </c:pt>
                <c:pt idx="1985">
                  <c:v>1.6488818281284269E-2</c:v>
                </c:pt>
                <c:pt idx="1986">
                  <c:v>1.6492602595452235E-2</c:v>
                </c:pt>
                <c:pt idx="1987">
                  <c:v>1.6495283868679506E-2</c:v>
                </c:pt>
                <c:pt idx="1988">
                  <c:v>1.6498544000597304E-2</c:v>
                </c:pt>
                <c:pt idx="1989">
                  <c:v>1.6501778506080204E-2</c:v>
                </c:pt>
                <c:pt idx="1990">
                  <c:v>1.650498730655945E-2</c:v>
                </c:pt>
                <c:pt idx="1991">
                  <c:v>1.6508170323466298E-2</c:v>
                </c:pt>
                <c:pt idx="1992">
                  <c:v>1.651132747823154E-2</c:v>
                </c:pt>
                <c:pt idx="1993">
                  <c:v>1.6514458692288202E-2</c:v>
                </c:pt>
                <c:pt idx="1994">
                  <c:v>1.6517563887069285E-2</c:v>
                </c:pt>
                <c:pt idx="1995">
                  <c:v>1.6522997653070838E-2</c:v>
                </c:pt>
                <c:pt idx="1996">
                  <c:v>1.652604353931806E-2</c:v>
                </c:pt>
                <c:pt idx="1997">
                  <c:v>1.6529063143438539E-2</c:v>
                </c:pt>
                <c:pt idx="1998">
                  <c:v>1.6533172820628172E-2</c:v>
                </c:pt>
                <c:pt idx="1999">
                  <c:v>1.6533278644729626E-2</c:v>
                </c:pt>
                <c:pt idx="2000">
                  <c:v>1.6537963477228294E-2</c:v>
                </c:pt>
                <c:pt idx="2001">
                  <c:v>1.654087716703059E-2</c:v>
                </c:pt>
                <c:pt idx="2002">
                  <c:v>1.65437641818027E-2</c:v>
                </c:pt>
                <c:pt idx="2003">
                  <c:v>1.6546624442966618E-2</c:v>
                </c:pt>
                <c:pt idx="2004">
                  <c:v>1.6549457871942175E-2</c:v>
                </c:pt>
                <c:pt idx="2005">
                  <c:v>1.6552264390153084E-2</c:v>
                </c:pt>
                <c:pt idx="2006">
                  <c:v>1.655504391902134E-2</c:v>
                </c:pt>
                <c:pt idx="2007">
                  <c:v>1.6557796379971099E-2</c:v>
                </c:pt>
                <c:pt idx="2008">
                  <c:v>1.6560521694427368E-2</c:v>
                </c:pt>
                <c:pt idx="2009">
                  <c:v>1.6563219783813442E-2</c:v>
                </c:pt>
                <c:pt idx="2010">
                  <c:v>1.6565890569554764E-2</c:v>
                </c:pt>
                <c:pt idx="2011">
                  <c:v>1.6568533973080671E-2</c:v>
                </c:pt>
                <c:pt idx="2012">
                  <c:v>1.657114991581575E-2</c:v>
                </c:pt>
                <c:pt idx="2013">
                  <c:v>1.6573738319188902E-2</c:v>
                </c:pt>
                <c:pt idx="2014">
                  <c:v>1.6576299104627303E-2</c:v>
                </c:pt>
                <c:pt idx="2015">
                  <c:v>1.6578832193561589E-2</c:v>
                </c:pt>
                <c:pt idx="2016">
                  <c:v>1.6581337507421957E-2</c:v>
                </c:pt>
                <c:pt idx="2017">
                  <c:v>1.658381496763861E-2</c:v>
                </c:pt>
                <c:pt idx="2018">
                  <c:v>1.6586264495643908E-2</c:v>
                </c:pt>
                <c:pt idx="2019">
                  <c:v>1.6588686012869346E-2</c:v>
                </c:pt>
                <c:pt idx="2020">
                  <c:v>1.6591079440749019E-2</c:v>
                </c:pt>
                <c:pt idx="2021">
                  <c:v>1.6591281790537024E-2</c:v>
                </c:pt>
                <c:pt idx="2022">
                  <c:v>1.6593626549659356E-2</c:v>
                </c:pt>
                <c:pt idx="2023">
                  <c:v>1.6595943011323611E-2</c:v>
                </c:pt>
                <c:pt idx="2024">
                  <c:v>1.6598231096982673E-2</c:v>
                </c:pt>
                <c:pt idx="2025">
                  <c:v>1.660102392673268E-2</c:v>
                </c:pt>
                <c:pt idx="2026">
                  <c:v>1.6603253061803495E-2</c:v>
                </c:pt>
                <c:pt idx="2027">
                  <c:v>1.6607568906302161E-2</c:v>
                </c:pt>
                <c:pt idx="2028">
                  <c:v>1.6607625397740321E-2</c:v>
                </c:pt>
                <c:pt idx="2029">
                  <c:v>1.6609768441512213E-2</c:v>
                </c:pt>
                <c:pt idx="2030">
                  <c:v>1.6611359316295652E-2</c:v>
                </c:pt>
                <c:pt idx="2031">
                  <c:v>1.6613446570671622E-2</c:v>
                </c:pt>
                <c:pt idx="2032">
                  <c:v>1.6615504820698169E-2</c:v>
                </c:pt>
                <c:pt idx="2033">
                  <c:v>1.6617533987834367E-2</c:v>
                </c:pt>
                <c:pt idx="2034">
                  <c:v>1.6620049276596122E-2</c:v>
                </c:pt>
                <c:pt idx="2035">
                  <c:v>1.6622018017056889E-2</c:v>
                </c:pt>
                <c:pt idx="2036">
                  <c:v>1.6623957432068775E-2</c:v>
                </c:pt>
                <c:pt idx="2037">
                  <c:v>1.662586744309328E-2</c:v>
                </c:pt>
                <c:pt idx="2038">
                  <c:v>1.6627025539352119E-2</c:v>
                </c:pt>
                <c:pt idx="2039">
                  <c:v>1.6630383142020595E-2</c:v>
                </c:pt>
                <c:pt idx="2040">
                  <c:v>1.6632191743132109E-2</c:v>
                </c:pt>
                <c:pt idx="2041">
                  <c:v>1.6633970592452259E-2</c:v>
                </c:pt>
                <c:pt idx="2042">
                  <c:v>1.6635719611446508E-2</c:v>
                </c:pt>
                <c:pt idx="2043">
                  <c:v>1.6637438721582951E-2</c:v>
                </c:pt>
                <c:pt idx="2044">
                  <c:v>1.6639127844330998E-2</c:v>
                </c:pt>
                <c:pt idx="2045">
                  <c:v>1.6640786901158739E-2</c:v>
                </c:pt>
                <c:pt idx="2046">
                  <c:v>1.6642415813537349E-2</c:v>
                </c:pt>
                <c:pt idx="2047">
                  <c:v>1.6644988948750869E-2</c:v>
                </c:pt>
                <c:pt idx="2048">
                  <c:v>1.6646553096631652E-2</c:v>
                </c:pt>
                <c:pt idx="2049">
                  <c:v>1.6648086850478187E-2</c:v>
                </c:pt>
                <c:pt idx="2050">
                  <c:v>1.6649590131759383E-2</c:v>
                </c:pt>
                <c:pt idx="2051">
                  <c:v>1.6650584256737839E-2</c:v>
                </c:pt>
                <c:pt idx="2052">
                  <c:v>1.6652028505698701E-2</c:v>
                </c:pt>
                <c:pt idx="2053">
                  <c:v>1.6653840274352492E-2</c:v>
                </c:pt>
                <c:pt idx="2054">
                  <c:v>1.6654824821677471E-2</c:v>
                </c:pt>
                <c:pt idx="2055">
                  <c:v>1.6656176731648983E-2</c:v>
                </c:pt>
                <c:pt idx="2056">
                  <c:v>1.6657965497873507E-2</c:v>
                </c:pt>
                <c:pt idx="2057">
                  <c:v>1.6659253272376627E-2</c:v>
                </c:pt>
                <c:pt idx="2058">
                  <c:v>1.6660509946095192E-2</c:v>
                </c:pt>
                <c:pt idx="2059">
                  <c:v>1.6661735440507662E-2</c:v>
                </c:pt>
                <c:pt idx="2060">
                  <c:v>1.6662470660499865E-2</c:v>
                </c:pt>
                <c:pt idx="2061">
                  <c:v>1.6663635772444275E-2</c:v>
                </c:pt>
                <c:pt idx="2062">
                  <c:v>1.666476947657769E-2</c:v>
                </c:pt>
                <c:pt idx="2063">
                  <c:v>1.6665871694387609E-2</c:v>
                </c:pt>
                <c:pt idx="2064">
                  <c:v>1.6667842401299648E-2</c:v>
                </c:pt>
                <c:pt idx="2065">
                  <c:v>1.6668429244508318E-2</c:v>
                </c:pt>
                <c:pt idx="2066">
                  <c:v>1.6669434285281098E-2</c:v>
                </c:pt>
                <c:pt idx="2067">
                  <c:v>1.667040751862197E-2</c:v>
                </c:pt>
                <c:pt idx="2068">
                  <c:v>1.6671348866021566E-2</c:v>
                </c:pt>
                <c:pt idx="2069">
                  <c:v>1.667225824897051E-2</c:v>
                </c:pt>
                <c:pt idx="2070">
                  <c:v>1.6673135588962038E-2</c:v>
                </c:pt>
                <c:pt idx="2071">
                  <c:v>1.667398080749068E-2</c:v>
                </c:pt>
                <c:pt idx="2072">
                  <c:v>1.6674793826053153E-2</c:v>
                </c:pt>
                <c:pt idx="2073">
                  <c:v>1.6674714931998916E-2</c:v>
                </c:pt>
                <c:pt idx="2074">
                  <c:v>1.6675467921731461E-2</c:v>
                </c:pt>
                <c:pt idx="2075">
                  <c:v>1.6676188490195698E-2</c:v>
                </c:pt>
                <c:pt idx="2076">
                  <c:v>1.6676876558901446E-2</c:v>
                </c:pt>
                <c:pt idx="2077">
                  <c:v>1.6677952715880965E-2</c:v>
                </c:pt>
                <c:pt idx="2078">
                  <c:v>1.6678573218246083E-2</c:v>
                </c:pt>
                <c:pt idx="2079">
                  <c:v>1.6679160978273835E-2</c:v>
                </c:pt>
                <c:pt idx="2080">
                  <c:v>1.6679715917475312E-2</c:v>
                </c:pt>
                <c:pt idx="2081">
                  <c:v>1.6680237957363352E-2</c:v>
                </c:pt>
                <c:pt idx="2082">
                  <c:v>1.6680318080901573E-2</c:v>
                </c:pt>
                <c:pt idx="2083">
                  <c:v>1.668077645367955E-2</c:v>
                </c:pt>
                <c:pt idx="2084">
                  <c:v>1.6681201698825018E-2</c:v>
                </c:pt>
                <c:pt idx="2085">
                  <c:v>1.6681593737864053E-2</c:v>
                </c:pt>
                <c:pt idx="2086">
                  <c:v>1.6682351920172745E-2</c:v>
                </c:pt>
                <c:pt idx="2087">
                  <c:v>1.668267491604454E-2</c:v>
                </c:pt>
                <c:pt idx="2088">
                  <c:v>1.6682964463237759E-2</c:v>
                </c:pt>
                <c:pt idx="2089">
                  <c:v>1.6683220483279644E-2</c:v>
                </c:pt>
                <c:pt idx="2090">
                  <c:v>1.6683082466314898E-2</c:v>
                </c:pt>
                <c:pt idx="2091">
                  <c:v>1.6683268803382435E-2</c:v>
                </c:pt>
                <c:pt idx="2092">
                  <c:v>1.6683421373838044E-2</c:v>
                </c:pt>
                <c:pt idx="2093">
                  <c:v>1.6683540099219657E-2</c:v>
                </c:pt>
                <c:pt idx="2094">
                  <c:v>1.6683624901064325E-2</c:v>
                </c:pt>
                <c:pt idx="2095">
                  <c:v>1.6683675700912171E-2</c:v>
                </c:pt>
                <c:pt idx="2096">
                  <c:v>1.6683692420305072E-2</c:v>
                </c:pt>
                <c:pt idx="2097">
                  <c:v>1.6683674980785792E-2</c:v>
                </c:pt>
                <c:pt idx="2098">
                  <c:v>1.6683623303898849E-2</c:v>
                </c:pt>
                <c:pt idx="2099">
                  <c:v>1.6684271828559468E-2</c:v>
                </c:pt>
                <c:pt idx="2100">
                  <c:v>1.6684146461305935E-2</c:v>
                </c:pt>
                <c:pt idx="2101">
                  <c:v>1.6683986606940971E-2</c:v>
                </c:pt>
                <c:pt idx="2102">
                  <c:v>1.6683792187009511E-2</c:v>
                </c:pt>
                <c:pt idx="2103">
                  <c:v>1.6683205983300722E-2</c:v>
                </c:pt>
                <c:pt idx="2104">
                  <c:v>1.6682863681208478E-2</c:v>
                </c:pt>
                <c:pt idx="2105">
                  <c:v>1.6682557664931243E-2</c:v>
                </c:pt>
                <c:pt idx="2106">
                  <c:v>1.6682216754088517E-2</c:v>
                </c:pt>
                <c:pt idx="2107">
                  <c:v>1.6681840870236823E-2</c:v>
                </c:pt>
                <c:pt idx="2108">
                  <c:v>1.6682460456255967E-2</c:v>
                </c:pt>
                <c:pt idx="2109">
                  <c:v>1.6682006716382768E-2</c:v>
                </c:pt>
                <c:pt idx="2110">
                  <c:v>1.6681517746510003E-2</c:v>
                </c:pt>
                <c:pt idx="2111">
                  <c:v>1.6680993468190321E-2</c:v>
                </c:pt>
                <c:pt idx="2112">
                  <c:v>1.6679434110549975E-2</c:v>
                </c:pt>
                <c:pt idx="2113">
                  <c:v>1.6678846741490793E-2</c:v>
                </c:pt>
                <c:pt idx="2114">
                  <c:v>1.6678223850387287E-2</c:v>
                </c:pt>
                <c:pt idx="2115">
                  <c:v>1.6678541701653431E-2</c:v>
                </c:pt>
                <c:pt idx="2116">
                  <c:v>1.667783970452032E-2</c:v>
                </c:pt>
                <c:pt idx="2117">
                  <c:v>1.6677101928322766E-2</c:v>
                </c:pt>
                <c:pt idx="2118">
                  <c:v>1.6676328294629745E-2</c:v>
                </c:pt>
                <c:pt idx="2119">
                  <c:v>1.6675518725013667E-2</c:v>
                </c:pt>
                <c:pt idx="2120">
                  <c:v>1.6673736149144538E-2</c:v>
                </c:pt>
                <c:pt idx="2121">
                  <c:v>1.6673791464317047E-2</c:v>
                </c:pt>
                <c:pt idx="2122">
                  <c:v>1.667287361639121E-2</c:v>
                </c:pt>
                <c:pt idx="2123">
                  <c:v>1.6671919518854321E-2</c:v>
                </c:pt>
                <c:pt idx="2124">
                  <c:v>1.6670023974278896E-2</c:v>
                </c:pt>
                <c:pt idx="2125">
                  <c:v>1.6668405862845227E-2</c:v>
                </c:pt>
                <c:pt idx="2126">
                  <c:v>1.6667355949770733E-2</c:v>
                </c:pt>
                <c:pt idx="2127">
                  <c:v>1.6666269509840889E-2</c:v>
                </c:pt>
                <c:pt idx="2128">
                  <c:v>1.666514646466271E-2</c:v>
                </c:pt>
                <c:pt idx="2129">
                  <c:v>1.6664275750183234E-2</c:v>
                </c:pt>
                <c:pt idx="2130">
                  <c:v>1.6663076550997125E-2</c:v>
                </c:pt>
                <c:pt idx="2131">
                  <c:v>1.6661840504105914E-2</c:v>
                </c:pt>
                <c:pt idx="2132">
                  <c:v>1.6660567531123063E-2</c:v>
                </c:pt>
                <c:pt idx="2133">
                  <c:v>1.665925755366425E-2</c:v>
                </c:pt>
                <c:pt idx="2134">
                  <c:v>1.6657635093681594E-2</c:v>
                </c:pt>
                <c:pt idx="2135">
                  <c:v>1.6656253616965145E-2</c:v>
                </c:pt>
                <c:pt idx="2136">
                  <c:v>1.6654834907941295E-2</c:v>
                </c:pt>
                <c:pt idx="2137">
                  <c:v>1.6653378888238701E-2</c:v>
                </c:pt>
                <c:pt idx="2138">
                  <c:v>1.6652149855941996E-2</c:v>
                </c:pt>
                <c:pt idx="2139">
                  <c:v>1.6650616205686412E-2</c:v>
                </c:pt>
                <c:pt idx="2140">
                  <c:v>1.6649045002329981E-2</c:v>
                </c:pt>
                <c:pt idx="2141">
                  <c:v>1.6647436167504619E-2</c:v>
                </c:pt>
                <c:pt idx="2142">
                  <c:v>1.6645536386680038E-2</c:v>
                </c:pt>
                <c:pt idx="2143">
                  <c:v>1.6643854857220718E-2</c:v>
                </c:pt>
                <c:pt idx="2144">
                  <c:v>1.6642135468541552E-2</c:v>
                </c:pt>
                <c:pt idx="2145">
                  <c:v>1.6640378142291065E-2</c:v>
                </c:pt>
                <c:pt idx="2146">
                  <c:v>1.6638582800118679E-2</c:v>
                </c:pt>
                <c:pt idx="2147">
                  <c:v>1.6636749363675127E-2</c:v>
                </c:pt>
                <c:pt idx="2148">
                  <c:v>1.6634877754614689E-2</c:v>
                </c:pt>
                <c:pt idx="2149">
                  <c:v>1.6632967894595164E-2</c:v>
                </c:pt>
                <c:pt idx="2150">
                  <c:v>1.6631019705273916E-2</c:v>
                </c:pt>
                <c:pt idx="2151">
                  <c:v>1.6630169136167352E-2</c:v>
                </c:pt>
                <c:pt idx="2152">
                  <c:v>1.6628129697941741E-2</c:v>
                </c:pt>
                <c:pt idx="2153">
                  <c:v>1.6626051658615752E-2</c:v>
                </c:pt>
                <c:pt idx="2154">
                  <c:v>1.6623934939844306E-2</c:v>
                </c:pt>
                <c:pt idx="2155">
                  <c:v>1.6621133245244689E-2</c:v>
                </c:pt>
                <c:pt idx="2156">
                  <c:v>1.6618947636461334E-2</c:v>
                </c:pt>
                <c:pt idx="2157">
                  <c:v>1.6616723135323724E-2</c:v>
                </c:pt>
                <c:pt idx="2158">
                  <c:v>1.6614459663505443E-2</c:v>
                </c:pt>
                <c:pt idx="2159">
                  <c:v>1.6612157142684443E-2</c:v>
                </c:pt>
                <c:pt idx="2160">
                  <c:v>1.6610417971900229E-2</c:v>
                </c:pt>
                <c:pt idx="2161">
                  <c:v>1.6608028303585817E-2</c:v>
                </c:pt>
                <c:pt idx="2162">
                  <c:v>1.6605599329164649E-2</c:v>
                </c:pt>
                <c:pt idx="2163">
                  <c:v>1.6603130970317438E-2</c:v>
                </c:pt>
                <c:pt idx="2164">
                  <c:v>1.6600056062400174E-2</c:v>
                </c:pt>
                <c:pt idx="2165">
                  <c:v>1.6597517602919522E-2</c:v>
                </c:pt>
                <c:pt idx="2166">
                  <c:v>1.6594939546247772E-2</c:v>
                </c:pt>
                <c:pt idx="2167">
                  <c:v>1.6592321814084279E-2</c:v>
                </c:pt>
                <c:pt idx="2168">
                  <c:v>1.6590195668663547E-2</c:v>
                </c:pt>
                <c:pt idx="2169">
                  <c:v>1.658748935868528E-2</c:v>
                </c:pt>
                <c:pt idx="2170">
                  <c:v>1.6584743116117302E-2</c:v>
                </c:pt>
                <c:pt idx="2171">
                  <c:v>1.6581956862660532E-2</c:v>
                </c:pt>
                <c:pt idx="2172">
                  <c:v>1.6579130520020604E-2</c:v>
                </c:pt>
                <c:pt idx="2173">
                  <c:v>1.6576264009905309E-2</c:v>
                </c:pt>
                <c:pt idx="2174">
                  <c:v>1.6573357254027161E-2</c:v>
                </c:pt>
                <c:pt idx="2175">
                  <c:v>1.6570410174099111E-2</c:v>
                </c:pt>
                <c:pt idx="2176">
                  <c:v>1.6567422691837964E-2</c:v>
                </c:pt>
                <c:pt idx="2177">
                  <c:v>1.6563643930510373E-2</c:v>
                </c:pt>
                <c:pt idx="2178">
                  <c:v>1.6560590724885693E-2</c:v>
                </c:pt>
                <c:pt idx="2179">
                  <c:v>1.6557496919220115E-2</c:v>
                </c:pt>
                <c:pt idx="2180">
                  <c:v>1.6554362435255796E-2</c:v>
                </c:pt>
                <c:pt idx="2181">
                  <c:v>1.6551325640756447E-2</c:v>
                </c:pt>
                <c:pt idx="2182">
                  <c:v>1.6548106474094854E-2</c:v>
                </c:pt>
                <c:pt idx="2183">
                  <c:v>1.6544846386940336E-2</c:v>
                </c:pt>
                <c:pt idx="2184">
                  <c:v>1.6541545301042515E-2</c:v>
                </c:pt>
                <c:pt idx="2185">
                  <c:v>1.653820313815673E-2</c:v>
                </c:pt>
                <c:pt idx="2186">
                  <c:v>1.6534696905026573E-2</c:v>
                </c:pt>
                <c:pt idx="2187">
                  <c:v>1.6531275481952875E-2</c:v>
                </c:pt>
                <c:pt idx="2188">
                  <c:v>1.6527812754613094E-2</c:v>
                </c:pt>
                <c:pt idx="2189">
                  <c:v>1.6524308644774558E-2</c:v>
                </c:pt>
                <c:pt idx="2190">
                  <c:v>1.6520873430470286E-2</c:v>
                </c:pt>
                <c:pt idx="2191">
                  <c:v>1.6517283162641755E-2</c:v>
                </c:pt>
                <c:pt idx="2192">
                  <c:v>1.6513651270184209E-2</c:v>
                </c:pt>
                <c:pt idx="2193">
                  <c:v>1.6509977674877135E-2</c:v>
                </c:pt>
                <c:pt idx="2194">
                  <c:v>1.6506262298500031E-2</c:v>
                </c:pt>
                <c:pt idx="2195">
                  <c:v>1.6502410572670653E-2</c:v>
                </c:pt>
                <c:pt idx="2196">
                  <c:v>1.649861459510699E-2</c:v>
                </c:pt>
                <c:pt idx="2197">
                  <c:v>1.6494776609300696E-2</c:v>
                </c:pt>
                <c:pt idx="2198">
                  <c:v>1.6490896537048695E-2</c:v>
                </c:pt>
                <c:pt idx="2199">
                  <c:v>1.6486974300150552E-2</c:v>
                </c:pt>
                <c:pt idx="2200">
                  <c:v>1.6483009820408935E-2</c:v>
                </c:pt>
                <c:pt idx="2201">
                  <c:v>1.6479003019630917E-2</c:v>
                </c:pt>
                <c:pt idx="2202">
                  <c:v>1.6474953819626229E-2</c:v>
                </c:pt>
                <c:pt idx="2203">
                  <c:v>1.6471202626993156E-2</c:v>
                </c:pt>
                <c:pt idx="2204">
                  <c:v>1.646705210907971E-2</c:v>
                </c:pt>
                <c:pt idx="2205">
                  <c:v>1.6462858919990855E-2</c:v>
                </c:pt>
                <c:pt idx="2206">
                  <c:v>1.6458623013290617E-2</c:v>
                </c:pt>
                <c:pt idx="2207">
                  <c:v>1.6454180492024233E-2</c:v>
                </c:pt>
                <c:pt idx="2208">
                  <c:v>1.6449871555309473E-2</c:v>
                </c:pt>
                <c:pt idx="2209">
                  <c:v>1.6445524585730863E-2</c:v>
                </c:pt>
                <c:pt idx="2210">
                  <c:v>1.6441141977230928E-2</c:v>
                </c:pt>
                <c:pt idx="2211">
                  <c:v>1.6436726129116216E-2</c:v>
                </c:pt>
                <c:pt idx="2212">
                  <c:v>1.6432412737949969E-2</c:v>
                </c:pt>
                <c:pt idx="2213">
                  <c:v>1.6427933831093817E-2</c:v>
                </c:pt>
                <c:pt idx="2214">
                  <c:v>1.6423429668049987E-2</c:v>
                </c:pt>
                <c:pt idx="2215">
                  <c:v>1.6418902631868366E-2</c:v>
                </c:pt>
                <c:pt idx="2216">
                  <c:v>1.6414232645661359E-2</c:v>
                </c:pt>
                <c:pt idx="2217">
                  <c:v>1.6409668045760675E-2</c:v>
                </c:pt>
                <c:pt idx="2218">
                  <c:v>1.6405087151609675E-2</c:v>
                </c:pt>
                <c:pt idx="2219">
                  <c:v>1.6400492405427892E-2</c:v>
                </c:pt>
                <c:pt idx="2220">
                  <c:v>1.6395886254798889E-2</c:v>
                </c:pt>
                <c:pt idx="2221">
                  <c:v>1.6391394194732883E-2</c:v>
                </c:pt>
                <c:pt idx="2222">
                  <c:v>1.6386774215322666E-2</c:v>
                </c:pt>
                <c:pt idx="2223">
                  <c:v>1.6382150617159835E-2</c:v>
                </c:pt>
                <c:pt idx="2224">
                  <c:v>1.63775258307849E-2</c:v>
                </c:pt>
                <c:pt idx="2225">
                  <c:v>1.6372902292016281E-2</c:v>
                </c:pt>
                <c:pt idx="2226">
                  <c:v>1.636828244194647E-2</c:v>
                </c:pt>
                <c:pt idx="2227">
                  <c:v>1.6363668726942018E-2</c:v>
                </c:pt>
                <c:pt idx="2228">
                  <c:v>1.6359063598649123E-2</c:v>
                </c:pt>
                <c:pt idx="2229">
                  <c:v>1.6354227968306413E-2</c:v>
                </c:pt>
                <c:pt idx="2230">
                  <c:v>1.6349641028950777E-2</c:v>
                </c:pt>
                <c:pt idx="2231">
                  <c:v>1.6345069893954949E-2</c:v>
                </c:pt>
                <c:pt idx="2232">
                  <c:v>1.6340517102086359E-2</c:v>
                </c:pt>
                <c:pt idx="2233">
                  <c:v>1.6335984936543611E-2</c:v>
                </c:pt>
                <c:pt idx="2234">
                  <c:v>1.6331528701591106E-2</c:v>
                </c:pt>
                <c:pt idx="2235">
                  <c:v>1.6327040550161702E-2</c:v>
                </c:pt>
                <c:pt idx="2236">
                  <c:v>1.6322573832613339E-2</c:v>
                </c:pt>
                <c:pt idx="2237">
                  <c:v>1.6318128611128805E-2</c:v>
                </c:pt>
                <c:pt idx="2238">
                  <c:v>1.6313644907259901E-2</c:v>
                </c:pt>
                <c:pt idx="2239">
                  <c:v>1.6309241497549667E-2</c:v>
                </c:pt>
                <c:pt idx="2240">
                  <c:v>1.6304859764974217E-2</c:v>
                </c:pt>
                <c:pt idx="2241">
                  <c:v>1.6300499771712763E-2</c:v>
                </c:pt>
                <c:pt idx="2242">
                  <c:v>1.6296227120993042E-2</c:v>
                </c:pt>
                <c:pt idx="2243">
                  <c:v>1.6291912181695307E-2</c:v>
                </c:pt>
                <c:pt idx="2244">
                  <c:v>1.6287619173733878E-2</c:v>
                </c:pt>
                <c:pt idx="2245">
                  <c:v>1.6283348159288471E-2</c:v>
                </c:pt>
                <c:pt idx="2246">
                  <c:v>1.6279099200543184E-2</c:v>
                </c:pt>
                <c:pt idx="2247">
                  <c:v>1.6274799819814886E-2</c:v>
                </c:pt>
                <c:pt idx="2248">
                  <c:v>1.627059374279495E-2</c:v>
                </c:pt>
                <c:pt idx="2249">
                  <c:v>1.6266409902532426E-2</c:v>
                </c:pt>
                <c:pt idx="2250">
                  <c:v>1.6262248361209167E-2</c:v>
                </c:pt>
                <c:pt idx="2251">
                  <c:v>1.6258109181007483E-2</c:v>
                </c:pt>
                <c:pt idx="2252">
                  <c:v>1.6253992424107026E-2</c:v>
                </c:pt>
                <c:pt idx="2253">
                  <c:v>1.6249898152691424E-2</c:v>
                </c:pt>
                <c:pt idx="2254">
                  <c:v>1.6245826428942983E-2</c:v>
                </c:pt>
                <c:pt idx="2255">
                  <c:v>1.6242198860077224E-2</c:v>
                </c:pt>
                <c:pt idx="2256">
                  <c:v>1.6238179724940266E-2</c:v>
                </c:pt>
                <c:pt idx="2257">
                  <c:v>1.6234183351560516E-2</c:v>
                </c:pt>
                <c:pt idx="2258">
                  <c:v>1.6230209802130809E-2</c:v>
                </c:pt>
                <c:pt idx="2259">
                  <c:v>1.62259881413543E-2</c:v>
                </c:pt>
                <c:pt idx="2260">
                  <c:v>1.6222055974522594E-2</c:v>
                </c:pt>
                <c:pt idx="2261">
                  <c:v>1.6218146801673126E-2</c:v>
                </c:pt>
                <c:pt idx="2262">
                  <c:v>1.6214260684995273E-2</c:v>
                </c:pt>
                <c:pt idx="2263">
                  <c:v>1.6210397686677105E-2</c:v>
                </c:pt>
                <c:pt idx="2264">
                  <c:v>1.6206851291386673E-2</c:v>
                </c:pt>
                <c:pt idx="2265">
                  <c:v>1.6203039251056393E-2</c:v>
                </c:pt>
                <c:pt idx="2266">
                  <c:v>1.6199250532235566E-2</c:v>
                </c:pt>
                <c:pt idx="2267">
                  <c:v>1.6195485197123046E-2</c:v>
                </c:pt>
                <c:pt idx="2268">
                  <c:v>1.6191431647130362E-2</c:v>
                </c:pt>
                <c:pt idx="2269">
                  <c:v>1.6187708664961688E-2</c:v>
                </c:pt>
                <c:pt idx="2270">
                  <c:v>1.6184009236484911E-2</c:v>
                </c:pt>
                <c:pt idx="2271">
                  <c:v>1.6180333423893769E-2</c:v>
                </c:pt>
                <c:pt idx="2272">
                  <c:v>1.6176681289378523E-2</c:v>
                </c:pt>
                <c:pt idx="2273">
                  <c:v>1.6173387727356357E-2</c:v>
                </c:pt>
                <c:pt idx="2274">
                  <c:v>1.6169787819729737E-2</c:v>
                </c:pt>
                <c:pt idx="2275">
                  <c:v>1.6166211793397479E-2</c:v>
                </c:pt>
                <c:pt idx="2276">
                  <c:v>1.6162659710558434E-2</c:v>
                </c:pt>
                <c:pt idx="2277">
                  <c:v>1.6159131633413162E-2</c:v>
                </c:pt>
                <c:pt idx="2278">
                  <c:v>1.6155627624162668E-2</c:v>
                </c:pt>
                <c:pt idx="2279">
                  <c:v>1.615214774500923E-2</c:v>
                </c:pt>
                <c:pt idx="2280">
                  <c:v>1.6148692058153852E-2</c:v>
                </c:pt>
                <c:pt idx="2281">
                  <c:v>1.6144763912252613E-2</c:v>
                </c:pt>
                <c:pt idx="2282">
                  <c:v>1.6141350374503885E-2</c:v>
                </c:pt>
                <c:pt idx="2283">
                  <c:v>1.613796119341163E-2</c:v>
                </c:pt>
                <c:pt idx="2284">
                  <c:v>1.6134596431168734E-2</c:v>
                </c:pt>
                <c:pt idx="2285">
                  <c:v>1.6131256149972916E-2</c:v>
                </c:pt>
                <c:pt idx="2286">
                  <c:v>1.6128072432791449E-2</c:v>
                </c:pt>
                <c:pt idx="2287">
                  <c:v>1.6124782932766507E-2</c:v>
                </c:pt>
                <c:pt idx="2288">
                  <c:v>1.6122060888958289E-2</c:v>
                </c:pt>
                <c:pt idx="2289">
                  <c:v>1.6118278014542329E-2</c:v>
                </c:pt>
                <c:pt idx="2290">
                  <c:v>1.611492413656531E-2</c:v>
                </c:pt>
                <c:pt idx="2291">
                  <c:v>1.6111732047782559E-2</c:v>
                </c:pt>
                <c:pt idx="2292">
                  <c:v>1.6108564875430924E-2</c:v>
                </c:pt>
                <c:pt idx="2293">
                  <c:v>1.6105422681705492E-2</c:v>
                </c:pt>
                <c:pt idx="2294">
                  <c:v>1.610245076566471E-2</c:v>
                </c:pt>
                <c:pt idx="2295">
                  <c:v>1.6099360392934095E-2</c:v>
                </c:pt>
                <c:pt idx="2296">
                  <c:v>1.6096295191025411E-2</c:v>
                </c:pt>
                <c:pt idx="2297">
                  <c:v>1.6093255222143322E-2</c:v>
                </c:pt>
                <c:pt idx="2298">
                  <c:v>1.6089659727993515E-2</c:v>
                </c:pt>
                <c:pt idx="2299">
                  <c:v>1.6086672339040601E-2</c:v>
                </c:pt>
                <c:pt idx="2300">
                  <c:v>1.6083710373017378E-2</c:v>
                </c:pt>
                <c:pt idx="2301">
                  <c:v>1.6080773892128159E-2</c:v>
                </c:pt>
                <c:pt idx="2302">
                  <c:v>1.6077862958577254E-2</c:v>
                </c:pt>
                <c:pt idx="2303">
                  <c:v>1.6074977634570723E-2</c:v>
                </c:pt>
                <c:pt idx="2304">
                  <c:v>1.6072117982315948E-2</c:v>
                </c:pt>
                <c:pt idx="2305">
                  <c:v>1.6069284064017676E-2</c:v>
                </c:pt>
                <c:pt idx="2306">
                  <c:v>1.6066475941885049E-2</c:v>
                </c:pt>
                <c:pt idx="2307">
                  <c:v>1.6064197374497702E-2</c:v>
                </c:pt>
                <c:pt idx="2308">
                  <c:v>1.6061446285416617E-2</c:v>
                </c:pt>
                <c:pt idx="2309">
                  <c:v>1.6058721195986399E-2</c:v>
                </c:pt>
                <c:pt idx="2310">
                  <c:v>1.6056022168422359E-2</c:v>
                </c:pt>
                <c:pt idx="2311">
                  <c:v>1.6053349264942403E-2</c:v>
                </c:pt>
                <c:pt idx="2312">
                  <c:v>1.6050702547765305E-2</c:v>
                </c:pt>
                <c:pt idx="2313">
                  <c:v>1.6048082079108968E-2</c:v>
                </c:pt>
                <c:pt idx="2314">
                  <c:v>1.604365460675701E-2</c:v>
                </c:pt>
                <c:pt idx="2315">
                  <c:v>1.6042920136239713E-2</c:v>
                </c:pt>
                <c:pt idx="2316">
                  <c:v>1.6039112930743029E-2</c:v>
                </c:pt>
                <c:pt idx="2317">
                  <c:v>1.6036607648426213E-2</c:v>
                </c:pt>
                <c:pt idx="2318">
                  <c:v>1.6034128946761421E-2</c:v>
                </c:pt>
                <c:pt idx="2319">
                  <c:v>1.6031676887971493E-2</c:v>
                </c:pt>
                <c:pt idx="2320">
                  <c:v>1.6029059647525889E-2</c:v>
                </c:pt>
                <c:pt idx="2321">
                  <c:v>1.6026659234138266E-2</c:v>
                </c:pt>
                <c:pt idx="2322">
                  <c:v>1.602428564464457E-2</c:v>
                </c:pt>
                <c:pt idx="2323">
                  <c:v>1.6021938941267376E-2</c:v>
                </c:pt>
                <c:pt idx="2324">
                  <c:v>1.6020017826890404E-2</c:v>
                </c:pt>
                <c:pt idx="2325">
                  <c:v>1.6017527520094572E-2</c:v>
                </c:pt>
                <c:pt idx="2326">
                  <c:v>1.6015263703691537E-2</c:v>
                </c:pt>
                <c:pt idx="2327">
                  <c:v>1.6013027027962996E-2</c:v>
                </c:pt>
                <c:pt idx="2328">
                  <c:v>1.6010817555137863E-2</c:v>
                </c:pt>
                <c:pt idx="2329">
                  <c:v>1.6008635347444622E-2</c:v>
                </c:pt>
                <c:pt idx="2330">
                  <c:v>1.6006480467114795E-2</c:v>
                </c:pt>
                <c:pt idx="2331">
                  <c:v>1.6004352976378169E-2</c:v>
                </c:pt>
                <c:pt idx="2332">
                  <c:v>1.6002252937468445E-2</c:v>
                </c:pt>
                <c:pt idx="2333">
                  <c:v>1.5999748442610425E-2</c:v>
                </c:pt>
                <c:pt idx="2334">
                  <c:v>1.5997699693371156E-2</c:v>
                </c:pt>
                <c:pt idx="2335">
                  <c:v>1.5995678571299254E-2</c:v>
                </c:pt>
                <c:pt idx="2336">
                  <c:v>1.5993685138626694E-2</c:v>
                </c:pt>
                <c:pt idx="2337">
                  <c:v>1.5991719457585461E-2</c:v>
                </c:pt>
                <c:pt idx="2338">
                  <c:v>1.5990007038181084E-2</c:v>
                </c:pt>
                <c:pt idx="2339">
                  <c:v>1.5987871599327505E-2</c:v>
                </c:pt>
                <c:pt idx="2340">
                  <c:v>1.5985989546579569E-2</c:v>
                </c:pt>
                <c:pt idx="2341">
                  <c:v>1.5984135494400094E-2</c:v>
                </c:pt>
                <c:pt idx="2342">
                  <c:v>1.598230950502369E-2</c:v>
                </c:pt>
                <c:pt idx="2343">
                  <c:v>1.5980511640689359E-2</c:v>
                </c:pt>
                <c:pt idx="2344">
                  <c:v>1.5978741963635669E-2</c:v>
                </c:pt>
                <c:pt idx="2345">
                  <c:v>1.5977000536099868E-2</c:v>
                </c:pt>
                <c:pt idx="2346">
                  <c:v>1.5975287420324918E-2</c:v>
                </c:pt>
                <c:pt idx="2347">
                  <c:v>1.5973602678550698E-2</c:v>
                </c:pt>
                <c:pt idx="2348">
                  <c:v>1.597194637301929E-2</c:v>
                </c:pt>
                <c:pt idx="2349">
                  <c:v>1.5970318565975406E-2</c:v>
                </c:pt>
                <c:pt idx="2350">
                  <c:v>1.5968244139348362E-2</c:v>
                </c:pt>
                <c:pt idx="2351">
                  <c:v>1.5966675612958926E-2</c:v>
                </c:pt>
                <c:pt idx="2352">
                  <c:v>1.5965135774963914E-2</c:v>
                </c:pt>
                <c:pt idx="2353">
                  <c:v>1.5963624687609663E-2</c:v>
                </c:pt>
                <c:pt idx="2354">
                  <c:v>1.5962142413140749E-2</c:v>
                </c:pt>
                <c:pt idx="2355">
                  <c:v>1.5960689013806165E-2</c:v>
                </c:pt>
                <c:pt idx="2356">
                  <c:v>1.5959264551854455E-2</c:v>
                </c:pt>
                <c:pt idx="2357">
                  <c:v>1.5957869089532409E-2</c:v>
                </c:pt>
                <c:pt idx="2358">
                  <c:v>1.5956502689092981E-2</c:v>
                </c:pt>
                <c:pt idx="2359">
                  <c:v>1.5955967721414221E-2</c:v>
                </c:pt>
                <c:pt idx="2360">
                  <c:v>1.5954665779427391E-2</c:v>
                </c:pt>
                <c:pt idx="2361">
                  <c:v>1.5953393103308986E-2</c:v>
                </c:pt>
                <c:pt idx="2362">
                  <c:v>1.5952149755323115E-2</c:v>
                </c:pt>
                <c:pt idx="2363">
                  <c:v>1.5950659923136889E-2</c:v>
                </c:pt>
                <c:pt idx="2364">
                  <c:v>1.5949139740387371E-2</c:v>
                </c:pt>
                <c:pt idx="2365">
                  <c:v>1.594799111435068E-2</c:v>
                </c:pt>
                <c:pt idx="2366">
                  <c:v>1.5946872077539052E-2</c:v>
                </c:pt>
                <c:pt idx="2367">
                  <c:v>1.594619989600294E-2</c:v>
                </c:pt>
                <c:pt idx="2368">
                  <c:v>1.5945584340504589E-2</c:v>
                </c:pt>
                <c:pt idx="2369">
                  <c:v>1.594456075685793E-2</c:v>
                </c:pt>
                <c:pt idx="2370">
                  <c:v>1.5943567028811844E-2</c:v>
                </c:pt>
                <c:pt idx="2371">
                  <c:v>1.594172291124701E-2</c:v>
                </c:pt>
                <c:pt idx="2372">
                  <c:v>1.5940782717429131E-2</c:v>
                </c:pt>
                <c:pt idx="2373">
                  <c:v>1.5939872548725448E-2</c:v>
                </c:pt>
                <c:pt idx="2374">
                  <c:v>1.5938992467412264E-2</c:v>
                </c:pt>
                <c:pt idx="2375">
                  <c:v>1.5939048402405034E-2</c:v>
                </c:pt>
                <c:pt idx="2376">
                  <c:v>1.5938235115864983E-2</c:v>
                </c:pt>
                <c:pt idx="2377">
                  <c:v>1.5937452120903643E-2</c:v>
                </c:pt>
                <c:pt idx="2378">
                  <c:v>1.593669947980925E-2</c:v>
                </c:pt>
                <c:pt idx="2379">
                  <c:v>1.5935977254870039E-2</c:v>
                </c:pt>
                <c:pt idx="2380">
                  <c:v>1.5934347302252638E-2</c:v>
                </c:pt>
                <c:pt idx="2381">
                  <c:v>1.5934624302621311E-2</c:v>
                </c:pt>
                <c:pt idx="2382">
                  <c:v>1.5933993699895576E-2</c:v>
                </c:pt>
                <c:pt idx="2383">
                  <c:v>1.5933393762494311E-2</c:v>
                </c:pt>
                <c:pt idx="2384">
                  <c:v>1.5931860162037331E-2</c:v>
                </c:pt>
                <c:pt idx="2385">
                  <c:v>1.5930668934286463E-2</c:v>
                </c:pt>
                <c:pt idx="2386">
                  <c:v>1.5930150357896678E-2</c:v>
                </c:pt>
                <c:pt idx="2387">
                  <c:v>1.5929662666961528E-2</c:v>
                </c:pt>
                <c:pt idx="2388">
                  <c:v>1.5929205923767984E-2</c:v>
                </c:pt>
                <c:pt idx="2389">
                  <c:v>1.592911202648362E-2</c:v>
                </c:pt>
                <c:pt idx="2390">
                  <c:v>1.5928719589415722E-2</c:v>
                </c:pt>
                <c:pt idx="2391">
                  <c:v>1.5928358292783548E-2</c:v>
                </c:pt>
                <c:pt idx="2392">
                  <c:v>1.5928028198882324E-2</c:v>
                </c:pt>
                <c:pt idx="2393">
                  <c:v>1.5927729370011225E-2</c:v>
                </c:pt>
                <c:pt idx="2394">
                  <c:v>1.5927118855477419E-2</c:v>
                </c:pt>
                <c:pt idx="2395">
                  <c:v>1.5926880490649872E-2</c:v>
                </c:pt>
                <c:pt idx="2396">
                  <c:v>1.5926673571915795E-2</c:v>
                </c:pt>
                <c:pt idx="2397">
                  <c:v>1.5926498161576281E-2</c:v>
                </c:pt>
                <c:pt idx="2398">
                  <c:v>1.5926706381598127E-2</c:v>
                </c:pt>
                <c:pt idx="2399">
                  <c:v>1.5926596451226068E-2</c:v>
                </c:pt>
                <c:pt idx="2400">
                  <c:v>1.5926518222006043E-2</c:v>
                </c:pt>
                <c:pt idx="2401">
                  <c:v>1.5926459489508934E-2</c:v>
                </c:pt>
                <c:pt idx="2402">
                  <c:v>1.5926096098464636E-2</c:v>
                </c:pt>
                <c:pt idx="2403">
                  <c:v>1.5926110864818079E-2</c:v>
                </c:pt>
                <c:pt idx="2404">
                  <c:v>1.5926157757769923E-2</c:v>
                </c:pt>
                <c:pt idx="2405">
                  <c:v>1.5926236657572857E-2</c:v>
                </c:pt>
                <c:pt idx="2406">
                  <c:v>1.5926347626539911E-2</c:v>
                </c:pt>
                <c:pt idx="2407">
                  <c:v>1.592649072698676E-2</c:v>
                </c:pt>
                <c:pt idx="2408">
                  <c:v>1.5926666021229972E-2</c:v>
                </c:pt>
                <c:pt idx="2409">
                  <c:v>1.592687357158919E-2</c:v>
                </c:pt>
                <c:pt idx="2410">
                  <c:v>1.5927113440382747E-2</c:v>
                </c:pt>
                <c:pt idx="2411">
                  <c:v>1.5929298596773802E-2</c:v>
                </c:pt>
                <c:pt idx="2412">
                  <c:v>1.5929615058280264E-2</c:v>
                </c:pt>
                <c:pt idx="2413">
                  <c:v>1.592996405462134E-2</c:v>
                </c:pt>
                <c:pt idx="2414">
                  <c:v>1.5930345648138555E-2</c:v>
                </c:pt>
                <c:pt idx="2415">
                  <c:v>1.5929583088278926E-2</c:v>
                </c:pt>
                <c:pt idx="2416">
                  <c:v>1.5930022929272283E-2</c:v>
                </c:pt>
                <c:pt idx="2417">
                  <c:v>1.5930495536780821E-2</c:v>
                </c:pt>
                <c:pt idx="2418">
                  <c:v>1.5931000973144621E-2</c:v>
                </c:pt>
                <c:pt idx="2419">
                  <c:v>1.5931539300703762E-2</c:v>
                </c:pt>
                <c:pt idx="2420">
                  <c:v>1.5933323241272761E-2</c:v>
                </c:pt>
                <c:pt idx="2421">
                  <c:v>1.5933934760725472E-2</c:v>
                </c:pt>
                <c:pt idx="2422">
                  <c:v>1.5934579376145869E-2</c:v>
                </c:pt>
                <c:pt idx="2423">
                  <c:v>1.5935257149891382E-2</c:v>
                </c:pt>
                <c:pt idx="2424">
                  <c:v>1.5934726488482594E-2</c:v>
                </c:pt>
                <c:pt idx="2425">
                  <c:v>1.5935463472468565E-2</c:v>
                </c:pt>
                <c:pt idx="2426">
                  <c:v>1.5936233784085027E-2</c:v>
                </c:pt>
                <c:pt idx="2427">
                  <c:v>1.5938301075328683E-2</c:v>
                </c:pt>
                <c:pt idx="2428">
                  <c:v>1.5939145576116691E-2</c:v>
                </c:pt>
                <c:pt idx="2429">
                  <c:v>1.5940023609409645E-2</c:v>
                </c:pt>
                <c:pt idx="2430">
                  <c:v>1.594093523757615E-2</c:v>
                </c:pt>
                <c:pt idx="2431">
                  <c:v>1.5941880522986958E-2</c:v>
                </c:pt>
                <c:pt idx="2432">
                  <c:v>1.5941559025994975E-2</c:v>
                </c:pt>
                <c:pt idx="2433">
                  <c:v>1.5943872315038677E-2</c:v>
                </c:pt>
                <c:pt idx="2434">
                  <c:v>1.5944918946431845E-2</c:v>
                </c:pt>
                <c:pt idx="2435">
                  <c:v>1.5945999484574248E-2</c:v>
                </c:pt>
                <c:pt idx="2436">
                  <c:v>1.5945783638812799E-2</c:v>
                </c:pt>
                <c:pt idx="2437">
                  <c:v>1.5946034029228253E-2</c:v>
                </c:pt>
                <c:pt idx="2438">
                  <c:v>1.5947204122927536E-2</c:v>
                </c:pt>
                <c:pt idx="2439">
                  <c:v>1.5948408343078754E-2</c:v>
                </c:pt>
                <c:pt idx="2440">
                  <c:v>1.5949646752054566E-2</c:v>
                </c:pt>
                <c:pt idx="2441">
                  <c:v>1.5951374667986656E-2</c:v>
                </c:pt>
                <c:pt idx="2442">
                  <c:v>1.5952684172126943E-2</c:v>
                </c:pt>
                <c:pt idx="2443">
                  <c:v>1.5954028058198379E-2</c:v>
                </c:pt>
                <c:pt idx="2444">
                  <c:v>1.5955406388585787E-2</c:v>
                </c:pt>
                <c:pt idx="2445">
                  <c:v>1.5956819225671791E-2</c:v>
                </c:pt>
                <c:pt idx="2446">
                  <c:v>1.595779866433171E-2</c:v>
                </c:pt>
                <c:pt idx="2447">
                  <c:v>1.5959278141669697E-2</c:v>
                </c:pt>
                <c:pt idx="2448">
                  <c:v>1.5960792306881032E-2</c:v>
                </c:pt>
                <c:pt idx="2449">
                  <c:v>1.5962341222354261E-2</c:v>
                </c:pt>
                <c:pt idx="2450">
                  <c:v>1.5964403195228325E-2</c:v>
                </c:pt>
                <c:pt idx="2451">
                  <c:v>1.5966024382715438E-2</c:v>
                </c:pt>
                <c:pt idx="2452">
                  <c:v>1.5967680513655956E-2</c:v>
                </c:pt>
                <c:pt idx="2453">
                  <c:v>1.5969371650449635E-2</c:v>
                </c:pt>
                <c:pt idx="2454">
                  <c:v>1.5970609237448932E-2</c:v>
                </c:pt>
                <c:pt idx="2455">
                  <c:v>1.5972367964797438E-2</c:v>
                </c:pt>
                <c:pt idx="2456">
                  <c:v>1.5974161879194801E-2</c:v>
                </c:pt>
                <c:pt idx="2457">
                  <c:v>1.5975991043046346E-2</c:v>
                </c:pt>
                <c:pt idx="2458">
                  <c:v>1.5977855518759614E-2</c:v>
                </c:pt>
                <c:pt idx="2459">
                  <c:v>1.5979755368745231E-2</c:v>
                </c:pt>
                <c:pt idx="2460">
                  <c:v>1.5981690655416041E-2</c:v>
                </c:pt>
                <c:pt idx="2461">
                  <c:v>1.5983661441185754E-2</c:v>
                </c:pt>
                <c:pt idx="2462">
                  <c:v>1.5985667788471193E-2</c:v>
                </c:pt>
                <c:pt idx="2463">
                  <c:v>1.5990274012612878E-2</c:v>
                </c:pt>
                <c:pt idx="2464">
                  <c:v>1.5992364990182893E-2</c:v>
                </c:pt>
                <c:pt idx="2465">
                  <c:v>1.5994491746802307E-2</c:v>
                </c:pt>
                <c:pt idx="2466">
                  <c:v>1.5996654184722649E-2</c:v>
                </c:pt>
                <c:pt idx="2467">
                  <c:v>1.5997280097204757E-2</c:v>
                </c:pt>
                <c:pt idx="2468">
                  <c:v>1.5999499210234046E-2</c:v>
                </c:pt>
                <c:pt idx="2469">
                  <c:v>1.6001743095361589E-2</c:v>
                </c:pt>
                <c:pt idx="2470">
                  <c:v>1.6004006554970619E-2</c:v>
                </c:pt>
                <c:pt idx="2471">
                  <c:v>1.600628438139471E-2</c:v>
                </c:pt>
                <c:pt idx="2472">
                  <c:v>1.6010141768326606E-2</c:v>
                </c:pt>
                <c:pt idx="2473">
                  <c:v>1.6012427447861279E-2</c:v>
                </c:pt>
                <c:pt idx="2474">
                  <c:v>1.6014710193077358E-2</c:v>
                </c:pt>
                <c:pt idx="2475">
                  <c:v>1.6016984836817388E-2</c:v>
                </c:pt>
                <c:pt idx="2476">
                  <c:v>1.6017706043583865E-2</c:v>
                </c:pt>
                <c:pt idx="2477">
                  <c:v>1.6019960146848124E-2</c:v>
                </c:pt>
                <c:pt idx="2478">
                  <c:v>1.6022191881740314E-2</c:v>
                </c:pt>
                <c:pt idx="2479">
                  <c:v>1.6024395960160854E-2</c:v>
                </c:pt>
                <c:pt idx="2480">
                  <c:v>1.6028054990271951E-2</c:v>
                </c:pt>
                <c:pt idx="2481">
                  <c:v>1.6030171960799859E-2</c:v>
                </c:pt>
                <c:pt idx="2482">
                  <c:v>1.6032244382740583E-2</c:v>
                </c:pt>
                <c:pt idx="2483">
                  <c:v>1.6034267009802119E-2</c:v>
                </c:pt>
                <c:pt idx="2484">
                  <c:v>1.6036234585801452E-2</c:v>
                </c:pt>
                <c:pt idx="2485">
                  <c:v>1.603814184467315E-2</c:v>
                </c:pt>
                <c:pt idx="2486">
                  <c:v>1.6039983510462912E-2</c:v>
                </c:pt>
                <c:pt idx="2487">
                  <c:v>1.6041754297333167E-2</c:v>
                </c:pt>
                <c:pt idx="2488">
                  <c:v>1.6043448909568648E-2</c:v>
                </c:pt>
                <c:pt idx="2489">
                  <c:v>1.6043304710769236E-2</c:v>
                </c:pt>
                <c:pt idx="2490">
                  <c:v>1.6044859883895778E-2</c:v>
                </c:pt>
                <c:pt idx="2491">
                  <c:v>1.6046323235341508E-2</c:v>
                </c:pt>
                <c:pt idx="2492">
                  <c:v>1.6047689317993344E-2</c:v>
                </c:pt>
                <c:pt idx="2493">
                  <c:v>1.604895355209756E-2</c:v>
                </c:pt>
                <c:pt idx="2494">
                  <c:v>1.6050518685719935E-2</c:v>
                </c:pt>
                <c:pt idx="2495">
                  <c:v>1.6051569480131856E-2</c:v>
                </c:pt>
                <c:pt idx="2496">
                  <c:v>1.6052516930304815E-2</c:v>
                </c:pt>
                <c:pt idx="2497">
                  <c:v>1.6053360836193811E-2</c:v>
                </c:pt>
                <c:pt idx="2498">
                  <c:v>1.6053726842872068E-2</c:v>
                </c:pt>
                <c:pt idx="2499">
                  <c:v>1.605437052480356E-2</c:v>
                </c:pt>
                <c:pt idx="2500">
                  <c:v>1.6054910081310287E-2</c:v>
                </c:pt>
                <c:pt idx="2501">
                  <c:v>1.6055345312415509E-2</c:v>
                </c:pt>
                <c:pt idx="2502">
                  <c:v>1.6056020200804738E-2</c:v>
                </c:pt>
                <c:pt idx="2503">
                  <c:v>1.6056238640874708E-2</c:v>
                </c:pt>
                <c:pt idx="2504">
                  <c:v>1.6056352136773724E-2</c:v>
                </c:pt>
                <c:pt idx="2505">
                  <c:v>1.6056360488585643E-2</c:v>
                </c:pt>
                <c:pt idx="2506">
                  <c:v>1.605626349640742E-2</c:v>
                </c:pt>
                <c:pt idx="2507">
                  <c:v>1.6055754669037955E-2</c:v>
                </c:pt>
                <c:pt idx="2508">
                  <c:v>1.6055454024390316E-2</c:v>
                </c:pt>
                <c:pt idx="2509">
                  <c:v>1.6055047455126346E-2</c:v>
                </c:pt>
                <c:pt idx="2510">
                  <c:v>1.6054534761423031E-2</c:v>
                </c:pt>
                <c:pt idx="2511">
                  <c:v>1.6053915743468334E-2</c:v>
                </c:pt>
                <c:pt idx="2512">
                  <c:v>1.60531902014713E-2</c:v>
                </c:pt>
                <c:pt idx="2513">
                  <c:v>1.605235793565855E-2</c:v>
                </c:pt>
                <c:pt idx="2514">
                  <c:v>1.6051418746271629E-2</c:v>
                </c:pt>
                <c:pt idx="2515">
                  <c:v>1.6051346714959832E-2</c:v>
                </c:pt>
                <c:pt idx="2516">
                  <c:v>1.6050161918286159E-2</c:v>
                </c:pt>
                <c:pt idx="2517">
                  <c:v>1.6048869522736011E-2</c:v>
                </c:pt>
                <c:pt idx="2518">
                  <c:v>1.604746932859645E-2</c:v>
                </c:pt>
                <c:pt idx="2519">
                  <c:v>1.6045325370971201E-2</c:v>
                </c:pt>
                <c:pt idx="2520">
                  <c:v>1.6043732582901458E-2</c:v>
                </c:pt>
                <c:pt idx="2521">
                  <c:v>1.6042031454396949E-2</c:v>
                </c:pt>
                <c:pt idx="2522">
                  <c:v>1.6040221785839429E-2</c:v>
                </c:pt>
                <c:pt idx="2523">
                  <c:v>1.6038303377627249E-2</c:v>
                </c:pt>
                <c:pt idx="2524">
                  <c:v>1.6036793211844941E-2</c:v>
                </c:pt>
                <c:pt idx="2525">
                  <c:v>1.6034632837207047E-2</c:v>
                </c:pt>
                <c:pt idx="2526">
                  <c:v>1.6032363066955296E-2</c:v>
                </c:pt>
                <c:pt idx="2527">
                  <c:v>1.6029983701549091E-2</c:v>
                </c:pt>
                <c:pt idx="2528">
                  <c:v>1.6027073257023315E-2</c:v>
                </c:pt>
                <c:pt idx="2529">
                  <c:v>1.6024498220312676E-2</c:v>
                </c:pt>
                <c:pt idx="2530">
                  <c:v>1.6021813047267453E-2</c:v>
                </c:pt>
                <c:pt idx="2531">
                  <c:v>1.6019017538440622E-2</c:v>
                </c:pt>
                <c:pt idx="2532">
                  <c:v>1.6016111494400024E-2</c:v>
                </c:pt>
                <c:pt idx="2533">
                  <c:v>1.6013394838967854E-2</c:v>
                </c:pt>
                <c:pt idx="2534">
                  <c:v>1.6010242721943683E-2</c:v>
                </c:pt>
                <c:pt idx="2535">
                  <c:v>1.600697941413777E-2</c:v>
                </c:pt>
                <c:pt idx="2536">
                  <c:v>1.6003604716183138E-2</c:v>
                </c:pt>
                <c:pt idx="2537">
                  <c:v>1.6000118428739888E-2</c:v>
                </c:pt>
                <c:pt idx="2538">
                  <c:v>1.5996520352484025E-2</c:v>
                </c:pt>
                <c:pt idx="2539">
                  <c:v>1.5992810288114754E-2</c:v>
                </c:pt>
                <c:pt idx="2540">
                  <c:v>1.5988988036350626E-2</c:v>
                </c:pt>
                <c:pt idx="2541">
                  <c:v>1.5984877302836233E-2</c:v>
                </c:pt>
                <c:pt idx="2542">
                  <c:v>1.5980871507997856E-2</c:v>
                </c:pt>
                <c:pt idx="2543">
                  <c:v>1.597675302387086E-2</c:v>
                </c:pt>
                <c:pt idx="2544">
                  <c:v>1.5972521651274465E-2</c:v>
                </c:pt>
                <c:pt idx="2545">
                  <c:v>1.5968177191050849E-2</c:v>
                </c:pt>
                <c:pt idx="2546">
                  <c:v>1.5963714646879439E-2</c:v>
                </c:pt>
                <c:pt idx="2547">
                  <c:v>1.5959135036412327E-2</c:v>
                </c:pt>
                <c:pt idx="2548">
                  <c:v>1.5954441721786599E-2</c:v>
                </c:pt>
                <c:pt idx="2549">
                  <c:v>1.594963450392765E-2</c:v>
                </c:pt>
                <c:pt idx="2550">
                  <c:v>1.5944751606433116E-2</c:v>
                </c:pt>
                <c:pt idx="2551">
                  <c:v>1.5939724439286904E-2</c:v>
                </c:pt>
                <c:pt idx="2552">
                  <c:v>1.5934582790991712E-2</c:v>
                </c:pt>
                <c:pt idx="2553">
                  <c:v>1.5929326462558867E-2</c:v>
                </c:pt>
                <c:pt idx="2554">
                  <c:v>1.592388289990045E-2</c:v>
                </c:pt>
                <c:pt idx="2555">
                  <c:v>1.5918388083211762E-2</c:v>
                </c:pt>
                <c:pt idx="2556">
                  <c:v>1.591277797035134E-2</c:v>
                </c:pt>
                <c:pt idx="2557">
                  <c:v>1.5907052362416321E-2</c:v>
                </c:pt>
                <c:pt idx="2558">
                  <c:v>1.5900367132827508E-2</c:v>
                </c:pt>
                <c:pt idx="2559">
                  <c:v>1.5894509799674855E-2</c:v>
                </c:pt>
                <c:pt idx="2560">
                  <c:v>1.5888428542425486E-2</c:v>
                </c:pt>
                <c:pt idx="2561">
                  <c:v>1.5882230985519802E-2</c:v>
                </c:pt>
                <c:pt idx="2562">
                  <c:v>1.5875916930173609E-2</c:v>
                </c:pt>
                <c:pt idx="2563">
                  <c:v>1.5869486177622145E-2</c:v>
                </c:pt>
                <c:pt idx="2564">
                  <c:v>1.5862938529127152E-2</c:v>
                </c:pt>
                <c:pt idx="2565">
                  <c:v>1.5856273785971119E-2</c:v>
                </c:pt>
                <c:pt idx="2566">
                  <c:v>1.5849491749459061E-2</c:v>
                </c:pt>
                <c:pt idx="2567">
                  <c:v>1.584184310014004E-2</c:v>
                </c:pt>
                <c:pt idx="2568">
                  <c:v>1.5834790734298894E-2</c:v>
                </c:pt>
                <c:pt idx="2569">
                  <c:v>1.5827620402314512E-2</c:v>
                </c:pt>
                <c:pt idx="2570">
                  <c:v>1.5820331905586415E-2</c:v>
                </c:pt>
                <c:pt idx="2571">
                  <c:v>1.5813593954008911E-2</c:v>
                </c:pt>
                <c:pt idx="2572">
                  <c:v>1.5805399623622846E-2</c:v>
                </c:pt>
                <c:pt idx="2573">
                  <c:v>1.5797755441309978E-2</c:v>
                </c:pt>
                <c:pt idx="2574">
                  <c:v>1.5786013028926172E-2</c:v>
                </c:pt>
                <c:pt idx="2575">
                  <c:v>1.5782110001507466E-2</c:v>
                </c:pt>
                <c:pt idx="2576">
                  <c:v>1.5774108347089921E-2</c:v>
                </c:pt>
                <c:pt idx="2577">
                  <c:v>1.5765987138415292E-2</c:v>
                </c:pt>
                <c:pt idx="2578">
                  <c:v>1.5757746177083573E-2</c:v>
                </c:pt>
                <c:pt idx="2579">
                  <c:v>1.5749385264716372E-2</c:v>
                </c:pt>
                <c:pt idx="2580">
                  <c:v>1.5740904202961651E-2</c:v>
                </c:pt>
                <c:pt idx="2581">
                  <c:v>1.5732302793494159E-2</c:v>
                </c:pt>
                <c:pt idx="2582">
                  <c:v>1.5723580838012851E-2</c:v>
                </c:pt>
                <c:pt idx="2583">
                  <c:v>1.5714738138244325E-2</c:v>
                </c:pt>
                <c:pt idx="2584">
                  <c:v>1.5705774495938948E-2</c:v>
                </c:pt>
                <c:pt idx="2585">
                  <c:v>1.5696689712873014E-2</c:v>
                </c:pt>
                <c:pt idx="2586">
                  <c:v>1.5687483590851328E-2</c:v>
                </c:pt>
                <c:pt idx="2587">
                  <c:v>1.5678155931702475E-2</c:v>
                </c:pt>
                <c:pt idx="2588">
                  <c:v>1.5668706537282674E-2</c:v>
                </c:pt>
                <c:pt idx="2589">
                  <c:v>1.5659135209474512E-2</c:v>
                </c:pt>
                <c:pt idx="2590">
                  <c:v>1.5649441750186503E-2</c:v>
                </c:pt>
                <c:pt idx="2591">
                  <c:v>1.5639625961355243E-2</c:v>
                </c:pt>
                <c:pt idx="2592">
                  <c:v>1.5629687644943255E-2</c:v>
                </c:pt>
                <c:pt idx="2593">
                  <c:v>1.5621314502757432E-2</c:v>
                </c:pt>
                <c:pt idx="2594">
                  <c:v>1.5611167680320131E-2</c:v>
                </c:pt>
                <c:pt idx="2595">
                  <c:v>1.5600897813007325E-2</c:v>
                </c:pt>
                <c:pt idx="2596">
                  <c:v>1.5590504702875254E-2</c:v>
                </c:pt>
                <c:pt idx="2597">
                  <c:v>1.5579530282615009E-2</c:v>
                </c:pt>
                <c:pt idx="2598">
                  <c:v>1.5568880733834159E-2</c:v>
                </c:pt>
                <c:pt idx="2599">
                  <c:v>1.55561917672282E-2</c:v>
                </c:pt>
                <c:pt idx="2600">
                  <c:v>1.5547209871529513E-2</c:v>
                </c:pt>
                <c:pt idx="2601">
                  <c:v>1.5536188162368347E-2</c:v>
                </c:pt>
                <c:pt idx="2602">
                  <c:v>1.5525546861415896E-2</c:v>
                </c:pt>
                <c:pt idx="2603">
                  <c:v>1.5514285511386609E-2</c:v>
                </c:pt>
                <c:pt idx="2604">
                  <c:v>1.5502899335960897E-2</c:v>
                </c:pt>
                <c:pt idx="2605">
                  <c:v>1.5491388137442309E-2</c:v>
                </c:pt>
                <c:pt idx="2606">
                  <c:v>1.5479208926258323E-2</c:v>
                </c:pt>
                <c:pt idx="2607">
                  <c:v>1.5467437557126134E-2</c:v>
                </c:pt>
                <c:pt idx="2608">
                  <c:v>1.545554055287186E-2</c:v>
                </c:pt>
                <c:pt idx="2609">
                  <c:v>1.5443517715915966E-2</c:v>
                </c:pt>
                <c:pt idx="2610">
                  <c:v>1.5427876194550867E-2</c:v>
                </c:pt>
                <c:pt idx="2611">
                  <c:v>1.5413794308634564E-2</c:v>
                </c:pt>
                <c:pt idx="2612">
                  <c:v>1.5401338545676808E-2</c:v>
                </c:pt>
                <c:pt idx="2613">
                  <c:v>1.5388756075367627E-2</c:v>
                </c:pt>
                <c:pt idx="2614">
                  <c:v>1.5376046700285603E-2</c:v>
                </c:pt>
                <c:pt idx="2615">
                  <c:v>1.5363210223035667E-2</c:v>
                </c:pt>
                <c:pt idx="2616">
                  <c:v>1.5350246446255255E-2</c:v>
                </c:pt>
                <c:pt idx="2617">
                  <c:v>1.5337155172609907E-2</c:v>
                </c:pt>
                <c:pt idx="2618">
                  <c:v>1.5323936204794157E-2</c:v>
                </c:pt>
                <c:pt idx="2619">
                  <c:v>1.5309241723195295E-2</c:v>
                </c:pt>
                <c:pt idx="2620">
                  <c:v>1.5295747194215826E-2</c:v>
                </c:pt>
                <c:pt idx="2621">
                  <c:v>1.5282124341318343E-2</c:v>
                </c:pt>
                <c:pt idx="2622">
                  <c:v>1.5268372967335781E-2</c:v>
                </c:pt>
                <c:pt idx="2623">
                  <c:v>1.5255206444460682E-2</c:v>
                </c:pt>
                <c:pt idx="2624">
                  <c:v>1.5241207304450411E-2</c:v>
                </c:pt>
                <c:pt idx="2625">
                  <c:v>1.5223018694264335E-2</c:v>
                </c:pt>
                <c:pt idx="2626">
                  <c:v>1.5212821547075619E-2</c:v>
                </c:pt>
                <c:pt idx="2627">
                  <c:v>1.5198434535635508E-2</c:v>
                </c:pt>
                <c:pt idx="2628">
                  <c:v>1.5183154743118528E-2</c:v>
                </c:pt>
                <c:pt idx="2629">
                  <c:v>1.5168498203425754E-2</c:v>
                </c:pt>
                <c:pt idx="2630">
                  <c:v>1.515371156641832E-2</c:v>
                </c:pt>
                <c:pt idx="2631">
                  <c:v>1.5138794635208504E-2</c:v>
                </c:pt>
                <c:pt idx="2632">
                  <c:v>1.5124550272184562E-2</c:v>
                </c:pt>
                <c:pt idx="2633">
                  <c:v>1.5109382199964246E-2</c:v>
                </c:pt>
                <c:pt idx="2634">
                  <c:v>1.5094083261956215E-2</c:v>
                </c:pt>
                <c:pt idx="2635">
                  <c:v>1.5078653261389782E-2</c:v>
                </c:pt>
                <c:pt idx="2636">
                  <c:v>1.5061404361823303E-2</c:v>
                </c:pt>
                <c:pt idx="2637">
                  <c:v>1.5046545848055943E-2</c:v>
                </c:pt>
                <c:pt idx="2638">
                  <c:v>1.5030711347281884E-2</c:v>
                </c:pt>
                <c:pt idx="2639">
                  <c:v>1.5014744978365767E-2</c:v>
                </c:pt>
                <c:pt idx="2640">
                  <c:v>1.499864654471007E-2</c:v>
                </c:pt>
                <c:pt idx="2641">
                  <c:v>1.4982415849753766E-2</c:v>
                </c:pt>
                <c:pt idx="2642">
                  <c:v>1.4966052696967106E-2</c:v>
                </c:pt>
                <c:pt idx="2643">
                  <c:v>1.494955688985249E-2</c:v>
                </c:pt>
                <c:pt idx="2644">
                  <c:v>1.4932928231947938E-2</c:v>
                </c:pt>
                <c:pt idx="2645">
                  <c:v>1.491803556141982E-2</c:v>
                </c:pt>
                <c:pt idx="2646">
                  <c:v>1.4901161175695486E-2</c:v>
                </c:pt>
                <c:pt idx="2647">
                  <c:v>1.4884153387456182E-2</c:v>
                </c:pt>
                <c:pt idx="2648">
                  <c:v>1.4867012000347329E-2</c:v>
                </c:pt>
                <c:pt idx="2649">
                  <c:v>1.4853627633974395E-2</c:v>
                </c:pt>
                <c:pt idx="2650">
                  <c:v>1.4832327644274381E-2</c:v>
                </c:pt>
                <c:pt idx="2651">
                  <c:v>1.4814784282771099E-2</c:v>
                </c:pt>
                <c:pt idx="2652">
                  <c:v>1.479710653732033E-2</c:v>
                </c:pt>
                <c:pt idx="2653">
                  <c:v>1.4779294211738346E-2</c:v>
                </c:pt>
                <c:pt idx="2654">
                  <c:v>1.4761347109875237E-2</c:v>
                </c:pt>
                <c:pt idx="2655">
                  <c:v>1.4743265035614912E-2</c:v>
                </c:pt>
                <c:pt idx="2656">
                  <c:v>1.4725047792876859E-2</c:v>
                </c:pt>
                <c:pt idx="2657">
                  <c:v>1.4706695185616578E-2</c:v>
                </c:pt>
                <c:pt idx="2658">
                  <c:v>1.4688207017821631E-2</c:v>
                </c:pt>
                <c:pt idx="2659">
                  <c:v>1.4669583093516913E-2</c:v>
                </c:pt>
                <c:pt idx="2660">
                  <c:v>1.4650823216760263E-2</c:v>
                </c:pt>
                <c:pt idx="2661">
                  <c:v>1.4631927191648604E-2</c:v>
                </c:pt>
                <c:pt idx="2662">
                  <c:v>1.4611276558494304E-2</c:v>
                </c:pt>
                <c:pt idx="2663">
                  <c:v>1.4592098725021872E-2</c:v>
                </c:pt>
                <c:pt idx="2664">
                  <c:v>1.4572784146203343E-2</c:v>
                </c:pt>
                <c:pt idx="2665">
                  <c:v>1.4553332626264272E-2</c:v>
                </c:pt>
                <c:pt idx="2666">
                  <c:v>1.45337439694651E-2</c:v>
                </c:pt>
                <c:pt idx="2667">
                  <c:v>1.4514017980105577E-2</c:v>
                </c:pt>
                <c:pt idx="2668">
                  <c:v>1.4494154462516808E-2</c:v>
                </c:pt>
                <c:pt idx="2669">
                  <c:v>1.4474153221071409E-2</c:v>
                </c:pt>
                <c:pt idx="2670">
                  <c:v>1.4454014060173357E-2</c:v>
                </c:pt>
                <c:pt idx="2671">
                  <c:v>1.4430110107113776E-2</c:v>
                </c:pt>
                <c:pt idx="2672">
                  <c:v>1.4409662224648704E-2</c:v>
                </c:pt>
                <c:pt idx="2673">
                  <c:v>1.4389075781203985E-2</c:v>
                </c:pt>
                <c:pt idx="2674">
                  <c:v>1.4368350581386351E-2</c:v>
                </c:pt>
                <c:pt idx="2675">
                  <c:v>1.4342755923796394E-2</c:v>
                </c:pt>
                <c:pt idx="2676">
                  <c:v>1.4321723678760542E-2</c:v>
                </c:pt>
                <c:pt idx="2677">
                  <c:v>1.4300552053856604E-2</c:v>
                </c:pt>
                <c:pt idx="2678">
                  <c:v>1.427924085383705E-2</c:v>
                </c:pt>
                <c:pt idx="2679">
                  <c:v>1.4252110398547726E-2</c:v>
                </c:pt>
                <c:pt idx="2680">
                  <c:v>1.4232263784763178E-2</c:v>
                </c:pt>
                <c:pt idx="2681">
                  <c:v>1.4210499872241969E-2</c:v>
                </c:pt>
                <c:pt idx="2682">
                  <c:v>1.4188595549582619E-2</c:v>
                </c:pt>
                <c:pt idx="2683">
                  <c:v>1.417058439596304E-2</c:v>
                </c:pt>
                <c:pt idx="2684">
                  <c:v>1.4148431647165718E-2</c:v>
                </c:pt>
                <c:pt idx="2685">
                  <c:v>1.412613795758629E-2</c:v>
                </c:pt>
                <c:pt idx="2686">
                  <c:v>1.4103703132283428E-2</c:v>
                </c:pt>
                <c:pt idx="2687">
                  <c:v>1.407696096075756E-2</c:v>
                </c:pt>
                <c:pt idx="2688">
                  <c:v>1.4054210083753736E-2</c:v>
                </c:pt>
                <c:pt idx="2689">
                  <c:v>1.4031317432479309E-2</c:v>
                </c:pt>
                <c:pt idx="2690">
                  <c:v>1.4008282812216059E-2</c:v>
                </c:pt>
                <c:pt idx="2691">
                  <c:v>1.3985106028290891E-2</c:v>
                </c:pt>
                <c:pt idx="2692">
                  <c:v>1.3966119418589417E-2</c:v>
                </c:pt>
                <c:pt idx="2693">
                  <c:v>1.3938325190950229E-2</c:v>
                </c:pt>
                <c:pt idx="2694">
                  <c:v>1.3914720748387097E-2</c:v>
                </c:pt>
                <c:pt idx="2695">
                  <c:v>1.3890973363865479E-2</c:v>
                </c:pt>
                <c:pt idx="2696">
                  <c:v>1.3871549555847296E-2</c:v>
                </c:pt>
                <c:pt idx="2697">
                  <c:v>1.3849047285619684E-2</c:v>
                </c:pt>
                <c:pt idx="2698">
                  <c:v>1.3824914880924459E-2</c:v>
                </c:pt>
                <c:pt idx="2699">
                  <c:v>1.3800638827661908E-2</c:v>
                </c:pt>
                <c:pt idx="2700">
                  <c:v>1.3776218931430172E-2</c:v>
                </c:pt>
                <c:pt idx="2701">
                  <c:v>1.375011202775755E-2</c:v>
                </c:pt>
                <c:pt idx="2702">
                  <c:v>1.3725392551423268E-2</c:v>
                </c:pt>
                <c:pt idx="2703">
                  <c:v>1.3694254937085388E-2</c:v>
                </c:pt>
                <c:pt idx="2704">
                  <c:v>1.3675520073753012E-2</c:v>
                </c:pt>
                <c:pt idx="2705">
                  <c:v>1.3650366684031323E-2</c:v>
                </c:pt>
                <c:pt idx="2706">
                  <c:v>1.362666797026805E-2</c:v>
                </c:pt>
                <c:pt idx="2707">
                  <c:v>1.3601235733413116E-2</c:v>
                </c:pt>
                <c:pt idx="2708">
                  <c:v>1.3575658099847687E-2</c:v>
                </c:pt>
                <c:pt idx="2709">
                  <c:v>1.3549934875542355E-2</c:v>
                </c:pt>
                <c:pt idx="2710">
                  <c:v>1.3522420462634858E-2</c:v>
                </c:pt>
                <c:pt idx="2711">
                  <c:v>1.3496394005776766E-2</c:v>
                </c:pt>
                <c:pt idx="2712">
                  <c:v>1.3470221358915622E-2</c:v>
                </c:pt>
                <c:pt idx="2713">
                  <c:v>1.3428797084176469E-2</c:v>
                </c:pt>
                <c:pt idx="2714">
                  <c:v>1.3415336974147771E-2</c:v>
                </c:pt>
                <c:pt idx="2715">
                  <c:v>1.3392527263832504E-2</c:v>
                </c:pt>
                <c:pt idx="2716">
                  <c:v>1.3365779475075871E-2</c:v>
                </c:pt>
                <c:pt idx="2717">
                  <c:v>1.3338884544872517E-2</c:v>
                </c:pt>
                <c:pt idx="2718">
                  <c:v>1.3311842279577784E-2</c:v>
                </c:pt>
                <c:pt idx="2719">
                  <c:v>1.3284652485590931E-2</c:v>
                </c:pt>
                <c:pt idx="2720">
                  <c:v>1.32573149693547E-2</c:v>
                </c:pt>
                <c:pt idx="2721">
                  <c:v>1.3229829537353558E-2</c:v>
                </c:pt>
                <c:pt idx="2722">
                  <c:v>1.3202195996120722E-2</c:v>
                </c:pt>
                <c:pt idx="2723">
                  <c:v>1.3167223760425621E-2</c:v>
                </c:pt>
                <c:pt idx="2724">
                  <c:v>1.3139246635674109E-2</c:v>
                </c:pt>
                <c:pt idx="2725">
                  <c:v>1.3111120753376962E-2</c:v>
                </c:pt>
                <c:pt idx="2726">
                  <c:v>1.308284628483285E-2</c:v>
                </c:pt>
                <c:pt idx="2727">
                  <c:v>1.3059960116928804E-2</c:v>
                </c:pt>
                <c:pt idx="2728">
                  <c:v>1.3031438680088537E-2</c:v>
                </c:pt>
                <c:pt idx="2729">
                  <c:v>1.3002793327721248E-2</c:v>
                </c:pt>
                <c:pt idx="2730">
                  <c:v>1.2974035826481477E-2</c:v>
                </c:pt>
                <c:pt idx="2731">
                  <c:v>1.2945177962639979E-2</c:v>
                </c:pt>
                <c:pt idx="2732">
                  <c:v>1.2910613824241713E-2</c:v>
                </c:pt>
                <c:pt idx="2733">
                  <c:v>1.2881585520478408E-2</c:v>
                </c:pt>
                <c:pt idx="2734">
                  <c:v>1.2852495991841762E-2</c:v>
                </c:pt>
                <c:pt idx="2735">
                  <c:v>1.2823356918118801E-2</c:v>
                </c:pt>
                <c:pt idx="2736">
                  <c:v>1.2799797096496155E-2</c:v>
                </c:pt>
                <c:pt idx="2737">
                  <c:v>1.2770585666641032E-2</c:v>
                </c:pt>
                <c:pt idx="2738">
                  <c:v>1.2741356926905603E-2</c:v>
                </c:pt>
                <c:pt idx="2739">
                  <c:v>1.2712122820305189E-2</c:v>
                </c:pt>
                <c:pt idx="2740">
                  <c:v>1.2677328513965068E-2</c:v>
                </c:pt>
                <c:pt idx="2741">
                  <c:v>1.2648138523729811E-2</c:v>
                </c:pt>
                <c:pt idx="2742">
                  <c:v>1.2618981286096476E-2</c:v>
                </c:pt>
                <c:pt idx="2743">
                  <c:v>1.258986863487813E-2</c:v>
                </c:pt>
                <c:pt idx="2744">
                  <c:v>1.2560812423136962E-2</c:v>
                </c:pt>
                <c:pt idx="2745">
                  <c:v>1.2531824523187716E-2</c:v>
                </c:pt>
                <c:pt idx="2746">
                  <c:v>1.2502916826597692E-2</c:v>
                </c:pt>
                <c:pt idx="2747">
                  <c:v>1.2474101244191047E-2</c:v>
                </c:pt>
                <c:pt idx="2748">
                  <c:v>1.2445389706051796E-2</c:v>
                </c:pt>
                <c:pt idx="2749">
                  <c:v>1.2425688886885519E-2</c:v>
                </c:pt>
                <c:pt idx="2750">
                  <c:v>1.2397168461686984E-2</c:v>
                </c:pt>
                <c:pt idx="2751">
                  <c:v>1.2368787189903868E-2</c:v>
                </c:pt>
                <c:pt idx="2752">
                  <c:v>1.2340557399578848E-2</c:v>
                </c:pt>
                <c:pt idx="2753">
                  <c:v>1.2310751465105666E-2</c:v>
                </c:pt>
                <c:pt idx="2754">
                  <c:v>1.2282858537964474E-2</c:v>
                </c:pt>
                <c:pt idx="2755">
                  <c:v>1.225513011671395E-2</c:v>
                </c:pt>
                <c:pt idx="2756">
                  <c:v>1.2227566525036714E-2</c:v>
                </c:pt>
                <c:pt idx="2757">
                  <c:v>1.2200168086639101E-2</c:v>
                </c:pt>
                <c:pt idx="2758">
                  <c:v>1.2174618338873972E-2</c:v>
                </c:pt>
                <c:pt idx="2759">
                  <c:v>1.2147540135217629E-2</c:v>
                </c:pt>
                <c:pt idx="2760">
                  <c:v>1.2120628025367838E-2</c:v>
                </c:pt>
                <c:pt idx="2761">
                  <c:v>1.2093882333149546E-2</c:v>
                </c:pt>
                <c:pt idx="2762">
                  <c:v>1.2065664525174234E-2</c:v>
                </c:pt>
                <c:pt idx="2763">
                  <c:v>1.2039263805580899E-2</c:v>
                </c:pt>
                <c:pt idx="2764">
                  <c:v>1.2013030505865524E-2</c:v>
                </c:pt>
                <c:pt idx="2765">
                  <c:v>1.1986964949923308E-2</c:v>
                </c:pt>
                <c:pt idx="2766">
                  <c:v>1.1961067461677554E-2</c:v>
                </c:pt>
                <c:pt idx="2767">
                  <c:v>1.1936921087239019E-2</c:v>
                </c:pt>
                <c:pt idx="2768">
                  <c:v>1.191134938752968E-2</c:v>
                </c:pt>
                <c:pt idx="2769">
                  <c:v>1.1885946696919211E-2</c:v>
                </c:pt>
                <c:pt idx="2770">
                  <c:v>1.1860713339454702E-2</c:v>
                </c:pt>
                <c:pt idx="2771">
                  <c:v>1.1835649639210176E-2</c:v>
                </c:pt>
                <c:pt idx="2772">
                  <c:v>1.1810755920287045E-2</c:v>
                </c:pt>
                <c:pt idx="2773">
                  <c:v>1.1786032506811451E-2</c:v>
                </c:pt>
                <c:pt idx="2774">
                  <c:v>1.1761479722938234E-2</c:v>
                </c:pt>
                <c:pt idx="2775">
                  <c:v>1.17296520422527E-2</c:v>
                </c:pt>
                <c:pt idx="2776">
                  <c:v>1.1705499333305875E-2</c:v>
                </c:pt>
                <c:pt idx="2777">
                  <c:v>1.1681518378237698E-2</c:v>
                </c:pt>
                <c:pt idx="2778">
                  <c:v>1.1657709501204783E-2</c:v>
                </c:pt>
                <c:pt idx="2779">
                  <c:v>1.1638397904929088E-2</c:v>
                </c:pt>
                <c:pt idx="2780">
                  <c:v>1.1614899077496542E-2</c:v>
                </c:pt>
                <c:pt idx="2781">
                  <c:v>1.1591573210025543E-2</c:v>
                </c:pt>
                <c:pt idx="2782">
                  <c:v>1.1568420626855111E-2</c:v>
                </c:pt>
                <c:pt idx="2783">
                  <c:v>1.1545441652356599E-2</c:v>
                </c:pt>
                <c:pt idx="2784">
                  <c:v>1.1518488034341436E-2</c:v>
                </c:pt>
                <c:pt idx="2785">
                  <c:v>1.149589278248307E-2</c:v>
                </c:pt>
                <c:pt idx="2786">
                  <c:v>1.147347220300449E-2</c:v>
                </c:pt>
                <c:pt idx="2787">
                  <c:v>1.1451226620339511E-2</c:v>
                </c:pt>
                <c:pt idx="2788">
                  <c:v>1.1433162264985202E-2</c:v>
                </c:pt>
                <c:pt idx="2789">
                  <c:v>1.1411231755982972E-2</c:v>
                </c:pt>
                <c:pt idx="2790">
                  <c:v>1.1389477127102136E-2</c:v>
                </c:pt>
                <c:pt idx="2791">
                  <c:v>1.1367898702962155E-2</c:v>
                </c:pt>
                <c:pt idx="2792">
                  <c:v>1.1346496808214807E-2</c:v>
                </c:pt>
                <c:pt idx="2793">
                  <c:v>1.132144622972297E-2</c:v>
                </c:pt>
                <c:pt idx="2794">
                  <c:v>1.1300434711591563E-2</c:v>
                </c:pt>
                <c:pt idx="2795">
                  <c:v>1.1279600786911499E-2</c:v>
                </c:pt>
                <c:pt idx="2796">
                  <c:v>1.1258944780416563E-2</c:v>
                </c:pt>
                <c:pt idx="2797">
                  <c:v>1.1238467016871492E-2</c:v>
                </c:pt>
                <c:pt idx="2798">
                  <c:v>1.1218167821077542E-2</c:v>
                </c:pt>
                <c:pt idx="2799">
                  <c:v>1.1198047517872079E-2</c:v>
                </c:pt>
                <c:pt idx="2800">
                  <c:v>1.1178106432126411E-2</c:v>
                </c:pt>
                <c:pt idx="2801">
                  <c:v>1.1164237798110285E-2</c:v>
                </c:pt>
                <c:pt idx="2802">
                  <c:v>1.1144594368621745E-2</c:v>
                </c:pt>
                <c:pt idx="2803">
                  <c:v>1.1125130982268083E-2</c:v>
                </c:pt>
                <c:pt idx="2804">
                  <c:v>1.1105847964148801E-2</c:v>
                </c:pt>
                <c:pt idx="2805">
                  <c:v>1.108674563939918E-2</c:v>
                </c:pt>
                <c:pt idx="2806">
                  <c:v>1.1066705457043762E-2</c:v>
                </c:pt>
                <c:pt idx="2807">
                  <c:v>1.1047977987998791E-2</c:v>
                </c:pt>
                <c:pt idx="2808">
                  <c:v>1.1029432217704808E-2</c:v>
                </c:pt>
                <c:pt idx="2809">
                  <c:v>1.1011068471428664E-2</c:v>
                </c:pt>
                <c:pt idx="2810">
                  <c:v>1.0993955798490839E-2</c:v>
                </c:pt>
                <c:pt idx="2811">
                  <c:v>1.0975944463854937E-2</c:v>
                </c:pt>
                <c:pt idx="2812">
                  <c:v>1.0958116099569508E-2</c:v>
                </c:pt>
                <c:pt idx="2813">
                  <c:v>1.0940471031067491E-2</c:v>
                </c:pt>
                <c:pt idx="2814">
                  <c:v>1.0921991487322867E-2</c:v>
                </c:pt>
                <c:pt idx="2815">
                  <c:v>1.0904726717896464E-2</c:v>
                </c:pt>
                <c:pt idx="2816">
                  <c:v>1.0887646250429688E-2</c:v>
                </c:pt>
                <c:pt idx="2817">
                  <c:v>1.0870750410500347E-2</c:v>
                </c:pt>
                <c:pt idx="2818">
                  <c:v>1.0854039523725777E-2</c:v>
                </c:pt>
                <c:pt idx="2819">
                  <c:v>1.0838468060743093E-2</c:v>
                </c:pt>
                <c:pt idx="2820">
                  <c:v>1.0822115178170605E-2</c:v>
                </c:pt>
                <c:pt idx="2821">
                  <c:v>1.080594819627286E-2</c:v>
                </c:pt>
                <c:pt idx="2822">
                  <c:v>1.0789967440842291E-2</c:v>
                </c:pt>
                <c:pt idx="2823">
                  <c:v>1.0774173237712842E-2</c:v>
                </c:pt>
                <c:pt idx="2824">
                  <c:v>1.0758565912762624E-2</c:v>
                </c:pt>
                <c:pt idx="2825">
                  <c:v>1.0743145791907724E-2</c:v>
                </c:pt>
                <c:pt idx="2826">
                  <c:v>1.0727913201109723E-2</c:v>
                </c:pt>
                <c:pt idx="2827">
                  <c:v>1.0708629427054694E-2</c:v>
                </c:pt>
                <c:pt idx="2828">
                  <c:v>1.0693838482401545E-2</c:v>
                </c:pt>
                <c:pt idx="2829">
                  <c:v>1.0679236193358237E-2</c:v>
                </c:pt>
                <c:pt idx="2830">
                  <c:v>1.066482288600845E-2</c:v>
                </c:pt>
                <c:pt idx="2831">
                  <c:v>1.065298056782227E-2</c:v>
                </c:pt>
                <c:pt idx="2832">
                  <c:v>1.0638906474608136E-2</c:v>
                </c:pt>
                <c:pt idx="2833">
                  <c:v>1.0625022253278337E-2</c:v>
                </c:pt>
                <c:pt idx="2834">
                  <c:v>1.0611328230124872E-2</c:v>
                </c:pt>
                <c:pt idx="2835">
                  <c:v>1.0597824731485605E-2</c:v>
                </c:pt>
                <c:pt idx="2836">
                  <c:v>1.058232992383884E-2</c:v>
                </c:pt>
                <c:pt idx="2837">
                  <c:v>1.0569248622496911E-2</c:v>
                </c:pt>
                <c:pt idx="2838">
                  <c:v>1.0556358913163907E-2</c:v>
                </c:pt>
                <c:pt idx="2839">
                  <c:v>1.0543661122341664E-2</c:v>
                </c:pt>
                <c:pt idx="2840">
                  <c:v>1.0533176531065105E-2</c:v>
                </c:pt>
                <c:pt idx="2841">
                  <c:v>1.0520823035203434E-2</c:v>
                </c:pt>
                <c:pt idx="2842">
                  <c:v>1.0508662349527067E-2</c:v>
                </c:pt>
                <c:pt idx="2843">
                  <c:v>1.0496694800749088E-2</c:v>
                </c:pt>
                <c:pt idx="2844">
                  <c:v>1.048492071563412E-2</c:v>
                </c:pt>
                <c:pt idx="2845">
                  <c:v>1.0471522956297975E-2</c:v>
                </c:pt>
                <c:pt idx="2846">
                  <c:v>1.0460177741162884E-2</c:v>
                </c:pt>
                <c:pt idx="2847">
                  <c:v>1.0449027058306248E-2</c:v>
                </c:pt>
                <c:pt idx="2848">
                  <c:v>1.0438071234673855E-2</c:v>
                </c:pt>
                <c:pt idx="2849">
                  <c:v>1.0427310597262625E-2</c:v>
                </c:pt>
                <c:pt idx="2850">
                  <c:v>1.0416745473120196E-2</c:v>
                </c:pt>
                <c:pt idx="2851">
                  <c:v>1.0406376189346204E-2</c:v>
                </c:pt>
                <c:pt idx="2852">
                  <c:v>1.0396203073092721E-2</c:v>
                </c:pt>
                <c:pt idx="2853">
                  <c:v>1.0388711883270157E-2</c:v>
                </c:pt>
                <c:pt idx="2854">
                  <c:v>1.0378862655636903E-2</c:v>
                </c:pt>
                <c:pt idx="2855">
                  <c:v>1.0369210430726293E-2</c:v>
                </c:pt>
                <c:pt idx="2856">
                  <c:v>1.0359755535914021E-2</c:v>
                </c:pt>
                <c:pt idx="2857">
                  <c:v>1.0350498298628783E-2</c:v>
                </c:pt>
                <c:pt idx="2858">
                  <c:v>1.0341009013502215E-2</c:v>
                </c:pt>
                <c:pt idx="2859">
                  <c:v>1.0332162099785882E-2</c:v>
                </c:pt>
                <c:pt idx="2860">
                  <c:v>1.0323513855499464E-2</c:v>
                </c:pt>
                <c:pt idx="2861">
                  <c:v>1.0315064608282859E-2</c:v>
                </c:pt>
                <c:pt idx="2862">
                  <c:v>1.0307188438760171E-2</c:v>
                </c:pt>
                <c:pt idx="2863">
                  <c:v>1.0299124025578289E-2</c:v>
                </c:pt>
                <c:pt idx="2864">
                  <c:v>1.0291259563403762E-2</c:v>
                </c:pt>
                <c:pt idx="2865">
                  <c:v>1.0283595380093224E-2</c:v>
                </c:pt>
                <c:pt idx="2866">
                  <c:v>1.0275814799390161E-2</c:v>
                </c:pt>
                <c:pt idx="2867">
                  <c:v>1.0268566418050623E-2</c:v>
                </c:pt>
                <c:pt idx="2868">
                  <c:v>1.0261519328781572E-2</c:v>
                </c:pt>
                <c:pt idx="2869">
                  <c:v>1.0254673859665619E-2</c:v>
                </c:pt>
                <c:pt idx="2870">
                  <c:v>1.024709776914497E-2</c:v>
                </c:pt>
                <c:pt idx="2871">
                  <c:v>1.0240928800733694E-2</c:v>
                </c:pt>
                <c:pt idx="2872">
                  <c:v>1.0234704720272502E-2</c:v>
                </c:pt>
                <c:pt idx="2873">
                  <c:v>1.0228683590443523E-2</c:v>
                </c:pt>
                <c:pt idx="2874">
                  <c:v>1.0222865739618781E-2</c:v>
                </c:pt>
                <c:pt idx="2875">
                  <c:v>1.0217251496230362E-2</c:v>
                </c:pt>
                <c:pt idx="2876">
                  <c:v>1.0211841188766004E-2</c:v>
                </c:pt>
                <c:pt idx="2877">
                  <c:v>1.020663514577262E-2</c:v>
                </c:pt>
                <c:pt idx="2878">
                  <c:v>1.020163369585895E-2</c:v>
                </c:pt>
                <c:pt idx="2879">
                  <c:v>1.0196336592206947E-2</c:v>
                </c:pt>
                <c:pt idx="2880">
                  <c:v>1.0191803916336848E-2</c:v>
                </c:pt>
                <c:pt idx="2881">
                  <c:v>1.0187476937146762E-2</c:v>
                </c:pt>
                <c:pt idx="2882">
                  <c:v>1.0183355983507027E-2</c:v>
                </c:pt>
                <c:pt idx="2883">
                  <c:v>1.0179638365499828E-2</c:v>
                </c:pt>
                <c:pt idx="2884">
                  <c:v>1.0175733468680127E-2</c:v>
                </c:pt>
                <c:pt idx="2885">
                  <c:v>1.0170378946176898E-2</c:v>
                </c:pt>
                <c:pt idx="2886">
                  <c:v>1.0168939004079667E-2</c:v>
                </c:pt>
                <c:pt idx="2887">
                  <c:v>1.0165853113460306E-2</c:v>
                </c:pt>
                <c:pt idx="2888">
                  <c:v>1.0162975222941548E-2</c:v>
                </c:pt>
                <c:pt idx="2889">
                  <c:v>1.016030566183705E-2</c:v>
                </c:pt>
                <c:pt idx="2890">
                  <c:v>1.0157844759527012E-2</c:v>
                </c:pt>
                <c:pt idx="2891">
                  <c:v>1.0155592845455147E-2</c:v>
                </c:pt>
                <c:pt idx="2892">
                  <c:v>1.0153550249131714E-2</c:v>
                </c:pt>
                <c:pt idx="2893">
                  <c:v>1.0151717300132214E-2</c:v>
                </c:pt>
                <c:pt idx="2894">
                  <c:v>1.0150094328097395E-2</c:v>
                </c:pt>
                <c:pt idx="2895">
                  <c:v>1.0148681662735842E-2</c:v>
                </c:pt>
                <c:pt idx="2896">
                  <c:v>1.0147479633822679E-2</c:v>
                </c:pt>
                <c:pt idx="2897">
                  <c:v>1.0146488571199576E-2</c:v>
                </c:pt>
                <c:pt idx="2898">
                  <c:v>1.0145708804776469E-2</c:v>
                </c:pt>
                <c:pt idx="2899">
                  <c:v>1.0145140664530702E-2</c:v>
                </c:pt>
                <c:pt idx="2900">
                  <c:v>1.0144784480507454E-2</c:v>
                </c:pt>
                <c:pt idx="2901">
                  <c:v>1.0144640582820606E-2</c:v>
                </c:pt>
                <c:pt idx="2902">
                  <c:v>1.0144709301655336E-2</c:v>
                </c:pt>
                <c:pt idx="2903">
                  <c:v>1.0144990967262067E-2</c:v>
                </c:pt>
                <c:pt idx="2904">
                  <c:v>1.0145485909963376E-2</c:v>
                </c:pt>
                <c:pt idx="2905">
                  <c:v>1.0145396250017841E-2</c:v>
                </c:pt>
                <c:pt idx="2906">
                  <c:v>1.0146272483329244E-2</c:v>
                </c:pt>
                <c:pt idx="2907">
                  <c:v>1.014736289619474E-2</c:v>
                </c:pt>
                <c:pt idx="2908">
                  <c:v>1.0148667819169691E-2</c:v>
                </c:pt>
                <c:pt idx="2909">
                  <c:v>1.0151171346092615E-2</c:v>
                </c:pt>
                <c:pt idx="2910">
                  <c:v>1.0153299340700526E-2</c:v>
                </c:pt>
                <c:pt idx="2911">
                  <c:v>1.0154950029389256E-2</c:v>
                </c:pt>
                <c:pt idx="2912">
                  <c:v>1.0157163088926828E-2</c:v>
                </c:pt>
                <c:pt idx="2913">
                  <c:v>1.015959240165273E-2</c:v>
                </c:pt>
                <c:pt idx="2914">
                  <c:v>1.0161020589311853E-2</c:v>
                </c:pt>
                <c:pt idx="2915">
                  <c:v>1.0163836344546541E-2</c:v>
                </c:pt>
                <c:pt idx="2916">
                  <c:v>1.0166869256891985E-2</c:v>
                </c:pt>
                <c:pt idx="2917">
                  <c:v>1.0170119657547869E-2</c:v>
                </c:pt>
                <c:pt idx="2918">
                  <c:v>1.0173587877788099E-2</c:v>
                </c:pt>
                <c:pt idx="2919">
                  <c:v>1.0178728138316719E-2</c:v>
                </c:pt>
                <c:pt idx="2920">
                  <c:v>1.0182680496597809E-2</c:v>
                </c:pt>
                <c:pt idx="2921">
                  <c:v>1.0186851758460428E-2</c:v>
                </c:pt>
                <c:pt idx="2922">
                  <c:v>1.0191573955659122E-2</c:v>
                </c:pt>
                <c:pt idx="2923">
                  <c:v>1.0196230408666478E-2</c:v>
                </c:pt>
                <c:pt idx="2924">
                  <c:v>1.0201106812654338E-2</c:v>
                </c:pt>
                <c:pt idx="2925">
                  <c:v>1.0206203499451774E-2</c:v>
                </c:pt>
                <c:pt idx="2926">
                  <c:v>1.0211520800967792E-2</c:v>
                </c:pt>
                <c:pt idx="2927">
                  <c:v>1.0217059049185184E-2</c:v>
                </c:pt>
                <c:pt idx="2928">
                  <c:v>1.022281857616624E-2</c:v>
                </c:pt>
                <c:pt idx="2929">
                  <c:v>1.0228799714049672E-2</c:v>
                </c:pt>
                <c:pt idx="2930">
                  <c:v>1.0235002795053251E-2</c:v>
                </c:pt>
                <c:pt idx="2931">
                  <c:v>1.0242793719207286E-2</c:v>
                </c:pt>
                <c:pt idx="2932">
                  <c:v>1.0249474096940017E-2</c:v>
                </c:pt>
                <c:pt idx="2933">
                  <c:v>1.0256377475351975E-2</c:v>
                </c:pt>
                <c:pt idx="2934">
                  <c:v>1.0263504187031466E-2</c:v>
                </c:pt>
                <c:pt idx="2935">
                  <c:v>1.0270105984672134E-2</c:v>
                </c:pt>
                <c:pt idx="2936">
                  <c:v>1.0279864657158619E-2</c:v>
                </c:pt>
                <c:pt idx="2937">
                  <c:v>1.0285446379648733E-2</c:v>
                </c:pt>
                <c:pt idx="2938">
                  <c:v>1.0293453361799267E-2</c:v>
                </c:pt>
                <c:pt idx="2939">
                  <c:v>1.0301685310986276E-2</c:v>
                </c:pt>
                <c:pt idx="2940">
                  <c:v>1.0312202033286963E-2</c:v>
                </c:pt>
                <c:pt idx="2941">
                  <c:v>1.0320933662030483E-2</c:v>
                </c:pt>
                <c:pt idx="2942">
                  <c:v>1.0329891335306225E-2</c:v>
                </c:pt>
                <c:pt idx="2943">
                  <c:v>1.0339075386454935E-2</c:v>
                </c:pt>
                <c:pt idx="2944">
                  <c:v>1.0347587139551718E-2</c:v>
                </c:pt>
                <c:pt idx="2945">
                  <c:v>1.03572083388967E-2</c:v>
                </c:pt>
                <c:pt idx="2946">
                  <c:v>1.0367056886020317E-2</c:v>
                </c:pt>
                <c:pt idx="2947">
                  <c:v>1.0377133114569998E-2</c:v>
                </c:pt>
                <c:pt idx="2948">
                  <c:v>1.0389370226277006E-2</c:v>
                </c:pt>
                <c:pt idx="2949">
                  <c:v>1.0398952306471906E-2</c:v>
                </c:pt>
                <c:pt idx="2950">
                  <c:v>1.0409730343421362E-2</c:v>
                </c:pt>
                <c:pt idx="2951">
                  <c:v>1.0420737428040776E-2</c:v>
                </c:pt>
                <c:pt idx="2952">
                  <c:v>1.0431973894444628E-2</c:v>
                </c:pt>
                <c:pt idx="2953">
                  <c:v>1.0443440076834279E-2</c:v>
                </c:pt>
                <c:pt idx="2954">
                  <c:v>1.0455136309499281E-2</c:v>
                </c:pt>
                <c:pt idx="2955">
                  <c:v>1.0467062926817376E-2</c:v>
                </c:pt>
                <c:pt idx="2956">
                  <c:v>1.0479220263255366E-2</c:v>
                </c:pt>
                <c:pt idx="2957">
                  <c:v>1.0488261661767638E-2</c:v>
                </c:pt>
                <c:pt idx="2958">
                  <c:v>1.0500830423554123E-2</c:v>
                </c:pt>
                <c:pt idx="2959">
                  <c:v>1.0513630815081852E-2</c:v>
                </c:pt>
                <c:pt idx="2960">
                  <c:v>1.0526663171055023E-2</c:v>
                </c:pt>
                <c:pt idx="2961">
                  <c:v>1.0541110038617954E-2</c:v>
                </c:pt>
                <c:pt idx="2962">
                  <c:v>1.0554624454825608E-2</c:v>
                </c:pt>
                <c:pt idx="2963">
                  <c:v>1.0568371871392489E-2</c:v>
                </c:pt>
                <c:pt idx="2964">
                  <c:v>1.0582352623424605E-2</c:v>
                </c:pt>
                <c:pt idx="2965">
                  <c:v>1.0596567046118882E-2</c:v>
                </c:pt>
                <c:pt idx="2966">
                  <c:v>1.0609747314932319E-2</c:v>
                </c:pt>
                <c:pt idx="2967">
                  <c:v>1.0624412801268808E-2</c:v>
                </c:pt>
                <c:pt idx="2968">
                  <c:v>1.0639312932925929E-2</c:v>
                </c:pt>
                <c:pt idx="2969">
                  <c:v>1.0654448045424467E-2</c:v>
                </c:pt>
                <c:pt idx="2970">
                  <c:v>1.0671155957879331E-2</c:v>
                </c:pt>
                <c:pt idx="2971">
                  <c:v>1.0686779448857639E-2</c:v>
                </c:pt>
                <c:pt idx="2972">
                  <c:v>1.0702638959470552E-2</c:v>
                </c:pt>
                <c:pt idx="2973">
                  <c:v>1.0718734825660332E-2</c:v>
                </c:pt>
                <c:pt idx="2974">
                  <c:v>1.073601013088743E-2</c:v>
                </c:pt>
                <c:pt idx="2975">
                  <c:v>1.0752596063602637E-2</c:v>
                </c:pt>
                <c:pt idx="2976">
                  <c:v>1.0769419376459465E-2</c:v>
                </c:pt>
                <c:pt idx="2977">
                  <c:v>1.0786480405745818E-2</c:v>
                </c:pt>
                <c:pt idx="2978">
                  <c:v>1.0803779487845434E-2</c:v>
                </c:pt>
                <c:pt idx="2979">
                  <c:v>1.0821316959239652E-2</c:v>
                </c:pt>
                <c:pt idx="2980">
                  <c:v>1.0839093156503882E-2</c:v>
                </c:pt>
                <c:pt idx="2981">
                  <c:v>1.0857108416312015E-2</c:v>
                </c:pt>
                <c:pt idx="2982">
                  <c:v>1.0875363075436873E-2</c:v>
                </c:pt>
                <c:pt idx="2983">
                  <c:v>1.0898569200907043E-2</c:v>
                </c:pt>
                <c:pt idx="2984">
                  <c:v>1.0917357170137426E-2</c:v>
                </c:pt>
                <c:pt idx="2985">
                  <c:v>1.0936385646644077E-2</c:v>
                </c:pt>
                <c:pt idx="2986">
                  <c:v>1.0955654923146759E-2</c:v>
                </c:pt>
                <c:pt idx="2987">
                  <c:v>1.0976321884396251E-2</c:v>
                </c:pt>
                <c:pt idx="2988">
                  <c:v>1.099607157153615E-2</c:v>
                </c:pt>
                <c:pt idx="2989">
                  <c:v>1.1016036711332859E-2</c:v>
                </c:pt>
                <c:pt idx="2990">
                  <c:v>1.1036206053458928E-2</c:v>
                </c:pt>
                <c:pt idx="2991">
                  <c:v>1.1056568329505643E-2</c:v>
                </c:pt>
                <c:pt idx="2992">
                  <c:v>1.1082231885038374E-2</c:v>
                </c:pt>
                <c:pt idx="2993">
                  <c:v>1.1102970605580534E-2</c:v>
                </c:pt>
                <c:pt idx="2994">
                  <c:v>1.1123864878042424E-2</c:v>
                </c:pt>
                <c:pt idx="2995">
                  <c:v>1.1144903541348112E-2</c:v>
                </c:pt>
                <c:pt idx="2996">
                  <c:v>1.1160878056895029E-2</c:v>
                </c:pt>
                <c:pt idx="2997">
                  <c:v>1.1182160285742893E-2</c:v>
                </c:pt>
                <c:pt idx="2998">
                  <c:v>1.1203556062368714E-2</c:v>
                </c:pt>
                <c:pt idx="2999">
                  <c:v>1.1230278256371701E-2</c:v>
                </c:pt>
                <c:pt idx="3000">
                  <c:v>1.1251870832516426E-2</c:v>
                </c:pt>
                <c:pt idx="3001">
                  <c:v>1.1273540457791239E-2</c:v>
                </c:pt>
                <c:pt idx="3002">
                  <c:v>1.1295275845966552E-2</c:v>
                </c:pt>
                <c:pt idx="3003">
                  <c:v>1.1317065692904957E-2</c:v>
                </c:pt>
                <c:pt idx="3004">
                  <c:v>1.1333674799300955E-2</c:v>
                </c:pt>
                <c:pt idx="3005">
                  <c:v>1.1360763456980545E-2</c:v>
                </c:pt>
                <c:pt idx="3006">
                  <c:v>1.1382648676284439E-2</c:v>
                </c:pt>
                <c:pt idx="3007">
                  <c:v>1.1404542958680543E-2</c:v>
                </c:pt>
                <c:pt idx="3008">
                  <c:v>1.1421238995811031E-2</c:v>
                </c:pt>
                <c:pt idx="3009">
                  <c:v>1.1439667303941055E-2</c:v>
                </c:pt>
                <c:pt idx="3010">
                  <c:v>1.1461536763289926E-2</c:v>
                </c:pt>
                <c:pt idx="3011">
                  <c:v>1.1483370231939313E-2</c:v>
                </c:pt>
                <c:pt idx="3012">
                  <c:v>1.1505155939092728E-2</c:v>
                </c:pt>
                <c:pt idx="3013">
                  <c:v>1.152860108078089E-2</c:v>
                </c:pt>
                <c:pt idx="3014">
                  <c:v>1.1550268592586318E-2</c:v>
                </c:pt>
                <c:pt idx="3015">
                  <c:v>1.1571877932699226E-2</c:v>
                </c:pt>
                <c:pt idx="3016">
                  <c:v>1.1593428967093641E-2</c:v>
                </c:pt>
                <c:pt idx="3017">
                  <c:v>1.1614921561743144E-2</c:v>
                </c:pt>
                <c:pt idx="3018">
                  <c:v>1.1634657072399128E-2</c:v>
                </c:pt>
                <c:pt idx="3019">
                  <c:v>1.1656035934757784E-2</c:v>
                </c:pt>
                <c:pt idx="3020">
                  <c:v>1.1677355965505475E-2</c:v>
                </c:pt>
                <c:pt idx="3021">
                  <c:v>1.1698617030629179E-2</c:v>
                </c:pt>
                <c:pt idx="3022">
                  <c:v>1.1721503247884507E-2</c:v>
                </c:pt>
                <c:pt idx="3023">
                  <c:v>1.1742642389494866E-2</c:v>
                </c:pt>
                <c:pt idx="3024">
                  <c:v>1.1763722153167053E-2</c:v>
                </c:pt>
                <c:pt idx="3025">
                  <c:v>1.1784742404869382E-2</c:v>
                </c:pt>
                <c:pt idx="3026">
                  <c:v>1.1804033181395947E-2</c:v>
                </c:pt>
                <c:pt idx="3027">
                  <c:v>1.1824937638476226E-2</c:v>
                </c:pt>
                <c:pt idx="3028">
                  <c:v>1.1845782191832093E-2</c:v>
                </c:pt>
                <c:pt idx="3029">
                  <c:v>1.1866566707446111E-2</c:v>
                </c:pt>
                <c:pt idx="3030">
                  <c:v>1.1887291051303048E-2</c:v>
                </c:pt>
                <c:pt idx="3031">
                  <c:v>1.1907955089388118E-2</c:v>
                </c:pt>
                <c:pt idx="3032">
                  <c:v>1.1928558687685649E-2</c:v>
                </c:pt>
                <c:pt idx="3033">
                  <c:v>1.1949101712180409E-2</c:v>
                </c:pt>
                <c:pt idx="3034">
                  <c:v>1.1969584028855404E-2</c:v>
                </c:pt>
                <c:pt idx="3035">
                  <c:v>1.1998186156941419E-2</c:v>
                </c:pt>
                <c:pt idx="3036">
                  <c:v>1.2018528021103992E-2</c:v>
                </c:pt>
                <c:pt idx="3037">
                  <c:v>1.2038808723054925E-2</c:v>
                </c:pt>
                <c:pt idx="3038">
                  <c:v>1.2059028128705348E-2</c:v>
                </c:pt>
                <c:pt idx="3039">
                  <c:v>1.2074323600633964E-2</c:v>
                </c:pt>
                <c:pt idx="3040">
                  <c:v>1.2094431321299313E-2</c:v>
                </c:pt>
                <c:pt idx="3041">
                  <c:v>1.2114477374992369E-2</c:v>
                </c:pt>
                <c:pt idx="3042">
                  <c:v>1.2134461627670845E-2</c:v>
                </c:pt>
                <c:pt idx="3043">
                  <c:v>1.2154383945292458E-2</c:v>
                </c:pt>
                <c:pt idx="3044">
                  <c:v>1.2179049831402205E-2</c:v>
                </c:pt>
                <c:pt idx="3045">
                  <c:v>1.2198836408506721E-2</c:v>
                </c:pt>
                <c:pt idx="3046">
                  <c:v>1.2218560616618687E-2</c:v>
                </c:pt>
                <c:pt idx="3047">
                  <c:v>1.2238222321651811E-2</c:v>
                </c:pt>
                <c:pt idx="3048">
                  <c:v>1.2253061816091147E-2</c:v>
                </c:pt>
                <c:pt idx="3049">
                  <c:v>1.2272609708507602E-2</c:v>
                </c:pt>
                <c:pt idx="3050">
                  <c:v>1.2292094727585171E-2</c:v>
                </c:pt>
                <c:pt idx="3051">
                  <c:v>1.2311516739288122E-2</c:v>
                </c:pt>
                <c:pt idx="3052">
                  <c:v>1.2335588607749156E-2</c:v>
                </c:pt>
                <c:pt idx="3053">
                  <c:v>1.2354872478584801E-2</c:v>
                </c:pt>
                <c:pt idx="3054">
                  <c:v>1.2374092907774104E-2</c:v>
                </c:pt>
                <c:pt idx="3055">
                  <c:v>1.2393249761238505E-2</c:v>
                </c:pt>
                <c:pt idx="3056">
                  <c:v>1.2412342904900743E-2</c:v>
                </c:pt>
                <c:pt idx="3057">
                  <c:v>1.2431372204686557E-2</c:v>
                </c:pt>
                <c:pt idx="3058">
                  <c:v>1.2450337526520833E-2</c:v>
                </c:pt>
                <c:pt idx="3059">
                  <c:v>1.2469238736329743E-2</c:v>
                </c:pt>
                <c:pt idx="3060">
                  <c:v>1.2488075700041177E-2</c:v>
                </c:pt>
                <c:pt idx="3061">
                  <c:v>1.2499169339946077E-2</c:v>
                </c:pt>
                <c:pt idx="3062">
                  <c:v>1.2517897428983224E-2</c:v>
                </c:pt>
                <c:pt idx="3063">
                  <c:v>1.253656092396651E-2</c:v>
                </c:pt>
                <c:pt idx="3064">
                  <c:v>1.2555159690901901E-2</c:v>
                </c:pt>
                <c:pt idx="3065">
                  <c:v>1.2575214009207419E-2</c:v>
                </c:pt>
                <c:pt idx="3066">
                  <c:v>1.2593678872797645E-2</c:v>
                </c:pt>
                <c:pt idx="3067">
                  <c:v>1.2612078595460935E-2</c:v>
                </c:pt>
                <c:pt idx="3068">
                  <c:v>1.2630413043194148E-2</c:v>
                </c:pt>
                <c:pt idx="3069">
                  <c:v>1.2648682081996781E-2</c:v>
                </c:pt>
                <c:pt idx="3070">
                  <c:v>1.2665385500008335E-2</c:v>
                </c:pt>
                <c:pt idx="3071">
                  <c:v>1.2683527418888649E-2</c:v>
                </c:pt>
                <c:pt idx="3072">
                  <c:v>1.2701603537820049E-2</c:v>
                </c:pt>
                <c:pt idx="3073">
                  <c:v>1.2719613722820869E-2</c:v>
                </c:pt>
                <c:pt idx="3074">
                  <c:v>1.2739041452091185E-2</c:v>
                </c:pt>
                <c:pt idx="3075">
                  <c:v>1.2756915223362586E-2</c:v>
                </c:pt>
                <c:pt idx="3076">
                  <c:v>1.2774722647738535E-2</c:v>
                </c:pt>
                <c:pt idx="3077">
                  <c:v>1.279246359123083E-2</c:v>
                </c:pt>
                <c:pt idx="3078">
                  <c:v>1.2810137919854339E-2</c:v>
                </c:pt>
                <c:pt idx="3079">
                  <c:v>1.282628271760931E-2</c:v>
                </c:pt>
                <c:pt idx="3080">
                  <c:v>1.2843827613797569E-2</c:v>
                </c:pt>
                <c:pt idx="3081">
                  <c:v>1.2861305504277441E-2</c:v>
                </c:pt>
                <c:pt idx="3082">
                  <c:v>1.2878716255087578E-2</c:v>
                </c:pt>
                <c:pt idx="3083">
                  <c:v>1.2896059732265304E-2</c:v>
                </c:pt>
                <c:pt idx="3084">
                  <c:v>1.2913335801853243E-2</c:v>
                </c:pt>
                <c:pt idx="3085">
                  <c:v>1.2930544329893139E-2</c:v>
                </c:pt>
                <c:pt idx="3086">
                  <c:v>1.294768518243203E-2</c:v>
                </c:pt>
                <c:pt idx="3087">
                  <c:v>1.2971898835642016E-2</c:v>
                </c:pt>
                <c:pt idx="3088">
                  <c:v>1.2988882481528224E-2</c:v>
                </c:pt>
                <c:pt idx="3089">
                  <c:v>1.3005797993940084E-2</c:v>
                </c:pt>
                <c:pt idx="3090">
                  <c:v>1.3022645238862221E-2</c:v>
                </c:pt>
                <c:pt idx="3091">
                  <c:v>1.3035192552526786E-2</c:v>
                </c:pt>
                <c:pt idx="3092">
                  <c:v>1.3051915871069648E-2</c:v>
                </c:pt>
                <c:pt idx="3093">
                  <c:v>1.306857055394225E-2</c:v>
                </c:pt>
                <c:pt idx="3094">
                  <c:v>1.3085156467181364E-2</c:v>
                </c:pt>
                <c:pt idx="3095">
                  <c:v>1.3101673476826829E-2</c:v>
                </c:pt>
                <c:pt idx="3096">
                  <c:v>1.3122287586555535E-2</c:v>
                </c:pt>
                <c:pt idx="3097">
                  <c:v>1.3138653206830839E-2</c:v>
                </c:pt>
                <c:pt idx="3098">
                  <c:v>1.3154949487587931E-2</c:v>
                </c:pt>
                <c:pt idx="3099">
                  <c:v>1.3171176294835496E-2</c:v>
                </c:pt>
                <c:pt idx="3100">
                  <c:v>1.3183220282748036E-2</c:v>
                </c:pt>
                <c:pt idx="3101">
                  <c:v>1.3199321057831491E-2</c:v>
                </c:pt>
                <c:pt idx="3102">
                  <c:v>1.3215351991681386E-2</c:v>
                </c:pt>
                <c:pt idx="3103">
                  <c:v>1.3231312950362015E-2</c:v>
                </c:pt>
                <c:pt idx="3104">
                  <c:v>1.3247203799938986E-2</c:v>
                </c:pt>
                <c:pt idx="3105">
                  <c:v>1.326707069153581E-2</c:v>
                </c:pt>
                <c:pt idx="3106">
                  <c:v>1.3282807432739716E-2</c:v>
                </c:pt>
                <c:pt idx="3107">
                  <c:v>1.3298473628620491E-2</c:v>
                </c:pt>
                <c:pt idx="3108">
                  <c:v>1.3314069145218193E-2</c:v>
                </c:pt>
                <c:pt idx="3109">
                  <c:v>1.3329593848573315E-2</c:v>
                </c:pt>
                <c:pt idx="3110">
                  <c:v>1.3345047604731071E-2</c:v>
                </c:pt>
                <c:pt idx="3111">
                  <c:v>1.3360430279740548E-2</c:v>
                </c:pt>
                <c:pt idx="3112">
                  <c:v>1.3375741739652981E-2</c:v>
                </c:pt>
                <c:pt idx="3113">
                  <c:v>1.338573115428617E-2</c:v>
                </c:pt>
                <c:pt idx="3114">
                  <c:v>1.340091813321204E-2</c:v>
                </c:pt>
                <c:pt idx="3115">
                  <c:v>1.341603354157349E-2</c:v>
                </c:pt>
                <c:pt idx="3116">
                  <c:v>1.3431077245494751E-2</c:v>
                </c:pt>
                <c:pt idx="3117">
                  <c:v>1.3446049111099617E-2</c:v>
                </c:pt>
                <c:pt idx="3118">
                  <c:v>1.3462239243421145E-2</c:v>
                </c:pt>
                <c:pt idx="3119">
                  <c:v>1.3477062386734167E-2</c:v>
                </c:pt>
                <c:pt idx="3120">
                  <c:v>1.3496932879706811E-2</c:v>
                </c:pt>
                <c:pt idx="3121">
                  <c:v>1.3506491784778361E-2</c:v>
                </c:pt>
                <c:pt idx="3122">
                  <c:v>1.351982617904284E-2</c:v>
                </c:pt>
                <c:pt idx="3123">
                  <c:v>1.3534364203601981E-2</c:v>
                </c:pt>
                <c:pt idx="3124">
                  <c:v>1.3548829452832502E-2</c:v>
                </c:pt>
                <c:pt idx="3125">
                  <c:v>1.3563221792891576E-2</c:v>
                </c:pt>
                <c:pt idx="3126">
                  <c:v>1.3578793849380868E-2</c:v>
                </c:pt>
                <c:pt idx="3127">
                  <c:v>1.3593035231927116E-2</c:v>
                </c:pt>
                <c:pt idx="3128">
                  <c:v>1.3607203292036718E-2</c:v>
                </c:pt>
                <c:pt idx="3129">
                  <c:v>1.3621297895871813E-2</c:v>
                </c:pt>
                <c:pt idx="3130">
                  <c:v>1.363531890959673E-2</c:v>
                </c:pt>
                <c:pt idx="3131">
                  <c:v>1.3648037245973485E-2</c:v>
                </c:pt>
                <c:pt idx="3132">
                  <c:v>1.3661915474587715E-2</c:v>
                </c:pt>
                <c:pt idx="3133">
                  <c:v>1.3675719723442042E-2</c:v>
                </c:pt>
                <c:pt idx="3134">
                  <c:v>1.3689449858732295E-2</c:v>
                </c:pt>
                <c:pt idx="3135">
                  <c:v>1.3703105746660001E-2</c:v>
                </c:pt>
                <c:pt idx="3136">
                  <c:v>1.3716687253430651E-2</c:v>
                </c:pt>
                <c:pt idx="3137">
                  <c:v>1.3730194245255879E-2</c:v>
                </c:pt>
                <c:pt idx="3138">
                  <c:v>1.3743626588349954E-2</c:v>
                </c:pt>
                <c:pt idx="3139">
                  <c:v>1.3761742512593721E-2</c:v>
                </c:pt>
                <c:pt idx="3140">
                  <c:v>1.3775005583152963E-2</c:v>
                </c:pt>
                <c:pt idx="3141">
                  <c:v>1.3788193555914976E-2</c:v>
                </c:pt>
                <c:pt idx="3142">
                  <c:v>1.3801306297062933E-2</c:v>
                </c:pt>
                <c:pt idx="3143">
                  <c:v>1.3810834501464289E-2</c:v>
                </c:pt>
                <c:pt idx="3144">
                  <c:v>1.3823811203572787E-2</c:v>
                </c:pt>
                <c:pt idx="3145">
                  <c:v>1.3836712308610824E-2</c:v>
                </c:pt>
                <c:pt idx="3146">
                  <c:v>1.3849537682820476E-2</c:v>
                </c:pt>
                <c:pt idx="3147">
                  <c:v>1.3862287192449935E-2</c:v>
                </c:pt>
                <c:pt idx="3148">
                  <c:v>1.3879053804805782E-2</c:v>
                </c:pt>
                <c:pt idx="3149">
                  <c:v>1.3891630291039184E-2</c:v>
                </c:pt>
                <c:pt idx="3150">
                  <c:v>1.3904130468257263E-2</c:v>
                </c:pt>
                <c:pt idx="3151">
                  <c:v>1.3916554202704526E-2</c:v>
                </c:pt>
                <c:pt idx="3152">
                  <c:v>1.3928901360631097E-2</c:v>
                </c:pt>
                <c:pt idx="3153">
                  <c:v>1.3941171808292716E-2</c:v>
                </c:pt>
                <c:pt idx="3154">
                  <c:v>1.3953365411951175E-2</c:v>
                </c:pt>
                <c:pt idx="3155">
                  <c:v>1.3965482037873017E-2</c:v>
                </c:pt>
                <c:pt idx="3156">
                  <c:v>1.3977521552331699E-2</c:v>
                </c:pt>
                <c:pt idx="3157">
                  <c:v>1.3989483821605428E-2</c:v>
                </c:pt>
                <c:pt idx="3158">
                  <c:v>1.4001368711980626E-2</c:v>
                </c:pt>
                <c:pt idx="3159">
                  <c:v>1.4013176089745873E-2</c:v>
                </c:pt>
                <c:pt idx="3160">
                  <c:v>1.4024905821199684E-2</c:v>
                </c:pt>
                <c:pt idx="3161">
                  <c:v>1.4036557772643603E-2</c:v>
                </c:pt>
                <c:pt idx="3162">
                  <c:v>1.4048131810387381E-2</c:v>
                </c:pt>
                <c:pt idx="3163">
                  <c:v>1.4059627800744661E-2</c:v>
                </c:pt>
                <c:pt idx="3164">
                  <c:v>1.4071045610038154E-2</c:v>
                </c:pt>
                <c:pt idx="3165">
                  <c:v>1.4078152394001049E-2</c:v>
                </c:pt>
                <c:pt idx="3166">
                  <c:v>1.408943427351342E-2</c:v>
                </c:pt>
                <c:pt idx="3167">
                  <c:v>1.4100637620005704E-2</c:v>
                </c:pt>
                <c:pt idx="3168">
                  <c:v>1.411176229987251E-2</c:v>
                </c:pt>
                <c:pt idx="3169">
                  <c:v>1.4123846164771293E-2</c:v>
                </c:pt>
                <c:pt idx="3170">
                  <c:v>1.4134807855076198E-2</c:v>
                </c:pt>
                <c:pt idx="3171">
                  <c:v>1.4149795523123364E-2</c:v>
                </c:pt>
                <c:pt idx="3172">
                  <c:v>1.4156493862967606E-2</c:v>
                </c:pt>
                <c:pt idx="3173">
                  <c:v>1.416721791337662E-2</c:v>
                </c:pt>
                <c:pt idx="3174">
                  <c:v>1.4176850898847624E-2</c:v>
                </c:pt>
                <c:pt idx="3175">
                  <c:v>1.4187421171926548E-2</c:v>
                </c:pt>
                <c:pt idx="3176">
                  <c:v>1.4197911709769157E-2</c:v>
                </c:pt>
                <c:pt idx="3177">
                  <c:v>1.4208322378829684E-2</c:v>
                </c:pt>
                <c:pt idx="3178">
                  <c:v>1.421964328713087E-2</c:v>
                </c:pt>
                <c:pt idx="3179">
                  <c:v>1.422988845131558E-2</c:v>
                </c:pt>
                <c:pt idx="3180">
                  <c:v>1.424005333370809E-2</c:v>
                </c:pt>
                <c:pt idx="3181">
                  <c:v>1.4250137800777406E-2</c:v>
                </c:pt>
                <c:pt idx="3182">
                  <c:v>1.4261503799626988E-2</c:v>
                </c:pt>
                <c:pt idx="3183">
                  <c:v>1.4274293038461755E-2</c:v>
                </c:pt>
                <c:pt idx="3184">
                  <c:v>1.4284100782207695E-2</c:v>
                </c:pt>
                <c:pt idx="3185">
                  <c:v>1.4293827519367142E-2</c:v>
                </c:pt>
                <c:pt idx="3186">
                  <c:v>1.4303473116447757E-2</c:v>
                </c:pt>
                <c:pt idx="3187">
                  <c:v>1.4313037439965107E-2</c:v>
                </c:pt>
                <c:pt idx="3188">
                  <c:v>1.4322520356442228E-2</c:v>
                </c:pt>
                <c:pt idx="3189">
                  <c:v>1.4331921732411377E-2</c:v>
                </c:pt>
                <c:pt idx="3190">
                  <c:v>1.4341241434407886E-2</c:v>
                </c:pt>
                <c:pt idx="3191">
                  <c:v>1.4352312082170676E-2</c:v>
                </c:pt>
                <c:pt idx="3192">
                  <c:v>1.4361456963256107E-2</c:v>
                </c:pt>
                <c:pt idx="3193">
                  <c:v>1.4370519744899944E-2</c:v>
                </c:pt>
                <c:pt idx="3194">
                  <c:v>1.4379500293648942E-2</c:v>
                </c:pt>
                <c:pt idx="3195">
                  <c:v>1.4387504575681134E-2</c:v>
                </c:pt>
                <c:pt idx="3196">
                  <c:v>1.4396325845612915E-2</c:v>
                </c:pt>
                <c:pt idx="3197">
                  <c:v>1.4407546058017126E-2</c:v>
                </c:pt>
                <c:pt idx="3198">
                  <c:v>1.4413720390271776E-2</c:v>
                </c:pt>
                <c:pt idx="3199">
                  <c:v>1.4422293398186277E-2</c:v>
                </c:pt>
                <c:pt idx="3200">
                  <c:v>1.4431649222975058E-2</c:v>
                </c:pt>
                <c:pt idx="3201">
                  <c:v>1.4440050405440412E-2</c:v>
                </c:pt>
                <c:pt idx="3202">
                  <c:v>1.4448368287672531E-2</c:v>
                </c:pt>
                <c:pt idx="3203">
                  <c:v>1.4456602736292458E-2</c:v>
                </c:pt>
                <c:pt idx="3204">
                  <c:v>1.4463910458071527E-2</c:v>
                </c:pt>
                <c:pt idx="3205">
                  <c:v>1.4471983340521487E-2</c:v>
                </c:pt>
                <c:pt idx="3206">
                  <c:v>1.4479972401972343E-2</c:v>
                </c:pt>
                <c:pt idx="3207">
                  <c:v>1.4487877509088131E-2</c:v>
                </c:pt>
                <c:pt idx="3208">
                  <c:v>1.4497338557645434E-2</c:v>
                </c:pt>
                <c:pt idx="3209">
                  <c:v>1.4504249853908207E-2</c:v>
                </c:pt>
                <c:pt idx="3210">
                  <c:v>1.4511896533299628E-2</c:v>
                </c:pt>
                <c:pt idx="3211">
                  <c:v>1.4519458712341287E-2</c:v>
                </c:pt>
                <c:pt idx="3212">
                  <c:v>1.4526936257731557E-2</c:v>
                </c:pt>
                <c:pt idx="3213">
                  <c:v>1.4534329036174451E-2</c:v>
                </c:pt>
                <c:pt idx="3214">
                  <c:v>1.4541636914386152E-2</c:v>
                </c:pt>
                <c:pt idx="3215">
                  <c:v>1.4548859759089794E-2</c:v>
                </c:pt>
                <c:pt idx="3216">
                  <c:v>1.4555997437018931E-2</c:v>
                </c:pt>
                <c:pt idx="3217">
                  <c:v>1.4561513172155215E-2</c:v>
                </c:pt>
                <c:pt idx="3218">
                  <c:v>1.4568491849595099E-2</c:v>
                </c:pt>
                <c:pt idx="3219">
                  <c:v>1.4575384986178387E-2</c:v>
                </c:pt>
                <c:pt idx="3220">
                  <c:v>1.4582192448695153E-2</c:v>
                </c:pt>
                <c:pt idx="3221">
                  <c:v>1.4585928435906724E-2</c:v>
                </c:pt>
                <c:pt idx="3222">
                  <c:v>1.4595549818725427E-2</c:v>
                </c:pt>
                <c:pt idx="3223">
                  <c:v>1.4602099459864759E-2</c:v>
                </c:pt>
                <c:pt idx="3224">
                  <c:v>1.4608562894183507E-2</c:v>
                </c:pt>
                <c:pt idx="3225">
                  <c:v>1.4614939988519182E-2</c:v>
                </c:pt>
                <c:pt idx="3226">
                  <c:v>1.4621230609716315E-2</c:v>
                </c:pt>
                <c:pt idx="3227">
                  <c:v>1.4627434624629985E-2</c:v>
                </c:pt>
                <c:pt idx="3228">
                  <c:v>1.4633551900123174E-2</c:v>
                </c:pt>
                <c:pt idx="3229">
                  <c:v>1.4639582303070723E-2</c:v>
                </c:pt>
                <c:pt idx="3230">
                  <c:v>1.4645525700357133E-2</c:v>
                </c:pt>
                <c:pt idx="3231">
                  <c:v>1.4651381958874377E-2</c:v>
                </c:pt>
                <c:pt idx="3232">
                  <c:v>1.4657150945527161E-2</c:v>
                </c:pt>
                <c:pt idx="3233">
                  <c:v>1.4662832527228097E-2</c:v>
                </c:pt>
                <c:pt idx="3234">
                  <c:v>1.4668551747385621E-2</c:v>
                </c:pt>
                <c:pt idx="3235">
                  <c:v>1.4674051670248838E-2</c:v>
                </c:pt>
                <c:pt idx="3236">
                  <c:v>1.4679463782938777E-2</c:v>
                </c:pt>
                <c:pt idx="3237">
                  <c:v>1.4684787952421527E-2</c:v>
                </c:pt>
                <c:pt idx="3238">
                  <c:v>1.4690024045669792E-2</c:v>
                </c:pt>
                <c:pt idx="3239">
                  <c:v>1.4695171929667766E-2</c:v>
                </c:pt>
                <c:pt idx="3240">
                  <c:v>1.4700231471409359E-2</c:v>
                </c:pt>
                <c:pt idx="3241">
                  <c:v>1.4705202537899517E-2</c:v>
                </c:pt>
                <c:pt idx="3242">
                  <c:v>1.4710084996153788E-2</c:v>
                </c:pt>
                <c:pt idx="3243">
                  <c:v>1.4716711722931007E-2</c:v>
                </c:pt>
                <c:pt idx="3244">
                  <c:v>1.4721397953250019E-2</c:v>
                </c:pt>
                <c:pt idx="3245">
                  <c:v>1.4725995137251322E-2</c:v>
                </c:pt>
                <c:pt idx="3246">
                  <c:v>1.4730503143458345E-2</c:v>
                </c:pt>
                <c:pt idx="3247">
                  <c:v>1.4735585248940751E-2</c:v>
                </c:pt>
                <c:pt idx="3248">
                  <c:v>1.4739900225651116E-2</c:v>
                </c:pt>
                <c:pt idx="3249">
                  <c:v>1.4744132657292561E-2</c:v>
                </c:pt>
                <c:pt idx="3250">
                  <c:v>1.4748285505740637E-2</c:v>
                </c:pt>
                <c:pt idx="3251">
                  <c:v>1.4754065487925936E-2</c:v>
                </c:pt>
                <c:pt idx="3252">
                  <c:v>1.4758044957954582E-2</c:v>
                </c:pt>
                <c:pt idx="3253">
                  <c:v>1.4761965888526201E-2</c:v>
                </c:pt>
                <c:pt idx="3254">
                  <c:v>1.4765820039589017E-2</c:v>
                </c:pt>
                <c:pt idx="3255">
                  <c:v>1.476795996884501E-2</c:v>
                </c:pt>
                <c:pt idx="3256">
                  <c:v>1.4771697759990023E-2</c:v>
                </c:pt>
                <c:pt idx="3257">
                  <c:v>1.477537682228462E-2</c:v>
                </c:pt>
                <c:pt idx="3258">
                  <c:v>1.4779000152224966E-2</c:v>
                </c:pt>
                <c:pt idx="3259">
                  <c:v>1.4784191991334315E-2</c:v>
                </c:pt>
                <c:pt idx="3260">
                  <c:v>1.4787707258366615E-2</c:v>
                </c:pt>
                <c:pt idx="3261">
                  <c:v>1.4791176383276964E-2</c:v>
                </c:pt>
                <c:pt idx="3262">
                  <c:v>1.4794602331280961E-2</c:v>
                </c:pt>
                <c:pt idx="3263">
                  <c:v>1.479798807184414E-2</c:v>
                </c:pt>
                <c:pt idx="3264">
                  <c:v>1.479973810086635E-2</c:v>
                </c:pt>
                <c:pt idx="3265">
                  <c:v>1.4804650829761999E-2</c:v>
                </c:pt>
                <c:pt idx="3266">
                  <c:v>1.4807933807301282E-2</c:v>
                </c:pt>
                <c:pt idx="3267">
                  <c:v>1.4811188497766806E-2</c:v>
                </c:pt>
                <c:pt idx="3268">
                  <c:v>1.4812830491607729E-2</c:v>
                </c:pt>
                <c:pt idx="3269">
                  <c:v>1.4814982724272098E-2</c:v>
                </c:pt>
                <c:pt idx="3270">
                  <c:v>1.481817393455641E-2</c:v>
                </c:pt>
                <c:pt idx="3271">
                  <c:v>1.4821348701109927E-2</c:v>
                </c:pt>
                <c:pt idx="3272">
                  <c:v>1.4824510113134027E-2</c:v>
                </c:pt>
                <c:pt idx="3273">
                  <c:v>1.4828186417302049E-2</c:v>
                </c:pt>
                <c:pt idx="3274">
                  <c:v>1.4831325430966873E-2</c:v>
                </c:pt>
                <c:pt idx="3275">
                  <c:v>1.4834453699068136E-2</c:v>
                </c:pt>
                <c:pt idx="3276">
                  <c:v>1.4837571201538814E-2</c:v>
                </c:pt>
                <c:pt idx="3277">
                  <c:v>1.484067791831364E-2</c:v>
                </c:pt>
                <c:pt idx="3278">
                  <c:v>1.484325114557708E-2</c:v>
                </c:pt>
                <c:pt idx="3279">
                  <c:v>1.4846336884111607E-2</c:v>
                </c:pt>
                <c:pt idx="3280">
                  <c:v>1.4849411778604445E-2</c:v>
                </c:pt>
                <c:pt idx="3281">
                  <c:v>1.4852475808991647E-2</c:v>
                </c:pt>
                <c:pt idx="3282">
                  <c:v>1.4856049014434845E-2</c:v>
                </c:pt>
                <c:pt idx="3283">
                  <c:v>1.4859090595646355E-2</c:v>
                </c:pt>
                <c:pt idx="3284">
                  <c:v>1.4862121250699864E-2</c:v>
                </c:pt>
                <c:pt idx="3285">
                  <c:v>1.4866861585080274E-2</c:v>
                </c:pt>
                <c:pt idx="3286">
                  <c:v>1.4868061316388577E-2</c:v>
                </c:pt>
                <c:pt idx="3287">
                  <c:v>1.4870630721447238E-2</c:v>
                </c:pt>
                <c:pt idx="3288">
                  <c:v>1.4873618141276985E-2</c:v>
                </c:pt>
                <c:pt idx="3289">
                  <c:v>1.4876594536483307E-2</c:v>
                </c:pt>
                <c:pt idx="3290">
                  <c:v>1.4879559887000487E-2</c:v>
                </c:pt>
                <c:pt idx="3291">
                  <c:v>1.4882514172766785E-2</c:v>
                </c:pt>
                <c:pt idx="3292">
                  <c:v>1.4885457373716483E-2</c:v>
                </c:pt>
                <c:pt idx="3293">
                  <c:v>1.4888389469785187E-2</c:v>
                </c:pt>
                <c:pt idx="3294">
                  <c:v>1.4891310440909388E-2</c:v>
                </c:pt>
                <c:pt idx="3295">
                  <c:v>1.489677637128899E-2</c:v>
                </c:pt>
                <c:pt idx="3296">
                  <c:v>1.4899671605413263E-2</c:v>
                </c:pt>
                <c:pt idx="3297">
                  <c:v>1.4902555645043601E-2</c:v>
                </c:pt>
                <c:pt idx="3298">
                  <c:v>1.490542847011004E-2</c:v>
                </c:pt>
                <c:pt idx="3299">
                  <c:v>1.490676481350673E-2</c:v>
                </c:pt>
                <c:pt idx="3300">
                  <c:v>1.490961722845403E-2</c:v>
                </c:pt>
                <c:pt idx="3301">
                  <c:v>1.4912458374259646E-2</c:v>
                </c:pt>
                <c:pt idx="3302">
                  <c:v>1.4915288230856569E-2</c:v>
                </c:pt>
                <c:pt idx="3303">
                  <c:v>1.4918106778180409E-2</c:v>
                </c:pt>
                <c:pt idx="3304">
                  <c:v>1.4922428790801868E-2</c:v>
                </c:pt>
                <c:pt idx="3305">
                  <c:v>1.4925222551989852E-2</c:v>
                </c:pt>
                <c:pt idx="3306">
                  <c:v>1.4928004938062791E-2</c:v>
                </c:pt>
                <c:pt idx="3307">
                  <c:v>1.4930775928952438E-2</c:v>
                </c:pt>
                <c:pt idx="3308">
                  <c:v>1.4932029173398739E-2</c:v>
                </c:pt>
                <c:pt idx="3309">
                  <c:v>1.493477944370619E-2</c:v>
                </c:pt>
                <c:pt idx="3310">
                  <c:v>1.4937518264281986E-2</c:v>
                </c:pt>
                <c:pt idx="3311">
                  <c:v>1.4941745539309713E-2</c:v>
                </c:pt>
                <c:pt idx="3312">
                  <c:v>1.4944459253257891E-2</c:v>
                </c:pt>
                <c:pt idx="3313">
                  <c:v>1.4947161451613289E-2</c:v>
                </c:pt>
                <c:pt idx="3314">
                  <c:v>1.4949852114307658E-2</c:v>
                </c:pt>
                <c:pt idx="3315">
                  <c:v>1.4952531221273182E-2</c:v>
                </c:pt>
                <c:pt idx="3316">
                  <c:v>1.4953709619765453E-2</c:v>
                </c:pt>
                <c:pt idx="3317">
                  <c:v>1.495785468774942E-2</c:v>
                </c:pt>
                <c:pt idx="3318">
                  <c:v>1.4960499007124071E-2</c:v>
                </c:pt>
                <c:pt idx="3319">
                  <c:v>1.4963131690499889E-2</c:v>
                </c:pt>
                <c:pt idx="3320">
                  <c:v>1.4965752717809488E-2</c:v>
                </c:pt>
                <c:pt idx="3321">
                  <c:v>1.4966391023357277E-2</c:v>
                </c:pt>
                <c:pt idx="3322">
                  <c:v>1.4968991616324622E-2</c:v>
                </c:pt>
                <c:pt idx="3323">
                  <c:v>1.4971580500624967E-2</c:v>
                </c:pt>
                <c:pt idx="3324">
                  <c:v>1.4974157656194356E-2</c:v>
                </c:pt>
                <c:pt idx="3325">
                  <c:v>1.4977212961302062E-2</c:v>
                </c:pt>
                <c:pt idx="3326">
                  <c:v>1.498172190598835E-2</c:v>
                </c:pt>
                <c:pt idx="3327">
                  <c:v>1.4982306962713351E-2</c:v>
                </c:pt>
                <c:pt idx="3328">
                  <c:v>1.4984836257123112E-2</c:v>
                </c:pt>
                <c:pt idx="3329">
                  <c:v>1.4987353720583975E-2</c:v>
                </c:pt>
                <c:pt idx="3330">
                  <c:v>1.4989373162772114E-2</c:v>
                </c:pt>
                <c:pt idx="3331">
                  <c:v>1.4991867655482528E-2</c:v>
                </c:pt>
                <c:pt idx="3332">
                  <c:v>1.4994350258965318E-2</c:v>
                </c:pt>
                <c:pt idx="3333">
                  <c:v>1.4996820953158289E-2</c:v>
                </c:pt>
                <c:pt idx="3334">
                  <c:v>1.4999762871466347E-2</c:v>
                </c:pt>
                <c:pt idx="3335">
                  <c:v>1.5002208927918381E-2</c:v>
                </c:pt>
                <c:pt idx="3336">
                  <c:v>1.5004643012983035E-2</c:v>
                </c:pt>
                <c:pt idx="3337">
                  <c:v>1.500706510659898E-2</c:v>
                </c:pt>
                <c:pt idx="3338">
                  <c:v>1.5008995082632917E-2</c:v>
                </c:pt>
                <c:pt idx="3339">
                  <c:v>1.5011393899801995E-2</c:v>
                </c:pt>
                <c:pt idx="3340">
                  <c:v>1.5013780667252489E-2</c:v>
                </c:pt>
                <c:pt idx="3341">
                  <c:v>1.5016155364924837E-2</c:v>
                </c:pt>
                <c:pt idx="3342">
                  <c:v>1.5018517972758166E-2</c:v>
                </c:pt>
                <c:pt idx="3343">
                  <c:v>1.5020868470692917E-2</c:v>
                </c:pt>
                <c:pt idx="3344">
                  <c:v>1.5023206838667334E-2</c:v>
                </c:pt>
                <c:pt idx="3345">
                  <c:v>1.5025533056621861E-2</c:v>
                </c:pt>
                <c:pt idx="3346">
                  <c:v>1.5027847104496058E-2</c:v>
                </c:pt>
                <c:pt idx="3347">
                  <c:v>1.5032041139136167E-2</c:v>
                </c:pt>
                <c:pt idx="3348">
                  <c:v>1.5034327649705866E-2</c:v>
                </c:pt>
                <c:pt idx="3349">
                  <c:v>1.5036601922305787E-2</c:v>
                </c:pt>
                <c:pt idx="3350">
                  <c:v>1.5038863936872413E-2</c:v>
                </c:pt>
                <c:pt idx="3351">
                  <c:v>1.503970408046534E-2</c:v>
                </c:pt>
                <c:pt idx="3352">
                  <c:v>1.5041943894955286E-2</c:v>
                </c:pt>
                <c:pt idx="3353">
                  <c:v>1.5044171397016122E-2</c:v>
                </c:pt>
                <c:pt idx="3354">
                  <c:v>1.5046386566589139E-2</c:v>
                </c:pt>
                <c:pt idx="3355">
                  <c:v>1.5048589383613883E-2</c:v>
                </c:pt>
                <c:pt idx="3356">
                  <c:v>1.5052177482019174E-2</c:v>
                </c:pt>
                <c:pt idx="3357">
                  <c:v>1.5054353128578429E-2</c:v>
                </c:pt>
                <c:pt idx="3358">
                  <c:v>1.5056516356599657E-2</c:v>
                </c:pt>
                <c:pt idx="3359">
                  <c:v>1.5058667146019769E-2</c:v>
                </c:pt>
                <c:pt idx="3360">
                  <c:v>1.5059417478427675E-2</c:v>
                </c:pt>
                <c:pt idx="3361">
                  <c:v>1.5061545758913292E-2</c:v>
                </c:pt>
                <c:pt idx="3362">
                  <c:v>1.5063661546435306E-2</c:v>
                </c:pt>
                <c:pt idx="3363">
                  <c:v>1.5065764820935445E-2</c:v>
                </c:pt>
                <c:pt idx="3364">
                  <c:v>1.5067855562354562E-2</c:v>
                </c:pt>
                <c:pt idx="3365">
                  <c:v>1.5071309548445348E-2</c:v>
                </c:pt>
                <c:pt idx="3366">
                  <c:v>1.5073372705923327E-2</c:v>
                </c:pt>
                <c:pt idx="3367">
                  <c:v>1.5075423264306205E-2</c:v>
                </c:pt>
                <c:pt idx="3368">
                  <c:v>1.507746120353304E-2</c:v>
                </c:pt>
                <c:pt idx="3369">
                  <c:v>1.5079486503542891E-2</c:v>
                </c:pt>
                <c:pt idx="3370">
                  <c:v>1.5081499144274384E-2</c:v>
                </c:pt>
                <c:pt idx="3371">
                  <c:v>1.508349910566744E-2</c:v>
                </c:pt>
                <c:pt idx="3372">
                  <c:v>1.5085486367661542E-2</c:v>
                </c:pt>
                <c:pt idx="3373">
                  <c:v>1.5085200618083138E-2</c:v>
                </c:pt>
                <c:pt idx="3374">
                  <c:v>1.5087166594071111E-2</c:v>
                </c:pt>
                <c:pt idx="3375">
                  <c:v>1.5089119820253009E-2</c:v>
                </c:pt>
                <c:pt idx="3376">
                  <c:v>1.5091060276573278E-2</c:v>
                </c:pt>
                <c:pt idx="3377">
                  <c:v>1.5092987942979445E-2</c:v>
                </c:pt>
                <c:pt idx="3378">
                  <c:v>1.5095350802023609E-2</c:v>
                </c:pt>
                <c:pt idx="3379">
                  <c:v>1.5097251984476834E-2</c:v>
                </c:pt>
                <c:pt idx="3380">
                  <c:v>1.5099140314892385E-2</c:v>
                </c:pt>
                <c:pt idx="3381">
                  <c:v>1.5101015773215971E-2</c:v>
                </c:pt>
                <c:pt idx="3382">
                  <c:v>1.5102433724386436E-2</c:v>
                </c:pt>
                <c:pt idx="3383">
                  <c:v>1.5104284230166869E-2</c:v>
                </c:pt>
                <c:pt idx="3384">
                  <c:v>1.510612180565621E-2</c:v>
                </c:pt>
                <c:pt idx="3385">
                  <c:v>1.5107946430801107E-2</c:v>
                </c:pt>
                <c:pt idx="3386">
                  <c:v>1.5110199281555249E-2</c:v>
                </c:pt>
                <c:pt idx="3387">
                  <c:v>1.5111997086188765E-2</c:v>
                </c:pt>
                <c:pt idx="3388">
                  <c:v>1.5113781878351617E-2</c:v>
                </c:pt>
                <c:pt idx="3389">
                  <c:v>1.5115553637991278E-2</c:v>
                </c:pt>
                <c:pt idx="3390">
                  <c:v>1.5117312345053459E-2</c:v>
                </c:pt>
                <c:pt idx="3391">
                  <c:v>1.5118621101486172E-2</c:v>
                </c:pt>
                <c:pt idx="3392">
                  <c:v>1.5120354512749097E-2</c:v>
                </c:pt>
                <c:pt idx="3393">
                  <c:v>1.5122074813248719E-2</c:v>
                </c:pt>
                <c:pt idx="3394">
                  <c:v>1.5123781982935219E-2</c:v>
                </c:pt>
                <c:pt idx="3395">
                  <c:v>1.5125476001755244E-2</c:v>
                </c:pt>
                <c:pt idx="3396">
                  <c:v>1.5127156849661188E-2</c:v>
                </c:pt>
                <c:pt idx="3397">
                  <c:v>1.5128824506598372E-2</c:v>
                </c:pt>
                <c:pt idx="3398">
                  <c:v>1.5130478952518303E-2</c:v>
                </c:pt>
                <c:pt idx="3399">
                  <c:v>1.5134268772633411E-2</c:v>
                </c:pt>
                <c:pt idx="3400">
                  <c:v>1.5135892307633615E-2</c:v>
                </c:pt>
                <c:pt idx="3401">
                  <c:v>1.5137502561559513E-2</c:v>
                </c:pt>
                <c:pt idx="3402">
                  <c:v>1.5139099514356609E-2</c:v>
                </c:pt>
                <c:pt idx="3403">
                  <c:v>1.5139404868358882E-2</c:v>
                </c:pt>
                <c:pt idx="3404">
                  <c:v>1.5140977840405705E-2</c:v>
                </c:pt>
                <c:pt idx="3405">
                  <c:v>1.5142537457116018E-2</c:v>
                </c:pt>
                <c:pt idx="3406">
                  <c:v>1.5144083698439415E-2</c:v>
                </c:pt>
                <c:pt idx="3407">
                  <c:v>1.5145616544324171E-2</c:v>
                </c:pt>
                <c:pt idx="3408">
                  <c:v>1.5148400784392507E-2</c:v>
                </c:pt>
                <c:pt idx="3409">
                  <c:v>1.5149904067770286E-2</c:v>
                </c:pt>
                <c:pt idx="3410">
                  <c:v>1.5151393889588027E-2</c:v>
                </c:pt>
                <c:pt idx="3411">
                  <c:v>1.5152870229792524E-2</c:v>
                </c:pt>
                <c:pt idx="3412">
                  <c:v>1.515307914041192E-2</c:v>
                </c:pt>
                <c:pt idx="3413">
                  <c:v>1.5154531192611929E-2</c:v>
                </c:pt>
                <c:pt idx="3414">
                  <c:v>1.5155969709024365E-2</c:v>
                </c:pt>
                <c:pt idx="3415">
                  <c:v>1.5157394669599257E-2</c:v>
                </c:pt>
                <c:pt idx="3416">
                  <c:v>1.5158806054288378E-2</c:v>
                </c:pt>
                <c:pt idx="3417">
                  <c:v>1.5161444034209494E-2</c:v>
                </c:pt>
                <c:pt idx="3418">
                  <c:v>1.516282544165857E-2</c:v>
                </c:pt>
                <c:pt idx="3419">
                  <c:v>1.5164193207078205E-2</c:v>
                </c:pt>
                <c:pt idx="3420">
                  <c:v>1.5165547310419058E-2</c:v>
                </c:pt>
                <c:pt idx="3421">
                  <c:v>1.5166887731629644E-2</c:v>
                </c:pt>
                <c:pt idx="3422">
                  <c:v>1.5168214450658905E-2</c:v>
                </c:pt>
                <c:pt idx="3423">
                  <c:v>1.5169527447456643E-2</c:v>
                </c:pt>
                <c:pt idx="3424">
                  <c:v>1.517082670197395E-2</c:v>
                </c:pt>
                <c:pt idx="3425">
                  <c:v>1.5170081968166611E-2</c:v>
                </c:pt>
                <c:pt idx="3426">
                  <c:v>1.5171358365858681E-2</c:v>
                </c:pt>
                <c:pt idx="3427">
                  <c:v>1.5172620971154136E-2</c:v>
                </c:pt>
                <c:pt idx="3428">
                  <c:v>1.5173869764009779E-2</c:v>
                </c:pt>
                <c:pt idx="3429">
                  <c:v>1.5175104724380651E-2</c:v>
                </c:pt>
                <c:pt idx="3430">
                  <c:v>1.5176727328338869E-2</c:v>
                </c:pt>
                <c:pt idx="3431">
                  <c:v>1.5177933616425431E-2</c:v>
                </c:pt>
                <c:pt idx="3432">
                  <c:v>1.5179126009885444E-2</c:v>
                </c:pt>
                <c:pt idx="3433">
                  <c:v>1.5180304488675163E-2</c:v>
                </c:pt>
                <c:pt idx="3434">
                  <c:v>1.518107133744858E-2</c:v>
                </c:pt>
                <c:pt idx="3435">
                  <c:v>1.5182222882004203E-2</c:v>
                </c:pt>
                <c:pt idx="3436">
                  <c:v>1.5183360453773583E-2</c:v>
                </c:pt>
                <c:pt idx="3437">
                  <c:v>1.5184484032715734E-2</c:v>
                </c:pt>
                <c:pt idx="3438">
                  <c:v>1.5185987461050487E-2</c:v>
                </c:pt>
                <c:pt idx="3439">
                  <c:v>1.5187082030909415E-2</c:v>
                </c:pt>
                <c:pt idx="3440">
                  <c:v>1.5188162545797966E-2</c:v>
                </c:pt>
                <c:pt idx="3441">
                  <c:v>1.5189228985673275E-2</c:v>
                </c:pt>
                <c:pt idx="3442">
                  <c:v>1.5190430513682671E-2</c:v>
                </c:pt>
                <c:pt idx="3443">
                  <c:v>1.5191077838709325E-2</c:v>
                </c:pt>
                <c:pt idx="3444">
                  <c:v>1.5192100886049869E-2</c:v>
                </c:pt>
                <c:pt idx="3445">
                  <c:v>1.519310977737306E-2</c:v>
                </c:pt>
                <c:pt idx="3446">
                  <c:v>1.5194104492638355E-2</c:v>
                </c:pt>
                <c:pt idx="3447">
                  <c:v>1.5195085011806535E-2</c:v>
                </c:pt>
                <c:pt idx="3448">
                  <c:v>1.5196051314839263E-2</c:v>
                </c:pt>
                <c:pt idx="3449">
                  <c:v>1.519700338169688E-2</c:v>
                </c:pt>
                <c:pt idx="3450">
                  <c:v>1.5197941192339724E-2</c:v>
                </c:pt>
                <c:pt idx="3451">
                  <c:v>1.5200388383708097E-2</c:v>
                </c:pt>
                <c:pt idx="3452">
                  <c:v>1.5201293660838328E-2</c:v>
                </c:pt>
                <c:pt idx="3453">
                  <c:v>1.520218461351472E-2</c:v>
                </c:pt>
                <c:pt idx="3454">
                  <c:v>1.520306122169536E-2</c:v>
                </c:pt>
                <c:pt idx="3455">
                  <c:v>1.5202792769520577E-2</c:v>
                </c:pt>
                <c:pt idx="3456">
                  <c:v>1.5204771324406906E-2</c:v>
                </c:pt>
                <c:pt idx="3457">
                  <c:v>1.5205325995064852E-2</c:v>
                </c:pt>
                <c:pt idx="3458">
                  <c:v>1.5206423808648457E-2</c:v>
                </c:pt>
                <c:pt idx="3459">
                  <c:v>1.5207228393742792E-2</c:v>
                </c:pt>
                <c:pt idx="3460">
                  <c:v>1.5208018514099824E-2</c:v>
                </c:pt>
                <c:pt idx="3461">
                  <c:v>1.5208794149679373E-2</c:v>
                </c:pt>
                <c:pt idx="3462">
                  <c:v>1.5209555280443841E-2</c:v>
                </c:pt>
                <c:pt idx="3463">
                  <c:v>1.5210301886353477E-2</c:v>
                </c:pt>
                <c:pt idx="3464">
                  <c:v>1.5211033947370257E-2</c:v>
                </c:pt>
                <c:pt idx="3465">
                  <c:v>1.5211751443456153E-2</c:v>
                </c:pt>
                <c:pt idx="3466">
                  <c:v>1.521245435457314E-2</c:v>
                </c:pt>
                <c:pt idx="3467">
                  <c:v>1.5213142660683195E-2</c:v>
                </c:pt>
                <c:pt idx="3468">
                  <c:v>1.5213816341749155E-2</c:v>
                </c:pt>
                <c:pt idx="3469">
                  <c:v>1.5214475377734722E-2</c:v>
                </c:pt>
                <c:pt idx="3470">
                  <c:v>1.5215119748602738E-2</c:v>
                </c:pt>
                <c:pt idx="3471">
                  <c:v>1.5215749434316903E-2</c:v>
                </c:pt>
                <c:pt idx="3472">
                  <c:v>1.521636441484049E-2</c:v>
                </c:pt>
                <c:pt idx="3473">
                  <c:v>1.521696467013936E-2</c:v>
                </c:pt>
                <c:pt idx="3474">
                  <c:v>1.5217550180175492E-2</c:v>
                </c:pt>
                <c:pt idx="3475">
                  <c:v>1.5218120924916473E-2</c:v>
                </c:pt>
                <c:pt idx="3476">
                  <c:v>1.5218676884326442E-2</c:v>
                </c:pt>
                <c:pt idx="3477">
                  <c:v>1.5217800017117492E-2</c:v>
                </c:pt>
                <c:pt idx="3478">
                  <c:v>1.5218330519195558E-2</c:v>
                </c:pt>
                <c:pt idx="3479">
                  <c:v>1.521884618406018E-2</c:v>
                </c:pt>
                <c:pt idx="3480">
                  <c:v>1.5219346991681409E-2</c:v>
                </c:pt>
                <c:pt idx="3481">
                  <c:v>1.522018337771276E-2</c:v>
                </c:pt>
                <c:pt idx="3482">
                  <c:v>1.5222050067323301E-2</c:v>
                </c:pt>
                <c:pt idx="3483">
                  <c:v>1.5221108421921026E-2</c:v>
                </c:pt>
                <c:pt idx="3484">
                  <c:v>1.5221548544909629E-2</c:v>
                </c:pt>
                <c:pt idx="3485">
                  <c:v>1.5221973708450048E-2</c:v>
                </c:pt>
                <c:pt idx="3486">
                  <c:v>1.5222038713648937E-2</c:v>
                </c:pt>
                <c:pt idx="3487">
                  <c:v>1.522243495974962E-2</c:v>
                </c:pt>
                <c:pt idx="3488">
                  <c:v>1.5222816188377954E-2</c:v>
                </c:pt>
                <c:pt idx="3489">
                  <c:v>1.5223182379506204E-2</c:v>
                </c:pt>
                <c:pt idx="3490">
                  <c:v>1.5223874433402423E-2</c:v>
                </c:pt>
                <c:pt idx="3491">
                  <c:v>1.5224209419647321E-2</c:v>
                </c:pt>
                <c:pt idx="3492">
                  <c:v>1.5224529306247167E-2</c:v>
                </c:pt>
                <c:pt idx="3493">
                  <c:v>1.5224834073173148E-2</c:v>
                </c:pt>
                <c:pt idx="3494">
                  <c:v>1.5224234404834178E-2</c:v>
                </c:pt>
                <c:pt idx="3495">
                  <c:v>1.5225511151138712E-2</c:v>
                </c:pt>
                <c:pt idx="3496">
                  <c:v>1.5225763927152018E-2</c:v>
                </c:pt>
                <c:pt idx="3497">
                  <c:v>1.5226001494807675E-2</c:v>
                </c:pt>
                <c:pt idx="3498">
                  <c:v>1.5226223834079504E-2</c:v>
                </c:pt>
                <c:pt idx="3499">
                  <c:v>1.5226430924942644E-2</c:v>
                </c:pt>
                <c:pt idx="3500">
                  <c:v>1.5226622747374867E-2</c:v>
                </c:pt>
                <c:pt idx="3501">
                  <c:v>1.5226799281349559E-2</c:v>
                </c:pt>
                <c:pt idx="3502">
                  <c:v>1.5226960506844052E-2</c:v>
                </c:pt>
                <c:pt idx="3503">
                  <c:v>1.5227758879656725E-2</c:v>
                </c:pt>
                <c:pt idx="3504">
                  <c:v>1.5227887232196192E-2</c:v>
                </c:pt>
                <c:pt idx="3505">
                  <c:v>1.5228000212031243E-2</c:v>
                </c:pt>
                <c:pt idx="3506">
                  <c:v>1.5228097971266733E-2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5591680"/>
        <c:axId val="715593216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[0]!FRA6MDates</c:f>
              <c:numCache>
                <c:formatCode>ddd\,\ dd\-mmm\-yyyy</c:formatCode>
                <c:ptCount val="18"/>
                <c:pt idx="0">
                  <c:v>42300</c:v>
                </c:pt>
                <c:pt idx="1">
                  <c:v>42331</c:v>
                </c:pt>
                <c:pt idx="2">
                  <c:v>42361</c:v>
                </c:pt>
                <c:pt idx="3">
                  <c:v>42394</c:v>
                </c:pt>
                <c:pt idx="4">
                  <c:v>42423</c:v>
                </c:pt>
                <c:pt idx="5">
                  <c:v>42452</c:v>
                </c:pt>
                <c:pt idx="6">
                  <c:v>42485</c:v>
                </c:pt>
                <c:pt idx="7">
                  <c:v>42513</c:v>
                </c:pt>
                <c:pt idx="8">
                  <c:v>42544</c:v>
                </c:pt>
                <c:pt idx="9">
                  <c:v>42576</c:v>
                </c:pt>
                <c:pt idx="10">
                  <c:v>42605</c:v>
                </c:pt>
                <c:pt idx="11">
                  <c:v>42636</c:v>
                </c:pt>
                <c:pt idx="12">
                  <c:v>42667</c:v>
                </c:pt>
                <c:pt idx="13">
                  <c:v>42697</c:v>
                </c:pt>
                <c:pt idx="14">
                  <c:v>42727</c:v>
                </c:pt>
                <c:pt idx="15">
                  <c:v>42758</c:v>
                </c:pt>
                <c:pt idx="16">
                  <c:v>42789</c:v>
                </c:pt>
                <c:pt idx="17">
                  <c:v>42817</c:v>
                </c:pt>
              </c:numCache>
            </c:numRef>
          </c:xVal>
          <c:yVal>
            <c:numRef>
              <c:f>[0]!FRA6MSeries</c:f>
              <c:numCache>
                <c:formatCode>0.0000%</c:formatCode>
                <c:ptCount val="18"/>
                <c:pt idx="0">
                  <c:v>3.6999999999999999E-4</c:v>
                </c:pt>
                <c:pt idx="1">
                  <c:v>3.6999999999999999E-4</c:v>
                </c:pt>
                <c:pt idx="2">
                  <c:v>3.7999999999999997E-4</c:v>
                </c:pt>
                <c:pt idx="3">
                  <c:v>3.7999999999999997E-4</c:v>
                </c:pt>
                <c:pt idx="4">
                  <c:v>3.7999999999999997E-4</c:v>
                </c:pt>
                <c:pt idx="5">
                  <c:v>3.7999999999999997E-4</c:v>
                </c:pt>
                <c:pt idx="6">
                  <c:v>4.0999999999999994E-4</c:v>
                </c:pt>
                <c:pt idx="7">
                  <c:v>4.2999999999999999E-4</c:v>
                </c:pt>
                <c:pt idx="8">
                  <c:v>4.6999999999999999E-4</c:v>
                </c:pt>
                <c:pt idx="9">
                  <c:v>5.4000000000000001E-4</c:v>
                </c:pt>
                <c:pt idx="10">
                  <c:v>5.8999999999999992E-4</c:v>
                </c:pt>
                <c:pt idx="11">
                  <c:v>6.6E-4</c:v>
                </c:pt>
                <c:pt idx="12">
                  <c:v>7.7000000000000018E-4</c:v>
                </c:pt>
                <c:pt idx="13">
                  <c:v>8.6000000000000009E-4</c:v>
                </c:pt>
                <c:pt idx="14">
                  <c:v>9.7000000000000005E-4</c:v>
                </c:pt>
                <c:pt idx="15">
                  <c:v>1.0899999999999998E-3</c:v>
                </c:pt>
                <c:pt idx="16">
                  <c:v>1.2199999999999999E-3</c:v>
                </c:pt>
                <c:pt idx="17">
                  <c:v>1.3600000000000001E-3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5591680"/>
        <c:axId val="715593216"/>
      </c:scatterChart>
      <c:dateAx>
        <c:axId val="715591680"/>
        <c:scaling>
          <c:orientation val="minMax"/>
          <c:max val="43001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59321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15593216"/>
        <c:scaling>
          <c:orientation val="minMax"/>
          <c:max val="3.0000000000000001E-3"/>
          <c:min val="0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15591680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42270</c:v>
                </c:pt>
                <c:pt idx="1">
                  <c:v>42271</c:v>
                </c:pt>
                <c:pt idx="2">
                  <c:v>42272</c:v>
                </c:pt>
                <c:pt idx="3">
                  <c:v>42275</c:v>
                </c:pt>
                <c:pt idx="4">
                  <c:v>42276</c:v>
                </c:pt>
                <c:pt idx="5">
                  <c:v>42277</c:v>
                </c:pt>
                <c:pt idx="6">
                  <c:v>42278</c:v>
                </c:pt>
                <c:pt idx="7">
                  <c:v>42279</c:v>
                </c:pt>
                <c:pt idx="8">
                  <c:v>42282</c:v>
                </c:pt>
                <c:pt idx="9">
                  <c:v>42283</c:v>
                </c:pt>
                <c:pt idx="10">
                  <c:v>42284</c:v>
                </c:pt>
                <c:pt idx="11">
                  <c:v>42285</c:v>
                </c:pt>
                <c:pt idx="12">
                  <c:v>42286</c:v>
                </c:pt>
                <c:pt idx="13">
                  <c:v>42289</c:v>
                </c:pt>
                <c:pt idx="14">
                  <c:v>42290</c:v>
                </c:pt>
                <c:pt idx="15">
                  <c:v>42291</c:v>
                </c:pt>
                <c:pt idx="16">
                  <c:v>42292</c:v>
                </c:pt>
                <c:pt idx="17">
                  <c:v>42293</c:v>
                </c:pt>
                <c:pt idx="18">
                  <c:v>42296</c:v>
                </c:pt>
                <c:pt idx="19">
                  <c:v>42297</c:v>
                </c:pt>
                <c:pt idx="20">
                  <c:v>42298</c:v>
                </c:pt>
                <c:pt idx="21">
                  <c:v>42299</c:v>
                </c:pt>
                <c:pt idx="22">
                  <c:v>42300</c:v>
                </c:pt>
                <c:pt idx="23">
                  <c:v>42303</c:v>
                </c:pt>
                <c:pt idx="24">
                  <c:v>42304</c:v>
                </c:pt>
                <c:pt idx="25">
                  <c:v>42305</c:v>
                </c:pt>
                <c:pt idx="26">
                  <c:v>42306</c:v>
                </c:pt>
                <c:pt idx="27">
                  <c:v>42307</c:v>
                </c:pt>
                <c:pt idx="28">
                  <c:v>42310</c:v>
                </c:pt>
                <c:pt idx="29">
                  <c:v>42311</c:v>
                </c:pt>
                <c:pt idx="30">
                  <c:v>42312</c:v>
                </c:pt>
                <c:pt idx="31">
                  <c:v>42313</c:v>
                </c:pt>
                <c:pt idx="32">
                  <c:v>42314</c:v>
                </c:pt>
                <c:pt idx="33">
                  <c:v>42317</c:v>
                </c:pt>
                <c:pt idx="34">
                  <c:v>42318</c:v>
                </c:pt>
                <c:pt idx="35">
                  <c:v>42319</c:v>
                </c:pt>
                <c:pt idx="36">
                  <c:v>42320</c:v>
                </c:pt>
                <c:pt idx="37">
                  <c:v>42321</c:v>
                </c:pt>
                <c:pt idx="38">
                  <c:v>42324</c:v>
                </c:pt>
                <c:pt idx="39">
                  <c:v>42325</c:v>
                </c:pt>
                <c:pt idx="40">
                  <c:v>42326</c:v>
                </c:pt>
                <c:pt idx="41">
                  <c:v>42327</c:v>
                </c:pt>
                <c:pt idx="42">
                  <c:v>42328</c:v>
                </c:pt>
                <c:pt idx="43">
                  <c:v>42331</c:v>
                </c:pt>
                <c:pt idx="44">
                  <c:v>42332</c:v>
                </c:pt>
                <c:pt idx="45">
                  <c:v>42333</c:v>
                </c:pt>
                <c:pt idx="46">
                  <c:v>42334</c:v>
                </c:pt>
                <c:pt idx="47">
                  <c:v>42335</c:v>
                </c:pt>
                <c:pt idx="48">
                  <c:v>42338</c:v>
                </c:pt>
                <c:pt idx="49">
                  <c:v>42339</c:v>
                </c:pt>
                <c:pt idx="50">
                  <c:v>42340</c:v>
                </c:pt>
                <c:pt idx="51">
                  <c:v>42341</c:v>
                </c:pt>
                <c:pt idx="52">
                  <c:v>42342</c:v>
                </c:pt>
                <c:pt idx="53">
                  <c:v>42345</c:v>
                </c:pt>
                <c:pt idx="54">
                  <c:v>42346</c:v>
                </c:pt>
                <c:pt idx="55">
                  <c:v>42347</c:v>
                </c:pt>
                <c:pt idx="56">
                  <c:v>42348</c:v>
                </c:pt>
                <c:pt idx="57">
                  <c:v>42349</c:v>
                </c:pt>
                <c:pt idx="58">
                  <c:v>42352</c:v>
                </c:pt>
                <c:pt idx="59">
                  <c:v>42353</c:v>
                </c:pt>
                <c:pt idx="60">
                  <c:v>42354</c:v>
                </c:pt>
                <c:pt idx="61">
                  <c:v>42355</c:v>
                </c:pt>
                <c:pt idx="62">
                  <c:v>42356</c:v>
                </c:pt>
                <c:pt idx="63">
                  <c:v>42359</c:v>
                </c:pt>
                <c:pt idx="64">
                  <c:v>42360</c:v>
                </c:pt>
                <c:pt idx="65">
                  <c:v>42361</c:v>
                </c:pt>
                <c:pt idx="66">
                  <c:v>42362</c:v>
                </c:pt>
                <c:pt idx="67">
                  <c:v>42366</c:v>
                </c:pt>
                <c:pt idx="68">
                  <c:v>42367</c:v>
                </c:pt>
                <c:pt idx="69">
                  <c:v>42368</c:v>
                </c:pt>
                <c:pt idx="70">
                  <c:v>42369</c:v>
                </c:pt>
                <c:pt idx="71">
                  <c:v>42373</c:v>
                </c:pt>
                <c:pt idx="72">
                  <c:v>42374</c:v>
                </c:pt>
                <c:pt idx="73">
                  <c:v>42375</c:v>
                </c:pt>
                <c:pt idx="74">
                  <c:v>42376</c:v>
                </c:pt>
                <c:pt idx="75">
                  <c:v>42377</c:v>
                </c:pt>
                <c:pt idx="76">
                  <c:v>42380</c:v>
                </c:pt>
                <c:pt idx="77">
                  <c:v>42381</c:v>
                </c:pt>
                <c:pt idx="78">
                  <c:v>42382</c:v>
                </c:pt>
                <c:pt idx="79">
                  <c:v>42383</c:v>
                </c:pt>
                <c:pt idx="80">
                  <c:v>42384</c:v>
                </c:pt>
                <c:pt idx="81">
                  <c:v>42387</c:v>
                </c:pt>
                <c:pt idx="82">
                  <c:v>42388</c:v>
                </c:pt>
                <c:pt idx="83">
                  <c:v>42389</c:v>
                </c:pt>
                <c:pt idx="84">
                  <c:v>42390</c:v>
                </c:pt>
                <c:pt idx="85">
                  <c:v>42391</c:v>
                </c:pt>
                <c:pt idx="86">
                  <c:v>42394</c:v>
                </c:pt>
                <c:pt idx="87">
                  <c:v>42395</c:v>
                </c:pt>
                <c:pt idx="88">
                  <c:v>42396</c:v>
                </c:pt>
                <c:pt idx="89">
                  <c:v>42397</c:v>
                </c:pt>
                <c:pt idx="90">
                  <c:v>42398</c:v>
                </c:pt>
                <c:pt idx="91">
                  <c:v>42401</c:v>
                </c:pt>
                <c:pt idx="92">
                  <c:v>42402</c:v>
                </c:pt>
                <c:pt idx="93">
                  <c:v>42403</c:v>
                </c:pt>
                <c:pt idx="94">
                  <c:v>42404</c:v>
                </c:pt>
                <c:pt idx="95">
                  <c:v>42405</c:v>
                </c:pt>
                <c:pt idx="96">
                  <c:v>42408</c:v>
                </c:pt>
                <c:pt idx="97">
                  <c:v>42409</c:v>
                </c:pt>
                <c:pt idx="98">
                  <c:v>42410</c:v>
                </c:pt>
                <c:pt idx="99">
                  <c:v>42411</c:v>
                </c:pt>
                <c:pt idx="100">
                  <c:v>42412</c:v>
                </c:pt>
                <c:pt idx="101">
                  <c:v>42415</c:v>
                </c:pt>
                <c:pt idx="102">
                  <c:v>42416</c:v>
                </c:pt>
                <c:pt idx="103">
                  <c:v>42417</c:v>
                </c:pt>
                <c:pt idx="104">
                  <c:v>42418</c:v>
                </c:pt>
                <c:pt idx="105">
                  <c:v>42419</c:v>
                </c:pt>
                <c:pt idx="106">
                  <c:v>42422</c:v>
                </c:pt>
                <c:pt idx="107">
                  <c:v>42423</c:v>
                </c:pt>
                <c:pt idx="108">
                  <c:v>42424</c:v>
                </c:pt>
                <c:pt idx="109">
                  <c:v>42425</c:v>
                </c:pt>
                <c:pt idx="110">
                  <c:v>42426</c:v>
                </c:pt>
                <c:pt idx="111">
                  <c:v>42429</c:v>
                </c:pt>
                <c:pt idx="112">
                  <c:v>42430</c:v>
                </c:pt>
                <c:pt idx="113">
                  <c:v>42431</c:v>
                </c:pt>
                <c:pt idx="114">
                  <c:v>42432</c:v>
                </c:pt>
                <c:pt idx="115">
                  <c:v>42433</c:v>
                </c:pt>
                <c:pt idx="116">
                  <c:v>42436</c:v>
                </c:pt>
                <c:pt idx="117">
                  <c:v>42437</c:v>
                </c:pt>
                <c:pt idx="118">
                  <c:v>42438</c:v>
                </c:pt>
                <c:pt idx="119">
                  <c:v>42439</c:v>
                </c:pt>
                <c:pt idx="120">
                  <c:v>42440</c:v>
                </c:pt>
                <c:pt idx="121">
                  <c:v>42443</c:v>
                </c:pt>
                <c:pt idx="122">
                  <c:v>42444</c:v>
                </c:pt>
                <c:pt idx="123">
                  <c:v>42445</c:v>
                </c:pt>
                <c:pt idx="124">
                  <c:v>42446</c:v>
                </c:pt>
                <c:pt idx="125">
                  <c:v>42447</c:v>
                </c:pt>
                <c:pt idx="126">
                  <c:v>42450</c:v>
                </c:pt>
                <c:pt idx="127">
                  <c:v>42451</c:v>
                </c:pt>
                <c:pt idx="128">
                  <c:v>42452</c:v>
                </c:pt>
                <c:pt idx="129">
                  <c:v>42453</c:v>
                </c:pt>
                <c:pt idx="130">
                  <c:v>42458</c:v>
                </c:pt>
                <c:pt idx="131">
                  <c:v>42459</c:v>
                </c:pt>
                <c:pt idx="132">
                  <c:v>42460</c:v>
                </c:pt>
                <c:pt idx="133">
                  <c:v>42461</c:v>
                </c:pt>
                <c:pt idx="134">
                  <c:v>42464</c:v>
                </c:pt>
                <c:pt idx="135">
                  <c:v>42465</c:v>
                </c:pt>
                <c:pt idx="136">
                  <c:v>42466</c:v>
                </c:pt>
                <c:pt idx="137">
                  <c:v>42467</c:v>
                </c:pt>
                <c:pt idx="138">
                  <c:v>42468</c:v>
                </c:pt>
                <c:pt idx="139">
                  <c:v>42471</c:v>
                </c:pt>
                <c:pt idx="140">
                  <c:v>42472</c:v>
                </c:pt>
                <c:pt idx="141">
                  <c:v>42473</c:v>
                </c:pt>
                <c:pt idx="142">
                  <c:v>42474</c:v>
                </c:pt>
                <c:pt idx="143">
                  <c:v>42475</c:v>
                </c:pt>
                <c:pt idx="144">
                  <c:v>42478</c:v>
                </c:pt>
                <c:pt idx="145">
                  <c:v>42479</c:v>
                </c:pt>
                <c:pt idx="146">
                  <c:v>42480</c:v>
                </c:pt>
                <c:pt idx="147">
                  <c:v>42481</c:v>
                </c:pt>
                <c:pt idx="148">
                  <c:v>42482</c:v>
                </c:pt>
                <c:pt idx="149">
                  <c:v>42485</c:v>
                </c:pt>
                <c:pt idx="150">
                  <c:v>42486</c:v>
                </c:pt>
                <c:pt idx="151">
                  <c:v>42487</c:v>
                </c:pt>
                <c:pt idx="152">
                  <c:v>42488</c:v>
                </c:pt>
                <c:pt idx="153">
                  <c:v>42489</c:v>
                </c:pt>
                <c:pt idx="154">
                  <c:v>42492</c:v>
                </c:pt>
                <c:pt idx="155">
                  <c:v>42493</c:v>
                </c:pt>
                <c:pt idx="156">
                  <c:v>42494</c:v>
                </c:pt>
                <c:pt idx="157">
                  <c:v>42495</c:v>
                </c:pt>
                <c:pt idx="158">
                  <c:v>42496</c:v>
                </c:pt>
                <c:pt idx="159">
                  <c:v>42499</c:v>
                </c:pt>
                <c:pt idx="160">
                  <c:v>42500</c:v>
                </c:pt>
                <c:pt idx="161">
                  <c:v>42501</c:v>
                </c:pt>
                <c:pt idx="162">
                  <c:v>42502</c:v>
                </c:pt>
                <c:pt idx="163">
                  <c:v>42503</c:v>
                </c:pt>
                <c:pt idx="164">
                  <c:v>42506</c:v>
                </c:pt>
                <c:pt idx="165">
                  <c:v>42507</c:v>
                </c:pt>
                <c:pt idx="166">
                  <c:v>42508</c:v>
                </c:pt>
                <c:pt idx="167">
                  <c:v>42509</c:v>
                </c:pt>
                <c:pt idx="168">
                  <c:v>42510</c:v>
                </c:pt>
                <c:pt idx="169">
                  <c:v>42513</c:v>
                </c:pt>
                <c:pt idx="170">
                  <c:v>42514</c:v>
                </c:pt>
                <c:pt idx="171">
                  <c:v>42515</c:v>
                </c:pt>
                <c:pt idx="172">
                  <c:v>42516</c:v>
                </c:pt>
                <c:pt idx="173">
                  <c:v>42517</c:v>
                </c:pt>
                <c:pt idx="174">
                  <c:v>42520</c:v>
                </c:pt>
                <c:pt idx="175">
                  <c:v>42521</c:v>
                </c:pt>
                <c:pt idx="176">
                  <c:v>42522</c:v>
                </c:pt>
                <c:pt idx="177">
                  <c:v>42523</c:v>
                </c:pt>
                <c:pt idx="178">
                  <c:v>42524</c:v>
                </c:pt>
                <c:pt idx="179">
                  <c:v>42527</c:v>
                </c:pt>
                <c:pt idx="180">
                  <c:v>42528</c:v>
                </c:pt>
                <c:pt idx="181">
                  <c:v>42529</c:v>
                </c:pt>
                <c:pt idx="182">
                  <c:v>42530</c:v>
                </c:pt>
                <c:pt idx="183">
                  <c:v>42531</c:v>
                </c:pt>
                <c:pt idx="184">
                  <c:v>42534</c:v>
                </c:pt>
                <c:pt idx="185">
                  <c:v>42535</c:v>
                </c:pt>
                <c:pt idx="186">
                  <c:v>42536</c:v>
                </c:pt>
                <c:pt idx="187">
                  <c:v>42537</c:v>
                </c:pt>
                <c:pt idx="188">
                  <c:v>42538</c:v>
                </c:pt>
                <c:pt idx="189">
                  <c:v>42541</c:v>
                </c:pt>
                <c:pt idx="190">
                  <c:v>42542</c:v>
                </c:pt>
                <c:pt idx="191">
                  <c:v>42543</c:v>
                </c:pt>
                <c:pt idx="192">
                  <c:v>42544</c:v>
                </c:pt>
                <c:pt idx="193">
                  <c:v>42545</c:v>
                </c:pt>
                <c:pt idx="194">
                  <c:v>42548</c:v>
                </c:pt>
                <c:pt idx="195">
                  <c:v>42549</c:v>
                </c:pt>
                <c:pt idx="196">
                  <c:v>42550</c:v>
                </c:pt>
                <c:pt idx="197">
                  <c:v>42551</c:v>
                </c:pt>
                <c:pt idx="198">
                  <c:v>42552</c:v>
                </c:pt>
                <c:pt idx="199">
                  <c:v>42555</c:v>
                </c:pt>
                <c:pt idx="200">
                  <c:v>42556</c:v>
                </c:pt>
                <c:pt idx="201">
                  <c:v>42557</c:v>
                </c:pt>
                <c:pt idx="202">
                  <c:v>42558</c:v>
                </c:pt>
                <c:pt idx="203">
                  <c:v>42559</c:v>
                </c:pt>
                <c:pt idx="204">
                  <c:v>42562</c:v>
                </c:pt>
                <c:pt idx="205">
                  <c:v>42563</c:v>
                </c:pt>
                <c:pt idx="206">
                  <c:v>42564</c:v>
                </c:pt>
                <c:pt idx="207">
                  <c:v>42565</c:v>
                </c:pt>
                <c:pt idx="208">
                  <c:v>42566</c:v>
                </c:pt>
                <c:pt idx="209">
                  <c:v>42569</c:v>
                </c:pt>
                <c:pt idx="210">
                  <c:v>42570</c:v>
                </c:pt>
                <c:pt idx="211">
                  <c:v>42571</c:v>
                </c:pt>
                <c:pt idx="212">
                  <c:v>42572</c:v>
                </c:pt>
                <c:pt idx="213">
                  <c:v>42573</c:v>
                </c:pt>
                <c:pt idx="214">
                  <c:v>42576</c:v>
                </c:pt>
                <c:pt idx="215">
                  <c:v>42577</c:v>
                </c:pt>
                <c:pt idx="216">
                  <c:v>42578</c:v>
                </c:pt>
                <c:pt idx="217">
                  <c:v>42579</c:v>
                </c:pt>
                <c:pt idx="218">
                  <c:v>42580</c:v>
                </c:pt>
                <c:pt idx="219">
                  <c:v>42583</c:v>
                </c:pt>
                <c:pt idx="220">
                  <c:v>42584</c:v>
                </c:pt>
                <c:pt idx="221">
                  <c:v>42585</c:v>
                </c:pt>
                <c:pt idx="222">
                  <c:v>42586</c:v>
                </c:pt>
                <c:pt idx="223">
                  <c:v>42587</c:v>
                </c:pt>
                <c:pt idx="224">
                  <c:v>42590</c:v>
                </c:pt>
                <c:pt idx="225">
                  <c:v>42591</c:v>
                </c:pt>
                <c:pt idx="226">
                  <c:v>42592</c:v>
                </c:pt>
                <c:pt idx="227">
                  <c:v>42593</c:v>
                </c:pt>
                <c:pt idx="228">
                  <c:v>42594</c:v>
                </c:pt>
                <c:pt idx="229">
                  <c:v>42597</c:v>
                </c:pt>
                <c:pt idx="230">
                  <c:v>42598</c:v>
                </c:pt>
                <c:pt idx="231">
                  <c:v>42599</c:v>
                </c:pt>
                <c:pt idx="232">
                  <c:v>42600</c:v>
                </c:pt>
                <c:pt idx="233">
                  <c:v>42601</c:v>
                </c:pt>
                <c:pt idx="234">
                  <c:v>42604</c:v>
                </c:pt>
                <c:pt idx="235">
                  <c:v>42605</c:v>
                </c:pt>
                <c:pt idx="236">
                  <c:v>42606</c:v>
                </c:pt>
                <c:pt idx="237">
                  <c:v>42607</c:v>
                </c:pt>
                <c:pt idx="238">
                  <c:v>42608</c:v>
                </c:pt>
                <c:pt idx="239">
                  <c:v>42611</c:v>
                </c:pt>
                <c:pt idx="240">
                  <c:v>42612</c:v>
                </c:pt>
                <c:pt idx="241">
                  <c:v>42613</c:v>
                </c:pt>
                <c:pt idx="242">
                  <c:v>42614</c:v>
                </c:pt>
                <c:pt idx="243">
                  <c:v>42615</c:v>
                </c:pt>
                <c:pt idx="244">
                  <c:v>42618</c:v>
                </c:pt>
                <c:pt idx="245">
                  <c:v>42619</c:v>
                </c:pt>
                <c:pt idx="246">
                  <c:v>42620</c:v>
                </c:pt>
                <c:pt idx="247">
                  <c:v>42621</c:v>
                </c:pt>
                <c:pt idx="248">
                  <c:v>42622</c:v>
                </c:pt>
                <c:pt idx="249">
                  <c:v>42625</c:v>
                </c:pt>
                <c:pt idx="250">
                  <c:v>42626</c:v>
                </c:pt>
                <c:pt idx="251">
                  <c:v>42627</c:v>
                </c:pt>
                <c:pt idx="252">
                  <c:v>42628</c:v>
                </c:pt>
                <c:pt idx="253">
                  <c:v>42629</c:v>
                </c:pt>
                <c:pt idx="254">
                  <c:v>42632</c:v>
                </c:pt>
                <c:pt idx="255">
                  <c:v>42633</c:v>
                </c:pt>
                <c:pt idx="256">
                  <c:v>42634</c:v>
                </c:pt>
                <c:pt idx="257">
                  <c:v>42635</c:v>
                </c:pt>
                <c:pt idx="258">
                  <c:v>42636</c:v>
                </c:pt>
                <c:pt idx="259">
                  <c:v>42639</c:v>
                </c:pt>
                <c:pt idx="260">
                  <c:v>42640</c:v>
                </c:pt>
                <c:pt idx="261">
                  <c:v>42641</c:v>
                </c:pt>
                <c:pt idx="262">
                  <c:v>42642</c:v>
                </c:pt>
                <c:pt idx="263">
                  <c:v>42643</c:v>
                </c:pt>
                <c:pt idx="264">
                  <c:v>42646</c:v>
                </c:pt>
                <c:pt idx="265">
                  <c:v>42647</c:v>
                </c:pt>
                <c:pt idx="266">
                  <c:v>42648</c:v>
                </c:pt>
                <c:pt idx="267">
                  <c:v>42649</c:v>
                </c:pt>
                <c:pt idx="268">
                  <c:v>42650</c:v>
                </c:pt>
                <c:pt idx="269">
                  <c:v>42653</c:v>
                </c:pt>
                <c:pt idx="270">
                  <c:v>42654</c:v>
                </c:pt>
                <c:pt idx="271">
                  <c:v>42655</c:v>
                </c:pt>
                <c:pt idx="272">
                  <c:v>42656</c:v>
                </c:pt>
                <c:pt idx="273">
                  <c:v>42657</c:v>
                </c:pt>
                <c:pt idx="274">
                  <c:v>42660</c:v>
                </c:pt>
                <c:pt idx="275">
                  <c:v>42661</c:v>
                </c:pt>
                <c:pt idx="276">
                  <c:v>42662</c:v>
                </c:pt>
                <c:pt idx="277">
                  <c:v>42663</c:v>
                </c:pt>
                <c:pt idx="278">
                  <c:v>42664</c:v>
                </c:pt>
                <c:pt idx="279">
                  <c:v>42667</c:v>
                </c:pt>
                <c:pt idx="280">
                  <c:v>42668</c:v>
                </c:pt>
                <c:pt idx="281">
                  <c:v>42669</c:v>
                </c:pt>
                <c:pt idx="282">
                  <c:v>42670</c:v>
                </c:pt>
                <c:pt idx="283">
                  <c:v>42671</c:v>
                </c:pt>
                <c:pt idx="284">
                  <c:v>42674</c:v>
                </c:pt>
                <c:pt idx="285">
                  <c:v>42675</c:v>
                </c:pt>
                <c:pt idx="286">
                  <c:v>42676</c:v>
                </c:pt>
                <c:pt idx="287">
                  <c:v>42677</c:v>
                </c:pt>
                <c:pt idx="288">
                  <c:v>42678</c:v>
                </c:pt>
                <c:pt idx="289">
                  <c:v>42681</c:v>
                </c:pt>
                <c:pt idx="290">
                  <c:v>42682</c:v>
                </c:pt>
                <c:pt idx="291">
                  <c:v>42683</c:v>
                </c:pt>
                <c:pt idx="292">
                  <c:v>42684</c:v>
                </c:pt>
                <c:pt idx="293">
                  <c:v>42685</c:v>
                </c:pt>
                <c:pt idx="294">
                  <c:v>42688</c:v>
                </c:pt>
                <c:pt idx="295">
                  <c:v>42689</c:v>
                </c:pt>
                <c:pt idx="296">
                  <c:v>42690</c:v>
                </c:pt>
                <c:pt idx="297">
                  <c:v>42691</c:v>
                </c:pt>
                <c:pt idx="298">
                  <c:v>42692</c:v>
                </c:pt>
                <c:pt idx="299">
                  <c:v>42695</c:v>
                </c:pt>
                <c:pt idx="300">
                  <c:v>42696</c:v>
                </c:pt>
                <c:pt idx="301">
                  <c:v>42697</c:v>
                </c:pt>
                <c:pt idx="302">
                  <c:v>42698</c:v>
                </c:pt>
                <c:pt idx="303">
                  <c:v>42699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42737</c:v>
                </c:pt>
                <c:pt idx="329">
                  <c:v>42738</c:v>
                </c:pt>
                <c:pt idx="330">
                  <c:v>42739</c:v>
                </c:pt>
                <c:pt idx="331">
                  <c:v>42740</c:v>
                </c:pt>
                <c:pt idx="332">
                  <c:v>42741</c:v>
                </c:pt>
                <c:pt idx="333">
                  <c:v>42744</c:v>
                </c:pt>
                <c:pt idx="334">
                  <c:v>42745</c:v>
                </c:pt>
                <c:pt idx="335">
                  <c:v>42746</c:v>
                </c:pt>
                <c:pt idx="336">
                  <c:v>42747</c:v>
                </c:pt>
                <c:pt idx="337">
                  <c:v>42748</c:v>
                </c:pt>
                <c:pt idx="338">
                  <c:v>42751</c:v>
                </c:pt>
                <c:pt idx="339">
                  <c:v>42752</c:v>
                </c:pt>
                <c:pt idx="340">
                  <c:v>42753</c:v>
                </c:pt>
                <c:pt idx="341">
                  <c:v>42754</c:v>
                </c:pt>
                <c:pt idx="342">
                  <c:v>42755</c:v>
                </c:pt>
                <c:pt idx="343">
                  <c:v>42758</c:v>
                </c:pt>
                <c:pt idx="344">
                  <c:v>42759</c:v>
                </c:pt>
                <c:pt idx="345">
                  <c:v>42760</c:v>
                </c:pt>
                <c:pt idx="346">
                  <c:v>42761</c:v>
                </c:pt>
                <c:pt idx="347">
                  <c:v>42762</c:v>
                </c:pt>
                <c:pt idx="348">
                  <c:v>42765</c:v>
                </c:pt>
                <c:pt idx="349">
                  <c:v>42766</c:v>
                </c:pt>
                <c:pt idx="350">
                  <c:v>42767</c:v>
                </c:pt>
                <c:pt idx="351">
                  <c:v>42768</c:v>
                </c:pt>
                <c:pt idx="352">
                  <c:v>42769</c:v>
                </c:pt>
                <c:pt idx="353">
                  <c:v>42772</c:v>
                </c:pt>
                <c:pt idx="354">
                  <c:v>42773</c:v>
                </c:pt>
                <c:pt idx="355">
                  <c:v>42774</c:v>
                </c:pt>
                <c:pt idx="356">
                  <c:v>42775</c:v>
                </c:pt>
                <c:pt idx="357">
                  <c:v>42776</c:v>
                </c:pt>
                <c:pt idx="358">
                  <c:v>42779</c:v>
                </c:pt>
                <c:pt idx="359">
                  <c:v>42780</c:v>
                </c:pt>
                <c:pt idx="360">
                  <c:v>42781</c:v>
                </c:pt>
                <c:pt idx="361">
                  <c:v>42782</c:v>
                </c:pt>
                <c:pt idx="362">
                  <c:v>42783</c:v>
                </c:pt>
                <c:pt idx="363">
                  <c:v>42786</c:v>
                </c:pt>
                <c:pt idx="364">
                  <c:v>42787</c:v>
                </c:pt>
                <c:pt idx="365">
                  <c:v>42788</c:v>
                </c:pt>
                <c:pt idx="366">
                  <c:v>42789</c:v>
                </c:pt>
                <c:pt idx="367">
                  <c:v>42790</c:v>
                </c:pt>
                <c:pt idx="368">
                  <c:v>42793</c:v>
                </c:pt>
                <c:pt idx="369">
                  <c:v>42794</c:v>
                </c:pt>
                <c:pt idx="370">
                  <c:v>42795</c:v>
                </c:pt>
                <c:pt idx="371">
                  <c:v>42796</c:v>
                </c:pt>
                <c:pt idx="372">
                  <c:v>42797</c:v>
                </c:pt>
                <c:pt idx="373">
                  <c:v>42800</c:v>
                </c:pt>
                <c:pt idx="374">
                  <c:v>42801</c:v>
                </c:pt>
                <c:pt idx="375">
                  <c:v>42802</c:v>
                </c:pt>
                <c:pt idx="376">
                  <c:v>42803</c:v>
                </c:pt>
                <c:pt idx="377">
                  <c:v>42804</c:v>
                </c:pt>
                <c:pt idx="378">
                  <c:v>42807</c:v>
                </c:pt>
                <c:pt idx="379">
                  <c:v>42808</c:v>
                </c:pt>
                <c:pt idx="380">
                  <c:v>42809</c:v>
                </c:pt>
                <c:pt idx="381">
                  <c:v>42810</c:v>
                </c:pt>
                <c:pt idx="382">
                  <c:v>42811</c:v>
                </c:pt>
                <c:pt idx="383">
                  <c:v>42814</c:v>
                </c:pt>
                <c:pt idx="384">
                  <c:v>42815</c:v>
                </c:pt>
                <c:pt idx="385">
                  <c:v>42816</c:v>
                </c:pt>
                <c:pt idx="386">
                  <c:v>42817</c:v>
                </c:pt>
                <c:pt idx="387">
                  <c:v>42818</c:v>
                </c:pt>
                <c:pt idx="388">
                  <c:v>42821</c:v>
                </c:pt>
                <c:pt idx="389">
                  <c:v>42822</c:v>
                </c:pt>
                <c:pt idx="390">
                  <c:v>42823</c:v>
                </c:pt>
                <c:pt idx="391">
                  <c:v>42824</c:v>
                </c:pt>
                <c:pt idx="392">
                  <c:v>42825</c:v>
                </c:pt>
                <c:pt idx="393">
                  <c:v>42828</c:v>
                </c:pt>
                <c:pt idx="394">
                  <c:v>42829</c:v>
                </c:pt>
                <c:pt idx="395">
                  <c:v>42830</c:v>
                </c:pt>
                <c:pt idx="396">
                  <c:v>42831</c:v>
                </c:pt>
                <c:pt idx="397">
                  <c:v>42832</c:v>
                </c:pt>
                <c:pt idx="398">
                  <c:v>42835</c:v>
                </c:pt>
                <c:pt idx="399">
                  <c:v>42836</c:v>
                </c:pt>
                <c:pt idx="400">
                  <c:v>42837</c:v>
                </c:pt>
                <c:pt idx="401">
                  <c:v>42838</c:v>
                </c:pt>
                <c:pt idx="402">
                  <c:v>42843</c:v>
                </c:pt>
                <c:pt idx="403">
                  <c:v>42844</c:v>
                </c:pt>
                <c:pt idx="404">
                  <c:v>42845</c:v>
                </c:pt>
                <c:pt idx="405">
                  <c:v>42846</c:v>
                </c:pt>
                <c:pt idx="406">
                  <c:v>42849</c:v>
                </c:pt>
                <c:pt idx="407">
                  <c:v>42850</c:v>
                </c:pt>
                <c:pt idx="408">
                  <c:v>42851</c:v>
                </c:pt>
                <c:pt idx="409">
                  <c:v>42852</c:v>
                </c:pt>
                <c:pt idx="410">
                  <c:v>42853</c:v>
                </c:pt>
                <c:pt idx="411">
                  <c:v>42857</c:v>
                </c:pt>
                <c:pt idx="412">
                  <c:v>42858</c:v>
                </c:pt>
                <c:pt idx="413">
                  <c:v>42859</c:v>
                </c:pt>
                <c:pt idx="414">
                  <c:v>42860</c:v>
                </c:pt>
                <c:pt idx="415">
                  <c:v>42863</c:v>
                </c:pt>
                <c:pt idx="416">
                  <c:v>42864</c:v>
                </c:pt>
                <c:pt idx="417">
                  <c:v>42865</c:v>
                </c:pt>
                <c:pt idx="418">
                  <c:v>42866</c:v>
                </c:pt>
                <c:pt idx="419">
                  <c:v>42867</c:v>
                </c:pt>
                <c:pt idx="420">
                  <c:v>42870</c:v>
                </c:pt>
                <c:pt idx="421">
                  <c:v>42871</c:v>
                </c:pt>
                <c:pt idx="422">
                  <c:v>42872</c:v>
                </c:pt>
                <c:pt idx="423">
                  <c:v>42873</c:v>
                </c:pt>
                <c:pt idx="424">
                  <c:v>42874</c:v>
                </c:pt>
                <c:pt idx="425">
                  <c:v>42877</c:v>
                </c:pt>
                <c:pt idx="426">
                  <c:v>42878</c:v>
                </c:pt>
                <c:pt idx="427">
                  <c:v>42879</c:v>
                </c:pt>
                <c:pt idx="428">
                  <c:v>42880</c:v>
                </c:pt>
                <c:pt idx="429">
                  <c:v>42881</c:v>
                </c:pt>
                <c:pt idx="430">
                  <c:v>42884</c:v>
                </c:pt>
                <c:pt idx="431">
                  <c:v>42885</c:v>
                </c:pt>
                <c:pt idx="432">
                  <c:v>42886</c:v>
                </c:pt>
                <c:pt idx="433">
                  <c:v>42887</c:v>
                </c:pt>
                <c:pt idx="434">
                  <c:v>42888</c:v>
                </c:pt>
                <c:pt idx="435">
                  <c:v>42891</c:v>
                </c:pt>
                <c:pt idx="436">
                  <c:v>42892</c:v>
                </c:pt>
                <c:pt idx="437">
                  <c:v>42893</c:v>
                </c:pt>
                <c:pt idx="438">
                  <c:v>42894</c:v>
                </c:pt>
                <c:pt idx="439">
                  <c:v>42895</c:v>
                </c:pt>
                <c:pt idx="440">
                  <c:v>42898</c:v>
                </c:pt>
                <c:pt idx="441">
                  <c:v>42899</c:v>
                </c:pt>
                <c:pt idx="442">
                  <c:v>42900</c:v>
                </c:pt>
                <c:pt idx="443">
                  <c:v>42901</c:v>
                </c:pt>
                <c:pt idx="444">
                  <c:v>42902</c:v>
                </c:pt>
                <c:pt idx="445">
                  <c:v>42905</c:v>
                </c:pt>
                <c:pt idx="446">
                  <c:v>42906</c:v>
                </c:pt>
                <c:pt idx="447">
                  <c:v>42907</c:v>
                </c:pt>
                <c:pt idx="448">
                  <c:v>42908</c:v>
                </c:pt>
                <c:pt idx="449">
                  <c:v>42909</c:v>
                </c:pt>
                <c:pt idx="450">
                  <c:v>42912</c:v>
                </c:pt>
                <c:pt idx="451">
                  <c:v>42913</c:v>
                </c:pt>
                <c:pt idx="452">
                  <c:v>42914</c:v>
                </c:pt>
                <c:pt idx="453">
                  <c:v>42915</c:v>
                </c:pt>
                <c:pt idx="454">
                  <c:v>42916</c:v>
                </c:pt>
                <c:pt idx="455">
                  <c:v>42919</c:v>
                </c:pt>
                <c:pt idx="456">
                  <c:v>42920</c:v>
                </c:pt>
                <c:pt idx="457">
                  <c:v>42921</c:v>
                </c:pt>
                <c:pt idx="458">
                  <c:v>42922</c:v>
                </c:pt>
                <c:pt idx="459">
                  <c:v>42923</c:v>
                </c:pt>
                <c:pt idx="460">
                  <c:v>42926</c:v>
                </c:pt>
                <c:pt idx="461">
                  <c:v>42927</c:v>
                </c:pt>
                <c:pt idx="462">
                  <c:v>42928</c:v>
                </c:pt>
                <c:pt idx="463">
                  <c:v>42929</c:v>
                </c:pt>
                <c:pt idx="464">
                  <c:v>42930</c:v>
                </c:pt>
                <c:pt idx="465">
                  <c:v>42933</c:v>
                </c:pt>
                <c:pt idx="466">
                  <c:v>42934</c:v>
                </c:pt>
                <c:pt idx="467">
                  <c:v>42935</c:v>
                </c:pt>
                <c:pt idx="468">
                  <c:v>42936</c:v>
                </c:pt>
                <c:pt idx="469">
                  <c:v>42937</c:v>
                </c:pt>
                <c:pt idx="470">
                  <c:v>42940</c:v>
                </c:pt>
                <c:pt idx="471">
                  <c:v>42941</c:v>
                </c:pt>
                <c:pt idx="472">
                  <c:v>42942</c:v>
                </c:pt>
                <c:pt idx="473">
                  <c:v>42943</c:v>
                </c:pt>
                <c:pt idx="474">
                  <c:v>42944</c:v>
                </c:pt>
                <c:pt idx="475">
                  <c:v>42947</c:v>
                </c:pt>
                <c:pt idx="476">
                  <c:v>42948</c:v>
                </c:pt>
                <c:pt idx="477">
                  <c:v>42949</c:v>
                </c:pt>
                <c:pt idx="478">
                  <c:v>42950</c:v>
                </c:pt>
                <c:pt idx="479">
                  <c:v>42951</c:v>
                </c:pt>
                <c:pt idx="480">
                  <c:v>42954</c:v>
                </c:pt>
                <c:pt idx="481">
                  <c:v>42955</c:v>
                </c:pt>
                <c:pt idx="482">
                  <c:v>42956</c:v>
                </c:pt>
                <c:pt idx="483">
                  <c:v>42957</c:v>
                </c:pt>
                <c:pt idx="484">
                  <c:v>42958</c:v>
                </c:pt>
                <c:pt idx="485">
                  <c:v>42961</c:v>
                </c:pt>
                <c:pt idx="486">
                  <c:v>42962</c:v>
                </c:pt>
                <c:pt idx="487">
                  <c:v>42963</c:v>
                </c:pt>
                <c:pt idx="488">
                  <c:v>42964</c:v>
                </c:pt>
                <c:pt idx="489">
                  <c:v>42965</c:v>
                </c:pt>
                <c:pt idx="490">
                  <c:v>42968</c:v>
                </c:pt>
                <c:pt idx="491">
                  <c:v>42969</c:v>
                </c:pt>
                <c:pt idx="492">
                  <c:v>42970</c:v>
                </c:pt>
                <c:pt idx="493">
                  <c:v>42971</c:v>
                </c:pt>
                <c:pt idx="494">
                  <c:v>42972</c:v>
                </c:pt>
                <c:pt idx="495">
                  <c:v>42975</c:v>
                </c:pt>
                <c:pt idx="496">
                  <c:v>42976</c:v>
                </c:pt>
                <c:pt idx="497">
                  <c:v>42977</c:v>
                </c:pt>
                <c:pt idx="498">
                  <c:v>42978</c:v>
                </c:pt>
                <c:pt idx="499">
                  <c:v>42979</c:v>
                </c:pt>
                <c:pt idx="500">
                  <c:v>42982</c:v>
                </c:pt>
                <c:pt idx="501">
                  <c:v>42983</c:v>
                </c:pt>
                <c:pt idx="502">
                  <c:v>42984</c:v>
                </c:pt>
                <c:pt idx="503">
                  <c:v>42985</c:v>
                </c:pt>
                <c:pt idx="504">
                  <c:v>42986</c:v>
                </c:pt>
                <c:pt idx="505">
                  <c:v>42989</c:v>
                </c:pt>
                <c:pt idx="506">
                  <c:v>42990</c:v>
                </c:pt>
                <c:pt idx="507">
                  <c:v>42991</c:v>
                </c:pt>
                <c:pt idx="508">
                  <c:v>42992</c:v>
                </c:pt>
                <c:pt idx="509">
                  <c:v>42993</c:v>
                </c:pt>
                <c:pt idx="510">
                  <c:v>42996</c:v>
                </c:pt>
                <c:pt idx="511">
                  <c:v>42997</c:v>
                </c:pt>
                <c:pt idx="512">
                  <c:v>42998</c:v>
                </c:pt>
                <c:pt idx="513">
                  <c:v>42999</c:v>
                </c:pt>
                <c:pt idx="514">
                  <c:v>43000</c:v>
                </c:pt>
                <c:pt idx="515">
                  <c:v>43003</c:v>
                </c:pt>
                <c:pt idx="516">
                  <c:v>43004</c:v>
                </c:pt>
                <c:pt idx="517">
                  <c:v>43005</c:v>
                </c:pt>
                <c:pt idx="518">
                  <c:v>43012</c:v>
                </c:pt>
                <c:pt idx="519">
                  <c:v>43019</c:v>
                </c:pt>
                <c:pt idx="520">
                  <c:v>43026</c:v>
                </c:pt>
                <c:pt idx="521">
                  <c:v>43033</c:v>
                </c:pt>
                <c:pt idx="522">
                  <c:v>43040</c:v>
                </c:pt>
                <c:pt idx="523">
                  <c:v>43047</c:v>
                </c:pt>
                <c:pt idx="524">
                  <c:v>43054</c:v>
                </c:pt>
                <c:pt idx="525">
                  <c:v>43061</c:v>
                </c:pt>
                <c:pt idx="526">
                  <c:v>43068</c:v>
                </c:pt>
                <c:pt idx="527">
                  <c:v>43075</c:v>
                </c:pt>
                <c:pt idx="528">
                  <c:v>43082</c:v>
                </c:pt>
                <c:pt idx="529">
                  <c:v>43089</c:v>
                </c:pt>
                <c:pt idx="530">
                  <c:v>43098</c:v>
                </c:pt>
                <c:pt idx="531">
                  <c:v>43105</c:v>
                </c:pt>
                <c:pt idx="532">
                  <c:v>43112</c:v>
                </c:pt>
                <c:pt idx="533">
                  <c:v>43119</c:v>
                </c:pt>
                <c:pt idx="534">
                  <c:v>43126</c:v>
                </c:pt>
                <c:pt idx="535">
                  <c:v>43133</c:v>
                </c:pt>
                <c:pt idx="536">
                  <c:v>43140</c:v>
                </c:pt>
                <c:pt idx="537">
                  <c:v>43147</c:v>
                </c:pt>
                <c:pt idx="538">
                  <c:v>43154</c:v>
                </c:pt>
                <c:pt idx="539">
                  <c:v>43161</c:v>
                </c:pt>
                <c:pt idx="540">
                  <c:v>43168</c:v>
                </c:pt>
                <c:pt idx="541">
                  <c:v>43175</c:v>
                </c:pt>
                <c:pt idx="542">
                  <c:v>43182</c:v>
                </c:pt>
                <c:pt idx="543">
                  <c:v>43193</c:v>
                </c:pt>
                <c:pt idx="544">
                  <c:v>43196</c:v>
                </c:pt>
                <c:pt idx="545">
                  <c:v>43203</c:v>
                </c:pt>
                <c:pt idx="546">
                  <c:v>43210</c:v>
                </c:pt>
                <c:pt idx="547">
                  <c:v>43217</c:v>
                </c:pt>
                <c:pt idx="548">
                  <c:v>43224</c:v>
                </c:pt>
                <c:pt idx="549">
                  <c:v>43231</c:v>
                </c:pt>
                <c:pt idx="550">
                  <c:v>43238</c:v>
                </c:pt>
                <c:pt idx="551">
                  <c:v>43245</c:v>
                </c:pt>
                <c:pt idx="552">
                  <c:v>43252</c:v>
                </c:pt>
                <c:pt idx="553">
                  <c:v>43259</c:v>
                </c:pt>
                <c:pt idx="554">
                  <c:v>43266</c:v>
                </c:pt>
                <c:pt idx="555">
                  <c:v>43273</c:v>
                </c:pt>
                <c:pt idx="556">
                  <c:v>43280</c:v>
                </c:pt>
                <c:pt idx="557">
                  <c:v>43287</c:v>
                </c:pt>
                <c:pt idx="558">
                  <c:v>43294</c:v>
                </c:pt>
                <c:pt idx="559">
                  <c:v>43301</c:v>
                </c:pt>
                <c:pt idx="560">
                  <c:v>43308</c:v>
                </c:pt>
                <c:pt idx="561">
                  <c:v>43315</c:v>
                </c:pt>
                <c:pt idx="562">
                  <c:v>43322</c:v>
                </c:pt>
                <c:pt idx="563">
                  <c:v>43329</c:v>
                </c:pt>
                <c:pt idx="564">
                  <c:v>43336</c:v>
                </c:pt>
                <c:pt idx="565">
                  <c:v>43343</c:v>
                </c:pt>
                <c:pt idx="566">
                  <c:v>43350</c:v>
                </c:pt>
                <c:pt idx="567">
                  <c:v>43357</c:v>
                </c:pt>
                <c:pt idx="568">
                  <c:v>43364</c:v>
                </c:pt>
                <c:pt idx="569">
                  <c:v>43371</c:v>
                </c:pt>
                <c:pt idx="570">
                  <c:v>43378</c:v>
                </c:pt>
                <c:pt idx="571">
                  <c:v>43385</c:v>
                </c:pt>
                <c:pt idx="572">
                  <c:v>43392</c:v>
                </c:pt>
                <c:pt idx="573">
                  <c:v>43399</c:v>
                </c:pt>
                <c:pt idx="574">
                  <c:v>43406</c:v>
                </c:pt>
                <c:pt idx="575">
                  <c:v>43413</c:v>
                </c:pt>
                <c:pt idx="576">
                  <c:v>43420</c:v>
                </c:pt>
                <c:pt idx="577">
                  <c:v>43427</c:v>
                </c:pt>
                <c:pt idx="578">
                  <c:v>43434</c:v>
                </c:pt>
                <c:pt idx="579">
                  <c:v>43441</c:v>
                </c:pt>
                <c:pt idx="580">
                  <c:v>43448</c:v>
                </c:pt>
                <c:pt idx="581">
                  <c:v>43455</c:v>
                </c:pt>
                <c:pt idx="582">
                  <c:v>43465</c:v>
                </c:pt>
                <c:pt idx="583">
                  <c:v>43472</c:v>
                </c:pt>
                <c:pt idx="584">
                  <c:v>43479</c:v>
                </c:pt>
                <c:pt idx="585">
                  <c:v>43486</c:v>
                </c:pt>
                <c:pt idx="586">
                  <c:v>43493</c:v>
                </c:pt>
                <c:pt idx="587">
                  <c:v>43500</c:v>
                </c:pt>
                <c:pt idx="588">
                  <c:v>43507</c:v>
                </c:pt>
                <c:pt idx="589">
                  <c:v>43514</c:v>
                </c:pt>
                <c:pt idx="590">
                  <c:v>43521</c:v>
                </c:pt>
                <c:pt idx="591">
                  <c:v>43528</c:v>
                </c:pt>
                <c:pt idx="592">
                  <c:v>43535</c:v>
                </c:pt>
                <c:pt idx="593">
                  <c:v>43542</c:v>
                </c:pt>
                <c:pt idx="594">
                  <c:v>43549</c:v>
                </c:pt>
                <c:pt idx="595">
                  <c:v>43556</c:v>
                </c:pt>
                <c:pt idx="596">
                  <c:v>43563</c:v>
                </c:pt>
                <c:pt idx="597">
                  <c:v>43570</c:v>
                </c:pt>
                <c:pt idx="598">
                  <c:v>43579</c:v>
                </c:pt>
                <c:pt idx="599">
                  <c:v>43584</c:v>
                </c:pt>
                <c:pt idx="600">
                  <c:v>43591</c:v>
                </c:pt>
                <c:pt idx="601">
                  <c:v>43598</c:v>
                </c:pt>
                <c:pt idx="602">
                  <c:v>43605</c:v>
                </c:pt>
                <c:pt idx="603">
                  <c:v>43612</c:v>
                </c:pt>
                <c:pt idx="604">
                  <c:v>43619</c:v>
                </c:pt>
                <c:pt idx="605">
                  <c:v>43626</c:v>
                </c:pt>
                <c:pt idx="606">
                  <c:v>43633</c:v>
                </c:pt>
                <c:pt idx="607">
                  <c:v>43640</c:v>
                </c:pt>
                <c:pt idx="608">
                  <c:v>43647</c:v>
                </c:pt>
                <c:pt idx="609">
                  <c:v>43654</c:v>
                </c:pt>
                <c:pt idx="610">
                  <c:v>43661</c:v>
                </c:pt>
                <c:pt idx="611">
                  <c:v>43668</c:v>
                </c:pt>
                <c:pt idx="612">
                  <c:v>43675</c:v>
                </c:pt>
                <c:pt idx="613">
                  <c:v>43682</c:v>
                </c:pt>
                <c:pt idx="614">
                  <c:v>43689</c:v>
                </c:pt>
                <c:pt idx="615">
                  <c:v>43696</c:v>
                </c:pt>
                <c:pt idx="616">
                  <c:v>43703</c:v>
                </c:pt>
                <c:pt idx="617">
                  <c:v>43710</c:v>
                </c:pt>
                <c:pt idx="618">
                  <c:v>43717</c:v>
                </c:pt>
                <c:pt idx="619">
                  <c:v>43724</c:v>
                </c:pt>
                <c:pt idx="620">
                  <c:v>43731</c:v>
                </c:pt>
                <c:pt idx="621">
                  <c:v>43738</c:v>
                </c:pt>
                <c:pt idx="622">
                  <c:v>43745</c:v>
                </c:pt>
                <c:pt idx="623">
                  <c:v>43752</c:v>
                </c:pt>
                <c:pt idx="624">
                  <c:v>43759</c:v>
                </c:pt>
                <c:pt idx="625">
                  <c:v>43766</c:v>
                </c:pt>
                <c:pt idx="626">
                  <c:v>43773</c:v>
                </c:pt>
                <c:pt idx="627">
                  <c:v>43780</c:v>
                </c:pt>
                <c:pt idx="628">
                  <c:v>43787</c:v>
                </c:pt>
                <c:pt idx="629">
                  <c:v>43794</c:v>
                </c:pt>
                <c:pt idx="630">
                  <c:v>43801</c:v>
                </c:pt>
                <c:pt idx="631">
                  <c:v>43808</c:v>
                </c:pt>
                <c:pt idx="632">
                  <c:v>43815</c:v>
                </c:pt>
                <c:pt idx="633">
                  <c:v>43822</c:v>
                </c:pt>
                <c:pt idx="634">
                  <c:v>43830</c:v>
                </c:pt>
                <c:pt idx="635">
                  <c:v>43837</c:v>
                </c:pt>
                <c:pt idx="636">
                  <c:v>43844</c:v>
                </c:pt>
                <c:pt idx="637">
                  <c:v>43851</c:v>
                </c:pt>
                <c:pt idx="638">
                  <c:v>43858</c:v>
                </c:pt>
                <c:pt idx="639">
                  <c:v>43865</c:v>
                </c:pt>
                <c:pt idx="640">
                  <c:v>43872</c:v>
                </c:pt>
                <c:pt idx="641">
                  <c:v>43879</c:v>
                </c:pt>
                <c:pt idx="642">
                  <c:v>43886</c:v>
                </c:pt>
                <c:pt idx="643">
                  <c:v>43893</c:v>
                </c:pt>
                <c:pt idx="644">
                  <c:v>43900</c:v>
                </c:pt>
                <c:pt idx="645">
                  <c:v>43907</c:v>
                </c:pt>
                <c:pt idx="646">
                  <c:v>43914</c:v>
                </c:pt>
                <c:pt idx="647">
                  <c:v>43921</c:v>
                </c:pt>
                <c:pt idx="648">
                  <c:v>43928</c:v>
                </c:pt>
                <c:pt idx="649">
                  <c:v>43937</c:v>
                </c:pt>
                <c:pt idx="650">
                  <c:v>43944</c:v>
                </c:pt>
                <c:pt idx="651">
                  <c:v>43951</c:v>
                </c:pt>
                <c:pt idx="652">
                  <c:v>43958</c:v>
                </c:pt>
                <c:pt idx="653">
                  <c:v>43965</c:v>
                </c:pt>
                <c:pt idx="654">
                  <c:v>43972</c:v>
                </c:pt>
                <c:pt idx="655">
                  <c:v>43979</c:v>
                </c:pt>
                <c:pt idx="656">
                  <c:v>43986</c:v>
                </c:pt>
                <c:pt idx="657">
                  <c:v>43993</c:v>
                </c:pt>
                <c:pt idx="658">
                  <c:v>44000</c:v>
                </c:pt>
                <c:pt idx="659">
                  <c:v>44007</c:v>
                </c:pt>
                <c:pt idx="660">
                  <c:v>44014</c:v>
                </c:pt>
                <c:pt idx="661">
                  <c:v>44021</c:v>
                </c:pt>
                <c:pt idx="662">
                  <c:v>44028</c:v>
                </c:pt>
                <c:pt idx="663">
                  <c:v>44035</c:v>
                </c:pt>
                <c:pt idx="664">
                  <c:v>44042</c:v>
                </c:pt>
                <c:pt idx="665">
                  <c:v>44049</c:v>
                </c:pt>
                <c:pt idx="666">
                  <c:v>44056</c:v>
                </c:pt>
                <c:pt idx="667">
                  <c:v>44063</c:v>
                </c:pt>
                <c:pt idx="668">
                  <c:v>44070</c:v>
                </c:pt>
                <c:pt idx="669">
                  <c:v>44077</c:v>
                </c:pt>
                <c:pt idx="670">
                  <c:v>44084</c:v>
                </c:pt>
                <c:pt idx="671">
                  <c:v>44091</c:v>
                </c:pt>
                <c:pt idx="672">
                  <c:v>44098</c:v>
                </c:pt>
                <c:pt idx="673">
                  <c:v>44105</c:v>
                </c:pt>
                <c:pt idx="674">
                  <c:v>44112</c:v>
                </c:pt>
                <c:pt idx="675">
                  <c:v>44119</c:v>
                </c:pt>
                <c:pt idx="676">
                  <c:v>44126</c:v>
                </c:pt>
                <c:pt idx="677">
                  <c:v>44133</c:v>
                </c:pt>
                <c:pt idx="678">
                  <c:v>44140</c:v>
                </c:pt>
                <c:pt idx="679">
                  <c:v>44147</c:v>
                </c:pt>
                <c:pt idx="680">
                  <c:v>44154</c:v>
                </c:pt>
                <c:pt idx="681">
                  <c:v>44161</c:v>
                </c:pt>
                <c:pt idx="682">
                  <c:v>44168</c:v>
                </c:pt>
                <c:pt idx="683">
                  <c:v>44175</c:v>
                </c:pt>
                <c:pt idx="684">
                  <c:v>44182</c:v>
                </c:pt>
                <c:pt idx="685">
                  <c:v>44189</c:v>
                </c:pt>
                <c:pt idx="686">
                  <c:v>44196</c:v>
                </c:pt>
                <c:pt idx="687">
                  <c:v>44203</c:v>
                </c:pt>
                <c:pt idx="688">
                  <c:v>44210</c:v>
                </c:pt>
                <c:pt idx="689">
                  <c:v>44217</c:v>
                </c:pt>
                <c:pt idx="690">
                  <c:v>44224</c:v>
                </c:pt>
                <c:pt idx="691">
                  <c:v>44231</c:v>
                </c:pt>
                <c:pt idx="692">
                  <c:v>44238</c:v>
                </c:pt>
                <c:pt idx="693">
                  <c:v>44245</c:v>
                </c:pt>
                <c:pt idx="694">
                  <c:v>44252</c:v>
                </c:pt>
                <c:pt idx="695">
                  <c:v>44259</c:v>
                </c:pt>
                <c:pt idx="696">
                  <c:v>44266</c:v>
                </c:pt>
                <c:pt idx="697">
                  <c:v>44273</c:v>
                </c:pt>
                <c:pt idx="698">
                  <c:v>44280</c:v>
                </c:pt>
                <c:pt idx="699">
                  <c:v>44287</c:v>
                </c:pt>
                <c:pt idx="700">
                  <c:v>44294</c:v>
                </c:pt>
                <c:pt idx="701">
                  <c:v>44301</c:v>
                </c:pt>
                <c:pt idx="702">
                  <c:v>44308</c:v>
                </c:pt>
                <c:pt idx="703">
                  <c:v>44315</c:v>
                </c:pt>
                <c:pt idx="704">
                  <c:v>44322</c:v>
                </c:pt>
                <c:pt idx="705">
                  <c:v>44329</c:v>
                </c:pt>
                <c:pt idx="706">
                  <c:v>44336</c:v>
                </c:pt>
                <c:pt idx="707">
                  <c:v>44343</c:v>
                </c:pt>
                <c:pt idx="708">
                  <c:v>44350</c:v>
                </c:pt>
                <c:pt idx="709">
                  <c:v>44357</c:v>
                </c:pt>
                <c:pt idx="710">
                  <c:v>44364</c:v>
                </c:pt>
                <c:pt idx="711">
                  <c:v>44371</c:v>
                </c:pt>
                <c:pt idx="712">
                  <c:v>44378</c:v>
                </c:pt>
                <c:pt idx="713">
                  <c:v>44385</c:v>
                </c:pt>
                <c:pt idx="714">
                  <c:v>44392</c:v>
                </c:pt>
                <c:pt idx="715">
                  <c:v>44399</c:v>
                </c:pt>
                <c:pt idx="716">
                  <c:v>44406</c:v>
                </c:pt>
                <c:pt idx="717">
                  <c:v>44413</c:v>
                </c:pt>
                <c:pt idx="718">
                  <c:v>44420</c:v>
                </c:pt>
                <c:pt idx="719">
                  <c:v>44427</c:v>
                </c:pt>
                <c:pt idx="720">
                  <c:v>44434</c:v>
                </c:pt>
                <c:pt idx="721">
                  <c:v>44441</c:v>
                </c:pt>
                <c:pt idx="722">
                  <c:v>44448</c:v>
                </c:pt>
                <c:pt idx="723">
                  <c:v>44455</c:v>
                </c:pt>
                <c:pt idx="724">
                  <c:v>44462</c:v>
                </c:pt>
                <c:pt idx="725">
                  <c:v>44469</c:v>
                </c:pt>
                <c:pt idx="726">
                  <c:v>44476</c:v>
                </c:pt>
                <c:pt idx="727">
                  <c:v>44483</c:v>
                </c:pt>
                <c:pt idx="728">
                  <c:v>44490</c:v>
                </c:pt>
                <c:pt idx="729">
                  <c:v>44497</c:v>
                </c:pt>
                <c:pt idx="730">
                  <c:v>44504</c:v>
                </c:pt>
                <c:pt idx="731">
                  <c:v>44511</c:v>
                </c:pt>
                <c:pt idx="732">
                  <c:v>44518</c:v>
                </c:pt>
                <c:pt idx="733">
                  <c:v>44525</c:v>
                </c:pt>
                <c:pt idx="734">
                  <c:v>44532</c:v>
                </c:pt>
                <c:pt idx="735">
                  <c:v>44539</c:v>
                </c:pt>
                <c:pt idx="736">
                  <c:v>44546</c:v>
                </c:pt>
                <c:pt idx="737">
                  <c:v>44553</c:v>
                </c:pt>
                <c:pt idx="738">
                  <c:v>44560</c:v>
                </c:pt>
                <c:pt idx="739">
                  <c:v>44567</c:v>
                </c:pt>
                <c:pt idx="740">
                  <c:v>44574</c:v>
                </c:pt>
                <c:pt idx="741">
                  <c:v>44581</c:v>
                </c:pt>
                <c:pt idx="742">
                  <c:v>44588</c:v>
                </c:pt>
                <c:pt idx="743">
                  <c:v>44595</c:v>
                </c:pt>
                <c:pt idx="744">
                  <c:v>44602</c:v>
                </c:pt>
                <c:pt idx="745">
                  <c:v>44609</c:v>
                </c:pt>
                <c:pt idx="746">
                  <c:v>44616</c:v>
                </c:pt>
                <c:pt idx="747">
                  <c:v>44623</c:v>
                </c:pt>
                <c:pt idx="748">
                  <c:v>44630</c:v>
                </c:pt>
                <c:pt idx="749">
                  <c:v>44637</c:v>
                </c:pt>
                <c:pt idx="750">
                  <c:v>44644</c:v>
                </c:pt>
                <c:pt idx="751">
                  <c:v>44651</c:v>
                </c:pt>
                <c:pt idx="752">
                  <c:v>44658</c:v>
                </c:pt>
                <c:pt idx="753">
                  <c:v>44665</c:v>
                </c:pt>
                <c:pt idx="754">
                  <c:v>44672</c:v>
                </c:pt>
                <c:pt idx="755">
                  <c:v>44679</c:v>
                </c:pt>
                <c:pt idx="756">
                  <c:v>44686</c:v>
                </c:pt>
                <c:pt idx="757">
                  <c:v>44693</c:v>
                </c:pt>
                <c:pt idx="758">
                  <c:v>44700</c:v>
                </c:pt>
                <c:pt idx="759">
                  <c:v>44707</c:v>
                </c:pt>
                <c:pt idx="760">
                  <c:v>44714</c:v>
                </c:pt>
                <c:pt idx="761">
                  <c:v>44721</c:v>
                </c:pt>
                <c:pt idx="762">
                  <c:v>44728</c:v>
                </c:pt>
                <c:pt idx="763">
                  <c:v>44735</c:v>
                </c:pt>
                <c:pt idx="764">
                  <c:v>44742</c:v>
                </c:pt>
                <c:pt idx="765">
                  <c:v>44749</c:v>
                </c:pt>
                <c:pt idx="766">
                  <c:v>44756</c:v>
                </c:pt>
                <c:pt idx="767">
                  <c:v>44763</c:v>
                </c:pt>
                <c:pt idx="768">
                  <c:v>44770</c:v>
                </c:pt>
                <c:pt idx="769">
                  <c:v>44777</c:v>
                </c:pt>
                <c:pt idx="770">
                  <c:v>44784</c:v>
                </c:pt>
                <c:pt idx="771">
                  <c:v>44791</c:v>
                </c:pt>
                <c:pt idx="772">
                  <c:v>44798</c:v>
                </c:pt>
                <c:pt idx="773">
                  <c:v>44805</c:v>
                </c:pt>
                <c:pt idx="774">
                  <c:v>44812</c:v>
                </c:pt>
                <c:pt idx="775">
                  <c:v>44819</c:v>
                </c:pt>
                <c:pt idx="776">
                  <c:v>44826</c:v>
                </c:pt>
                <c:pt idx="777">
                  <c:v>44833</c:v>
                </c:pt>
                <c:pt idx="778">
                  <c:v>44840</c:v>
                </c:pt>
                <c:pt idx="779">
                  <c:v>44847</c:v>
                </c:pt>
                <c:pt idx="780">
                  <c:v>44854</c:v>
                </c:pt>
                <c:pt idx="781">
                  <c:v>44861</c:v>
                </c:pt>
                <c:pt idx="782">
                  <c:v>44868</c:v>
                </c:pt>
                <c:pt idx="783">
                  <c:v>44875</c:v>
                </c:pt>
                <c:pt idx="784">
                  <c:v>44882</c:v>
                </c:pt>
                <c:pt idx="785">
                  <c:v>44889</c:v>
                </c:pt>
                <c:pt idx="786">
                  <c:v>44896</c:v>
                </c:pt>
                <c:pt idx="787">
                  <c:v>44903</c:v>
                </c:pt>
                <c:pt idx="788">
                  <c:v>44910</c:v>
                </c:pt>
                <c:pt idx="789">
                  <c:v>44917</c:v>
                </c:pt>
                <c:pt idx="790">
                  <c:v>44924</c:v>
                </c:pt>
                <c:pt idx="791">
                  <c:v>44931</c:v>
                </c:pt>
                <c:pt idx="792">
                  <c:v>44938</c:v>
                </c:pt>
                <c:pt idx="793">
                  <c:v>44945</c:v>
                </c:pt>
                <c:pt idx="794">
                  <c:v>44952</c:v>
                </c:pt>
                <c:pt idx="795">
                  <c:v>44959</c:v>
                </c:pt>
                <c:pt idx="796">
                  <c:v>44966</c:v>
                </c:pt>
                <c:pt idx="797">
                  <c:v>44973</c:v>
                </c:pt>
                <c:pt idx="798">
                  <c:v>44980</c:v>
                </c:pt>
                <c:pt idx="799">
                  <c:v>44987</c:v>
                </c:pt>
                <c:pt idx="800">
                  <c:v>44994</c:v>
                </c:pt>
                <c:pt idx="801">
                  <c:v>45001</c:v>
                </c:pt>
                <c:pt idx="802">
                  <c:v>45008</c:v>
                </c:pt>
                <c:pt idx="803">
                  <c:v>45015</c:v>
                </c:pt>
                <c:pt idx="804">
                  <c:v>45022</c:v>
                </c:pt>
                <c:pt idx="805">
                  <c:v>45029</c:v>
                </c:pt>
                <c:pt idx="806">
                  <c:v>45036</c:v>
                </c:pt>
                <c:pt idx="807">
                  <c:v>45043</c:v>
                </c:pt>
                <c:pt idx="808">
                  <c:v>45050</c:v>
                </c:pt>
                <c:pt idx="809">
                  <c:v>45057</c:v>
                </c:pt>
                <c:pt idx="810">
                  <c:v>45064</c:v>
                </c:pt>
                <c:pt idx="811">
                  <c:v>45071</c:v>
                </c:pt>
                <c:pt idx="812">
                  <c:v>45078</c:v>
                </c:pt>
                <c:pt idx="813">
                  <c:v>45085</c:v>
                </c:pt>
                <c:pt idx="814">
                  <c:v>45092</c:v>
                </c:pt>
                <c:pt idx="815">
                  <c:v>45099</c:v>
                </c:pt>
                <c:pt idx="816">
                  <c:v>45106</c:v>
                </c:pt>
                <c:pt idx="817">
                  <c:v>45113</c:v>
                </c:pt>
                <c:pt idx="818">
                  <c:v>45120</c:v>
                </c:pt>
                <c:pt idx="819">
                  <c:v>45127</c:v>
                </c:pt>
                <c:pt idx="820">
                  <c:v>45134</c:v>
                </c:pt>
                <c:pt idx="821">
                  <c:v>45141</c:v>
                </c:pt>
                <c:pt idx="822">
                  <c:v>45148</c:v>
                </c:pt>
                <c:pt idx="823">
                  <c:v>45155</c:v>
                </c:pt>
                <c:pt idx="824">
                  <c:v>45162</c:v>
                </c:pt>
                <c:pt idx="825">
                  <c:v>45169</c:v>
                </c:pt>
                <c:pt idx="826">
                  <c:v>45176</c:v>
                </c:pt>
                <c:pt idx="827">
                  <c:v>45183</c:v>
                </c:pt>
                <c:pt idx="828">
                  <c:v>45190</c:v>
                </c:pt>
                <c:pt idx="829">
                  <c:v>45197</c:v>
                </c:pt>
                <c:pt idx="830">
                  <c:v>45204</c:v>
                </c:pt>
                <c:pt idx="831">
                  <c:v>45211</c:v>
                </c:pt>
                <c:pt idx="832">
                  <c:v>45218</c:v>
                </c:pt>
                <c:pt idx="833">
                  <c:v>45225</c:v>
                </c:pt>
                <c:pt idx="834">
                  <c:v>45232</c:v>
                </c:pt>
                <c:pt idx="835">
                  <c:v>45239</c:v>
                </c:pt>
                <c:pt idx="836">
                  <c:v>45246</c:v>
                </c:pt>
                <c:pt idx="837">
                  <c:v>45253</c:v>
                </c:pt>
                <c:pt idx="838">
                  <c:v>45260</c:v>
                </c:pt>
                <c:pt idx="839">
                  <c:v>45267</c:v>
                </c:pt>
                <c:pt idx="840">
                  <c:v>45274</c:v>
                </c:pt>
                <c:pt idx="841">
                  <c:v>45281</c:v>
                </c:pt>
                <c:pt idx="842">
                  <c:v>45289</c:v>
                </c:pt>
                <c:pt idx="843">
                  <c:v>45296</c:v>
                </c:pt>
                <c:pt idx="844">
                  <c:v>45303</c:v>
                </c:pt>
                <c:pt idx="845">
                  <c:v>45310</c:v>
                </c:pt>
                <c:pt idx="846">
                  <c:v>45317</c:v>
                </c:pt>
                <c:pt idx="847">
                  <c:v>45324</c:v>
                </c:pt>
                <c:pt idx="848">
                  <c:v>45331</c:v>
                </c:pt>
                <c:pt idx="849">
                  <c:v>45338</c:v>
                </c:pt>
                <c:pt idx="850">
                  <c:v>45345</c:v>
                </c:pt>
                <c:pt idx="851">
                  <c:v>45352</c:v>
                </c:pt>
                <c:pt idx="852">
                  <c:v>45359</c:v>
                </c:pt>
                <c:pt idx="853">
                  <c:v>45366</c:v>
                </c:pt>
                <c:pt idx="854">
                  <c:v>45373</c:v>
                </c:pt>
                <c:pt idx="855">
                  <c:v>45384</c:v>
                </c:pt>
                <c:pt idx="856">
                  <c:v>45387</c:v>
                </c:pt>
                <c:pt idx="857">
                  <c:v>45394</c:v>
                </c:pt>
                <c:pt idx="858">
                  <c:v>45401</c:v>
                </c:pt>
                <c:pt idx="859">
                  <c:v>45408</c:v>
                </c:pt>
                <c:pt idx="860">
                  <c:v>45418</c:v>
                </c:pt>
                <c:pt idx="861">
                  <c:v>45425</c:v>
                </c:pt>
                <c:pt idx="862">
                  <c:v>45432</c:v>
                </c:pt>
                <c:pt idx="863">
                  <c:v>45439</c:v>
                </c:pt>
                <c:pt idx="864">
                  <c:v>45446</c:v>
                </c:pt>
                <c:pt idx="865">
                  <c:v>45453</c:v>
                </c:pt>
                <c:pt idx="866">
                  <c:v>45460</c:v>
                </c:pt>
                <c:pt idx="867">
                  <c:v>45467</c:v>
                </c:pt>
                <c:pt idx="868">
                  <c:v>45474</c:v>
                </c:pt>
                <c:pt idx="869">
                  <c:v>45481</c:v>
                </c:pt>
                <c:pt idx="870">
                  <c:v>45488</c:v>
                </c:pt>
                <c:pt idx="871">
                  <c:v>45495</c:v>
                </c:pt>
                <c:pt idx="872">
                  <c:v>45502</c:v>
                </c:pt>
                <c:pt idx="873">
                  <c:v>45509</c:v>
                </c:pt>
                <c:pt idx="874">
                  <c:v>45516</c:v>
                </c:pt>
                <c:pt idx="875">
                  <c:v>45523</c:v>
                </c:pt>
                <c:pt idx="876">
                  <c:v>45530</c:v>
                </c:pt>
                <c:pt idx="877">
                  <c:v>45537</c:v>
                </c:pt>
                <c:pt idx="878">
                  <c:v>45544</c:v>
                </c:pt>
                <c:pt idx="879">
                  <c:v>45551</c:v>
                </c:pt>
                <c:pt idx="880">
                  <c:v>45558</c:v>
                </c:pt>
                <c:pt idx="881">
                  <c:v>45565</c:v>
                </c:pt>
                <c:pt idx="882">
                  <c:v>45572</c:v>
                </c:pt>
                <c:pt idx="883">
                  <c:v>45579</c:v>
                </c:pt>
                <c:pt idx="884">
                  <c:v>45586</c:v>
                </c:pt>
                <c:pt idx="885">
                  <c:v>45593</c:v>
                </c:pt>
                <c:pt idx="886">
                  <c:v>45600</c:v>
                </c:pt>
                <c:pt idx="887">
                  <c:v>45607</c:v>
                </c:pt>
                <c:pt idx="888">
                  <c:v>45614</c:v>
                </c:pt>
                <c:pt idx="889">
                  <c:v>45621</c:v>
                </c:pt>
                <c:pt idx="890">
                  <c:v>45628</c:v>
                </c:pt>
                <c:pt idx="891">
                  <c:v>45635</c:v>
                </c:pt>
                <c:pt idx="892">
                  <c:v>45642</c:v>
                </c:pt>
                <c:pt idx="893">
                  <c:v>45649</c:v>
                </c:pt>
                <c:pt idx="894">
                  <c:v>45657</c:v>
                </c:pt>
                <c:pt idx="895">
                  <c:v>45664</c:v>
                </c:pt>
                <c:pt idx="896">
                  <c:v>45671</c:v>
                </c:pt>
                <c:pt idx="897">
                  <c:v>45678</c:v>
                </c:pt>
                <c:pt idx="898">
                  <c:v>45685</c:v>
                </c:pt>
                <c:pt idx="899">
                  <c:v>45692</c:v>
                </c:pt>
                <c:pt idx="900">
                  <c:v>45699</c:v>
                </c:pt>
                <c:pt idx="901">
                  <c:v>45706</c:v>
                </c:pt>
                <c:pt idx="902">
                  <c:v>45713</c:v>
                </c:pt>
                <c:pt idx="903">
                  <c:v>45720</c:v>
                </c:pt>
                <c:pt idx="904">
                  <c:v>45727</c:v>
                </c:pt>
                <c:pt idx="905">
                  <c:v>45734</c:v>
                </c:pt>
                <c:pt idx="906">
                  <c:v>45741</c:v>
                </c:pt>
                <c:pt idx="907">
                  <c:v>45748</c:v>
                </c:pt>
                <c:pt idx="908">
                  <c:v>45755</c:v>
                </c:pt>
                <c:pt idx="909">
                  <c:v>45762</c:v>
                </c:pt>
                <c:pt idx="910">
                  <c:v>45771</c:v>
                </c:pt>
                <c:pt idx="911">
                  <c:v>45779</c:v>
                </c:pt>
                <c:pt idx="912">
                  <c:v>45785</c:v>
                </c:pt>
                <c:pt idx="913">
                  <c:v>45792</c:v>
                </c:pt>
                <c:pt idx="914">
                  <c:v>45799</c:v>
                </c:pt>
                <c:pt idx="915">
                  <c:v>45806</c:v>
                </c:pt>
                <c:pt idx="916">
                  <c:v>45813</c:v>
                </c:pt>
                <c:pt idx="917">
                  <c:v>45820</c:v>
                </c:pt>
                <c:pt idx="918">
                  <c:v>45827</c:v>
                </c:pt>
                <c:pt idx="919">
                  <c:v>45834</c:v>
                </c:pt>
                <c:pt idx="920">
                  <c:v>45841</c:v>
                </c:pt>
                <c:pt idx="921">
                  <c:v>45848</c:v>
                </c:pt>
                <c:pt idx="922">
                  <c:v>45855</c:v>
                </c:pt>
                <c:pt idx="923">
                  <c:v>45862</c:v>
                </c:pt>
                <c:pt idx="924">
                  <c:v>45869</c:v>
                </c:pt>
                <c:pt idx="925">
                  <c:v>45876</c:v>
                </c:pt>
                <c:pt idx="926">
                  <c:v>45883</c:v>
                </c:pt>
                <c:pt idx="927">
                  <c:v>45890</c:v>
                </c:pt>
                <c:pt idx="928">
                  <c:v>45897</c:v>
                </c:pt>
                <c:pt idx="929">
                  <c:v>45904</c:v>
                </c:pt>
                <c:pt idx="930">
                  <c:v>45911</c:v>
                </c:pt>
                <c:pt idx="931">
                  <c:v>45918</c:v>
                </c:pt>
                <c:pt idx="932">
                  <c:v>45925</c:v>
                </c:pt>
                <c:pt idx="933">
                  <c:v>45932</c:v>
                </c:pt>
                <c:pt idx="934">
                  <c:v>45939</c:v>
                </c:pt>
                <c:pt idx="935">
                  <c:v>45946</c:v>
                </c:pt>
                <c:pt idx="936">
                  <c:v>45953</c:v>
                </c:pt>
                <c:pt idx="937">
                  <c:v>45960</c:v>
                </c:pt>
                <c:pt idx="938">
                  <c:v>45967</c:v>
                </c:pt>
                <c:pt idx="939">
                  <c:v>45974</c:v>
                </c:pt>
                <c:pt idx="940">
                  <c:v>45981</c:v>
                </c:pt>
                <c:pt idx="941">
                  <c:v>45988</c:v>
                </c:pt>
                <c:pt idx="942">
                  <c:v>45995</c:v>
                </c:pt>
                <c:pt idx="943">
                  <c:v>46002</c:v>
                </c:pt>
                <c:pt idx="944">
                  <c:v>46009</c:v>
                </c:pt>
                <c:pt idx="945">
                  <c:v>46020</c:v>
                </c:pt>
                <c:pt idx="946">
                  <c:v>46024</c:v>
                </c:pt>
                <c:pt idx="947">
                  <c:v>46030</c:v>
                </c:pt>
                <c:pt idx="948">
                  <c:v>46037</c:v>
                </c:pt>
                <c:pt idx="949">
                  <c:v>46044</c:v>
                </c:pt>
                <c:pt idx="950">
                  <c:v>46051</c:v>
                </c:pt>
                <c:pt idx="951">
                  <c:v>46058</c:v>
                </c:pt>
                <c:pt idx="952">
                  <c:v>46065</c:v>
                </c:pt>
                <c:pt idx="953">
                  <c:v>46072</c:v>
                </c:pt>
                <c:pt idx="954">
                  <c:v>46079</c:v>
                </c:pt>
                <c:pt idx="955">
                  <c:v>46086</c:v>
                </c:pt>
                <c:pt idx="956">
                  <c:v>46093</c:v>
                </c:pt>
                <c:pt idx="957">
                  <c:v>46100</c:v>
                </c:pt>
                <c:pt idx="958">
                  <c:v>46107</c:v>
                </c:pt>
                <c:pt idx="959">
                  <c:v>46114</c:v>
                </c:pt>
                <c:pt idx="960">
                  <c:v>46121</c:v>
                </c:pt>
                <c:pt idx="961">
                  <c:v>46128</c:v>
                </c:pt>
                <c:pt idx="962">
                  <c:v>46135</c:v>
                </c:pt>
                <c:pt idx="963">
                  <c:v>46142</c:v>
                </c:pt>
                <c:pt idx="964">
                  <c:v>46149</c:v>
                </c:pt>
                <c:pt idx="965">
                  <c:v>46156</c:v>
                </c:pt>
                <c:pt idx="966">
                  <c:v>46163</c:v>
                </c:pt>
                <c:pt idx="967">
                  <c:v>46170</c:v>
                </c:pt>
                <c:pt idx="968">
                  <c:v>46177</c:v>
                </c:pt>
                <c:pt idx="969">
                  <c:v>46184</c:v>
                </c:pt>
                <c:pt idx="970">
                  <c:v>46191</c:v>
                </c:pt>
                <c:pt idx="971">
                  <c:v>46198</c:v>
                </c:pt>
                <c:pt idx="972">
                  <c:v>46205</c:v>
                </c:pt>
                <c:pt idx="973">
                  <c:v>46212</c:v>
                </c:pt>
                <c:pt idx="974">
                  <c:v>46219</c:v>
                </c:pt>
                <c:pt idx="975">
                  <c:v>46226</c:v>
                </c:pt>
                <c:pt idx="976">
                  <c:v>46233</c:v>
                </c:pt>
                <c:pt idx="977">
                  <c:v>46240</c:v>
                </c:pt>
                <c:pt idx="978">
                  <c:v>46247</c:v>
                </c:pt>
                <c:pt idx="979">
                  <c:v>46254</c:v>
                </c:pt>
                <c:pt idx="980">
                  <c:v>46261</c:v>
                </c:pt>
                <c:pt idx="981">
                  <c:v>46268</c:v>
                </c:pt>
                <c:pt idx="982">
                  <c:v>46275</c:v>
                </c:pt>
                <c:pt idx="983">
                  <c:v>46282</c:v>
                </c:pt>
                <c:pt idx="984">
                  <c:v>46289</c:v>
                </c:pt>
                <c:pt idx="985">
                  <c:v>46296</c:v>
                </c:pt>
                <c:pt idx="986">
                  <c:v>46303</c:v>
                </c:pt>
                <c:pt idx="987">
                  <c:v>46310</c:v>
                </c:pt>
                <c:pt idx="988">
                  <c:v>46317</c:v>
                </c:pt>
                <c:pt idx="989">
                  <c:v>46324</c:v>
                </c:pt>
                <c:pt idx="990">
                  <c:v>46331</c:v>
                </c:pt>
                <c:pt idx="991">
                  <c:v>46338</c:v>
                </c:pt>
                <c:pt idx="992">
                  <c:v>46345</c:v>
                </c:pt>
                <c:pt idx="993">
                  <c:v>46352</c:v>
                </c:pt>
                <c:pt idx="994">
                  <c:v>46359</c:v>
                </c:pt>
                <c:pt idx="995">
                  <c:v>46366</c:v>
                </c:pt>
                <c:pt idx="996">
                  <c:v>46373</c:v>
                </c:pt>
                <c:pt idx="997">
                  <c:v>46380</c:v>
                </c:pt>
                <c:pt idx="998">
                  <c:v>46387</c:v>
                </c:pt>
                <c:pt idx="999">
                  <c:v>46394</c:v>
                </c:pt>
                <c:pt idx="1000">
                  <c:v>46401</c:v>
                </c:pt>
                <c:pt idx="1001">
                  <c:v>46408</c:v>
                </c:pt>
                <c:pt idx="1002">
                  <c:v>46415</c:v>
                </c:pt>
                <c:pt idx="1003">
                  <c:v>46422</c:v>
                </c:pt>
                <c:pt idx="1004">
                  <c:v>46429</c:v>
                </c:pt>
                <c:pt idx="1005">
                  <c:v>46436</c:v>
                </c:pt>
                <c:pt idx="1006">
                  <c:v>46443</c:v>
                </c:pt>
                <c:pt idx="1007">
                  <c:v>46450</c:v>
                </c:pt>
                <c:pt idx="1008">
                  <c:v>46457</c:v>
                </c:pt>
                <c:pt idx="1009">
                  <c:v>46464</c:v>
                </c:pt>
                <c:pt idx="1010">
                  <c:v>46471</c:v>
                </c:pt>
                <c:pt idx="1011">
                  <c:v>46478</c:v>
                </c:pt>
                <c:pt idx="1012">
                  <c:v>46485</c:v>
                </c:pt>
                <c:pt idx="1013">
                  <c:v>46492</c:v>
                </c:pt>
                <c:pt idx="1014">
                  <c:v>46499</c:v>
                </c:pt>
                <c:pt idx="1015">
                  <c:v>46506</c:v>
                </c:pt>
                <c:pt idx="1016">
                  <c:v>46513</c:v>
                </c:pt>
                <c:pt idx="1017">
                  <c:v>46520</c:v>
                </c:pt>
                <c:pt idx="1018">
                  <c:v>46527</c:v>
                </c:pt>
                <c:pt idx="1019">
                  <c:v>46534</c:v>
                </c:pt>
                <c:pt idx="1020">
                  <c:v>46541</c:v>
                </c:pt>
                <c:pt idx="1021">
                  <c:v>46548</c:v>
                </c:pt>
                <c:pt idx="1022">
                  <c:v>46555</c:v>
                </c:pt>
                <c:pt idx="1023">
                  <c:v>46562</c:v>
                </c:pt>
                <c:pt idx="1024">
                  <c:v>46569</c:v>
                </c:pt>
                <c:pt idx="1025">
                  <c:v>46576</c:v>
                </c:pt>
                <c:pt idx="1026">
                  <c:v>46583</c:v>
                </c:pt>
                <c:pt idx="1027">
                  <c:v>46590</c:v>
                </c:pt>
                <c:pt idx="1028">
                  <c:v>46597</c:v>
                </c:pt>
                <c:pt idx="1029">
                  <c:v>46604</c:v>
                </c:pt>
                <c:pt idx="1030">
                  <c:v>46611</c:v>
                </c:pt>
                <c:pt idx="1031">
                  <c:v>46618</c:v>
                </c:pt>
                <c:pt idx="1032">
                  <c:v>46625</c:v>
                </c:pt>
                <c:pt idx="1033">
                  <c:v>46632</c:v>
                </c:pt>
                <c:pt idx="1034">
                  <c:v>46639</c:v>
                </c:pt>
                <c:pt idx="1035">
                  <c:v>46646</c:v>
                </c:pt>
                <c:pt idx="1036">
                  <c:v>46653</c:v>
                </c:pt>
                <c:pt idx="1037">
                  <c:v>46660</c:v>
                </c:pt>
                <c:pt idx="1038">
                  <c:v>46667</c:v>
                </c:pt>
                <c:pt idx="1039">
                  <c:v>46674</c:v>
                </c:pt>
                <c:pt idx="1040">
                  <c:v>46681</c:v>
                </c:pt>
                <c:pt idx="1041">
                  <c:v>46688</c:v>
                </c:pt>
                <c:pt idx="1042">
                  <c:v>46695</c:v>
                </c:pt>
                <c:pt idx="1043">
                  <c:v>46702</c:v>
                </c:pt>
                <c:pt idx="1044">
                  <c:v>46709</c:v>
                </c:pt>
                <c:pt idx="1045">
                  <c:v>46716</c:v>
                </c:pt>
                <c:pt idx="1046">
                  <c:v>46723</c:v>
                </c:pt>
                <c:pt idx="1047">
                  <c:v>46730</c:v>
                </c:pt>
                <c:pt idx="1048">
                  <c:v>46737</c:v>
                </c:pt>
                <c:pt idx="1049">
                  <c:v>46744</c:v>
                </c:pt>
                <c:pt idx="1050">
                  <c:v>46751</c:v>
                </c:pt>
                <c:pt idx="1051">
                  <c:v>46758</c:v>
                </c:pt>
                <c:pt idx="1052">
                  <c:v>46765</c:v>
                </c:pt>
                <c:pt idx="1053">
                  <c:v>46772</c:v>
                </c:pt>
                <c:pt idx="1054">
                  <c:v>46779</c:v>
                </c:pt>
                <c:pt idx="1055">
                  <c:v>46786</c:v>
                </c:pt>
                <c:pt idx="1056">
                  <c:v>46793</c:v>
                </c:pt>
                <c:pt idx="1057">
                  <c:v>46800</c:v>
                </c:pt>
                <c:pt idx="1058">
                  <c:v>46807</c:v>
                </c:pt>
                <c:pt idx="1059">
                  <c:v>46814</c:v>
                </c:pt>
                <c:pt idx="1060">
                  <c:v>46821</c:v>
                </c:pt>
                <c:pt idx="1061">
                  <c:v>46828</c:v>
                </c:pt>
                <c:pt idx="1062">
                  <c:v>46835</c:v>
                </c:pt>
                <c:pt idx="1063">
                  <c:v>46842</c:v>
                </c:pt>
                <c:pt idx="1064">
                  <c:v>46849</c:v>
                </c:pt>
                <c:pt idx="1065">
                  <c:v>46856</c:v>
                </c:pt>
                <c:pt idx="1066">
                  <c:v>46863</c:v>
                </c:pt>
                <c:pt idx="1067">
                  <c:v>46870</c:v>
                </c:pt>
                <c:pt idx="1068">
                  <c:v>46877</c:v>
                </c:pt>
                <c:pt idx="1069">
                  <c:v>46884</c:v>
                </c:pt>
                <c:pt idx="1070">
                  <c:v>46891</c:v>
                </c:pt>
                <c:pt idx="1071">
                  <c:v>46898</c:v>
                </c:pt>
                <c:pt idx="1072">
                  <c:v>46905</c:v>
                </c:pt>
                <c:pt idx="1073">
                  <c:v>46912</c:v>
                </c:pt>
                <c:pt idx="1074">
                  <c:v>46919</c:v>
                </c:pt>
                <c:pt idx="1075">
                  <c:v>46926</c:v>
                </c:pt>
                <c:pt idx="1076">
                  <c:v>46933</c:v>
                </c:pt>
                <c:pt idx="1077">
                  <c:v>46940</c:v>
                </c:pt>
                <c:pt idx="1078">
                  <c:v>46947</c:v>
                </c:pt>
                <c:pt idx="1079">
                  <c:v>46954</c:v>
                </c:pt>
                <c:pt idx="1080">
                  <c:v>46961</c:v>
                </c:pt>
                <c:pt idx="1081">
                  <c:v>46968</c:v>
                </c:pt>
                <c:pt idx="1082">
                  <c:v>46975</c:v>
                </c:pt>
                <c:pt idx="1083">
                  <c:v>46982</c:v>
                </c:pt>
                <c:pt idx="1084">
                  <c:v>46989</c:v>
                </c:pt>
                <c:pt idx="1085">
                  <c:v>46996</c:v>
                </c:pt>
                <c:pt idx="1086">
                  <c:v>47003</c:v>
                </c:pt>
                <c:pt idx="1087">
                  <c:v>47010</c:v>
                </c:pt>
                <c:pt idx="1088">
                  <c:v>47017</c:v>
                </c:pt>
                <c:pt idx="1089">
                  <c:v>47024</c:v>
                </c:pt>
                <c:pt idx="1090">
                  <c:v>47031</c:v>
                </c:pt>
                <c:pt idx="1091">
                  <c:v>47038</c:v>
                </c:pt>
                <c:pt idx="1092">
                  <c:v>47045</c:v>
                </c:pt>
                <c:pt idx="1093">
                  <c:v>47052</c:v>
                </c:pt>
                <c:pt idx="1094">
                  <c:v>47059</c:v>
                </c:pt>
                <c:pt idx="1095">
                  <c:v>47066</c:v>
                </c:pt>
                <c:pt idx="1096">
                  <c:v>47073</c:v>
                </c:pt>
                <c:pt idx="1097">
                  <c:v>47080</c:v>
                </c:pt>
                <c:pt idx="1098">
                  <c:v>47087</c:v>
                </c:pt>
                <c:pt idx="1099">
                  <c:v>47094</c:v>
                </c:pt>
                <c:pt idx="1100">
                  <c:v>47101</c:v>
                </c:pt>
                <c:pt idx="1101">
                  <c:v>47108</c:v>
                </c:pt>
                <c:pt idx="1102">
                  <c:v>47116</c:v>
                </c:pt>
                <c:pt idx="1103">
                  <c:v>47123</c:v>
                </c:pt>
                <c:pt idx="1104">
                  <c:v>47130</c:v>
                </c:pt>
                <c:pt idx="1105">
                  <c:v>47137</c:v>
                </c:pt>
                <c:pt idx="1106">
                  <c:v>47144</c:v>
                </c:pt>
                <c:pt idx="1107">
                  <c:v>47151</c:v>
                </c:pt>
                <c:pt idx="1108">
                  <c:v>47158</c:v>
                </c:pt>
                <c:pt idx="1109">
                  <c:v>47165</c:v>
                </c:pt>
                <c:pt idx="1110">
                  <c:v>47172</c:v>
                </c:pt>
                <c:pt idx="1111">
                  <c:v>47179</c:v>
                </c:pt>
                <c:pt idx="1112">
                  <c:v>47186</c:v>
                </c:pt>
                <c:pt idx="1113">
                  <c:v>47193</c:v>
                </c:pt>
                <c:pt idx="1114">
                  <c:v>47200</c:v>
                </c:pt>
                <c:pt idx="1115">
                  <c:v>47211</c:v>
                </c:pt>
                <c:pt idx="1116">
                  <c:v>47214</c:v>
                </c:pt>
                <c:pt idx="1117">
                  <c:v>47221</c:v>
                </c:pt>
                <c:pt idx="1118">
                  <c:v>47228</c:v>
                </c:pt>
                <c:pt idx="1119">
                  <c:v>47235</c:v>
                </c:pt>
                <c:pt idx="1120">
                  <c:v>47242</c:v>
                </c:pt>
                <c:pt idx="1121">
                  <c:v>47249</c:v>
                </c:pt>
                <c:pt idx="1122">
                  <c:v>47256</c:v>
                </c:pt>
                <c:pt idx="1123">
                  <c:v>47263</c:v>
                </c:pt>
                <c:pt idx="1124">
                  <c:v>47270</c:v>
                </c:pt>
                <c:pt idx="1125">
                  <c:v>47277</c:v>
                </c:pt>
                <c:pt idx="1126">
                  <c:v>47284</c:v>
                </c:pt>
                <c:pt idx="1127">
                  <c:v>47291</c:v>
                </c:pt>
                <c:pt idx="1128">
                  <c:v>47298</c:v>
                </c:pt>
                <c:pt idx="1129">
                  <c:v>47305</c:v>
                </c:pt>
                <c:pt idx="1130">
                  <c:v>47312</c:v>
                </c:pt>
                <c:pt idx="1131">
                  <c:v>47319</c:v>
                </c:pt>
                <c:pt idx="1132">
                  <c:v>47326</c:v>
                </c:pt>
                <c:pt idx="1133">
                  <c:v>47333</c:v>
                </c:pt>
                <c:pt idx="1134">
                  <c:v>47340</c:v>
                </c:pt>
                <c:pt idx="1135">
                  <c:v>47347</c:v>
                </c:pt>
                <c:pt idx="1136">
                  <c:v>47354</c:v>
                </c:pt>
                <c:pt idx="1137">
                  <c:v>47361</c:v>
                </c:pt>
                <c:pt idx="1138">
                  <c:v>47368</c:v>
                </c:pt>
                <c:pt idx="1139">
                  <c:v>47375</c:v>
                </c:pt>
                <c:pt idx="1140">
                  <c:v>47382</c:v>
                </c:pt>
                <c:pt idx="1141">
                  <c:v>47389</c:v>
                </c:pt>
                <c:pt idx="1142">
                  <c:v>47396</c:v>
                </c:pt>
                <c:pt idx="1143">
                  <c:v>47403</c:v>
                </c:pt>
                <c:pt idx="1144">
                  <c:v>47410</c:v>
                </c:pt>
                <c:pt idx="1145">
                  <c:v>47417</c:v>
                </c:pt>
                <c:pt idx="1146">
                  <c:v>47424</c:v>
                </c:pt>
                <c:pt idx="1147">
                  <c:v>47431</c:v>
                </c:pt>
                <c:pt idx="1148">
                  <c:v>47438</c:v>
                </c:pt>
                <c:pt idx="1149">
                  <c:v>47445</c:v>
                </c:pt>
                <c:pt idx="1150">
                  <c:v>47452</c:v>
                </c:pt>
                <c:pt idx="1151">
                  <c:v>47459</c:v>
                </c:pt>
                <c:pt idx="1152">
                  <c:v>47466</c:v>
                </c:pt>
                <c:pt idx="1153">
                  <c:v>47473</c:v>
                </c:pt>
                <c:pt idx="1154">
                  <c:v>47483</c:v>
                </c:pt>
                <c:pt idx="1155">
                  <c:v>47490</c:v>
                </c:pt>
                <c:pt idx="1156">
                  <c:v>47497</c:v>
                </c:pt>
                <c:pt idx="1157">
                  <c:v>47504</c:v>
                </c:pt>
                <c:pt idx="1158">
                  <c:v>47511</c:v>
                </c:pt>
                <c:pt idx="1159">
                  <c:v>47518</c:v>
                </c:pt>
                <c:pt idx="1160">
                  <c:v>47525</c:v>
                </c:pt>
                <c:pt idx="1161">
                  <c:v>47532</c:v>
                </c:pt>
                <c:pt idx="1162">
                  <c:v>47539</c:v>
                </c:pt>
                <c:pt idx="1163">
                  <c:v>47546</c:v>
                </c:pt>
                <c:pt idx="1164">
                  <c:v>47553</c:v>
                </c:pt>
                <c:pt idx="1165">
                  <c:v>47560</c:v>
                </c:pt>
                <c:pt idx="1166">
                  <c:v>47567</c:v>
                </c:pt>
                <c:pt idx="1167">
                  <c:v>47574</c:v>
                </c:pt>
                <c:pt idx="1168">
                  <c:v>47581</c:v>
                </c:pt>
                <c:pt idx="1169">
                  <c:v>47588</c:v>
                </c:pt>
                <c:pt idx="1170">
                  <c:v>47597</c:v>
                </c:pt>
                <c:pt idx="1171">
                  <c:v>47602</c:v>
                </c:pt>
                <c:pt idx="1172">
                  <c:v>47609</c:v>
                </c:pt>
                <c:pt idx="1173">
                  <c:v>47616</c:v>
                </c:pt>
                <c:pt idx="1174">
                  <c:v>47623</c:v>
                </c:pt>
                <c:pt idx="1175">
                  <c:v>47630</c:v>
                </c:pt>
                <c:pt idx="1176">
                  <c:v>47637</c:v>
                </c:pt>
                <c:pt idx="1177">
                  <c:v>47644</c:v>
                </c:pt>
                <c:pt idx="1178">
                  <c:v>47651</c:v>
                </c:pt>
                <c:pt idx="1179">
                  <c:v>47658</c:v>
                </c:pt>
                <c:pt idx="1180">
                  <c:v>47665</c:v>
                </c:pt>
                <c:pt idx="1181">
                  <c:v>47672</c:v>
                </c:pt>
                <c:pt idx="1182">
                  <c:v>47679</c:v>
                </c:pt>
                <c:pt idx="1183">
                  <c:v>47686</c:v>
                </c:pt>
                <c:pt idx="1184">
                  <c:v>47693</c:v>
                </c:pt>
                <c:pt idx="1185">
                  <c:v>47700</c:v>
                </c:pt>
                <c:pt idx="1186">
                  <c:v>47707</c:v>
                </c:pt>
                <c:pt idx="1187">
                  <c:v>47714</c:v>
                </c:pt>
                <c:pt idx="1188">
                  <c:v>47721</c:v>
                </c:pt>
                <c:pt idx="1189">
                  <c:v>47728</c:v>
                </c:pt>
                <c:pt idx="1190">
                  <c:v>47735</c:v>
                </c:pt>
                <c:pt idx="1191">
                  <c:v>47742</c:v>
                </c:pt>
                <c:pt idx="1192">
                  <c:v>47749</c:v>
                </c:pt>
                <c:pt idx="1193">
                  <c:v>47756</c:v>
                </c:pt>
                <c:pt idx="1194">
                  <c:v>47763</c:v>
                </c:pt>
                <c:pt idx="1195">
                  <c:v>47770</c:v>
                </c:pt>
                <c:pt idx="1196">
                  <c:v>47777</c:v>
                </c:pt>
                <c:pt idx="1197">
                  <c:v>47784</c:v>
                </c:pt>
                <c:pt idx="1198">
                  <c:v>47791</c:v>
                </c:pt>
                <c:pt idx="1199">
                  <c:v>47798</c:v>
                </c:pt>
                <c:pt idx="1200">
                  <c:v>47805</c:v>
                </c:pt>
                <c:pt idx="1201">
                  <c:v>47812</c:v>
                </c:pt>
                <c:pt idx="1202">
                  <c:v>47819</c:v>
                </c:pt>
                <c:pt idx="1203">
                  <c:v>47826</c:v>
                </c:pt>
                <c:pt idx="1204">
                  <c:v>47833</c:v>
                </c:pt>
                <c:pt idx="1205">
                  <c:v>47840</c:v>
                </c:pt>
                <c:pt idx="1206">
                  <c:v>47848</c:v>
                </c:pt>
                <c:pt idx="1207">
                  <c:v>47855</c:v>
                </c:pt>
                <c:pt idx="1208">
                  <c:v>47862</c:v>
                </c:pt>
                <c:pt idx="1209">
                  <c:v>47869</c:v>
                </c:pt>
                <c:pt idx="1210">
                  <c:v>47876</c:v>
                </c:pt>
                <c:pt idx="1211">
                  <c:v>47883</c:v>
                </c:pt>
                <c:pt idx="1212">
                  <c:v>47890</c:v>
                </c:pt>
                <c:pt idx="1213">
                  <c:v>47897</c:v>
                </c:pt>
                <c:pt idx="1214">
                  <c:v>47904</c:v>
                </c:pt>
                <c:pt idx="1215">
                  <c:v>47911</c:v>
                </c:pt>
                <c:pt idx="1216">
                  <c:v>47918</c:v>
                </c:pt>
                <c:pt idx="1217">
                  <c:v>47925</c:v>
                </c:pt>
                <c:pt idx="1218">
                  <c:v>47932</c:v>
                </c:pt>
                <c:pt idx="1219">
                  <c:v>47939</c:v>
                </c:pt>
                <c:pt idx="1220">
                  <c:v>47946</c:v>
                </c:pt>
                <c:pt idx="1221">
                  <c:v>47955</c:v>
                </c:pt>
                <c:pt idx="1222">
                  <c:v>47962</c:v>
                </c:pt>
                <c:pt idx="1223">
                  <c:v>47970</c:v>
                </c:pt>
                <c:pt idx="1224">
                  <c:v>47976</c:v>
                </c:pt>
                <c:pt idx="1225">
                  <c:v>47983</c:v>
                </c:pt>
                <c:pt idx="1226">
                  <c:v>47990</c:v>
                </c:pt>
                <c:pt idx="1227">
                  <c:v>47997</c:v>
                </c:pt>
                <c:pt idx="1228">
                  <c:v>48004</c:v>
                </c:pt>
                <c:pt idx="1229">
                  <c:v>48011</c:v>
                </c:pt>
                <c:pt idx="1230">
                  <c:v>48018</c:v>
                </c:pt>
                <c:pt idx="1231">
                  <c:v>48025</c:v>
                </c:pt>
                <c:pt idx="1232">
                  <c:v>48032</c:v>
                </c:pt>
                <c:pt idx="1233">
                  <c:v>48039</c:v>
                </c:pt>
                <c:pt idx="1234">
                  <c:v>48046</c:v>
                </c:pt>
                <c:pt idx="1235">
                  <c:v>48053</c:v>
                </c:pt>
                <c:pt idx="1236">
                  <c:v>48060</c:v>
                </c:pt>
                <c:pt idx="1237">
                  <c:v>48067</c:v>
                </c:pt>
                <c:pt idx="1238">
                  <c:v>48074</c:v>
                </c:pt>
                <c:pt idx="1239">
                  <c:v>48081</c:v>
                </c:pt>
                <c:pt idx="1240">
                  <c:v>48088</c:v>
                </c:pt>
                <c:pt idx="1241">
                  <c:v>48095</c:v>
                </c:pt>
                <c:pt idx="1242">
                  <c:v>48102</c:v>
                </c:pt>
                <c:pt idx="1243">
                  <c:v>48109</c:v>
                </c:pt>
                <c:pt idx="1244">
                  <c:v>48116</c:v>
                </c:pt>
                <c:pt idx="1245">
                  <c:v>48123</c:v>
                </c:pt>
                <c:pt idx="1246">
                  <c:v>48130</c:v>
                </c:pt>
                <c:pt idx="1247">
                  <c:v>48137</c:v>
                </c:pt>
                <c:pt idx="1248">
                  <c:v>48144</c:v>
                </c:pt>
                <c:pt idx="1249">
                  <c:v>48151</c:v>
                </c:pt>
                <c:pt idx="1250">
                  <c:v>48158</c:v>
                </c:pt>
                <c:pt idx="1251">
                  <c:v>48165</c:v>
                </c:pt>
                <c:pt idx="1252">
                  <c:v>48172</c:v>
                </c:pt>
                <c:pt idx="1253">
                  <c:v>48179</c:v>
                </c:pt>
                <c:pt idx="1254">
                  <c:v>48186</c:v>
                </c:pt>
                <c:pt idx="1255">
                  <c:v>48193</c:v>
                </c:pt>
                <c:pt idx="1256">
                  <c:v>48200</c:v>
                </c:pt>
                <c:pt idx="1257">
                  <c:v>48211</c:v>
                </c:pt>
                <c:pt idx="1258">
                  <c:v>48215</c:v>
                </c:pt>
                <c:pt idx="1259">
                  <c:v>48221</c:v>
                </c:pt>
                <c:pt idx="1260">
                  <c:v>48228</c:v>
                </c:pt>
                <c:pt idx="1261">
                  <c:v>48235</c:v>
                </c:pt>
                <c:pt idx="1262">
                  <c:v>48242</c:v>
                </c:pt>
                <c:pt idx="1263">
                  <c:v>48249</c:v>
                </c:pt>
                <c:pt idx="1264">
                  <c:v>48256</c:v>
                </c:pt>
                <c:pt idx="1265">
                  <c:v>48263</c:v>
                </c:pt>
                <c:pt idx="1266">
                  <c:v>48270</c:v>
                </c:pt>
                <c:pt idx="1267">
                  <c:v>48277</c:v>
                </c:pt>
                <c:pt idx="1268">
                  <c:v>48284</c:v>
                </c:pt>
                <c:pt idx="1269">
                  <c:v>48291</c:v>
                </c:pt>
                <c:pt idx="1270">
                  <c:v>48298</c:v>
                </c:pt>
                <c:pt idx="1271">
                  <c:v>48305</c:v>
                </c:pt>
                <c:pt idx="1272">
                  <c:v>48312</c:v>
                </c:pt>
                <c:pt idx="1273">
                  <c:v>48319</c:v>
                </c:pt>
                <c:pt idx="1274">
                  <c:v>48326</c:v>
                </c:pt>
                <c:pt idx="1275">
                  <c:v>48333</c:v>
                </c:pt>
                <c:pt idx="1276">
                  <c:v>48340</c:v>
                </c:pt>
                <c:pt idx="1277">
                  <c:v>48347</c:v>
                </c:pt>
                <c:pt idx="1278">
                  <c:v>48354</c:v>
                </c:pt>
                <c:pt idx="1279">
                  <c:v>48361</c:v>
                </c:pt>
                <c:pt idx="1280">
                  <c:v>48368</c:v>
                </c:pt>
                <c:pt idx="1281">
                  <c:v>48375</c:v>
                </c:pt>
                <c:pt idx="1282">
                  <c:v>48382</c:v>
                </c:pt>
                <c:pt idx="1283">
                  <c:v>48389</c:v>
                </c:pt>
                <c:pt idx="1284">
                  <c:v>48396</c:v>
                </c:pt>
                <c:pt idx="1285">
                  <c:v>48403</c:v>
                </c:pt>
                <c:pt idx="1286">
                  <c:v>48410</c:v>
                </c:pt>
                <c:pt idx="1287">
                  <c:v>48417</c:v>
                </c:pt>
                <c:pt idx="1288">
                  <c:v>48424</c:v>
                </c:pt>
                <c:pt idx="1289">
                  <c:v>48431</c:v>
                </c:pt>
                <c:pt idx="1290">
                  <c:v>48438</c:v>
                </c:pt>
                <c:pt idx="1291">
                  <c:v>48445</c:v>
                </c:pt>
                <c:pt idx="1292">
                  <c:v>48452</c:v>
                </c:pt>
                <c:pt idx="1293">
                  <c:v>48459</c:v>
                </c:pt>
                <c:pt idx="1294">
                  <c:v>48466</c:v>
                </c:pt>
                <c:pt idx="1295">
                  <c:v>48473</c:v>
                </c:pt>
                <c:pt idx="1296">
                  <c:v>48480</c:v>
                </c:pt>
                <c:pt idx="1297">
                  <c:v>48487</c:v>
                </c:pt>
                <c:pt idx="1298">
                  <c:v>48494</c:v>
                </c:pt>
                <c:pt idx="1299">
                  <c:v>48501</c:v>
                </c:pt>
                <c:pt idx="1300">
                  <c:v>48508</c:v>
                </c:pt>
                <c:pt idx="1301">
                  <c:v>48515</c:v>
                </c:pt>
                <c:pt idx="1302">
                  <c:v>48522</c:v>
                </c:pt>
                <c:pt idx="1303">
                  <c:v>48529</c:v>
                </c:pt>
                <c:pt idx="1304">
                  <c:v>48536</c:v>
                </c:pt>
                <c:pt idx="1305">
                  <c:v>48543</c:v>
                </c:pt>
                <c:pt idx="1306">
                  <c:v>48550</c:v>
                </c:pt>
                <c:pt idx="1307">
                  <c:v>48557</c:v>
                </c:pt>
                <c:pt idx="1308">
                  <c:v>48564</c:v>
                </c:pt>
                <c:pt idx="1309">
                  <c:v>48571</c:v>
                </c:pt>
                <c:pt idx="1310">
                  <c:v>48578</c:v>
                </c:pt>
                <c:pt idx="1311">
                  <c:v>48585</c:v>
                </c:pt>
                <c:pt idx="1312">
                  <c:v>48592</c:v>
                </c:pt>
                <c:pt idx="1313">
                  <c:v>48599</c:v>
                </c:pt>
                <c:pt idx="1314">
                  <c:v>48606</c:v>
                </c:pt>
                <c:pt idx="1315">
                  <c:v>48613</c:v>
                </c:pt>
                <c:pt idx="1316">
                  <c:v>48620</c:v>
                </c:pt>
                <c:pt idx="1317">
                  <c:v>48627</c:v>
                </c:pt>
                <c:pt idx="1318">
                  <c:v>48634</c:v>
                </c:pt>
                <c:pt idx="1319">
                  <c:v>48641</c:v>
                </c:pt>
                <c:pt idx="1320">
                  <c:v>48648</c:v>
                </c:pt>
                <c:pt idx="1321">
                  <c:v>48655</c:v>
                </c:pt>
                <c:pt idx="1322">
                  <c:v>48662</c:v>
                </c:pt>
                <c:pt idx="1323">
                  <c:v>48669</c:v>
                </c:pt>
                <c:pt idx="1324">
                  <c:v>48676</c:v>
                </c:pt>
                <c:pt idx="1325">
                  <c:v>48683</c:v>
                </c:pt>
                <c:pt idx="1326">
                  <c:v>48690</c:v>
                </c:pt>
                <c:pt idx="1327">
                  <c:v>48697</c:v>
                </c:pt>
                <c:pt idx="1328">
                  <c:v>48704</c:v>
                </c:pt>
                <c:pt idx="1329">
                  <c:v>48711</c:v>
                </c:pt>
                <c:pt idx="1330">
                  <c:v>48718</c:v>
                </c:pt>
                <c:pt idx="1331">
                  <c:v>48725</c:v>
                </c:pt>
                <c:pt idx="1332">
                  <c:v>48732</c:v>
                </c:pt>
                <c:pt idx="1333">
                  <c:v>48739</c:v>
                </c:pt>
                <c:pt idx="1334">
                  <c:v>48746</c:v>
                </c:pt>
                <c:pt idx="1335">
                  <c:v>48753</c:v>
                </c:pt>
                <c:pt idx="1336">
                  <c:v>48760</c:v>
                </c:pt>
                <c:pt idx="1337">
                  <c:v>48767</c:v>
                </c:pt>
                <c:pt idx="1338">
                  <c:v>48774</c:v>
                </c:pt>
                <c:pt idx="1339">
                  <c:v>48781</c:v>
                </c:pt>
                <c:pt idx="1340">
                  <c:v>48788</c:v>
                </c:pt>
                <c:pt idx="1341">
                  <c:v>48795</c:v>
                </c:pt>
                <c:pt idx="1342">
                  <c:v>48802</c:v>
                </c:pt>
                <c:pt idx="1343">
                  <c:v>48809</c:v>
                </c:pt>
                <c:pt idx="1344">
                  <c:v>48816</c:v>
                </c:pt>
                <c:pt idx="1345">
                  <c:v>48823</c:v>
                </c:pt>
                <c:pt idx="1346">
                  <c:v>48830</c:v>
                </c:pt>
                <c:pt idx="1347">
                  <c:v>48837</c:v>
                </c:pt>
                <c:pt idx="1348">
                  <c:v>48844</c:v>
                </c:pt>
                <c:pt idx="1349">
                  <c:v>48851</c:v>
                </c:pt>
                <c:pt idx="1350">
                  <c:v>48858</c:v>
                </c:pt>
                <c:pt idx="1351">
                  <c:v>48865</c:v>
                </c:pt>
                <c:pt idx="1352">
                  <c:v>48872</c:v>
                </c:pt>
                <c:pt idx="1353">
                  <c:v>48879</c:v>
                </c:pt>
                <c:pt idx="1354">
                  <c:v>48886</c:v>
                </c:pt>
                <c:pt idx="1355">
                  <c:v>48893</c:v>
                </c:pt>
                <c:pt idx="1356">
                  <c:v>48900</c:v>
                </c:pt>
                <c:pt idx="1357">
                  <c:v>48907</c:v>
                </c:pt>
                <c:pt idx="1358">
                  <c:v>48914</c:v>
                </c:pt>
                <c:pt idx="1359">
                  <c:v>48921</c:v>
                </c:pt>
                <c:pt idx="1360">
                  <c:v>48928</c:v>
                </c:pt>
                <c:pt idx="1361">
                  <c:v>48935</c:v>
                </c:pt>
                <c:pt idx="1362">
                  <c:v>48942</c:v>
                </c:pt>
                <c:pt idx="1363">
                  <c:v>48949</c:v>
                </c:pt>
                <c:pt idx="1364">
                  <c:v>48956</c:v>
                </c:pt>
                <c:pt idx="1365">
                  <c:v>48963</c:v>
                </c:pt>
                <c:pt idx="1366">
                  <c:v>48970</c:v>
                </c:pt>
                <c:pt idx="1367">
                  <c:v>48977</c:v>
                </c:pt>
                <c:pt idx="1368">
                  <c:v>48984</c:v>
                </c:pt>
                <c:pt idx="1369">
                  <c:v>48991</c:v>
                </c:pt>
                <c:pt idx="1370">
                  <c:v>48998</c:v>
                </c:pt>
                <c:pt idx="1371">
                  <c:v>49005</c:v>
                </c:pt>
                <c:pt idx="1372">
                  <c:v>49012</c:v>
                </c:pt>
                <c:pt idx="1373">
                  <c:v>49019</c:v>
                </c:pt>
                <c:pt idx="1374">
                  <c:v>49026</c:v>
                </c:pt>
                <c:pt idx="1375">
                  <c:v>49033</c:v>
                </c:pt>
                <c:pt idx="1376">
                  <c:v>49040</c:v>
                </c:pt>
                <c:pt idx="1377">
                  <c:v>49047</c:v>
                </c:pt>
                <c:pt idx="1378">
                  <c:v>49054</c:v>
                </c:pt>
                <c:pt idx="1379">
                  <c:v>49061</c:v>
                </c:pt>
                <c:pt idx="1380">
                  <c:v>49068</c:v>
                </c:pt>
                <c:pt idx="1381">
                  <c:v>49075</c:v>
                </c:pt>
                <c:pt idx="1382">
                  <c:v>49082</c:v>
                </c:pt>
                <c:pt idx="1383">
                  <c:v>49089</c:v>
                </c:pt>
                <c:pt idx="1384">
                  <c:v>49096</c:v>
                </c:pt>
                <c:pt idx="1385">
                  <c:v>49103</c:v>
                </c:pt>
                <c:pt idx="1386">
                  <c:v>49110</c:v>
                </c:pt>
                <c:pt idx="1387">
                  <c:v>49117</c:v>
                </c:pt>
                <c:pt idx="1388">
                  <c:v>49124</c:v>
                </c:pt>
                <c:pt idx="1389">
                  <c:v>49131</c:v>
                </c:pt>
                <c:pt idx="1390">
                  <c:v>49138</c:v>
                </c:pt>
                <c:pt idx="1391">
                  <c:v>49145</c:v>
                </c:pt>
                <c:pt idx="1392">
                  <c:v>49152</c:v>
                </c:pt>
                <c:pt idx="1393">
                  <c:v>49159</c:v>
                </c:pt>
                <c:pt idx="1394">
                  <c:v>49166</c:v>
                </c:pt>
                <c:pt idx="1395">
                  <c:v>49173</c:v>
                </c:pt>
                <c:pt idx="1396">
                  <c:v>49180</c:v>
                </c:pt>
                <c:pt idx="1397">
                  <c:v>49187</c:v>
                </c:pt>
                <c:pt idx="1398">
                  <c:v>49194</c:v>
                </c:pt>
                <c:pt idx="1399">
                  <c:v>49201</c:v>
                </c:pt>
                <c:pt idx="1400">
                  <c:v>49208</c:v>
                </c:pt>
                <c:pt idx="1401">
                  <c:v>49215</c:v>
                </c:pt>
                <c:pt idx="1402">
                  <c:v>49222</c:v>
                </c:pt>
                <c:pt idx="1403">
                  <c:v>49229</c:v>
                </c:pt>
                <c:pt idx="1404">
                  <c:v>49236</c:v>
                </c:pt>
                <c:pt idx="1405">
                  <c:v>49243</c:v>
                </c:pt>
                <c:pt idx="1406">
                  <c:v>49250</c:v>
                </c:pt>
                <c:pt idx="1407">
                  <c:v>49257</c:v>
                </c:pt>
                <c:pt idx="1408">
                  <c:v>49264</c:v>
                </c:pt>
                <c:pt idx="1409">
                  <c:v>49271</c:v>
                </c:pt>
                <c:pt idx="1410">
                  <c:v>49278</c:v>
                </c:pt>
                <c:pt idx="1411">
                  <c:v>49285</c:v>
                </c:pt>
                <c:pt idx="1412">
                  <c:v>49292</c:v>
                </c:pt>
                <c:pt idx="1413">
                  <c:v>49299</c:v>
                </c:pt>
                <c:pt idx="1414">
                  <c:v>49307</c:v>
                </c:pt>
                <c:pt idx="1415">
                  <c:v>49314</c:v>
                </c:pt>
                <c:pt idx="1416">
                  <c:v>49321</c:v>
                </c:pt>
                <c:pt idx="1417">
                  <c:v>49328</c:v>
                </c:pt>
                <c:pt idx="1418">
                  <c:v>49335</c:v>
                </c:pt>
                <c:pt idx="1419">
                  <c:v>49342</c:v>
                </c:pt>
                <c:pt idx="1420">
                  <c:v>49349</c:v>
                </c:pt>
                <c:pt idx="1421">
                  <c:v>49356</c:v>
                </c:pt>
                <c:pt idx="1422">
                  <c:v>49363</c:v>
                </c:pt>
                <c:pt idx="1423">
                  <c:v>49370</c:v>
                </c:pt>
                <c:pt idx="1424">
                  <c:v>49377</c:v>
                </c:pt>
                <c:pt idx="1425">
                  <c:v>49384</c:v>
                </c:pt>
                <c:pt idx="1426">
                  <c:v>49395</c:v>
                </c:pt>
                <c:pt idx="1427">
                  <c:v>49398</c:v>
                </c:pt>
                <c:pt idx="1428">
                  <c:v>49405</c:v>
                </c:pt>
                <c:pt idx="1429">
                  <c:v>49412</c:v>
                </c:pt>
                <c:pt idx="1430">
                  <c:v>49419</c:v>
                </c:pt>
                <c:pt idx="1431">
                  <c:v>49426</c:v>
                </c:pt>
                <c:pt idx="1432">
                  <c:v>49433</c:v>
                </c:pt>
                <c:pt idx="1433">
                  <c:v>49440</c:v>
                </c:pt>
                <c:pt idx="1434">
                  <c:v>49447</c:v>
                </c:pt>
                <c:pt idx="1435">
                  <c:v>49454</c:v>
                </c:pt>
                <c:pt idx="1436">
                  <c:v>49461</c:v>
                </c:pt>
                <c:pt idx="1437">
                  <c:v>49468</c:v>
                </c:pt>
                <c:pt idx="1438">
                  <c:v>49475</c:v>
                </c:pt>
                <c:pt idx="1439">
                  <c:v>49482</c:v>
                </c:pt>
                <c:pt idx="1440">
                  <c:v>49489</c:v>
                </c:pt>
                <c:pt idx="1441">
                  <c:v>49496</c:v>
                </c:pt>
                <c:pt idx="1442">
                  <c:v>49503</c:v>
                </c:pt>
                <c:pt idx="1443">
                  <c:v>49510</c:v>
                </c:pt>
                <c:pt idx="1444">
                  <c:v>49517</c:v>
                </c:pt>
                <c:pt idx="1445">
                  <c:v>49524</c:v>
                </c:pt>
                <c:pt idx="1446">
                  <c:v>49531</c:v>
                </c:pt>
                <c:pt idx="1447">
                  <c:v>49538</c:v>
                </c:pt>
                <c:pt idx="1448">
                  <c:v>49545</c:v>
                </c:pt>
                <c:pt idx="1449">
                  <c:v>49552</c:v>
                </c:pt>
                <c:pt idx="1450">
                  <c:v>49559</c:v>
                </c:pt>
                <c:pt idx="1451">
                  <c:v>49566</c:v>
                </c:pt>
                <c:pt idx="1452">
                  <c:v>49573</c:v>
                </c:pt>
                <c:pt idx="1453">
                  <c:v>49580</c:v>
                </c:pt>
                <c:pt idx="1454">
                  <c:v>49587</c:v>
                </c:pt>
                <c:pt idx="1455">
                  <c:v>49594</c:v>
                </c:pt>
                <c:pt idx="1456">
                  <c:v>49601</c:v>
                </c:pt>
                <c:pt idx="1457">
                  <c:v>49608</c:v>
                </c:pt>
                <c:pt idx="1458">
                  <c:v>49615</c:v>
                </c:pt>
                <c:pt idx="1459">
                  <c:v>49622</c:v>
                </c:pt>
                <c:pt idx="1460">
                  <c:v>49629</c:v>
                </c:pt>
                <c:pt idx="1461">
                  <c:v>49636</c:v>
                </c:pt>
                <c:pt idx="1462">
                  <c:v>49643</c:v>
                </c:pt>
                <c:pt idx="1463">
                  <c:v>49650</c:v>
                </c:pt>
                <c:pt idx="1464">
                  <c:v>49657</c:v>
                </c:pt>
                <c:pt idx="1465">
                  <c:v>49664</c:v>
                </c:pt>
                <c:pt idx="1466">
                  <c:v>49674</c:v>
                </c:pt>
                <c:pt idx="1467">
                  <c:v>49681</c:v>
                </c:pt>
                <c:pt idx="1468">
                  <c:v>49688</c:v>
                </c:pt>
                <c:pt idx="1469">
                  <c:v>49695</c:v>
                </c:pt>
                <c:pt idx="1470">
                  <c:v>49702</c:v>
                </c:pt>
                <c:pt idx="1471">
                  <c:v>49709</c:v>
                </c:pt>
                <c:pt idx="1472">
                  <c:v>49716</c:v>
                </c:pt>
                <c:pt idx="1473">
                  <c:v>49723</c:v>
                </c:pt>
                <c:pt idx="1474">
                  <c:v>49730</c:v>
                </c:pt>
                <c:pt idx="1475">
                  <c:v>49737</c:v>
                </c:pt>
                <c:pt idx="1476">
                  <c:v>49744</c:v>
                </c:pt>
                <c:pt idx="1477">
                  <c:v>49751</c:v>
                </c:pt>
                <c:pt idx="1478">
                  <c:v>49758</c:v>
                </c:pt>
                <c:pt idx="1479">
                  <c:v>49765</c:v>
                </c:pt>
                <c:pt idx="1480">
                  <c:v>49772</c:v>
                </c:pt>
                <c:pt idx="1481">
                  <c:v>49781</c:v>
                </c:pt>
                <c:pt idx="1482">
                  <c:v>49786</c:v>
                </c:pt>
                <c:pt idx="1483">
                  <c:v>49793</c:v>
                </c:pt>
                <c:pt idx="1484">
                  <c:v>49801</c:v>
                </c:pt>
                <c:pt idx="1485">
                  <c:v>49808</c:v>
                </c:pt>
                <c:pt idx="1486">
                  <c:v>49815</c:v>
                </c:pt>
                <c:pt idx="1487">
                  <c:v>49822</c:v>
                </c:pt>
                <c:pt idx="1488">
                  <c:v>49829</c:v>
                </c:pt>
                <c:pt idx="1489">
                  <c:v>49836</c:v>
                </c:pt>
                <c:pt idx="1490">
                  <c:v>49843</c:v>
                </c:pt>
                <c:pt idx="1491">
                  <c:v>49850</c:v>
                </c:pt>
                <c:pt idx="1492">
                  <c:v>49857</c:v>
                </c:pt>
                <c:pt idx="1493">
                  <c:v>49864</c:v>
                </c:pt>
                <c:pt idx="1494">
                  <c:v>49871</c:v>
                </c:pt>
                <c:pt idx="1495">
                  <c:v>49878</c:v>
                </c:pt>
                <c:pt idx="1496">
                  <c:v>49885</c:v>
                </c:pt>
                <c:pt idx="1497">
                  <c:v>49892</c:v>
                </c:pt>
                <c:pt idx="1498">
                  <c:v>49899</c:v>
                </c:pt>
                <c:pt idx="1499">
                  <c:v>49906</c:v>
                </c:pt>
                <c:pt idx="1500">
                  <c:v>49913</c:v>
                </c:pt>
                <c:pt idx="1501">
                  <c:v>49920</c:v>
                </c:pt>
                <c:pt idx="1502">
                  <c:v>49927</c:v>
                </c:pt>
                <c:pt idx="1503">
                  <c:v>49934</c:v>
                </c:pt>
                <c:pt idx="1504">
                  <c:v>49941</c:v>
                </c:pt>
                <c:pt idx="1505">
                  <c:v>49948</c:v>
                </c:pt>
                <c:pt idx="1506">
                  <c:v>49955</c:v>
                </c:pt>
                <c:pt idx="1507">
                  <c:v>49962</c:v>
                </c:pt>
                <c:pt idx="1508">
                  <c:v>49969</c:v>
                </c:pt>
                <c:pt idx="1509">
                  <c:v>49976</c:v>
                </c:pt>
                <c:pt idx="1510">
                  <c:v>49983</c:v>
                </c:pt>
                <c:pt idx="1511">
                  <c:v>49990</c:v>
                </c:pt>
                <c:pt idx="1512">
                  <c:v>49997</c:v>
                </c:pt>
                <c:pt idx="1513">
                  <c:v>50004</c:v>
                </c:pt>
                <c:pt idx="1514">
                  <c:v>50011</c:v>
                </c:pt>
                <c:pt idx="1515">
                  <c:v>50018</c:v>
                </c:pt>
                <c:pt idx="1516">
                  <c:v>50025</c:v>
                </c:pt>
                <c:pt idx="1517">
                  <c:v>50032</c:v>
                </c:pt>
                <c:pt idx="1518">
                  <c:v>50040</c:v>
                </c:pt>
                <c:pt idx="1519">
                  <c:v>50047</c:v>
                </c:pt>
                <c:pt idx="1520">
                  <c:v>50054</c:v>
                </c:pt>
                <c:pt idx="1521">
                  <c:v>50061</c:v>
                </c:pt>
                <c:pt idx="1522">
                  <c:v>50068</c:v>
                </c:pt>
                <c:pt idx="1523">
                  <c:v>50075</c:v>
                </c:pt>
                <c:pt idx="1524">
                  <c:v>50082</c:v>
                </c:pt>
                <c:pt idx="1525">
                  <c:v>50089</c:v>
                </c:pt>
                <c:pt idx="1526">
                  <c:v>50096</c:v>
                </c:pt>
                <c:pt idx="1527">
                  <c:v>50103</c:v>
                </c:pt>
                <c:pt idx="1528">
                  <c:v>50110</c:v>
                </c:pt>
                <c:pt idx="1529">
                  <c:v>50117</c:v>
                </c:pt>
                <c:pt idx="1530">
                  <c:v>50124</c:v>
                </c:pt>
                <c:pt idx="1531">
                  <c:v>50131</c:v>
                </c:pt>
                <c:pt idx="1532">
                  <c:v>50139</c:v>
                </c:pt>
                <c:pt idx="1533">
                  <c:v>50146</c:v>
                </c:pt>
                <c:pt idx="1534">
                  <c:v>50153</c:v>
                </c:pt>
                <c:pt idx="1535">
                  <c:v>50160</c:v>
                </c:pt>
                <c:pt idx="1536">
                  <c:v>50167</c:v>
                </c:pt>
                <c:pt idx="1537">
                  <c:v>50174</c:v>
                </c:pt>
                <c:pt idx="1538">
                  <c:v>50181</c:v>
                </c:pt>
                <c:pt idx="1539">
                  <c:v>50188</c:v>
                </c:pt>
                <c:pt idx="1540">
                  <c:v>50195</c:v>
                </c:pt>
                <c:pt idx="1541">
                  <c:v>50202</c:v>
                </c:pt>
                <c:pt idx="1542">
                  <c:v>50209</c:v>
                </c:pt>
                <c:pt idx="1543">
                  <c:v>50216</c:v>
                </c:pt>
                <c:pt idx="1544">
                  <c:v>50223</c:v>
                </c:pt>
                <c:pt idx="1545">
                  <c:v>50230</c:v>
                </c:pt>
                <c:pt idx="1546">
                  <c:v>50237</c:v>
                </c:pt>
                <c:pt idx="1547">
                  <c:v>50244</c:v>
                </c:pt>
                <c:pt idx="1548">
                  <c:v>50251</c:v>
                </c:pt>
                <c:pt idx="1549">
                  <c:v>50258</c:v>
                </c:pt>
                <c:pt idx="1550">
                  <c:v>50265</c:v>
                </c:pt>
                <c:pt idx="1551">
                  <c:v>50272</c:v>
                </c:pt>
                <c:pt idx="1552">
                  <c:v>50279</c:v>
                </c:pt>
                <c:pt idx="1553">
                  <c:v>50286</c:v>
                </c:pt>
                <c:pt idx="1554">
                  <c:v>50293</c:v>
                </c:pt>
                <c:pt idx="1555">
                  <c:v>50300</c:v>
                </c:pt>
                <c:pt idx="1556">
                  <c:v>50307</c:v>
                </c:pt>
                <c:pt idx="1557">
                  <c:v>50314</c:v>
                </c:pt>
                <c:pt idx="1558">
                  <c:v>50321</c:v>
                </c:pt>
                <c:pt idx="1559">
                  <c:v>50328</c:v>
                </c:pt>
                <c:pt idx="1560">
                  <c:v>50335</c:v>
                </c:pt>
                <c:pt idx="1561">
                  <c:v>50342</c:v>
                </c:pt>
                <c:pt idx="1562">
                  <c:v>50349</c:v>
                </c:pt>
                <c:pt idx="1563">
                  <c:v>50356</c:v>
                </c:pt>
                <c:pt idx="1564">
                  <c:v>50363</c:v>
                </c:pt>
                <c:pt idx="1565">
                  <c:v>50370</c:v>
                </c:pt>
                <c:pt idx="1566">
                  <c:v>50377</c:v>
                </c:pt>
                <c:pt idx="1567">
                  <c:v>50384</c:v>
                </c:pt>
                <c:pt idx="1568">
                  <c:v>50391</c:v>
                </c:pt>
                <c:pt idx="1569">
                  <c:v>50398</c:v>
                </c:pt>
                <c:pt idx="1570">
                  <c:v>50405</c:v>
                </c:pt>
                <c:pt idx="1571">
                  <c:v>50412</c:v>
                </c:pt>
                <c:pt idx="1572">
                  <c:v>50419</c:v>
                </c:pt>
                <c:pt idx="1573">
                  <c:v>50426</c:v>
                </c:pt>
                <c:pt idx="1574">
                  <c:v>50433</c:v>
                </c:pt>
                <c:pt idx="1575">
                  <c:v>50440</c:v>
                </c:pt>
                <c:pt idx="1576">
                  <c:v>50447</c:v>
                </c:pt>
                <c:pt idx="1577">
                  <c:v>50454</c:v>
                </c:pt>
                <c:pt idx="1578">
                  <c:v>50461</c:v>
                </c:pt>
                <c:pt idx="1579">
                  <c:v>50468</c:v>
                </c:pt>
                <c:pt idx="1580">
                  <c:v>50475</c:v>
                </c:pt>
                <c:pt idx="1581">
                  <c:v>50482</c:v>
                </c:pt>
                <c:pt idx="1582">
                  <c:v>50489</c:v>
                </c:pt>
                <c:pt idx="1583">
                  <c:v>50496</c:v>
                </c:pt>
                <c:pt idx="1584">
                  <c:v>50503</c:v>
                </c:pt>
                <c:pt idx="1585">
                  <c:v>50510</c:v>
                </c:pt>
                <c:pt idx="1586">
                  <c:v>50517</c:v>
                </c:pt>
                <c:pt idx="1587">
                  <c:v>50524</c:v>
                </c:pt>
                <c:pt idx="1588">
                  <c:v>50531</c:v>
                </c:pt>
                <c:pt idx="1589">
                  <c:v>50538</c:v>
                </c:pt>
                <c:pt idx="1590">
                  <c:v>50545</c:v>
                </c:pt>
                <c:pt idx="1591">
                  <c:v>50552</c:v>
                </c:pt>
                <c:pt idx="1592">
                  <c:v>50559</c:v>
                </c:pt>
                <c:pt idx="1593">
                  <c:v>50566</c:v>
                </c:pt>
                <c:pt idx="1594">
                  <c:v>50573</c:v>
                </c:pt>
                <c:pt idx="1595">
                  <c:v>50580</c:v>
                </c:pt>
                <c:pt idx="1596">
                  <c:v>50587</c:v>
                </c:pt>
                <c:pt idx="1597">
                  <c:v>50594</c:v>
                </c:pt>
                <c:pt idx="1598">
                  <c:v>50601</c:v>
                </c:pt>
                <c:pt idx="1599">
                  <c:v>50608</c:v>
                </c:pt>
                <c:pt idx="1600">
                  <c:v>50615</c:v>
                </c:pt>
                <c:pt idx="1601">
                  <c:v>50622</c:v>
                </c:pt>
                <c:pt idx="1602">
                  <c:v>50629</c:v>
                </c:pt>
                <c:pt idx="1603">
                  <c:v>50636</c:v>
                </c:pt>
                <c:pt idx="1604">
                  <c:v>50643</c:v>
                </c:pt>
                <c:pt idx="1605">
                  <c:v>50650</c:v>
                </c:pt>
                <c:pt idx="1606">
                  <c:v>50657</c:v>
                </c:pt>
                <c:pt idx="1607">
                  <c:v>50664</c:v>
                </c:pt>
                <c:pt idx="1608">
                  <c:v>50671</c:v>
                </c:pt>
                <c:pt idx="1609">
                  <c:v>50678</c:v>
                </c:pt>
                <c:pt idx="1610">
                  <c:v>50685</c:v>
                </c:pt>
                <c:pt idx="1611">
                  <c:v>50692</c:v>
                </c:pt>
                <c:pt idx="1612">
                  <c:v>50699</c:v>
                </c:pt>
                <c:pt idx="1613">
                  <c:v>50706</c:v>
                </c:pt>
                <c:pt idx="1614">
                  <c:v>50713</c:v>
                </c:pt>
                <c:pt idx="1615">
                  <c:v>50720</c:v>
                </c:pt>
                <c:pt idx="1616">
                  <c:v>50727</c:v>
                </c:pt>
                <c:pt idx="1617">
                  <c:v>50734</c:v>
                </c:pt>
                <c:pt idx="1618">
                  <c:v>50741</c:v>
                </c:pt>
                <c:pt idx="1619">
                  <c:v>50748</c:v>
                </c:pt>
                <c:pt idx="1620">
                  <c:v>50755</c:v>
                </c:pt>
                <c:pt idx="1621">
                  <c:v>50762</c:v>
                </c:pt>
                <c:pt idx="1622">
                  <c:v>50769</c:v>
                </c:pt>
                <c:pt idx="1623">
                  <c:v>50776</c:v>
                </c:pt>
                <c:pt idx="1624">
                  <c:v>50783</c:v>
                </c:pt>
                <c:pt idx="1625">
                  <c:v>50790</c:v>
                </c:pt>
                <c:pt idx="1626">
                  <c:v>50797</c:v>
                </c:pt>
                <c:pt idx="1627">
                  <c:v>50804</c:v>
                </c:pt>
                <c:pt idx="1628">
                  <c:v>50811</c:v>
                </c:pt>
                <c:pt idx="1629">
                  <c:v>50818</c:v>
                </c:pt>
                <c:pt idx="1630">
                  <c:v>50825</c:v>
                </c:pt>
                <c:pt idx="1631">
                  <c:v>50832</c:v>
                </c:pt>
                <c:pt idx="1632">
                  <c:v>50839</c:v>
                </c:pt>
                <c:pt idx="1633">
                  <c:v>50846</c:v>
                </c:pt>
                <c:pt idx="1634">
                  <c:v>50853</c:v>
                </c:pt>
                <c:pt idx="1635">
                  <c:v>50860</c:v>
                </c:pt>
                <c:pt idx="1636">
                  <c:v>50867</c:v>
                </c:pt>
                <c:pt idx="1637">
                  <c:v>50874</c:v>
                </c:pt>
                <c:pt idx="1638">
                  <c:v>50881</c:v>
                </c:pt>
                <c:pt idx="1639">
                  <c:v>50888</c:v>
                </c:pt>
                <c:pt idx="1640">
                  <c:v>50895</c:v>
                </c:pt>
                <c:pt idx="1641">
                  <c:v>50902</c:v>
                </c:pt>
                <c:pt idx="1642">
                  <c:v>50909</c:v>
                </c:pt>
                <c:pt idx="1643">
                  <c:v>50916</c:v>
                </c:pt>
                <c:pt idx="1644">
                  <c:v>50923</c:v>
                </c:pt>
                <c:pt idx="1645">
                  <c:v>50930</c:v>
                </c:pt>
                <c:pt idx="1646">
                  <c:v>50937</c:v>
                </c:pt>
                <c:pt idx="1647">
                  <c:v>50944</c:v>
                </c:pt>
                <c:pt idx="1648">
                  <c:v>50951</c:v>
                </c:pt>
                <c:pt idx="1649">
                  <c:v>50958</c:v>
                </c:pt>
                <c:pt idx="1650">
                  <c:v>50965</c:v>
                </c:pt>
                <c:pt idx="1651">
                  <c:v>50972</c:v>
                </c:pt>
                <c:pt idx="1652">
                  <c:v>50979</c:v>
                </c:pt>
                <c:pt idx="1653">
                  <c:v>50986</c:v>
                </c:pt>
                <c:pt idx="1654">
                  <c:v>50993</c:v>
                </c:pt>
                <c:pt idx="1655">
                  <c:v>51000</c:v>
                </c:pt>
                <c:pt idx="1656">
                  <c:v>51007</c:v>
                </c:pt>
                <c:pt idx="1657">
                  <c:v>51014</c:v>
                </c:pt>
                <c:pt idx="1658">
                  <c:v>51021</c:v>
                </c:pt>
                <c:pt idx="1659">
                  <c:v>51028</c:v>
                </c:pt>
                <c:pt idx="1660">
                  <c:v>51035</c:v>
                </c:pt>
                <c:pt idx="1661">
                  <c:v>51042</c:v>
                </c:pt>
                <c:pt idx="1662">
                  <c:v>51049</c:v>
                </c:pt>
                <c:pt idx="1663">
                  <c:v>51056</c:v>
                </c:pt>
                <c:pt idx="1664">
                  <c:v>51063</c:v>
                </c:pt>
                <c:pt idx="1665">
                  <c:v>51070</c:v>
                </c:pt>
                <c:pt idx="1666">
                  <c:v>51077</c:v>
                </c:pt>
                <c:pt idx="1667">
                  <c:v>51084</c:v>
                </c:pt>
                <c:pt idx="1668">
                  <c:v>51091</c:v>
                </c:pt>
                <c:pt idx="1669">
                  <c:v>51098</c:v>
                </c:pt>
                <c:pt idx="1670">
                  <c:v>51105</c:v>
                </c:pt>
                <c:pt idx="1671">
                  <c:v>51112</c:v>
                </c:pt>
                <c:pt idx="1672">
                  <c:v>51119</c:v>
                </c:pt>
                <c:pt idx="1673">
                  <c:v>51126</c:v>
                </c:pt>
                <c:pt idx="1674">
                  <c:v>51133</c:v>
                </c:pt>
                <c:pt idx="1675">
                  <c:v>51140</c:v>
                </c:pt>
                <c:pt idx="1676">
                  <c:v>51147</c:v>
                </c:pt>
                <c:pt idx="1677">
                  <c:v>51154</c:v>
                </c:pt>
                <c:pt idx="1678">
                  <c:v>51161</c:v>
                </c:pt>
                <c:pt idx="1679">
                  <c:v>51168</c:v>
                </c:pt>
                <c:pt idx="1680">
                  <c:v>51175</c:v>
                </c:pt>
                <c:pt idx="1681">
                  <c:v>51182</c:v>
                </c:pt>
                <c:pt idx="1682">
                  <c:v>51189</c:v>
                </c:pt>
                <c:pt idx="1683">
                  <c:v>51196</c:v>
                </c:pt>
                <c:pt idx="1684">
                  <c:v>51203</c:v>
                </c:pt>
                <c:pt idx="1685">
                  <c:v>51210</c:v>
                </c:pt>
                <c:pt idx="1686">
                  <c:v>51217</c:v>
                </c:pt>
                <c:pt idx="1687">
                  <c:v>51224</c:v>
                </c:pt>
                <c:pt idx="1688">
                  <c:v>51231</c:v>
                </c:pt>
                <c:pt idx="1689">
                  <c:v>51238</c:v>
                </c:pt>
                <c:pt idx="1690">
                  <c:v>51245</c:v>
                </c:pt>
                <c:pt idx="1691">
                  <c:v>51252</c:v>
                </c:pt>
                <c:pt idx="1692">
                  <c:v>51260</c:v>
                </c:pt>
                <c:pt idx="1693">
                  <c:v>51267</c:v>
                </c:pt>
                <c:pt idx="1694">
                  <c:v>51274</c:v>
                </c:pt>
                <c:pt idx="1695">
                  <c:v>51281</c:v>
                </c:pt>
                <c:pt idx="1696">
                  <c:v>51288</c:v>
                </c:pt>
                <c:pt idx="1697">
                  <c:v>51295</c:v>
                </c:pt>
                <c:pt idx="1698">
                  <c:v>51302</c:v>
                </c:pt>
                <c:pt idx="1699">
                  <c:v>51309</c:v>
                </c:pt>
                <c:pt idx="1700">
                  <c:v>51316</c:v>
                </c:pt>
                <c:pt idx="1701">
                  <c:v>51323</c:v>
                </c:pt>
                <c:pt idx="1702">
                  <c:v>51330</c:v>
                </c:pt>
                <c:pt idx="1703">
                  <c:v>51337</c:v>
                </c:pt>
                <c:pt idx="1704">
                  <c:v>51344</c:v>
                </c:pt>
                <c:pt idx="1705">
                  <c:v>51351</c:v>
                </c:pt>
                <c:pt idx="1706">
                  <c:v>51358</c:v>
                </c:pt>
                <c:pt idx="1707">
                  <c:v>51365</c:v>
                </c:pt>
                <c:pt idx="1708">
                  <c:v>51372</c:v>
                </c:pt>
                <c:pt idx="1709">
                  <c:v>51379</c:v>
                </c:pt>
                <c:pt idx="1710">
                  <c:v>51386</c:v>
                </c:pt>
                <c:pt idx="1711">
                  <c:v>51393</c:v>
                </c:pt>
                <c:pt idx="1712">
                  <c:v>51400</c:v>
                </c:pt>
                <c:pt idx="1713">
                  <c:v>51407</c:v>
                </c:pt>
                <c:pt idx="1714">
                  <c:v>51414</c:v>
                </c:pt>
                <c:pt idx="1715">
                  <c:v>51421</c:v>
                </c:pt>
                <c:pt idx="1716">
                  <c:v>51428</c:v>
                </c:pt>
                <c:pt idx="1717">
                  <c:v>51435</c:v>
                </c:pt>
                <c:pt idx="1718">
                  <c:v>51442</c:v>
                </c:pt>
                <c:pt idx="1719">
                  <c:v>51449</c:v>
                </c:pt>
                <c:pt idx="1720">
                  <c:v>51456</c:v>
                </c:pt>
                <c:pt idx="1721">
                  <c:v>51463</c:v>
                </c:pt>
                <c:pt idx="1722">
                  <c:v>51470</c:v>
                </c:pt>
                <c:pt idx="1723">
                  <c:v>51477</c:v>
                </c:pt>
                <c:pt idx="1724">
                  <c:v>51484</c:v>
                </c:pt>
                <c:pt idx="1725">
                  <c:v>51491</c:v>
                </c:pt>
                <c:pt idx="1726">
                  <c:v>51501</c:v>
                </c:pt>
                <c:pt idx="1727">
                  <c:v>51508</c:v>
                </c:pt>
                <c:pt idx="1728">
                  <c:v>51515</c:v>
                </c:pt>
                <c:pt idx="1729">
                  <c:v>51522</c:v>
                </c:pt>
                <c:pt idx="1730">
                  <c:v>51529</c:v>
                </c:pt>
                <c:pt idx="1731">
                  <c:v>51536</c:v>
                </c:pt>
                <c:pt idx="1732">
                  <c:v>51543</c:v>
                </c:pt>
                <c:pt idx="1733">
                  <c:v>51550</c:v>
                </c:pt>
                <c:pt idx="1734">
                  <c:v>51557</c:v>
                </c:pt>
                <c:pt idx="1735">
                  <c:v>51564</c:v>
                </c:pt>
                <c:pt idx="1736">
                  <c:v>51571</c:v>
                </c:pt>
                <c:pt idx="1737">
                  <c:v>51578</c:v>
                </c:pt>
                <c:pt idx="1738">
                  <c:v>51585</c:v>
                </c:pt>
                <c:pt idx="1739">
                  <c:v>51592</c:v>
                </c:pt>
                <c:pt idx="1740">
                  <c:v>51599</c:v>
                </c:pt>
                <c:pt idx="1741">
                  <c:v>51606</c:v>
                </c:pt>
                <c:pt idx="1742">
                  <c:v>51615</c:v>
                </c:pt>
                <c:pt idx="1743">
                  <c:v>51620</c:v>
                </c:pt>
                <c:pt idx="1744">
                  <c:v>51627</c:v>
                </c:pt>
                <c:pt idx="1745">
                  <c:v>51634</c:v>
                </c:pt>
                <c:pt idx="1746">
                  <c:v>51641</c:v>
                </c:pt>
                <c:pt idx="1747">
                  <c:v>51648</c:v>
                </c:pt>
                <c:pt idx="1748">
                  <c:v>51655</c:v>
                </c:pt>
                <c:pt idx="1749">
                  <c:v>51662</c:v>
                </c:pt>
                <c:pt idx="1750">
                  <c:v>51669</c:v>
                </c:pt>
                <c:pt idx="1751">
                  <c:v>51676</c:v>
                </c:pt>
                <c:pt idx="1752">
                  <c:v>51683</c:v>
                </c:pt>
                <c:pt idx="1753">
                  <c:v>51690</c:v>
                </c:pt>
                <c:pt idx="1754">
                  <c:v>51697</c:v>
                </c:pt>
                <c:pt idx="1755">
                  <c:v>51704</c:v>
                </c:pt>
                <c:pt idx="1756">
                  <c:v>51711</c:v>
                </c:pt>
                <c:pt idx="1757">
                  <c:v>51718</c:v>
                </c:pt>
                <c:pt idx="1758">
                  <c:v>51725</c:v>
                </c:pt>
                <c:pt idx="1759">
                  <c:v>51732</c:v>
                </c:pt>
                <c:pt idx="1760">
                  <c:v>51739</c:v>
                </c:pt>
                <c:pt idx="1761">
                  <c:v>51746</c:v>
                </c:pt>
                <c:pt idx="1762">
                  <c:v>51753</c:v>
                </c:pt>
                <c:pt idx="1763">
                  <c:v>51760</c:v>
                </c:pt>
                <c:pt idx="1764">
                  <c:v>51767</c:v>
                </c:pt>
                <c:pt idx="1765">
                  <c:v>51774</c:v>
                </c:pt>
                <c:pt idx="1766">
                  <c:v>51781</c:v>
                </c:pt>
                <c:pt idx="1767">
                  <c:v>51788</c:v>
                </c:pt>
                <c:pt idx="1768">
                  <c:v>51795</c:v>
                </c:pt>
                <c:pt idx="1769">
                  <c:v>51802</c:v>
                </c:pt>
                <c:pt idx="1770">
                  <c:v>51809</c:v>
                </c:pt>
                <c:pt idx="1771">
                  <c:v>51816</c:v>
                </c:pt>
                <c:pt idx="1772">
                  <c:v>51823</c:v>
                </c:pt>
                <c:pt idx="1773">
                  <c:v>51830</c:v>
                </c:pt>
                <c:pt idx="1774">
                  <c:v>51837</c:v>
                </c:pt>
                <c:pt idx="1775">
                  <c:v>51844</c:v>
                </c:pt>
                <c:pt idx="1776">
                  <c:v>51851</c:v>
                </c:pt>
                <c:pt idx="1777">
                  <c:v>51858</c:v>
                </c:pt>
                <c:pt idx="1778">
                  <c:v>51866</c:v>
                </c:pt>
                <c:pt idx="1779">
                  <c:v>51873</c:v>
                </c:pt>
                <c:pt idx="1780">
                  <c:v>51880</c:v>
                </c:pt>
                <c:pt idx="1781">
                  <c:v>51887</c:v>
                </c:pt>
                <c:pt idx="1782">
                  <c:v>51894</c:v>
                </c:pt>
                <c:pt idx="1783">
                  <c:v>51901</c:v>
                </c:pt>
                <c:pt idx="1784">
                  <c:v>51908</c:v>
                </c:pt>
                <c:pt idx="1785">
                  <c:v>51915</c:v>
                </c:pt>
                <c:pt idx="1786">
                  <c:v>51922</c:v>
                </c:pt>
                <c:pt idx="1787">
                  <c:v>51929</c:v>
                </c:pt>
                <c:pt idx="1788">
                  <c:v>51936</c:v>
                </c:pt>
                <c:pt idx="1789">
                  <c:v>51943</c:v>
                </c:pt>
                <c:pt idx="1790">
                  <c:v>51950</c:v>
                </c:pt>
                <c:pt idx="1791">
                  <c:v>51957</c:v>
                </c:pt>
                <c:pt idx="1792">
                  <c:v>51966</c:v>
                </c:pt>
                <c:pt idx="1793">
                  <c:v>51973</c:v>
                </c:pt>
                <c:pt idx="1794">
                  <c:v>51980</c:v>
                </c:pt>
                <c:pt idx="1795">
                  <c:v>51988</c:v>
                </c:pt>
                <c:pt idx="1796">
                  <c:v>51994</c:v>
                </c:pt>
                <c:pt idx="1797">
                  <c:v>52001</c:v>
                </c:pt>
                <c:pt idx="1798">
                  <c:v>52008</c:v>
                </c:pt>
                <c:pt idx="1799">
                  <c:v>52015</c:v>
                </c:pt>
                <c:pt idx="1800">
                  <c:v>52022</c:v>
                </c:pt>
                <c:pt idx="1801">
                  <c:v>52029</c:v>
                </c:pt>
                <c:pt idx="1802">
                  <c:v>52036</c:v>
                </c:pt>
                <c:pt idx="1803">
                  <c:v>52043</c:v>
                </c:pt>
                <c:pt idx="1804">
                  <c:v>52050</c:v>
                </c:pt>
                <c:pt idx="1805">
                  <c:v>52057</c:v>
                </c:pt>
                <c:pt idx="1806">
                  <c:v>52064</c:v>
                </c:pt>
                <c:pt idx="1807">
                  <c:v>52071</c:v>
                </c:pt>
                <c:pt idx="1808">
                  <c:v>52078</c:v>
                </c:pt>
                <c:pt idx="1809">
                  <c:v>52085</c:v>
                </c:pt>
                <c:pt idx="1810">
                  <c:v>52092</c:v>
                </c:pt>
                <c:pt idx="1811">
                  <c:v>52099</c:v>
                </c:pt>
                <c:pt idx="1812">
                  <c:v>52106</c:v>
                </c:pt>
                <c:pt idx="1813">
                  <c:v>52113</c:v>
                </c:pt>
                <c:pt idx="1814">
                  <c:v>52120</c:v>
                </c:pt>
                <c:pt idx="1815">
                  <c:v>52127</c:v>
                </c:pt>
                <c:pt idx="1816">
                  <c:v>52134</c:v>
                </c:pt>
                <c:pt idx="1817">
                  <c:v>52141</c:v>
                </c:pt>
                <c:pt idx="1818">
                  <c:v>52148</c:v>
                </c:pt>
                <c:pt idx="1819">
                  <c:v>52155</c:v>
                </c:pt>
                <c:pt idx="1820">
                  <c:v>52162</c:v>
                </c:pt>
                <c:pt idx="1821">
                  <c:v>52169</c:v>
                </c:pt>
                <c:pt idx="1822">
                  <c:v>52176</c:v>
                </c:pt>
                <c:pt idx="1823">
                  <c:v>52183</c:v>
                </c:pt>
                <c:pt idx="1824">
                  <c:v>52190</c:v>
                </c:pt>
                <c:pt idx="1825">
                  <c:v>52197</c:v>
                </c:pt>
                <c:pt idx="1826">
                  <c:v>52204</c:v>
                </c:pt>
                <c:pt idx="1827">
                  <c:v>52211</c:v>
                </c:pt>
                <c:pt idx="1828">
                  <c:v>52218</c:v>
                </c:pt>
                <c:pt idx="1829">
                  <c:v>52229</c:v>
                </c:pt>
                <c:pt idx="1830">
                  <c:v>52233</c:v>
                </c:pt>
                <c:pt idx="1831">
                  <c:v>52239</c:v>
                </c:pt>
                <c:pt idx="1832">
                  <c:v>52246</c:v>
                </c:pt>
                <c:pt idx="1833">
                  <c:v>52253</c:v>
                </c:pt>
                <c:pt idx="1834">
                  <c:v>52260</c:v>
                </c:pt>
                <c:pt idx="1835">
                  <c:v>52267</c:v>
                </c:pt>
                <c:pt idx="1836">
                  <c:v>52274</c:v>
                </c:pt>
                <c:pt idx="1837">
                  <c:v>52281</c:v>
                </c:pt>
                <c:pt idx="1838">
                  <c:v>52288</c:v>
                </c:pt>
                <c:pt idx="1839">
                  <c:v>52295</c:v>
                </c:pt>
                <c:pt idx="1840">
                  <c:v>52302</c:v>
                </c:pt>
                <c:pt idx="1841">
                  <c:v>52309</c:v>
                </c:pt>
                <c:pt idx="1842">
                  <c:v>52316</c:v>
                </c:pt>
                <c:pt idx="1843">
                  <c:v>52323</c:v>
                </c:pt>
                <c:pt idx="1844">
                  <c:v>52330</c:v>
                </c:pt>
                <c:pt idx="1845">
                  <c:v>52337</c:v>
                </c:pt>
                <c:pt idx="1846">
                  <c:v>52344</c:v>
                </c:pt>
                <c:pt idx="1847">
                  <c:v>52351</c:v>
                </c:pt>
                <c:pt idx="1848">
                  <c:v>52358</c:v>
                </c:pt>
                <c:pt idx="1849">
                  <c:v>52365</c:v>
                </c:pt>
                <c:pt idx="1850">
                  <c:v>52372</c:v>
                </c:pt>
                <c:pt idx="1851">
                  <c:v>52379</c:v>
                </c:pt>
                <c:pt idx="1852">
                  <c:v>52386</c:v>
                </c:pt>
                <c:pt idx="1853">
                  <c:v>52393</c:v>
                </c:pt>
                <c:pt idx="1854">
                  <c:v>52400</c:v>
                </c:pt>
                <c:pt idx="1855">
                  <c:v>52407</c:v>
                </c:pt>
                <c:pt idx="1856">
                  <c:v>52414</c:v>
                </c:pt>
                <c:pt idx="1857">
                  <c:v>52421</c:v>
                </c:pt>
                <c:pt idx="1858">
                  <c:v>52428</c:v>
                </c:pt>
                <c:pt idx="1859">
                  <c:v>52435</c:v>
                </c:pt>
                <c:pt idx="1860">
                  <c:v>52442</c:v>
                </c:pt>
                <c:pt idx="1861">
                  <c:v>52449</c:v>
                </c:pt>
                <c:pt idx="1862">
                  <c:v>52456</c:v>
                </c:pt>
                <c:pt idx="1863">
                  <c:v>52463</c:v>
                </c:pt>
                <c:pt idx="1864">
                  <c:v>52470</c:v>
                </c:pt>
                <c:pt idx="1865">
                  <c:v>52477</c:v>
                </c:pt>
                <c:pt idx="1866">
                  <c:v>52484</c:v>
                </c:pt>
                <c:pt idx="1867">
                  <c:v>52491</c:v>
                </c:pt>
                <c:pt idx="1868">
                  <c:v>52498</c:v>
                </c:pt>
                <c:pt idx="1869">
                  <c:v>52505</c:v>
                </c:pt>
                <c:pt idx="1870">
                  <c:v>52512</c:v>
                </c:pt>
                <c:pt idx="1871">
                  <c:v>52519</c:v>
                </c:pt>
                <c:pt idx="1872">
                  <c:v>52526</c:v>
                </c:pt>
                <c:pt idx="1873">
                  <c:v>52533</c:v>
                </c:pt>
                <c:pt idx="1874">
                  <c:v>52540</c:v>
                </c:pt>
                <c:pt idx="1875">
                  <c:v>52547</c:v>
                </c:pt>
                <c:pt idx="1876">
                  <c:v>52554</c:v>
                </c:pt>
                <c:pt idx="1877">
                  <c:v>52561</c:v>
                </c:pt>
                <c:pt idx="1878">
                  <c:v>52568</c:v>
                </c:pt>
                <c:pt idx="1879">
                  <c:v>52575</c:v>
                </c:pt>
                <c:pt idx="1880">
                  <c:v>52582</c:v>
                </c:pt>
                <c:pt idx="1881">
                  <c:v>52589</c:v>
                </c:pt>
                <c:pt idx="1882">
                  <c:v>52596</c:v>
                </c:pt>
                <c:pt idx="1883">
                  <c:v>52603</c:v>
                </c:pt>
                <c:pt idx="1884">
                  <c:v>52610</c:v>
                </c:pt>
                <c:pt idx="1885">
                  <c:v>52617</c:v>
                </c:pt>
                <c:pt idx="1886">
                  <c:v>52624</c:v>
                </c:pt>
                <c:pt idx="1887">
                  <c:v>52631</c:v>
                </c:pt>
                <c:pt idx="1888">
                  <c:v>52638</c:v>
                </c:pt>
                <c:pt idx="1889">
                  <c:v>52645</c:v>
                </c:pt>
                <c:pt idx="1890">
                  <c:v>52652</c:v>
                </c:pt>
                <c:pt idx="1891">
                  <c:v>52659</c:v>
                </c:pt>
                <c:pt idx="1892">
                  <c:v>52666</c:v>
                </c:pt>
                <c:pt idx="1893">
                  <c:v>52673</c:v>
                </c:pt>
                <c:pt idx="1894">
                  <c:v>52680</c:v>
                </c:pt>
                <c:pt idx="1895">
                  <c:v>52687</c:v>
                </c:pt>
                <c:pt idx="1896">
                  <c:v>52694</c:v>
                </c:pt>
                <c:pt idx="1897">
                  <c:v>52701</c:v>
                </c:pt>
                <c:pt idx="1898">
                  <c:v>52708</c:v>
                </c:pt>
                <c:pt idx="1899">
                  <c:v>52715</c:v>
                </c:pt>
                <c:pt idx="1900">
                  <c:v>52722</c:v>
                </c:pt>
                <c:pt idx="1901">
                  <c:v>52729</c:v>
                </c:pt>
                <c:pt idx="1902">
                  <c:v>52736</c:v>
                </c:pt>
                <c:pt idx="1903">
                  <c:v>52743</c:v>
                </c:pt>
                <c:pt idx="1904">
                  <c:v>52750</c:v>
                </c:pt>
                <c:pt idx="1905">
                  <c:v>52757</c:v>
                </c:pt>
                <c:pt idx="1906">
                  <c:v>52764</c:v>
                </c:pt>
                <c:pt idx="1907">
                  <c:v>52771</c:v>
                </c:pt>
                <c:pt idx="1908">
                  <c:v>52778</c:v>
                </c:pt>
                <c:pt idx="1909">
                  <c:v>52785</c:v>
                </c:pt>
                <c:pt idx="1910">
                  <c:v>52792</c:v>
                </c:pt>
                <c:pt idx="1911">
                  <c:v>52799</c:v>
                </c:pt>
                <c:pt idx="1912">
                  <c:v>52806</c:v>
                </c:pt>
                <c:pt idx="1913">
                  <c:v>52813</c:v>
                </c:pt>
                <c:pt idx="1914">
                  <c:v>52820</c:v>
                </c:pt>
                <c:pt idx="1915">
                  <c:v>52827</c:v>
                </c:pt>
                <c:pt idx="1916">
                  <c:v>52834</c:v>
                </c:pt>
                <c:pt idx="1917">
                  <c:v>52841</c:v>
                </c:pt>
                <c:pt idx="1918">
                  <c:v>52848</c:v>
                </c:pt>
                <c:pt idx="1919">
                  <c:v>52855</c:v>
                </c:pt>
                <c:pt idx="1920">
                  <c:v>52862</c:v>
                </c:pt>
                <c:pt idx="1921">
                  <c:v>52869</c:v>
                </c:pt>
                <c:pt idx="1922">
                  <c:v>52876</c:v>
                </c:pt>
                <c:pt idx="1923">
                  <c:v>52883</c:v>
                </c:pt>
                <c:pt idx="1924">
                  <c:v>52890</c:v>
                </c:pt>
                <c:pt idx="1925">
                  <c:v>52897</c:v>
                </c:pt>
                <c:pt idx="1926">
                  <c:v>52904</c:v>
                </c:pt>
                <c:pt idx="1927">
                  <c:v>52911</c:v>
                </c:pt>
                <c:pt idx="1928">
                  <c:v>52918</c:v>
                </c:pt>
                <c:pt idx="1929">
                  <c:v>52925</c:v>
                </c:pt>
                <c:pt idx="1930">
                  <c:v>52932</c:v>
                </c:pt>
                <c:pt idx="1931">
                  <c:v>52939</c:v>
                </c:pt>
                <c:pt idx="1932">
                  <c:v>52946</c:v>
                </c:pt>
                <c:pt idx="1933">
                  <c:v>52953</c:v>
                </c:pt>
                <c:pt idx="1934">
                  <c:v>52960</c:v>
                </c:pt>
                <c:pt idx="1935">
                  <c:v>52967</c:v>
                </c:pt>
                <c:pt idx="1936">
                  <c:v>52974</c:v>
                </c:pt>
                <c:pt idx="1937">
                  <c:v>52981</c:v>
                </c:pt>
                <c:pt idx="1938">
                  <c:v>52988</c:v>
                </c:pt>
                <c:pt idx="1939">
                  <c:v>52995</c:v>
                </c:pt>
                <c:pt idx="1940">
                  <c:v>53002</c:v>
                </c:pt>
                <c:pt idx="1941">
                  <c:v>53009</c:v>
                </c:pt>
                <c:pt idx="1942">
                  <c:v>53016</c:v>
                </c:pt>
                <c:pt idx="1943">
                  <c:v>53023</c:v>
                </c:pt>
                <c:pt idx="1944">
                  <c:v>53030</c:v>
                </c:pt>
                <c:pt idx="1945">
                  <c:v>53037</c:v>
                </c:pt>
                <c:pt idx="1946">
                  <c:v>53044</c:v>
                </c:pt>
                <c:pt idx="1947">
                  <c:v>53051</c:v>
                </c:pt>
                <c:pt idx="1948">
                  <c:v>53058</c:v>
                </c:pt>
                <c:pt idx="1949">
                  <c:v>53065</c:v>
                </c:pt>
                <c:pt idx="1950">
                  <c:v>53072</c:v>
                </c:pt>
                <c:pt idx="1951">
                  <c:v>53079</c:v>
                </c:pt>
                <c:pt idx="1952">
                  <c:v>53086</c:v>
                </c:pt>
                <c:pt idx="1953">
                  <c:v>53093</c:v>
                </c:pt>
                <c:pt idx="1954">
                  <c:v>53100</c:v>
                </c:pt>
                <c:pt idx="1955">
                  <c:v>53107</c:v>
                </c:pt>
                <c:pt idx="1956">
                  <c:v>53114</c:v>
                </c:pt>
                <c:pt idx="1957">
                  <c:v>53121</c:v>
                </c:pt>
                <c:pt idx="1958">
                  <c:v>53128</c:v>
                </c:pt>
                <c:pt idx="1959">
                  <c:v>53135</c:v>
                </c:pt>
                <c:pt idx="1960">
                  <c:v>53142</c:v>
                </c:pt>
                <c:pt idx="1961">
                  <c:v>53149</c:v>
                </c:pt>
                <c:pt idx="1962">
                  <c:v>53156</c:v>
                </c:pt>
                <c:pt idx="1963">
                  <c:v>53163</c:v>
                </c:pt>
                <c:pt idx="1964">
                  <c:v>53170</c:v>
                </c:pt>
                <c:pt idx="1965">
                  <c:v>53177</c:v>
                </c:pt>
                <c:pt idx="1966">
                  <c:v>53184</c:v>
                </c:pt>
                <c:pt idx="1967">
                  <c:v>53191</c:v>
                </c:pt>
                <c:pt idx="1968">
                  <c:v>53198</c:v>
                </c:pt>
                <c:pt idx="1969">
                  <c:v>53205</c:v>
                </c:pt>
                <c:pt idx="1970">
                  <c:v>53212</c:v>
                </c:pt>
                <c:pt idx="1971">
                  <c:v>53219</c:v>
                </c:pt>
                <c:pt idx="1972">
                  <c:v>53226</c:v>
                </c:pt>
                <c:pt idx="1973">
                  <c:v>53233</c:v>
                </c:pt>
                <c:pt idx="1974">
                  <c:v>53240</c:v>
                </c:pt>
                <c:pt idx="1975">
                  <c:v>53247</c:v>
                </c:pt>
                <c:pt idx="1976">
                  <c:v>53254</c:v>
                </c:pt>
                <c:pt idx="1977">
                  <c:v>53261</c:v>
                </c:pt>
                <c:pt idx="1978">
                  <c:v>53268</c:v>
                </c:pt>
                <c:pt idx="1979">
                  <c:v>53275</c:v>
                </c:pt>
                <c:pt idx="1980">
                  <c:v>53282</c:v>
                </c:pt>
                <c:pt idx="1981">
                  <c:v>53289</c:v>
                </c:pt>
                <c:pt idx="1982">
                  <c:v>53296</c:v>
                </c:pt>
                <c:pt idx="1983">
                  <c:v>53303</c:v>
                </c:pt>
                <c:pt idx="1984">
                  <c:v>53310</c:v>
                </c:pt>
                <c:pt idx="1985">
                  <c:v>53317</c:v>
                </c:pt>
                <c:pt idx="1986">
                  <c:v>53325</c:v>
                </c:pt>
                <c:pt idx="1987">
                  <c:v>53332</c:v>
                </c:pt>
                <c:pt idx="1988">
                  <c:v>53339</c:v>
                </c:pt>
                <c:pt idx="1989">
                  <c:v>53346</c:v>
                </c:pt>
                <c:pt idx="1990">
                  <c:v>53353</c:v>
                </c:pt>
                <c:pt idx="1991">
                  <c:v>53360</c:v>
                </c:pt>
                <c:pt idx="1992">
                  <c:v>53367</c:v>
                </c:pt>
                <c:pt idx="1993">
                  <c:v>53374</c:v>
                </c:pt>
                <c:pt idx="1994">
                  <c:v>53381</c:v>
                </c:pt>
                <c:pt idx="1995">
                  <c:v>53388</c:v>
                </c:pt>
                <c:pt idx="1996">
                  <c:v>53395</c:v>
                </c:pt>
                <c:pt idx="1997">
                  <c:v>53402</c:v>
                </c:pt>
                <c:pt idx="1998">
                  <c:v>53413</c:v>
                </c:pt>
                <c:pt idx="1999">
                  <c:v>53416</c:v>
                </c:pt>
                <c:pt idx="2000">
                  <c:v>53423</c:v>
                </c:pt>
                <c:pt idx="2001">
                  <c:v>53430</c:v>
                </c:pt>
                <c:pt idx="2002">
                  <c:v>53437</c:v>
                </c:pt>
                <c:pt idx="2003">
                  <c:v>53444</c:v>
                </c:pt>
                <c:pt idx="2004">
                  <c:v>53451</c:v>
                </c:pt>
                <c:pt idx="2005">
                  <c:v>53458</c:v>
                </c:pt>
                <c:pt idx="2006">
                  <c:v>53465</c:v>
                </c:pt>
                <c:pt idx="2007">
                  <c:v>53472</c:v>
                </c:pt>
                <c:pt idx="2008">
                  <c:v>53479</c:v>
                </c:pt>
                <c:pt idx="2009">
                  <c:v>53486</c:v>
                </c:pt>
                <c:pt idx="2010">
                  <c:v>53493</c:v>
                </c:pt>
                <c:pt idx="2011">
                  <c:v>53500</c:v>
                </c:pt>
                <c:pt idx="2012">
                  <c:v>53507</c:v>
                </c:pt>
                <c:pt idx="2013">
                  <c:v>53514</c:v>
                </c:pt>
                <c:pt idx="2014">
                  <c:v>53521</c:v>
                </c:pt>
                <c:pt idx="2015">
                  <c:v>53528</c:v>
                </c:pt>
                <c:pt idx="2016">
                  <c:v>53535</c:v>
                </c:pt>
                <c:pt idx="2017">
                  <c:v>53542</c:v>
                </c:pt>
                <c:pt idx="2018">
                  <c:v>53549</c:v>
                </c:pt>
                <c:pt idx="2019">
                  <c:v>53556</c:v>
                </c:pt>
                <c:pt idx="2020">
                  <c:v>53563</c:v>
                </c:pt>
                <c:pt idx="2021">
                  <c:v>53570</c:v>
                </c:pt>
                <c:pt idx="2022">
                  <c:v>53577</c:v>
                </c:pt>
                <c:pt idx="2023">
                  <c:v>53584</c:v>
                </c:pt>
                <c:pt idx="2024">
                  <c:v>53591</c:v>
                </c:pt>
                <c:pt idx="2025">
                  <c:v>53598</c:v>
                </c:pt>
                <c:pt idx="2026">
                  <c:v>53605</c:v>
                </c:pt>
                <c:pt idx="2027">
                  <c:v>53612</c:v>
                </c:pt>
                <c:pt idx="2028">
                  <c:v>53619</c:v>
                </c:pt>
                <c:pt idx="2029">
                  <c:v>53626</c:v>
                </c:pt>
                <c:pt idx="2030">
                  <c:v>53633</c:v>
                </c:pt>
                <c:pt idx="2031">
                  <c:v>53640</c:v>
                </c:pt>
                <c:pt idx="2032">
                  <c:v>53647</c:v>
                </c:pt>
                <c:pt idx="2033">
                  <c:v>53654</c:v>
                </c:pt>
                <c:pt idx="2034">
                  <c:v>53661</c:v>
                </c:pt>
                <c:pt idx="2035">
                  <c:v>53668</c:v>
                </c:pt>
                <c:pt idx="2036">
                  <c:v>53675</c:v>
                </c:pt>
                <c:pt idx="2037">
                  <c:v>53682</c:v>
                </c:pt>
                <c:pt idx="2038">
                  <c:v>53692</c:v>
                </c:pt>
                <c:pt idx="2039">
                  <c:v>53699</c:v>
                </c:pt>
                <c:pt idx="2040">
                  <c:v>53706</c:v>
                </c:pt>
                <c:pt idx="2041">
                  <c:v>53713</c:v>
                </c:pt>
                <c:pt idx="2042">
                  <c:v>53720</c:v>
                </c:pt>
                <c:pt idx="2043">
                  <c:v>53727</c:v>
                </c:pt>
                <c:pt idx="2044">
                  <c:v>53734</c:v>
                </c:pt>
                <c:pt idx="2045">
                  <c:v>53741</c:v>
                </c:pt>
                <c:pt idx="2046">
                  <c:v>53748</c:v>
                </c:pt>
                <c:pt idx="2047">
                  <c:v>53755</c:v>
                </c:pt>
                <c:pt idx="2048">
                  <c:v>53762</c:v>
                </c:pt>
                <c:pt idx="2049">
                  <c:v>53769</c:v>
                </c:pt>
                <c:pt idx="2050">
                  <c:v>53776</c:v>
                </c:pt>
                <c:pt idx="2051">
                  <c:v>53783</c:v>
                </c:pt>
                <c:pt idx="2052">
                  <c:v>53790</c:v>
                </c:pt>
                <c:pt idx="2053">
                  <c:v>53799</c:v>
                </c:pt>
                <c:pt idx="2054">
                  <c:v>53804</c:v>
                </c:pt>
                <c:pt idx="2055">
                  <c:v>53811</c:v>
                </c:pt>
                <c:pt idx="2056">
                  <c:v>53818</c:v>
                </c:pt>
                <c:pt idx="2057">
                  <c:v>53825</c:v>
                </c:pt>
                <c:pt idx="2058">
                  <c:v>53832</c:v>
                </c:pt>
                <c:pt idx="2059">
                  <c:v>53839</c:v>
                </c:pt>
                <c:pt idx="2060">
                  <c:v>53846</c:v>
                </c:pt>
                <c:pt idx="2061">
                  <c:v>53853</c:v>
                </c:pt>
                <c:pt idx="2062">
                  <c:v>53860</c:v>
                </c:pt>
                <c:pt idx="2063">
                  <c:v>53867</c:v>
                </c:pt>
                <c:pt idx="2064">
                  <c:v>53874</c:v>
                </c:pt>
                <c:pt idx="2065">
                  <c:v>53881</c:v>
                </c:pt>
                <c:pt idx="2066">
                  <c:v>53888</c:v>
                </c:pt>
                <c:pt idx="2067">
                  <c:v>53895</c:v>
                </c:pt>
                <c:pt idx="2068">
                  <c:v>53902</c:v>
                </c:pt>
                <c:pt idx="2069">
                  <c:v>53909</c:v>
                </c:pt>
                <c:pt idx="2070">
                  <c:v>53916</c:v>
                </c:pt>
                <c:pt idx="2071">
                  <c:v>53923</c:v>
                </c:pt>
                <c:pt idx="2072">
                  <c:v>53930</c:v>
                </c:pt>
                <c:pt idx="2073">
                  <c:v>53937</c:v>
                </c:pt>
                <c:pt idx="2074">
                  <c:v>53944</c:v>
                </c:pt>
                <c:pt idx="2075">
                  <c:v>53951</c:v>
                </c:pt>
                <c:pt idx="2076">
                  <c:v>53958</c:v>
                </c:pt>
                <c:pt idx="2077">
                  <c:v>53965</c:v>
                </c:pt>
                <c:pt idx="2078">
                  <c:v>53972</c:v>
                </c:pt>
                <c:pt idx="2079">
                  <c:v>53979</c:v>
                </c:pt>
                <c:pt idx="2080">
                  <c:v>53986</c:v>
                </c:pt>
                <c:pt idx="2081">
                  <c:v>53993</c:v>
                </c:pt>
                <c:pt idx="2082">
                  <c:v>54000</c:v>
                </c:pt>
                <c:pt idx="2083">
                  <c:v>54007</c:v>
                </c:pt>
                <c:pt idx="2084">
                  <c:v>54014</c:v>
                </c:pt>
                <c:pt idx="2085">
                  <c:v>54021</c:v>
                </c:pt>
                <c:pt idx="2086">
                  <c:v>54028</c:v>
                </c:pt>
                <c:pt idx="2087">
                  <c:v>54035</c:v>
                </c:pt>
                <c:pt idx="2088">
                  <c:v>54042</c:v>
                </c:pt>
                <c:pt idx="2089">
                  <c:v>54049</c:v>
                </c:pt>
                <c:pt idx="2090">
                  <c:v>54057</c:v>
                </c:pt>
                <c:pt idx="2091">
                  <c:v>54064</c:v>
                </c:pt>
                <c:pt idx="2092">
                  <c:v>54071</c:v>
                </c:pt>
                <c:pt idx="2093">
                  <c:v>54078</c:v>
                </c:pt>
                <c:pt idx="2094">
                  <c:v>54085</c:v>
                </c:pt>
                <c:pt idx="2095">
                  <c:v>54092</c:v>
                </c:pt>
                <c:pt idx="2096">
                  <c:v>54099</c:v>
                </c:pt>
                <c:pt idx="2097">
                  <c:v>54106</c:v>
                </c:pt>
                <c:pt idx="2098">
                  <c:v>54113</c:v>
                </c:pt>
                <c:pt idx="2099">
                  <c:v>54120</c:v>
                </c:pt>
                <c:pt idx="2100">
                  <c:v>54127</c:v>
                </c:pt>
                <c:pt idx="2101">
                  <c:v>54134</c:v>
                </c:pt>
                <c:pt idx="2102">
                  <c:v>54141</c:v>
                </c:pt>
                <c:pt idx="2103">
                  <c:v>54148</c:v>
                </c:pt>
                <c:pt idx="2104">
                  <c:v>54157</c:v>
                </c:pt>
                <c:pt idx="2105">
                  <c:v>54164</c:v>
                </c:pt>
                <c:pt idx="2106">
                  <c:v>54171</c:v>
                </c:pt>
                <c:pt idx="2107">
                  <c:v>54178</c:v>
                </c:pt>
                <c:pt idx="2108">
                  <c:v>54185</c:v>
                </c:pt>
                <c:pt idx="2109">
                  <c:v>54192</c:v>
                </c:pt>
                <c:pt idx="2110">
                  <c:v>54199</c:v>
                </c:pt>
                <c:pt idx="2111">
                  <c:v>54206</c:v>
                </c:pt>
                <c:pt idx="2112">
                  <c:v>54213</c:v>
                </c:pt>
                <c:pt idx="2113">
                  <c:v>54220</c:v>
                </c:pt>
                <c:pt idx="2114">
                  <c:v>54227</c:v>
                </c:pt>
                <c:pt idx="2115">
                  <c:v>54234</c:v>
                </c:pt>
                <c:pt idx="2116">
                  <c:v>54241</c:v>
                </c:pt>
                <c:pt idx="2117">
                  <c:v>54248</c:v>
                </c:pt>
                <c:pt idx="2118">
                  <c:v>54255</c:v>
                </c:pt>
                <c:pt idx="2119">
                  <c:v>54262</c:v>
                </c:pt>
                <c:pt idx="2120">
                  <c:v>54269</c:v>
                </c:pt>
                <c:pt idx="2121">
                  <c:v>54276</c:v>
                </c:pt>
                <c:pt idx="2122">
                  <c:v>54283</c:v>
                </c:pt>
                <c:pt idx="2123">
                  <c:v>54290</c:v>
                </c:pt>
                <c:pt idx="2124">
                  <c:v>54297</c:v>
                </c:pt>
                <c:pt idx="2125">
                  <c:v>54304</c:v>
                </c:pt>
                <c:pt idx="2126">
                  <c:v>54311</c:v>
                </c:pt>
                <c:pt idx="2127">
                  <c:v>54318</c:v>
                </c:pt>
                <c:pt idx="2128">
                  <c:v>54325</c:v>
                </c:pt>
                <c:pt idx="2129">
                  <c:v>54332</c:v>
                </c:pt>
                <c:pt idx="2130">
                  <c:v>54339</c:v>
                </c:pt>
                <c:pt idx="2131">
                  <c:v>54346</c:v>
                </c:pt>
                <c:pt idx="2132">
                  <c:v>54353</c:v>
                </c:pt>
                <c:pt idx="2133">
                  <c:v>54360</c:v>
                </c:pt>
                <c:pt idx="2134">
                  <c:v>54367</c:v>
                </c:pt>
                <c:pt idx="2135">
                  <c:v>54374</c:v>
                </c:pt>
                <c:pt idx="2136">
                  <c:v>54381</c:v>
                </c:pt>
                <c:pt idx="2137">
                  <c:v>54388</c:v>
                </c:pt>
                <c:pt idx="2138">
                  <c:v>54395</c:v>
                </c:pt>
                <c:pt idx="2139">
                  <c:v>54402</c:v>
                </c:pt>
                <c:pt idx="2140">
                  <c:v>54409</c:v>
                </c:pt>
                <c:pt idx="2141">
                  <c:v>54416</c:v>
                </c:pt>
                <c:pt idx="2142">
                  <c:v>54423</c:v>
                </c:pt>
                <c:pt idx="2143">
                  <c:v>54430</c:v>
                </c:pt>
                <c:pt idx="2144">
                  <c:v>54437</c:v>
                </c:pt>
                <c:pt idx="2145">
                  <c:v>54444</c:v>
                </c:pt>
                <c:pt idx="2146">
                  <c:v>54451</c:v>
                </c:pt>
                <c:pt idx="2147">
                  <c:v>54458</c:v>
                </c:pt>
                <c:pt idx="2148">
                  <c:v>54465</c:v>
                </c:pt>
                <c:pt idx="2149">
                  <c:v>54472</c:v>
                </c:pt>
                <c:pt idx="2150">
                  <c:v>54479</c:v>
                </c:pt>
                <c:pt idx="2151">
                  <c:v>54486</c:v>
                </c:pt>
                <c:pt idx="2152">
                  <c:v>54493</c:v>
                </c:pt>
                <c:pt idx="2153">
                  <c:v>54500</c:v>
                </c:pt>
                <c:pt idx="2154">
                  <c:v>54507</c:v>
                </c:pt>
                <c:pt idx="2155">
                  <c:v>54514</c:v>
                </c:pt>
                <c:pt idx="2156">
                  <c:v>54521</c:v>
                </c:pt>
                <c:pt idx="2157">
                  <c:v>54528</c:v>
                </c:pt>
                <c:pt idx="2158">
                  <c:v>54535</c:v>
                </c:pt>
                <c:pt idx="2159">
                  <c:v>54542</c:v>
                </c:pt>
                <c:pt idx="2160">
                  <c:v>54549</c:v>
                </c:pt>
                <c:pt idx="2161">
                  <c:v>54556</c:v>
                </c:pt>
                <c:pt idx="2162">
                  <c:v>54563</c:v>
                </c:pt>
                <c:pt idx="2163">
                  <c:v>54570</c:v>
                </c:pt>
                <c:pt idx="2164">
                  <c:v>54577</c:v>
                </c:pt>
                <c:pt idx="2165">
                  <c:v>54584</c:v>
                </c:pt>
                <c:pt idx="2166">
                  <c:v>54591</c:v>
                </c:pt>
                <c:pt idx="2167">
                  <c:v>54598</c:v>
                </c:pt>
                <c:pt idx="2168">
                  <c:v>54605</c:v>
                </c:pt>
                <c:pt idx="2169">
                  <c:v>54612</c:v>
                </c:pt>
                <c:pt idx="2170">
                  <c:v>54619</c:v>
                </c:pt>
                <c:pt idx="2171">
                  <c:v>54626</c:v>
                </c:pt>
                <c:pt idx="2172">
                  <c:v>54633</c:v>
                </c:pt>
                <c:pt idx="2173">
                  <c:v>54640</c:v>
                </c:pt>
                <c:pt idx="2174">
                  <c:v>54647</c:v>
                </c:pt>
                <c:pt idx="2175">
                  <c:v>54654</c:v>
                </c:pt>
                <c:pt idx="2176">
                  <c:v>54661</c:v>
                </c:pt>
                <c:pt idx="2177">
                  <c:v>54668</c:v>
                </c:pt>
                <c:pt idx="2178">
                  <c:v>54675</c:v>
                </c:pt>
                <c:pt idx="2179">
                  <c:v>54682</c:v>
                </c:pt>
                <c:pt idx="2180">
                  <c:v>54689</c:v>
                </c:pt>
                <c:pt idx="2181">
                  <c:v>54696</c:v>
                </c:pt>
                <c:pt idx="2182">
                  <c:v>54703</c:v>
                </c:pt>
                <c:pt idx="2183">
                  <c:v>54710</c:v>
                </c:pt>
                <c:pt idx="2184">
                  <c:v>54717</c:v>
                </c:pt>
                <c:pt idx="2185">
                  <c:v>54724</c:v>
                </c:pt>
                <c:pt idx="2186">
                  <c:v>54731</c:v>
                </c:pt>
                <c:pt idx="2187">
                  <c:v>54738</c:v>
                </c:pt>
                <c:pt idx="2188">
                  <c:v>54745</c:v>
                </c:pt>
                <c:pt idx="2189">
                  <c:v>54752</c:v>
                </c:pt>
                <c:pt idx="2190">
                  <c:v>54759</c:v>
                </c:pt>
                <c:pt idx="2191">
                  <c:v>54766</c:v>
                </c:pt>
                <c:pt idx="2192">
                  <c:v>54773</c:v>
                </c:pt>
                <c:pt idx="2193">
                  <c:v>54780</c:v>
                </c:pt>
                <c:pt idx="2194">
                  <c:v>54787</c:v>
                </c:pt>
                <c:pt idx="2195">
                  <c:v>54794</c:v>
                </c:pt>
                <c:pt idx="2196">
                  <c:v>54801</c:v>
                </c:pt>
                <c:pt idx="2197">
                  <c:v>54808</c:v>
                </c:pt>
                <c:pt idx="2198">
                  <c:v>54815</c:v>
                </c:pt>
                <c:pt idx="2199">
                  <c:v>54822</c:v>
                </c:pt>
                <c:pt idx="2200">
                  <c:v>54829</c:v>
                </c:pt>
                <c:pt idx="2201">
                  <c:v>54836</c:v>
                </c:pt>
                <c:pt idx="2202">
                  <c:v>54843</c:v>
                </c:pt>
                <c:pt idx="2203">
                  <c:v>54850</c:v>
                </c:pt>
                <c:pt idx="2204">
                  <c:v>54857</c:v>
                </c:pt>
                <c:pt idx="2205">
                  <c:v>54864</c:v>
                </c:pt>
                <c:pt idx="2206">
                  <c:v>54871</c:v>
                </c:pt>
                <c:pt idx="2207">
                  <c:v>54878</c:v>
                </c:pt>
                <c:pt idx="2208">
                  <c:v>54885</c:v>
                </c:pt>
                <c:pt idx="2209">
                  <c:v>54892</c:v>
                </c:pt>
                <c:pt idx="2210">
                  <c:v>54899</c:v>
                </c:pt>
                <c:pt idx="2211">
                  <c:v>54906</c:v>
                </c:pt>
                <c:pt idx="2212">
                  <c:v>54913</c:v>
                </c:pt>
                <c:pt idx="2213">
                  <c:v>54920</c:v>
                </c:pt>
                <c:pt idx="2214">
                  <c:v>54927</c:v>
                </c:pt>
                <c:pt idx="2215">
                  <c:v>54934</c:v>
                </c:pt>
                <c:pt idx="2216">
                  <c:v>54941</c:v>
                </c:pt>
                <c:pt idx="2217">
                  <c:v>54948</c:v>
                </c:pt>
                <c:pt idx="2218">
                  <c:v>54955</c:v>
                </c:pt>
                <c:pt idx="2219">
                  <c:v>54962</c:v>
                </c:pt>
                <c:pt idx="2220">
                  <c:v>54969</c:v>
                </c:pt>
                <c:pt idx="2221">
                  <c:v>54976</c:v>
                </c:pt>
                <c:pt idx="2222">
                  <c:v>54983</c:v>
                </c:pt>
                <c:pt idx="2223">
                  <c:v>54990</c:v>
                </c:pt>
                <c:pt idx="2224">
                  <c:v>54997</c:v>
                </c:pt>
                <c:pt idx="2225">
                  <c:v>55004</c:v>
                </c:pt>
                <c:pt idx="2226">
                  <c:v>55011</c:v>
                </c:pt>
                <c:pt idx="2227">
                  <c:v>55018</c:v>
                </c:pt>
                <c:pt idx="2228">
                  <c:v>55025</c:v>
                </c:pt>
                <c:pt idx="2229">
                  <c:v>55032</c:v>
                </c:pt>
                <c:pt idx="2230">
                  <c:v>55039</c:v>
                </c:pt>
                <c:pt idx="2231">
                  <c:v>55046</c:v>
                </c:pt>
                <c:pt idx="2232">
                  <c:v>55053</c:v>
                </c:pt>
                <c:pt idx="2233">
                  <c:v>55060</c:v>
                </c:pt>
                <c:pt idx="2234">
                  <c:v>55067</c:v>
                </c:pt>
                <c:pt idx="2235">
                  <c:v>55074</c:v>
                </c:pt>
                <c:pt idx="2236">
                  <c:v>55081</c:v>
                </c:pt>
                <c:pt idx="2237">
                  <c:v>55088</c:v>
                </c:pt>
                <c:pt idx="2238">
                  <c:v>55095</c:v>
                </c:pt>
                <c:pt idx="2239">
                  <c:v>55102</c:v>
                </c:pt>
                <c:pt idx="2240">
                  <c:v>55109</c:v>
                </c:pt>
                <c:pt idx="2241">
                  <c:v>55116</c:v>
                </c:pt>
                <c:pt idx="2242">
                  <c:v>55123</c:v>
                </c:pt>
                <c:pt idx="2243">
                  <c:v>55130</c:v>
                </c:pt>
                <c:pt idx="2244">
                  <c:v>55137</c:v>
                </c:pt>
                <c:pt idx="2245">
                  <c:v>55144</c:v>
                </c:pt>
                <c:pt idx="2246">
                  <c:v>55151</c:v>
                </c:pt>
                <c:pt idx="2247">
                  <c:v>55158</c:v>
                </c:pt>
                <c:pt idx="2248">
                  <c:v>55165</c:v>
                </c:pt>
                <c:pt idx="2249">
                  <c:v>55172</c:v>
                </c:pt>
                <c:pt idx="2250">
                  <c:v>55179</c:v>
                </c:pt>
                <c:pt idx="2251">
                  <c:v>55186</c:v>
                </c:pt>
                <c:pt idx="2252">
                  <c:v>55193</c:v>
                </c:pt>
                <c:pt idx="2253">
                  <c:v>55200</c:v>
                </c:pt>
                <c:pt idx="2254">
                  <c:v>55207</c:v>
                </c:pt>
                <c:pt idx="2255">
                  <c:v>55214</c:v>
                </c:pt>
                <c:pt idx="2256">
                  <c:v>55221</c:v>
                </c:pt>
                <c:pt idx="2257">
                  <c:v>55228</c:v>
                </c:pt>
                <c:pt idx="2258">
                  <c:v>55235</c:v>
                </c:pt>
                <c:pt idx="2259">
                  <c:v>55242</c:v>
                </c:pt>
                <c:pt idx="2260">
                  <c:v>55249</c:v>
                </c:pt>
                <c:pt idx="2261">
                  <c:v>55256</c:v>
                </c:pt>
                <c:pt idx="2262">
                  <c:v>55263</c:v>
                </c:pt>
                <c:pt idx="2263">
                  <c:v>55270</c:v>
                </c:pt>
                <c:pt idx="2264">
                  <c:v>55277</c:v>
                </c:pt>
                <c:pt idx="2265">
                  <c:v>55284</c:v>
                </c:pt>
                <c:pt idx="2266">
                  <c:v>55291</c:v>
                </c:pt>
                <c:pt idx="2267">
                  <c:v>55298</c:v>
                </c:pt>
                <c:pt idx="2268">
                  <c:v>55305</c:v>
                </c:pt>
                <c:pt idx="2269">
                  <c:v>55312</c:v>
                </c:pt>
                <c:pt idx="2270">
                  <c:v>55319</c:v>
                </c:pt>
                <c:pt idx="2271">
                  <c:v>55326</c:v>
                </c:pt>
                <c:pt idx="2272">
                  <c:v>55333</c:v>
                </c:pt>
                <c:pt idx="2273">
                  <c:v>55340</c:v>
                </c:pt>
                <c:pt idx="2274">
                  <c:v>55347</c:v>
                </c:pt>
                <c:pt idx="2275">
                  <c:v>55354</c:v>
                </c:pt>
                <c:pt idx="2276">
                  <c:v>55361</c:v>
                </c:pt>
                <c:pt idx="2277">
                  <c:v>55368</c:v>
                </c:pt>
                <c:pt idx="2278">
                  <c:v>55375</c:v>
                </c:pt>
                <c:pt idx="2279">
                  <c:v>55382</c:v>
                </c:pt>
                <c:pt idx="2280">
                  <c:v>55389</c:v>
                </c:pt>
                <c:pt idx="2281">
                  <c:v>55396</c:v>
                </c:pt>
                <c:pt idx="2282">
                  <c:v>55403</c:v>
                </c:pt>
                <c:pt idx="2283">
                  <c:v>55410</c:v>
                </c:pt>
                <c:pt idx="2284">
                  <c:v>55417</c:v>
                </c:pt>
                <c:pt idx="2285">
                  <c:v>55424</c:v>
                </c:pt>
                <c:pt idx="2286">
                  <c:v>55431</c:v>
                </c:pt>
                <c:pt idx="2287">
                  <c:v>55438</c:v>
                </c:pt>
                <c:pt idx="2288">
                  <c:v>55445</c:v>
                </c:pt>
                <c:pt idx="2289">
                  <c:v>55452</c:v>
                </c:pt>
                <c:pt idx="2290">
                  <c:v>55459</c:v>
                </c:pt>
                <c:pt idx="2291">
                  <c:v>55466</c:v>
                </c:pt>
                <c:pt idx="2292">
                  <c:v>55473</c:v>
                </c:pt>
                <c:pt idx="2293">
                  <c:v>55480</c:v>
                </c:pt>
                <c:pt idx="2294">
                  <c:v>55487</c:v>
                </c:pt>
                <c:pt idx="2295">
                  <c:v>55494</c:v>
                </c:pt>
                <c:pt idx="2296">
                  <c:v>55501</c:v>
                </c:pt>
                <c:pt idx="2297">
                  <c:v>55508</c:v>
                </c:pt>
                <c:pt idx="2298">
                  <c:v>55516</c:v>
                </c:pt>
                <c:pt idx="2299">
                  <c:v>55523</c:v>
                </c:pt>
                <c:pt idx="2300">
                  <c:v>55530</c:v>
                </c:pt>
                <c:pt idx="2301">
                  <c:v>55537</c:v>
                </c:pt>
                <c:pt idx="2302">
                  <c:v>55544</c:v>
                </c:pt>
                <c:pt idx="2303">
                  <c:v>55551</c:v>
                </c:pt>
                <c:pt idx="2304">
                  <c:v>55558</c:v>
                </c:pt>
                <c:pt idx="2305">
                  <c:v>55565</c:v>
                </c:pt>
                <c:pt idx="2306">
                  <c:v>55572</c:v>
                </c:pt>
                <c:pt idx="2307">
                  <c:v>55579</c:v>
                </c:pt>
                <c:pt idx="2308">
                  <c:v>55586</c:v>
                </c:pt>
                <c:pt idx="2309">
                  <c:v>55593</c:v>
                </c:pt>
                <c:pt idx="2310">
                  <c:v>55600</c:v>
                </c:pt>
                <c:pt idx="2311">
                  <c:v>55607</c:v>
                </c:pt>
                <c:pt idx="2312">
                  <c:v>55614</c:v>
                </c:pt>
                <c:pt idx="2313">
                  <c:v>55621</c:v>
                </c:pt>
                <c:pt idx="2314">
                  <c:v>55632</c:v>
                </c:pt>
                <c:pt idx="2315">
                  <c:v>55635</c:v>
                </c:pt>
                <c:pt idx="2316">
                  <c:v>55645</c:v>
                </c:pt>
                <c:pt idx="2317">
                  <c:v>55652</c:v>
                </c:pt>
                <c:pt idx="2318">
                  <c:v>55659</c:v>
                </c:pt>
                <c:pt idx="2319">
                  <c:v>55666</c:v>
                </c:pt>
                <c:pt idx="2320">
                  <c:v>55673</c:v>
                </c:pt>
                <c:pt idx="2321">
                  <c:v>55680</c:v>
                </c:pt>
                <c:pt idx="2322">
                  <c:v>55687</c:v>
                </c:pt>
                <c:pt idx="2323">
                  <c:v>55694</c:v>
                </c:pt>
                <c:pt idx="2324">
                  <c:v>55701</c:v>
                </c:pt>
                <c:pt idx="2325">
                  <c:v>55708</c:v>
                </c:pt>
                <c:pt idx="2326">
                  <c:v>55715</c:v>
                </c:pt>
                <c:pt idx="2327">
                  <c:v>55722</c:v>
                </c:pt>
                <c:pt idx="2328">
                  <c:v>55729</c:v>
                </c:pt>
                <c:pt idx="2329">
                  <c:v>55736</c:v>
                </c:pt>
                <c:pt idx="2330">
                  <c:v>55743</c:v>
                </c:pt>
                <c:pt idx="2331">
                  <c:v>55750</c:v>
                </c:pt>
                <c:pt idx="2332">
                  <c:v>55757</c:v>
                </c:pt>
                <c:pt idx="2333">
                  <c:v>55764</c:v>
                </c:pt>
                <c:pt idx="2334">
                  <c:v>55771</c:v>
                </c:pt>
                <c:pt idx="2335">
                  <c:v>55778</c:v>
                </c:pt>
                <c:pt idx="2336">
                  <c:v>55785</c:v>
                </c:pt>
                <c:pt idx="2337">
                  <c:v>55792</c:v>
                </c:pt>
                <c:pt idx="2338">
                  <c:v>55799</c:v>
                </c:pt>
                <c:pt idx="2339">
                  <c:v>55806</c:v>
                </c:pt>
                <c:pt idx="2340">
                  <c:v>55813</c:v>
                </c:pt>
                <c:pt idx="2341">
                  <c:v>55820</c:v>
                </c:pt>
                <c:pt idx="2342">
                  <c:v>55827</c:v>
                </c:pt>
                <c:pt idx="2343">
                  <c:v>55834</c:v>
                </c:pt>
                <c:pt idx="2344">
                  <c:v>55841</c:v>
                </c:pt>
                <c:pt idx="2345">
                  <c:v>55848</c:v>
                </c:pt>
                <c:pt idx="2346">
                  <c:v>55855</c:v>
                </c:pt>
                <c:pt idx="2347">
                  <c:v>55862</c:v>
                </c:pt>
                <c:pt idx="2348">
                  <c:v>55869</c:v>
                </c:pt>
                <c:pt idx="2349">
                  <c:v>55876</c:v>
                </c:pt>
                <c:pt idx="2350">
                  <c:v>55884</c:v>
                </c:pt>
                <c:pt idx="2351">
                  <c:v>55891</c:v>
                </c:pt>
                <c:pt idx="2352">
                  <c:v>55898</c:v>
                </c:pt>
                <c:pt idx="2353">
                  <c:v>55905</c:v>
                </c:pt>
                <c:pt idx="2354">
                  <c:v>55912</c:v>
                </c:pt>
                <c:pt idx="2355">
                  <c:v>55919</c:v>
                </c:pt>
                <c:pt idx="2356">
                  <c:v>55926</c:v>
                </c:pt>
                <c:pt idx="2357">
                  <c:v>55933</c:v>
                </c:pt>
                <c:pt idx="2358">
                  <c:v>55940</c:v>
                </c:pt>
                <c:pt idx="2359">
                  <c:v>55947</c:v>
                </c:pt>
                <c:pt idx="2360">
                  <c:v>55954</c:v>
                </c:pt>
                <c:pt idx="2361">
                  <c:v>55961</c:v>
                </c:pt>
                <c:pt idx="2362">
                  <c:v>55968</c:v>
                </c:pt>
                <c:pt idx="2363">
                  <c:v>55975</c:v>
                </c:pt>
                <c:pt idx="2364">
                  <c:v>55984</c:v>
                </c:pt>
                <c:pt idx="2365">
                  <c:v>55991</c:v>
                </c:pt>
                <c:pt idx="2366">
                  <c:v>55998</c:v>
                </c:pt>
                <c:pt idx="2367">
                  <c:v>56006</c:v>
                </c:pt>
                <c:pt idx="2368">
                  <c:v>56012</c:v>
                </c:pt>
                <c:pt idx="2369">
                  <c:v>56019</c:v>
                </c:pt>
                <c:pt idx="2370">
                  <c:v>56026</c:v>
                </c:pt>
                <c:pt idx="2371">
                  <c:v>56033</c:v>
                </c:pt>
                <c:pt idx="2372">
                  <c:v>56040</c:v>
                </c:pt>
                <c:pt idx="2373">
                  <c:v>56047</c:v>
                </c:pt>
                <c:pt idx="2374">
                  <c:v>56054</c:v>
                </c:pt>
                <c:pt idx="2375">
                  <c:v>56061</c:v>
                </c:pt>
                <c:pt idx="2376">
                  <c:v>56068</c:v>
                </c:pt>
                <c:pt idx="2377">
                  <c:v>56075</c:v>
                </c:pt>
                <c:pt idx="2378">
                  <c:v>56082</c:v>
                </c:pt>
                <c:pt idx="2379">
                  <c:v>56089</c:v>
                </c:pt>
                <c:pt idx="2380">
                  <c:v>56096</c:v>
                </c:pt>
                <c:pt idx="2381">
                  <c:v>56103</c:v>
                </c:pt>
                <c:pt idx="2382">
                  <c:v>56110</c:v>
                </c:pt>
                <c:pt idx="2383">
                  <c:v>56117</c:v>
                </c:pt>
                <c:pt idx="2384">
                  <c:v>56124</c:v>
                </c:pt>
                <c:pt idx="2385">
                  <c:v>56131</c:v>
                </c:pt>
                <c:pt idx="2386">
                  <c:v>56138</c:v>
                </c:pt>
                <c:pt idx="2387">
                  <c:v>56145</c:v>
                </c:pt>
                <c:pt idx="2388">
                  <c:v>56152</c:v>
                </c:pt>
                <c:pt idx="2389">
                  <c:v>56159</c:v>
                </c:pt>
                <c:pt idx="2390">
                  <c:v>56166</c:v>
                </c:pt>
                <c:pt idx="2391">
                  <c:v>56173</c:v>
                </c:pt>
                <c:pt idx="2392">
                  <c:v>56180</c:v>
                </c:pt>
                <c:pt idx="2393">
                  <c:v>56187</c:v>
                </c:pt>
                <c:pt idx="2394">
                  <c:v>56194</c:v>
                </c:pt>
                <c:pt idx="2395">
                  <c:v>56201</c:v>
                </c:pt>
                <c:pt idx="2396">
                  <c:v>56208</c:v>
                </c:pt>
                <c:pt idx="2397">
                  <c:v>56215</c:v>
                </c:pt>
                <c:pt idx="2398">
                  <c:v>56222</c:v>
                </c:pt>
                <c:pt idx="2399">
                  <c:v>56229</c:v>
                </c:pt>
                <c:pt idx="2400">
                  <c:v>56236</c:v>
                </c:pt>
                <c:pt idx="2401">
                  <c:v>56247</c:v>
                </c:pt>
                <c:pt idx="2402">
                  <c:v>56251</c:v>
                </c:pt>
                <c:pt idx="2403">
                  <c:v>56257</c:v>
                </c:pt>
                <c:pt idx="2404">
                  <c:v>56264</c:v>
                </c:pt>
                <c:pt idx="2405">
                  <c:v>56271</c:v>
                </c:pt>
                <c:pt idx="2406">
                  <c:v>56278</c:v>
                </c:pt>
                <c:pt idx="2407">
                  <c:v>56285</c:v>
                </c:pt>
                <c:pt idx="2408">
                  <c:v>56292</c:v>
                </c:pt>
                <c:pt idx="2409">
                  <c:v>56299</c:v>
                </c:pt>
                <c:pt idx="2410">
                  <c:v>56306</c:v>
                </c:pt>
                <c:pt idx="2411">
                  <c:v>56313</c:v>
                </c:pt>
                <c:pt idx="2412">
                  <c:v>56320</c:v>
                </c:pt>
                <c:pt idx="2413">
                  <c:v>56327</c:v>
                </c:pt>
                <c:pt idx="2414">
                  <c:v>56334</c:v>
                </c:pt>
                <c:pt idx="2415">
                  <c:v>56341</c:v>
                </c:pt>
                <c:pt idx="2416">
                  <c:v>56348</c:v>
                </c:pt>
                <c:pt idx="2417">
                  <c:v>56355</c:v>
                </c:pt>
                <c:pt idx="2418">
                  <c:v>56362</c:v>
                </c:pt>
                <c:pt idx="2419">
                  <c:v>56369</c:v>
                </c:pt>
                <c:pt idx="2420">
                  <c:v>56376</c:v>
                </c:pt>
                <c:pt idx="2421">
                  <c:v>56383</c:v>
                </c:pt>
                <c:pt idx="2422">
                  <c:v>56390</c:v>
                </c:pt>
                <c:pt idx="2423">
                  <c:v>56397</c:v>
                </c:pt>
                <c:pt idx="2424">
                  <c:v>56404</c:v>
                </c:pt>
                <c:pt idx="2425">
                  <c:v>56411</c:v>
                </c:pt>
                <c:pt idx="2426">
                  <c:v>56418</c:v>
                </c:pt>
                <c:pt idx="2427">
                  <c:v>56425</c:v>
                </c:pt>
                <c:pt idx="2428">
                  <c:v>56432</c:v>
                </c:pt>
                <c:pt idx="2429">
                  <c:v>56439</c:v>
                </c:pt>
                <c:pt idx="2430">
                  <c:v>56446</c:v>
                </c:pt>
                <c:pt idx="2431">
                  <c:v>56453</c:v>
                </c:pt>
                <c:pt idx="2432">
                  <c:v>56460</c:v>
                </c:pt>
                <c:pt idx="2433">
                  <c:v>56467</c:v>
                </c:pt>
                <c:pt idx="2434">
                  <c:v>56474</c:v>
                </c:pt>
                <c:pt idx="2435">
                  <c:v>56481</c:v>
                </c:pt>
                <c:pt idx="2436">
                  <c:v>56488</c:v>
                </c:pt>
                <c:pt idx="2437">
                  <c:v>56495</c:v>
                </c:pt>
                <c:pt idx="2438">
                  <c:v>56502</c:v>
                </c:pt>
                <c:pt idx="2439">
                  <c:v>56509</c:v>
                </c:pt>
                <c:pt idx="2440">
                  <c:v>56516</c:v>
                </c:pt>
                <c:pt idx="2441">
                  <c:v>56523</c:v>
                </c:pt>
                <c:pt idx="2442">
                  <c:v>56530</c:v>
                </c:pt>
                <c:pt idx="2443">
                  <c:v>56537</c:v>
                </c:pt>
                <c:pt idx="2444">
                  <c:v>56544</c:v>
                </c:pt>
                <c:pt idx="2445">
                  <c:v>56551</c:v>
                </c:pt>
                <c:pt idx="2446">
                  <c:v>56558</c:v>
                </c:pt>
                <c:pt idx="2447">
                  <c:v>56565</c:v>
                </c:pt>
                <c:pt idx="2448">
                  <c:v>56572</c:v>
                </c:pt>
                <c:pt idx="2449">
                  <c:v>56579</c:v>
                </c:pt>
                <c:pt idx="2450">
                  <c:v>56586</c:v>
                </c:pt>
                <c:pt idx="2451">
                  <c:v>56593</c:v>
                </c:pt>
                <c:pt idx="2452">
                  <c:v>56600</c:v>
                </c:pt>
                <c:pt idx="2453">
                  <c:v>56607</c:v>
                </c:pt>
                <c:pt idx="2454">
                  <c:v>56614</c:v>
                </c:pt>
                <c:pt idx="2455">
                  <c:v>56621</c:v>
                </c:pt>
                <c:pt idx="2456">
                  <c:v>56628</c:v>
                </c:pt>
                <c:pt idx="2457">
                  <c:v>56635</c:v>
                </c:pt>
                <c:pt idx="2458">
                  <c:v>56642</c:v>
                </c:pt>
                <c:pt idx="2459">
                  <c:v>56649</c:v>
                </c:pt>
                <c:pt idx="2460">
                  <c:v>56656</c:v>
                </c:pt>
                <c:pt idx="2461">
                  <c:v>56663</c:v>
                </c:pt>
                <c:pt idx="2462">
                  <c:v>56670</c:v>
                </c:pt>
                <c:pt idx="2463">
                  <c:v>56677</c:v>
                </c:pt>
                <c:pt idx="2464">
                  <c:v>56684</c:v>
                </c:pt>
                <c:pt idx="2465">
                  <c:v>56691</c:v>
                </c:pt>
                <c:pt idx="2466">
                  <c:v>56698</c:v>
                </c:pt>
                <c:pt idx="2467">
                  <c:v>56705</c:v>
                </c:pt>
                <c:pt idx="2468">
                  <c:v>56712</c:v>
                </c:pt>
                <c:pt idx="2469">
                  <c:v>56719</c:v>
                </c:pt>
                <c:pt idx="2470">
                  <c:v>56726</c:v>
                </c:pt>
                <c:pt idx="2471">
                  <c:v>56733</c:v>
                </c:pt>
                <c:pt idx="2472">
                  <c:v>56740</c:v>
                </c:pt>
                <c:pt idx="2473">
                  <c:v>56747</c:v>
                </c:pt>
                <c:pt idx="2474">
                  <c:v>56754</c:v>
                </c:pt>
                <c:pt idx="2475">
                  <c:v>56761</c:v>
                </c:pt>
                <c:pt idx="2476">
                  <c:v>56768</c:v>
                </c:pt>
                <c:pt idx="2477">
                  <c:v>56775</c:v>
                </c:pt>
                <c:pt idx="2478">
                  <c:v>56782</c:v>
                </c:pt>
                <c:pt idx="2479">
                  <c:v>56789</c:v>
                </c:pt>
                <c:pt idx="2480">
                  <c:v>56796</c:v>
                </c:pt>
                <c:pt idx="2481">
                  <c:v>56803</c:v>
                </c:pt>
                <c:pt idx="2482">
                  <c:v>56810</c:v>
                </c:pt>
                <c:pt idx="2483">
                  <c:v>56817</c:v>
                </c:pt>
                <c:pt idx="2484">
                  <c:v>56824</c:v>
                </c:pt>
                <c:pt idx="2485">
                  <c:v>56831</c:v>
                </c:pt>
                <c:pt idx="2486">
                  <c:v>56838</c:v>
                </c:pt>
                <c:pt idx="2487">
                  <c:v>56845</c:v>
                </c:pt>
                <c:pt idx="2488">
                  <c:v>56852</c:v>
                </c:pt>
                <c:pt idx="2489">
                  <c:v>56859</c:v>
                </c:pt>
                <c:pt idx="2490">
                  <c:v>56866</c:v>
                </c:pt>
                <c:pt idx="2491">
                  <c:v>56873</c:v>
                </c:pt>
                <c:pt idx="2492">
                  <c:v>56880</c:v>
                </c:pt>
                <c:pt idx="2493">
                  <c:v>56887</c:v>
                </c:pt>
                <c:pt idx="2494">
                  <c:v>56894</c:v>
                </c:pt>
                <c:pt idx="2495">
                  <c:v>56901</c:v>
                </c:pt>
                <c:pt idx="2496">
                  <c:v>56908</c:v>
                </c:pt>
                <c:pt idx="2497">
                  <c:v>56915</c:v>
                </c:pt>
                <c:pt idx="2498">
                  <c:v>56922</c:v>
                </c:pt>
                <c:pt idx="2499">
                  <c:v>56929</c:v>
                </c:pt>
                <c:pt idx="2500">
                  <c:v>56936</c:v>
                </c:pt>
                <c:pt idx="2501">
                  <c:v>56943</c:v>
                </c:pt>
                <c:pt idx="2502">
                  <c:v>56950</c:v>
                </c:pt>
                <c:pt idx="2503">
                  <c:v>56957</c:v>
                </c:pt>
                <c:pt idx="2504">
                  <c:v>56964</c:v>
                </c:pt>
                <c:pt idx="2505">
                  <c:v>56971</c:v>
                </c:pt>
                <c:pt idx="2506">
                  <c:v>56978</c:v>
                </c:pt>
                <c:pt idx="2507">
                  <c:v>56985</c:v>
                </c:pt>
                <c:pt idx="2508">
                  <c:v>56992</c:v>
                </c:pt>
                <c:pt idx="2509">
                  <c:v>56999</c:v>
                </c:pt>
                <c:pt idx="2510">
                  <c:v>57006</c:v>
                </c:pt>
                <c:pt idx="2511">
                  <c:v>57013</c:v>
                </c:pt>
                <c:pt idx="2512">
                  <c:v>57020</c:v>
                </c:pt>
                <c:pt idx="2513">
                  <c:v>57027</c:v>
                </c:pt>
                <c:pt idx="2514">
                  <c:v>57034</c:v>
                </c:pt>
                <c:pt idx="2515">
                  <c:v>57041</c:v>
                </c:pt>
                <c:pt idx="2516">
                  <c:v>57048</c:v>
                </c:pt>
                <c:pt idx="2517">
                  <c:v>57055</c:v>
                </c:pt>
                <c:pt idx="2518">
                  <c:v>57062</c:v>
                </c:pt>
                <c:pt idx="2519">
                  <c:v>57069</c:v>
                </c:pt>
                <c:pt idx="2520">
                  <c:v>57076</c:v>
                </c:pt>
                <c:pt idx="2521">
                  <c:v>57083</c:v>
                </c:pt>
                <c:pt idx="2522">
                  <c:v>57090</c:v>
                </c:pt>
                <c:pt idx="2523">
                  <c:v>57097</c:v>
                </c:pt>
                <c:pt idx="2524">
                  <c:v>57104</c:v>
                </c:pt>
                <c:pt idx="2525">
                  <c:v>57111</c:v>
                </c:pt>
                <c:pt idx="2526">
                  <c:v>57118</c:v>
                </c:pt>
                <c:pt idx="2527">
                  <c:v>57125</c:v>
                </c:pt>
                <c:pt idx="2528">
                  <c:v>57132</c:v>
                </c:pt>
                <c:pt idx="2529">
                  <c:v>57139</c:v>
                </c:pt>
                <c:pt idx="2530">
                  <c:v>57146</c:v>
                </c:pt>
                <c:pt idx="2531">
                  <c:v>57153</c:v>
                </c:pt>
                <c:pt idx="2532">
                  <c:v>57160</c:v>
                </c:pt>
                <c:pt idx="2533">
                  <c:v>57167</c:v>
                </c:pt>
                <c:pt idx="2534">
                  <c:v>57174</c:v>
                </c:pt>
                <c:pt idx="2535">
                  <c:v>57181</c:v>
                </c:pt>
                <c:pt idx="2536">
                  <c:v>57188</c:v>
                </c:pt>
                <c:pt idx="2537">
                  <c:v>57195</c:v>
                </c:pt>
                <c:pt idx="2538">
                  <c:v>57202</c:v>
                </c:pt>
                <c:pt idx="2539">
                  <c:v>57209</c:v>
                </c:pt>
                <c:pt idx="2540">
                  <c:v>57216</c:v>
                </c:pt>
                <c:pt idx="2541">
                  <c:v>57223</c:v>
                </c:pt>
                <c:pt idx="2542">
                  <c:v>57230</c:v>
                </c:pt>
                <c:pt idx="2543">
                  <c:v>57237</c:v>
                </c:pt>
                <c:pt idx="2544">
                  <c:v>57244</c:v>
                </c:pt>
                <c:pt idx="2545">
                  <c:v>57251</c:v>
                </c:pt>
                <c:pt idx="2546">
                  <c:v>57258</c:v>
                </c:pt>
                <c:pt idx="2547">
                  <c:v>57265</c:v>
                </c:pt>
                <c:pt idx="2548">
                  <c:v>57272</c:v>
                </c:pt>
                <c:pt idx="2549">
                  <c:v>57279</c:v>
                </c:pt>
                <c:pt idx="2550">
                  <c:v>57286</c:v>
                </c:pt>
                <c:pt idx="2551">
                  <c:v>57293</c:v>
                </c:pt>
                <c:pt idx="2552">
                  <c:v>57300</c:v>
                </c:pt>
                <c:pt idx="2553">
                  <c:v>57307</c:v>
                </c:pt>
                <c:pt idx="2554">
                  <c:v>57314</c:v>
                </c:pt>
                <c:pt idx="2555">
                  <c:v>57321</c:v>
                </c:pt>
                <c:pt idx="2556">
                  <c:v>57328</c:v>
                </c:pt>
                <c:pt idx="2557">
                  <c:v>57335</c:v>
                </c:pt>
                <c:pt idx="2558">
                  <c:v>57343</c:v>
                </c:pt>
                <c:pt idx="2559">
                  <c:v>57350</c:v>
                </c:pt>
                <c:pt idx="2560">
                  <c:v>57357</c:v>
                </c:pt>
                <c:pt idx="2561">
                  <c:v>57364</c:v>
                </c:pt>
                <c:pt idx="2562">
                  <c:v>57371</c:v>
                </c:pt>
                <c:pt idx="2563">
                  <c:v>57378</c:v>
                </c:pt>
                <c:pt idx="2564">
                  <c:v>57385</c:v>
                </c:pt>
                <c:pt idx="2565">
                  <c:v>57392</c:v>
                </c:pt>
                <c:pt idx="2566">
                  <c:v>57399</c:v>
                </c:pt>
                <c:pt idx="2567">
                  <c:v>57406</c:v>
                </c:pt>
                <c:pt idx="2568">
                  <c:v>57413</c:v>
                </c:pt>
                <c:pt idx="2569">
                  <c:v>57420</c:v>
                </c:pt>
                <c:pt idx="2570">
                  <c:v>57427</c:v>
                </c:pt>
                <c:pt idx="2571">
                  <c:v>57434</c:v>
                </c:pt>
                <c:pt idx="2572">
                  <c:v>57441</c:v>
                </c:pt>
                <c:pt idx="2573">
                  <c:v>57448</c:v>
                </c:pt>
                <c:pt idx="2574">
                  <c:v>57459</c:v>
                </c:pt>
                <c:pt idx="2575">
                  <c:v>57462</c:v>
                </c:pt>
                <c:pt idx="2576">
                  <c:v>57469</c:v>
                </c:pt>
                <c:pt idx="2577">
                  <c:v>57476</c:v>
                </c:pt>
                <c:pt idx="2578">
                  <c:v>57483</c:v>
                </c:pt>
                <c:pt idx="2579">
                  <c:v>57490</c:v>
                </c:pt>
                <c:pt idx="2580">
                  <c:v>57497</c:v>
                </c:pt>
                <c:pt idx="2581">
                  <c:v>57504</c:v>
                </c:pt>
                <c:pt idx="2582">
                  <c:v>57511</c:v>
                </c:pt>
                <c:pt idx="2583">
                  <c:v>57518</c:v>
                </c:pt>
                <c:pt idx="2584">
                  <c:v>57525</c:v>
                </c:pt>
                <c:pt idx="2585">
                  <c:v>57532</c:v>
                </c:pt>
                <c:pt idx="2586">
                  <c:v>57539</c:v>
                </c:pt>
                <c:pt idx="2587">
                  <c:v>57546</c:v>
                </c:pt>
                <c:pt idx="2588">
                  <c:v>57553</c:v>
                </c:pt>
                <c:pt idx="2589">
                  <c:v>57560</c:v>
                </c:pt>
                <c:pt idx="2590">
                  <c:v>57567</c:v>
                </c:pt>
                <c:pt idx="2591">
                  <c:v>57574</c:v>
                </c:pt>
                <c:pt idx="2592">
                  <c:v>57581</c:v>
                </c:pt>
                <c:pt idx="2593">
                  <c:v>57588</c:v>
                </c:pt>
                <c:pt idx="2594">
                  <c:v>57595</c:v>
                </c:pt>
                <c:pt idx="2595">
                  <c:v>57602</c:v>
                </c:pt>
                <c:pt idx="2596">
                  <c:v>57609</c:v>
                </c:pt>
                <c:pt idx="2597">
                  <c:v>57616</c:v>
                </c:pt>
                <c:pt idx="2598">
                  <c:v>57623</c:v>
                </c:pt>
                <c:pt idx="2599">
                  <c:v>57630</c:v>
                </c:pt>
                <c:pt idx="2600">
                  <c:v>57637</c:v>
                </c:pt>
                <c:pt idx="2601">
                  <c:v>57644</c:v>
                </c:pt>
                <c:pt idx="2602">
                  <c:v>57651</c:v>
                </c:pt>
                <c:pt idx="2603">
                  <c:v>57658</c:v>
                </c:pt>
                <c:pt idx="2604">
                  <c:v>57665</c:v>
                </c:pt>
                <c:pt idx="2605">
                  <c:v>57672</c:v>
                </c:pt>
                <c:pt idx="2606">
                  <c:v>57679</c:v>
                </c:pt>
                <c:pt idx="2607">
                  <c:v>57686</c:v>
                </c:pt>
                <c:pt idx="2608">
                  <c:v>57693</c:v>
                </c:pt>
                <c:pt idx="2609">
                  <c:v>57700</c:v>
                </c:pt>
                <c:pt idx="2610">
                  <c:v>57710</c:v>
                </c:pt>
                <c:pt idx="2611">
                  <c:v>57717</c:v>
                </c:pt>
                <c:pt idx="2612">
                  <c:v>57724</c:v>
                </c:pt>
                <c:pt idx="2613">
                  <c:v>57731</c:v>
                </c:pt>
                <c:pt idx="2614">
                  <c:v>57738</c:v>
                </c:pt>
                <c:pt idx="2615">
                  <c:v>57745</c:v>
                </c:pt>
                <c:pt idx="2616">
                  <c:v>57752</c:v>
                </c:pt>
                <c:pt idx="2617">
                  <c:v>57759</c:v>
                </c:pt>
                <c:pt idx="2618">
                  <c:v>57766</c:v>
                </c:pt>
                <c:pt idx="2619">
                  <c:v>57773</c:v>
                </c:pt>
                <c:pt idx="2620">
                  <c:v>57780</c:v>
                </c:pt>
                <c:pt idx="2621">
                  <c:v>57787</c:v>
                </c:pt>
                <c:pt idx="2622">
                  <c:v>57794</c:v>
                </c:pt>
                <c:pt idx="2623">
                  <c:v>57801</c:v>
                </c:pt>
                <c:pt idx="2624">
                  <c:v>57808</c:v>
                </c:pt>
                <c:pt idx="2625">
                  <c:v>57817</c:v>
                </c:pt>
                <c:pt idx="2626">
                  <c:v>57822</c:v>
                </c:pt>
                <c:pt idx="2627">
                  <c:v>57829</c:v>
                </c:pt>
                <c:pt idx="2628">
                  <c:v>57836</c:v>
                </c:pt>
                <c:pt idx="2629">
                  <c:v>57843</c:v>
                </c:pt>
                <c:pt idx="2630">
                  <c:v>57850</c:v>
                </c:pt>
                <c:pt idx="2631">
                  <c:v>57857</c:v>
                </c:pt>
                <c:pt idx="2632">
                  <c:v>57864</c:v>
                </c:pt>
                <c:pt idx="2633">
                  <c:v>57871</c:v>
                </c:pt>
                <c:pt idx="2634">
                  <c:v>57878</c:v>
                </c:pt>
                <c:pt idx="2635">
                  <c:v>57885</c:v>
                </c:pt>
                <c:pt idx="2636">
                  <c:v>57892</c:v>
                </c:pt>
                <c:pt idx="2637">
                  <c:v>57899</c:v>
                </c:pt>
                <c:pt idx="2638">
                  <c:v>57906</c:v>
                </c:pt>
                <c:pt idx="2639">
                  <c:v>57913</c:v>
                </c:pt>
                <c:pt idx="2640">
                  <c:v>57920</c:v>
                </c:pt>
                <c:pt idx="2641">
                  <c:v>57927</c:v>
                </c:pt>
                <c:pt idx="2642">
                  <c:v>57934</c:v>
                </c:pt>
                <c:pt idx="2643">
                  <c:v>57941</c:v>
                </c:pt>
                <c:pt idx="2644">
                  <c:v>57948</c:v>
                </c:pt>
                <c:pt idx="2645">
                  <c:v>57955</c:v>
                </c:pt>
                <c:pt idx="2646">
                  <c:v>57962</c:v>
                </c:pt>
                <c:pt idx="2647">
                  <c:v>57969</c:v>
                </c:pt>
                <c:pt idx="2648">
                  <c:v>57976</c:v>
                </c:pt>
                <c:pt idx="2649">
                  <c:v>57983</c:v>
                </c:pt>
                <c:pt idx="2650">
                  <c:v>57990</c:v>
                </c:pt>
                <c:pt idx="2651">
                  <c:v>57997</c:v>
                </c:pt>
                <c:pt idx="2652">
                  <c:v>58004</c:v>
                </c:pt>
                <c:pt idx="2653">
                  <c:v>58011</c:v>
                </c:pt>
                <c:pt idx="2654">
                  <c:v>58018</c:v>
                </c:pt>
                <c:pt idx="2655">
                  <c:v>58025</c:v>
                </c:pt>
                <c:pt idx="2656">
                  <c:v>58032</c:v>
                </c:pt>
                <c:pt idx="2657">
                  <c:v>58039</c:v>
                </c:pt>
                <c:pt idx="2658">
                  <c:v>58046</c:v>
                </c:pt>
                <c:pt idx="2659">
                  <c:v>58053</c:v>
                </c:pt>
                <c:pt idx="2660">
                  <c:v>58060</c:v>
                </c:pt>
                <c:pt idx="2661">
                  <c:v>58067</c:v>
                </c:pt>
                <c:pt idx="2662">
                  <c:v>58075</c:v>
                </c:pt>
                <c:pt idx="2663">
                  <c:v>58082</c:v>
                </c:pt>
                <c:pt idx="2664">
                  <c:v>58089</c:v>
                </c:pt>
                <c:pt idx="2665">
                  <c:v>58096</c:v>
                </c:pt>
                <c:pt idx="2666">
                  <c:v>58103</c:v>
                </c:pt>
                <c:pt idx="2667">
                  <c:v>58110</c:v>
                </c:pt>
                <c:pt idx="2668">
                  <c:v>58117</c:v>
                </c:pt>
                <c:pt idx="2669">
                  <c:v>58124</c:v>
                </c:pt>
                <c:pt idx="2670">
                  <c:v>58131</c:v>
                </c:pt>
                <c:pt idx="2671">
                  <c:v>58138</c:v>
                </c:pt>
                <c:pt idx="2672">
                  <c:v>58145</c:v>
                </c:pt>
                <c:pt idx="2673">
                  <c:v>58152</c:v>
                </c:pt>
                <c:pt idx="2674">
                  <c:v>58159</c:v>
                </c:pt>
                <c:pt idx="2675">
                  <c:v>58168</c:v>
                </c:pt>
                <c:pt idx="2676">
                  <c:v>58175</c:v>
                </c:pt>
                <c:pt idx="2677">
                  <c:v>58182</c:v>
                </c:pt>
                <c:pt idx="2678">
                  <c:v>58189</c:v>
                </c:pt>
                <c:pt idx="2679">
                  <c:v>58197</c:v>
                </c:pt>
                <c:pt idx="2680">
                  <c:v>58203</c:v>
                </c:pt>
                <c:pt idx="2681">
                  <c:v>58210</c:v>
                </c:pt>
                <c:pt idx="2682">
                  <c:v>58217</c:v>
                </c:pt>
                <c:pt idx="2683">
                  <c:v>58224</c:v>
                </c:pt>
                <c:pt idx="2684">
                  <c:v>58231</c:v>
                </c:pt>
                <c:pt idx="2685">
                  <c:v>58238</c:v>
                </c:pt>
                <c:pt idx="2686">
                  <c:v>58245</c:v>
                </c:pt>
                <c:pt idx="2687">
                  <c:v>58252</c:v>
                </c:pt>
                <c:pt idx="2688">
                  <c:v>58259</c:v>
                </c:pt>
                <c:pt idx="2689">
                  <c:v>58266</c:v>
                </c:pt>
                <c:pt idx="2690">
                  <c:v>58273</c:v>
                </c:pt>
                <c:pt idx="2691">
                  <c:v>58280</c:v>
                </c:pt>
                <c:pt idx="2692">
                  <c:v>58287</c:v>
                </c:pt>
                <c:pt idx="2693">
                  <c:v>58294</c:v>
                </c:pt>
                <c:pt idx="2694">
                  <c:v>58301</c:v>
                </c:pt>
                <c:pt idx="2695">
                  <c:v>58308</c:v>
                </c:pt>
                <c:pt idx="2696">
                  <c:v>58315</c:v>
                </c:pt>
                <c:pt idx="2697">
                  <c:v>58322</c:v>
                </c:pt>
                <c:pt idx="2698">
                  <c:v>58329</c:v>
                </c:pt>
                <c:pt idx="2699">
                  <c:v>58336</c:v>
                </c:pt>
                <c:pt idx="2700">
                  <c:v>58343</c:v>
                </c:pt>
                <c:pt idx="2701">
                  <c:v>58350</c:v>
                </c:pt>
                <c:pt idx="2702">
                  <c:v>58357</c:v>
                </c:pt>
                <c:pt idx="2703">
                  <c:v>58364</c:v>
                </c:pt>
                <c:pt idx="2704">
                  <c:v>58371</c:v>
                </c:pt>
                <c:pt idx="2705">
                  <c:v>58378</c:v>
                </c:pt>
                <c:pt idx="2706">
                  <c:v>58385</c:v>
                </c:pt>
                <c:pt idx="2707">
                  <c:v>58392</c:v>
                </c:pt>
                <c:pt idx="2708">
                  <c:v>58399</c:v>
                </c:pt>
                <c:pt idx="2709">
                  <c:v>58406</c:v>
                </c:pt>
                <c:pt idx="2710">
                  <c:v>58413</c:v>
                </c:pt>
                <c:pt idx="2711">
                  <c:v>58420</c:v>
                </c:pt>
                <c:pt idx="2712">
                  <c:v>58427</c:v>
                </c:pt>
                <c:pt idx="2713">
                  <c:v>58438</c:v>
                </c:pt>
                <c:pt idx="2714">
                  <c:v>58442</c:v>
                </c:pt>
                <c:pt idx="2715">
                  <c:v>58448</c:v>
                </c:pt>
                <c:pt idx="2716">
                  <c:v>58455</c:v>
                </c:pt>
                <c:pt idx="2717">
                  <c:v>58462</c:v>
                </c:pt>
                <c:pt idx="2718">
                  <c:v>58469</c:v>
                </c:pt>
                <c:pt idx="2719">
                  <c:v>58476</c:v>
                </c:pt>
                <c:pt idx="2720">
                  <c:v>58483</c:v>
                </c:pt>
                <c:pt idx="2721">
                  <c:v>58490</c:v>
                </c:pt>
                <c:pt idx="2722">
                  <c:v>58497</c:v>
                </c:pt>
                <c:pt idx="2723">
                  <c:v>58504</c:v>
                </c:pt>
                <c:pt idx="2724">
                  <c:v>58511</c:v>
                </c:pt>
                <c:pt idx="2725">
                  <c:v>58518</c:v>
                </c:pt>
                <c:pt idx="2726">
                  <c:v>58525</c:v>
                </c:pt>
                <c:pt idx="2727">
                  <c:v>58532</c:v>
                </c:pt>
                <c:pt idx="2728">
                  <c:v>58539</c:v>
                </c:pt>
                <c:pt idx="2729">
                  <c:v>58546</c:v>
                </c:pt>
                <c:pt idx="2730">
                  <c:v>58553</c:v>
                </c:pt>
                <c:pt idx="2731">
                  <c:v>58560</c:v>
                </c:pt>
                <c:pt idx="2732">
                  <c:v>58567</c:v>
                </c:pt>
                <c:pt idx="2733">
                  <c:v>58574</c:v>
                </c:pt>
                <c:pt idx="2734">
                  <c:v>58581</c:v>
                </c:pt>
                <c:pt idx="2735">
                  <c:v>58588</c:v>
                </c:pt>
                <c:pt idx="2736">
                  <c:v>58595</c:v>
                </c:pt>
                <c:pt idx="2737">
                  <c:v>58602</c:v>
                </c:pt>
                <c:pt idx="2738">
                  <c:v>58609</c:v>
                </c:pt>
                <c:pt idx="2739">
                  <c:v>58616</c:v>
                </c:pt>
                <c:pt idx="2740">
                  <c:v>58623</c:v>
                </c:pt>
                <c:pt idx="2741">
                  <c:v>58630</c:v>
                </c:pt>
                <c:pt idx="2742">
                  <c:v>58637</c:v>
                </c:pt>
                <c:pt idx="2743">
                  <c:v>58644</c:v>
                </c:pt>
                <c:pt idx="2744">
                  <c:v>58651</c:v>
                </c:pt>
                <c:pt idx="2745">
                  <c:v>58658</c:v>
                </c:pt>
                <c:pt idx="2746">
                  <c:v>58665</c:v>
                </c:pt>
                <c:pt idx="2747">
                  <c:v>58672</c:v>
                </c:pt>
                <c:pt idx="2748">
                  <c:v>58679</c:v>
                </c:pt>
                <c:pt idx="2749">
                  <c:v>58686</c:v>
                </c:pt>
                <c:pt idx="2750">
                  <c:v>58693</c:v>
                </c:pt>
                <c:pt idx="2751">
                  <c:v>58700</c:v>
                </c:pt>
                <c:pt idx="2752">
                  <c:v>58707</c:v>
                </c:pt>
                <c:pt idx="2753">
                  <c:v>58714</c:v>
                </c:pt>
                <c:pt idx="2754">
                  <c:v>58721</c:v>
                </c:pt>
                <c:pt idx="2755">
                  <c:v>58728</c:v>
                </c:pt>
                <c:pt idx="2756">
                  <c:v>58735</c:v>
                </c:pt>
                <c:pt idx="2757">
                  <c:v>58742</c:v>
                </c:pt>
                <c:pt idx="2758">
                  <c:v>58749</c:v>
                </c:pt>
                <c:pt idx="2759">
                  <c:v>58756</c:v>
                </c:pt>
                <c:pt idx="2760">
                  <c:v>58763</c:v>
                </c:pt>
                <c:pt idx="2761">
                  <c:v>58770</c:v>
                </c:pt>
                <c:pt idx="2762">
                  <c:v>58777</c:v>
                </c:pt>
                <c:pt idx="2763">
                  <c:v>58784</c:v>
                </c:pt>
                <c:pt idx="2764">
                  <c:v>58791</c:v>
                </c:pt>
                <c:pt idx="2765">
                  <c:v>58798</c:v>
                </c:pt>
                <c:pt idx="2766">
                  <c:v>58805</c:v>
                </c:pt>
                <c:pt idx="2767">
                  <c:v>58812</c:v>
                </c:pt>
                <c:pt idx="2768">
                  <c:v>58819</c:v>
                </c:pt>
                <c:pt idx="2769">
                  <c:v>58826</c:v>
                </c:pt>
                <c:pt idx="2770">
                  <c:v>58833</c:v>
                </c:pt>
                <c:pt idx="2771">
                  <c:v>58840</c:v>
                </c:pt>
                <c:pt idx="2772">
                  <c:v>58847</c:v>
                </c:pt>
                <c:pt idx="2773">
                  <c:v>58854</c:v>
                </c:pt>
                <c:pt idx="2774">
                  <c:v>58861</c:v>
                </c:pt>
                <c:pt idx="2775">
                  <c:v>58868</c:v>
                </c:pt>
                <c:pt idx="2776">
                  <c:v>58875</c:v>
                </c:pt>
                <c:pt idx="2777">
                  <c:v>58882</c:v>
                </c:pt>
                <c:pt idx="2778">
                  <c:v>58889</c:v>
                </c:pt>
                <c:pt idx="2779">
                  <c:v>58896</c:v>
                </c:pt>
                <c:pt idx="2780">
                  <c:v>58903</c:v>
                </c:pt>
                <c:pt idx="2781">
                  <c:v>58910</c:v>
                </c:pt>
                <c:pt idx="2782">
                  <c:v>58917</c:v>
                </c:pt>
                <c:pt idx="2783">
                  <c:v>58924</c:v>
                </c:pt>
                <c:pt idx="2784">
                  <c:v>58931</c:v>
                </c:pt>
                <c:pt idx="2785">
                  <c:v>58938</c:v>
                </c:pt>
                <c:pt idx="2786">
                  <c:v>58945</c:v>
                </c:pt>
                <c:pt idx="2787">
                  <c:v>58952</c:v>
                </c:pt>
                <c:pt idx="2788">
                  <c:v>58959</c:v>
                </c:pt>
                <c:pt idx="2789">
                  <c:v>58966</c:v>
                </c:pt>
                <c:pt idx="2790">
                  <c:v>58973</c:v>
                </c:pt>
                <c:pt idx="2791">
                  <c:v>58980</c:v>
                </c:pt>
                <c:pt idx="2792">
                  <c:v>58987</c:v>
                </c:pt>
                <c:pt idx="2793">
                  <c:v>58994</c:v>
                </c:pt>
                <c:pt idx="2794">
                  <c:v>59001</c:v>
                </c:pt>
                <c:pt idx="2795">
                  <c:v>59008</c:v>
                </c:pt>
                <c:pt idx="2796">
                  <c:v>59015</c:v>
                </c:pt>
                <c:pt idx="2797">
                  <c:v>59022</c:v>
                </c:pt>
                <c:pt idx="2798">
                  <c:v>59029</c:v>
                </c:pt>
                <c:pt idx="2799">
                  <c:v>59036</c:v>
                </c:pt>
                <c:pt idx="2800">
                  <c:v>59043</c:v>
                </c:pt>
                <c:pt idx="2801">
                  <c:v>59050</c:v>
                </c:pt>
                <c:pt idx="2802">
                  <c:v>59057</c:v>
                </c:pt>
                <c:pt idx="2803">
                  <c:v>59064</c:v>
                </c:pt>
                <c:pt idx="2804">
                  <c:v>59071</c:v>
                </c:pt>
                <c:pt idx="2805">
                  <c:v>59078</c:v>
                </c:pt>
                <c:pt idx="2806">
                  <c:v>59085</c:v>
                </c:pt>
                <c:pt idx="2807">
                  <c:v>59092</c:v>
                </c:pt>
                <c:pt idx="2808">
                  <c:v>59099</c:v>
                </c:pt>
                <c:pt idx="2809">
                  <c:v>59106</c:v>
                </c:pt>
                <c:pt idx="2810">
                  <c:v>59113</c:v>
                </c:pt>
                <c:pt idx="2811">
                  <c:v>59120</c:v>
                </c:pt>
                <c:pt idx="2812">
                  <c:v>59127</c:v>
                </c:pt>
                <c:pt idx="2813">
                  <c:v>59134</c:v>
                </c:pt>
                <c:pt idx="2814">
                  <c:v>59141</c:v>
                </c:pt>
                <c:pt idx="2815">
                  <c:v>59148</c:v>
                </c:pt>
                <c:pt idx="2816">
                  <c:v>59155</c:v>
                </c:pt>
                <c:pt idx="2817">
                  <c:v>59162</c:v>
                </c:pt>
                <c:pt idx="2818">
                  <c:v>59169</c:v>
                </c:pt>
                <c:pt idx="2819">
                  <c:v>59176</c:v>
                </c:pt>
                <c:pt idx="2820">
                  <c:v>59183</c:v>
                </c:pt>
                <c:pt idx="2821">
                  <c:v>59190</c:v>
                </c:pt>
                <c:pt idx="2822">
                  <c:v>59197</c:v>
                </c:pt>
                <c:pt idx="2823">
                  <c:v>59204</c:v>
                </c:pt>
                <c:pt idx="2824">
                  <c:v>59211</c:v>
                </c:pt>
                <c:pt idx="2825">
                  <c:v>59218</c:v>
                </c:pt>
                <c:pt idx="2826">
                  <c:v>59225</c:v>
                </c:pt>
                <c:pt idx="2827">
                  <c:v>59232</c:v>
                </c:pt>
                <c:pt idx="2828">
                  <c:v>59239</c:v>
                </c:pt>
                <c:pt idx="2829">
                  <c:v>59246</c:v>
                </c:pt>
                <c:pt idx="2830">
                  <c:v>59253</c:v>
                </c:pt>
                <c:pt idx="2831">
                  <c:v>59260</c:v>
                </c:pt>
                <c:pt idx="2832">
                  <c:v>59267</c:v>
                </c:pt>
                <c:pt idx="2833">
                  <c:v>59274</c:v>
                </c:pt>
                <c:pt idx="2834">
                  <c:v>59281</c:v>
                </c:pt>
                <c:pt idx="2835">
                  <c:v>59288</c:v>
                </c:pt>
                <c:pt idx="2836">
                  <c:v>59295</c:v>
                </c:pt>
                <c:pt idx="2837">
                  <c:v>59302</c:v>
                </c:pt>
                <c:pt idx="2838">
                  <c:v>59309</c:v>
                </c:pt>
                <c:pt idx="2839">
                  <c:v>59316</c:v>
                </c:pt>
                <c:pt idx="2840">
                  <c:v>59323</c:v>
                </c:pt>
                <c:pt idx="2841">
                  <c:v>59330</c:v>
                </c:pt>
                <c:pt idx="2842">
                  <c:v>59337</c:v>
                </c:pt>
                <c:pt idx="2843">
                  <c:v>59344</c:v>
                </c:pt>
                <c:pt idx="2844">
                  <c:v>59351</c:v>
                </c:pt>
                <c:pt idx="2845">
                  <c:v>59358</c:v>
                </c:pt>
                <c:pt idx="2846">
                  <c:v>59365</c:v>
                </c:pt>
                <c:pt idx="2847">
                  <c:v>59372</c:v>
                </c:pt>
                <c:pt idx="2848">
                  <c:v>59379</c:v>
                </c:pt>
                <c:pt idx="2849">
                  <c:v>59386</c:v>
                </c:pt>
                <c:pt idx="2850">
                  <c:v>59393</c:v>
                </c:pt>
                <c:pt idx="2851">
                  <c:v>59400</c:v>
                </c:pt>
                <c:pt idx="2852">
                  <c:v>59407</c:v>
                </c:pt>
                <c:pt idx="2853">
                  <c:v>59414</c:v>
                </c:pt>
                <c:pt idx="2854">
                  <c:v>59421</c:v>
                </c:pt>
                <c:pt idx="2855">
                  <c:v>59428</c:v>
                </c:pt>
                <c:pt idx="2856">
                  <c:v>59435</c:v>
                </c:pt>
                <c:pt idx="2857">
                  <c:v>59442</c:v>
                </c:pt>
                <c:pt idx="2858">
                  <c:v>59449</c:v>
                </c:pt>
                <c:pt idx="2859">
                  <c:v>59456</c:v>
                </c:pt>
                <c:pt idx="2860">
                  <c:v>59463</c:v>
                </c:pt>
                <c:pt idx="2861">
                  <c:v>59470</c:v>
                </c:pt>
                <c:pt idx="2862">
                  <c:v>59477</c:v>
                </c:pt>
                <c:pt idx="2863">
                  <c:v>59484</c:v>
                </c:pt>
                <c:pt idx="2864">
                  <c:v>59491</c:v>
                </c:pt>
                <c:pt idx="2865">
                  <c:v>59498</c:v>
                </c:pt>
                <c:pt idx="2866">
                  <c:v>59505</c:v>
                </c:pt>
                <c:pt idx="2867">
                  <c:v>59512</c:v>
                </c:pt>
                <c:pt idx="2868">
                  <c:v>59519</c:v>
                </c:pt>
                <c:pt idx="2869">
                  <c:v>59526</c:v>
                </c:pt>
                <c:pt idx="2870">
                  <c:v>59534</c:v>
                </c:pt>
                <c:pt idx="2871">
                  <c:v>59541</c:v>
                </c:pt>
                <c:pt idx="2872">
                  <c:v>59548</c:v>
                </c:pt>
                <c:pt idx="2873">
                  <c:v>59555</c:v>
                </c:pt>
                <c:pt idx="2874">
                  <c:v>59562</c:v>
                </c:pt>
                <c:pt idx="2875">
                  <c:v>59569</c:v>
                </c:pt>
                <c:pt idx="2876">
                  <c:v>59576</c:v>
                </c:pt>
                <c:pt idx="2877">
                  <c:v>59583</c:v>
                </c:pt>
                <c:pt idx="2878">
                  <c:v>59590</c:v>
                </c:pt>
                <c:pt idx="2879">
                  <c:v>59597</c:v>
                </c:pt>
                <c:pt idx="2880">
                  <c:v>59604</c:v>
                </c:pt>
                <c:pt idx="2881">
                  <c:v>59611</c:v>
                </c:pt>
                <c:pt idx="2882">
                  <c:v>59618</c:v>
                </c:pt>
                <c:pt idx="2883">
                  <c:v>59625</c:v>
                </c:pt>
                <c:pt idx="2884">
                  <c:v>59632</c:v>
                </c:pt>
                <c:pt idx="2885">
                  <c:v>59643</c:v>
                </c:pt>
                <c:pt idx="2886">
                  <c:v>59646</c:v>
                </c:pt>
                <c:pt idx="2887">
                  <c:v>59653</c:v>
                </c:pt>
                <c:pt idx="2888">
                  <c:v>59660</c:v>
                </c:pt>
                <c:pt idx="2889">
                  <c:v>59667</c:v>
                </c:pt>
                <c:pt idx="2890">
                  <c:v>59674</c:v>
                </c:pt>
                <c:pt idx="2891">
                  <c:v>59681</c:v>
                </c:pt>
                <c:pt idx="2892">
                  <c:v>59688</c:v>
                </c:pt>
                <c:pt idx="2893">
                  <c:v>59695</c:v>
                </c:pt>
                <c:pt idx="2894">
                  <c:v>59702</c:v>
                </c:pt>
                <c:pt idx="2895">
                  <c:v>59709</c:v>
                </c:pt>
                <c:pt idx="2896">
                  <c:v>59716</c:v>
                </c:pt>
                <c:pt idx="2897">
                  <c:v>59723</c:v>
                </c:pt>
                <c:pt idx="2898">
                  <c:v>59730</c:v>
                </c:pt>
                <c:pt idx="2899">
                  <c:v>59737</c:v>
                </c:pt>
                <c:pt idx="2900">
                  <c:v>59744</c:v>
                </c:pt>
                <c:pt idx="2901">
                  <c:v>59751</c:v>
                </c:pt>
                <c:pt idx="2902">
                  <c:v>59758</c:v>
                </c:pt>
                <c:pt idx="2903">
                  <c:v>59765</c:v>
                </c:pt>
                <c:pt idx="2904">
                  <c:v>59772</c:v>
                </c:pt>
                <c:pt idx="2905">
                  <c:v>59779</c:v>
                </c:pt>
                <c:pt idx="2906">
                  <c:v>59786</c:v>
                </c:pt>
                <c:pt idx="2907">
                  <c:v>59793</c:v>
                </c:pt>
                <c:pt idx="2908">
                  <c:v>59800</c:v>
                </c:pt>
                <c:pt idx="2909">
                  <c:v>59807</c:v>
                </c:pt>
                <c:pt idx="2910">
                  <c:v>59814</c:v>
                </c:pt>
                <c:pt idx="2911">
                  <c:v>59821</c:v>
                </c:pt>
                <c:pt idx="2912">
                  <c:v>59828</c:v>
                </c:pt>
                <c:pt idx="2913">
                  <c:v>59835</c:v>
                </c:pt>
                <c:pt idx="2914">
                  <c:v>59842</c:v>
                </c:pt>
                <c:pt idx="2915">
                  <c:v>59849</c:v>
                </c:pt>
                <c:pt idx="2916">
                  <c:v>59856</c:v>
                </c:pt>
                <c:pt idx="2917">
                  <c:v>59863</c:v>
                </c:pt>
                <c:pt idx="2918">
                  <c:v>59870</c:v>
                </c:pt>
                <c:pt idx="2919">
                  <c:v>59877</c:v>
                </c:pt>
                <c:pt idx="2920">
                  <c:v>59884</c:v>
                </c:pt>
                <c:pt idx="2921">
                  <c:v>59891</c:v>
                </c:pt>
                <c:pt idx="2922">
                  <c:v>59901</c:v>
                </c:pt>
                <c:pt idx="2923">
                  <c:v>59908</c:v>
                </c:pt>
                <c:pt idx="2924">
                  <c:v>59915</c:v>
                </c:pt>
                <c:pt idx="2925">
                  <c:v>59922</c:v>
                </c:pt>
                <c:pt idx="2926">
                  <c:v>59929</c:v>
                </c:pt>
                <c:pt idx="2927">
                  <c:v>59936</c:v>
                </c:pt>
                <c:pt idx="2928">
                  <c:v>59943</c:v>
                </c:pt>
                <c:pt idx="2929">
                  <c:v>59950</c:v>
                </c:pt>
                <c:pt idx="2930">
                  <c:v>59957</c:v>
                </c:pt>
                <c:pt idx="2931">
                  <c:v>59964</c:v>
                </c:pt>
                <c:pt idx="2932">
                  <c:v>59971</c:v>
                </c:pt>
                <c:pt idx="2933">
                  <c:v>59978</c:v>
                </c:pt>
                <c:pt idx="2934">
                  <c:v>59985</c:v>
                </c:pt>
                <c:pt idx="2935">
                  <c:v>59992</c:v>
                </c:pt>
                <c:pt idx="2936">
                  <c:v>60001</c:v>
                </c:pt>
                <c:pt idx="2937">
                  <c:v>60006</c:v>
                </c:pt>
                <c:pt idx="2938">
                  <c:v>60013</c:v>
                </c:pt>
                <c:pt idx="2939">
                  <c:v>60020</c:v>
                </c:pt>
                <c:pt idx="2940">
                  <c:v>60028</c:v>
                </c:pt>
                <c:pt idx="2941">
                  <c:v>60035</c:v>
                </c:pt>
                <c:pt idx="2942">
                  <c:v>60042</c:v>
                </c:pt>
                <c:pt idx="2943">
                  <c:v>60049</c:v>
                </c:pt>
                <c:pt idx="2944">
                  <c:v>60056</c:v>
                </c:pt>
                <c:pt idx="2945">
                  <c:v>60063</c:v>
                </c:pt>
                <c:pt idx="2946">
                  <c:v>60070</c:v>
                </c:pt>
                <c:pt idx="2947">
                  <c:v>60077</c:v>
                </c:pt>
                <c:pt idx="2948">
                  <c:v>60084</c:v>
                </c:pt>
                <c:pt idx="2949">
                  <c:v>60091</c:v>
                </c:pt>
                <c:pt idx="2950">
                  <c:v>60098</c:v>
                </c:pt>
                <c:pt idx="2951">
                  <c:v>60105</c:v>
                </c:pt>
                <c:pt idx="2952">
                  <c:v>60112</c:v>
                </c:pt>
                <c:pt idx="2953">
                  <c:v>60119</c:v>
                </c:pt>
                <c:pt idx="2954">
                  <c:v>60126</c:v>
                </c:pt>
                <c:pt idx="2955">
                  <c:v>60133</c:v>
                </c:pt>
                <c:pt idx="2956">
                  <c:v>60140</c:v>
                </c:pt>
                <c:pt idx="2957">
                  <c:v>60147</c:v>
                </c:pt>
                <c:pt idx="2958">
                  <c:v>60154</c:v>
                </c:pt>
                <c:pt idx="2959">
                  <c:v>60161</c:v>
                </c:pt>
                <c:pt idx="2960">
                  <c:v>60168</c:v>
                </c:pt>
                <c:pt idx="2961">
                  <c:v>60175</c:v>
                </c:pt>
                <c:pt idx="2962">
                  <c:v>60182</c:v>
                </c:pt>
                <c:pt idx="2963">
                  <c:v>60189</c:v>
                </c:pt>
                <c:pt idx="2964">
                  <c:v>60196</c:v>
                </c:pt>
                <c:pt idx="2965">
                  <c:v>60203</c:v>
                </c:pt>
                <c:pt idx="2966">
                  <c:v>60210</c:v>
                </c:pt>
                <c:pt idx="2967">
                  <c:v>60217</c:v>
                </c:pt>
                <c:pt idx="2968">
                  <c:v>60224</c:v>
                </c:pt>
                <c:pt idx="2969">
                  <c:v>60231</c:v>
                </c:pt>
                <c:pt idx="2970">
                  <c:v>60238</c:v>
                </c:pt>
                <c:pt idx="2971">
                  <c:v>60245</c:v>
                </c:pt>
                <c:pt idx="2972">
                  <c:v>60252</c:v>
                </c:pt>
                <c:pt idx="2973">
                  <c:v>60259</c:v>
                </c:pt>
                <c:pt idx="2974">
                  <c:v>60267</c:v>
                </c:pt>
                <c:pt idx="2975">
                  <c:v>60274</c:v>
                </c:pt>
                <c:pt idx="2976">
                  <c:v>60281</c:v>
                </c:pt>
                <c:pt idx="2977">
                  <c:v>60288</c:v>
                </c:pt>
                <c:pt idx="2978">
                  <c:v>60295</c:v>
                </c:pt>
                <c:pt idx="2979">
                  <c:v>60302</c:v>
                </c:pt>
                <c:pt idx="2980">
                  <c:v>60309</c:v>
                </c:pt>
                <c:pt idx="2981">
                  <c:v>60316</c:v>
                </c:pt>
                <c:pt idx="2982">
                  <c:v>60323</c:v>
                </c:pt>
                <c:pt idx="2983">
                  <c:v>60330</c:v>
                </c:pt>
                <c:pt idx="2984">
                  <c:v>60337</c:v>
                </c:pt>
                <c:pt idx="2985">
                  <c:v>60344</c:v>
                </c:pt>
                <c:pt idx="2986">
                  <c:v>60351</c:v>
                </c:pt>
                <c:pt idx="2987">
                  <c:v>60359</c:v>
                </c:pt>
                <c:pt idx="2988">
                  <c:v>60366</c:v>
                </c:pt>
                <c:pt idx="2989">
                  <c:v>60373</c:v>
                </c:pt>
                <c:pt idx="2990">
                  <c:v>60380</c:v>
                </c:pt>
                <c:pt idx="2991">
                  <c:v>60387</c:v>
                </c:pt>
                <c:pt idx="2992">
                  <c:v>60394</c:v>
                </c:pt>
                <c:pt idx="2993">
                  <c:v>60401</c:v>
                </c:pt>
                <c:pt idx="2994">
                  <c:v>60408</c:v>
                </c:pt>
                <c:pt idx="2995">
                  <c:v>60415</c:v>
                </c:pt>
                <c:pt idx="2996">
                  <c:v>60422</c:v>
                </c:pt>
                <c:pt idx="2997">
                  <c:v>60429</c:v>
                </c:pt>
                <c:pt idx="2998">
                  <c:v>60436</c:v>
                </c:pt>
                <c:pt idx="2999">
                  <c:v>60443</c:v>
                </c:pt>
                <c:pt idx="3000">
                  <c:v>60450</c:v>
                </c:pt>
                <c:pt idx="3001">
                  <c:v>60457</c:v>
                </c:pt>
                <c:pt idx="3002">
                  <c:v>60464</c:v>
                </c:pt>
                <c:pt idx="3003">
                  <c:v>60471</c:v>
                </c:pt>
                <c:pt idx="3004">
                  <c:v>60478</c:v>
                </c:pt>
                <c:pt idx="3005">
                  <c:v>60485</c:v>
                </c:pt>
                <c:pt idx="3006">
                  <c:v>60492</c:v>
                </c:pt>
                <c:pt idx="3007">
                  <c:v>60499</c:v>
                </c:pt>
                <c:pt idx="3008">
                  <c:v>60506</c:v>
                </c:pt>
                <c:pt idx="3009">
                  <c:v>60513</c:v>
                </c:pt>
                <c:pt idx="3010">
                  <c:v>60520</c:v>
                </c:pt>
                <c:pt idx="3011">
                  <c:v>60527</c:v>
                </c:pt>
                <c:pt idx="3012">
                  <c:v>60534</c:v>
                </c:pt>
                <c:pt idx="3013">
                  <c:v>60541</c:v>
                </c:pt>
                <c:pt idx="3014">
                  <c:v>60548</c:v>
                </c:pt>
                <c:pt idx="3015">
                  <c:v>60555</c:v>
                </c:pt>
                <c:pt idx="3016">
                  <c:v>60562</c:v>
                </c:pt>
                <c:pt idx="3017">
                  <c:v>60569</c:v>
                </c:pt>
                <c:pt idx="3018">
                  <c:v>60576</c:v>
                </c:pt>
                <c:pt idx="3019">
                  <c:v>60583</c:v>
                </c:pt>
                <c:pt idx="3020">
                  <c:v>60590</c:v>
                </c:pt>
                <c:pt idx="3021">
                  <c:v>60597</c:v>
                </c:pt>
                <c:pt idx="3022">
                  <c:v>60604</c:v>
                </c:pt>
                <c:pt idx="3023">
                  <c:v>60611</c:v>
                </c:pt>
                <c:pt idx="3024">
                  <c:v>60618</c:v>
                </c:pt>
                <c:pt idx="3025">
                  <c:v>60625</c:v>
                </c:pt>
                <c:pt idx="3026">
                  <c:v>60632</c:v>
                </c:pt>
                <c:pt idx="3027">
                  <c:v>60639</c:v>
                </c:pt>
                <c:pt idx="3028">
                  <c:v>60646</c:v>
                </c:pt>
                <c:pt idx="3029">
                  <c:v>60653</c:v>
                </c:pt>
                <c:pt idx="3030">
                  <c:v>60660</c:v>
                </c:pt>
                <c:pt idx="3031">
                  <c:v>60667</c:v>
                </c:pt>
                <c:pt idx="3032">
                  <c:v>60674</c:v>
                </c:pt>
                <c:pt idx="3033">
                  <c:v>60681</c:v>
                </c:pt>
                <c:pt idx="3034">
                  <c:v>60688</c:v>
                </c:pt>
                <c:pt idx="3035">
                  <c:v>60695</c:v>
                </c:pt>
                <c:pt idx="3036">
                  <c:v>60702</c:v>
                </c:pt>
                <c:pt idx="3037">
                  <c:v>60709</c:v>
                </c:pt>
                <c:pt idx="3038">
                  <c:v>60716</c:v>
                </c:pt>
                <c:pt idx="3039">
                  <c:v>60723</c:v>
                </c:pt>
                <c:pt idx="3040">
                  <c:v>60730</c:v>
                </c:pt>
                <c:pt idx="3041">
                  <c:v>60737</c:v>
                </c:pt>
                <c:pt idx="3042">
                  <c:v>60744</c:v>
                </c:pt>
                <c:pt idx="3043">
                  <c:v>60751</c:v>
                </c:pt>
                <c:pt idx="3044">
                  <c:v>60758</c:v>
                </c:pt>
                <c:pt idx="3045">
                  <c:v>60765</c:v>
                </c:pt>
                <c:pt idx="3046">
                  <c:v>60772</c:v>
                </c:pt>
                <c:pt idx="3047">
                  <c:v>60779</c:v>
                </c:pt>
                <c:pt idx="3048">
                  <c:v>60786</c:v>
                </c:pt>
                <c:pt idx="3049">
                  <c:v>60793</c:v>
                </c:pt>
                <c:pt idx="3050">
                  <c:v>60800</c:v>
                </c:pt>
                <c:pt idx="3051">
                  <c:v>60807</c:v>
                </c:pt>
                <c:pt idx="3052">
                  <c:v>60814</c:v>
                </c:pt>
                <c:pt idx="3053">
                  <c:v>60821</c:v>
                </c:pt>
                <c:pt idx="3054">
                  <c:v>60828</c:v>
                </c:pt>
                <c:pt idx="3055">
                  <c:v>60835</c:v>
                </c:pt>
                <c:pt idx="3056">
                  <c:v>60842</c:v>
                </c:pt>
                <c:pt idx="3057">
                  <c:v>60849</c:v>
                </c:pt>
                <c:pt idx="3058">
                  <c:v>60856</c:v>
                </c:pt>
                <c:pt idx="3059">
                  <c:v>60863</c:v>
                </c:pt>
                <c:pt idx="3060">
                  <c:v>60870</c:v>
                </c:pt>
                <c:pt idx="3061">
                  <c:v>60877</c:v>
                </c:pt>
                <c:pt idx="3062">
                  <c:v>60884</c:v>
                </c:pt>
                <c:pt idx="3063">
                  <c:v>60891</c:v>
                </c:pt>
                <c:pt idx="3064">
                  <c:v>60898</c:v>
                </c:pt>
                <c:pt idx="3065">
                  <c:v>60905</c:v>
                </c:pt>
                <c:pt idx="3066">
                  <c:v>60912</c:v>
                </c:pt>
                <c:pt idx="3067">
                  <c:v>60919</c:v>
                </c:pt>
                <c:pt idx="3068">
                  <c:v>60926</c:v>
                </c:pt>
                <c:pt idx="3069">
                  <c:v>60933</c:v>
                </c:pt>
                <c:pt idx="3070">
                  <c:v>60940</c:v>
                </c:pt>
                <c:pt idx="3071">
                  <c:v>60947</c:v>
                </c:pt>
                <c:pt idx="3072">
                  <c:v>60954</c:v>
                </c:pt>
                <c:pt idx="3073">
                  <c:v>60961</c:v>
                </c:pt>
                <c:pt idx="3074">
                  <c:v>60968</c:v>
                </c:pt>
                <c:pt idx="3075">
                  <c:v>60975</c:v>
                </c:pt>
                <c:pt idx="3076">
                  <c:v>60982</c:v>
                </c:pt>
                <c:pt idx="3077">
                  <c:v>60989</c:v>
                </c:pt>
                <c:pt idx="3078">
                  <c:v>60996</c:v>
                </c:pt>
                <c:pt idx="3079">
                  <c:v>61003</c:v>
                </c:pt>
                <c:pt idx="3080">
                  <c:v>61010</c:v>
                </c:pt>
                <c:pt idx="3081">
                  <c:v>61017</c:v>
                </c:pt>
                <c:pt idx="3082">
                  <c:v>61024</c:v>
                </c:pt>
                <c:pt idx="3083">
                  <c:v>61031</c:v>
                </c:pt>
                <c:pt idx="3084">
                  <c:v>61038</c:v>
                </c:pt>
                <c:pt idx="3085">
                  <c:v>61045</c:v>
                </c:pt>
                <c:pt idx="3086">
                  <c:v>61052</c:v>
                </c:pt>
                <c:pt idx="3087">
                  <c:v>61059</c:v>
                </c:pt>
                <c:pt idx="3088">
                  <c:v>61066</c:v>
                </c:pt>
                <c:pt idx="3089">
                  <c:v>61073</c:v>
                </c:pt>
                <c:pt idx="3090">
                  <c:v>61080</c:v>
                </c:pt>
                <c:pt idx="3091">
                  <c:v>61087</c:v>
                </c:pt>
                <c:pt idx="3092">
                  <c:v>61094</c:v>
                </c:pt>
                <c:pt idx="3093">
                  <c:v>61101</c:v>
                </c:pt>
                <c:pt idx="3094">
                  <c:v>61108</c:v>
                </c:pt>
                <c:pt idx="3095">
                  <c:v>61115</c:v>
                </c:pt>
                <c:pt idx="3096">
                  <c:v>61122</c:v>
                </c:pt>
                <c:pt idx="3097">
                  <c:v>61129</c:v>
                </c:pt>
                <c:pt idx="3098">
                  <c:v>61136</c:v>
                </c:pt>
                <c:pt idx="3099">
                  <c:v>61143</c:v>
                </c:pt>
                <c:pt idx="3100">
                  <c:v>61150</c:v>
                </c:pt>
                <c:pt idx="3101">
                  <c:v>61157</c:v>
                </c:pt>
                <c:pt idx="3102">
                  <c:v>61164</c:v>
                </c:pt>
                <c:pt idx="3103">
                  <c:v>61171</c:v>
                </c:pt>
                <c:pt idx="3104">
                  <c:v>61178</c:v>
                </c:pt>
                <c:pt idx="3105">
                  <c:v>61185</c:v>
                </c:pt>
                <c:pt idx="3106">
                  <c:v>61192</c:v>
                </c:pt>
                <c:pt idx="3107">
                  <c:v>61199</c:v>
                </c:pt>
                <c:pt idx="3108">
                  <c:v>61206</c:v>
                </c:pt>
                <c:pt idx="3109">
                  <c:v>61213</c:v>
                </c:pt>
                <c:pt idx="3110">
                  <c:v>61220</c:v>
                </c:pt>
                <c:pt idx="3111">
                  <c:v>61227</c:v>
                </c:pt>
                <c:pt idx="3112">
                  <c:v>61234</c:v>
                </c:pt>
                <c:pt idx="3113">
                  <c:v>61241</c:v>
                </c:pt>
                <c:pt idx="3114">
                  <c:v>61248</c:v>
                </c:pt>
                <c:pt idx="3115">
                  <c:v>61255</c:v>
                </c:pt>
                <c:pt idx="3116">
                  <c:v>61262</c:v>
                </c:pt>
                <c:pt idx="3117">
                  <c:v>61269</c:v>
                </c:pt>
                <c:pt idx="3118">
                  <c:v>61276</c:v>
                </c:pt>
                <c:pt idx="3119">
                  <c:v>61283</c:v>
                </c:pt>
                <c:pt idx="3120">
                  <c:v>61290</c:v>
                </c:pt>
                <c:pt idx="3121">
                  <c:v>61297</c:v>
                </c:pt>
                <c:pt idx="3122">
                  <c:v>61304</c:v>
                </c:pt>
                <c:pt idx="3123">
                  <c:v>61311</c:v>
                </c:pt>
                <c:pt idx="3124">
                  <c:v>61318</c:v>
                </c:pt>
                <c:pt idx="3125">
                  <c:v>61325</c:v>
                </c:pt>
                <c:pt idx="3126">
                  <c:v>61332</c:v>
                </c:pt>
                <c:pt idx="3127">
                  <c:v>61339</c:v>
                </c:pt>
                <c:pt idx="3128">
                  <c:v>61346</c:v>
                </c:pt>
                <c:pt idx="3129">
                  <c:v>61353</c:v>
                </c:pt>
                <c:pt idx="3130">
                  <c:v>61360</c:v>
                </c:pt>
                <c:pt idx="3131">
                  <c:v>61367</c:v>
                </c:pt>
                <c:pt idx="3132">
                  <c:v>61374</c:v>
                </c:pt>
                <c:pt idx="3133">
                  <c:v>61381</c:v>
                </c:pt>
                <c:pt idx="3134">
                  <c:v>61388</c:v>
                </c:pt>
                <c:pt idx="3135">
                  <c:v>61395</c:v>
                </c:pt>
                <c:pt idx="3136">
                  <c:v>61402</c:v>
                </c:pt>
                <c:pt idx="3137">
                  <c:v>61409</c:v>
                </c:pt>
                <c:pt idx="3138">
                  <c:v>61416</c:v>
                </c:pt>
                <c:pt idx="3139">
                  <c:v>61423</c:v>
                </c:pt>
                <c:pt idx="3140">
                  <c:v>61430</c:v>
                </c:pt>
                <c:pt idx="3141">
                  <c:v>61437</c:v>
                </c:pt>
                <c:pt idx="3142">
                  <c:v>61444</c:v>
                </c:pt>
                <c:pt idx="3143">
                  <c:v>61451</c:v>
                </c:pt>
                <c:pt idx="3144">
                  <c:v>61458</c:v>
                </c:pt>
                <c:pt idx="3145">
                  <c:v>61465</c:v>
                </c:pt>
                <c:pt idx="3146">
                  <c:v>61472</c:v>
                </c:pt>
                <c:pt idx="3147">
                  <c:v>61479</c:v>
                </c:pt>
                <c:pt idx="3148">
                  <c:v>61487</c:v>
                </c:pt>
                <c:pt idx="3149">
                  <c:v>61494</c:v>
                </c:pt>
                <c:pt idx="3150">
                  <c:v>61501</c:v>
                </c:pt>
                <c:pt idx="3151">
                  <c:v>61508</c:v>
                </c:pt>
                <c:pt idx="3152">
                  <c:v>61515</c:v>
                </c:pt>
                <c:pt idx="3153">
                  <c:v>61522</c:v>
                </c:pt>
                <c:pt idx="3154">
                  <c:v>61529</c:v>
                </c:pt>
                <c:pt idx="3155">
                  <c:v>61536</c:v>
                </c:pt>
                <c:pt idx="3156">
                  <c:v>61543</c:v>
                </c:pt>
                <c:pt idx="3157">
                  <c:v>61550</c:v>
                </c:pt>
                <c:pt idx="3158">
                  <c:v>61557</c:v>
                </c:pt>
                <c:pt idx="3159">
                  <c:v>61564</c:v>
                </c:pt>
                <c:pt idx="3160">
                  <c:v>61571</c:v>
                </c:pt>
                <c:pt idx="3161">
                  <c:v>61578</c:v>
                </c:pt>
                <c:pt idx="3162">
                  <c:v>61585</c:v>
                </c:pt>
                <c:pt idx="3163">
                  <c:v>61592</c:v>
                </c:pt>
                <c:pt idx="3164">
                  <c:v>61599</c:v>
                </c:pt>
                <c:pt idx="3165">
                  <c:v>61606</c:v>
                </c:pt>
                <c:pt idx="3166">
                  <c:v>61613</c:v>
                </c:pt>
                <c:pt idx="3167">
                  <c:v>61620</c:v>
                </c:pt>
                <c:pt idx="3168">
                  <c:v>61627</c:v>
                </c:pt>
                <c:pt idx="3169">
                  <c:v>61634</c:v>
                </c:pt>
                <c:pt idx="3170">
                  <c:v>61641</c:v>
                </c:pt>
                <c:pt idx="3171">
                  <c:v>61648</c:v>
                </c:pt>
                <c:pt idx="3172">
                  <c:v>61655</c:v>
                </c:pt>
                <c:pt idx="3173">
                  <c:v>61662</c:v>
                </c:pt>
                <c:pt idx="3174">
                  <c:v>61669</c:v>
                </c:pt>
                <c:pt idx="3175">
                  <c:v>61676</c:v>
                </c:pt>
                <c:pt idx="3176">
                  <c:v>61683</c:v>
                </c:pt>
                <c:pt idx="3177">
                  <c:v>61690</c:v>
                </c:pt>
                <c:pt idx="3178">
                  <c:v>61697</c:v>
                </c:pt>
                <c:pt idx="3179">
                  <c:v>61704</c:v>
                </c:pt>
                <c:pt idx="3180">
                  <c:v>61711</c:v>
                </c:pt>
                <c:pt idx="3181">
                  <c:v>61718</c:v>
                </c:pt>
                <c:pt idx="3182">
                  <c:v>61728</c:v>
                </c:pt>
                <c:pt idx="3183">
                  <c:v>61735</c:v>
                </c:pt>
                <c:pt idx="3184">
                  <c:v>61742</c:v>
                </c:pt>
                <c:pt idx="3185">
                  <c:v>61749</c:v>
                </c:pt>
                <c:pt idx="3186">
                  <c:v>61756</c:v>
                </c:pt>
                <c:pt idx="3187">
                  <c:v>61763</c:v>
                </c:pt>
                <c:pt idx="3188">
                  <c:v>61770</c:v>
                </c:pt>
                <c:pt idx="3189">
                  <c:v>61777</c:v>
                </c:pt>
                <c:pt idx="3190">
                  <c:v>61784</c:v>
                </c:pt>
                <c:pt idx="3191">
                  <c:v>61791</c:v>
                </c:pt>
                <c:pt idx="3192">
                  <c:v>61798</c:v>
                </c:pt>
                <c:pt idx="3193">
                  <c:v>61805</c:v>
                </c:pt>
                <c:pt idx="3194">
                  <c:v>61812</c:v>
                </c:pt>
                <c:pt idx="3195">
                  <c:v>61819</c:v>
                </c:pt>
                <c:pt idx="3196">
                  <c:v>61826</c:v>
                </c:pt>
                <c:pt idx="3197">
                  <c:v>61835</c:v>
                </c:pt>
                <c:pt idx="3198">
                  <c:v>61840</c:v>
                </c:pt>
                <c:pt idx="3199">
                  <c:v>61847</c:v>
                </c:pt>
                <c:pt idx="3200">
                  <c:v>61854</c:v>
                </c:pt>
                <c:pt idx="3201">
                  <c:v>61861</c:v>
                </c:pt>
                <c:pt idx="3202">
                  <c:v>61868</c:v>
                </c:pt>
                <c:pt idx="3203">
                  <c:v>61875</c:v>
                </c:pt>
                <c:pt idx="3204">
                  <c:v>61882</c:v>
                </c:pt>
                <c:pt idx="3205">
                  <c:v>61889</c:v>
                </c:pt>
                <c:pt idx="3206">
                  <c:v>61896</c:v>
                </c:pt>
                <c:pt idx="3207">
                  <c:v>61903</c:v>
                </c:pt>
                <c:pt idx="3208">
                  <c:v>61910</c:v>
                </c:pt>
                <c:pt idx="3209">
                  <c:v>61917</c:v>
                </c:pt>
                <c:pt idx="3210">
                  <c:v>61924</c:v>
                </c:pt>
                <c:pt idx="3211">
                  <c:v>61931</c:v>
                </c:pt>
                <c:pt idx="3212">
                  <c:v>61938</c:v>
                </c:pt>
                <c:pt idx="3213">
                  <c:v>61945</c:v>
                </c:pt>
                <c:pt idx="3214">
                  <c:v>61952</c:v>
                </c:pt>
                <c:pt idx="3215">
                  <c:v>61959</c:v>
                </c:pt>
                <c:pt idx="3216">
                  <c:v>61966</c:v>
                </c:pt>
                <c:pt idx="3217">
                  <c:v>61973</c:v>
                </c:pt>
                <c:pt idx="3218">
                  <c:v>61980</c:v>
                </c:pt>
                <c:pt idx="3219">
                  <c:v>61987</c:v>
                </c:pt>
                <c:pt idx="3220">
                  <c:v>61994</c:v>
                </c:pt>
                <c:pt idx="3221">
                  <c:v>62001</c:v>
                </c:pt>
                <c:pt idx="3222">
                  <c:v>62008</c:v>
                </c:pt>
                <c:pt idx="3223">
                  <c:v>62015</c:v>
                </c:pt>
                <c:pt idx="3224">
                  <c:v>62022</c:v>
                </c:pt>
                <c:pt idx="3225">
                  <c:v>62029</c:v>
                </c:pt>
                <c:pt idx="3226">
                  <c:v>62036</c:v>
                </c:pt>
                <c:pt idx="3227">
                  <c:v>62043</c:v>
                </c:pt>
                <c:pt idx="3228">
                  <c:v>62050</c:v>
                </c:pt>
                <c:pt idx="3229">
                  <c:v>62057</c:v>
                </c:pt>
                <c:pt idx="3230">
                  <c:v>62064</c:v>
                </c:pt>
                <c:pt idx="3231">
                  <c:v>62071</c:v>
                </c:pt>
                <c:pt idx="3232">
                  <c:v>62078</c:v>
                </c:pt>
                <c:pt idx="3233">
                  <c:v>62085</c:v>
                </c:pt>
                <c:pt idx="3234">
                  <c:v>62093</c:v>
                </c:pt>
                <c:pt idx="3235">
                  <c:v>62100</c:v>
                </c:pt>
                <c:pt idx="3236">
                  <c:v>62107</c:v>
                </c:pt>
                <c:pt idx="3237">
                  <c:v>62114</c:v>
                </c:pt>
                <c:pt idx="3238">
                  <c:v>62121</c:v>
                </c:pt>
                <c:pt idx="3239">
                  <c:v>62128</c:v>
                </c:pt>
                <c:pt idx="3240">
                  <c:v>62135</c:v>
                </c:pt>
                <c:pt idx="3241">
                  <c:v>62142</c:v>
                </c:pt>
                <c:pt idx="3242">
                  <c:v>62149</c:v>
                </c:pt>
                <c:pt idx="3243">
                  <c:v>62156</c:v>
                </c:pt>
                <c:pt idx="3244">
                  <c:v>62163</c:v>
                </c:pt>
                <c:pt idx="3245">
                  <c:v>62170</c:v>
                </c:pt>
                <c:pt idx="3246">
                  <c:v>62177</c:v>
                </c:pt>
                <c:pt idx="3247">
                  <c:v>62186</c:v>
                </c:pt>
                <c:pt idx="3248">
                  <c:v>62193</c:v>
                </c:pt>
                <c:pt idx="3249">
                  <c:v>62200</c:v>
                </c:pt>
                <c:pt idx="3250">
                  <c:v>62207</c:v>
                </c:pt>
                <c:pt idx="3251">
                  <c:v>62215</c:v>
                </c:pt>
                <c:pt idx="3252">
                  <c:v>62221</c:v>
                </c:pt>
                <c:pt idx="3253">
                  <c:v>62228</c:v>
                </c:pt>
                <c:pt idx="3254">
                  <c:v>62235</c:v>
                </c:pt>
                <c:pt idx="3255">
                  <c:v>62242</c:v>
                </c:pt>
                <c:pt idx="3256">
                  <c:v>62249</c:v>
                </c:pt>
                <c:pt idx="3257">
                  <c:v>62256</c:v>
                </c:pt>
                <c:pt idx="3258">
                  <c:v>62263</c:v>
                </c:pt>
                <c:pt idx="3259">
                  <c:v>62270</c:v>
                </c:pt>
                <c:pt idx="3260">
                  <c:v>62277</c:v>
                </c:pt>
                <c:pt idx="3261">
                  <c:v>62284</c:v>
                </c:pt>
                <c:pt idx="3262">
                  <c:v>62291</c:v>
                </c:pt>
                <c:pt idx="3263">
                  <c:v>62298</c:v>
                </c:pt>
                <c:pt idx="3264">
                  <c:v>62305</c:v>
                </c:pt>
                <c:pt idx="3265">
                  <c:v>62312</c:v>
                </c:pt>
                <c:pt idx="3266">
                  <c:v>62319</c:v>
                </c:pt>
                <c:pt idx="3267">
                  <c:v>62326</c:v>
                </c:pt>
                <c:pt idx="3268">
                  <c:v>62333</c:v>
                </c:pt>
                <c:pt idx="3269">
                  <c:v>62340</c:v>
                </c:pt>
                <c:pt idx="3270">
                  <c:v>62347</c:v>
                </c:pt>
                <c:pt idx="3271">
                  <c:v>62354</c:v>
                </c:pt>
                <c:pt idx="3272">
                  <c:v>62361</c:v>
                </c:pt>
                <c:pt idx="3273">
                  <c:v>62368</c:v>
                </c:pt>
                <c:pt idx="3274">
                  <c:v>62375</c:v>
                </c:pt>
                <c:pt idx="3275">
                  <c:v>62382</c:v>
                </c:pt>
                <c:pt idx="3276">
                  <c:v>62389</c:v>
                </c:pt>
                <c:pt idx="3277">
                  <c:v>62396</c:v>
                </c:pt>
                <c:pt idx="3278">
                  <c:v>62403</c:v>
                </c:pt>
                <c:pt idx="3279">
                  <c:v>62410</c:v>
                </c:pt>
                <c:pt idx="3280">
                  <c:v>62417</c:v>
                </c:pt>
                <c:pt idx="3281">
                  <c:v>62424</c:v>
                </c:pt>
                <c:pt idx="3282">
                  <c:v>62431</c:v>
                </c:pt>
                <c:pt idx="3283">
                  <c:v>62438</c:v>
                </c:pt>
                <c:pt idx="3284">
                  <c:v>62445</c:v>
                </c:pt>
                <c:pt idx="3285">
                  <c:v>62456</c:v>
                </c:pt>
                <c:pt idx="3286">
                  <c:v>62460</c:v>
                </c:pt>
                <c:pt idx="3287">
                  <c:v>62466</c:v>
                </c:pt>
                <c:pt idx="3288">
                  <c:v>62473</c:v>
                </c:pt>
                <c:pt idx="3289">
                  <c:v>62480</c:v>
                </c:pt>
                <c:pt idx="3290">
                  <c:v>62487</c:v>
                </c:pt>
                <c:pt idx="3291">
                  <c:v>62494</c:v>
                </c:pt>
                <c:pt idx="3292">
                  <c:v>62501</c:v>
                </c:pt>
                <c:pt idx="3293">
                  <c:v>62508</c:v>
                </c:pt>
                <c:pt idx="3294">
                  <c:v>62515</c:v>
                </c:pt>
                <c:pt idx="3295">
                  <c:v>62522</c:v>
                </c:pt>
                <c:pt idx="3296">
                  <c:v>62529</c:v>
                </c:pt>
                <c:pt idx="3297">
                  <c:v>62536</c:v>
                </c:pt>
                <c:pt idx="3298">
                  <c:v>62543</c:v>
                </c:pt>
                <c:pt idx="3299">
                  <c:v>62550</c:v>
                </c:pt>
                <c:pt idx="3300">
                  <c:v>62557</c:v>
                </c:pt>
                <c:pt idx="3301">
                  <c:v>62564</c:v>
                </c:pt>
                <c:pt idx="3302">
                  <c:v>62571</c:v>
                </c:pt>
                <c:pt idx="3303">
                  <c:v>62578</c:v>
                </c:pt>
                <c:pt idx="3304">
                  <c:v>62585</c:v>
                </c:pt>
                <c:pt idx="3305">
                  <c:v>62592</c:v>
                </c:pt>
                <c:pt idx="3306">
                  <c:v>62599</c:v>
                </c:pt>
                <c:pt idx="3307">
                  <c:v>62606</c:v>
                </c:pt>
                <c:pt idx="3308">
                  <c:v>62613</c:v>
                </c:pt>
                <c:pt idx="3309">
                  <c:v>62620</c:v>
                </c:pt>
                <c:pt idx="3310">
                  <c:v>62627</c:v>
                </c:pt>
                <c:pt idx="3311">
                  <c:v>62634</c:v>
                </c:pt>
                <c:pt idx="3312">
                  <c:v>62641</c:v>
                </c:pt>
                <c:pt idx="3313">
                  <c:v>62648</c:v>
                </c:pt>
                <c:pt idx="3314">
                  <c:v>62655</c:v>
                </c:pt>
                <c:pt idx="3315">
                  <c:v>62662</c:v>
                </c:pt>
                <c:pt idx="3316">
                  <c:v>62669</c:v>
                </c:pt>
                <c:pt idx="3317">
                  <c:v>62676</c:v>
                </c:pt>
                <c:pt idx="3318">
                  <c:v>62683</c:v>
                </c:pt>
                <c:pt idx="3319">
                  <c:v>62690</c:v>
                </c:pt>
                <c:pt idx="3320">
                  <c:v>62697</c:v>
                </c:pt>
                <c:pt idx="3321">
                  <c:v>62704</c:v>
                </c:pt>
                <c:pt idx="3322">
                  <c:v>62711</c:v>
                </c:pt>
                <c:pt idx="3323">
                  <c:v>62718</c:v>
                </c:pt>
                <c:pt idx="3324">
                  <c:v>62725</c:v>
                </c:pt>
                <c:pt idx="3325">
                  <c:v>62732</c:v>
                </c:pt>
                <c:pt idx="3326">
                  <c:v>62739</c:v>
                </c:pt>
                <c:pt idx="3327">
                  <c:v>62746</c:v>
                </c:pt>
                <c:pt idx="3328">
                  <c:v>62753</c:v>
                </c:pt>
                <c:pt idx="3329">
                  <c:v>62760</c:v>
                </c:pt>
                <c:pt idx="3330">
                  <c:v>62767</c:v>
                </c:pt>
                <c:pt idx="3331">
                  <c:v>62774</c:v>
                </c:pt>
                <c:pt idx="3332">
                  <c:v>62781</c:v>
                </c:pt>
                <c:pt idx="3333">
                  <c:v>62788</c:v>
                </c:pt>
                <c:pt idx="3334">
                  <c:v>62795</c:v>
                </c:pt>
                <c:pt idx="3335">
                  <c:v>62802</c:v>
                </c:pt>
                <c:pt idx="3336">
                  <c:v>62809</c:v>
                </c:pt>
                <c:pt idx="3337">
                  <c:v>62816</c:v>
                </c:pt>
                <c:pt idx="3338">
                  <c:v>62823</c:v>
                </c:pt>
                <c:pt idx="3339">
                  <c:v>62830</c:v>
                </c:pt>
                <c:pt idx="3340">
                  <c:v>62837</c:v>
                </c:pt>
                <c:pt idx="3341">
                  <c:v>62844</c:v>
                </c:pt>
                <c:pt idx="3342">
                  <c:v>62851</c:v>
                </c:pt>
                <c:pt idx="3343">
                  <c:v>62858</c:v>
                </c:pt>
                <c:pt idx="3344">
                  <c:v>62865</c:v>
                </c:pt>
                <c:pt idx="3345">
                  <c:v>62872</c:v>
                </c:pt>
                <c:pt idx="3346">
                  <c:v>62879</c:v>
                </c:pt>
                <c:pt idx="3347">
                  <c:v>62886</c:v>
                </c:pt>
                <c:pt idx="3348">
                  <c:v>62893</c:v>
                </c:pt>
                <c:pt idx="3349">
                  <c:v>62900</c:v>
                </c:pt>
                <c:pt idx="3350">
                  <c:v>62907</c:v>
                </c:pt>
                <c:pt idx="3351">
                  <c:v>62914</c:v>
                </c:pt>
                <c:pt idx="3352">
                  <c:v>62921</c:v>
                </c:pt>
                <c:pt idx="3353">
                  <c:v>62928</c:v>
                </c:pt>
                <c:pt idx="3354">
                  <c:v>62935</c:v>
                </c:pt>
                <c:pt idx="3355">
                  <c:v>62942</c:v>
                </c:pt>
                <c:pt idx="3356">
                  <c:v>62949</c:v>
                </c:pt>
                <c:pt idx="3357">
                  <c:v>62956</c:v>
                </c:pt>
                <c:pt idx="3358">
                  <c:v>62963</c:v>
                </c:pt>
                <c:pt idx="3359">
                  <c:v>62970</c:v>
                </c:pt>
                <c:pt idx="3360">
                  <c:v>62977</c:v>
                </c:pt>
                <c:pt idx="3361">
                  <c:v>62984</c:v>
                </c:pt>
                <c:pt idx="3362">
                  <c:v>62991</c:v>
                </c:pt>
                <c:pt idx="3363">
                  <c:v>62998</c:v>
                </c:pt>
                <c:pt idx="3364">
                  <c:v>63005</c:v>
                </c:pt>
                <c:pt idx="3365">
                  <c:v>63012</c:v>
                </c:pt>
                <c:pt idx="3366">
                  <c:v>63019</c:v>
                </c:pt>
                <c:pt idx="3367">
                  <c:v>63026</c:v>
                </c:pt>
                <c:pt idx="3368">
                  <c:v>63033</c:v>
                </c:pt>
                <c:pt idx="3369">
                  <c:v>63040</c:v>
                </c:pt>
                <c:pt idx="3370">
                  <c:v>63047</c:v>
                </c:pt>
                <c:pt idx="3371">
                  <c:v>63054</c:v>
                </c:pt>
                <c:pt idx="3372">
                  <c:v>63061</c:v>
                </c:pt>
                <c:pt idx="3373">
                  <c:v>63068</c:v>
                </c:pt>
                <c:pt idx="3374">
                  <c:v>63075</c:v>
                </c:pt>
                <c:pt idx="3375">
                  <c:v>63082</c:v>
                </c:pt>
                <c:pt idx="3376">
                  <c:v>63089</c:v>
                </c:pt>
                <c:pt idx="3377">
                  <c:v>63096</c:v>
                </c:pt>
                <c:pt idx="3378">
                  <c:v>63103</c:v>
                </c:pt>
                <c:pt idx="3379">
                  <c:v>63110</c:v>
                </c:pt>
                <c:pt idx="3380">
                  <c:v>63117</c:v>
                </c:pt>
                <c:pt idx="3381">
                  <c:v>63124</c:v>
                </c:pt>
                <c:pt idx="3382">
                  <c:v>63131</c:v>
                </c:pt>
                <c:pt idx="3383">
                  <c:v>63138</c:v>
                </c:pt>
                <c:pt idx="3384">
                  <c:v>63145</c:v>
                </c:pt>
                <c:pt idx="3385">
                  <c:v>63152</c:v>
                </c:pt>
                <c:pt idx="3386">
                  <c:v>63159</c:v>
                </c:pt>
                <c:pt idx="3387">
                  <c:v>63166</c:v>
                </c:pt>
                <c:pt idx="3388">
                  <c:v>63173</c:v>
                </c:pt>
                <c:pt idx="3389">
                  <c:v>63180</c:v>
                </c:pt>
                <c:pt idx="3390">
                  <c:v>63187</c:v>
                </c:pt>
                <c:pt idx="3391">
                  <c:v>63194</c:v>
                </c:pt>
                <c:pt idx="3392">
                  <c:v>63201</c:v>
                </c:pt>
                <c:pt idx="3393">
                  <c:v>63208</c:v>
                </c:pt>
                <c:pt idx="3394">
                  <c:v>63215</c:v>
                </c:pt>
                <c:pt idx="3395">
                  <c:v>63222</c:v>
                </c:pt>
                <c:pt idx="3396">
                  <c:v>63229</c:v>
                </c:pt>
                <c:pt idx="3397">
                  <c:v>63236</c:v>
                </c:pt>
                <c:pt idx="3398">
                  <c:v>63243</c:v>
                </c:pt>
                <c:pt idx="3399">
                  <c:v>63250</c:v>
                </c:pt>
                <c:pt idx="3400">
                  <c:v>63257</c:v>
                </c:pt>
                <c:pt idx="3401">
                  <c:v>63264</c:v>
                </c:pt>
                <c:pt idx="3402">
                  <c:v>63271</c:v>
                </c:pt>
                <c:pt idx="3403">
                  <c:v>63278</c:v>
                </c:pt>
                <c:pt idx="3404">
                  <c:v>63285</c:v>
                </c:pt>
                <c:pt idx="3405">
                  <c:v>63292</c:v>
                </c:pt>
                <c:pt idx="3406">
                  <c:v>63299</c:v>
                </c:pt>
                <c:pt idx="3407">
                  <c:v>63306</c:v>
                </c:pt>
                <c:pt idx="3408">
                  <c:v>63313</c:v>
                </c:pt>
                <c:pt idx="3409">
                  <c:v>63320</c:v>
                </c:pt>
                <c:pt idx="3410">
                  <c:v>63327</c:v>
                </c:pt>
                <c:pt idx="3411">
                  <c:v>63334</c:v>
                </c:pt>
                <c:pt idx="3412">
                  <c:v>63341</c:v>
                </c:pt>
                <c:pt idx="3413">
                  <c:v>63348</c:v>
                </c:pt>
                <c:pt idx="3414">
                  <c:v>63355</c:v>
                </c:pt>
                <c:pt idx="3415">
                  <c:v>63362</c:v>
                </c:pt>
                <c:pt idx="3416">
                  <c:v>63369</c:v>
                </c:pt>
                <c:pt idx="3417">
                  <c:v>63376</c:v>
                </c:pt>
                <c:pt idx="3418">
                  <c:v>63383</c:v>
                </c:pt>
                <c:pt idx="3419">
                  <c:v>63390</c:v>
                </c:pt>
                <c:pt idx="3420">
                  <c:v>63397</c:v>
                </c:pt>
                <c:pt idx="3421">
                  <c:v>63404</c:v>
                </c:pt>
                <c:pt idx="3422">
                  <c:v>63411</c:v>
                </c:pt>
                <c:pt idx="3423">
                  <c:v>63418</c:v>
                </c:pt>
                <c:pt idx="3424">
                  <c:v>63425</c:v>
                </c:pt>
                <c:pt idx="3425">
                  <c:v>63432</c:v>
                </c:pt>
                <c:pt idx="3426">
                  <c:v>63439</c:v>
                </c:pt>
                <c:pt idx="3427">
                  <c:v>63446</c:v>
                </c:pt>
                <c:pt idx="3428">
                  <c:v>63453</c:v>
                </c:pt>
                <c:pt idx="3429">
                  <c:v>63460</c:v>
                </c:pt>
                <c:pt idx="3430">
                  <c:v>63467</c:v>
                </c:pt>
                <c:pt idx="3431">
                  <c:v>63474</c:v>
                </c:pt>
                <c:pt idx="3432">
                  <c:v>63481</c:v>
                </c:pt>
                <c:pt idx="3433">
                  <c:v>63488</c:v>
                </c:pt>
                <c:pt idx="3434">
                  <c:v>63495</c:v>
                </c:pt>
                <c:pt idx="3435">
                  <c:v>63502</c:v>
                </c:pt>
                <c:pt idx="3436">
                  <c:v>63509</c:v>
                </c:pt>
                <c:pt idx="3437">
                  <c:v>63516</c:v>
                </c:pt>
                <c:pt idx="3438">
                  <c:v>63523</c:v>
                </c:pt>
                <c:pt idx="3439">
                  <c:v>63530</c:v>
                </c:pt>
                <c:pt idx="3440">
                  <c:v>63537</c:v>
                </c:pt>
                <c:pt idx="3441">
                  <c:v>63544</c:v>
                </c:pt>
                <c:pt idx="3442">
                  <c:v>63552</c:v>
                </c:pt>
                <c:pt idx="3443">
                  <c:v>63559</c:v>
                </c:pt>
                <c:pt idx="3444">
                  <c:v>63566</c:v>
                </c:pt>
                <c:pt idx="3445">
                  <c:v>63573</c:v>
                </c:pt>
                <c:pt idx="3446">
                  <c:v>63580</c:v>
                </c:pt>
                <c:pt idx="3447">
                  <c:v>63587</c:v>
                </c:pt>
                <c:pt idx="3448">
                  <c:v>63594</c:v>
                </c:pt>
                <c:pt idx="3449">
                  <c:v>63601</c:v>
                </c:pt>
                <c:pt idx="3450">
                  <c:v>63608</c:v>
                </c:pt>
                <c:pt idx="3451">
                  <c:v>63615</c:v>
                </c:pt>
                <c:pt idx="3452">
                  <c:v>63622</c:v>
                </c:pt>
                <c:pt idx="3453">
                  <c:v>63629</c:v>
                </c:pt>
                <c:pt idx="3454">
                  <c:v>63636</c:v>
                </c:pt>
                <c:pt idx="3455">
                  <c:v>63643</c:v>
                </c:pt>
                <c:pt idx="3456">
                  <c:v>63650</c:v>
                </c:pt>
                <c:pt idx="3457">
                  <c:v>63661</c:v>
                </c:pt>
                <c:pt idx="3458">
                  <c:v>63664</c:v>
                </c:pt>
                <c:pt idx="3459">
                  <c:v>63671</c:v>
                </c:pt>
                <c:pt idx="3460">
                  <c:v>63678</c:v>
                </c:pt>
                <c:pt idx="3461">
                  <c:v>63685</c:v>
                </c:pt>
                <c:pt idx="3462">
                  <c:v>63692</c:v>
                </c:pt>
                <c:pt idx="3463">
                  <c:v>63699</c:v>
                </c:pt>
                <c:pt idx="3464">
                  <c:v>63706</c:v>
                </c:pt>
                <c:pt idx="3465">
                  <c:v>63713</c:v>
                </c:pt>
                <c:pt idx="3466">
                  <c:v>63720</c:v>
                </c:pt>
                <c:pt idx="3467">
                  <c:v>63727</c:v>
                </c:pt>
                <c:pt idx="3468">
                  <c:v>63734</c:v>
                </c:pt>
                <c:pt idx="3469">
                  <c:v>63741</c:v>
                </c:pt>
                <c:pt idx="3470">
                  <c:v>63748</c:v>
                </c:pt>
                <c:pt idx="3471">
                  <c:v>63755</c:v>
                </c:pt>
                <c:pt idx="3472">
                  <c:v>63762</c:v>
                </c:pt>
                <c:pt idx="3473">
                  <c:v>63769</c:v>
                </c:pt>
                <c:pt idx="3474">
                  <c:v>63776</c:v>
                </c:pt>
                <c:pt idx="3475">
                  <c:v>63783</c:v>
                </c:pt>
                <c:pt idx="3476">
                  <c:v>63790</c:v>
                </c:pt>
                <c:pt idx="3477">
                  <c:v>63797</c:v>
                </c:pt>
                <c:pt idx="3478">
                  <c:v>63804</c:v>
                </c:pt>
                <c:pt idx="3479">
                  <c:v>63811</c:v>
                </c:pt>
                <c:pt idx="3480">
                  <c:v>63818</c:v>
                </c:pt>
                <c:pt idx="3481">
                  <c:v>63825</c:v>
                </c:pt>
                <c:pt idx="3482">
                  <c:v>63832</c:v>
                </c:pt>
                <c:pt idx="3483">
                  <c:v>63839</c:v>
                </c:pt>
                <c:pt idx="3484">
                  <c:v>63846</c:v>
                </c:pt>
                <c:pt idx="3485">
                  <c:v>63853</c:v>
                </c:pt>
                <c:pt idx="3486">
                  <c:v>63860</c:v>
                </c:pt>
                <c:pt idx="3487">
                  <c:v>63867</c:v>
                </c:pt>
                <c:pt idx="3488">
                  <c:v>63874</c:v>
                </c:pt>
                <c:pt idx="3489">
                  <c:v>63881</c:v>
                </c:pt>
                <c:pt idx="3490">
                  <c:v>63888</c:v>
                </c:pt>
                <c:pt idx="3491">
                  <c:v>63895</c:v>
                </c:pt>
                <c:pt idx="3492">
                  <c:v>63902</c:v>
                </c:pt>
                <c:pt idx="3493">
                  <c:v>63909</c:v>
                </c:pt>
                <c:pt idx="3494">
                  <c:v>63919</c:v>
                </c:pt>
                <c:pt idx="3495">
                  <c:v>63926</c:v>
                </c:pt>
                <c:pt idx="3496">
                  <c:v>63933</c:v>
                </c:pt>
                <c:pt idx="3497">
                  <c:v>63940</c:v>
                </c:pt>
                <c:pt idx="3498">
                  <c:v>63947</c:v>
                </c:pt>
                <c:pt idx="3499">
                  <c:v>63954</c:v>
                </c:pt>
                <c:pt idx="3500">
                  <c:v>63961</c:v>
                </c:pt>
                <c:pt idx="3501">
                  <c:v>63968</c:v>
                </c:pt>
                <c:pt idx="3502">
                  <c:v>63975</c:v>
                </c:pt>
                <c:pt idx="3503">
                  <c:v>63982</c:v>
                </c:pt>
                <c:pt idx="3504">
                  <c:v>63989</c:v>
                </c:pt>
                <c:pt idx="3505">
                  <c:v>63996</c:v>
                </c:pt>
                <c:pt idx="3506">
                  <c:v>64003</c:v>
                </c:pt>
                <c:pt idx="3507">
                  <c:v>64010</c:v>
                </c:pt>
                <c:pt idx="3508">
                  <c:v>64019</c:v>
                </c:pt>
                <c:pt idx="3509">
                  <c:v>64024</c:v>
                </c:pt>
                <c:pt idx="3510">
                  <c:v>64031</c:v>
                </c:pt>
                <c:pt idx="3511">
                  <c:v>64038</c:v>
                </c:pt>
                <c:pt idx="3512">
                  <c:v>64045</c:v>
                </c:pt>
                <c:pt idx="3513">
                  <c:v>64052</c:v>
                </c:pt>
                <c:pt idx="3514">
                  <c:v>64059</c:v>
                </c:pt>
                <c:pt idx="3515">
                  <c:v>64066</c:v>
                </c:pt>
                <c:pt idx="3516">
                  <c:v>64073</c:v>
                </c:pt>
                <c:pt idx="3517">
                  <c:v>64080</c:v>
                </c:pt>
                <c:pt idx="3518">
                  <c:v>64087</c:v>
                </c:pt>
                <c:pt idx="3519">
                  <c:v>64094</c:v>
                </c:pt>
                <c:pt idx="3520">
                  <c:v>64101</c:v>
                </c:pt>
                <c:pt idx="3521">
                  <c:v>64108</c:v>
                </c:pt>
                <c:pt idx="3522">
                  <c:v>64115</c:v>
                </c:pt>
                <c:pt idx="3523">
                  <c:v>64122</c:v>
                </c:pt>
                <c:pt idx="3524">
                  <c:v>64129</c:v>
                </c:pt>
                <c:pt idx="3525">
                  <c:v>64136</c:v>
                </c:pt>
                <c:pt idx="3526">
                  <c:v>64143</c:v>
                </c:pt>
                <c:pt idx="3527">
                  <c:v>64150</c:v>
                </c:pt>
                <c:pt idx="3528">
                  <c:v>64157</c:v>
                </c:pt>
                <c:pt idx="3529">
                  <c:v>64164</c:v>
                </c:pt>
                <c:pt idx="3530">
                  <c:v>64171</c:v>
                </c:pt>
                <c:pt idx="3531">
                  <c:v>64178</c:v>
                </c:pt>
                <c:pt idx="3532">
                  <c:v>64185</c:v>
                </c:pt>
                <c:pt idx="3533">
                  <c:v>64192</c:v>
                </c:pt>
              </c:numCache>
            </c:numRef>
          </c:cat>
          <c:val>
            <c:numRef>
              <c:f>[0]!ONFwd6M</c:f>
              <c:numCache>
                <c:formatCode>0.0000%</c:formatCode>
                <c:ptCount val="3534"/>
                <c:pt idx="0">
                  <c:v>3.2699547272585505E-4</c:v>
                </c:pt>
                <c:pt idx="1">
                  <c:v>3.2699517573675507E-4</c:v>
                </c:pt>
                <c:pt idx="2">
                  <c:v>3.2699517573675507E-4</c:v>
                </c:pt>
                <c:pt idx="3">
                  <c:v>8.6699647621202303E-4</c:v>
                </c:pt>
                <c:pt idx="4">
                  <c:v>3.2699517573675507E-4</c:v>
                </c:pt>
                <c:pt idx="5">
                  <c:v>3.269954727525004E-4</c:v>
                </c:pt>
                <c:pt idx="6">
                  <c:v>3.2699517573675507E-4</c:v>
                </c:pt>
                <c:pt idx="7">
                  <c:v>3.2699517573675507E-4</c:v>
                </c:pt>
                <c:pt idx="8">
                  <c:v>3.2699517573675507E-4</c:v>
                </c:pt>
                <c:pt idx="9">
                  <c:v>3.2699517573675507E-4</c:v>
                </c:pt>
                <c:pt idx="10">
                  <c:v>3.269954727525004E-4</c:v>
                </c:pt>
                <c:pt idx="11">
                  <c:v>3.2699517573675507E-4</c:v>
                </c:pt>
                <c:pt idx="12">
                  <c:v>3.2699517573675507E-4</c:v>
                </c:pt>
                <c:pt idx="13">
                  <c:v>3.2699517573675507E-4</c:v>
                </c:pt>
                <c:pt idx="14">
                  <c:v>3.2699517573675507E-4</c:v>
                </c:pt>
                <c:pt idx="15">
                  <c:v>3.269954727525004E-4</c:v>
                </c:pt>
                <c:pt idx="16">
                  <c:v>3.2699517573675507E-4</c:v>
                </c:pt>
                <c:pt idx="17">
                  <c:v>3.2699517573675507E-4</c:v>
                </c:pt>
                <c:pt idx="18">
                  <c:v>3.2699517565681901E-4</c:v>
                </c:pt>
                <c:pt idx="19">
                  <c:v>3.2699517573675507E-4</c:v>
                </c:pt>
                <c:pt idx="20">
                  <c:v>3.2973007519032649E-4</c:v>
                </c:pt>
                <c:pt idx="21">
                  <c:v>3.3362775814005374E-4</c:v>
                </c:pt>
                <c:pt idx="22">
                  <c:v>3.3571668772935936E-4</c:v>
                </c:pt>
                <c:pt idx="23">
                  <c:v>3.3787699925902359E-4</c:v>
                </c:pt>
                <c:pt idx="24">
                  <c:v>3.4010030615760911E-4</c:v>
                </c:pt>
                <c:pt idx="25">
                  <c:v>3.4471530035773412E-4</c:v>
                </c:pt>
                <c:pt idx="26">
                  <c:v>3.4945575105638227E-4</c:v>
                </c:pt>
                <c:pt idx="27">
                  <c:v>3.5186823287070013E-4</c:v>
                </c:pt>
                <c:pt idx="28">
                  <c:v>3.5429338926640241E-4</c:v>
                </c:pt>
                <c:pt idx="29">
                  <c:v>3.5672283367205182E-4</c:v>
                </c:pt>
                <c:pt idx="30">
                  <c:v>3.6155444467667053E-4</c:v>
                </c:pt>
                <c:pt idx="31">
                  <c:v>3.6631575484946666E-4</c:v>
                </c:pt>
                <c:pt idx="32">
                  <c:v>3.6864083721610541E-4</c:v>
                </c:pt>
                <c:pt idx="33">
                  <c:v>3.7091988688509048E-4</c:v>
                </c:pt>
                <c:pt idx="34">
                  <c:v>3.7314451712511243E-4</c:v>
                </c:pt>
                <c:pt idx="35">
                  <c:v>3.7737084102928975E-4</c:v>
                </c:pt>
                <c:pt idx="36">
                  <c:v>3.8133110781046753E-4</c:v>
                </c:pt>
                <c:pt idx="37">
                  <c:v>3.831578391366719E-4</c:v>
                </c:pt>
                <c:pt idx="38">
                  <c:v>3.8487983032631234E-4</c:v>
                </c:pt>
                <c:pt idx="39">
                  <c:v>3.8648869464807944E-4</c:v>
                </c:pt>
                <c:pt idx="40">
                  <c:v>3.8928782083225144E-4</c:v>
                </c:pt>
                <c:pt idx="41">
                  <c:v>3.921245421167896E-4</c:v>
                </c:pt>
                <c:pt idx="42">
                  <c:v>3.9406756873638926E-4</c:v>
                </c:pt>
                <c:pt idx="43">
                  <c:v>3.9588697616110835E-4</c:v>
                </c:pt>
                <c:pt idx="44">
                  <c:v>3.9757386255168115E-4</c:v>
                </c:pt>
                <c:pt idx="45">
                  <c:v>4.0046183390707313E-4</c:v>
                </c:pt>
                <c:pt idx="46">
                  <c:v>4.0281815786968878E-4</c:v>
                </c:pt>
                <c:pt idx="47">
                  <c:v>4.03708909662015E-4</c:v>
                </c:pt>
                <c:pt idx="48">
                  <c:v>4.0441372866517611E-4</c:v>
                </c:pt>
                <c:pt idx="49">
                  <c:v>4.0492371288003426E-4</c:v>
                </c:pt>
                <c:pt idx="50">
                  <c:v>4.0525017922732331E-4</c:v>
                </c:pt>
                <c:pt idx="51">
                  <c:v>4.0483726499118688E-4</c:v>
                </c:pt>
                <c:pt idx="52">
                  <c:v>4.0423954695611997E-4</c:v>
                </c:pt>
                <c:pt idx="53">
                  <c:v>4.0339358277741155E-4</c:v>
                </c:pt>
                <c:pt idx="54">
                  <c:v>4.0229047037598775E-4</c:v>
                </c:pt>
                <c:pt idx="55">
                  <c:v>3.9918301794727995E-4</c:v>
                </c:pt>
                <c:pt idx="56">
                  <c:v>3.9512850039891134E-4</c:v>
                </c:pt>
                <c:pt idx="57">
                  <c:v>3.9260611809588397E-4</c:v>
                </c:pt>
                <c:pt idx="58">
                  <c:v>3.8977317613486662E-4</c:v>
                </c:pt>
                <c:pt idx="59">
                  <c:v>3.8662077251672144E-4</c:v>
                </c:pt>
                <c:pt idx="60">
                  <c:v>3.7920698277460474E-4</c:v>
                </c:pt>
                <c:pt idx="61">
                  <c:v>3.7063850268914678E-4</c:v>
                </c:pt>
                <c:pt idx="62">
                  <c:v>3.6575526183746376E-4</c:v>
                </c:pt>
                <c:pt idx="63">
                  <c:v>3.6008262195963425E-4</c:v>
                </c:pt>
                <c:pt idx="64">
                  <c:v>3.4521134494980288E-4</c:v>
                </c:pt>
                <c:pt idx="65">
                  <c:v>3.3125149767165851E-4</c:v>
                </c:pt>
                <c:pt idx="66">
                  <c:v>3.2608580020188072E-4</c:v>
                </c:pt>
                <c:pt idx="67">
                  <c:v>3.2115566094503833E-4</c:v>
                </c:pt>
                <c:pt idx="68">
                  <c:v>1.111151078108108E-3</c:v>
                </c:pt>
                <c:pt idx="69">
                  <c:v>3.0056907490916274E-4</c:v>
                </c:pt>
                <c:pt idx="70">
                  <c:v>2.9737072708257983E-4</c:v>
                </c:pt>
                <c:pt idx="71">
                  <c:v>2.9451408487979336E-4</c:v>
                </c:pt>
                <c:pt idx="72">
                  <c:v>2.9201431225089891E-4</c:v>
                </c:pt>
                <c:pt idx="73">
                  <c:v>2.8828038231232256E-4</c:v>
                </c:pt>
                <c:pt idx="74">
                  <c:v>2.8588719479749614E-4</c:v>
                </c:pt>
                <c:pt idx="75">
                  <c:v>2.853992283302631E-4</c:v>
                </c:pt>
                <c:pt idx="76">
                  <c:v>2.8535911481775145E-4</c:v>
                </c:pt>
                <c:pt idx="77">
                  <c:v>2.8578201828999283E-4</c:v>
                </c:pt>
                <c:pt idx="78">
                  <c:v>2.8824726509668608E-4</c:v>
                </c:pt>
                <c:pt idx="79">
                  <c:v>2.9240707926980747E-4</c:v>
                </c:pt>
                <c:pt idx="80">
                  <c:v>2.9537252595801533E-4</c:v>
                </c:pt>
                <c:pt idx="81">
                  <c:v>2.9889197317167771E-4</c:v>
                </c:pt>
                <c:pt idx="82">
                  <c:v>3.0298058470101807E-4</c:v>
                </c:pt>
                <c:pt idx="83">
                  <c:v>3.1313111442443642E-4</c:v>
                </c:pt>
                <c:pt idx="84">
                  <c:v>3.2235057743079665E-4</c:v>
                </c:pt>
                <c:pt idx="85">
                  <c:v>3.2315242210145811E-4</c:v>
                </c:pt>
                <c:pt idx="86">
                  <c:v>3.2400154391432068E-4</c:v>
                </c:pt>
                <c:pt idx="87">
                  <c:v>3.2489853775352628E-4</c:v>
                </c:pt>
                <c:pt idx="88">
                  <c:v>3.2685536791809966E-4</c:v>
                </c:pt>
                <c:pt idx="89">
                  <c:v>3.2897712346269259E-4</c:v>
                </c:pt>
                <c:pt idx="90">
                  <c:v>3.3012239565977097E-4</c:v>
                </c:pt>
                <c:pt idx="91">
                  <c:v>3.3131910718964264E-4</c:v>
                </c:pt>
                <c:pt idx="92">
                  <c:v>3.3256785285651347E-4</c:v>
                </c:pt>
                <c:pt idx="93">
                  <c:v>3.3524207625923452E-4</c:v>
                </c:pt>
                <c:pt idx="94">
                  <c:v>3.3809506818194279E-4</c:v>
                </c:pt>
                <c:pt idx="95">
                  <c:v>3.3961290315964732E-4</c:v>
                </c:pt>
                <c:pt idx="96">
                  <c:v>3.4118633982060942E-4</c:v>
                </c:pt>
                <c:pt idx="97">
                  <c:v>3.4281597272922681E-4</c:v>
                </c:pt>
                <c:pt idx="98">
                  <c:v>3.4626586552732874E-4</c:v>
                </c:pt>
                <c:pt idx="99">
                  <c:v>3.4990835908743634E-4</c:v>
                </c:pt>
                <c:pt idx="100">
                  <c:v>3.518278923397844E-4</c:v>
                </c:pt>
                <c:pt idx="101">
                  <c:v>3.5380718946598222E-4</c:v>
                </c:pt>
                <c:pt idx="102">
                  <c:v>3.5584684503042752E-4</c:v>
                </c:pt>
                <c:pt idx="103">
                  <c:v>3.601306842870855E-4</c:v>
                </c:pt>
                <c:pt idx="104">
                  <c:v>3.6462094391787048E-4</c:v>
                </c:pt>
                <c:pt idx="105">
                  <c:v>3.6647153295987778E-4</c:v>
                </c:pt>
                <c:pt idx="106">
                  <c:v>3.677796381040821E-4</c:v>
                </c:pt>
                <c:pt idx="107">
                  <c:v>3.6898959687725608E-4</c:v>
                </c:pt>
                <c:pt idx="108">
                  <c:v>3.7106758932203832E-4</c:v>
                </c:pt>
                <c:pt idx="109">
                  <c:v>3.7278735626422588E-4</c:v>
                </c:pt>
                <c:pt idx="110">
                  <c:v>3.7346112426561717E-4</c:v>
                </c:pt>
                <c:pt idx="111">
                  <c:v>3.7401856236130016E-4</c:v>
                </c:pt>
                <c:pt idx="112">
                  <c:v>3.7445663977564436E-4</c:v>
                </c:pt>
                <c:pt idx="113">
                  <c:v>3.7492016382145721E-4</c:v>
                </c:pt>
                <c:pt idx="114">
                  <c:v>3.7495473254267608E-4</c:v>
                </c:pt>
                <c:pt idx="115">
                  <c:v>3.7475054835311994E-4</c:v>
                </c:pt>
                <c:pt idx="116">
                  <c:v>3.7440882010741916E-4</c:v>
                </c:pt>
                <c:pt idx="117">
                  <c:v>3.739265171898154E-4</c:v>
                </c:pt>
                <c:pt idx="118">
                  <c:v>3.7247856135458335E-4</c:v>
                </c:pt>
                <c:pt idx="119">
                  <c:v>3.7053094648520357E-4</c:v>
                </c:pt>
                <c:pt idx="120">
                  <c:v>3.6930031105164574E-4</c:v>
                </c:pt>
                <c:pt idx="121">
                  <c:v>3.6791091741150694E-4</c:v>
                </c:pt>
                <c:pt idx="122">
                  <c:v>3.6635973486909279E-4</c:v>
                </c:pt>
                <c:pt idx="123">
                  <c:v>3.6270328617860059E-4</c:v>
                </c:pt>
                <c:pt idx="124">
                  <c:v>3.5847650440068435E-4</c:v>
                </c:pt>
                <c:pt idx="125">
                  <c:v>3.5607091875000663E-4</c:v>
                </c:pt>
                <c:pt idx="126">
                  <c:v>3.5435155250063133E-4</c:v>
                </c:pt>
                <c:pt idx="127">
                  <c:v>3.5182365235542079E-4</c:v>
                </c:pt>
                <c:pt idx="128">
                  <c:v>3.4955558943394749E-4</c:v>
                </c:pt>
                <c:pt idx="129">
                  <c:v>3.4889196787624144E-4</c:v>
                </c:pt>
                <c:pt idx="130">
                  <c:v>3.4827003321247219E-4</c:v>
                </c:pt>
                <c:pt idx="131">
                  <c:v>3.4717091867975114E-4</c:v>
                </c:pt>
                <c:pt idx="132">
                  <c:v>3.4622101809489436E-4</c:v>
                </c:pt>
                <c:pt idx="133">
                  <c:v>3.458239087095194E-4</c:v>
                </c:pt>
                <c:pt idx="134">
                  <c:v>3.4547504249360372E-4</c:v>
                </c:pt>
                <c:pt idx="135">
                  <c:v>3.4517551225299314E-4</c:v>
                </c:pt>
                <c:pt idx="136">
                  <c:v>3.4474669836193073E-4</c:v>
                </c:pt>
                <c:pt idx="137">
                  <c:v>3.4449260436275608E-4</c:v>
                </c:pt>
                <c:pt idx="138">
                  <c:v>3.4445614416789283E-4</c:v>
                </c:pt>
                <c:pt idx="139">
                  <c:v>3.4447557622385716E-4</c:v>
                </c:pt>
                <c:pt idx="140">
                  <c:v>3.4455199317662277E-4</c:v>
                </c:pt>
                <c:pt idx="141">
                  <c:v>3.4490057058356172E-4</c:v>
                </c:pt>
                <c:pt idx="142">
                  <c:v>3.4544936375446866E-4</c:v>
                </c:pt>
                <c:pt idx="143">
                  <c:v>3.4582709584007887E-4</c:v>
                </c:pt>
                <c:pt idx="144">
                  <c:v>3.4626836885820467E-4</c:v>
                </c:pt>
                <c:pt idx="145">
                  <c:v>3.4677427585450005E-4</c:v>
                </c:pt>
                <c:pt idx="146">
                  <c:v>3.480073358819169E-4</c:v>
                </c:pt>
                <c:pt idx="147">
                  <c:v>3.4907892088931192E-4</c:v>
                </c:pt>
                <c:pt idx="148">
                  <c:v>3.4915197557161548E-4</c:v>
                </c:pt>
                <c:pt idx="149">
                  <c:v>3.4929931739036135E-4</c:v>
                </c:pt>
                <c:pt idx="150">
                  <c:v>3.4952229094997733E-4</c:v>
                </c:pt>
                <c:pt idx="151">
                  <c:v>3.5022740731527335E-4</c:v>
                </c:pt>
                <c:pt idx="152">
                  <c:v>3.5119739372646563E-4</c:v>
                </c:pt>
                <c:pt idx="153">
                  <c:v>3.5181869433742463E-4</c:v>
                </c:pt>
                <c:pt idx="154">
                  <c:v>3.5252369415594842E-4</c:v>
                </c:pt>
                <c:pt idx="155">
                  <c:v>3.5331373762659268E-4</c:v>
                </c:pt>
                <c:pt idx="156">
                  <c:v>3.5518437671022696E-4</c:v>
                </c:pt>
                <c:pt idx="157">
                  <c:v>3.5735123955937809E-4</c:v>
                </c:pt>
                <c:pt idx="158">
                  <c:v>3.5858666987742538E-4</c:v>
                </c:pt>
                <c:pt idx="159">
                  <c:v>3.5991521131428783E-4</c:v>
                </c:pt>
                <c:pt idx="160">
                  <c:v>3.6133820839445718E-4</c:v>
                </c:pt>
                <c:pt idx="161">
                  <c:v>3.6450614646632573E-4</c:v>
                </c:pt>
                <c:pt idx="162">
                  <c:v>3.6800164427752691E-4</c:v>
                </c:pt>
                <c:pt idx="163">
                  <c:v>3.6991708792122324E-4</c:v>
                </c:pt>
                <c:pt idx="164">
                  <c:v>3.7193505467492116E-4</c:v>
                </c:pt>
                <c:pt idx="165">
                  <c:v>3.7405688898317635E-4</c:v>
                </c:pt>
                <c:pt idx="166">
                  <c:v>3.7865390407176847E-4</c:v>
                </c:pt>
                <c:pt idx="167">
                  <c:v>3.865715172768347E-4</c:v>
                </c:pt>
                <c:pt idx="168">
                  <c:v>3.9485645433323668E-4</c:v>
                </c:pt>
                <c:pt idx="169">
                  <c:v>4.0279715043389785E-4</c:v>
                </c:pt>
                <c:pt idx="170">
                  <c:v>4.1038641780843932E-4</c:v>
                </c:pt>
                <c:pt idx="171">
                  <c:v>4.2435808464524882E-4</c:v>
                </c:pt>
                <c:pt idx="172">
                  <c:v>4.3708544391840576E-4</c:v>
                </c:pt>
                <c:pt idx="173">
                  <c:v>4.4280975070698503E-4</c:v>
                </c:pt>
                <c:pt idx="174">
                  <c:v>4.4813950182742701E-4</c:v>
                </c:pt>
                <c:pt idx="175">
                  <c:v>4.5306750958928887E-4</c:v>
                </c:pt>
                <c:pt idx="176">
                  <c:v>4.6154903344586273E-4</c:v>
                </c:pt>
                <c:pt idx="177">
                  <c:v>4.6861835140354913E-4</c:v>
                </c:pt>
                <c:pt idx="178">
                  <c:v>4.7142982557701885E-4</c:v>
                </c:pt>
                <c:pt idx="179">
                  <c:v>4.7379642952982692E-4</c:v>
                </c:pt>
                <c:pt idx="180">
                  <c:v>4.7571097565146658E-4</c:v>
                </c:pt>
                <c:pt idx="181">
                  <c:v>4.7799790395153252E-4</c:v>
                </c:pt>
                <c:pt idx="182">
                  <c:v>4.7870482529965841E-4</c:v>
                </c:pt>
                <c:pt idx="183">
                  <c:v>4.7825126515022021E-4</c:v>
                </c:pt>
                <c:pt idx="184">
                  <c:v>4.7730252030753206E-4</c:v>
                </c:pt>
                <c:pt idx="185">
                  <c:v>4.7585140308115115E-4</c:v>
                </c:pt>
                <c:pt idx="186">
                  <c:v>4.7123927197745274E-4</c:v>
                </c:pt>
                <c:pt idx="187">
                  <c:v>4.6487945485118587E-4</c:v>
                </c:pt>
                <c:pt idx="188">
                  <c:v>4.6080865907072166E-4</c:v>
                </c:pt>
                <c:pt idx="189">
                  <c:v>4.5619236428429133E-4</c:v>
                </c:pt>
                <c:pt idx="190">
                  <c:v>4.5194533691450545E-4</c:v>
                </c:pt>
                <c:pt idx="191">
                  <c:v>4.4502757495124001E-4</c:v>
                </c:pt>
                <c:pt idx="192">
                  <c:v>4.3824211539700286E-4</c:v>
                </c:pt>
                <c:pt idx="193">
                  <c:v>4.3491938746420544E-4</c:v>
                </c:pt>
                <c:pt idx="194">
                  <c:v>4.3164031077402853E-4</c:v>
                </c:pt>
                <c:pt idx="195">
                  <c:v>4.2840609563832288E-4</c:v>
                </c:pt>
                <c:pt idx="196">
                  <c:v>4.2209374947255185E-4</c:v>
                </c:pt>
                <c:pt idx="197">
                  <c:v>4.1594205359984926E-4</c:v>
                </c:pt>
                <c:pt idx="198">
                  <c:v>4.1295029859611532E-4</c:v>
                </c:pt>
                <c:pt idx="199">
                  <c:v>4.1001066605872438E-4</c:v>
                </c:pt>
                <c:pt idx="200">
                  <c:v>4.0712436637946325E-4</c:v>
                </c:pt>
                <c:pt idx="201">
                  <c:v>4.015360413767155E-4</c:v>
                </c:pt>
                <c:pt idx="202">
                  <c:v>3.9613669816418451E-4</c:v>
                </c:pt>
                <c:pt idx="203">
                  <c:v>3.9353521473550757E-4</c:v>
                </c:pt>
                <c:pt idx="204">
                  <c:v>3.9099432507683218E-4</c:v>
                </c:pt>
                <c:pt idx="205">
                  <c:v>3.8851523934013699E-4</c:v>
                </c:pt>
                <c:pt idx="206">
                  <c:v>3.8376954107910421E-4</c:v>
                </c:pt>
                <c:pt idx="207">
                  <c:v>3.792411395320272E-4</c:v>
                </c:pt>
                <c:pt idx="208">
                  <c:v>3.7708922624446473E-4</c:v>
                </c:pt>
                <c:pt idx="209">
                  <c:v>3.7500637803056236E-4</c:v>
                </c:pt>
                <c:pt idx="210">
                  <c:v>3.7299380488242662E-4</c:v>
                </c:pt>
                <c:pt idx="211">
                  <c:v>3.6920933880857376E-4</c:v>
                </c:pt>
                <c:pt idx="212">
                  <c:v>3.6459590898374472E-4</c:v>
                </c:pt>
                <c:pt idx="213">
                  <c:v>3.6088302730163946E-4</c:v>
                </c:pt>
                <c:pt idx="214">
                  <c:v>3.5736796601959497E-4</c:v>
                </c:pt>
                <c:pt idx="215">
                  <c:v>3.5405375231611913E-4</c:v>
                </c:pt>
                <c:pt idx="216">
                  <c:v>3.4811029019365947E-4</c:v>
                </c:pt>
                <c:pt idx="217">
                  <c:v>3.4286592037524599E-4</c:v>
                </c:pt>
                <c:pt idx="218">
                  <c:v>3.4060135488012122E-4</c:v>
                </c:pt>
                <c:pt idx="219">
                  <c:v>3.3855580099384497E-4</c:v>
                </c:pt>
                <c:pt idx="220">
                  <c:v>3.3673228613473327E-4</c:v>
                </c:pt>
                <c:pt idx="221">
                  <c:v>3.3384083289789146E-4</c:v>
                </c:pt>
                <c:pt idx="222">
                  <c:v>3.317191639773398E-4</c:v>
                </c:pt>
                <c:pt idx="223">
                  <c:v>3.3105125440968663E-4</c:v>
                </c:pt>
                <c:pt idx="224">
                  <c:v>3.306235478994779E-4</c:v>
                </c:pt>
                <c:pt idx="225">
                  <c:v>3.3043907202490175E-4</c:v>
                </c:pt>
                <c:pt idx="226">
                  <c:v>3.3089632903049448E-4</c:v>
                </c:pt>
                <c:pt idx="227">
                  <c:v>3.3219401941231297E-4</c:v>
                </c:pt>
                <c:pt idx="228">
                  <c:v>3.332711059123028E-4</c:v>
                </c:pt>
                <c:pt idx="229">
                  <c:v>3.3460958699826904E-4</c:v>
                </c:pt>
                <c:pt idx="230">
                  <c:v>3.3621248984871954E-4</c:v>
                </c:pt>
                <c:pt idx="231">
                  <c:v>3.4031516050525568E-4</c:v>
                </c:pt>
                <c:pt idx="232">
                  <c:v>3.4532886758142922E-4</c:v>
                </c:pt>
                <c:pt idx="233">
                  <c:v>3.4732168037621136E-4</c:v>
                </c:pt>
                <c:pt idx="234">
                  <c:v>3.4845738686506422E-4</c:v>
                </c:pt>
                <c:pt idx="235">
                  <c:v>3.4963357409267815E-4</c:v>
                </c:pt>
                <c:pt idx="236">
                  <c:v>3.5212297317954722E-4</c:v>
                </c:pt>
                <c:pt idx="237">
                  <c:v>3.5475010744967506E-4</c:v>
                </c:pt>
                <c:pt idx="238">
                  <c:v>3.5613393090550005E-4</c:v>
                </c:pt>
                <c:pt idx="239">
                  <c:v>3.5756032806588678E-4</c:v>
                </c:pt>
                <c:pt idx="240">
                  <c:v>3.5902964761191924E-4</c:v>
                </c:pt>
                <c:pt idx="241">
                  <c:v>3.6211347024917018E-4</c:v>
                </c:pt>
                <c:pt idx="242">
                  <c:v>3.6534312759073373E-4</c:v>
                </c:pt>
                <c:pt idx="243">
                  <c:v>3.6703229199908094E-4</c:v>
                </c:pt>
                <c:pt idx="244">
                  <c:v>3.6876647175887456E-4</c:v>
                </c:pt>
                <c:pt idx="245">
                  <c:v>3.7054601587094282E-4</c:v>
                </c:pt>
                <c:pt idx="246">
                  <c:v>3.7425845116345613E-4</c:v>
                </c:pt>
                <c:pt idx="247">
                  <c:v>3.7812481058274727E-4</c:v>
                </c:pt>
                <c:pt idx="248">
                  <c:v>3.8013640803136184E-4</c:v>
                </c:pt>
                <c:pt idx="249">
                  <c:v>3.8219546255824355E-4</c:v>
                </c:pt>
                <c:pt idx="250">
                  <c:v>3.8430232316422064E-4</c:v>
                </c:pt>
                <c:pt idx="251">
                  <c:v>3.8867756101623741E-4</c:v>
                </c:pt>
                <c:pt idx="252">
                  <c:v>3.9321480095999561E-4</c:v>
                </c:pt>
                <c:pt idx="253">
                  <c:v>3.9556592345668662E-4</c:v>
                </c:pt>
                <c:pt idx="254">
                  <c:v>3.9796694483840156E-4</c:v>
                </c:pt>
                <c:pt idx="255">
                  <c:v>4.0041821394609656E-4</c:v>
                </c:pt>
                <c:pt idx="256">
                  <c:v>4.2387184058689797E-4</c:v>
                </c:pt>
                <c:pt idx="257">
                  <c:v>4.5157041993704183E-4</c:v>
                </c:pt>
                <c:pt idx="258">
                  <c:v>4.6420415247716562E-4</c:v>
                </c:pt>
                <c:pt idx="259">
                  <c:v>4.7609482940025316E-4</c:v>
                </c:pt>
                <c:pt idx="260">
                  <c:v>4.8723340266398907E-4</c:v>
                </c:pt>
                <c:pt idx="261">
                  <c:v>5.0695901210318084E-4</c:v>
                </c:pt>
                <c:pt idx="262">
                  <c:v>5.2408570379469666E-4</c:v>
                </c:pt>
                <c:pt idx="263">
                  <c:v>5.3132804188393834E-4</c:v>
                </c:pt>
                <c:pt idx="264">
                  <c:v>5.3776398941884906E-4</c:v>
                </c:pt>
                <c:pt idx="265">
                  <c:v>5.4338449875679373E-4</c:v>
                </c:pt>
                <c:pt idx="266">
                  <c:v>5.5186299650067383E-4</c:v>
                </c:pt>
                <c:pt idx="267">
                  <c:v>5.5753119656998251E-4</c:v>
                </c:pt>
                <c:pt idx="268">
                  <c:v>5.5893879724600026E-4</c:v>
                </c:pt>
                <c:pt idx="269">
                  <c:v>5.5947667283007263E-4</c:v>
                </c:pt>
                <c:pt idx="270">
                  <c:v>5.591357755196924E-4</c:v>
                </c:pt>
                <c:pt idx="271">
                  <c:v>5.5548035637897897E-4</c:v>
                </c:pt>
                <c:pt idx="272">
                  <c:v>5.4880350256247823E-4</c:v>
                </c:pt>
                <c:pt idx="273">
                  <c:v>5.4393302462152349E-4</c:v>
                </c:pt>
                <c:pt idx="274">
                  <c:v>5.3812948729081711E-4</c:v>
                </c:pt>
                <c:pt idx="275">
                  <c:v>5.31383842927724E-4</c:v>
                </c:pt>
                <c:pt idx="276">
                  <c:v>5.1470769449224463E-4</c:v>
                </c:pt>
                <c:pt idx="277">
                  <c:v>4.9699329875529941E-4</c:v>
                </c:pt>
                <c:pt idx="278">
                  <c:v>4.9081861974720198E-4</c:v>
                </c:pt>
                <c:pt idx="279">
                  <c:v>4.8520255461426132E-4</c:v>
                </c:pt>
                <c:pt idx="280">
                  <c:v>4.8015119912037107E-4</c:v>
                </c:pt>
                <c:pt idx="281">
                  <c:v>4.7196195133381025E-4</c:v>
                </c:pt>
                <c:pt idx="282">
                  <c:v>4.6571478969248403E-4</c:v>
                </c:pt>
                <c:pt idx="283">
                  <c:v>4.6357841941180311E-4</c:v>
                </c:pt>
                <c:pt idx="284">
                  <c:v>4.6204333375321482E-4</c:v>
                </c:pt>
                <c:pt idx="285">
                  <c:v>4.6111562832074071E-4</c:v>
                </c:pt>
                <c:pt idx="286">
                  <c:v>4.6131588884890107E-4</c:v>
                </c:pt>
                <c:pt idx="287">
                  <c:v>4.6360052628813264E-4</c:v>
                </c:pt>
                <c:pt idx="288">
                  <c:v>4.6580115980354719E-4</c:v>
                </c:pt>
                <c:pt idx="289">
                  <c:v>4.6864574860805419E-4</c:v>
                </c:pt>
                <c:pt idx="290">
                  <c:v>4.721403886254194E-4</c:v>
                </c:pt>
                <c:pt idx="291">
                  <c:v>4.8132762828778652E-4</c:v>
                </c:pt>
                <c:pt idx="292">
                  <c:v>4.9274137650101579E-4</c:v>
                </c:pt>
                <c:pt idx="293">
                  <c:v>4.9957770984043748E-4</c:v>
                </c:pt>
                <c:pt idx="294">
                  <c:v>5.0710066937575959E-4</c:v>
                </c:pt>
                <c:pt idx="295">
                  <c:v>5.1531635103074791E-4</c:v>
                </c:pt>
                <c:pt idx="296">
                  <c:v>5.3408805977817053E-4</c:v>
                </c:pt>
                <c:pt idx="297">
                  <c:v>5.55228216523318E-4</c:v>
                </c:pt>
                <c:pt idx="298">
                  <c:v>5.669989469936354E-4</c:v>
                </c:pt>
                <c:pt idx="299">
                  <c:v>5.7931274985101311E-4</c:v>
                </c:pt>
                <c:pt idx="300">
                  <c:v>5.9142734054162815E-4</c:v>
                </c:pt>
                <c:pt idx="301">
                  <c:v>6.1435394630215967E-4</c:v>
                </c:pt>
                <c:pt idx="302">
                  <c:v>6.3595309786279586E-4</c:v>
                </c:pt>
                <c:pt idx="303">
                  <c:v>6.4607965233776099E-4</c:v>
                </c:pt>
                <c:pt idx="304">
                  <c:v>6.5579555921679855E-4</c:v>
                </c:pt>
                <c:pt idx="305">
                  <c:v>6.6509647205670319E-4</c:v>
                </c:pt>
                <c:pt idx="306">
                  <c:v>6.8229454310397841E-4</c:v>
                </c:pt>
                <c:pt idx="307">
                  <c:v>6.9806324696664035E-4</c:v>
                </c:pt>
                <c:pt idx="308">
                  <c:v>7.0522398800676456E-4</c:v>
                </c:pt>
                <c:pt idx="309">
                  <c:v>7.1194365450999442E-4</c:v>
                </c:pt>
                <c:pt idx="310">
                  <c:v>7.1821789987325246E-4</c:v>
                </c:pt>
                <c:pt idx="311">
                  <c:v>7.292613967102568E-4</c:v>
                </c:pt>
                <c:pt idx="312">
                  <c:v>7.3877373450770278E-4</c:v>
                </c:pt>
                <c:pt idx="313">
                  <c:v>7.4275567288673017E-4</c:v>
                </c:pt>
                <c:pt idx="314">
                  <c:v>7.4626610970796037E-4</c:v>
                </c:pt>
                <c:pt idx="315">
                  <c:v>7.4930069844825198E-4</c:v>
                </c:pt>
                <c:pt idx="316">
                  <c:v>7.5376355962220032E-4</c:v>
                </c:pt>
                <c:pt idx="317">
                  <c:v>7.5659363662161638E-4</c:v>
                </c:pt>
                <c:pt idx="318">
                  <c:v>7.5718378351297133E-4</c:v>
                </c:pt>
                <c:pt idx="319">
                  <c:v>7.5727200206543444E-4</c:v>
                </c:pt>
                <c:pt idx="320">
                  <c:v>7.56853945356184E-4</c:v>
                </c:pt>
                <c:pt idx="321">
                  <c:v>7.5438600190658178E-4</c:v>
                </c:pt>
                <c:pt idx="322">
                  <c:v>7.5139919254674226E-4</c:v>
                </c:pt>
                <c:pt idx="323">
                  <c:v>7.5002588100225864E-4</c:v>
                </c:pt>
                <c:pt idx="324">
                  <c:v>7.4856171013770734E-4</c:v>
                </c:pt>
                <c:pt idx="325">
                  <c:v>1.5493393093013452E-3</c:v>
                </c:pt>
                <c:pt idx="326">
                  <c:v>7.4178396065605057E-4</c:v>
                </c:pt>
                <c:pt idx="327">
                  <c:v>7.3985613899374414E-4</c:v>
                </c:pt>
                <c:pt idx="328">
                  <c:v>7.3783371636437778E-4</c:v>
                </c:pt>
                <c:pt idx="329">
                  <c:v>7.3571606926670086E-4</c:v>
                </c:pt>
                <c:pt idx="330">
                  <c:v>7.3116172721654493E-4</c:v>
                </c:pt>
                <c:pt idx="331">
                  <c:v>7.2628076440928169E-4</c:v>
                </c:pt>
                <c:pt idx="332">
                  <c:v>7.2367764117231559E-4</c:v>
                </c:pt>
                <c:pt idx="333">
                  <c:v>7.2097555197991881E-4</c:v>
                </c:pt>
                <c:pt idx="334">
                  <c:v>7.1817387317096859E-4</c:v>
                </c:pt>
                <c:pt idx="335">
                  <c:v>7.1223684158461253E-4</c:v>
                </c:pt>
                <c:pt idx="336">
                  <c:v>7.0595879070545209E-4</c:v>
                </c:pt>
                <c:pt idx="337">
                  <c:v>7.026498104956147E-4</c:v>
                </c:pt>
                <c:pt idx="338">
                  <c:v>6.992374991021677E-4</c:v>
                </c:pt>
                <c:pt idx="339">
                  <c:v>6.9572123310379652E-4</c:v>
                </c:pt>
                <c:pt idx="340">
                  <c:v>6.8834038394527397E-4</c:v>
                </c:pt>
                <c:pt idx="341">
                  <c:v>6.8065796862804007E-4</c:v>
                </c:pt>
                <c:pt idx="342">
                  <c:v>6.7693636064625196E-4</c:v>
                </c:pt>
                <c:pt idx="343">
                  <c:v>6.7343326251467772E-4</c:v>
                </c:pt>
                <c:pt idx="344">
                  <c:v>6.7015069221909584E-4</c:v>
                </c:pt>
                <c:pt idx="345">
                  <c:v>6.6433195843096371E-4</c:v>
                </c:pt>
                <c:pt idx="346">
                  <c:v>6.5926604271737688E-4</c:v>
                </c:pt>
                <c:pt idx="347">
                  <c:v>6.5711637715182292E-4</c:v>
                </c:pt>
                <c:pt idx="348">
                  <c:v>6.5519934581814709E-4</c:v>
                </c:pt>
                <c:pt idx="349">
                  <c:v>6.5351696638238366E-4</c:v>
                </c:pt>
                <c:pt idx="350">
                  <c:v>6.5094564679846201E-4</c:v>
                </c:pt>
                <c:pt idx="351">
                  <c:v>6.4917432397670893E-4</c:v>
                </c:pt>
                <c:pt idx="352">
                  <c:v>6.4869547085955048E-4</c:v>
                </c:pt>
                <c:pt idx="353">
                  <c:v>6.4846337635593443E-4</c:v>
                </c:pt>
                <c:pt idx="354">
                  <c:v>6.4848005821183108E-4</c:v>
                </c:pt>
                <c:pt idx="355">
                  <c:v>6.4935393606191383E-4</c:v>
                </c:pt>
                <c:pt idx="356">
                  <c:v>6.5107490335059026E-4</c:v>
                </c:pt>
                <c:pt idx="357">
                  <c:v>6.5236573303373291E-4</c:v>
                </c:pt>
                <c:pt idx="358">
                  <c:v>6.539174455522101E-4</c:v>
                </c:pt>
                <c:pt idx="359">
                  <c:v>6.5573205873192819E-4</c:v>
                </c:pt>
                <c:pt idx="360">
                  <c:v>6.6024892023008874E-4</c:v>
                </c:pt>
                <c:pt idx="361">
                  <c:v>6.6565987306255181E-4</c:v>
                </c:pt>
                <c:pt idx="362">
                  <c:v>6.6881925581796509E-4</c:v>
                </c:pt>
                <c:pt idx="363">
                  <c:v>6.7225364579037716E-4</c:v>
                </c:pt>
                <c:pt idx="364">
                  <c:v>6.7600780749188516E-4</c:v>
                </c:pt>
                <c:pt idx="365">
                  <c:v>6.8522564094841698E-4</c:v>
                </c:pt>
                <c:pt idx="366">
                  <c:v>6.9625418974261777E-4</c:v>
                </c:pt>
                <c:pt idx="367">
                  <c:v>7.0268575502296926E-4</c:v>
                </c:pt>
                <c:pt idx="368">
                  <c:v>7.0967328957394216E-4</c:v>
                </c:pt>
                <c:pt idx="369">
                  <c:v>7.1722078412328472E-4</c:v>
                </c:pt>
                <c:pt idx="370">
                  <c:v>7.3420375731103604E-4</c:v>
                </c:pt>
                <c:pt idx="371">
                  <c:v>7.5309017653957255E-4</c:v>
                </c:pt>
                <c:pt idx="372">
                  <c:v>7.6349733183711521E-4</c:v>
                </c:pt>
                <c:pt idx="373">
                  <c:v>7.7448839157945315E-4</c:v>
                </c:pt>
                <c:pt idx="374">
                  <c:v>7.8606734633446251E-4</c:v>
                </c:pt>
                <c:pt idx="375">
                  <c:v>8.1120668763645654E-4</c:v>
                </c:pt>
                <c:pt idx="376">
                  <c:v>8.3834193115528421E-4</c:v>
                </c:pt>
                <c:pt idx="377">
                  <c:v>8.5292022252936306E-4</c:v>
                </c:pt>
                <c:pt idx="378">
                  <c:v>8.6811035352241106E-4</c:v>
                </c:pt>
                <c:pt idx="379">
                  <c:v>8.8391631478224042E-4</c:v>
                </c:pt>
                <c:pt idx="380">
                  <c:v>9.1760329763879156E-4</c:v>
                </c:pt>
                <c:pt idx="381">
                  <c:v>9.5337827880292991E-4</c:v>
                </c:pt>
                <c:pt idx="382">
                  <c:v>9.7232325343199477E-4</c:v>
                </c:pt>
                <c:pt idx="383">
                  <c:v>9.9190800293413872E-4</c:v>
                </c:pt>
                <c:pt idx="384">
                  <c:v>1.0118657358404448E-3</c:v>
                </c:pt>
                <c:pt idx="385">
                  <c:v>1.0490443884236811E-3</c:v>
                </c:pt>
                <c:pt idx="386">
                  <c:v>1.0828981267696491E-3</c:v>
                </c:pt>
                <c:pt idx="387">
                  <c:v>1.0981474524118795E-3</c:v>
                </c:pt>
                <c:pt idx="388">
                  <c:v>1.1123775321664198E-3</c:v>
                </c:pt>
                <c:pt idx="389">
                  <c:v>1.125580497447487E-3</c:v>
                </c:pt>
                <c:pt idx="390">
                  <c:v>1.1485270347844079E-3</c:v>
                </c:pt>
                <c:pt idx="391">
                  <c:v>1.1679638440398321E-3</c:v>
                </c:pt>
                <c:pt idx="392">
                  <c:v>1.1759132096056391E-3</c:v>
                </c:pt>
                <c:pt idx="393">
                  <c:v>1.1827882496628916E-3</c:v>
                </c:pt>
                <c:pt idx="394">
                  <c:v>1.1885810959455512E-3</c:v>
                </c:pt>
                <c:pt idx="395">
                  <c:v>1.1965241100053703E-3</c:v>
                </c:pt>
                <c:pt idx="396">
                  <c:v>1.2007731730534488E-3</c:v>
                </c:pt>
                <c:pt idx="397">
                  <c:v>1.2010370231152478E-3</c:v>
                </c:pt>
                <c:pt idx="398">
                  <c:v>1.2001714688469889E-3</c:v>
                </c:pt>
                <c:pt idx="399">
                  <c:v>1.1895666783772185E-3</c:v>
                </c:pt>
                <c:pt idx="400">
                  <c:v>1.1708200192561691E-3</c:v>
                </c:pt>
                <c:pt idx="401">
                  <c:v>1.1618283190717449E-3</c:v>
                </c:pt>
                <c:pt idx="402">
                  <c:v>1.1516442675496563E-3</c:v>
                </c:pt>
                <c:pt idx="403">
                  <c:v>1.1272658481331632E-3</c:v>
                </c:pt>
                <c:pt idx="404">
                  <c:v>1.0992036869517108E-3</c:v>
                </c:pt>
                <c:pt idx="405">
                  <c:v>1.0852040758013715E-3</c:v>
                </c:pt>
                <c:pt idx="406">
                  <c:v>1.0722434063037412E-3</c:v>
                </c:pt>
                <c:pt idx="407">
                  <c:v>1.0603293891708887E-3</c:v>
                </c:pt>
                <c:pt idx="408">
                  <c:v>1.0358495505347065E-3</c:v>
                </c:pt>
                <c:pt idx="409">
                  <c:v>1.0167289756513043E-3</c:v>
                </c:pt>
                <c:pt idx="410">
                  <c:v>1.0112568045350656E-3</c:v>
                </c:pt>
                <c:pt idx="411">
                  <c:v>1.0068852629263603E-3</c:v>
                </c:pt>
                <c:pt idx="412">
                  <c:v>1.0018522887289549E-3</c:v>
                </c:pt>
                <c:pt idx="413">
                  <c:v>1.0005596144413431E-3</c:v>
                </c:pt>
                <c:pt idx="414">
                  <c:v>1.0018068872064134E-3</c:v>
                </c:pt>
                <c:pt idx="415">
                  <c:v>1.0042010559896397E-3</c:v>
                </c:pt>
                <c:pt idx="416">
                  <c:v>1.0077498321425793E-3</c:v>
                </c:pt>
                <c:pt idx="417">
                  <c:v>1.0187375137604704E-3</c:v>
                </c:pt>
                <c:pt idx="418">
                  <c:v>1.0336452321269007E-3</c:v>
                </c:pt>
                <c:pt idx="419">
                  <c:v>1.0430827118845798E-3</c:v>
                </c:pt>
                <c:pt idx="420">
                  <c:v>1.053721065842339E-3</c:v>
                </c:pt>
                <c:pt idx="421">
                  <c:v>1.0655680051918637E-3</c:v>
                </c:pt>
                <c:pt idx="422">
                  <c:v>1.0933323787654103E-3</c:v>
                </c:pt>
                <c:pt idx="423">
                  <c:v>1.1251958423397213E-3</c:v>
                </c:pt>
                <c:pt idx="424">
                  <c:v>1.1429297197462773E-3</c:v>
                </c:pt>
                <c:pt idx="425">
                  <c:v>1.1605565917083283E-3</c:v>
                </c:pt>
                <c:pt idx="426">
                  <c:v>1.1778026977715683E-3</c:v>
                </c:pt>
                <c:pt idx="427">
                  <c:v>1.2110147902877344E-3</c:v>
                </c:pt>
                <c:pt idx="428">
                  <c:v>1.2429195693464123E-3</c:v>
                </c:pt>
                <c:pt idx="429">
                  <c:v>1.2582169255281883E-3</c:v>
                </c:pt>
                <c:pt idx="430">
                  <c:v>1.2731155477840872E-3</c:v>
                </c:pt>
                <c:pt idx="431">
                  <c:v>1.2876124414695767E-3</c:v>
                </c:pt>
                <c:pt idx="432">
                  <c:v>1.31525696470014E-3</c:v>
                </c:pt>
                <c:pt idx="433">
                  <c:v>1.3415228354585196E-3</c:v>
                </c:pt>
                <c:pt idx="434">
                  <c:v>1.3539661654249358E-3</c:v>
                </c:pt>
                <c:pt idx="435">
                  <c:v>1.3659897987938763E-3</c:v>
                </c:pt>
                <c:pt idx="436">
                  <c:v>1.3775907406810006E-3</c:v>
                </c:pt>
                <c:pt idx="437">
                  <c:v>1.3993741191686837E-3</c:v>
                </c:pt>
                <c:pt idx="438">
                  <c:v>1.4197077008404335E-3</c:v>
                </c:pt>
                <c:pt idx="439">
                  <c:v>1.4291502655705557E-3</c:v>
                </c:pt>
                <c:pt idx="440">
                  <c:v>1.4381521710316036E-3</c:v>
                </c:pt>
                <c:pt idx="441">
                  <c:v>1.4467104223392369E-3</c:v>
                </c:pt>
                <c:pt idx="442">
                  <c:v>1.462339044788763E-3</c:v>
                </c:pt>
                <c:pt idx="443">
                  <c:v>1.4764469937844638E-3</c:v>
                </c:pt>
                <c:pt idx="444">
                  <c:v>1.4827420547369741E-3</c:v>
                </c:pt>
                <c:pt idx="445">
                  <c:v>1.4885754938287477E-3</c:v>
                </c:pt>
                <c:pt idx="446">
                  <c:v>1.4939443160955079E-3</c:v>
                </c:pt>
                <c:pt idx="447">
                  <c:v>1.5032652029045579E-3</c:v>
                </c:pt>
                <c:pt idx="448">
                  <c:v>1.5112933744454438E-3</c:v>
                </c:pt>
                <c:pt idx="449">
                  <c:v>1.5146722582581873E-3</c:v>
                </c:pt>
                <c:pt idx="450">
                  <c:v>1.517664522054929E-3</c:v>
                </c:pt>
                <c:pt idx="451">
                  <c:v>1.5202677556036548E-3</c:v>
                </c:pt>
                <c:pt idx="452">
                  <c:v>1.5241718559533268E-3</c:v>
                </c:pt>
                <c:pt idx="453">
                  <c:v>1.5267421787612534E-3</c:v>
                </c:pt>
                <c:pt idx="454">
                  <c:v>1.5273641051116726E-3</c:v>
                </c:pt>
                <c:pt idx="455">
                  <c:v>1.5275825387028874E-3</c:v>
                </c:pt>
                <c:pt idx="456">
                  <c:v>1.5273950693828198E-3</c:v>
                </c:pt>
                <c:pt idx="457">
                  <c:v>1.5256615347336577E-3</c:v>
                </c:pt>
                <c:pt idx="458">
                  <c:v>1.5225379553118756E-3</c:v>
                </c:pt>
                <c:pt idx="459">
                  <c:v>1.5202848156370408E-3</c:v>
                </c:pt>
                <c:pt idx="460">
                  <c:v>1.5176113108594791E-3</c:v>
                </c:pt>
                <c:pt idx="461">
                  <c:v>1.5145150305873045E-3</c:v>
                </c:pt>
                <c:pt idx="462">
                  <c:v>1.5069074741091981E-3</c:v>
                </c:pt>
                <c:pt idx="463">
                  <c:v>1.4978539470344998E-3</c:v>
                </c:pt>
                <c:pt idx="464">
                  <c:v>1.4926076337307137E-3</c:v>
                </c:pt>
                <c:pt idx="465">
                  <c:v>1.4869240828208063E-3</c:v>
                </c:pt>
                <c:pt idx="466">
                  <c:v>1.4808008838329556E-3</c:v>
                </c:pt>
                <c:pt idx="467">
                  <c:v>1.4670829194685098E-3</c:v>
                </c:pt>
                <c:pt idx="468">
                  <c:v>1.452034947799774E-3</c:v>
                </c:pt>
                <c:pt idx="469">
                  <c:v>1.4447086796476327E-3</c:v>
                </c:pt>
                <c:pt idx="470">
                  <c:v>1.4379652518314856E-3</c:v>
                </c:pt>
                <c:pt idx="471">
                  <c:v>1.4318083896913691E-3</c:v>
                </c:pt>
                <c:pt idx="472">
                  <c:v>1.4214741244344964E-3</c:v>
                </c:pt>
                <c:pt idx="473">
                  <c:v>1.4131211069301486E-3</c:v>
                </c:pt>
                <c:pt idx="474">
                  <c:v>1.4099529547095813E-3</c:v>
                </c:pt>
                <c:pt idx="475">
                  <c:v>1.4073937206049436E-3</c:v>
                </c:pt>
                <c:pt idx="476">
                  <c:v>1.4054471301960803E-3</c:v>
                </c:pt>
                <c:pt idx="477">
                  <c:v>1.4036201943667947E-3</c:v>
                </c:pt>
                <c:pt idx="478">
                  <c:v>1.4038617129585873E-3</c:v>
                </c:pt>
                <c:pt idx="479">
                  <c:v>1.4050342219285028E-3</c:v>
                </c:pt>
                <c:pt idx="480">
                  <c:v>1.4068417271140277E-3</c:v>
                </c:pt>
                <c:pt idx="481">
                  <c:v>1.4092879539351344E-3</c:v>
                </c:pt>
                <c:pt idx="482">
                  <c:v>1.4163336788985958E-3</c:v>
                </c:pt>
                <c:pt idx="483">
                  <c:v>1.4255345862146385E-3</c:v>
                </c:pt>
                <c:pt idx="484">
                  <c:v>1.4312303027530504E-3</c:v>
                </c:pt>
                <c:pt idx="485">
                  <c:v>1.4375870937666235E-3</c:v>
                </c:pt>
                <c:pt idx="486">
                  <c:v>1.4446086845154582E-3</c:v>
                </c:pt>
                <c:pt idx="487">
                  <c:v>1.4608924209547069E-3</c:v>
                </c:pt>
                <c:pt idx="488">
                  <c:v>1.4794175550214561E-3</c:v>
                </c:pt>
                <c:pt idx="489">
                  <c:v>1.4898190268652911E-3</c:v>
                </c:pt>
                <c:pt idx="490">
                  <c:v>1.500769585165429E-3</c:v>
                </c:pt>
                <c:pt idx="491">
                  <c:v>1.5117191144486952E-3</c:v>
                </c:pt>
                <c:pt idx="492">
                  <c:v>1.5331573562704648E-3</c:v>
                </c:pt>
                <c:pt idx="493">
                  <c:v>1.5541101862215356E-3</c:v>
                </c:pt>
                <c:pt idx="494">
                  <c:v>1.5643511853102865E-3</c:v>
                </c:pt>
                <c:pt idx="495">
                  <c:v>1.5744474737555691E-3</c:v>
                </c:pt>
                <c:pt idx="496">
                  <c:v>1.5843980501184518E-3</c:v>
                </c:pt>
                <c:pt idx="497">
                  <c:v>1.6038156327535802E-3</c:v>
                </c:pt>
                <c:pt idx="498">
                  <c:v>1.6227232030097127E-3</c:v>
                </c:pt>
                <c:pt idx="499">
                  <c:v>1.6319301956180254E-3</c:v>
                </c:pt>
                <c:pt idx="500">
                  <c:v>1.640985466870859E-3</c:v>
                </c:pt>
                <c:pt idx="501">
                  <c:v>1.6498880152493456E-3</c:v>
                </c:pt>
                <c:pt idx="502">
                  <c:v>1.6671867487882963E-3</c:v>
                </c:pt>
                <c:pt idx="503">
                  <c:v>1.6839509494026572E-3</c:v>
                </c:pt>
                <c:pt idx="504">
                  <c:v>1.6920748605464553E-3</c:v>
                </c:pt>
                <c:pt idx="505">
                  <c:v>1.7000400395428272E-3</c:v>
                </c:pt>
                <c:pt idx="506">
                  <c:v>1.7078454850327773E-3</c:v>
                </c:pt>
                <c:pt idx="507">
                  <c:v>1.7229271687746461E-3</c:v>
                </c:pt>
                <c:pt idx="508">
                  <c:v>1.7374499005917698E-3</c:v>
                </c:pt>
                <c:pt idx="509">
                  <c:v>1.7444416553669129E-3</c:v>
                </c:pt>
                <c:pt idx="510">
                  <c:v>1.7512676673625549E-3</c:v>
                </c:pt>
                <c:pt idx="511">
                  <c:v>1.7579269349798921E-3</c:v>
                </c:pt>
                <c:pt idx="512">
                  <c:v>1.770693357672215E-3</c:v>
                </c:pt>
                <c:pt idx="513">
                  <c:v>1.7829067375263463E-3</c:v>
                </c:pt>
                <c:pt idx="514">
                  <c:v>1.7888988206760104E-3</c:v>
                </c:pt>
                <c:pt idx="515">
                  <c:v>1.7949006153372693E-3</c:v>
                </c:pt>
                <c:pt idx="516">
                  <c:v>1.8009121078410573E-3</c:v>
                </c:pt>
                <c:pt idx="517">
                  <c:v>1.8129764792362835E-3</c:v>
                </c:pt>
                <c:pt idx="518">
                  <c:v>1.8554623961009042E-3</c:v>
                </c:pt>
                <c:pt idx="519">
                  <c:v>1.8984167125246643E-3</c:v>
                </c:pt>
                <c:pt idx="520">
                  <c:v>1.9418346658905961E-3</c:v>
                </c:pt>
                <c:pt idx="521">
                  <c:v>1.9857114935284415E-3</c:v>
                </c:pt>
                <c:pt idx="522">
                  <c:v>2.0300424327146516E-3</c:v>
                </c:pt>
                <c:pt idx="523">
                  <c:v>2.0748227208322589E-3</c:v>
                </c:pt>
                <c:pt idx="524">
                  <c:v>2.12004759518436E-3</c:v>
                </c:pt>
                <c:pt idx="525">
                  <c:v>2.165712293127342E-3</c:v>
                </c:pt>
                <c:pt idx="526">
                  <c:v>2.2118120519376561E-3</c:v>
                </c:pt>
                <c:pt idx="527">
                  <c:v>2.2583421089716893E-3</c:v>
                </c:pt>
                <c:pt idx="528">
                  <c:v>2.3052977015325382E-3</c:v>
                </c:pt>
                <c:pt idx="529">
                  <c:v>2.3594973050098389E-3</c:v>
                </c:pt>
                <c:pt idx="530">
                  <c:v>2.4279421648376598E-3</c:v>
                </c:pt>
                <c:pt idx="531">
                  <c:v>2.4694337825792445E-3</c:v>
                </c:pt>
                <c:pt idx="532">
                  <c:v>2.5182159966874451E-3</c:v>
                </c:pt>
                <c:pt idx="533">
                  <c:v>2.5673978728590896E-3</c:v>
                </c:pt>
                <c:pt idx="534">
                  <c:v>2.6169746480242395E-3</c:v>
                </c:pt>
                <c:pt idx="535">
                  <c:v>2.6669415592728285E-3</c:v>
                </c:pt>
                <c:pt idx="536">
                  <c:v>2.7172938436148542E-3</c:v>
                </c:pt>
                <c:pt idx="537">
                  <c:v>2.7680267380603141E-3</c:v>
                </c:pt>
                <c:pt idx="538">
                  <c:v>2.819135479779078E-3</c:v>
                </c:pt>
                <c:pt idx="539">
                  <c:v>2.8706153056212713E-3</c:v>
                </c:pt>
                <c:pt idx="540">
                  <c:v>2.9224614527567638E-3</c:v>
                </c:pt>
                <c:pt idx="541">
                  <c:v>2.974669158035681E-3</c:v>
                </c:pt>
                <c:pt idx="542">
                  <c:v>3.0272336587078286E-3</c:v>
                </c:pt>
                <c:pt idx="543">
                  <c:v>3.0953331935190675E-3</c:v>
                </c:pt>
                <c:pt idx="544">
                  <c:v>3.1334139940319972E-3</c:v>
                </c:pt>
                <c:pt idx="545">
                  <c:v>3.1870203026240773E-3</c:v>
                </c:pt>
                <c:pt idx="546">
                  <c:v>3.2409643546493783E-3</c:v>
                </c:pt>
                <c:pt idx="547">
                  <c:v>3.3030221532293069E-3</c:v>
                </c:pt>
                <c:pt idx="548">
                  <c:v>3.3498466369596969E-3</c:v>
                </c:pt>
                <c:pt idx="549">
                  <c:v>3.4047753411847737E-3</c:v>
                </c:pt>
                <c:pt idx="550">
                  <c:v>3.4600227368830616E-3</c:v>
                </c:pt>
                <c:pt idx="551">
                  <c:v>3.5155840609846223E-3</c:v>
                </c:pt>
                <c:pt idx="552">
                  <c:v>3.5714545506593254E-3</c:v>
                </c:pt>
                <c:pt idx="553">
                  <c:v>3.6276294425974243E-3</c:v>
                </c:pt>
                <c:pt idx="554">
                  <c:v>3.6841039741286608E-3</c:v>
                </c:pt>
                <c:pt idx="555">
                  <c:v>3.7408733821031603E-3</c:v>
                </c:pt>
                <c:pt idx="556">
                  <c:v>3.7979329034509846E-3</c:v>
                </c:pt>
                <c:pt idx="557">
                  <c:v>3.8552777753420031E-3</c:v>
                </c:pt>
                <c:pt idx="558">
                  <c:v>3.9129032346263415E-3</c:v>
                </c:pt>
                <c:pt idx="559">
                  <c:v>3.9708045183939333E-3</c:v>
                </c:pt>
                <c:pt idx="560">
                  <c:v>4.0289768635748402E-3</c:v>
                </c:pt>
                <c:pt idx="561">
                  <c:v>4.0874155070991236E-3</c:v>
                </c:pt>
                <c:pt idx="562">
                  <c:v>4.1461156861366533E-3</c:v>
                </c:pt>
                <c:pt idx="563">
                  <c:v>4.2050726374576186E-3</c:v>
                </c:pt>
                <c:pt idx="564">
                  <c:v>4.2642815981519533E-3</c:v>
                </c:pt>
                <c:pt idx="565">
                  <c:v>4.3237378051497188E-3</c:v>
                </c:pt>
                <c:pt idx="566">
                  <c:v>4.3834364955408489E-3</c:v>
                </c:pt>
                <c:pt idx="567">
                  <c:v>4.4433729060955329E-3</c:v>
                </c:pt>
                <c:pt idx="568">
                  <c:v>4.5035395591952465E-3</c:v>
                </c:pt>
                <c:pt idx="569">
                  <c:v>4.5638549719395627E-3</c:v>
                </c:pt>
                <c:pt idx="570">
                  <c:v>4.6242764900483735E-3</c:v>
                </c:pt>
                <c:pt idx="571">
                  <c:v>4.684796445655337E-3</c:v>
                </c:pt>
                <c:pt idx="572">
                  <c:v>4.7454071711339196E-3</c:v>
                </c:pt>
                <c:pt idx="573">
                  <c:v>4.8061009987776515E-3</c:v>
                </c:pt>
                <c:pt idx="574">
                  <c:v>4.8668702608001269E-3</c:v>
                </c:pt>
                <c:pt idx="575">
                  <c:v>4.9277072894948759E-3</c:v>
                </c:pt>
                <c:pt idx="576">
                  <c:v>4.9886044170754928E-3</c:v>
                </c:pt>
                <c:pt idx="577">
                  <c:v>5.0495539758355079E-3</c:v>
                </c:pt>
                <c:pt idx="578">
                  <c:v>5.1105482980684513E-3</c:v>
                </c:pt>
                <c:pt idx="579">
                  <c:v>5.1715797158280452E-3</c:v>
                </c:pt>
                <c:pt idx="580">
                  <c:v>5.2326405616476279E-3</c:v>
                </c:pt>
                <c:pt idx="581">
                  <c:v>5.3111782643089356E-3</c:v>
                </c:pt>
                <c:pt idx="582">
                  <c:v>5.3722775804754264E-3</c:v>
                </c:pt>
                <c:pt idx="583">
                  <c:v>5.4246520832901268E-3</c:v>
                </c:pt>
                <c:pt idx="584">
                  <c:v>5.4857531592489295E-3</c:v>
                </c:pt>
                <c:pt idx="585">
                  <c:v>5.5468442288120201E-3</c:v>
                </c:pt>
                <c:pt idx="586">
                  <c:v>5.6079176241929929E-3</c:v>
                </c:pt>
                <c:pt idx="587">
                  <c:v>5.668965677525506E-3</c:v>
                </c:pt>
                <c:pt idx="588">
                  <c:v>5.7299807210231535E-3</c:v>
                </c:pt>
                <c:pt idx="589">
                  <c:v>5.7909550868995296E-3</c:v>
                </c:pt>
                <c:pt idx="590">
                  <c:v>5.8518811072882926E-3</c:v>
                </c:pt>
                <c:pt idx="591">
                  <c:v>5.9127511144829725E-3</c:v>
                </c:pt>
                <c:pt idx="592">
                  <c:v>5.9735574405372915E-3</c:v>
                </c:pt>
                <c:pt idx="593">
                  <c:v>6.0342924176648438E-3</c:v>
                </c:pt>
                <c:pt idx="594">
                  <c:v>6.0949483779992875E-3</c:v>
                </c:pt>
                <c:pt idx="595">
                  <c:v>6.1555176537542167E-3</c:v>
                </c:pt>
                <c:pt idx="596">
                  <c:v>6.2159925770632896E-3</c:v>
                </c:pt>
                <c:pt idx="597">
                  <c:v>6.2763654800601643E-3</c:v>
                </c:pt>
                <c:pt idx="598">
                  <c:v>6.3625319340054887E-3</c:v>
                </c:pt>
                <c:pt idx="599">
                  <c:v>6.4053567918520571E-3</c:v>
                </c:pt>
                <c:pt idx="600">
                  <c:v>6.4567953883543083E-3</c:v>
                </c:pt>
                <c:pt idx="601">
                  <c:v>6.5166835314389715E-3</c:v>
                </c:pt>
                <c:pt idx="602">
                  <c:v>6.576431314799791E-3</c:v>
                </c:pt>
                <c:pt idx="603">
                  <c:v>6.6360310706503611E-3</c:v>
                </c:pt>
                <c:pt idx="604">
                  <c:v>6.6954751310444038E-3</c:v>
                </c:pt>
                <c:pt idx="605">
                  <c:v>6.7547558281955133E-3</c:v>
                </c:pt>
                <c:pt idx="606">
                  <c:v>6.8138654940774757E-3</c:v>
                </c:pt>
                <c:pt idx="607">
                  <c:v>6.8727964608239489E-3</c:v>
                </c:pt>
                <c:pt idx="608">
                  <c:v>6.9315410604886551E-3</c:v>
                </c:pt>
                <c:pt idx="609">
                  <c:v>6.9900916252851886E-3</c:v>
                </c:pt>
                <c:pt idx="610">
                  <c:v>7.0484404871873352E-3</c:v>
                </c:pt>
                <c:pt idx="611">
                  <c:v>7.1065799784086892E-3</c:v>
                </c:pt>
                <c:pt idx="612">
                  <c:v>7.1645024307631644E-3</c:v>
                </c:pt>
                <c:pt idx="613">
                  <c:v>7.2222001765442911E-3</c:v>
                </c:pt>
                <c:pt idx="614">
                  <c:v>7.2796655477258554E-3</c:v>
                </c:pt>
                <c:pt idx="615">
                  <c:v>7.3368908764415153E-3</c:v>
                </c:pt>
                <c:pt idx="616">
                  <c:v>7.3938684946650568E-3</c:v>
                </c:pt>
                <c:pt idx="617">
                  <c:v>7.450590734450202E-3</c:v>
                </c:pt>
                <c:pt idx="618">
                  <c:v>7.5070499279306091E-3</c:v>
                </c:pt>
                <c:pt idx="619">
                  <c:v>7.5632384070001279E-3</c:v>
                </c:pt>
                <c:pt idx="620">
                  <c:v>7.6191747465603754E-3</c:v>
                </c:pt>
                <c:pt idx="621">
                  <c:v>7.6751492224147455E-3</c:v>
                </c:pt>
                <c:pt idx="622">
                  <c:v>7.7312456390465911E-3</c:v>
                </c:pt>
                <c:pt idx="623">
                  <c:v>7.7874640926989258E-3</c:v>
                </c:pt>
                <c:pt idx="624">
                  <c:v>7.8438046796946992E-3</c:v>
                </c:pt>
                <c:pt idx="625">
                  <c:v>7.9002674963568609E-3</c:v>
                </c:pt>
                <c:pt idx="626">
                  <c:v>7.9568526391682326E-3</c:v>
                </c:pt>
                <c:pt idx="627">
                  <c:v>8.0135602043718279E-3</c:v>
                </c:pt>
                <c:pt idx="628">
                  <c:v>8.0703902882905965E-3</c:v>
                </c:pt>
                <c:pt idx="629">
                  <c:v>8.127342987487296E-3</c:v>
                </c:pt>
                <c:pt idx="630">
                  <c:v>8.184418398125004E-3</c:v>
                </c:pt>
                <c:pt idx="631">
                  <c:v>8.2416166166865423E-3</c:v>
                </c:pt>
                <c:pt idx="632">
                  <c:v>8.2989377394948605E-3</c:v>
                </c:pt>
                <c:pt idx="633">
                  <c:v>8.381234405350213E-3</c:v>
                </c:pt>
                <c:pt idx="634">
                  <c:v>8.4388571038562787E-3</c:v>
                </c:pt>
                <c:pt idx="635">
                  <c:v>8.4798910468730782E-3</c:v>
                </c:pt>
                <c:pt idx="636">
                  <c:v>8.5377223709226513E-3</c:v>
                </c:pt>
                <c:pt idx="637">
                  <c:v>8.5956770948225625E-3</c:v>
                </c:pt>
                <c:pt idx="638">
                  <c:v>8.6537553148158253E-3</c:v>
                </c:pt>
                <c:pt idx="639">
                  <c:v>8.7119571273852614E-3</c:v>
                </c:pt>
                <c:pt idx="640">
                  <c:v>8.7702826289337565E-3</c:v>
                </c:pt>
                <c:pt idx="641">
                  <c:v>8.8287319157043243E-3</c:v>
                </c:pt>
                <c:pt idx="642">
                  <c:v>8.8873050840998502E-3</c:v>
                </c:pt>
                <c:pt idx="643">
                  <c:v>8.9460022305232201E-3</c:v>
                </c:pt>
                <c:pt idx="644">
                  <c:v>9.0048234512973835E-3</c:v>
                </c:pt>
                <c:pt idx="645">
                  <c:v>9.063768842665354E-3</c:v>
                </c:pt>
                <c:pt idx="646">
                  <c:v>9.1228385012698254E-3</c:v>
                </c:pt>
                <c:pt idx="647">
                  <c:v>9.1820325232738753E-3</c:v>
                </c:pt>
                <c:pt idx="648">
                  <c:v>9.2588007739742295E-3</c:v>
                </c:pt>
                <c:pt idx="649">
                  <c:v>9.3348174536611594E-3</c:v>
                </c:pt>
                <c:pt idx="650">
                  <c:v>9.3944564174286427E-3</c:v>
                </c:pt>
                <c:pt idx="651">
                  <c:v>9.4627680600911646E-3</c:v>
                </c:pt>
                <c:pt idx="652">
                  <c:v>9.5141088533878815E-3</c:v>
                </c:pt>
                <c:pt idx="653">
                  <c:v>9.5741225182255363E-3</c:v>
                </c:pt>
                <c:pt idx="654">
                  <c:v>9.6342612761191049E-3</c:v>
                </c:pt>
                <c:pt idx="655">
                  <c:v>9.6945252233915369E-3</c:v>
                </c:pt>
                <c:pt idx="656">
                  <c:v>9.7549144566055901E-3</c:v>
                </c:pt>
                <c:pt idx="657">
                  <c:v>9.815429071924342E-3</c:v>
                </c:pt>
                <c:pt idx="658">
                  <c:v>9.8760691657506783E-3</c:v>
                </c:pt>
                <c:pt idx="659">
                  <c:v>9.9368348344874846E-3</c:v>
                </c:pt>
                <c:pt idx="660">
                  <c:v>9.9977261744577106E-3</c:v>
                </c:pt>
                <c:pt idx="661">
                  <c:v>1.0058743282064242E-2</c:v>
                </c:pt>
                <c:pt idx="662">
                  <c:v>1.0119886253709964E-2</c:v>
                </c:pt>
                <c:pt idx="663">
                  <c:v>1.0181155185637891E-2</c:v>
                </c:pt>
                <c:pt idx="664">
                  <c:v>1.0242550174410781E-2</c:v>
                </c:pt>
                <c:pt idx="665">
                  <c:v>1.0304071316271646E-2</c:v>
                </c:pt>
                <c:pt idx="666">
                  <c:v>1.0365718707543436E-2</c:v>
                </c:pt>
                <c:pt idx="667">
                  <c:v>1.0427492444629038E-2</c:v>
                </c:pt>
                <c:pt idx="668">
                  <c:v>1.0489392624011273E-2</c:v>
                </c:pt>
                <c:pt idx="669">
                  <c:v>1.0551419341933155E-2</c:v>
                </c:pt>
                <c:pt idx="670">
                  <c:v>1.0613572694717632E-2</c:v>
                </c:pt>
                <c:pt idx="671">
                  <c:v>1.0675852778927464E-2</c:v>
                </c:pt>
                <c:pt idx="672">
                  <c:v>1.073819273092802E-2</c:v>
                </c:pt>
                <c:pt idx="673">
                  <c:v>1.0800446673968622E-2</c:v>
                </c:pt>
                <c:pt idx="674">
                  <c:v>1.086260627831237E-2</c:v>
                </c:pt>
                <c:pt idx="675">
                  <c:v>1.0924668338123666E-2</c:v>
                </c:pt>
                <c:pt idx="676">
                  <c:v>1.0986629647407042E-2</c:v>
                </c:pt>
                <c:pt idx="677">
                  <c:v>1.1048487000486773E-2</c:v>
                </c:pt>
                <c:pt idx="678">
                  <c:v>1.1110237191367389E-2</c:v>
                </c:pt>
                <c:pt idx="679">
                  <c:v>1.1171877014213294E-2</c:v>
                </c:pt>
                <c:pt idx="680">
                  <c:v>1.1233403263268826E-2</c:v>
                </c:pt>
                <c:pt idx="681">
                  <c:v>1.1294812732458581E-2</c:v>
                </c:pt>
                <c:pt idx="682">
                  <c:v>1.1356102216026898E-2</c:v>
                </c:pt>
                <c:pt idx="683">
                  <c:v>1.1417268508218115E-2</c:v>
                </c:pt>
                <c:pt idx="684">
                  <c:v>1.1478308403036763E-2</c:v>
                </c:pt>
                <c:pt idx="685">
                  <c:v>1.1547909398084144E-2</c:v>
                </c:pt>
                <c:pt idx="686">
                  <c:v>1.1608667646036963E-2</c:v>
                </c:pt>
                <c:pt idx="687">
                  <c:v>1.1660637644501648E-2</c:v>
                </c:pt>
                <c:pt idx="688">
                  <c:v>1.1721139891074372E-2</c:v>
                </c:pt>
                <c:pt idx="689">
                  <c:v>1.1781499711016608E-2</c:v>
                </c:pt>
                <c:pt idx="690">
                  <c:v>1.1841713898252948E-2</c:v>
                </c:pt>
                <c:pt idx="691">
                  <c:v>1.1901779247027733E-2</c:v>
                </c:pt>
                <c:pt idx="692">
                  <c:v>1.1961692551345493E-2</c:v>
                </c:pt>
                <c:pt idx="693">
                  <c:v>1.2021450605370632E-2</c:v>
                </c:pt>
                <c:pt idx="694">
                  <c:v>1.2081050203267552E-2</c:v>
                </c:pt>
                <c:pt idx="695">
                  <c:v>1.214048813912072E-2</c:v>
                </c:pt>
                <c:pt idx="696">
                  <c:v>1.2199761206934667E-2</c:v>
                </c:pt>
                <c:pt idx="697">
                  <c:v>1.2258866200953733E-2</c:v>
                </c:pt>
                <c:pt idx="698">
                  <c:v>1.2317799915102512E-2</c:v>
                </c:pt>
                <c:pt idx="699">
                  <c:v>1.239331499760965E-2</c:v>
                </c:pt>
                <c:pt idx="700">
                  <c:v>1.2435140680686629E-2</c:v>
                </c:pt>
                <c:pt idx="701">
                  <c:v>1.2493541320210966E-2</c:v>
                </c:pt>
                <c:pt idx="702">
                  <c:v>1.2551757856362755E-2</c:v>
                </c:pt>
                <c:pt idx="703">
                  <c:v>1.2609787083226465E-2</c:v>
                </c:pt>
                <c:pt idx="704">
                  <c:v>1.2667625794886561E-2</c:v>
                </c:pt>
                <c:pt idx="705">
                  <c:v>1.2725270785427512E-2</c:v>
                </c:pt>
                <c:pt idx="706">
                  <c:v>1.2782718849013719E-2</c:v>
                </c:pt>
                <c:pt idx="707">
                  <c:v>1.2839966779649714E-2</c:v>
                </c:pt>
                <c:pt idx="708">
                  <c:v>1.2897011371340028E-2</c:v>
                </c:pt>
                <c:pt idx="709">
                  <c:v>1.2953849418408936E-2</c:v>
                </c:pt>
                <c:pt idx="710">
                  <c:v>1.3010477714701096E-2</c:v>
                </c:pt>
                <c:pt idx="711">
                  <c:v>1.3066893054460849E-2</c:v>
                </c:pt>
                <c:pt idx="712">
                  <c:v>1.3123092231612787E-2</c:v>
                </c:pt>
                <c:pt idx="713">
                  <c:v>1.3179072040401252E-2</c:v>
                </c:pt>
                <c:pt idx="714">
                  <c:v>1.3234829274670901E-2</c:v>
                </c:pt>
                <c:pt idx="715">
                  <c:v>1.3290360728666073E-2</c:v>
                </c:pt>
                <c:pt idx="716">
                  <c:v>1.3345663196551172E-2</c:v>
                </c:pt>
                <c:pt idx="717">
                  <c:v>1.340073347209092E-2</c:v>
                </c:pt>
                <c:pt idx="718">
                  <c:v>1.3455568349609592E-2</c:v>
                </c:pt>
                <c:pt idx="719">
                  <c:v>1.351016462311172E-2</c:v>
                </c:pt>
                <c:pt idx="720">
                  <c:v>1.3564519086601834E-2</c:v>
                </c:pt>
                <c:pt idx="721">
                  <c:v>1.3618628534164401E-2</c:v>
                </c:pt>
                <c:pt idx="722">
                  <c:v>1.3672489759883888E-2</c:v>
                </c:pt>
                <c:pt idx="723">
                  <c:v>1.3726099557844762E-2</c:v>
                </c:pt>
                <c:pt idx="724">
                  <c:v>1.3779488759064762E-2</c:v>
                </c:pt>
                <c:pt idx="725">
                  <c:v>1.3832774503201861E-2</c:v>
                </c:pt>
                <c:pt idx="726">
                  <c:v>1.3885966230544611E-2</c:v>
                </c:pt>
                <c:pt idx="727">
                  <c:v>1.3939062824706028E-2</c:v>
                </c:pt>
                <c:pt idx="728">
                  <c:v>1.3992063169459001E-2</c:v>
                </c:pt>
                <c:pt idx="729">
                  <c:v>1.4044966148736293E-2</c:v>
                </c:pt>
                <c:pt idx="730">
                  <c:v>1.4097770646470664E-2</c:v>
                </c:pt>
                <c:pt idx="731">
                  <c:v>1.4150475546275132E-2</c:v>
                </c:pt>
                <c:pt idx="732">
                  <c:v>1.4203079732322266E-2</c:v>
                </c:pt>
                <c:pt idx="733">
                  <c:v>1.4255582088305019E-2</c:v>
                </c:pt>
                <c:pt idx="734">
                  <c:v>1.4307981497916344E-2</c:v>
                </c:pt>
                <c:pt idx="735">
                  <c:v>1.4360276845248876E-2</c:v>
                </c:pt>
                <c:pt idx="736">
                  <c:v>1.4412467014075503E-2</c:v>
                </c:pt>
                <c:pt idx="737">
                  <c:v>1.4464550888169114E-2</c:v>
                </c:pt>
                <c:pt idx="738">
                  <c:v>1.4516527351382535E-2</c:v>
                </c:pt>
                <c:pt idx="739">
                  <c:v>1.4568395287568592E-2</c:v>
                </c:pt>
                <c:pt idx="740">
                  <c:v>1.4620153580660045E-2</c:v>
                </c:pt>
                <c:pt idx="741">
                  <c:v>1.4671801114429783E-2</c:v>
                </c:pt>
                <c:pt idx="742">
                  <c:v>1.4723336772650697E-2</c:v>
                </c:pt>
                <c:pt idx="743">
                  <c:v>1.4774759439335483E-2</c:v>
                </c:pt>
                <c:pt idx="744">
                  <c:v>1.4826067998257031E-2</c:v>
                </c:pt>
                <c:pt idx="745">
                  <c:v>1.4877261333108294E-2</c:v>
                </c:pt>
                <c:pt idx="746">
                  <c:v>1.4928338327901969E-2</c:v>
                </c:pt>
                <c:pt idx="747">
                  <c:v>1.4979297866410946E-2</c:v>
                </c:pt>
                <c:pt idx="748">
                  <c:v>1.5030138832647921E-2</c:v>
                </c:pt>
                <c:pt idx="749">
                  <c:v>1.5080860110066041E-2</c:v>
                </c:pt>
                <c:pt idx="750">
                  <c:v>1.5131460582837875E-2</c:v>
                </c:pt>
                <c:pt idx="751">
                  <c:v>1.5181939134656375E-2</c:v>
                </c:pt>
                <c:pt idx="752">
                  <c:v>1.5232294649374367E-2</c:v>
                </c:pt>
                <c:pt idx="753">
                  <c:v>1.5296854868624976E-2</c:v>
                </c:pt>
                <c:pt idx="754">
                  <c:v>1.5332632103000066E-2</c:v>
                </c:pt>
                <c:pt idx="755">
                  <c:v>1.5382611809533486E-2</c:v>
                </c:pt>
                <c:pt idx="756">
                  <c:v>1.54324640143777E-2</c:v>
                </c:pt>
                <c:pt idx="757">
                  <c:v>1.5482187601225661E-2</c:v>
                </c:pt>
                <c:pt idx="758">
                  <c:v>1.5531781454090066E-2</c:v>
                </c:pt>
                <c:pt idx="759">
                  <c:v>1.5581244456663867E-2</c:v>
                </c:pt>
                <c:pt idx="760">
                  <c:v>1.5630575492879828E-2</c:v>
                </c:pt>
                <c:pt idx="761">
                  <c:v>1.5679773446510836E-2</c:v>
                </c:pt>
                <c:pt idx="762">
                  <c:v>1.5728837201409718E-2</c:v>
                </c:pt>
                <c:pt idx="763">
                  <c:v>1.5777765641429298E-2</c:v>
                </c:pt>
                <c:pt idx="764">
                  <c:v>1.5826557650342465E-2</c:v>
                </c:pt>
                <c:pt idx="765">
                  <c:v>1.5875212112081982E-2</c:v>
                </c:pt>
                <c:pt idx="766">
                  <c:v>1.5923727910340801E-2</c:v>
                </c:pt>
                <c:pt idx="767">
                  <c:v>1.5972103929051684E-2</c:v>
                </c:pt>
                <c:pt idx="768">
                  <c:v>1.602033905198752E-2</c:v>
                </c:pt>
                <c:pt idx="769">
                  <c:v>1.6068432163001134E-2</c:v>
                </c:pt>
                <c:pt idx="770">
                  <c:v>1.6116382145945352E-2</c:v>
                </c:pt>
                <c:pt idx="771">
                  <c:v>1.6164187884593062E-2</c:v>
                </c:pt>
                <c:pt idx="772">
                  <c:v>1.6211848262877027E-2</c:v>
                </c:pt>
                <c:pt idx="773">
                  <c:v>1.6259362164490199E-2</c:v>
                </c:pt>
                <c:pt idx="774">
                  <c:v>1.6306728473445276E-2</c:v>
                </c:pt>
                <c:pt idx="775">
                  <c:v>1.6353946073355274E-2</c:v>
                </c:pt>
                <c:pt idx="776">
                  <c:v>1.6401006500270654E-2</c:v>
                </c:pt>
                <c:pt idx="777">
                  <c:v>1.6447864709743243E-2</c:v>
                </c:pt>
                <c:pt idx="778">
                  <c:v>1.6494511626792274E-2</c:v>
                </c:pt>
                <c:pt idx="779">
                  <c:v>1.6540945496901216E-2</c:v>
                </c:pt>
                <c:pt idx="780">
                  <c:v>1.658716456587328E-2</c:v>
                </c:pt>
                <c:pt idx="781">
                  <c:v>1.6633167079191935E-2</c:v>
                </c:pt>
                <c:pt idx="782">
                  <c:v>1.6678951282580456E-2</c:v>
                </c:pt>
                <c:pt idx="783">
                  <c:v>1.6724515421682185E-2</c:v>
                </c:pt>
                <c:pt idx="784">
                  <c:v>1.6769857742220395E-2</c:v>
                </c:pt>
                <c:pt idx="785">
                  <c:v>1.6814976489598621E-2</c:v>
                </c:pt>
                <c:pt idx="786">
                  <c:v>1.6859869909620073E-2</c:v>
                </c:pt>
                <c:pt idx="787">
                  <c:v>1.6904536248008029E-2</c:v>
                </c:pt>
                <c:pt idx="788">
                  <c:v>1.6948973750245955E-2</c:v>
                </c:pt>
                <c:pt idx="789">
                  <c:v>1.6999477009020936E-2</c:v>
                </c:pt>
                <c:pt idx="790">
                  <c:v>1.703715522884508E-2</c:v>
                </c:pt>
                <c:pt idx="791">
                  <c:v>1.7080895696572895E-2</c:v>
                </c:pt>
                <c:pt idx="792">
                  <c:v>1.7124400310644106E-2</c:v>
                </c:pt>
                <c:pt idx="793">
                  <c:v>1.7167667316941859E-2</c:v>
                </c:pt>
                <c:pt idx="794">
                  <c:v>1.7210694960789752E-2</c:v>
                </c:pt>
                <c:pt idx="795">
                  <c:v>1.7253481488070932E-2</c:v>
                </c:pt>
                <c:pt idx="796">
                  <c:v>1.7296025144268867E-2</c:v>
                </c:pt>
                <c:pt idx="797">
                  <c:v>1.7338324175106834E-2</c:v>
                </c:pt>
                <c:pt idx="798">
                  <c:v>1.7380376826228172E-2</c:v>
                </c:pt>
                <c:pt idx="799">
                  <c:v>1.742218134311635E-2</c:v>
                </c:pt>
                <c:pt idx="800">
                  <c:v>1.7463735971654515E-2</c:v>
                </c:pt>
                <c:pt idx="801">
                  <c:v>1.7505038957166263E-2</c:v>
                </c:pt>
                <c:pt idx="802">
                  <c:v>1.7546088545534744E-2</c:v>
                </c:pt>
                <c:pt idx="803">
                  <c:v>1.7586882982243424E-2</c:v>
                </c:pt>
                <c:pt idx="804">
                  <c:v>1.7638955232355258E-2</c:v>
                </c:pt>
                <c:pt idx="805">
                  <c:v>1.7667699383494551E-2</c:v>
                </c:pt>
                <c:pt idx="806">
                  <c:v>1.7707717839243742E-2</c:v>
                </c:pt>
                <c:pt idx="807">
                  <c:v>1.7753132091602453E-2</c:v>
                </c:pt>
                <c:pt idx="808">
                  <c:v>1.7786966489126144E-2</c:v>
                </c:pt>
                <c:pt idx="809">
                  <c:v>1.7826193174546034E-2</c:v>
                </c:pt>
                <c:pt idx="810">
                  <c:v>1.7865152427729569E-2</c:v>
                </c:pt>
                <c:pt idx="811">
                  <c:v>1.790384249447996E-2</c:v>
                </c:pt>
                <c:pt idx="812">
                  <c:v>1.7942261620120803E-2</c:v>
                </c:pt>
                <c:pt idx="813">
                  <c:v>1.7980408050615182E-2</c:v>
                </c:pt>
                <c:pt idx="814">
                  <c:v>1.8018280031366629E-2</c:v>
                </c:pt>
                <c:pt idx="815">
                  <c:v>1.8055875808178357E-2</c:v>
                </c:pt>
                <c:pt idx="816">
                  <c:v>1.8093193626453896E-2</c:v>
                </c:pt>
                <c:pt idx="817">
                  <c:v>1.8130231732076396E-2</c:v>
                </c:pt>
                <c:pt idx="818">
                  <c:v>1.8166988370369452E-2</c:v>
                </c:pt>
                <c:pt idx="819">
                  <c:v>1.8203461787376085E-2</c:v>
                </c:pt>
                <c:pt idx="820">
                  <c:v>1.8239650228339954E-2</c:v>
                </c:pt>
                <c:pt idx="821">
                  <c:v>1.8275551939064272E-2</c:v>
                </c:pt>
                <c:pt idx="822">
                  <c:v>1.8311165165112442E-2</c:v>
                </c:pt>
                <c:pt idx="823">
                  <c:v>1.8346488152287677E-2</c:v>
                </c:pt>
                <c:pt idx="824">
                  <c:v>1.8381519146073444E-2</c:v>
                </c:pt>
                <c:pt idx="825">
                  <c:v>1.8416256391953212E-2</c:v>
                </c:pt>
                <c:pt idx="826">
                  <c:v>1.8450698135890065E-2</c:v>
                </c:pt>
                <c:pt idx="827">
                  <c:v>1.8484842623287534E-2</c:v>
                </c:pt>
                <c:pt idx="828">
                  <c:v>1.8518688298829744E-2</c:v>
                </c:pt>
                <c:pt idx="829">
                  <c:v>1.8552266554525687E-2</c:v>
                </c:pt>
                <c:pt idx="830">
                  <c:v>1.8585601391896134E-2</c:v>
                </c:pt>
                <c:pt idx="831">
                  <c:v>1.8618691616616445E-2</c:v>
                </c:pt>
                <c:pt idx="832">
                  <c:v>1.8651536034681726E-2</c:v>
                </c:pt>
                <c:pt idx="833">
                  <c:v>1.868413345192721E-2</c:v>
                </c:pt>
                <c:pt idx="834">
                  <c:v>1.8716482674028256E-2</c:v>
                </c:pt>
                <c:pt idx="835">
                  <c:v>1.8748582506979972E-2</c:v>
                </c:pt>
                <c:pt idx="836">
                  <c:v>1.878043175677746E-2</c:v>
                </c:pt>
                <c:pt idx="837">
                  <c:v>1.8812029229016147E-2</c:v>
                </c:pt>
                <c:pt idx="838">
                  <c:v>1.8843373729611201E-2</c:v>
                </c:pt>
                <c:pt idx="839">
                  <c:v>1.8874464064477792E-2</c:v>
                </c:pt>
                <c:pt idx="840">
                  <c:v>1.8905299039371215E-2</c:v>
                </c:pt>
                <c:pt idx="841">
                  <c:v>1.8944566862524326E-2</c:v>
                </c:pt>
                <c:pt idx="842">
                  <c:v>1.8974813673420243E-2</c:v>
                </c:pt>
                <c:pt idx="843">
                  <c:v>1.9000533188018309E-2</c:v>
                </c:pt>
                <c:pt idx="844">
                  <c:v>1.9030297521895889E-2</c:v>
                </c:pt>
                <c:pt idx="845">
                  <c:v>1.9059800354472856E-2</c:v>
                </c:pt>
                <c:pt idx="846">
                  <c:v>1.9089040491504505E-2</c:v>
                </c:pt>
                <c:pt idx="847">
                  <c:v>1.9118016739145816E-2</c:v>
                </c:pt>
                <c:pt idx="848">
                  <c:v>1.9146727902912275E-2</c:v>
                </c:pt>
                <c:pt idx="849">
                  <c:v>1.9175172788798989E-2</c:v>
                </c:pt>
                <c:pt idx="850">
                  <c:v>1.920335020264119E-2</c:v>
                </c:pt>
                <c:pt idx="851">
                  <c:v>1.9231258950354047E-2</c:v>
                </c:pt>
                <c:pt idx="852">
                  <c:v>1.9258897837692857E-2</c:v>
                </c:pt>
                <c:pt idx="853">
                  <c:v>1.9286265670492853E-2</c:v>
                </c:pt>
                <c:pt idx="854">
                  <c:v>1.9313361254669204E-2</c:v>
                </c:pt>
                <c:pt idx="855">
                  <c:v>1.9347796473745404E-2</c:v>
                </c:pt>
                <c:pt idx="856">
                  <c:v>1.9366730900571838E-2</c:v>
                </c:pt>
                <c:pt idx="857">
                  <c:v>1.9393002573968587E-2</c:v>
                </c:pt>
                <c:pt idx="858">
                  <c:v>1.9418997222242496E-2</c:v>
                </c:pt>
                <c:pt idx="859">
                  <c:v>1.9447064381159507E-2</c:v>
                </c:pt>
                <c:pt idx="860">
                  <c:v>1.9473761646597865E-2</c:v>
                </c:pt>
                <c:pt idx="861">
                  <c:v>1.949887786993898E-2</c:v>
                </c:pt>
                <c:pt idx="862">
                  <c:v>1.9523712120754766E-2</c:v>
                </c:pt>
                <c:pt idx="863">
                  <c:v>1.9548263205040328E-2</c:v>
                </c:pt>
                <c:pt idx="864">
                  <c:v>1.95725299286309E-2</c:v>
                </c:pt>
                <c:pt idx="865">
                  <c:v>1.9596511097281777E-2</c:v>
                </c:pt>
                <c:pt idx="866">
                  <c:v>1.9620205517068001E-2</c:v>
                </c:pt>
                <c:pt idx="867">
                  <c:v>1.9643611993584997E-2</c:v>
                </c:pt>
                <c:pt idx="868">
                  <c:v>1.966672933282787E-2</c:v>
                </c:pt>
                <c:pt idx="869">
                  <c:v>1.9689556340631853E-2</c:v>
                </c:pt>
                <c:pt idx="870">
                  <c:v>1.9712091822832178E-2</c:v>
                </c:pt>
                <c:pt idx="871">
                  <c:v>1.9734334585344016E-2</c:v>
                </c:pt>
                <c:pt idx="872">
                  <c:v>1.9756283433922661E-2</c:v>
                </c:pt>
                <c:pt idx="873">
                  <c:v>1.977793717456322E-2</c:v>
                </c:pt>
                <c:pt idx="874">
                  <c:v>1.979929461302099E-2</c:v>
                </c:pt>
                <c:pt idx="875">
                  <c:v>1.9820354555051267E-2</c:v>
                </c:pt>
                <c:pt idx="876">
                  <c:v>1.9841115806809029E-2</c:v>
                </c:pt>
                <c:pt idx="877">
                  <c:v>1.98615771738897E-2</c:v>
                </c:pt>
                <c:pt idx="878">
                  <c:v>1.9881737462288385E-2</c:v>
                </c:pt>
                <c:pt idx="879">
                  <c:v>1.9901595477760381E-2</c:v>
                </c:pt>
                <c:pt idx="880">
                  <c:v>1.9921168848204829E-2</c:v>
                </c:pt>
                <c:pt idx="881">
                  <c:v>1.9940669129114852E-2</c:v>
                </c:pt>
                <c:pt idx="882">
                  <c:v>1.9960157858465166E-2</c:v>
                </c:pt>
                <c:pt idx="883">
                  <c:v>1.9979636319629179E-2</c:v>
                </c:pt>
                <c:pt idx="884">
                  <c:v>1.9999105796300043E-2</c:v>
                </c:pt>
                <c:pt idx="885">
                  <c:v>2.0018567571771229E-2</c:v>
                </c:pt>
                <c:pt idx="886">
                  <c:v>2.0038022929655952E-2</c:v>
                </c:pt>
                <c:pt idx="887">
                  <c:v>2.0057473153567429E-2</c:v>
                </c:pt>
                <c:pt idx="888">
                  <c:v>2.0076919526879067E-2</c:v>
                </c:pt>
                <c:pt idx="889">
                  <c:v>2.0096363333044209E-2</c:v>
                </c:pt>
                <c:pt idx="890">
                  <c:v>2.0115805855756008E-2</c:v>
                </c:pt>
                <c:pt idx="891">
                  <c:v>2.0135248378387871E-2</c:v>
                </c:pt>
                <c:pt idx="892">
                  <c:v>2.0154692184553014E-2</c:v>
                </c:pt>
                <c:pt idx="893">
                  <c:v>2.0183605350974076E-2</c:v>
                </c:pt>
                <c:pt idx="894">
                  <c:v>2.0203059808645563E-2</c:v>
                </c:pt>
                <c:pt idx="895">
                  <c:v>2.0215823969627067E-2</c:v>
                </c:pt>
                <c:pt idx="896">
                  <c:v>2.0235286766361327E-2</c:v>
                </c:pt>
                <c:pt idx="897">
                  <c:v>2.0254757447508709E-2</c:v>
                </c:pt>
                <c:pt idx="898">
                  <c:v>2.0274237296522557E-2</c:v>
                </c:pt>
                <c:pt idx="899">
                  <c:v>2.0293727597016087E-2</c:v>
                </c:pt>
                <c:pt idx="900">
                  <c:v>2.0313229632442642E-2</c:v>
                </c:pt>
                <c:pt idx="901">
                  <c:v>2.0332744686415438E-2</c:v>
                </c:pt>
                <c:pt idx="902">
                  <c:v>2.0352274042148011E-2</c:v>
                </c:pt>
                <c:pt idx="903">
                  <c:v>2.037181898357332E-2</c:v>
                </c:pt>
                <c:pt idx="904">
                  <c:v>2.0391380793904901E-2</c:v>
                </c:pt>
                <c:pt idx="905">
                  <c:v>2.0410960756755969E-2</c:v>
                </c:pt>
                <c:pt idx="906">
                  <c:v>2.0430560155579869E-2</c:v>
                </c:pt>
                <c:pt idx="907">
                  <c:v>2.0450180274069751E-2</c:v>
                </c:pt>
                <c:pt idx="908">
                  <c:v>2.0469822395519088E-2</c:v>
                </c:pt>
                <c:pt idx="909">
                  <c:v>2.0497445198971675E-2</c:v>
                </c:pt>
                <c:pt idx="910">
                  <c:v>2.0520440723288402E-2</c:v>
                </c:pt>
                <c:pt idx="911">
                  <c:v>2.0542992890302259E-2</c:v>
                </c:pt>
                <c:pt idx="912">
                  <c:v>2.0559930957011474E-2</c:v>
                </c:pt>
                <c:pt idx="913">
                  <c:v>2.0579719163205112E-2</c:v>
                </c:pt>
                <c:pt idx="914">
                  <c:v>2.0599537807051149E-2</c:v>
                </c:pt>
                <c:pt idx="915">
                  <c:v>2.0619388172002928E-2</c:v>
                </c:pt>
                <c:pt idx="916">
                  <c:v>2.0639271541593729E-2</c:v>
                </c:pt>
                <c:pt idx="917">
                  <c:v>2.0659189199356831E-2</c:v>
                </c:pt>
                <c:pt idx="918">
                  <c:v>2.0679142428825514E-2</c:v>
                </c:pt>
                <c:pt idx="919">
                  <c:v>2.0699132513453122E-2</c:v>
                </c:pt>
                <c:pt idx="920">
                  <c:v>2.0719160736852871E-2</c:v>
                </c:pt>
                <c:pt idx="921">
                  <c:v>2.0739228382478103E-2</c:v>
                </c:pt>
                <c:pt idx="922">
                  <c:v>2.0759336733782163E-2</c:v>
                </c:pt>
                <c:pt idx="923">
                  <c:v>2.0779487074458203E-2</c:v>
                </c:pt>
                <c:pt idx="924">
                  <c:v>2.0799680687959565E-2</c:v>
                </c:pt>
                <c:pt idx="925">
                  <c:v>2.0819918857739594E-2</c:v>
                </c:pt>
                <c:pt idx="926">
                  <c:v>2.084020286733157E-2</c:v>
                </c:pt>
                <c:pt idx="927">
                  <c:v>2.0860534000428643E-2</c:v>
                </c:pt>
                <c:pt idx="928">
                  <c:v>2.088091354024435E-2</c:v>
                </c:pt>
                <c:pt idx="929">
                  <c:v>2.0901342770631715E-2</c:v>
                </c:pt>
                <c:pt idx="930">
                  <c:v>2.0921822974884208E-2</c:v>
                </c:pt>
                <c:pt idx="931">
                  <c:v>2.0942355436535109E-2</c:v>
                </c:pt>
                <c:pt idx="932">
                  <c:v>2.0962855640309641E-2</c:v>
                </c:pt>
                <c:pt idx="933">
                  <c:v>2.0983211782681366E-2</c:v>
                </c:pt>
                <c:pt idx="934">
                  <c:v>2.1003422954457562E-2</c:v>
                </c:pt>
                <c:pt idx="935">
                  <c:v>2.1023488920546285E-2</c:v>
                </c:pt>
                <c:pt idx="936">
                  <c:v>2.1043409445535843E-2</c:v>
                </c:pt>
                <c:pt idx="937">
                  <c:v>2.1063184294094484E-2</c:v>
                </c:pt>
                <c:pt idx="938">
                  <c:v>2.1082813230970388E-2</c:v>
                </c:pt>
                <c:pt idx="939">
                  <c:v>2.1102296020831801E-2</c:v>
                </c:pt>
                <c:pt idx="940">
                  <c:v>2.1121632428267034E-2</c:v>
                </c:pt>
                <c:pt idx="941">
                  <c:v>2.1140822218104205E-2</c:v>
                </c:pt>
                <c:pt idx="942">
                  <c:v>2.1159865155011559E-2</c:v>
                </c:pt>
                <c:pt idx="943">
                  <c:v>2.1178761003657343E-2</c:v>
                </c:pt>
                <c:pt idx="944">
                  <c:v>2.1197509528709801E-2</c:v>
                </c:pt>
                <c:pt idx="945">
                  <c:v>2.1223343075291723E-2</c:v>
                </c:pt>
                <c:pt idx="946">
                  <c:v>2.1237187755653864E-2</c:v>
                </c:pt>
                <c:pt idx="947">
                  <c:v>2.1252868809229497E-2</c:v>
                </c:pt>
                <c:pt idx="948">
                  <c:v>2.1271025686830924E-2</c:v>
                </c:pt>
                <c:pt idx="949">
                  <c:v>2.1289034064340129E-2</c:v>
                </c:pt>
                <c:pt idx="950">
                  <c:v>2.1306893706425356E-2</c:v>
                </c:pt>
                <c:pt idx="951">
                  <c:v>2.1324604377754852E-2</c:v>
                </c:pt>
                <c:pt idx="952">
                  <c:v>2.1342165842996863E-2</c:v>
                </c:pt>
                <c:pt idx="953">
                  <c:v>2.1359577866899571E-2</c:v>
                </c:pt>
                <c:pt idx="954">
                  <c:v>2.1376840214131221E-2</c:v>
                </c:pt>
                <c:pt idx="955">
                  <c:v>2.139395264936006E-2</c:v>
                </c:pt>
                <c:pt idx="956">
                  <c:v>2.1410914937254333E-2</c:v>
                </c:pt>
                <c:pt idx="957">
                  <c:v>2.1427726842642159E-2</c:v>
                </c:pt>
                <c:pt idx="958">
                  <c:v>2.1444388130111847E-2</c:v>
                </c:pt>
                <c:pt idx="959">
                  <c:v>2.1465588090618937E-2</c:v>
                </c:pt>
                <c:pt idx="960">
                  <c:v>2.147725791004973E-2</c:v>
                </c:pt>
                <c:pt idx="961">
                  <c:v>2.1493465931934352E-2</c:v>
                </c:pt>
                <c:pt idx="962">
                  <c:v>2.1509522394653757E-2</c:v>
                </c:pt>
                <c:pt idx="963">
                  <c:v>2.1527686753390896E-2</c:v>
                </c:pt>
                <c:pt idx="964">
                  <c:v>2.1541179701589641E-2</c:v>
                </c:pt>
                <c:pt idx="965">
                  <c:v>2.1556780075062676E-2</c:v>
                </c:pt>
                <c:pt idx="966">
                  <c:v>2.1572227948203349E-2</c:v>
                </c:pt>
                <c:pt idx="967">
                  <c:v>2.1587523085679905E-2</c:v>
                </c:pt>
                <c:pt idx="968">
                  <c:v>2.1602665252080655E-2</c:v>
                </c:pt>
                <c:pt idx="969">
                  <c:v>2.1617654212313653E-2</c:v>
                </c:pt>
                <c:pt idx="970">
                  <c:v>2.1632489730967208E-2</c:v>
                </c:pt>
                <c:pt idx="971">
                  <c:v>2.1647171572629631E-2</c:v>
                </c:pt>
                <c:pt idx="972">
                  <c:v>2.1661699502208975E-2</c:v>
                </c:pt>
                <c:pt idx="973">
                  <c:v>2.1676073284133679E-2</c:v>
                </c:pt>
                <c:pt idx="974">
                  <c:v>2.1690292683311796E-2</c:v>
                </c:pt>
                <c:pt idx="975">
                  <c:v>2.1704357464331636E-2</c:v>
                </c:pt>
                <c:pt idx="976">
                  <c:v>2.1718267392021318E-2</c:v>
                </c:pt>
                <c:pt idx="977">
                  <c:v>2.173202223096915E-2</c:v>
                </c:pt>
                <c:pt idx="978">
                  <c:v>2.174562174584338E-2</c:v>
                </c:pt>
                <c:pt idx="979">
                  <c:v>2.1759065701392188E-2</c:v>
                </c:pt>
                <c:pt idx="980">
                  <c:v>2.1772353862283822E-2</c:v>
                </c:pt>
                <c:pt idx="981">
                  <c:v>2.1785485993186526E-2</c:v>
                </c:pt>
                <c:pt idx="982">
                  <c:v>2.1798461858768547E-2</c:v>
                </c:pt>
                <c:pt idx="983">
                  <c:v>2.1811281223937939E-2</c:v>
                </c:pt>
                <c:pt idx="984">
                  <c:v>2.1823943853203076E-2</c:v>
                </c:pt>
                <c:pt idx="985">
                  <c:v>2.1836449511312139E-2</c:v>
                </c:pt>
                <c:pt idx="986">
                  <c:v>2.1848797962933375E-2</c:v>
                </c:pt>
                <c:pt idx="987">
                  <c:v>2.1860988972814965E-2</c:v>
                </c:pt>
                <c:pt idx="988">
                  <c:v>2.187302230554522E-2</c:v>
                </c:pt>
                <c:pt idx="989">
                  <c:v>2.1884897725952257E-2</c:v>
                </c:pt>
                <c:pt idx="990">
                  <c:v>2.1896614998704322E-2</c:v>
                </c:pt>
                <c:pt idx="991">
                  <c:v>2.1908173888389726E-2</c:v>
                </c:pt>
                <c:pt idx="992">
                  <c:v>2.1919574159836586E-2</c:v>
                </c:pt>
                <c:pt idx="993">
                  <c:v>2.1930815577793084E-2</c:v>
                </c:pt>
                <c:pt idx="994">
                  <c:v>2.1941897906687657E-2</c:v>
                </c:pt>
                <c:pt idx="995">
                  <c:v>2.1952820911428361E-2</c:v>
                </c:pt>
                <c:pt idx="996">
                  <c:v>2.1963584356763377E-2</c:v>
                </c:pt>
                <c:pt idx="997">
                  <c:v>2.1975689756166261E-2</c:v>
                </c:pt>
                <c:pt idx="998">
                  <c:v>2.1986110495957334E-2</c:v>
                </c:pt>
                <c:pt idx="999">
                  <c:v>2.1994914982537139E-2</c:v>
                </c:pt>
                <c:pt idx="1000">
                  <c:v>2.200503783677199E-2</c:v>
                </c:pt>
                <c:pt idx="1001">
                  <c:v>2.2014999955102255E-2</c:v>
                </c:pt>
                <c:pt idx="1002">
                  <c:v>2.2024801101956371E-2</c:v>
                </c:pt>
                <c:pt idx="1003">
                  <c:v>2.2034441042322328E-2</c:v>
                </c:pt>
                <c:pt idx="1004">
                  <c:v>2.2043919540788437E-2</c:v>
                </c:pt>
                <c:pt idx="1005">
                  <c:v>2.2053236362102879E-2</c:v>
                </c:pt>
                <c:pt idx="1006">
                  <c:v>2.2062391270774029E-2</c:v>
                </c:pt>
                <c:pt idx="1007">
                  <c:v>2.2071384031789876E-2</c:v>
                </c:pt>
                <c:pt idx="1008">
                  <c:v>2.2080214409578858E-2</c:v>
                </c:pt>
                <c:pt idx="1009">
                  <c:v>2.2088882169049029E-2</c:v>
                </c:pt>
                <c:pt idx="1010">
                  <c:v>2.2099787102964896E-2</c:v>
                </c:pt>
                <c:pt idx="1011">
                  <c:v>2.2105728891466114E-2</c:v>
                </c:pt>
                <c:pt idx="1012">
                  <c:v>2.2113907383829456E-2</c:v>
                </c:pt>
                <c:pt idx="1013">
                  <c:v>2.2121922316706844E-2</c:v>
                </c:pt>
                <c:pt idx="1014">
                  <c:v>2.2129773454606649E-2</c:v>
                </c:pt>
                <c:pt idx="1015">
                  <c:v>2.2137460562356992E-2</c:v>
                </c:pt>
                <c:pt idx="1016">
                  <c:v>2.2144983404546181E-2</c:v>
                </c:pt>
                <c:pt idx="1017">
                  <c:v>2.2152341746082271E-2</c:v>
                </c:pt>
                <c:pt idx="1018">
                  <c:v>2.21595353513937E-2</c:v>
                </c:pt>
                <c:pt idx="1019">
                  <c:v>2.2166563985388521E-2</c:v>
                </c:pt>
                <c:pt idx="1020">
                  <c:v>2.2173427412734981E-2</c:v>
                </c:pt>
                <c:pt idx="1021">
                  <c:v>2.2180125397941453E-2</c:v>
                </c:pt>
                <c:pt idx="1022">
                  <c:v>2.2186657705995927E-2</c:v>
                </c:pt>
                <c:pt idx="1023">
                  <c:v>2.2193024101486714E-2</c:v>
                </c:pt>
                <c:pt idx="1024">
                  <c:v>2.2199224349082058E-2</c:v>
                </c:pt>
                <c:pt idx="1025">
                  <c:v>2.2205258213530144E-2</c:v>
                </c:pt>
                <c:pt idx="1026">
                  <c:v>2.2211125459419279E-2</c:v>
                </c:pt>
                <c:pt idx="1027">
                  <c:v>2.2216825851657518E-2</c:v>
                </c:pt>
                <c:pt idx="1028">
                  <c:v>2.2222359154753235E-2</c:v>
                </c:pt>
                <c:pt idx="1029">
                  <c:v>2.2227725133614484E-2</c:v>
                </c:pt>
                <c:pt idx="1030">
                  <c:v>2.2232923552749639E-2</c:v>
                </c:pt>
                <c:pt idx="1031">
                  <c:v>2.2237954176906882E-2</c:v>
                </c:pt>
                <c:pt idx="1032">
                  <c:v>2.2242816770994267E-2</c:v>
                </c:pt>
                <c:pt idx="1033">
                  <c:v>2.2247511099360295E-2</c:v>
                </c:pt>
                <c:pt idx="1034">
                  <c:v>2.2252036926992957E-2</c:v>
                </c:pt>
                <c:pt idx="1035">
                  <c:v>2.2256394018480563E-2</c:v>
                </c:pt>
                <c:pt idx="1036">
                  <c:v>2.2260599500043554E-2</c:v>
                </c:pt>
                <c:pt idx="1037">
                  <c:v>2.2264714282957954E-2</c:v>
                </c:pt>
                <c:pt idx="1038">
                  <c:v>2.2268744061788581E-2</c:v>
                </c:pt>
                <c:pt idx="1039">
                  <c:v>2.2272689135096613E-2</c:v>
                </c:pt>
                <c:pt idx="1040">
                  <c:v>2.2276549801283352E-2</c:v>
                </c:pt>
                <c:pt idx="1041">
                  <c:v>2.228032635898991E-2</c:v>
                </c:pt>
                <c:pt idx="1042">
                  <c:v>2.2284019106777464E-2</c:v>
                </c:pt>
                <c:pt idx="1043">
                  <c:v>2.2287628343047317E-2</c:v>
                </c:pt>
                <c:pt idx="1044">
                  <c:v>2.2291154366360644E-2</c:v>
                </c:pt>
                <c:pt idx="1045">
                  <c:v>2.2294597475278621E-2</c:v>
                </c:pt>
                <c:pt idx="1046">
                  <c:v>2.2297957968282489E-2</c:v>
                </c:pt>
                <c:pt idx="1047">
                  <c:v>2.2301236143933423E-2</c:v>
                </c:pt>
                <c:pt idx="1048">
                  <c:v>2.2304432300712662E-2</c:v>
                </c:pt>
                <c:pt idx="1049">
                  <c:v>2.2307546737181383E-2</c:v>
                </c:pt>
                <c:pt idx="1050">
                  <c:v>2.2310579751820825E-2</c:v>
                </c:pt>
                <c:pt idx="1051">
                  <c:v>2.2313531643192164E-2</c:v>
                </c:pt>
                <c:pt idx="1052">
                  <c:v>2.2316402709856575E-2</c:v>
                </c:pt>
                <c:pt idx="1053">
                  <c:v>2.2319193250295299E-2</c:v>
                </c:pt>
                <c:pt idx="1054">
                  <c:v>2.2321903563069512E-2</c:v>
                </c:pt>
                <c:pt idx="1055">
                  <c:v>2.2324533946580516E-2</c:v>
                </c:pt>
                <c:pt idx="1056">
                  <c:v>2.2327084699469424E-2</c:v>
                </c:pt>
                <c:pt idx="1057">
                  <c:v>2.2329556120137539E-2</c:v>
                </c:pt>
                <c:pt idx="1058">
                  <c:v>2.233194850730591E-2</c:v>
                </c:pt>
                <c:pt idx="1059">
                  <c:v>2.2334262159455776E-2</c:v>
                </c:pt>
                <c:pt idx="1060">
                  <c:v>2.233649737498844E-2</c:v>
                </c:pt>
                <c:pt idx="1061">
                  <c:v>2.2338654452385143E-2</c:v>
                </c:pt>
                <c:pt idx="1062">
                  <c:v>2.2340733690366932E-2</c:v>
                </c:pt>
                <c:pt idx="1063">
                  <c:v>2.2342735387415047E-2</c:v>
                </c:pt>
                <c:pt idx="1064">
                  <c:v>2.2344659842010728E-2</c:v>
                </c:pt>
                <c:pt idx="1065">
                  <c:v>2.234702112198228E-2</c:v>
                </c:pt>
                <c:pt idx="1066">
                  <c:v>2.2348278217849682E-2</c:v>
                </c:pt>
                <c:pt idx="1067">
                  <c:v>2.2350208595227627E-2</c:v>
                </c:pt>
                <c:pt idx="1068">
                  <c:v>2.2351591206133392E-2</c:v>
                </c:pt>
                <c:pt idx="1069">
                  <c:v>2.2353133926324986E-2</c:v>
                </c:pt>
                <c:pt idx="1070">
                  <c:v>2.2354601195271329E-2</c:v>
                </c:pt>
                <c:pt idx="1071">
                  <c:v>2.2355993311293787E-2</c:v>
                </c:pt>
                <c:pt idx="1072">
                  <c:v>2.2357310573113409E-2</c:v>
                </c:pt>
                <c:pt idx="1073">
                  <c:v>2.2358553279211435E-2</c:v>
                </c:pt>
                <c:pt idx="1074">
                  <c:v>2.235972172814904E-2</c:v>
                </c:pt>
                <c:pt idx="1075">
                  <c:v>2.2360816218407464E-2</c:v>
                </c:pt>
                <c:pt idx="1076">
                  <c:v>2.2361837048388011E-2</c:v>
                </c:pt>
                <c:pt idx="1077">
                  <c:v>2.2362784516891665E-2</c:v>
                </c:pt>
                <c:pt idx="1078">
                  <c:v>2.2363658922239793E-2</c:v>
                </c:pt>
                <c:pt idx="1079">
                  <c:v>2.2364460563073507E-2</c:v>
                </c:pt>
                <c:pt idx="1080">
                  <c:v>2.2365189737874047E-2</c:v>
                </c:pt>
                <c:pt idx="1081">
                  <c:v>2.2365846745042717E-2</c:v>
                </c:pt>
                <c:pt idx="1082">
                  <c:v>2.2366431883300564E-2</c:v>
                </c:pt>
                <c:pt idx="1083">
                  <c:v>2.2366945451048892E-2</c:v>
                </c:pt>
                <c:pt idx="1084">
                  <c:v>2.2367387746848877E-2</c:v>
                </c:pt>
                <c:pt idx="1085">
                  <c:v>2.2367759069261695E-2</c:v>
                </c:pt>
                <c:pt idx="1086">
                  <c:v>2.2368059716768585E-2</c:v>
                </c:pt>
                <c:pt idx="1087">
                  <c:v>2.2368289987930723E-2</c:v>
                </c:pt>
                <c:pt idx="1088">
                  <c:v>2.2368450181149413E-2</c:v>
                </c:pt>
                <c:pt idx="1089">
                  <c:v>2.2368540595225639E-2</c:v>
                </c:pt>
                <c:pt idx="1090">
                  <c:v>2.2368561528400832E-2</c:v>
                </c:pt>
                <c:pt idx="1091">
                  <c:v>2.2368513279396041E-2</c:v>
                </c:pt>
                <c:pt idx="1092">
                  <c:v>2.2368396146612568E-2</c:v>
                </c:pt>
                <c:pt idx="1093">
                  <c:v>2.2368210428691526E-2</c:v>
                </c:pt>
                <c:pt idx="1094">
                  <c:v>2.2367956424034219E-2</c:v>
                </c:pt>
                <c:pt idx="1095">
                  <c:v>2.2367634431201822E-2</c:v>
                </c:pt>
                <c:pt idx="1096">
                  <c:v>2.236724474875551E-2</c:v>
                </c:pt>
                <c:pt idx="1097">
                  <c:v>2.2366787675176525E-2</c:v>
                </c:pt>
                <c:pt idx="1098">
                  <c:v>2.2366263509105977E-2</c:v>
                </c:pt>
                <c:pt idx="1099">
                  <c:v>2.236567254894517E-2</c:v>
                </c:pt>
                <c:pt idx="1100">
                  <c:v>2.2365015093175344E-2</c:v>
                </c:pt>
                <c:pt idx="1101">
                  <c:v>2.2364072565839166E-2</c:v>
                </c:pt>
                <c:pt idx="1102">
                  <c:v>2.2363264241391789E-2</c:v>
                </c:pt>
                <c:pt idx="1103">
                  <c:v>2.236251923621424E-2</c:v>
                </c:pt>
                <c:pt idx="1104">
                  <c:v>2.2361589479302779E-2</c:v>
                </c:pt>
                <c:pt idx="1105">
                  <c:v>2.2360594762194097E-2</c:v>
                </c:pt>
                <c:pt idx="1106">
                  <c:v>2.2359535383289497E-2</c:v>
                </c:pt>
                <c:pt idx="1107">
                  <c:v>2.2358411641310028E-2</c:v>
                </c:pt>
                <c:pt idx="1108">
                  <c:v>2.2357223834577056E-2</c:v>
                </c:pt>
                <c:pt idx="1109">
                  <c:v>2.2355972261731694E-2</c:v>
                </c:pt>
                <c:pt idx="1110">
                  <c:v>2.2354657221335117E-2</c:v>
                </c:pt>
                <c:pt idx="1111">
                  <c:v>2.2353279011868565E-2</c:v>
                </c:pt>
                <c:pt idx="1112">
                  <c:v>2.2351837931813279E-2</c:v>
                </c:pt>
                <c:pt idx="1113">
                  <c:v>2.2350334279730433E-2</c:v>
                </c:pt>
                <c:pt idx="1114">
                  <c:v>2.2348768354101267E-2</c:v>
                </c:pt>
                <c:pt idx="1115">
                  <c:v>2.2346663997732108E-2</c:v>
                </c:pt>
                <c:pt idx="1116">
                  <c:v>2.2345450876528616E-2</c:v>
                </c:pt>
                <c:pt idx="1117">
                  <c:v>2.2343699921627547E-2</c:v>
                </c:pt>
                <c:pt idx="1118">
                  <c:v>2.2341887887344924E-2</c:v>
                </c:pt>
                <c:pt idx="1119">
                  <c:v>2.233974258293081E-2</c:v>
                </c:pt>
                <c:pt idx="1120">
                  <c:v>2.233808177479979E-2</c:v>
                </c:pt>
                <c:pt idx="1121">
                  <c:v>2.233608829341982E-2</c:v>
                </c:pt>
                <c:pt idx="1122">
                  <c:v>2.2334034926903001E-2</c:v>
                </c:pt>
                <c:pt idx="1123">
                  <c:v>2.2331921973490765E-2</c:v>
                </c:pt>
                <c:pt idx="1124">
                  <c:v>2.232974973206403E-2</c:v>
                </c:pt>
                <c:pt idx="1125">
                  <c:v>2.2327518500784294E-2</c:v>
                </c:pt>
                <c:pt idx="1126">
                  <c:v>2.2325228578292666E-2</c:v>
                </c:pt>
                <c:pt idx="1127">
                  <c:v>2.2322880263310196E-2</c:v>
                </c:pt>
                <c:pt idx="1128">
                  <c:v>2.2320473854158251E-2</c:v>
                </c:pt>
                <c:pt idx="1129">
                  <c:v>2.2318009649398007E-2</c:v>
                </c:pt>
                <c:pt idx="1130">
                  <c:v>2.231548794759064E-2</c:v>
                </c:pt>
                <c:pt idx="1131">
                  <c:v>2.2312909047137452E-2</c:v>
                </c:pt>
                <c:pt idx="1132">
                  <c:v>2.2310273246839429E-2</c:v>
                </c:pt>
                <c:pt idx="1133">
                  <c:v>2.2307580845017938E-2</c:v>
                </c:pt>
                <c:pt idx="1134">
                  <c:v>2.230483214031409E-2</c:v>
                </c:pt>
                <c:pt idx="1135">
                  <c:v>2.2302027431049254E-2</c:v>
                </c:pt>
                <c:pt idx="1136">
                  <c:v>2.2299167015944477E-2</c:v>
                </c:pt>
                <c:pt idx="1137">
                  <c:v>2.2296251193480998E-2</c:v>
                </c:pt>
                <c:pt idx="1138">
                  <c:v>2.2293280262219994E-2</c:v>
                </c:pt>
                <c:pt idx="1139">
                  <c:v>2.2290254520562769E-2</c:v>
                </c:pt>
                <c:pt idx="1140">
                  <c:v>2.228717426723037E-2</c:v>
                </c:pt>
                <c:pt idx="1141">
                  <c:v>2.22840398006241E-2</c:v>
                </c:pt>
                <c:pt idx="1142">
                  <c:v>2.2280851419225201E-2</c:v>
                </c:pt>
                <c:pt idx="1143">
                  <c:v>2.2277609421594846E-2</c:v>
                </c:pt>
                <c:pt idx="1144">
                  <c:v>2.2274314106454085E-2</c:v>
                </c:pt>
                <c:pt idx="1145">
                  <c:v>2.2270965772044349E-2</c:v>
                </c:pt>
                <c:pt idx="1146">
                  <c:v>2.2267564717006749E-2</c:v>
                </c:pt>
                <c:pt idx="1147">
                  <c:v>2.2264111239902462E-2</c:v>
                </c:pt>
                <c:pt idx="1148">
                  <c:v>2.2260605639212727E-2</c:v>
                </c:pt>
                <c:pt idx="1149">
                  <c:v>2.2257048213578656E-2</c:v>
                </c:pt>
                <c:pt idx="1150">
                  <c:v>2.2253439261321617E-2</c:v>
                </c:pt>
                <c:pt idx="1151">
                  <c:v>2.2249779081162657E-2</c:v>
                </c:pt>
                <c:pt idx="1152">
                  <c:v>2.2246067971583017E-2</c:v>
                </c:pt>
                <c:pt idx="1153">
                  <c:v>2.2241222190206855E-2</c:v>
                </c:pt>
                <c:pt idx="1154">
                  <c:v>2.2237395791409043E-2</c:v>
                </c:pt>
                <c:pt idx="1155">
                  <c:v>2.2234076254683544E-2</c:v>
                </c:pt>
                <c:pt idx="1156">
                  <c:v>2.223015733189726E-2</c:v>
                </c:pt>
                <c:pt idx="1157">
                  <c:v>2.2226189014862285E-2</c:v>
                </c:pt>
                <c:pt idx="1158">
                  <c:v>2.2222171602139795E-2</c:v>
                </c:pt>
                <c:pt idx="1159">
                  <c:v>2.2218105392530774E-2</c:v>
                </c:pt>
                <c:pt idx="1160">
                  <c:v>2.2213990684196716E-2</c:v>
                </c:pt>
                <c:pt idx="1161">
                  <c:v>2.220982777585867E-2</c:v>
                </c:pt>
                <c:pt idx="1162">
                  <c:v>2.220561696591794E-2</c:v>
                </c:pt>
                <c:pt idx="1163">
                  <c:v>2.2201358553015638E-2</c:v>
                </c:pt>
                <c:pt idx="1164">
                  <c:v>2.2197052835633002E-2</c:v>
                </c:pt>
                <c:pt idx="1165">
                  <c:v>2.2192700112411146E-2</c:v>
                </c:pt>
                <c:pt idx="1166">
                  <c:v>2.2188300681671436E-2</c:v>
                </c:pt>
                <c:pt idx="1167">
                  <c:v>2.2183854841975048E-2</c:v>
                </c:pt>
                <c:pt idx="1168">
                  <c:v>2.2179362892043031E-2</c:v>
                </c:pt>
                <c:pt idx="1169">
                  <c:v>2.2174825130276687E-2</c:v>
                </c:pt>
                <c:pt idx="1170">
                  <c:v>2.2169628545674058E-2</c:v>
                </c:pt>
                <c:pt idx="1171">
                  <c:v>2.2164948478859969E-2</c:v>
                </c:pt>
                <c:pt idx="1172">
                  <c:v>2.2160939959183779E-2</c:v>
                </c:pt>
                <c:pt idx="1173">
                  <c:v>2.2156221935372145E-2</c:v>
                </c:pt>
                <c:pt idx="1174">
                  <c:v>2.2151459592292255E-2</c:v>
                </c:pt>
                <c:pt idx="1175">
                  <c:v>2.2146653228665159E-2</c:v>
                </c:pt>
                <c:pt idx="1176">
                  <c:v>2.2141803142812222E-2</c:v>
                </c:pt>
                <c:pt idx="1177">
                  <c:v>2.2136909633374557E-2</c:v>
                </c:pt>
                <c:pt idx="1178">
                  <c:v>2.2131972998833405E-2</c:v>
                </c:pt>
                <c:pt idx="1179">
                  <c:v>2.2126993537909811E-2</c:v>
                </c:pt>
                <c:pt idx="1180">
                  <c:v>2.212197154884521E-2</c:v>
                </c:pt>
                <c:pt idx="1181">
                  <c:v>2.2116907330200775E-2</c:v>
                </c:pt>
                <c:pt idx="1182">
                  <c:v>2.2111801180617618E-2</c:v>
                </c:pt>
                <c:pt idx="1183">
                  <c:v>2.2106653398656917E-2</c:v>
                </c:pt>
                <c:pt idx="1184">
                  <c:v>2.210146428279991E-2</c:v>
                </c:pt>
                <c:pt idx="1185">
                  <c:v>2.2096234131527837E-2</c:v>
                </c:pt>
                <c:pt idx="1186">
                  <c:v>2.2090963243401873E-2</c:v>
                </c:pt>
                <c:pt idx="1187">
                  <c:v>2.2085651916903259E-2</c:v>
                </c:pt>
                <c:pt idx="1188">
                  <c:v>2.2080300450753043E-2</c:v>
                </c:pt>
                <c:pt idx="1189">
                  <c:v>2.2074909143192656E-2</c:v>
                </c:pt>
                <c:pt idx="1190">
                  <c:v>2.2069478292943145E-2</c:v>
                </c:pt>
                <c:pt idx="1191">
                  <c:v>2.2064008198405816E-2</c:v>
                </c:pt>
                <c:pt idx="1192">
                  <c:v>2.2058497756063389E-2</c:v>
                </c:pt>
                <c:pt idx="1193">
                  <c:v>2.205293143817677E-2</c:v>
                </c:pt>
                <c:pt idx="1194">
                  <c:v>2.2047304938670464E-2</c:v>
                </c:pt>
                <c:pt idx="1195">
                  <c:v>2.2041618445234334E-2</c:v>
                </c:pt>
                <c:pt idx="1196">
                  <c:v>2.2035872145558244E-2</c:v>
                </c:pt>
                <c:pt idx="1197">
                  <c:v>2.2030066227411993E-2</c:v>
                </c:pt>
                <c:pt idx="1198">
                  <c:v>2.2024200878565381E-2</c:v>
                </c:pt>
                <c:pt idx="1199">
                  <c:v>2.2018276286468463E-2</c:v>
                </c:pt>
                <c:pt idx="1200">
                  <c:v>2.2012292639210784E-2</c:v>
                </c:pt>
                <c:pt idx="1201">
                  <c:v>2.2006250124322335E-2</c:v>
                </c:pt>
                <c:pt idx="1202">
                  <c:v>2.200014892949298E-2</c:v>
                </c:pt>
                <c:pt idx="1203">
                  <c:v>2.199398924265239E-2</c:v>
                </c:pt>
                <c:pt idx="1204">
                  <c:v>2.1987771251170685E-2</c:v>
                </c:pt>
                <c:pt idx="1205">
                  <c:v>2.1980129124932191E-2</c:v>
                </c:pt>
                <c:pt idx="1206">
                  <c:v>2.1973769543510713E-2</c:v>
                </c:pt>
                <c:pt idx="1207">
                  <c:v>2.1967851513711167E-2</c:v>
                </c:pt>
                <c:pt idx="1208">
                  <c:v>2.1961393975207244E-2</c:v>
                </c:pt>
                <c:pt idx="1209">
                  <c:v>2.1954879097689783E-2</c:v>
                </c:pt>
                <c:pt idx="1210">
                  <c:v>2.1948307068768713E-2</c:v>
                </c:pt>
                <c:pt idx="1211">
                  <c:v>2.1941678076453641E-2</c:v>
                </c:pt>
                <c:pt idx="1212">
                  <c:v>2.1934992308114687E-2</c:v>
                </c:pt>
                <c:pt idx="1213">
                  <c:v>2.1928249951761458E-2</c:v>
                </c:pt>
                <c:pt idx="1214">
                  <c:v>2.1921451194923947E-2</c:v>
                </c:pt>
                <c:pt idx="1215">
                  <c:v>2.1914596225531824E-2</c:v>
                </c:pt>
                <c:pt idx="1216">
                  <c:v>2.1907685230955209E-2</c:v>
                </c:pt>
                <c:pt idx="1217">
                  <c:v>2.1900718399283647E-2</c:v>
                </c:pt>
                <c:pt idx="1218">
                  <c:v>2.1893695918127065E-2</c:v>
                </c:pt>
                <c:pt idx="1219">
                  <c:v>2.188661797509539E-2</c:v>
                </c:pt>
                <c:pt idx="1220">
                  <c:v>2.1880094620518875E-2</c:v>
                </c:pt>
                <c:pt idx="1221">
                  <c:v>2.1868164192273554E-2</c:v>
                </c:pt>
                <c:pt idx="1222">
                  <c:v>2.186088970382194E-2</c:v>
                </c:pt>
                <c:pt idx="1223">
                  <c:v>2.1852509152209265E-2</c:v>
                </c:pt>
                <c:pt idx="1224">
                  <c:v>2.1846177103883591E-2</c:v>
                </c:pt>
                <c:pt idx="1225">
                  <c:v>2.1838739367696647E-2</c:v>
                </c:pt>
                <c:pt idx="1226">
                  <c:v>2.1831247590977654E-2</c:v>
                </c:pt>
                <c:pt idx="1227">
                  <c:v>2.1823701961576347E-2</c:v>
                </c:pt>
                <c:pt idx="1228">
                  <c:v>2.1816102667182591E-2</c:v>
                </c:pt>
                <c:pt idx="1229">
                  <c:v>2.1808449895406312E-2</c:v>
                </c:pt>
                <c:pt idx="1230">
                  <c:v>2.1800743834097247E-2</c:v>
                </c:pt>
                <c:pt idx="1231">
                  <c:v>2.1792984670945259E-2</c:v>
                </c:pt>
                <c:pt idx="1232">
                  <c:v>2.1785172593560276E-2</c:v>
                </c:pt>
                <c:pt idx="1233">
                  <c:v>2.1777307789871969E-2</c:v>
                </c:pt>
                <c:pt idx="1234">
                  <c:v>2.1769390447570203E-2</c:v>
                </c:pt>
                <c:pt idx="1235">
                  <c:v>2.1761420754025096E-2</c:v>
                </c:pt>
                <c:pt idx="1236">
                  <c:v>2.1753398897326193E-2</c:v>
                </c:pt>
                <c:pt idx="1237">
                  <c:v>2.1745325065163357E-2</c:v>
                </c:pt>
                <c:pt idx="1238">
                  <c:v>2.173719944506658E-2</c:v>
                </c:pt>
                <c:pt idx="1239">
                  <c:v>2.1729022224965533E-2</c:v>
                </c:pt>
                <c:pt idx="1240">
                  <c:v>2.1720793592550081E-2</c:v>
                </c:pt>
                <c:pt idx="1241">
                  <c:v>2.171251373543015E-2</c:v>
                </c:pt>
                <c:pt idx="1242">
                  <c:v>2.1704182841455477E-2</c:v>
                </c:pt>
                <c:pt idx="1243">
                  <c:v>2.1695801098156053E-2</c:v>
                </c:pt>
                <c:pt idx="1244">
                  <c:v>2.1687368693461551E-2</c:v>
                </c:pt>
                <c:pt idx="1245">
                  <c:v>2.1678885814981896E-2</c:v>
                </c:pt>
                <c:pt idx="1246">
                  <c:v>2.167035265048689E-2</c:v>
                </c:pt>
                <c:pt idx="1247">
                  <c:v>2.166176938758646E-2</c:v>
                </c:pt>
                <c:pt idx="1248">
                  <c:v>2.1653136214290214E-2</c:v>
                </c:pt>
                <c:pt idx="1249">
                  <c:v>2.1644453317968271E-2</c:v>
                </c:pt>
                <c:pt idx="1250">
                  <c:v>2.1635720886470367E-2</c:v>
                </c:pt>
                <c:pt idx="1251">
                  <c:v>2.1626939107726173E-2</c:v>
                </c:pt>
                <c:pt idx="1252">
                  <c:v>2.161810816910581E-2</c:v>
                </c:pt>
                <c:pt idx="1253">
                  <c:v>2.1609228258618884E-2</c:v>
                </c:pt>
                <c:pt idx="1254">
                  <c:v>2.1600299563795389E-2</c:v>
                </c:pt>
                <c:pt idx="1255">
                  <c:v>2.1591322272485058E-2</c:v>
                </c:pt>
                <c:pt idx="1256">
                  <c:v>2.1582296572377757E-2</c:v>
                </c:pt>
                <c:pt idx="1257">
                  <c:v>2.1570616391595188E-2</c:v>
                </c:pt>
                <c:pt idx="1258">
                  <c:v>2.1562793649980705E-2</c:v>
                </c:pt>
                <c:pt idx="1259">
                  <c:v>2.1554930896172664E-2</c:v>
                </c:pt>
                <c:pt idx="1260">
                  <c:v>2.1545713438095859E-2</c:v>
                </c:pt>
                <c:pt idx="1261">
                  <c:v>2.1536448509751338E-2</c:v>
                </c:pt>
                <c:pt idx="1262">
                  <c:v>2.1527136298828964E-2</c:v>
                </c:pt>
                <c:pt idx="1263">
                  <c:v>2.1517776993258408E-2</c:v>
                </c:pt>
                <c:pt idx="1264">
                  <c:v>2.1508370780649599E-2</c:v>
                </c:pt>
                <c:pt idx="1265">
                  <c:v>2.1498917848612464E-2</c:v>
                </c:pt>
                <c:pt idx="1266">
                  <c:v>2.1489418385076675E-2</c:v>
                </c:pt>
                <c:pt idx="1267">
                  <c:v>2.1479872577572223E-2</c:v>
                </c:pt>
                <c:pt idx="1268">
                  <c:v>2.1470280614028781E-2</c:v>
                </c:pt>
                <c:pt idx="1269">
                  <c:v>2.1460642681976339E-2</c:v>
                </c:pt>
                <c:pt idx="1270">
                  <c:v>2.1448183811720867E-2</c:v>
                </c:pt>
                <c:pt idx="1271">
                  <c:v>2.1441229663503591E-2</c:v>
                </c:pt>
                <c:pt idx="1272">
                  <c:v>2.1431454952622886E-2</c:v>
                </c:pt>
                <c:pt idx="1273">
                  <c:v>2.1421635024072572E-2</c:v>
                </c:pt>
                <c:pt idx="1274">
                  <c:v>2.1411770065702385E-2</c:v>
                </c:pt>
                <c:pt idx="1275">
                  <c:v>2.140186026536206E-2</c:v>
                </c:pt>
                <c:pt idx="1276">
                  <c:v>2.1391905810581591E-2</c:v>
                </c:pt>
                <c:pt idx="1277">
                  <c:v>2.1381906889050839E-2</c:v>
                </c:pt>
                <c:pt idx="1278">
                  <c:v>2.1371863688699477E-2</c:v>
                </c:pt>
                <c:pt idx="1279">
                  <c:v>2.1361776397057497E-2</c:v>
                </c:pt>
                <c:pt idx="1280">
                  <c:v>2.1351645201974634E-2</c:v>
                </c:pt>
                <c:pt idx="1281">
                  <c:v>2.1341470291220688E-2</c:v>
                </c:pt>
                <c:pt idx="1282">
                  <c:v>2.133125185232565E-2</c:v>
                </c:pt>
                <c:pt idx="1283">
                  <c:v>2.132099007305932E-2</c:v>
                </c:pt>
                <c:pt idx="1284">
                  <c:v>2.1310685141431307E-2</c:v>
                </c:pt>
                <c:pt idx="1285">
                  <c:v>2.1300337244731793E-2</c:v>
                </c:pt>
                <c:pt idx="1286">
                  <c:v>2.128994657089045E-2</c:v>
                </c:pt>
                <c:pt idx="1287">
                  <c:v>2.1279513307597142E-2</c:v>
                </c:pt>
                <c:pt idx="1288">
                  <c:v>2.1269037642621669E-2</c:v>
                </c:pt>
                <c:pt idx="1289">
                  <c:v>2.125851976373383E-2</c:v>
                </c:pt>
                <c:pt idx="1290">
                  <c:v>2.1247959858463616E-2</c:v>
                </c:pt>
                <c:pt idx="1291">
                  <c:v>2.1237358114740701E-2</c:v>
                </c:pt>
                <c:pt idx="1292">
                  <c:v>2.1226714720095075E-2</c:v>
                </c:pt>
                <c:pt idx="1293">
                  <c:v>2.1216029862456409E-2</c:v>
                </c:pt>
                <c:pt idx="1294">
                  <c:v>2.1205303729354696E-2</c:v>
                </c:pt>
                <c:pt idx="1295">
                  <c:v>2.1194536508719608E-2</c:v>
                </c:pt>
                <c:pt idx="1296">
                  <c:v>2.11837283880012E-2</c:v>
                </c:pt>
                <c:pt idx="1297">
                  <c:v>2.1172879555129143E-2</c:v>
                </c:pt>
                <c:pt idx="1298">
                  <c:v>2.1161990197793301E-2</c:v>
                </c:pt>
                <c:pt idx="1299">
                  <c:v>2.1151060503683539E-2</c:v>
                </c:pt>
                <c:pt idx="1300">
                  <c:v>2.1140090660489719E-2</c:v>
                </c:pt>
                <c:pt idx="1301">
                  <c:v>2.1129080855981641E-2</c:v>
                </c:pt>
                <c:pt idx="1302">
                  <c:v>2.1118031277929106E-2</c:v>
                </c:pt>
                <c:pt idx="1303">
                  <c:v>2.1106942113862104E-2</c:v>
                </c:pt>
                <c:pt idx="1304">
                  <c:v>2.1095813551790243E-2</c:v>
                </c:pt>
                <c:pt idx="1305">
                  <c:v>2.108464577916358E-2</c:v>
                </c:pt>
                <c:pt idx="1306">
                  <c:v>2.1073438983831849E-2</c:v>
                </c:pt>
                <c:pt idx="1307">
                  <c:v>2.1062193353564851E-2</c:v>
                </c:pt>
                <c:pt idx="1308">
                  <c:v>2.1050909076052449E-2</c:v>
                </c:pt>
                <c:pt idx="1309">
                  <c:v>2.103958633890457E-2</c:v>
                </c:pt>
                <c:pt idx="1310">
                  <c:v>2.1028225329970951E-2</c:v>
                </c:pt>
                <c:pt idx="1311">
                  <c:v>2.1016826236861519E-2</c:v>
                </c:pt>
                <c:pt idx="1312">
                  <c:v>2.100538924742601E-2</c:v>
                </c:pt>
                <c:pt idx="1313">
                  <c:v>2.0993914549434223E-2</c:v>
                </c:pt>
                <c:pt idx="1314">
                  <c:v>2.0982402330336214E-2</c:v>
                </c:pt>
                <c:pt idx="1315">
                  <c:v>2.0970852778061655E-2</c:v>
                </c:pt>
                <c:pt idx="1316">
                  <c:v>2.0959266080300409E-2</c:v>
                </c:pt>
                <c:pt idx="1317">
                  <c:v>2.0947642424662405E-2</c:v>
                </c:pt>
                <c:pt idx="1318">
                  <c:v>2.0935981999077313E-2</c:v>
                </c:pt>
                <c:pt idx="1319">
                  <c:v>2.0924284991155062E-2</c:v>
                </c:pt>
                <c:pt idx="1320">
                  <c:v>2.0912551588665451E-2</c:v>
                </c:pt>
                <c:pt idx="1321">
                  <c:v>2.0900781979218408E-2</c:v>
                </c:pt>
                <c:pt idx="1322">
                  <c:v>2.0888976350583732E-2</c:v>
                </c:pt>
                <c:pt idx="1323">
                  <c:v>2.0877134890531224E-2</c:v>
                </c:pt>
                <c:pt idx="1324">
                  <c:v>2.0865257786750746E-2</c:v>
                </c:pt>
                <c:pt idx="1325">
                  <c:v>2.0849935152309484E-2</c:v>
                </c:pt>
                <c:pt idx="1326">
                  <c:v>2.084139739892521E-2</c:v>
                </c:pt>
                <c:pt idx="1327">
                  <c:v>2.0829414490179943E-2</c:v>
                </c:pt>
                <c:pt idx="1328">
                  <c:v>2.0817396688705969E-2</c:v>
                </c:pt>
                <c:pt idx="1329">
                  <c:v>2.0805344182113217E-2</c:v>
                </c:pt>
                <c:pt idx="1330">
                  <c:v>2.0793257158091549E-2</c:v>
                </c:pt>
                <c:pt idx="1331">
                  <c:v>2.0781135804490702E-2</c:v>
                </c:pt>
                <c:pt idx="1332">
                  <c:v>2.0768980308920604E-2</c:v>
                </c:pt>
                <c:pt idx="1333">
                  <c:v>2.0756790858991181E-2</c:v>
                </c:pt>
                <c:pt idx="1334">
                  <c:v>2.074456764255217E-2</c:v>
                </c:pt>
                <c:pt idx="1335">
                  <c:v>2.0732310847533242E-2</c:v>
                </c:pt>
                <c:pt idx="1336">
                  <c:v>2.0720020661224581E-2</c:v>
                </c:pt>
                <c:pt idx="1337">
                  <c:v>2.0707697271635794E-2</c:v>
                </c:pt>
                <c:pt idx="1338">
                  <c:v>2.0695340866456746E-2</c:v>
                </c:pt>
                <c:pt idx="1339">
                  <c:v>2.06829516333773E-2</c:v>
                </c:pt>
                <c:pt idx="1340">
                  <c:v>2.0670529760087319E-2</c:v>
                </c:pt>
                <c:pt idx="1341">
                  <c:v>2.0658075434276668E-2</c:v>
                </c:pt>
                <c:pt idx="1342">
                  <c:v>2.0645588843875018E-2</c:v>
                </c:pt>
                <c:pt idx="1343">
                  <c:v>2.0633070176252488E-2</c:v>
                </c:pt>
                <c:pt idx="1344">
                  <c:v>2.0620519619498623E-2</c:v>
                </c:pt>
                <c:pt idx="1345">
                  <c:v>2.0607937361063478E-2</c:v>
                </c:pt>
                <c:pt idx="1346">
                  <c:v>2.0595323588876724E-2</c:v>
                </c:pt>
                <c:pt idx="1347">
                  <c:v>2.058267849054829E-2</c:v>
                </c:pt>
                <c:pt idx="1348">
                  <c:v>2.0570002253768038E-2</c:v>
                </c:pt>
                <c:pt idx="1349">
                  <c:v>2.055729506630577E-2</c:v>
                </c:pt>
                <c:pt idx="1350">
                  <c:v>2.0544557115771411E-2</c:v>
                </c:pt>
                <c:pt idx="1351">
                  <c:v>2.0531788590094635E-2</c:v>
                </c:pt>
                <c:pt idx="1352">
                  <c:v>2.0518989676885369E-2</c:v>
                </c:pt>
                <c:pt idx="1353">
                  <c:v>2.0506160563753539E-2</c:v>
                </c:pt>
                <c:pt idx="1354">
                  <c:v>2.0493301438628819E-2</c:v>
                </c:pt>
                <c:pt idx="1355">
                  <c:v>2.0480412489201072E-2</c:v>
                </c:pt>
                <c:pt idx="1356">
                  <c:v>2.0467493903080225E-2</c:v>
                </c:pt>
                <c:pt idx="1357">
                  <c:v>2.0454545867956142E-2</c:v>
                </c:pt>
                <c:pt idx="1358">
                  <c:v>2.0441568571758495E-2</c:v>
                </c:pt>
                <c:pt idx="1359">
                  <c:v>2.0428562201937339E-2</c:v>
                </c:pt>
                <c:pt idx="1360">
                  <c:v>2.0415526946422347E-2</c:v>
                </c:pt>
                <c:pt idx="1361">
                  <c:v>2.040059438203734E-2</c:v>
                </c:pt>
                <c:pt idx="1362">
                  <c:v>2.0389370528990369E-2</c:v>
                </c:pt>
                <c:pt idx="1363">
                  <c:v>2.0376249742533048E-2</c:v>
                </c:pt>
                <c:pt idx="1364">
                  <c:v>2.0363100821221281E-2</c:v>
                </c:pt>
                <c:pt idx="1365">
                  <c:v>2.0349923952585058E-2</c:v>
                </c:pt>
                <c:pt idx="1366">
                  <c:v>2.0336719324793862E-2</c:v>
                </c:pt>
                <c:pt idx="1367">
                  <c:v>2.0323487125057937E-2</c:v>
                </c:pt>
                <c:pt idx="1368">
                  <c:v>2.0310227541386894E-2</c:v>
                </c:pt>
                <c:pt idx="1369">
                  <c:v>2.0296940761470594E-2</c:v>
                </c:pt>
                <c:pt idx="1370">
                  <c:v>2.0283626972998903E-2</c:v>
                </c:pt>
                <c:pt idx="1371">
                  <c:v>2.0270286363661683E-2</c:v>
                </c:pt>
                <c:pt idx="1372">
                  <c:v>2.0256919121228734E-2</c:v>
                </c:pt>
                <c:pt idx="1373">
                  <c:v>2.0243525433469856E-2</c:v>
                </c:pt>
                <c:pt idx="1374">
                  <c:v>2.0230105487994976E-2</c:v>
                </c:pt>
                <c:pt idx="1375">
                  <c:v>2.0216659472573895E-2</c:v>
                </c:pt>
                <c:pt idx="1376">
                  <c:v>2.0199333733730285E-2</c:v>
                </c:pt>
                <c:pt idx="1377">
                  <c:v>2.0189689982732517E-2</c:v>
                </c:pt>
                <c:pt idx="1378">
                  <c:v>2.0176166883771884E-2</c:v>
                </c:pt>
                <c:pt idx="1379">
                  <c:v>2.0160680921579299E-2</c:v>
                </c:pt>
                <c:pt idx="1380">
                  <c:v>2.0149044916379921E-2</c:v>
                </c:pt>
                <c:pt idx="1381">
                  <c:v>2.0135446423328318E-2</c:v>
                </c:pt>
                <c:pt idx="1382">
                  <c:v>2.0121823174479303E-2</c:v>
                </c:pt>
                <c:pt idx="1383">
                  <c:v>2.0108175357442803E-2</c:v>
                </c:pt>
                <c:pt idx="1384">
                  <c:v>2.0094503159908683E-2</c:v>
                </c:pt>
                <c:pt idx="1385">
                  <c:v>2.0080806769566806E-2</c:v>
                </c:pt>
                <c:pt idx="1386">
                  <c:v>2.0067086374186971E-2</c:v>
                </c:pt>
                <c:pt idx="1387">
                  <c:v>2.0053342161618914E-2</c:v>
                </c:pt>
                <c:pt idx="1388">
                  <c:v>2.0039574319392628E-2</c:v>
                </c:pt>
                <c:pt idx="1389">
                  <c:v>2.0025783035357847E-2</c:v>
                </c:pt>
                <c:pt idx="1390">
                  <c:v>2.0011968497124499E-2</c:v>
                </c:pt>
                <c:pt idx="1391">
                  <c:v>1.9998130892462385E-2</c:v>
                </c:pt>
                <c:pt idx="1392">
                  <c:v>1.9984270409061367E-2</c:v>
                </c:pt>
                <c:pt idx="1393">
                  <c:v>1.9970387234851117E-2</c:v>
                </c:pt>
                <c:pt idx="1394">
                  <c:v>1.9956481557281691E-2</c:v>
                </c:pt>
                <c:pt idx="1395">
                  <c:v>1.9942553564042953E-2</c:v>
                </c:pt>
                <c:pt idx="1396">
                  <c:v>1.9928603443064574E-2</c:v>
                </c:pt>
                <c:pt idx="1397">
                  <c:v>1.9914631382036418E-2</c:v>
                </c:pt>
                <c:pt idx="1398">
                  <c:v>1.9900637568648349E-2</c:v>
                </c:pt>
                <c:pt idx="1399">
                  <c:v>1.9886622190510295E-2</c:v>
                </c:pt>
                <c:pt idx="1400">
                  <c:v>1.987258543547199E-2</c:v>
                </c:pt>
                <c:pt idx="1401">
                  <c:v>1.9858527491303235E-2</c:v>
                </c:pt>
                <c:pt idx="1402">
                  <c:v>1.9844448545454085E-2</c:v>
                </c:pt>
                <c:pt idx="1403">
                  <c:v>1.9830348785934149E-2</c:v>
                </c:pt>
                <c:pt idx="1404">
                  <c:v>1.9816228400353353E-2</c:v>
                </c:pt>
                <c:pt idx="1405">
                  <c:v>1.9802087576481497E-2</c:v>
                </c:pt>
                <c:pt idx="1406">
                  <c:v>1.978792650192851E-2</c:v>
                </c:pt>
                <c:pt idx="1407">
                  <c:v>1.9773745364384254E-2</c:v>
                </c:pt>
                <c:pt idx="1408">
                  <c:v>1.9759544351698466E-2</c:v>
                </c:pt>
                <c:pt idx="1409">
                  <c:v>1.9745323651640945E-2</c:v>
                </c:pt>
                <c:pt idx="1410">
                  <c:v>1.9731083451821618E-2</c:v>
                </c:pt>
                <c:pt idx="1411">
                  <c:v>1.9716823939770478E-2</c:v>
                </c:pt>
                <c:pt idx="1412">
                  <c:v>1.9702545303657004E-2</c:v>
                </c:pt>
                <c:pt idx="1413">
                  <c:v>1.9684159258250844E-2</c:v>
                </c:pt>
                <c:pt idx="1414">
                  <c:v>1.9669837614380015E-2</c:v>
                </c:pt>
                <c:pt idx="1415">
                  <c:v>1.9657547181868296E-2</c:v>
                </c:pt>
                <c:pt idx="1416">
                  <c:v>1.9643191316252029E-2</c:v>
                </c:pt>
                <c:pt idx="1417">
                  <c:v>1.962881729172139E-2</c:v>
                </c:pt>
                <c:pt idx="1418">
                  <c:v>1.9614425295966242E-2</c:v>
                </c:pt>
                <c:pt idx="1419">
                  <c:v>1.9600015516836322E-2</c:v>
                </c:pt>
                <c:pt idx="1420">
                  <c:v>1.9585588141941557E-2</c:v>
                </c:pt>
                <c:pt idx="1421">
                  <c:v>1.9571143359051746E-2</c:v>
                </c:pt>
                <c:pt idx="1422">
                  <c:v>1.9556681355856753E-2</c:v>
                </c:pt>
                <c:pt idx="1423">
                  <c:v>1.9542202320126378E-2</c:v>
                </c:pt>
                <c:pt idx="1424">
                  <c:v>1.9527706439550485E-2</c:v>
                </c:pt>
                <c:pt idx="1425">
                  <c:v>1.9513193901818937E-2</c:v>
                </c:pt>
                <c:pt idx="1426">
                  <c:v>1.9494510751032479E-2</c:v>
                </c:pt>
                <c:pt idx="1427">
                  <c:v>1.9484119605808203E-2</c:v>
                </c:pt>
                <c:pt idx="1428">
                  <c:v>1.9469558222908745E-2</c:v>
                </c:pt>
                <c:pt idx="1429">
                  <c:v>1.9454980933852895E-2</c:v>
                </c:pt>
                <c:pt idx="1430">
                  <c:v>1.944038792625058E-2</c:v>
                </c:pt>
                <c:pt idx="1431">
                  <c:v>1.9423691196891468E-2</c:v>
                </c:pt>
                <c:pt idx="1432">
                  <c:v>1.9411155506245947E-2</c:v>
                </c:pt>
                <c:pt idx="1433">
                  <c:v>1.9396516469383229E-2</c:v>
                </c:pt>
                <c:pt idx="1434">
                  <c:v>1.9381862464813437E-2</c:v>
                </c:pt>
                <c:pt idx="1435">
                  <c:v>1.9367193680306372E-2</c:v>
                </c:pt>
                <c:pt idx="1436">
                  <c:v>1.9352510303471959E-2</c:v>
                </c:pt>
                <c:pt idx="1437">
                  <c:v>1.9337812522319808E-2</c:v>
                </c:pt>
                <c:pt idx="1438">
                  <c:v>1.9323100524299974E-2</c:v>
                </c:pt>
                <c:pt idx="1439">
                  <c:v>1.9308374497182257E-2</c:v>
                </c:pt>
                <c:pt idx="1440">
                  <c:v>1.9293634628736456E-2</c:v>
                </c:pt>
                <c:pt idx="1441">
                  <c:v>1.9278881106732371E-2</c:v>
                </c:pt>
                <c:pt idx="1442">
                  <c:v>1.9264114118779929E-2</c:v>
                </c:pt>
                <c:pt idx="1443">
                  <c:v>1.9249333852648931E-2</c:v>
                </c:pt>
                <c:pt idx="1444">
                  <c:v>1.9234540495949304E-2</c:v>
                </c:pt>
                <c:pt idx="1445">
                  <c:v>1.9219734236610719E-2</c:v>
                </c:pt>
                <c:pt idx="1446">
                  <c:v>1.9204915262243105E-2</c:v>
                </c:pt>
                <c:pt idx="1447">
                  <c:v>1.9190083760456389E-2</c:v>
                </c:pt>
                <c:pt idx="1448">
                  <c:v>1.9175239919180243E-2</c:v>
                </c:pt>
                <c:pt idx="1449">
                  <c:v>1.9160383926024593E-2</c:v>
                </c:pt>
                <c:pt idx="1450">
                  <c:v>1.9145515968599369E-2</c:v>
                </c:pt>
                <c:pt idx="1451">
                  <c:v>1.9130636234834242E-2</c:v>
                </c:pt>
                <c:pt idx="1452">
                  <c:v>1.9115749591716025E-2</c:v>
                </c:pt>
                <c:pt idx="1453">
                  <c:v>1.9100881339246811E-2</c:v>
                </c:pt>
                <c:pt idx="1454">
                  <c:v>1.9086022879104547E-2</c:v>
                </c:pt>
                <c:pt idx="1455">
                  <c:v>1.9071174478835218E-2</c:v>
                </c:pt>
                <c:pt idx="1456">
                  <c:v>1.9056336405984808E-2</c:v>
                </c:pt>
                <c:pt idx="1457">
                  <c:v>1.9041508928339113E-2</c:v>
                </c:pt>
                <c:pt idx="1458">
                  <c:v>1.902669231336418E-2</c:v>
                </c:pt>
                <c:pt idx="1459">
                  <c:v>1.9011886828765867E-2</c:v>
                </c:pt>
                <c:pt idx="1460">
                  <c:v>1.8997092742170096E-2</c:v>
                </c:pt>
                <c:pt idx="1461">
                  <c:v>1.8982310321202789E-2</c:v>
                </c:pt>
                <c:pt idx="1462">
                  <c:v>1.8967539833569802E-2</c:v>
                </c:pt>
                <c:pt idx="1463">
                  <c:v>1.8952781546817121E-2</c:v>
                </c:pt>
                <c:pt idx="1464">
                  <c:v>1.8938035728570668E-2</c:v>
                </c:pt>
                <c:pt idx="1465">
                  <c:v>1.8919095571128253E-2</c:v>
                </c:pt>
                <c:pt idx="1466">
                  <c:v>1.8904379257440596E-2</c:v>
                </c:pt>
                <c:pt idx="1467">
                  <c:v>1.8891775887892592E-2</c:v>
                </c:pt>
                <c:pt idx="1468">
                  <c:v>1.8877084576125469E-2</c:v>
                </c:pt>
                <c:pt idx="1469">
                  <c:v>1.8862407109203616E-2</c:v>
                </c:pt>
                <c:pt idx="1470">
                  <c:v>1.8847743754912827E-2</c:v>
                </c:pt>
                <c:pt idx="1471">
                  <c:v>1.8833094780799087E-2</c:v>
                </c:pt>
                <c:pt idx="1472">
                  <c:v>1.8818460454488317E-2</c:v>
                </c:pt>
                <c:pt idx="1473">
                  <c:v>1.880384104360644E-2</c:v>
                </c:pt>
                <c:pt idx="1474">
                  <c:v>1.8789236815779375E-2</c:v>
                </c:pt>
                <c:pt idx="1475">
                  <c:v>1.8774648038633046E-2</c:v>
                </c:pt>
                <c:pt idx="1476">
                  <c:v>1.8760074980033181E-2</c:v>
                </c:pt>
                <c:pt idx="1477">
                  <c:v>1.8745517907285958E-2</c:v>
                </c:pt>
                <c:pt idx="1478">
                  <c:v>1.8730977088017298E-2</c:v>
                </c:pt>
                <c:pt idx="1479">
                  <c:v>1.8716452790172866E-2</c:v>
                </c:pt>
                <c:pt idx="1480">
                  <c:v>1.870194528105884E-2</c:v>
                </c:pt>
                <c:pt idx="1481">
                  <c:v>1.868221947180615E-2</c:v>
                </c:pt>
                <c:pt idx="1482">
                  <c:v>1.8672981700005309E-2</c:v>
                </c:pt>
                <c:pt idx="1483">
                  <c:v>1.8657977825982108E-2</c:v>
                </c:pt>
                <c:pt idx="1484">
                  <c:v>1.8642027434214725E-2</c:v>
                </c:pt>
                <c:pt idx="1485">
                  <c:v>1.8627610495371982E-2</c:v>
                </c:pt>
                <c:pt idx="1486">
                  <c:v>1.8613211989304546E-2</c:v>
                </c:pt>
                <c:pt idx="1487">
                  <c:v>1.8598832183878145E-2</c:v>
                </c:pt>
                <c:pt idx="1488">
                  <c:v>1.8584471346638765E-2</c:v>
                </c:pt>
                <c:pt idx="1489">
                  <c:v>1.8570129744972519E-2</c:v>
                </c:pt>
                <c:pt idx="1490">
                  <c:v>1.8555807646905009E-2</c:v>
                </c:pt>
                <c:pt idx="1491">
                  <c:v>1.8541505319742413E-2</c:v>
                </c:pt>
                <c:pt idx="1492">
                  <c:v>1.8527223031270523E-2</c:v>
                </c:pt>
                <c:pt idx="1493">
                  <c:v>1.8512961049195198E-2</c:v>
                </c:pt>
                <c:pt idx="1494">
                  <c:v>1.849871964090255E-2</c:v>
                </c:pt>
                <c:pt idx="1495">
                  <c:v>1.8484499074258309E-2</c:v>
                </c:pt>
                <c:pt idx="1496">
                  <c:v>1.8470299616728525E-2</c:v>
                </c:pt>
                <c:pt idx="1497">
                  <c:v>1.8456121536098991E-2</c:v>
                </c:pt>
                <c:pt idx="1498">
                  <c:v>1.8441965099915691E-2</c:v>
                </c:pt>
                <c:pt idx="1499">
                  <c:v>1.8427830575724613E-2</c:v>
                </c:pt>
                <c:pt idx="1500">
                  <c:v>1.8413718231311549E-2</c:v>
                </c:pt>
                <c:pt idx="1501">
                  <c:v>1.8399628334062612E-2</c:v>
                </c:pt>
                <c:pt idx="1502">
                  <c:v>1.8385561152003405E-2</c:v>
                </c:pt>
                <c:pt idx="1503">
                  <c:v>1.8371516952360167E-2</c:v>
                </c:pt>
                <c:pt idx="1504">
                  <c:v>1.8357496003078566E-2</c:v>
                </c:pt>
                <c:pt idx="1505">
                  <c:v>1.834349857162465E-2</c:v>
                </c:pt>
                <c:pt idx="1506">
                  <c:v>1.8329524925624341E-2</c:v>
                </c:pt>
                <c:pt idx="1507">
                  <c:v>1.8315575332863432E-2</c:v>
                </c:pt>
                <c:pt idx="1508">
                  <c:v>1.83016500606481E-2</c:v>
                </c:pt>
                <c:pt idx="1509">
                  <c:v>1.8287749376844076E-2</c:v>
                </c:pt>
                <c:pt idx="1510">
                  <c:v>1.827387354907728E-2</c:v>
                </c:pt>
                <c:pt idx="1511">
                  <c:v>1.826002284505357E-2</c:v>
                </c:pt>
                <c:pt idx="1512">
                  <c:v>1.8246197532159059E-2</c:v>
                </c:pt>
                <c:pt idx="1513">
                  <c:v>1.8232397878259476E-2</c:v>
                </c:pt>
                <c:pt idx="1514">
                  <c:v>1.8218624150740936E-2</c:v>
                </c:pt>
                <c:pt idx="1515">
                  <c:v>1.8204876617469168E-2</c:v>
                </c:pt>
                <c:pt idx="1516">
                  <c:v>1.8191155545990156E-2</c:v>
                </c:pt>
                <c:pt idx="1517">
                  <c:v>1.816964796955034E-2</c:v>
                </c:pt>
                <c:pt idx="1518">
                  <c:v>1.8155996171538291E-2</c:v>
                </c:pt>
                <c:pt idx="1519">
                  <c:v>1.8147176546721155E-2</c:v>
                </c:pt>
                <c:pt idx="1520">
                  <c:v>1.8133570544982547E-2</c:v>
                </c:pt>
                <c:pt idx="1521">
                  <c:v>1.8119992423422104E-2</c:v>
                </c:pt>
                <c:pt idx="1522">
                  <c:v>1.8106442449745686E-2</c:v>
                </c:pt>
                <c:pt idx="1523">
                  <c:v>1.8092920891579212E-2</c:v>
                </c:pt>
                <c:pt idx="1524">
                  <c:v>1.8079428016601895E-2</c:v>
                </c:pt>
                <c:pt idx="1525">
                  <c:v>1.8065964092519593E-2</c:v>
                </c:pt>
                <c:pt idx="1526">
                  <c:v>1.8052529386851646E-2</c:v>
                </c:pt>
                <c:pt idx="1527">
                  <c:v>1.803912416730391E-2</c:v>
                </c:pt>
                <c:pt idx="1528">
                  <c:v>1.8025748701528954E-2</c:v>
                </c:pt>
                <c:pt idx="1529">
                  <c:v>1.8012403257205989E-2</c:v>
                </c:pt>
                <c:pt idx="1530">
                  <c:v>1.7999088101934291E-2</c:v>
                </c:pt>
                <c:pt idx="1531">
                  <c:v>1.7979221375776788E-2</c:v>
                </c:pt>
                <c:pt idx="1532">
                  <c:v>1.7967871618722597E-2</c:v>
                </c:pt>
                <c:pt idx="1533">
                  <c:v>1.7954659185734911E-2</c:v>
                </c:pt>
                <c:pt idx="1534">
                  <c:v>1.7941478184884119E-2</c:v>
                </c:pt>
                <c:pt idx="1535">
                  <c:v>1.7926453015375543E-2</c:v>
                </c:pt>
                <c:pt idx="1536">
                  <c:v>1.7915211549697219E-2</c:v>
                </c:pt>
                <c:pt idx="1537">
                  <c:v>1.790212645069289E-2</c:v>
                </c:pt>
                <c:pt idx="1538">
                  <c:v>1.7889073854249204E-2</c:v>
                </c:pt>
                <c:pt idx="1539">
                  <c:v>1.7876054027912147E-2</c:v>
                </c:pt>
                <c:pt idx="1540">
                  <c:v>1.7863067239387576E-2</c:v>
                </c:pt>
                <c:pt idx="1541">
                  <c:v>1.7850113756381347E-2</c:v>
                </c:pt>
                <c:pt idx="1542">
                  <c:v>1.7837193846439447E-2</c:v>
                </c:pt>
                <c:pt idx="1543">
                  <c:v>1.7824307777107862E-2</c:v>
                </c:pt>
                <c:pt idx="1544">
                  <c:v>1.7811455816172383E-2</c:v>
                </c:pt>
                <c:pt idx="1545">
                  <c:v>1.7798638231178998E-2</c:v>
                </c:pt>
                <c:pt idx="1546">
                  <c:v>1.7785855289753627E-2</c:v>
                </c:pt>
                <c:pt idx="1547">
                  <c:v>1.7773107259602128E-2</c:v>
                </c:pt>
                <c:pt idx="1548">
                  <c:v>1.7760394408110614E-2</c:v>
                </c:pt>
                <c:pt idx="1549">
                  <c:v>1.774771700322475E-2</c:v>
                </c:pt>
                <c:pt idx="1550">
                  <c:v>1.7735075312410586E-2</c:v>
                </c:pt>
                <c:pt idx="1551">
                  <c:v>1.772246960337398E-2</c:v>
                </c:pt>
                <c:pt idx="1552">
                  <c:v>1.7709900143580981E-2</c:v>
                </c:pt>
                <c:pt idx="1553">
                  <c:v>1.7697367200817382E-2</c:v>
                </c:pt>
                <c:pt idx="1554">
                  <c:v>1.7684871042629169E-2</c:v>
                </c:pt>
                <c:pt idx="1555">
                  <c:v>1.7672411936722199E-2</c:v>
                </c:pt>
                <c:pt idx="1556">
                  <c:v>1.7659990150722393E-2</c:v>
                </c:pt>
                <c:pt idx="1557">
                  <c:v>1.7647605952095802E-2</c:v>
                </c:pt>
                <c:pt idx="1558">
                  <c:v>1.7635259608628218E-2</c:v>
                </c:pt>
                <c:pt idx="1559">
                  <c:v>1.7622951387945562E-2</c:v>
                </c:pt>
                <c:pt idx="1560">
                  <c:v>1.7610681557673757E-2</c:v>
                </c:pt>
                <c:pt idx="1561">
                  <c:v>1.7598450385278852E-2</c:v>
                </c:pt>
                <c:pt idx="1562">
                  <c:v>1.7586258138626576E-2</c:v>
                </c:pt>
                <c:pt idx="1563">
                  <c:v>1.7574105085182978E-2</c:v>
                </c:pt>
                <c:pt idx="1564">
                  <c:v>1.7561991492573981E-2</c:v>
                </c:pt>
                <c:pt idx="1565">
                  <c:v>1.7549917628585376E-2</c:v>
                </c:pt>
                <c:pt idx="1566">
                  <c:v>1.7537883760763151E-2</c:v>
                </c:pt>
                <c:pt idx="1567">
                  <c:v>1.752589015665329E-2</c:v>
                </c:pt>
                <c:pt idx="1568">
                  <c:v>1.7513937083801778E-2</c:v>
                </c:pt>
                <c:pt idx="1569">
                  <c:v>1.7500326402979383E-2</c:v>
                </c:pt>
                <c:pt idx="1570">
                  <c:v>1.7488461084411711E-2</c:v>
                </c:pt>
                <c:pt idx="1571">
                  <c:v>1.7478323730495404E-2</c:v>
                </c:pt>
                <c:pt idx="1572">
                  <c:v>1.7466535459575994E-2</c:v>
                </c:pt>
                <c:pt idx="1573">
                  <c:v>1.7454789058284348E-2</c:v>
                </c:pt>
                <c:pt idx="1574">
                  <c:v>1.7443084794246388E-2</c:v>
                </c:pt>
                <c:pt idx="1575">
                  <c:v>1.7431422934848229E-2</c:v>
                </c:pt>
                <c:pt idx="1576">
                  <c:v>1.7419803748035534E-2</c:v>
                </c:pt>
                <c:pt idx="1577">
                  <c:v>1.7408227501194418E-2</c:v>
                </c:pt>
                <c:pt idx="1578">
                  <c:v>1.7396694462030737E-2</c:v>
                </c:pt>
                <c:pt idx="1579">
                  <c:v>1.7385204898090478E-2</c:v>
                </c:pt>
                <c:pt idx="1580">
                  <c:v>1.7373759077159434E-2</c:v>
                </c:pt>
                <c:pt idx="1581">
                  <c:v>1.736235726678359E-2</c:v>
                </c:pt>
                <c:pt idx="1582">
                  <c:v>1.7350999734588868E-2</c:v>
                </c:pt>
                <c:pt idx="1583">
                  <c:v>1.7339686748361061E-2</c:v>
                </c:pt>
                <c:pt idx="1584">
                  <c:v>1.7328418575406346E-2</c:v>
                </c:pt>
                <c:pt idx="1585">
                  <c:v>1.7317195483510517E-2</c:v>
                </c:pt>
                <c:pt idx="1586">
                  <c:v>1.7302832466254969E-2</c:v>
                </c:pt>
                <c:pt idx="1587">
                  <c:v>1.7294885613559074E-2</c:v>
                </c:pt>
                <c:pt idx="1588">
                  <c:v>1.7283799370675368E-2</c:v>
                </c:pt>
                <c:pt idx="1589">
                  <c:v>1.7272759279434169E-2</c:v>
                </c:pt>
                <c:pt idx="1590">
                  <c:v>1.7261765607381463E-2</c:v>
                </c:pt>
                <c:pt idx="1591">
                  <c:v>1.7250818622143171E-2</c:v>
                </c:pt>
                <c:pt idx="1592">
                  <c:v>1.7239918591345216E-2</c:v>
                </c:pt>
                <c:pt idx="1593">
                  <c:v>1.7229065782693453E-2</c:v>
                </c:pt>
                <c:pt idx="1594">
                  <c:v>1.721826046373387E-2</c:v>
                </c:pt>
                <c:pt idx="1595">
                  <c:v>1.7207502902092386E-2</c:v>
                </c:pt>
                <c:pt idx="1596">
                  <c:v>1.7196793365554797E-2</c:v>
                </c:pt>
                <c:pt idx="1597">
                  <c:v>1.7186132121427278E-2</c:v>
                </c:pt>
                <c:pt idx="1598">
                  <c:v>1.7175519437575559E-2</c:v>
                </c:pt>
                <c:pt idx="1599">
                  <c:v>1.7164955581705499E-2</c:v>
                </c:pt>
                <c:pt idx="1600">
                  <c:v>1.715444082120321E-2</c:v>
                </c:pt>
                <c:pt idx="1601">
                  <c:v>1.7143975423934421E-2</c:v>
                </c:pt>
                <c:pt idx="1602">
                  <c:v>1.7133559657205311E-2</c:v>
                </c:pt>
                <c:pt idx="1603">
                  <c:v>1.712319378904148E-2</c:v>
                </c:pt>
                <c:pt idx="1604">
                  <c:v>1.711287808666917E-2</c:v>
                </c:pt>
                <c:pt idx="1605">
                  <c:v>1.7102612818113982E-2</c:v>
                </c:pt>
                <c:pt idx="1606">
                  <c:v>1.7092398250762031E-2</c:v>
                </c:pt>
                <c:pt idx="1607">
                  <c:v>1.7082234652239237E-2</c:v>
                </c:pt>
                <c:pt idx="1608">
                  <c:v>1.7072122290251457E-2</c:v>
                </c:pt>
                <c:pt idx="1609">
                  <c:v>1.7062061432344677E-2</c:v>
                </c:pt>
                <c:pt idx="1610">
                  <c:v>1.7052052346304691E-2</c:v>
                </c:pt>
                <c:pt idx="1611">
                  <c:v>1.7042095299517612E-2</c:v>
                </c:pt>
                <c:pt idx="1612">
                  <c:v>1.703219055984917E-2</c:v>
                </c:pt>
                <c:pt idx="1613">
                  <c:v>1.7022338394685477E-2</c:v>
                </c:pt>
                <c:pt idx="1614">
                  <c:v>1.7012539071892263E-2</c:v>
                </c:pt>
                <c:pt idx="1615">
                  <c:v>1.7002792859015514E-2</c:v>
                </c:pt>
                <c:pt idx="1616">
                  <c:v>1.6993100023601215E-2</c:v>
                </c:pt>
                <c:pt idx="1617">
                  <c:v>1.6983460833355224E-2</c:v>
                </c:pt>
                <c:pt idx="1618">
                  <c:v>1.6973875555823525E-2</c:v>
                </c:pt>
                <c:pt idx="1619">
                  <c:v>1.6964344458871849E-2</c:v>
                </c:pt>
                <c:pt idx="1620">
                  <c:v>1.6954867809806373E-2</c:v>
                </c:pt>
                <c:pt idx="1621">
                  <c:v>1.694544587641289E-2</c:v>
                </c:pt>
                <c:pt idx="1622">
                  <c:v>1.6936078926317322E-2</c:v>
                </c:pt>
                <c:pt idx="1623">
                  <c:v>1.6926767227145589E-2</c:v>
                </c:pt>
                <c:pt idx="1624">
                  <c:v>1.6917511046523614E-2</c:v>
                </c:pt>
                <c:pt idx="1625">
                  <c:v>1.6908310651997382E-2</c:v>
                </c:pt>
                <c:pt idx="1626">
                  <c:v>1.6899166311272751E-2</c:v>
                </c:pt>
                <c:pt idx="1627">
                  <c:v>1.6890078292055577E-2</c:v>
                </c:pt>
                <c:pt idx="1628">
                  <c:v>1.6881046861891846E-2</c:v>
                </c:pt>
                <c:pt idx="1629">
                  <c:v>1.6872072288247608E-2</c:v>
                </c:pt>
                <c:pt idx="1630">
                  <c:v>1.6863154838988592E-2</c:v>
                </c:pt>
                <c:pt idx="1631">
                  <c:v>1.685429478174072E-2</c:v>
                </c:pt>
                <c:pt idx="1632">
                  <c:v>1.684549238397004E-2</c:v>
                </c:pt>
                <c:pt idx="1633">
                  <c:v>1.6836747913382411E-2</c:v>
                </c:pt>
                <c:pt idx="1634">
                  <c:v>1.6828061637683689E-2</c:v>
                </c:pt>
                <c:pt idx="1635">
                  <c:v>1.6819433824339924E-2</c:v>
                </c:pt>
                <c:pt idx="1636">
                  <c:v>1.6808427256203018E-2</c:v>
                </c:pt>
                <c:pt idx="1637">
                  <c:v>1.6802354655540697E-2</c:v>
                </c:pt>
                <c:pt idx="1638">
                  <c:v>1.6793903835417012E-2</c:v>
                </c:pt>
                <c:pt idx="1639">
                  <c:v>1.6785512548072035E-2</c:v>
                </c:pt>
                <c:pt idx="1640">
                  <c:v>1.6777181061371493E-2</c:v>
                </c:pt>
                <c:pt idx="1641">
                  <c:v>1.6768909642781438E-2</c:v>
                </c:pt>
                <c:pt idx="1642">
                  <c:v>1.6760698560167597E-2</c:v>
                </c:pt>
                <c:pt idx="1643">
                  <c:v>1.6752548080836149E-2</c:v>
                </c:pt>
                <c:pt idx="1644">
                  <c:v>1.6744458472732759E-2</c:v>
                </c:pt>
                <c:pt idx="1645">
                  <c:v>1.6736430003323477E-2</c:v>
                </c:pt>
                <c:pt idx="1646">
                  <c:v>1.6728462940234223E-2</c:v>
                </c:pt>
                <c:pt idx="1647">
                  <c:v>1.672055755109092E-2</c:v>
                </c:pt>
                <c:pt idx="1648">
                  <c:v>1.6712714103599424E-2</c:v>
                </c:pt>
                <c:pt idx="1649">
                  <c:v>1.6704932865225786E-2</c:v>
                </c:pt>
                <c:pt idx="1650">
                  <c:v>1.6697214103835734E-2</c:v>
                </c:pt>
                <c:pt idx="1651">
                  <c:v>1.6689558086815381E-2</c:v>
                </c:pt>
                <c:pt idx="1652">
                  <c:v>1.6681965081870587E-2</c:v>
                </c:pt>
                <c:pt idx="1653">
                  <c:v>1.6674435356707207E-2</c:v>
                </c:pt>
                <c:pt idx="1654">
                  <c:v>1.6666969178871227E-2</c:v>
                </c:pt>
                <c:pt idx="1655">
                  <c:v>1.6659566816148441E-2</c:v>
                </c:pt>
                <c:pt idx="1656">
                  <c:v>1.6652228535924962E-2</c:v>
                </c:pt>
                <c:pt idx="1657">
                  <c:v>1.6644954605906648E-2</c:v>
                </c:pt>
                <c:pt idx="1658">
                  <c:v>1.6637745293799355E-2</c:v>
                </c:pt>
                <c:pt idx="1659">
                  <c:v>1.6630600867229006E-2</c:v>
                </c:pt>
                <c:pt idx="1660">
                  <c:v>1.6623521593821522E-2</c:v>
                </c:pt>
                <c:pt idx="1661">
                  <c:v>1.6616507740963016E-2</c:v>
                </c:pt>
                <c:pt idx="1662">
                  <c:v>1.6609559576679089E-2</c:v>
                </c:pt>
                <c:pt idx="1663">
                  <c:v>1.6602677368355856E-2</c:v>
                </c:pt>
                <c:pt idx="1664">
                  <c:v>1.6595861383539301E-2</c:v>
                </c:pt>
                <c:pt idx="1665">
                  <c:v>1.6589111890095154E-2</c:v>
                </c:pt>
                <c:pt idx="1666">
                  <c:v>1.6582429155489464E-2</c:v>
                </c:pt>
                <c:pt idx="1667">
                  <c:v>1.6575813447428089E-2</c:v>
                </c:pt>
                <c:pt idx="1668">
                  <c:v>1.6569265033616887E-2</c:v>
                </c:pt>
                <c:pt idx="1669">
                  <c:v>1.656278418144197E-2</c:v>
                </c:pt>
                <c:pt idx="1670">
                  <c:v>1.6556371158609196E-2</c:v>
                </c:pt>
                <c:pt idx="1671">
                  <c:v>1.6550026232904358E-2</c:v>
                </c:pt>
                <c:pt idx="1672">
                  <c:v>1.6543749671873442E-2</c:v>
                </c:pt>
                <c:pt idx="1673">
                  <c:v>1.6536660514292478E-2</c:v>
                </c:pt>
                <c:pt idx="1674">
                  <c:v>1.6531402714097254E-2</c:v>
                </c:pt>
                <c:pt idx="1675">
                  <c:v>1.6525332852763697E-2</c:v>
                </c:pt>
                <c:pt idx="1676">
                  <c:v>1.6519332426527811E-2</c:v>
                </c:pt>
                <c:pt idx="1677">
                  <c:v>1.651340170317539E-2</c:v>
                </c:pt>
                <c:pt idx="1678">
                  <c:v>1.6507540950092547E-2</c:v>
                </c:pt>
                <c:pt idx="1679">
                  <c:v>1.6501750435224949E-2</c:v>
                </c:pt>
                <c:pt idx="1680">
                  <c:v>1.6496030425878772E-2</c:v>
                </c:pt>
                <c:pt idx="1681">
                  <c:v>1.6490381189999681E-2</c:v>
                </c:pt>
                <c:pt idx="1682">
                  <c:v>1.6484802994893855E-2</c:v>
                </c:pt>
                <c:pt idx="1683">
                  <c:v>1.6479296108347086E-2</c:v>
                </c:pt>
                <c:pt idx="1684">
                  <c:v>1.6473860798145168E-2</c:v>
                </c:pt>
                <c:pt idx="1685">
                  <c:v>1.6468497331594278E-2</c:v>
                </c:pt>
                <c:pt idx="1686">
                  <c:v>1.6463205976640083E-2</c:v>
                </c:pt>
                <c:pt idx="1687">
                  <c:v>1.6456509196229874E-2</c:v>
                </c:pt>
                <c:pt idx="1688">
                  <c:v>1.6452840671306035E-2</c:v>
                </c:pt>
                <c:pt idx="1689">
                  <c:v>1.6447767256337897E-2</c:v>
                </c:pt>
                <c:pt idx="1690">
                  <c:v>1.6442767023390203E-2</c:v>
                </c:pt>
                <c:pt idx="1691">
                  <c:v>1.6437866598044693E-2</c:v>
                </c:pt>
                <c:pt idx="1692">
                  <c:v>1.6432299911892656E-2</c:v>
                </c:pt>
                <c:pt idx="1693">
                  <c:v>1.6427531421649988E-2</c:v>
                </c:pt>
                <c:pt idx="1694">
                  <c:v>1.6422837222140885E-2</c:v>
                </c:pt>
                <c:pt idx="1695">
                  <c:v>1.6418217580831396E-2</c:v>
                </c:pt>
                <c:pt idx="1696">
                  <c:v>1.6413672765507314E-2</c:v>
                </c:pt>
                <c:pt idx="1697">
                  <c:v>1.6409203043874498E-2</c:v>
                </c:pt>
                <c:pt idx="1698">
                  <c:v>1.6404808683398997E-2</c:v>
                </c:pt>
                <c:pt idx="1699">
                  <c:v>1.6400489951706732E-2</c:v>
                </c:pt>
                <c:pt idx="1700">
                  <c:v>1.6396247116503559E-2</c:v>
                </c:pt>
                <c:pt idx="1701">
                  <c:v>1.6392080445495338E-2</c:v>
                </c:pt>
                <c:pt idx="1702">
                  <c:v>1.6387990206068181E-2</c:v>
                </c:pt>
                <c:pt idx="1703">
                  <c:v>1.6383976666167754E-2</c:v>
                </c:pt>
                <c:pt idx="1704">
                  <c:v>1.6380040093100234E-2</c:v>
                </c:pt>
                <c:pt idx="1705">
                  <c:v>1.6376180754731351E-2</c:v>
                </c:pt>
                <c:pt idx="1706">
                  <c:v>1.637239891860709E-2</c:v>
                </c:pt>
                <c:pt idx="1707">
                  <c:v>1.6368694852193499E-2</c:v>
                </c:pt>
                <c:pt idx="1708">
                  <c:v>1.6365068823276374E-2</c:v>
                </c:pt>
                <c:pt idx="1709">
                  <c:v>1.6361521099721443E-2</c:v>
                </c:pt>
                <c:pt idx="1710">
                  <c:v>1.6358051948834884E-2</c:v>
                </c:pt>
                <c:pt idx="1711">
                  <c:v>1.6354661638322554E-2</c:v>
                </c:pt>
                <c:pt idx="1712">
                  <c:v>1.6351369862750431E-2</c:v>
                </c:pt>
                <c:pt idx="1713">
                  <c:v>1.6348191143222834E-2</c:v>
                </c:pt>
                <c:pt idx="1714">
                  <c:v>1.634502966934015E-2</c:v>
                </c:pt>
                <c:pt idx="1715">
                  <c:v>1.634188551728144E-2</c:v>
                </c:pt>
                <c:pt idx="1716">
                  <c:v>1.6338758763225769E-2</c:v>
                </c:pt>
                <c:pt idx="1717">
                  <c:v>1.6335649483831816E-2</c:v>
                </c:pt>
                <c:pt idx="1718">
                  <c:v>1.6332557755358579E-2</c:v>
                </c:pt>
                <c:pt idx="1719">
                  <c:v>1.6329483654065058E-2</c:v>
                </c:pt>
                <c:pt idx="1720">
                  <c:v>1.632642725645006E-2</c:v>
                </c:pt>
                <c:pt idx="1721">
                  <c:v>1.6323388638692649E-2</c:v>
                </c:pt>
                <c:pt idx="1722">
                  <c:v>1.6320367877371567E-2</c:v>
                </c:pt>
                <c:pt idx="1723">
                  <c:v>1.6317365048665877E-2</c:v>
                </c:pt>
                <c:pt idx="1724">
                  <c:v>1.6314380228994452E-2</c:v>
                </c:pt>
                <c:pt idx="1725">
                  <c:v>1.6310569188711099E-2</c:v>
                </c:pt>
                <c:pt idx="1726">
                  <c:v>1.630762581932288E-2</c:v>
                </c:pt>
                <c:pt idx="1727">
                  <c:v>1.6305117461721252E-2</c:v>
                </c:pt>
                <c:pt idx="1728">
                  <c:v>1.630220806427829E-2</c:v>
                </c:pt>
                <c:pt idx="1729">
                  <c:v>1.6299317068595442E-2</c:v>
                </c:pt>
                <c:pt idx="1730">
                  <c:v>1.629644455093171E-2</c:v>
                </c:pt>
                <c:pt idx="1731">
                  <c:v>1.6293590587626028E-2</c:v>
                </c:pt>
                <c:pt idx="1732">
                  <c:v>1.6290755255257139E-2</c:v>
                </c:pt>
                <c:pt idx="1733">
                  <c:v>1.6287938629844234E-2</c:v>
                </c:pt>
                <c:pt idx="1734">
                  <c:v>1.6285140788125929E-2</c:v>
                </c:pt>
                <c:pt idx="1735">
                  <c:v>1.6282361806121415E-2</c:v>
                </c:pt>
                <c:pt idx="1736">
                  <c:v>1.6279601760409435E-2</c:v>
                </c:pt>
                <c:pt idx="1737">
                  <c:v>1.6276860727169051E-2</c:v>
                </c:pt>
                <c:pt idx="1738">
                  <c:v>1.6274138782899072E-2</c:v>
                </c:pt>
                <c:pt idx="1739">
                  <c:v>1.6271436003858497E-2</c:v>
                </c:pt>
                <c:pt idx="1740">
                  <c:v>1.626875246638626E-2</c:v>
                </c:pt>
                <c:pt idx="1741">
                  <c:v>1.626608824698117E-2</c:v>
                </c:pt>
                <c:pt idx="1742">
                  <c:v>1.626305064430511E-2</c:v>
                </c:pt>
                <c:pt idx="1743">
                  <c:v>1.6260444610702862E-2</c:v>
                </c:pt>
                <c:pt idx="1744">
                  <c:v>1.6258212260078508E-2</c:v>
                </c:pt>
                <c:pt idx="1745">
                  <c:v>1.6255626076171481E-2</c:v>
                </c:pt>
                <c:pt idx="1746">
                  <c:v>1.6253059591866403E-2</c:v>
                </c:pt>
                <c:pt idx="1747">
                  <c:v>1.6250512883742019E-2</c:v>
                </c:pt>
                <c:pt idx="1748">
                  <c:v>1.6247986028217198E-2</c:v>
                </c:pt>
                <c:pt idx="1749">
                  <c:v>1.6245479101391069E-2</c:v>
                </c:pt>
                <c:pt idx="1750">
                  <c:v>1.6242992179682503E-2</c:v>
                </c:pt>
                <c:pt idx="1751">
                  <c:v>1.624052533951037E-2</c:v>
                </c:pt>
                <c:pt idx="1752">
                  <c:v>1.6238078657373478E-2</c:v>
                </c:pt>
                <c:pt idx="1753">
                  <c:v>1.623565220945089E-2</c:v>
                </c:pt>
                <c:pt idx="1754">
                  <c:v>1.6233246072081542E-2</c:v>
                </c:pt>
                <c:pt idx="1755">
                  <c:v>1.6230860321604368E-2</c:v>
                </c:pt>
                <c:pt idx="1756">
                  <c:v>1.6228495034518176E-2</c:v>
                </c:pt>
                <c:pt idx="1757">
                  <c:v>1.6226150286922092E-2</c:v>
                </c:pt>
                <c:pt idx="1758">
                  <c:v>1.6223826155634669E-2</c:v>
                </c:pt>
                <c:pt idx="1759">
                  <c:v>1.622152271659516E-2</c:v>
                </c:pt>
                <c:pt idx="1760">
                  <c:v>1.6219240046222438E-2</c:v>
                </c:pt>
                <c:pt idx="1761">
                  <c:v>1.621697822101531E-2</c:v>
                </c:pt>
                <c:pt idx="1762">
                  <c:v>1.6214737317232775E-2</c:v>
                </c:pt>
                <c:pt idx="1763">
                  <c:v>1.6212517411213767E-2</c:v>
                </c:pt>
                <c:pt idx="1764">
                  <c:v>1.6210318579377159E-2</c:v>
                </c:pt>
                <c:pt idx="1765">
                  <c:v>1.6208140898141821E-2</c:v>
                </c:pt>
                <c:pt idx="1766">
                  <c:v>1.6205984443686816E-2</c:v>
                </c:pt>
                <c:pt idx="1767">
                  <c:v>1.6203849292431016E-2</c:v>
                </c:pt>
                <c:pt idx="1768">
                  <c:v>1.6201735520713356E-2</c:v>
                </c:pt>
                <c:pt idx="1769">
                  <c:v>1.6199643205032643E-2</c:v>
                </c:pt>
                <c:pt idx="1770">
                  <c:v>1.6197572421488005E-2</c:v>
                </c:pt>
                <c:pt idx="1771">
                  <c:v>1.6195523246658183E-2</c:v>
                </c:pt>
                <c:pt idx="1772">
                  <c:v>1.6193495756962051E-2</c:v>
                </c:pt>
                <c:pt idx="1773">
                  <c:v>1.6191490028418798E-2</c:v>
                </c:pt>
                <c:pt idx="1774">
                  <c:v>1.6189506137607168E-2</c:v>
                </c:pt>
                <c:pt idx="1775">
                  <c:v>1.6187544160946032E-2</c:v>
                </c:pt>
                <c:pt idx="1776">
                  <c:v>1.6185604174774326E-2</c:v>
                </c:pt>
                <c:pt idx="1777">
                  <c:v>1.618359868476027E-2</c:v>
                </c:pt>
                <c:pt idx="1778">
                  <c:v>1.6181712252629765E-2</c:v>
                </c:pt>
                <c:pt idx="1779">
                  <c:v>1.6179651089309743E-2</c:v>
                </c:pt>
                <c:pt idx="1780">
                  <c:v>1.6177803019612469E-2</c:v>
                </c:pt>
                <c:pt idx="1781">
                  <c:v>1.6175977332970604E-2</c:v>
                </c:pt>
                <c:pt idx="1782">
                  <c:v>1.6174174105882955E-2</c:v>
                </c:pt>
                <c:pt idx="1783">
                  <c:v>1.6172393414528585E-2</c:v>
                </c:pt>
                <c:pt idx="1784">
                  <c:v>1.6170635335406303E-2</c:v>
                </c:pt>
                <c:pt idx="1785">
                  <c:v>1.6168899944775106E-2</c:v>
                </c:pt>
                <c:pt idx="1786">
                  <c:v>1.6167187319133802E-2</c:v>
                </c:pt>
                <c:pt idx="1787">
                  <c:v>1.6165497534581519E-2</c:v>
                </c:pt>
                <c:pt idx="1788">
                  <c:v>1.6163830667696999E-2</c:v>
                </c:pt>
                <c:pt idx="1789">
                  <c:v>1.6162186794739242E-2</c:v>
                </c:pt>
                <c:pt idx="1790">
                  <c:v>1.6160565992047182E-2</c:v>
                </c:pt>
                <c:pt idx="1791">
                  <c:v>1.6159967207105552E-2</c:v>
                </c:pt>
                <c:pt idx="1792">
                  <c:v>1.6156504683157991E-2</c:v>
                </c:pt>
                <c:pt idx="1793">
                  <c:v>1.6154966897738987E-2</c:v>
                </c:pt>
                <c:pt idx="1794">
                  <c:v>1.6153452531666446E-2</c:v>
                </c:pt>
                <c:pt idx="1795">
                  <c:v>1.6151750602428905E-2</c:v>
                </c:pt>
                <c:pt idx="1796">
                  <c:v>1.6150494363156298E-2</c:v>
                </c:pt>
                <c:pt idx="1797">
                  <c:v>1.6149050713316626E-2</c:v>
                </c:pt>
                <c:pt idx="1798">
                  <c:v>1.6147630788179157E-2</c:v>
                </c:pt>
                <c:pt idx="1799">
                  <c:v>1.614623466440257E-2</c:v>
                </c:pt>
                <c:pt idx="1800">
                  <c:v>1.614486241792612E-2</c:v>
                </c:pt>
                <c:pt idx="1801">
                  <c:v>1.6143514125248615E-2</c:v>
                </c:pt>
                <c:pt idx="1802">
                  <c:v>1.6142189862868861E-2</c:v>
                </c:pt>
                <c:pt idx="1803">
                  <c:v>1.6140889707125794E-2</c:v>
                </c:pt>
                <c:pt idx="1804">
                  <c:v>1.6139613734198477E-2</c:v>
                </c:pt>
                <c:pt idx="1805">
                  <c:v>1.6138362020585717E-2</c:v>
                </c:pt>
                <c:pt idx="1806">
                  <c:v>1.6137134642546513E-2</c:v>
                </c:pt>
                <c:pt idx="1807">
                  <c:v>1.6135931676499737E-2</c:v>
                </c:pt>
                <c:pt idx="1808">
                  <c:v>1.6134753198784324E-2</c:v>
                </c:pt>
                <c:pt idx="1809">
                  <c:v>1.6133599285739209E-2</c:v>
                </c:pt>
                <c:pt idx="1810">
                  <c:v>1.6132470013863198E-2</c:v>
                </c:pt>
                <c:pt idx="1811">
                  <c:v>1.6131365459335356E-2</c:v>
                </c:pt>
                <c:pt idx="1812">
                  <c:v>1.6130285698494617E-2</c:v>
                </c:pt>
                <c:pt idx="1813">
                  <c:v>1.6129230807839789E-2</c:v>
                </c:pt>
                <c:pt idx="1814">
                  <c:v>1.6128200863549935E-2</c:v>
                </c:pt>
                <c:pt idx="1815">
                  <c:v>1.6127195942203798E-2</c:v>
                </c:pt>
                <c:pt idx="1816">
                  <c:v>1.6126216119980441E-2</c:v>
                </c:pt>
                <c:pt idx="1817">
                  <c:v>1.6125261473298735E-2</c:v>
                </c:pt>
                <c:pt idx="1818">
                  <c:v>1.6124332078577552E-2</c:v>
                </c:pt>
                <c:pt idx="1819">
                  <c:v>1.6123428011916019E-2</c:v>
                </c:pt>
                <c:pt idx="1820">
                  <c:v>1.6122549350052751E-2</c:v>
                </c:pt>
                <c:pt idx="1821">
                  <c:v>1.6121696169086874E-2</c:v>
                </c:pt>
                <c:pt idx="1822">
                  <c:v>1.6120868545357325E-2</c:v>
                </c:pt>
                <c:pt idx="1823">
                  <c:v>1.6120066555282975E-2</c:v>
                </c:pt>
                <c:pt idx="1824">
                  <c:v>1.611929027536263E-2</c:v>
                </c:pt>
                <c:pt idx="1825">
                  <c:v>1.6118539781775354E-2</c:v>
                </c:pt>
                <c:pt idx="1826">
                  <c:v>1.6117815151019954E-2</c:v>
                </c:pt>
                <c:pt idx="1827">
                  <c:v>1.6117116459275493E-2</c:v>
                </c:pt>
                <c:pt idx="1828">
                  <c:v>1.6116443782800971E-2</c:v>
                </c:pt>
                <c:pt idx="1829">
                  <c:v>1.6115933390632442E-2</c:v>
                </c:pt>
                <c:pt idx="1830">
                  <c:v>1.6115090291721756E-2</c:v>
                </c:pt>
                <c:pt idx="1831">
                  <c:v>1.6114582610224915E-2</c:v>
                </c:pt>
                <c:pt idx="1832">
                  <c:v>1.611401475917873E-2</c:v>
                </c:pt>
                <c:pt idx="1833">
                  <c:v>1.6113473305416903E-2</c:v>
                </c:pt>
                <c:pt idx="1834">
                  <c:v>1.6112958325358306E-2</c:v>
                </c:pt>
                <c:pt idx="1835">
                  <c:v>1.6112469895102066E-2</c:v>
                </c:pt>
                <c:pt idx="1836">
                  <c:v>1.6112008091226926E-2</c:v>
                </c:pt>
                <c:pt idx="1837">
                  <c:v>1.6111572989911949E-2</c:v>
                </c:pt>
                <c:pt idx="1838">
                  <c:v>1.6111164667576006E-2</c:v>
                </c:pt>
                <c:pt idx="1839">
                  <c:v>1.6110783200717904E-2</c:v>
                </c:pt>
                <c:pt idx="1840">
                  <c:v>1.6110428665516707E-2</c:v>
                </c:pt>
                <c:pt idx="1841">
                  <c:v>1.6110101138471222E-2</c:v>
                </c:pt>
                <c:pt idx="1842">
                  <c:v>1.6109719840278203E-2</c:v>
                </c:pt>
                <c:pt idx="1843">
                  <c:v>1.6109527413803448E-2</c:v>
                </c:pt>
                <c:pt idx="1844">
                  <c:v>1.6109281369018902E-2</c:v>
                </c:pt>
                <c:pt idx="1845">
                  <c:v>1.6109062637665872E-2</c:v>
                </c:pt>
                <c:pt idx="1846">
                  <c:v>1.6108871296243166E-2</c:v>
                </c:pt>
                <c:pt idx="1847">
                  <c:v>1.6108686256979254E-2</c:v>
                </c:pt>
                <c:pt idx="1848">
                  <c:v>1.6108571088384593E-2</c:v>
                </c:pt>
                <c:pt idx="1849">
                  <c:v>1.6108462374706534E-2</c:v>
                </c:pt>
                <c:pt idx="1850">
                  <c:v>1.6108381356234602E-2</c:v>
                </c:pt>
                <c:pt idx="1851">
                  <c:v>1.6108328109387671E-2</c:v>
                </c:pt>
                <c:pt idx="1852">
                  <c:v>1.6108302710504674E-2</c:v>
                </c:pt>
                <c:pt idx="1853">
                  <c:v>1.6108305236084419E-2</c:v>
                </c:pt>
                <c:pt idx="1854">
                  <c:v>1.6108335762226034E-2</c:v>
                </c:pt>
                <c:pt idx="1855">
                  <c:v>1.6108394365428325E-2</c:v>
                </c:pt>
                <c:pt idx="1856">
                  <c:v>1.6108481122190099E-2</c:v>
                </c:pt>
                <c:pt idx="1857">
                  <c:v>1.6108596108530548E-2</c:v>
                </c:pt>
                <c:pt idx="1858">
                  <c:v>1.6108739401108352E-2</c:v>
                </c:pt>
                <c:pt idx="1859">
                  <c:v>1.6108911076182508E-2</c:v>
                </c:pt>
                <c:pt idx="1860">
                  <c:v>1.6109111209932081E-2</c:v>
                </c:pt>
                <c:pt idx="1861">
                  <c:v>1.6109339878935813E-2</c:v>
                </c:pt>
                <c:pt idx="1862">
                  <c:v>1.610959715953264E-2</c:v>
                </c:pt>
                <c:pt idx="1863">
                  <c:v>1.6109883128061497E-2</c:v>
                </c:pt>
                <c:pt idx="1864">
                  <c:v>1.6110197860941255E-2</c:v>
                </c:pt>
                <c:pt idx="1865">
                  <c:v>1.611054143411117E-2</c:v>
                </c:pt>
                <c:pt idx="1866">
                  <c:v>1.6110913924469727E-2</c:v>
                </c:pt>
                <c:pt idx="1867">
                  <c:v>1.6111315408116056E-2</c:v>
                </c:pt>
                <c:pt idx="1868">
                  <c:v>1.6111745961469026E-2</c:v>
                </c:pt>
                <c:pt idx="1869">
                  <c:v>1.6112205660787637E-2</c:v>
                </c:pt>
                <c:pt idx="1870">
                  <c:v>1.6112694582490761E-2</c:v>
                </c:pt>
                <c:pt idx="1871">
                  <c:v>1.6113212802997268E-2</c:v>
                </c:pt>
                <c:pt idx="1872">
                  <c:v>1.6113760398566157E-2</c:v>
                </c:pt>
                <c:pt idx="1873">
                  <c:v>1.6114337445696236E-2</c:v>
                </c:pt>
                <c:pt idx="1874">
                  <c:v>1.6114944020486632E-2</c:v>
                </c:pt>
                <c:pt idx="1875">
                  <c:v>1.6115580199516089E-2</c:v>
                </c:pt>
                <c:pt idx="1876">
                  <c:v>1.611624605912354E-2</c:v>
                </c:pt>
                <c:pt idx="1877">
                  <c:v>1.6116941675647922E-2</c:v>
                </c:pt>
                <c:pt idx="1878">
                  <c:v>1.6117667125268298E-2</c:v>
                </c:pt>
                <c:pt idx="1879">
                  <c:v>1.6118422484563411E-2</c:v>
                </c:pt>
                <c:pt idx="1880">
                  <c:v>1.6119207829872195E-2</c:v>
                </c:pt>
                <c:pt idx="1881">
                  <c:v>1.6120142182627362E-2</c:v>
                </c:pt>
                <c:pt idx="1882">
                  <c:v>1.612099204057138E-2</c:v>
                </c:pt>
                <c:pt idx="1883">
                  <c:v>1.6121744544710381E-2</c:v>
                </c:pt>
                <c:pt idx="1884">
                  <c:v>1.612265059738327E-2</c:v>
                </c:pt>
                <c:pt idx="1885">
                  <c:v>1.6123587017764507E-2</c:v>
                </c:pt>
                <c:pt idx="1886">
                  <c:v>1.6124553882272963E-2</c:v>
                </c:pt>
                <c:pt idx="1887">
                  <c:v>1.6125551267007765E-2</c:v>
                </c:pt>
                <c:pt idx="1888">
                  <c:v>1.6126579248627593E-2</c:v>
                </c:pt>
                <c:pt idx="1889">
                  <c:v>1.6127637903551317E-2</c:v>
                </c:pt>
                <c:pt idx="1890">
                  <c:v>1.612872730779813E-2</c:v>
                </c:pt>
                <c:pt idx="1891">
                  <c:v>1.6129847538026709E-2</c:v>
                </c:pt>
                <c:pt idx="1892">
                  <c:v>1.6130998670496055E-2</c:v>
                </c:pt>
                <c:pt idx="1893">
                  <c:v>1.6132180781465166E-2</c:v>
                </c:pt>
                <c:pt idx="1894">
                  <c:v>1.613339394743285E-2</c:v>
                </c:pt>
                <c:pt idx="1895">
                  <c:v>1.6134638244658106E-2</c:v>
                </c:pt>
                <c:pt idx="1896">
                  <c:v>1.6135913749559805E-2</c:v>
                </c:pt>
                <c:pt idx="1897">
                  <c:v>1.6137599663448299E-2</c:v>
                </c:pt>
                <c:pt idx="1898">
                  <c:v>1.61385586875884E-2</c:v>
                </c:pt>
                <c:pt idx="1899">
                  <c:v>1.6139928273632975E-2</c:v>
                </c:pt>
                <c:pt idx="1900">
                  <c:v>1.6141329372629798E-2</c:v>
                </c:pt>
                <c:pt idx="1901">
                  <c:v>1.6142762061157612E-2</c:v>
                </c:pt>
                <c:pt idx="1902">
                  <c:v>1.614422641539548E-2</c:v>
                </c:pt>
                <c:pt idx="1903">
                  <c:v>1.6145722511762273E-2</c:v>
                </c:pt>
                <c:pt idx="1904">
                  <c:v>1.6147250426676862E-2</c:v>
                </c:pt>
                <c:pt idx="1905">
                  <c:v>1.6148810236398248E-2</c:v>
                </c:pt>
                <c:pt idx="1906">
                  <c:v>1.61504020173453E-2</c:v>
                </c:pt>
                <c:pt idx="1907">
                  <c:v>1.615202584593689E-2</c:v>
                </c:pt>
                <c:pt idx="1908">
                  <c:v>1.6153681798352082E-2</c:v>
                </c:pt>
                <c:pt idx="1909">
                  <c:v>1.6155369951009746E-2</c:v>
                </c:pt>
                <c:pt idx="1910">
                  <c:v>1.615709038040869E-2</c:v>
                </c:pt>
                <c:pt idx="1911">
                  <c:v>1.6158843162807912E-2</c:v>
                </c:pt>
                <c:pt idx="1912">
                  <c:v>1.6160628374466413E-2</c:v>
                </c:pt>
                <c:pt idx="1913">
                  <c:v>1.6162446091882998E-2</c:v>
                </c:pt>
                <c:pt idx="1914">
                  <c:v>1.6164296391316668E-2</c:v>
                </c:pt>
                <c:pt idx="1915">
                  <c:v>1.616617934926623E-2</c:v>
                </c:pt>
                <c:pt idx="1916">
                  <c:v>1.616809504183081E-2</c:v>
                </c:pt>
                <c:pt idx="1917">
                  <c:v>1.6170043545749024E-2</c:v>
                </c:pt>
                <c:pt idx="1918">
                  <c:v>1.6172024936960128E-2</c:v>
                </c:pt>
                <c:pt idx="1919">
                  <c:v>1.6174039292122799E-2</c:v>
                </c:pt>
                <c:pt idx="1920">
                  <c:v>1.6176086687416102E-2</c:v>
                </c:pt>
                <c:pt idx="1921">
                  <c:v>1.6178167199258908E-2</c:v>
                </c:pt>
                <c:pt idx="1922">
                  <c:v>1.6180280904070088E-2</c:v>
                </c:pt>
                <c:pt idx="1923">
                  <c:v>1.6182427878108641E-2</c:v>
                </c:pt>
                <c:pt idx="1924">
                  <c:v>1.6184608197793438E-2</c:v>
                </c:pt>
                <c:pt idx="1925">
                  <c:v>1.6186821939383478E-2</c:v>
                </c:pt>
                <c:pt idx="1926">
                  <c:v>1.6189069179457505E-2</c:v>
                </c:pt>
                <c:pt idx="1927">
                  <c:v>1.6191349994194582E-2</c:v>
                </c:pt>
                <c:pt idx="1928">
                  <c:v>1.6193664459773771E-2</c:v>
                </c:pt>
                <c:pt idx="1929">
                  <c:v>1.6196012653013625E-2</c:v>
                </c:pt>
                <c:pt idx="1930">
                  <c:v>1.619839465001327E-2</c:v>
                </c:pt>
                <c:pt idx="1931">
                  <c:v>1.620081052695177E-2</c:v>
                </c:pt>
                <c:pt idx="1932">
                  <c:v>1.6203260360567739E-2</c:v>
                </c:pt>
                <c:pt idx="1933">
                  <c:v>1.6206101847613397E-2</c:v>
                </c:pt>
                <c:pt idx="1934">
                  <c:v>1.6208262202308532E-2</c:v>
                </c:pt>
                <c:pt idx="1935">
                  <c:v>1.621081436343097E-2</c:v>
                </c:pt>
                <c:pt idx="1936">
                  <c:v>1.6213400786506682E-2</c:v>
                </c:pt>
                <c:pt idx="1937">
                  <c:v>1.621602154755486E-2</c:v>
                </c:pt>
                <c:pt idx="1938">
                  <c:v>1.6218676723553926E-2</c:v>
                </c:pt>
                <c:pt idx="1939">
                  <c:v>1.6221366390283265E-2</c:v>
                </c:pt>
                <c:pt idx="1940">
                  <c:v>1.6224090624481491E-2</c:v>
                </c:pt>
                <c:pt idx="1941">
                  <c:v>1.6226849502327667E-2</c:v>
                </c:pt>
                <c:pt idx="1942">
                  <c:v>1.6229643100240665E-2</c:v>
                </c:pt>
                <c:pt idx="1943">
                  <c:v>1.6232471494479483E-2</c:v>
                </c:pt>
                <c:pt idx="1944">
                  <c:v>1.623533476154293E-2</c:v>
                </c:pt>
                <c:pt idx="1945">
                  <c:v>1.6238232977690004E-2</c:v>
                </c:pt>
                <c:pt idx="1946">
                  <c:v>1.6241166219339576E-2</c:v>
                </c:pt>
                <c:pt idx="1947">
                  <c:v>1.6244134562750645E-2</c:v>
                </c:pt>
                <c:pt idx="1948">
                  <c:v>1.6248002705436804E-2</c:v>
                </c:pt>
                <c:pt idx="1949">
                  <c:v>1.6250176860532761E-2</c:v>
                </c:pt>
                <c:pt idx="1950">
                  <c:v>1.6253250967661614E-2</c:v>
                </c:pt>
                <c:pt idx="1951">
                  <c:v>1.6256807593055811E-2</c:v>
                </c:pt>
                <c:pt idx="1952">
                  <c:v>1.6259505479849778E-2</c:v>
                </c:pt>
                <c:pt idx="1953">
                  <c:v>1.6262686037826768E-2</c:v>
                </c:pt>
                <c:pt idx="1954">
                  <c:v>1.6265902231937801E-2</c:v>
                </c:pt>
                <c:pt idx="1955">
                  <c:v>1.6269154139001429E-2</c:v>
                </c:pt>
                <c:pt idx="1956">
                  <c:v>1.6272441834797036E-2</c:v>
                </c:pt>
                <c:pt idx="1957">
                  <c:v>1.6275765396143171E-2</c:v>
                </c:pt>
                <c:pt idx="1958">
                  <c:v>1.62791248992189E-2</c:v>
                </c:pt>
                <c:pt idx="1959">
                  <c:v>1.628252042028322E-2</c:v>
                </c:pt>
                <c:pt idx="1960">
                  <c:v>1.6285952036074747E-2</c:v>
                </c:pt>
                <c:pt idx="1961">
                  <c:v>1.6289419822532736E-2</c:v>
                </c:pt>
                <c:pt idx="1962">
                  <c:v>1.629292385623593E-2</c:v>
                </c:pt>
                <c:pt idx="1963">
                  <c:v>1.6296464213363393E-2</c:v>
                </c:pt>
                <c:pt idx="1964">
                  <c:v>1.6300040970413932E-2</c:v>
                </c:pt>
                <c:pt idx="1965">
                  <c:v>1.6303654203806417E-2</c:v>
                </c:pt>
                <c:pt idx="1966">
                  <c:v>1.6307303989719912E-2</c:v>
                </c:pt>
                <c:pt idx="1967">
                  <c:v>1.6310990404573289E-2</c:v>
                </c:pt>
                <c:pt idx="1968">
                  <c:v>1.6314713524785418E-2</c:v>
                </c:pt>
                <c:pt idx="1969">
                  <c:v>1.6318473426695235E-2</c:v>
                </c:pt>
                <c:pt idx="1970">
                  <c:v>1.6322270186641674E-2</c:v>
                </c:pt>
                <c:pt idx="1971">
                  <c:v>1.6326103880963672E-2</c:v>
                </c:pt>
                <c:pt idx="1972">
                  <c:v>1.6329976471771701E-2</c:v>
                </c:pt>
                <c:pt idx="1973">
                  <c:v>1.6333879054508671E-2</c:v>
                </c:pt>
                <c:pt idx="1974">
                  <c:v>1.6337758349393994E-2</c:v>
                </c:pt>
                <c:pt idx="1975">
                  <c:v>1.6341614278490013E-2</c:v>
                </c:pt>
                <c:pt idx="1976">
                  <c:v>1.6345446764098881E-2</c:v>
                </c:pt>
                <c:pt idx="1977">
                  <c:v>1.6349255728442813E-2</c:v>
                </c:pt>
                <c:pt idx="1978">
                  <c:v>1.6353041093584153E-2</c:v>
                </c:pt>
                <c:pt idx="1979">
                  <c:v>1.6356802781984925E-2</c:v>
                </c:pt>
                <c:pt idx="1980">
                  <c:v>1.6360540715307792E-2</c:v>
                </c:pt>
                <c:pt idx="1981">
                  <c:v>1.6364254816414459E-2</c:v>
                </c:pt>
                <c:pt idx="1982">
                  <c:v>1.6367945007207396E-2</c:v>
                </c:pt>
                <c:pt idx="1983">
                  <c:v>1.6371611209669013E-2</c:v>
                </c:pt>
                <c:pt idx="1984">
                  <c:v>1.6375253346181395E-2</c:v>
                </c:pt>
                <c:pt idx="1985">
                  <c:v>1.6379900605798525E-2</c:v>
                </c:pt>
                <c:pt idx="1986">
                  <c:v>1.6383487442386269E-2</c:v>
                </c:pt>
                <c:pt idx="1987">
                  <c:v>1.6386542518658231E-2</c:v>
                </c:pt>
                <c:pt idx="1988">
                  <c:v>1.6390084124706661E-2</c:v>
                </c:pt>
                <c:pt idx="1989">
                  <c:v>1.6393601264566016E-2</c:v>
                </c:pt>
                <c:pt idx="1990">
                  <c:v>1.6397093860538448E-2</c:v>
                </c:pt>
                <c:pt idx="1991">
                  <c:v>1.6400561834926108E-2</c:v>
                </c:pt>
                <c:pt idx="1992">
                  <c:v>1.6404005109791342E-2</c:v>
                </c:pt>
                <c:pt idx="1993">
                  <c:v>1.6407423607276428E-2</c:v>
                </c:pt>
                <c:pt idx="1994">
                  <c:v>1.6410817249763454E-2</c:v>
                </c:pt>
                <c:pt idx="1995">
                  <c:v>1.6414185959314764E-2</c:v>
                </c:pt>
                <c:pt idx="1996">
                  <c:v>1.6417529658152574E-2</c:v>
                </c:pt>
                <c:pt idx="1997">
                  <c:v>1.6420848268419164E-2</c:v>
                </c:pt>
                <c:pt idx="1998">
                  <c:v>1.6425078063173615E-2</c:v>
                </c:pt>
                <c:pt idx="1999">
                  <c:v>1.6427409912287416E-2</c:v>
                </c:pt>
                <c:pt idx="2000">
                  <c:v>1.6430652790333511E-2</c:v>
                </c:pt>
                <c:pt idx="2001">
                  <c:v>1.6433870268617312E-2</c:v>
                </c:pt>
                <c:pt idx="2002">
                  <c:v>1.64370622692811E-2</c:v>
                </c:pt>
                <c:pt idx="2003">
                  <c:v>1.6440678973257405E-2</c:v>
                </c:pt>
                <c:pt idx="2004">
                  <c:v>1.6443369526957241E-2</c:v>
                </c:pt>
                <c:pt idx="2005">
                  <c:v>1.6446484628174218E-2</c:v>
                </c:pt>
                <c:pt idx="2006">
                  <c:v>1.6449573940819917E-2</c:v>
                </c:pt>
                <c:pt idx="2007">
                  <c:v>1.6452637386716873E-2</c:v>
                </c:pt>
                <c:pt idx="2008">
                  <c:v>1.6455674888407046E-2</c:v>
                </c:pt>
                <c:pt idx="2009">
                  <c:v>1.6458686367872843E-2</c:v>
                </c:pt>
                <c:pt idx="2010">
                  <c:v>1.6461671747416418E-2</c:v>
                </c:pt>
                <c:pt idx="2011">
                  <c:v>1.6464630949180048E-2</c:v>
                </c:pt>
                <c:pt idx="2012">
                  <c:v>1.646756389538595E-2</c:v>
                </c:pt>
                <c:pt idx="2013">
                  <c:v>1.6470470508096469E-2</c:v>
                </c:pt>
                <c:pt idx="2014">
                  <c:v>1.6473350709853563E-2</c:v>
                </c:pt>
                <c:pt idx="2015">
                  <c:v>1.6476204422479768E-2</c:v>
                </c:pt>
                <c:pt idx="2016">
                  <c:v>1.6479031568357172E-2</c:v>
                </c:pt>
                <c:pt idx="2017">
                  <c:v>1.6481832069707991E-2</c:v>
                </c:pt>
                <c:pt idx="2018">
                  <c:v>1.6484605848514633E-2</c:v>
                </c:pt>
                <c:pt idx="2019">
                  <c:v>1.6487352827239121E-2</c:v>
                </c:pt>
                <c:pt idx="2020">
                  <c:v>1.6490072927863864E-2</c:v>
                </c:pt>
                <c:pt idx="2021">
                  <c:v>1.6492766072850884E-2</c:v>
                </c:pt>
                <c:pt idx="2022">
                  <c:v>1.6495432184102654E-2</c:v>
                </c:pt>
                <c:pt idx="2023">
                  <c:v>1.6498071184001262E-2</c:v>
                </c:pt>
                <c:pt idx="2024">
                  <c:v>1.6500682994609051E-2</c:v>
                </c:pt>
                <c:pt idx="2025">
                  <c:v>1.6503267538228172E-2</c:v>
                </c:pt>
                <c:pt idx="2026">
                  <c:v>1.6505824737080843E-2</c:v>
                </c:pt>
                <c:pt idx="2027">
                  <c:v>1.6508354513309342E-2</c:v>
                </c:pt>
                <c:pt idx="2028">
                  <c:v>1.651085678905595E-2</c:v>
                </c:pt>
                <c:pt idx="2029">
                  <c:v>1.6513331486542882E-2</c:v>
                </c:pt>
                <c:pt idx="2030">
                  <c:v>1.6515778527992353E-2</c:v>
                </c:pt>
                <c:pt idx="2031">
                  <c:v>1.6518197835706516E-2</c:v>
                </c:pt>
                <c:pt idx="2032">
                  <c:v>1.6520589331667779E-2</c:v>
                </c:pt>
                <c:pt idx="2033">
                  <c:v>1.6522952938098356E-2</c:v>
                </c:pt>
                <c:pt idx="2034">
                  <c:v>1.6525288577460273E-2</c:v>
                </c:pt>
                <c:pt idx="2035">
                  <c:v>1.6527596171656E-2</c:v>
                </c:pt>
                <c:pt idx="2036">
                  <c:v>1.652987564298769E-2</c:v>
                </c:pt>
                <c:pt idx="2037">
                  <c:v>1.6532764943306688E-2</c:v>
                </c:pt>
                <c:pt idx="2038">
                  <c:v>1.6534979841731356E-2</c:v>
                </c:pt>
                <c:pt idx="2039">
                  <c:v>1.6536855741966505E-2</c:v>
                </c:pt>
                <c:pt idx="2040">
                  <c:v>1.6539017875478734E-2</c:v>
                </c:pt>
                <c:pt idx="2041">
                  <c:v>1.6541151485967021E-2</c:v>
                </c:pt>
                <c:pt idx="2042">
                  <c:v>1.6543256495733516E-2</c:v>
                </c:pt>
                <c:pt idx="2043">
                  <c:v>1.6545332826760628E-2</c:v>
                </c:pt>
                <c:pt idx="2044">
                  <c:v>1.6547380401510381E-2</c:v>
                </c:pt>
                <c:pt idx="2045">
                  <c:v>1.6549399141965182E-2</c:v>
                </c:pt>
                <c:pt idx="2046">
                  <c:v>1.6551388970427183E-2</c:v>
                </c:pt>
                <c:pt idx="2047">
                  <c:v>1.65533498091186E-2</c:v>
                </c:pt>
                <c:pt idx="2048">
                  <c:v>1.6555281580181713E-2</c:v>
                </c:pt>
                <c:pt idx="2049">
                  <c:v>1.6557184205758801E-2</c:v>
                </c:pt>
                <c:pt idx="2050">
                  <c:v>1.6559057608152017E-2</c:v>
                </c:pt>
                <c:pt idx="2051">
                  <c:v>1.6560901709503639E-2</c:v>
                </c:pt>
                <c:pt idx="2052">
                  <c:v>1.6562716432035884E-2</c:v>
                </c:pt>
                <c:pt idx="2053">
                  <c:v>1.6566019829538092E-2</c:v>
                </c:pt>
                <c:pt idx="2054">
                  <c:v>1.6566257429371234E-2</c:v>
                </c:pt>
                <c:pt idx="2055">
                  <c:v>1.6568227714985895E-2</c:v>
                </c:pt>
                <c:pt idx="2056">
                  <c:v>1.6569679977536111E-2</c:v>
                </c:pt>
                <c:pt idx="2057">
                  <c:v>1.6571346638825091E-2</c:v>
                </c:pt>
                <c:pt idx="2058">
                  <c:v>1.6572983454388179E-2</c:v>
                </c:pt>
                <c:pt idx="2059">
                  <c:v>1.6574590346607465E-2</c:v>
                </c:pt>
                <c:pt idx="2060">
                  <c:v>1.657616723738542E-2</c:v>
                </c:pt>
                <c:pt idx="2061">
                  <c:v>1.6577714049264003E-2</c:v>
                </c:pt>
                <c:pt idx="2062">
                  <c:v>1.6579230704145687E-2</c:v>
                </c:pt>
                <c:pt idx="2063">
                  <c:v>1.6580717124492494E-2</c:v>
                </c:pt>
                <c:pt idx="2064">
                  <c:v>1.6582173232126962E-2</c:v>
                </c:pt>
                <c:pt idx="2065">
                  <c:v>1.658359894959105E-2</c:v>
                </c:pt>
                <c:pt idx="2066">
                  <c:v>1.6584994199027037E-2</c:v>
                </c:pt>
                <c:pt idx="2067">
                  <c:v>1.6586358902497267E-2</c:v>
                </c:pt>
                <c:pt idx="2068">
                  <c:v>1.6587692982223956E-2</c:v>
                </c:pt>
                <c:pt idx="2069">
                  <c:v>1.6588996360669128E-2</c:v>
                </c:pt>
                <c:pt idx="2070">
                  <c:v>1.6590268959575383E-2</c:v>
                </c:pt>
                <c:pt idx="2071">
                  <c:v>1.6591510701564616E-2</c:v>
                </c:pt>
                <c:pt idx="2072">
                  <c:v>1.6592721508539299E-2</c:v>
                </c:pt>
                <c:pt idx="2073">
                  <c:v>1.6593901302801584E-2</c:v>
                </c:pt>
                <c:pt idx="2074">
                  <c:v>1.659505000649375E-2</c:v>
                </c:pt>
                <c:pt idx="2075">
                  <c:v>1.6596167541997886E-2</c:v>
                </c:pt>
                <c:pt idx="2076">
                  <c:v>1.6597253831216463E-2</c:v>
                </c:pt>
                <c:pt idx="2077">
                  <c:v>1.6598308796531569E-2</c:v>
                </c:pt>
                <c:pt idx="2078">
                  <c:v>1.6599332360325292E-2</c:v>
                </c:pt>
                <c:pt idx="2079">
                  <c:v>1.6600324444340231E-2</c:v>
                </c:pt>
                <c:pt idx="2080">
                  <c:v>1.6601284971118346E-2</c:v>
                </c:pt>
                <c:pt idx="2081">
                  <c:v>1.6602213862642046E-2</c:v>
                </c:pt>
                <c:pt idx="2082">
                  <c:v>1.6603111041373353E-2</c:v>
                </c:pt>
                <c:pt idx="2083">
                  <c:v>1.660397642921474E-2</c:v>
                </c:pt>
                <c:pt idx="2084">
                  <c:v>1.6604809948548294E-2</c:v>
                </c:pt>
                <c:pt idx="2085">
                  <c:v>1.6605611521596231E-2</c:v>
                </c:pt>
                <c:pt idx="2086">
                  <c:v>1.6606381070261023E-2</c:v>
                </c:pt>
                <c:pt idx="2087">
                  <c:v>1.6607118517404373E-2</c:v>
                </c:pt>
                <c:pt idx="2088">
                  <c:v>1.6607823784529074E-2</c:v>
                </c:pt>
                <c:pt idx="2089">
                  <c:v>1.6609541378063142E-2</c:v>
                </c:pt>
                <c:pt idx="2090">
                  <c:v>1.6610168227702005E-2</c:v>
                </c:pt>
                <c:pt idx="2091">
                  <c:v>1.6609829973024404E-2</c:v>
                </c:pt>
                <c:pt idx="2092">
                  <c:v>1.6610401095134009E-2</c:v>
                </c:pt>
                <c:pt idx="2093">
                  <c:v>1.6610939637304867E-2</c:v>
                </c:pt>
                <c:pt idx="2094">
                  <c:v>1.6611445521679258E-2</c:v>
                </c:pt>
                <c:pt idx="2095">
                  <c:v>1.6611918670719206E-2</c:v>
                </c:pt>
                <c:pt idx="2096">
                  <c:v>1.6612359006327182E-2</c:v>
                </c:pt>
                <c:pt idx="2097">
                  <c:v>1.6612766450885275E-2</c:v>
                </c:pt>
                <c:pt idx="2098">
                  <c:v>1.6613140926455827E-2</c:v>
                </c:pt>
                <c:pt idx="2099">
                  <c:v>1.6613482355500864E-2</c:v>
                </c:pt>
                <c:pt idx="2100">
                  <c:v>1.6613790659922856E-2</c:v>
                </c:pt>
                <c:pt idx="2101">
                  <c:v>1.6614065761784147E-2</c:v>
                </c:pt>
                <c:pt idx="2102">
                  <c:v>1.6614307583786569E-2</c:v>
                </c:pt>
                <c:pt idx="2103">
                  <c:v>1.6616102436213254E-2</c:v>
                </c:pt>
                <c:pt idx="2104">
                  <c:v>1.6614776050252189E-2</c:v>
                </c:pt>
                <c:pt idx="2105">
                  <c:v>1.6614898379518905E-2</c:v>
                </c:pt>
                <c:pt idx="2106">
                  <c:v>1.6614987072811616E-2</c:v>
                </c:pt>
                <c:pt idx="2107">
                  <c:v>1.661504715027462E-2</c:v>
                </c:pt>
                <c:pt idx="2108">
                  <c:v>1.6615063241003369E-2</c:v>
                </c:pt>
                <c:pt idx="2109">
                  <c:v>1.6615050560186972E-2</c:v>
                </c:pt>
                <c:pt idx="2110">
                  <c:v>1.6615003932205497E-2</c:v>
                </c:pt>
                <c:pt idx="2111">
                  <c:v>1.6614923279600902E-2</c:v>
                </c:pt>
                <c:pt idx="2112">
                  <c:v>1.6614808524275659E-2</c:v>
                </c:pt>
                <c:pt idx="2113">
                  <c:v>1.6614659588531921E-2</c:v>
                </c:pt>
                <c:pt idx="2114">
                  <c:v>1.6614476394432032E-2</c:v>
                </c:pt>
                <c:pt idx="2115">
                  <c:v>1.6614258864438014E-2</c:v>
                </c:pt>
                <c:pt idx="2116">
                  <c:v>1.6614006920692148E-2</c:v>
                </c:pt>
                <c:pt idx="2117">
                  <c:v>1.6613720485096906E-2</c:v>
                </c:pt>
                <c:pt idx="2118">
                  <c:v>1.6613399480274182E-2</c:v>
                </c:pt>
                <c:pt idx="2119">
                  <c:v>1.661304382812645E-2</c:v>
                </c:pt>
                <c:pt idx="2120">
                  <c:v>1.6612653450955861E-2</c:v>
                </c:pt>
                <c:pt idx="2121">
                  <c:v>1.6612228270744822E-2</c:v>
                </c:pt>
                <c:pt idx="2122">
                  <c:v>1.661176821011523E-2</c:v>
                </c:pt>
                <c:pt idx="2123">
                  <c:v>1.6611273190889619E-2</c:v>
                </c:pt>
                <c:pt idx="2124">
                  <c:v>1.6610743135450079E-2</c:v>
                </c:pt>
                <c:pt idx="2125">
                  <c:v>1.6610177965858952E-2</c:v>
                </c:pt>
                <c:pt idx="2126">
                  <c:v>1.6609577604578263E-2</c:v>
                </c:pt>
                <c:pt idx="2127">
                  <c:v>1.6608941973510483E-2</c:v>
                </c:pt>
                <c:pt idx="2128">
                  <c:v>1.6608270994957763E-2</c:v>
                </c:pt>
                <c:pt idx="2129">
                  <c:v>1.6607564591142321E-2</c:v>
                </c:pt>
                <c:pt idx="2130">
                  <c:v>1.6606822684366307E-2</c:v>
                </c:pt>
                <c:pt idx="2131">
                  <c:v>1.6606045196532193E-2</c:v>
                </c:pt>
                <c:pt idx="2132">
                  <c:v>1.6605232050022067E-2</c:v>
                </c:pt>
                <c:pt idx="2133">
                  <c:v>1.6604383167138081E-2</c:v>
                </c:pt>
                <c:pt idx="2134">
                  <c:v>1.6603498469782707E-2</c:v>
                </c:pt>
                <c:pt idx="2135">
                  <c:v>1.660257788057784E-2</c:v>
                </c:pt>
                <c:pt idx="2136">
                  <c:v>1.6601621321186144E-2</c:v>
                </c:pt>
                <c:pt idx="2137">
                  <c:v>1.6600628714389387E-2</c:v>
                </c:pt>
                <c:pt idx="2138">
                  <c:v>1.6599599981850233E-2</c:v>
                </c:pt>
                <c:pt idx="2139">
                  <c:v>1.6598535046190577E-2</c:v>
                </c:pt>
                <c:pt idx="2140">
                  <c:v>1.6597433829392827E-2</c:v>
                </c:pt>
                <c:pt idx="2141">
                  <c:v>1.6596130770132334E-2</c:v>
                </c:pt>
                <c:pt idx="2142">
                  <c:v>1.6594951546133885E-2</c:v>
                </c:pt>
                <c:pt idx="2143">
                  <c:v>1.6593911713993492E-2</c:v>
                </c:pt>
                <c:pt idx="2144">
                  <c:v>1.6592664594785589E-2</c:v>
                </c:pt>
                <c:pt idx="2145">
                  <c:v>1.6591380805310862E-2</c:v>
                </c:pt>
                <c:pt idx="2146">
                  <c:v>1.6590060267871465E-2</c:v>
                </c:pt>
                <c:pt idx="2147">
                  <c:v>1.6588702904769548E-2</c:v>
                </c:pt>
                <c:pt idx="2148">
                  <c:v>1.6587308638067455E-2</c:v>
                </c:pt>
                <c:pt idx="2149">
                  <c:v>1.6585877390067338E-2</c:v>
                </c:pt>
                <c:pt idx="2150">
                  <c:v>1.6584409082911478E-2</c:v>
                </c:pt>
                <c:pt idx="2151">
                  <c:v>1.6582903638981961E-2</c:v>
                </c:pt>
                <c:pt idx="2152">
                  <c:v>1.6581360980181259E-2</c:v>
                </c:pt>
                <c:pt idx="2153">
                  <c:v>1.6579781028651652E-2</c:v>
                </c:pt>
                <c:pt idx="2154">
                  <c:v>1.6578163707015037E-2</c:v>
                </c:pt>
                <c:pt idx="2155">
                  <c:v>1.6576508937173884E-2</c:v>
                </c:pt>
                <c:pt idx="2156">
                  <c:v>1.6574816641350409E-2</c:v>
                </c:pt>
                <c:pt idx="2157">
                  <c:v>1.6572585566985154E-2</c:v>
                </c:pt>
                <c:pt idx="2158">
                  <c:v>1.6571319160485487E-2</c:v>
                </c:pt>
                <c:pt idx="2159">
                  <c:v>1.6569513820048343E-2</c:v>
                </c:pt>
                <c:pt idx="2160">
                  <c:v>1.6567670642357868E-2</c:v>
                </c:pt>
                <c:pt idx="2161">
                  <c:v>1.6565789549636278E-2</c:v>
                </c:pt>
                <c:pt idx="2162">
                  <c:v>1.6563870464265662E-2</c:v>
                </c:pt>
                <c:pt idx="2163">
                  <c:v>1.6561913308308363E-2</c:v>
                </c:pt>
                <c:pt idx="2164">
                  <c:v>1.6559918003826724E-2</c:v>
                </c:pt>
                <c:pt idx="2165">
                  <c:v>1.6557884473362705E-2</c:v>
                </c:pt>
                <c:pt idx="2166">
                  <c:v>1.6555812638738843E-2</c:v>
                </c:pt>
                <c:pt idx="2167">
                  <c:v>1.655370242241716E-2</c:v>
                </c:pt>
                <c:pt idx="2168">
                  <c:v>1.6551553746460002E-2</c:v>
                </c:pt>
                <c:pt idx="2169">
                  <c:v>1.6549366533169518E-2</c:v>
                </c:pt>
                <c:pt idx="2170">
                  <c:v>1.6547140704608054E-2</c:v>
                </c:pt>
                <c:pt idx="2171">
                  <c:v>1.6544876183237633E-2</c:v>
                </c:pt>
                <c:pt idx="2172">
                  <c:v>1.6542572890880791E-2</c:v>
                </c:pt>
                <c:pt idx="2173">
                  <c:v>1.6540230749919616E-2</c:v>
                </c:pt>
                <c:pt idx="2174">
                  <c:v>1.6537849682576322E-2</c:v>
                </c:pt>
                <c:pt idx="2175">
                  <c:v>1.6535429611073127E-2</c:v>
                </c:pt>
                <c:pt idx="2176">
                  <c:v>1.653297045755231E-2</c:v>
                </c:pt>
                <c:pt idx="2177">
                  <c:v>1.6530472144316022E-2</c:v>
                </c:pt>
                <c:pt idx="2178">
                  <c:v>1.6527934593346671E-2</c:v>
                </c:pt>
                <c:pt idx="2179">
                  <c:v>1.6525357726786538E-2</c:v>
                </c:pt>
                <c:pt idx="2180">
                  <c:v>1.652274146741739E-2</c:v>
                </c:pt>
                <c:pt idx="2181">
                  <c:v>1.6520085736662082E-2</c:v>
                </c:pt>
                <c:pt idx="2182">
                  <c:v>1.6517390457222447E-2</c:v>
                </c:pt>
                <c:pt idx="2183">
                  <c:v>1.6514655551160828E-2</c:v>
                </c:pt>
                <c:pt idx="2184">
                  <c:v>1.6511880940699442E-2</c:v>
                </c:pt>
                <c:pt idx="2185">
                  <c:v>1.6509066547980566E-2</c:v>
                </c:pt>
                <c:pt idx="2186">
                  <c:v>1.6506212295226419E-2</c:v>
                </c:pt>
                <c:pt idx="2187">
                  <c:v>1.6503318104499343E-2</c:v>
                </c:pt>
                <c:pt idx="2188">
                  <c:v>1.6500383898421234E-2</c:v>
                </c:pt>
                <c:pt idx="2189">
                  <c:v>1.6497409598654755E-2</c:v>
                </c:pt>
                <c:pt idx="2190">
                  <c:v>1.6494395127661932E-2</c:v>
                </c:pt>
                <c:pt idx="2191">
                  <c:v>1.6491340407904787E-2</c:v>
                </c:pt>
                <c:pt idx="2192">
                  <c:v>1.6488245361045983E-2</c:v>
                </c:pt>
                <c:pt idx="2193">
                  <c:v>1.6485109909547546E-2</c:v>
                </c:pt>
                <c:pt idx="2194">
                  <c:v>1.6481933975631691E-2</c:v>
                </c:pt>
                <c:pt idx="2195">
                  <c:v>1.6478717481520633E-2</c:v>
                </c:pt>
                <c:pt idx="2196">
                  <c:v>1.6475460349116844E-2</c:v>
                </c:pt>
                <c:pt idx="2197">
                  <c:v>1.6472162500962284E-2</c:v>
                </c:pt>
                <c:pt idx="2198">
                  <c:v>1.6468823859359105E-2</c:v>
                </c:pt>
                <c:pt idx="2199">
                  <c:v>1.6465444346209779E-2</c:v>
                </c:pt>
                <c:pt idx="2200">
                  <c:v>1.6462023883816457E-2</c:v>
                </c:pt>
                <c:pt idx="2201">
                  <c:v>1.6458562394161547E-2</c:v>
                </c:pt>
                <c:pt idx="2202">
                  <c:v>1.6455059799707072E-2</c:v>
                </c:pt>
                <c:pt idx="2203">
                  <c:v>1.6451516022755186E-2</c:v>
                </c:pt>
                <c:pt idx="2204">
                  <c:v>1.6447930985128423E-2</c:v>
                </c:pt>
                <c:pt idx="2205">
                  <c:v>1.6444304609208871E-2</c:v>
                </c:pt>
                <c:pt idx="2206">
                  <c:v>1.6440636817378618E-2</c:v>
                </c:pt>
                <c:pt idx="2207">
                  <c:v>1.6436927531540135E-2</c:v>
                </c:pt>
                <c:pt idx="2208">
                  <c:v>1.6432097354002195E-2</c:v>
                </c:pt>
                <c:pt idx="2209">
                  <c:v>1.6429384167286898E-2</c:v>
                </c:pt>
                <c:pt idx="2210">
                  <c:v>1.642554993299683E-2</c:v>
                </c:pt>
                <c:pt idx="2211">
                  <c:v>1.642167389350746E-2</c:v>
                </c:pt>
                <c:pt idx="2212">
                  <c:v>1.6417755971360748E-2</c:v>
                </c:pt>
                <c:pt idx="2213">
                  <c:v>1.6413796088539101E-2</c:v>
                </c:pt>
                <c:pt idx="2214">
                  <c:v>1.6409794167104863E-2</c:v>
                </c:pt>
                <c:pt idx="2215">
                  <c:v>1.6405750129360186E-2</c:v>
                </c:pt>
                <c:pt idx="2216">
                  <c:v>1.6401663897527285E-2</c:v>
                </c:pt>
                <c:pt idx="2217">
                  <c:v>1.6397535393908313E-2</c:v>
                </c:pt>
                <c:pt idx="2218">
                  <c:v>1.6393364540565614E-2</c:v>
                </c:pt>
                <c:pt idx="2219">
                  <c:v>1.6389151259481594E-2</c:v>
                </c:pt>
                <c:pt idx="2220">
                  <c:v>1.6384895473517957E-2</c:v>
                </c:pt>
                <c:pt idx="2221">
                  <c:v>1.6380597104257433E-2</c:v>
                </c:pt>
                <c:pt idx="2222">
                  <c:v>1.6376256073922235E-2</c:v>
                </c:pt>
                <c:pt idx="2223">
                  <c:v>1.6371872304974389E-2</c:v>
                </c:pt>
                <c:pt idx="2224">
                  <c:v>1.6367445719556173E-2</c:v>
                </c:pt>
                <c:pt idx="2225">
                  <c:v>1.6362976239809868E-2</c:v>
                </c:pt>
                <c:pt idx="2226">
                  <c:v>1.6358463787957689E-2</c:v>
                </c:pt>
                <c:pt idx="2227">
                  <c:v>1.6353908286221852E-2</c:v>
                </c:pt>
                <c:pt idx="2228">
                  <c:v>1.6349309656824573E-2</c:v>
                </c:pt>
                <c:pt idx="2229">
                  <c:v>1.6344667821668324E-2</c:v>
                </c:pt>
                <c:pt idx="2230">
                  <c:v>1.6339982703534872E-2</c:v>
                </c:pt>
                <c:pt idx="2231">
                  <c:v>1.6335254224086881E-2</c:v>
                </c:pt>
                <c:pt idx="2232">
                  <c:v>1.6330490331206704E-2</c:v>
                </c:pt>
                <c:pt idx="2233">
                  <c:v>1.6325738718823146E-2</c:v>
                </c:pt>
                <c:pt idx="2234">
                  <c:v>1.6321007468551585E-2</c:v>
                </c:pt>
                <c:pt idx="2235">
                  <c:v>1.6316296641942785E-2</c:v>
                </c:pt>
                <c:pt idx="2236">
                  <c:v>1.6311606300867254E-2</c:v>
                </c:pt>
                <c:pt idx="2237">
                  <c:v>1.6306936507115566E-2</c:v>
                </c:pt>
                <c:pt idx="2238">
                  <c:v>1.6302287322718101E-2</c:v>
                </c:pt>
                <c:pt idx="2239">
                  <c:v>1.629765880930556E-2</c:v>
                </c:pt>
                <c:pt idx="2240">
                  <c:v>1.6293051028668515E-2</c:v>
                </c:pt>
                <c:pt idx="2241">
                  <c:v>1.6288464042757411E-2</c:v>
                </c:pt>
                <c:pt idx="2242">
                  <c:v>1.6283897913362821E-2</c:v>
                </c:pt>
                <c:pt idx="2243">
                  <c:v>1.6279352702195382E-2</c:v>
                </c:pt>
                <c:pt idx="2244">
                  <c:v>1.6274828471045666E-2</c:v>
                </c:pt>
                <c:pt idx="2245">
                  <c:v>1.6269683690524062E-2</c:v>
                </c:pt>
                <c:pt idx="2246">
                  <c:v>1.6265843196601182E-2</c:v>
                </c:pt>
                <c:pt idx="2247">
                  <c:v>1.6261382276727687E-2</c:v>
                </c:pt>
                <c:pt idx="2248">
                  <c:v>1.6256942584194078E-2</c:v>
                </c:pt>
                <c:pt idx="2249">
                  <c:v>1.6252524181030736E-2</c:v>
                </c:pt>
                <c:pt idx="2250">
                  <c:v>1.6248127128708489E-2</c:v>
                </c:pt>
                <c:pt idx="2251">
                  <c:v>1.6243751489337654E-2</c:v>
                </c:pt>
                <c:pt idx="2252">
                  <c:v>1.6239397324548932E-2</c:v>
                </c:pt>
                <c:pt idx="2253">
                  <c:v>1.6235064696292767E-2</c:v>
                </c:pt>
                <c:pt idx="2254">
                  <c:v>1.623075366619986E-2</c:v>
                </c:pt>
                <c:pt idx="2255">
                  <c:v>1.6226464296300591E-2</c:v>
                </c:pt>
                <c:pt idx="2256">
                  <c:v>1.6222196648305598E-2</c:v>
                </c:pt>
                <c:pt idx="2257">
                  <c:v>1.6217950784085389E-2</c:v>
                </c:pt>
                <c:pt idx="2258">
                  <c:v>1.6213726765270664E-2</c:v>
                </c:pt>
                <c:pt idx="2259">
                  <c:v>1.6208328083129331E-2</c:v>
                </c:pt>
                <c:pt idx="2260">
                  <c:v>1.6205344511659447E-2</c:v>
                </c:pt>
                <c:pt idx="2261">
                  <c:v>1.6201186400524037E-2</c:v>
                </c:pt>
                <c:pt idx="2262">
                  <c:v>1.6197050382116274E-2</c:v>
                </c:pt>
                <c:pt idx="2263">
                  <c:v>1.6192350635764186E-2</c:v>
                </c:pt>
                <c:pt idx="2264">
                  <c:v>1.6188844871125596E-2</c:v>
                </c:pt>
                <c:pt idx="2265">
                  <c:v>1.6184775502043891E-2</c:v>
                </c:pt>
                <c:pt idx="2266">
                  <c:v>1.6180728473171868E-2</c:v>
                </c:pt>
                <c:pt idx="2267">
                  <c:v>1.6176703846220164E-2</c:v>
                </c:pt>
                <c:pt idx="2268">
                  <c:v>1.6172701682819479E-2</c:v>
                </c:pt>
                <c:pt idx="2269">
                  <c:v>1.6168722045000194E-2</c:v>
                </c:pt>
                <c:pt idx="2270">
                  <c:v>1.6164764994552883E-2</c:v>
                </c:pt>
                <c:pt idx="2271">
                  <c:v>1.6160830593427988E-2</c:v>
                </c:pt>
                <c:pt idx="2272">
                  <c:v>1.6156918903016404E-2</c:v>
                </c:pt>
                <c:pt idx="2273">
                  <c:v>1.6153029985588319E-2</c:v>
                </c:pt>
                <c:pt idx="2274">
                  <c:v>1.6149163902774433E-2</c:v>
                </c:pt>
                <c:pt idx="2275">
                  <c:v>1.6145320716365319E-2</c:v>
                </c:pt>
                <c:pt idx="2276">
                  <c:v>1.614150048815155E-2</c:v>
                </c:pt>
                <c:pt idx="2277">
                  <c:v>1.6137703280163507E-2</c:v>
                </c:pt>
                <c:pt idx="2278">
                  <c:v>1.6133929153872018E-2</c:v>
                </c:pt>
                <c:pt idx="2279">
                  <c:v>1.6130178171467335E-2</c:v>
                </c:pt>
                <c:pt idx="2280">
                  <c:v>1.6126450394500225E-2</c:v>
                </c:pt>
                <c:pt idx="2281">
                  <c:v>1.6122745885001066E-2</c:v>
                </c:pt>
                <c:pt idx="2282">
                  <c:v>1.6119064704600561E-2</c:v>
                </c:pt>
                <c:pt idx="2283">
                  <c:v>1.6115406915089281E-2</c:v>
                </c:pt>
                <c:pt idx="2284">
                  <c:v>1.6111772578417671E-2</c:v>
                </c:pt>
                <c:pt idx="2285">
                  <c:v>1.6108161756296369E-2</c:v>
                </c:pt>
                <c:pt idx="2286">
                  <c:v>1.6104574510675818E-2</c:v>
                </c:pt>
                <c:pt idx="2287">
                  <c:v>1.6101010903266655E-2</c:v>
                </c:pt>
                <c:pt idx="2288">
                  <c:v>1.6097470996099261E-2</c:v>
                </c:pt>
                <c:pt idx="2289">
                  <c:v>1.6093954850724401E-2</c:v>
                </c:pt>
                <c:pt idx="2290">
                  <c:v>1.6090462528772775E-2</c:v>
                </c:pt>
                <c:pt idx="2291">
                  <c:v>1.6086994092514573E-2</c:v>
                </c:pt>
                <c:pt idx="2292">
                  <c:v>1.6083549603820302E-2</c:v>
                </c:pt>
                <c:pt idx="2293">
                  <c:v>1.6080129124000919E-2</c:v>
                </c:pt>
                <c:pt idx="2294">
                  <c:v>1.6076732715166742E-2</c:v>
                </c:pt>
                <c:pt idx="2295">
                  <c:v>1.6073360439268214E-2</c:v>
                </c:pt>
                <c:pt idx="2296">
                  <c:v>1.6070012357936037E-2</c:v>
                </c:pt>
                <c:pt idx="2297">
                  <c:v>1.6065743332482896E-2</c:v>
                </c:pt>
                <c:pt idx="2298">
                  <c:v>1.6062450785128135E-2</c:v>
                </c:pt>
                <c:pt idx="2299">
                  <c:v>1.6059648017989758E-2</c:v>
                </c:pt>
                <c:pt idx="2300">
                  <c:v>1.6056400829871365E-2</c:v>
                </c:pt>
                <c:pt idx="2301">
                  <c:v>1.6053178154304959E-2</c:v>
                </c:pt>
                <c:pt idx="2302">
                  <c:v>1.6049980053081114E-2</c:v>
                </c:pt>
                <c:pt idx="2303">
                  <c:v>1.6046806587990403E-2</c:v>
                </c:pt>
                <c:pt idx="2304">
                  <c:v>1.6043657820903334E-2</c:v>
                </c:pt>
                <c:pt idx="2305">
                  <c:v>1.6040533813690416E-2</c:v>
                </c:pt>
                <c:pt idx="2306">
                  <c:v>1.603743462798235E-2</c:v>
                </c:pt>
                <c:pt idx="2307">
                  <c:v>1.6034360325569708E-2</c:v>
                </c:pt>
                <c:pt idx="2308">
                  <c:v>1.6031310968562806E-2</c:v>
                </c:pt>
                <c:pt idx="2309">
                  <c:v>1.6028286618592347E-2</c:v>
                </c:pt>
                <c:pt idx="2310">
                  <c:v>1.6025287337368965E-2</c:v>
                </c:pt>
                <c:pt idx="2311">
                  <c:v>1.6022313187002979E-2</c:v>
                </c:pt>
                <c:pt idx="2312">
                  <c:v>1.6019364229045152E-2</c:v>
                </c:pt>
                <c:pt idx="2313">
                  <c:v>1.601644052544593E-2</c:v>
                </c:pt>
                <c:pt idx="2314">
                  <c:v>1.6012718685809446E-2</c:v>
                </c:pt>
                <c:pt idx="2315">
                  <c:v>1.6010820971943396E-2</c:v>
                </c:pt>
                <c:pt idx="2316">
                  <c:v>1.6007416843404343E-2</c:v>
                </c:pt>
                <c:pt idx="2317">
                  <c:v>1.6004598423586813E-2</c:v>
                </c:pt>
                <c:pt idx="2318">
                  <c:v>1.6001805575553973E-2</c:v>
                </c:pt>
                <c:pt idx="2319">
                  <c:v>1.5999038361975693E-2</c:v>
                </c:pt>
                <c:pt idx="2320">
                  <c:v>1.5996296844162927E-2</c:v>
                </c:pt>
                <c:pt idx="2321">
                  <c:v>1.599358108390625E-2</c:v>
                </c:pt>
                <c:pt idx="2322">
                  <c:v>1.5990891143395913E-2</c:v>
                </c:pt>
                <c:pt idx="2323">
                  <c:v>1.598822708402281E-2</c:v>
                </c:pt>
                <c:pt idx="2324">
                  <c:v>1.5985588967977193E-2</c:v>
                </c:pt>
                <c:pt idx="2325">
                  <c:v>1.5982976856809827E-2</c:v>
                </c:pt>
                <c:pt idx="2326">
                  <c:v>1.5980390812311285E-2</c:v>
                </c:pt>
                <c:pt idx="2327">
                  <c:v>1.5977830896511946E-2</c:v>
                </c:pt>
                <c:pt idx="2328">
                  <c:v>1.5975297171202385E-2</c:v>
                </c:pt>
                <c:pt idx="2329">
                  <c:v>1.5972789697933365E-2</c:v>
                </c:pt>
                <c:pt idx="2330">
                  <c:v>1.5970308538815203E-2</c:v>
                </c:pt>
                <c:pt idx="2331">
                  <c:v>1.5967853755558536E-2</c:v>
                </c:pt>
                <c:pt idx="2332">
                  <c:v>1.5965425410033873E-2</c:v>
                </c:pt>
                <c:pt idx="2333">
                  <c:v>1.596302356395185E-2</c:v>
                </c:pt>
                <c:pt idx="2334">
                  <c:v>1.5960648279262912E-2</c:v>
                </c:pt>
                <c:pt idx="2335">
                  <c:v>1.595829961759776E-2</c:v>
                </c:pt>
                <c:pt idx="2336">
                  <c:v>1.595597764106671E-2</c:v>
                </c:pt>
                <c:pt idx="2337">
                  <c:v>1.5953682411140591E-2</c:v>
                </c:pt>
                <c:pt idx="2338">
                  <c:v>1.5951413989769847E-2</c:v>
                </c:pt>
                <c:pt idx="2339">
                  <c:v>1.5949172438904924E-2</c:v>
                </c:pt>
                <c:pt idx="2340">
                  <c:v>1.5946957820256458E-2</c:v>
                </c:pt>
                <c:pt idx="2341">
                  <c:v>1.5944770195615021E-2</c:v>
                </c:pt>
                <c:pt idx="2342">
                  <c:v>1.5942609626851123E-2</c:v>
                </c:pt>
                <c:pt idx="2343">
                  <c:v>1.59404761756754E-2</c:v>
                </c:pt>
                <c:pt idx="2344">
                  <c:v>1.5938369904118233E-2</c:v>
                </c:pt>
                <c:pt idx="2345">
                  <c:v>1.5936290873810322E-2</c:v>
                </c:pt>
                <c:pt idx="2346">
                  <c:v>1.5934239146702112E-2</c:v>
                </c:pt>
                <c:pt idx="2347">
                  <c:v>1.5932214784424303E-2</c:v>
                </c:pt>
                <c:pt idx="2348">
                  <c:v>1.5930217849087214E-2</c:v>
                </c:pt>
                <c:pt idx="2349">
                  <c:v>1.5928117655201746E-2</c:v>
                </c:pt>
                <c:pt idx="2350">
                  <c:v>1.592618741462104E-2</c:v>
                </c:pt>
                <c:pt idx="2351">
                  <c:v>1.592412100989371E-2</c:v>
                </c:pt>
                <c:pt idx="2352">
                  <c:v>1.592223835809925E-2</c:v>
                </c:pt>
                <c:pt idx="2353">
                  <c:v>1.5920383450991338E-2</c:v>
                </c:pt>
                <c:pt idx="2354">
                  <c:v>1.5918556350520419E-2</c:v>
                </c:pt>
                <c:pt idx="2355">
                  <c:v>1.5916757118157321E-2</c:v>
                </c:pt>
                <c:pt idx="2356">
                  <c:v>1.5914985816092297E-2</c:v>
                </c:pt>
                <c:pt idx="2357">
                  <c:v>1.5913242505796177E-2</c:v>
                </c:pt>
                <c:pt idx="2358">
                  <c:v>1.5911527249459212E-2</c:v>
                </c:pt>
                <c:pt idx="2359">
                  <c:v>1.5909840108552231E-2</c:v>
                </c:pt>
                <c:pt idx="2360">
                  <c:v>1.5908181145025679E-2</c:v>
                </c:pt>
                <c:pt idx="2361">
                  <c:v>1.5906550420909937E-2</c:v>
                </c:pt>
                <c:pt idx="2362">
                  <c:v>1.5904947997835706E-2</c:v>
                </c:pt>
                <c:pt idx="2363">
                  <c:v>1.5904335084259813E-2</c:v>
                </c:pt>
                <c:pt idx="2364">
                  <c:v>1.5900957867369669E-2</c:v>
                </c:pt>
                <c:pt idx="2365">
                  <c:v>1.5899457024000085E-2</c:v>
                </c:pt>
                <c:pt idx="2366">
                  <c:v>1.589798476416604E-2</c:v>
                </c:pt>
                <c:pt idx="2367">
                  <c:v>1.5896337261072091E-2</c:v>
                </c:pt>
                <c:pt idx="2368">
                  <c:v>1.5895126242666535E-2</c:v>
                </c:pt>
                <c:pt idx="2369">
                  <c:v>1.5893740104662157E-2</c:v>
                </c:pt>
                <c:pt idx="2370">
                  <c:v>1.5892382797675353E-2</c:v>
                </c:pt>
                <c:pt idx="2371">
                  <c:v>1.5891054383256886E-2</c:v>
                </c:pt>
                <c:pt idx="2372">
                  <c:v>1.5889754923437138E-2</c:v>
                </c:pt>
                <c:pt idx="2373">
                  <c:v>1.5888484479926746E-2</c:v>
                </c:pt>
                <c:pt idx="2374">
                  <c:v>1.5887243114676153E-2</c:v>
                </c:pt>
                <c:pt idx="2375">
                  <c:v>1.5886030889395997E-2</c:v>
                </c:pt>
                <c:pt idx="2376">
                  <c:v>1.588484786587685E-2</c:v>
                </c:pt>
                <c:pt idx="2377">
                  <c:v>1.5883694105989221E-2</c:v>
                </c:pt>
                <c:pt idx="2378">
                  <c:v>1.5882569671443747E-2</c:v>
                </c:pt>
                <c:pt idx="2379">
                  <c:v>1.5881474624350744E-2</c:v>
                </c:pt>
                <c:pt idx="2380">
                  <c:v>1.5880409026260978E-2</c:v>
                </c:pt>
                <c:pt idx="2381">
                  <c:v>1.587937293896502E-2</c:v>
                </c:pt>
                <c:pt idx="2382">
                  <c:v>1.5878366424413315E-2</c:v>
                </c:pt>
                <c:pt idx="2383">
                  <c:v>1.5877389544636245E-2</c:v>
                </c:pt>
                <c:pt idx="2384">
                  <c:v>1.5876442360864829E-2</c:v>
                </c:pt>
                <c:pt idx="2385">
                  <c:v>1.5875524935449192E-2</c:v>
                </c:pt>
                <c:pt idx="2386">
                  <c:v>1.5874637330020036E-2</c:v>
                </c:pt>
                <c:pt idx="2387">
                  <c:v>1.5873779606287997E-2</c:v>
                </c:pt>
                <c:pt idx="2388">
                  <c:v>1.5872951826203519E-2</c:v>
                </c:pt>
                <c:pt idx="2389">
                  <c:v>1.5872154051637111E-2</c:v>
                </c:pt>
                <c:pt idx="2390">
                  <c:v>1.5871386344219474E-2</c:v>
                </c:pt>
                <c:pt idx="2391">
                  <c:v>1.5870648765901052E-2</c:v>
                </c:pt>
                <c:pt idx="2392">
                  <c:v>1.5869941378392483E-2</c:v>
                </c:pt>
                <c:pt idx="2393">
                  <c:v>1.5869264243804082E-2</c:v>
                </c:pt>
                <c:pt idx="2394">
                  <c:v>1.5868617423686615E-2</c:v>
                </c:pt>
                <c:pt idx="2395">
                  <c:v>1.5868000979750718E-2</c:v>
                </c:pt>
                <c:pt idx="2396">
                  <c:v>1.5867414974106708E-2</c:v>
                </c:pt>
                <c:pt idx="2397">
                  <c:v>1.5866859468465222E-2</c:v>
                </c:pt>
                <c:pt idx="2398">
                  <c:v>1.5866334524377024E-2</c:v>
                </c:pt>
                <c:pt idx="2399">
                  <c:v>1.5865840204112303E-2</c:v>
                </c:pt>
                <c:pt idx="2400">
                  <c:v>1.5865376569381695E-2</c:v>
                </c:pt>
                <c:pt idx="2401">
                  <c:v>1.5865146192783897E-2</c:v>
                </c:pt>
                <c:pt idx="2402">
                  <c:v>1.5864486682097834E-2</c:v>
                </c:pt>
                <c:pt idx="2403">
                  <c:v>1.5864170395500921E-2</c:v>
                </c:pt>
                <c:pt idx="2404">
                  <c:v>1.586383012049275E-2</c:v>
                </c:pt>
                <c:pt idx="2405">
                  <c:v>1.5863520840051493E-2</c:v>
                </c:pt>
                <c:pt idx="2406">
                  <c:v>1.5863242615887785E-2</c:v>
                </c:pt>
                <c:pt idx="2407">
                  <c:v>1.5862995509872135E-2</c:v>
                </c:pt>
                <c:pt idx="2408">
                  <c:v>1.5862779583875053E-2</c:v>
                </c:pt>
                <c:pt idx="2409">
                  <c:v>1.586259489968711E-2</c:v>
                </c:pt>
                <c:pt idx="2410">
                  <c:v>1.5862441519018944E-2</c:v>
                </c:pt>
                <c:pt idx="2411">
                  <c:v>1.5862319503980871E-2</c:v>
                </c:pt>
                <c:pt idx="2412">
                  <c:v>1.5862228915963783E-2</c:v>
                </c:pt>
                <c:pt idx="2413">
                  <c:v>1.5862169816998062E-2</c:v>
                </c:pt>
                <c:pt idx="2414">
                  <c:v>1.5862140201967634E-2</c:v>
                </c:pt>
                <c:pt idx="2415">
                  <c:v>1.586214633378269E-2</c:v>
                </c:pt>
                <c:pt idx="2416">
                  <c:v>1.5862182072954312E-2</c:v>
                </c:pt>
                <c:pt idx="2417">
                  <c:v>1.5862249548499463E-2</c:v>
                </c:pt>
                <c:pt idx="2418">
                  <c:v>1.5862348822208716E-2</c:v>
                </c:pt>
                <c:pt idx="2419">
                  <c:v>1.5862501293684161E-2</c:v>
                </c:pt>
                <c:pt idx="2420">
                  <c:v>1.5862643011361754E-2</c:v>
                </c:pt>
                <c:pt idx="2421">
                  <c:v>1.5862838050466621E-2</c:v>
                </c:pt>
                <c:pt idx="2422">
                  <c:v>1.586306513489788E-2</c:v>
                </c:pt>
                <c:pt idx="2423">
                  <c:v>1.586332432652604E-2</c:v>
                </c:pt>
                <c:pt idx="2424">
                  <c:v>1.5863615687381483E-2</c:v>
                </c:pt>
                <c:pt idx="2425">
                  <c:v>1.5863939279094907E-2</c:v>
                </c:pt>
                <c:pt idx="2426">
                  <c:v>1.5864295163456887E-2</c:v>
                </c:pt>
                <c:pt idx="2427">
                  <c:v>1.5864683402098123E-2</c:v>
                </c:pt>
                <c:pt idx="2428">
                  <c:v>1.586510405736874E-2</c:v>
                </c:pt>
                <c:pt idx="2429">
                  <c:v>1.5865557190739565E-2</c:v>
                </c:pt>
                <c:pt idx="2430">
                  <c:v>1.5866042864001173E-2</c:v>
                </c:pt>
                <c:pt idx="2431">
                  <c:v>1.5866561139024071E-2</c:v>
                </c:pt>
                <c:pt idx="2432">
                  <c:v>1.5867112077758705E-2</c:v>
                </c:pt>
                <c:pt idx="2433">
                  <c:v>1.5867695741835774E-2</c:v>
                </c:pt>
                <c:pt idx="2434">
                  <c:v>1.5868312193205725E-2</c:v>
                </c:pt>
                <c:pt idx="2435">
                  <c:v>1.5868961493579192E-2</c:v>
                </c:pt>
                <c:pt idx="2436">
                  <c:v>1.586964370474675E-2</c:v>
                </c:pt>
                <c:pt idx="2437">
                  <c:v>1.5870358888818714E-2</c:v>
                </c:pt>
                <c:pt idx="2438">
                  <c:v>1.5871107107185978E-2</c:v>
                </c:pt>
                <c:pt idx="2439">
                  <c:v>1.5871888421958857E-2</c:v>
                </c:pt>
                <c:pt idx="2440">
                  <c:v>1.5872702895007862E-2</c:v>
                </c:pt>
                <c:pt idx="2441">
                  <c:v>1.5873550587883756E-2</c:v>
                </c:pt>
                <c:pt idx="2442">
                  <c:v>1.5874431562457048E-2</c:v>
                </c:pt>
                <c:pt idx="2443">
                  <c:v>1.5875345880838054E-2</c:v>
                </c:pt>
                <c:pt idx="2444">
                  <c:v>1.5876293604497604E-2</c:v>
                </c:pt>
                <c:pt idx="2445">
                  <c:v>1.5877274795306207E-2</c:v>
                </c:pt>
                <c:pt idx="2446">
                  <c:v>1.5878289515374178E-2</c:v>
                </c:pt>
                <c:pt idx="2447">
                  <c:v>1.5879337826172346E-2</c:v>
                </c:pt>
                <c:pt idx="2448">
                  <c:v>1.5880419789811029E-2</c:v>
                </c:pt>
                <c:pt idx="2449">
                  <c:v>1.5881535467761054E-2</c:v>
                </c:pt>
                <c:pt idx="2450">
                  <c:v>1.5882684922132739E-2</c:v>
                </c:pt>
                <c:pt idx="2451">
                  <c:v>1.5883868214716657E-2</c:v>
                </c:pt>
                <c:pt idx="2452">
                  <c:v>1.5885085407223443E-2</c:v>
                </c:pt>
                <c:pt idx="2453">
                  <c:v>1.5886518073928713E-2</c:v>
                </c:pt>
                <c:pt idx="2454">
                  <c:v>1.5887808117120983E-2</c:v>
                </c:pt>
                <c:pt idx="2455">
                  <c:v>1.5888941002586421E-2</c:v>
                </c:pt>
                <c:pt idx="2456">
                  <c:v>1.5890294413170025E-2</c:v>
                </c:pt>
                <c:pt idx="2457">
                  <c:v>1.5891682032709298E-2</c:v>
                </c:pt>
                <c:pt idx="2458">
                  <c:v>1.5893103923154683E-2</c:v>
                </c:pt>
                <c:pt idx="2459">
                  <c:v>1.5894560146296755E-2</c:v>
                </c:pt>
                <c:pt idx="2460">
                  <c:v>1.5896050763846148E-2</c:v>
                </c:pt>
                <c:pt idx="2461">
                  <c:v>1.589757583791318E-2</c:v>
                </c:pt>
                <c:pt idx="2462">
                  <c:v>1.5899135429888744E-2</c:v>
                </c:pt>
                <c:pt idx="2463">
                  <c:v>1.5900729602043029E-2</c:v>
                </c:pt>
                <c:pt idx="2464">
                  <c:v>1.5902358415926798E-2</c:v>
                </c:pt>
                <c:pt idx="2465">
                  <c:v>1.5904021933410561E-2</c:v>
                </c:pt>
                <c:pt idx="2466">
                  <c:v>1.5905720216125019E-2</c:v>
                </c:pt>
                <c:pt idx="2467">
                  <c:v>1.5907453326260423E-2</c:v>
                </c:pt>
                <c:pt idx="2468">
                  <c:v>1.5909221325447476E-2</c:v>
                </c:pt>
                <c:pt idx="2469">
                  <c:v>1.5911545832434371E-2</c:v>
                </c:pt>
                <c:pt idx="2470">
                  <c:v>1.5912862238298686E-2</c:v>
                </c:pt>
                <c:pt idx="2471">
                  <c:v>1.591473527554399E-2</c:v>
                </c:pt>
                <c:pt idx="2472">
                  <c:v>1.5916643449083168E-2</c:v>
                </c:pt>
                <c:pt idx="2473">
                  <c:v>1.5918586820786729E-2</c:v>
                </c:pt>
                <c:pt idx="2474">
                  <c:v>1.5920565452525182E-2</c:v>
                </c:pt>
                <c:pt idx="2475">
                  <c:v>1.5922579405929227E-2</c:v>
                </c:pt>
                <c:pt idx="2476">
                  <c:v>1.5924628743029245E-2</c:v>
                </c:pt>
                <c:pt idx="2477">
                  <c:v>1.5926713525455938E-2</c:v>
                </c:pt>
                <c:pt idx="2478">
                  <c:v>1.5928833815239685E-2</c:v>
                </c:pt>
                <c:pt idx="2479">
                  <c:v>1.5930989673931251E-2</c:v>
                </c:pt>
                <c:pt idx="2480">
                  <c:v>1.5933181163720889E-2</c:v>
                </c:pt>
                <c:pt idx="2481">
                  <c:v>1.5935408345999491E-2</c:v>
                </c:pt>
                <c:pt idx="2482">
                  <c:v>1.5937671282957311E-2</c:v>
                </c:pt>
                <c:pt idx="2483">
                  <c:v>1.5939970036145112E-2</c:v>
                </c:pt>
                <c:pt idx="2484">
                  <c:v>1.5942304667433405E-2</c:v>
                </c:pt>
                <c:pt idx="2485">
                  <c:v>1.5944675238692696E-2</c:v>
                </c:pt>
                <c:pt idx="2486">
                  <c:v>1.5947081811873431E-2</c:v>
                </c:pt>
                <c:pt idx="2487">
                  <c:v>1.5949524448686248E-2</c:v>
                </c:pt>
                <c:pt idx="2488">
                  <c:v>1.5952003210761845E-2</c:v>
                </c:pt>
                <c:pt idx="2489">
                  <c:v>1.5954518160050668E-2</c:v>
                </c:pt>
                <c:pt idx="2490">
                  <c:v>1.5957069358583098E-2</c:v>
                </c:pt>
                <c:pt idx="2491">
                  <c:v>1.5959656867829963E-2</c:v>
                </c:pt>
                <c:pt idx="2492">
                  <c:v>1.596225257843642E-2</c:v>
                </c:pt>
                <c:pt idx="2493">
                  <c:v>1.5964757604542967E-2</c:v>
                </c:pt>
                <c:pt idx="2494">
                  <c:v>1.5967162978842708E-2</c:v>
                </c:pt>
                <c:pt idx="2495">
                  <c:v>1.596946850309422E-2</c:v>
                </c:pt>
                <c:pt idx="2496">
                  <c:v>1.5971673978896206E-2</c:v>
                </c:pt>
                <c:pt idx="2497">
                  <c:v>1.5973779208167116E-2</c:v>
                </c:pt>
                <c:pt idx="2498">
                  <c:v>1.597578399218591E-2</c:v>
                </c:pt>
                <c:pt idx="2499">
                  <c:v>1.5977688133190782E-2</c:v>
                </c:pt>
                <c:pt idx="2500">
                  <c:v>1.5979491432620563E-2</c:v>
                </c:pt>
                <c:pt idx="2501">
                  <c:v>1.5981193692153894E-2</c:v>
                </c:pt>
                <c:pt idx="2502">
                  <c:v>1.5982794713469417E-2</c:v>
                </c:pt>
                <c:pt idx="2503">
                  <c:v>1.5984294298325707E-2</c:v>
                </c:pt>
                <c:pt idx="2504">
                  <c:v>1.5985692248641215E-2</c:v>
                </c:pt>
                <c:pt idx="2505">
                  <c:v>1.5986988365854771E-2</c:v>
                </c:pt>
                <c:pt idx="2506">
                  <c:v>1.5988182451724953E-2</c:v>
                </c:pt>
                <c:pt idx="2507">
                  <c:v>1.5989274307930401E-2</c:v>
                </c:pt>
                <c:pt idx="2508">
                  <c:v>1.5990263736549437E-2</c:v>
                </c:pt>
                <c:pt idx="2509">
                  <c:v>1.5991150538781085E-2</c:v>
                </c:pt>
                <c:pt idx="2510">
                  <c:v>1.5991934516463857E-2</c:v>
                </c:pt>
                <c:pt idx="2511">
                  <c:v>1.5992615471516203E-2</c:v>
                </c:pt>
                <c:pt idx="2512">
                  <c:v>1.599319320545689E-2</c:v>
                </c:pt>
                <c:pt idx="2513">
                  <c:v>1.5993667520124433E-2</c:v>
                </c:pt>
                <c:pt idx="2514">
                  <c:v>1.5994038217037598E-2</c:v>
                </c:pt>
                <c:pt idx="2515">
                  <c:v>1.5994305098114836E-2</c:v>
                </c:pt>
                <c:pt idx="2516">
                  <c:v>1.599446796495485E-2</c:v>
                </c:pt>
                <c:pt idx="2517">
                  <c:v>1.5994526619316218E-2</c:v>
                </c:pt>
                <c:pt idx="2518">
                  <c:v>1.599448086287758E-2</c:v>
                </c:pt>
                <c:pt idx="2519">
                  <c:v>1.599426829387518E-2</c:v>
                </c:pt>
                <c:pt idx="2520">
                  <c:v>1.5994075324234913E-2</c:v>
                </c:pt>
                <c:pt idx="2521">
                  <c:v>1.5993715145548038E-2</c:v>
                </c:pt>
                <c:pt idx="2522">
                  <c:v>1.5993249763015527E-2</c:v>
                </c:pt>
                <c:pt idx="2523">
                  <c:v>1.5992588821713838E-2</c:v>
                </c:pt>
                <c:pt idx="2524">
                  <c:v>1.5992002592968291E-2</c:v>
                </c:pt>
                <c:pt idx="2525">
                  <c:v>1.5991220408730911E-2</c:v>
                </c:pt>
                <c:pt idx="2526">
                  <c:v>1.5990332227362458E-2</c:v>
                </c:pt>
                <c:pt idx="2527">
                  <c:v>1.5989337850781382E-2</c:v>
                </c:pt>
                <c:pt idx="2528">
                  <c:v>1.5988237080266643E-2</c:v>
                </c:pt>
                <c:pt idx="2529">
                  <c:v>1.5987029718056434E-2</c:v>
                </c:pt>
                <c:pt idx="2530">
                  <c:v>1.5985715565189906E-2</c:v>
                </c:pt>
                <c:pt idx="2531">
                  <c:v>1.598429442398519E-2</c:v>
                </c:pt>
                <c:pt idx="2532">
                  <c:v>1.5982766095961054E-2</c:v>
                </c:pt>
                <c:pt idx="2533">
                  <c:v>1.5981130382716202E-2</c:v>
                </c:pt>
                <c:pt idx="2534">
                  <c:v>1.5979387086009211E-2</c:v>
                </c:pt>
                <c:pt idx="2535">
                  <c:v>1.5977536007678594E-2</c:v>
                </c:pt>
                <c:pt idx="2536">
                  <c:v>1.5975576949163184E-2</c:v>
                </c:pt>
                <c:pt idx="2537">
                  <c:v>1.5973509712541301E-2</c:v>
                </c:pt>
                <c:pt idx="2538">
                  <c:v>1.5971334099251777E-2</c:v>
                </c:pt>
                <c:pt idx="2539">
                  <c:v>1.5969049910973254E-2</c:v>
                </c:pt>
                <c:pt idx="2540">
                  <c:v>1.5966656949624181E-2</c:v>
                </c:pt>
                <c:pt idx="2541">
                  <c:v>1.5964155016883197E-2</c:v>
                </c:pt>
                <c:pt idx="2542">
                  <c:v>1.5961543914349008E-2</c:v>
                </c:pt>
                <c:pt idx="2543">
                  <c:v>1.595882344378019E-2</c:v>
                </c:pt>
                <c:pt idx="2544">
                  <c:v>1.595599340693532E-2</c:v>
                </c:pt>
                <c:pt idx="2545">
                  <c:v>1.5953053605413103E-2</c:v>
                </c:pt>
                <c:pt idx="2546">
                  <c:v>1.5950003840972116E-2</c:v>
                </c:pt>
                <c:pt idx="2547">
                  <c:v>1.5946843915370934E-2</c:v>
                </c:pt>
                <c:pt idx="2548">
                  <c:v>1.5943573630448071E-2</c:v>
                </c:pt>
                <c:pt idx="2549">
                  <c:v>1.594019278764236E-2</c:v>
                </c:pt>
                <c:pt idx="2550">
                  <c:v>1.5936701188872249E-2</c:v>
                </c:pt>
                <c:pt idx="2551">
                  <c:v>1.593309863557657E-2</c:v>
                </c:pt>
                <c:pt idx="2552">
                  <c:v>1.5929384929913581E-2</c:v>
                </c:pt>
                <c:pt idx="2553">
                  <c:v>1.5925559873162243E-2</c:v>
                </c:pt>
                <c:pt idx="2554">
                  <c:v>1.5921623267241003E-2</c:v>
                </c:pt>
                <c:pt idx="2555">
                  <c:v>1.5917574913828503E-2</c:v>
                </c:pt>
                <c:pt idx="2556">
                  <c:v>1.5913414614763255E-2</c:v>
                </c:pt>
                <c:pt idx="2557">
                  <c:v>1.5907900847800249E-2</c:v>
                </c:pt>
                <c:pt idx="2558">
                  <c:v>1.5903483928090267E-2</c:v>
                </c:pt>
                <c:pt idx="2559">
                  <c:v>1.5899608386282793E-2</c:v>
                </c:pt>
                <c:pt idx="2560">
                  <c:v>1.5894982199409213E-2</c:v>
                </c:pt>
                <c:pt idx="2561">
                  <c:v>1.5890243046978725E-2</c:v>
                </c:pt>
                <c:pt idx="2562">
                  <c:v>1.5885390730989712E-2</c:v>
                </c:pt>
                <c:pt idx="2563">
                  <c:v>1.5880425052641201E-2</c:v>
                </c:pt>
                <c:pt idx="2564">
                  <c:v>1.5875345814091446E-2</c:v>
                </c:pt>
                <c:pt idx="2565">
                  <c:v>1.5870152816779282E-2</c:v>
                </c:pt>
                <c:pt idx="2566">
                  <c:v>1.586484586254322E-2</c:v>
                </c:pt>
                <c:pt idx="2567">
                  <c:v>1.5859424753141838E-2</c:v>
                </c:pt>
                <c:pt idx="2568">
                  <c:v>1.5853889290093903E-2</c:v>
                </c:pt>
                <c:pt idx="2569">
                  <c:v>1.5848239275317866E-2</c:v>
                </c:pt>
                <c:pt idx="2570">
                  <c:v>1.584247451041243E-2</c:v>
                </c:pt>
                <c:pt idx="2571">
                  <c:v>1.5836594797136172E-2</c:v>
                </c:pt>
                <c:pt idx="2572">
                  <c:v>1.5830599937247669E-2</c:v>
                </c:pt>
                <c:pt idx="2573">
                  <c:v>1.582448973226569E-2</c:v>
                </c:pt>
                <c:pt idx="2574">
                  <c:v>1.5816463949107629E-2</c:v>
                </c:pt>
                <c:pt idx="2575">
                  <c:v>1.5811007107648933E-2</c:v>
                </c:pt>
                <c:pt idx="2576">
                  <c:v>1.580546506514402E-2</c:v>
                </c:pt>
                <c:pt idx="2577">
                  <c:v>1.579889149761371E-2</c:v>
                </c:pt>
                <c:pt idx="2578">
                  <c:v>1.5792201593782806E-2</c:v>
                </c:pt>
                <c:pt idx="2579">
                  <c:v>1.5785395155250015E-2</c:v>
                </c:pt>
                <c:pt idx="2580">
                  <c:v>1.5778471983773912E-2</c:v>
                </c:pt>
                <c:pt idx="2581">
                  <c:v>1.5771431881033138E-2</c:v>
                </c:pt>
                <c:pt idx="2582">
                  <c:v>1.5764274648866206E-2</c:v>
                </c:pt>
                <c:pt idx="2583">
                  <c:v>1.575700008887182E-2</c:v>
                </c:pt>
                <c:pt idx="2584">
                  <c:v>1.5749608002728621E-2</c:v>
                </c:pt>
                <c:pt idx="2585">
                  <c:v>1.5742098192355058E-2</c:v>
                </c:pt>
                <c:pt idx="2586">
                  <c:v>1.57344704592699E-2</c:v>
                </c:pt>
                <c:pt idx="2587">
                  <c:v>1.5726724605391595E-2</c:v>
                </c:pt>
                <c:pt idx="2588">
                  <c:v>1.5718860432158976E-2</c:v>
                </c:pt>
                <c:pt idx="2589">
                  <c:v>1.5710877741570428E-2</c:v>
                </c:pt>
                <c:pt idx="2590">
                  <c:v>1.5702776335144719E-2</c:v>
                </c:pt>
                <c:pt idx="2591">
                  <c:v>1.569455601456049E-2</c:v>
                </c:pt>
                <c:pt idx="2592">
                  <c:v>1.5686216581896062E-2</c:v>
                </c:pt>
                <c:pt idx="2593">
                  <c:v>1.5677757838430395E-2</c:v>
                </c:pt>
                <c:pt idx="2594">
                  <c:v>1.5669179586002002E-2</c:v>
                </c:pt>
                <c:pt idx="2595">
                  <c:v>1.5660481626689204E-2</c:v>
                </c:pt>
                <c:pt idx="2596">
                  <c:v>1.565166376161109E-2</c:v>
                </c:pt>
                <c:pt idx="2597">
                  <c:v>1.5642725793085788E-2</c:v>
                </c:pt>
                <c:pt idx="2598">
                  <c:v>1.5633667522312322E-2</c:v>
                </c:pt>
                <c:pt idx="2599">
                  <c:v>1.5624488751129206E-2</c:v>
                </c:pt>
                <c:pt idx="2600">
                  <c:v>1.5615189281694697E-2</c:v>
                </c:pt>
                <c:pt idx="2601">
                  <c:v>1.5605768915207818E-2</c:v>
                </c:pt>
                <c:pt idx="2602">
                  <c:v>1.5596227453507083E-2</c:v>
                </c:pt>
                <c:pt idx="2603">
                  <c:v>1.5586564698510941E-2</c:v>
                </c:pt>
                <c:pt idx="2604">
                  <c:v>1.5576780451818095E-2</c:v>
                </c:pt>
                <c:pt idx="2605">
                  <c:v>1.5566874515107187E-2</c:v>
                </c:pt>
                <c:pt idx="2606">
                  <c:v>1.5556846690056858E-2</c:v>
                </c:pt>
                <c:pt idx="2607">
                  <c:v>1.5546696778585556E-2</c:v>
                </c:pt>
                <c:pt idx="2608">
                  <c:v>1.5536424582132113E-2</c:v>
                </c:pt>
                <c:pt idx="2609">
                  <c:v>1.5523037469593604E-2</c:v>
                </c:pt>
                <c:pt idx="2610">
                  <c:v>1.5512485020598987E-2</c:v>
                </c:pt>
                <c:pt idx="2611">
                  <c:v>1.5503342224318928E-2</c:v>
                </c:pt>
                <c:pt idx="2612">
                  <c:v>1.5492561307199892E-2</c:v>
                </c:pt>
                <c:pt idx="2613">
                  <c:v>1.5481657085354428E-2</c:v>
                </c:pt>
                <c:pt idx="2614">
                  <c:v>1.5470629360780919E-2</c:v>
                </c:pt>
                <c:pt idx="2615">
                  <c:v>1.545947793507807E-2</c:v>
                </c:pt>
                <c:pt idx="2616">
                  <c:v>1.5448202610004458E-2</c:v>
                </c:pt>
                <c:pt idx="2617">
                  <c:v>1.5436803187238723E-2</c:v>
                </c:pt>
                <c:pt idx="2618">
                  <c:v>1.5425279468459507E-2</c:v>
                </c:pt>
                <c:pt idx="2619">
                  <c:v>1.5413631255585258E-2</c:v>
                </c:pt>
                <c:pt idx="2620">
                  <c:v>1.5401858350134745E-2</c:v>
                </c:pt>
                <c:pt idx="2621">
                  <c:v>1.5389960553866544E-2</c:v>
                </c:pt>
                <c:pt idx="2622">
                  <c:v>1.5377937668619168E-2</c:v>
                </c:pt>
                <c:pt idx="2623">
                  <c:v>1.5365789495991322E-2</c:v>
                </c:pt>
                <c:pt idx="2624">
                  <c:v>1.5353515837901455E-2</c:v>
                </c:pt>
                <c:pt idx="2625">
                  <c:v>1.5336416413971321E-2</c:v>
                </c:pt>
                <c:pt idx="2626">
                  <c:v>1.5328591271490666E-2</c:v>
                </c:pt>
                <c:pt idx="2627">
                  <c:v>1.5314122333682789E-2</c:v>
                </c:pt>
                <c:pt idx="2628">
                  <c:v>1.5303162383375479E-2</c:v>
                </c:pt>
                <c:pt idx="2629">
                  <c:v>1.5290258322915307E-2</c:v>
                </c:pt>
                <c:pt idx="2630">
                  <c:v>1.5277227587224829E-2</c:v>
                </c:pt>
                <c:pt idx="2631">
                  <c:v>1.5264069978062622E-2</c:v>
                </c:pt>
                <c:pt idx="2632">
                  <c:v>1.5250785296867519E-2</c:v>
                </c:pt>
                <c:pt idx="2633">
                  <c:v>1.5237373345717842E-2</c:v>
                </c:pt>
                <c:pt idx="2634">
                  <c:v>1.5223833926212293E-2</c:v>
                </c:pt>
                <c:pt idx="2635">
                  <c:v>1.5210166840029515E-2</c:v>
                </c:pt>
                <c:pt idx="2636">
                  <c:v>1.5196371888848148E-2</c:v>
                </c:pt>
                <c:pt idx="2637">
                  <c:v>1.518244887458664E-2</c:v>
                </c:pt>
                <c:pt idx="2638">
                  <c:v>1.5168397598763761E-2</c:v>
                </c:pt>
                <c:pt idx="2639">
                  <c:v>1.5154217863218022E-2</c:v>
                </c:pt>
                <c:pt idx="2640">
                  <c:v>1.513990946954813E-2</c:v>
                </c:pt>
                <c:pt idx="2641">
                  <c:v>1.5125472219752467E-2</c:v>
                </c:pt>
                <c:pt idx="2642">
                  <c:v>1.5110905915269868E-2</c:v>
                </c:pt>
                <c:pt idx="2643">
                  <c:v>1.509621035801878E-2</c:v>
                </c:pt>
                <c:pt idx="2644">
                  <c:v>1.5081385349597909E-2</c:v>
                </c:pt>
                <c:pt idx="2645">
                  <c:v>1.5066430691685895E-2</c:v>
                </c:pt>
                <c:pt idx="2646">
                  <c:v>1.5051346186201187E-2</c:v>
                </c:pt>
                <c:pt idx="2647">
                  <c:v>1.5036131634662553E-2</c:v>
                </c:pt>
                <c:pt idx="2648">
                  <c:v>1.5020786838988442E-2</c:v>
                </c:pt>
                <c:pt idx="2649">
                  <c:v>1.5005311600857496E-2</c:v>
                </c:pt>
                <c:pt idx="2650">
                  <c:v>1.4989705721948354E-2</c:v>
                </c:pt>
                <c:pt idx="2651">
                  <c:v>1.4973969003939658E-2</c:v>
                </c:pt>
                <c:pt idx="2652">
                  <c:v>1.4958101248589983E-2</c:v>
                </c:pt>
                <c:pt idx="2653">
                  <c:v>1.4942102257737844E-2</c:v>
                </c:pt>
                <c:pt idx="2654">
                  <c:v>1.4925971832981944E-2</c:v>
                </c:pt>
                <c:pt idx="2655">
                  <c:v>1.4909709776000923E-2</c:v>
                </c:pt>
                <c:pt idx="2656">
                  <c:v>1.4893315888793168E-2</c:v>
                </c:pt>
                <c:pt idx="2657">
                  <c:v>1.4876789972957383E-2</c:v>
                </c:pt>
                <c:pt idx="2658">
                  <c:v>1.4860131829852463E-2</c:v>
                </c:pt>
                <c:pt idx="2659">
                  <c:v>1.4843341261876475E-2</c:v>
                </c:pt>
                <c:pt idx="2660">
                  <c:v>1.4826418070308378E-2</c:v>
                </c:pt>
                <c:pt idx="2661">
                  <c:v>1.4802619340681389E-2</c:v>
                </c:pt>
                <c:pt idx="2662">
                  <c:v>1.4785371819296955E-2</c:v>
                </c:pt>
                <c:pt idx="2663">
                  <c:v>1.4772365277906374E-2</c:v>
                </c:pt>
                <c:pt idx="2664">
                  <c:v>1.4754890533934528E-2</c:v>
                </c:pt>
                <c:pt idx="2665">
                  <c:v>1.4737282146866093E-2</c:v>
                </c:pt>
                <c:pt idx="2666">
                  <c:v>1.4719539918299773E-2</c:v>
                </c:pt>
                <c:pt idx="2667">
                  <c:v>1.4701663649994146E-2</c:v>
                </c:pt>
                <c:pt idx="2668">
                  <c:v>1.4683653143787723E-2</c:v>
                </c:pt>
                <c:pt idx="2669">
                  <c:v>1.4665508201279209E-2</c:v>
                </c:pt>
                <c:pt idx="2670">
                  <c:v>1.4647228624227182E-2</c:v>
                </c:pt>
                <c:pt idx="2671">
                  <c:v>1.462881421455009E-2</c:v>
                </c:pt>
                <c:pt idx="2672">
                  <c:v>1.4610264773686765E-2</c:v>
                </c:pt>
                <c:pt idx="2673">
                  <c:v>1.4591580103475721E-2</c:v>
                </c:pt>
                <c:pt idx="2674">
                  <c:v>1.4568534143823086E-2</c:v>
                </c:pt>
                <c:pt idx="2675">
                  <c:v>1.4542911470591946E-2</c:v>
                </c:pt>
                <c:pt idx="2676">
                  <c:v>1.4523742220005076E-2</c:v>
                </c:pt>
                <c:pt idx="2677">
                  <c:v>1.4504436833755463E-2</c:v>
                </c:pt>
                <c:pt idx="2678">
                  <c:v>1.4484995113521748E-2</c:v>
                </c:pt>
                <c:pt idx="2679">
                  <c:v>1.4462608810870137E-2</c:v>
                </c:pt>
                <c:pt idx="2680">
                  <c:v>1.4445701878136319E-2</c:v>
                </c:pt>
                <c:pt idx="2681">
                  <c:v>1.4425849966581694E-2</c:v>
                </c:pt>
                <c:pt idx="2682">
                  <c:v>1.4405860927837466E-2</c:v>
                </c:pt>
                <c:pt idx="2683">
                  <c:v>1.4385734563742147E-2</c:v>
                </c:pt>
                <c:pt idx="2684">
                  <c:v>1.4365470676134251E-2</c:v>
                </c:pt>
                <c:pt idx="2685">
                  <c:v>1.4345069066772353E-2</c:v>
                </c:pt>
                <c:pt idx="2686">
                  <c:v>1.4324529537175223E-2</c:v>
                </c:pt>
                <c:pt idx="2687">
                  <c:v>1.4303851889341246E-2</c:v>
                </c:pt>
                <c:pt idx="2688">
                  <c:v>1.4283035924949061E-2</c:v>
                </c:pt>
                <c:pt idx="2689">
                  <c:v>1.4262081445517438E-2</c:v>
                </c:pt>
                <c:pt idx="2690">
                  <c:v>1.4240988252964826E-2</c:v>
                </c:pt>
                <c:pt idx="2691">
                  <c:v>1.4219756149129736E-2</c:v>
                </c:pt>
                <c:pt idx="2692">
                  <c:v>1.4198384935371067E-2</c:v>
                </c:pt>
                <c:pt idx="2693">
                  <c:v>1.417687441392701E-2</c:v>
                </c:pt>
                <c:pt idx="2694">
                  <c:v>1.415522438599659E-2</c:v>
                </c:pt>
                <c:pt idx="2695">
                  <c:v>1.4133434653738064E-2</c:v>
                </c:pt>
                <c:pt idx="2696">
                  <c:v>1.4111505018670201E-2</c:v>
                </c:pt>
                <c:pt idx="2697">
                  <c:v>1.4089435282631513E-2</c:v>
                </c:pt>
                <c:pt idx="2698">
                  <c:v>1.4067225247300641E-2</c:v>
                </c:pt>
                <c:pt idx="2699">
                  <c:v>1.4044874714516098E-2</c:v>
                </c:pt>
                <c:pt idx="2700">
                  <c:v>1.4022383485876588E-2</c:v>
                </c:pt>
                <c:pt idx="2701">
                  <c:v>1.3999751363140689E-2</c:v>
                </c:pt>
                <c:pt idx="2702">
                  <c:v>1.3976978148066976E-2</c:v>
                </c:pt>
                <c:pt idx="2703">
                  <c:v>1.3954063642414027E-2</c:v>
                </c:pt>
                <c:pt idx="2704">
                  <c:v>1.3931007648020355E-2</c:v>
                </c:pt>
                <c:pt idx="2705">
                  <c:v>1.3907809966404727E-2</c:v>
                </c:pt>
                <c:pt idx="2706">
                  <c:v>1.3884470399405657E-2</c:v>
                </c:pt>
                <c:pt idx="2707">
                  <c:v>1.3860988748861658E-2</c:v>
                </c:pt>
                <c:pt idx="2708">
                  <c:v>1.3837364816211561E-2</c:v>
                </c:pt>
                <c:pt idx="2709">
                  <c:v>1.3813598403613625E-2</c:v>
                </c:pt>
                <c:pt idx="2710">
                  <c:v>1.3789689312586617E-2</c:v>
                </c:pt>
                <c:pt idx="2711">
                  <c:v>1.3765637344889115E-2</c:v>
                </c:pt>
                <c:pt idx="2712">
                  <c:v>1.3741442302119822E-2</c:v>
                </c:pt>
                <c:pt idx="2713">
                  <c:v>1.370863760424168E-2</c:v>
                </c:pt>
                <c:pt idx="2714">
                  <c:v>1.3689113077086645E-2</c:v>
                </c:pt>
                <c:pt idx="2715">
                  <c:v>1.3667996741686395E-2</c:v>
                </c:pt>
                <c:pt idx="2716">
                  <c:v>1.3643227416775261E-2</c:v>
                </c:pt>
                <c:pt idx="2717">
                  <c:v>1.3618314025425349E-2</c:v>
                </c:pt>
                <c:pt idx="2718">
                  <c:v>1.3593256369635043E-2</c:v>
                </c:pt>
                <c:pt idx="2719">
                  <c:v>1.3568054251082984E-2</c:v>
                </c:pt>
                <c:pt idx="2720">
                  <c:v>1.3542707471527748E-2</c:v>
                </c:pt>
                <c:pt idx="2721">
                  <c:v>1.3517215832727913E-2</c:v>
                </c:pt>
                <c:pt idx="2722">
                  <c:v>1.3491579136202247E-2</c:v>
                </c:pt>
                <c:pt idx="2723">
                  <c:v>1.3465797184029071E-2</c:v>
                </c:pt>
                <c:pt idx="2724">
                  <c:v>1.343986977780709E-2</c:v>
                </c:pt>
                <c:pt idx="2725">
                  <c:v>1.3413796719294879E-2</c:v>
                </c:pt>
                <c:pt idx="2726">
                  <c:v>1.3387577810091145E-2</c:v>
                </c:pt>
                <c:pt idx="2727">
                  <c:v>1.3361212852194271E-2</c:v>
                </c:pt>
                <c:pt idx="2728">
                  <c:v>1.3334701647202962E-2</c:v>
                </c:pt>
                <c:pt idx="2729">
                  <c:v>1.330040059944082E-2</c:v>
                </c:pt>
                <c:pt idx="2730">
                  <c:v>1.3281239702891412E-2</c:v>
                </c:pt>
                <c:pt idx="2731">
                  <c:v>1.325428856716826E-2</c:v>
                </c:pt>
                <c:pt idx="2732">
                  <c:v>1.3227190391305044E-2</c:v>
                </c:pt>
                <c:pt idx="2733">
                  <c:v>1.3199944976980404E-2</c:v>
                </c:pt>
                <c:pt idx="2734">
                  <c:v>1.3172552126112791E-2</c:v>
                </c:pt>
                <c:pt idx="2735">
                  <c:v>1.3145011640380844E-2</c:v>
                </c:pt>
                <c:pt idx="2736">
                  <c:v>1.311732332154314E-2</c:v>
                </c:pt>
                <c:pt idx="2737">
                  <c:v>1.3089486971198383E-2</c:v>
                </c:pt>
                <c:pt idx="2738">
                  <c:v>1.3061502391424895E-2</c:v>
                </c:pt>
                <c:pt idx="2739">
                  <c:v>1.3033369383581572E-2</c:v>
                </c:pt>
                <c:pt idx="2740">
                  <c:v>1.3005087749666799E-2</c:v>
                </c:pt>
                <c:pt idx="2741">
                  <c:v>1.2976657291359217E-2</c:v>
                </c:pt>
                <c:pt idx="2742">
                  <c:v>1.2948077810337466E-2</c:v>
                </c:pt>
                <c:pt idx="2743">
                  <c:v>1.2919349108519995E-2</c:v>
                </c:pt>
                <c:pt idx="2744">
                  <c:v>1.2890470987425573E-2</c:v>
                </c:pt>
                <c:pt idx="2745">
                  <c:v>1.2861443248972648E-2</c:v>
                </c:pt>
                <c:pt idx="2746">
                  <c:v>1.2832265694839862E-2</c:v>
                </c:pt>
                <c:pt idx="2747">
                  <c:v>1.2802938126865726E-2</c:v>
                </c:pt>
                <c:pt idx="2748">
                  <c:v>1.277346034656901E-2</c:v>
                </c:pt>
                <c:pt idx="2749">
                  <c:v>1.2743832156028034E-2</c:v>
                </c:pt>
                <c:pt idx="2750">
                  <c:v>1.2714053356761568E-2</c:v>
                </c:pt>
                <c:pt idx="2751">
                  <c:v>1.2684123750608123E-2</c:v>
                </c:pt>
                <c:pt idx="2752">
                  <c:v>1.2654107329099773E-2</c:v>
                </c:pt>
                <c:pt idx="2753">
                  <c:v>1.2624229321671621E-2</c:v>
                </c:pt>
                <c:pt idx="2754">
                  <c:v>1.2594510038477225E-2</c:v>
                </c:pt>
                <c:pt idx="2755">
                  <c:v>1.2564949808213655E-2</c:v>
                </c:pt>
                <c:pt idx="2756">
                  <c:v>1.2535548959498044E-2</c:v>
                </c:pt>
                <c:pt idx="2757">
                  <c:v>1.2506307820707718E-2</c:v>
                </c:pt>
                <c:pt idx="2758">
                  <c:v>1.2477226720140067E-2</c:v>
                </c:pt>
                <c:pt idx="2759">
                  <c:v>1.2448305986572095E-2</c:v>
                </c:pt>
                <c:pt idx="2760">
                  <c:v>1.2419545948461064E-2</c:v>
                </c:pt>
                <c:pt idx="2761">
                  <c:v>1.2390946934104363E-2</c:v>
                </c:pt>
                <c:pt idx="2762">
                  <c:v>1.2362509272199063E-2</c:v>
                </c:pt>
                <c:pt idx="2763">
                  <c:v>1.2334233291042551E-2</c:v>
                </c:pt>
                <c:pt idx="2764">
                  <c:v>1.2306119319411835E-2</c:v>
                </c:pt>
                <c:pt idx="2765">
                  <c:v>1.2278167685364494E-2</c:v>
                </c:pt>
                <c:pt idx="2766">
                  <c:v>1.2250378717677535E-2</c:v>
                </c:pt>
                <c:pt idx="2767">
                  <c:v>1.2222752745048027E-2</c:v>
                </c:pt>
                <c:pt idx="2768">
                  <c:v>1.2195290095373679E-2</c:v>
                </c:pt>
                <c:pt idx="2769">
                  <c:v>1.2167991097751241E-2</c:v>
                </c:pt>
                <c:pt idx="2770">
                  <c:v>1.214085608031823E-2</c:v>
                </c:pt>
                <c:pt idx="2771">
                  <c:v>1.2113885371771715E-2</c:v>
                </c:pt>
                <c:pt idx="2772">
                  <c:v>1.2087079300329151E-2</c:v>
                </c:pt>
                <c:pt idx="2773">
                  <c:v>1.2060438194687606E-2</c:v>
                </c:pt>
                <c:pt idx="2774">
                  <c:v>1.2033962383304342E-2</c:v>
                </c:pt>
                <c:pt idx="2775">
                  <c:v>1.2007652194796492E-2</c:v>
                </c:pt>
                <c:pt idx="2776">
                  <c:v>1.198150795738151E-2</c:v>
                </c:pt>
                <c:pt idx="2777">
                  <c:v>1.1955529999676529E-2</c:v>
                </c:pt>
                <c:pt idx="2778">
                  <c:v>1.1929718650298682E-2</c:v>
                </c:pt>
                <c:pt idx="2779">
                  <c:v>1.1904074237545359E-2</c:v>
                </c:pt>
                <c:pt idx="2780">
                  <c:v>1.1871348673206938E-2</c:v>
                </c:pt>
                <c:pt idx="2781">
                  <c:v>1.1853287536220947E-2</c:v>
                </c:pt>
                <c:pt idx="2782">
                  <c:v>1.182814590456438E-2</c:v>
                </c:pt>
                <c:pt idx="2783">
                  <c:v>1.1803172523681127E-2</c:v>
                </c:pt>
                <c:pt idx="2784">
                  <c:v>1.1778367721868577E-2</c:v>
                </c:pt>
                <c:pt idx="2785">
                  <c:v>1.1753731827823799E-2</c:v>
                </c:pt>
                <c:pt idx="2786">
                  <c:v>1.1729265169924119E-2</c:v>
                </c:pt>
                <c:pt idx="2787">
                  <c:v>1.1704968076626798E-2</c:v>
                </c:pt>
                <c:pt idx="2788">
                  <c:v>1.168084087654897E-2</c:v>
                </c:pt>
                <c:pt idx="2789">
                  <c:v>1.165688389806796E-2</c:v>
                </c:pt>
                <c:pt idx="2790">
                  <c:v>1.1633097469641029E-2</c:v>
                </c:pt>
                <c:pt idx="2791">
                  <c:v>1.1609481919965248E-2</c:v>
                </c:pt>
                <c:pt idx="2792">
                  <c:v>1.1586037577497876E-2</c:v>
                </c:pt>
                <c:pt idx="2793">
                  <c:v>1.1562764770536305E-2</c:v>
                </c:pt>
                <c:pt idx="2794">
                  <c:v>1.1539663827697666E-2</c:v>
                </c:pt>
                <c:pt idx="2795">
                  <c:v>1.1516735077359286E-2</c:v>
                </c:pt>
                <c:pt idx="2796">
                  <c:v>1.1493978848218234E-2</c:v>
                </c:pt>
                <c:pt idx="2797">
                  <c:v>1.1471395468811707E-2</c:v>
                </c:pt>
                <c:pt idx="2798">
                  <c:v>1.1448985267357159E-2</c:v>
                </c:pt>
                <c:pt idx="2799">
                  <c:v>1.1426748572551659E-2</c:v>
                </c:pt>
                <c:pt idx="2800">
                  <c:v>1.1404685712852469E-2</c:v>
                </c:pt>
                <c:pt idx="2801">
                  <c:v>1.138279701671685E-2</c:v>
                </c:pt>
                <c:pt idx="2802">
                  <c:v>1.1361082812602064E-2</c:v>
                </c:pt>
                <c:pt idx="2803">
                  <c:v>1.1339543429045307E-2</c:v>
                </c:pt>
                <c:pt idx="2804">
                  <c:v>1.1318179194743649E-2</c:v>
                </c:pt>
                <c:pt idx="2805">
                  <c:v>1.1296990437834609E-2</c:v>
                </c:pt>
                <c:pt idx="2806">
                  <c:v>1.1275977487015254E-2</c:v>
                </c:pt>
                <c:pt idx="2807">
                  <c:v>1.1255140670822783E-2</c:v>
                </c:pt>
                <c:pt idx="2808">
                  <c:v>1.1234480317714457E-2</c:v>
                </c:pt>
                <c:pt idx="2809">
                  <c:v>1.1213996756147537E-2</c:v>
                </c:pt>
                <c:pt idx="2810">
                  <c:v>1.1193690314499349E-2</c:v>
                </c:pt>
                <c:pt idx="2811">
                  <c:v>1.1173561321546899E-2</c:v>
                </c:pt>
                <c:pt idx="2812">
                  <c:v>1.1153610105587575E-2</c:v>
                </c:pt>
                <c:pt idx="2813">
                  <c:v>1.1133836995158575E-2</c:v>
                </c:pt>
                <c:pt idx="2814">
                  <c:v>1.1114242318797096E-2</c:v>
                </c:pt>
                <c:pt idx="2815">
                  <c:v>1.1094826405040337E-2</c:v>
                </c:pt>
                <c:pt idx="2816">
                  <c:v>1.1075589582265621E-2</c:v>
                </c:pt>
                <c:pt idx="2817">
                  <c:v>1.1053824358562281E-2</c:v>
                </c:pt>
                <c:pt idx="2818">
                  <c:v>1.1037654523811113E-2</c:v>
                </c:pt>
                <c:pt idx="2819">
                  <c:v>1.101895694512578E-2</c:v>
                </c:pt>
                <c:pt idx="2820">
                  <c:v>1.1000439771411408E-2</c:v>
                </c:pt>
                <c:pt idx="2821">
                  <c:v>1.0982103331524939E-2</c:v>
                </c:pt>
                <c:pt idx="2822">
                  <c:v>1.096394795344402E-2</c:v>
                </c:pt>
                <c:pt idx="2823">
                  <c:v>1.0945973966025591E-2</c:v>
                </c:pt>
                <c:pt idx="2824">
                  <c:v>1.0928181697407169E-2</c:v>
                </c:pt>
                <c:pt idx="2825">
                  <c:v>1.0910571476685504E-2</c:v>
                </c:pt>
                <c:pt idx="2826">
                  <c:v>1.089314363167837E-2</c:v>
                </c:pt>
                <c:pt idx="2827">
                  <c:v>1.0875898491482516E-2</c:v>
                </c:pt>
                <c:pt idx="2828">
                  <c:v>1.0858836384075587E-2</c:v>
                </c:pt>
                <c:pt idx="2829">
                  <c:v>1.0841957638394462E-2</c:v>
                </c:pt>
                <c:pt idx="2830">
                  <c:v>1.0820526351649207E-2</c:v>
                </c:pt>
                <c:pt idx="2831">
                  <c:v>1.0808751545479112E-2</c:v>
                </c:pt>
                <c:pt idx="2832">
                  <c:v>1.0792424855399219E-2</c:v>
                </c:pt>
                <c:pt idx="2833">
                  <c:v>1.0776282840794238E-2</c:v>
                </c:pt>
                <c:pt idx="2834">
                  <c:v>1.0760325830281303E-2</c:v>
                </c:pt>
                <c:pt idx="2835">
                  <c:v>1.0742316203771196E-2</c:v>
                </c:pt>
                <c:pt idx="2836">
                  <c:v>1.0728968135520489E-2</c:v>
                </c:pt>
                <c:pt idx="2837">
                  <c:v>1.071356810802726E-2</c:v>
                </c:pt>
                <c:pt idx="2838">
                  <c:v>1.0698354398854804E-2</c:v>
                </c:pt>
                <c:pt idx="2839">
                  <c:v>1.0683327336140636E-2</c:v>
                </c:pt>
                <c:pt idx="2840">
                  <c:v>1.066848724850189E-2</c:v>
                </c:pt>
                <c:pt idx="2841">
                  <c:v>1.0653834464475764E-2</c:v>
                </c:pt>
                <c:pt idx="2842">
                  <c:v>1.0639369312439584E-2</c:v>
                </c:pt>
                <c:pt idx="2843">
                  <c:v>1.0625092121170354E-2</c:v>
                </c:pt>
                <c:pt idx="2844">
                  <c:v>1.0611003218805592E-2</c:v>
                </c:pt>
                <c:pt idx="2845">
                  <c:v>1.0597102934042368E-2</c:v>
                </c:pt>
                <c:pt idx="2846">
                  <c:v>1.0583391595497815E-2</c:v>
                </c:pt>
                <c:pt idx="2847">
                  <c:v>1.0569869531469323E-2</c:v>
                </c:pt>
                <c:pt idx="2848">
                  <c:v>1.0556537070574024E-2</c:v>
                </c:pt>
                <c:pt idx="2849">
                  <c:v>1.054339454126918E-2</c:v>
                </c:pt>
                <c:pt idx="2850">
                  <c:v>1.0530442272171925E-2</c:v>
                </c:pt>
                <c:pt idx="2851">
                  <c:v>1.0517680591659584E-2</c:v>
                </c:pt>
                <c:pt idx="2852">
                  <c:v>1.0505109828269354E-2</c:v>
                </c:pt>
                <c:pt idx="2853">
                  <c:v>1.0492730310538434E-2</c:v>
                </c:pt>
                <c:pt idx="2854">
                  <c:v>1.0480542366924084E-2</c:v>
                </c:pt>
                <c:pt idx="2855">
                  <c:v>1.0468546325963501E-2</c:v>
                </c:pt>
                <c:pt idx="2856">
                  <c:v>1.0456742516193884E-2</c:v>
                </c:pt>
                <c:pt idx="2857">
                  <c:v>1.044513126615243E-2</c:v>
                </c:pt>
                <c:pt idx="2858">
                  <c:v>1.0433712904216463E-2</c:v>
                </c:pt>
                <c:pt idx="2859">
                  <c:v>1.0422487758923182E-2</c:v>
                </c:pt>
                <c:pt idx="2860">
                  <c:v>1.0411456158969656E-2</c:v>
                </c:pt>
                <c:pt idx="2861">
                  <c:v>1.0400618432653275E-2</c:v>
                </c:pt>
                <c:pt idx="2862">
                  <c:v>1.0389974908511235E-2</c:v>
                </c:pt>
                <c:pt idx="2863">
                  <c:v>1.0379525915080734E-2</c:v>
                </c:pt>
                <c:pt idx="2864">
                  <c:v>1.036927178089897E-2</c:v>
                </c:pt>
                <c:pt idx="2865">
                  <c:v>1.035921283450314E-2</c:v>
                </c:pt>
                <c:pt idx="2866">
                  <c:v>1.0349349404350505E-2</c:v>
                </c:pt>
                <c:pt idx="2867">
                  <c:v>1.03396818190582E-2</c:v>
                </c:pt>
                <c:pt idx="2868">
                  <c:v>1.0330210406843676E-2</c:v>
                </c:pt>
                <c:pt idx="2869">
                  <c:v>1.0318321660376384E-2</c:v>
                </c:pt>
                <c:pt idx="2870">
                  <c:v>1.030929987801521E-2</c:v>
                </c:pt>
                <c:pt idx="2871">
                  <c:v>1.030172390616535E-2</c:v>
                </c:pt>
                <c:pt idx="2872">
                  <c:v>1.0293068711604292E-2</c:v>
                </c:pt>
                <c:pt idx="2873">
                  <c:v>1.0284611379809405E-2</c:v>
                </c:pt>
                <c:pt idx="2874">
                  <c:v>1.0276352239397823E-2</c:v>
                </c:pt>
                <c:pt idx="2875">
                  <c:v>1.0268291618507064E-2</c:v>
                </c:pt>
                <c:pt idx="2876">
                  <c:v>1.026042984615394E-2</c:v>
                </c:pt>
                <c:pt idx="2877">
                  <c:v>1.0252767250635841E-2</c:v>
                </c:pt>
                <c:pt idx="2878">
                  <c:v>1.0245304160330093E-2</c:v>
                </c:pt>
                <c:pt idx="2879">
                  <c:v>1.0238040903933765E-2</c:v>
                </c:pt>
                <c:pt idx="2880">
                  <c:v>1.0230977809904118E-2</c:v>
                </c:pt>
                <c:pt idx="2881">
                  <c:v>1.022411520677835E-2</c:v>
                </c:pt>
                <c:pt idx="2882">
                  <c:v>1.0217453422933787E-2</c:v>
                </c:pt>
                <c:pt idx="2883">
                  <c:v>1.0210992787147433E-2</c:v>
                </c:pt>
                <c:pt idx="2884">
                  <c:v>1.0204733627796614E-2</c:v>
                </c:pt>
                <c:pt idx="2885">
                  <c:v>1.0196982712686875E-2</c:v>
                </c:pt>
                <c:pt idx="2886">
                  <c:v>1.0192821052150691E-2</c:v>
                </c:pt>
                <c:pt idx="2887">
                  <c:v>1.0186377302776606E-2</c:v>
                </c:pt>
                <c:pt idx="2888">
                  <c:v>1.0181718324613342E-2</c:v>
                </c:pt>
                <c:pt idx="2889">
                  <c:v>1.0176471475098481E-2</c:v>
                </c:pt>
                <c:pt idx="2890">
                  <c:v>1.0171428072922595E-2</c:v>
                </c:pt>
                <c:pt idx="2891">
                  <c:v>1.0166588447102498E-2</c:v>
                </c:pt>
                <c:pt idx="2892">
                  <c:v>1.0161952925695772E-2</c:v>
                </c:pt>
                <c:pt idx="2893">
                  <c:v>1.0157521837399486E-2</c:v>
                </c:pt>
                <c:pt idx="2894">
                  <c:v>1.0153295510670901E-2</c:v>
                </c:pt>
                <c:pt idx="2895">
                  <c:v>1.0149274274047215E-2</c:v>
                </c:pt>
                <c:pt idx="2896">
                  <c:v>1.0145458456065626E-2</c:v>
                </c:pt>
                <c:pt idx="2897">
                  <c:v>1.0141848385343266E-2</c:v>
                </c:pt>
                <c:pt idx="2898">
                  <c:v>1.0138444390257462E-2</c:v>
                </c:pt>
                <c:pt idx="2899">
                  <c:v>1.013524679934541E-2</c:v>
                </c:pt>
                <c:pt idx="2900">
                  <c:v>1.0132255941144308E-2</c:v>
                </c:pt>
                <c:pt idx="2901">
                  <c:v>1.012947214427129E-2</c:v>
                </c:pt>
                <c:pt idx="2902">
                  <c:v>1.0126895737103681E-2</c:v>
                </c:pt>
                <c:pt idx="2903">
                  <c:v>1.012452704833855E-2</c:v>
                </c:pt>
                <c:pt idx="2904">
                  <c:v>1.012236640619335E-2</c:v>
                </c:pt>
                <c:pt idx="2905">
                  <c:v>1.0120414139445089E-2</c:v>
                </c:pt>
                <c:pt idx="2906">
                  <c:v>1.0118670576630961E-2</c:v>
                </c:pt>
                <c:pt idx="2907">
                  <c:v>1.0117136046128294E-2</c:v>
                </c:pt>
                <c:pt idx="2908">
                  <c:v>1.0115810876474285E-2</c:v>
                </c:pt>
                <c:pt idx="2909">
                  <c:v>1.0114695396366002E-2</c:v>
                </c:pt>
                <c:pt idx="2910">
                  <c:v>1.0113789934260708E-2</c:v>
                </c:pt>
                <c:pt idx="2911">
                  <c:v>1.0113094818455792E-2</c:v>
                </c:pt>
                <c:pt idx="2912">
                  <c:v>1.0112610377808195E-2</c:v>
                </c:pt>
                <c:pt idx="2913">
                  <c:v>1.0112336940615307E-2</c:v>
                </c:pt>
                <c:pt idx="2914">
                  <c:v>1.0112274835494262E-2</c:v>
                </c:pt>
                <c:pt idx="2915">
                  <c:v>1.0112424391062191E-2</c:v>
                </c:pt>
                <c:pt idx="2916">
                  <c:v>1.0112785935456614E-2</c:v>
                </c:pt>
                <c:pt idx="2917">
                  <c:v>1.011335979777428E-2</c:v>
                </c:pt>
                <c:pt idx="2918">
                  <c:v>1.0114146306232641E-2</c:v>
                </c:pt>
                <c:pt idx="2919">
                  <c:v>1.0115145789209024E-2</c:v>
                </c:pt>
                <c:pt idx="2920">
                  <c:v>1.0116358575640305E-2</c:v>
                </c:pt>
                <c:pt idx="2921">
                  <c:v>1.0118231826155011E-2</c:v>
                </c:pt>
                <c:pt idx="2922">
                  <c:v>1.011993339631978E-2</c:v>
                </c:pt>
                <c:pt idx="2923">
                  <c:v>1.0121562503728754E-2</c:v>
                </c:pt>
                <c:pt idx="2924">
                  <c:v>1.0123662474725847E-2</c:v>
                </c:pt>
                <c:pt idx="2925">
                  <c:v>1.0125977438386613E-2</c:v>
                </c:pt>
                <c:pt idx="2926">
                  <c:v>1.0128507723488056E-2</c:v>
                </c:pt>
                <c:pt idx="2927">
                  <c:v>1.0131253658487438E-2</c:v>
                </c:pt>
                <c:pt idx="2928">
                  <c:v>1.0134215571682148E-2</c:v>
                </c:pt>
                <c:pt idx="2929">
                  <c:v>1.0137393792009064E-2</c:v>
                </c:pt>
                <c:pt idx="2930">
                  <c:v>1.0140788647765575E-2</c:v>
                </c:pt>
                <c:pt idx="2931">
                  <c:v>1.0144400467408943E-2</c:v>
                </c:pt>
                <c:pt idx="2932">
                  <c:v>1.0148229579716173E-2</c:v>
                </c:pt>
                <c:pt idx="2933">
                  <c:v>1.0152276312984654E-2</c:v>
                </c:pt>
                <c:pt idx="2934">
                  <c:v>1.015654099583152E-2</c:v>
                </c:pt>
                <c:pt idx="2935">
                  <c:v>1.0161023956873905E-2</c:v>
                </c:pt>
                <c:pt idx="2936">
                  <c:v>1.0168096155727113E-2</c:v>
                </c:pt>
                <c:pt idx="2937">
                  <c:v>1.0170646027534147E-2</c:v>
                </c:pt>
                <c:pt idx="2938">
                  <c:v>1.0175785794066528E-2</c:v>
                </c:pt>
                <c:pt idx="2939">
                  <c:v>1.0181680914258529E-2</c:v>
                </c:pt>
                <c:pt idx="2940">
                  <c:v>1.0187539444519444E-2</c:v>
                </c:pt>
                <c:pt idx="2941">
                  <c:v>1.0193370464586238E-2</c:v>
                </c:pt>
                <c:pt idx="2942">
                  <c:v>1.0199422109531397E-2</c:v>
                </c:pt>
                <c:pt idx="2943">
                  <c:v>1.0205694707732249E-2</c:v>
                </c:pt>
                <c:pt idx="2944">
                  <c:v>1.0212188587805926E-2</c:v>
                </c:pt>
                <c:pt idx="2945">
                  <c:v>1.0218904078369562E-2</c:v>
                </c:pt>
                <c:pt idx="2946">
                  <c:v>1.0225841507880418E-2</c:v>
                </c:pt>
                <c:pt idx="2947">
                  <c:v>1.0233001204955627E-2</c:v>
                </c:pt>
                <c:pt idx="2948">
                  <c:v>1.0240383497972516E-2</c:v>
                </c:pt>
                <c:pt idx="2949">
                  <c:v>1.024798871570809E-2</c:v>
                </c:pt>
                <c:pt idx="2950">
                  <c:v>1.0255817186459737E-2</c:v>
                </c:pt>
                <c:pt idx="2951">
                  <c:v>1.0263869238924528E-2</c:v>
                </c:pt>
                <c:pt idx="2952">
                  <c:v>1.0272145201559724E-2</c:v>
                </c:pt>
                <c:pt idx="2953">
                  <c:v>1.0280645403062394E-2</c:v>
                </c:pt>
                <c:pt idx="2954">
                  <c:v>1.0289370171729928E-2</c:v>
                </c:pt>
                <c:pt idx="2955">
                  <c:v>1.0298319836339331E-2</c:v>
                </c:pt>
                <c:pt idx="2956">
                  <c:v>1.0307494725267929E-2</c:v>
                </c:pt>
                <c:pt idx="2957">
                  <c:v>1.0316895167212792E-2</c:v>
                </c:pt>
                <c:pt idx="2958">
                  <c:v>1.0326521490551244E-2</c:v>
                </c:pt>
                <c:pt idx="2959">
                  <c:v>1.0336374023980355E-2</c:v>
                </c:pt>
                <c:pt idx="2960">
                  <c:v>1.0346453095957386E-2</c:v>
                </c:pt>
                <c:pt idx="2961">
                  <c:v>1.0356759035019536E-2</c:v>
                </c:pt>
                <c:pt idx="2962">
                  <c:v>1.0367292169704001E-2</c:v>
                </c:pt>
                <c:pt idx="2963">
                  <c:v>1.0378052828627915E-2</c:v>
                </c:pt>
                <c:pt idx="2964">
                  <c:v>1.0389041340248539E-2</c:v>
                </c:pt>
                <c:pt idx="2965">
                  <c:v>1.0400258033262944E-2</c:v>
                </c:pt>
                <c:pt idx="2966">
                  <c:v>1.0411703236048453E-2</c:v>
                </c:pt>
                <c:pt idx="2967">
                  <c:v>1.0423377277222201E-2</c:v>
                </c:pt>
                <c:pt idx="2968">
                  <c:v>1.0435280485401321E-2</c:v>
                </c:pt>
                <c:pt idx="2969">
                  <c:v>1.0447413189043075E-2</c:v>
                </c:pt>
                <c:pt idx="2970">
                  <c:v>1.0459775716844533E-2</c:v>
                </c:pt>
                <c:pt idx="2971">
                  <c:v>1.0472368397103082E-2</c:v>
                </c:pt>
                <c:pt idx="2972">
                  <c:v>1.0485191558435858E-2</c:v>
                </c:pt>
                <c:pt idx="2973">
                  <c:v>1.0505808696992247E-2</c:v>
                </c:pt>
                <c:pt idx="2974">
                  <c:v>1.0519226032874585E-2</c:v>
                </c:pt>
                <c:pt idx="2975">
                  <c:v>1.0529261176097648E-2</c:v>
                </c:pt>
                <c:pt idx="2976">
                  <c:v>1.0543076646092331E-2</c:v>
                </c:pt>
                <c:pt idx="2977">
                  <c:v>1.055712434853362E-2</c:v>
                </c:pt>
                <c:pt idx="2978">
                  <c:v>1.0571404612065294E-2</c:v>
                </c:pt>
                <c:pt idx="2979">
                  <c:v>1.0585917765304487E-2</c:v>
                </c:pt>
                <c:pt idx="2980">
                  <c:v>1.0600664136894977E-2</c:v>
                </c:pt>
                <c:pt idx="2981">
                  <c:v>1.0615644055453899E-2</c:v>
                </c:pt>
                <c:pt idx="2982">
                  <c:v>1.0630857849678321E-2</c:v>
                </c:pt>
                <c:pt idx="2983">
                  <c:v>1.0646305848078796E-2</c:v>
                </c:pt>
                <c:pt idx="2984">
                  <c:v>1.0661988379405685E-2</c:v>
                </c:pt>
                <c:pt idx="2985">
                  <c:v>1.0677905772302765E-2</c:v>
                </c:pt>
                <c:pt idx="2986">
                  <c:v>1.0700733291697517E-2</c:v>
                </c:pt>
                <c:pt idx="2987">
                  <c:v>1.0714851557134253E-2</c:v>
                </c:pt>
                <c:pt idx="2988">
                  <c:v>1.0731541955157908E-2</c:v>
                </c:pt>
                <c:pt idx="2989">
                  <c:v>1.0748468607557626E-2</c:v>
                </c:pt>
                <c:pt idx="2990">
                  <c:v>1.0765631842870604E-2</c:v>
                </c:pt>
                <c:pt idx="2991">
                  <c:v>1.0785537083926044E-2</c:v>
                </c:pt>
                <c:pt idx="2992">
                  <c:v>1.0800669376465066E-2</c:v>
                </c:pt>
                <c:pt idx="2993">
                  <c:v>1.0818544331900881E-2</c:v>
                </c:pt>
                <c:pt idx="2994">
                  <c:v>1.0836657184478682E-2</c:v>
                </c:pt>
                <c:pt idx="2995">
                  <c:v>1.085500826265573E-2</c:v>
                </c:pt>
                <c:pt idx="2996">
                  <c:v>1.0873597895209031E-2</c:v>
                </c:pt>
                <c:pt idx="2997">
                  <c:v>1.089242641051591E-2</c:v>
                </c:pt>
                <c:pt idx="2998">
                  <c:v>1.0911494137353372E-2</c:v>
                </c:pt>
                <c:pt idx="2999">
                  <c:v>1.0930801404018808E-2</c:v>
                </c:pt>
                <c:pt idx="3000">
                  <c:v>1.0950348539369159E-2</c:v>
                </c:pt>
                <c:pt idx="3001">
                  <c:v>1.0970135871621878E-2</c:v>
                </c:pt>
                <c:pt idx="3002">
                  <c:v>1.0990163729633906E-2</c:v>
                </c:pt>
                <c:pt idx="3003">
                  <c:v>1.1010432442022378E-2</c:v>
                </c:pt>
                <c:pt idx="3004">
                  <c:v>1.1030942337084682E-2</c:v>
                </c:pt>
                <c:pt idx="3005">
                  <c:v>1.1051693743597824E-2</c:v>
                </c:pt>
                <c:pt idx="3006">
                  <c:v>1.1072686989939129E-2</c:v>
                </c:pt>
                <c:pt idx="3007">
                  <c:v>1.1093922404805667E-2</c:v>
                </c:pt>
                <c:pt idx="3008">
                  <c:v>1.1115400316814572E-2</c:v>
                </c:pt>
                <c:pt idx="3009">
                  <c:v>1.1137121054503041E-2</c:v>
                </c:pt>
                <c:pt idx="3010">
                  <c:v>1.1159084946328335E-2</c:v>
                </c:pt>
                <c:pt idx="3011">
                  <c:v>1.1181292320987524E-2</c:v>
                </c:pt>
                <c:pt idx="3012">
                  <c:v>1.1203650624516115E-2</c:v>
                </c:pt>
                <c:pt idx="3013">
                  <c:v>1.1225959886633774E-2</c:v>
                </c:pt>
                <c:pt idx="3014">
                  <c:v>1.1248212834917837E-2</c:v>
                </c:pt>
                <c:pt idx="3015">
                  <c:v>1.1270409338113296E-2</c:v>
                </c:pt>
                <c:pt idx="3016">
                  <c:v>1.1292549264805274E-2</c:v>
                </c:pt>
                <c:pt idx="3017">
                  <c:v>1.1314632483419018E-2</c:v>
                </c:pt>
                <c:pt idx="3018">
                  <c:v>1.1336658862779458E-2</c:v>
                </c:pt>
                <c:pt idx="3019">
                  <c:v>1.1358628271551652E-2</c:v>
                </c:pt>
                <c:pt idx="3020">
                  <c:v>1.1380540578240783E-2</c:v>
                </c:pt>
                <c:pt idx="3021">
                  <c:v>1.1402395651591846E-2</c:v>
                </c:pt>
                <c:pt idx="3022">
                  <c:v>1.142419336018996E-2</c:v>
                </c:pt>
                <c:pt idx="3023">
                  <c:v>1.1445933572620248E-2</c:v>
                </c:pt>
                <c:pt idx="3024">
                  <c:v>1.1467616157547766E-2</c:v>
                </c:pt>
                <c:pt idx="3025">
                  <c:v>1.1492325521782476E-2</c:v>
                </c:pt>
                <c:pt idx="3026">
                  <c:v>1.1513884176963529E-2</c:v>
                </c:pt>
                <c:pt idx="3027">
                  <c:v>1.1532316833804401E-2</c:v>
                </c:pt>
                <c:pt idx="3028">
                  <c:v>1.1553767594891795E-2</c:v>
                </c:pt>
                <c:pt idx="3029">
                  <c:v>1.1575160071801704E-2</c:v>
                </c:pt>
                <c:pt idx="3030">
                  <c:v>1.1596494132959378E-2</c:v>
                </c:pt>
                <c:pt idx="3031">
                  <c:v>1.1617769647029874E-2</c:v>
                </c:pt>
                <c:pt idx="3032">
                  <c:v>1.1638986482678249E-2</c:v>
                </c:pt>
                <c:pt idx="3033">
                  <c:v>1.1660144508569559E-2</c:v>
                </c:pt>
                <c:pt idx="3034">
                  <c:v>1.168124359320899E-2</c:v>
                </c:pt>
                <c:pt idx="3035">
                  <c:v>1.1702283605181663E-2</c:v>
                </c:pt>
                <c:pt idx="3036">
                  <c:v>1.1723264413312506E-2</c:v>
                </c:pt>
                <c:pt idx="3037">
                  <c:v>1.1744185886186642E-2</c:v>
                </c:pt>
                <c:pt idx="3038">
                  <c:v>1.1765047892229319E-2</c:v>
                </c:pt>
                <c:pt idx="3039">
                  <c:v>1.1785850300345402E-2</c:v>
                </c:pt>
                <c:pt idx="3040">
                  <c:v>1.1812508469537519E-2</c:v>
                </c:pt>
                <c:pt idx="3041">
                  <c:v>1.1827275797058334E-2</c:v>
                </c:pt>
                <c:pt idx="3042">
                  <c:v>1.184789862274549E-2</c:v>
                </c:pt>
                <c:pt idx="3043">
                  <c:v>1.1868461324926471E-2</c:v>
                </c:pt>
                <c:pt idx="3044">
                  <c:v>1.1888963772266337E-2</c:v>
                </c:pt>
                <c:pt idx="3045">
                  <c:v>1.1909405833350206E-2</c:v>
                </c:pt>
                <c:pt idx="3046">
                  <c:v>1.1929787376763201E-2</c:v>
                </c:pt>
                <c:pt idx="3047">
                  <c:v>1.1950108271250315E-2</c:v>
                </c:pt>
                <c:pt idx="3048">
                  <c:v>1.1970368385316732E-2</c:v>
                </c:pt>
                <c:pt idx="3049">
                  <c:v>1.199056758762751E-2</c:v>
                </c:pt>
                <c:pt idx="3050">
                  <c:v>1.2010705746847705E-2</c:v>
                </c:pt>
                <c:pt idx="3051">
                  <c:v>1.2030782731642375E-2</c:v>
                </c:pt>
                <c:pt idx="3052">
                  <c:v>1.2050798410596641E-2</c:v>
                </c:pt>
                <c:pt idx="3053">
                  <c:v>1.2070752652295624E-2</c:v>
                </c:pt>
                <c:pt idx="3054">
                  <c:v>1.2090645325324445E-2</c:v>
                </c:pt>
                <c:pt idx="3055">
                  <c:v>1.2110476298508033E-2</c:v>
                </c:pt>
                <c:pt idx="3056">
                  <c:v>1.2130245440271636E-2</c:v>
                </c:pt>
                <c:pt idx="3057">
                  <c:v>1.2149952619520121E-2</c:v>
                </c:pt>
                <c:pt idx="3058">
                  <c:v>1.21695977045988E-2</c:v>
                </c:pt>
                <c:pt idx="3059">
                  <c:v>1.2189180564252666E-2</c:v>
                </c:pt>
                <c:pt idx="3060">
                  <c:v>1.2208701067066841E-2</c:v>
                </c:pt>
                <c:pt idx="3061">
                  <c:v>1.222815908170638E-2</c:v>
                </c:pt>
                <c:pt idx="3062">
                  <c:v>1.2247554476836342E-2</c:v>
                </c:pt>
                <c:pt idx="3063">
                  <c:v>1.2266887121041847E-2</c:v>
                </c:pt>
                <c:pt idx="3064">
                  <c:v>1.2286156883067889E-2</c:v>
                </c:pt>
                <c:pt idx="3065">
                  <c:v>1.230536363125978E-2</c:v>
                </c:pt>
                <c:pt idx="3066">
                  <c:v>1.2324507234602322E-2</c:v>
                </c:pt>
                <c:pt idx="3067">
                  <c:v>1.2343587561360891E-2</c:v>
                </c:pt>
                <c:pt idx="3068">
                  <c:v>1.2362604480600226E-2</c:v>
                </c:pt>
                <c:pt idx="3069">
                  <c:v>1.2381557860505765E-2</c:v>
                </c:pt>
                <c:pt idx="3070">
                  <c:v>1.2400447570142248E-2</c:v>
                </c:pt>
                <c:pt idx="3071">
                  <c:v>1.2419273477695114E-2</c:v>
                </c:pt>
                <c:pt idx="3072">
                  <c:v>1.2438035451989293E-2</c:v>
                </c:pt>
                <c:pt idx="3073">
                  <c:v>1.2456733361929651E-2</c:v>
                </c:pt>
                <c:pt idx="3074">
                  <c:v>1.2475367075701627E-2</c:v>
                </c:pt>
                <c:pt idx="3075">
                  <c:v>1.2493936462210087E-2</c:v>
                </c:pt>
                <c:pt idx="3076">
                  <c:v>1.251244138988028E-2</c:v>
                </c:pt>
                <c:pt idx="3077">
                  <c:v>1.2530881727617071E-2</c:v>
                </c:pt>
                <c:pt idx="3078">
                  <c:v>1.254925734384571E-2</c:v>
                </c:pt>
                <c:pt idx="3079">
                  <c:v>1.2567568107231253E-2</c:v>
                </c:pt>
                <c:pt idx="3080">
                  <c:v>1.2585813886438757E-2</c:v>
                </c:pt>
                <c:pt idx="3081">
                  <c:v>1.260399455013328E-2</c:v>
                </c:pt>
                <c:pt idx="3082">
                  <c:v>1.2622109966979878E-2</c:v>
                </c:pt>
                <c:pt idx="3083">
                  <c:v>1.2640160005243928E-2</c:v>
                </c:pt>
                <c:pt idx="3084">
                  <c:v>1.2658144533990168E-2</c:v>
                </c:pt>
                <c:pt idx="3085">
                  <c:v>1.2676063421723782E-2</c:v>
                </c:pt>
                <c:pt idx="3086">
                  <c:v>1.2693916537029892E-2</c:v>
                </c:pt>
                <c:pt idx="3087">
                  <c:v>1.2711703748573555E-2</c:v>
                </c:pt>
                <c:pt idx="3088">
                  <c:v>1.2729424924939892E-2</c:v>
                </c:pt>
                <c:pt idx="3089">
                  <c:v>1.2747079934953831E-2</c:v>
                </c:pt>
                <c:pt idx="3090">
                  <c:v>1.276466864688075E-2</c:v>
                </c:pt>
                <c:pt idx="3091">
                  <c:v>1.2787185076401641E-2</c:v>
                </c:pt>
                <c:pt idx="3092">
                  <c:v>1.2799646651773244E-2</c:v>
                </c:pt>
                <c:pt idx="3093">
                  <c:v>1.2817035681909061E-2</c:v>
                </c:pt>
                <c:pt idx="3094">
                  <c:v>1.2834357888618086E-2</c:v>
                </c:pt>
                <c:pt idx="3095">
                  <c:v>1.2851613140725249E-2</c:v>
                </c:pt>
                <c:pt idx="3096">
                  <c:v>1.2868801306735733E-2</c:v>
                </c:pt>
                <c:pt idx="3097">
                  <c:v>1.2885922255074789E-2</c:v>
                </c:pt>
                <c:pt idx="3098">
                  <c:v>1.2902975854887089E-2</c:v>
                </c:pt>
                <c:pt idx="3099">
                  <c:v>1.2919961974118266E-2</c:v>
                </c:pt>
                <c:pt idx="3100">
                  <c:v>1.2936880482152802E-2</c:v>
                </c:pt>
                <c:pt idx="3101">
                  <c:v>1.2953731246936329E-2</c:v>
                </c:pt>
                <c:pt idx="3102">
                  <c:v>1.2970514137533584E-2</c:v>
                </c:pt>
                <c:pt idx="3103">
                  <c:v>1.2987229022449753E-2</c:v>
                </c:pt>
                <c:pt idx="3104">
                  <c:v>1.3003875770349893E-2</c:v>
                </c:pt>
                <c:pt idx="3105">
                  <c:v>1.3020454249819124E-2</c:v>
                </c:pt>
                <c:pt idx="3106">
                  <c:v>1.3036964329442569E-2</c:v>
                </c:pt>
                <c:pt idx="3107">
                  <c:v>1.3053405877965218E-2</c:v>
                </c:pt>
                <c:pt idx="3108">
                  <c:v>1.3069778763892259E-2</c:v>
                </c:pt>
                <c:pt idx="3109">
                  <c:v>1.3086082855968684E-2</c:v>
                </c:pt>
                <c:pt idx="3110">
                  <c:v>1.3102318022859549E-2</c:v>
                </c:pt>
                <c:pt idx="3111">
                  <c:v>1.3118484132990105E-2</c:v>
                </c:pt>
                <c:pt idx="3112">
                  <c:v>1.3134581055185279E-2</c:v>
                </c:pt>
                <c:pt idx="3113">
                  <c:v>1.3150608657950258E-2</c:v>
                </c:pt>
                <c:pt idx="3114">
                  <c:v>1.3166566809870162E-2</c:v>
                </c:pt>
                <c:pt idx="3115">
                  <c:v>1.3182455379929792E-2</c:v>
                </c:pt>
                <c:pt idx="3116">
                  <c:v>1.3198274236314589E-2</c:v>
                </c:pt>
                <c:pt idx="3117">
                  <c:v>1.3214023248009354E-2</c:v>
                </c:pt>
                <c:pt idx="3118">
                  <c:v>1.3229702283439337E-2</c:v>
                </c:pt>
                <c:pt idx="3119">
                  <c:v>1.3245311211109723E-2</c:v>
                </c:pt>
                <c:pt idx="3120">
                  <c:v>1.3260849900005311E-2</c:v>
                </c:pt>
                <c:pt idx="3121">
                  <c:v>1.3276318218551353E-2</c:v>
                </c:pt>
                <c:pt idx="3122">
                  <c:v>1.329171603549284E-2</c:v>
                </c:pt>
                <c:pt idx="3123">
                  <c:v>1.3307043219175085E-2</c:v>
                </c:pt>
                <c:pt idx="3124">
                  <c:v>1.3322299638582891E-2</c:v>
                </c:pt>
                <c:pt idx="3125">
                  <c:v>1.3337485162141505E-2</c:v>
                </c:pt>
                <c:pt idx="3126">
                  <c:v>1.3352599658595921E-2</c:v>
                </c:pt>
                <c:pt idx="3127">
                  <c:v>1.3367642996291451E-2</c:v>
                </c:pt>
                <c:pt idx="3128">
                  <c:v>1.3382615044292834E-2</c:v>
                </c:pt>
                <c:pt idx="3129">
                  <c:v>1.3399638493982735E-2</c:v>
                </c:pt>
                <c:pt idx="3130">
                  <c:v>1.3412344744914151E-2</c:v>
                </c:pt>
                <c:pt idx="3131">
                  <c:v>1.3427102135024072E-2</c:v>
                </c:pt>
                <c:pt idx="3132">
                  <c:v>1.3441787709620456E-2</c:v>
                </c:pt>
                <c:pt idx="3133">
                  <c:v>1.3456401337528234E-2</c:v>
                </c:pt>
                <c:pt idx="3134">
                  <c:v>1.347094288725259E-2</c:v>
                </c:pt>
                <c:pt idx="3135">
                  <c:v>1.3485412227618454E-2</c:v>
                </c:pt>
                <c:pt idx="3136">
                  <c:v>1.3499809227051074E-2</c:v>
                </c:pt>
                <c:pt idx="3137">
                  <c:v>1.3514133754135571E-2</c:v>
                </c:pt>
                <c:pt idx="3138">
                  <c:v>1.3528385677856747E-2</c:v>
                </c:pt>
                <c:pt idx="3139">
                  <c:v>1.3542564866479978E-2</c:v>
                </c:pt>
                <c:pt idx="3140">
                  <c:v>1.355667118891013E-2</c:v>
                </c:pt>
                <c:pt idx="3141">
                  <c:v>1.3570704513492515E-2</c:v>
                </c:pt>
                <c:pt idx="3142">
                  <c:v>1.3584664709131999E-2</c:v>
                </c:pt>
                <c:pt idx="3143">
                  <c:v>1.3598551644253831E-2</c:v>
                </c:pt>
                <c:pt idx="3144">
                  <c:v>1.3612365187523068E-2</c:v>
                </c:pt>
                <c:pt idx="3145">
                  <c:v>1.3626105207764638E-2</c:v>
                </c:pt>
                <c:pt idx="3146">
                  <c:v>1.3643662702502724E-2</c:v>
                </c:pt>
                <c:pt idx="3147">
                  <c:v>1.3654590981744263E-2</c:v>
                </c:pt>
                <c:pt idx="3148">
                  <c:v>1.3668808011457756E-2</c:v>
                </c:pt>
                <c:pt idx="3149">
                  <c:v>1.3682242036070491E-2</c:v>
                </c:pt>
                <c:pt idx="3150">
                  <c:v>1.3695601862036E-2</c:v>
                </c:pt>
                <c:pt idx="3151">
                  <c:v>1.3708887357859467E-2</c:v>
                </c:pt>
                <c:pt idx="3152">
                  <c:v>1.3722098392126014E-2</c:v>
                </c:pt>
                <c:pt idx="3153">
                  <c:v>1.3735234833580634E-2</c:v>
                </c:pt>
                <c:pt idx="3154">
                  <c:v>1.3748296550648575E-2</c:v>
                </c:pt>
                <c:pt idx="3155">
                  <c:v>1.3761283412154768E-2</c:v>
                </c:pt>
                <c:pt idx="3156">
                  <c:v>1.3774195286764268E-2</c:v>
                </c:pt>
                <c:pt idx="3157">
                  <c:v>1.3787032042982261E-2</c:v>
                </c:pt>
                <c:pt idx="3158">
                  <c:v>1.379979354955374E-2</c:v>
                </c:pt>
                <c:pt idx="3159">
                  <c:v>1.3812479674903955E-2</c:v>
                </c:pt>
                <c:pt idx="3160">
                  <c:v>1.3825090287777897E-2</c:v>
                </c:pt>
                <c:pt idx="3161">
                  <c:v>1.383762525692056E-2</c:v>
                </c:pt>
                <c:pt idx="3162">
                  <c:v>1.3850084450917066E-2</c:v>
                </c:pt>
                <c:pt idx="3163">
                  <c:v>1.3862467738192663E-2</c:v>
                </c:pt>
                <c:pt idx="3164">
                  <c:v>1.3874774987652216E-2</c:v>
                </c:pt>
                <c:pt idx="3165">
                  <c:v>1.3887006067800911E-2</c:v>
                </c:pt>
                <c:pt idx="3166">
                  <c:v>1.389916084738374E-2</c:v>
                </c:pt>
                <c:pt idx="3167">
                  <c:v>1.3911239194746017E-2</c:v>
                </c:pt>
                <c:pt idx="3168">
                  <c:v>1.3923240978792606E-2</c:v>
                </c:pt>
                <c:pt idx="3169">
                  <c:v>1.3935166068108629E-2</c:v>
                </c:pt>
                <c:pt idx="3170">
                  <c:v>1.394701433119927E-2</c:v>
                </c:pt>
                <c:pt idx="3171">
                  <c:v>1.3958785636809523E-2</c:v>
                </c:pt>
                <c:pt idx="3172">
                  <c:v>1.3970479853604445E-2</c:v>
                </c:pt>
                <c:pt idx="3173">
                  <c:v>1.3982096850169157E-2</c:v>
                </c:pt>
                <c:pt idx="3174">
                  <c:v>1.3993636495088779E-2</c:v>
                </c:pt>
                <c:pt idx="3175">
                  <c:v>1.400509865702837E-2</c:v>
                </c:pt>
                <c:pt idx="3176">
                  <c:v>1.4016483204812857E-2</c:v>
                </c:pt>
                <c:pt idx="3177">
                  <c:v>1.4027790006547747E-2</c:v>
                </c:pt>
                <c:pt idx="3178">
                  <c:v>1.4039018931457647E-2</c:v>
                </c:pt>
                <c:pt idx="3179">
                  <c:v>1.4050169847887872E-2</c:v>
                </c:pt>
                <c:pt idx="3180">
                  <c:v>1.4061242624503478E-2</c:v>
                </c:pt>
                <c:pt idx="3181">
                  <c:v>1.4075364022554382E-2</c:v>
                </c:pt>
                <c:pt idx="3182">
                  <c:v>1.4086257700514082E-2</c:v>
                </c:pt>
                <c:pt idx="3183">
                  <c:v>1.4095532607356631E-2</c:v>
                </c:pt>
                <c:pt idx="3184">
                  <c:v>1.4106280262442539E-2</c:v>
                </c:pt>
                <c:pt idx="3185">
                  <c:v>1.4116949102094267E-2</c:v>
                </c:pt>
                <c:pt idx="3186">
                  <c:v>1.4127538994976874E-2</c:v>
                </c:pt>
                <c:pt idx="3187">
                  <c:v>1.4138049809675479E-2</c:v>
                </c:pt>
                <c:pt idx="3188">
                  <c:v>1.4148481415015013E-2</c:v>
                </c:pt>
                <c:pt idx="3189">
                  <c:v>1.4158833679420724E-2</c:v>
                </c:pt>
                <c:pt idx="3190">
                  <c:v>1.4169106471477733E-2</c:v>
                </c:pt>
                <c:pt idx="3191">
                  <c:v>1.4179299659931033E-2</c:v>
                </c:pt>
                <c:pt idx="3192">
                  <c:v>1.4189413113525617E-2</c:v>
                </c:pt>
                <c:pt idx="3193">
                  <c:v>1.4199446700766671E-2</c:v>
                </c:pt>
                <c:pt idx="3194">
                  <c:v>1.420940029015938E-2</c:v>
                </c:pt>
                <c:pt idx="3195">
                  <c:v>1.4219273750528671E-2</c:v>
                </c:pt>
                <c:pt idx="3196">
                  <c:v>1.4229066950539604E-2</c:v>
                </c:pt>
                <c:pt idx="3197">
                  <c:v>1.4243480709579259E-2</c:v>
                </c:pt>
                <c:pt idx="3198">
                  <c:v>1.4248412043587066E-2</c:v>
                </c:pt>
                <c:pt idx="3199">
                  <c:v>1.4259321600924579E-2</c:v>
                </c:pt>
                <c:pt idx="3200">
                  <c:v>1.4267434518542288E-2</c:v>
                </c:pt>
                <c:pt idx="3201">
                  <c:v>1.4276824445778047E-2</c:v>
                </c:pt>
                <c:pt idx="3202">
                  <c:v>1.4286133324326045E-2</c:v>
                </c:pt>
                <c:pt idx="3203">
                  <c:v>1.4295361022851338E-2</c:v>
                </c:pt>
                <c:pt idx="3204">
                  <c:v>1.4304507410098921E-2</c:v>
                </c:pt>
                <c:pt idx="3205">
                  <c:v>1.4313572354573978E-2</c:v>
                </c:pt>
                <c:pt idx="3206">
                  <c:v>1.4322555724941566E-2</c:v>
                </c:pt>
                <c:pt idx="3207">
                  <c:v>1.4331457389786806E-2</c:v>
                </c:pt>
                <c:pt idx="3208">
                  <c:v>1.4340277217774755E-2</c:v>
                </c:pt>
                <c:pt idx="3209">
                  <c:v>1.4349015077570471E-2</c:v>
                </c:pt>
                <c:pt idx="3210">
                  <c:v>1.4357670837839009E-2</c:v>
                </c:pt>
                <c:pt idx="3211">
                  <c:v>1.4366244367165493E-2</c:v>
                </c:pt>
                <c:pt idx="3212">
                  <c:v>1.4374735534135041E-2</c:v>
                </c:pt>
                <c:pt idx="3213">
                  <c:v>1.4383144207492649E-2</c:v>
                </c:pt>
                <c:pt idx="3214">
                  <c:v>1.4391470255743499E-2</c:v>
                </c:pt>
                <c:pt idx="3215">
                  <c:v>1.4399713547632587E-2</c:v>
                </c:pt>
                <c:pt idx="3216">
                  <c:v>1.4407873951665096E-2</c:v>
                </c:pt>
                <c:pt idx="3217">
                  <c:v>1.4415951336745891E-2</c:v>
                </c:pt>
                <c:pt idx="3218">
                  <c:v>1.4423945571220287E-2</c:v>
                </c:pt>
                <c:pt idx="3219">
                  <c:v>1.4431856523833275E-2</c:v>
                </c:pt>
                <c:pt idx="3220">
                  <c:v>1.4439684063249913E-2</c:v>
                </c:pt>
                <c:pt idx="3221">
                  <c:v>1.4447428057975387E-2</c:v>
                </c:pt>
                <c:pt idx="3222">
                  <c:v>1.4455088376834624E-2</c:v>
                </c:pt>
                <c:pt idx="3223">
                  <c:v>1.4462664888252874E-2</c:v>
                </c:pt>
                <c:pt idx="3224">
                  <c:v>1.4470157461135003E-2</c:v>
                </c:pt>
                <c:pt idx="3225">
                  <c:v>1.4477565963746386E-2</c:v>
                </c:pt>
                <c:pt idx="3226">
                  <c:v>1.4484890265151762E-2</c:v>
                </c:pt>
                <c:pt idx="3227">
                  <c:v>1.4492130233696443E-2</c:v>
                </c:pt>
                <c:pt idx="3228">
                  <c:v>1.4499285738045486E-2</c:v>
                </c:pt>
                <c:pt idx="3229">
                  <c:v>1.4506356646943885E-2</c:v>
                </c:pt>
                <c:pt idx="3230">
                  <c:v>1.4513342828816889E-2</c:v>
                </c:pt>
                <c:pt idx="3231">
                  <c:v>1.4520244152569362E-2</c:v>
                </c:pt>
                <c:pt idx="3232">
                  <c:v>1.4527060486706489E-2</c:v>
                </c:pt>
                <c:pt idx="3233">
                  <c:v>1.4537236826850375E-2</c:v>
                </c:pt>
                <c:pt idx="3234">
                  <c:v>1.4543846743730882E-2</c:v>
                </c:pt>
                <c:pt idx="3235">
                  <c:v>1.4547928485235673E-2</c:v>
                </c:pt>
                <c:pt idx="3236">
                  <c:v>1.455439131998304E-2</c:v>
                </c:pt>
                <c:pt idx="3237">
                  <c:v>1.4560768489575437E-2</c:v>
                </c:pt>
                <c:pt idx="3238">
                  <c:v>1.4567059862677922E-2</c:v>
                </c:pt>
                <c:pt idx="3239">
                  <c:v>1.457326530779568E-2</c:v>
                </c:pt>
                <c:pt idx="3240">
                  <c:v>1.4579384693593767E-2</c:v>
                </c:pt>
                <c:pt idx="3241">
                  <c:v>1.458541788873724E-2</c:v>
                </c:pt>
                <c:pt idx="3242">
                  <c:v>1.4591364761891157E-2</c:v>
                </c:pt>
                <c:pt idx="3243">
                  <c:v>1.4597225181480766E-2</c:v>
                </c:pt>
                <c:pt idx="3244">
                  <c:v>1.4602999016570806E-2</c:v>
                </c:pt>
                <c:pt idx="3245">
                  <c:v>1.4608686135346716E-2</c:v>
                </c:pt>
                <c:pt idx="3246">
                  <c:v>1.4617055584496441E-2</c:v>
                </c:pt>
                <c:pt idx="3247">
                  <c:v>1.4622911049793075E-2</c:v>
                </c:pt>
                <c:pt idx="3248">
                  <c:v>1.4628287395801465E-2</c:v>
                </c:pt>
                <c:pt idx="3249">
                  <c:v>1.4633576425175931E-2</c:v>
                </c:pt>
                <c:pt idx="3250">
                  <c:v>1.4638778006661468E-2</c:v>
                </c:pt>
                <c:pt idx="3251">
                  <c:v>1.4644615423371476E-2</c:v>
                </c:pt>
                <c:pt idx="3252">
                  <c:v>1.4648918299906555E-2</c:v>
                </c:pt>
                <c:pt idx="3253">
                  <c:v>1.4653856749076155E-2</c:v>
                </c:pt>
                <c:pt idx="3254">
                  <c:v>1.4658707224777245E-2</c:v>
                </c:pt>
                <c:pt idx="3255">
                  <c:v>1.4663469595594947E-2</c:v>
                </c:pt>
                <c:pt idx="3256">
                  <c:v>1.4668143730274252E-2</c:v>
                </c:pt>
                <c:pt idx="3257">
                  <c:v>1.4672729497480219E-2</c:v>
                </c:pt>
                <c:pt idx="3258">
                  <c:v>1.4677226765718032E-2</c:v>
                </c:pt>
                <c:pt idx="3259">
                  <c:v>1.4681635403652749E-2</c:v>
                </c:pt>
                <c:pt idx="3260">
                  <c:v>1.4685955279949425E-2</c:v>
                </c:pt>
                <c:pt idx="3261">
                  <c:v>1.4690186263273119E-2</c:v>
                </c:pt>
                <c:pt idx="3262">
                  <c:v>1.4694328222129016E-2</c:v>
                </c:pt>
                <c:pt idx="3263">
                  <c:v>1.4698381025262108E-2</c:v>
                </c:pt>
                <c:pt idx="3264">
                  <c:v>1.4702344541337453E-2</c:v>
                </c:pt>
                <c:pt idx="3265">
                  <c:v>1.4706218638940172E-2</c:v>
                </c:pt>
                <c:pt idx="3266">
                  <c:v>1.4710003186735321E-2</c:v>
                </c:pt>
                <c:pt idx="3267">
                  <c:v>1.471369805314815E-2</c:v>
                </c:pt>
                <c:pt idx="3268">
                  <c:v>1.4717303107243396E-2</c:v>
                </c:pt>
                <c:pt idx="3269">
                  <c:v>1.4720818217446308E-2</c:v>
                </c:pt>
                <c:pt idx="3270">
                  <c:v>1.472424325226207E-2</c:v>
                </c:pt>
                <c:pt idx="3271">
                  <c:v>1.4727578080515613E-2</c:v>
                </c:pt>
                <c:pt idx="3272">
                  <c:v>1.4730847340418407E-2</c:v>
                </c:pt>
                <c:pt idx="3273">
                  <c:v>1.4734104310392127E-2</c:v>
                </c:pt>
                <c:pt idx="3274">
                  <c:v>1.4737350874689525E-2</c:v>
                </c:pt>
                <c:pt idx="3275">
                  <c:v>1.4740587013646334E-2</c:v>
                </c:pt>
                <c:pt idx="3276">
                  <c:v>1.4743812707358472E-2</c:v>
                </c:pt>
                <c:pt idx="3277">
                  <c:v>1.4747027935921864E-2</c:v>
                </c:pt>
                <c:pt idx="3278">
                  <c:v>1.4750232679432429E-2</c:v>
                </c:pt>
                <c:pt idx="3279">
                  <c:v>1.4753426918305834E-2</c:v>
                </c:pt>
                <c:pt idx="3280">
                  <c:v>1.4756610632318257E-2</c:v>
                </c:pt>
                <c:pt idx="3281">
                  <c:v>1.475978380172549E-2</c:v>
                </c:pt>
                <c:pt idx="3282">
                  <c:v>1.4762946406703392E-2</c:v>
                </c:pt>
                <c:pt idx="3283">
                  <c:v>1.4766098427347885E-2</c:v>
                </c:pt>
                <c:pt idx="3284">
                  <c:v>1.4769239843754889E-2</c:v>
                </c:pt>
                <c:pt idx="3285">
                  <c:v>1.4773789303763607E-2</c:v>
                </c:pt>
                <c:pt idx="3286">
                  <c:v>1.4775935650064298E-2</c:v>
                </c:pt>
                <c:pt idx="3287">
                  <c:v>1.477860026930955E-2</c:v>
                </c:pt>
                <c:pt idx="3288">
                  <c:v>1.4781699070205434E-2</c:v>
                </c:pt>
                <c:pt idx="3289">
                  <c:v>1.4784787167743119E-2</c:v>
                </c:pt>
                <c:pt idx="3290">
                  <c:v>1.4787864541778717E-2</c:v>
                </c:pt>
                <c:pt idx="3291">
                  <c:v>1.4790931172488087E-2</c:v>
                </c:pt>
                <c:pt idx="3292">
                  <c:v>1.4793987040047085E-2</c:v>
                </c:pt>
                <c:pt idx="3293">
                  <c:v>1.4797032124791443E-2</c:v>
                </c:pt>
                <c:pt idx="3294">
                  <c:v>1.4800066406497336E-2</c:v>
                </c:pt>
                <c:pt idx="3295">
                  <c:v>1.4803089865500496E-2</c:v>
                </c:pt>
                <c:pt idx="3296">
                  <c:v>1.4806102481896843E-2</c:v>
                </c:pt>
                <c:pt idx="3297">
                  <c:v>1.4809104235942172E-2</c:v>
                </c:pt>
                <c:pt idx="3298">
                  <c:v>1.4812095107572532E-2</c:v>
                </c:pt>
                <c:pt idx="3299">
                  <c:v>1.4815075076883844E-2</c:v>
                </c:pt>
                <c:pt idx="3300">
                  <c:v>1.4818044124131902E-2</c:v>
                </c:pt>
                <c:pt idx="3301">
                  <c:v>1.4821845389993982E-2</c:v>
                </c:pt>
                <c:pt idx="3302">
                  <c:v>1.4823949373061751E-2</c:v>
                </c:pt>
                <c:pt idx="3303">
                  <c:v>1.4827304089086724E-2</c:v>
                </c:pt>
                <c:pt idx="3304">
                  <c:v>1.4829810695289325E-2</c:v>
                </c:pt>
                <c:pt idx="3305">
                  <c:v>1.4832724834219491E-2</c:v>
                </c:pt>
                <c:pt idx="3306">
                  <c:v>1.4835627931741868E-2</c:v>
                </c:pt>
                <c:pt idx="3307">
                  <c:v>1.4838519968192188E-2</c:v>
                </c:pt>
                <c:pt idx="3308">
                  <c:v>1.484140092366637E-2</c:v>
                </c:pt>
                <c:pt idx="3309">
                  <c:v>1.4844270778260338E-2</c:v>
                </c:pt>
                <c:pt idx="3310">
                  <c:v>1.4847129511990076E-2</c:v>
                </c:pt>
                <c:pt idx="3311">
                  <c:v>1.4849977105191314E-2</c:v>
                </c:pt>
                <c:pt idx="3312">
                  <c:v>1.4852813537880039E-2</c:v>
                </c:pt>
                <c:pt idx="3313">
                  <c:v>1.485563879015217E-2</c:v>
                </c:pt>
                <c:pt idx="3314">
                  <c:v>1.4858452842263503E-2</c:v>
                </c:pt>
                <c:pt idx="3315">
                  <c:v>1.4861255674389895E-2</c:v>
                </c:pt>
                <c:pt idx="3316">
                  <c:v>1.4864047266387459E-2</c:v>
                </c:pt>
                <c:pt idx="3317">
                  <c:v>1.4866827598511989E-2</c:v>
                </c:pt>
                <c:pt idx="3318">
                  <c:v>1.4869596651179151E-2</c:v>
                </c:pt>
                <c:pt idx="3319">
                  <c:v>1.4872354404085186E-2</c:v>
                </c:pt>
                <c:pt idx="3320">
                  <c:v>1.4875100837565824E-2</c:v>
                </c:pt>
                <c:pt idx="3321">
                  <c:v>1.4877835931796923E-2</c:v>
                </c:pt>
                <c:pt idx="3322">
                  <c:v>1.4880559666874404E-2</c:v>
                </c:pt>
                <c:pt idx="3323">
                  <c:v>1.4883272022894189E-2</c:v>
                </c:pt>
                <c:pt idx="3324">
                  <c:v>1.48859729799522E-2</c:v>
                </c:pt>
                <c:pt idx="3325">
                  <c:v>1.488866251830423E-2</c:v>
                </c:pt>
                <c:pt idx="3326">
                  <c:v>1.4891340618206073E-2</c:v>
                </c:pt>
                <c:pt idx="3327">
                  <c:v>1.489400725935397E-2</c:v>
                </c:pt>
                <c:pt idx="3328">
                  <c:v>1.4896662422083651E-2</c:v>
                </c:pt>
                <c:pt idx="3329">
                  <c:v>1.4899306086730846E-2</c:v>
                </c:pt>
                <c:pt idx="3330">
                  <c:v>1.4901938233231604E-2</c:v>
                </c:pt>
                <c:pt idx="3331">
                  <c:v>1.4904558841761784E-2</c:v>
                </c:pt>
                <c:pt idx="3332">
                  <c:v>1.490716789233737E-2</c:v>
                </c:pt>
                <c:pt idx="3333">
                  <c:v>1.4909765365374028E-2</c:v>
                </c:pt>
                <c:pt idx="3334">
                  <c:v>1.4912351240647936E-2</c:v>
                </c:pt>
                <c:pt idx="3335">
                  <c:v>1.4914925498654696E-2</c:v>
                </c:pt>
                <c:pt idx="3336">
                  <c:v>1.4917488119250422E-2</c:v>
                </c:pt>
                <c:pt idx="3337">
                  <c:v>1.4920402553304513E-2</c:v>
                </c:pt>
                <c:pt idx="3338">
                  <c:v>1.4922940169981302E-2</c:v>
                </c:pt>
                <c:pt idx="3339">
                  <c:v>1.4925105958489837E-2</c:v>
                </c:pt>
                <c:pt idx="3340">
                  <c:v>1.49276218312E-2</c:v>
                </c:pt>
                <c:pt idx="3341">
                  <c:v>1.4930125967218544E-2</c:v>
                </c:pt>
                <c:pt idx="3342">
                  <c:v>1.4932618346721327E-2</c:v>
                </c:pt>
                <c:pt idx="3343">
                  <c:v>1.4935098949804271E-2</c:v>
                </c:pt>
                <c:pt idx="3344">
                  <c:v>1.4937567756723169E-2</c:v>
                </c:pt>
                <c:pt idx="3345">
                  <c:v>1.4940024747494007E-2</c:v>
                </c:pt>
                <c:pt idx="3346">
                  <c:v>1.4942469902212707E-2</c:v>
                </c:pt>
                <c:pt idx="3347">
                  <c:v>1.4944903201055126E-2</c:v>
                </c:pt>
                <c:pt idx="3348">
                  <c:v>1.4947324624356995E-2</c:v>
                </c:pt>
                <c:pt idx="3349">
                  <c:v>1.4949734151814553E-2</c:v>
                </c:pt>
                <c:pt idx="3350">
                  <c:v>1.4952131763923404E-2</c:v>
                </c:pt>
                <c:pt idx="3351">
                  <c:v>1.4954517440699533E-2</c:v>
                </c:pt>
                <c:pt idx="3352">
                  <c:v>1.4957567169808783E-2</c:v>
                </c:pt>
                <c:pt idx="3353">
                  <c:v>1.4959252908717247E-2</c:v>
                </c:pt>
                <c:pt idx="3354">
                  <c:v>1.4961602660470419E-2</c:v>
                </c:pt>
                <c:pt idx="3355">
                  <c:v>1.4963940397194619E-2</c:v>
                </c:pt>
                <c:pt idx="3356">
                  <c:v>1.4966266099305514E-2</c:v>
                </c:pt>
                <c:pt idx="3357">
                  <c:v>1.4968579746978961E-2</c:v>
                </c:pt>
                <c:pt idx="3358">
                  <c:v>1.4970881320151008E-2</c:v>
                </c:pt>
                <c:pt idx="3359">
                  <c:v>1.4973170798997515E-2</c:v>
                </c:pt>
                <c:pt idx="3360">
                  <c:v>1.4975448163774274E-2</c:v>
                </c:pt>
                <c:pt idx="3361">
                  <c:v>1.4977713394497272E-2</c:v>
                </c:pt>
                <c:pt idx="3362">
                  <c:v>1.4979966471422301E-2</c:v>
                </c:pt>
                <c:pt idx="3363">
                  <c:v>1.4982207374645284E-2</c:v>
                </c:pt>
                <c:pt idx="3364">
                  <c:v>1.4984436084182207E-2</c:v>
                </c:pt>
                <c:pt idx="3365">
                  <c:v>1.4986652580208926E-2</c:v>
                </c:pt>
                <c:pt idx="3366">
                  <c:v>1.4988856842901299E-2</c:v>
                </c:pt>
                <c:pt idx="3367">
                  <c:v>1.4991048852435185E-2</c:v>
                </c:pt>
                <c:pt idx="3368">
                  <c:v>1.4993228588826568E-2</c:v>
                </c:pt>
                <c:pt idx="3369">
                  <c:v>1.4995396032411179E-2</c:v>
                </c:pt>
                <c:pt idx="3370">
                  <c:v>1.4997551163045131E-2</c:v>
                </c:pt>
                <c:pt idx="3371">
                  <c:v>1.4999693961064153E-2</c:v>
                </c:pt>
                <c:pt idx="3372">
                  <c:v>1.5001824406484232E-2</c:v>
                </c:pt>
                <c:pt idx="3373">
                  <c:v>1.5003942479481225E-2</c:v>
                </c:pt>
                <c:pt idx="3374">
                  <c:v>1.5006048160310925E-2</c:v>
                </c:pt>
                <c:pt idx="3375">
                  <c:v>1.5008141428909383E-2</c:v>
                </c:pt>
                <c:pt idx="3376">
                  <c:v>1.5010222265452455E-2</c:v>
                </c:pt>
                <c:pt idx="3377">
                  <c:v>1.5012290650195936E-2</c:v>
                </c:pt>
                <c:pt idx="3378">
                  <c:v>1.5014346562995939E-2</c:v>
                </c:pt>
                <c:pt idx="3379">
                  <c:v>1.501638998426813E-2</c:v>
                </c:pt>
                <c:pt idx="3380">
                  <c:v>1.5018420894188367E-2</c:v>
                </c:pt>
                <c:pt idx="3381">
                  <c:v>1.5020439272612762E-2</c:v>
                </c:pt>
                <c:pt idx="3382">
                  <c:v>1.5022445099717174E-2</c:v>
                </c:pt>
                <c:pt idx="3383">
                  <c:v>1.5024438355997205E-2</c:v>
                </c:pt>
                <c:pt idx="3384">
                  <c:v>1.5026419021149096E-2</c:v>
                </c:pt>
                <c:pt idx="3385">
                  <c:v>1.502838707542864E-2</c:v>
                </c:pt>
                <c:pt idx="3386">
                  <c:v>1.5030342499171567E-2</c:v>
                </c:pt>
                <c:pt idx="3387">
                  <c:v>1.5032285272154056E-2</c:v>
                </c:pt>
                <c:pt idx="3388">
                  <c:v>1.5034215374871707E-2</c:v>
                </c:pt>
                <c:pt idx="3389">
                  <c:v>1.5036405666259967E-2</c:v>
                </c:pt>
                <c:pt idx="3390">
                  <c:v>1.5038037489336631E-2</c:v>
                </c:pt>
                <c:pt idx="3391">
                  <c:v>1.5039929461595491E-2</c:v>
                </c:pt>
                <c:pt idx="3392">
                  <c:v>1.5041808683813329E-2</c:v>
                </c:pt>
                <c:pt idx="3393">
                  <c:v>1.5043675136325874E-2</c:v>
                </c:pt>
                <c:pt idx="3394">
                  <c:v>1.504552879914911E-2</c:v>
                </c:pt>
                <c:pt idx="3395">
                  <c:v>1.5047369652458897E-2</c:v>
                </c:pt>
                <c:pt idx="3396">
                  <c:v>1.5049197676431092E-2</c:v>
                </c:pt>
                <c:pt idx="3397">
                  <c:v>1.5051012851161616E-2</c:v>
                </c:pt>
                <c:pt idx="3398">
                  <c:v>1.5052815156826327E-2</c:v>
                </c:pt>
                <c:pt idx="3399">
                  <c:v>1.505460457344121E-2</c:v>
                </c:pt>
                <c:pt idx="3400">
                  <c:v>1.5056381081182124E-2</c:v>
                </c:pt>
                <c:pt idx="3401">
                  <c:v>1.5058144660304862E-2</c:v>
                </c:pt>
                <c:pt idx="3402">
                  <c:v>1.5060393089987301E-2</c:v>
                </c:pt>
                <c:pt idx="3403">
                  <c:v>1.506163295299956E-2</c:v>
                </c:pt>
                <c:pt idx="3404">
                  <c:v>1.5063357626683427E-2</c:v>
                </c:pt>
                <c:pt idx="3405">
                  <c:v>1.5065069292292677E-2</c:v>
                </c:pt>
                <c:pt idx="3406">
                  <c:v>1.5066767929763358E-2</c:v>
                </c:pt>
                <c:pt idx="3407">
                  <c:v>1.5068693251665266E-2</c:v>
                </c:pt>
                <c:pt idx="3408">
                  <c:v>1.5070126041152321E-2</c:v>
                </c:pt>
                <c:pt idx="3409">
                  <c:v>1.5071785475342381E-2</c:v>
                </c:pt>
                <c:pt idx="3410">
                  <c:v>1.5073431802097303E-2</c:v>
                </c:pt>
                <c:pt idx="3411">
                  <c:v>1.5075065001353138E-2</c:v>
                </c:pt>
                <c:pt idx="3412">
                  <c:v>1.5076685053365679E-2</c:v>
                </c:pt>
                <c:pt idx="3413">
                  <c:v>1.5078291938310784E-2</c:v>
                </c:pt>
                <c:pt idx="3414">
                  <c:v>1.5079885636124502E-2</c:v>
                </c:pt>
                <c:pt idx="3415">
                  <c:v>1.5081466127222498E-2</c:v>
                </c:pt>
                <c:pt idx="3416">
                  <c:v>1.5083033391540823E-2</c:v>
                </c:pt>
                <c:pt idx="3417">
                  <c:v>1.5084587409335271E-2</c:v>
                </c:pt>
                <c:pt idx="3418">
                  <c:v>1.508612816054189E-2</c:v>
                </c:pt>
                <c:pt idx="3419">
                  <c:v>1.508765562549641E-2</c:v>
                </c:pt>
                <c:pt idx="3420">
                  <c:v>1.5089169784294754E-2</c:v>
                </c:pt>
                <c:pt idx="3421">
                  <c:v>1.5090670616952906E-2</c:v>
                </c:pt>
                <c:pt idx="3422">
                  <c:v>1.5092158103566788E-2</c:v>
                </c:pt>
                <c:pt idx="3423">
                  <c:v>1.5093632224552067E-2</c:v>
                </c:pt>
                <c:pt idx="3424">
                  <c:v>1.5095092959924727E-2</c:v>
                </c:pt>
                <c:pt idx="3425">
                  <c:v>1.5096540289620819E-2</c:v>
                </c:pt>
                <c:pt idx="3426">
                  <c:v>1.5097974193976071E-2</c:v>
                </c:pt>
                <c:pt idx="3427">
                  <c:v>1.5099394653166343E-2</c:v>
                </c:pt>
                <c:pt idx="3428">
                  <c:v>1.5100801647127682E-2</c:v>
                </c:pt>
                <c:pt idx="3429">
                  <c:v>1.5102195156035947E-2</c:v>
                </c:pt>
                <c:pt idx="3430">
                  <c:v>1.5103575160226868E-2</c:v>
                </c:pt>
                <c:pt idx="3431">
                  <c:v>1.5104941639476621E-2</c:v>
                </c:pt>
                <c:pt idx="3432">
                  <c:v>1.510629457428081E-2</c:v>
                </c:pt>
                <c:pt idx="3433">
                  <c:v>1.5107633944495547E-2</c:v>
                </c:pt>
                <c:pt idx="3434">
                  <c:v>1.5108959730456561E-2</c:v>
                </c:pt>
                <c:pt idx="3435">
                  <c:v>1.511027191217984E-2</c:v>
                </c:pt>
                <c:pt idx="3436">
                  <c:v>1.5111570469761304E-2</c:v>
                </c:pt>
                <c:pt idx="3437">
                  <c:v>1.5112855383456747E-2</c:v>
                </c:pt>
                <c:pt idx="3438">
                  <c:v>1.5114126633362091E-2</c:v>
                </c:pt>
                <c:pt idx="3439">
                  <c:v>1.5115384199573256E-2</c:v>
                </c:pt>
                <c:pt idx="3440">
                  <c:v>1.5116628062266102E-2</c:v>
                </c:pt>
                <c:pt idx="3441">
                  <c:v>1.5118207146489482E-2</c:v>
                </c:pt>
                <c:pt idx="3442">
                  <c:v>1.5119419612137364E-2</c:v>
                </c:pt>
                <c:pt idx="3443">
                  <c:v>1.5120447910383916E-2</c:v>
                </c:pt>
                <c:pt idx="3444">
                  <c:v>1.5121634789458938E-2</c:v>
                </c:pt>
                <c:pt idx="3445">
                  <c:v>1.5122807862937293E-2</c:v>
                </c:pt>
                <c:pt idx="3446">
                  <c:v>1.5123967110914904E-2</c:v>
                </c:pt>
                <c:pt idx="3447">
                  <c:v>1.5125112513167949E-2</c:v>
                </c:pt>
                <c:pt idx="3448">
                  <c:v>1.51262440503519E-2</c:v>
                </c:pt>
                <c:pt idx="3449">
                  <c:v>1.5127361702163E-2</c:v>
                </c:pt>
                <c:pt idx="3450">
                  <c:v>1.5128465449096851E-2</c:v>
                </c:pt>
                <c:pt idx="3451">
                  <c:v>1.5129555271009565E-2</c:v>
                </c:pt>
                <c:pt idx="3452">
                  <c:v>1.5130631147997065E-2</c:v>
                </c:pt>
                <c:pt idx="3453">
                  <c:v>1.5131693060554952E-2</c:v>
                </c:pt>
                <c:pt idx="3454">
                  <c:v>1.5132740988459403E-2</c:v>
                </c:pt>
                <c:pt idx="3455">
                  <c:v>1.5133774911966213E-2</c:v>
                </c:pt>
                <c:pt idx="3456">
                  <c:v>1.5134794811171304E-2</c:v>
                </c:pt>
                <c:pt idx="3457">
                  <c:v>1.5136085471150196E-2</c:v>
                </c:pt>
                <c:pt idx="3458">
                  <c:v>1.5136792457539627E-2</c:v>
                </c:pt>
                <c:pt idx="3459">
                  <c:v>1.5137908686329027E-2</c:v>
                </c:pt>
                <c:pt idx="3460">
                  <c:v>1.5138733768251811E-2</c:v>
                </c:pt>
                <c:pt idx="3461">
                  <c:v>1.5139683248186486E-2</c:v>
                </c:pt>
                <c:pt idx="3462">
                  <c:v>1.5140618584714716E-2</c:v>
                </c:pt>
                <c:pt idx="3463">
                  <c:v>1.5141539757692613E-2</c:v>
                </c:pt>
                <c:pt idx="3464">
                  <c:v>1.5142446747695715E-2</c:v>
                </c:pt>
                <c:pt idx="3465">
                  <c:v>1.51433395345002E-2</c:v>
                </c:pt>
                <c:pt idx="3466">
                  <c:v>1.5144218098361861E-2</c:v>
                </c:pt>
                <c:pt idx="3467">
                  <c:v>1.5145082419376621E-2</c:v>
                </c:pt>
                <c:pt idx="3468">
                  <c:v>1.5145932477960145E-2</c:v>
                </c:pt>
                <c:pt idx="3469">
                  <c:v>1.5146768253728737E-2</c:v>
                </c:pt>
                <c:pt idx="3470">
                  <c:v>1.5147589727178001E-2</c:v>
                </c:pt>
                <c:pt idx="3471">
                  <c:v>1.5148396878403858E-2</c:v>
                </c:pt>
                <c:pt idx="3472">
                  <c:v>1.5149189687342357E-2</c:v>
                </c:pt>
                <c:pt idx="3473">
                  <c:v>1.5149968134409164E-2</c:v>
                </c:pt>
                <c:pt idx="3474">
                  <c:v>1.5150732199540329E-2</c:v>
                </c:pt>
                <c:pt idx="3475">
                  <c:v>1.5151481862911709E-2</c:v>
                </c:pt>
                <c:pt idx="3476">
                  <c:v>1.5152217104699162E-2</c:v>
                </c:pt>
                <c:pt idx="3477">
                  <c:v>1.5152937904998609E-2</c:v>
                </c:pt>
                <c:pt idx="3478">
                  <c:v>1.5153644243905973E-2</c:v>
                </c:pt>
                <c:pt idx="3479">
                  <c:v>1.515433610159711E-2</c:v>
                </c:pt>
                <c:pt idx="3480">
                  <c:v>1.5155013458247879E-2</c:v>
                </c:pt>
                <c:pt idx="3481">
                  <c:v>1.5155676293954201E-2</c:v>
                </c:pt>
                <c:pt idx="3482">
                  <c:v>1.5156324588811998E-2</c:v>
                </c:pt>
                <c:pt idx="3483">
                  <c:v>1.5156958322997127E-2</c:v>
                </c:pt>
                <c:pt idx="3484">
                  <c:v>1.515757747660551E-2</c:v>
                </c:pt>
                <c:pt idx="3485">
                  <c:v>1.5158182029733069E-2</c:v>
                </c:pt>
                <c:pt idx="3486">
                  <c:v>1.5158771962715534E-2</c:v>
                </c:pt>
                <c:pt idx="3487">
                  <c:v>1.5159347255568889E-2</c:v>
                </c:pt>
                <c:pt idx="3488">
                  <c:v>1.5159907888069313E-2</c:v>
                </c:pt>
                <c:pt idx="3489">
                  <c:v>1.5160453840952215E-2</c:v>
                </c:pt>
                <c:pt idx="3490">
                  <c:v>1.5160985094073709E-2</c:v>
                </c:pt>
                <c:pt idx="3491">
                  <c:v>1.5161501627609653E-2</c:v>
                </c:pt>
                <c:pt idx="3492">
                  <c:v>1.5162003421496095E-2</c:v>
                </c:pt>
                <c:pt idx="3493">
                  <c:v>1.5162626895088849E-2</c:v>
                </c:pt>
                <c:pt idx="3494">
                  <c:v>1.5163094924224296E-2</c:v>
                </c:pt>
                <c:pt idx="3495">
                  <c:v>1.5163484309308473E-2</c:v>
                </c:pt>
                <c:pt idx="3496">
                  <c:v>1.5163924828049957E-2</c:v>
                </c:pt>
                <c:pt idx="3497">
                  <c:v>1.5164350504903723E-2</c:v>
                </c:pt>
                <c:pt idx="3498">
                  <c:v>1.5164761320445308E-2</c:v>
                </c:pt>
                <c:pt idx="3499">
                  <c:v>1.5165157254530826E-2</c:v>
                </c:pt>
                <c:pt idx="3500">
                  <c:v>1.5165538287336133E-2</c:v>
                </c:pt>
                <c:pt idx="3501">
                  <c:v>1.5165904398877217E-2</c:v>
                </c:pt>
                <c:pt idx="3502">
                  <c:v>1.5166255569649678E-2</c:v>
                </c:pt>
                <c:pt idx="3503">
                  <c:v>1.5166591779269822E-2</c:v>
                </c:pt>
                <c:pt idx="3504">
                  <c:v>1.5166913008313188E-2</c:v>
                </c:pt>
                <c:pt idx="3505">
                  <c:v>1.5167219236715823E-2</c:v>
                </c:pt>
                <c:pt idx="3506">
                  <c:v>1.5167510444733523E-2</c:v>
                </c:pt>
                <c:pt idx="3507">
                  <c:v>1.51677866122224E-2</c:v>
                </c:pt>
                <c:pt idx="3508">
                  <c:v>1.5168794005351316E-2</c:v>
                </c:pt>
                <c:pt idx="3509">
                  <c:v>1.5168293746876671E-2</c:v>
                </c:pt>
                <c:pt idx="3510">
                  <c:v>1.5168524674233907E-2</c:v>
                </c:pt>
                <c:pt idx="3511">
                  <c:v>1.5168770075932869E-2</c:v>
                </c:pt>
                <c:pt idx="3512">
                  <c:v>1.5168941149568127E-2</c:v>
                </c:pt>
                <c:pt idx="3513">
                  <c:v>1.5169126657896825E-2</c:v>
                </c:pt>
                <c:pt idx="3514">
                  <c:v>1.5169296986767833E-2</c:v>
                </c:pt>
                <c:pt idx="3515">
                  <c:v>1.5169452116277071E-2</c:v>
                </c:pt>
                <c:pt idx="3516">
                  <c:v>1.5169592026680334E-2</c:v>
                </c:pt>
                <c:pt idx="3517">
                  <c:v>1.5169716698153479E-2</c:v>
                </c:pt>
                <c:pt idx="3518">
                  <c:v>1.5169826110632556E-2</c:v>
                </c:pt>
                <c:pt idx="3519">
                  <c:v>1.5169920244373358E-2</c:v>
                </c:pt>
                <c:pt idx="3520">
                  <c:v>1.516999907963168E-2</c:v>
                </c:pt>
                <c:pt idx="3521">
                  <c:v>1.5170062596263634E-2</c:v>
                </c:pt>
                <c:pt idx="3522">
                  <c:v>1.517011077460495E-2</c:v>
                </c:pt>
                <c:pt idx="3523">
                  <c:v>1.5170143594671615E-2</c:v>
                </c:pt>
                <c:pt idx="3524">
                  <c:v>1.5170161036559549E-2</c:v>
                </c:pt>
                <c:pt idx="3525">
                  <c:v>1.5170163080604482E-2</c:v>
                </c:pt>
                <c:pt idx="3526">
                  <c:v>1.5170149706742464E-2</c:v>
                </c:pt>
                <c:pt idx="3527">
                  <c:v>1.5170120895309225E-2</c:v>
                </c:pt>
                <c:pt idx="3528">
                  <c:v>1.517007662632075E-2</c:v>
                </c:pt>
                <c:pt idx="3529">
                  <c:v>1.5170016879713089E-2</c:v>
                </c:pt>
                <c:pt idx="3530">
                  <c:v>1.5169941635981843E-2</c:v>
                </c:pt>
                <c:pt idx="3531">
                  <c:v>1.5169850875063062E-2</c:v>
                </c:pt>
                <c:pt idx="3532">
                  <c:v>1.5169784338686654E-2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5641984"/>
        <c:axId val="715643520"/>
      </c:lineChart>
      <c:dateAx>
        <c:axId val="715641984"/>
        <c:scaling>
          <c:orientation val="minMax"/>
          <c:max val="43001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64352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15643520"/>
        <c:scaling>
          <c:orientation val="minMax"/>
          <c:max val="2E-3"/>
          <c:min val="0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15641984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42270</c:v>
                </c:pt>
                <c:pt idx="1">
                  <c:v>42271</c:v>
                </c:pt>
                <c:pt idx="2">
                  <c:v>42272</c:v>
                </c:pt>
                <c:pt idx="3">
                  <c:v>42275</c:v>
                </c:pt>
                <c:pt idx="4">
                  <c:v>42276</c:v>
                </c:pt>
                <c:pt idx="5">
                  <c:v>42277</c:v>
                </c:pt>
                <c:pt idx="6">
                  <c:v>42278</c:v>
                </c:pt>
                <c:pt idx="7">
                  <c:v>42279</c:v>
                </c:pt>
                <c:pt idx="8">
                  <c:v>42282</c:v>
                </c:pt>
                <c:pt idx="9">
                  <c:v>42283</c:v>
                </c:pt>
                <c:pt idx="10">
                  <c:v>42284</c:v>
                </c:pt>
                <c:pt idx="11">
                  <c:v>42285</c:v>
                </c:pt>
                <c:pt idx="12">
                  <c:v>42286</c:v>
                </c:pt>
                <c:pt idx="13">
                  <c:v>42289</c:v>
                </c:pt>
                <c:pt idx="14">
                  <c:v>42290</c:v>
                </c:pt>
                <c:pt idx="15">
                  <c:v>42291</c:v>
                </c:pt>
                <c:pt idx="16">
                  <c:v>42292</c:v>
                </c:pt>
                <c:pt idx="17">
                  <c:v>42293</c:v>
                </c:pt>
                <c:pt idx="18">
                  <c:v>42296</c:v>
                </c:pt>
                <c:pt idx="19">
                  <c:v>42297</c:v>
                </c:pt>
                <c:pt idx="20">
                  <c:v>42298</c:v>
                </c:pt>
                <c:pt idx="21">
                  <c:v>42299</c:v>
                </c:pt>
                <c:pt idx="22">
                  <c:v>42300</c:v>
                </c:pt>
                <c:pt idx="23">
                  <c:v>42303</c:v>
                </c:pt>
                <c:pt idx="24">
                  <c:v>42304</c:v>
                </c:pt>
                <c:pt idx="25">
                  <c:v>42305</c:v>
                </c:pt>
                <c:pt idx="26">
                  <c:v>42306</c:v>
                </c:pt>
                <c:pt idx="27">
                  <c:v>42307</c:v>
                </c:pt>
                <c:pt idx="28">
                  <c:v>42310</c:v>
                </c:pt>
                <c:pt idx="29">
                  <c:v>42311</c:v>
                </c:pt>
                <c:pt idx="30">
                  <c:v>42312</c:v>
                </c:pt>
                <c:pt idx="31">
                  <c:v>42313</c:v>
                </c:pt>
                <c:pt idx="32">
                  <c:v>42314</c:v>
                </c:pt>
                <c:pt idx="33">
                  <c:v>42317</c:v>
                </c:pt>
                <c:pt idx="34">
                  <c:v>42318</c:v>
                </c:pt>
                <c:pt idx="35">
                  <c:v>42319</c:v>
                </c:pt>
                <c:pt idx="36">
                  <c:v>42320</c:v>
                </c:pt>
                <c:pt idx="37">
                  <c:v>42321</c:v>
                </c:pt>
                <c:pt idx="38">
                  <c:v>42324</c:v>
                </c:pt>
                <c:pt idx="39">
                  <c:v>42325</c:v>
                </c:pt>
                <c:pt idx="40">
                  <c:v>42326</c:v>
                </c:pt>
                <c:pt idx="41">
                  <c:v>42327</c:v>
                </c:pt>
                <c:pt idx="42">
                  <c:v>42328</c:v>
                </c:pt>
                <c:pt idx="43">
                  <c:v>42331</c:v>
                </c:pt>
                <c:pt idx="44">
                  <c:v>42332</c:v>
                </c:pt>
                <c:pt idx="45">
                  <c:v>42333</c:v>
                </c:pt>
                <c:pt idx="46">
                  <c:v>42334</c:v>
                </c:pt>
                <c:pt idx="47">
                  <c:v>42335</c:v>
                </c:pt>
                <c:pt idx="48">
                  <c:v>42338</c:v>
                </c:pt>
                <c:pt idx="49">
                  <c:v>42339</c:v>
                </c:pt>
                <c:pt idx="50">
                  <c:v>42340</c:v>
                </c:pt>
                <c:pt idx="51">
                  <c:v>42341</c:v>
                </c:pt>
                <c:pt idx="52">
                  <c:v>42342</c:v>
                </c:pt>
                <c:pt idx="53">
                  <c:v>42345</c:v>
                </c:pt>
                <c:pt idx="54">
                  <c:v>42346</c:v>
                </c:pt>
                <c:pt idx="55">
                  <c:v>42347</c:v>
                </c:pt>
                <c:pt idx="56">
                  <c:v>42348</c:v>
                </c:pt>
                <c:pt idx="57">
                  <c:v>42349</c:v>
                </c:pt>
                <c:pt idx="58">
                  <c:v>42352</c:v>
                </c:pt>
                <c:pt idx="59">
                  <c:v>42353</c:v>
                </c:pt>
                <c:pt idx="60">
                  <c:v>42354</c:v>
                </c:pt>
                <c:pt idx="61">
                  <c:v>42355</c:v>
                </c:pt>
                <c:pt idx="62">
                  <c:v>42356</c:v>
                </c:pt>
                <c:pt idx="63">
                  <c:v>42359</c:v>
                </c:pt>
                <c:pt idx="64">
                  <c:v>42360</c:v>
                </c:pt>
                <c:pt idx="65">
                  <c:v>42361</c:v>
                </c:pt>
                <c:pt idx="66">
                  <c:v>42362</c:v>
                </c:pt>
                <c:pt idx="67">
                  <c:v>42366</c:v>
                </c:pt>
                <c:pt idx="68">
                  <c:v>42367</c:v>
                </c:pt>
                <c:pt idx="69">
                  <c:v>42368</c:v>
                </c:pt>
                <c:pt idx="70">
                  <c:v>42369</c:v>
                </c:pt>
                <c:pt idx="71">
                  <c:v>42373</c:v>
                </c:pt>
                <c:pt idx="72">
                  <c:v>42374</c:v>
                </c:pt>
                <c:pt idx="73">
                  <c:v>42375</c:v>
                </c:pt>
                <c:pt idx="74">
                  <c:v>42376</c:v>
                </c:pt>
                <c:pt idx="75">
                  <c:v>42377</c:v>
                </c:pt>
                <c:pt idx="76">
                  <c:v>42380</c:v>
                </c:pt>
                <c:pt idx="77">
                  <c:v>42381</c:v>
                </c:pt>
                <c:pt idx="78">
                  <c:v>42382</c:v>
                </c:pt>
                <c:pt idx="79">
                  <c:v>42383</c:v>
                </c:pt>
                <c:pt idx="80">
                  <c:v>42384</c:v>
                </c:pt>
                <c:pt idx="81">
                  <c:v>42387</c:v>
                </c:pt>
                <c:pt idx="82">
                  <c:v>42388</c:v>
                </c:pt>
                <c:pt idx="83">
                  <c:v>42389</c:v>
                </c:pt>
                <c:pt idx="84">
                  <c:v>42390</c:v>
                </c:pt>
                <c:pt idx="85">
                  <c:v>42391</c:v>
                </c:pt>
                <c:pt idx="86">
                  <c:v>42394</c:v>
                </c:pt>
                <c:pt idx="87">
                  <c:v>42395</c:v>
                </c:pt>
                <c:pt idx="88">
                  <c:v>42396</c:v>
                </c:pt>
                <c:pt idx="89">
                  <c:v>42397</c:v>
                </c:pt>
                <c:pt idx="90">
                  <c:v>42398</c:v>
                </c:pt>
                <c:pt idx="91">
                  <c:v>42401</c:v>
                </c:pt>
                <c:pt idx="92">
                  <c:v>42402</c:v>
                </c:pt>
                <c:pt idx="93">
                  <c:v>42403</c:v>
                </c:pt>
                <c:pt idx="94">
                  <c:v>42404</c:v>
                </c:pt>
                <c:pt idx="95">
                  <c:v>42405</c:v>
                </c:pt>
                <c:pt idx="96">
                  <c:v>42408</c:v>
                </c:pt>
                <c:pt idx="97">
                  <c:v>42409</c:v>
                </c:pt>
                <c:pt idx="98">
                  <c:v>42410</c:v>
                </c:pt>
                <c:pt idx="99">
                  <c:v>42411</c:v>
                </c:pt>
                <c:pt idx="100">
                  <c:v>42412</c:v>
                </c:pt>
                <c:pt idx="101">
                  <c:v>42415</c:v>
                </c:pt>
                <c:pt idx="102">
                  <c:v>42416</c:v>
                </c:pt>
                <c:pt idx="103">
                  <c:v>42417</c:v>
                </c:pt>
                <c:pt idx="104">
                  <c:v>42418</c:v>
                </c:pt>
                <c:pt idx="105">
                  <c:v>42419</c:v>
                </c:pt>
                <c:pt idx="106">
                  <c:v>42422</c:v>
                </c:pt>
                <c:pt idx="107">
                  <c:v>42423</c:v>
                </c:pt>
                <c:pt idx="108">
                  <c:v>42424</c:v>
                </c:pt>
                <c:pt idx="109">
                  <c:v>42425</c:v>
                </c:pt>
                <c:pt idx="110">
                  <c:v>42426</c:v>
                </c:pt>
                <c:pt idx="111">
                  <c:v>42429</c:v>
                </c:pt>
                <c:pt idx="112">
                  <c:v>42430</c:v>
                </c:pt>
                <c:pt idx="113">
                  <c:v>42431</c:v>
                </c:pt>
                <c:pt idx="114">
                  <c:v>42432</c:v>
                </c:pt>
                <c:pt idx="115">
                  <c:v>42433</c:v>
                </c:pt>
                <c:pt idx="116">
                  <c:v>42436</c:v>
                </c:pt>
                <c:pt idx="117">
                  <c:v>42437</c:v>
                </c:pt>
                <c:pt idx="118">
                  <c:v>42438</c:v>
                </c:pt>
                <c:pt idx="119">
                  <c:v>42439</c:v>
                </c:pt>
                <c:pt idx="120">
                  <c:v>42440</c:v>
                </c:pt>
                <c:pt idx="121">
                  <c:v>42443</c:v>
                </c:pt>
                <c:pt idx="122">
                  <c:v>42444</c:v>
                </c:pt>
                <c:pt idx="123">
                  <c:v>42445</c:v>
                </c:pt>
                <c:pt idx="124">
                  <c:v>42446</c:v>
                </c:pt>
                <c:pt idx="125">
                  <c:v>42447</c:v>
                </c:pt>
                <c:pt idx="126">
                  <c:v>42450</c:v>
                </c:pt>
                <c:pt idx="127">
                  <c:v>42451</c:v>
                </c:pt>
                <c:pt idx="128">
                  <c:v>42452</c:v>
                </c:pt>
                <c:pt idx="129">
                  <c:v>42453</c:v>
                </c:pt>
                <c:pt idx="130">
                  <c:v>42458</c:v>
                </c:pt>
                <c:pt idx="131">
                  <c:v>42459</c:v>
                </c:pt>
                <c:pt idx="132">
                  <c:v>42460</c:v>
                </c:pt>
                <c:pt idx="133">
                  <c:v>42461</c:v>
                </c:pt>
                <c:pt idx="134">
                  <c:v>42464</c:v>
                </c:pt>
                <c:pt idx="135">
                  <c:v>42465</c:v>
                </c:pt>
                <c:pt idx="136">
                  <c:v>42466</c:v>
                </c:pt>
                <c:pt idx="137">
                  <c:v>42467</c:v>
                </c:pt>
                <c:pt idx="138">
                  <c:v>42468</c:v>
                </c:pt>
                <c:pt idx="139">
                  <c:v>42471</c:v>
                </c:pt>
                <c:pt idx="140">
                  <c:v>42472</c:v>
                </c:pt>
                <c:pt idx="141">
                  <c:v>42473</c:v>
                </c:pt>
                <c:pt idx="142">
                  <c:v>42474</c:v>
                </c:pt>
                <c:pt idx="143">
                  <c:v>42475</c:v>
                </c:pt>
                <c:pt idx="144">
                  <c:v>42478</c:v>
                </c:pt>
                <c:pt idx="145">
                  <c:v>42479</c:v>
                </c:pt>
                <c:pt idx="146">
                  <c:v>42480</c:v>
                </c:pt>
                <c:pt idx="147">
                  <c:v>42481</c:v>
                </c:pt>
                <c:pt idx="148">
                  <c:v>42482</c:v>
                </c:pt>
                <c:pt idx="149">
                  <c:v>42485</c:v>
                </c:pt>
                <c:pt idx="150">
                  <c:v>42486</c:v>
                </c:pt>
                <c:pt idx="151">
                  <c:v>42487</c:v>
                </c:pt>
                <c:pt idx="152">
                  <c:v>42488</c:v>
                </c:pt>
                <c:pt idx="153">
                  <c:v>42489</c:v>
                </c:pt>
                <c:pt idx="154">
                  <c:v>42492</c:v>
                </c:pt>
                <c:pt idx="155">
                  <c:v>42493</c:v>
                </c:pt>
                <c:pt idx="156">
                  <c:v>42494</c:v>
                </c:pt>
                <c:pt idx="157">
                  <c:v>42495</c:v>
                </c:pt>
                <c:pt idx="158">
                  <c:v>42496</c:v>
                </c:pt>
                <c:pt idx="159">
                  <c:v>42499</c:v>
                </c:pt>
                <c:pt idx="160">
                  <c:v>42500</c:v>
                </c:pt>
                <c:pt idx="161">
                  <c:v>42501</c:v>
                </c:pt>
                <c:pt idx="162">
                  <c:v>42502</c:v>
                </c:pt>
                <c:pt idx="163">
                  <c:v>42503</c:v>
                </c:pt>
                <c:pt idx="164">
                  <c:v>42506</c:v>
                </c:pt>
                <c:pt idx="165">
                  <c:v>42507</c:v>
                </c:pt>
                <c:pt idx="166">
                  <c:v>42508</c:v>
                </c:pt>
                <c:pt idx="167">
                  <c:v>42509</c:v>
                </c:pt>
                <c:pt idx="168">
                  <c:v>42510</c:v>
                </c:pt>
                <c:pt idx="169">
                  <c:v>42513</c:v>
                </c:pt>
                <c:pt idx="170">
                  <c:v>42514</c:v>
                </c:pt>
                <c:pt idx="171">
                  <c:v>42515</c:v>
                </c:pt>
                <c:pt idx="172">
                  <c:v>42516</c:v>
                </c:pt>
                <c:pt idx="173">
                  <c:v>42517</c:v>
                </c:pt>
                <c:pt idx="174">
                  <c:v>42520</c:v>
                </c:pt>
                <c:pt idx="175">
                  <c:v>42521</c:v>
                </c:pt>
                <c:pt idx="176">
                  <c:v>42522</c:v>
                </c:pt>
                <c:pt idx="177">
                  <c:v>42523</c:v>
                </c:pt>
                <c:pt idx="178">
                  <c:v>42524</c:v>
                </c:pt>
                <c:pt idx="179">
                  <c:v>42527</c:v>
                </c:pt>
                <c:pt idx="180">
                  <c:v>42528</c:v>
                </c:pt>
                <c:pt idx="181">
                  <c:v>42529</c:v>
                </c:pt>
                <c:pt idx="182">
                  <c:v>42530</c:v>
                </c:pt>
                <c:pt idx="183">
                  <c:v>42531</c:v>
                </c:pt>
                <c:pt idx="184">
                  <c:v>42534</c:v>
                </c:pt>
                <c:pt idx="185">
                  <c:v>42535</c:v>
                </c:pt>
                <c:pt idx="186">
                  <c:v>42536</c:v>
                </c:pt>
                <c:pt idx="187">
                  <c:v>42537</c:v>
                </c:pt>
                <c:pt idx="188">
                  <c:v>42538</c:v>
                </c:pt>
                <c:pt idx="189">
                  <c:v>42541</c:v>
                </c:pt>
                <c:pt idx="190">
                  <c:v>42542</c:v>
                </c:pt>
                <c:pt idx="191">
                  <c:v>42543</c:v>
                </c:pt>
                <c:pt idx="192">
                  <c:v>42544</c:v>
                </c:pt>
                <c:pt idx="193">
                  <c:v>42545</c:v>
                </c:pt>
                <c:pt idx="194">
                  <c:v>42548</c:v>
                </c:pt>
                <c:pt idx="195">
                  <c:v>42549</c:v>
                </c:pt>
                <c:pt idx="196">
                  <c:v>42550</c:v>
                </c:pt>
                <c:pt idx="197">
                  <c:v>42551</c:v>
                </c:pt>
                <c:pt idx="198">
                  <c:v>42552</c:v>
                </c:pt>
                <c:pt idx="199">
                  <c:v>42555</c:v>
                </c:pt>
                <c:pt idx="200">
                  <c:v>42556</c:v>
                </c:pt>
                <c:pt idx="201">
                  <c:v>42557</c:v>
                </c:pt>
                <c:pt idx="202">
                  <c:v>42558</c:v>
                </c:pt>
                <c:pt idx="203">
                  <c:v>42559</c:v>
                </c:pt>
                <c:pt idx="204">
                  <c:v>42562</c:v>
                </c:pt>
                <c:pt idx="205">
                  <c:v>42563</c:v>
                </c:pt>
                <c:pt idx="206">
                  <c:v>42564</c:v>
                </c:pt>
                <c:pt idx="207">
                  <c:v>42565</c:v>
                </c:pt>
                <c:pt idx="208">
                  <c:v>42566</c:v>
                </c:pt>
                <c:pt idx="209">
                  <c:v>42569</c:v>
                </c:pt>
                <c:pt idx="210">
                  <c:v>42570</c:v>
                </c:pt>
                <c:pt idx="211">
                  <c:v>42571</c:v>
                </c:pt>
                <c:pt idx="212">
                  <c:v>42572</c:v>
                </c:pt>
                <c:pt idx="213">
                  <c:v>42573</c:v>
                </c:pt>
                <c:pt idx="214">
                  <c:v>42576</c:v>
                </c:pt>
                <c:pt idx="215">
                  <c:v>42577</c:v>
                </c:pt>
                <c:pt idx="216">
                  <c:v>42578</c:v>
                </c:pt>
                <c:pt idx="217">
                  <c:v>42579</c:v>
                </c:pt>
                <c:pt idx="218">
                  <c:v>42580</c:v>
                </c:pt>
                <c:pt idx="219">
                  <c:v>42583</c:v>
                </c:pt>
                <c:pt idx="220">
                  <c:v>42584</c:v>
                </c:pt>
                <c:pt idx="221">
                  <c:v>42585</c:v>
                </c:pt>
                <c:pt idx="222">
                  <c:v>42586</c:v>
                </c:pt>
                <c:pt idx="223">
                  <c:v>42587</c:v>
                </c:pt>
                <c:pt idx="224">
                  <c:v>42590</c:v>
                </c:pt>
                <c:pt idx="225">
                  <c:v>42591</c:v>
                </c:pt>
                <c:pt idx="226">
                  <c:v>42592</c:v>
                </c:pt>
                <c:pt idx="227">
                  <c:v>42593</c:v>
                </c:pt>
                <c:pt idx="228">
                  <c:v>42594</c:v>
                </c:pt>
                <c:pt idx="229">
                  <c:v>42597</c:v>
                </c:pt>
                <c:pt idx="230">
                  <c:v>42598</c:v>
                </c:pt>
                <c:pt idx="231">
                  <c:v>42599</c:v>
                </c:pt>
                <c:pt idx="232">
                  <c:v>42600</c:v>
                </c:pt>
                <c:pt idx="233">
                  <c:v>42601</c:v>
                </c:pt>
                <c:pt idx="234">
                  <c:v>42604</c:v>
                </c:pt>
                <c:pt idx="235">
                  <c:v>42605</c:v>
                </c:pt>
                <c:pt idx="236">
                  <c:v>42606</c:v>
                </c:pt>
                <c:pt idx="237">
                  <c:v>42607</c:v>
                </c:pt>
                <c:pt idx="238">
                  <c:v>42608</c:v>
                </c:pt>
                <c:pt idx="239">
                  <c:v>42611</c:v>
                </c:pt>
                <c:pt idx="240">
                  <c:v>42612</c:v>
                </c:pt>
                <c:pt idx="241">
                  <c:v>42613</c:v>
                </c:pt>
                <c:pt idx="242">
                  <c:v>42614</c:v>
                </c:pt>
                <c:pt idx="243">
                  <c:v>42615</c:v>
                </c:pt>
                <c:pt idx="244">
                  <c:v>42618</c:v>
                </c:pt>
                <c:pt idx="245">
                  <c:v>42619</c:v>
                </c:pt>
                <c:pt idx="246">
                  <c:v>42620</c:v>
                </c:pt>
                <c:pt idx="247">
                  <c:v>42621</c:v>
                </c:pt>
                <c:pt idx="248">
                  <c:v>42622</c:v>
                </c:pt>
                <c:pt idx="249">
                  <c:v>42625</c:v>
                </c:pt>
                <c:pt idx="250">
                  <c:v>42626</c:v>
                </c:pt>
                <c:pt idx="251">
                  <c:v>42627</c:v>
                </c:pt>
                <c:pt idx="252">
                  <c:v>42628</c:v>
                </c:pt>
                <c:pt idx="253">
                  <c:v>42629</c:v>
                </c:pt>
                <c:pt idx="254">
                  <c:v>42632</c:v>
                </c:pt>
                <c:pt idx="255">
                  <c:v>42633</c:v>
                </c:pt>
                <c:pt idx="256">
                  <c:v>42634</c:v>
                </c:pt>
                <c:pt idx="257">
                  <c:v>42635</c:v>
                </c:pt>
                <c:pt idx="258">
                  <c:v>42636</c:v>
                </c:pt>
                <c:pt idx="259">
                  <c:v>42639</c:v>
                </c:pt>
                <c:pt idx="260">
                  <c:v>42640</c:v>
                </c:pt>
                <c:pt idx="261">
                  <c:v>42641</c:v>
                </c:pt>
                <c:pt idx="262">
                  <c:v>42642</c:v>
                </c:pt>
                <c:pt idx="263">
                  <c:v>42643</c:v>
                </c:pt>
                <c:pt idx="264">
                  <c:v>42646</c:v>
                </c:pt>
                <c:pt idx="265">
                  <c:v>42647</c:v>
                </c:pt>
                <c:pt idx="266">
                  <c:v>42648</c:v>
                </c:pt>
                <c:pt idx="267">
                  <c:v>42649</c:v>
                </c:pt>
                <c:pt idx="268">
                  <c:v>42650</c:v>
                </c:pt>
                <c:pt idx="269">
                  <c:v>42653</c:v>
                </c:pt>
                <c:pt idx="270">
                  <c:v>42654</c:v>
                </c:pt>
                <c:pt idx="271">
                  <c:v>42655</c:v>
                </c:pt>
                <c:pt idx="272">
                  <c:v>42656</c:v>
                </c:pt>
                <c:pt idx="273">
                  <c:v>42657</c:v>
                </c:pt>
                <c:pt idx="274">
                  <c:v>42660</c:v>
                </c:pt>
                <c:pt idx="275">
                  <c:v>42661</c:v>
                </c:pt>
                <c:pt idx="276">
                  <c:v>42662</c:v>
                </c:pt>
                <c:pt idx="277">
                  <c:v>42663</c:v>
                </c:pt>
                <c:pt idx="278">
                  <c:v>42664</c:v>
                </c:pt>
                <c:pt idx="279">
                  <c:v>42667</c:v>
                </c:pt>
                <c:pt idx="280">
                  <c:v>42668</c:v>
                </c:pt>
                <c:pt idx="281">
                  <c:v>42669</c:v>
                </c:pt>
                <c:pt idx="282">
                  <c:v>42670</c:v>
                </c:pt>
                <c:pt idx="283">
                  <c:v>42671</c:v>
                </c:pt>
                <c:pt idx="284">
                  <c:v>42674</c:v>
                </c:pt>
                <c:pt idx="285">
                  <c:v>42675</c:v>
                </c:pt>
                <c:pt idx="286">
                  <c:v>42676</c:v>
                </c:pt>
                <c:pt idx="287">
                  <c:v>42677</c:v>
                </c:pt>
                <c:pt idx="288">
                  <c:v>42678</c:v>
                </c:pt>
                <c:pt idx="289">
                  <c:v>42681</c:v>
                </c:pt>
                <c:pt idx="290">
                  <c:v>42682</c:v>
                </c:pt>
                <c:pt idx="291">
                  <c:v>42683</c:v>
                </c:pt>
                <c:pt idx="292">
                  <c:v>42684</c:v>
                </c:pt>
                <c:pt idx="293">
                  <c:v>42685</c:v>
                </c:pt>
                <c:pt idx="294">
                  <c:v>42688</c:v>
                </c:pt>
                <c:pt idx="295">
                  <c:v>42689</c:v>
                </c:pt>
                <c:pt idx="296">
                  <c:v>42690</c:v>
                </c:pt>
                <c:pt idx="297">
                  <c:v>42691</c:v>
                </c:pt>
                <c:pt idx="298">
                  <c:v>42692</c:v>
                </c:pt>
                <c:pt idx="299">
                  <c:v>42695</c:v>
                </c:pt>
                <c:pt idx="300">
                  <c:v>42696</c:v>
                </c:pt>
                <c:pt idx="301">
                  <c:v>42697</c:v>
                </c:pt>
                <c:pt idx="302">
                  <c:v>42698</c:v>
                </c:pt>
                <c:pt idx="303">
                  <c:v>42699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42737</c:v>
                </c:pt>
                <c:pt idx="329">
                  <c:v>42738</c:v>
                </c:pt>
                <c:pt idx="330">
                  <c:v>42739</c:v>
                </c:pt>
                <c:pt idx="331">
                  <c:v>42740</c:v>
                </c:pt>
                <c:pt idx="332">
                  <c:v>42741</c:v>
                </c:pt>
                <c:pt idx="333">
                  <c:v>42744</c:v>
                </c:pt>
                <c:pt idx="334">
                  <c:v>42745</c:v>
                </c:pt>
                <c:pt idx="335">
                  <c:v>42746</c:v>
                </c:pt>
                <c:pt idx="336">
                  <c:v>42747</c:v>
                </c:pt>
                <c:pt idx="337">
                  <c:v>42748</c:v>
                </c:pt>
                <c:pt idx="338">
                  <c:v>42751</c:v>
                </c:pt>
                <c:pt idx="339">
                  <c:v>42752</c:v>
                </c:pt>
                <c:pt idx="340">
                  <c:v>42753</c:v>
                </c:pt>
                <c:pt idx="341">
                  <c:v>42754</c:v>
                </c:pt>
                <c:pt idx="342">
                  <c:v>42755</c:v>
                </c:pt>
                <c:pt idx="343">
                  <c:v>42758</c:v>
                </c:pt>
                <c:pt idx="344">
                  <c:v>42759</c:v>
                </c:pt>
                <c:pt idx="345">
                  <c:v>42760</c:v>
                </c:pt>
                <c:pt idx="346">
                  <c:v>42761</c:v>
                </c:pt>
                <c:pt idx="347">
                  <c:v>42762</c:v>
                </c:pt>
                <c:pt idx="348">
                  <c:v>42765</c:v>
                </c:pt>
                <c:pt idx="349">
                  <c:v>42766</c:v>
                </c:pt>
                <c:pt idx="350">
                  <c:v>42767</c:v>
                </c:pt>
                <c:pt idx="351">
                  <c:v>42768</c:v>
                </c:pt>
                <c:pt idx="352">
                  <c:v>42769</c:v>
                </c:pt>
                <c:pt idx="353">
                  <c:v>42772</c:v>
                </c:pt>
                <c:pt idx="354">
                  <c:v>42773</c:v>
                </c:pt>
                <c:pt idx="355">
                  <c:v>42774</c:v>
                </c:pt>
                <c:pt idx="356">
                  <c:v>42775</c:v>
                </c:pt>
                <c:pt idx="357">
                  <c:v>42776</c:v>
                </c:pt>
                <c:pt idx="358">
                  <c:v>42779</c:v>
                </c:pt>
                <c:pt idx="359">
                  <c:v>42780</c:v>
                </c:pt>
                <c:pt idx="360">
                  <c:v>42781</c:v>
                </c:pt>
                <c:pt idx="361">
                  <c:v>42782</c:v>
                </c:pt>
                <c:pt idx="362">
                  <c:v>42783</c:v>
                </c:pt>
                <c:pt idx="363">
                  <c:v>42786</c:v>
                </c:pt>
                <c:pt idx="364">
                  <c:v>42787</c:v>
                </c:pt>
                <c:pt idx="365">
                  <c:v>42788</c:v>
                </c:pt>
                <c:pt idx="366">
                  <c:v>42789</c:v>
                </c:pt>
                <c:pt idx="367">
                  <c:v>42790</c:v>
                </c:pt>
                <c:pt idx="368">
                  <c:v>42793</c:v>
                </c:pt>
                <c:pt idx="369">
                  <c:v>42794</c:v>
                </c:pt>
                <c:pt idx="370">
                  <c:v>42795</c:v>
                </c:pt>
                <c:pt idx="371">
                  <c:v>42796</c:v>
                </c:pt>
                <c:pt idx="372">
                  <c:v>42797</c:v>
                </c:pt>
                <c:pt idx="373">
                  <c:v>42800</c:v>
                </c:pt>
                <c:pt idx="374">
                  <c:v>42801</c:v>
                </c:pt>
                <c:pt idx="375">
                  <c:v>42802</c:v>
                </c:pt>
                <c:pt idx="376">
                  <c:v>42803</c:v>
                </c:pt>
                <c:pt idx="377">
                  <c:v>42804</c:v>
                </c:pt>
                <c:pt idx="378">
                  <c:v>42807</c:v>
                </c:pt>
                <c:pt idx="379">
                  <c:v>42808</c:v>
                </c:pt>
                <c:pt idx="380">
                  <c:v>42809</c:v>
                </c:pt>
                <c:pt idx="381">
                  <c:v>42810</c:v>
                </c:pt>
                <c:pt idx="382">
                  <c:v>42811</c:v>
                </c:pt>
                <c:pt idx="383">
                  <c:v>42814</c:v>
                </c:pt>
                <c:pt idx="384">
                  <c:v>42815</c:v>
                </c:pt>
                <c:pt idx="385">
                  <c:v>42816</c:v>
                </c:pt>
                <c:pt idx="386">
                  <c:v>42817</c:v>
                </c:pt>
                <c:pt idx="387">
                  <c:v>42818</c:v>
                </c:pt>
                <c:pt idx="388">
                  <c:v>42821</c:v>
                </c:pt>
                <c:pt idx="389">
                  <c:v>42822</c:v>
                </c:pt>
                <c:pt idx="390">
                  <c:v>42823</c:v>
                </c:pt>
                <c:pt idx="391">
                  <c:v>42824</c:v>
                </c:pt>
                <c:pt idx="392">
                  <c:v>42825</c:v>
                </c:pt>
                <c:pt idx="393">
                  <c:v>42828</c:v>
                </c:pt>
                <c:pt idx="394">
                  <c:v>42829</c:v>
                </c:pt>
                <c:pt idx="395">
                  <c:v>42830</c:v>
                </c:pt>
                <c:pt idx="396">
                  <c:v>42831</c:v>
                </c:pt>
                <c:pt idx="397">
                  <c:v>42832</c:v>
                </c:pt>
                <c:pt idx="398">
                  <c:v>42835</c:v>
                </c:pt>
                <c:pt idx="399">
                  <c:v>42836</c:v>
                </c:pt>
                <c:pt idx="400">
                  <c:v>42837</c:v>
                </c:pt>
                <c:pt idx="401">
                  <c:v>42838</c:v>
                </c:pt>
                <c:pt idx="402">
                  <c:v>42843</c:v>
                </c:pt>
                <c:pt idx="403">
                  <c:v>42844</c:v>
                </c:pt>
                <c:pt idx="404">
                  <c:v>42845</c:v>
                </c:pt>
                <c:pt idx="405">
                  <c:v>42846</c:v>
                </c:pt>
                <c:pt idx="406">
                  <c:v>42849</c:v>
                </c:pt>
                <c:pt idx="407">
                  <c:v>42850</c:v>
                </c:pt>
                <c:pt idx="408">
                  <c:v>42851</c:v>
                </c:pt>
                <c:pt idx="409">
                  <c:v>42852</c:v>
                </c:pt>
                <c:pt idx="410">
                  <c:v>42853</c:v>
                </c:pt>
                <c:pt idx="411">
                  <c:v>42857</c:v>
                </c:pt>
                <c:pt idx="412">
                  <c:v>42858</c:v>
                </c:pt>
                <c:pt idx="413">
                  <c:v>42859</c:v>
                </c:pt>
                <c:pt idx="414">
                  <c:v>42860</c:v>
                </c:pt>
                <c:pt idx="415">
                  <c:v>42863</c:v>
                </c:pt>
                <c:pt idx="416">
                  <c:v>42864</c:v>
                </c:pt>
                <c:pt idx="417">
                  <c:v>42865</c:v>
                </c:pt>
                <c:pt idx="418">
                  <c:v>42866</c:v>
                </c:pt>
                <c:pt idx="419">
                  <c:v>42867</c:v>
                </c:pt>
                <c:pt idx="420">
                  <c:v>42870</c:v>
                </c:pt>
                <c:pt idx="421">
                  <c:v>42871</c:v>
                </c:pt>
                <c:pt idx="422">
                  <c:v>42872</c:v>
                </c:pt>
                <c:pt idx="423">
                  <c:v>42873</c:v>
                </c:pt>
                <c:pt idx="424">
                  <c:v>42874</c:v>
                </c:pt>
                <c:pt idx="425">
                  <c:v>42877</c:v>
                </c:pt>
                <c:pt idx="426">
                  <c:v>42878</c:v>
                </c:pt>
                <c:pt idx="427">
                  <c:v>42879</c:v>
                </c:pt>
                <c:pt idx="428">
                  <c:v>42880</c:v>
                </c:pt>
                <c:pt idx="429">
                  <c:v>42881</c:v>
                </c:pt>
                <c:pt idx="430">
                  <c:v>42884</c:v>
                </c:pt>
                <c:pt idx="431">
                  <c:v>42885</c:v>
                </c:pt>
                <c:pt idx="432">
                  <c:v>42886</c:v>
                </c:pt>
                <c:pt idx="433">
                  <c:v>42887</c:v>
                </c:pt>
                <c:pt idx="434">
                  <c:v>42888</c:v>
                </c:pt>
                <c:pt idx="435">
                  <c:v>42891</c:v>
                </c:pt>
                <c:pt idx="436">
                  <c:v>42892</c:v>
                </c:pt>
                <c:pt idx="437">
                  <c:v>42893</c:v>
                </c:pt>
                <c:pt idx="438">
                  <c:v>42894</c:v>
                </c:pt>
                <c:pt idx="439">
                  <c:v>42895</c:v>
                </c:pt>
                <c:pt idx="440">
                  <c:v>42898</c:v>
                </c:pt>
                <c:pt idx="441">
                  <c:v>42899</c:v>
                </c:pt>
                <c:pt idx="442">
                  <c:v>42900</c:v>
                </c:pt>
                <c:pt idx="443">
                  <c:v>42901</c:v>
                </c:pt>
                <c:pt idx="444">
                  <c:v>42902</c:v>
                </c:pt>
                <c:pt idx="445">
                  <c:v>42905</c:v>
                </c:pt>
                <c:pt idx="446">
                  <c:v>42906</c:v>
                </c:pt>
                <c:pt idx="447">
                  <c:v>42907</c:v>
                </c:pt>
                <c:pt idx="448">
                  <c:v>42908</c:v>
                </c:pt>
                <c:pt idx="449">
                  <c:v>42909</c:v>
                </c:pt>
                <c:pt idx="450">
                  <c:v>42912</c:v>
                </c:pt>
                <c:pt idx="451">
                  <c:v>42913</c:v>
                </c:pt>
                <c:pt idx="452">
                  <c:v>42914</c:v>
                </c:pt>
                <c:pt idx="453">
                  <c:v>42915</c:v>
                </c:pt>
                <c:pt idx="454">
                  <c:v>42916</c:v>
                </c:pt>
                <c:pt idx="455">
                  <c:v>42919</c:v>
                </c:pt>
                <c:pt idx="456">
                  <c:v>42920</c:v>
                </c:pt>
                <c:pt idx="457">
                  <c:v>42921</c:v>
                </c:pt>
                <c:pt idx="458">
                  <c:v>42922</c:v>
                </c:pt>
                <c:pt idx="459">
                  <c:v>42923</c:v>
                </c:pt>
                <c:pt idx="460">
                  <c:v>42926</c:v>
                </c:pt>
                <c:pt idx="461">
                  <c:v>42927</c:v>
                </c:pt>
                <c:pt idx="462">
                  <c:v>42928</c:v>
                </c:pt>
                <c:pt idx="463">
                  <c:v>42929</c:v>
                </c:pt>
                <c:pt idx="464">
                  <c:v>42930</c:v>
                </c:pt>
                <c:pt idx="465">
                  <c:v>42933</c:v>
                </c:pt>
                <c:pt idx="466">
                  <c:v>42934</c:v>
                </c:pt>
                <c:pt idx="467">
                  <c:v>42935</c:v>
                </c:pt>
                <c:pt idx="468">
                  <c:v>42936</c:v>
                </c:pt>
                <c:pt idx="469">
                  <c:v>42937</c:v>
                </c:pt>
                <c:pt idx="470">
                  <c:v>42940</c:v>
                </c:pt>
                <c:pt idx="471">
                  <c:v>42941</c:v>
                </c:pt>
                <c:pt idx="472">
                  <c:v>42942</c:v>
                </c:pt>
                <c:pt idx="473">
                  <c:v>42943</c:v>
                </c:pt>
                <c:pt idx="474">
                  <c:v>42944</c:v>
                </c:pt>
                <c:pt idx="475">
                  <c:v>42947</c:v>
                </c:pt>
                <c:pt idx="476">
                  <c:v>42948</c:v>
                </c:pt>
                <c:pt idx="477">
                  <c:v>42949</c:v>
                </c:pt>
                <c:pt idx="478">
                  <c:v>42950</c:v>
                </c:pt>
                <c:pt idx="479">
                  <c:v>42951</c:v>
                </c:pt>
                <c:pt idx="480">
                  <c:v>42954</c:v>
                </c:pt>
                <c:pt idx="481">
                  <c:v>42955</c:v>
                </c:pt>
                <c:pt idx="482">
                  <c:v>42956</c:v>
                </c:pt>
                <c:pt idx="483">
                  <c:v>42957</c:v>
                </c:pt>
                <c:pt idx="484">
                  <c:v>42958</c:v>
                </c:pt>
                <c:pt idx="485">
                  <c:v>42961</c:v>
                </c:pt>
                <c:pt idx="486">
                  <c:v>42962</c:v>
                </c:pt>
                <c:pt idx="487">
                  <c:v>42963</c:v>
                </c:pt>
                <c:pt idx="488">
                  <c:v>42964</c:v>
                </c:pt>
                <c:pt idx="489">
                  <c:v>42965</c:v>
                </c:pt>
                <c:pt idx="490">
                  <c:v>42968</c:v>
                </c:pt>
                <c:pt idx="491">
                  <c:v>42969</c:v>
                </c:pt>
                <c:pt idx="492">
                  <c:v>42970</c:v>
                </c:pt>
                <c:pt idx="493">
                  <c:v>42971</c:v>
                </c:pt>
                <c:pt idx="494">
                  <c:v>42972</c:v>
                </c:pt>
                <c:pt idx="495">
                  <c:v>42975</c:v>
                </c:pt>
                <c:pt idx="496">
                  <c:v>42976</c:v>
                </c:pt>
                <c:pt idx="497">
                  <c:v>42977</c:v>
                </c:pt>
                <c:pt idx="498">
                  <c:v>42978</c:v>
                </c:pt>
                <c:pt idx="499">
                  <c:v>42979</c:v>
                </c:pt>
                <c:pt idx="500">
                  <c:v>42982</c:v>
                </c:pt>
                <c:pt idx="501">
                  <c:v>42983</c:v>
                </c:pt>
                <c:pt idx="502">
                  <c:v>42984</c:v>
                </c:pt>
                <c:pt idx="503">
                  <c:v>42985</c:v>
                </c:pt>
                <c:pt idx="504">
                  <c:v>42986</c:v>
                </c:pt>
                <c:pt idx="505">
                  <c:v>42989</c:v>
                </c:pt>
                <c:pt idx="506">
                  <c:v>42990</c:v>
                </c:pt>
                <c:pt idx="507">
                  <c:v>42991</c:v>
                </c:pt>
                <c:pt idx="508">
                  <c:v>42992</c:v>
                </c:pt>
                <c:pt idx="509">
                  <c:v>42993</c:v>
                </c:pt>
                <c:pt idx="510">
                  <c:v>42996</c:v>
                </c:pt>
                <c:pt idx="511">
                  <c:v>42997</c:v>
                </c:pt>
                <c:pt idx="512">
                  <c:v>42998</c:v>
                </c:pt>
                <c:pt idx="513">
                  <c:v>42999</c:v>
                </c:pt>
                <c:pt idx="514">
                  <c:v>43000</c:v>
                </c:pt>
                <c:pt idx="515">
                  <c:v>43003</c:v>
                </c:pt>
                <c:pt idx="516">
                  <c:v>43004</c:v>
                </c:pt>
                <c:pt idx="517">
                  <c:v>43005</c:v>
                </c:pt>
                <c:pt idx="518">
                  <c:v>43012</c:v>
                </c:pt>
                <c:pt idx="519">
                  <c:v>43019</c:v>
                </c:pt>
                <c:pt idx="520">
                  <c:v>43026</c:v>
                </c:pt>
                <c:pt idx="521">
                  <c:v>43033</c:v>
                </c:pt>
                <c:pt idx="522">
                  <c:v>43040</c:v>
                </c:pt>
                <c:pt idx="523">
                  <c:v>43047</c:v>
                </c:pt>
                <c:pt idx="524">
                  <c:v>43054</c:v>
                </c:pt>
                <c:pt idx="525">
                  <c:v>43061</c:v>
                </c:pt>
                <c:pt idx="526">
                  <c:v>43068</c:v>
                </c:pt>
                <c:pt idx="527">
                  <c:v>43075</c:v>
                </c:pt>
                <c:pt idx="528">
                  <c:v>43082</c:v>
                </c:pt>
                <c:pt idx="529">
                  <c:v>43089</c:v>
                </c:pt>
                <c:pt idx="530">
                  <c:v>43098</c:v>
                </c:pt>
                <c:pt idx="531">
                  <c:v>43105</c:v>
                </c:pt>
                <c:pt idx="532">
                  <c:v>43112</c:v>
                </c:pt>
                <c:pt idx="533">
                  <c:v>43119</c:v>
                </c:pt>
                <c:pt idx="534">
                  <c:v>43126</c:v>
                </c:pt>
                <c:pt idx="535">
                  <c:v>43133</c:v>
                </c:pt>
                <c:pt idx="536">
                  <c:v>43140</c:v>
                </c:pt>
                <c:pt idx="537">
                  <c:v>43147</c:v>
                </c:pt>
                <c:pt idx="538">
                  <c:v>43154</c:v>
                </c:pt>
                <c:pt idx="539">
                  <c:v>43161</c:v>
                </c:pt>
                <c:pt idx="540">
                  <c:v>43168</c:v>
                </c:pt>
                <c:pt idx="541">
                  <c:v>43175</c:v>
                </c:pt>
                <c:pt idx="542">
                  <c:v>43182</c:v>
                </c:pt>
                <c:pt idx="543">
                  <c:v>43193</c:v>
                </c:pt>
                <c:pt idx="544">
                  <c:v>43196</c:v>
                </c:pt>
                <c:pt idx="545">
                  <c:v>43203</c:v>
                </c:pt>
                <c:pt idx="546">
                  <c:v>43210</c:v>
                </c:pt>
                <c:pt idx="547">
                  <c:v>43217</c:v>
                </c:pt>
                <c:pt idx="548">
                  <c:v>43224</c:v>
                </c:pt>
                <c:pt idx="549">
                  <c:v>43231</c:v>
                </c:pt>
                <c:pt idx="550">
                  <c:v>43238</c:v>
                </c:pt>
                <c:pt idx="551">
                  <c:v>43245</c:v>
                </c:pt>
                <c:pt idx="552">
                  <c:v>43252</c:v>
                </c:pt>
                <c:pt idx="553">
                  <c:v>43259</c:v>
                </c:pt>
                <c:pt idx="554">
                  <c:v>43266</c:v>
                </c:pt>
                <c:pt idx="555">
                  <c:v>43273</c:v>
                </c:pt>
                <c:pt idx="556">
                  <c:v>43280</c:v>
                </c:pt>
                <c:pt idx="557">
                  <c:v>43287</c:v>
                </c:pt>
                <c:pt idx="558">
                  <c:v>43294</c:v>
                </c:pt>
                <c:pt idx="559">
                  <c:v>43301</c:v>
                </c:pt>
                <c:pt idx="560">
                  <c:v>43308</c:v>
                </c:pt>
                <c:pt idx="561">
                  <c:v>43315</c:v>
                </c:pt>
                <c:pt idx="562">
                  <c:v>43322</c:v>
                </c:pt>
                <c:pt idx="563">
                  <c:v>43329</c:v>
                </c:pt>
                <c:pt idx="564">
                  <c:v>43336</c:v>
                </c:pt>
                <c:pt idx="565">
                  <c:v>43343</c:v>
                </c:pt>
                <c:pt idx="566">
                  <c:v>43350</c:v>
                </c:pt>
                <c:pt idx="567">
                  <c:v>43357</c:v>
                </c:pt>
                <c:pt idx="568">
                  <c:v>43364</c:v>
                </c:pt>
                <c:pt idx="569">
                  <c:v>43371</c:v>
                </c:pt>
                <c:pt idx="570">
                  <c:v>43378</c:v>
                </c:pt>
                <c:pt idx="571">
                  <c:v>43385</c:v>
                </c:pt>
                <c:pt idx="572">
                  <c:v>43392</c:v>
                </c:pt>
                <c:pt idx="573">
                  <c:v>43399</c:v>
                </c:pt>
                <c:pt idx="574">
                  <c:v>43406</c:v>
                </c:pt>
                <c:pt idx="575">
                  <c:v>43413</c:v>
                </c:pt>
                <c:pt idx="576">
                  <c:v>43420</c:v>
                </c:pt>
                <c:pt idx="577">
                  <c:v>43427</c:v>
                </c:pt>
                <c:pt idx="578">
                  <c:v>43434</c:v>
                </c:pt>
                <c:pt idx="579">
                  <c:v>43441</c:v>
                </c:pt>
                <c:pt idx="580">
                  <c:v>43448</c:v>
                </c:pt>
                <c:pt idx="581">
                  <c:v>43455</c:v>
                </c:pt>
                <c:pt idx="582">
                  <c:v>43465</c:v>
                </c:pt>
                <c:pt idx="583">
                  <c:v>43472</c:v>
                </c:pt>
                <c:pt idx="584">
                  <c:v>43479</c:v>
                </c:pt>
                <c:pt idx="585">
                  <c:v>43486</c:v>
                </c:pt>
                <c:pt idx="586">
                  <c:v>43493</c:v>
                </c:pt>
                <c:pt idx="587">
                  <c:v>43500</c:v>
                </c:pt>
                <c:pt idx="588">
                  <c:v>43507</c:v>
                </c:pt>
                <c:pt idx="589">
                  <c:v>43514</c:v>
                </c:pt>
                <c:pt idx="590">
                  <c:v>43521</c:v>
                </c:pt>
                <c:pt idx="591">
                  <c:v>43528</c:v>
                </c:pt>
                <c:pt idx="592">
                  <c:v>43535</c:v>
                </c:pt>
                <c:pt idx="593">
                  <c:v>43542</c:v>
                </c:pt>
                <c:pt idx="594">
                  <c:v>43549</c:v>
                </c:pt>
                <c:pt idx="595">
                  <c:v>43556</c:v>
                </c:pt>
                <c:pt idx="596">
                  <c:v>43563</c:v>
                </c:pt>
                <c:pt idx="597">
                  <c:v>43570</c:v>
                </c:pt>
                <c:pt idx="598">
                  <c:v>43579</c:v>
                </c:pt>
                <c:pt idx="599">
                  <c:v>43584</c:v>
                </c:pt>
                <c:pt idx="600">
                  <c:v>43591</c:v>
                </c:pt>
                <c:pt idx="601">
                  <c:v>43598</c:v>
                </c:pt>
                <c:pt idx="602">
                  <c:v>43605</c:v>
                </c:pt>
                <c:pt idx="603">
                  <c:v>43612</c:v>
                </c:pt>
                <c:pt idx="604">
                  <c:v>43619</c:v>
                </c:pt>
                <c:pt idx="605">
                  <c:v>43626</c:v>
                </c:pt>
                <c:pt idx="606">
                  <c:v>43633</c:v>
                </c:pt>
                <c:pt idx="607">
                  <c:v>43640</c:v>
                </c:pt>
                <c:pt idx="608">
                  <c:v>43647</c:v>
                </c:pt>
                <c:pt idx="609">
                  <c:v>43654</c:v>
                </c:pt>
                <c:pt idx="610">
                  <c:v>43661</c:v>
                </c:pt>
                <c:pt idx="611">
                  <c:v>43668</c:v>
                </c:pt>
                <c:pt idx="612">
                  <c:v>43675</c:v>
                </c:pt>
                <c:pt idx="613">
                  <c:v>43682</c:v>
                </c:pt>
                <c:pt idx="614">
                  <c:v>43689</c:v>
                </c:pt>
                <c:pt idx="615">
                  <c:v>43696</c:v>
                </c:pt>
                <c:pt idx="616">
                  <c:v>43703</c:v>
                </c:pt>
                <c:pt idx="617">
                  <c:v>43710</c:v>
                </c:pt>
                <c:pt idx="618">
                  <c:v>43717</c:v>
                </c:pt>
                <c:pt idx="619">
                  <c:v>43724</c:v>
                </c:pt>
                <c:pt idx="620">
                  <c:v>43731</c:v>
                </c:pt>
                <c:pt idx="621">
                  <c:v>43738</c:v>
                </c:pt>
                <c:pt idx="622">
                  <c:v>43745</c:v>
                </c:pt>
                <c:pt idx="623">
                  <c:v>43752</c:v>
                </c:pt>
                <c:pt idx="624">
                  <c:v>43759</c:v>
                </c:pt>
                <c:pt idx="625">
                  <c:v>43766</c:v>
                </c:pt>
                <c:pt idx="626">
                  <c:v>43773</c:v>
                </c:pt>
                <c:pt idx="627">
                  <c:v>43780</c:v>
                </c:pt>
                <c:pt idx="628">
                  <c:v>43787</c:v>
                </c:pt>
                <c:pt idx="629">
                  <c:v>43794</c:v>
                </c:pt>
                <c:pt idx="630">
                  <c:v>43801</c:v>
                </c:pt>
                <c:pt idx="631">
                  <c:v>43808</c:v>
                </c:pt>
                <c:pt idx="632">
                  <c:v>43815</c:v>
                </c:pt>
                <c:pt idx="633">
                  <c:v>43822</c:v>
                </c:pt>
                <c:pt idx="634">
                  <c:v>43830</c:v>
                </c:pt>
                <c:pt idx="635">
                  <c:v>43837</c:v>
                </c:pt>
                <c:pt idx="636">
                  <c:v>43844</c:v>
                </c:pt>
                <c:pt idx="637">
                  <c:v>43851</c:v>
                </c:pt>
                <c:pt idx="638">
                  <c:v>43858</c:v>
                </c:pt>
                <c:pt idx="639">
                  <c:v>43865</c:v>
                </c:pt>
                <c:pt idx="640">
                  <c:v>43872</c:v>
                </c:pt>
                <c:pt idx="641">
                  <c:v>43879</c:v>
                </c:pt>
                <c:pt idx="642">
                  <c:v>43886</c:v>
                </c:pt>
                <c:pt idx="643">
                  <c:v>43893</c:v>
                </c:pt>
                <c:pt idx="644">
                  <c:v>43900</c:v>
                </c:pt>
                <c:pt idx="645">
                  <c:v>43907</c:v>
                </c:pt>
                <c:pt idx="646">
                  <c:v>43914</c:v>
                </c:pt>
                <c:pt idx="647">
                  <c:v>43921</c:v>
                </c:pt>
                <c:pt idx="648">
                  <c:v>43928</c:v>
                </c:pt>
                <c:pt idx="649">
                  <c:v>43937</c:v>
                </c:pt>
                <c:pt idx="650">
                  <c:v>43944</c:v>
                </c:pt>
                <c:pt idx="651">
                  <c:v>43951</c:v>
                </c:pt>
                <c:pt idx="652">
                  <c:v>43958</c:v>
                </c:pt>
                <c:pt idx="653">
                  <c:v>43965</c:v>
                </c:pt>
                <c:pt idx="654">
                  <c:v>43972</c:v>
                </c:pt>
                <c:pt idx="655">
                  <c:v>43979</c:v>
                </c:pt>
                <c:pt idx="656">
                  <c:v>43986</c:v>
                </c:pt>
                <c:pt idx="657">
                  <c:v>43993</c:v>
                </c:pt>
                <c:pt idx="658">
                  <c:v>44000</c:v>
                </c:pt>
                <c:pt idx="659">
                  <c:v>44007</c:v>
                </c:pt>
                <c:pt idx="660">
                  <c:v>44014</c:v>
                </c:pt>
                <c:pt idx="661">
                  <c:v>44021</c:v>
                </c:pt>
                <c:pt idx="662">
                  <c:v>44028</c:v>
                </c:pt>
                <c:pt idx="663">
                  <c:v>44035</c:v>
                </c:pt>
                <c:pt idx="664">
                  <c:v>44042</c:v>
                </c:pt>
                <c:pt idx="665">
                  <c:v>44049</c:v>
                </c:pt>
                <c:pt idx="666">
                  <c:v>44056</c:v>
                </c:pt>
                <c:pt idx="667">
                  <c:v>44063</c:v>
                </c:pt>
                <c:pt idx="668">
                  <c:v>44070</c:v>
                </c:pt>
                <c:pt idx="669">
                  <c:v>44077</c:v>
                </c:pt>
                <c:pt idx="670">
                  <c:v>44084</c:v>
                </c:pt>
                <c:pt idx="671">
                  <c:v>44091</c:v>
                </c:pt>
                <c:pt idx="672">
                  <c:v>44098</c:v>
                </c:pt>
                <c:pt idx="673">
                  <c:v>44105</c:v>
                </c:pt>
                <c:pt idx="674">
                  <c:v>44112</c:v>
                </c:pt>
                <c:pt idx="675">
                  <c:v>44119</c:v>
                </c:pt>
                <c:pt idx="676">
                  <c:v>44126</c:v>
                </c:pt>
                <c:pt idx="677">
                  <c:v>44133</c:v>
                </c:pt>
                <c:pt idx="678">
                  <c:v>44140</c:v>
                </c:pt>
                <c:pt idx="679">
                  <c:v>44147</c:v>
                </c:pt>
                <c:pt idx="680">
                  <c:v>44154</c:v>
                </c:pt>
                <c:pt idx="681">
                  <c:v>44161</c:v>
                </c:pt>
                <c:pt idx="682">
                  <c:v>44168</c:v>
                </c:pt>
                <c:pt idx="683">
                  <c:v>44175</c:v>
                </c:pt>
                <c:pt idx="684">
                  <c:v>44182</c:v>
                </c:pt>
                <c:pt idx="685">
                  <c:v>44189</c:v>
                </c:pt>
                <c:pt idx="686">
                  <c:v>44196</c:v>
                </c:pt>
                <c:pt idx="687">
                  <c:v>44203</c:v>
                </c:pt>
                <c:pt idx="688">
                  <c:v>44210</c:v>
                </c:pt>
                <c:pt idx="689">
                  <c:v>44217</c:v>
                </c:pt>
                <c:pt idx="690">
                  <c:v>44224</c:v>
                </c:pt>
                <c:pt idx="691">
                  <c:v>44231</c:v>
                </c:pt>
                <c:pt idx="692">
                  <c:v>44238</c:v>
                </c:pt>
                <c:pt idx="693">
                  <c:v>44245</c:v>
                </c:pt>
                <c:pt idx="694">
                  <c:v>44252</c:v>
                </c:pt>
                <c:pt idx="695">
                  <c:v>44259</c:v>
                </c:pt>
                <c:pt idx="696">
                  <c:v>44266</c:v>
                </c:pt>
                <c:pt idx="697">
                  <c:v>44273</c:v>
                </c:pt>
                <c:pt idx="698">
                  <c:v>44280</c:v>
                </c:pt>
                <c:pt idx="699">
                  <c:v>44287</c:v>
                </c:pt>
                <c:pt idx="700">
                  <c:v>44294</c:v>
                </c:pt>
                <c:pt idx="701">
                  <c:v>44301</c:v>
                </c:pt>
                <c:pt idx="702">
                  <c:v>44308</c:v>
                </c:pt>
                <c:pt idx="703">
                  <c:v>44315</c:v>
                </c:pt>
                <c:pt idx="704">
                  <c:v>44322</c:v>
                </c:pt>
                <c:pt idx="705">
                  <c:v>44329</c:v>
                </c:pt>
                <c:pt idx="706">
                  <c:v>44336</c:v>
                </c:pt>
                <c:pt idx="707">
                  <c:v>44343</c:v>
                </c:pt>
                <c:pt idx="708">
                  <c:v>44350</c:v>
                </c:pt>
                <c:pt idx="709">
                  <c:v>44357</c:v>
                </c:pt>
                <c:pt idx="710">
                  <c:v>44364</c:v>
                </c:pt>
                <c:pt idx="711">
                  <c:v>44371</c:v>
                </c:pt>
                <c:pt idx="712">
                  <c:v>44378</c:v>
                </c:pt>
                <c:pt idx="713">
                  <c:v>44385</c:v>
                </c:pt>
                <c:pt idx="714">
                  <c:v>44392</c:v>
                </c:pt>
                <c:pt idx="715">
                  <c:v>44399</c:v>
                </c:pt>
                <c:pt idx="716">
                  <c:v>44406</c:v>
                </c:pt>
                <c:pt idx="717">
                  <c:v>44413</c:v>
                </c:pt>
                <c:pt idx="718">
                  <c:v>44420</c:v>
                </c:pt>
                <c:pt idx="719">
                  <c:v>44427</c:v>
                </c:pt>
                <c:pt idx="720">
                  <c:v>44434</c:v>
                </c:pt>
                <c:pt idx="721">
                  <c:v>44441</c:v>
                </c:pt>
                <c:pt idx="722">
                  <c:v>44448</c:v>
                </c:pt>
                <c:pt idx="723">
                  <c:v>44455</c:v>
                </c:pt>
                <c:pt idx="724">
                  <c:v>44462</c:v>
                </c:pt>
                <c:pt idx="725">
                  <c:v>44469</c:v>
                </c:pt>
                <c:pt idx="726">
                  <c:v>44476</c:v>
                </c:pt>
                <c:pt idx="727">
                  <c:v>44483</c:v>
                </c:pt>
                <c:pt idx="728">
                  <c:v>44490</c:v>
                </c:pt>
                <c:pt idx="729">
                  <c:v>44497</c:v>
                </c:pt>
                <c:pt idx="730">
                  <c:v>44504</c:v>
                </c:pt>
                <c:pt idx="731">
                  <c:v>44511</c:v>
                </c:pt>
                <c:pt idx="732">
                  <c:v>44518</c:v>
                </c:pt>
                <c:pt idx="733">
                  <c:v>44525</c:v>
                </c:pt>
                <c:pt idx="734">
                  <c:v>44532</c:v>
                </c:pt>
                <c:pt idx="735">
                  <c:v>44539</c:v>
                </c:pt>
                <c:pt idx="736">
                  <c:v>44546</c:v>
                </c:pt>
                <c:pt idx="737">
                  <c:v>44553</c:v>
                </c:pt>
                <c:pt idx="738">
                  <c:v>44560</c:v>
                </c:pt>
                <c:pt idx="739">
                  <c:v>44567</c:v>
                </c:pt>
                <c:pt idx="740">
                  <c:v>44574</c:v>
                </c:pt>
                <c:pt idx="741">
                  <c:v>44581</c:v>
                </c:pt>
                <c:pt idx="742">
                  <c:v>44588</c:v>
                </c:pt>
                <c:pt idx="743">
                  <c:v>44595</c:v>
                </c:pt>
                <c:pt idx="744">
                  <c:v>44602</c:v>
                </c:pt>
                <c:pt idx="745">
                  <c:v>44609</c:v>
                </c:pt>
                <c:pt idx="746">
                  <c:v>44616</c:v>
                </c:pt>
                <c:pt idx="747">
                  <c:v>44623</c:v>
                </c:pt>
                <c:pt idx="748">
                  <c:v>44630</c:v>
                </c:pt>
                <c:pt idx="749">
                  <c:v>44637</c:v>
                </c:pt>
                <c:pt idx="750">
                  <c:v>44644</c:v>
                </c:pt>
                <c:pt idx="751">
                  <c:v>44651</c:v>
                </c:pt>
                <c:pt idx="752">
                  <c:v>44658</c:v>
                </c:pt>
                <c:pt idx="753">
                  <c:v>44665</c:v>
                </c:pt>
                <c:pt idx="754">
                  <c:v>44672</c:v>
                </c:pt>
                <c:pt idx="755">
                  <c:v>44679</c:v>
                </c:pt>
                <c:pt idx="756">
                  <c:v>44686</c:v>
                </c:pt>
                <c:pt idx="757">
                  <c:v>44693</c:v>
                </c:pt>
                <c:pt idx="758">
                  <c:v>44700</c:v>
                </c:pt>
                <c:pt idx="759">
                  <c:v>44707</c:v>
                </c:pt>
                <c:pt idx="760">
                  <c:v>44714</c:v>
                </c:pt>
                <c:pt idx="761">
                  <c:v>44721</c:v>
                </c:pt>
                <c:pt idx="762">
                  <c:v>44728</c:v>
                </c:pt>
                <c:pt idx="763">
                  <c:v>44735</c:v>
                </c:pt>
                <c:pt idx="764">
                  <c:v>44742</c:v>
                </c:pt>
                <c:pt idx="765">
                  <c:v>44749</c:v>
                </c:pt>
                <c:pt idx="766">
                  <c:v>44756</c:v>
                </c:pt>
                <c:pt idx="767">
                  <c:v>44763</c:v>
                </c:pt>
                <c:pt idx="768">
                  <c:v>44770</c:v>
                </c:pt>
                <c:pt idx="769">
                  <c:v>44777</c:v>
                </c:pt>
                <c:pt idx="770">
                  <c:v>44784</c:v>
                </c:pt>
                <c:pt idx="771">
                  <c:v>44791</c:v>
                </c:pt>
                <c:pt idx="772">
                  <c:v>44798</c:v>
                </c:pt>
                <c:pt idx="773">
                  <c:v>44805</c:v>
                </c:pt>
                <c:pt idx="774">
                  <c:v>44812</c:v>
                </c:pt>
                <c:pt idx="775">
                  <c:v>44819</c:v>
                </c:pt>
                <c:pt idx="776">
                  <c:v>44826</c:v>
                </c:pt>
                <c:pt idx="777">
                  <c:v>44833</c:v>
                </c:pt>
                <c:pt idx="778">
                  <c:v>44840</c:v>
                </c:pt>
                <c:pt idx="779">
                  <c:v>44847</c:v>
                </c:pt>
                <c:pt idx="780">
                  <c:v>44854</c:v>
                </c:pt>
                <c:pt idx="781">
                  <c:v>44861</c:v>
                </c:pt>
                <c:pt idx="782">
                  <c:v>44868</c:v>
                </c:pt>
                <c:pt idx="783">
                  <c:v>44875</c:v>
                </c:pt>
                <c:pt idx="784">
                  <c:v>44882</c:v>
                </c:pt>
                <c:pt idx="785">
                  <c:v>44889</c:v>
                </c:pt>
                <c:pt idx="786">
                  <c:v>44896</c:v>
                </c:pt>
                <c:pt idx="787">
                  <c:v>44903</c:v>
                </c:pt>
                <c:pt idx="788">
                  <c:v>44910</c:v>
                </c:pt>
                <c:pt idx="789">
                  <c:v>44917</c:v>
                </c:pt>
                <c:pt idx="790">
                  <c:v>44924</c:v>
                </c:pt>
                <c:pt idx="791">
                  <c:v>44931</c:v>
                </c:pt>
                <c:pt idx="792">
                  <c:v>44938</c:v>
                </c:pt>
                <c:pt idx="793">
                  <c:v>44945</c:v>
                </c:pt>
                <c:pt idx="794">
                  <c:v>44952</c:v>
                </c:pt>
                <c:pt idx="795">
                  <c:v>44959</c:v>
                </c:pt>
                <c:pt idx="796">
                  <c:v>44966</c:v>
                </c:pt>
                <c:pt idx="797">
                  <c:v>44973</c:v>
                </c:pt>
                <c:pt idx="798">
                  <c:v>44980</c:v>
                </c:pt>
                <c:pt idx="799">
                  <c:v>44987</c:v>
                </c:pt>
                <c:pt idx="800">
                  <c:v>44994</c:v>
                </c:pt>
                <c:pt idx="801">
                  <c:v>45001</c:v>
                </c:pt>
                <c:pt idx="802">
                  <c:v>45008</c:v>
                </c:pt>
                <c:pt idx="803">
                  <c:v>45015</c:v>
                </c:pt>
                <c:pt idx="804">
                  <c:v>45022</c:v>
                </c:pt>
                <c:pt idx="805">
                  <c:v>45029</c:v>
                </c:pt>
                <c:pt idx="806">
                  <c:v>45036</c:v>
                </c:pt>
                <c:pt idx="807">
                  <c:v>45043</c:v>
                </c:pt>
                <c:pt idx="808">
                  <c:v>45050</c:v>
                </c:pt>
                <c:pt idx="809">
                  <c:v>45057</c:v>
                </c:pt>
                <c:pt idx="810">
                  <c:v>45064</c:v>
                </c:pt>
                <c:pt idx="811">
                  <c:v>45071</c:v>
                </c:pt>
                <c:pt idx="812">
                  <c:v>45078</c:v>
                </c:pt>
                <c:pt idx="813">
                  <c:v>45085</c:v>
                </c:pt>
                <c:pt idx="814">
                  <c:v>45092</c:v>
                </c:pt>
                <c:pt idx="815">
                  <c:v>45099</c:v>
                </c:pt>
                <c:pt idx="816">
                  <c:v>45106</c:v>
                </c:pt>
                <c:pt idx="817">
                  <c:v>45113</c:v>
                </c:pt>
                <c:pt idx="818">
                  <c:v>45120</c:v>
                </c:pt>
                <c:pt idx="819">
                  <c:v>45127</c:v>
                </c:pt>
                <c:pt idx="820">
                  <c:v>45134</c:v>
                </c:pt>
                <c:pt idx="821">
                  <c:v>45141</c:v>
                </c:pt>
                <c:pt idx="822">
                  <c:v>45148</c:v>
                </c:pt>
                <c:pt idx="823">
                  <c:v>45155</c:v>
                </c:pt>
                <c:pt idx="824">
                  <c:v>45162</c:v>
                </c:pt>
                <c:pt idx="825">
                  <c:v>45169</c:v>
                </c:pt>
                <c:pt idx="826">
                  <c:v>45176</c:v>
                </c:pt>
                <c:pt idx="827">
                  <c:v>45183</c:v>
                </c:pt>
                <c:pt idx="828">
                  <c:v>45190</c:v>
                </c:pt>
                <c:pt idx="829">
                  <c:v>45197</c:v>
                </c:pt>
                <c:pt idx="830">
                  <c:v>45204</c:v>
                </c:pt>
                <c:pt idx="831">
                  <c:v>45211</c:v>
                </c:pt>
                <c:pt idx="832">
                  <c:v>45218</c:v>
                </c:pt>
                <c:pt idx="833">
                  <c:v>45225</c:v>
                </c:pt>
                <c:pt idx="834">
                  <c:v>45232</c:v>
                </c:pt>
                <c:pt idx="835">
                  <c:v>45239</c:v>
                </c:pt>
                <c:pt idx="836">
                  <c:v>45246</c:v>
                </c:pt>
                <c:pt idx="837">
                  <c:v>45253</c:v>
                </c:pt>
                <c:pt idx="838">
                  <c:v>45260</c:v>
                </c:pt>
                <c:pt idx="839">
                  <c:v>45267</c:v>
                </c:pt>
                <c:pt idx="840">
                  <c:v>45274</c:v>
                </c:pt>
                <c:pt idx="841">
                  <c:v>45281</c:v>
                </c:pt>
                <c:pt idx="842">
                  <c:v>45289</c:v>
                </c:pt>
                <c:pt idx="843">
                  <c:v>45296</c:v>
                </c:pt>
                <c:pt idx="844">
                  <c:v>45303</c:v>
                </c:pt>
                <c:pt idx="845">
                  <c:v>45310</c:v>
                </c:pt>
                <c:pt idx="846">
                  <c:v>45317</c:v>
                </c:pt>
                <c:pt idx="847">
                  <c:v>45324</c:v>
                </c:pt>
                <c:pt idx="848">
                  <c:v>45331</c:v>
                </c:pt>
                <c:pt idx="849">
                  <c:v>45338</c:v>
                </c:pt>
                <c:pt idx="850">
                  <c:v>45345</c:v>
                </c:pt>
                <c:pt idx="851">
                  <c:v>45352</c:v>
                </c:pt>
                <c:pt idx="852">
                  <c:v>45359</c:v>
                </c:pt>
                <c:pt idx="853">
                  <c:v>45366</c:v>
                </c:pt>
                <c:pt idx="854">
                  <c:v>45373</c:v>
                </c:pt>
                <c:pt idx="855">
                  <c:v>45384</c:v>
                </c:pt>
                <c:pt idx="856">
                  <c:v>45387</c:v>
                </c:pt>
                <c:pt idx="857">
                  <c:v>45394</c:v>
                </c:pt>
                <c:pt idx="858">
                  <c:v>45401</c:v>
                </c:pt>
                <c:pt idx="859">
                  <c:v>45408</c:v>
                </c:pt>
                <c:pt idx="860">
                  <c:v>45418</c:v>
                </c:pt>
                <c:pt idx="861">
                  <c:v>45425</c:v>
                </c:pt>
                <c:pt idx="862">
                  <c:v>45432</c:v>
                </c:pt>
                <c:pt idx="863">
                  <c:v>45439</c:v>
                </c:pt>
                <c:pt idx="864">
                  <c:v>45446</c:v>
                </c:pt>
                <c:pt idx="865">
                  <c:v>45453</c:v>
                </c:pt>
                <c:pt idx="866">
                  <c:v>45460</c:v>
                </c:pt>
                <c:pt idx="867">
                  <c:v>45467</c:v>
                </c:pt>
                <c:pt idx="868">
                  <c:v>45474</c:v>
                </c:pt>
                <c:pt idx="869">
                  <c:v>45481</c:v>
                </c:pt>
                <c:pt idx="870">
                  <c:v>45488</c:v>
                </c:pt>
                <c:pt idx="871">
                  <c:v>45495</c:v>
                </c:pt>
                <c:pt idx="872">
                  <c:v>45502</c:v>
                </c:pt>
                <c:pt idx="873">
                  <c:v>45509</c:v>
                </c:pt>
                <c:pt idx="874">
                  <c:v>45516</c:v>
                </c:pt>
                <c:pt idx="875">
                  <c:v>45523</c:v>
                </c:pt>
                <c:pt idx="876">
                  <c:v>45530</c:v>
                </c:pt>
                <c:pt idx="877">
                  <c:v>45537</c:v>
                </c:pt>
                <c:pt idx="878">
                  <c:v>45544</c:v>
                </c:pt>
                <c:pt idx="879">
                  <c:v>45551</c:v>
                </c:pt>
                <c:pt idx="880">
                  <c:v>45558</c:v>
                </c:pt>
                <c:pt idx="881">
                  <c:v>45565</c:v>
                </c:pt>
                <c:pt idx="882">
                  <c:v>45572</c:v>
                </c:pt>
                <c:pt idx="883">
                  <c:v>45579</c:v>
                </c:pt>
                <c:pt idx="884">
                  <c:v>45586</c:v>
                </c:pt>
                <c:pt idx="885">
                  <c:v>45593</c:v>
                </c:pt>
                <c:pt idx="886">
                  <c:v>45600</c:v>
                </c:pt>
                <c:pt idx="887">
                  <c:v>45607</c:v>
                </c:pt>
                <c:pt idx="888">
                  <c:v>45614</c:v>
                </c:pt>
                <c:pt idx="889">
                  <c:v>45621</c:v>
                </c:pt>
                <c:pt idx="890">
                  <c:v>45628</c:v>
                </c:pt>
                <c:pt idx="891">
                  <c:v>45635</c:v>
                </c:pt>
                <c:pt idx="892">
                  <c:v>45642</c:v>
                </c:pt>
                <c:pt idx="893">
                  <c:v>45649</c:v>
                </c:pt>
                <c:pt idx="894">
                  <c:v>45657</c:v>
                </c:pt>
                <c:pt idx="895">
                  <c:v>45664</c:v>
                </c:pt>
                <c:pt idx="896">
                  <c:v>45671</c:v>
                </c:pt>
                <c:pt idx="897">
                  <c:v>45678</c:v>
                </c:pt>
                <c:pt idx="898">
                  <c:v>45685</c:v>
                </c:pt>
                <c:pt idx="899">
                  <c:v>45692</c:v>
                </c:pt>
                <c:pt idx="900">
                  <c:v>45699</c:v>
                </c:pt>
                <c:pt idx="901">
                  <c:v>45706</c:v>
                </c:pt>
                <c:pt idx="902">
                  <c:v>45713</c:v>
                </c:pt>
                <c:pt idx="903">
                  <c:v>45720</c:v>
                </c:pt>
                <c:pt idx="904">
                  <c:v>45727</c:v>
                </c:pt>
                <c:pt idx="905">
                  <c:v>45734</c:v>
                </c:pt>
                <c:pt idx="906">
                  <c:v>45741</c:v>
                </c:pt>
                <c:pt idx="907">
                  <c:v>45748</c:v>
                </c:pt>
                <c:pt idx="908">
                  <c:v>45755</c:v>
                </c:pt>
                <c:pt idx="909">
                  <c:v>45762</c:v>
                </c:pt>
                <c:pt idx="910">
                  <c:v>45771</c:v>
                </c:pt>
                <c:pt idx="911">
                  <c:v>45779</c:v>
                </c:pt>
                <c:pt idx="912">
                  <c:v>45785</c:v>
                </c:pt>
                <c:pt idx="913">
                  <c:v>45792</c:v>
                </c:pt>
                <c:pt idx="914">
                  <c:v>45799</c:v>
                </c:pt>
                <c:pt idx="915">
                  <c:v>45806</c:v>
                </c:pt>
                <c:pt idx="916">
                  <c:v>45813</c:v>
                </c:pt>
                <c:pt idx="917">
                  <c:v>45820</c:v>
                </c:pt>
                <c:pt idx="918">
                  <c:v>45827</c:v>
                </c:pt>
                <c:pt idx="919">
                  <c:v>45834</c:v>
                </c:pt>
                <c:pt idx="920">
                  <c:v>45841</c:v>
                </c:pt>
                <c:pt idx="921">
                  <c:v>45848</c:v>
                </c:pt>
                <c:pt idx="922">
                  <c:v>45855</c:v>
                </c:pt>
                <c:pt idx="923">
                  <c:v>45862</c:v>
                </c:pt>
                <c:pt idx="924">
                  <c:v>45869</c:v>
                </c:pt>
                <c:pt idx="925">
                  <c:v>45876</c:v>
                </c:pt>
                <c:pt idx="926">
                  <c:v>45883</c:v>
                </c:pt>
                <c:pt idx="927">
                  <c:v>45890</c:v>
                </c:pt>
                <c:pt idx="928">
                  <c:v>45897</c:v>
                </c:pt>
                <c:pt idx="929">
                  <c:v>45904</c:v>
                </c:pt>
                <c:pt idx="930">
                  <c:v>45911</c:v>
                </c:pt>
                <c:pt idx="931">
                  <c:v>45918</c:v>
                </c:pt>
                <c:pt idx="932">
                  <c:v>45925</c:v>
                </c:pt>
                <c:pt idx="933">
                  <c:v>45932</c:v>
                </c:pt>
                <c:pt idx="934">
                  <c:v>45939</c:v>
                </c:pt>
                <c:pt idx="935">
                  <c:v>45946</c:v>
                </c:pt>
                <c:pt idx="936">
                  <c:v>45953</c:v>
                </c:pt>
                <c:pt idx="937">
                  <c:v>45960</c:v>
                </c:pt>
                <c:pt idx="938">
                  <c:v>45967</c:v>
                </c:pt>
                <c:pt idx="939">
                  <c:v>45974</c:v>
                </c:pt>
                <c:pt idx="940">
                  <c:v>45981</c:v>
                </c:pt>
                <c:pt idx="941">
                  <c:v>45988</c:v>
                </c:pt>
                <c:pt idx="942">
                  <c:v>45995</c:v>
                </c:pt>
                <c:pt idx="943">
                  <c:v>46002</c:v>
                </c:pt>
                <c:pt idx="944">
                  <c:v>46009</c:v>
                </c:pt>
                <c:pt idx="945">
                  <c:v>46020</c:v>
                </c:pt>
                <c:pt idx="946">
                  <c:v>46024</c:v>
                </c:pt>
                <c:pt idx="947">
                  <c:v>46030</c:v>
                </c:pt>
                <c:pt idx="948">
                  <c:v>46037</c:v>
                </c:pt>
                <c:pt idx="949">
                  <c:v>46044</c:v>
                </c:pt>
                <c:pt idx="950">
                  <c:v>46051</c:v>
                </c:pt>
                <c:pt idx="951">
                  <c:v>46058</c:v>
                </c:pt>
                <c:pt idx="952">
                  <c:v>46065</c:v>
                </c:pt>
                <c:pt idx="953">
                  <c:v>46072</c:v>
                </c:pt>
                <c:pt idx="954">
                  <c:v>46079</c:v>
                </c:pt>
                <c:pt idx="955">
                  <c:v>46086</c:v>
                </c:pt>
                <c:pt idx="956">
                  <c:v>46093</c:v>
                </c:pt>
                <c:pt idx="957">
                  <c:v>46100</c:v>
                </c:pt>
                <c:pt idx="958">
                  <c:v>46107</c:v>
                </c:pt>
                <c:pt idx="959">
                  <c:v>46114</c:v>
                </c:pt>
                <c:pt idx="960">
                  <c:v>46121</c:v>
                </c:pt>
                <c:pt idx="961">
                  <c:v>46128</c:v>
                </c:pt>
                <c:pt idx="962">
                  <c:v>46135</c:v>
                </c:pt>
                <c:pt idx="963">
                  <c:v>46142</c:v>
                </c:pt>
                <c:pt idx="964">
                  <c:v>46149</c:v>
                </c:pt>
                <c:pt idx="965">
                  <c:v>46156</c:v>
                </c:pt>
                <c:pt idx="966">
                  <c:v>46163</c:v>
                </c:pt>
                <c:pt idx="967">
                  <c:v>46170</c:v>
                </c:pt>
                <c:pt idx="968">
                  <c:v>46177</c:v>
                </c:pt>
                <c:pt idx="969">
                  <c:v>46184</c:v>
                </c:pt>
                <c:pt idx="970">
                  <c:v>46191</c:v>
                </c:pt>
                <c:pt idx="971">
                  <c:v>46198</c:v>
                </c:pt>
                <c:pt idx="972">
                  <c:v>46205</c:v>
                </c:pt>
                <c:pt idx="973">
                  <c:v>46212</c:v>
                </c:pt>
                <c:pt idx="974">
                  <c:v>46219</c:v>
                </c:pt>
                <c:pt idx="975">
                  <c:v>46226</c:v>
                </c:pt>
                <c:pt idx="976">
                  <c:v>46233</c:v>
                </c:pt>
                <c:pt idx="977">
                  <c:v>46240</c:v>
                </c:pt>
                <c:pt idx="978">
                  <c:v>46247</c:v>
                </c:pt>
                <c:pt idx="979">
                  <c:v>46254</c:v>
                </c:pt>
                <c:pt idx="980">
                  <c:v>46261</c:v>
                </c:pt>
                <c:pt idx="981">
                  <c:v>46268</c:v>
                </c:pt>
                <c:pt idx="982">
                  <c:v>46275</c:v>
                </c:pt>
                <c:pt idx="983">
                  <c:v>46282</c:v>
                </c:pt>
                <c:pt idx="984">
                  <c:v>46289</c:v>
                </c:pt>
                <c:pt idx="985">
                  <c:v>46296</c:v>
                </c:pt>
                <c:pt idx="986">
                  <c:v>46303</c:v>
                </c:pt>
                <c:pt idx="987">
                  <c:v>46310</c:v>
                </c:pt>
                <c:pt idx="988">
                  <c:v>46317</c:v>
                </c:pt>
                <c:pt idx="989">
                  <c:v>46324</c:v>
                </c:pt>
                <c:pt idx="990">
                  <c:v>46331</c:v>
                </c:pt>
                <c:pt idx="991">
                  <c:v>46338</c:v>
                </c:pt>
                <c:pt idx="992">
                  <c:v>46345</c:v>
                </c:pt>
                <c:pt idx="993">
                  <c:v>46352</c:v>
                </c:pt>
                <c:pt idx="994">
                  <c:v>46359</c:v>
                </c:pt>
                <c:pt idx="995">
                  <c:v>46366</c:v>
                </c:pt>
                <c:pt idx="996">
                  <c:v>46373</c:v>
                </c:pt>
                <c:pt idx="997">
                  <c:v>46380</c:v>
                </c:pt>
                <c:pt idx="998">
                  <c:v>46387</c:v>
                </c:pt>
                <c:pt idx="999">
                  <c:v>46394</c:v>
                </c:pt>
                <c:pt idx="1000">
                  <c:v>46401</c:v>
                </c:pt>
                <c:pt idx="1001">
                  <c:v>46408</c:v>
                </c:pt>
                <c:pt idx="1002">
                  <c:v>46415</c:v>
                </c:pt>
                <c:pt idx="1003">
                  <c:v>46422</c:v>
                </c:pt>
                <c:pt idx="1004">
                  <c:v>46429</c:v>
                </c:pt>
                <c:pt idx="1005">
                  <c:v>46436</c:v>
                </c:pt>
                <c:pt idx="1006">
                  <c:v>46443</c:v>
                </c:pt>
                <c:pt idx="1007">
                  <c:v>46450</c:v>
                </c:pt>
                <c:pt idx="1008">
                  <c:v>46457</c:v>
                </c:pt>
                <c:pt idx="1009">
                  <c:v>46464</c:v>
                </c:pt>
                <c:pt idx="1010">
                  <c:v>46471</c:v>
                </c:pt>
                <c:pt idx="1011">
                  <c:v>46478</c:v>
                </c:pt>
                <c:pt idx="1012">
                  <c:v>46485</c:v>
                </c:pt>
                <c:pt idx="1013">
                  <c:v>46492</c:v>
                </c:pt>
                <c:pt idx="1014">
                  <c:v>46499</c:v>
                </c:pt>
                <c:pt idx="1015">
                  <c:v>46506</c:v>
                </c:pt>
                <c:pt idx="1016">
                  <c:v>46513</c:v>
                </c:pt>
                <c:pt idx="1017">
                  <c:v>46520</c:v>
                </c:pt>
                <c:pt idx="1018">
                  <c:v>46527</c:v>
                </c:pt>
                <c:pt idx="1019">
                  <c:v>46534</c:v>
                </c:pt>
                <c:pt idx="1020">
                  <c:v>46541</c:v>
                </c:pt>
                <c:pt idx="1021">
                  <c:v>46548</c:v>
                </c:pt>
                <c:pt idx="1022">
                  <c:v>46555</c:v>
                </c:pt>
                <c:pt idx="1023">
                  <c:v>46562</c:v>
                </c:pt>
                <c:pt idx="1024">
                  <c:v>46569</c:v>
                </c:pt>
                <c:pt idx="1025">
                  <c:v>46576</c:v>
                </c:pt>
                <c:pt idx="1026">
                  <c:v>46583</c:v>
                </c:pt>
                <c:pt idx="1027">
                  <c:v>46590</c:v>
                </c:pt>
                <c:pt idx="1028">
                  <c:v>46597</c:v>
                </c:pt>
                <c:pt idx="1029">
                  <c:v>46604</c:v>
                </c:pt>
                <c:pt idx="1030">
                  <c:v>46611</c:v>
                </c:pt>
                <c:pt idx="1031">
                  <c:v>46618</c:v>
                </c:pt>
                <c:pt idx="1032">
                  <c:v>46625</c:v>
                </c:pt>
                <c:pt idx="1033">
                  <c:v>46632</c:v>
                </c:pt>
                <c:pt idx="1034">
                  <c:v>46639</c:v>
                </c:pt>
                <c:pt idx="1035">
                  <c:v>46646</c:v>
                </c:pt>
                <c:pt idx="1036">
                  <c:v>46653</c:v>
                </c:pt>
                <c:pt idx="1037">
                  <c:v>46660</c:v>
                </c:pt>
                <c:pt idx="1038">
                  <c:v>46667</c:v>
                </c:pt>
                <c:pt idx="1039">
                  <c:v>46674</c:v>
                </c:pt>
                <c:pt idx="1040">
                  <c:v>46681</c:v>
                </c:pt>
                <c:pt idx="1041">
                  <c:v>46688</c:v>
                </c:pt>
                <c:pt idx="1042">
                  <c:v>46695</c:v>
                </c:pt>
                <c:pt idx="1043">
                  <c:v>46702</c:v>
                </c:pt>
                <c:pt idx="1044">
                  <c:v>46709</c:v>
                </c:pt>
                <c:pt idx="1045">
                  <c:v>46716</c:v>
                </c:pt>
                <c:pt idx="1046">
                  <c:v>46723</c:v>
                </c:pt>
                <c:pt idx="1047">
                  <c:v>46730</c:v>
                </c:pt>
                <c:pt idx="1048">
                  <c:v>46737</c:v>
                </c:pt>
                <c:pt idx="1049">
                  <c:v>46744</c:v>
                </c:pt>
                <c:pt idx="1050">
                  <c:v>46751</c:v>
                </c:pt>
                <c:pt idx="1051">
                  <c:v>46758</c:v>
                </c:pt>
                <c:pt idx="1052">
                  <c:v>46765</c:v>
                </c:pt>
                <c:pt idx="1053">
                  <c:v>46772</c:v>
                </c:pt>
                <c:pt idx="1054">
                  <c:v>46779</c:v>
                </c:pt>
                <c:pt idx="1055">
                  <c:v>46786</c:v>
                </c:pt>
                <c:pt idx="1056">
                  <c:v>46793</c:v>
                </c:pt>
                <c:pt idx="1057">
                  <c:v>46800</c:v>
                </c:pt>
                <c:pt idx="1058">
                  <c:v>46807</c:v>
                </c:pt>
                <c:pt idx="1059">
                  <c:v>46814</c:v>
                </c:pt>
                <c:pt idx="1060">
                  <c:v>46821</c:v>
                </c:pt>
                <c:pt idx="1061">
                  <c:v>46828</c:v>
                </c:pt>
                <c:pt idx="1062">
                  <c:v>46835</c:v>
                </c:pt>
                <c:pt idx="1063">
                  <c:v>46842</c:v>
                </c:pt>
                <c:pt idx="1064">
                  <c:v>46849</c:v>
                </c:pt>
                <c:pt idx="1065">
                  <c:v>46856</c:v>
                </c:pt>
                <c:pt idx="1066">
                  <c:v>46863</c:v>
                </c:pt>
                <c:pt idx="1067">
                  <c:v>46870</c:v>
                </c:pt>
                <c:pt idx="1068">
                  <c:v>46877</c:v>
                </c:pt>
                <c:pt idx="1069">
                  <c:v>46884</c:v>
                </c:pt>
                <c:pt idx="1070">
                  <c:v>46891</c:v>
                </c:pt>
                <c:pt idx="1071">
                  <c:v>46898</c:v>
                </c:pt>
                <c:pt idx="1072">
                  <c:v>46905</c:v>
                </c:pt>
                <c:pt idx="1073">
                  <c:v>46912</c:v>
                </c:pt>
                <c:pt idx="1074">
                  <c:v>46919</c:v>
                </c:pt>
                <c:pt idx="1075">
                  <c:v>46926</c:v>
                </c:pt>
                <c:pt idx="1076">
                  <c:v>46933</c:v>
                </c:pt>
                <c:pt idx="1077">
                  <c:v>46940</c:v>
                </c:pt>
                <c:pt idx="1078">
                  <c:v>46947</c:v>
                </c:pt>
                <c:pt idx="1079">
                  <c:v>46954</c:v>
                </c:pt>
                <c:pt idx="1080">
                  <c:v>46961</c:v>
                </c:pt>
                <c:pt idx="1081">
                  <c:v>46968</c:v>
                </c:pt>
                <c:pt idx="1082">
                  <c:v>46975</c:v>
                </c:pt>
                <c:pt idx="1083">
                  <c:v>46982</c:v>
                </c:pt>
                <c:pt idx="1084">
                  <c:v>46989</c:v>
                </c:pt>
                <c:pt idx="1085">
                  <c:v>46996</c:v>
                </c:pt>
                <c:pt idx="1086">
                  <c:v>47003</c:v>
                </c:pt>
                <c:pt idx="1087">
                  <c:v>47010</c:v>
                </c:pt>
                <c:pt idx="1088">
                  <c:v>47017</c:v>
                </c:pt>
                <c:pt idx="1089">
                  <c:v>47024</c:v>
                </c:pt>
                <c:pt idx="1090">
                  <c:v>47031</c:v>
                </c:pt>
                <c:pt idx="1091">
                  <c:v>47038</c:v>
                </c:pt>
                <c:pt idx="1092">
                  <c:v>47045</c:v>
                </c:pt>
                <c:pt idx="1093">
                  <c:v>47052</c:v>
                </c:pt>
                <c:pt idx="1094">
                  <c:v>47059</c:v>
                </c:pt>
                <c:pt idx="1095">
                  <c:v>47066</c:v>
                </c:pt>
                <c:pt idx="1096">
                  <c:v>47073</c:v>
                </c:pt>
                <c:pt idx="1097">
                  <c:v>47080</c:v>
                </c:pt>
                <c:pt idx="1098">
                  <c:v>47087</c:v>
                </c:pt>
                <c:pt idx="1099">
                  <c:v>47094</c:v>
                </c:pt>
                <c:pt idx="1100">
                  <c:v>47101</c:v>
                </c:pt>
                <c:pt idx="1101">
                  <c:v>47108</c:v>
                </c:pt>
                <c:pt idx="1102">
                  <c:v>47116</c:v>
                </c:pt>
                <c:pt idx="1103">
                  <c:v>47123</c:v>
                </c:pt>
                <c:pt idx="1104">
                  <c:v>47130</c:v>
                </c:pt>
                <c:pt idx="1105">
                  <c:v>47137</c:v>
                </c:pt>
                <c:pt idx="1106">
                  <c:v>47144</c:v>
                </c:pt>
                <c:pt idx="1107">
                  <c:v>47151</c:v>
                </c:pt>
                <c:pt idx="1108">
                  <c:v>47158</c:v>
                </c:pt>
                <c:pt idx="1109">
                  <c:v>47165</c:v>
                </c:pt>
                <c:pt idx="1110">
                  <c:v>47172</c:v>
                </c:pt>
                <c:pt idx="1111">
                  <c:v>47179</c:v>
                </c:pt>
                <c:pt idx="1112">
                  <c:v>47186</c:v>
                </c:pt>
                <c:pt idx="1113">
                  <c:v>47193</c:v>
                </c:pt>
                <c:pt idx="1114">
                  <c:v>47200</c:v>
                </c:pt>
                <c:pt idx="1115">
                  <c:v>47211</c:v>
                </c:pt>
                <c:pt idx="1116">
                  <c:v>47214</c:v>
                </c:pt>
                <c:pt idx="1117">
                  <c:v>47221</c:v>
                </c:pt>
                <c:pt idx="1118">
                  <c:v>47228</c:v>
                </c:pt>
                <c:pt idx="1119">
                  <c:v>47235</c:v>
                </c:pt>
                <c:pt idx="1120">
                  <c:v>47242</c:v>
                </c:pt>
                <c:pt idx="1121">
                  <c:v>47249</c:v>
                </c:pt>
                <c:pt idx="1122">
                  <c:v>47256</c:v>
                </c:pt>
                <c:pt idx="1123">
                  <c:v>47263</c:v>
                </c:pt>
                <c:pt idx="1124">
                  <c:v>47270</c:v>
                </c:pt>
                <c:pt idx="1125">
                  <c:v>47277</c:v>
                </c:pt>
                <c:pt idx="1126">
                  <c:v>47284</c:v>
                </c:pt>
                <c:pt idx="1127">
                  <c:v>47291</c:v>
                </c:pt>
                <c:pt idx="1128">
                  <c:v>47298</c:v>
                </c:pt>
                <c:pt idx="1129">
                  <c:v>47305</c:v>
                </c:pt>
                <c:pt idx="1130">
                  <c:v>47312</c:v>
                </c:pt>
                <c:pt idx="1131">
                  <c:v>47319</c:v>
                </c:pt>
                <c:pt idx="1132">
                  <c:v>47326</c:v>
                </c:pt>
                <c:pt idx="1133">
                  <c:v>47333</c:v>
                </c:pt>
                <c:pt idx="1134">
                  <c:v>47340</c:v>
                </c:pt>
                <c:pt idx="1135">
                  <c:v>47347</c:v>
                </c:pt>
                <c:pt idx="1136">
                  <c:v>47354</c:v>
                </c:pt>
                <c:pt idx="1137">
                  <c:v>47361</c:v>
                </c:pt>
                <c:pt idx="1138">
                  <c:v>47368</c:v>
                </c:pt>
                <c:pt idx="1139">
                  <c:v>47375</c:v>
                </c:pt>
                <c:pt idx="1140">
                  <c:v>47382</c:v>
                </c:pt>
                <c:pt idx="1141">
                  <c:v>47389</c:v>
                </c:pt>
                <c:pt idx="1142">
                  <c:v>47396</c:v>
                </c:pt>
                <c:pt idx="1143">
                  <c:v>47403</c:v>
                </c:pt>
                <c:pt idx="1144">
                  <c:v>47410</c:v>
                </c:pt>
                <c:pt idx="1145">
                  <c:v>47417</c:v>
                </c:pt>
                <c:pt idx="1146">
                  <c:v>47424</c:v>
                </c:pt>
                <c:pt idx="1147">
                  <c:v>47431</c:v>
                </c:pt>
                <c:pt idx="1148">
                  <c:v>47438</c:v>
                </c:pt>
                <c:pt idx="1149">
                  <c:v>47445</c:v>
                </c:pt>
                <c:pt idx="1150">
                  <c:v>47452</c:v>
                </c:pt>
                <c:pt idx="1151">
                  <c:v>47459</c:v>
                </c:pt>
                <c:pt idx="1152">
                  <c:v>47466</c:v>
                </c:pt>
                <c:pt idx="1153">
                  <c:v>47473</c:v>
                </c:pt>
                <c:pt idx="1154">
                  <c:v>47483</c:v>
                </c:pt>
                <c:pt idx="1155">
                  <c:v>47490</c:v>
                </c:pt>
                <c:pt idx="1156">
                  <c:v>47497</c:v>
                </c:pt>
                <c:pt idx="1157">
                  <c:v>47504</c:v>
                </c:pt>
                <c:pt idx="1158">
                  <c:v>47511</c:v>
                </c:pt>
                <c:pt idx="1159">
                  <c:v>47518</c:v>
                </c:pt>
                <c:pt idx="1160">
                  <c:v>47525</c:v>
                </c:pt>
                <c:pt idx="1161">
                  <c:v>47532</c:v>
                </c:pt>
                <c:pt idx="1162">
                  <c:v>47539</c:v>
                </c:pt>
                <c:pt idx="1163">
                  <c:v>47546</c:v>
                </c:pt>
                <c:pt idx="1164">
                  <c:v>47553</c:v>
                </c:pt>
                <c:pt idx="1165">
                  <c:v>47560</c:v>
                </c:pt>
                <c:pt idx="1166">
                  <c:v>47567</c:v>
                </c:pt>
                <c:pt idx="1167">
                  <c:v>47574</c:v>
                </c:pt>
                <c:pt idx="1168">
                  <c:v>47581</c:v>
                </c:pt>
                <c:pt idx="1169">
                  <c:v>47588</c:v>
                </c:pt>
                <c:pt idx="1170">
                  <c:v>47597</c:v>
                </c:pt>
                <c:pt idx="1171">
                  <c:v>47602</c:v>
                </c:pt>
                <c:pt idx="1172">
                  <c:v>47609</c:v>
                </c:pt>
                <c:pt idx="1173">
                  <c:v>47616</c:v>
                </c:pt>
                <c:pt idx="1174">
                  <c:v>47623</c:v>
                </c:pt>
                <c:pt idx="1175">
                  <c:v>47630</c:v>
                </c:pt>
                <c:pt idx="1176">
                  <c:v>47637</c:v>
                </c:pt>
                <c:pt idx="1177">
                  <c:v>47644</c:v>
                </c:pt>
                <c:pt idx="1178">
                  <c:v>47651</c:v>
                </c:pt>
                <c:pt idx="1179">
                  <c:v>47658</c:v>
                </c:pt>
                <c:pt idx="1180">
                  <c:v>47665</c:v>
                </c:pt>
                <c:pt idx="1181">
                  <c:v>47672</c:v>
                </c:pt>
                <c:pt idx="1182">
                  <c:v>47679</c:v>
                </c:pt>
                <c:pt idx="1183">
                  <c:v>47686</c:v>
                </c:pt>
                <c:pt idx="1184">
                  <c:v>47693</c:v>
                </c:pt>
                <c:pt idx="1185">
                  <c:v>47700</c:v>
                </c:pt>
                <c:pt idx="1186">
                  <c:v>47707</c:v>
                </c:pt>
                <c:pt idx="1187">
                  <c:v>47714</c:v>
                </c:pt>
                <c:pt idx="1188">
                  <c:v>47721</c:v>
                </c:pt>
                <c:pt idx="1189">
                  <c:v>47728</c:v>
                </c:pt>
                <c:pt idx="1190">
                  <c:v>47735</c:v>
                </c:pt>
                <c:pt idx="1191">
                  <c:v>47742</c:v>
                </c:pt>
                <c:pt idx="1192">
                  <c:v>47749</c:v>
                </c:pt>
                <c:pt idx="1193">
                  <c:v>47756</c:v>
                </c:pt>
                <c:pt idx="1194">
                  <c:v>47763</c:v>
                </c:pt>
                <c:pt idx="1195">
                  <c:v>47770</c:v>
                </c:pt>
                <c:pt idx="1196">
                  <c:v>47777</c:v>
                </c:pt>
                <c:pt idx="1197">
                  <c:v>47784</c:v>
                </c:pt>
                <c:pt idx="1198">
                  <c:v>47791</c:v>
                </c:pt>
                <c:pt idx="1199">
                  <c:v>47798</c:v>
                </c:pt>
                <c:pt idx="1200">
                  <c:v>47805</c:v>
                </c:pt>
                <c:pt idx="1201">
                  <c:v>47812</c:v>
                </c:pt>
                <c:pt idx="1202">
                  <c:v>47819</c:v>
                </c:pt>
                <c:pt idx="1203">
                  <c:v>47826</c:v>
                </c:pt>
                <c:pt idx="1204">
                  <c:v>47833</c:v>
                </c:pt>
                <c:pt idx="1205">
                  <c:v>47840</c:v>
                </c:pt>
                <c:pt idx="1206">
                  <c:v>47848</c:v>
                </c:pt>
                <c:pt idx="1207">
                  <c:v>47855</c:v>
                </c:pt>
                <c:pt idx="1208">
                  <c:v>47862</c:v>
                </c:pt>
                <c:pt idx="1209">
                  <c:v>47869</c:v>
                </c:pt>
                <c:pt idx="1210">
                  <c:v>47876</c:v>
                </c:pt>
                <c:pt idx="1211">
                  <c:v>47883</c:v>
                </c:pt>
                <c:pt idx="1212">
                  <c:v>47890</c:v>
                </c:pt>
                <c:pt idx="1213">
                  <c:v>47897</c:v>
                </c:pt>
                <c:pt idx="1214">
                  <c:v>47904</c:v>
                </c:pt>
                <c:pt idx="1215">
                  <c:v>47911</c:v>
                </c:pt>
                <c:pt idx="1216">
                  <c:v>47918</c:v>
                </c:pt>
                <c:pt idx="1217">
                  <c:v>47925</c:v>
                </c:pt>
                <c:pt idx="1218">
                  <c:v>47932</c:v>
                </c:pt>
                <c:pt idx="1219">
                  <c:v>47939</c:v>
                </c:pt>
                <c:pt idx="1220">
                  <c:v>47946</c:v>
                </c:pt>
                <c:pt idx="1221">
                  <c:v>47955</c:v>
                </c:pt>
                <c:pt idx="1222">
                  <c:v>47962</c:v>
                </c:pt>
                <c:pt idx="1223">
                  <c:v>47970</c:v>
                </c:pt>
                <c:pt idx="1224">
                  <c:v>47976</c:v>
                </c:pt>
                <c:pt idx="1225">
                  <c:v>47983</c:v>
                </c:pt>
                <c:pt idx="1226">
                  <c:v>47990</c:v>
                </c:pt>
                <c:pt idx="1227">
                  <c:v>47997</c:v>
                </c:pt>
                <c:pt idx="1228">
                  <c:v>48004</c:v>
                </c:pt>
                <c:pt idx="1229">
                  <c:v>48011</c:v>
                </c:pt>
                <c:pt idx="1230">
                  <c:v>48018</c:v>
                </c:pt>
                <c:pt idx="1231">
                  <c:v>48025</c:v>
                </c:pt>
                <c:pt idx="1232">
                  <c:v>48032</c:v>
                </c:pt>
                <c:pt idx="1233">
                  <c:v>48039</c:v>
                </c:pt>
                <c:pt idx="1234">
                  <c:v>48046</c:v>
                </c:pt>
                <c:pt idx="1235">
                  <c:v>48053</c:v>
                </c:pt>
                <c:pt idx="1236">
                  <c:v>48060</c:v>
                </c:pt>
                <c:pt idx="1237">
                  <c:v>48067</c:v>
                </c:pt>
                <c:pt idx="1238">
                  <c:v>48074</c:v>
                </c:pt>
                <c:pt idx="1239">
                  <c:v>48081</c:v>
                </c:pt>
                <c:pt idx="1240">
                  <c:v>48088</c:v>
                </c:pt>
                <c:pt idx="1241">
                  <c:v>48095</c:v>
                </c:pt>
                <c:pt idx="1242">
                  <c:v>48102</c:v>
                </c:pt>
                <c:pt idx="1243">
                  <c:v>48109</c:v>
                </c:pt>
                <c:pt idx="1244">
                  <c:v>48116</c:v>
                </c:pt>
                <c:pt idx="1245">
                  <c:v>48123</c:v>
                </c:pt>
                <c:pt idx="1246">
                  <c:v>48130</c:v>
                </c:pt>
                <c:pt idx="1247">
                  <c:v>48137</c:v>
                </c:pt>
                <c:pt idx="1248">
                  <c:v>48144</c:v>
                </c:pt>
                <c:pt idx="1249">
                  <c:v>48151</c:v>
                </c:pt>
                <c:pt idx="1250">
                  <c:v>48158</c:v>
                </c:pt>
                <c:pt idx="1251">
                  <c:v>48165</c:v>
                </c:pt>
                <c:pt idx="1252">
                  <c:v>48172</c:v>
                </c:pt>
                <c:pt idx="1253">
                  <c:v>48179</c:v>
                </c:pt>
                <c:pt idx="1254">
                  <c:v>48186</c:v>
                </c:pt>
                <c:pt idx="1255">
                  <c:v>48193</c:v>
                </c:pt>
                <c:pt idx="1256">
                  <c:v>48200</c:v>
                </c:pt>
                <c:pt idx="1257">
                  <c:v>48211</c:v>
                </c:pt>
                <c:pt idx="1258">
                  <c:v>48215</c:v>
                </c:pt>
                <c:pt idx="1259">
                  <c:v>48221</c:v>
                </c:pt>
                <c:pt idx="1260">
                  <c:v>48228</c:v>
                </c:pt>
                <c:pt idx="1261">
                  <c:v>48235</c:v>
                </c:pt>
                <c:pt idx="1262">
                  <c:v>48242</c:v>
                </c:pt>
                <c:pt idx="1263">
                  <c:v>48249</c:v>
                </c:pt>
                <c:pt idx="1264">
                  <c:v>48256</c:v>
                </c:pt>
                <c:pt idx="1265">
                  <c:v>48263</c:v>
                </c:pt>
                <c:pt idx="1266">
                  <c:v>48270</c:v>
                </c:pt>
                <c:pt idx="1267">
                  <c:v>48277</c:v>
                </c:pt>
                <c:pt idx="1268">
                  <c:v>48284</c:v>
                </c:pt>
                <c:pt idx="1269">
                  <c:v>48291</c:v>
                </c:pt>
                <c:pt idx="1270">
                  <c:v>48298</c:v>
                </c:pt>
                <c:pt idx="1271">
                  <c:v>48305</c:v>
                </c:pt>
                <c:pt idx="1272">
                  <c:v>48312</c:v>
                </c:pt>
                <c:pt idx="1273">
                  <c:v>48319</c:v>
                </c:pt>
                <c:pt idx="1274">
                  <c:v>48326</c:v>
                </c:pt>
                <c:pt idx="1275">
                  <c:v>48333</c:v>
                </c:pt>
                <c:pt idx="1276">
                  <c:v>48340</c:v>
                </c:pt>
                <c:pt idx="1277">
                  <c:v>48347</c:v>
                </c:pt>
                <c:pt idx="1278">
                  <c:v>48354</c:v>
                </c:pt>
                <c:pt idx="1279">
                  <c:v>48361</c:v>
                </c:pt>
                <c:pt idx="1280">
                  <c:v>48368</c:v>
                </c:pt>
                <c:pt idx="1281">
                  <c:v>48375</c:v>
                </c:pt>
                <c:pt idx="1282">
                  <c:v>48382</c:v>
                </c:pt>
                <c:pt idx="1283">
                  <c:v>48389</c:v>
                </c:pt>
                <c:pt idx="1284">
                  <c:v>48396</c:v>
                </c:pt>
                <c:pt idx="1285">
                  <c:v>48403</c:v>
                </c:pt>
                <c:pt idx="1286">
                  <c:v>48410</c:v>
                </c:pt>
                <c:pt idx="1287">
                  <c:v>48417</c:v>
                </c:pt>
                <c:pt idx="1288">
                  <c:v>48424</c:v>
                </c:pt>
                <c:pt idx="1289">
                  <c:v>48431</c:v>
                </c:pt>
                <c:pt idx="1290">
                  <c:v>48438</c:v>
                </c:pt>
                <c:pt idx="1291">
                  <c:v>48445</c:v>
                </c:pt>
                <c:pt idx="1292">
                  <c:v>48452</c:v>
                </c:pt>
                <c:pt idx="1293">
                  <c:v>48459</c:v>
                </c:pt>
                <c:pt idx="1294">
                  <c:v>48466</c:v>
                </c:pt>
                <c:pt idx="1295">
                  <c:v>48473</c:v>
                </c:pt>
                <c:pt idx="1296">
                  <c:v>48480</c:v>
                </c:pt>
                <c:pt idx="1297">
                  <c:v>48487</c:v>
                </c:pt>
                <c:pt idx="1298">
                  <c:v>48494</c:v>
                </c:pt>
                <c:pt idx="1299">
                  <c:v>48501</c:v>
                </c:pt>
                <c:pt idx="1300">
                  <c:v>48508</c:v>
                </c:pt>
                <c:pt idx="1301">
                  <c:v>48515</c:v>
                </c:pt>
                <c:pt idx="1302">
                  <c:v>48522</c:v>
                </c:pt>
                <c:pt idx="1303">
                  <c:v>48529</c:v>
                </c:pt>
                <c:pt idx="1304">
                  <c:v>48536</c:v>
                </c:pt>
                <c:pt idx="1305">
                  <c:v>48543</c:v>
                </c:pt>
                <c:pt idx="1306">
                  <c:v>48550</c:v>
                </c:pt>
                <c:pt idx="1307">
                  <c:v>48557</c:v>
                </c:pt>
                <c:pt idx="1308">
                  <c:v>48564</c:v>
                </c:pt>
                <c:pt idx="1309">
                  <c:v>48571</c:v>
                </c:pt>
                <c:pt idx="1310">
                  <c:v>48578</c:v>
                </c:pt>
                <c:pt idx="1311">
                  <c:v>48585</c:v>
                </c:pt>
                <c:pt idx="1312">
                  <c:v>48592</c:v>
                </c:pt>
                <c:pt idx="1313">
                  <c:v>48599</c:v>
                </c:pt>
                <c:pt idx="1314">
                  <c:v>48606</c:v>
                </c:pt>
                <c:pt idx="1315">
                  <c:v>48613</c:v>
                </c:pt>
                <c:pt idx="1316">
                  <c:v>48620</c:v>
                </c:pt>
                <c:pt idx="1317">
                  <c:v>48627</c:v>
                </c:pt>
                <c:pt idx="1318">
                  <c:v>48634</c:v>
                </c:pt>
                <c:pt idx="1319">
                  <c:v>48641</c:v>
                </c:pt>
                <c:pt idx="1320">
                  <c:v>48648</c:v>
                </c:pt>
                <c:pt idx="1321">
                  <c:v>48655</c:v>
                </c:pt>
                <c:pt idx="1322">
                  <c:v>48662</c:v>
                </c:pt>
                <c:pt idx="1323">
                  <c:v>48669</c:v>
                </c:pt>
                <c:pt idx="1324">
                  <c:v>48676</c:v>
                </c:pt>
                <c:pt idx="1325">
                  <c:v>48683</c:v>
                </c:pt>
                <c:pt idx="1326">
                  <c:v>48690</c:v>
                </c:pt>
                <c:pt idx="1327">
                  <c:v>48697</c:v>
                </c:pt>
                <c:pt idx="1328">
                  <c:v>48704</c:v>
                </c:pt>
                <c:pt idx="1329">
                  <c:v>48711</c:v>
                </c:pt>
                <c:pt idx="1330">
                  <c:v>48718</c:v>
                </c:pt>
                <c:pt idx="1331">
                  <c:v>48725</c:v>
                </c:pt>
                <c:pt idx="1332">
                  <c:v>48732</c:v>
                </c:pt>
                <c:pt idx="1333">
                  <c:v>48739</c:v>
                </c:pt>
                <c:pt idx="1334">
                  <c:v>48746</c:v>
                </c:pt>
                <c:pt idx="1335">
                  <c:v>48753</c:v>
                </c:pt>
                <c:pt idx="1336">
                  <c:v>48760</c:v>
                </c:pt>
                <c:pt idx="1337">
                  <c:v>48767</c:v>
                </c:pt>
                <c:pt idx="1338">
                  <c:v>48774</c:v>
                </c:pt>
                <c:pt idx="1339">
                  <c:v>48781</c:v>
                </c:pt>
                <c:pt idx="1340">
                  <c:v>48788</c:v>
                </c:pt>
                <c:pt idx="1341">
                  <c:v>48795</c:v>
                </c:pt>
                <c:pt idx="1342">
                  <c:v>48802</c:v>
                </c:pt>
                <c:pt idx="1343">
                  <c:v>48809</c:v>
                </c:pt>
                <c:pt idx="1344">
                  <c:v>48816</c:v>
                </c:pt>
                <c:pt idx="1345">
                  <c:v>48823</c:v>
                </c:pt>
                <c:pt idx="1346">
                  <c:v>48830</c:v>
                </c:pt>
                <c:pt idx="1347">
                  <c:v>48837</c:v>
                </c:pt>
                <c:pt idx="1348">
                  <c:v>48844</c:v>
                </c:pt>
                <c:pt idx="1349">
                  <c:v>48851</c:v>
                </c:pt>
                <c:pt idx="1350">
                  <c:v>48858</c:v>
                </c:pt>
                <c:pt idx="1351">
                  <c:v>48865</c:v>
                </c:pt>
                <c:pt idx="1352">
                  <c:v>48872</c:v>
                </c:pt>
                <c:pt idx="1353">
                  <c:v>48879</c:v>
                </c:pt>
                <c:pt idx="1354">
                  <c:v>48886</c:v>
                </c:pt>
                <c:pt idx="1355">
                  <c:v>48893</c:v>
                </c:pt>
                <c:pt idx="1356">
                  <c:v>48900</c:v>
                </c:pt>
                <c:pt idx="1357">
                  <c:v>48907</c:v>
                </c:pt>
                <c:pt idx="1358">
                  <c:v>48914</c:v>
                </c:pt>
                <c:pt idx="1359">
                  <c:v>48921</c:v>
                </c:pt>
                <c:pt idx="1360">
                  <c:v>48928</c:v>
                </c:pt>
                <c:pt idx="1361">
                  <c:v>48935</c:v>
                </c:pt>
                <c:pt idx="1362">
                  <c:v>48942</c:v>
                </c:pt>
                <c:pt idx="1363">
                  <c:v>48949</c:v>
                </c:pt>
                <c:pt idx="1364">
                  <c:v>48956</c:v>
                </c:pt>
                <c:pt idx="1365">
                  <c:v>48963</c:v>
                </c:pt>
                <c:pt idx="1366">
                  <c:v>48970</c:v>
                </c:pt>
                <c:pt idx="1367">
                  <c:v>48977</c:v>
                </c:pt>
                <c:pt idx="1368">
                  <c:v>48984</c:v>
                </c:pt>
                <c:pt idx="1369">
                  <c:v>48991</c:v>
                </c:pt>
                <c:pt idx="1370">
                  <c:v>48998</c:v>
                </c:pt>
                <c:pt idx="1371">
                  <c:v>49005</c:v>
                </c:pt>
                <c:pt idx="1372">
                  <c:v>49012</c:v>
                </c:pt>
                <c:pt idx="1373">
                  <c:v>49019</c:v>
                </c:pt>
                <c:pt idx="1374">
                  <c:v>49026</c:v>
                </c:pt>
                <c:pt idx="1375">
                  <c:v>49033</c:v>
                </c:pt>
                <c:pt idx="1376">
                  <c:v>49040</c:v>
                </c:pt>
                <c:pt idx="1377">
                  <c:v>49047</c:v>
                </c:pt>
                <c:pt idx="1378">
                  <c:v>49054</c:v>
                </c:pt>
                <c:pt idx="1379">
                  <c:v>49061</c:v>
                </c:pt>
                <c:pt idx="1380">
                  <c:v>49068</c:v>
                </c:pt>
                <c:pt idx="1381">
                  <c:v>49075</c:v>
                </c:pt>
                <c:pt idx="1382">
                  <c:v>49082</c:v>
                </c:pt>
                <c:pt idx="1383">
                  <c:v>49089</c:v>
                </c:pt>
                <c:pt idx="1384">
                  <c:v>49096</c:v>
                </c:pt>
                <c:pt idx="1385">
                  <c:v>49103</c:v>
                </c:pt>
                <c:pt idx="1386">
                  <c:v>49110</c:v>
                </c:pt>
                <c:pt idx="1387">
                  <c:v>49117</c:v>
                </c:pt>
                <c:pt idx="1388">
                  <c:v>49124</c:v>
                </c:pt>
                <c:pt idx="1389">
                  <c:v>49131</c:v>
                </c:pt>
                <c:pt idx="1390">
                  <c:v>49138</c:v>
                </c:pt>
                <c:pt idx="1391">
                  <c:v>49145</c:v>
                </c:pt>
                <c:pt idx="1392">
                  <c:v>49152</c:v>
                </c:pt>
                <c:pt idx="1393">
                  <c:v>49159</c:v>
                </c:pt>
                <c:pt idx="1394">
                  <c:v>49166</c:v>
                </c:pt>
                <c:pt idx="1395">
                  <c:v>49173</c:v>
                </c:pt>
                <c:pt idx="1396">
                  <c:v>49180</c:v>
                </c:pt>
                <c:pt idx="1397">
                  <c:v>49187</c:v>
                </c:pt>
                <c:pt idx="1398">
                  <c:v>49194</c:v>
                </c:pt>
                <c:pt idx="1399">
                  <c:v>49201</c:v>
                </c:pt>
                <c:pt idx="1400">
                  <c:v>49208</c:v>
                </c:pt>
                <c:pt idx="1401">
                  <c:v>49215</c:v>
                </c:pt>
                <c:pt idx="1402">
                  <c:v>49222</c:v>
                </c:pt>
                <c:pt idx="1403">
                  <c:v>49229</c:v>
                </c:pt>
                <c:pt idx="1404">
                  <c:v>49236</c:v>
                </c:pt>
                <c:pt idx="1405">
                  <c:v>49243</c:v>
                </c:pt>
                <c:pt idx="1406">
                  <c:v>49250</c:v>
                </c:pt>
                <c:pt idx="1407">
                  <c:v>49257</c:v>
                </c:pt>
                <c:pt idx="1408">
                  <c:v>49264</c:v>
                </c:pt>
                <c:pt idx="1409">
                  <c:v>49271</c:v>
                </c:pt>
                <c:pt idx="1410">
                  <c:v>49278</c:v>
                </c:pt>
                <c:pt idx="1411">
                  <c:v>49285</c:v>
                </c:pt>
                <c:pt idx="1412">
                  <c:v>49292</c:v>
                </c:pt>
                <c:pt idx="1413">
                  <c:v>49299</c:v>
                </c:pt>
                <c:pt idx="1414">
                  <c:v>49307</c:v>
                </c:pt>
                <c:pt idx="1415">
                  <c:v>49314</c:v>
                </c:pt>
                <c:pt idx="1416">
                  <c:v>49321</c:v>
                </c:pt>
                <c:pt idx="1417">
                  <c:v>49328</c:v>
                </c:pt>
                <c:pt idx="1418">
                  <c:v>49335</c:v>
                </c:pt>
                <c:pt idx="1419">
                  <c:v>49342</c:v>
                </c:pt>
                <c:pt idx="1420">
                  <c:v>49349</c:v>
                </c:pt>
                <c:pt idx="1421">
                  <c:v>49356</c:v>
                </c:pt>
                <c:pt idx="1422">
                  <c:v>49363</c:v>
                </c:pt>
                <c:pt idx="1423">
                  <c:v>49370</c:v>
                </c:pt>
                <c:pt idx="1424">
                  <c:v>49377</c:v>
                </c:pt>
                <c:pt idx="1425">
                  <c:v>49384</c:v>
                </c:pt>
                <c:pt idx="1426">
                  <c:v>49395</c:v>
                </c:pt>
                <c:pt idx="1427">
                  <c:v>49398</c:v>
                </c:pt>
                <c:pt idx="1428">
                  <c:v>49405</c:v>
                </c:pt>
                <c:pt idx="1429">
                  <c:v>49412</c:v>
                </c:pt>
                <c:pt idx="1430">
                  <c:v>49419</c:v>
                </c:pt>
                <c:pt idx="1431">
                  <c:v>49426</c:v>
                </c:pt>
                <c:pt idx="1432">
                  <c:v>49433</c:v>
                </c:pt>
                <c:pt idx="1433">
                  <c:v>49440</c:v>
                </c:pt>
                <c:pt idx="1434">
                  <c:v>49447</c:v>
                </c:pt>
                <c:pt idx="1435">
                  <c:v>49454</c:v>
                </c:pt>
                <c:pt idx="1436">
                  <c:v>49461</c:v>
                </c:pt>
                <c:pt idx="1437">
                  <c:v>49468</c:v>
                </c:pt>
                <c:pt idx="1438">
                  <c:v>49475</c:v>
                </c:pt>
                <c:pt idx="1439">
                  <c:v>49482</c:v>
                </c:pt>
                <c:pt idx="1440">
                  <c:v>49489</c:v>
                </c:pt>
                <c:pt idx="1441">
                  <c:v>49496</c:v>
                </c:pt>
                <c:pt idx="1442">
                  <c:v>49503</c:v>
                </c:pt>
                <c:pt idx="1443">
                  <c:v>49510</c:v>
                </c:pt>
                <c:pt idx="1444">
                  <c:v>49517</c:v>
                </c:pt>
                <c:pt idx="1445">
                  <c:v>49524</c:v>
                </c:pt>
                <c:pt idx="1446">
                  <c:v>49531</c:v>
                </c:pt>
                <c:pt idx="1447">
                  <c:v>49538</c:v>
                </c:pt>
                <c:pt idx="1448">
                  <c:v>49545</c:v>
                </c:pt>
                <c:pt idx="1449">
                  <c:v>49552</c:v>
                </c:pt>
                <c:pt idx="1450">
                  <c:v>49559</c:v>
                </c:pt>
                <c:pt idx="1451">
                  <c:v>49566</c:v>
                </c:pt>
                <c:pt idx="1452">
                  <c:v>49573</c:v>
                </c:pt>
                <c:pt idx="1453">
                  <c:v>49580</c:v>
                </c:pt>
                <c:pt idx="1454">
                  <c:v>49587</c:v>
                </c:pt>
                <c:pt idx="1455">
                  <c:v>49594</c:v>
                </c:pt>
                <c:pt idx="1456">
                  <c:v>49601</c:v>
                </c:pt>
                <c:pt idx="1457">
                  <c:v>49608</c:v>
                </c:pt>
                <c:pt idx="1458">
                  <c:v>49615</c:v>
                </c:pt>
                <c:pt idx="1459">
                  <c:v>49622</c:v>
                </c:pt>
                <c:pt idx="1460">
                  <c:v>49629</c:v>
                </c:pt>
                <c:pt idx="1461">
                  <c:v>49636</c:v>
                </c:pt>
                <c:pt idx="1462">
                  <c:v>49643</c:v>
                </c:pt>
                <c:pt idx="1463">
                  <c:v>49650</c:v>
                </c:pt>
                <c:pt idx="1464">
                  <c:v>49657</c:v>
                </c:pt>
                <c:pt idx="1465">
                  <c:v>49664</c:v>
                </c:pt>
                <c:pt idx="1466">
                  <c:v>49674</c:v>
                </c:pt>
                <c:pt idx="1467">
                  <c:v>49681</c:v>
                </c:pt>
                <c:pt idx="1468">
                  <c:v>49688</c:v>
                </c:pt>
                <c:pt idx="1469">
                  <c:v>49695</c:v>
                </c:pt>
                <c:pt idx="1470">
                  <c:v>49702</c:v>
                </c:pt>
                <c:pt idx="1471">
                  <c:v>49709</c:v>
                </c:pt>
                <c:pt idx="1472">
                  <c:v>49716</c:v>
                </c:pt>
                <c:pt idx="1473">
                  <c:v>49723</c:v>
                </c:pt>
                <c:pt idx="1474">
                  <c:v>49730</c:v>
                </c:pt>
                <c:pt idx="1475">
                  <c:v>49737</c:v>
                </c:pt>
                <c:pt idx="1476">
                  <c:v>49744</c:v>
                </c:pt>
                <c:pt idx="1477">
                  <c:v>49751</c:v>
                </c:pt>
                <c:pt idx="1478">
                  <c:v>49758</c:v>
                </c:pt>
                <c:pt idx="1479">
                  <c:v>49765</c:v>
                </c:pt>
                <c:pt idx="1480">
                  <c:v>49772</c:v>
                </c:pt>
                <c:pt idx="1481">
                  <c:v>49781</c:v>
                </c:pt>
                <c:pt idx="1482">
                  <c:v>49786</c:v>
                </c:pt>
                <c:pt idx="1483">
                  <c:v>49793</c:v>
                </c:pt>
                <c:pt idx="1484">
                  <c:v>49801</c:v>
                </c:pt>
                <c:pt idx="1485">
                  <c:v>49808</c:v>
                </c:pt>
                <c:pt idx="1486">
                  <c:v>49815</c:v>
                </c:pt>
                <c:pt idx="1487">
                  <c:v>49822</c:v>
                </c:pt>
                <c:pt idx="1488">
                  <c:v>49829</c:v>
                </c:pt>
                <c:pt idx="1489">
                  <c:v>49836</c:v>
                </c:pt>
                <c:pt idx="1490">
                  <c:v>49843</c:v>
                </c:pt>
                <c:pt idx="1491">
                  <c:v>49850</c:v>
                </c:pt>
                <c:pt idx="1492">
                  <c:v>49857</c:v>
                </c:pt>
                <c:pt idx="1493">
                  <c:v>49864</c:v>
                </c:pt>
                <c:pt idx="1494">
                  <c:v>49871</c:v>
                </c:pt>
                <c:pt idx="1495">
                  <c:v>49878</c:v>
                </c:pt>
                <c:pt idx="1496">
                  <c:v>49885</c:v>
                </c:pt>
                <c:pt idx="1497">
                  <c:v>49892</c:v>
                </c:pt>
                <c:pt idx="1498">
                  <c:v>49899</c:v>
                </c:pt>
                <c:pt idx="1499">
                  <c:v>49906</c:v>
                </c:pt>
                <c:pt idx="1500">
                  <c:v>49913</c:v>
                </c:pt>
                <c:pt idx="1501">
                  <c:v>49920</c:v>
                </c:pt>
                <c:pt idx="1502">
                  <c:v>49927</c:v>
                </c:pt>
                <c:pt idx="1503">
                  <c:v>49934</c:v>
                </c:pt>
                <c:pt idx="1504">
                  <c:v>49941</c:v>
                </c:pt>
                <c:pt idx="1505">
                  <c:v>49948</c:v>
                </c:pt>
                <c:pt idx="1506">
                  <c:v>49955</c:v>
                </c:pt>
                <c:pt idx="1507">
                  <c:v>49962</c:v>
                </c:pt>
                <c:pt idx="1508">
                  <c:v>49969</c:v>
                </c:pt>
                <c:pt idx="1509">
                  <c:v>49976</c:v>
                </c:pt>
                <c:pt idx="1510">
                  <c:v>49983</c:v>
                </c:pt>
                <c:pt idx="1511">
                  <c:v>49990</c:v>
                </c:pt>
                <c:pt idx="1512">
                  <c:v>49997</c:v>
                </c:pt>
                <c:pt idx="1513">
                  <c:v>50004</c:v>
                </c:pt>
                <c:pt idx="1514">
                  <c:v>50011</c:v>
                </c:pt>
                <c:pt idx="1515">
                  <c:v>50018</c:v>
                </c:pt>
                <c:pt idx="1516">
                  <c:v>50025</c:v>
                </c:pt>
                <c:pt idx="1517">
                  <c:v>50032</c:v>
                </c:pt>
                <c:pt idx="1518">
                  <c:v>50040</c:v>
                </c:pt>
                <c:pt idx="1519">
                  <c:v>50047</c:v>
                </c:pt>
                <c:pt idx="1520">
                  <c:v>50054</c:v>
                </c:pt>
                <c:pt idx="1521">
                  <c:v>50061</c:v>
                </c:pt>
                <c:pt idx="1522">
                  <c:v>50068</c:v>
                </c:pt>
                <c:pt idx="1523">
                  <c:v>50075</c:v>
                </c:pt>
                <c:pt idx="1524">
                  <c:v>50082</c:v>
                </c:pt>
                <c:pt idx="1525">
                  <c:v>50089</c:v>
                </c:pt>
                <c:pt idx="1526">
                  <c:v>50096</c:v>
                </c:pt>
                <c:pt idx="1527">
                  <c:v>50103</c:v>
                </c:pt>
                <c:pt idx="1528">
                  <c:v>50110</c:v>
                </c:pt>
                <c:pt idx="1529">
                  <c:v>50117</c:v>
                </c:pt>
                <c:pt idx="1530">
                  <c:v>50124</c:v>
                </c:pt>
                <c:pt idx="1531">
                  <c:v>50131</c:v>
                </c:pt>
                <c:pt idx="1532">
                  <c:v>50139</c:v>
                </c:pt>
                <c:pt idx="1533">
                  <c:v>50146</c:v>
                </c:pt>
                <c:pt idx="1534">
                  <c:v>50153</c:v>
                </c:pt>
                <c:pt idx="1535">
                  <c:v>50160</c:v>
                </c:pt>
                <c:pt idx="1536">
                  <c:v>50167</c:v>
                </c:pt>
                <c:pt idx="1537">
                  <c:v>50174</c:v>
                </c:pt>
                <c:pt idx="1538">
                  <c:v>50181</c:v>
                </c:pt>
                <c:pt idx="1539">
                  <c:v>50188</c:v>
                </c:pt>
                <c:pt idx="1540">
                  <c:v>50195</c:v>
                </c:pt>
                <c:pt idx="1541">
                  <c:v>50202</c:v>
                </c:pt>
                <c:pt idx="1542">
                  <c:v>50209</c:v>
                </c:pt>
                <c:pt idx="1543">
                  <c:v>50216</c:v>
                </c:pt>
                <c:pt idx="1544">
                  <c:v>50223</c:v>
                </c:pt>
                <c:pt idx="1545">
                  <c:v>50230</c:v>
                </c:pt>
                <c:pt idx="1546">
                  <c:v>50237</c:v>
                </c:pt>
                <c:pt idx="1547">
                  <c:v>50244</c:v>
                </c:pt>
                <c:pt idx="1548">
                  <c:v>50251</c:v>
                </c:pt>
                <c:pt idx="1549">
                  <c:v>50258</c:v>
                </c:pt>
                <c:pt idx="1550">
                  <c:v>50265</c:v>
                </c:pt>
                <c:pt idx="1551">
                  <c:v>50272</c:v>
                </c:pt>
                <c:pt idx="1552">
                  <c:v>50279</c:v>
                </c:pt>
                <c:pt idx="1553">
                  <c:v>50286</c:v>
                </c:pt>
                <c:pt idx="1554">
                  <c:v>50293</c:v>
                </c:pt>
                <c:pt idx="1555">
                  <c:v>50300</c:v>
                </c:pt>
                <c:pt idx="1556">
                  <c:v>50307</c:v>
                </c:pt>
                <c:pt idx="1557">
                  <c:v>50314</c:v>
                </c:pt>
                <c:pt idx="1558">
                  <c:v>50321</c:v>
                </c:pt>
                <c:pt idx="1559">
                  <c:v>50328</c:v>
                </c:pt>
                <c:pt idx="1560">
                  <c:v>50335</c:v>
                </c:pt>
                <c:pt idx="1561">
                  <c:v>50342</c:v>
                </c:pt>
                <c:pt idx="1562">
                  <c:v>50349</c:v>
                </c:pt>
                <c:pt idx="1563">
                  <c:v>50356</c:v>
                </c:pt>
                <c:pt idx="1564">
                  <c:v>50363</c:v>
                </c:pt>
                <c:pt idx="1565">
                  <c:v>50370</c:v>
                </c:pt>
                <c:pt idx="1566">
                  <c:v>50377</c:v>
                </c:pt>
                <c:pt idx="1567">
                  <c:v>50384</c:v>
                </c:pt>
                <c:pt idx="1568">
                  <c:v>50391</c:v>
                </c:pt>
                <c:pt idx="1569">
                  <c:v>50398</c:v>
                </c:pt>
                <c:pt idx="1570">
                  <c:v>50405</c:v>
                </c:pt>
                <c:pt idx="1571">
                  <c:v>50412</c:v>
                </c:pt>
                <c:pt idx="1572">
                  <c:v>50419</c:v>
                </c:pt>
                <c:pt idx="1573">
                  <c:v>50426</c:v>
                </c:pt>
                <c:pt idx="1574">
                  <c:v>50433</c:v>
                </c:pt>
                <c:pt idx="1575">
                  <c:v>50440</c:v>
                </c:pt>
                <c:pt idx="1576">
                  <c:v>50447</c:v>
                </c:pt>
                <c:pt idx="1577">
                  <c:v>50454</c:v>
                </c:pt>
                <c:pt idx="1578">
                  <c:v>50461</c:v>
                </c:pt>
                <c:pt idx="1579">
                  <c:v>50468</c:v>
                </c:pt>
                <c:pt idx="1580">
                  <c:v>50475</c:v>
                </c:pt>
                <c:pt idx="1581">
                  <c:v>50482</c:v>
                </c:pt>
                <c:pt idx="1582">
                  <c:v>50489</c:v>
                </c:pt>
                <c:pt idx="1583">
                  <c:v>50496</c:v>
                </c:pt>
                <c:pt idx="1584">
                  <c:v>50503</c:v>
                </c:pt>
                <c:pt idx="1585">
                  <c:v>50510</c:v>
                </c:pt>
                <c:pt idx="1586">
                  <c:v>50517</c:v>
                </c:pt>
                <c:pt idx="1587">
                  <c:v>50524</c:v>
                </c:pt>
                <c:pt idx="1588">
                  <c:v>50531</c:v>
                </c:pt>
                <c:pt idx="1589">
                  <c:v>50538</c:v>
                </c:pt>
                <c:pt idx="1590">
                  <c:v>50545</c:v>
                </c:pt>
                <c:pt idx="1591">
                  <c:v>50552</c:v>
                </c:pt>
                <c:pt idx="1592">
                  <c:v>50559</c:v>
                </c:pt>
                <c:pt idx="1593">
                  <c:v>50566</c:v>
                </c:pt>
                <c:pt idx="1594">
                  <c:v>50573</c:v>
                </c:pt>
                <c:pt idx="1595">
                  <c:v>50580</c:v>
                </c:pt>
                <c:pt idx="1596">
                  <c:v>50587</c:v>
                </c:pt>
                <c:pt idx="1597">
                  <c:v>50594</c:v>
                </c:pt>
                <c:pt idx="1598">
                  <c:v>50601</c:v>
                </c:pt>
                <c:pt idx="1599">
                  <c:v>50608</c:v>
                </c:pt>
                <c:pt idx="1600">
                  <c:v>50615</c:v>
                </c:pt>
                <c:pt idx="1601">
                  <c:v>50622</c:v>
                </c:pt>
                <c:pt idx="1602">
                  <c:v>50629</c:v>
                </c:pt>
                <c:pt idx="1603">
                  <c:v>50636</c:v>
                </c:pt>
                <c:pt idx="1604">
                  <c:v>50643</c:v>
                </c:pt>
                <c:pt idx="1605">
                  <c:v>50650</c:v>
                </c:pt>
                <c:pt idx="1606">
                  <c:v>50657</c:v>
                </c:pt>
                <c:pt idx="1607">
                  <c:v>50664</c:v>
                </c:pt>
                <c:pt idx="1608">
                  <c:v>50671</c:v>
                </c:pt>
                <c:pt idx="1609">
                  <c:v>50678</c:v>
                </c:pt>
                <c:pt idx="1610">
                  <c:v>50685</c:v>
                </c:pt>
                <c:pt idx="1611">
                  <c:v>50692</c:v>
                </c:pt>
                <c:pt idx="1612">
                  <c:v>50699</c:v>
                </c:pt>
                <c:pt idx="1613">
                  <c:v>50706</c:v>
                </c:pt>
                <c:pt idx="1614">
                  <c:v>50713</c:v>
                </c:pt>
                <c:pt idx="1615">
                  <c:v>50720</c:v>
                </c:pt>
                <c:pt idx="1616">
                  <c:v>50727</c:v>
                </c:pt>
                <c:pt idx="1617">
                  <c:v>50734</c:v>
                </c:pt>
                <c:pt idx="1618">
                  <c:v>50741</c:v>
                </c:pt>
                <c:pt idx="1619">
                  <c:v>50748</c:v>
                </c:pt>
                <c:pt idx="1620">
                  <c:v>50755</c:v>
                </c:pt>
                <c:pt idx="1621">
                  <c:v>50762</c:v>
                </c:pt>
                <c:pt idx="1622">
                  <c:v>50769</c:v>
                </c:pt>
                <c:pt idx="1623">
                  <c:v>50776</c:v>
                </c:pt>
                <c:pt idx="1624">
                  <c:v>50783</c:v>
                </c:pt>
                <c:pt idx="1625">
                  <c:v>50790</c:v>
                </c:pt>
                <c:pt idx="1626">
                  <c:v>50797</c:v>
                </c:pt>
                <c:pt idx="1627">
                  <c:v>50804</c:v>
                </c:pt>
                <c:pt idx="1628">
                  <c:v>50811</c:v>
                </c:pt>
                <c:pt idx="1629">
                  <c:v>50818</c:v>
                </c:pt>
                <c:pt idx="1630">
                  <c:v>50825</c:v>
                </c:pt>
                <c:pt idx="1631">
                  <c:v>50832</c:v>
                </c:pt>
                <c:pt idx="1632">
                  <c:v>50839</c:v>
                </c:pt>
                <c:pt idx="1633">
                  <c:v>50846</c:v>
                </c:pt>
                <c:pt idx="1634">
                  <c:v>50853</c:v>
                </c:pt>
                <c:pt idx="1635">
                  <c:v>50860</c:v>
                </c:pt>
                <c:pt idx="1636">
                  <c:v>50867</c:v>
                </c:pt>
                <c:pt idx="1637">
                  <c:v>50874</c:v>
                </c:pt>
                <c:pt idx="1638">
                  <c:v>50881</c:v>
                </c:pt>
                <c:pt idx="1639">
                  <c:v>50888</c:v>
                </c:pt>
                <c:pt idx="1640">
                  <c:v>50895</c:v>
                </c:pt>
                <c:pt idx="1641">
                  <c:v>50902</c:v>
                </c:pt>
                <c:pt idx="1642">
                  <c:v>50909</c:v>
                </c:pt>
                <c:pt idx="1643">
                  <c:v>50916</c:v>
                </c:pt>
                <c:pt idx="1644">
                  <c:v>50923</c:v>
                </c:pt>
                <c:pt idx="1645">
                  <c:v>50930</c:v>
                </c:pt>
                <c:pt idx="1646">
                  <c:v>50937</c:v>
                </c:pt>
                <c:pt idx="1647">
                  <c:v>50944</c:v>
                </c:pt>
                <c:pt idx="1648">
                  <c:v>50951</c:v>
                </c:pt>
                <c:pt idx="1649">
                  <c:v>50958</c:v>
                </c:pt>
                <c:pt idx="1650">
                  <c:v>50965</c:v>
                </c:pt>
                <c:pt idx="1651">
                  <c:v>50972</c:v>
                </c:pt>
                <c:pt idx="1652">
                  <c:v>50979</c:v>
                </c:pt>
                <c:pt idx="1653">
                  <c:v>50986</c:v>
                </c:pt>
                <c:pt idx="1654">
                  <c:v>50993</c:v>
                </c:pt>
                <c:pt idx="1655">
                  <c:v>51000</c:v>
                </c:pt>
                <c:pt idx="1656">
                  <c:v>51007</c:v>
                </c:pt>
                <c:pt idx="1657">
                  <c:v>51014</c:v>
                </c:pt>
                <c:pt idx="1658">
                  <c:v>51021</c:v>
                </c:pt>
                <c:pt idx="1659">
                  <c:v>51028</c:v>
                </c:pt>
                <c:pt idx="1660">
                  <c:v>51035</c:v>
                </c:pt>
                <c:pt idx="1661">
                  <c:v>51042</c:v>
                </c:pt>
                <c:pt idx="1662">
                  <c:v>51049</c:v>
                </c:pt>
                <c:pt idx="1663">
                  <c:v>51056</c:v>
                </c:pt>
                <c:pt idx="1664">
                  <c:v>51063</c:v>
                </c:pt>
                <c:pt idx="1665">
                  <c:v>51070</c:v>
                </c:pt>
                <c:pt idx="1666">
                  <c:v>51077</c:v>
                </c:pt>
                <c:pt idx="1667">
                  <c:v>51084</c:v>
                </c:pt>
                <c:pt idx="1668">
                  <c:v>51091</c:v>
                </c:pt>
                <c:pt idx="1669">
                  <c:v>51098</c:v>
                </c:pt>
                <c:pt idx="1670">
                  <c:v>51105</c:v>
                </c:pt>
                <c:pt idx="1671">
                  <c:v>51112</c:v>
                </c:pt>
                <c:pt idx="1672">
                  <c:v>51119</c:v>
                </c:pt>
                <c:pt idx="1673">
                  <c:v>51126</c:v>
                </c:pt>
                <c:pt idx="1674">
                  <c:v>51133</c:v>
                </c:pt>
                <c:pt idx="1675">
                  <c:v>51140</c:v>
                </c:pt>
                <c:pt idx="1676">
                  <c:v>51147</c:v>
                </c:pt>
                <c:pt idx="1677">
                  <c:v>51154</c:v>
                </c:pt>
                <c:pt idx="1678">
                  <c:v>51161</c:v>
                </c:pt>
                <c:pt idx="1679">
                  <c:v>51168</c:v>
                </c:pt>
                <c:pt idx="1680">
                  <c:v>51175</c:v>
                </c:pt>
                <c:pt idx="1681">
                  <c:v>51182</c:v>
                </c:pt>
                <c:pt idx="1682">
                  <c:v>51189</c:v>
                </c:pt>
                <c:pt idx="1683">
                  <c:v>51196</c:v>
                </c:pt>
                <c:pt idx="1684">
                  <c:v>51203</c:v>
                </c:pt>
                <c:pt idx="1685">
                  <c:v>51210</c:v>
                </c:pt>
                <c:pt idx="1686">
                  <c:v>51217</c:v>
                </c:pt>
                <c:pt idx="1687">
                  <c:v>51224</c:v>
                </c:pt>
                <c:pt idx="1688">
                  <c:v>51231</c:v>
                </c:pt>
                <c:pt idx="1689">
                  <c:v>51238</c:v>
                </c:pt>
                <c:pt idx="1690">
                  <c:v>51245</c:v>
                </c:pt>
                <c:pt idx="1691">
                  <c:v>51252</c:v>
                </c:pt>
                <c:pt idx="1692">
                  <c:v>51260</c:v>
                </c:pt>
                <c:pt idx="1693">
                  <c:v>51267</c:v>
                </c:pt>
                <c:pt idx="1694">
                  <c:v>51274</c:v>
                </c:pt>
                <c:pt idx="1695">
                  <c:v>51281</c:v>
                </c:pt>
                <c:pt idx="1696">
                  <c:v>51288</c:v>
                </c:pt>
                <c:pt idx="1697">
                  <c:v>51295</c:v>
                </c:pt>
                <c:pt idx="1698">
                  <c:v>51302</c:v>
                </c:pt>
                <c:pt idx="1699">
                  <c:v>51309</c:v>
                </c:pt>
                <c:pt idx="1700">
                  <c:v>51316</c:v>
                </c:pt>
                <c:pt idx="1701">
                  <c:v>51323</c:v>
                </c:pt>
                <c:pt idx="1702">
                  <c:v>51330</c:v>
                </c:pt>
                <c:pt idx="1703">
                  <c:v>51337</c:v>
                </c:pt>
                <c:pt idx="1704">
                  <c:v>51344</c:v>
                </c:pt>
                <c:pt idx="1705">
                  <c:v>51351</c:v>
                </c:pt>
                <c:pt idx="1706">
                  <c:v>51358</c:v>
                </c:pt>
                <c:pt idx="1707">
                  <c:v>51365</c:v>
                </c:pt>
                <c:pt idx="1708">
                  <c:v>51372</c:v>
                </c:pt>
                <c:pt idx="1709">
                  <c:v>51379</c:v>
                </c:pt>
                <c:pt idx="1710">
                  <c:v>51386</c:v>
                </c:pt>
                <c:pt idx="1711">
                  <c:v>51393</c:v>
                </c:pt>
                <c:pt idx="1712">
                  <c:v>51400</c:v>
                </c:pt>
                <c:pt idx="1713">
                  <c:v>51407</c:v>
                </c:pt>
                <c:pt idx="1714">
                  <c:v>51414</c:v>
                </c:pt>
                <c:pt idx="1715">
                  <c:v>51421</c:v>
                </c:pt>
                <c:pt idx="1716">
                  <c:v>51428</c:v>
                </c:pt>
                <c:pt idx="1717">
                  <c:v>51435</c:v>
                </c:pt>
                <c:pt idx="1718">
                  <c:v>51442</c:v>
                </c:pt>
                <c:pt idx="1719">
                  <c:v>51449</c:v>
                </c:pt>
                <c:pt idx="1720">
                  <c:v>51456</c:v>
                </c:pt>
                <c:pt idx="1721">
                  <c:v>51463</c:v>
                </c:pt>
                <c:pt idx="1722">
                  <c:v>51470</c:v>
                </c:pt>
                <c:pt idx="1723">
                  <c:v>51477</c:v>
                </c:pt>
                <c:pt idx="1724">
                  <c:v>51484</c:v>
                </c:pt>
                <c:pt idx="1725">
                  <c:v>51491</c:v>
                </c:pt>
                <c:pt idx="1726">
                  <c:v>51501</c:v>
                </c:pt>
                <c:pt idx="1727">
                  <c:v>51508</c:v>
                </c:pt>
                <c:pt idx="1728">
                  <c:v>51515</c:v>
                </c:pt>
                <c:pt idx="1729">
                  <c:v>51522</c:v>
                </c:pt>
                <c:pt idx="1730">
                  <c:v>51529</c:v>
                </c:pt>
                <c:pt idx="1731">
                  <c:v>51536</c:v>
                </c:pt>
                <c:pt idx="1732">
                  <c:v>51543</c:v>
                </c:pt>
                <c:pt idx="1733">
                  <c:v>51550</c:v>
                </c:pt>
                <c:pt idx="1734">
                  <c:v>51557</c:v>
                </c:pt>
                <c:pt idx="1735">
                  <c:v>51564</c:v>
                </c:pt>
                <c:pt idx="1736">
                  <c:v>51571</c:v>
                </c:pt>
                <c:pt idx="1737">
                  <c:v>51578</c:v>
                </c:pt>
                <c:pt idx="1738">
                  <c:v>51585</c:v>
                </c:pt>
                <c:pt idx="1739">
                  <c:v>51592</c:v>
                </c:pt>
                <c:pt idx="1740">
                  <c:v>51599</c:v>
                </c:pt>
                <c:pt idx="1741">
                  <c:v>51606</c:v>
                </c:pt>
                <c:pt idx="1742">
                  <c:v>51615</c:v>
                </c:pt>
                <c:pt idx="1743">
                  <c:v>51620</c:v>
                </c:pt>
                <c:pt idx="1744">
                  <c:v>51627</c:v>
                </c:pt>
                <c:pt idx="1745">
                  <c:v>51634</c:v>
                </c:pt>
                <c:pt idx="1746">
                  <c:v>51641</c:v>
                </c:pt>
                <c:pt idx="1747">
                  <c:v>51648</c:v>
                </c:pt>
                <c:pt idx="1748">
                  <c:v>51655</c:v>
                </c:pt>
                <c:pt idx="1749">
                  <c:v>51662</c:v>
                </c:pt>
                <c:pt idx="1750">
                  <c:v>51669</c:v>
                </c:pt>
                <c:pt idx="1751">
                  <c:v>51676</c:v>
                </c:pt>
                <c:pt idx="1752">
                  <c:v>51683</c:v>
                </c:pt>
                <c:pt idx="1753">
                  <c:v>51690</c:v>
                </c:pt>
                <c:pt idx="1754">
                  <c:v>51697</c:v>
                </c:pt>
                <c:pt idx="1755">
                  <c:v>51704</c:v>
                </c:pt>
                <c:pt idx="1756">
                  <c:v>51711</c:v>
                </c:pt>
                <c:pt idx="1757">
                  <c:v>51718</c:v>
                </c:pt>
                <c:pt idx="1758">
                  <c:v>51725</c:v>
                </c:pt>
                <c:pt idx="1759">
                  <c:v>51732</c:v>
                </c:pt>
                <c:pt idx="1760">
                  <c:v>51739</c:v>
                </c:pt>
                <c:pt idx="1761">
                  <c:v>51746</c:v>
                </c:pt>
                <c:pt idx="1762">
                  <c:v>51753</c:v>
                </c:pt>
                <c:pt idx="1763">
                  <c:v>51760</c:v>
                </c:pt>
                <c:pt idx="1764">
                  <c:v>51767</c:v>
                </c:pt>
                <c:pt idx="1765">
                  <c:v>51774</c:v>
                </c:pt>
                <c:pt idx="1766">
                  <c:v>51781</c:v>
                </c:pt>
                <c:pt idx="1767">
                  <c:v>51788</c:v>
                </c:pt>
                <c:pt idx="1768">
                  <c:v>51795</c:v>
                </c:pt>
                <c:pt idx="1769">
                  <c:v>51802</c:v>
                </c:pt>
                <c:pt idx="1770">
                  <c:v>51809</c:v>
                </c:pt>
                <c:pt idx="1771">
                  <c:v>51816</c:v>
                </c:pt>
                <c:pt idx="1772">
                  <c:v>51823</c:v>
                </c:pt>
                <c:pt idx="1773">
                  <c:v>51830</c:v>
                </c:pt>
                <c:pt idx="1774">
                  <c:v>51837</c:v>
                </c:pt>
                <c:pt idx="1775">
                  <c:v>51844</c:v>
                </c:pt>
                <c:pt idx="1776">
                  <c:v>51851</c:v>
                </c:pt>
                <c:pt idx="1777">
                  <c:v>51858</c:v>
                </c:pt>
                <c:pt idx="1778">
                  <c:v>51866</c:v>
                </c:pt>
                <c:pt idx="1779">
                  <c:v>51873</c:v>
                </c:pt>
                <c:pt idx="1780">
                  <c:v>51880</c:v>
                </c:pt>
                <c:pt idx="1781">
                  <c:v>51887</c:v>
                </c:pt>
                <c:pt idx="1782">
                  <c:v>51894</c:v>
                </c:pt>
                <c:pt idx="1783">
                  <c:v>51901</c:v>
                </c:pt>
                <c:pt idx="1784">
                  <c:v>51908</c:v>
                </c:pt>
                <c:pt idx="1785">
                  <c:v>51915</c:v>
                </c:pt>
                <c:pt idx="1786">
                  <c:v>51922</c:v>
                </c:pt>
                <c:pt idx="1787">
                  <c:v>51929</c:v>
                </c:pt>
                <c:pt idx="1788">
                  <c:v>51936</c:v>
                </c:pt>
                <c:pt idx="1789">
                  <c:v>51943</c:v>
                </c:pt>
                <c:pt idx="1790">
                  <c:v>51950</c:v>
                </c:pt>
                <c:pt idx="1791">
                  <c:v>51957</c:v>
                </c:pt>
                <c:pt idx="1792">
                  <c:v>51966</c:v>
                </c:pt>
                <c:pt idx="1793">
                  <c:v>51973</c:v>
                </c:pt>
                <c:pt idx="1794">
                  <c:v>51980</c:v>
                </c:pt>
                <c:pt idx="1795">
                  <c:v>51988</c:v>
                </c:pt>
                <c:pt idx="1796">
                  <c:v>51994</c:v>
                </c:pt>
                <c:pt idx="1797">
                  <c:v>52001</c:v>
                </c:pt>
                <c:pt idx="1798">
                  <c:v>52008</c:v>
                </c:pt>
                <c:pt idx="1799">
                  <c:v>52015</c:v>
                </c:pt>
                <c:pt idx="1800">
                  <c:v>52022</c:v>
                </c:pt>
                <c:pt idx="1801">
                  <c:v>52029</c:v>
                </c:pt>
                <c:pt idx="1802">
                  <c:v>52036</c:v>
                </c:pt>
                <c:pt idx="1803">
                  <c:v>52043</c:v>
                </c:pt>
                <c:pt idx="1804">
                  <c:v>52050</c:v>
                </c:pt>
                <c:pt idx="1805">
                  <c:v>52057</c:v>
                </c:pt>
                <c:pt idx="1806">
                  <c:v>52064</c:v>
                </c:pt>
                <c:pt idx="1807">
                  <c:v>52071</c:v>
                </c:pt>
                <c:pt idx="1808">
                  <c:v>52078</c:v>
                </c:pt>
                <c:pt idx="1809">
                  <c:v>52085</c:v>
                </c:pt>
                <c:pt idx="1810">
                  <c:v>52092</c:v>
                </c:pt>
                <c:pt idx="1811">
                  <c:v>52099</c:v>
                </c:pt>
                <c:pt idx="1812">
                  <c:v>52106</c:v>
                </c:pt>
                <c:pt idx="1813">
                  <c:v>52113</c:v>
                </c:pt>
                <c:pt idx="1814">
                  <c:v>52120</c:v>
                </c:pt>
                <c:pt idx="1815">
                  <c:v>52127</c:v>
                </c:pt>
                <c:pt idx="1816">
                  <c:v>52134</c:v>
                </c:pt>
                <c:pt idx="1817">
                  <c:v>52141</c:v>
                </c:pt>
                <c:pt idx="1818">
                  <c:v>52148</c:v>
                </c:pt>
                <c:pt idx="1819">
                  <c:v>52155</c:v>
                </c:pt>
                <c:pt idx="1820">
                  <c:v>52162</c:v>
                </c:pt>
                <c:pt idx="1821">
                  <c:v>52169</c:v>
                </c:pt>
                <c:pt idx="1822">
                  <c:v>52176</c:v>
                </c:pt>
                <c:pt idx="1823">
                  <c:v>52183</c:v>
                </c:pt>
                <c:pt idx="1824">
                  <c:v>52190</c:v>
                </c:pt>
                <c:pt idx="1825">
                  <c:v>52197</c:v>
                </c:pt>
                <c:pt idx="1826">
                  <c:v>52204</c:v>
                </c:pt>
                <c:pt idx="1827">
                  <c:v>52211</c:v>
                </c:pt>
                <c:pt idx="1828">
                  <c:v>52218</c:v>
                </c:pt>
                <c:pt idx="1829">
                  <c:v>52229</c:v>
                </c:pt>
                <c:pt idx="1830">
                  <c:v>52233</c:v>
                </c:pt>
                <c:pt idx="1831">
                  <c:v>52239</c:v>
                </c:pt>
                <c:pt idx="1832">
                  <c:v>52246</c:v>
                </c:pt>
                <c:pt idx="1833">
                  <c:v>52253</c:v>
                </c:pt>
                <c:pt idx="1834">
                  <c:v>52260</c:v>
                </c:pt>
                <c:pt idx="1835">
                  <c:v>52267</c:v>
                </c:pt>
                <c:pt idx="1836">
                  <c:v>52274</c:v>
                </c:pt>
                <c:pt idx="1837">
                  <c:v>52281</c:v>
                </c:pt>
                <c:pt idx="1838">
                  <c:v>52288</c:v>
                </c:pt>
                <c:pt idx="1839">
                  <c:v>52295</c:v>
                </c:pt>
                <c:pt idx="1840">
                  <c:v>52302</c:v>
                </c:pt>
                <c:pt idx="1841">
                  <c:v>52309</c:v>
                </c:pt>
                <c:pt idx="1842">
                  <c:v>52316</c:v>
                </c:pt>
                <c:pt idx="1843">
                  <c:v>52323</c:v>
                </c:pt>
                <c:pt idx="1844">
                  <c:v>52330</c:v>
                </c:pt>
                <c:pt idx="1845">
                  <c:v>52337</c:v>
                </c:pt>
                <c:pt idx="1846">
                  <c:v>52344</c:v>
                </c:pt>
                <c:pt idx="1847">
                  <c:v>52351</c:v>
                </c:pt>
                <c:pt idx="1848">
                  <c:v>52358</c:v>
                </c:pt>
                <c:pt idx="1849">
                  <c:v>52365</c:v>
                </c:pt>
                <c:pt idx="1850">
                  <c:v>52372</c:v>
                </c:pt>
                <c:pt idx="1851">
                  <c:v>52379</c:v>
                </c:pt>
                <c:pt idx="1852">
                  <c:v>52386</c:v>
                </c:pt>
                <c:pt idx="1853">
                  <c:v>52393</c:v>
                </c:pt>
                <c:pt idx="1854">
                  <c:v>52400</c:v>
                </c:pt>
                <c:pt idx="1855">
                  <c:v>52407</c:v>
                </c:pt>
                <c:pt idx="1856">
                  <c:v>52414</c:v>
                </c:pt>
                <c:pt idx="1857">
                  <c:v>52421</c:v>
                </c:pt>
                <c:pt idx="1858">
                  <c:v>52428</c:v>
                </c:pt>
                <c:pt idx="1859">
                  <c:v>52435</c:v>
                </c:pt>
                <c:pt idx="1860">
                  <c:v>52442</c:v>
                </c:pt>
                <c:pt idx="1861">
                  <c:v>52449</c:v>
                </c:pt>
                <c:pt idx="1862">
                  <c:v>52456</c:v>
                </c:pt>
                <c:pt idx="1863">
                  <c:v>52463</c:v>
                </c:pt>
                <c:pt idx="1864">
                  <c:v>52470</c:v>
                </c:pt>
                <c:pt idx="1865">
                  <c:v>52477</c:v>
                </c:pt>
                <c:pt idx="1866">
                  <c:v>52484</c:v>
                </c:pt>
                <c:pt idx="1867">
                  <c:v>52491</c:v>
                </c:pt>
                <c:pt idx="1868">
                  <c:v>52498</c:v>
                </c:pt>
                <c:pt idx="1869">
                  <c:v>52505</c:v>
                </c:pt>
                <c:pt idx="1870">
                  <c:v>52512</c:v>
                </c:pt>
                <c:pt idx="1871">
                  <c:v>52519</c:v>
                </c:pt>
                <c:pt idx="1872">
                  <c:v>52526</c:v>
                </c:pt>
                <c:pt idx="1873">
                  <c:v>52533</c:v>
                </c:pt>
                <c:pt idx="1874">
                  <c:v>52540</c:v>
                </c:pt>
                <c:pt idx="1875">
                  <c:v>52547</c:v>
                </c:pt>
                <c:pt idx="1876">
                  <c:v>52554</c:v>
                </c:pt>
                <c:pt idx="1877">
                  <c:v>52561</c:v>
                </c:pt>
                <c:pt idx="1878">
                  <c:v>52568</c:v>
                </c:pt>
                <c:pt idx="1879">
                  <c:v>52575</c:v>
                </c:pt>
                <c:pt idx="1880">
                  <c:v>52582</c:v>
                </c:pt>
                <c:pt idx="1881">
                  <c:v>52589</c:v>
                </c:pt>
                <c:pt idx="1882">
                  <c:v>52596</c:v>
                </c:pt>
                <c:pt idx="1883">
                  <c:v>52603</c:v>
                </c:pt>
                <c:pt idx="1884">
                  <c:v>52610</c:v>
                </c:pt>
                <c:pt idx="1885">
                  <c:v>52617</c:v>
                </c:pt>
                <c:pt idx="1886">
                  <c:v>52624</c:v>
                </c:pt>
                <c:pt idx="1887">
                  <c:v>52631</c:v>
                </c:pt>
                <c:pt idx="1888">
                  <c:v>52638</c:v>
                </c:pt>
                <c:pt idx="1889">
                  <c:v>52645</c:v>
                </c:pt>
                <c:pt idx="1890">
                  <c:v>52652</c:v>
                </c:pt>
                <c:pt idx="1891">
                  <c:v>52659</c:v>
                </c:pt>
                <c:pt idx="1892">
                  <c:v>52666</c:v>
                </c:pt>
                <c:pt idx="1893">
                  <c:v>52673</c:v>
                </c:pt>
                <c:pt idx="1894">
                  <c:v>52680</c:v>
                </c:pt>
                <c:pt idx="1895">
                  <c:v>52687</c:v>
                </c:pt>
                <c:pt idx="1896">
                  <c:v>52694</c:v>
                </c:pt>
                <c:pt idx="1897">
                  <c:v>52701</c:v>
                </c:pt>
                <c:pt idx="1898">
                  <c:v>52708</c:v>
                </c:pt>
                <c:pt idx="1899">
                  <c:v>52715</c:v>
                </c:pt>
                <c:pt idx="1900">
                  <c:v>52722</c:v>
                </c:pt>
                <c:pt idx="1901">
                  <c:v>52729</c:v>
                </c:pt>
                <c:pt idx="1902">
                  <c:v>52736</c:v>
                </c:pt>
                <c:pt idx="1903">
                  <c:v>52743</c:v>
                </c:pt>
                <c:pt idx="1904">
                  <c:v>52750</c:v>
                </c:pt>
                <c:pt idx="1905">
                  <c:v>52757</c:v>
                </c:pt>
                <c:pt idx="1906">
                  <c:v>52764</c:v>
                </c:pt>
                <c:pt idx="1907">
                  <c:v>52771</c:v>
                </c:pt>
                <c:pt idx="1908">
                  <c:v>52778</c:v>
                </c:pt>
                <c:pt idx="1909">
                  <c:v>52785</c:v>
                </c:pt>
                <c:pt idx="1910">
                  <c:v>52792</c:v>
                </c:pt>
                <c:pt idx="1911">
                  <c:v>52799</c:v>
                </c:pt>
                <c:pt idx="1912">
                  <c:v>52806</c:v>
                </c:pt>
                <c:pt idx="1913">
                  <c:v>52813</c:v>
                </c:pt>
                <c:pt idx="1914">
                  <c:v>52820</c:v>
                </c:pt>
                <c:pt idx="1915">
                  <c:v>52827</c:v>
                </c:pt>
                <c:pt idx="1916">
                  <c:v>52834</c:v>
                </c:pt>
                <c:pt idx="1917">
                  <c:v>52841</c:v>
                </c:pt>
                <c:pt idx="1918">
                  <c:v>52848</c:v>
                </c:pt>
                <c:pt idx="1919">
                  <c:v>52855</c:v>
                </c:pt>
                <c:pt idx="1920">
                  <c:v>52862</c:v>
                </c:pt>
                <c:pt idx="1921">
                  <c:v>52869</c:v>
                </c:pt>
                <c:pt idx="1922">
                  <c:v>52876</c:v>
                </c:pt>
                <c:pt idx="1923">
                  <c:v>52883</c:v>
                </c:pt>
                <c:pt idx="1924">
                  <c:v>52890</c:v>
                </c:pt>
                <c:pt idx="1925">
                  <c:v>52897</c:v>
                </c:pt>
                <c:pt idx="1926">
                  <c:v>52904</c:v>
                </c:pt>
                <c:pt idx="1927">
                  <c:v>52911</c:v>
                </c:pt>
                <c:pt idx="1928">
                  <c:v>52918</c:v>
                </c:pt>
                <c:pt idx="1929">
                  <c:v>52925</c:v>
                </c:pt>
                <c:pt idx="1930">
                  <c:v>52932</c:v>
                </c:pt>
                <c:pt idx="1931">
                  <c:v>52939</c:v>
                </c:pt>
                <c:pt idx="1932">
                  <c:v>52946</c:v>
                </c:pt>
                <c:pt idx="1933">
                  <c:v>52953</c:v>
                </c:pt>
                <c:pt idx="1934">
                  <c:v>52960</c:v>
                </c:pt>
                <c:pt idx="1935">
                  <c:v>52967</c:v>
                </c:pt>
                <c:pt idx="1936">
                  <c:v>52974</c:v>
                </c:pt>
                <c:pt idx="1937">
                  <c:v>52981</c:v>
                </c:pt>
                <c:pt idx="1938">
                  <c:v>52988</c:v>
                </c:pt>
                <c:pt idx="1939">
                  <c:v>52995</c:v>
                </c:pt>
                <c:pt idx="1940">
                  <c:v>53002</c:v>
                </c:pt>
                <c:pt idx="1941">
                  <c:v>53009</c:v>
                </c:pt>
                <c:pt idx="1942">
                  <c:v>53016</c:v>
                </c:pt>
                <c:pt idx="1943">
                  <c:v>53023</c:v>
                </c:pt>
                <c:pt idx="1944">
                  <c:v>53030</c:v>
                </c:pt>
                <c:pt idx="1945">
                  <c:v>53037</c:v>
                </c:pt>
                <c:pt idx="1946">
                  <c:v>53044</c:v>
                </c:pt>
                <c:pt idx="1947">
                  <c:v>53051</c:v>
                </c:pt>
                <c:pt idx="1948">
                  <c:v>53058</c:v>
                </c:pt>
                <c:pt idx="1949">
                  <c:v>53065</c:v>
                </c:pt>
                <c:pt idx="1950">
                  <c:v>53072</c:v>
                </c:pt>
                <c:pt idx="1951">
                  <c:v>53079</c:v>
                </c:pt>
                <c:pt idx="1952">
                  <c:v>53086</c:v>
                </c:pt>
                <c:pt idx="1953">
                  <c:v>53093</c:v>
                </c:pt>
                <c:pt idx="1954">
                  <c:v>53100</c:v>
                </c:pt>
                <c:pt idx="1955">
                  <c:v>53107</c:v>
                </c:pt>
                <c:pt idx="1956">
                  <c:v>53114</c:v>
                </c:pt>
                <c:pt idx="1957">
                  <c:v>53121</c:v>
                </c:pt>
                <c:pt idx="1958">
                  <c:v>53128</c:v>
                </c:pt>
                <c:pt idx="1959">
                  <c:v>53135</c:v>
                </c:pt>
                <c:pt idx="1960">
                  <c:v>53142</c:v>
                </c:pt>
                <c:pt idx="1961">
                  <c:v>53149</c:v>
                </c:pt>
                <c:pt idx="1962">
                  <c:v>53156</c:v>
                </c:pt>
                <c:pt idx="1963">
                  <c:v>53163</c:v>
                </c:pt>
                <c:pt idx="1964">
                  <c:v>53170</c:v>
                </c:pt>
                <c:pt idx="1965">
                  <c:v>53177</c:v>
                </c:pt>
                <c:pt idx="1966">
                  <c:v>53184</c:v>
                </c:pt>
                <c:pt idx="1967">
                  <c:v>53191</c:v>
                </c:pt>
                <c:pt idx="1968">
                  <c:v>53198</c:v>
                </c:pt>
                <c:pt idx="1969">
                  <c:v>53205</c:v>
                </c:pt>
                <c:pt idx="1970">
                  <c:v>53212</c:v>
                </c:pt>
                <c:pt idx="1971">
                  <c:v>53219</c:v>
                </c:pt>
                <c:pt idx="1972">
                  <c:v>53226</c:v>
                </c:pt>
                <c:pt idx="1973">
                  <c:v>53233</c:v>
                </c:pt>
                <c:pt idx="1974">
                  <c:v>53240</c:v>
                </c:pt>
                <c:pt idx="1975">
                  <c:v>53247</c:v>
                </c:pt>
                <c:pt idx="1976">
                  <c:v>53254</c:v>
                </c:pt>
                <c:pt idx="1977">
                  <c:v>53261</c:v>
                </c:pt>
                <c:pt idx="1978">
                  <c:v>53268</c:v>
                </c:pt>
                <c:pt idx="1979">
                  <c:v>53275</c:v>
                </c:pt>
                <c:pt idx="1980">
                  <c:v>53282</c:v>
                </c:pt>
                <c:pt idx="1981">
                  <c:v>53289</c:v>
                </c:pt>
                <c:pt idx="1982">
                  <c:v>53296</c:v>
                </c:pt>
                <c:pt idx="1983">
                  <c:v>53303</c:v>
                </c:pt>
                <c:pt idx="1984">
                  <c:v>53310</c:v>
                </c:pt>
                <c:pt idx="1985">
                  <c:v>53317</c:v>
                </c:pt>
                <c:pt idx="1986">
                  <c:v>53325</c:v>
                </c:pt>
                <c:pt idx="1987">
                  <c:v>53332</c:v>
                </c:pt>
                <c:pt idx="1988">
                  <c:v>53339</c:v>
                </c:pt>
                <c:pt idx="1989">
                  <c:v>53346</c:v>
                </c:pt>
                <c:pt idx="1990">
                  <c:v>53353</c:v>
                </c:pt>
                <c:pt idx="1991">
                  <c:v>53360</c:v>
                </c:pt>
                <c:pt idx="1992">
                  <c:v>53367</c:v>
                </c:pt>
                <c:pt idx="1993">
                  <c:v>53374</c:v>
                </c:pt>
                <c:pt idx="1994">
                  <c:v>53381</c:v>
                </c:pt>
                <c:pt idx="1995">
                  <c:v>53388</c:v>
                </c:pt>
                <c:pt idx="1996">
                  <c:v>53395</c:v>
                </c:pt>
                <c:pt idx="1997">
                  <c:v>53402</c:v>
                </c:pt>
                <c:pt idx="1998">
                  <c:v>53413</c:v>
                </c:pt>
                <c:pt idx="1999">
                  <c:v>53416</c:v>
                </c:pt>
                <c:pt idx="2000">
                  <c:v>53423</c:v>
                </c:pt>
                <c:pt idx="2001">
                  <c:v>53430</c:v>
                </c:pt>
                <c:pt idx="2002">
                  <c:v>53437</c:v>
                </c:pt>
                <c:pt idx="2003">
                  <c:v>53444</c:v>
                </c:pt>
                <c:pt idx="2004">
                  <c:v>53451</c:v>
                </c:pt>
                <c:pt idx="2005">
                  <c:v>53458</c:v>
                </c:pt>
                <c:pt idx="2006">
                  <c:v>53465</c:v>
                </c:pt>
                <c:pt idx="2007">
                  <c:v>53472</c:v>
                </c:pt>
                <c:pt idx="2008">
                  <c:v>53479</c:v>
                </c:pt>
                <c:pt idx="2009">
                  <c:v>53486</c:v>
                </c:pt>
                <c:pt idx="2010">
                  <c:v>53493</c:v>
                </c:pt>
                <c:pt idx="2011">
                  <c:v>53500</c:v>
                </c:pt>
                <c:pt idx="2012">
                  <c:v>53507</c:v>
                </c:pt>
                <c:pt idx="2013">
                  <c:v>53514</c:v>
                </c:pt>
                <c:pt idx="2014">
                  <c:v>53521</c:v>
                </c:pt>
                <c:pt idx="2015">
                  <c:v>53528</c:v>
                </c:pt>
                <c:pt idx="2016">
                  <c:v>53535</c:v>
                </c:pt>
                <c:pt idx="2017">
                  <c:v>53542</c:v>
                </c:pt>
                <c:pt idx="2018">
                  <c:v>53549</c:v>
                </c:pt>
                <c:pt idx="2019">
                  <c:v>53556</c:v>
                </c:pt>
                <c:pt idx="2020">
                  <c:v>53563</c:v>
                </c:pt>
                <c:pt idx="2021">
                  <c:v>53570</c:v>
                </c:pt>
                <c:pt idx="2022">
                  <c:v>53577</c:v>
                </c:pt>
                <c:pt idx="2023">
                  <c:v>53584</c:v>
                </c:pt>
                <c:pt idx="2024">
                  <c:v>53591</c:v>
                </c:pt>
                <c:pt idx="2025">
                  <c:v>53598</c:v>
                </c:pt>
                <c:pt idx="2026">
                  <c:v>53605</c:v>
                </c:pt>
                <c:pt idx="2027">
                  <c:v>53612</c:v>
                </c:pt>
                <c:pt idx="2028">
                  <c:v>53619</c:v>
                </c:pt>
                <c:pt idx="2029">
                  <c:v>53626</c:v>
                </c:pt>
                <c:pt idx="2030">
                  <c:v>53633</c:v>
                </c:pt>
                <c:pt idx="2031">
                  <c:v>53640</c:v>
                </c:pt>
                <c:pt idx="2032">
                  <c:v>53647</c:v>
                </c:pt>
                <c:pt idx="2033">
                  <c:v>53654</c:v>
                </c:pt>
                <c:pt idx="2034">
                  <c:v>53661</c:v>
                </c:pt>
                <c:pt idx="2035">
                  <c:v>53668</c:v>
                </c:pt>
                <c:pt idx="2036">
                  <c:v>53675</c:v>
                </c:pt>
                <c:pt idx="2037">
                  <c:v>53682</c:v>
                </c:pt>
                <c:pt idx="2038">
                  <c:v>53692</c:v>
                </c:pt>
                <c:pt idx="2039">
                  <c:v>53699</c:v>
                </c:pt>
                <c:pt idx="2040">
                  <c:v>53706</c:v>
                </c:pt>
                <c:pt idx="2041">
                  <c:v>53713</c:v>
                </c:pt>
                <c:pt idx="2042">
                  <c:v>53720</c:v>
                </c:pt>
                <c:pt idx="2043">
                  <c:v>53727</c:v>
                </c:pt>
                <c:pt idx="2044">
                  <c:v>53734</c:v>
                </c:pt>
                <c:pt idx="2045">
                  <c:v>53741</c:v>
                </c:pt>
                <c:pt idx="2046">
                  <c:v>53748</c:v>
                </c:pt>
                <c:pt idx="2047">
                  <c:v>53755</c:v>
                </c:pt>
                <c:pt idx="2048">
                  <c:v>53762</c:v>
                </c:pt>
                <c:pt idx="2049">
                  <c:v>53769</c:v>
                </c:pt>
                <c:pt idx="2050">
                  <c:v>53776</c:v>
                </c:pt>
                <c:pt idx="2051">
                  <c:v>53783</c:v>
                </c:pt>
                <c:pt idx="2052">
                  <c:v>53790</c:v>
                </c:pt>
                <c:pt idx="2053">
                  <c:v>53799</c:v>
                </c:pt>
                <c:pt idx="2054">
                  <c:v>53804</c:v>
                </c:pt>
                <c:pt idx="2055">
                  <c:v>53811</c:v>
                </c:pt>
                <c:pt idx="2056">
                  <c:v>53818</c:v>
                </c:pt>
                <c:pt idx="2057">
                  <c:v>53825</c:v>
                </c:pt>
                <c:pt idx="2058">
                  <c:v>53832</c:v>
                </c:pt>
                <c:pt idx="2059">
                  <c:v>53839</c:v>
                </c:pt>
                <c:pt idx="2060">
                  <c:v>53846</c:v>
                </c:pt>
                <c:pt idx="2061">
                  <c:v>53853</c:v>
                </c:pt>
                <c:pt idx="2062">
                  <c:v>53860</c:v>
                </c:pt>
                <c:pt idx="2063">
                  <c:v>53867</c:v>
                </c:pt>
                <c:pt idx="2064">
                  <c:v>53874</c:v>
                </c:pt>
                <c:pt idx="2065">
                  <c:v>53881</c:v>
                </c:pt>
                <c:pt idx="2066">
                  <c:v>53888</c:v>
                </c:pt>
                <c:pt idx="2067">
                  <c:v>53895</c:v>
                </c:pt>
                <c:pt idx="2068">
                  <c:v>53902</c:v>
                </c:pt>
                <c:pt idx="2069">
                  <c:v>53909</c:v>
                </c:pt>
                <c:pt idx="2070">
                  <c:v>53916</c:v>
                </c:pt>
                <c:pt idx="2071">
                  <c:v>53923</c:v>
                </c:pt>
                <c:pt idx="2072">
                  <c:v>53930</c:v>
                </c:pt>
                <c:pt idx="2073">
                  <c:v>53937</c:v>
                </c:pt>
                <c:pt idx="2074">
                  <c:v>53944</c:v>
                </c:pt>
                <c:pt idx="2075">
                  <c:v>53951</c:v>
                </c:pt>
                <c:pt idx="2076">
                  <c:v>53958</c:v>
                </c:pt>
                <c:pt idx="2077">
                  <c:v>53965</c:v>
                </c:pt>
                <c:pt idx="2078">
                  <c:v>53972</c:v>
                </c:pt>
                <c:pt idx="2079">
                  <c:v>53979</c:v>
                </c:pt>
                <c:pt idx="2080">
                  <c:v>53986</c:v>
                </c:pt>
                <c:pt idx="2081">
                  <c:v>53993</c:v>
                </c:pt>
                <c:pt idx="2082">
                  <c:v>54000</c:v>
                </c:pt>
                <c:pt idx="2083">
                  <c:v>54007</c:v>
                </c:pt>
                <c:pt idx="2084">
                  <c:v>54014</c:v>
                </c:pt>
                <c:pt idx="2085">
                  <c:v>54021</c:v>
                </c:pt>
                <c:pt idx="2086">
                  <c:v>54028</c:v>
                </c:pt>
                <c:pt idx="2087">
                  <c:v>54035</c:v>
                </c:pt>
                <c:pt idx="2088">
                  <c:v>54042</c:v>
                </c:pt>
                <c:pt idx="2089">
                  <c:v>54049</c:v>
                </c:pt>
                <c:pt idx="2090">
                  <c:v>54057</c:v>
                </c:pt>
                <c:pt idx="2091">
                  <c:v>54064</c:v>
                </c:pt>
                <c:pt idx="2092">
                  <c:v>54071</c:v>
                </c:pt>
                <c:pt idx="2093">
                  <c:v>54078</c:v>
                </c:pt>
                <c:pt idx="2094">
                  <c:v>54085</c:v>
                </c:pt>
                <c:pt idx="2095">
                  <c:v>54092</c:v>
                </c:pt>
                <c:pt idx="2096">
                  <c:v>54099</c:v>
                </c:pt>
                <c:pt idx="2097">
                  <c:v>54106</c:v>
                </c:pt>
                <c:pt idx="2098">
                  <c:v>54113</c:v>
                </c:pt>
                <c:pt idx="2099">
                  <c:v>54120</c:v>
                </c:pt>
                <c:pt idx="2100">
                  <c:v>54127</c:v>
                </c:pt>
                <c:pt idx="2101">
                  <c:v>54134</c:v>
                </c:pt>
                <c:pt idx="2102">
                  <c:v>54141</c:v>
                </c:pt>
                <c:pt idx="2103">
                  <c:v>54148</c:v>
                </c:pt>
                <c:pt idx="2104">
                  <c:v>54157</c:v>
                </c:pt>
                <c:pt idx="2105">
                  <c:v>54164</c:v>
                </c:pt>
                <c:pt idx="2106">
                  <c:v>54171</c:v>
                </c:pt>
                <c:pt idx="2107">
                  <c:v>54178</c:v>
                </c:pt>
                <c:pt idx="2108">
                  <c:v>54185</c:v>
                </c:pt>
                <c:pt idx="2109">
                  <c:v>54192</c:v>
                </c:pt>
                <c:pt idx="2110">
                  <c:v>54199</c:v>
                </c:pt>
                <c:pt idx="2111">
                  <c:v>54206</c:v>
                </c:pt>
                <c:pt idx="2112">
                  <c:v>54213</c:v>
                </c:pt>
                <c:pt idx="2113">
                  <c:v>54220</c:v>
                </c:pt>
                <c:pt idx="2114">
                  <c:v>54227</c:v>
                </c:pt>
                <c:pt idx="2115">
                  <c:v>54234</c:v>
                </c:pt>
                <c:pt idx="2116">
                  <c:v>54241</c:v>
                </c:pt>
                <c:pt idx="2117">
                  <c:v>54248</c:v>
                </c:pt>
                <c:pt idx="2118">
                  <c:v>54255</c:v>
                </c:pt>
                <c:pt idx="2119">
                  <c:v>54262</c:v>
                </c:pt>
                <c:pt idx="2120">
                  <c:v>54269</c:v>
                </c:pt>
                <c:pt idx="2121">
                  <c:v>54276</c:v>
                </c:pt>
                <c:pt idx="2122">
                  <c:v>54283</c:v>
                </c:pt>
                <c:pt idx="2123">
                  <c:v>54290</c:v>
                </c:pt>
                <c:pt idx="2124">
                  <c:v>54297</c:v>
                </c:pt>
                <c:pt idx="2125">
                  <c:v>54304</c:v>
                </c:pt>
                <c:pt idx="2126">
                  <c:v>54311</c:v>
                </c:pt>
                <c:pt idx="2127">
                  <c:v>54318</c:v>
                </c:pt>
                <c:pt idx="2128">
                  <c:v>54325</c:v>
                </c:pt>
                <c:pt idx="2129">
                  <c:v>54332</c:v>
                </c:pt>
                <c:pt idx="2130">
                  <c:v>54339</c:v>
                </c:pt>
                <c:pt idx="2131">
                  <c:v>54346</c:v>
                </c:pt>
                <c:pt idx="2132">
                  <c:v>54353</c:v>
                </c:pt>
                <c:pt idx="2133">
                  <c:v>54360</c:v>
                </c:pt>
                <c:pt idx="2134">
                  <c:v>54367</c:v>
                </c:pt>
                <c:pt idx="2135">
                  <c:v>54374</c:v>
                </c:pt>
                <c:pt idx="2136">
                  <c:v>54381</c:v>
                </c:pt>
                <c:pt idx="2137">
                  <c:v>54388</c:v>
                </c:pt>
                <c:pt idx="2138">
                  <c:v>54395</c:v>
                </c:pt>
                <c:pt idx="2139">
                  <c:v>54402</c:v>
                </c:pt>
                <c:pt idx="2140">
                  <c:v>54409</c:v>
                </c:pt>
                <c:pt idx="2141">
                  <c:v>54416</c:v>
                </c:pt>
                <c:pt idx="2142">
                  <c:v>54423</c:v>
                </c:pt>
                <c:pt idx="2143">
                  <c:v>54430</c:v>
                </c:pt>
                <c:pt idx="2144">
                  <c:v>54437</c:v>
                </c:pt>
                <c:pt idx="2145">
                  <c:v>54444</c:v>
                </c:pt>
                <c:pt idx="2146">
                  <c:v>54451</c:v>
                </c:pt>
                <c:pt idx="2147">
                  <c:v>54458</c:v>
                </c:pt>
                <c:pt idx="2148">
                  <c:v>54465</c:v>
                </c:pt>
                <c:pt idx="2149">
                  <c:v>54472</c:v>
                </c:pt>
                <c:pt idx="2150">
                  <c:v>54479</c:v>
                </c:pt>
                <c:pt idx="2151">
                  <c:v>54486</c:v>
                </c:pt>
                <c:pt idx="2152">
                  <c:v>54493</c:v>
                </c:pt>
                <c:pt idx="2153">
                  <c:v>54500</c:v>
                </c:pt>
                <c:pt idx="2154">
                  <c:v>54507</c:v>
                </c:pt>
                <c:pt idx="2155">
                  <c:v>54514</c:v>
                </c:pt>
                <c:pt idx="2156">
                  <c:v>54521</c:v>
                </c:pt>
                <c:pt idx="2157">
                  <c:v>54528</c:v>
                </c:pt>
                <c:pt idx="2158">
                  <c:v>54535</c:v>
                </c:pt>
                <c:pt idx="2159">
                  <c:v>54542</c:v>
                </c:pt>
                <c:pt idx="2160">
                  <c:v>54549</c:v>
                </c:pt>
                <c:pt idx="2161">
                  <c:v>54556</c:v>
                </c:pt>
                <c:pt idx="2162">
                  <c:v>54563</c:v>
                </c:pt>
                <c:pt idx="2163">
                  <c:v>54570</c:v>
                </c:pt>
                <c:pt idx="2164">
                  <c:v>54577</c:v>
                </c:pt>
                <c:pt idx="2165">
                  <c:v>54584</c:v>
                </c:pt>
                <c:pt idx="2166">
                  <c:v>54591</c:v>
                </c:pt>
                <c:pt idx="2167">
                  <c:v>54598</c:v>
                </c:pt>
                <c:pt idx="2168">
                  <c:v>54605</c:v>
                </c:pt>
                <c:pt idx="2169">
                  <c:v>54612</c:v>
                </c:pt>
                <c:pt idx="2170">
                  <c:v>54619</c:v>
                </c:pt>
                <c:pt idx="2171">
                  <c:v>54626</c:v>
                </c:pt>
                <c:pt idx="2172">
                  <c:v>54633</c:v>
                </c:pt>
                <c:pt idx="2173">
                  <c:v>54640</c:v>
                </c:pt>
                <c:pt idx="2174">
                  <c:v>54647</c:v>
                </c:pt>
                <c:pt idx="2175">
                  <c:v>54654</c:v>
                </c:pt>
                <c:pt idx="2176">
                  <c:v>54661</c:v>
                </c:pt>
                <c:pt idx="2177">
                  <c:v>54668</c:v>
                </c:pt>
                <c:pt idx="2178">
                  <c:v>54675</c:v>
                </c:pt>
                <c:pt idx="2179">
                  <c:v>54682</c:v>
                </c:pt>
                <c:pt idx="2180">
                  <c:v>54689</c:v>
                </c:pt>
                <c:pt idx="2181">
                  <c:v>54696</c:v>
                </c:pt>
                <c:pt idx="2182">
                  <c:v>54703</c:v>
                </c:pt>
                <c:pt idx="2183">
                  <c:v>54710</c:v>
                </c:pt>
                <c:pt idx="2184">
                  <c:v>54717</c:v>
                </c:pt>
                <c:pt idx="2185">
                  <c:v>54724</c:v>
                </c:pt>
                <c:pt idx="2186">
                  <c:v>54731</c:v>
                </c:pt>
                <c:pt idx="2187">
                  <c:v>54738</c:v>
                </c:pt>
                <c:pt idx="2188">
                  <c:v>54745</c:v>
                </c:pt>
                <c:pt idx="2189">
                  <c:v>54752</c:v>
                </c:pt>
                <c:pt idx="2190">
                  <c:v>54759</c:v>
                </c:pt>
                <c:pt idx="2191">
                  <c:v>54766</c:v>
                </c:pt>
                <c:pt idx="2192">
                  <c:v>54773</c:v>
                </c:pt>
                <c:pt idx="2193">
                  <c:v>54780</c:v>
                </c:pt>
                <c:pt idx="2194">
                  <c:v>54787</c:v>
                </c:pt>
                <c:pt idx="2195">
                  <c:v>54794</c:v>
                </c:pt>
                <c:pt idx="2196">
                  <c:v>54801</c:v>
                </c:pt>
                <c:pt idx="2197">
                  <c:v>54808</c:v>
                </c:pt>
                <c:pt idx="2198">
                  <c:v>54815</c:v>
                </c:pt>
                <c:pt idx="2199">
                  <c:v>54822</c:v>
                </c:pt>
                <c:pt idx="2200">
                  <c:v>54829</c:v>
                </c:pt>
                <c:pt idx="2201">
                  <c:v>54836</c:v>
                </c:pt>
                <c:pt idx="2202">
                  <c:v>54843</c:v>
                </c:pt>
                <c:pt idx="2203">
                  <c:v>54850</c:v>
                </c:pt>
                <c:pt idx="2204">
                  <c:v>54857</c:v>
                </c:pt>
                <c:pt idx="2205">
                  <c:v>54864</c:v>
                </c:pt>
                <c:pt idx="2206">
                  <c:v>54871</c:v>
                </c:pt>
                <c:pt idx="2207">
                  <c:v>54878</c:v>
                </c:pt>
                <c:pt idx="2208">
                  <c:v>54885</c:v>
                </c:pt>
                <c:pt idx="2209">
                  <c:v>54892</c:v>
                </c:pt>
                <c:pt idx="2210">
                  <c:v>54899</c:v>
                </c:pt>
                <c:pt idx="2211">
                  <c:v>54906</c:v>
                </c:pt>
                <c:pt idx="2212">
                  <c:v>54913</c:v>
                </c:pt>
                <c:pt idx="2213">
                  <c:v>54920</c:v>
                </c:pt>
                <c:pt idx="2214">
                  <c:v>54927</c:v>
                </c:pt>
                <c:pt idx="2215">
                  <c:v>54934</c:v>
                </c:pt>
                <c:pt idx="2216">
                  <c:v>54941</c:v>
                </c:pt>
                <c:pt idx="2217">
                  <c:v>54948</c:v>
                </c:pt>
                <c:pt idx="2218">
                  <c:v>54955</c:v>
                </c:pt>
                <c:pt idx="2219">
                  <c:v>54962</c:v>
                </c:pt>
                <c:pt idx="2220">
                  <c:v>54969</c:v>
                </c:pt>
                <c:pt idx="2221">
                  <c:v>54976</c:v>
                </c:pt>
                <c:pt idx="2222">
                  <c:v>54983</c:v>
                </c:pt>
                <c:pt idx="2223">
                  <c:v>54990</c:v>
                </c:pt>
                <c:pt idx="2224">
                  <c:v>54997</c:v>
                </c:pt>
                <c:pt idx="2225">
                  <c:v>55004</c:v>
                </c:pt>
                <c:pt idx="2226">
                  <c:v>55011</c:v>
                </c:pt>
                <c:pt idx="2227">
                  <c:v>55018</c:v>
                </c:pt>
                <c:pt idx="2228">
                  <c:v>55025</c:v>
                </c:pt>
                <c:pt idx="2229">
                  <c:v>55032</c:v>
                </c:pt>
                <c:pt idx="2230">
                  <c:v>55039</c:v>
                </c:pt>
                <c:pt idx="2231">
                  <c:v>55046</c:v>
                </c:pt>
                <c:pt idx="2232">
                  <c:v>55053</c:v>
                </c:pt>
                <c:pt idx="2233">
                  <c:v>55060</c:v>
                </c:pt>
                <c:pt idx="2234">
                  <c:v>55067</c:v>
                </c:pt>
                <c:pt idx="2235">
                  <c:v>55074</c:v>
                </c:pt>
                <c:pt idx="2236">
                  <c:v>55081</c:v>
                </c:pt>
                <c:pt idx="2237">
                  <c:v>55088</c:v>
                </c:pt>
                <c:pt idx="2238">
                  <c:v>55095</c:v>
                </c:pt>
                <c:pt idx="2239">
                  <c:v>55102</c:v>
                </c:pt>
                <c:pt idx="2240">
                  <c:v>55109</c:v>
                </c:pt>
                <c:pt idx="2241">
                  <c:v>55116</c:v>
                </c:pt>
                <c:pt idx="2242">
                  <c:v>55123</c:v>
                </c:pt>
                <c:pt idx="2243">
                  <c:v>55130</c:v>
                </c:pt>
                <c:pt idx="2244">
                  <c:v>55137</c:v>
                </c:pt>
                <c:pt idx="2245">
                  <c:v>55144</c:v>
                </c:pt>
                <c:pt idx="2246">
                  <c:v>55151</c:v>
                </c:pt>
                <c:pt idx="2247">
                  <c:v>55158</c:v>
                </c:pt>
                <c:pt idx="2248">
                  <c:v>55165</c:v>
                </c:pt>
                <c:pt idx="2249">
                  <c:v>55172</c:v>
                </c:pt>
                <c:pt idx="2250">
                  <c:v>55179</c:v>
                </c:pt>
                <c:pt idx="2251">
                  <c:v>55186</c:v>
                </c:pt>
                <c:pt idx="2252">
                  <c:v>55193</c:v>
                </c:pt>
                <c:pt idx="2253">
                  <c:v>55200</c:v>
                </c:pt>
                <c:pt idx="2254">
                  <c:v>55207</c:v>
                </c:pt>
                <c:pt idx="2255">
                  <c:v>55214</c:v>
                </c:pt>
                <c:pt idx="2256">
                  <c:v>55221</c:v>
                </c:pt>
                <c:pt idx="2257">
                  <c:v>55228</c:v>
                </c:pt>
                <c:pt idx="2258">
                  <c:v>55235</c:v>
                </c:pt>
                <c:pt idx="2259">
                  <c:v>55242</c:v>
                </c:pt>
                <c:pt idx="2260">
                  <c:v>55249</c:v>
                </c:pt>
                <c:pt idx="2261">
                  <c:v>55256</c:v>
                </c:pt>
                <c:pt idx="2262">
                  <c:v>55263</c:v>
                </c:pt>
                <c:pt idx="2263">
                  <c:v>55270</c:v>
                </c:pt>
                <c:pt idx="2264">
                  <c:v>55277</c:v>
                </c:pt>
                <c:pt idx="2265">
                  <c:v>55284</c:v>
                </c:pt>
                <c:pt idx="2266">
                  <c:v>55291</c:v>
                </c:pt>
                <c:pt idx="2267">
                  <c:v>55298</c:v>
                </c:pt>
                <c:pt idx="2268">
                  <c:v>55305</c:v>
                </c:pt>
                <c:pt idx="2269">
                  <c:v>55312</c:v>
                </c:pt>
                <c:pt idx="2270">
                  <c:v>55319</c:v>
                </c:pt>
                <c:pt idx="2271">
                  <c:v>55326</c:v>
                </c:pt>
                <c:pt idx="2272">
                  <c:v>55333</c:v>
                </c:pt>
                <c:pt idx="2273">
                  <c:v>55340</c:v>
                </c:pt>
                <c:pt idx="2274">
                  <c:v>55347</c:v>
                </c:pt>
                <c:pt idx="2275">
                  <c:v>55354</c:v>
                </c:pt>
                <c:pt idx="2276">
                  <c:v>55361</c:v>
                </c:pt>
                <c:pt idx="2277">
                  <c:v>55368</c:v>
                </c:pt>
                <c:pt idx="2278">
                  <c:v>55375</c:v>
                </c:pt>
                <c:pt idx="2279">
                  <c:v>55382</c:v>
                </c:pt>
                <c:pt idx="2280">
                  <c:v>55389</c:v>
                </c:pt>
                <c:pt idx="2281">
                  <c:v>55396</c:v>
                </c:pt>
                <c:pt idx="2282">
                  <c:v>55403</c:v>
                </c:pt>
                <c:pt idx="2283">
                  <c:v>55410</c:v>
                </c:pt>
                <c:pt idx="2284">
                  <c:v>55417</c:v>
                </c:pt>
                <c:pt idx="2285">
                  <c:v>55424</c:v>
                </c:pt>
                <c:pt idx="2286">
                  <c:v>55431</c:v>
                </c:pt>
                <c:pt idx="2287">
                  <c:v>55438</c:v>
                </c:pt>
                <c:pt idx="2288">
                  <c:v>55445</c:v>
                </c:pt>
                <c:pt idx="2289">
                  <c:v>55452</c:v>
                </c:pt>
                <c:pt idx="2290">
                  <c:v>55459</c:v>
                </c:pt>
                <c:pt idx="2291">
                  <c:v>55466</c:v>
                </c:pt>
                <c:pt idx="2292">
                  <c:v>55473</c:v>
                </c:pt>
                <c:pt idx="2293">
                  <c:v>55480</c:v>
                </c:pt>
                <c:pt idx="2294">
                  <c:v>55487</c:v>
                </c:pt>
                <c:pt idx="2295">
                  <c:v>55494</c:v>
                </c:pt>
                <c:pt idx="2296">
                  <c:v>55501</c:v>
                </c:pt>
                <c:pt idx="2297">
                  <c:v>55508</c:v>
                </c:pt>
                <c:pt idx="2298">
                  <c:v>55516</c:v>
                </c:pt>
                <c:pt idx="2299">
                  <c:v>55523</c:v>
                </c:pt>
                <c:pt idx="2300">
                  <c:v>55530</c:v>
                </c:pt>
                <c:pt idx="2301">
                  <c:v>55537</c:v>
                </c:pt>
                <c:pt idx="2302">
                  <c:v>55544</c:v>
                </c:pt>
                <c:pt idx="2303">
                  <c:v>55551</c:v>
                </c:pt>
                <c:pt idx="2304">
                  <c:v>55558</c:v>
                </c:pt>
                <c:pt idx="2305">
                  <c:v>55565</c:v>
                </c:pt>
                <c:pt idx="2306">
                  <c:v>55572</c:v>
                </c:pt>
                <c:pt idx="2307">
                  <c:v>55579</c:v>
                </c:pt>
                <c:pt idx="2308">
                  <c:v>55586</c:v>
                </c:pt>
                <c:pt idx="2309">
                  <c:v>55593</c:v>
                </c:pt>
                <c:pt idx="2310">
                  <c:v>55600</c:v>
                </c:pt>
                <c:pt idx="2311">
                  <c:v>55607</c:v>
                </c:pt>
                <c:pt idx="2312">
                  <c:v>55614</c:v>
                </c:pt>
                <c:pt idx="2313">
                  <c:v>55621</c:v>
                </c:pt>
                <c:pt idx="2314">
                  <c:v>55632</c:v>
                </c:pt>
                <c:pt idx="2315">
                  <c:v>55635</c:v>
                </c:pt>
                <c:pt idx="2316">
                  <c:v>55645</c:v>
                </c:pt>
                <c:pt idx="2317">
                  <c:v>55652</c:v>
                </c:pt>
                <c:pt idx="2318">
                  <c:v>55659</c:v>
                </c:pt>
                <c:pt idx="2319">
                  <c:v>55666</c:v>
                </c:pt>
                <c:pt idx="2320">
                  <c:v>55673</c:v>
                </c:pt>
                <c:pt idx="2321">
                  <c:v>55680</c:v>
                </c:pt>
                <c:pt idx="2322">
                  <c:v>55687</c:v>
                </c:pt>
                <c:pt idx="2323">
                  <c:v>55694</c:v>
                </c:pt>
                <c:pt idx="2324">
                  <c:v>55701</c:v>
                </c:pt>
                <c:pt idx="2325">
                  <c:v>55708</c:v>
                </c:pt>
                <c:pt idx="2326">
                  <c:v>55715</c:v>
                </c:pt>
                <c:pt idx="2327">
                  <c:v>55722</c:v>
                </c:pt>
                <c:pt idx="2328">
                  <c:v>55729</c:v>
                </c:pt>
                <c:pt idx="2329">
                  <c:v>55736</c:v>
                </c:pt>
                <c:pt idx="2330">
                  <c:v>55743</c:v>
                </c:pt>
                <c:pt idx="2331">
                  <c:v>55750</c:v>
                </c:pt>
                <c:pt idx="2332">
                  <c:v>55757</c:v>
                </c:pt>
                <c:pt idx="2333">
                  <c:v>55764</c:v>
                </c:pt>
                <c:pt idx="2334">
                  <c:v>55771</c:v>
                </c:pt>
                <c:pt idx="2335">
                  <c:v>55778</c:v>
                </c:pt>
                <c:pt idx="2336">
                  <c:v>55785</c:v>
                </c:pt>
                <c:pt idx="2337">
                  <c:v>55792</c:v>
                </c:pt>
                <c:pt idx="2338">
                  <c:v>55799</c:v>
                </c:pt>
                <c:pt idx="2339">
                  <c:v>55806</c:v>
                </c:pt>
                <c:pt idx="2340">
                  <c:v>55813</c:v>
                </c:pt>
                <c:pt idx="2341">
                  <c:v>55820</c:v>
                </c:pt>
                <c:pt idx="2342">
                  <c:v>55827</c:v>
                </c:pt>
                <c:pt idx="2343">
                  <c:v>55834</c:v>
                </c:pt>
                <c:pt idx="2344">
                  <c:v>55841</c:v>
                </c:pt>
                <c:pt idx="2345">
                  <c:v>55848</c:v>
                </c:pt>
                <c:pt idx="2346">
                  <c:v>55855</c:v>
                </c:pt>
                <c:pt idx="2347">
                  <c:v>55862</c:v>
                </c:pt>
                <c:pt idx="2348">
                  <c:v>55869</c:v>
                </c:pt>
                <c:pt idx="2349">
                  <c:v>55876</c:v>
                </c:pt>
                <c:pt idx="2350">
                  <c:v>55884</c:v>
                </c:pt>
                <c:pt idx="2351">
                  <c:v>55891</c:v>
                </c:pt>
                <c:pt idx="2352">
                  <c:v>55898</c:v>
                </c:pt>
                <c:pt idx="2353">
                  <c:v>55905</c:v>
                </c:pt>
                <c:pt idx="2354">
                  <c:v>55912</c:v>
                </c:pt>
                <c:pt idx="2355">
                  <c:v>55919</c:v>
                </c:pt>
                <c:pt idx="2356">
                  <c:v>55926</c:v>
                </c:pt>
                <c:pt idx="2357">
                  <c:v>55933</c:v>
                </c:pt>
                <c:pt idx="2358">
                  <c:v>55940</c:v>
                </c:pt>
                <c:pt idx="2359">
                  <c:v>55947</c:v>
                </c:pt>
                <c:pt idx="2360">
                  <c:v>55954</c:v>
                </c:pt>
                <c:pt idx="2361">
                  <c:v>55961</c:v>
                </c:pt>
                <c:pt idx="2362">
                  <c:v>55968</c:v>
                </c:pt>
                <c:pt idx="2363">
                  <c:v>55975</c:v>
                </c:pt>
                <c:pt idx="2364">
                  <c:v>55984</c:v>
                </c:pt>
                <c:pt idx="2365">
                  <c:v>55991</c:v>
                </c:pt>
                <c:pt idx="2366">
                  <c:v>55998</c:v>
                </c:pt>
                <c:pt idx="2367">
                  <c:v>56006</c:v>
                </c:pt>
                <c:pt idx="2368">
                  <c:v>56012</c:v>
                </c:pt>
                <c:pt idx="2369">
                  <c:v>56019</c:v>
                </c:pt>
                <c:pt idx="2370">
                  <c:v>56026</c:v>
                </c:pt>
                <c:pt idx="2371">
                  <c:v>56033</c:v>
                </c:pt>
                <c:pt idx="2372">
                  <c:v>56040</c:v>
                </c:pt>
                <c:pt idx="2373">
                  <c:v>56047</c:v>
                </c:pt>
                <c:pt idx="2374">
                  <c:v>56054</c:v>
                </c:pt>
                <c:pt idx="2375">
                  <c:v>56061</c:v>
                </c:pt>
                <c:pt idx="2376">
                  <c:v>56068</c:v>
                </c:pt>
                <c:pt idx="2377">
                  <c:v>56075</c:v>
                </c:pt>
                <c:pt idx="2378">
                  <c:v>56082</c:v>
                </c:pt>
                <c:pt idx="2379">
                  <c:v>56089</c:v>
                </c:pt>
                <c:pt idx="2380">
                  <c:v>56096</c:v>
                </c:pt>
                <c:pt idx="2381">
                  <c:v>56103</c:v>
                </c:pt>
                <c:pt idx="2382">
                  <c:v>56110</c:v>
                </c:pt>
                <c:pt idx="2383">
                  <c:v>56117</c:v>
                </c:pt>
                <c:pt idx="2384">
                  <c:v>56124</c:v>
                </c:pt>
                <c:pt idx="2385">
                  <c:v>56131</c:v>
                </c:pt>
                <c:pt idx="2386">
                  <c:v>56138</c:v>
                </c:pt>
                <c:pt idx="2387">
                  <c:v>56145</c:v>
                </c:pt>
                <c:pt idx="2388">
                  <c:v>56152</c:v>
                </c:pt>
                <c:pt idx="2389">
                  <c:v>56159</c:v>
                </c:pt>
                <c:pt idx="2390">
                  <c:v>56166</c:v>
                </c:pt>
                <c:pt idx="2391">
                  <c:v>56173</c:v>
                </c:pt>
                <c:pt idx="2392">
                  <c:v>56180</c:v>
                </c:pt>
                <c:pt idx="2393">
                  <c:v>56187</c:v>
                </c:pt>
                <c:pt idx="2394">
                  <c:v>56194</c:v>
                </c:pt>
                <c:pt idx="2395">
                  <c:v>56201</c:v>
                </c:pt>
                <c:pt idx="2396">
                  <c:v>56208</c:v>
                </c:pt>
                <c:pt idx="2397">
                  <c:v>56215</c:v>
                </c:pt>
                <c:pt idx="2398">
                  <c:v>56222</c:v>
                </c:pt>
                <c:pt idx="2399">
                  <c:v>56229</c:v>
                </c:pt>
                <c:pt idx="2400">
                  <c:v>56236</c:v>
                </c:pt>
                <c:pt idx="2401">
                  <c:v>56247</c:v>
                </c:pt>
                <c:pt idx="2402">
                  <c:v>56251</c:v>
                </c:pt>
                <c:pt idx="2403">
                  <c:v>56257</c:v>
                </c:pt>
                <c:pt idx="2404">
                  <c:v>56264</c:v>
                </c:pt>
                <c:pt idx="2405">
                  <c:v>56271</c:v>
                </c:pt>
                <c:pt idx="2406">
                  <c:v>56278</c:v>
                </c:pt>
                <c:pt idx="2407">
                  <c:v>56285</c:v>
                </c:pt>
                <c:pt idx="2408">
                  <c:v>56292</c:v>
                </c:pt>
                <c:pt idx="2409">
                  <c:v>56299</c:v>
                </c:pt>
                <c:pt idx="2410">
                  <c:v>56306</c:v>
                </c:pt>
                <c:pt idx="2411">
                  <c:v>56313</c:v>
                </c:pt>
                <c:pt idx="2412">
                  <c:v>56320</c:v>
                </c:pt>
                <c:pt idx="2413">
                  <c:v>56327</c:v>
                </c:pt>
                <c:pt idx="2414">
                  <c:v>56334</c:v>
                </c:pt>
                <c:pt idx="2415">
                  <c:v>56341</c:v>
                </c:pt>
                <c:pt idx="2416">
                  <c:v>56348</c:v>
                </c:pt>
                <c:pt idx="2417">
                  <c:v>56355</c:v>
                </c:pt>
                <c:pt idx="2418">
                  <c:v>56362</c:v>
                </c:pt>
                <c:pt idx="2419">
                  <c:v>56369</c:v>
                </c:pt>
                <c:pt idx="2420">
                  <c:v>56376</c:v>
                </c:pt>
                <c:pt idx="2421">
                  <c:v>56383</c:v>
                </c:pt>
                <c:pt idx="2422">
                  <c:v>56390</c:v>
                </c:pt>
                <c:pt idx="2423">
                  <c:v>56397</c:v>
                </c:pt>
                <c:pt idx="2424">
                  <c:v>56404</c:v>
                </c:pt>
                <c:pt idx="2425">
                  <c:v>56411</c:v>
                </c:pt>
                <c:pt idx="2426">
                  <c:v>56418</c:v>
                </c:pt>
                <c:pt idx="2427">
                  <c:v>56425</c:v>
                </c:pt>
                <c:pt idx="2428">
                  <c:v>56432</c:v>
                </c:pt>
                <c:pt idx="2429">
                  <c:v>56439</c:v>
                </c:pt>
                <c:pt idx="2430">
                  <c:v>56446</c:v>
                </c:pt>
                <c:pt idx="2431">
                  <c:v>56453</c:v>
                </c:pt>
                <c:pt idx="2432">
                  <c:v>56460</c:v>
                </c:pt>
                <c:pt idx="2433">
                  <c:v>56467</c:v>
                </c:pt>
                <c:pt idx="2434">
                  <c:v>56474</c:v>
                </c:pt>
                <c:pt idx="2435">
                  <c:v>56481</c:v>
                </c:pt>
                <c:pt idx="2436">
                  <c:v>56488</c:v>
                </c:pt>
                <c:pt idx="2437">
                  <c:v>56495</c:v>
                </c:pt>
                <c:pt idx="2438">
                  <c:v>56502</c:v>
                </c:pt>
                <c:pt idx="2439">
                  <c:v>56509</c:v>
                </c:pt>
                <c:pt idx="2440">
                  <c:v>56516</c:v>
                </c:pt>
                <c:pt idx="2441">
                  <c:v>56523</c:v>
                </c:pt>
                <c:pt idx="2442">
                  <c:v>56530</c:v>
                </c:pt>
                <c:pt idx="2443">
                  <c:v>56537</c:v>
                </c:pt>
                <c:pt idx="2444">
                  <c:v>56544</c:v>
                </c:pt>
                <c:pt idx="2445">
                  <c:v>56551</c:v>
                </c:pt>
                <c:pt idx="2446">
                  <c:v>56558</c:v>
                </c:pt>
                <c:pt idx="2447">
                  <c:v>56565</c:v>
                </c:pt>
                <c:pt idx="2448">
                  <c:v>56572</c:v>
                </c:pt>
                <c:pt idx="2449">
                  <c:v>56579</c:v>
                </c:pt>
                <c:pt idx="2450">
                  <c:v>56586</c:v>
                </c:pt>
                <c:pt idx="2451">
                  <c:v>56593</c:v>
                </c:pt>
                <c:pt idx="2452">
                  <c:v>56600</c:v>
                </c:pt>
                <c:pt idx="2453">
                  <c:v>56607</c:v>
                </c:pt>
                <c:pt idx="2454">
                  <c:v>56614</c:v>
                </c:pt>
                <c:pt idx="2455">
                  <c:v>56621</c:v>
                </c:pt>
                <c:pt idx="2456">
                  <c:v>56628</c:v>
                </c:pt>
                <c:pt idx="2457">
                  <c:v>56635</c:v>
                </c:pt>
                <c:pt idx="2458">
                  <c:v>56642</c:v>
                </c:pt>
                <c:pt idx="2459">
                  <c:v>56649</c:v>
                </c:pt>
                <c:pt idx="2460">
                  <c:v>56656</c:v>
                </c:pt>
                <c:pt idx="2461">
                  <c:v>56663</c:v>
                </c:pt>
                <c:pt idx="2462">
                  <c:v>56670</c:v>
                </c:pt>
                <c:pt idx="2463">
                  <c:v>56677</c:v>
                </c:pt>
                <c:pt idx="2464">
                  <c:v>56684</c:v>
                </c:pt>
                <c:pt idx="2465">
                  <c:v>56691</c:v>
                </c:pt>
                <c:pt idx="2466">
                  <c:v>56698</c:v>
                </c:pt>
                <c:pt idx="2467">
                  <c:v>56705</c:v>
                </c:pt>
                <c:pt idx="2468">
                  <c:v>56712</c:v>
                </c:pt>
                <c:pt idx="2469">
                  <c:v>56719</c:v>
                </c:pt>
                <c:pt idx="2470">
                  <c:v>56726</c:v>
                </c:pt>
                <c:pt idx="2471">
                  <c:v>56733</c:v>
                </c:pt>
                <c:pt idx="2472">
                  <c:v>56740</c:v>
                </c:pt>
                <c:pt idx="2473">
                  <c:v>56747</c:v>
                </c:pt>
                <c:pt idx="2474">
                  <c:v>56754</c:v>
                </c:pt>
                <c:pt idx="2475">
                  <c:v>56761</c:v>
                </c:pt>
                <c:pt idx="2476">
                  <c:v>56768</c:v>
                </c:pt>
                <c:pt idx="2477">
                  <c:v>56775</c:v>
                </c:pt>
                <c:pt idx="2478">
                  <c:v>56782</c:v>
                </c:pt>
                <c:pt idx="2479">
                  <c:v>56789</c:v>
                </c:pt>
                <c:pt idx="2480">
                  <c:v>56796</c:v>
                </c:pt>
                <c:pt idx="2481">
                  <c:v>56803</c:v>
                </c:pt>
                <c:pt idx="2482">
                  <c:v>56810</c:v>
                </c:pt>
                <c:pt idx="2483">
                  <c:v>56817</c:v>
                </c:pt>
                <c:pt idx="2484">
                  <c:v>56824</c:v>
                </c:pt>
                <c:pt idx="2485">
                  <c:v>56831</c:v>
                </c:pt>
                <c:pt idx="2486">
                  <c:v>56838</c:v>
                </c:pt>
                <c:pt idx="2487">
                  <c:v>56845</c:v>
                </c:pt>
                <c:pt idx="2488">
                  <c:v>56852</c:v>
                </c:pt>
                <c:pt idx="2489">
                  <c:v>56859</c:v>
                </c:pt>
                <c:pt idx="2490">
                  <c:v>56866</c:v>
                </c:pt>
                <c:pt idx="2491">
                  <c:v>56873</c:v>
                </c:pt>
                <c:pt idx="2492">
                  <c:v>56880</c:v>
                </c:pt>
                <c:pt idx="2493">
                  <c:v>56887</c:v>
                </c:pt>
                <c:pt idx="2494">
                  <c:v>56894</c:v>
                </c:pt>
                <c:pt idx="2495">
                  <c:v>56901</c:v>
                </c:pt>
                <c:pt idx="2496">
                  <c:v>56908</c:v>
                </c:pt>
                <c:pt idx="2497">
                  <c:v>56915</c:v>
                </c:pt>
                <c:pt idx="2498">
                  <c:v>56922</c:v>
                </c:pt>
                <c:pt idx="2499">
                  <c:v>56929</c:v>
                </c:pt>
                <c:pt idx="2500">
                  <c:v>56936</c:v>
                </c:pt>
                <c:pt idx="2501">
                  <c:v>56943</c:v>
                </c:pt>
                <c:pt idx="2502">
                  <c:v>56950</c:v>
                </c:pt>
                <c:pt idx="2503">
                  <c:v>56957</c:v>
                </c:pt>
                <c:pt idx="2504">
                  <c:v>56964</c:v>
                </c:pt>
                <c:pt idx="2505">
                  <c:v>56971</c:v>
                </c:pt>
                <c:pt idx="2506">
                  <c:v>56978</c:v>
                </c:pt>
                <c:pt idx="2507">
                  <c:v>56985</c:v>
                </c:pt>
                <c:pt idx="2508">
                  <c:v>56992</c:v>
                </c:pt>
                <c:pt idx="2509">
                  <c:v>56999</c:v>
                </c:pt>
                <c:pt idx="2510">
                  <c:v>57006</c:v>
                </c:pt>
                <c:pt idx="2511">
                  <c:v>57013</c:v>
                </c:pt>
                <c:pt idx="2512">
                  <c:v>57020</c:v>
                </c:pt>
                <c:pt idx="2513">
                  <c:v>57027</c:v>
                </c:pt>
                <c:pt idx="2514">
                  <c:v>57034</c:v>
                </c:pt>
                <c:pt idx="2515">
                  <c:v>57041</c:v>
                </c:pt>
                <c:pt idx="2516">
                  <c:v>57048</c:v>
                </c:pt>
                <c:pt idx="2517">
                  <c:v>57055</c:v>
                </c:pt>
                <c:pt idx="2518">
                  <c:v>57062</c:v>
                </c:pt>
                <c:pt idx="2519">
                  <c:v>57069</c:v>
                </c:pt>
                <c:pt idx="2520">
                  <c:v>57076</c:v>
                </c:pt>
                <c:pt idx="2521">
                  <c:v>57083</c:v>
                </c:pt>
                <c:pt idx="2522">
                  <c:v>57090</c:v>
                </c:pt>
                <c:pt idx="2523">
                  <c:v>57097</c:v>
                </c:pt>
                <c:pt idx="2524">
                  <c:v>57104</c:v>
                </c:pt>
                <c:pt idx="2525">
                  <c:v>57111</c:v>
                </c:pt>
                <c:pt idx="2526">
                  <c:v>57118</c:v>
                </c:pt>
                <c:pt idx="2527">
                  <c:v>57125</c:v>
                </c:pt>
                <c:pt idx="2528">
                  <c:v>57132</c:v>
                </c:pt>
                <c:pt idx="2529">
                  <c:v>57139</c:v>
                </c:pt>
                <c:pt idx="2530">
                  <c:v>57146</c:v>
                </c:pt>
                <c:pt idx="2531">
                  <c:v>57153</c:v>
                </c:pt>
                <c:pt idx="2532">
                  <c:v>57160</c:v>
                </c:pt>
                <c:pt idx="2533">
                  <c:v>57167</c:v>
                </c:pt>
                <c:pt idx="2534">
                  <c:v>57174</c:v>
                </c:pt>
                <c:pt idx="2535">
                  <c:v>57181</c:v>
                </c:pt>
                <c:pt idx="2536">
                  <c:v>57188</c:v>
                </c:pt>
                <c:pt idx="2537">
                  <c:v>57195</c:v>
                </c:pt>
                <c:pt idx="2538">
                  <c:v>57202</c:v>
                </c:pt>
                <c:pt idx="2539">
                  <c:v>57209</c:v>
                </c:pt>
                <c:pt idx="2540">
                  <c:v>57216</c:v>
                </c:pt>
                <c:pt idx="2541">
                  <c:v>57223</c:v>
                </c:pt>
                <c:pt idx="2542">
                  <c:v>57230</c:v>
                </c:pt>
                <c:pt idx="2543">
                  <c:v>57237</c:v>
                </c:pt>
                <c:pt idx="2544">
                  <c:v>57244</c:v>
                </c:pt>
                <c:pt idx="2545">
                  <c:v>57251</c:v>
                </c:pt>
                <c:pt idx="2546">
                  <c:v>57258</c:v>
                </c:pt>
                <c:pt idx="2547">
                  <c:v>57265</c:v>
                </c:pt>
                <c:pt idx="2548">
                  <c:v>57272</c:v>
                </c:pt>
                <c:pt idx="2549">
                  <c:v>57279</c:v>
                </c:pt>
                <c:pt idx="2550">
                  <c:v>57286</c:v>
                </c:pt>
                <c:pt idx="2551">
                  <c:v>57293</c:v>
                </c:pt>
                <c:pt idx="2552">
                  <c:v>57300</c:v>
                </c:pt>
                <c:pt idx="2553">
                  <c:v>57307</c:v>
                </c:pt>
                <c:pt idx="2554">
                  <c:v>57314</c:v>
                </c:pt>
                <c:pt idx="2555">
                  <c:v>57321</c:v>
                </c:pt>
                <c:pt idx="2556">
                  <c:v>57328</c:v>
                </c:pt>
                <c:pt idx="2557">
                  <c:v>57335</c:v>
                </c:pt>
                <c:pt idx="2558">
                  <c:v>57343</c:v>
                </c:pt>
                <c:pt idx="2559">
                  <c:v>57350</c:v>
                </c:pt>
                <c:pt idx="2560">
                  <c:v>57357</c:v>
                </c:pt>
                <c:pt idx="2561">
                  <c:v>57364</c:v>
                </c:pt>
                <c:pt idx="2562">
                  <c:v>57371</c:v>
                </c:pt>
                <c:pt idx="2563">
                  <c:v>57378</c:v>
                </c:pt>
                <c:pt idx="2564">
                  <c:v>57385</c:v>
                </c:pt>
                <c:pt idx="2565">
                  <c:v>57392</c:v>
                </c:pt>
                <c:pt idx="2566">
                  <c:v>57399</c:v>
                </c:pt>
                <c:pt idx="2567">
                  <c:v>57406</c:v>
                </c:pt>
                <c:pt idx="2568">
                  <c:v>57413</c:v>
                </c:pt>
                <c:pt idx="2569">
                  <c:v>57420</c:v>
                </c:pt>
                <c:pt idx="2570">
                  <c:v>57427</c:v>
                </c:pt>
                <c:pt idx="2571">
                  <c:v>57434</c:v>
                </c:pt>
                <c:pt idx="2572">
                  <c:v>57441</c:v>
                </c:pt>
                <c:pt idx="2573">
                  <c:v>57448</c:v>
                </c:pt>
                <c:pt idx="2574">
                  <c:v>57459</c:v>
                </c:pt>
                <c:pt idx="2575">
                  <c:v>57462</c:v>
                </c:pt>
                <c:pt idx="2576">
                  <c:v>57469</c:v>
                </c:pt>
                <c:pt idx="2577">
                  <c:v>57476</c:v>
                </c:pt>
                <c:pt idx="2578">
                  <c:v>57483</c:v>
                </c:pt>
                <c:pt idx="2579">
                  <c:v>57490</c:v>
                </c:pt>
                <c:pt idx="2580">
                  <c:v>57497</c:v>
                </c:pt>
                <c:pt idx="2581">
                  <c:v>57504</c:v>
                </c:pt>
                <c:pt idx="2582">
                  <c:v>57511</c:v>
                </c:pt>
                <c:pt idx="2583">
                  <c:v>57518</c:v>
                </c:pt>
                <c:pt idx="2584">
                  <c:v>57525</c:v>
                </c:pt>
                <c:pt idx="2585">
                  <c:v>57532</c:v>
                </c:pt>
                <c:pt idx="2586">
                  <c:v>57539</c:v>
                </c:pt>
                <c:pt idx="2587">
                  <c:v>57546</c:v>
                </c:pt>
                <c:pt idx="2588">
                  <c:v>57553</c:v>
                </c:pt>
                <c:pt idx="2589">
                  <c:v>57560</c:v>
                </c:pt>
                <c:pt idx="2590">
                  <c:v>57567</c:v>
                </c:pt>
                <c:pt idx="2591">
                  <c:v>57574</c:v>
                </c:pt>
                <c:pt idx="2592">
                  <c:v>57581</c:v>
                </c:pt>
                <c:pt idx="2593">
                  <c:v>57588</c:v>
                </c:pt>
                <c:pt idx="2594">
                  <c:v>57595</c:v>
                </c:pt>
                <c:pt idx="2595">
                  <c:v>57602</c:v>
                </c:pt>
                <c:pt idx="2596">
                  <c:v>57609</c:v>
                </c:pt>
                <c:pt idx="2597">
                  <c:v>57616</c:v>
                </c:pt>
                <c:pt idx="2598">
                  <c:v>57623</c:v>
                </c:pt>
                <c:pt idx="2599">
                  <c:v>57630</c:v>
                </c:pt>
                <c:pt idx="2600">
                  <c:v>57637</c:v>
                </c:pt>
                <c:pt idx="2601">
                  <c:v>57644</c:v>
                </c:pt>
                <c:pt idx="2602">
                  <c:v>57651</c:v>
                </c:pt>
                <c:pt idx="2603">
                  <c:v>57658</c:v>
                </c:pt>
                <c:pt idx="2604">
                  <c:v>57665</c:v>
                </c:pt>
                <c:pt idx="2605">
                  <c:v>57672</c:v>
                </c:pt>
                <c:pt idx="2606">
                  <c:v>57679</c:v>
                </c:pt>
                <c:pt idx="2607">
                  <c:v>57686</c:v>
                </c:pt>
                <c:pt idx="2608">
                  <c:v>57693</c:v>
                </c:pt>
                <c:pt idx="2609">
                  <c:v>57700</c:v>
                </c:pt>
                <c:pt idx="2610">
                  <c:v>57710</c:v>
                </c:pt>
                <c:pt idx="2611">
                  <c:v>57717</c:v>
                </c:pt>
                <c:pt idx="2612">
                  <c:v>57724</c:v>
                </c:pt>
                <c:pt idx="2613">
                  <c:v>57731</c:v>
                </c:pt>
                <c:pt idx="2614">
                  <c:v>57738</c:v>
                </c:pt>
                <c:pt idx="2615">
                  <c:v>57745</c:v>
                </c:pt>
                <c:pt idx="2616">
                  <c:v>57752</c:v>
                </c:pt>
                <c:pt idx="2617">
                  <c:v>57759</c:v>
                </c:pt>
                <c:pt idx="2618">
                  <c:v>57766</c:v>
                </c:pt>
                <c:pt idx="2619">
                  <c:v>57773</c:v>
                </c:pt>
                <c:pt idx="2620">
                  <c:v>57780</c:v>
                </c:pt>
                <c:pt idx="2621">
                  <c:v>57787</c:v>
                </c:pt>
                <c:pt idx="2622">
                  <c:v>57794</c:v>
                </c:pt>
                <c:pt idx="2623">
                  <c:v>57801</c:v>
                </c:pt>
                <c:pt idx="2624">
                  <c:v>57808</c:v>
                </c:pt>
                <c:pt idx="2625">
                  <c:v>57817</c:v>
                </c:pt>
                <c:pt idx="2626">
                  <c:v>57822</c:v>
                </c:pt>
                <c:pt idx="2627">
                  <c:v>57829</c:v>
                </c:pt>
                <c:pt idx="2628">
                  <c:v>57836</c:v>
                </c:pt>
                <c:pt idx="2629">
                  <c:v>57843</c:v>
                </c:pt>
                <c:pt idx="2630">
                  <c:v>57850</c:v>
                </c:pt>
                <c:pt idx="2631">
                  <c:v>57857</c:v>
                </c:pt>
                <c:pt idx="2632">
                  <c:v>57864</c:v>
                </c:pt>
                <c:pt idx="2633">
                  <c:v>57871</c:v>
                </c:pt>
                <c:pt idx="2634">
                  <c:v>57878</c:v>
                </c:pt>
                <c:pt idx="2635">
                  <c:v>57885</c:v>
                </c:pt>
                <c:pt idx="2636">
                  <c:v>57892</c:v>
                </c:pt>
                <c:pt idx="2637">
                  <c:v>57899</c:v>
                </c:pt>
                <c:pt idx="2638">
                  <c:v>57906</c:v>
                </c:pt>
                <c:pt idx="2639">
                  <c:v>57913</c:v>
                </c:pt>
                <c:pt idx="2640">
                  <c:v>57920</c:v>
                </c:pt>
                <c:pt idx="2641">
                  <c:v>57927</c:v>
                </c:pt>
                <c:pt idx="2642">
                  <c:v>57934</c:v>
                </c:pt>
                <c:pt idx="2643">
                  <c:v>57941</c:v>
                </c:pt>
                <c:pt idx="2644">
                  <c:v>57948</c:v>
                </c:pt>
                <c:pt idx="2645">
                  <c:v>57955</c:v>
                </c:pt>
                <c:pt idx="2646">
                  <c:v>57962</c:v>
                </c:pt>
                <c:pt idx="2647">
                  <c:v>57969</c:v>
                </c:pt>
                <c:pt idx="2648">
                  <c:v>57976</c:v>
                </c:pt>
                <c:pt idx="2649">
                  <c:v>57983</c:v>
                </c:pt>
                <c:pt idx="2650">
                  <c:v>57990</c:v>
                </c:pt>
                <c:pt idx="2651">
                  <c:v>57997</c:v>
                </c:pt>
                <c:pt idx="2652">
                  <c:v>58004</c:v>
                </c:pt>
                <c:pt idx="2653">
                  <c:v>58011</c:v>
                </c:pt>
                <c:pt idx="2654">
                  <c:v>58018</c:v>
                </c:pt>
                <c:pt idx="2655">
                  <c:v>58025</c:v>
                </c:pt>
                <c:pt idx="2656">
                  <c:v>58032</c:v>
                </c:pt>
                <c:pt idx="2657">
                  <c:v>58039</c:v>
                </c:pt>
                <c:pt idx="2658">
                  <c:v>58046</c:v>
                </c:pt>
                <c:pt idx="2659">
                  <c:v>58053</c:v>
                </c:pt>
                <c:pt idx="2660">
                  <c:v>58060</c:v>
                </c:pt>
                <c:pt idx="2661">
                  <c:v>58067</c:v>
                </c:pt>
                <c:pt idx="2662">
                  <c:v>58075</c:v>
                </c:pt>
                <c:pt idx="2663">
                  <c:v>58082</c:v>
                </c:pt>
                <c:pt idx="2664">
                  <c:v>58089</c:v>
                </c:pt>
                <c:pt idx="2665">
                  <c:v>58096</c:v>
                </c:pt>
                <c:pt idx="2666">
                  <c:v>58103</c:v>
                </c:pt>
                <c:pt idx="2667">
                  <c:v>58110</c:v>
                </c:pt>
                <c:pt idx="2668">
                  <c:v>58117</c:v>
                </c:pt>
                <c:pt idx="2669">
                  <c:v>58124</c:v>
                </c:pt>
                <c:pt idx="2670">
                  <c:v>58131</c:v>
                </c:pt>
                <c:pt idx="2671">
                  <c:v>58138</c:v>
                </c:pt>
                <c:pt idx="2672">
                  <c:v>58145</c:v>
                </c:pt>
                <c:pt idx="2673">
                  <c:v>58152</c:v>
                </c:pt>
                <c:pt idx="2674">
                  <c:v>58159</c:v>
                </c:pt>
                <c:pt idx="2675">
                  <c:v>58168</c:v>
                </c:pt>
                <c:pt idx="2676">
                  <c:v>58175</c:v>
                </c:pt>
                <c:pt idx="2677">
                  <c:v>58182</c:v>
                </c:pt>
                <c:pt idx="2678">
                  <c:v>58189</c:v>
                </c:pt>
                <c:pt idx="2679">
                  <c:v>58197</c:v>
                </c:pt>
                <c:pt idx="2680">
                  <c:v>58203</c:v>
                </c:pt>
                <c:pt idx="2681">
                  <c:v>58210</c:v>
                </c:pt>
                <c:pt idx="2682">
                  <c:v>58217</c:v>
                </c:pt>
                <c:pt idx="2683">
                  <c:v>58224</c:v>
                </c:pt>
                <c:pt idx="2684">
                  <c:v>58231</c:v>
                </c:pt>
                <c:pt idx="2685">
                  <c:v>58238</c:v>
                </c:pt>
                <c:pt idx="2686">
                  <c:v>58245</c:v>
                </c:pt>
                <c:pt idx="2687">
                  <c:v>58252</c:v>
                </c:pt>
                <c:pt idx="2688">
                  <c:v>58259</c:v>
                </c:pt>
                <c:pt idx="2689">
                  <c:v>58266</c:v>
                </c:pt>
                <c:pt idx="2690">
                  <c:v>58273</c:v>
                </c:pt>
                <c:pt idx="2691">
                  <c:v>58280</c:v>
                </c:pt>
                <c:pt idx="2692">
                  <c:v>58287</c:v>
                </c:pt>
                <c:pt idx="2693">
                  <c:v>58294</c:v>
                </c:pt>
                <c:pt idx="2694">
                  <c:v>58301</c:v>
                </c:pt>
                <c:pt idx="2695">
                  <c:v>58308</c:v>
                </c:pt>
                <c:pt idx="2696">
                  <c:v>58315</c:v>
                </c:pt>
                <c:pt idx="2697">
                  <c:v>58322</c:v>
                </c:pt>
                <c:pt idx="2698">
                  <c:v>58329</c:v>
                </c:pt>
                <c:pt idx="2699">
                  <c:v>58336</c:v>
                </c:pt>
                <c:pt idx="2700">
                  <c:v>58343</c:v>
                </c:pt>
                <c:pt idx="2701">
                  <c:v>58350</c:v>
                </c:pt>
                <c:pt idx="2702">
                  <c:v>58357</c:v>
                </c:pt>
                <c:pt idx="2703">
                  <c:v>58364</c:v>
                </c:pt>
                <c:pt idx="2704">
                  <c:v>58371</c:v>
                </c:pt>
                <c:pt idx="2705">
                  <c:v>58378</c:v>
                </c:pt>
                <c:pt idx="2706">
                  <c:v>58385</c:v>
                </c:pt>
                <c:pt idx="2707">
                  <c:v>58392</c:v>
                </c:pt>
                <c:pt idx="2708">
                  <c:v>58399</c:v>
                </c:pt>
                <c:pt idx="2709">
                  <c:v>58406</c:v>
                </c:pt>
                <c:pt idx="2710">
                  <c:v>58413</c:v>
                </c:pt>
                <c:pt idx="2711">
                  <c:v>58420</c:v>
                </c:pt>
                <c:pt idx="2712">
                  <c:v>58427</c:v>
                </c:pt>
                <c:pt idx="2713">
                  <c:v>58438</c:v>
                </c:pt>
                <c:pt idx="2714">
                  <c:v>58442</c:v>
                </c:pt>
                <c:pt idx="2715">
                  <c:v>58448</c:v>
                </c:pt>
                <c:pt idx="2716">
                  <c:v>58455</c:v>
                </c:pt>
                <c:pt idx="2717">
                  <c:v>58462</c:v>
                </c:pt>
                <c:pt idx="2718">
                  <c:v>58469</c:v>
                </c:pt>
                <c:pt idx="2719">
                  <c:v>58476</c:v>
                </c:pt>
                <c:pt idx="2720">
                  <c:v>58483</c:v>
                </c:pt>
                <c:pt idx="2721">
                  <c:v>58490</c:v>
                </c:pt>
                <c:pt idx="2722">
                  <c:v>58497</c:v>
                </c:pt>
                <c:pt idx="2723">
                  <c:v>58504</c:v>
                </c:pt>
                <c:pt idx="2724">
                  <c:v>58511</c:v>
                </c:pt>
                <c:pt idx="2725">
                  <c:v>58518</c:v>
                </c:pt>
                <c:pt idx="2726">
                  <c:v>58525</c:v>
                </c:pt>
                <c:pt idx="2727">
                  <c:v>58532</c:v>
                </c:pt>
                <c:pt idx="2728">
                  <c:v>58539</c:v>
                </c:pt>
                <c:pt idx="2729">
                  <c:v>58546</c:v>
                </c:pt>
                <c:pt idx="2730">
                  <c:v>58553</c:v>
                </c:pt>
                <c:pt idx="2731">
                  <c:v>58560</c:v>
                </c:pt>
                <c:pt idx="2732">
                  <c:v>58567</c:v>
                </c:pt>
                <c:pt idx="2733">
                  <c:v>58574</c:v>
                </c:pt>
                <c:pt idx="2734">
                  <c:v>58581</c:v>
                </c:pt>
                <c:pt idx="2735">
                  <c:v>58588</c:v>
                </c:pt>
                <c:pt idx="2736">
                  <c:v>58595</c:v>
                </c:pt>
                <c:pt idx="2737">
                  <c:v>58602</c:v>
                </c:pt>
                <c:pt idx="2738">
                  <c:v>58609</c:v>
                </c:pt>
                <c:pt idx="2739">
                  <c:v>58616</c:v>
                </c:pt>
                <c:pt idx="2740">
                  <c:v>58623</c:v>
                </c:pt>
                <c:pt idx="2741">
                  <c:v>58630</c:v>
                </c:pt>
                <c:pt idx="2742">
                  <c:v>58637</c:v>
                </c:pt>
                <c:pt idx="2743">
                  <c:v>58644</c:v>
                </c:pt>
                <c:pt idx="2744">
                  <c:v>58651</c:v>
                </c:pt>
                <c:pt idx="2745">
                  <c:v>58658</c:v>
                </c:pt>
                <c:pt idx="2746">
                  <c:v>58665</c:v>
                </c:pt>
                <c:pt idx="2747">
                  <c:v>58672</c:v>
                </c:pt>
                <c:pt idx="2748">
                  <c:v>58679</c:v>
                </c:pt>
                <c:pt idx="2749">
                  <c:v>58686</c:v>
                </c:pt>
                <c:pt idx="2750">
                  <c:v>58693</c:v>
                </c:pt>
                <c:pt idx="2751">
                  <c:v>58700</c:v>
                </c:pt>
                <c:pt idx="2752">
                  <c:v>58707</c:v>
                </c:pt>
                <c:pt idx="2753">
                  <c:v>58714</c:v>
                </c:pt>
                <c:pt idx="2754">
                  <c:v>58721</c:v>
                </c:pt>
                <c:pt idx="2755">
                  <c:v>58728</c:v>
                </c:pt>
                <c:pt idx="2756">
                  <c:v>58735</c:v>
                </c:pt>
                <c:pt idx="2757">
                  <c:v>58742</c:v>
                </c:pt>
                <c:pt idx="2758">
                  <c:v>58749</c:v>
                </c:pt>
                <c:pt idx="2759">
                  <c:v>58756</c:v>
                </c:pt>
                <c:pt idx="2760">
                  <c:v>58763</c:v>
                </c:pt>
                <c:pt idx="2761">
                  <c:v>58770</c:v>
                </c:pt>
                <c:pt idx="2762">
                  <c:v>58777</c:v>
                </c:pt>
                <c:pt idx="2763">
                  <c:v>58784</c:v>
                </c:pt>
                <c:pt idx="2764">
                  <c:v>58791</c:v>
                </c:pt>
                <c:pt idx="2765">
                  <c:v>58798</c:v>
                </c:pt>
                <c:pt idx="2766">
                  <c:v>58805</c:v>
                </c:pt>
                <c:pt idx="2767">
                  <c:v>58812</c:v>
                </c:pt>
                <c:pt idx="2768">
                  <c:v>58819</c:v>
                </c:pt>
                <c:pt idx="2769">
                  <c:v>58826</c:v>
                </c:pt>
                <c:pt idx="2770">
                  <c:v>58833</c:v>
                </c:pt>
                <c:pt idx="2771">
                  <c:v>58840</c:v>
                </c:pt>
                <c:pt idx="2772">
                  <c:v>58847</c:v>
                </c:pt>
                <c:pt idx="2773">
                  <c:v>58854</c:v>
                </c:pt>
                <c:pt idx="2774">
                  <c:v>58861</c:v>
                </c:pt>
                <c:pt idx="2775">
                  <c:v>58868</c:v>
                </c:pt>
                <c:pt idx="2776">
                  <c:v>58875</c:v>
                </c:pt>
                <c:pt idx="2777">
                  <c:v>58882</c:v>
                </c:pt>
                <c:pt idx="2778">
                  <c:v>58889</c:v>
                </c:pt>
                <c:pt idx="2779">
                  <c:v>58896</c:v>
                </c:pt>
                <c:pt idx="2780">
                  <c:v>58903</c:v>
                </c:pt>
                <c:pt idx="2781">
                  <c:v>58910</c:v>
                </c:pt>
                <c:pt idx="2782">
                  <c:v>58917</c:v>
                </c:pt>
                <c:pt idx="2783">
                  <c:v>58924</c:v>
                </c:pt>
                <c:pt idx="2784">
                  <c:v>58931</c:v>
                </c:pt>
                <c:pt idx="2785">
                  <c:v>58938</c:v>
                </c:pt>
                <c:pt idx="2786">
                  <c:v>58945</c:v>
                </c:pt>
                <c:pt idx="2787">
                  <c:v>58952</c:v>
                </c:pt>
                <c:pt idx="2788">
                  <c:v>58959</c:v>
                </c:pt>
                <c:pt idx="2789">
                  <c:v>58966</c:v>
                </c:pt>
                <c:pt idx="2790">
                  <c:v>58973</c:v>
                </c:pt>
                <c:pt idx="2791">
                  <c:v>58980</c:v>
                </c:pt>
                <c:pt idx="2792">
                  <c:v>58987</c:v>
                </c:pt>
                <c:pt idx="2793">
                  <c:v>58994</c:v>
                </c:pt>
                <c:pt idx="2794">
                  <c:v>59001</c:v>
                </c:pt>
                <c:pt idx="2795">
                  <c:v>59008</c:v>
                </c:pt>
                <c:pt idx="2796">
                  <c:v>59015</c:v>
                </c:pt>
                <c:pt idx="2797">
                  <c:v>59022</c:v>
                </c:pt>
                <c:pt idx="2798">
                  <c:v>59029</c:v>
                </c:pt>
                <c:pt idx="2799">
                  <c:v>59036</c:v>
                </c:pt>
                <c:pt idx="2800">
                  <c:v>59043</c:v>
                </c:pt>
                <c:pt idx="2801">
                  <c:v>59050</c:v>
                </c:pt>
                <c:pt idx="2802">
                  <c:v>59057</c:v>
                </c:pt>
                <c:pt idx="2803">
                  <c:v>59064</c:v>
                </c:pt>
                <c:pt idx="2804">
                  <c:v>59071</c:v>
                </c:pt>
                <c:pt idx="2805">
                  <c:v>59078</c:v>
                </c:pt>
                <c:pt idx="2806">
                  <c:v>59085</c:v>
                </c:pt>
                <c:pt idx="2807">
                  <c:v>59092</c:v>
                </c:pt>
                <c:pt idx="2808">
                  <c:v>59099</c:v>
                </c:pt>
                <c:pt idx="2809">
                  <c:v>59106</c:v>
                </c:pt>
                <c:pt idx="2810">
                  <c:v>59113</c:v>
                </c:pt>
                <c:pt idx="2811">
                  <c:v>59120</c:v>
                </c:pt>
                <c:pt idx="2812">
                  <c:v>59127</c:v>
                </c:pt>
                <c:pt idx="2813">
                  <c:v>59134</c:v>
                </c:pt>
                <c:pt idx="2814">
                  <c:v>59141</c:v>
                </c:pt>
                <c:pt idx="2815">
                  <c:v>59148</c:v>
                </c:pt>
                <c:pt idx="2816">
                  <c:v>59155</c:v>
                </c:pt>
                <c:pt idx="2817">
                  <c:v>59162</c:v>
                </c:pt>
                <c:pt idx="2818">
                  <c:v>59169</c:v>
                </c:pt>
                <c:pt idx="2819">
                  <c:v>59176</c:v>
                </c:pt>
                <c:pt idx="2820">
                  <c:v>59183</c:v>
                </c:pt>
                <c:pt idx="2821">
                  <c:v>59190</c:v>
                </c:pt>
                <c:pt idx="2822">
                  <c:v>59197</c:v>
                </c:pt>
                <c:pt idx="2823">
                  <c:v>59204</c:v>
                </c:pt>
                <c:pt idx="2824">
                  <c:v>59211</c:v>
                </c:pt>
                <c:pt idx="2825">
                  <c:v>59218</c:v>
                </c:pt>
                <c:pt idx="2826">
                  <c:v>59225</c:v>
                </c:pt>
                <c:pt idx="2827">
                  <c:v>59232</c:v>
                </c:pt>
                <c:pt idx="2828">
                  <c:v>59239</c:v>
                </c:pt>
                <c:pt idx="2829">
                  <c:v>59246</c:v>
                </c:pt>
                <c:pt idx="2830">
                  <c:v>59253</c:v>
                </c:pt>
                <c:pt idx="2831">
                  <c:v>59260</c:v>
                </c:pt>
                <c:pt idx="2832">
                  <c:v>59267</c:v>
                </c:pt>
                <c:pt idx="2833">
                  <c:v>59274</c:v>
                </c:pt>
                <c:pt idx="2834">
                  <c:v>59281</c:v>
                </c:pt>
                <c:pt idx="2835">
                  <c:v>59288</c:v>
                </c:pt>
                <c:pt idx="2836">
                  <c:v>59295</c:v>
                </c:pt>
                <c:pt idx="2837">
                  <c:v>59302</c:v>
                </c:pt>
                <c:pt idx="2838">
                  <c:v>59309</c:v>
                </c:pt>
                <c:pt idx="2839">
                  <c:v>59316</c:v>
                </c:pt>
                <c:pt idx="2840">
                  <c:v>59323</c:v>
                </c:pt>
                <c:pt idx="2841">
                  <c:v>59330</c:v>
                </c:pt>
                <c:pt idx="2842">
                  <c:v>59337</c:v>
                </c:pt>
                <c:pt idx="2843">
                  <c:v>59344</c:v>
                </c:pt>
                <c:pt idx="2844">
                  <c:v>59351</c:v>
                </c:pt>
                <c:pt idx="2845">
                  <c:v>59358</c:v>
                </c:pt>
                <c:pt idx="2846">
                  <c:v>59365</c:v>
                </c:pt>
                <c:pt idx="2847">
                  <c:v>59372</c:v>
                </c:pt>
                <c:pt idx="2848">
                  <c:v>59379</c:v>
                </c:pt>
                <c:pt idx="2849">
                  <c:v>59386</c:v>
                </c:pt>
                <c:pt idx="2850">
                  <c:v>59393</c:v>
                </c:pt>
                <c:pt idx="2851">
                  <c:v>59400</c:v>
                </c:pt>
                <c:pt idx="2852">
                  <c:v>59407</c:v>
                </c:pt>
                <c:pt idx="2853">
                  <c:v>59414</c:v>
                </c:pt>
                <c:pt idx="2854">
                  <c:v>59421</c:v>
                </c:pt>
                <c:pt idx="2855">
                  <c:v>59428</c:v>
                </c:pt>
                <c:pt idx="2856">
                  <c:v>59435</c:v>
                </c:pt>
                <c:pt idx="2857">
                  <c:v>59442</c:v>
                </c:pt>
                <c:pt idx="2858">
                  <c:v>59449</c:v>
                </c:pt>
                <c:pt idx="2859">
                  <c:v>59456</c:v>
                </c:pt>
                <c:pt idx="2860">
                  <c:v>59463</c:v>
                </c:pt>
                <c:pt idx="2861">
                  <c:v>59470</c:v>
                </c:pt>
                <c:pt idx="2862">
                  <c:v>59477</c:v>
                </c:pt>
                <c:pt idx="2863">
                  <c:v>59484</c:v>
                </c:pt>
                <c:pt idx="2864">
                  <c:v>59491</c:v>
                </c:pt>
                <c:pt idx="2865">
                  <c:v>59498</c:v>
                </c:pt>
                <c:pt idx="2866">
                  <c:v>59505</c:v>
                </c:pt>
                <c:pt idx="2867">
                  <c:v>59512</c:v>
                </c:pt>
                <c:pt idx="2868">
                  <c:v>59519</c:v>
                </c:pt>
                <c:pt idx="2869">
                  <c:v>59526</c:v>
                </c:pt>
                <c:pt idx="2870">
                  <c:v>59534</c:v>
                </c:pt>
                <c:pt idx="2871">
                  <c:v>59541</c:v>
                </c:pt>
                <c:pt idx="2872">
                  <c:v>59548</c:v>
                </c:pt>
                <c:pt idx="2873">
                  <c:v>59555</c:v>
                </c:pt>
                <c:pt idx="2874">
                  <c:v>59562</c:v>
                </c:pt>
                <c:pt idx="2875">
                  <c:v>59569</c:v>
                </c:pt>
                <c:pt idx="2876">
                  <c:v>59576</c:v>
                </c:pt>
                <c:pt idx="2877">
                  <c:v>59583</c:v>
                </c:pt>
                <c:pt idx="2878">
                  <c:v>59590</c:v>
                </c:pt>
                <c:pt idx="2879">
                  <c:v>59597</c:v>
                </c:pt>
                <c:pt idx="2880">
                  <c:v>59604</c:v>
                </c:pt>
                <c:pt idx="2881">
                  <c:v>59611</c:v>
                </c:pt>
                <c:pt idx="2882">
                  <c:v>59618</c:v>
                </c:pt>
                <c:pt idx="2883">
                  <c:v>59625</c:v>
                </c:pt>
                <c:pt idx="2884">
                  <c:v>59632</c:v>
                </c:pt>
                <c:pt idx="2885">
                  <c:v>59643</c:v>
                </c:pt>
                <c:pt idx="2886">
                  <c:v>59646</c:v>
                </c:pt>
                <c:pt idx="2887">
                  <c:v>59653</c:v>
                </c:pt>
                <c:pt idx="2888">
                  <c:v>59660</c:v>
                </c:pt>
                <c:pt idx="2889">
                  <c:v>59667</c:v>
                </c:pt>
                <c:pt idx="2890">
                  <c:v>59674</c:v>
                </c:pt>
                <c:pt idx="2891">
                  <c:v>59681</c:v>
                </c:pt>
                <c:pt idx="2892">
                  <c:v>59688</c:v>
                </c:pt>
                <c:pt idx="2893">
                  <c:v>59695</c:v>
                </c:pt>
                <c:pt idx="2894">
                  <c:v>59702</c:v>
                </c:pt>
                <c:pt idx="2895">
                  <c:v>59709</c:v>
                </c:pt>
                <c:pt idx="2896">
                  <c:v>59716</c:v>
                </c:pt>
                <c:pt idx="2897">
                  <c:v>59723</c:v>
                </c:pt>
                <c:pt idx="2898">
                  <c:v>59730</c:v>
                </c:pt>
                <c:pt idx="2899">
                  <c:v>59737</c:v>
                </c:pt>
                <c:pt idx="2900">
                  <c:v>59744</c:v>
                </c:pt>
                <c:pt idx="2901">
                  <c:v>59751</c:v>
                </c:pt>
                <c:pt idx="2902">
                  <c:v>59758</c:v>
                </c:pt>
                <c:pt idx="2903">
                  <c:v>59765</c:v>
                </c:pt>
                <c:pt idx="2904">
                  <c:v>59772</c:v>
                </c:pt>
                <c:pt idx="2905">
                  <c:v>59779</c:v>
                </c:pt>
                <c:pt idx="2906">
                  <c:v>59786</c:v>
                </c:pt>
                <c:pt idx="2907">
                  <c:v>59793</c:v>
                </c:pt>
                <c:pt idx="2908">
                  <c:v>59800</c:v>
                </c:pt>
                <c:pt idx="2909">
                  <c:v>59807</c:v>
                </c:pt>
                <c:pt idx="2910">
                  <c:v>59814</c:v>
                </c:pt>
                <c:pt idx="2911">
                  <c:v>59821</c:v>
                </c:pt>
                <c:pt idx="2912">
                  <c:v>59828</c:v>
                </c:pt>
                <c:pt idx="2913">
                  <c:v>59835</c:v>
                </c:pt>
                <c:pt idx="2914">
                  <c:v>59842</c:v>
                </c:pt>
                <c:pt idx="2915">
                  <c:v>59849</c:v>
                </c:pt>
                <c:pt idx="2916">
                  <c:v>59856</c:v>
                </c:pt>
                <c:pt idx="2917">
                  <c:v>59863</c:v>
                </c:pt>
                <c:pt idx="2918">
                  <c:v>59870</c:v>
                </c:pt>
                <c:pt idx="2919">
                  <c:v>59877</c:v>
                </c:pt>
                <c:pt idx="2920">
                  <c:v>59884</c:v>
                </c:pt>
                <c:pt idx="2921">
                  <c:v>59891</c:v>
                </c:pt>
                <c:pt idx="2922">
                  <c:v>59901</c:v>
                </c:pt>
                <c:pt idx="2923">
                  <c:v>59908</c:v>
                </c:pt>
                <c:pt idx="2924">
                  <c:v>59915</c:v>
                </c:pt>
                <c:pt idx="2925">
                  <c:v>59922</c:v>
                </c:pt>
                <c:pt idx="2926">
                  <c:v>59929</c:v>
                </c:pt>
                <c:pt idx="2927">
                  <c:v>59936</c:v>
                </c:pt>
                <c:pt idx="2928">
                  <c:v>59943</c:v>
                </c:pt>
                <c:pt idx="2929">
                  <c:v>59950</c:v>
                </c:pt>
                <c:pt idx="2930">
                  <c:v>59957</c:v>
                </c:pt>
                <c:pt idx="2931">
                  <c:v>59964</c:v>
                </c:pt>
                <c:pt idx="2932">
                  <c:v>59971</c:v>
                </c:pt>
                <c:pt idx="2933">
                  <c:v>59978</c:v>
                </c:pt>
                <c:pt idx="2934">
                  <c:v>59985</c:v>
                </c:pt>
                <c:pt idx="2935">
                  <c:v>59992</c:v>
                </c:pt>
                <c:pt idx="2936">
                  <c:v>60001</c:v>
                </c:pt>
                <c:pt idx="2937">
                  <c:v>60006</c:v>
                </c:pt>
                <c:pt idx="2938">
                  <c:v>60013</c:v>
                </c:pt>
                <c:pt idx="2939">
                  <c:v>60020</c:v>
                </c:pt>
                <c:pt idx="2940">
                  <c:v>60028</c:v>
                </c:pt>
                <c:pt idx="2941">
                  <c:v>60035</c:v>
                </c:pt>
                <c:pt idx="2942">
                  <c:v>60042</c:v>
                </c:pt>
                <c:pt idx="2943">
                  <c:v>60049</c:v>
                </c:pt>
                <c:pt idx="2944">
                  <c:v>60056</c:v>
                </c:pt>
                <c:pt idx="2945">
                  <c:v>60063</c:v>
                </c:pt>
                <c:pt idx="2946">
                  <c:v>60070</c:v>
                </c:pt>
                <c:pt idx="2947">
                  <c:v>60077</c:v>
                </c:pt>
                <c:pt idx="2948">
                  <c:v>60084</c:v>
                </c:pt>
                <c:pt idx="2949">
                  <c:v>60091</c:v>
                </c:pt>
                <c:pt idx="2950">
                  <c:v>60098</c:v>
                </c:pt>
                <c:pt idx="2951">
                  <c:v>60105</c:v>
                </c:pt>
                <c:pt idx="2952">
                  <c:v>60112</c:v>
                </c:pt>
                <c:pt idx="2953">
                  <c:v>60119</c:v>
                </c:pt>
                <c:pt idx="2954">
                  <c:v>60126</c:v>
                </c:pt>
                <c:pt idx="2955">
                  <c:v>60133</c:v>
                </c:pt>
                <c:pt idx="2956">
                  <c:v>60140</c:v>
                </c:pt>
                <c:pt idx="2957">
                  <c:v>60147</c:v>
                </c:pt>
                <c:pt idx="2958">
                  <c:v>60154</c:v>
                </c:pt>
                <c:pt idx="2959">
                  <c:v>60161</c:v>
                </c:pt>
                <c:pt idx="2960">
                  <c:v>60168</c:v>
                </c:pt>
                <c:pt idx="2961">
                  <c:v>60175</c:v>
                </c:pt>
                <c:pt idx="2962">
                  <c:v>60182</c:v>
                </c:pt>
                <c:pt idx="2963">
                  <c:v>60189</c:v>
                </c:pt>
                <c:pt idx="2964">
                  <c:v>60196</c:v>
                </c:pt>
                <c:pt idx="2965">
                  <c:v>60203</c:v>
                </c:pt>
                <c:pt idx="2966">
                  <c:v>60210</c:v>
                </c:pt>
                <c:pt idx="2967">
                  <c:v>60217</c:v>
                </c:pt>
                <c:pt idx="2968">
                  <c:v>60224</c:v>
                </c:pt>
                <c:pt idx="2969">
                  <c:v>60231</c:v>
                </c:pt>
                <c:pt idx="2970">
                  <c:v>60238</c:v>
                </c:pt>
                <c:pt idx="2971">
                  <c:v>60245</c:v>
                </c:pt>
                <c:pt idx="2972">
                  <c:v>60252</c:v>
                </c:pt>
                <c:pt idx="2973">
                  <c:v>60259</c:v>
                </c:pt>
                <c:pt idx="2974">
                  <c:v>60267</c:v>
                </c:pt>
                <c:pt idx="2975">
                  <c:v>60274</c:v>
                </c:pt>
                <c:pt idx="2976">
                  <c:v>60281</c:v>
                </c:pt>
                <c:pt idx="2977">
                  <c:v>60288</c:v>
                </c:pt>
                <c:pt idx="2978">
                  <c:v>60295</c:v>
                </c:pt>
                <c:pt idx="2979">
                  <c:v>60302</c:v>
                </c:pt>
                <c:pt idx="2980">
                  <c:v>60309</c:v>
                </c:pt>
                <c:pt idx="2981">
                  <c:v>60316</c:v>
                </c:pt>
                <c:pt idx="2982">
                  <c:v>60323</c:v>
                </c:pt>
                <c:pt idx="2983">
                  <c:v>60330</c:v>
                </c:pt>
                <c:pt idx="2984">
                  <c:v>60337</c:v>
                </c:pt>
                <c:pt idx="2985">
                  <c:v>60344</c:v>
                </c:pt>
                <c:pt idx="2986">
                  <c:v>60351</c:v>
                </c:pt>
                <c:pt idx="2987">
                  <c:v>60359</c:v>
                </c:pt>
                <c:pt idx="2988">
                  <c:v>60366</c:v>
                </c:pt>
                <c:pt idx="2989">
                  <c:v>60373</c:v>
                </c:pt>
                <c:pt idx="2990">
                  <c:v>60380</c:v>
                </c:pt>
                <c:pt idx="2991">
                  <c:v>60387</c:v>
                </c:pt>
                <c:pt idx="2992">
                  <c:v>60394</c:v>
                </c:pt>
                <c:pt idx="2993">
                  <c:v>60401</c:v>
                </c:pt>
                <c:pt idx="2994">
                  <c:v>60408</c:v>
                </c:pt>
                <c:pt idx="2995">
                  <c:v>60415</c:v>
                </c:pt>
                <c:pt idx="2996">
                  <c:v>60422</c:v>
                </c:pt>
                <c:pt idx="2997">
                  <c:v>60429</c:v>
                </c:pt>
                <c:pt idx="2998">
                  <c:v>60436</c:v>
                </c:pt>
                <c:pt idx="2999">
                  <c:v>60443</c:v>
                </c:pt>
                <c:pt idx="3000">
                  <c:v>60450</c:v>
                </c:pt>
                <c:pt idx="3001">
                  <c:v>60457</c:v>
                </c:pt>
                <c:pt idx="3002">
                  <c:v>60464</c:v>
                </c:pt>
                <c:pt idx="3003">
                  <c:v>60471</c:v>
                </c:pt>
                <c:pt idx="3004">
                  <c:v>60478</c:v>
                </c:pt>
                <c:pt idx="3005">
                  <c:v>60485</c:v>
                </c:pt>
                <c:pt idx="3006">
                  <c:v>60492</c:v>
                </c:pt>
                <c:pt idx="3007">
                  <c:v>60499</c:v>
                </c:pt>
                <c:pt idx="3008">
                  <c:v>60506</c:v>
                </c:pt>
                <c:pt idx="3009">
                  <c:v>60513</c:v>
                </c:pt>
                <c:pt idx="3010">
                  <c:v>60520</c:v>
                </c:pt>
                <c:pt idx="3011">
                  <c:v>60527</c:v>
                </c:pt>
                <c:pt idx="3012">
                  <c:v>60534</c:v>
                </c:pt>
                <c:pt idx="3013">
                  <c:v>60541</c:v>
                </c:pt>
                <c:pt idx="3014">
                  <c:v>60548</c:v>
                </c:pt>
                <c:pt idx="3015">
                  <c:v>60555</c:v>
                </c:pt>
                <c:pt idx="3016">
                  <c:v>60562</c:v>
                </c:pt>
                <c:pt idx="3017">
                  <c:v>60569</c:v>
                </c:pt>
                <c:pt idx="3018">
                  <c:v>60576</c:v>
                </c:pt>
                <c:pt idx="3019">
                  <c:v>60583</c:v>
                </c:pt>
                <c:pt idx="3020">
                  <c:v>60590</c:v>
                </c:pt>
                <c:pt idx="3021">
                  <c:v>60597</c:v>
                </c:pt>
                <c:pt idx="3022">
                  <c:v>60604</c:v>
                </c:pt>
                <c:pt idx="3023">
                  <c:v>60611</c:v>
                </c:pt>
                <c:pt idx="3024">
                  <c:v>60618</c:v>
                </c:pt>
                <c:pt idx="3025">
                  <c:v>60625</c:v>
                </c:pt>
                <c:pt idx="3026">
                  <c:v>60632</c:v>
                </c:pt>
                <c:pt idx="3027">
                  <c:v>60639</c:v>
                </c:pt>
                <c:pt idx="3028">
                  <c:v>60646</c:v>
                </c:pt>
                <c:pt idx="3029">
                  <c:v>60653</c:v>
                </c:pt>
                <c:pt idx="3030">
                  <c:v>60660</c:v>
                </c:pt>
                <c:pt idx="3031">
                  <c:v>60667</c:v>
                </c:pt>
                <c:pt idx="3032">
                  <c:v>60674</c:v>
                </c:pt>
                <c:pt idx="3033">
                  <c:v>60681</c:v>
                </c:pt>
                <c:pt idx="3034">
                  <c:v>60688</c:v>
                </c:pt>
                <c:pt idx="3035">
                  <c:v>60695</c:v>
                </c:pt>
                <c:pt idx="3036">
                  <c:v>60702</c:v>
                </c:pt>
                <c:pt idx="3037">
                  <c:v>60709</c:v>
                </c:pt>
                <c:pt idx="3038">
                  <c:v>60716</c:v>
                </c:pt>
                <c:pt idx="3039">
                  <c:v>60723</c:v>
                </c:pt>
                <c:pt idx="3040">
                  <c:v>60730</c:v>
                </c:pt>
                <c:pt idx="3041">
                  <c:v>60737</c:v>
                </c:pt>
                <c:pt idx="3042">
                  <c:v>60744</c:v>
                </c:pt>
                <c:pt idx="3043">
                  <c:v>60751</c:v>
                </c:pt>
                <c:pt idx="3044">
                  <c:v>60758</c:v>
                </c:pt>
                <c:pt idx="3045">
                  <c:v>60765</c:v>
                </c:pt>
                <c:pt idx="3046">
                  <c:v>60772</c:v>
                </c:pt>
                <c:pt idx="3047">
                  <c:v>60779</c:v>
                </c:pt>
                <c:pt idx="3048">
                  <c:v>60786</c:v>
                </c:pt>
                <c:pt idx="3049">
                  <c:v>60793</c:v>
                </c:pt>
                <c:pt idx="3050">
                  <c:v>60800</c:v>
                </c:pt>
                <c:pt idx="3051">
                  <c:v>60807</c:v>
                </c:pt>
                <c:pt idx="3052">
                  <c:v>60814</c:v>
                </c:pt>
                <c:pt idx="3053">
                  <c:v>60821</c:v>
                </c:pt>
                <c:pt idx="3054">
                  <c:v>60828</c:v>
                </c:pt>
                <c:pt idx="3055">
                  <c:v>60835</c:v>
                </c:pt>
                <c:pt idx="3056">
                  <c:v>60842</c:v>
                </c:pt>
                <c:pt idx="3057">
                  <c:v>60849</c:v>
                </c:pt>
                <c:pt idx="3058">
                  <c:v>60856</c:v>
                </c:pt>
                <c:pt idx="3059">
                  <c:v>60863</c:v>
                </c:pt>
                <c:pt idx="3060">
                  <c:v>60870</c:v>
                </c:pt>
                <c:pt idx="3061">
                  <c:v>60877</c:v>
                </c:pt>
                <c:pt idx="3062">
                  <c:v>60884</c:v>
                </c:pt>
                <c:pt idx="3063">
                  <c:v>60891</c:v>
                </c:pt>
                <c:pt idx="3064">
                  <c:v>60898</c:v>
                </c:pt>
                <c:pt idx="3065">
                  <c:v>60905</c:v>
                </c:pt>
                <c:pt idx="3066">
                  <c:v>60912</c:v>
                </c:pt>
                <c:pt idx="3067">
                  <c:v>60919</c:v>
                </c:pt>
                <c:pt idx="3068">
                  <c:v>60926</c:v>
                </c:pt>
                <c:pt idx="3069">
                  <c:v>60933</c:v>
                </c:pt>
                <c:pt idx="3070">
                  <c:v>60940</c:v>
                </c:pt>
                <c:pt idx="3071">
                  <c:v>60947</c:v>
                </c:pt>
                <c:pt idx="3072">
                  <c:v>60954</c:v>
                </c:pt>
                <c:pt idx="3073">
                  <c:v>60961</c:v>
                </c:pt>
                <c:pt idx="3074">
                  <c:v>60968</c:v>
                </c:pt>
                <c:pt idx="3075">
                  <c:v>60975</c:v>
                </c:pt>
                <c:pt idx="3076">
                  <c:v>60982</c:v>
                </c:pt>
                <c:pt idx="3077">
                  <c:v>60989</c:v>
                </c:pt>
                <c:pt idx="3078">
                  <c:v>60996</c:v>
                </c:pt>
                <c:pt idx="3079">
                  <c:v>61003</c:v>
                </c:pt>
                <c:pt idx="3080">
                  <c:v>61010</c:v>
                </c:pt>
                <c:pt idx="3081">
                  <c:v>61017</c:v>
                </c:pt>
                <c:pt idx="3082">
                  <c:v>61024</c:v>
                </c:pt>
                <c:pt idx="3083">
                  <c:v>61031</c:v>
                </c:pt>
                <c:pt idx="3084">
                  <c:v>61038</c:v>
                </c:pt>
                <c:pt idx="3085">
                  <c:v>61045</c:v>
                </c:pt>
                <c:pt idx="3086">
                  <c:v>61052</c:v>
                </c:pt>
                <c:pt idx="3087">
                  <c:v>61059</c:v>
                </c:pt>
                <c:pt idx="3088">
                  <c:v>61066</c:v>
                </c:pt>
                <c:pt idx="3089">
                  <c:v>61073</c:v>
                </c:pt>
                <c:pt idx="3090">
                  <c:v>61080</c:v>
                </c:pt>
                <c:pt idx="3091">
                  <c:v>61087</c:v>
                </c:pt>
                <c:pt idx="3092">
                  <c:v>61094</c:v>
                </c:pt>
                <c:pt idx="3093">
                  <c:v>61101</c:v>
                </c:pt>
                <c:pt idx="3094">
                  <c:v>61108</c:v>
                </c:pt>
                <c:pt idx="3095">
                  <c:v>61115</c:v>
                </c:pt>
                <c:pt idx="3096">
                  <c:v>61122</c:v>
                </c:pt>
                <c:pt idx="3097">
                  <c:v>61129</c:v>
                </c:pt>
                <c:pt idx="3098">
                  <c:v>61136</c:v>
                </c:pt>
                <c:pt idx="3099">
                  <c:v>61143</c:v>
                </c:pt>
                <c:pt idx="3100">
                  <c:v>61150</c:v>
                </c:pt>
                <c:pt idx="3101">
                  <c:v>61157</c:v>
                </c:pt>
                <c:pt idx="3102">
                  <c:v>61164</c:v>
                </c:pt>
                <c:pt idx="3103">
                  <c:v>61171</c:v>
                </c:pt>
                <c:pt idx="3104">
                  <c:v>61178</c:v>
                </c:pt>
                <c:pt idx="3105">
                  <c:v>61185</c:v>
                </c:pt>
                <c:pt idx="3106">
                  <c:v>61192</c:v>
                </c:pt>
                <c:pt idx="3107">
                  <c:v>61199</c:v>
                </c:pt>
                <c:pt idx="3108">
                  <c:v>61206</c:v>
                </c:pt>
                <c:pt idx="3109">
                  <c:v>61213</c:v>
                </c:pt>
                <c:pt idx="3110">
                  <c:v>61220</c:v>
                </c:pt>
                <c:pt idx="3111">
                  <c:v>61227</c:v>
                </c:pt>
                <c:pt idx="3112">
                  <c:v>61234</c:v>
                </c:pt>
                <c:pt idx="3113">
                  <c:v>61241</c:v>
                </c:pt>
                <c:pt idx="3114">
                  <c:v>61248</c:v>
                </c:pt>
                <c:pt idx="3115">
                  <c:v>61255</c:v>
                </c:pt>
                <c:pt idx="3116">
                  <c:v>61262</c:v>
                </c:pt>
                <c:pt idx="3117">
                  <c:v>61269</c:v>
                </c:pt>
                <c:pt idx="3118">
                  <c:v>61276</c:v>
                </c:pt>
                <c:pt idx="3119">
                  <c:v>61283</c:v>
                </c:pt>
                <c:pt idx="3120">
                  <c:v>61290</c:v>
                </c:pt>
                <c:pt idx="3121">
                  <c:v>61297</c:v>
                </c:pt>
                <c:pt idx="3122">
                  <c:v>61304</c:v>
                </c:pt>
                <c:pt idx="3123">
                  <c:v>61311</c:v>
                </c:pt>
                <c:pt idx="3124">
                  <c:v>61318</c:v>
                </c:pt>
                <c:pt idx="3125">
                  <c:v>61325</c:v>
                </c:pt>
                <c:pt idx="3126">
                  <c:v>61332</c:v>
                </c:pt>
                <c:pt idx="3127">
                  <c:v>61339</c:v>
                </c:pt>
                <c:pt idx="3128">
                  <c:v>61346</c:v>
                </c:pt>
                <c:pt idx="3129">
                  <c:v>61353</c:v>
                </c:pt>
                <c:pt idx="3130">
                  <c:v>61360</c:v>
                </c:pt>
                <c:pt idx="3131">
                  <c:v>61367</c:v>
                </c:pt>
                <c:pt idx="3132">
                  <c:v>61374</c:v>
                </c:pt>
                <c:pt idx="3133">
                  <c:v>61381</c:v>
                </c:pt>
                <c:pt idx="3134">
                  <c:v>61388</c:v>
                </c:pt>
                <c:pt idx="3135">
                  <c:v>61395</c:v>
                </c:pt>
                <c:pt idx="3136">
                  <c:v>61402</c:v>
                </c:pt>
                <c:pt idx="3137">
                  <c:v>61409</c:v>
                </c:pt>
                <c:pt idx="3138">
                  <c:v>61416</c:v>
                </c:pt>
                <c:pt idx="3139">
                  <c:v>61423</c:v>
                </c:pt>
                <c:pt idx="3140">
                  <c:v>61430</c:v>
                </c:pt>
                <c:pt idx="3141">
                  <c:v>61437</c:v>
                </c:pt>
                <c:pt idx="3142">
                  <c:v>61444</c:v>
                </c:pt>
                <c:pt idx="3143">
                  <c:v>61451</c:v>
                </c:pt>
                <c:pt idx="3144">
                  <c:v>61458</c:v>
                </c:pt>
                <c:pt idx="3145">
                  <c:v>61465</c:v>
                </c:pt>
                <c:pt idx="3146">
                  <c:v>61472</c:v>
                </c:pt>
                <c:pt idx="3147">
                  <c:v>61479</c:v>
                </c:pt>
                <c:pt idx="3148">
                  <c:v>61487</c:v>
                </c:pt>
                <c:pt idx="3149">
                  <c:v>61494</c:v>
                </c:pt>
                <c:pt idx="3150">
                  <c:v>61501</c:v>
                </c:pt>
                <c:pt idx="3151">
                  <c:v>61508</c:v>
                </c:pt>
                <c:pt idx="3152">
                  <c:v>61515</c:v>
                </c:pt>
                <c:pt idx="3153">
                  <c:v>61522</c:v>
                </c:pt>
                <c:pt idx="3154">
                  <c:v>61529</c:v>
                </c:pt>
                <c:pt idx="3155">
                  <c:v>61536</c:v>
                </c:pt>
                <c:pt idx="3156">
                  <c:v>61543</c:v>
                </c:pt>
                <c:pt idx="3157">
                  <c:v>61550</c:v>
                </c:pt>
                <c:pt idx="3158">
                  <c:v>61557</c:v>
                </c:pt>
                <c:pt idx="3159">
                  <c:v>61564</c:v>
                </c:pt>
                <c:pt idx="3160">
                  <c:v>61571</c:v>
                </c:pt>
                <c:pt idx="3161">
                  <c:v>61578</c:v>
                </c:pt>
                <c:pt idx="3162">
                  <c:v>61585</c:v>
                </c:pt>
                <c:pt idx="3163">
                  <c:v>61592</c:v>
                </c:pt>
                <c:pt idx="3164">
                  <c:v>61599</c:v>
                </c:pt>
                <c:pt idx="3165">
                  <c:v>61606</c:v>
                </c:pt>
                <c:pt idx="3166">
                  <c:v>61613</c:v>
                </c:pt>
                <c:pt idx="3167">
                  <c:v>61620</c:v>
                </c:pt>
                <c:pt idx="3168">
                  <c:v>61627</c:v>
                </c:pt>
                <c:pt idx="3169">
                  <c:v>61634</c:v>
                </c:pt>
                <c:pt idx="3170">
                  <c:v>61641</c:v>
                </c:pt>
                <c:pt idx="3171">
                  <c:v>61648</c:v>
                </c:pt>
                <c:pt idx="3172">
                  <c:v>61655</c:v>
                </c:pt>
                <c:pt idx="3173">
                  <c:v>61662</c:v>
                </c:pt>
                <c:pt idx="3174">
                  <c:v>61669</c:v>
                </c:pt>
                <c:pt idx="3175">
                  <c:v>61676</c:v>
                </c:pt>
                <c:pt idx="3176">
                  <c:v>61683</c:v>
                </c:pt>
                <c:pt idx="3177">
                  <c:v>61690</c:v>
                </c:pt>
                <c:pt idx="3178">
                  <c:v>61697</c:v>
                </c:pt>
                <c:pt idx="3179">
                  <c:v>61704</c:v>
                </c:pt>
                <c:pt idx="3180">
                  <c:v>61711</c:v>
                </c:pt>
                <c:pt idx="3181">
                  <c:v>61718</c:v>
                </c:pt>
                <c:pt idx="3182">
                  <c:v>61728</c:v>
                </c:pt>
                <c:pt idx="3183">
                  <c:v>61735</c:v>
                </c:pt>
                <c:pt idx="3184">
                  <c:v>61742</c:v>
                </c:pt>
                <c:pt idx="3185">
                  <c:v>61749</c:v>
                </c:pt>
                <c:pt idx="3186">
                  <c:v>61756</c:v>
                </c:pt>
                <c:pt idx="3187">
                  <c:v>61763</c:v>
                </c:pt>
                <c:pt idx="3188">
                  <c:v>61770</c:v>
                </c:pt>
                <c:pt idx="3189">
                  <c:v>61777</c:v>
                </c:pt>
                <c:pt idx="3190">
                  <c:v>61784</c:v>
                </c:pt>
                <c:pt idx="3191">
                  <c:v>61791</c:v>
                </c:pt>
                <c:pt idx="3192">
                  <c:v>61798</c:v>
                </c:pt>
                <c:pt idx="3193">
                  <c:v>61805</c:v>
                </c:pt>
                <c:pt idx="3194">
                  <c:v>61812</c:v>
                </c:pt>
                <c:pt idx="3195">
                  <c:v>61819</c:v>
                </c:pt>
                <c:pt idx="3196">
                  <c:v>61826</c:v>
                </c:pt>
                <c:pt idx="3197">
                  <c:v>61835</c:v>
                </c:pt>
                <c:pt idx="3198">
                  <c:v>61840</c:v>
                </c:pt>
                <c:pt idx="3199">
                  <c:v>61847</c:v>
                </c:pt>
                <c:pt idx="3200">
                  <c:v>61854</c:v>
                </c:pt>
                <c:pt idx="3201">
                  <c:v>61861</c:v>
                </c:pt>
                <c:pt idx="3202">
                  <c:v>61868</c:v>
                </c:pt>
                <c:pt idx="3203">
                  <c:v>61875</c:v>
                </c:pt>
                <c:pt idx="3204">
                  <c:v>61882</c:v>
                </c:pt>
                <c:pt idx="3205">
                  <c:v>61889</c:v>
                </c:pt>
                <c:pt idx="3206">
                  <c:v>61896</c:v>
                </c:pt>
                <c:pt idx="3207">
                  <c:v>61903</c:v>
                </c:pt>
                <c:pt idx="3208">
                  <c:v>61910</c:v>
                </c:pt>
                <c:pt idx="3209">
                  <c:v>61917</c:v>
                </c:pt>
                <c:pt idx="3210">
                  <c:v>61924</c:v>
                </c:pt>
                <c:pt idx="3211">
                  <c:v>61931</c:v>
                </c:pt>
                <c:pt idx="3212">
                  <c:v>61938</c:v>
                </c:pt>
                <c:pt idx="3213">
                  <c:v>61945</c:v>
                </c:pt>
                <c:pt idx="3214">
                  <c:v>61952</c:v>
                </c:pt>
                <c:pt idx="3215">
                  <c:v>61959</c:v>
                </c:pt>
                <c:pt idx="3216">
                  <c:v>61966</c:v>
                </c:pt>
                <c:pt idx="3217">
                  <c:v>61973</c:v>
                </c:pt>
                <c:pt idx="3218">
                  <c:v>61980</c:v>
                </c:pt>
                <c:pt idx="3219">
                  <c:v>61987</c:v>
                </c:pt>
                <c:pt idx="3220">
                  <c:v>61994</c:v>
                </c:pt>
                <c:pt idx="3221">
                  <c:v>62001</c:v>
                </c:pt>
                <c:pt idx="3222">
                  <c:v>62008</c:v>
                </c:pt>
                <c:pt idx="3223">
                  <c:v>62015</c:v>
                </c:pt>
                <c:pt idx="3224">
                  <c:v>62022</c:v>
                </c:pt>
                <c:pt idx="3225">
                  <c:v>62029</c:v>
                </c:pt>
                <c:pt idx="3226">
                  <c:v>62036</c:v>
                </c:pt>
                <c:pt idx="3227">
                  <c:v>62043</c:v>
                </c:pt>
                <c:pt idx="3228">
                  <c:v>62050</c:v>
                </c:pt>
                <c:pt idx="3229">
                  <c:v>62057</c:v>
                </c:pt>
                <c:pt idx="3230">
                  <c:v>62064</c:v>
                </c:pt>
                <c:pt idx="3231">
                  <c:v>62071</c:v>
                </c:pt>
                <c:pt idx="3232">
                  <c:v>62078</c:v>
                </c:pt>
                <c:pt idx="3233">
                  <c:v>62085</c:v>
                </c:pt>
                <c:pt idx="3234">
                  <c:v>62093</c:v>
                </c:pt>
                <c:pt idx="3235">
                  <c:v>62100</c:v>
                </c:pt>
                <c:pt idx="3236">
                  <c:v>62107</c:v>
                </c:pt>
                <c:pt idx="3237">
                  <c:v>62114</c:v>
                </c:pt>
                <c:pt idx="3238">
                  <c:v>62121</c:v>
                </c:pt>
                <c:pt idx="3239">
                  <c:v>62128</c:v>
                </c:pt>
                <c:pt idx="3240">
                  <c:v>62135</c:v>
                </c:pt>
                <c:pt idx="3241">
                  <c:v>62142</c:v>
                </c:pt>
                <c:pt idx="3242">
                  <c:v>62149</c:v>
                </c:pt>
                <c:pt idx="3243">
                  <c:v>62156</c:v>
                </c:pt>
                <c:pt idx="3244">
                  <c:v>62163</c:v>
                </c:pt>
                <c:pt idx="3245">
                  <c:v>62170</c:v>
                </c:pt>
                <c:pt idx="3246">
                  <c:v>62177</c:v>
                </c:pt>
                <c:pt idx="3247">
                  <c:v>62186</c:v>
                </c:pt>
                <c:pt idx="3248">
                  <c:v>62193</c:v>
                </c:pt>
                <c:pt idx="3249">
                  <c:v>62200</c:v>
                </c:pt>
                <c:pt idx="3250">
                  <c:v>62207</c:v>
                </c:pt>
                <c:pt idx="3251">
                  <c:v>62215</c:v>
                </c:pt>
                <c:pt idx="3252">
                  <c:v>62221</c:v>
                </c:pt>
                <c:pt idx="3253">
                  <c:v>62228</c:v>
                </c:pt>
                <c:pt idx="3254">
                  <c:v>62235</c:v>
                </c:pt>
                <c:pt idx="3255">
                  <c:v>62242</c:v>
                </c:pt>
                <c:pt idx="3256">
                  <c:v>62249</c:v>
                </c:pt>
                <c:pt idx="3257">
                  <c:v>62256</c:v>
                </c:pt>
                <c:pt idx="3258">
                  <c:v>62263</c:v>
                </c:pt>
                <c:pt idx="3259">
                  <c:v>62270</c:v>
                </c:pt>
                <c:pt idx="3260">
                  <c:v>62277</c:v>
                </c:pt>
                <c:pt idx="3261">
                  <c:v>62284</c:v>
                </c:pt>
                <c:pt idx="3262">
                  <c:v>62291</c:v>
                </c:pt>
                <c:pt idx="3263">
                  <c:v>62298</c:v>
                </c:pt>
                <c:pt idx="3264">
                  <c:v>62305</c:v>
                </c:pt>
                <c:pt idx="3265">
                  <c:v>62312</c:v>
                </c:pt>
                <c:pt idx="3266">
                  <c:v>62319</c:v>
                </c:pt>
                <c:pt idx="3267">
                  <c:v>62326</c:v>
                </c:pt>
                <c:pt idx="3268">
                  <c:v>62333</c:v>
                </c:pt>
                <c:pt idx="3269">
                  <c:v>62340</c:v>
                </c:pt>
                <c:pt idx="3270">
                  <c:v>62347</c:v>
                </c:pt>
                <c:pt idx="3271">
                  <c:v>62354</c:v>
                </c:pt>
                <c:pt idx="3272">
                  <c:v>62361</c:v>
                </c:pt>
                <c:pt idx="3273">
                  <c:v>62368</c:v>
                </c:pt>
                <c:pt idx="3274">
                  <c:v>62375</c:v>
                </c:pt>
                <c:pt idx="3275">
                  <c:v>62382</c:v>
                </c:pt>
                <c:pt idx="3276">
                  <c:v>62389</c:v>
                </c:pt>
                <c:pt idx="3277">
                  <c:v>62396</c:v>
                </c:pt>
                <c:pt idx="3278">
                  <c:v>62403</c:v>
                </c:pt>
                <c:pt idx="3279">
                  <c:v>62410</c:v>
                </c:pt>
                <c:pt idx="3280">
                  <c:v>62417</c:v>
                </c:pt>
                <c:pt idx="3281">
                  <c:v>62424</c:v>
                </c:pt>
                <c:pt idx="3282">
                  <c:v>62431</c:v>
                </c:pt>
                <c:pt idx="3283">
                  <c:v>62438</c:v>
                </c:pt>
                <c:pt idx="3284">
                  <c:v>62445</c:v>
                </c:pt>
                <c:pt idx="3285">
                  <c:v>62456</c:v>
                </c:pt>
                <c:pt idx="3286">
                  <c:v>62460</c:v>
                </c:pt>
                <c:pt idx="3287">
                  <c:v>62466</c:v>
                </c:pt>
                <c:pt idx="3288">
                  <c:v>62473</c:v>
                </c:pt>
                <c:pt idx="3289">
                  <c:v>62480</c:v>
                </c:pt>
                <c:pt idx="3290">
                  <c:v>62487</c:v>
                </c:pt>
                <c:pt idx="3291">
                  <c:v>62494</c:v>
                </c:pt>
                <c:pt idx="3292">
                  <c:v>62501</c:v>
                </c:pt>
                <c:pt idx="3293">
                  <c:v>62508</c:v>
                </c:pt>
                <c:pt idx="3294">
                  <c:v>62515</c:v>
                </c:pt>
                <c:pt idx="3295">
                  <c:v>62522</c:v>
                </c:pt>
                <c:pt idx="3296">
                  <c:v>62529</c:v>
                </c:pt>
                <c:pt idx="3297">
                  <c:v>62536</c:v>
                </c:pt>
                <c:pt idx="3298">
                  <c:v>62543</c:v>
                </c:pt>
                <c:pt idx="3299">
                  <c:v>62550</c:v>
                </c:pt>
                <c:pt idx="3300">
                  <c:v>62557</c:v>
                </c:pt>
                <c:pt idx="3301">
                  <c:v>62564</c:v>
                </c:pt>
                <c:pt idx="3302">
                  <c:v>62571</c:v>
                </c:pt>
                <c:pt idx="3303">
                  <c:v>62578</c:v>
                </c:pt>
                <c:pt idx="3304">
                  <c:v>62585</c:v>
                </c:pt>
                <c:pt idx="3305">
                  <c:v>62592</c:v>
                </c:pt>
                <c:pt idx="3306">
                  <c:v>62599</c:v>
                </c:pt>
                <c:pt idx="3307">
                  <c:v>62606</c:v>
                </c:pt>
                <c:pt idx="3308">
                  <c:v>62613</c:v>
                </c:pt>
                <c:pt idx="3309">
                  <c:v>62620</c:v>
                </c:pt>
                <c:pt idx="3310">
                  <c:v>62627</c:v>
                </c:pt>
                <c:pt idx="3311">
                  <c:v>62634</c:v>
                </c:pt>
                <c:pt idx="3312">
                  <c:v>62641</c:v>
                </c:pt>
                <c:pt idx="3313">
                  <c:v>62648</c:v>
                </c:pt>
                <c:pt idx="3314">
                  <c:v>62655</c:v>
                </c:pt>
                <c:pt idx="3315">
                  <c:v>62662</c:v>
                </c:pt>
                <c:pt idx="3316">
                  <c:v>62669</c:v>
                </c:pt>
                <c:pt idx="3317">
                  <c:v>62676</c:v>
                </c:pt>
                <c:pt idx="3318">
                  <c:v>62683</c:v>
                </c:pt>
                <c:pt idx="3319">
                  <c:v>62690</c:v>
                </c:pt>
                <c:pt idx="3320">
                  <c:v>62697</c:v>
                </c:pt>
                <c:pt idx="3321">
                  <c:v>62704</c:v>
                </c:pt>
                <c:pt idx="3322">
                  <c:v>62711</c:v>
                </c:pt>
                <c:pt idx="3323">
                  <c:v>62718</c:v>
                </c:pt>
                <c:pt idx="3324">
                  <c:v>62725</c:v>
                </c:pt>
                <c:pt idx="3325">
                  <c:v>62732</c:v>
                </c:pt>
                <c:pt idx="3326">
                  <c:v>62739</c:v>
                </c:pt>
                <c:pt idx="3327">
                  <c:v>62746</c:v>
                </c:pt>
                <c:pt idx="3328">
                  <c:v>62753</c:v>
                </c:pt>
                <c:pt idx="3329">
                  <c:v>62760</c:v>
                </c:pt>
                <c:pt idx="3330">
                  <c:v>62767</c:v>
                </c:pt>
                <c:pt idx="3331">
                  <c:v>62774</c:v>
                </c:pt>
                <c:pt idx="3332">
                  <c:v>62781</c:v>
                </c:pt>
                <c:pt idx="3333">
                  <c:v>62788</c:v>
                </c:pt>
                <c:pt idx="3334">
                  <c:v>62795</c:v>
                </c:pt>
                <c:pt idx="3335">
                  <c:v>62802</c:v>
                </c:pt>
                <c:pt idx="3336">
                  <c:v>62809</c:v>
                </c:pt>
                <c:pt idx="3337">
                  <c:v>62816</c:v>
                </c:pt>
                <c:pt idx="3338">
                  <c:v>62823</c:v>
                </c:pt>
                <c:pt idx="3339">
                  <c:v>62830</c:v>
                </c:pt>
                <c:pt idx="3340">
                  <c:v>62837</c:v>
                </c:pt>
                <c:pt idx="3341">
                  <c:v>62844</c:v>
                </c:pt>
                <c:pt idx="3342">
                  <c:v>62851</c:v>
                </c:pt>
                <c:pt idx="3343">
                  <c:v>62858</c:v>
                </c:pt>
                <c:pt idx="3344">
                  <c:v>62865</c:v>
                </c:pt>
                <c:pt idx="3345">
                  <c:v>62872</c:v>
                </c:pt>
                <c:pt idx="3346">
                  <c:v>62879</c:v>
                </c:pt>
                <c:pt idx="3347">
                  <c:v>62886</c:v>
                </c:pt>
                <c:pt idx="3348">
                  <c:v>62893</c:v>
                </c:pt>
                <c:pt idx="3349">
                  <c:v>62900</c:v>
                </c:pt>
                <c:pt idx="3350">
                  <c:v>62907</c:v>
                </c:pt>
                <c:pt idx="3351">
                  <c:v>62914</c:v>
                </c:pt>
                <c:pt idx="3352">
                  <c:v>62921</c:v>
                </c:pt>
                <c:pt idx="3353">
                  <c:v>62928</c:v>
                </c:pt>
                <c:pt idx="3354">
                  <c:v>62935</c:v>
                </c:pt>
                <c:pt idx="3355">
                  <c:v>62942</c:v>
                </c:pt>
                <c:pt idx="3356">
                  <c:v>62949</c:v>
                </c:pt>
                <c:pt idx="3357">
                  <c:v>62956</c:v>
                </c:pt>
                <c:pt idx="3358">
                  <c:v>62963</c:v>
                </c:pt>
                <c:pt idx="3359">
                  <c:v>62970</c:v>
                </c:pt>
                <c:pt idx="3360">
                  <c:v>62977</c:v>
                </c:pt>
                <c:pt idx="3361">
                  <c:v>62984</c:v>
                </c:pt>
                <c:pt idx="3362">
                  <c:v>62991</c:v>
                </c:pt>
                <c:pt idx="3363">
                  <c:v>62998</c:v>
                </c:pt>
                <c:pt idx="3364">
                  <c:v>63005</c:v>
                </c:pt>
                <c:pt idx="3365">
                  <c:v>63012</c:v>
                </c:pt>
                <c:pt idx="3366">
                  <c:v>63019</c:v>
                </c:pt>
                <c:pt idx="3367">
                  <c:v>63026</c:v>
                </c:pt>
                <c:pt idx="3368">
                  <c:v>63033</c:v>
                </c:pt>
                <c:pt idx="3369">
                  <c:v>63040</c:v>
                </c:pt>
                <c:pt idx="3370">
                  <c:v>63047</c:v>
                </c:pt>
                <c:pt idx="3371">
                  <c:v>63054</c:v>
                </c:pt>
                <c:pt idx="3372">
                  <c:v>63061</c:v>
                </c:pt>
                <c:pt idx="3373">
                  <c:v>63068</c:v>
                </c:pt>
                <c:pt idx="3374">
                  <c:v>63075</c:v>
                </c:pt>
                <c:pt idx="3375">
                  <c:v>63082</c:v>
                </c:pt>
                <c:pt idx="3376">
                  <c:v>63089</c:v>
                </c:pt>
                <c:pt idx="3377">
                  <c:v>63096</c:v>
                </c:pt>
                <c:pt idx="3378">
                  <c:v>63103</c:v>
                </c:pt>
                <c:pt idx="3379">
                  <c:v>63110</c:v>
                </c:pt>
                <c:pt idx="3380">
                  <c:v>63117</c:v>
                </c:pt>
                <c:pt idx="3381">
                  <c:v>63124</c:v>
                </c:pt>
                <c:pt idx="3382">
                  <c:v>63131</c:v>
                </c:pt>
                <c:pt idx="3383">
                  <c:v>63138</c:v>
                </c:pt>
                <c:pt idx="3384">
                  <c:v>63145</c:v>
                </c:pt>
                <c:pt idx="3385">
                  <c:v>63152</c:v>
                </c:pt>
                <c:pt idx="3386">
                  <c:v>63159</c:v>
                </c:pt>
                <c:pt idx="3387">
                  <c:v>63166</c:v>
                </c:pt>
                <c:pt idx="3388">
                  <c:v>63173</c:v>
                </c:pt>
                <c:pt idx="3389">
                  <c:v>63180</c:v>
                </c:pt>
                <c:pt idx="3390">
                  <c:v>63187</c:v>
                </c:pt>
                <c:pt idx="3391">
                  <c:v>63194</c:v>
                </c:pt>
                <c:pt idx="3392">
                  <c:v>63201</c:v>
                </c:pt>
                <c:pt idx="3393">
                  <c:v>63208</c:v>
                </c:pt>
                <c:pt idx="3394">
                  <c:v>63215</c:v>
                </c:pt>
                <c:pt idx="3395">
                  <c:v>63222</c:v>
                </c:pt>
                <c:pt idx="3396">
                  <c:v>63229</c:v>
                </c:pt>
                <c:pt idx="3397">
                  <c:v>63236</c:v>
                </c:pt>
                <c:pt idx="3398">
                  <c:v>63243</c:v>
                </c:pt>
                <c:pt idx="3399">
                  <c:v>63250</c:v>
                </c:pt>
                <c:pt idx="3400">
                  <c:v>63257</c:v>
                </c:pt>
                <c:pt idx="3401">
                  <c:v>63264</c:v>
                </c:pt>
                <c:pt idx="3402">
                  <c:v>63271</c:v>
                </c:pt>
                <c:pt idx="3403">
                  <c:v>63278</c:v>
                </c:pt>
                <c:pt idx="3404">
                  <c:v>63285</c:v>
                </c:pt>
                <c:pt idx="3405">
                  <c:v>63292</c:v>
                </c:pt>
                <c:pt idx="3406">
                  <c:v>63299</c:v>
                </c:pt>
                <c:pt idx="3407">
                  <c:v>63306</c:v>
                </c:pt>
                <c:pt idx="3408">
                  <c:v>63313</c:v>
                </c:pt>
                <c:pt idx="3409">
                  <c:v>63320</c:v>
                </c:pt>
                <c:pt idx="3410">
                  <c:v>63327</c:v>
                </c:pt>
                <c:pt idx="3411">
                  <c:v>63334</c:v>
                </c:pt>
                <c:pt idx="3412">
                  <c:v>63341</c:v>
                </c:pt>
                <c:pt idx="3413">
                  <c:v>63348</c:v>
                </c:pt>
                <c:pt idx="3414">
                  <c:v>63355</c:v>
                </c:pt>
                <c:pt idx="3415">
                  <c:v>63362</c:v>
                </c:pt>
                <c:pt idx="3416">
                  <c:v>63369</c:v>
                </c:pt>
                <c:pt idx="3417">
                  <c:v>63376</c:v>
                </c:pt>
                <c:pt idx="3418">
                  <c:v>63383</c:v>
                </c:pt>
                <c:pt idx="3419">
                  <c:v>63390</c:v>
                </c:pt>
                <c:pt idx="3420">
                  <c:v>63397</c:v>
                </c:pt>
                <c:pt idx="3421">
                  <c:v>63404</c:v>
                </c:pt>
                <c:pt idx="3422">
                  <c:v>63411</c:v>
                </c:pt>
                <c:pt idx="3423">
                  <c:v>63418</c:v>
                </c:pt>
                <c:pt idx="3424">
                  <c:v>63425</c:v>
                </c:pt>
                <c:pt idx="3425">
                  <c:v>63432</c:v>
                </c:pt>
                <c:pt idx="3426">
                  <c:v>63439</c:v>
                </c:pt>
                <c:pt idx="3427">
                  <c:v>63446</c:v>
                </c:pt>
                <c:pt idx="3428">
                  <c:v>63453</c:v>
                </c:pt>
                <c:pt idx="3429">
                  <c:v>63460</c:v>
                </c:pt>
                <c:pt idx="3430">
                  <c:v>63467</c:v>
                </c:pt>
                <c:pt idx="3431">
                  <c:v>63474</c:v>
                </c:pt>
                <c:pt idx="3432">
                  <c:v>63481</c:v>
                </c:pt>
                <c:pt idx="3433">
                  <c:v>63488</c:v>
                </c:pt>
                <c:pt idx="3434">
                  <c:v>63495</c:v>
                </c:pt>
                <c:pt idx="3435">
                  <c:v>63502</c:v>
                </c:pt>
                <c:pt idx="3436">
                  <c:v>63509</c:v>
                </c:pt>
                <c:pt idx="3437">
                  <c:v>63516</c:v>
                </c:pt>
                <c:pt idx="3438">
                  <c:v>63523</c:v>
                </c:pt>
                <c:pt idx="3439">
                  <c:v>63530</c:v>
                </c:pt>
                <c:pt idx="3440">
                  <c:v>63537</c:v>
                </c:pt>
                <c:pt idx="3441">
                  <c:v>63544</c:v>
                </c:pt>
                <c:pt idx="3442">
                  <c:v>63552</c:v>
                </c:pt>
                <c:pt idx="3443">
                  <c:v>63559</c:v>
                </c:pt>
                <c:pt idx="3444">
                  <c:v>63566</c:v>
                </c:pt>
                <c:pt idx="3445">
                  <c:v>63573</c:v>
                </c:pt>
                <c:pt idx="3446">
                  <c:v>63580</c:v>
                </c:pt>
                <c:pt idx="3447">
                  <c:v>63587</c:v>
                </c:pt>
                <c:pt idx="3448">
                  <c:v>63594</c:v>
                </c:pt>
                <c:pt idx="3449">
                  <c:v>63601</c:v>
                </c:pt>
                <c:pt idx="3450">
                  <c:v>63608</c:v>
                </c:pt>
                <c:pt idx="3451">
                  <c:v>63615</c:v>
                </c:pt>
                <c:pt idx="3452">
                  <c:v>63622</c:v>
                </c:pt>
                <c:pt idx="3453">
                  <c:v>63629</c:v>
                </c:pt>
                <c:pt idx="3454">
                  <c:v>63636</c:v>
                </c:pt>
                <c:pt idx="3455">
                  <c:v>63643</c:v>
                </c:pt>
                <c:pt idx="3456">
                  <c:v>63650</c:v>
                </c:pt>
                <c:pt idx="3457">
                  <c:v>63661</c:v>
                </c:pt>
                <c:pt idx="3458">
                  <c:v>63664</c:v>
                </c:pt>
                <c:pt idx="3459">
                  <c:v>63671</c:v>
                </c:pt>
                <c:pt idx="3460">
                  <c:v>63678</c:v>
                </c:pt>
                <c:pt idx="3461">
                  <c:v>63685</c:v>
                </c:pt>
                <c:pt idx="3462">
                  <c:v>63692</c:v>
                </c:pt>
                <c:pt idx="3463">
                  <c:v>63699</c:v>
                </c:pt>
                <c:pt idx="3464">
                  <c:v>63706</c:v>
                </c:pt>
                <c:pt idx="3465">
                  <c:v>63713</c:v>
                </c:pt>
                <c:pt idx="3466">
                  <c:v>63720</c:v>
                </c:pt>
                <c:pt idx="3467">
                  <c:v>63727</c:v>
                </c:pt>
                <c:pt idx="3468">
                  <c:v>63734</c:v>
                </c:pt>
                <c:pt idx="3469">
                  <c:v>63741</c:v>
                </c:pt>
                <c:pt idx="3470">
                  <c:v>63748</c:v>
                </c:pt>
                <c:pt idx="3471">
                  <c:v>63755</c:v>
                </c:pt>
                <c:pt idx="3472">
                  <c:v>63762</c:v>
                </c:pt>
                <c:pt idx="3473">
                  <c:v>63769</c:v>
                </c:pt>
                <c:pt idx="3474">
                  <c:v>63776</c:v>
                </c:pt>
                <c:pt idx="3475">
                  <c:v>63783</c:v>
                </c:pt>
                <c:pt idx="3476">
                  <c:v>63790</c:v>
                </c:pt>
                <c:pt idx="3477">
                  <c:v>63797</c:v>
                </c:pt>
                <c:pt idx="3478">
                  <c:v>63804</c:v>
                </c:pt>
                <c:pt idx="3479">
                  <c:v>63811</c:v>
                </c:pt>
                <c:pt idx="3480">
                  <c:v>63818</c:v>
                </c:pt>
                <c:pt idx="3481">
                  <c:v>63825</c:v>
                </c:pt>
                <c:pt idx="3482">
                  <c:v>63832</c:v>
                </c:pt>
                <c:pt idx="3483">
                  <c:v>63839</c:v>
                </c:pt>
                <c:pt idx="3484">
                  <c:v>63846</c:v>
                </c:pt>
                <c:pt idx="3485">
                  <c:v>63853</c:v>
                </c:pt>
                <c:pt idx="3486">
                  <c:v>63860</c:v>
                </c:pt>
                <c:pt idx="3487">
                  <c:v>63867</c:v>
                </c:pt>
                <c:pt idx="3488">
                  <c:v>63874</c:v>
                </c:pt>
                <c:pt idx="3489">
                  <c:v>63881</c:v>
                </c:pt>
                <c:pt idx="3490">
                  <c:v>63888</c:v>
                </c:pt>
                <c:pt idx="3491">
                  <c:v>63895</c:v>
                </c:pt>
                <c:pt idx="3492">
                  <c:v>63902</c:v>
                </c:pt>
                <c:pt idx="3493">
                  <c:v>63909</c:v>
                </c:pt>
                <c:pt idx="3494">
                  <c:v>63919</c:v>
                </c:pt>
                <c:pt idx="3495">
                  <c:v>63926</c:v>
                </c:pt>
                <c:pt idx="3496">
                  <c:v>63933</c:v>
                </c:pt>
                <c:pt idx="3497">
                  <c:v>63940</c:v>
                </c:pt>
                <c:pt idx="3498">
                  <c:v>63947</c:v>
                </c:pt>
                <c:pt idx="3499">
                  <c:v>63954</c:v>
                </c:pt>
                <c:pt idx="3500">
                  <c:v>63961</c:v>
                </c:pt>
                <c:pt idx="3501">
                  <c:v>63968</c:v>
                </c:pt>
                <c:pt idx="3502">
                  <c:v>63975</c:v>
                </c:pt>
                <c:pt idx="3503">
                  <c:v>63982</c:v>
                </c:pt>
                <c:pt idx="3504">
                  <c:v>63989</c:v>
                </c:pt>
                <c:pt idx="3505">
                  <c:v>63996</c:v>
                </c:pt>
                <c:pt idx="3506">
                  <c:v>64003</c:v>
                </c:pt>
                <c:pt idx="3507">
                  <c:v>64010</c:v>
                </c:pt>
                <c:pt idx="3508">
                  <c:v>64019</c:v>
                </c:pt>
                <c:pt idx="3509">
                  <c:v>64024</c:v>
                </c:pt>
                <c:pt idx="3510">
                  <c:v>64031</c:v>
                </c:pt>
                <c:pt idx="3511">
                  <c:v>64038</c:v>
                </c:pt>
                <c:pt idx="3512">
                  <c:v>64045</c:v>
                </c:pt>
                <c:pt idx="3513">
                  <c:v>64052</c:v>
                </c:pt>
                <c:pt idx="3514">
                  <c:v>64059</c:v>
                </c:pt>
                <c:pt idx="3515">
                  <c:v>64066</c:v>
                </c:pt>
                <c:pt idx="3516">
                  <c:v>64073</c:v>
                </c:pt>
                <c:pt idx="3517">
                  <c:v>64080</c:v>
                </c:pt>
                <c:pt idx="3518">
                  <c:v>64087</c:v>
                </c:pt>
                <c:pt idx="3519">
                  <c:v>64094</c:v>
                </c:pt>
                <c:pt idx="3520">
                  <c:v>64101</c:v>
                </c:pt>
                <c:pt idx="3521">
                  <c:v>64108</c:v>
                </c:pt>
                <c:pt idx="3522">
                  <c:v>64115</c:v>
                </c:pt>
                <c:pt idx="3523">
                  <c:v>64122</c:v>
                </c:pt>
                <c:pt idx="3524">
                  <c:v>64129</c:v>
                </c:pt>
                <c:pt idx="3525">
                  <c:v>64136</c:v>
                </c:pt>
                <c:pt idx="3526">
                  <c:v>64143</c:v>
                </c:pt>
                <c:pt idx="3527">
                  <c:v>64150</c:v>
                </c:pt>
                <c:pt idx="3528">
                  <c:v>64157</c:v>
                </c:pt>
                <c:pt idx="3529">
                  <c:v>64164</c:v>
                </c:pt>
                <c:pt idx="3530">
                  <c:v>64171</c:v>
                </c:pt>
                <c:pt idx="3531">
                  <c:v>64178</c:v>
                </c:pt>
                <c:pt idx="3532">
                  <c:v>64185</c:v>
                </c:pt>
                <c:pt idx="3533">
                  <c:v>64192</c:v>
                </c:pt>
              </c:numCache>
            </c:numRef>
          </c:cat>
          <c:val>
            <c:numRef>
              <c:f>[0]!Fwd1Y</c:f>
              <c:numCache>
                <c:formatCode>0.0000%</c:formatCode>
                <c:ptCount val="3534"/>
                <c:pt idx="0">
                  <c:v>1.519999999999955E-3</c:v>
                </c:pt>
                <c:pt idx="1">
                  <c:v>1.5230049130558695E-3</c:v>
                </c:pt>
                <c:pt idx="2">
                  <c:v>1.52337846975793E-3</c:v>
                </c:pt>
                <c:pt idx="3">
                  <c:v>1.5263241351484123E-3</c:v>
                </c:pt>
                <c:pt idx="4">
                  <c:v>1.5276262645503112E-3</c:v>
                </c:pt>
                <c:pt idx="5">
                  <c:v>1.5289383920872076E-3</c:v>
                </c:pt>
                <c:pt idx="6">
                  <c:v>1.5321250912802397E-3</c:v>
                </c:pt>
                <c:pt idx="7">
                  <c:v>1.5325234634529913E-3</c:v>
                </c:pt>
                <c:pt idx="8">
                  <c:v>1.5356112167437519E-3</c:v>
                </c:pt>
                <c:pt idx="9">
                  <c:v>1.5369604960204751E-3</c:v>
                </c:pt>
                <c:pt idx="10">
                  <c:v>1.5383120503826733E-3</c:v>
                </c:pt>
                <c:pt idx="11">
                  <c:v>1.5415186034885347E-3</c:v>
                </c:pt>
                <c:pt idx="12">
                  <c:v>1.5419425348574636E-3</c:v>
                </c:pt>
                <c:pt idx="13">
                  <c:v>1.5450632576914989E-3</c:v>
                </c:pt>
                <c:pt idx="14">
                  <c:v>1.5464038820475075E-3</c:v>
                </c:pt>
                <c:pt idx="15">
                  <c:v>1.547738477283362E-3</c:v>
                </c:pt>
                <c:pt idx="16">
                  <c:v>1.55079289005269E-3</c:v>
                </c:pt>
                <c:pt idx="17">
                  <c:v>1.5512420562118583E-3</c:v>
                </c:pt>
                <c:pt idx="18">
                  <c:v>1.5542774200044231E-3</c:v>
                </c:pt>
                <c:pt idx="19">
                  <c:v>1.5555495164758625E-3</c:v>
                </c:pt>
                <c:pt idx="20">
                  <c:v>1.5568066984461924E-3</c:v>
                </c:pt>
                <c:pt idx="21">
                  <c:v>1.5595270686526224E-3</c:v>
                </c:pt>
                <c:pt idx="22">
                  <c:v>1.5600000000000264E-3</c:v>
                </c:pt>
                <c:pt idx="23">
                  <c:v>1.5628249665853337E-3</c:v>
                </c:pt>
                <c:pt idx="24">
                  <c:v>1.5639707392736454E-3</c:v>
                </c:pt>
                <c:pt idx="25">
                  <c:v>1.5650979918759456E-3</c:v>
                </c:pt>
                <c:pt idx="26">
                  <c:v>1.5673832569987939E-3</c:v>
                </c:pt>
                <c:pt idx="27">
                  <c:v>1.5678775645743051E-3</c:v>
                </c:pt>
                <c:pt idx="28">
                  <c:v>1.5704774408112129E-3</c:v>
                </c:pt>
                <c:pt idx="29">
                  <c:v>1.5715062707127041E-3</c:v>
                </c:pt>
                <c:pt idx="30">
                  <c:v>1.5725208834577813E-3</c:v>
                </c:pt>
                <c:pt idx="31">
                  <c:v>1.5744559799224271E-3</c:v>
                </c:pt>
                <c:pt idx="32">
                  <c:v>1.5749695319625878E-3</c:v>
                </c:pt>
                <c:pt idx="33">
                  <c:v>1.5774035230393924E-3</c:v>
                </c:pt>
                <c:pt idx="34">
                  <c:v>1.5783466382504562E-3</c:v>
                </c:pt>
                <c:pt idx="35">
                  <c:v>1.5792802084274673E-3</c:v>
                </c:pt>
                <c:pt idx="36">
                  <c:v>1.5809652180361611E-3</c:v>
                </c:pt>
                <c:pt idx="37">
                  <c:v>1.5814964813317953E-3</c:v>
                </c:pt>
                <c:pt idx="38">
                  <c:v>1.5838295629232101E-3</c:v>
                </c:pt>
                <c:pt idx="39">
                  <c:v>1.584720775846342E-3</c:v>
                </c:pt>
                <c:pt idx="40">
                  <c:v>1.5856074850374418E-3</c:v>
                </c:pt>
                <c:pt idx="41">
                  <c:v>1.5871489438367041E-3</c:v>
                </c:pt>
                <c:pt idx="42">
                  <c:v>1.5876970326878625E-3</c:v>
                </c:pt>
                <c:pt idx="43">
                  <c:v>1.5899999999999111E-3</c:v>
                </c:pt>
                <c:pt idx="44">
                  <c:v>1.5908757026707257E-3</c:v>
                </c:pt>
                <c:pt idx="45">
                  <c:v>1.5917522844086324E-3</c:v>
                </c:pt>
                <c:pt idx="46">
                  <c:v>1.5932625442232932E-3</c:v>
                </c:pt>
                <c:pt idx="47">
                  <c:v>1.5938272678228552E-3</c:v>
                </c:pt>
                <c:pt idx="48">
                  <c:v>1.5961757640021797E-3</c:v>
                </c:pt>
                <c:pt idx="49">
                  <c:v>1.5970741529509869E-3</c:v>
                </c:pt>
                <c:pt idx="50">
                  <c:v>1.5979789998168369E-3</c:v>
                </c:pt>
                <c:pt idx="51">
                  <c:v>1.5995735996144032E-3</c:v>
                </c:pt>
                <c:pt idx="52">
                  <c:v>1.6001554952258779E-3</c:v>
                </c:pt>
                <c:pt idx="53">
                  <c:v>1.6026292705682594E-3</c:v>
                </c:pt>
                <c:pt idx="54">
                  <c:v>1.603590467414092E-3</c:v>
                </c:pt>
                <c:pt idx="55">
                  <c:v>1.6045640575895657E-3</c:v>
                </c:pt>
                <c:pt idx="56">
                  <c:v>1.6063639559112169E-3</c:v>
                </c:pt>
                <c:pt idx="57">
                  <c:v>1.6069643276841632E-3</c:v>
                </c:pt>
                <c:pt idx="58">
                  <c:v>1.6096488590156E-3</c:v>
                </c:pt>
                <c:pt idx="59">
                  <c:v>1.6107154814237019E-3</c:v>
                </c:pt>
                <c:pt idx="60">
                  <c:v>1.6118007891762229E-3</c:v>
                </c:pt>
                <c:pt idx="61">
                  <c:v>1.6139328004988187E-3</c:v>
                </c:pt>
                <c:pt idx="62">
                  <c:v>1.6145537666544124E-3</c:v>
                </c:pt>
                <c:pt idx="63">
                  <c:v>1.6175403419268904E-3</c:v>
                </c:pt>
                <c:pt idx="64">
                  <c:v>1.6187575039516117E-3</c:v>
                </c:pt>
                <c:pt idx="65">
                  <c:v>1.6199999999997365E-3</c:v>
                </c:pt>
                <c:pt idx="66">
                  <c:v>1.6232815331213963E-3</c:v>
                </c:pt>
                <c:pt idx="67">
                  <c:v>1.6265219278591466E-3</c:v>
                </c:pt>
                <c:pt idx="68">
                  <c:v>1.6278825203352089E-3</c:v>
                </c:pt>
                <c:pt idx="69">
                  <c:v>1.6292608894580922E-3</c:v>
                </c:pt>
                <c:pt idx="70">
                  <c:v>1.629879069780082E-3</c:v>
                </c:pt>
                <c:pt idx="71">
                  <c:v>1.6364050328942696E-3</c:v>
                </c:pt>
                <c:pt idx="72">
                  <c:v>1.6378814551604626E-3</c:v>
                </c:pt>
                <c:pt idx="73">
                  <c:v>1.6393727880871217E-3</c:v>
                </c:pt>
                <c:pt idx="74">
                  <c:v>1.6427435548769052E-3</c:v>
                </c:pt>
                <c:pt idx="75">
                  <c:v>1.6433397843096267E-3</c:v>
                </c:pt>
                <c:pt idx="76">
                  <c:v>1.6470388375391897E-3</c:v>
                </c:pt>
                <c:pt idx="77">
                  <c:v>1.6486110737593122E-3</c:v>
                </c:pt>
                <c:pt idx="78">
                  <c:v>1.6501953700056365E-3</c:v>
                </c:pt>
                <c:pt idx="79">
                  <c:v>1.6538678739556347E-3</c:v>
                </c:pt>
                <c:pt idx="80">
                  <c:v>1.6544442466572E-3</c:v>
                </c:pt>
                <c:pt idx="81">
                  <c:v>1.6582835532293586E-3</c:v>
                </c:pt>
                <c:pt idx="82">
                  <c:v>1.6599316949720041E-3</c:v>
                </c:pt>
                <c:pt idx="83">
                  <c:v>1.661589061439459E-3</c:v>
                </c:pt>
                <c:pt idx="84">
                  <c:v>1.665500946630572E-3</c:v>
                </c:pt>
                <c:pt idx="85">
                  <c:v>1.6660587363360956E-3</c:v>
                </c:pt>
                <c:pt idx="86">
                  <c:v>1.669999999994058E-3</c:v>
                </c:pt>
                <c:pt idx="87">
                  <c:v>1.6717039058063497E-3</c:v>
                </c:pt>
                <c:pt idx="88">
                  <c:v>1.6734138921962129E-3</c:v>
                </c:pt>
                <c:pt idx="89">
                  <c:v>1.6774958869945841E-3</c:v>
                </c:pt>
                <c:pt idx="90">
                  <c:v>1.6792291490082812E-3</c:v>
                </c:pt>
                <c:pt idx="91">
                  <c:v>1.6820371145789235E-3</c:v>
                </c:pt>
                <c:pt idx="92">
                  <c:v>1.6837728256108753E-3</c:v>
                </c:pt>
                <c:pt idx="93">
                  <c:v>1.6855110256889549E-3</c:v>
                </c:pt>
                <c:pt idx="94">
                  <c:v>1.6896812395363603E-3</c:v>
                </c:pt>
                <c:pt idx="95">
                  <c:v>1.6902099994397192E-3</c:v>
                </c:pt>
                <c:pt idx="96">
                  <c:v>1.6942213055487396E-3</c:v>
                </c:pt>
                <c:pt idx="97">
                  <c:v>1.6959635982833061E-3</c:v>
                </c:pt>
                <c:pt idx="98">
                  <c:v>1.6977047609325578E-3</c:v>
                </c:pt>
                <c:pt idx="99">
                  <c:v>1.7018782231776983E-3</c:v>
                </c:pt>
                <c:pt idx="100">
                  <c:v>1.7023985738351642E-3</c:v>
                </c:pt>
                <c:pt idx="101">
                  <c:v>1.7063754286639019E-3</c:v>
                </c:pt>
                <c:pt idx="102">
                  <c:v>1.7080988863729073E-3</c:v>
                </c:pt>
                <c:pt idx="103">
                  <c:v>1.7098175672625353E-3</c:v>
                </c:pt>
                <c:pt idx="104">
                  <c:v>1.7139067114824401E-3</c:v>
                </c:pt>
                <c:pt idx="105">
                  <c:v>1.7144240649368189E-3</c:v>
                </c:pt>
                <c:pt idx="106">
                  <c:v>1.7183209871778459E-3</c:v>
                </c:pt>
                <c:pt idx="107">
                  <c:v>1.7199999999208924E-3</c:v>
                </c:pt>
                <c:pt idx="108">
                  <c:v>1.7216708962881706E-3</c:v>
                </c:pt>
                <c:pt idx="109">
                  <c:v>1.7256066652063373E-3</c:v>
                </c:pt>
                <c:pt idx="110">
                  <c:v>1.7261274935591181E-3</c:v>
                </c:pt>
                <c:pt idx="111">
                  <c:v>1.7288214248998017E-3</c:v>
                </c:pt>
                <c:pt idx="112">
                  <c:v>1.7304743585571469E-3</c:v>
                </c:pt>
                <c:pt idx="113">
                  <c:v>1.732128179336101E-3</c:v>
                </c:pt>
                <c:pt idx="114">
                  <c:v>1.733784470708648E-3</c:v>
                </c:pt>
                <c:pt idx="115">
                  <c:v>1.7377154974653106E-3</c:v>
                </c:pt>
                <c:pt idx="116">
                  <c:v>1.740466534589711E-3</c:v>
                </c:pt>
                <c:pt idx="117">
                  <c:v>1.7421594540272226E-3</c:v>
                </c:pt>
                <c:pt idx="118">
                  <c:v>1.7438646587032045E-3</c:v>
                </c:pt>
                <c:pt idx="119">
                  <c:v>1.7455838366963747E-3</c:v>
                </c:pt>
                <c:pt idx="120">
                  <c:v>1.7497214141906222E-3</c:v>
                </c:pt>
                <c:pt idx="121">
                  <c:v>1.7526345664940818E-3</c:v>
                </c:pt>
                <c:pt idx="122">
                  <c:v>1.7544494553390986E-3</c:v>
                </c:pt>
                <c:pt idx="123">
                  <c:v>1.7562887598317014E-3</c:v>
                </c:pt>
                <c:pt idx="124">
                  <c:v>1.7581542726739865E-3</c:v>
                </c:pt>
                <c:pt idx="125">
                  <c:v>1.7627232119537325E-3</c:v>
                </c:pt>
                <c:pt idx="126">
                  <c:v>1.7659147848008241E-3</c:v>
                </c:pt>
                <c:pt idx="127">
                  <c:v>1.7679387531476076E-3</c:v>
                </c:pt>
                <c:pt idx="128">
                  <c:v>1.7699999999992767E-3</c:v>
                </c:pt>
                <c:pt idx="129">
                  <c:v>1.7720981557779291E-3</c:v>
                </c:pt>
                <c:pt idx="130">
                  <c:v>1.7830797119317756E-3</c:v>
                </c:pt>
                <c:pt idx="131">
                  <c:v>1.7853650878128628E-3</c:v>
                </c:pt>
                <c:pt idx="132">
                  <c:v>1.7876770697469819E-3</c:v>
                </c:pt>
                <c:pt idx="133">
                  <c:v>1.7933807285438448E-3</c:v>
                </c:pt>
                <c:pt idx="134">
                  <c:v>1.7971640277709669E-3</c:v>
                </c:pt>
                <c:pt idx="135">
                  <c:v>1.799588669960567E-3</c:v>
                </c:pt>
                <c:pt idx="136">
                  <c:v>1.8020316923358691E-3</c:v>
                </c:pt>
                <c:pt idx="137">
                  <c:v>1.8044916849851245E-3</c:v>
                </c:pt>
                <c:pt idx="138">
                  <c:v>1.8104935393817643E-3</c:v>
                </c:pt>
                <c:pt idx="139">
                  <c:v>1.8144727707023924E-3</c:v>
                </c:pt>
                <c:pt idx="140">
                  <c:v>1.8169960766564932E-3</c:v>
                </c:pt>
                <c:pt idx="141">
                  <c:v>1.8195276597769436E-3</c:v>
                </c:pt>
                <c:pt idx="142">
                  <c:v>1.8291340183610369E-3</c:v>
                </c:pt>
                <c:pt idx="143">
                  <c:v>1.8299090685166988E-3</c:v>
                </c:pt>
                <c:pt idx="144">
                  <c:v>1.8322572706196249E-3</c:v>
                </c:pt>
                <c:pt idx="145">
                  <c:v>1.8348068836010769E-3</c:v>
                </c:pt>
                <c:pt idx="146">
                  <c:v>1.8373541255110799E-3</c:v>
                </c:pt>
                <c:pt idx="147">
                  <c:v>1.8398974306613428E-3</c:v>
                </c:pt>
                <c:pt idx="148">
                  <c:v>1.8458408207927229E-3</c:v>
                </c:pt>
                <c:pt idx="149">
                  <c:v>1.8500000007312706E-3</c:v>
                </c:pt>
                <c:pt idx="150">
                  <c:v>1.8525026954072077E-3</c:v>
                </c:pt>
                <c:pt idx="151">
                  <c:v>1.8549968970920673E-3</c:v>
                </c:pt>
                <c:pt idx="152">
                  <c:v>1.857483523398575E-3</c:v>
                </c:pt>
                <c:pt idx="153">
                  <c:v>1.8583387975070486E-3</c:v>
                </c:pt>
                <c:pt idx="154">
                  <c:v>1.8673728472705974E-3</c:v>
                </c:pt>
                <c:pt idx="155">
                  <c:v>1.8698355810470683E-3</c:v>
                </c:pt>
                <c:pt idx="156">
                  <c:v>1.8722963772221175E-3</c:v>
                </c:pt>
                <c:pt idx="157">
                  <c:v>1.8747561974414122E-3</c:v>
                </c:pt>
                <c:pt idx="158">
                  <c:v>1.8803174786929582E-3</c:v>
                </c:pt>
                <c:pt idx="159">
                  <c:v>1.8846051718474197E-3</c:v>
                </c:pt>
                <c:pt idx="160">
                  <c:v>1.8870747571466369E-3</c:v>
                </c:pt>
                <c:pt idx="161">
                  <c:v>1.8895492684692791E-3</c:v>
                </c:pt>
                <c:pt idx="162">
                  <c:v>1.8920297114963639E-3</c:v>
                </c:pt>
                <c:pt idx="163">
                  <c:v>1.8976086351749615E-3</c:v>
                </c:pt>
                <c:pt idx="164">
                  <c:v>1.9020311344786548E-3</c:v>
                </c:pt>
                <c:pt idx="165">
                  <c:v>1.9045565414504168E-3</c:v>
                </c:pt>
                <c:pt idx="166">
                  <c:v>1.9070940463373964E-3</c:v>
                </c:pt>
                <c:pt idx="167">
                  <c:v>1.9096446988634082E-3</c:v>
                </c:pt>
                <c:pt idx="168">
                  <c:v>1.9153908355225885E-3</c:v>
                </c:pt>
                <c:pt idx="169">
                  <c:v>1.9200000000730232E-3</c:v>
                </c:pt>
                <c:pt idx="170">
                  <c:v>1.9226321706737365E-3</c:v>
                </c:pt>
                <c:pt idx="171">
                  <c:v>1.9252827996286373E-3</c:v>
                </c:pt>
                <c:pt idx="172">
                  <c:v>1.9279518541978876E-3</c:v>
                </c:pt>
                <c:pt idx="173">
                  <c:v>1.9339843954875278E-3</c:v>
                </c:pt>
                <c:pt idx="174">
                  <c:v>1.9388116368307137E-3</c:v>
                </c:pt>
                <c:pt idx="175">
                  <c:v>1.9415722913830146E-3</c:v>
                </c:pt>
                <c:pt idx="176">
                  <c:v>1.9443511529157868E-3</c:v>
                </c:pt>
                <c:pt idx="177">
                  <c:v>1.9471481812906172E-3</c:v>
                </c:pt>
                <c:pt idx="178">
                  <c:v>1.9534710615300615E-3</c:v>
                </c:pt>
                <c:pt idx="179">
                  <c:v>1.9585171234502577E-3</c:v>
                </c:pt>
                <c:pt idx="180">
                  <c:v>1.9614043469654307E-3</c:v>
                </c:pt>
                <c:pt idx="181">
                  <c:v>1.964309474294706E-3</c:v>
                </c:pt>
                <c:pt idx="182">
                  <c:v>1.9672324579006581E-3</c:v>
                </c:pt>
                <c:pt idx="183">
                  <c:v>1.9738373716703204E-3</c:v>
                </c:pt>
                <c:pt idx="184">
                  <c:v>1.9791019673310005E-3</c:v>
                </c:pt>
                <c:pt idx="185">
                  <c:v>1.9821134822500825E-3</c:v>
                </c:pt>
                <c:pt idx="186">
                  <c:v>1.9851425460167996E-3</c:v>
                </c:pt>
                <c:pt idx="187">
                  <c:v>1.9881891036929609E-3</c:v>
                </c:pt>
                <c:pt idx="188">
                  <c:v>1.9950671550840616E-3</c:v>
                </c:pt>
                <c:pt idx="189">
                  <c:v>2.0005491377127985E-3</c:v>
                </c:pt>
                <c:pt idx="190">
                  <c:v>2.003682303849199E-3</c:v>
                </c:pt>
                <c:pt idx="191">
                  <c:v>2.0068326120583472E-3</c:v>
                </c:pt>
                <c:pt idx="192">
                  <c:v>2.0099999999995352E-3</c:v>
                </c:pt>
                <c:pt idx="193">
                  <c:v>2.0171420029425997E-3</c:v>
                </c:pt>
                <c:pt idx="194">
                  <c:v>2.022839197717681E-3</c:v>
                </c:pt>
                <c:pt idx="195">
                  <c:v>2.0260911365632289E-3</c:v>
                </c:pt>
                <c:pt idx="196">
                  <c:v>2.0293598182385842E-3</c:v>
                </c:pt>
                <c:pt idx="197">
                  <c:v>2.0326451837921092E-3</c:v>
                </c:pt>
                <c:pt idx="198">
                  <c:v>2.04004627381054E-3</c:v>
                </c:pt>
                <c:pt idx="199">
                  <c:v>2.0459522560944813E-3</c:v>
                </c:pt>
                <c:pt idx="200">
                  <c:v>2.0493201071025277E-3</c:v>
                </c:pt>
                <c:pt idx="201">
                  <c:v>2.0527042584807236E-3</c:v>
                </c:pt>
                <c:pt idx="202">
                  <c:v>2.0561046413443353E-3</c:v>
                </c:pt>
                <c:pt idx="203">
                  <c:v>2.0637614683922723E-3</c:v>
                </c:pt>
                <c:pt idx="204">
                  <c:v>2.0698670602844731E-3</c:v>
                </c:pt>
                <c:pt idx="205">
                  <c:v>2.0733475176299247E-3</c:v>
                </c:pt>
                <c:pt idx="206">
                  <c:v>2.0768437633478486E-3</c:v>
                </c:pt>
                <c:pt idx="207">
                  <c:v>2.080355718618007E-3</c:v>
                </c:pt>
                <c:pt idx="208">
                  <c:v>2.088264538033585E-3</c:v>
                </c:pt>
                <c:pt idx="209">
                  <c:v>2.0945590091415497E-3</c:v>
                </c:pt>
                <c:pt idx="210">
                  <c:v>2.0981482801922255E-3</c:v>
                </c:pt>
                <c:pt idx="211">
                  <c:v>2.1017527580660996E-3</c:v>
                </c:pt>
                <c:pt idx="212">
                  <c:v>2.1053723540061147E-3</c:v>
                </c:pt>
                <c:pt idx="213">
                  <c:v>2.1135290449299442E-3</c:v>
                </c:pt>
                <c:pt idx="214">
                  <c:v>2.120000000035132E-3</c:v>
                </c:pt>
                <c:pt idx="215">
                  <c:v>2.1236931491969619E-3</c:v>
                </c:pt>
                <c:pt idx="216">
                  <c:v>2.1273997259910584E-3</c:v>
                </c:pt>
                <c:pt idx="217">
                  <c:v>2.1311190627910283E-3</c:v>
                </c:pt>
                <c:pt idx="218">
                  <c:v>2.1394929576062428E-3</c:v>
                </c:pt>
                <c:pt idx="219">
                  <c:v>2.14611049036674E-3</c:v>
                </c:pt>
                <c:pt idx="220">
                  <c:v>2.1498834456482002E-3</c:v>
                </c:pt>
                <c:pt idx="221">
                  <c:v>2.1536650548861164E-3</c:v>
                </c:pt>
                <c:pt idx="222">
                  <c:v>2.1574546170230842E-3</c:v>
                </c:pt>
                <c:pt idx="223">
                  <c:v>2.165959367713455E-3</c:v>
                </c:pt>
                <c:pt idx="224">
                  <c:v>2.1726782062327131E-3</c:v>
                </c:pt>
                <c:pt idx="225">
                  <c:v>2.176496849822324E-3</c:v>
                </c:pt>
                <c:pt idx="226">
                  <c:v>2.180319139656009E-3</c:v>
                </c:pt>
                <c:pt idx="227">
                  <c:v>2.1841443412383443E-3</c:v>
                </c:pt>
                <c:pt idx="228">
                  <c:v>2.1926884260706284E-3</c:v>
                </c:pt>
                <c:pt idx="229">
                  <c:v>2.1994594079402939E-3</c:v>
                </c:pt>
                <c:pt idx="230">
                  <c:v>2.2032879836260365E-3</c:v>
                </c:pt>
                <c:pt idx="231">
                  <c:v>2.2071149637606911E-3</c:v>
                </c:pt>
                <c:pt idx="232">
                  <c:v>2.2109395804055577E-3</c:v>
                </c:pt>
                <c:pt idx="233">
                  <c:v>2.2194288765015708E-3</c:v>
                </c:pt>
                <c:pt idx="234">
                  <c:v>2.2261988860770845E-3</c:v>
                </c:pt>
                <c:pt idx="235">
                  <c:v>2.2299999989570992E-3</c:v>
                </c:pt>
                <c:pt idx="236">
                  <c:v>2.2337942086739218E-3</c:v>
                </c:pt>
                <c:pt idx="237">
                  <c:v>2.2375815572664736E-3</c:v>
                </c:pt>
                <c:pt idx="238">
                  <c:v>2.2459390966980725E-3</c:v>
                </c:pt>
                <c:pt idx="239">
                  <c:v>2.2526665725163433E-3</c:v>
                </c:pt>
                <c:pt idx="240">
                  <c:v>2.256422798322355E-3</c:v>
                </c:pt>
                <c:pt idx="241">
                  <c:v>2.2601734431327561E-3</c:v>
                </c:pt>
                <c:pt idx="242">
                  <c:v>2.2639187237996163E-3</c:v>
                </c:pt>
                <c:pt idx="243">
                  <c:v>2.2721756743274398E-3</c:v>
                </c:pt>
                <c:pt idx="244">
                  <c:v>2.2788505770441063E-3</c:v>
                </c:pt>
                <c:pt idx="245">
                  <c:v>2.2825723247466775E-3</c:v>
                </c:pt>
                <c:pt idx="246">
                  <c:v>2.286290030402113E-3</c:v>
                </c:pt>
                <c:pt idx="247">
                  <c:v>2.2900039178574364E-3</c:v>
                </c:pt>
                <c:pt idx="248">
                  <c:v>2.2982125277078965E-3</c:v>
                </c:pt>
                <c:pt idx="249">
                  <c:v>2.3048257975897663E-3</c:v>
                </c:pt>
                <c:pt idx="250">
                  <c:v>2.308523986723324E-3</c:v>
                </c:pt>
                <c:pt idx="251">
                  <c:v>2.3122197217235467E-3</c:v>
                </c:pt>
                <c:pt idx="252">
                  <c:v>2.3159132334330673E-3</c:v>
                </c:pt>
                <c:pt idx="253">
                  <c:v>2.3241272948235497E-3</c:v>
                </c:pt>
                <c:pt idx="254">
                  <c:v>2.330669699184973E-3</c:v>
                </c:pt>
                <c:pt idx="255">
                  <c:v>2.3343555920521696E-3</c:v>
                </c:pt>
                <c:pt idx="256">
                  <c:v>2.3380406676695364E-3</c:v>
                </c:pt>
                <c:pt idx="257">
                  <c:v>2.3417251638750969E-3</c:v>
                </c:pt>
                <c:pt idx="258">
                  <c:v>2.350000000184579E-3</c:v>
                </c:pt>
                <c:pt idx="259">
                  <c:v>2.3564675797477157E-3</c:v>
                </c:pt>
                <c:pt idx="260">
                  <c:v>2.3601598492270269E-3</c:v>
                </c:pt>
                <c:pt idx="261">
                  <c:v>2.3638570663124985E-3</c:v>
                </c:pt>
                <c:pt idx="262">
                  <c:v>2.3675603041700159E-3</c:v>
                </c:pt>
                <c:pt idx="263">
                  <c:v>2.3689334934021296E-3</c:v>
                </c:pt>
                <c:pt idx="264">
                  <c:v>2.3824553424759013E-3</c:v>
                </c:pt>
                <c:pt idx="265">
                  <c:v>2.3862051975233074E-3</c:v>
                </c:pt>
                <c:pt idx="266">
                  <c:v>2.3899677618471941E-3</c:v>
                </c:pt>
                <c:pt idx="267">
                  <c:v>2.3937441917857099E-3</c:v>
                </c:pt>
                <c:pt idx="268">
                  <c:v>2.4023208900674198E-3</c:v>
                </c:pt>
                <c:pt idx="269">
                  <c:v>2.4090121103786809E-3</c:v>
                </c:pt>
                <c:pt idx="270">
                  <c:v>2.4128756293946255E-3</c:v>
                </c:pt>
                <c:pt idx="271">
                  <c:v>2.4167602016179671E-3</c:v>
                </c:pt>
                <c:pt idx="272">
                  <c:v>2.4206670665781705E-3</c:v>
                </c:pt>
                <c:pt idx="273">
                  <c:v>2.429478536742562E-3</c:v>
                </c:pt>
                <c:pt idx="274">
                  <c:v>2.4365426604167164E-3</c:v>
                </c:pt>
                <c:pt idx="275">
                  <c:v>2.4405799980487097E-3</c:v>
                </c:pt>
                <c:pt idx="276">
                  <c:v>2.4446473152283147E-3</c:v>
                </c:pt>
                <c:pt idx="277">
                  <c:v>2.4487459347012795E-3</c:v>
                </c:pt>
                <c:pt idx="278">
                  <c:v>2.4578498914335388E-3</c:v>
                </c:pt>
                <c:pt idx="279">
                  <c:v>2.4654803066249632E-3</c:v>
                </c:pt>
                <c:pt idx="280">
                  <c:v>2.4697553722892846E-3</c:v>
                </c:pt>
                <c:pt idx="281">
                  <c:v>2.4740679840268153E-3</c:v>
                </c:pt>
                <c:pt idx="282">
                  <c:v>2.4784175875458194E-3</c:v>
                </c:pt>
                <c:pt idx="283">
                  <c:v>2.4878614238049456E-3</c:v>
                </c:pt>
                <c:pt idx="284">
                  <c:v>2.4961745677183223E-3</c:v>
                </c:pt>
                <c:pt idx="285">
                  <c:v>2.5007005498811812E-3</c:v>
                </c:pt>
                <c:pt idx="286">
                  <c:v>2.5052600385376202E-3</c:v>
                </c:pt>
                <c:pt idx="287">
                  <c:v>2.5098524262138957E-3</c:v>
                </c:pt>
                <c:pt idx="288">
                  <c:v>2.5196129012520006E-3</c:v>
                </c:pt>
                <c:pt idx="289">
                  <c:v>2.5285385516582437E-3</c:v>
                </c:pt>
                <c:pt idx="290">
                  <c:v>2.5332860563419776E-3</c:v>
                </c:pt>
                <c:pt idx="291">
                  <c:v>2.5380626556082355E-3</c:v>
                </c:pt>
                <c:pt idx="292">
                  <c:v>2.5428676887822143E-3</c:v>
                </c:pt>
                <c:pt idx="293">
                  <c:v>2.5529082398883544E-3</c:v>
                </c:pt>
                <c:pt idx="294">
                  <c:v>2.5623586809889517E-3</c:v>
                </c:pt>
                <c:pt idx="295">
                  <c:v>2.5672957075058714E-3</c:v>
                </c:pt>
                <c:pt idx="296">
                  <c:v>2.5722570442329646E-3</c:v>
                </c:pt>
                <c:pt idx="297">
                  <c:v>2.5772419772761919E-3</c:v>
                </c:pt>
                <c:pt idx="298">
                  <c:v>2.5875246306342656E-3</c:v>
                </c:pt>
                <c:pt idx="299">
                  <c:v>2.5974031285710426E-3</c:v>
                </c:pt>
                <c:pt idx="300">
                  <c:v>2.6024950686215796E-3</c:v>
                </c:pt>
                <c:pt idx="301">
                  <c:v>2.6076061619222804E-3</c:v>
                </c:pt>
                <c:pt idx="302">
                  <c:v>2.6127356459571776E-3</c:v>
                </c:pt>
                <c:pt idx="303">
                  <c:v>2.623221146847609E-3</c:v>
                </c:pt>
                <c:pt idx="304">
                  <c:v>2.6334223937110961E-3</c:v>
                </c:pt>
                <c:pt idx="305">
                  <c:v>2.6386324568113857E-3</c:v>
                </c:pt>
                <c:pt idx="306">
                  <c:v>2.6438563139596612E-3</c:v>
                </c:pt>
                <c:pt idx="307">
                  <c:v>2.6490931740870138E-3</c:v>
                </c:pt>
                <c:pt idx="308">
                  <c:v>2.6597419634486821E-3</c:v>
                </c:pt>
                <c:pt idx="309">
                  <c:v>2.6701545657688681E-3</c:v>
                </c:pt>
                <c:pt idx="310">
                  <c:v>2.6754443175143194E-3</c:v>
                </c:pt>
                <c:pt idx="311">
                  <c:v>2.6807421714756556E-3</c:v>
                </c:pt>
                <c:pt idx="312">
                  <c:v>2.6860472851316457E-3</c:v>
                </c:pt>
                <c:pt idx="313">
                  <c:v>2.6968191367214415E-3</c:v>
                </c:pt>
                <c:pt idx="314">
                  <c:v>2.7073232289664202E-3</c:v>
                </c:pt>
                <c:pt idx="315">
                  <c:v>2.7126517459650163E-3</c:v>
                </c:pt>
                <c:pt idx="316">
                  <c:v>2.717982313140627E-3</c:v>
                </c:pt>
                <c:pt idx="317">
                  <c:v>2.7233140365076542E-3</c:v>
                </c:pt>
                <c:pt idx="318">
                  <c:v>2.7341677368499058E-3</c:v>
                </c:pt>
                <c:pt idx="319">
                  <c:v>2.7446343547908735E-3</c:v>
                </c:pt>
                <c:pt idx="320">
                  <c:v>2.7499581919496114E-3</c:v>
                </c:pt>
                <c:pt idx="321">
                  <c:v>2.7552776669584754E-3</c:v>
                </c:pt>
                <c:pt idx="322">
                  <c:v>2.7605918343561122E-3</c:v>
                </c:pt>
                <c:pt idx="323">
                  <c:v>2.7770867077343124E-3</c:v>
                </c:pt>
                <c:pt idx="324">
                  <c:v>2.7870634333476258E-3</c:v>
                </c:pt>
                <c:pt idx="325">
                  <c:v>2.7923388746533399E-3</c:v>
                </c:pt>
                <c:pt idx="326">
                  <c:v>2.7976088247874823E-3</c:v>
                </c:pt>
                <c:pt idx="327">
                  <c:v>2.8000530457057467E-3</c:v>
                </c:pt>
                <c:pt idx="328">
                  <c:v>2.8186409310553516E-3</c:v>
                </c:pt>
                <c:pt idx="329">
                  <c:v>2.8238888738320233E-3</c:v>
                </c:pt>
                <c:pt idx="330">
                  <c:v>2.8291335331698587E-3</c:v>
                </c:pt>
                <c:pt idx="331">
                  <c:v>2.834375291191028E-3</c:v>
                </c:pt>
                <c:pt idx="332">
                  <c:v>2.8453386307218495E-3</c:v>
                </c:pt>
                <c:pt idx="333">
                  <c:v>2.8553210942311009E-3</c:v>
                </c:pt>
                <c:pt idx="334">
                  <c:v>2.8605542191812447E-3</c:v>
                </c:pt>
                <c:pt idx="335">
                  <c:v>2.8657868205567805E-3</c:v>
                </c:pt>
                <c:pt idx="336">
                  <c:v>2.8710193088171006E-3</c:v>
                </c:pt>
                <c:pt idx="337">
                  <c:v>2.8820499396789807E-3</c:v>
                </c:pt>
                <c:pt idx="338">
                  <c:v>2.8919564815994589E-3</c:v>
                </c:pt>
                <c:pt idx="339">
                  <c:v>2.8971947028801934E-3</c:v>
                </c:pt>
                <c:pt idx="340">
                  <c:v>2.9024353588270953E-3</c:v>
                </c:pt>
                <c:pt idx="341">
                  <c:v>2.9076788882413788E-3</c:v>
                </c:pt>
                <c:pt idx="342">
                  <c:v>2.9187992758861253E-3</c:v>
                </c:pt>
                <c:pt idx="343">
                  <c:v>2.9286906583449344E-3</c:v>
                </c:pt>
                <c:pt idx="344">
                  <c:v>2.9339552967532229E-3</c:v>
                </c:pt>
                <c:pt idx="345">
                  <c:v>2.9392256341418672E-3</c:v>
                </c:pt>
                <c:pt idx="346">
                  <c:v>2.9445022461277921E-3</c:v>
                </c:pt>
                <c:pt idx="347">
                  <c:v>2.9557360749204388E-3</c:v>
                </c:pt>
                <c:pt idx="348">
                  <c:v>2.9656831249734806E-3</c:v>
                </c:pt>
                <c:pt idx="349">
                  <c:v>2.9709999167905933E-3</c:v>
                </c:pt>
                <c:pt idx="350">
                  <c:v>2.9763265404624886E-3</c:v>
                </c:pt>
                <c:pt idx="351">
                  <c:v>2.9816636061259839E-3</c:v>
                </c:pt>
                <c:pt idx="352">
                  <c:v>2.9930390327092956E-3</c:v>
                </c:pt>
                <c:pt idx="353">
                  <c:v>3.0031286640648616E-3</c:v>
                </c:pt>
                <c:pt idx="354">
                  <c:v>3.0085272643726956E-3</c:v>
                </c:pt>
                <c:pt idx="355">
                  <c:v>3.0139400710761516E-3</c:v>
                </c:pt>
                <c:pt idx="356">
                  <c:v>3.0193677288411387E-3</c:v>
                </c:pt>
                <c:pt idx="357">
                  <c:v>3.0309141106079135E-3</c:v>
                </c:pt>
                <c:pt idx="358">
                  <c:v>3.0412399365247291E-3</c:v>
                </c:pt>
                <c:pt idx="359">
                  <c:v>3.0467516922776873E-3</c:v>
                </c:pt>
                <c:pt idx="360">
                  <c:v>3.0522822707044757E-3</c:v>
                </c:pt>
                <c:pt idx="361">
                  <c:v>3.0578323510119221E-3</c:v>
                </c:pt>
                <c:pt idx="362">
                  <c:v>3.0695795256537573E-3</c:v>
                </c:pt>
                <c:pt idx="363">
                  <c:v>3.0802414479319242E-3</c:v>
                </c:pt>
                <c:pt idx="364">
                  <c:v>3.0858993984950026E-3</c:v>
                </c:pt>
                <c:pt idx="365">
                  <c:v>3.0915810298331207E-3</c:v>
                </c:pt>
                <c:pt idx="366">
                  <c:v>3.0972870557069458E-3</c:v>
                </c:pt>
                <c:pt idx="367">
                  <c:v>3.1092649434288563E-3</c:v>
                </c:pt>
                <c:pt idx="368">
                  <c:v>3.1203479137526745E-3</c:v>
                </c:pt>
                <c:pt idx="369">
                  <c:v>3.1261660859616767E-3</c:v>
                </c:pt>
                <c:pt idx="370">
                  <c:v>3.1320027777381469E-3</c:v>
                </c:pt>
                <c:pt idx="371">
                  <c:v>3.1378566387303651E-3</c:v>
                </c:pt>
                <c:pt idx="372">
                  <c:v>3.1500396618584286E-3</c:v>
                </c:pt>
                <c:pt idx="373">
                  <c:v>3.1614163958465337E-3</c:v>
                </c:pt>
                <c:pt idx="374">
                  <c:v>3.1673354756604375E-3</c:v>
                </c:pt>
                <c:pt idx="375">
                  <c:v>3.1732633993851508E-3</c:v>
                </c:pt>
                <c:pt idx="376">
                  <c:v>3.1791987422662214E-3</c:v>
                </c:pt>
                <c:pt idx="377">
                  <c:v>3.1915178685746988E-3</c:v>
                </c:pt>
                <c:pt idx="378">
                  <c:v>3.2029854381795688E-3</c:v>
                </c:pt>
                <c:pt idx="379">
                  <c:v>3.2089361334351348E-3</c:v>
                </c:pt>
                <c:pt idx="380">
                  <c:v>3.2148854760606924E-3</c:v>
                </c:pt>
                <c:pt idx="381">
                  <c:v>3.2208319668778169E-3</c:v>
                </c:pt>
                <c:pt idx="382">
                  <c:v>3.2332171287132931E-3</c:v>
                </c:pt>
                <c:pt idx="383">
                  <c:v>3.2445590563401016E-3</c:v>
                </c:pt>
                <c:pt idx="384">
                  <c:v>3.2504684282765447E-3</c:v>
                </c:pt>
                <c:pt idx="385">
                  <c:v>3.2563657300312024E-3</c:v>
                </c:pt>
                <c:pt idx="386">
                  <c:v>3.262249387988316E-3</c:v>
                </c:pt>
                <c:pt idx="387">
                  <c:v>3.2746300983569252E-3</c:v>
                </c:pt>
                <c:pt idx="388">
                  <c:v>3.2856467373273946E-3</c:v>
                </c:pt>
                <c:pt idx="389">
                  <c:v>3.2914678569735401E-3</c:v>
                </c:pt>
                <c:pt idx="390">
                  <c:v>3.2972803595654374E-3</c:v>
                </c:pt>
                <c:pt idx="391">
                  <c:v>3.2998032372893579E-3</c:v>
                </c:pt>
                <c:pt idx="392">
                  <c:v>3.3023127601970567E-3</c:v>
                </c:pt>
                <c:pt idx="393">
                  <c:v>3.3262613557933675E-3</c:v>
                </c:pt>
                <c:pt idx="394">
                  <c:v>3.332050946968063E-3</c:v>
                </c:pt>
                <c:pt idx="395">
                  <c:v>3.3378416163656393E-3</c:v>
                </c:pt>
                <c:pt idx="396">
                  <c:v>3.3436347911592161E-3</c:v>
                </c:pt>
                <c:pt idx="397">
                  <c:v>3.3560944931428499E-3</c:v>
                </c:pt>
                <c:pt idx="398">
                  <c:v>3.3668614564567093E-3</c:v>
                </c:pt>
                <c:pt idx="399">
                  <c:v>3.3726889345351012E-3</c:v>
                </c:pt>
                <c:pt idx="400">
                  <c:v>3.3785277022796815E-3</c:v>
                </c:pt>
                <c:pt idx="401">
                  <c:v>3.3843792606108244E-3</c:v>
                </c:pt>
                <c:pt idx="402">
                  <c:v>3.4138821809350248E-3</c:v>
                </c:pt>
                <c:pt idx="403">
                  <c:v>3.4198425922467145E-3</c:v>
                </c:pt>
                <c:pt idx="404">
                  <c:v>3.4258265956642079E-3</c:v>
                </c:pt>
                <c:pt idx="405">
                  <c:v>3.4386508146966345E-3</c:v>
                </c:pt>
                <c:pt idx="406">
                  <c:v>3.4500303932127581E-3</c:v>
                </c:pt>
                <c:pt idx="407">
                  <c:v>3.4561559255089501E-3</c:v>
                </c:pt>
                <c:pt idx="408">
                  <c:v>3.462312187527032E-3</c:v>
                </c:pt>
                <c:pt idx="409">
                  <c:v>3.4684982798010786E-3</c:v>
                </c:pt>
                <c:pt idx="410">
                  <c:v>3.4815982636361566E-3</c:v>
                </c:pt>
                <c:pt idx="411">
                  <c:v>3.4998442279203152E-3</c:v>
                </c:pt>
                <c:pt idx="412">
                  <c:v>3.5061900243068714E-3</c:v>
                </c:pt>
                <c:pt idx="413">
                  <c:v>3.5125591603585322E-3</c:v>
                </c:pt>
                <c:pt idx="414">
                  <c:v>3.5259000355971465E-3</c:v>
                </c:pt>
                <c:pt idx="415">
                  <c:v>3.5382498971841042E-3</c:v>
                </c:pt>
                <c:pt idx="416">
                  <c:v>3.5447212677805402E-3</c:v>
                </c:pt>
                <c:pt idx="417">
                  <c:v>3.5512101439216064E-3</c:v>
                </c:pt>
                <c:pt idx="418">
                  <c:v>3.5577155289485472E-3</c:v>
                </c:pt>
                <c:pt idx="419">
                  <c:v>3.5712462869376348E-3</c:v>
                </c:pt>
                <c:pt idx="420">
                  <c:v>3.5838819816283356E-3</c:v>
                </c:pt>
                <c:pt idx="421">
                  <c:v>3.5904547180882003E-3</c:v>
                </c:pt>
                <c:pt idx="422">
                  <c:v>3.5970378376081755E-3</c:v>
                </c:pt>
                <c:pt idx="423">
                  <c:v>3.6036302949021023E-3</c:v>
                </c:pt>
                <c:pt idx="424">
                  <c:v>3.6172993651694182E-3</c:v>
                </c:pt>
                <c:pt idx="425">
                  <c:v>3.6300723529023734E-3</c:v>
                </c:pt>
                <c:pt idx="426">
                  <c:v>3.6366955765773047E-3</c:v>
                </c:pt>
                <c:pt idx="427">
                  <c:v>3.6433219069329564E-3</c:v>
                </c:pt>
                <c:pt idx="428">
                  <c:v>3.6499511852279257E-3</c:v>
                </c:pt>
                <c:pt idx="429">
                  <c:v>3.6637100556999942E-3</c:v>
                </c:pt>
                <c:pt idx="430">
                  <c:v>3.6764983366841075E-3</c:v>
                </c:pt>
                <c:pt idx="431">
                  <c:v>3.6831427776142789E-3</c:v>
                </c:pt>
                <c:pt idx="432">
                  <c:v>3.6897903386802714E-3</c:v>
                </c:pt>
                <c:pt idx="433">
                  <c:v>3.6964410500917827E-3</c:v>
                </c:pt>
                <c:pt idx="434">
                  <c:v>3.7102807337310931E-3</c:v>
                </c:pt>
                <c:pt idx="435">
                  <c:v>3.7230760185001403E-3</c:v>
                </c:pt>
                <c:pt idx="436">
                  <c:v>3.7297429498959109E-3</c:v>
                </c:pt>
                <c:pt idx="437">
                  <c:v>3.7364132219612311E-3</c:v>
                </c:pt>
                <c:pt idx="438">
                  <c:v>3.7430868679278195E-3</c:v>
                </c:pt>
                <c:pt idx="439">
                  <c:v>3.7570097601642666E-3</c:v>
                </c:pt>
                <c:pt idx="440">
                  <c:v>3.7698158705478271E-3</c:v>
                </c:pt>
                <c:pt idx="441">
                  <c:v>3.7765068996046701E-3</c:v>
                </c:pt>
                <c:pt idx="442">
                  <c:v>3.7832015110184996E-3</c:v>
                </c:pt>
                <c:pt idx="443">
                  <c:v>3.7898997410434928E-3</c:v>
                </c:pt>
                <c:pt idx="444">
                  <c:v>3.8039083029645956E-3</c:v>
                </c:pt>
                <c:pt idx="445">
                  <c:v>3.8167295874483305E-3</c:v>
                </c:pt>
                <c:pt idx="446">
                  <c:v>3.8234464694530106E-3</c:v>
                </c:pt>
                <c:pt idx="447">
                  <c:v>3.8301671966615176E-3</c:v>
                </c:pt>
                <c:pt idx="448">
                  <c:v>3.8368918083507069E-3</c:v>
                </c:pt>
                <c:pt idx="449">
                  <c:v>3.8509885611313849E-3</c:v>
                </c:pt>
                <c:pt idx="450">
                  <c:v>3.8638296029556212E-3</c:v>
                </c:pt>
                <c:pt idx="451">
                  <c:v>3.870573832368147E-3</c:v>
                </c:pt>
                <c:pt idx="452">
                  <c:v>3.8773219243387266E-3</c:v>
                </c:pt>
                <c:pt idx="453">
                  <c:v>3.8840738534774784E-3</c:v>
                </c:pt>
                <c:pt idx="454">
                  <c:v>3.8871185274984396E-3</c:v>
                </c:pt>
                <c:pt idx="455">
                  <c:v>3.9111194345626274E-3</c:v>
                </c:pt>
                <c:pt idx="456">
                  <c:v>3.9178901693367844E-3</c:v>
                </c:pt>
                <c:pt idx="457">
                  <c:v>3.9246645893232963E-3</c:v>
                </c:pt>
                <c:pt idx="458">
                  <c:v>3.9314426692597399E-3</c:v>
                </c:pt>
                <c:pt idx="459">
                  <c:v>3.9457175752870772E-3</c:v>
                </c:pt>
                <c:pt idx="460">
                  <c:v>3.9585910838875558E-3</c:v>
                </c:pt>
                <c:pt idx="461">
                  <c:v>3.9653870852693687E-3</c:v>
                </c:pt>
                <c:pt idx="462">
                  <c:v>3.9721865954058921E-3</c:v>
                </c:pt>
                <c:pt idx="463">
                  <c:v>3.9789895891617268E-3</c:v>
                </c:pt>
                <c:pt idx="464">
                  <c:v>3.9933526982488489E-3</c:v>
                </c:pt>
                <c:pt idx="465">
                  <c:v>4.0062358982951955E-3</c:v>
                </c:pt>
                <c:pt idx="466">
                  <c:v>4.0130559337442379E-3</c:v>
                </c:pt>
                <c:pt idx="467">
                  <c:v>4.0198793023781864E-3</c:v>
                </c:pt>
                <c:pt idx="468">
                  <c:v>4.0267059791882238E-3</c:v>
                </c:pt>
                <c:pt idx="469">
                  <c:v>4.0411567474701949E-3</c:v>
                </c:pt>
                <c:pt idx="470">
                  <c:v>4.0540452686423411E-3</c:v>
                </c:pt>
                <c:pt idx="471">
                  <c:v>4.0608882055789934E-3</c:v>
                </c:pt>
                <c:pt idx="472">
                  <c:v>4.067734864625608E-3</c:v>
                </c:pt>
                <c:pt idx="473">
                  <c:v>4.0745857875957936E-3</c:v>
                </c:pt>
                <c:pt idx="474">
                  <c:v>4.089127157880997E-3</c:v>
                </c:pt>
                <c:pt idx="475">
                  <c:v>4.1020430735295666E-3</c:v>
                </c:pt>
                <c:pt idx="476">
                  <c:v>4.108923561869521E-3</c:v>
                </c:pt>
                <c:pt idx="477">
                  <c:v>4.1158116361455187E-3</c:v>
                </c:pt>
                <c:pt idx="478">
                  <c:v>4.122707861883488E-3</c:v>
                </c:pt>
                <c:pt idx="479">
                  <c:v>4.1373633910681247E-3</c:v>
                </c:pt>
                <c:pt idx="480">
                  <c:v>4.1503857085494599E-3</c:v>
                </c:pt>
                <c:pt idx="481">
                  <c:v>4.1573312930672868E-3</c:v>
                </c:pt>
                <c:pt idx="482">
                  <c:v>4.1642884933551583E-3</c:v>
                </c:pt>
                <c:pt idx="483">
                  <c:v>4.1712578986585489E-3</c:v>
                </c:pt>
                <c:pt idx="484">
                  <c:v>4.1860546920383804E-3</c:v>
                </c:pt>
                <c:pt idx="485">
                  <c:v>4.1992694735682448E-3</c:v>
                </c:pt>
                <c:pt idx="486">
                  <c:v>4.2063088612649948E-3</c:v>
                </c:pt>
                <c:pt idx="487">
                  <c:v>4.2133640606324026E-3</c:v>
                </c:pt>
                <c:pt idx="488">
                  <c:v>4.2204356846457826E-3</c:v>
                </c:pt>
                <c:pt idx="489">
                  <c:v>4.235400899961066E-3</c:v>
                </c:pt>
                <c:pt idx="490">
                  <c:v>4.248898805334877E-3</c:v>
                </c:pt>
                <c:pt idx="491">
                  <c:v>4.2560618658837503E-3</c:v>
                </c:pt>
                <c:pt idx="492">
                  <c:v>4.2632451001410263E-3</c:v>
                </c:pt>
                <c:pt idx="493">
                  <c:v>4.2704489761750293E-3</c:v>
                </c:pt>
                <c:pt idx="494">
                  <c:v>4.2856086051167577E-3</c:v>
                </c:pt>
                <c:pt idx="495">
                  <c:v>4.2994650790780051E-3</c:v>
                </c:pt>
                <c:pt idx="496">
                  <c:v>4.3067673582398453E-3</c:v>
                </c:pt>
                <c:pt idx="497">
                  <c:v>4.3140881718341951E-3</c:v>
                </c:pt>
                <c:pt idx="498">
                  <c:v>4.3214271321689842E-3</c:v>
                </c:pt>
                <c:pt idx="499">
                  <c:v>4.3367741913964055E-3</c:v>
                </c:pt>
                <c:pt idx="500">
                  <c:v>4.3509566026617135E-3</c:v>
                </c:pt>
                <c:pt idx="501">
                  <c:v>4.3583803969021017E-3</c:v>
                </c:pt>
                <c:pt idx="502">
                  <c:v>4.365819961077327E-3</c:v>
                </c:pt>
                <c:pt idx="503">
                  <c:v>4.3732748906084437E-3</c:v>
                </c:pt>
                <c:pt idx="504">
                  <c:v>4.3887869890458855E-3</c:v>
                </c:pt>
                <c:pt idx="505">
                  <c:v>4.4032400862610167E-3</c:v>
                </c:pt>
                <c:pt idx="506">
                  <c:v>4.4107656894311299E-3</c:v>
                </c:pt>
                <c:pt idx="507">
                  <c:v>4.4183041798061895E-3</c:v>
                </c:pt>
                <c:pt idx="508">
                  <c:v>4.4258551359135853E-3</c:v>
                </c:pt>
                <c:pt idx="509">
                  <c:v>4.4415097814164747E-3</c:v>
                </c:pt>
                <c:pt idx="510">
                  <c:v>4.4561751037037441E-3</c:v>
                </c:pt>
                <c:pt idx="511">
                  <c:v>4.4637819818759278E-3</c:v>
                </c:pt>
                <c:pt idx="512">
                  <c:v>4.4713987462401406E-3</c:v>
                </c:pt>
                <c:pt idx="513">
                  <c:v>4.4790249584222242E-3</c:v>
                </c:pt>
                <c:pt idx="514">
                  <c:v>4.4947995886156127E-3</c:v>
                </c:pt>
                <c:pt idx="515">
                  <c:v>4.5096154318848202E-3</c:v>
                </c:pt>
                <c:pt idx="516">
                  <c:v>4.5172822865428086E-3</c:v>
                </c:pt>
                <c:pt idx="517">
                  <c:v>4.5249563325748688E-3</c:v>
                </c:pt>
                <c:pt idx="518">
                  <c:v>4.5788743232441382E-3</c:v>
                </c:pt>
                <c:pt idx="519">
                  <c:v>4.633136773673191E-3</c:v>
                </c:pt>
                <c:pt idx="520">
                  <c:v>4.6877366805444312E-3</c:v>
                </c:pt>
                <c:pt idx="521">
                  <c:v>4.7426669650462395E-3</c:v>
                </c:pt>
                <c:pt idx="522">
                  <c:v>4.7979204728267645E-3</c:v>
                </c:pt>
                <c:pt idx="523">
                  <c:v>4.8534899739505625E-3</c:v>
                </c:pt>
                <c:pt idx="524">
                  <c:v>4.9093681628547938E-3</c:v>
                </c:pt>
                <c:pt idx="525">
                  <c:v>4.965547658304109E-3</c:v>
                </c:pt>
                <c:pt idx="526">
                  <c:v>5.0220210033481627E-3</c:v>
                </c:pt>
                <c:pt idx="527">
                  <c:v>5.0787806652778144E-3</c:v>
                </c:pt>
                <c:pt idx="528">
                  <c:v>5.135819035580887E-3</c:v>
                </c:pt>
                <c:pt idx="529">
                  <c:v>5.1931284299001216E-3</c:v>
                </c:pt>
                <c:pt idx="530">
                  <c:v>5.2758623881615438E-3</c:v>
                </c:pt>
                <c:pt idx="531">
                  <c:v>5.3337890233187881E-3</c:v>
                </c:pt>
                <c:pt idx="532">
                  <c:v>5.3919594935251869E-3</c:v>
                </c:pt>
                <c:pt idx="533">
                  <c:v>5.4503657894905064E-3</c:v>
                </c:pt>
                <c:pt idx="534">
                  <c:v>5.5089998262466298E-3</c:v>
                </c:pt>
                <c:pt idx="535">
                  <c:v>5.5678534431068249E-3</c:v>
                </c:pt>
                <c:pt idx="536">
                  <c:v>5.6269184036265409E-3</c:v>
                </c:pt>
                <c:pt idx="537">
                  <c:v>5.6861863955607181E-3</c:v>
                </c:pt>
                <c:pt idx="538">
                  <c:v>5.7456490308269732E-3</c:v>
                </c:pt>
                <c:pt idx="539">
                  <c:v>5.8052978454642221E-3</c:v>
                </c:pt>
                <c:pt idx="540">
                  <c:v>5.865124299595648E-3</c:v>
                </c:pt>
                <c:pt idx="541">
                  <c:v>5.9251197773894969E-3</c:v>
                </c:pt>
                <c:pt idx="542">
                  <c:v>5.9852755870216153E-3</c:v>
                </c:pt>
                <c:pt idx="543">
                  <c:v>6.0711969443894833E-3</c:v>
                </c:pt>
                <c:pt idx="544">
                  <c:v>6.1060330543237958E-3</c:v>
                </c:pt>
                <c:pt idx="545">
                  <c:v>6.1666169480553094E-3</c:v>
                </c:pt>
                <c:pt idx="546">
                  <c:v>6.2317903137979278E-3</c:v>
                </c:pt>
                <c:pt idx="547">
                  <c:v>6.288150074861637E-3</c:v>
                </c:pt>
                <c:pt idx="548">
                  <c:v>6.3490810870764254E-3</c:v>
                </c:pt>
                <c:pt idx="549">
                  <c:v>6.4101094575513065E-3</c:v>
                </c:pt>
                <c:pt idx="550">
                  <c:v>6.471225885245251E-3</c:v>
                </c:pt>
                <c:pt idx="551">
                  <c:v>6.5324209928155422E-3</c:v>
                </c:pt>
                <c:pt idx="552">
                  <c:v>6.5936853265868454E-3</c:v>
                </c:pt>
                <c:pt idx="553">
                  <c:v>6.6550093565207122E-3</c:v>
                </c:pt>
                <c:pt idx="554">
                  <c:v>6.7163834761868315E-3</c:v>
                </c:pt>
                <c:pt idx="555">
                  <c:v>6.7777980027342805E-3</c:v>
                </c:pt>
                <c:pt idx="556">
                  <c:v>6.8258657042527026E-3</c:v>
                </c:pt>
                <c:pt idx="557">
                  <c:v>6.9007091628065249E-3</c:v>
                </c:pt>
                <c:pt idx="558">
                  <c:v>6.9621860482859416E-3</c:v>
                </c:pt>
                <c:pt idx="559">
                  <c:v>7.0236638445062699E-3</c:v>
                </c:pt>
                <c:pt idx="560">
                  <c:v>7.0851324861225477E-3</c:v>
                </c:pt>
                <c:pt idx="561">
                  <c:v>7.1465818312189114E-3</c:v>
                </c:pt>
                <c:pt idx="562">
                  <c:v>7.2080016612870342E-3</c:v>
                </c:pt>
                <c:pt idx="563">
                  <c:v>7.2693816812058653E-3</c:v>
                </c:pt>
                <c:pt idx="564">
                  <c:v>7.3307115192222487E-3</c:v>
                </c:pt>
                <c:pt idx="565">
                  <c:v>7.3787816638329617E-3</c:v>
                </c:pt>
                <c:pt idx="566">
                  <c:v>7.4531787792651702E-3</c:v>
                </c:pt>
                <c:pt idx="567">
                  <c:v>7.5142950744649896E-3</c:v>
                </c:pt>
                <c:pt idx="568">
                  <c:v>7.5753189340793028E-3</c:v>
                </c:pt>
                <c:pt idx="569">
                  <c:v>7.6362409396730294E-3</c:v>
                </c:pt>
                <c:pt idx="570">
                  <c:v>7.6970581628457609E-3</c:v>
                </c:pt>
                <c:pt idx="571">
                  <c:v>7.7577702975861482E-3</c:v>
                </c:pt>
                <c:pt idx="572">
                  <c:v>7.8183772184712511E-3</c:v>
                </c:pt>
                <c:pt idx="573">
                  <c:v>7.8788789427289233E-3</c:v>
                </c:pt>
                <c:pt idx="574">
                  <c:v>7.9392756302796349E-3</c:v>
                </c:pt>
                <c:pt idx="575">
                  <c:v>7.999567583781772E-3</c:v>
                </c:pt>
                <c:pt idx="576">
                  <c:v>8.0597552486734655E-3</c:v>
                </c:pt>
                <c:pt idx="577">
                  <c:v>8.1198392132163597E-3</c:v>
                </c:pt>
                <c:pt idx="578">
                  <c:v>8.1669747945967881E-3</c:v>
                </c:pt>
                <c:pt idx="579">
                  <c:v>8.239699108675641E-3</c:v>
                </c:pt>
                <c:pt idx="580">
                  <c:v>8.2994769306156055E-3</c:v>
                </c:pt>
                <c:pt idx="581">
                  <c:v>8.3591548343393066E-3</c:v>
                </c:pt>
                <c:pt idx="582">
                  <c:v>8.4357205164588694E-3</c:v>
                </c:pt>
                <c:pt idx="583">
                  <c:v>8.4951691559507804E-3</c:v>
                </c:pt>
                <c:pt idx="584">
                  <c:v>8.5545220140541712E-3</c:v>
                </c:pt>
                <c:pt idx="585">
                  <c:v>8.613780896596859E-3</c:v>
                </c:pt>
                <c:pt idx="586">
                  <c:v>8.672947753399534E-3</c:v>
                </c:pt>
                <c:pt idx="587">
                  <c:v>8.7320246783178027E-3</c:v>
                </c:pt>
                <c:pt idx="588">
                  <c:v>8.7910139092824933E-3</c:v>
                </c:pt>
                <c:pt idx="589">
                  <c:v>8.8499178283401644E-3</c:v>
                </c:pt>
                <c:pt idx="590">
                  <c:v>8.9087389616938472E-3</c:v>
                </c:pt>
                <c:pt idx="591">
                  <c:v>8.9717202316846982E-3</c:v>
                </c:pt>
                <c:pt idx="592">
                  <c:v>9.030384007059411E-3</c:v>
                </c:pt>
                <c:pt idx="593">
                  <c:v>9.0889738366539147E-3</c:v>
                </c:pt>
                <c:pt idx="594">
                  <c:v>9.1474928141406318E-3</c:v>
                </c:pt>
                <c:pt idx="595">
                  <c:v>9.2059441771590068E-3</c:v>
                </c:pt>
                <c:pt idx="596">
                  <c:v>9.2643313073587554E-3</c:v>
                </c:pt>
                <c:pt idx="597">
                  <c:v>9.3226577304363328E-3</c:v>
                </c:pt>
                <c:pt idx="598">
                  <c:v>9.3975655659819038E-3</c:v>
                </c:pt>
                <c:pt idx="599">
                  <c:v>9.4391432784969847E-3</c:v>
                </c:pt>
                <c:pt idx="600">
                  <c:v>9.4973101754755648E-3</c:v>
                </c:pt>
                <c:pt idx="601">
                  <c:v>9.5554319094037967E-3</c:v>
                </c:pt>
                <c:pt idx="602">
                  <c:v>9.6135127268196646E-3</c:v>
                </c:pt>
                <c:pt idx="603">
                  <c:v>9.6715570185492306E-3</c:v>
                </c:pt>
                <c:pt idx="604">
                  <c:v>9.7295693197476992E-3</c:v>
                </c:pt>
                <c:pt idx="605">
                  <c:v>9.7875543099376315E-3</c:v>
                </c:pt>
                <c:pt idx="606">
                  <c:v>9.8455168130521919E-3</c:v>
                </c:pt>
                <c:pt idx="607">
                  <c:v>9.9034617974729355E-3</c:v>
                </c:pt>
                <c:pt idx="608">
                  <c:v>9.9613943760726072E-3</c:v>
                </c:pt>
                <c:pt idx="609">
                  <c:v>1.0019319806255559E-2</c:v>
                </c:pt>
                <c:pt idx="610">
                  <c:v>1.0077243489998576E-2</c:v>
                </c:pt>
                <c:pt idx="611">
                  <c:v>1.0135170973893482E-2</c:v>
                </c:pt>
                <c:pt idx="612">
                  <c:v>1.0193107949187747E-2</c:v>
                </c:pt>
                <c:pt idx="613">
                  <c:v>1.0251060251827308E-2</c:v>
                </c:pt>
                <c:pt idx="614">
                  <c:v>1.0309033862499147E-2</c:v>
                </c:pt>
                <c:pt idx="615">
                  <c:v>1.0367034906673888E-2</c:v>
                </c:pt>
                <c:pt idx="616">
                  <c:v>1.0425069654649908E-2</c:v>
                </c:pt>
                <c:pt idx="617">
                  <c:v>1.0483144521595277E-2</c:v>
                </c:pt>
                <c:pt idx="618">
                  <c:v>1.0541266067594491E-2</c:v>
                </c:pt>
                <c:pt idx="619">
                  <c:v>1.0599440997691287E-2</c:v>
                </c:pt>
                <c:pt idx="620">
                  <c:v>1.0657676161934495E-2</c:v>
                </c:pt>
                <c:pt idx="621">
                  <c:v>1.0715976916913825E-2</c:v>
                </c:pt>
                <c:pt idx="622">
                  <c:v>1.0774342149928088E-2</c:v>
                </c:pt>
                <c:pt idx="623">
                  <c:v>1.0832769088933705E-2</c:v>
                </c:pt>
                <c:pt idx="624">
                  <c:v>1.0891254925958899E-2</c:v>
                </c:pt>
                <c:pt idx="625">
                  <c:v>1.094979681709146E-2</c:v>
                </c:pt>
                <c:pt idx="626">
                  <c:v>1.1008391882467826E-2</c:v>
                </c:pt>
                <c:pt idx="627">
                  <c:v>1.1067037206260419E-2</c:v>
                </c:pt>
                <c:pt idx="628">
                  <c:v>1.1125729836664973E-2</c:v>
                </c:pt>
                <c:pt idx="629">
                  <c:v>1.1184466785890928E-2</c:v>
                </c:pt>
                <c:pt idx="630">
                  <c:v>1.1243245030147009E-2</c:v>
                </c:pt>
                <c:pt idx="631">
                  <c:v>1.1302061509630533E-2</c:v>
                </c:pt>
                <c:pt idx="632">
                  <c:v>1.1360913128517357E-2</c:v>
                </c:pt>
                <c:pt idx="633">
                  <c:v>1.1419796754947246E-2</c:v>
                </c:pt>
                <c:pt idx="634">
                  <c:v>1.1487127455482677E-2</c:v>
                </c:pt>
                <c:pt idx="635">
                  <c:v>1.1546068955813211E-2</c:v>
                </c:pt>
                <c:pt idx="636">
                  <c:v>1.1605032385980488E-2</c:v>
                </c:pt>
                <c:pt idx="637">
                  <c:v>1.166401446471723E-2</c:v>
                </c:pt>
                <c:pt idx="638">
                  <c:v>1.1723011874664372E-2</c:v>
                </c:pt>
                <c:pt idx="639">
                  <c:v>1.1782021262358396E-2</c:v>
                </c:pt>
                <c:pt idx="640">
                  <c:v>1.184103923822172E-2</c:v>
                </c:pt>
                <c:pt idx="641">
                  <c:v>1.1900062376550908E-2</c:v>
                </c:pt>
                <c:pt idx="642">
                  <c:v>1.1959087215506842E-2</c:v>
                </c:pt>
                <c:pt idx="643">
                  <c:v>1.2013696128825911E-2</c:v>
                </c:pt>
                <c:pt idx="644">
                  <c:v>1.2072715262238024E-2</c:v>
                </c:pt>
                <c:pt idx="645">
                  <c:v>1.2131725786982824E-2</c:v>
                </c:pt>
                <c:pt idx="646">
                  <c:v>1.219072409312604E-2</c:v>
                </c:pt>
                <c:pt idx="647">
                  <c:v>1.224970653445207E-2</c:v>
                </c:pt>
                <c:pt idx="648">
                  <c:v>1.2308669428452591E-2</c:v>
                </c:pt>
                <c:pt idx="649">
                  <c:v>1.2384444152032425E-2</c:v>
                </c:pt>
                <c:pt idx="650">
                  <c:v>1.2443348343485464E-2</c:v>
                </c:pt>
                <c:pt idx="651">
                  <c:v>1.2502220632299726E-2</c:v>
                </c:pt>
                <c:pt idx="652">
                  <c:v>1.2561057180321742E-2</c:v>
                </c:pt>
                <c:pt idx="653">
                  <c:v>1.2619854113056272E-2</c:v>
                </c:pt>
                <c:pt idx="654">
                  <c:v>1.2678607519656214E-2</c:v>
                </c:pt>
                <c:pt idx="655">
                  <c:v>1.273731345291583E-2</c:v>
                </c:pt>
                <c:pt idx="656">
                  <c:v>1.2795967929260223E-2</c:v>
                </c:pt>
                <c:pt idx="657">
                  <c:v>1.2854566928738336E-2</c:v>
                </c:pt>
                <c:pt idx="658">
                  <c:v>1.2913106395013096E-2</c:v>
                </c:pt>
                <c:pt idx="659">
                  <c:v>1.2971582235355061E-2</c:v>
                </c:pt>
                <c:pt idx="660">
                  <c:v>1.3029990320633657E-2</c:v>
                </c:pt>
                <c:pt idx="661">
                  <c:v>1.3088326485309519E-2</c:v>
                </c:pt>
                <c:pt idx="662">
                  <c:v>1.3146586527427043E-2</c:v>
                </c:pt>
                <c:pt idx="663">
                  <c:v>1.3204766208607593E-2</c:v>
                </c:pt>
                <c:pt idx="664">
                  <c:v>1.3262861254041403E-2</c:v>
                </c:pt>
                <c:pt idx="665">
                  <c:v>1.3320867352482977E-2</c:v>
                </c:pt>
                <c:pt idx="666">
                  <c:v>1.3378780156241448E-2</c:v>
                </c:pt>
                <c:pt idx="667">
                  <c:v>1.3436595281176642E-2</c:v>
                </c:pt>
                <c:pt idx="668">
                  <c:v>1.3494308306692288E-2</c:v>
                </c:pt>
                <c:pt idx="669">
                  <c:v>1.3551914775729663E-2</c:v>
                </c:pt>
                <c:pt idx="670">
                  <c:v>1.3609410194763213E-2</c:v>
                </c:pt>
                <c:pt idx="671">
                  <c:v>1.3666790033793334E-2</c:v>
                </c:pt>
                <c:pt idx="672">
                  <c:v>1.3724049728168024E-2</c:v>
                </c:pt>
                <c:pt idx="673">
                  <c:v>1.3781185607328635E-2</c:v>
                </c:pt>
                <c:pt idx="674">
                  <c:v>1.3838196428402618E-2</c:v>
                </c:pt>
                <c:pt idx="675">
                  <c:v>1.3895081359554771E-2</c:v>
                </c:pt>
                <c:pt idx="676">
                  <c:v>1.3951839587199403E-2</c:v>
                </c:pt>
                <c:pt idx="677">
                  <c:v>1.4008470316005809E-2</c:v>
                </c:pt>
                <c:pt idx="678">
                  <c:v>1.40649727689044E-2</c:v>
                </c:pt>
                <c:pt idx="679">
                  <c:v>1.4121346187094156E-2</c:v>
                </c:pt>
                <c:pt idx="680">
                  <c:v>1.417758983004678E-2</c:v>
                </c:pt>
                <c:pt idx="681">
                  <c:v>1.4233702975514148E-2</c:v>
                </c:pt>
                <c:pt idx="682">
                  <c:v>1.4289684919534877E-2</c:v>
                </c:pt>
                <c:pt idx="683">
                  <c:v>1.4345534976438708E-2</c:v>
                </c:pt>
                <c:pt idx="684">
                  <c:v>1.4401252478853729E-2</c:v>
                </c:pt>
                <c:pt idx="685">
                  <c:v>1.4456836777712728E-2</c:v>
                </c:pt>
                <c:pt idx="686">
                  <c:v>1.4512287242257796E-2</c:v>
                </c:pt>
                <c:pt idx="687">
                  <c:v>1.4567603260046889E-2</c:v>
                </c:pt>
                <c:pt idx="688">
                  <c:v>1.462278423696106E-2</c:v>
                </c:pt>
                <c:pt idx="689">
                  <c:v>1.4677829597207965E-2</c:v>
                </c:pt>
                <c:pt idx="690">
                  <c:v>1.4732738783329086E-2</c:v>
                </c:pt>
                <c:pt idx="691">
                  <c:v>1.4787511256205867E-2</c:v>
                </c:pt>
                <c:pt idx="692">
                  <c:v>1.4842146495064306E-2</c:v>
                </c:pt>
                <c:pt idx="693">
                  <c:v>1.4896643997481534E-2</c:v>
                </c:pt>
                <c:pt idx="694">
                  <c:v>1.4951003279391284E-2</c:v>
                </c:pt>
                <c:pt idx="695">
                  <c:v>1.5005223875089587E-2</c:v>
                </c:pt>
                <c:pt idx="696">
                  <c:v>1.505930533724003E-2</c:v>
                </c:pt>
                <c:pt idx="697">
                  <c:v>1.5113247236880321E-2</c:v>
                </c:pt>
                <c:pt idx="698">
                  <c:v>1.5167049163426673E-2</c:v>
                </c:pt>
                <c:pt idx="699">
                  <c:v>1.5220710724680158E-2</c:v>
                </c:pt>
                <c:pt idx="700">
                  <c:v>1.5274231546831298E-2</c:v>
                </c:pt>
                <c:pt idx="701">
                  <c:v>1.5343779460624143E-2</c:v>
                </c:pt>
                <c:pt idx="702">
                  <c:v>1.538084957057358E-2</c:v>
                </c:pt>
                <c:pt idx="703">
                  <c:v>1.5433946116545598E-2</c:v>
                </c:pt>
                <c:pt idx="704">
                  <c:v>1.5486900612187325E-2</c:v>
                </c:pt>
                <c:pt idx="705">
                  <c:v>1.553971277572087E-2</c:v>
                </c:pt>
                <c:pt idx="706">
                  <c:v>1.559238234379021E-2</c:v>
                </c:pt>
                <c:pt idx="707">
                  <c:v>1.5644909071466449E-2</c:v>
                </c:pt>
                <c:pt idx="708">
                  <c:v>1.5697292732253502E-2</c:v>
                </c:pt>
                <c:pt idx="709">
                  <c:v>1.5749533118092268E-2</c:v>
                </c:pt>
                <c:pt idx="710">
                  <c:v>1.5801630039367187E-2</c:v>
                </c:pt>
                <c:pt idx="711">
                  <c:v>1.5853583324909975E-2</c:v>
                </c:pt>
                <c:pt idx="712">
                  <c:v>1.5905392822005097E-2</c:v>
                </c:pt>
                <c:pt idx="713">
                  <c:v>1.595705839639501E-2</c:v>
                </c:pt>
                <c:pt idx="714">
                  <c:v>1.6008579932284783E-2</c:v>
                </c:pt>
                <c:pt idx="715">
                  <c:v>1.60599573323469E-2</c:v>
                </c:pt>
                <c:pt idx="716">
                  <c:v>1.6111190517726519E-2</c:v>
                </c:pt>
                <c:pt idx="717">
                  <c:v>1.6162279428046076E-2</c:v>
                </c:pt>
                <c:pt idx="718">
                  <c:v>1.6213224021409876E-2</c:v>
                </c:pt>
                <c:pt idx="719">
                  <c:v>1.6264024274409358E-2</c:v>
                </c:pt>
                <c:pt idx="720">
                  <c:v>1.631468018212703E-2</c:v>
                </c:pt>
                <c:pt idx="721">
                  <c:v>1.6365191758141513E-2</c:v>
                </c:pt>
                <c:pt idx="722">
                  <c:v>1.6415559034533001E-2</c:v>
                </c:pt>
                <c:pt idx="723">
                  <c:v>1.6465782061886137E-2</c:v>
                </c:pt>
                <c:pt idx="724">
                  <c:v>1.6515860909295667E-2</c:v>
                </c:pt>
                <c:pt idx="725">
                  <c:v>1.6565795232278802E-2</c:v>
                </c:pt>
                <c:pt idx="726">
                  <c:v>1.6615582966016642E-2</c:v>
                </c:pt>
                <c:pt idx="727">
                  <c:v>1.6665221603288462E-2</c:v>
                </c:pt>
                <c:pt idx="728">
                  <c:v>1.6714708623942722E-2</c:v>
                </c:pt>
                <c:pt idx="729">
                  <c:v>1.6764041494899698E-2</c:v>
                </c:pt>
                <c:pt idx="730">
                  <c:v>1.6813217670149743E-2</c:v>
                </c:pt>
                <c:pt idx="731">
                  <c:v>1.6862234590756347E-2</c:v>
                </c:pt>
                <c:pt idx="732">
                  <c:v>1.6911089684855465E-2</c:v>
                </c:pt>
                <c:pt idx="733">
                  <c:v>1.6959780367657298E-2</c:v>
                </c:pt>
                <c:pt idx="734">
                  <c:v>1.7008304041447795E-2</c:v>
                </c:pt>
                <c:pt idx="735">
                  <c:v>1.7056658095589115E-2</c:v>
                </c:pt>
                <c:pt idx="736">
                  <c:v>1.7104839906521153E-2</c:v>
                </c:pt>
                <c:pt idx="737">
                  <c:v>1.7152846837763941E-2</c:v>
                </c:pt>
                <c:pt idx="738">
                  <c:v>1.720067623991722E-2</c:v>
                </c:pt>
                <c:pt idx="739">
                  <c:v>1.7248325450663932E-2</c:v>
                </c:pt>
                <c:pt idx="740">
                  <c:v>1.7295791794771115E-2</c:v>
                </c:pt>
                <c:pt idx="741">
                  <c:v>1.7343072584091859E-2</c:v>
                </c:pt>
                <c:pt idx="742">
                  <c:v>1.73901651175675E-2</c:v>
                </c:pt>
                <c:pt idx="743">
                  <c:v>1.7437066681228928E-2</c:v>
                </c:pt>
                <c:pt idx="744">
                  <c:v>1.7483774548199674E-2</c:v>
                </c:pt>
                <c:pt idx="745">
                  <c:v>1.753028597869807E-2</c:v>
                </c:pt>
                <c:pt idx="746">
                  <c:v>1.7576598220038583E-2</c:v>
                </c:pt>
                <c:pt idx="747">
                  <c:v>1.7622708506635977E-2</c:v>
                </c:pt>
                <c:pt idx="748">
                  <c:v>1.7668614060006398E-2</c:v>
                </c:pt>
                <c:pt idx="749">
                  <c:v>1.7714312088770879E-2</c:v>
                </c:pt>
                <c:pt idx="750">
                  <c:v>1.7759799788658416E-2</c:v>
                </c:pt>
                <c:pt idx="751">
                  <c:v>1.7805074342508366E-2</c:v>
                </c:pt>
                <c:pt idx="752">
                  <c:v>1.7864174976251763E-2</c:v>
                </c:pt>
                <c:pt idx="753">
                  <c:v>1.7894972679023381E-2</c:v>
                </c:pt>
                <c:pt idx="754">
                  <c:v>1.7939590762947898E-2</c:v>
                </c:pt>
                <c:pt idx="755">
                  <c:v>1.7983984303360741E-2</c:v>
                </c:pt>
                <c:pt idx="756">
                  <c:v>1.8028150418702586E-2</c:v>
                </c:pt>
                <c:pt idx="757">
                  <c:v>1.8072086214544633E-2</c:v>
                </c:pt>
                <c:pt idx="758">
                  <c:v>1.8115788783592966E-2</c:v>
                </c:pt>
                <c:pt idx="759">
                  <c:v>1.8159255205692289E-2</c:v>
                </c:pt>
                <c:pt idx="760">
                  <c:v>1.8202482547829649E-2</c:v>
                </c:pt>
                <c:pt idx="761">
                  <c:v>1.8245467864139026E-2</c:v>
                </c:pt>
                <c:pt idx="762">
                  <c:v>1.8288208195905944E-2</c:v>
                </c:pt>
                <c:pt idx="763">
                  <c:v>1.8330700571571181E-2</c:v>
                </c:pt>
                <c:pt idx="764">
                  <c:v>1.8372942006735164E-2</c:v>
                </c:pt>
                <c:pt idx="765">
                  <c:v>1.8414929504164748E-2</c:v>
                </c:pt>
                <c:pt idx="766">
                  <c:v>1.8456660053794743E-2</c:v>
                </c:pt>
                <c:pt idx="767">
                  <c:v>1.8498130632735817E-2</c:v>
                </c:pt>
                <c:pt idx="768">
                  <c:v>1.8539338205278207E-2</c:v>
                </c:pt>
                <c:pt idx="769">
                  <c:v>1.8580279722897622E-2</c:v>
                </c:pt>
                <c:pt idx="770">
                  <c:v>1.862095212426031E-2</c:v>
                </c:pt>
                <c:pt idx="771">
                  <c:v>1.8661352335228063E-2</c:v>
                </c:pt>
                <c:pt idx="772">
                  <c:v>1.8701477268865022E-2</c:v>
                </c:pt>
                <c:pt idx="773">
                  <c:v>1.874132382544293E-2</c:v>
                </c:pt>
                <c:pt idx="774">
                  <c:v>1.8780888892447271E-2</c:v>
                </c:pt>
                <c:pt idx="775">
                  <c:v>1.8820169344583394E-2</c:v>
                </c:pt>
                <c:pt idx="776">
                  <c:v>1.8859162043782639E-2</c:v>
                </c:pt>
                <c:pt idx="777">
                  <c:v>1.8897864059932306E-2</c:v>
                </c:pt>
                <c:pt idx="778">
                  <c:v>1.8936274886879472E-2</c:v>
                </c:pt>
                <c:pt idx="779">
                  <c:v>1.8974395722538232E-2</c:v>
                </c:pt>
                <c:pt idx="780">
                  <c:v>1.9012227838906541E-2</c:v>
                </c:pt>
                <c:pt idx="781">
                  <c:v>1.9049772539285543E-2</c:v>
                </c:pt>
                <c:pt idx="782">
                  <c:v>1.9087031158282836E-2</c:v>
                </c:pt>
                <c:pt idx="783">
                  <c:v>1.9124005061813582E-2</c:v>
                </c:pt>
                <c:pt idx="784">
                  <c:v>1.9160695647103133E-2</c:v>
                </c:pt>
                <c:pt idx="785">
                  <c:v>1.919710434268768E-2</c:v>
                </c:pt>
                <c:pt idx="786">
                  <c:v>1.9233232608416456E-2</c:v>
                </c:pt>
                <c:pt idx="787">
                  <c:v>1.9269081935453465E-2</c:v>
                </c:pt>
                <c:pt idx="788">
                  <c:v>1.9304653846277955E-2</c:v>
                </c:pt>
                <c:pt idx="789">
                  <c:v>1.9339949894686577E-2</c:v>
                </c:pt>
                <c:pt idx="790">
                  <c:v>1.9374971665793831E-2</c:v>
                </c:pt>
                <c:pt idx="791">
                  <c:v>1.9409720776033614E-2</c:v>
                </c:pt>
                <c:pt idx="792">
                  <c:v>1.9444198873159856E-2</c:v>
                </c:pt>
                <c:pt idx="793">
                  <c:v>1.9478407636247412E-2</c:v>
                </c:pt>
                <c:pt idx="794">
                  <c:v>1.9512348775693144E-2</c:v>
                </c:pt>
                <c:pt idx="795">
                  <c:v>1.9546024033215932E-2</c:v>
                </c:pt>
                <c:pt idx="796">
                  <c:v>1.9579435181857764E-2</c:v>
                </c:pt>
                <c:pt idx="797">
                  <c:v>1.9612584025983731E-2</c:v>
                </c:pt>
                <c:pt idx="798">
                  <c:v>1.9645472401283139E-2</c:v>
                </c:pt>
                <c:pt idx="799">
                  <c:v>1.9686169243518636E-2</c:v>
                </c:pt>
                <c:pt idx="800">
                  <c:v>1.9718499257911432E-2</c:v>
                </c:pt>
                <c:pt idx="801">
                  <c:v>1.975057502937904E-2</c:v>
                </c:pt>
                <c:pt idx="802">
                  <c:v>1.97823984999052E-2</c:v>
                </c:pt>
                <c:pt idx="803">
                  <c:v>1.9803438807104716E-2</c:v>
                </c:pt>
                <c:pt idx="804">
                  <c:v>1.9845296461457149E-2</c:v>
                </c:pt>
                <c:pt idx="805">
                  <c:v>1.9876374991838742E-2</c:v>
                </c:pt>
                <c:pt idx="806">
                  <c:v>1.9907209299989851E-2</c:v>
                </c:pt>
                <c:pt idx="807">
                  <c:v>1.9937801483281885E-2</c:v>
                </c:pt>
                <c:pt idx="808">
                  <c:v>1.9968153670161828E-2</c:v>
                </c:pt>
                <c:pt idx="809">
                  <c:v>1.9998268020153111E-2</c:v>
                </c:pt>
                <c:pt idx="810">
                  <c:v>2.0028146723854737E-2</c:v>
                </c:pt>
                <c:pt idx="811">
                  <c:v>2.005779200294042E-2</c:v>
                </c:pt>
                <c:pt idx="812">
                  <c:v>2.0087206110158153E-2</c:v>
                </c:pt>
                <c:pt idx="813">
                  <c:v>2.0116391329329329E-2</c:v>
                </c:pt>
                <c:pt idx="814">
                  <c:v>2.0145349975348521E-2</c:v>
                </c:pt>
                <c:pt idx="815">
                  <c:v>2.017408439418155E-2</c:v>
                </c:pt>
                <c:pt idx="816">
                  <c:v>2.0195203146893114E-2</c:v>
                </c:pt>
                <c:pt idx="817">
                  <c:v>2.0230890089509172E-2</c:v>
                </c:pt>
                <c:pt idx="818">
                  <c:v>2.0258966213287644E-2</c:v>
                </c:pt>
                <c:pt idx="819">
                  <c:v>2.0286827804445972E-2</c:v>
                </c:pt>
                <c:pt idx="820">
                  <c:v>2.0314477364296351E-2</c:v>
                </c:pt>
                <c:pt idx="821">
                  <c:v>2.0341917425216138E-2</c:v>
                </c:pt>
                <c:pt idx="822">
                  <c:v>2.0369150550648696E-2</c:v>
                </c:pt>
                <c:pt idx="823">
                  <c:v>2.0396179335099948E-2</c:v>
                </c:pt>
                <c:pt idx="824">
                  <c:v>2.0423006404139434E-2</c:v>
                </c:pt>
                <c:pt idx="825">
                  <c:v>2.0442567343527347E-2</c:v>
                </c:pt>
                <c:pt idx="826">
                  <c:v>2.0476066053564453E-2</c:v>
                </c:pt>
                <c:pt idx="827">
                  <c:v>2.0502304040390062E-2</c:v>
                </c:pt>
                <c:pt idx="828">
                  <c:v>2.0528351124681234E-2</c:v>
                </c:pt>
                <c:pt idx="829">
                  <c:v>2.0554210196451424E-2</c:v>
                </c:pt>
                <c:pt idx="830">
                  <c:v>2.0579883391332734E-2</c:v>
                </c:pt>
                <c:pt idx="831">
                  <c:v>2.0605371338399778E-2</c:v>
                </c:pt>
                <c:pt idx="832">
                  <c:v>2.0630674575173678E-2</c:v>
                </c:pt>
                <c:pt idx="833">
                  <c:v>2.0655793647043161E-2</c:v>
                </c:pt>
                <c:pt idx="834">
                  <c:v>2.0680729107266541E-2</c:v>
                </c:pt>
                <c:pt idx="835">
                  <c:v>2.0705481516968442E-2</c:v>
                </c:pt>
                <c:pt idx="836">
                  <c:v>2.0730051445143279E-2</c:v>
                </c:pt>
                <c:pt idx="837">
                  <c:v>2.0754439468652221E-2</c:v>
                </c:pt>
                <c:pt idx="838">
                  <c:v>2.0772037124961663E-2</c:v>
                </c:pt>
                <c:pt idx="839">
                  <c:v>2.080267214845823E-2</c:v>
                </c:pt>
                <c:pt idx="840">
                  <c:v>2.082651799781703E-2</c:v>
                </c:pt>
                <c:pt idx="841">
                  <c:v>2.0850184328633843E-2</c:v>
                </c:pt>
                <c:pt idx="842">
                  <c:v>2.0877012536050114E-2</c:v>
                </c:pt>
                <c:pt idx="843">
                  <c:v>2.0898150942892928E-2</c:v>
                </c:pt>
                <c:pt idx="844">
                  <c:v>2.092126792739003E-2</c:v>
                </c:pt>
                <c:pt idx="845">
                  <c:v>2.0944207928689118E-2</c:v>
                </c:pt>
                <c:pt idx="846">
                  <c:v>2.096697159727498E-2</c:v>
                </c:pt>
                <c:pt idx="847">
                  <c:v>2.0989559591519283E-2</c:v>
                </c:pt>
                <c:pt idx="848">
                  <c:v>2.1011972577679703E-2</c:v>
                </c:pt>
                <c:pt idx="849">
                  <c:v>2.1034211229899923E-2</c:v>
                </c:pt>
                <c:pt idx="850">
                  <c:v>2.1056276230208983E-2</c:v>
                </c:pt>
                <c:pt idx="851">
                  <c:v>2.1078168268520839E-2</c:v>
                </c:pt>
                <c:pt idx="852">
                  <c:v>2.1099888042634365E-2</c:v>
                </c:pt>
                <c:pt idx="853">
                  <c:v>2.112143625823314E-2</c:v>
                </c:pt>
                <c:pt idx="854">
                  <c:v>2.1142813628884573E-2</c:v>
                </c:pt>
                <c:pt idx="855">
                  <c:v>2.1172032589727004E-2</c:v>
                </c:pt>
                <c:pt idx="856">
                  <c:v>2.118505872903265E-2</c:v>
                </c:pt>
                <c:pt idx="857">
                  <c:v>2.120592792508065E-2</c:v>
                </c:pt>
                <c:pt idx="858">
                  <c:v>2.1228618849873711E-2</c:v>
                </c:pt>
                <c:pt idx="859">
                  <c:v>2.1247163334620768E-2</c:v>
                </c:pt>
                <c:pt idx="860">
                  <c:v>2.1272275774970231E-2</c:v>
                </c:pt>
                <c:pt idx="861">
                  <c:v>2.1292426865160256E-2</c:v>
                </c:pt>
                <c:pt idx="862">
                  <c:v>2.1312413364812915E-2</c:v>
                </c:pt>
                <c:pt idx="863">
                  <c:v>2.1332236065944966E-2</c:v>
                </c:pt>
                <c:pt idx="864">
                  <c:v>2.13518957684934E-2</c:v>
                </c:pt>
                <c:pt idx="865">
                  <c:v>2.1371393280315013E-2</c:v>
                </c:pt>
                <c:pt idx="866">
                  <c:v>2.1390729417186401E-2</c:v>
                </c:pt>
                <c:pt idx="867">
                  <c:v>2.1409905002802213E-2</c:v>
                </c:pt>
                <c:pt idx="868">
                  <c:v>2.1428920868775139E-2</c:v>
                </c:pt>
                <c:pt idx="869">
                  <c:v>2.1447777854635714E-2</c:v>
                </c:pt>
                <c:pt idx="870">
                  <c:v>2.1466476807831637E-2</c:v>
                </c:pt>
                <c:pt idx="871">
                  <c:v>2.1485018583726027E-2</c:v>
                </c:pt>
                <c:pt idx="872">
                  <c:v>2.1503404045598966E-2</c:v>
                </c:pt>
                <c:pt idx="873">
                  <c:v>2.1521634064644416E-2</c:v>
                </c:pt>
                <c:pt idx="874">
                  <c:v>2.1539709519971334E-2</c:v>
                </c:pt>
                <c:pt idx="875">
                  <c:v>2.1557631298602331E-2</c:v>
                </c:pt>
                <c:pt idx="876">
                  <c:v>2.1575400295472828E-2</c:v>
                </c:pt>
                <c:pt idx="877">
                  <c:v>2.1593017413431465E-2</c:v>
                </c:pt>
                <c:pt idx="878">
                  <c:v>2.1610483563237495E-2</c:v>
                </c:pt>
                <c:pt idx="879">
                  <c:v>2.1627799663561861E-2</c:v>
                </c:pt>
                <c:pt idx="880">
                  <c:v>2.1644966640986116E-2</c:v>
                </c:pt>
                <c:pt idx="881">
                  <c:v>2.1661985414782373E-2</c:v>
                </c:pt>
                <c:pt idx="882">
                  <c:v>2.1678856850763695E-2</c:v>
                </c:pt>
                <c:pt idx="883">
                  <c:v>2.1695581806076326E-2</c:v>
                </c:pt>
                <c:pt idx="884">
                  <c:v>2.171216114429337E-2</c:v>
                </c:pt>
                <c:pt idx="885">
                  <c:v>2.1728595735413695E-2</c:v>
                </c:pt>
                <c:pt idx="886">
                  <c:v>2.1744886455861711E-2</c:v>
                </c:pt>
                <c:pt idx="887">
                  <c:v>2.1761034188487162E-2</c:v>
                </c:pt>
                <c:pt idx="888">
                  <c:v>2.1777039822562478E-2</c:v>
                </c:pt>
                <c:pt idx="889">
                  <c:v>2.1792904253784547E-2</c:v>
                </c:pt>
                <c:pt idx="890">
                  <c:v>2.1808628384272083E-2</c:v>
                </c:pt>
                <c:pt idx="891">
                  <c:v>2.1824213122565609E-2</c:v>
                </c:pt>
                <c:pt idx="892">
                  <c:v>2.1839659383626607E-2</c:v>
                </c:pt>
                <c:pt idx="893">
                  <c:v>2.1854968088836184E-2</c:v>
                </c:pt>
                <c:pt idx="894">
                  <c:v>2.1872296506672603E-2</c:v>
                </c:pt>
                <c:pt idx="895">
                  <c:v>2.188731358180494E-2</c:v>
                </c:pt>
                <c:pt idx="896">
                  <c:v>2.1902196038643997E-2</c:v>
                </c:pt>
                <c:pt idx="897">
                  <c:v>2.1916944825160465E-2</c:v>
                </c:pt>
                <c:pt idx="898">
                  <c:v>2.1931560895741154E-2</c:v>
                </c:pt>
                <c:pt idx="899">
                  <c:v>2.1946045211187922E-2</c:v>
                </c:pt>
                <c:pt idx="900">
                  <c:v>2.1960398738717642E-2</c:v>
                </c:pt>
                <c:pt idx="901">
                  <c:v>2.1974622451960042E-2</c:v>
                </c:pt>
                <c:pt idx="902">
                  <c:v>2.198871733095769E-2</c:v>
                </c:pt>
                <c:pt idx="903">
                  <c:v>2.2002684362165997E-2</c:v>
                </c:pt>
                <c:pt idx="904">
                  <c:v>2.2016524538450807E-2</c:v>
                </c:pt>
                <c:pt idx="905">
                  <c:v>2.2030238859088402E-2</c:v>
                </c:pt>
                <c:pt idx="906">
                  <c:v>2.2043828329765047E-2</c:v>
                </c:pt>
                <c:pt idx="907">
                  <c:v>2.2057293962575265E-2</c:v>
                </c:pt>
                <c:pt idx="908">
                  <c:v>2.207063677602138E-2</c:v>
                </c:pt>
                <c:pt idx="909">
                  <c:v>2.2083857795013085E-2</c:v>
                </c:pt>
                <c:pt idx="910">
                  <c:v>2.2100678945185793E-2</c:v>
                </c:pt>
                <c:pt idx="911">
                  <c:v>2.2118506413782837E-2</c:v>
                </c:pt>
                <c:pt idx="912">
                  <c:v>2.2126453592735872E-2</c:v>
                </c:pt>
                <c:pt idx="913">
                  <c:v>2.2139164396179516E-2</c:v>
                </c:pt>
                <c:pt idx="914">
                  <c:v>2.2151758928950074E-2</c:v>
                </c:pt>
                <c:pt idx="915">
                  <c:v>2.2164238256211277E-2</c:v>
                </c:pt>
                <c:pt idx="916">
                  <c:v>2.2176603449527231E-2</c:v>
                </c:pt>
                <c:pt idx="917">
                  <c:v>2.2188855586863041E-2</c:v>
                </c:pt>
                <c:pt idx="918">
                  <c:v>2.2200995752582654E-2</c:v>
                </c:pt>
                <c:pt idx="919">
                  <c:v>2.2213025037448399E-2</c:v>
                </c:pt>
                <c:pt idx="920">
                  <c:v>2.2224944538620995E-2</c:v>
                </c:pt>
                <c:pt idx="921">
                  <c:v>2.2236755359656919E-2</c:v>
                </c:pt>
                <c:pt idx="922">
                  <c:v>2.2248458610509947E-2</c:v>
                </c:pt>
                <c:pt idx="923">
                  <c:v>2.2260055407527856E-2</c:v>
                </c:pt>
                <c:pt idx="924">
                  <c:v>2.2271546873453535E-2</c:v>
                </c:pt>
                <c:pt idx="925">
                  <c:v>2.2282934137423435E-2</c:v>
                </c:pt>
                <c:pt idx="926">
                  <c:v>2.229421833496693E-2</c:v>
                </c:pt>
                <c:pt idx="927">
                  <c:v>2.2305400608004546E-2</c:v>
                </c:pt>
                <c:pt idx="928">
                  <c:v>2.2316482104848635E-2</c:v>
                </c:pt>
                <c:pt idx="929">
                  <c:v>2.2327463980201617E-2</c:v>
                </c:pt>
                <c:pt idx="930">
                  <c:v>2.2338347395155965E-2</c:v>
                </c:pt>
                <c:pt idx="931">
                  <c:v>2.2349133517192046E-2</c:v>
                </c:pt>
                <c:pt idx="932">
                  <c:v>2.2359823516977146E-2</c:v>
                </c:pt>
                <c:pt idx="933">
                  <c:v>2.2370418292063547E-2</c:v>
                </c:pt>
                <c:pt idx="934">
                  <c:v>2.2380918250878287E-2</c:v>
                </c:pt>
                <c:pt idx="935">
                  <c:v>2.2391323751960873E-2</c:v>
                </c:pt>
                <c:pt idx="936">
                  <c:v>2.2401635153892631E-2</c:v>
                </c:pt>
                <c:pt idx="937">
                  <c:v>2.2411852815295844E-2</c:v>
                </c:pt>
                <c:pt idx="938">
                  <c:v>2.2421977094834188E-2</c:v>
                </c:pt>
                <c:pt idx="939">
                  <c:v>2.243200835121141E-2</c:v>
                </c:pt>
                <c:pt idx="940">
                  <c:v>2.2441946943170907E-2</c:v>
                </c:pt>
                <c:pt idx="941">
                  <c:v>2.2451793229497457E-2</c:v>
                </c:pt>
                <c:pt idx="942">
                  <c:v>2.246154756901373E-2</c:v>
                </c:pt>
                <c:pt idx="943">
                  <c:v>2.2471210320582698E-2</c:v>
                </c:pt>
                <c:pt idx="944">
                  <c:v>2.2480781843105428E-2</c:v>
                </c:pt>
                <c:pt idx="945">
                  <c:v>2.2495639350512815E-2</c:v>
                </c:pt>
                <c:pt idx="946">
                  <c:v>2.2503602757773911E-2</c:v>
                </c:pt>
                <c:pt idx="947">
                  <c:v>2.2508952625987521E-2</c:v>
                </c:pt>
                <c:pt idx="948">
                  <c:v>2.2518162822106277E-2</c:v>
                </c:pt>
                <c:pt idx="949">
                  <c:v>2.2527283584257513E-2</c:v>
                </c:pt>
                <c:pt idx="950">
                  <c:v>2.2536315271569407E-2</c:v>
                </c:pt>
                <c:pt idx="951">
                  <c:v>2.2545258243205839E-2</c:v>
                </c:pt>
                <c:pt idx="952">
                  <c:v>2.255411285836792E-2</c:v>
                </c:pt>
                <c:pt idx="953">
                  <c:v>2.2562879476292444E-2</c:v>
                </c:pt>
                <c:pt idx="954">
                  <c:v>2.2571558456251261E-2</c:v>
                </c:pt>
                <c:pt idx="955">
                  <c:v>2.2580150157552138E-2</c:v>
                </c:pt>
                <c:pt idx="956">
                  <c:v>2.2588654939538304E-2</c:v>
                </c:pt>
                <c:pt idx="957">
                  <c:v>2.2597073161586517E-2</c:v>
                </c:pt>
                <c:pt idx="958">
                  <c:v>2.2610373992262182E-2</c:v>
                </c:pt>
                <c:pt idx="959">
                  <c:v>2.2613651363551483E-2</c:v>
                </c:pt>
                <c:pt idx="960">
                  <c:v>2.2621812062393869E-2</c:v>
                </c:pt>
                <c:pt idx="961">
                  <c:v>2.262988763914912E-2</c:v>
                </c:pt>
                <c:pt idx="962">
                  <c:v>2.2637878453363933E-2</c:v>
                </c:pt>
                <c:pt idx="963">
                  <c:v>2.2645784864617415E-2</c:v>
                </c:pt>
                <c:pt idx="964">
                  <c:v>2.26536072325213E-2</c:v>
                </c:pt>
                <c:pt idx="965">
                  <c:v>2.266134591671996E-2</c:v>
                </c:pt>
                <c:pt idx="966">
                  <c:v>2.2669001276889301E-2</c:v>
                </c:pt>
                <c:pt idx="967">
                  <c:v>2.2676573672737201E-2</c:v>
                </c:pt>
                <c:pt idx="968">
                  <c:v>2.2684063464002858E-2</c:v>
                </c:pt>
                <c:pt idx="969">
                  <c:v>2.2691471010456349E-2</c:v>
                </c:pt>
                <c:pt idx="970">
                  <c:v>2.2698796671898849E-2</c:v>
                </c:pt>
                <c:pt idx="971">
                  <c:v>2.2706040808161975E-2</c:v>
                </c:pt>
                <c:pt idx="972">
                  <c:v>2.2713203779107346E-2</c:v>
                </c:pt>
                <c:pt idx="973">
                  <c:v>2.2720285944626585E-2</c:v>
                </c:pt>
                <c:pt idx="974">
                  <c:v>2.2727287664640883E-2</c:v>
                </c:pt>
                <c:pt idx="975">
                  <c:v>2.2734209299100992E-2</c:v>
                </c:pt>
                <c:pt idx="976">
                  <c:v>2.2741051207986793E-2</c:v>
                </c:pt>
                <c:pt idx="977">
                  <c:v>2.2747813751306203E-2</c:v>
                </c:pt>
                <c:pt idx="978">
                  <c:v>2.2754497289096481E-2</c:v>
                </c:pt>
                <c:pt idx="979">
                  <c:v>2.2761102181422917E-2</c:v>
                </c:pt>
                <c:pt idx="980">
                  <c:v>2.2767628788377743E-2</c:v>
                </c:pt>
                <c:pt idx="981">
                  <c:v>2.2774077470082539E-2</c:v>
                </c:pt>
                <c:pt idx="982">
                  <c:v>2.2780448586684716E-2</c:v>
                </c:pt>
                <c:pt idx="983">
                  <c:v>2.2786742498359512E-2</c:v>
                </c:pt>
                <c:pt idx="984">
                  <c:v>2.2792959565136304E-2</c:v>
                </c:pt>
                <c:pt idx="985">
                  <c:v>2.2799100059370376E-2</c:v>
                </c:pt>
                <c:pt idx="986">
                  <c:v>2.2805164022386699E-2</c:v>
                </c:pt>
                <c:pt idx="987">
                  <c:v>2.2811151456091701E-2</c:v>
                </c:pt>
                <c:pt idx="988">
                  <c:v>2.2817062360143948E-2</c:v>
                </c:pt>
                <c:pt idx="989">
                  <c:v>2.2822896731953514E-2</c:v>
                </c:pt>
                <c:pt idx="990">
                  <c:v>2.2828654566682847E-2</c:v>
                </c:pt>
                <c:pt idx="991">
                  <c:v>2.2834335857245227E-2</c:v>
                </c:pt>
                <c:pt idx="992">
                  <c:v>2.2839940594306319E-2</c:v>
                </c:pt>
                <c:pt idx="993">
                  <c:v>2.2845468766283052E-2</c:v>
                </c:pt>
                <c:pt idx="994">
                  <c:v>2.2850920359343649E-2</c:v>
                </c:pt>
                <c:pt idx="995">
                  <c:v>2.2856295357408473E-2</c:v>
                </c:pt>
                <c:pt idx="996">
                  <c:v>2.2861593742148738E-2</c:v>
                </c:pt>
                <c:pt idx="997">
                  <c:v>2.2866815492987146E-2</c:v>
                </c:pt>
                <c:pt idx="998">
                  <c:v>2.2871960587097905E-2</c:v>
                </c:pt>
                <c:pt idx="999">
                  <c:v>2.2877028999406277E-2</c:v>
                </c:pt>
                <c:pt idx="1000">
                  <c:v>2.2882020702589021E-2</c:v>
                </c:pt>
                <c:pt idx="1001">
                  <c:v>2.2886935667073959E-2</c:v>
                </c:pt>
                <c:pt idx="1002">
                  <c:v>2.2891773861039969E-2</c:v>
                </c:pt>
                <c:pt idx="1003">
                  <c:v>2.2896535250417863E-2</c:v>
                </c:pt>
                <c:pt idx="1004">
                  <c:v>2.2901219798887987E-2</c:v>
                </c:pt>
                <c:pt idx="1005">
                  <c:v>2.2905827467883267E-2</c:v>
                </c:pt>
                <c:pt idx="1006">
                  <c:v>2.2910358216587479E-2</c:v>
                </c:pt>
                <c:pt idx="1007">
                  <c:v>2.2917784949721774E-2</c:v>
                </c:pt>
                <c:pt idx="1008">
                  <c:v>2.2922145637311923E-2</c:v>
                </c:pt>
                <c:pt idx="1009">
                  <c:v>2.2926429232530025E-2</c:v>
                </c:pt>
                <c:pt idx="1010">
                  <c:v>2.2930635687933371E-2</c:v>
                </c:pt>
                <c:pt idx="1011">
                  <c:v>2.2934764953849527E-2</c:v>
                </c:pt>
                <c:pt idx="1012">
                  <c:v>2.2938816978374136E-2</c:v>
                </c:pt>
                <c:pt idx="1013">
                  <c:v>2.2943749375970858E-2</c:v>
                </c:pt>
                <c:pt idx="1014">
                  <c:v>2.2946689084479593E-2</c:v>
                </c:pt>
                <c:pt idx="1015">
                  <c:v>2.2947665693846864E-2</c:v>
                </c:pt>
                <c:pt idx="1016">
                  <c:v>2.2954251546402363E-2</c:v>
                </c:pt>
                <c:pt idx="1017">
                  <c:v>2.2957916507333406E-2</c:v>
                </c:pt>
                <c:pt idx="1018">
                  <c:v>2.2961503868603187E-2</c:v>
                </c:pt>
                <c:pt idx="1019">
                  <c:v>2.2965013562691802E-2</c:v>
                </c:pt>
                <c:pt idx="1020">
                  <c:v>2.2968445519849612E-2</c:v>
                </c:pt>
                <c:pt idx="1021">
                  <c:v>2.29717996680955E-2</c:v>
                </c:pt>
                <c:pt idx="1022">
                  <c:v>2.2975075933217959E-2</c:v>
                </c:pt>
                <c:pt idx="1023">
                  <c:v>2.2978274238774875E-2</c:v>
                </c:pt>
                <c:pt idx="1024">
                  <c:v>2.298139450609266E-2</c:v>
                </c:pt>
                <c:pt idx="1025">
                  <c:v>2.2984436654268203E-2</c:v>
                </c:pt>
                <c:pt idx="1026">
                  <c:v>2.2987400600166703E-2</c:v>
                </c:pt>
                <c:pt idx="1027">
                  <c:v>2.299028625842383E-2</c:v>
                </c:pt>
                <c:pt idx="1028">
                  <c:v>2.2993093541443788E-2</c:v>
                </c:pt>
                <c:pt idx="1029">
                  <c:v>2.2995822359400821E-2</c:v>
                </c:pt>
                <c:pt idx="1030">
                  <c:v>2.2998472620238134E-2</c:v>
                </c:pt>
                <c:pt idx="1031">
                  <c:v>2.300104422966897E-2</c:v>
                </c:pt>
                <c:pt idx="1032">
                  <c:v>2.3003537091176189E-2</c:v>
                </c:pt>
                <c:pt idx="1033">
                  <c:v>2.3005951106012043E-2</c:v>
                </c:pt>
                <c:pt idx="1034">
                  <c:v>2.3008286173198174E-2</c:v>
                </c:pt>
                <c:pt idx="1035">
                  <c:v>2.3010542189526705E-2</c:v>
                </c:pt>
                <c:pt idx="1036">
                  <c:v>2.3012719049558938E-2</c:v>
                </c:pt>
                <c:pt idx="1037">
                  <c:v>2.3012332027371008E-2</c:v>
                </c:pt>
                <c:pt idx="1038">
                  <c:v>2.3016835338517758E-2</c:v>
                </c:pt>
                <c:pt idx="1039">
                  <c:v>2.3018775195143306E-2</c:v>
                </c:pt>
                <c:pt idx="1040">
                  <c:v>2.3020636517403759E-2</c:v>
                </c:pt>
                <c:pt idx="1041">
                  <c:v>2.3022419548476766E-2</c:v>
                </c:pt>
                <c:pt idx="1042">
                  <c:v>2.3024124531561045E-2</c:v>
                </c:pt>
                <c:pt idx="1043">
                  <c:v>2.302575170987466E-2</c:v>
                </c:pt>
                <c:pt idx="1044">
                  <c:v>2.3027301326655421E-2</c:v>
                </c:pt>
                <c:pt idx="1045">
                  <c:v>2.3028773625161141E-2</c:v>
                </c:pt>
                <c:pt idx="1046">
                  <c:v>2.3030168848668955E-2</c:v>
                </c:pt>
                <c:pt idx="1047">
                  <c:v>2.3031487240474682E-2</c:v>
                </c:pt>
                <c:pt idx="1048">
                  <c:v>2.3032729043893908E-2</c:v>
                </c:pt>
                <c:pt idx="1049">
                  <c:v>2.3035421720705874E-2</c:v>
                </c:pt>
                <c:pt idx="1050">
                  <c:v>2.3032705196433145E-2</c:v>
                </c:pt>
                <c:pt idx="1051">
                  <c:v>2.3035997357263416E-2</c:v>
                </c:pt>
                <c:pt idx="1052">
                  <c:v>2.3036935240660882E-2</c:v>
                </c:pt>
                <c:pt idx="1053">
                  <c:v>2.3037797752526071E-2</c:v>
                </c:pt>
                <c:pt idx="1054">
                  <c:v>2.3038585136284484E-2</c:v>
                </c:pt>
                <c:pt idx="1055">
                  <c:v>2.3039297635378774E-2</c:v>
                </c:pt>
                <c:pt idx="1056">
                  <c:v>2.3039935493269628E-2</c:v>
                </c:pt>
                <c:pt idx="1057">
                  <c:v>2.3040498953435108E-2</c:v>
                </c:pt>
                <c:pt idx="1058">
                  <c:v>2.3040988259370444E-2</c:v>
                </c:pt>
                <c:pt idx="1059">
                  <c:v>2.303926388427956E-2</c:v>
                </c:pt>
                <c:pt idx="1060">
                  <c:v>2.3039620854379723E-2</c:v>
                </c:pt>
                <c:pt idx="1061">
                  <c:v>2.3039904362578339E-2</c:v>
                </c:pt>
                <c:pt idx="1062">
                  <c:v>2.3040114652388671E-2</c:v>
                </c:pt>
                <c:pt idx="1063">
                  <c:v>2.3039558062764386E-2</c:v>
                </c:pt>
                <c:pt idx="1064">
                  <c:v>2.3040316550975947E-2</c:v>
                </c:pt>
                <c:pt idx="1065">
                  <c:v>2.3040308646859131E-2</c:v>
                </c:pt>
                <c:pt idx="1066">
                  <c:v>2.3040228498565213E-2</c:v>
                </c:pt>
                <c:pt idx="1067">
                  <c:v>2.3040076349686293E-2</c:v>
                </c:pt>
                <c:pt idx="1068">
                  <c:v>2.3039852443829369E-2</c:v>
                </c:pt>
                <c:pt idx="1069">
                  <c:v>2.3039557024617425E-2</c:v>
                </c:pt>
                <c:pt idx="1070">
                  <c:v>2.3039190335687465E-2</c:v>
                </c:pt>
                <c:pt idx="1071">
                  <c:v>2.3038752620691383E-2</c:v>
                </c:pt>
                <c:pt idx="1072">
                  <c:v>2.3038244123296178E-2</c:v>
                </c:pt>
                <c:pt idx="1073">
                  <c:v>2.3037665087182656E-2</c:v>
                </c:pt>
                <c:pt idx="1074">
                  <c:v>2.3037015756046945E-2</c:v>
                </c:pt>
                <c:pt idx="1075">
                  <c:v>2.3036296373597664E-2</c:v>
                </c:pt>
                <c:pt idx="1076">
                  <c:v>2.3035507183559192E-2</c:v>
                </c:pt>
                <c:pt idx="1077">
                  <c:v>2.3034648429667962E-2</c:v>
                </c:pt>
                <c:pt idx="1078">
                  <c:v>2.3033720355675073E-2</c:v>
                </c:pt>
                <c:pt idx="1079">
                  <c:v>2.3032723205344767E-2</c:v>
                </c:pt>
                <c:pt idx="1080">
                  <c:v>2.3031657222454208E-2</c:v>
                </c:pt>
                <c:pt idx="1081">
                  <c:v>2.3030522650794572E-2</c:v>
                </c:pt>
                <c:pt idx="1082">
                  <c:v>2.3029319734168646E-2</c:v>
                </c:pt>
                <c:pt idx="1083">
                  <c:v>2.3028048716392795E-2</c:v>
                </c:pt>
                <c:pt idx="1084">
                  <c:v>2.3026709841296306E-2</c:v>
                </c:pt>
                <c:pt idx="1085">
                  <c:v>2.3025303352719632E-2</c:v>
                </c:pt>
                <c:pt idx="1086">
                  <c:v>2.3023829494516809E-2</c:v>
                </c:pt>
                <c:pt idx="1087">
                  <c:v>2.3022288510553469E-2</c:v>
                </c:pt>
                <c:pt idx="1088">
                  <c:v>2.3020680644707088E-2</c:v>
                </c:pt>
                <c:pt idx="1089">
                  <c:v>2.3019006140866514E-2</c:v>
                </c:pt>
                <c:pt idx="1090">
                  <c:v>2.3017265242933526E-2</c:v>
                </c:pt>
                <c:pt idx="1091">
                  <c:v>2.301545819481975E-2</c:v>
                </c:pt>
                <c:pt idx="1092">
                  <c:v>2.3013585240449087E-2</c:v>
                </c:pt>
                <c:pt idx="1093">
                  <c:v>2.3011646623756377E-2</c:v>
                </c:pt>
                <c:pt idx="1094">
                  <c:v>2.3009642588687634E-2</c:v>
                </c:pt>
                <c:pt idx="1095">
                  <c:v>2.3007573379199169E-2</c:v>
                </c:pt>
                <c:pt idx="1096">
                  <c:v>2.3005439239258456E-2</c:v>
                </c:pt>
                <c:pt idx="1097">
                  <c:v>2.3003240412842824E-2</c:v>
                </c:pt>
                <c:pt idx="1098">
                  <c:v>2.3000977143941E-2</c:v>
                </c:pt>
                <c:pt idx="1099">
                  <c:v>2.2998649676550895E-2</c:v>
                </c:pt>
                <c:pt idx="1100">
                  <c:v>2.2996258254680938E-2</c:v>
                </c:pt>
                <c:pt idx="1101">
                  <c:v>2.2993803122349204E-2</c:v>
                </c:pt>
                <c:pt idx="1102">
                  <c:v>2.2991931686337216E-2</c:v>
                </c:pt>
                <c:pt idx="1103">
                  <c:v>2.2989331821654004E-2</c:v>
                </c:pt>
                <c:pt idx="1104">
                  <c:v>2.29866690404491E-2</c:v>
                </c:pt>
                <c:pt idx="1105">
                  <c:v>2.2983943586815422E-2</c:v>
                </c:pt>
                <c:pt idx="1106">
                  <c:v>2.2981155704854168E-2</c:v>
                </c:pt>
                <c:pt idx="1107">
                  <c:v>2.2978305638675468E-2</c:v>
                </c:pt>
                <c:pt idx="1108">
                  <c:v>2.2975393632398592E-2</c:v>
                </c:pt>
                <c:pt idx="1109">
                  <c:v>2.2972419930151533E-2</c:v>
                </c:pt>
                <c:pt idx="1110">
                  <c:v>2.2969384776070769E-2</c:v>
                </c:pt>
                <c:pt idx="1111">
                  <c:v>2.2966288414300845E-2</c:v>
                </c:pt>
                <c:pt idx="1112">
                  <c:v>2.2963131088994792E-2</c:v>
                </c:pt>
                <c:pt idx="1113">
                  <c:v>2.2959913044313489E-2</c:v>
                </c:pt>
                <c:pt idx="1114">
                  <c:v>2.2956634524426308E-2</c:v>
                </c:pt>
                <c:pt idx="1115">
                  <c:v>2.2950469099136252E-2</c:v>
                </c:pt>
                <c:pt idx="1116">
                  <c:v>2.2949897035747735E-2</c:v>
                </c:pt>
                <c:pt idx="1117">
                  <c:v>2.2946438555332765E-2</c:v>
                </c:pt>
                <c:pt idx="1118">
                  <c:v>2.2943355434074303E-2</c:v>
                </c:pt>
                <c:pt idx="1119">
                  <c:v>2.2939343343347303E-2</c:v>
                </c:pt>
                <c:pt idx="1120">
                  <c:v>2.2935707100196795E-2</c:v>
                </c:pt>
                <c:pt idx="1121">
                  <c:v>2.2932012091232273E-2</c:v>
                </c:pt>
                <c:pt idx="1122">
                  <c:v>2.2928258560681047E-2</c:v>
                </c:pt>
                <c:pt idx="1123">
                  <c:v>2.2924446752776741E-2</c:v>
                </c:pt>
                <c:pt idx="1124">
                  <c:v>2.2920576911760169E-2</c:v>
                </c:pt>
                <c:pt idx="1125">
                  <c:v>2.2916649281876936E-2</c:v>
                </c:pt>
                <c:pt idx="1126">
                  <c:v>2.2912664107380267E-2</c:v>
                </c:pt>
                <c:pt idx="1127">
                  <c:v>2.2908621632529057E-2</c:v>
                </c:pt>
                <c:pt idx="1128">
                  <c:v>2.2903342297945693E-2</c:v>
                </c:pt>
                <c:pt idx="1129">
                  <c:v>2.2900365758826886E-2</c:v>
                </c:pt>
                <c:pt idx="1130">
                  <c:v>2.2896152848522675E-2</c:v>
                </c:pt>
                <c:pt idx="1131">
                  <c:v>2.2891883614956553E-2</c:v>
                </c:pt>
                <c:pt idx="1132">
                  <c:v>2.2887558302415942E-2</c:v>
                </c:pt>
                <c:pt idx="1133">
                  <c:v>2.288317715519262E-2</c:v>
                </c:pt>
                <c:pt idx="1134">
                  <c:v>2.2878740417584035E-2</c:v>
                </c:pt>
                <c:pt idx="1135">
                  <c:v>2.2874248333892858E-2</c:v>
                </c:pt>
                <c:pt idx="1136">
                  <c:v>2.286970114842524E-2</c:v>
                </c:pt>
                <c:pt idx="1137">
                  <c:v>2.2864030118003573E-2</c:v>
                </c:pt>
                <c:pt idx="1138">
                  <c:v>2.2860442449414934E-2</c:v>
                </c:pt>
                <c:pt idx="1139">
                  <c:v>2.2855731424508731E-2</c:v>
                </c:pt>
                <c:pt idx="1140">
                  <c:v>2.2850966275100595E-2</c:v>
                </c:pt>
                <c:pt idx="1141">
                  <c:v>2.2846153690667829E-2</c:v>
                </c:pt>
                <c:pt idx="1142">
                  <c:v>2.2841300150220026E-2</c:v>
                </c:pt>
                <c:pt idx="1143">
                  <c:v>2.2836405580995336E-2</c:v>
                </c:pt>
                <c:pt idx="1144">
                  <c:v>2.2831469908377911E-2</c:v>
                </c:pt>
                <c:pt idx="1145">
                  <c:v>2.2826493055899441E-2</c:v>
                </c:pt>
                <c:pt idx="1146">
                  <c:v>2.2821474945236959E-2</c:v>
                </c:pt>
                <c:pt idx="1147">
                  <c:v>2.2816415496215697E-2</c:v>
                </c:pt>
                <c:pt idx="1148">
                  <c:v>2.281131462680731E-2</c:v>
                </c:pt>
                <c:pt idx="1149">
                  <c:v>2.280617225313035E-2</c:v>
                </c:pt>
                <c:pt idx="1150">
                  <c:v>2.2800029812645138E-2</c:v>
                </c:pt>
                <c:pt idx="1151">
                  <c:v>2.2795762648181207E-2</c:v>
                </c:pt>
                <c:pt idx="1152">
                  <c:v>2.2790495239882243E-2</c:v>
                </c:pt>
                <c:pt idx="1153">
                  <c:v>2.2785185973261565E-2</c:v>
                </c:pt>
                <c:pt idx="1154">
                  <c:v>2.2776915280784363E-2</c:v>
                </c:pt>
                <c:pt idx="1155">
                  <c:v>2.2771510043342946E-2</c:v>
                </c:pt>
                <c:pt idx="1156">
                  <c:v>2.2766062732566247E-2</c:v>
                </c:pt>
                <c:pt idx="1157">
                  <c:v>2.2760573247615261E-2</c:v>
                </c:pt>
                <c:pt idx="1158">
                  <c:v>2.275504148578901E-2</c:v>
                </c:pt>
                <c:pt idx="1159">
                  <c:v>2.2749467342524785E-2</c:v>
                </c:pt>
                <c:pt idx="1160">
                  <c:v>2.2743850711397472E-2</c:v>
                </c:pt>
                <c:pt idx="1161">
                  <c:v>2.2738191484120644E-2</c:v>
                </c:pt>
                <c:pt idx="1162">
                  <c:v>2.2732489550545701E-2</c:v>
                </c:pt>
                <c:pt idx="1163">
                  <c:v>2.27267447986623E-2</c:v>
                </c:pt>
                <c:pt idx="1164">
                  <c:v>2.2720957114598567E-2</c:v>
                </c:pt>
                <c:pt idx="1165">
                  <c:v>2.2715126382621544E-2</c:v>
                </c:pt>
                <c:pt idx="1166">
                  <c:v>2.2709252485136534E-2</c:v>
                </c:pt>
                <c:pt idx="1167">
                  <c:v>2.2703335302687963E-2</c:v>
                </c:pt>
                <c:pt idx="1168">
                  <c:v>2.2697374713957864E-2</c:v>
                </c:pt>
                <c:pt idx="1169">
                  <c:v>2.2691370595769152E-2</c:v>
                </c:pt>
                <c:pt idx="1170">
                  <c:v>2.2683586852143618E-2</c:v>
                </c:pt>
                <c:pt idx="1171">
                  <c:v>2.267923126899752E-2</c:v>
                </c:pt>
                <c:pt idx="1172">
                  <c:v>2.2673095804754118E-2</c:v>
                </c:pt>
                <c:pt idx="1173">
                  <c:v>2.2666916299731363E-2</c:v>
                </c:pt>
                <c:pt idx="1174">
                  <c:v>2.2660692621447178E-2</c:v>
                </c:pt>
                <c:pt idx="1175">
                  <c:v>2.2654424635559486E-2</c:v>
                </c:pt>
                <c:pt idx="1176">
                  <c:v>2.264811220586601E-2</c:v>
                </c:pt>
                <c:pt idx="1177">
                  <c:v>2.2641755194304475E-2</c:v>
                </c:pt>
                <c:pt idx="1178">
                  <c:v>2.2635353460952173E-2</c:v>
                </c:pt>
                <c:pt idx="1179">
                  <c:v>2.2628906864026851E-2</c:v>
                </c:pt>
                <c:pt idx="1180">
                  <c:v>2.2622415259886262E-2</c:v>
                </c:pt>
                <c:pt idx="1181">
                  <c:v>2.261587850302816E-2</c:v>
                </c:pt>
                <c:pt idx="1182">
                  <c:v>2.2609296446091848E-2</c:v>
                </c:pt>
                <c:pt idx="1183">
                  <c:v>2.2602668939856421E-2</c:v>
                </c:pt>
                <c:pt idx="1184">
                  <c:v>2.2595995833241411E-2</c:v>
                </c:pt>
                <c:pt idx="1185">
                  <c:v>2.2589276973307894E-2</c:v>
                </c:pt>
                <c:pt idx="1186">
                  <c:v>2.2582512205257619E-2</c:v>
                </c:pt>
                <c:pt idx="1187">
                  <c:v>2.2575701372433431E-2</c:v>
                </c:pt>
                <c:pt idx="1188">
                  <c:v>2.2568844316319718E-2</c:v>
                </c:pt>
                <c:pt idx="1189">
                  <c:v>2.2561940876541755E-2</c:v>
                </c:pt>
                <c:pt idx="1190">
                  <c:v>2.2554990890866572E-2</c:v>
                </c:pt>
                <c:pt idx="1191">
                  <c:v>2.2547994195203182E-2</c:v>
                </c:pt>
                <c:pt idx="1192">
                  <c:v>2.2540950623601484E-2</c:v>
                </c:pt>
                <c:pt idx="1193">
                  <c:v>2.2533853530600088E-2</c:v>
                </c:pt>
                <c:pt idx="1194">
                  <c:v>2.2526696480468147E-2</c:v>
                </c:pt>
                <c:pt idx="1195">
                  <c:v>2.2519479620466271E-2</c:v>
                </c:pt>
                <c:pt idx="1196">
                  <c:v>2.2512203097860551E-2</c:v>
                </c:pt>
                <c:pt idx="1197">
                  <c:v>2.2504867059923647E-2</c:v>
                </c:pt>
                <c:pt idx="1198">
                  <c:v>2.2497471653935668E-2</c:v>
                </c:pt>
                <c:pt idx="1199">
                  <c:v>2.2490017027181314E-2</c:v>
                </c:pt>
                <c:pt idx="1200">
                  <c:v>2.2482503326952077E-2</c:v>
                </c:pt>
                <c:pt idx="1201">
                  <c:v>2.247493070054625E-2</c:v>
                </c:pt>
                <c:pt idx="1202">
                  <c:v>2.2467299295266707E-2</c:v>
                </c:pt>
                <c:pt idx="1203">
                  <c:v>2.2459609258423562E-2</c:v>
                </c:pt>
                <c:pt idx="1204">
                  <c:v>2.2451860737331519E-2</c:v>
                </c:pt>
                <c:pt idx="1205">
                  <c:v>2.2444053879311421E-2</c:v>
                </c:pt>
                <c:pt idx="1206">
                  <c:v>2.2435060511877644E-2</c:v>
                </c:pt>
                <c:pt idx="1207">
                  <c:v>2.2427129142262213E-2</c:v>
                </c:pt>
                <c:pt idx="1208">
                  <c:v>2.2419139898763558E-2</c:v>
                </c:pt>
                <c:pt idx="1209">
                  <c:v>2.2411092928725521E-2</c:v>
                </c:pt>
                <c:pt idx="1210">
                  <c:v>2.2402988379497189E-2</c:v>
                </c:pt>
                <c:pt idx="1211">
                  <c:v>2.2394826398432915E-2</c:v>
                </c:pt>
                <c:pt idx="1212">
                  <c:v>2.2386607132891208E-2</c:v>
                </c:pt>
                <c:pt idx="1213">
                  <c:v>2.2378330730236921E-2</c:v>
                </c:pt>
                <c:pt idx="1214">
                  <c:v>2.2369997337838864E-2</c:v>
                </c:pt>
                <c:pt idx="1215">
                  <c:v>2.2361659637836189E-2</c:v>
                </c:pt>
                <c:pt idx="1216">
                  <c:v>2.2353208236125268E-2</c:v>
                </c:pt>
                <c:pt idx="1217">
                  <c:v>2.2344700294059217E-2</c:v>
                </c:pt>
                <c:pt idx="1218">
                  <c:v>2.2336135959039032E-2</c:v>
                </c:pt>
                <c:pt idx="1219">
                  <c:v>2.232751537847074E-2</c:v>
                </c:pt>
                <c:pt idx="1220">
                  <c:v>2.2318838699764944E-2</c:v>
                </c:pt>
                <c:pt idx="1221">
                  <c:v>2.2307648611301828E-2</c:v>
                </c:pt>
                <c:pt idx="1222">
                  <c:v>2.2298835411120876E-2</c:v>
                </c:pt>
                <c:pt idx="1223">
                  <c:v>2.2288680876514349E-2</c:v>
                </c:pt>
                <c:pt idx="1224">
                  <c:v>2.228104236096436E-2</c:v>
                </c:pt>
                <c:pt idx="1225">
                  <c:v>2.2272062805903756E-2</c:v>
                </c:pt>
                <c:pt idx="1226">
                  <c:v>2.2263028094136994E-2</c:v>
                </c:pt>
                <c:pt idx="1227">
                  <c:v>2.2253938373131544E-2</c:v>
                </c:pt>
                <c:pt idx="1228">
                  <c:v>2.2244793790357924E-2</c:v>
                </c:pt>
                <c:pt idx="1229">
                  <c:v>2.223559449329077E-2</c:v>
                </c:pt>
                <c:pt idx="1230">
                  <c:v>2.222634062940777E-2</c:v>
                </c:pt>
                <c:pt idx="1231">
                  <c:v>2.2217032346190949E-2</c:v>
                </c:pt>
                <c:pt idx="1232">
                  <c:v>2.2207669791125154E-2</c:v>
                </c:pt>
                <c:pt idx="1233">
                  <c:v>2.2198253111698499E-2</c:v>
                </c:pt>
                <c:pt idx="1234">
                  <c:v>2.2188782455403216E-2</c:v>
                </c:pt>
                <c:pt idx="1235">
                  <c:v>2.2179257969734148E-2</c:v>
                </c:pt>
                <c:pt idx="1236">
                  <c:v>2.2169804245754297E-2</c:v>
                </c:pt>
                <c:pt idx="1237">
                  <c:v>2.2160048100270103E-2</c:v>
                </c:pt>
                <c:pt idx="1238">
                  <c:v>2.2150363011480666E-2</c:v>
                </c:pt>
                <c:pt idx="1239">
                  <c:v>2.2140624683327226E-2</c:v>
                </c:pt>
                <c:pt idx="1240">
                  <c:v>2.2130833263321135E-2</c:v>
                </c:pt>
                <c:pt idx="1241">
                  <c:v>2.2120988898974174E-2</c:v>
                </c:pt>
                <c:pt idx="1242">
                  <c:v>2.2111091737801822E-2</c:v>
                </c:pt>
                <c:pt idx="1243">
                  <c:v>2.2101141927322165E-2</c:v>
                </c:pt>
                <c:pt idx="1244">
                  <c:v>2.2091139615055679E-2</c:v>
                </c:pt>
                <c:pt idx="1245">
                  <c:v>2.2081084948524787E-2</c:v>
                </c:pt>
                <c:pt idx="1246">
                  <c:v>2.2070978075255401E-2</c:v>
                </c:pt>
                <c:pt idx="1247">
                  <c:v>2.2060819142774944E-2</c:v>
                </c:pt>
                <c:pt idx="1248">
                  <c:v>2.205060829861279E-2</c:v>
                </c:pt>
                <c:pt idx="1249">
                  <c:v>2.2040636611141074E-2</c:v>
                </c:pt>
                <c:pt idx="1250">
                  <c:v>2.2030031465374397E-2</c:v>
                </c:pt>
                <c:pt idx="1251">
                  <c:v>2.2019665771367995E-2</c:v>
                </c:pt>
                <c:pt idx="1252">
                  <c:v>2.2009248755820009E-2</c:v>
                </c:pt>
                <c:pt idx="1253">
                  <c:v>2.1998780566270033E-2</c:v>
                </c:pt>
                <c:pt idx="1254">
                  <c:v>2.1988261350259608E-2</c:v>
                </c:pt>
                <c:pt idx="1255">
                  <c:v>2.1977691255331798E-2</c:v>
                </c:pt>
                <c:pt idx="1256">
                  <c:v>2.1967070429031624E-2</c:v>
                </c:pt>
                <c:pt idx="1257">
                  <c:v>2.195054451947168E-2</c:v>
                </c:pt>
                <c:pt idx="1258">
                  <c:v>2.1944276994096044E-2</c:v>
                </c:pt>
                <c:pt idx="1259">
                  <c:v>2.1934905037366236E-2</c:v>
                </c:pt>
                <c:pt idx="1260">
                  <c:v>2.1924082761053305E-2</c:v>
                </c:pt>
                <c:pt idx="1261">
                  <c:v>2.1913210491113524E-2</c:v>
                </c:pt>
                <c:pt idx="1262">
                  <c:v>2.190228837509909E-2</c:v>
                </c:pt>
                <c:pt idx="1263">
                  <c:v>2.1891316560564787E-2</c:v>
                </c:pt>
                <c:pt idx="1264">
                  <c:v>2.1880295195064979E-2</c:v>
                </c:pt>
                <c:pt idx="1265">
                  <c:v>2.1869224426155767E-2</c:v>
                </c:pt>
                <c:pt idx="1266">
                  <c:v>2.1858104401394112E-2</c:v>
                </c:pt>
                <c:pt idx="1267">
                  <c:v>2.1847450234379961E-2</c:v>
                </c:pt>
                <c:pt idx="1268">
                  <c:v>2.1836244363450701E-2</c:v>
                </c:pt>
                <c:pt idx="1269">
                  <c:v>2.1824989655487299E-2</c:v>
                </c:pt>
                <c:pt idx="1270">
                  <c:v>2.1813686258010546E-2</c:v>
                </c:pt>
                <c:pt idx="1271">
                  <c:v>2.1802334318539698E-2</c:v>
                </c:pt>
                <c:pt idx="1272">
                  <c:v>2.1790933984595542E-2</c:v>
                </c:pt>
                <c:pt idx="1273">
                  <c:v>2.1778700697887891E-2</c:v>
                </c:pt>
                <c:pt idx="1274">
                  <c:v>2.1767988723370917E-2</c:v>
                </c:pt>
                <c:pt idx="1275">
                  <c:v>2.1756444091133118E-2</c:v>
                </c:pt>
                <c:pt idx="1276">
                  <c:v>2.1744851654507368E-2</c:v>
                </c:pt>
                <c:pt idx="1277">
                  <c:v>2.1733211561015105E-2</c:v>
                </c:pt>
                <c:pt idx="1278">
                  <c:v>2.1721523958178005E-2</c:v>
                </c:pt>
                <c:pt idx="1279">
                  <c:v>2.1709788993518164E-2</c:v>
                </c:pt>
                <c:pt idx="1280">
                  <c:v>2.1698006814557032E-2</c:v>
                </c:pt>
                <c:pt idx="1281">
                  <c:v>2.168617756881628E-2</c:v>
                </c:pt>
                <c:pt idx="1282">
                  <c:v>2.167430140381691E-2</c:v>
                </c:pt>
                <c:pt idx="1283">
                  <c:v>2.1662378467079933E-2</c:v>
                </c:pt>
                <c:pt idx="1284">
                  <c:v>2.1650408906125483E-2</c:v>
                </c:pt>
                <c:pt idx="1285">
                  <c:v>2.1638392868474788E-2</c:v>
                </c:pt>
                <c:pt idx="1286">
                  <c:v>2.1626330501646231E-2</c:v>
                </c:pt>
                <c:pt idx="1287">
                  <c:v>2.1614221953159284E-2</c:v>
                </c:pt>
                <c:pt idx="1288">
                  <c:v>2.1602067370532333E-2</c:v>
                </c:pt>
                <c:pt idx="1289">
                  <c:v>2.1589866901282877E-2</c:v>
                </c:pt>
                <c:pt idx="1290">
                  <c:v>2.1577620692928207E-2</c:v>
                </c:pt>
                <c:pt idx="1291">
                  <c:v>2.1565328892983637E-2</c:v>
                </c:pt>
                <c:pt idx="1292">
                  <c:v>2.1552991648964917E-2</c:v>
                </c:pt>
                <c:pt idx="1293">
                  <c:v>2.1540609108385834E-2</c:v>
                </c:pt>
                <c:pt idx="1294">
                  <c:v>2.152818141875951E-2</c:v>
                </c:pt>
                <c:pt idx="1295">
                  <c:v>2.1515708727597973E-2</c:v>
                </c:pt>
                <c:pt idx="1296">
                  <c:v>2.1503191182411726E-2</c:v>
                </c:pt>
                <c:pt idx="1297">
                  <c:v>2.1490628930710604E-2</c:v>
                </c:pt>
                <c:pt idx="1298">
                  <c:v>2.1478022120002913E-2</c:v>
                </c:pt>
                <c:pt idx="1299">
                  <c:v>2.1465370897795211E-2</c:v>
                </c:pt>
                <c:pt idx="1300">
                  <c:v>2.1452675411593177E-2</c:v>
                </c:pt>
                <c:pt idx="1301">
                  <c:v>2.143993580890052E-2</c:v>
                </c:pt>
                <c:pt idx="1302">
                  <c:v>2.1427152237219627E-2</c:v>
                </c:pt>
                <c:pt idx="1303">
                  <c:v>2.1414324844051369E-2</c:v>
                </c:pt>
                <c:pt idx="1304">
                  <c:v>2.1401453776894626E-2</c:v>
                </c:pt>
                <c:pt idx="1305">
                  <c:v>2.1388539183246107E-2</c:v>
                </c:pt>
                <c:pt idx="1306">
                  <c:v>2.1375581210602502E-2</c:v>
                </c:pt>
                <c:pt idx="1307">
                  <c:v>2.1362580006456577E-2</c:v>
                </c:pt>
                <c:pt idx="1308">
                  <c:v>2.1349535718299773E-2</c:v>
                </c:pt>
                <c:pt idx="1309">
                  <c:v>2.1336448493622217E-2</c:v>
                </c:pt>
                <c:pt idx="1310">
                  <c:v>2.1323318479910758E-2</c:v>
                </c:pt>
                <c:pt idx="1311">
                  <c:v>2.1310145824651579E-2</c:v>
                </c:pt>
                <c:pt idx="1312">
                  <c:v>2.1296930675327369E-2</c:v>
                </c:pt>
                <c:pt idx="1313">
                  <c:v>2.1283673179418837E-2</c:v>
                </c:pt>
                <c:pt idx="1314">
                  <c:v>2.1270373484404942E-2</c:v>
                </c:pt>
                <c:pt idx="1315">
                  <c:v>2.1257031737762021E-2</c:v>
                </c:pt>
                <c:pt idx="1316">
                  <c:v>2.1243648086963555E-2</c:v>
                </c:pt>
                <c:pt idx="1317">
                  <c:v>2.1230222679480843E-2</c:v>
                </c:pt>
                <c:pt idx="1318">
                  <c:v>2.121675566278277E-2</c:v>
                </c:pt>
                <c:pt idx="1319">
                  <c:v>2.1203247184335156E-2</c:v>
                </c:pt>
                <c:pt idx="1320">
                  <c:v>2.1189697391601415E-2</c:v>
                </c:pt>
                <c:pt idx="1321">
                  <c:v>2.1176106432042107E-2</c:v>
                </c:pt>
                <c:pt idx="1322">
                  <c:v>2.1162474453115608E-2</c:v>
                </c:pt>
                <c:pt idx="1323">
                  <c:v>2.1148801602276134E-2</c:v>
                </c:pt>
                <c:pt idx="1324">
                  <c:v>2.1133524074616505E-2</c:v>
                </c:pt>
                <c:pt idx="1325">
                  <c:v>2.1121333874664593E-2</c:v>
                </c:pt>
                <c:pt idx="1326">
                  <c:v>2.1107539292787372E-2</c:v>
                </c:pt>
                <c:pt idx="1327">
                  <c:v>2.1093704428787531E-2</c:v>
                </c:pt>
                <c:pt idx="1328">
                  <c:v>2.1079829430104606E-2</c:v>
                </c:pt>
                <c:pt idx="1329">
                  <c:v>2.106591444417507E-2</c:v>
                </c:pt>
                <c:pt idx="1330">
                  <c:v>2.1051959618432332E-2</c:v>
                </c:pt>
                <c:pt idx="1331">
                  <c:v>2.1037965100306078E-2</c:v>
                </c:pt>
                <c:pt idx="1332">
                  <c:v>2.1023931037223144E-2</c:v>
                </c:pt>
                <c:pt idx="1333">
                  <c:v>2.1009857576606426E-2</c:v>
                </c:pt>
                <c:pt idx="1334">
                  <c:v>2.0995744865874879E-2</c:v>
                </c:pt>
                <c:pt idx="1335">
                  <c:v>2.0981593052445048E-2</c:v>
                </c:pt>
                <c:pt idx="1336">
                  <c:v>2.0967402283729095E-2</c:v>
                </c:pt>
                <c:pt idx="1337">
                  <c:v>2.0953172707135686E-2</c:v>
                </c:pt>
                <c:pt idx="1338">
                  <c:v>2.0938904470069752E-2</c:v>
                </c:pt>
                <c:pt idx="1339">
                  <c:v>2.0924597719932513E-2</c:v>
                </c:pt>
                <c:pt idx="1340">
                  <c:v>2.0910252604120581E-2</c:v>
                </c:pt>
                <c:pt idx="1341">
                  <c:v>2.0895869270027942E-2</c:v>
                </c:pt>
                <c:pt idx="1342">
                  <c:v>2.088144786504377E-2</c:v>
                </c:pt>
                <c:pt idx="1343">
                  <c:v>2.0866988536553291E-2</c:v>
                </c:pt>
                <c:pt idx="1344">
                  <c:v>2.0852491431938226E-2</c:v>
                </c:pt>
                <c:pt idx="1345">
                  <c:v>2.0837956698575265E-2</c:v>
                </c:pt>
                <c:pt idx="1346">
                  <c:v>2.0823384483837585E-2</c:v>
                </c:pt>
                <c:pt idx="1347">
                  <c:v>2.0808774935093553E-2</c:v>
                </c:pt>
                <c:pt idx="1348">
                  <c:v>2.079412819970803E-2</c:v>
                </c:pt>
                <c:pt idx="1349">
                  <c:v>2.0779444425041056E-2</c:v>
                </c:pt>
                <c:pt idx="1350">
                  <c:v>2.0764723758448293E-2</c:v>
                </c:pt>
                <c:pt idx="1351">
                  <c:v>2.0749966347280806E-2</c:v>
                </c:pt>
                <c:pt idx="1352">
                  <c:v>2.0735172338885496E-2</c:v>
                </c:pt>
                <c:pt idx="1353">
                  <c:v>2.0720341880604225E-2</c:v>
                </c:pt>
                <c:pt idx="1354">
                  <c:v>2.0705475119775139E-2</c:v>
                </c:pt>
                <c:pt idx="1355">
                  <c:v>2.0690572203730245E-2</c:v>
                </c:pt>
                <c:pt idx="1356">
                  <c:v>2.0675633279798485E-2</c:v>
                </c:pt>
                <c:pt idx="1357">
                  <c:v>2.0660658495302894E-2</c:v>
                </c:pt>
                <c:pt idx="1358">
                  <c:v>2.0645647997561679E-2</c:v>
                </c:pt>
                <c:pt idx="1359">
                  <c:v>2.0630601933889117E-2</c:v>
                </c:pt>
                <c:pt idx="1360">
                  <c:v>2.0615520451593778E-2</c:v>
                </c:pt>
                <c:pt idx="1361">
                  <c:v>2.0600403697979205E-2</c:v>
                </c:pt>
                <c:pt idx="1362">
                  <c:v>2.0585251820344336E-2</c:v>
                </c:pt>
                <c:pt idx="1363">
                  <c:v>2.057006496598264E-2</c:v>
                </c:pt>
                <c:pt idx="1364">
                  <c:v>2.0554843282182978E-2</c:v>
                </c:pt>
                <c:pt idx="1365">
                  <c:v>2.0539586916228085E-2</c:v>
                </c:pt>
                <c:pt idx="1366">
                  <c:v>2.0524296015396317E-2</c:v>
                </c:pt>
                <c:pt idx="1367">
                  <c:v>2.0508970726960771E-2</c:v>
                </c:pt>
                <c:pt idx="1368">
                  <c:v>2.0493611198188631E-2</c:v>
                </c:pt>
                <c:pt idx="1369">
                  <c:v>2.0478217576341825E-2</c:v>
                </c:pt>
                <c:pt idx="1370">
                  <c:v>2.0462790008677029E-2</c:v>
                </c:pt>
                <c:pt idx="1371">
                  <c:v>2.0447328642445656E-2</c:v>
                </c:pt>
                <c:pt idx="1372">
                  <c:v>2.0431833624893432E-2</c:v>
                </c:pt>
                <c:pt idx="1373">
                  <c:v>2.0416305103259508E-2</c:v>
                </c:pt>
                <c:pt idx="1374">
                  <c:v>2.0398503002961785E-2</c:v>
                </c:pt>
                <c:pt idx="1375">
                  <c:v>2.0385148136681262E-2</c:v>
                </c:pt>
                <c:pt idx="1376">
                  <c:v>2.0369519986188089E-2</c:v>
                </c:pt>
                <c:pt idx="1377">
                  <c:v>2.0353858920516828E-2</c:v>
                </c:pt>
                <c:pt idx="1378">
                  <c:v>2.0338165086879474E-2</c:v>
                </c:pt>
                <c:pt idx="1379">
                  <c:v>2.0322438632481014E-2</c:v>
                </c:pt>
                <c:pt idx="1380">
                  <c:v>2.0306679704521179E-2</c:v>
                </c:pt>
                <c:pt idx="1381">
                  <c:v>2.0290888450193351E-2</c:v>
                </c:pt>
                <c:pt idx="1382">
                  <c:v>2.0275065016685655E-2</c:v>
                </c:pt>
                <c:pt idx="1383">
                  <c:v>2.0259209551179422E-2</c:v>
                </c:pt>
                <c:pt idx="1384">
                  <c:v>2.0243322200849644E-2</c:v>
                </c:pt>
                <c:pt idx="1385">
                  <c:v>2.0227403112866263E-2</c:v>
                </c:pt>
                <c:pt idx="1386">
                  <c:v>2.0211452434391566E-2</c:v>
                </c:pt>
                <c:pt idx="1387">
                  <c:v>2.0195470312583012E-2</c:v>
                </c:pt>
                <c:pt idx="1388">
                  <c:v>2.0179456894590622E-2</c:v>
                </c:pt>
                <c:pt idx="1389">
                  <c:v>2.016341232755894E-2</c:v>
                </c:pt>
                <c:pt idx="1390">
                  <c:v>2.014733675862572E-2</c:v>
                </c:pt>
                <c:pt idx="1391">
                  <c:v>2.0131230334922364E-2</c:v>
                </c:pt>
                <c:pt idx="1392">
                  <c:v>2.0115093203573482E-2</c:v>
                </c:pt>
                <c:pt idx="1393">
                  <c:v>2.0098925511697126E-2</c:v>
                </c:pt>
                <c:pt idx="1394">
                  <c:v>2.0082727406406074E-2</c:v>
                </c:pt>
                <c:pt idx="1395">
                  <c:v>2.0066499034804799E-2</c:v>
                </c:pt>
                <c:pt idx="1396">
                  <c:v>2.0050240543991855E-2</c:v>
                </c:pt>
                <c:pt idx="1397">
                  <c:v>2.0033952081058997E-2</c:v>
                </c:pt>
                <c:pt idx="1398">
                  <c:v>2.0017633793091863E-2</c:v>
                </c:pt>
                <c:pt idx="1399">
                  <c:v>2.0001285827168199E-2</c:v>
                </c:pt>
                <c:pt idx="1400">
                  <c:v>1.9984908330359617E-2</c:v>
                </c:pt>
                <c:pt idx="1401">
                  <c:v>1.9968507747860749E-2</c:v>
                </c:pt>
                <c:pt idx="1402">
                  <c:v>1.9952113317883657E-2</c:v>
                </c:pt>
                <c:pt idx="1403">
                  <c:v>1.9935729570104047E-2</c:v>
                </c:pt>
                <c:pt idx="1404">
                  <c:v>1.9919357520756908E-2</c:v>
                </c:pt>
                <c:pt idx="1405">
                  <c:v>1.9902998188904772E-2</c:v>
                </c:pt>
                <c:pt idx="1406">
                  <c:v>1.9886652596436183E-2</c:v>
                </c:pt>
                <c:pt idx="1407">
                  <c:v>1.9870321768066797E-2</c:v>
                </c:pt>
                <c:pt idx="1408">
                  <c:v>1.9854006731338063E-2</c:v>
                </c:pt>
                <c:pt idx="1409">
                  <c:v>1.9837708516618105E-2</c:v>
                </c:pt>
                <c:pt idx="1410">
                  <c:v>1.9821428157101268E-2</c:v>
                </c:pt>
                <c:pt idx="1411">
                  <c:v>1.9805166688807923E-2</c:v>
                </c:pt>
                <c:pt idx="1412">
                  <c:v>1.9788925150584884E-2</c:v>
                </c:pt>
                <c:pt idx="1413">
                  <c:v>1.9772704584104982E-2</c:v>
                </c:pt>
                <c:pt idx="1414">
                  <c:v>1.975299024202147E-2</c:v>
                </c:pt>
                <c:pt idx="1415">
                  <c:v>1.9736823736502776E-2</c:v>
                </c:pt>
                <c:pt idx="1416">
                  <c:v>1.972068149717467E-2</c:v>
                </c:pt>
                <c:pt idx="1417">
                  <c:v>1.9704564573392404E-2</c:v>
                </c:pt>
                <c:pt idx="1418">
                  <c:v>1.9688474017321642E-2</c:v>
                </c:pt>
                <c:pt idx="1419">
                  <c:v>1.9672410883937997E-2</c:v>
                </c:pt>
                <c:pt idx="1420">
                  <c:v>1.9656376231028356E-2</c:v>
                </c:pt>
                <c:pt idx="1421">
                  <c:v>1.9640371119190644E-2</c:v>
                </c:pt>
                <c:pt idx="1422">
                  <c:v>1.9624396611833409E-2</c:v>
                </c:pt>
                <c:pt idx="1423">
                  <c:v>1.960845377517537E-2</c:v>
                </c:pt>
                <c:pt idx="1424">
                  <c:v>1.9592543678247171E-2</c:v>
                </c:pt>
                <c:pt idx="1425">
                  <c:v>1.9576667392890931E-2</c:v>
                </c:pt>
                <c:pt idx="1426">
                  <c:v>1.9552356756983649E-2</c:v>
                </c:pt>
                <c:pt idx="1427">
                  <c:v>1.9545020558316119E-2</c:v>
                </c:pt>
                <c:pt idx="1428">
                  <c:v>1.9529252166837905E-2</c:v>
                </c:pt>
                <c:pt idx="1429">
                  <c:v>1.9512961605839312E-2</c:v>
                </c:pt>
                <c:pt idx="1430">
                  <c:v>1.9497830850938435E-2</c:v>
                </c:pt>
                <c:pt idx="1431">
                  <c:v>1.9482180101128403E-2</c:v>
                </c:pt>
                <c:pt idx="1432">
                  <c:v>1.9466570744505883E-2</c:v>
                </c:pt>
                <c:pt idx="1433">
                  <c:v>1.9451003875408147E-2</c:v>
                </c:pt>
                <c:pt idx="1434">
                  <c:v>1.9435480590983933E-2</c:v>
                </c:pt>
                <c:pt idx="1435">
                  <c:v>1.9420001991196312E-2</c:v>
                </c:pt>
                <c:pt idx="1436">
                  <c:v>1.9404569178820483E-2</c:v>
                </c:pt>
                <c:pt idx="1437">
                  <c:v>1.938918325944574E-2</c:v>
                </c:pt>
                <c:pt idx="1438">
                  <c:v>1.9373845341475487E-2</c:v>
                </c:pt>
                <c:pt idx="1439">
                  <c:v>1.935855653612743E-2</c:v>
                </c:pt>
                <c:pt idx="1440">
                  <c:v>1.9343317957432944E-2</c:v>
                </c:pt>
                <c:pt idx="1441">
                  <c:v>1.9328130722238594E-2</c:v>
                </c:pt>
                <c:pt idx="1442">
                  <c:v>1.9312995950206777E-2</c:v>
                </c:pt>
                <c:pt idx="1443">
                  <c:v>1.9297914763814209E-2</c:v>
                </c:pt>
                <c:pt idx="1444">
                  <c:v>1.928288828835497E-2</c:v>
                </c:pt>
                <c:pt idx="1445">
                  <c:v>1.9267917651938336E-2</c:v>
                </c:pt>
                <c:pt idx="1446">
                  <c:v>1.9253003985490277E-2</c:v>
                </c:pt>
                <c:pt idx="1447">
                  <c:v>1.9238148422754578E-2</c:v>
                </c:pt>
                <c:pt idx="1448">
                  <c:v>1.9223352100292818E-2</c:v>
                </c:pt>
                <c:pt idx="1449">
                  <c:v>1.9210166417773511E-2</c:v>
                </c:pt>
                <c:pt idx="1450">
                  <c:v>1.9193941736524049E-2</c:v>
                </c:pt>
                <c:pt idx="1451">
                  <c:v>1.9179329982431596E-2</c:v>
                </c:pt>
                <c:pt idx="1452">
                  <c:v>1.9164782043041766E-2</c:v>
                </c:pt>
                <c:pt idx="1453">
                  <c:v>1.9149782226297572E-2</c:v>
                </c:pt>
                <c:pt idx="1454">
                  <c:v>1.9135834523512661E-2</c:v>
                </c:pt>
                <c:pt idx="1455">
                  <c:v>1.9121403985073268E-2</c:v>
                </c:pt>
                <c:pt idx="1456">
                  <c:v>1.9107001489354715E-2</c:v>
                </c:pt>
                <c:pt idx="1457">
                  <c:v>1.9092627331371154E-2</c:v>
                </c:pt>
                <c:pt idx="1458">
                  <c:v>1.9078281806121922E-2</c:v>
                </c:pt>
                <c:pt idx="1459">
                  <c:v>1.9063965208593294E-2</c:v>
                </c:pt>
                <c:pt idx="1460">
                  <c:v>1.9049677833754546E-2</c:v>
                </c:pt>
                <c:pt idx="1461">
                  <c:v>1.9035419976562759E-2</c:v>
                </c:pt>
                <c:pt idx="1462">
                  <c:v>1.90226843605238E-2</c:v>
                </c:pt>
                <c:pt idx="1463">
                  <c:v>1.9006993994873492E-2</c:v>
                </c:pt>
                <c:pt idx="1464">
                  <c:v>1.8992826460217205E-2</c:v>
                </c:pt>
                <c:pt idx="1465">
                  <c:v>1.8978689622890288E-2</c:v>
                </c:pt>
                <c:pt idx="1466">
                  <c:v>1.8959038038691867E-2</c:v>
                </c:pt>
                <c:pt idx="1467">
                  <c:v>1.8944975275056973E-2</c:v>
                </c:pt>
                <c:pt idx="1468">
                  <c:v>1.893094419648627E-2</c:v>
                </c:pt>
                <c:pt idx="1469">
                  <c:v>1.8916945097806653E-2</c:v>
                </c:pt>
                <c:pt idx="1470">
                  <c:v>1.8902978273832784E-2</c:v>
                </c:pt>
                <c:pt idx="1471">
                  <c:v>1.888904401936535E-2</c:v>
                </c:pt>
                <c:pt idx="1472">
                  <c:v>1.8875142629192591E-2</c:v>
                </c:pt>
                <c:pt idx="1473">
                  <c:v>1.8861274398088112E-2</c:v>
                </c:pt>
                <c:pt idx="1474">
                  <c:v>1.8847439620813283E-2</c:v>
                </c:pt>
                <c:pt idx="1475">
                  <c:v>1.8834112650004776E-2</c:v>
                </c:pt>
                <c:pt idx="1476">
                  <c:v>1.8820343752716698E-2</c:v>
                </c:pt>
                <c:pt idx="1477">
                  <c:v>1.880660917012502E-2</c:v>
                </c:pt>
                <c:pt idx="1478">
                  <c:v>1.87929091969288E-2</c:v>
                </c:pt>
                <c:pt idx="1479">
                  <c:v>1.8779244127815054E-2</c:v>
                </c:pt>
                <c:pt idx="1480">
                  <c:v>1.8765614257458315E-2</c:v>
                </c:pt>
                <c:pt idx="1481">
                  <c:v>1.8748142333256092E-2</c:v>
                </c:pt>
                <c:pt idx="1482">
                  <c:v>1.8738461291648491E-2</c:v>
                </c:pt>
                <c:pt idx="1483">
                  <c:v>1.8724938785483151E-2</c:v>
                </c:pt>
                <c:pt idx="1484">
                  <c:v>1.8709529053571174E-2</c:v>
                </c:pt>
                <c:pt idx="1485">
                  <c:v>1.8696084859578799E-2</c:v>
                </c:pt>
                <c:pt idx="1486">
                  <c:v>1.8682677674216448E-2</c:v>
                </c:pt>
                <c:pt idx="1487">
                  <c:v>1.8669307792072366E-2</c:v>
                </c:pt>
                <c:pt idx="1488">
                  <c:v>1.8655975507722966E-2</c:v>
                </c:pt>
                <c:pt idx="1489">
                  <c:v>1.8642681115733504E-2</c:v>
                </c:pt>
                <c:pt idx="1490">
                  <c:v>1.8629424910656958E-2</c:v>
                </c:pt>
                <c:pt idx="1491">
                  <c:v>1.8616207187036028E-2</c:v>
                </c:pt>
                <c:pt idx="1492">
                  <c:v>1.8603028239401131E-2</c:v>
                </c:pt>
                <c:pt idx="1493">
                  <c:v>1.8589888362272849E-2</c:v>
                </c:pt>
                <c:pt idx="1494">
                  <c:v>1.8576787850159922E-2</c:v>
                </c:pt>
                <c:pt idx="1495">
                  <c:v>1.8563726997560589E-2</c:v>
                </c:pt>
                <c:pt idx="1496">
                  <c:v>1.8550706098962349E-2</c:v>
                </c:pt>
                <c:pt idx="1497">
                  <c:v>1.8537725448842191E-2</c:v>
                </c:pt>
                <c:pt idx="1498">
                  <c:v>1.8524785341665941E-2</c:v>
                </c:pt>
                <c:pt idx="1499">
                  <c:v>1.8511886071890218E-2</c:v>
                </c:pt>
                <c:pt idx="1500">
                  <c:v>1.8499027933960702E-2</c:v>
                </c:pt>
                <c:pt idx="1501">
                  <c:v>1.8486211222312549E-2</c:v>
                </c:pt>
                <c:pt idx="1502">
                  <c:v>1.847343623137216E-2</c:v>
                </c:pt>
                <c:pt idx="1503">
                  <c:v>1.8460703255554767E-2</c:v>
                </c:pt>
                <c:pt idx="1504">
                  <c:v>1.8448012589266628E-2</c:v>
                </c:pt>
                <c:pt idx="1505">
                  <c:v>1.8435364526903916E-2</c:v>
                </c:pt>
                <c:pt idx="1506">
                  <c:v>1.8422759362853612E-2</c:v>
                </c:pt>
                <c:pt idx="1507">
                  <c:v>1.84101973914935E-2</c:v>
                </c:pt>
                <c:pt idx="1508">
                  <c:v>1.8397678907191069E-2</c:v>
                </c:pt>
                <c:pt idx="1509">
                  <c:v>1.8385204204305703E-2</c:v>
                </c:pt>
                <c:pt idx="1510">
                  <c:v>1.8372773577187813E-2</c:v>
                </c:pt>
                <c:pt idx="1511">
                  <c:v>1.836038732017839E-2</c:v>
                </c:pt>
                <c:pt idx="1512">
                  <c:v>1.8348045727610094E-2</c:v>
                </c:pt>
                <c:pt idx="1513">
                  <c:v>1.8335749093805965E-2</c:v>
                </c:pt>
                <c:pt idx="1514">
                  <c:v>1.8323497713082462E-2</c:v>
                </c:pt>
                <c:pt idx="1515">
                  <c:v>1.8311291879745967E-2</c:v>
                </c:pt>
                <c:pt idx="1516">
                  <c:v>1.8299131888095649E-2</c:v>
                </c:pt>
                <c:pt idx="1517">
                  <c:v>1.8287018032421904E-2</c:v>
                </c:pt>
                <c:pt idx="1518">
                  <c:v>1.8273230496475647E-2</c:v>
                </c:pt>
                <c:pt idx="1519">
                  <c:v>1.8261216494551501E-2</c:v>
                </c:pt>
                <c:pt idx="1520">
                  <c:v>1.8249249553466521E-2</c:v>
                </c:pt>
                <c:pt idx="1521">
                  <c:v>1.8237329967479579E-2</c:v>
                </c:pt>
                <c:pt idx="1522">
                  <c:v>1.8225458030842308E-2</c:v>
                </c:pt>
                <c:pt idx="1523">
                  <c:v>1.8213634037798243E-2</c:v>
                </c:pt>
                <c:pt idx="1524">
                  <c:v>1.8201858282584565E-2</c:v>
                </c:pt>
                <c:pt idx="1525">
                  <c:v>1.8190131059431448E-2</c:v>
                </c:pt>
                <c:pt idx="1526">
                  <c:v>1.8178452662562058E-2</c:v>
                </c:pt>
                <c:pt idx="1527">
                  <c:v>1.8166823386192996E-2</c:v>
                </c:pt>
                <c:pt idx="1528">
                  <c:v>1.8155243524533845E-2</c:v>
                </c:pt>
                <c:pt idx="1529">
                  <c:v>1.8143713371788939E-2</c:v>
                </c:pt>
                <c:pt idx="1530">
                  <c:v>1.8132233222155167E-2</c:v>
                </c:pt>
                <c:pt idx="1531">
                  <c:v>1.8120803369824155E-2</c:v>
                </c:pt>
                <c:pt idx="1532">
                  <c:v>1.8107802647359991E-2</c:v>
                </c:pt>
                <c:pt idx="1533">
                  <c:v>1.80964815655799E-2</c:v>
                </c:pt>
                <c:pt idx="1534">
                  <c:v>1.8083935289705807E-2</c:v>
                </c:pt>
                <c:pt idx="1535">
                  <c:v>1.8073993361785202E-2</c:v>
                </c:pt>
                <c:pt idx="1536">
                  <c:v>1.8062826828100641E-2</c:v>
                </c:pt>
                <c:pt idx="1537">
                  <c:v>1.8051712398768908E-2</c:v>
                </c:pt>
                <c:pt idx="1538">
                  <c:v>1.8040650367942439E-2</c:v>
                </c:pt>
                <c:pt idx="1539">
                  <c:v>1.8029641029768839E-2</c:v>
                </c:pt>
                <c:pt idx="1540">
                  <c:v>1.8018684678389806E-2</c:v>
                </c:pt>
                <c:pt idx="1541">
                  <c:v>1.8007781607944195E-2</c:v>
                </c:pt>
                <c:pt idx="1542">
                  <c:v>1.7996932112565374E-2</c:v>
                </c:pt>
                <c:pt idx="1543">
                  <c:v>1.7986136486382785E-2</c:v>
                </c:pt>
                <c:pt idx="1544">
                  <c:v>1.7975395023521253E-2</c:v>
                </c:pt>
                <c:pt idx="1545">
                  <c:v>1.7964708018102554E-2</c:v>
                </c:pt>
                <c:pt idx="1546">
                  <c:v>1.7954075764244286E-2</c:v>
                </c:pt>
                <c:pt idx="1547">
                  <c:v>1.7943498556060342E-2</c:v>
                </c:pt>
                <c:pt idx="1548">
                  <c:v>1.7932976687661317E-2</c:v>
                </c:pt>
                <c:pt idx="1549">
                  <c:v>1.7922510453154523E-2</c:v>
                </c:pt>
                <c:pt idx="1550">
                  <c:v>1.7912100146643989E-2</c:v>
                </c:pt>
                <c:pt idx="1551">
                  <c:v>1.7901746062230901E-2</c:v>
                </c:pt>
                <c:pt idx="1552">
                  <c:v>1.789144849401381E-2</c:v>
                </c:pt>
                <c:pt idx="1553">
                  <c:v>1.7881207736088423E-2</c:v>
                </c:pt>
                <c:pt idx="1554">
                  <c:v>1.7871024082548256E-2</c:v>
                </c:pt>
                <c:pt idx="1555">
                  <c:v>1.7860897827483759E-2</c:v>
                </c:pt>
                <c:pt idx="1556">
                  <c:v>1.785082926498429E-2</c:v>
                </c:pt>
                <c:pt idx="1557">
                  <c:v>1.7840818689136576E-2</c:v>
                </c:pt>
                <c:pt idx="1558">
                  <c:v>1.7830866394026028E-2</c:v>
                </c:pt>
                <c:pt idx="1559">
                  <c:v>1.782097267373587E-2</c:v>
                </c:pt>
                <c:pt idx="1560">
                  <c:v>1.7811137822348454E-2</c:v>
                </c:pt>
                <c:pt idx="1561">
                  <c:v>1.7801362133944589E-2</c:v>
                </c:pt>
                <c:pt idx="1562">
                  <c:v>1.7791645902603782E-2</c:v>
                </c:pt>
                <c:pt idx="1563">
                  <c:v>1.7781989422405307E-2</c:v>
                </c:pt>
                <c:pt idx="1564">
                  <c:v>1.7772392987426694E-2</c:v>
                </c:pt>
                <c:pt idx="1565">
                  <c:v>1.776285689174548E-2</c:v>
                </c:pt>
                <c:pt idx="1566">
                  <c:v>1.7753381429439188E-2</c:v>
                </c:pt>
                <c:pt idx="1567">
                  <c:v>1.7743966894584472E-2</c:v>
                </c:pt>
                <c:pt idx="1568">
                  <c:v>1.7734613581258208E-2</c:v>
                </c:pt>
                <c:pt idx="1569">
                  <c:v>1.7725321783537262E-2</c:v>
                </c:pt>
                <c:pt idx="1570">
                  <c:v>1.7716091795498951E-2</c:v>
                </c:pt>
                <c:pt idx="1571">
                  <c:v>1.770692391122124E-2</c:v>
                </c:pt>
                <c:pt idx="1572">
                  <c:v>1.7697818424782533E-2</c:v>
                </c:pt>
                <c:pt idx="1573">
                  <c:v>1.7688775630262114E-2</c:v>
                </c:pt>
                <c:pt idx="1574">
                  <c:v>1.7679795821740577E-2</c:v>
                </c:pt>
                <c:pt idx="1575">
                  <c:v>1.7670879293299396E-2</c:v>
                </c:pt>
                <c:pt idx="1576">
                  <c:v>1.7662026339021569E-2</c:v>
                </c:pt>
                <c:pt idx="1577">
                  <c:v>1.7653237252992081E-2</c:v>
                </c:pt>
                <c:pt idx="1578">
                  <c:v>1.7644512329296994E-2</c:v>
                </c:pt>
                <c:pt idx="1579">
                  <c:v>1.7635851862025008E-2</c:v>
                </c:pt>
                <c:pt idx="1580">
                  <c:v>1.7627256145266799E-2</c:v>
                </c:pt>
                <c:pt idx="1581">
                  <c:v>1.7618725473115437E-2</c:v>
                </c:pt>
                <c:pt idx="1582">
                  <c:v>1.7610260139665979E-2</c:v>
                </c:pt>
                <c:pt idx="1583">
                  <c:v>1.7601860439017195E-2</c:v>
                </c:pt>
                <c:pt idx="1584">
                  <c:v>1.7593032275984952E-2</c:v>
                </c:pt>
                <c:pt idx="1585">
                  <c:v>1.7585259112529221E-2</c:v>
                </c:pt>
                <c:pt idx="1586">
                  <c:v>1.7577058074901813E-2</c:v>
                </c:pt>
                <c:pt idx="1587">
                  <c:v>1.7568923846499516E-2</c:v>
                </c:pt>
                <c:pt idx="1588">
                  <c:v>1.7560856721436868E-2</c:v>
                </c:pt>
                <c:pt idx="1589">
                  <c:v>1.7552856993832796E-2</c:v>
                </c:pt>
                <c:pt idx="1590">
                  <c:v>1.7544924957810161E-2</c:v>
                </c:pt>
                <c:pt idx="1591">
                  <c:v>1.753706090749664E-2</c:v>
                </c:pt>
                <c:pt idx="1592">
                  <c:v>1.7529265137023204E-2</c:v>
                </c:pt>
                <c:pt idx="1593">
                  <c:v>1.752153794052717E-2</c:v>
                </c:pt>
                <c:pt idx="1594">
                  <c:v>1.7513879612148918E-2</c:v>
                </c:pt>
                <c:pt idx="1595">
                  <c:v>1.7506290446035622E-2</c:v>
                </c:pt>
                <c:pt idx="1596">
                  <c:v>1.7498770736338834E-2</c:v>
                </c:pt>
                <c:pt idx="1597">
                  <c:v>1.7491320777215803E-2</c:v>
                </c:pt>
                <c:pt idx="1598">
                  <c:v>1.7483940862829467E-2</c:v>
                </c:pt>
                <c:pt idx="1599">
                  <c:v>1.7476631287348901E-2</c:v>
                </c:pt>
                <c:pt idx="1600">
                  <c:v>1.7469392344949087E-2</c:v>
                </c:pt>
                <c:pt idx="1601">
                  <c:v>1.7462224329811146E-2</c:v>
                </c:pt>
                <c:pt idx="1602">
                  <c:v>1.7455127536123858E-2</c:v>
                </c:pt>
                <c:pt idx="1603">
                  <c:v>1.7448102258081046E-2</c:v>
                </c:pt>
                <c:pt idx="1604">
                  <c:v>1.7441148789884852E-2</c:v>
                </c:pt>
                <c:pt idx="1605">
                  <c:v>1.7434267425743766E-2</c:v>
                </c:pt>
                <c:pt idx="1606">
                  <c:v>1.7427458459874388E-2</c:v>
                </c:pt>
                <c:pt idx="1607">
                  <c:v>1.7420722186500322E-2</c:v>
                </c:pt>
                <c:pt idx="1608">
                  <c:v>1.7414058899853493E-2</c:v>
                </c:pt>
                <c:pt idx="1609">
                  <c:v>1.7407468894172835E-2</c:v>
                </c:pt>
                <c:pt idx="1610">
                  <c:v>1.7400952463707139E-2</c:v>
                </c:pt>
                <c:pt idx="1611">
                  <c:v>1.7394509902712203E-2</c:v>
                </c:pt>
                <c:pt idx="1612">
                  <c:v>1.7388141505453456E-2</c:v>
                </c:pt>
                <c:pt idx="1613">
                  <c:v>1.7381847566204443E-2</c:v>
                </c:pt>
                <c:pt idx="1614">
                  <c:v>1.7375628379248553E-2</c:v>
                </c:pt>
                <c:pt idx="1615">
                  <c:v>1.7369484238877939E-2</c:v>
                </c:pt>
                <c:pt idx="1616">
                  <c:v>1.7363415439394823E-2</c:v>
                </c:pt>
                <c:pt idx="1617">
                  <c:v>1.7357422275110418E-2</c:v>
                </c:pt>
                <c:pt idx="1618">
                  <c:v>1.7351505040346871E-2</c:v>
                </c:pt>
                <c:pt idx="1619">
                  <c:v>1.7345664029435763E-2</c:v>
                </c:pt>
                <c:pt idx="1620">
                  <c:v>1.7339899536719394E-2</c:v>
                </c:pt>
                <c:pt idx="1621">
                  <c:v>1.7334211856551016E-2</c:v>
                </c:pt>
                <c:pt idx="1622">
                  <c:v>1.7328601283294616E-2</c:v>
                </c:pt>
                <c:pt idx="1623">
                  <c:v>1.7323068111325134E-2</c:v>
                </c:pt>
                <c:pt idx="1624">
                  <c:v>1.7317612635028668E-2</c:v>
                </c:pt>
                <c:pt idx="1625">
                  <c:v>1.7312235148803153E-2</c:v>
                </c:pt>
                <c:pt idx="1626">
                  <c:v>1.7306935947058559E-2</c:v>
                </c:pt>
                <c:pt idx="1627">
                  <c:v>1.7301715324216479E-2</c:v>
                </c:pt>
                <c:pt idx="1628">
                  <c:v>1.7296573574710969E-2</c:v>
                </c:pt>
                <c:pt idx="1629">
                  <c:v>1.7291510992988583E-2</c:v>
                </c:pt>
                <c:pt idx="1630">
                  <c:v>1.7286527873508137E-2</c:v>
                </c:pt>
                <c:pt idx="1631">
                  <c:v>1.7281971077590615E-2</c:v>
                </c:pt>
                <c:pt idx="1632">
                  <c:v>1.7277164824300258E-2</c:v>
                </c:pt>
                <c:pt idx="1633">
                  <c:v>1.7272438991486484E-2</c:v>
                </c:pt>
                <c:pt idx="1634">
                  <c:v>1.7267793873698027E-2</c:v>
                </c:pt>
                <c:pt idx="1635">
                  <c:v>1.7262677232373222E-2</c:v>
                </c:pt>
                <c:pt idx="1636">
                  <c:v>1.7258746961459976E-2</c:v>
                </c:pt>
                <c:pt idx="1637">
                  <c:v>1.7254345756178232E-2</c:v>
                </c:pt>
                <c:pt idx="1638">
                  <c:v>1.7250026444257709E-2</c:v>
                </c:pt>
                <c:pt idx="1639">
                  <c:v>1.7245789320319258E-2</c:v>
                </c:pt>
                <c:pt idx="1640">
                  <c:v>1.7241634678999588E-2</c:v>
                </c:pt>
                <c:pt idx="1641">
                  <c:v>1.7237562814949956E-2</c:v>
                </c:pt>
                <c:pt idx="1642">
                  <c:v>1.7233574022838347E-2</c:v>
                </c:pt>
                <c:pt idx="1643">
                  <c:v>1.7229668597347952E-2</c:v>
                </c:pt>
                <c:pt idx="1644">
                  <c:v>1.7225846833179126E-2</c:v>
                </c:pt>
                <c:pt idx="1645">
                  <c:v>1.7222109025047418E-2</c:v>
                </c:pt>
                <c:pt idx="1646">
                  <c:v>1.7218455467686421E-2</c:v>
                </c:pt>
                <c:pt idx="1647">
                  <c:v>1.7214886455846228E-2</c:v>
                </c:pt>
                <c:pt idx="1648">
                  <c:v>1.7210755532158825E-2</c:v>
                </c:pt>
                <c:pt idx="1649">
                  <c:v>1.7208003247814414E-2</c:v>
                </c:pt>
                <c:pt idx="1650">
                  <c:v>1.7204689641210528E-2</c:v>
                </c:pt>
                <c:pt idx="1651">
                  <c:v>1.7201461759302459E-2</c:v>
                </c:pt>
                <c:pt idx="1652">
                  <c:v>1.7198319896929368E-2</c:v>
                </c:pt>
                <c:pt idx="1653">
                  <c:v>1.7195264348948427E-2</c:v>
                </c:pt>
                <c:pt idx="1654">
                  <c:v>1.7192295410235724E-2</c:v>
                </c:pt>
                <c:pt idx="1655">
                  <c:v>1.7189413375686451E-2</c:v>
                </c:pt>
                <c:pt idx="1656">
                  <c:v>1.7186618540215352E-2</c:v>
                </c:pt>
                <c:pt idx="1657">
                  <c:v>1.7183911198755859E-2</c:v>
                </c:pt>
                <c:pt idx="1658">
                  <c:v>1.7181291646262239E-2</c:v>
                </c:pt>
                <c:pt idx="1659">
                  <c:v>1.7178760177708332E-2</c:v>
                </c:pt>
                <c:pt idx="1660">
                  <c:v>1.717631708808794E-2</c:v>
                </c:pt>
                <c:pt idx="1661">
                  <c:v>1.7173049876735024E-2</c:v>
                </c:pt>
                <c:pt idx="1662">
                  <c:v>1.7171431111099939E-2</c:v>
                </c:pt>
                <c:pt idx="1663">
                  <c:v>1.7168920419310688E-2</c:v>
                </c:pt>
                <c:pt idx="1664">
                  <c:v>1.7166363323043998E-2</c:v>
                </c:pt>
                <c:pt idx="1665">
                  <c:v>1.7163758867017719E-2</c:v>
                </c:pt>
                <c:pt idx="1666">
                  <c:v>1.7161106093093279E-2</c:v>
                </c:pt>
                <c:pt idx="1667">
                  <c:v>1.7158404040275483E-2</c:v>
                </c:pt>
                <c:pt idx="1668">
                  <c:v>1.7155651744714239E-2</c:v>
                </c:pt>
                <c:pt idx="1669">
                  <c:v>1.7152848239703707E-2</c:v>
                </c:pt>
                <c:pt idx="1670">
                  <c:v>1.7149992555684453E-2</c:v>
                </c:pt>
                <c:pt idx="1671">
                  <c:v>1.7147083720241936E-2</c:v>
                </c:pt>
                <c:pt idx="1672">
                  <c:v>1.7144120758108467E-2</c:v>
                </c:pt>
                <c:pt idx="1673">
                  <c:v>1.7141102691164062E-2</c:v>
                </c:pt>
                <c:pt idx="1674">
                  <c:v>1.7138028538435598E-2</c:v>
                </c:pt>
                <c:pt idx="1675">
                  <c:v>1.7134897316098963E-2</c:v>
                </c:pt>
                <c:pt idx="1676">
                  <c:v>1.7131708037478637E-2</c:v>
                </c:pt>
                <c:pt idx="1677">
                  <c:v>1.7128459713048327E-2</c:v>
                </c:pt>
                <c:pt idx="1678">
                  <c:v>1.7125151350432077E-2</c:v>
                </c:pt>
                <c:pt idx="1679">
                  <c:v>1.7121781954405106E-2</c:v>
                </c:pt>
                <c:pt idx="1680">
                  <c:v>1.711835052689319E-2</c:v>
                </c:pt>
                <c:pt idx="1681">
                  <c:v>1.7114856066975239E-2</c:v>
                </c:pt>
                <c:pt idx="1682">
                  <c:v>1.7111297570882228E-2</c:v>
                </c:pt>
                <c:pt idx="1683">
                  <c:v>1.710748064199517E-2</c:v>
                </c:pt>
                <c:pt idx="1684">
                  <c:v>1.710381208131867E-2</c:v>
                </c:pt>
                <c:pt idx="1685">
                  <c:v>1.710007562944901E-2</c:v>
                </c:pt>
                <c:pt idx="1686">
                  <c:v>1.7096270261839824E-2</c:v>
                </c:pt>
                <c:pt idx="1687">
                  <c:v>1.7092394951077998E-2</c:v>
                </c:pt>
                <c:pt idx="1688">
                  <c:v>1.7088448666884328E-2</c:v>
                </c:pt>
                <c:pt idx="1689">
                  <c:v>1.7084430376115053E-2</c:v>
                </c:pt>
                <c:pt idx="1690">
                  <c:v>1.7080423677640556E-2</c:v>
                </c:pt>
                <c:pt idx="1691">
                  <c:v>1.7076173627952499E-2</c:v>
                </c:pt>
                <c:pt idx="1692">
                  <c:v>1.7071343096978286E-2</c:v>
                </c:pt>
                <c:pt idx="1693">
                  <c:v>1.7067006641086582E-2</c:v>
                </c:pt>
                <c:pt idx="1694">
                  <c:v>1.7062593430603096E-2</c:v>
                </c:pt>
                <c:pt idx="1695">
                  <c:v>1.7058102421222476E-2</c:v>
                </c:pt>
                <c:pt idx="1696">
                  <c:v>1.7053532565796739E-2</c:v>
                </c:pt>
                <c:pt idx="1697">
                  <c:v>1.7048882814333317E-2</c:v>
                </c:pt>
                <c:pt idx="1698">
                  <c:v>1.7044152113999397E-2</c:v>
                </c:pt>
                <c:pt idx="1699">
                  <c:v>1.7039339409119548E-2</c:v>
                </c:pt>
                <c:pt idx="1700">
                  <c:v>1.7034489969301684E-2</c:v>
                </c:pt>
                <c:pt idx="1701">
                  <c:v>1.702946374882304E-2</c:v>
                </c:pt>
                <c:pt idx="1702">
                  <c:v>1.7024398667859778E-2</c:v>
                </c:pt>
                <c:pt idx="1703">
                  <c:v>1.7019247331259334E-2</c:v>
                </c:pt>
                <c:pt idx="1704">
                  <c:v>1.701400866915511E-2</c:v>
                </c:pt>
                <c:pt idx="1705">
                  <c:v>1.7008681608846166E-2</c:v>
                </c:pt>
                <c:pt idx="1706">
                  <c:v>1.7003265074796325E-2</c:v>
                </c:pt>
                <c:pt idx="1707">
                  <c:v>1.6997757988637022E-2</c:v>
                </c:pt>
                <c:pt idx="1708">
                  <c:v>1.6992159269166428E-2</c:v>
                </c:pt>
                <c:pt idx="1709">
                  <c:v>1.6986527987924452E-2</c:v>
                </c:pt>
                <c:pt idx="1710">
                  <c:v>1.6980682591333392E-2</c:v>
                </c:pt>
                <c:pt idx="1711">
                  <c:v>1.6974802456417297E-2</c:v>
                </c:pt>
                <c:pt idx="1712">
                  <c:v>1.6968826335085008E-2</c:v>
                </c:pt>
                <c:pt idx="1713">
                  <c:v>1.6962774812364256E-2</c:v>
                </c:pt>
                <c:pt idx="1714">
                  <c:v>1.6956746218536951E-2</c:v>
                </c:pt>
                <c:pt idx="1715">
                  <c:v>1.6950752854728437E-2</c:v>
                </c:pt>
                <c:pt idx="1716">
                  <c:v>1.6944794864875896E-2</c:v>
                </c:pt>
                <c:pt idx="1717">
                  <c:v>1.6938872392914979E-2</c:v>
                </c:pt>
                <c:pt idx="1718">
                  <c:v>1.6932985582783302E-2</c:v>
                </c:pt>
                <c:pt idx="1719">
                  <c:v>1.6927134578418261E-2</c:v>
                </c:pt>
                <c:pt idx="1720">
                  <c:v>1.6921319523757687E-2</c:v>
                </c:pt>
                <c:pt idx="1721">
                  <c:v>1.6915540562740063E-2</c:v>
                </c:pt>
                <c:pt idx="1722">
                  <c:v>1.6909772898915439E-2</c:v>
                </c:pt>
                <c:pt idx="1723">
                  <c:v>1.6904091497389789E-2</c:v>
                </c:pt>
                <c:pt idx="1724">
                  <c:v>1.6898421680936724E-2</c:v>
                </c:pt>
                <c:pt idx="1725">
                  <c:v>1.6892788533886212E-2</c:v>
                </c:pt>
                <c:pt idx="1726">
                  <c:v>1.6884766533750921E-2</c:v>
                </c:pt>
                <c:pt idx="1727">
                  <c:v>1.6879218079290548E-2</c:v>
                </c:pt>
                <c:pt idx="1728">
                  <c:v>1.6873706763566754E-2</c:v>
                </c:pt>
                <c:pt idx="1729">
                  <c:v>1.6868232730514594E-2</c:v>
                </c:pt>
                <c:pt idx="1730">
                  <c:v>1.6862796124069344E-2</c:v>
                </c:pt>
                <c:pt idx="1731">
                  <c:v>1.6857397088167594E-2</c:v>
                </c:pt>
                <c:pt idx="1732">
                  <c:v>1.6852035766747462E-2</c:v>
                </c:pt>
                <c:pt idx="1733">
                  <c:v>1.6846712303747072E-2</c:v>
                </c:pt>
                <c:pt idx="1734">
                  <c:v>1.6841426843106955E-2</c:v>
                </c:pt>
                <c:pt idx="1735">
                  <c:v>1.6836179528768296E-2</c:v>
                </c:pt>
                <c:pt idx="1736">
                  <c:v>1.6830970504673821E-2</c:v>
                </c:pt>
                <c:pt idx="1737">
                  <c:v>1.6825799914767341E-2</c:v>
                </c:pt>
                <c:pt idx="1738">
                  <c:v>1.6820667902994423E-2</c:v>
                </c:pt>
                <c:pt idx="1739">
                  <c:v>1.6815574613301736E-2</c:v>
                </c:pt>
                <c:pt idx="1740">
                  <c:v>1.6810520189638346E-2</c:v>
                </c:pt>
                <c:pt idx="1741">
                  <c:v>1.6805504775953328E-2</c:v>
                </c:pt>
                <c:pt idx="1742">
                  <c:v>1.6799113939381272E-2</c:v>
                </c:pt>
                <c:pt idx="1743">
                  <c:v>1.6795591554328925E-2</c:v>
                </c:pt>
                <c:pt idx="1744">
                  <c:v>1.6790694034297761E-2</c:v>
                </c:pt>
                <c:pt idx="1745">
                  <c:v>1.6785836100062495E-2</c:v>
                </c:pt>
                <c:pt idx="1746">
                  <c:v>1.6781017895582277E-2</c:v>
                </c:pt>
                <c:pt idx="1747">
                  <c:v>1.6776239564818007E-2</c:v>
                </c:pt>
                <c:pt idx="1748">
                  <c:v>1.6771501251731675E-2</c:v>
                </c:pt>
                <c:pt idx="1749">
                  <c:v>1.6766803100289215E-2</c:v>
                </c:pt>
                <c:pt idx="1750">
                  <c:v>1.6762145254456566E-2</c:v>
                </c:pt>
                <c:pt idx="1751">
                  <c:v>1.6757527858203163E-2</c:v>
                </c:pt>
                <c:pt idx="1752">
                  <c:v>1.6752951055500637E-2</c:v>
                </c:pt>
                <c:pt idx="1753">
                  <c:v>1.674841499032215E-2</c:v>
                </c:pt>
                <c:pt idx="1754">
                  <c:v>1.674391980664371E-2</c:v>
                </c:pt>
                <c:pt idx="1755">
                  <c:v>1.6739465648443738E-2</c:v>
                </c:pt>
                <c:pt idx="1756">
                  <c:v>1.6735052659702841E-2</c:v>
                </c:pt>
                <c:pt idx="1757">
                  <c:v>1.6730680984404476E-2</c:v>
                </c:pt>
                <c:pt idx="1758">
                  <c:v>1.6726350766534281E-2</c:v>
                </c:pt>
                <c:pt idx="1759">
                  <c:v>1.6722062150080978E-2</c:v>
                </c:pt>
                <c:pt idx="1760">
                  <c:v>1.6717815279035677E-2</c:v>
                </c:pt>
                <c:pt idx="1761">
                  <c:v>1.6713610297392135E-2</c:v>
                </c:pt>
                <c:pt idx="1762">
                  <c:v>1.6709447349147383E-2</c:v>
                </c:pt>
                <c:pt idx="1763">
                  <c:v>1.6705326578300862E-2</c:v>
                </c:pt>
                <c:pt idx="1764">
                  <c:v>1.6701248128855078E-2</c:v>
                </c:pt>
                <c:pt idx="1765">
                  <c:v>1.6697212144815829E-2</c:v>
                </c:pt>
                <c:pt idx="1766">
                  <c:v>1.6693218770191535E-2</c:v>
                </c:pt>
                <c:pt idx="1767">
                  <c:v>1.6689268148993904E-2</c:v>
                </c:pt>
                <c:pt idx="1768">
                  <c:v>1.6685360425237928E-2</c:v>
                </c:pt>
                <c:pt idx="1769">
                  <c:v>1.6681495742941442E-2</c:v>
                </c:pt>
                <c:pt idx="1770">
                  <c:v>1.6677674246126668E-2</c:v>
                </c:pt>
                <c:pt idx="1771">
                  <c:v>1.6673896078817356E-2</c:v>
                </c:pt>
                <c:pt idx="1772">
                  <c:v>1.6670161385042518E-2</c:v>
                </c:pt>
                <c:pt idx="1773">
                  <c:v>1.6666470308833566E-2</c:v>
                </c:pt>
                <c:pt idx="1774">
                  <c:v>1.666282299422564E-2</c:v>
                </c:pt>
                <c:pt idx="1775">
                  <c:v>1.6659219585257828E-2</c:v>
                </c:pt>
                <c:pt idx="1776">
                  <c:v>1.6655660225972709E-2</c:v>
                </c:pt>
                <c:pt idx="1777">
                  <c:v>1.6652145060416814E-2</c:v>
                </c:pt>
                <c:pt idx="1778">
                  <c:v>1.6648182027909943E-2</c:v>
                </c:pt>
                <c:pt idx="1779">
                  <c:v>1.6644762048273028E-2</c:v>
                </c:pt>
                <c:pt idx="1780">
                  <c:v>1.6641386715107186E-2</c:v>
                </c:pt>
                <c:pt idx="1781">
                  <c:v>1.6638056172474706E-2</c:v>
                </c:pt>
                <c:pt idx="1782">
                  <c:v>1.663477056444183E-2</c:v>
                </c:pt>
                <c:pt idx="1783">
                  <c:v>1.6631530035079833E-2</c:v>
                </c:pt>
                <c:pt idx="1784">
                  <c:v>1.6628334728463052E-2</c:v>
                </c:pt>
                <c:pt idx="1785">
                  <c:v>1.6625184788671091E-2</c:v>
                </c:pt>
                <c:pt idx="1786">
                  <c:v>1.6622080359787052E-2</c:v>
                </c:pt>
                <c:pt idx="1787">
                  <c:v>1.6619021585899067E-2</c:v>
                </c:pt>
                <c:pt idx="1788">
                  <c:v>1.6616008611098781E-2</c:v>
                </c:pt>
                <c:pt idx="1789">
                  <c:v>1.6613041579483973E-2</c:v>
                </c:pt>
                <c:pt idx="1790">
                  <c:v>1.6610120635155479E-2</c:v>
                </c:pt>
                <c:pt idx="1791">
                  <c:v>1.660724592221962E-2</c:v>
                </c:pt>
                <c:pt idx="1792">
                  <c:v>1.6603618026494855E-2</c:v>
                </c:pt>
                <c:pt idx="1793">
                  <c:v>1.660084952647187E-2</c:v>
                </c:pt>
                <c:pt idx="1794">
                  <c:v>1.6598127731366517E-2</c:v>
                </c:pt>
                <c:pt idx="1795">
                  <c:v>1.6595516414046114E-2</c:v>
                </c:pt>
                <c:pt idx="1796">
                  <c:v>1.6592824832420257E-2</c:v>
                </c:pt>
                <c:pt idx="1797">
                  <c:v>1.6590244016848266E-2</c:v>
                </c:pt>
                <c:pt idx="1798">
                  <c:v>1.658771048273152E-2</c:v>
                </c:pt>
                <c:pt idx="1799">
                  <c:v>1.658522437421707E-2</c:v>
                </c:pt>
                <c:pt idx="1800">
                  <c:v>1.6582785835457216E-2</c:v>
                </c:pt>
                <c:pt idx="1801">
                  <c:v>1.6580395010610188E-2</c:v>
                </c:pt>
                <c:pt idx="1802">
                  <c:v>1.6578052043839456E-2</c:v>
                </c:pt>
                <c:pt idx="1803">
                  <c:v>1.6575757079313094E-2</c:v>
                </c:pt>
                <c:pt idx="1804">
                  <c:v>1.6573510261205966E-2</c:v>
                </c:pt>
                <c:pt idx="1805">
                  <c:v>1.6571311733698194E-2</c:v>
                </c:pt>
                <c:pt idx="1806">
                  <c:v>1.6569161640974932E-2</c:v>
                </c:pt>
                <c:pt idx="1807">
                  <c:v>1.6567060127227692E-2</c:v>
                </c:pt>
                <c:pt idx="1808">
                  <c:v>1.656500733665411E-2</c:v>
                </c:pt>
                <c:pt idx="1809">
                  <c:v>1.6563003413456869E-2</c:v>
                </c:pt>
                <c:pt idx="1810">
                  <c:v>1.6561048501845428E-2</c:v>
                </c:pt>
                <c:pt idx="1811">
                  <c:v>1.6559142746034951E-2</c:v>
                </c:pt>
                <c:pt idx="1812">
                  <c:v>1.6557286290246515E-2</c:v>
                </c:pt>
                <c:pt idx="1813">
                  <c:v>1.6555479278707975E-2</c:v>
                </c:pt>
                <c:pt idx="1814">
                  <c:v>1.6553721855652456E-2</c:v>
                </c:pt>
                <c:pt idx="1815">
                  <c:v>1.6552014165320959E-2</c:v>
                </c:pt>
                <c:pt idx="1816">
                  <c:v>1.6550356351958864E-2</c:v>
                </c:pt>
                <c:pt idx="1817">
                  <c:v>1.6548748559819876E-2</c:v>
                </c:pt>
                <c:pt idx="1818">
                  <c:v>1.6547190933163178E-2</c:v>
                </c:pt>
                <c:pt idx="1819">
                  <c:v>1.654568361625474E-2</c:v>
                </c:pt>
                <c:pt idx="1820">
                  <c:v>1.6544226753367534E-2</c:v>
                </c:pt>
                <c:pt idx="1821">
                  <c:v>1.6542820488781331E-2</c:v>
                </c:pt>
                <c:pt idx="1822">
                  <c:v>1.6541464966782247E-2</c:v>
                </c:pt>
                <c:pt idx="1823">
                  <c:v>1.654016033166384E-2</c:v>
                </c:pt>
                <c:pt idx="1824">
                  <c:v>1.6538906727725598E-2</c:v>
                </c:pt>
                <c:pt idx="1825">
                  <c:v>1.6537704299275965E-2</c:v>
                </c:pt>
                <c:pt idx="1826">
                  <c:v>1.6536553190628443E-2</c:v>
                </c:pt>
                <c:pt idx="1827">
                  <c:v>1.6535453546105274E-2</c:v>
                </c:pt>
                <c:pt idx="1828">
                  <c:v>1.6534405510034853E-2</c:v>
                </c:pt>
                <c:pt idx="1829">
                  <c:v>1.6532863213517508E-2</c:v>
                </c:pt>
                <c:pt idx="1830">
                  <c:v>1.6533024432129707E-2</c:v>
                </c:pt>
                <c:pt idx="1831">
                  <c:v>1.6531572495942823E-2</c:v>
                </c:pt>
                <c:pt idx="1832">
                  <c:v>1.6530732337122281E-2</c:v>
                </c:pt>
                <c:pt idx="1833">
                  <c:v>1.6529944508511165E-2</c:v>
                </c:pt>
                <c:pt idx="1834">
                  <c:v>1.6529209154483415E-2</c:v>
                </c:pt>
                <c:pt idx="1835">
                  <c:v>1.6528526419421066E-2</c:v>
                </c:pt>
                <c:pt idx="1836">
                  <c:v>1.6527896447714484E-2</c:v>
                </c:pt>
                <c:pt idx="1837">
                  <c:v>1.6527319383760602E-2</c:v>
                </c:pt>
                <c:pt idx="1838">
                  <c:v>1.6526795371965771E-2</c:v>
                </c:pt>
                <c:pt idx="1839">
                  <c:v>1.6527462148947854E-2</c:v>
                </c:pt>
                <c:pt idx="1840">
                  <c:v>1.6527056338457857E-2</c:v>
                </c:pt>
                <c:pt idx="1841">
                  <c:v>1.6526704051658996E-2</c:v>
                </c:pt>
                <c:pt idx="1842">
                  <c:v>1.652640543301136E-2</c:v>
                </c:pt>
                <c:pt idx="1843">
                  <c:v>1.6526160626983304E-2</c:v>
                </c:pt>
                <c:pt idx="1844">
                  <c:v>1.6525969778051427E-2</c:v>
                </c:pt>
                <c:pt idx="1845">
                  <c:v>1.652623653840514E-2</c:v>
                </c:pt>
                <c:pt idx="1846">
                  <c:v>1.6525750529426952E-2</c:v>
                </c:pt>
                <c:pt idx="1847">
                  <c:v>1.6524490443984907E-2</c:v>
                </c:pt>
                <c:pt idx="1848">
                  <c:v>1.6525748843127592E-2</c:v>
                </c:pt>
                <c:pt idx="1849">
                  <c:v>1.6525829947135449E-2</c:v>
                </c:pt>
                <c:pt idx="1850">
                  <c:v>1.6525965875284838E-2</c:v>
                </c:pt>
                <c:pt idx="1851">
                  <c:v>1.6526156772115573E-2</c:v>
                </c:pt>
                <c:pt idx="1852">
                  <c:v>1.6526402782174637E-2</c:v>
                </c:pt>
                <c:pt idx="1853">
                  <c:v>1.6526704050020959E-2</c:v>
                </c:pt>
                <c:pt idx="1854">
                  <c:v>1.652706072022107E-2</c:v>
                </c:pt>
                <c:pt idx="1855">
                  <c:v>1.6527472937351066E-2</c:v>
                </c:pt>
                <c:pt idx="1856">
                  <c:v>1.6527940845997027E-2</c:v>
                </c:pt>
                <c:pt idx="1857">
                  <c:v>1.6528464590754372E-2</c:v>
                </c:pt>
                <c:pt idx="1858">
                  <c:v>1.6529044316228737E-2</c:v>
                </c:pt>
                <c:pt idx="1859">
                  <c:v>1.652968016703444E-2</c:v>
                </c:pt>
                <c:pt idx="1860">
                  <c:v>1.6528981692572848E-2</c:v>
                </c:pt>
                <c:pt idx="1861">
                  <c:v>1.6531120823150367E-2</c:v>
                </c:pt>
                <c:pt idx="1862">
                  <c:v>1.6531925917740057E-2</c:v>
                </c:pt>
                <c:pt idx="1863">
                  <c:v>1.6532787716220462E-2</c:v>
                </c:pt>
                <c:pt idx="1864">
                  <c:v>1.6533706363257163E-2</c:v>
                </c:pt>
                <c:pt idx="1865">
                  <c:v>1.6534682003525519E-2</c:v>
                </c:pt>
                <c:pt idx="1866">
                  <c:v>1.6535714781710231E-2</c:v>
                </c:pt>
                <c:pt idx="1867">
                  <c:v>1.6536804842508596E-2</c:v>
                </c:pt>
                <c:pt idx="1868">
                  <c:v>1.6537952330626601E-2</c:v>
                </c:pt>
                <c:pt idx="1869">
                  <c:v>1.6539157390781305E-2</c:v>
                </c:pt>
                <c:pt idx="1870">
                  <c:v>1.6540420167701075E-2</c:v>
                </c:pt>
                <c:pt idx="1871">
                  <c:v>1.654174080612426E-2</c:v>
                </c:pt>
                <c:pt idx="1872">
                  <c:v>1.6543119450800507E-2</c:v>
                </c:pt>
                <c:pt idx="1873">
                  <c:v>1.6544556246489889E-2</c:v>
                </c:pt>
                <c:pt idx="1874">
                  <c:v>1.6546051337964642E-2</c:v>
                </c:pt>
                <c:pt idx="1875">
                  <c:v>1.6547604870006345E-2</c:v>
                </c:pt>
                <c:pt idx="1876">
                  <c:v>1.654921698740983E-2</c:v>
                </c:pt>
                <c:pt idx="1877">
                  <c:v>1.6550887834979044E-2</c:v>
                </c:pt>
                <c:pt idx="1878">
                  <c:v>1.655261755753076E-2</c:v>
                </c:pt>
                <c:pt idx="1879">
                  <c:v>1.6554406299892816E-2</c:v>
                </c:pt>
                <c:pt idx="1880">
                  <c:v>1.6556254206904788E-2</c:v>
                </c:pt>
                <c:pt idx="1881">
                  <c:v>1.6558715869441624E-2</c:v>
                </c:pt>
                <c:pt idx="1882">
                  <c:v>1.6558454134914607E-2</c:v>
                </c:pt>
                <c:pt idx="1883">
                  <c:v>1.6562154364405838E-2</c:v>
                </c:pt>
                <c:pt idx="1884">
                  <c:v>1.656424037864327E-2</c:v>
                </c:pt>
                <c:pt idx="1885">
                  <c:v>1.656638628190249E-2</c:v>
                </c:pt>
                <c:pt idx="1886">
                  <c:v>1.6568592219094531E-2</c:v>
                </c:pt>
                <c:pt idx="1887">
                  <c:v>1.6570858335141516E-2</c:v>
                </c:pt>
                <c:pt idx="1888">
                  <c:v>1.6573184774977729E-2</c:v>
                </c:pt>
                <c:pt idx="1889">
                  <c:v>1.6575571683550696E-2</c:v>
                </c:pt>
                <c:pt idx="1890">
                  <c:v>1.6578019205819899E-2</c:v>
                </c:pt>
                <c:pt idx="1891">
                  <c:v>1.6578732147037763E-2</c:v>
                </c:pt>
                <c:pt idx="1892">
                  <c:v>1.6581287647924391E-2</c:v>
                </c:pt>
                <c:pt idx="1893">
                  <c:v>1.6583904157964912E-2</c:v>
                </c:pt>
                <c:pt idx="1894">
                  <c:v>1.6586581822142312E-2</c:v>
                </c:pt>
                <c:pt idx="1895">
                  <c:v>1.6589320785452059E-2</c:v>
                </c:pt>
                <c:pt idx="1896">
                  <c:v>1.6594607662367977E-2</c:v>
                </c:pt>
                <c:pt idx="1897">
                  <c:v>1.6594983189518128E-2</c:v>
                </c:pt>
                <c:pt idx="1898">
                  <c:v>1.6597906920329992E-2</c:v>
                </c:pt>
                <c:pt idx="1899">
                  <c:v>1.6600892530387476E-2</c:v>
                </c:pt>
                <c:pt idx="1900">
                  <c:v>1.6603940164751089E-2</c:v>
                </c:pt>
                <c:pt idx="1901">
                  <c:v>1.6607049968494922E-2</c:v>
                </c:pt>
                <c:pt idx="1902">
                  <c:v>1.6610222086706202E-2</c:v>
                </c:pt>
                <c:pt idx="1903">
                  <c:v>1.661345666448618E-2</c:v>
                </c:pt>
                <c:pt idx="1904">
                  <c:v>1.6616753846948797E-2</c:v>
                </c:pt>
                <c:pt idx="1905">
                  <c:v>1.6620113779222245E-2</c:v>
                </c:pt>
                <c:pt idx="1906">
                  <c:v>1.6623536606448063E-2</c:v>
                </c:pt>
                <c:pt idx="1907">
                  <c:v>1.6627022473781807E-2</c:v>
                </c:pt>
                <c:pt idx="1908">
                  <c:v>1.6630571526392617E-2</c:v>
                </c:pt>
                <c:pt idx="1909">
                  <c:v>1.6634183909464303E-2</c:v>
                </c:pt>
                <c:pt idx="1910">
                  <c:v>1.6637859768193593E-2</c:v>
                </c:pt>
                <c:pt idx="1911">
                  <c:v>1.6641599247791898E-2</c:v>
                </c:pt>
                <c:pt idx="1912">
                  <c:v>1.664540249348551E-2</c:v>
                </c:pt>
                <c:pt idx="1913">
                  <c:v>1.6649269650514303E-2</c:v>
                </c:pt>
                <c:pt idx="1914">
                  <c:v>1.6653200864132609E-2</c:v>
                </c:pt>
                <c:pt idx="1915">
                  <c:v>1.6657196279609651E-2</c:v>
                </c:pt>
                <c:pt idx="1916">
                  <c:v>1.6661256042228883E-2</c:v>
                </c:pt>
                <c:pt idx="1917">
                  <c:v>1.666538029728909E-2</c:v>
                </c:pt>
                <c:pt idx="1918">
                  <c:v>1.6669569190102856E-2</c:v>
                </c:pt>
                <c:pt idx="1919">
                  <c:v>1.6673822865998316E-2</c:v>
                </c:pt>
                <c:pt idx="1920">
                  <c:v>1.6678141470318934E-2</c:v>
                </c:pt>
                <c:pt idx="1921">
                  <c:v>1.6682510961267286E-2</c:v>
                </c:pt>
                <c:pt idx="1922">
                  <c:v>1.6686866153169309E-2</c:v>
                </c:pt>
                <c:pt idx="1923">
                  <c:v>1.6691197791009613E-2</c:v>
                </c:pt>
                <c:pt idx="1924">
                  <c:v>1.6695504551982668E-2</c:v>
                </c:pt>
                <c:pt idx="1925">
                  <c:v>1.6699785109955626E-2</c:v>
                </c:pt>
                <c:pt idx="1926">
                  <c:v>1.6704038135469421E-2</c:v>
                </c:pt>
                <c:pt idx="1927">
                  <c:v>1.6708262295737242E-2</c:v>
                </c:pt>
                <c:pt idx="1928">
                  <c:v>1.6712456254646277E-2</c:v>
                </c:pt>
                <c:pt idx="1929">
                  <c:v>1.6716618672757724E-2</c:v>
                </c:pt>
                <c:pt idx="1930">
                  <c:v>1.6720748207306776E-2</c:v>
                </c:pt>
                <c:pt idx="1931">
                  <c:v>1.6724843512202856E-2</c:v>
                </c:pt>
                <c:pt idx="1932">
                  <c:v>1.6728903238031129E-2</c:v>
                </c:pt>
                <c:pt idx="1933">
                  <c:v>1.6732926032051659E-2</c:v>
                </c:pt>
                <c:pt idx="1934">
                  <c:v>1.6736910538200245E-2</c:v>
                </c:pt>
                <c:pt idx="1935">
                  <c:v>1.6740855397089329E-2</c:v>
                </c:pt>
                <c:pt idx="1936">
                  <c:v>1.6744759246007757E-2</c:v>
                </c:pt>
                <c:pt idx="1937">
                  <c:v>1.6748620718921456E-2</c:v>
                </c:pt>
                <c:pt idx="1938">
                  <c:v>1.6752438446473849E-2</c:v>
                </c:pt>
                <c:pt idx="1939">
                  <c:v>1.6756211055987402E-2</c:v>
                </c:pt>
                <c:pt idx="1940">
                  <c:v>1.6759937171462309E-2</c:v>
                </c:pt>
                <c:pt idx="1941">
                  <c:v>1.6763615413578896E-2</c:v>
                </c:pt>
                <c:pt idx="1942">
                  <c:v>1.6767244399696971E-2</c:v>
                </c:pt>
                <c:pt idx="1943">
                  <c:v>1.6770822743856474E-2</c:v>
                </c:pt>
                <c:pt idx="1944">
                  <c:v>1.6774349056779454E-2</c:v>
                </c:pt>
                <c:pt idx="1945">
                  <c:v>1.6777821945869183E-2</c:v>
                </c:pt>
                <c:pt idx="1946">
                  <c:v>1.6783515616632966E-2</c:v>
                </c:pt>
                <c:pt idx="1947">
                  <c:v>1.6784601865574515E-2</c:v>
                </c:pt>
                <c:pt idx="1948">
                  <c:v>1.6787906094412233E-2</c:v>
                </c:pt>
                <c:pt idx="1949">
                  <c:v>1.6791151295861388E-2</c:v>
                </c:pt>
                <c:pt idx="1950">
                  <c:v>1.6794336060744978E-2</c:v>
                </c:pt>
                <c:pt idx="1951">
                  <c:v>1.6797458976572286E-2</c:v>
                </c:pt>
                <c:pt idx="1952">
                  <c:v>1.6800518627538626E-2</c:v>
                </c:pt>
                <c:pt idx="1953">
                  <c:v>1.6803513594528655E-2</c:v>
                </c:pt>
                <c:pt idx="1954">
                  <c:v>1.6806442455113507E-2</c:v>
                </c:pt>
                <c:pt idx="1955">
                  <c:v>1.6809303783556731E-2</c:v>
                </c:pt>
                <c:pt idx="1956">
                  <c:v>1.6812096150809881E-2</c:v>
                </c:pt>
                <c:pt idx="1957">
                  <c:v>1.6814818124516479E-2</c:v>
                </c:pt>
                <c:pt idx="1958">
                  <c:v>1.6817468269013099E-2</c:v>
                </c:pt>
                <c:pt idx="1959">
                  <c:v>1.6820045145329372E-2</c:v>
                </c:pt>
                <c:pt idx="1960">
                  <c:v>1.6822547311188207E-2</c:v>
                </c:pt>
                <c:pt idx="1961">
                  <c:v>1.6824973321009296E-2</c:v>
                </c:pt>
                <c:pt idx="1962">
                  <c:v>1.6827321725907785E-2</c:v>
                </c:pt>
                <c:pt idx="1963">
                  <c:v>1.6829591073695829E-2</c:v>
                </c:pt>
                <c:pt idx="1964">
                  <c:v>1.6831779908885857E-2</c:v>
                </c:pt>
                <c:pt idx="1965">
                  <c:v>1.6833886772687743E-2</c:v>
                </c:pt>
                <c:pt idx="1966">
                  <c:v>1.6835910203013612E-2</c:v>
                </c:pt>
                <c:pt idx="1967">
                  <c:v>1.6837848734476746E-2</c:v>
                </c:pt>
                <c:pt idx="1968">
                  <c:v>1.6839700898394653E-2</c:v>
                </c:pt>
                <c:pt idx="1969">
                  <c:v>1.6841465222788194E-2</c:v>
                </c:pt>
                <c:pt idx="1970">
                  <c:v>1.6843140232383549E-2</c:v>
                </c:pt>
                <c:pt idx="1971">
                  <c:v>1.6844724448615064E-2</c:v>
                </c:pt>
                <c:pt idx="1972">
                  <c:v>1.6846216389624375E-2</c:v>
                </c:pt>
                <c:pt idx="1973">
                  <c:v>1.6847622545461405E-2</c:v>
                </c:pt>
                <c:pt idx="1974">
                  <c:v>1.6849006612782869E-2</c:v>
                </c:pt>
                <c:pt idx="1975">
                  <c:v>1.6850382662309028E-2</c:v>
                </c:pt>
                <c:pt idx="1976">
                  <c:v>1.6851750666121615E-2</c:v>
                </c:pt>
                <c:pt idx="1977">
                  <c:v>1.6853110596301478E-2</c:v>
                </c:pt>
                <c:pt idx="1978">
                  <c:v>1.6854462424929037E-2</c:v>
                </c:pt>
                <c:pt idx="1979">
                  <c:v>1.6855806124085364E-2</c:v>
                </c:pt>
                <c:pt idx="1980">
                  <c:v>1.6857141665851966E-2</c:v>
                </c:pt>
                <c:pt idx="1981">
                  <c:v>1.68584690223097E-2</c:v>
                </c:pt>
                <c:pt idx="1982">
                  <c:v>1.685978816553942E-2</c:v>
                </c:pt>
                <c:pt idx="1983">
                  <c:v>1.6861099067622634E-2</c:v>
                </c:pt>
                <c:pt idx="1984">
                  <c:v>1.6862401700640631E-2</c:v>
                </c:pt>
                <c:pt idx="1985">
                  <c:v>1.6863696036674709E-2</c:v>
                </c:pt>
                <c:pt idx="1986">
                  <c:v>1.6866123205206269E-2</c:v>
                </c:pt>
                <c:pt idx="1987">
                  <c:v>1.6867398555623369E-2</c:v>
                </c:pt>
                <c:pt idx="1988">
                  <c:v>1.6868665516553871E-2</c:v>
                </c:pt>
                <c:pt idx="1989">
                  <c:v>1.6869924060075692E-2</c:v>
                </c:pt>
                <c:pt idx="1990">
                  <c:v>1.687117415826872E-2</c:v>
                </c:pt>
                <c:pt idx="1991">
                  <c:v>1.6872415783211307E-2</c:v>
                </c:pt>
                <c:pt idx="1992">
                  <c:v>1.6873648906982685E-2</c:v>
                </c:pt>
                <c:pt idx="1993">
                  <c:v>1.6874873501662079E-2</c:v>
                </c:pt>
                <c:pt idx="1994">
                  <c:v>1.6876089539328284E-2</c:v>
                </c:pt>
                <c:pt idx="1995">
                  <c:v>1.6877296992061395E-2</c:v>
                </c:pt>
                <c:pt idx="1996">
                  <c:v>1.6878495831939771E-2</c:v>
                </c:pt>
                <c:pt idx="1997">
                  <c:v>1.6879686031043731E-2</c:v>
                </c:pt>
                <c:pt idx="1998">
                  <c:v>1.6880595026861525E-2</c:v>
                </c:pt>
                <c:pt idx="1999">
                  <c:v>1.6880625396537802E-2</c:v>
                </c:pt>
                <c:pt idx="2000">
                  <c:v>1.6883204504502692E-2</c:v>
                </c:pt>
                <c:pt idx="2001">
                  <c:v>1.6884830265268307E-2</c:v>
                </c:pt>
                <c:pt idx="2002">
                  <c:v>1.6885506437729833E-2</c:v>
                </c:pt>
                <c:pt idx="2003">
                  <c:v>1.6886644205859135E-2</c:v>
                </c:pt>
                <c:pt idx="2004">
                  <c:v>1.688777313777319E-2</c:v>
                </c:pt>
                <c:pt idx="2005">
                  <c:v>1.6888893205551442E-2</c:v>
                </c:pt>
                <c:pt idx="2006">
                  <c:v>1.6890004381274651E-2</c:v>
                </c:pt>
                <c:pt idx="2007">
                  <c:v>1.6891106637022688E-2</c:v>
                </c:pt>
                <c:pt idx="2008">
                  <c:v>1.6892199944877399E-2</c:v>
                </c:pt>
                <c:pt idx="2009">
                  <c:v>1.6893284276918451E-2</c:v>
                </c:pt>
                <c:pt idx="2010">
                  <c:v>1.6894359605227244E-2</c:v>
                </c:pt>
                <c:pt idx="2011">
                  <c:v>1.6895425901884756E-2</c:v>
                </c:pt>
                <c:pt idx="2012">
                  <c:v>1.6895091599080259E-2</c:v>
                </c:pt>
                <c:pt idx="2013">
                  <c:v>1.6897531288569148E-2</c:v>
                </c:pt>
                <c:pt idx="2014">
                  <c:v>1.6898570322758627E-2</c:v>
                </c:pt>
                <c:pt idx="2015">
                  <c:v>1.6899600213622006E-2</c:v>
                </c:pt>
                <c:pt idx="2016">
                  <c:v>1.6900620933240698E-2</c:v>
                </c:pt>
                <c:pt idx="2017">
                  <c:v>1.6901632453696757E-2</c:v>
                </c:pt>
                <c:pt idx="2018">
                  <c:v>1.690263474707094E-2</c:v>
                </c:pt>
                <c:pt idx="2019">
                  <c:v>1.690362778544683E-2</c:v>
                </c:pt>
                <c:pt idx="2020">
                  <c:v>1.6904611540905397E-2</c:v>
                </c:pt>
                <c:pt idx="2021">
                  <c:v>1.6904211402688375E-2</c:v>
                </c:pt>
                <c:pt idx="2022">
                  <c:v>1.6906551091401847E-2</c:v>
                </c:pt>
                <c:pt idx="2023">
                  <c:v>1.6907506830604505E-2</c:v>
                </c:pt>
                <c:pt idx="2024">
                  <c:v>1.6908453175220689E-2</c:v>
                </c:pt>
                <c:pt idx="2025">
                  <c:v>1.6909390097333117E-2</c:v>
                </c:pt>
                <c:pt idx="2026">
                  <c:v>1.6910317569025151E-2</c:v>
                </c:pt>
                <c:pt idx="2027">
                  <c:v>1.6911235562379945E-2</c:v>
                </c:pt>
                <c:pt idx="2028">
                  <c:v>1.6912144049480861E-2</c:v>
                </c:pt>
                <c:pt idx="2029">
                  <c:v>1.6913043002411702E-2</c:v>
                </c:pt>
                <c:pt idx="2030">
                  <c:v>1.6913932393256271E-2</c:v>
                </c:pt>
                <c:pt idx="2031">
                  <c:v>1.6914812194098367E-2</c:v>
                </c:pt>
                <c:pt idx="2032">
                  <c:v>1.6915682377022231E-2</c:v>
                </c:pt>
                <c:pt idx="2033">
                  <c:v>1.6916542914111883E-2</c:v>
                </c:pt>
                <c:pt idx="2034">
                  <c:v>1.6916044729658544E-2</c:v>
                </c:pt>
                <c:pt idx="2035">
                  <c:v>1.6918234939127894E-2</c:v>
                </c:pt>
                <c:pt idx="2036">
                  <c:v>1.6919066371223819E-2</c:v>
                </c:pt>
                <c:pt idx="2037">
                  <c:v>1.6919888045824439E-2</c:v>
                </c:pt>
                <c:pt idx="2038">
                  <c:v>1.6920151559563178E-2</c:v>
                </c:pt>
                <c:pt idx="2039">
                  <c:v>1.6920950786731569E-2</c:v>
                </c:pt>
                <c:pt idx="2040">
                  <c:v>1.6921740165600031E-2</c:v>
                </c:pt>
                <c:pt idx="2041">
                  <c:v>1.692251966825796E-2</c:v>
                </c:pt>
                <c:pt idx="2042">
                  <c:v>1.6923289266794091E-2</c:v>
                </c:pt>
                <c:pt idx="2043">
                  <c:v>1.6924048933297166E-2</c:v>
                </c:pt>
                <c:pt idx="2044">
                  <c:v>1.6924798639856575E-2</c:v>
                </c:pt>
                <c:pt idx="2045">
                  <c:v>1.6925538358562149E-2</c:v>
                </c:pt>
                <c:pt idx="2046">
                  <c:v>1.6926268061503071E-2</c:v>
                </c:pt>
                <c:pt idx="2047">
                  <c:v>1.692742817743266E-2</c:v>
                </c:pt>
                <c:pt idx="2048">
                  <c:v>1.6928137060356823E-2</c:v>
                </c:pt>
                <c:pt idx="2049">
                  <c:v>1.6928835841324121E-2</c:v>
                </c:pt>
                <c:pt idx="2050">
                  <c:v>1.6929524492423107E-2</c:v>
                </c:pt>
                <c:pt idx="2051">
                  <c:v>1.6930202985744089E-2</c:v>
                </c:pt>
                <c:pt idx="2052">
                  <c:v>1.6930871293376493E-2</c:v>
                </c:pt>
                <c:pt idx="2053">
                  <c:v>1.6931715534403525E-2</c:v>
                </c:pt>
                <c:pt idx="2054">
                  <c:v>1.69321772399346E-2</c:v>
                </c:pt>
                <c:pt idx="2055">
                  <c:v>1.6932814823041566E-2</c:v>
                </c:pt>
                <c:pt idx="2056">
                  <c:v>1.6933442108820952E-2</c:v>
                </c:pt>
                <c:pt idx="2057">
                  <c:v>1.6934059069363714E-2</c:v>
                </c:pt>
                <c:pt idx="2058">
                  <c:v>1.6934665676761253E-2</c:v>
                </c:pt>
                <c:pt idx="2059">
                  <c:v>1.6935261903105396E-2</c:v>
                </c:pt>
                <c:pt idx="2060">
                  <c:v>1.6935847720486667E-2</c:v>
                </c:pt>
                <c:pt idx="2061">
                  <c:v>1.693642310099799E-2</c:v>
                </c:pt>
                <c:pt idx="2062">
                  <c:v>1.6936988016730981E-2</c:v>
                </c:pt>
                <c:pt idx="2063">
                  <c:v>1.6937542439778342E-2</c:v>
                </c:pt>
                <c:pt idx="2064">
                  <c:v>1.6938086342233004E-2</c:v>
                </c:pt>
                <c:pt idx="2065">
                  <c:v>1.6938619696187446E-2</c:v>
                </c:pt>
                <c:pt idx="2066">
                  <c:v>1.6939142473735694E-2</c:v>
                </c:pt>
                <c:pt idx="2067">
                  <c:v>1.6939654646970882E-2</c:v>
                </c:pt>
                <c:pt idx="2068">
                  <c:v>1.6940156187986378E-2</c:v>
                </c:pt>
                <c:pt idx="2069">
                  <c:v>1.6940647068877067E-2</c:v>
                </c:pt>
                <c:pt idx="2070">
                  <c:v>1.6941127261737184E-2</c:v>
                </c:pt>
                <c:pt idx="2071">
                  <c:v>1.6941596738660972E-2</c:v>
                </c:pt>
                <c:pt idx="2072">
                  <c:v>1.6942055471743531E-2</c:v>
                </c:pt>
                <c:pt idx="2073">
                  <c:v>1.6942503433080843E-2</c:v>
                </c:pt>
                <c:pt idx="2074">
                  <c:v>1.6942940594767801E-2</c:v>
                </c:pt>
                <c:pt idx="2075">
                  <c:v>1.6943366928900389E-2</c:v>
                </c:pt>
                <c:pt idx="2076">
                  <c:v>1.6943782407574586E-2</c:v>
                </c:pt>
                <c:pt idx="2077">
                  <c:v>1.6944187002887686E-2</c:v>
                </c:pt>
                <c:pt idx="2078">
                  <c:v>1.6944580686935235E-2</c:v>
                </c:pt>
                <c:pt idx="2079">
                  <c:v>1.6944963431815396E-2</c:v>
                </c:pt>
                <c:pt idx="2080">
                  <c:v>1.6945335209625243E-2</c:v>
                </c:pt>
                <c:pt idx="2081">
                  <c:v>1.6945695992462075E-2</c:v>
                </c:pt>
                <c:pt idx="2082">
                  <c:v>1.6946045752424706E-2</c:v>
                </c:pt>
                <c:pt idx="2083">
                  <c:v>1.6946384461610869E-2</c:v>
                </c:pt>
                <c:pt idx="2084">
                  <c:v>1.694671209212004E-2</c:v>
                </c:pt>
                <c:pt idx="2085">
                  <c:v>1.6947028616050602E-2</c:v>
                </c:pt>
                <c:pt idx="2086">
                  <c:v>1.6947334005501816E-2</c:v>
                </c:pt>
                <c:pt idx="2087">
                  <c:v>1.6947628232574251E-2</c:v>
                </c:pt>
                <c:pt idx="2088">
                  <c:v>1.694791126936716E-2</c:v>
                </c:pt>
                <c:pt idx="2089">
                  <c:v>1.6948183087981114E-2</c:v>
                </c:pt>
                <c:pt idx="2090">
                  <c:v>1.6948479965491012E-2</c:v>
                </c:pt>
                <c:pt idx="2091">
                  <c:v>1.6948727651204046E-2</c:v>
                </c:pt>
                <c:pt idx="2092">
                  <c:v>1.694896403105613E-2</c:v>
                </c:pt>
                <c:pt idx="2093">
                  <c:v>1.6949189077149148E-2</c:v>
                </c:pt>
                <c:pt idx="2094">
                  <c:v>1.6949402761585197E-2</c:v>
                </c:pt>
                <c:pt idx="2095">
                  <c:v>1.6949605056466588E-2</c:v>
                </c:pt>
                <c:pt idx="2096">
                  <c:v>1.6949795933896734E-2</c:v>
                </c:pt>
                <c:pt idx="2097">
                  <c:v>1.6949975365978386E-2</c:v>
                </c:pt>
                <c:pt idx="2098">
                  <c:v>1.6950143324815824E-2</c:v>
                </c:pt>
                <c:pt idx="2099">
                  <c:v>1.6949899387844088E-2</c:v>
                </c:pt>
                <c:pt idx="2100">
                  <c:v>1.6950045151465535E-2</c:v>
                </c:pt>
                <c:pt idx="2101">
                  <c:v>1.6950179360687025E-2</c:v>
                </c:pt>
                <c:pt idx="2102">
                  <c:v>1.6950301987616129E-2</c:v>
                </c:pt>
                <c:pt idx="2103">
                  <c:v>1.6950413004358886E-2</c:v>
                </c:pt>
                <c:pt idx="2104">
                  <c:v>1.6950538635417099E-2</c:v>
                </c:pt>
                <c:pt idx="2105">
                  <c:v>1.6952203007379089E-2</c:v>
                </c:pt>
                <c:pt idx="2106">
                  <c:v>1.6950695682455708E-2</c:v>
                </c:pt>
                <c:pt idx="2107">
                  <c:v>1.69507566253356E-2</c:v>
                </c:pt>
                <c:pt idx="2108">
                  <c:v>1.6950805810600995E-2</c:v>
                </c:pt>
                <c:pt idx="2109">
                  <c:v>1.6950843210360559E-2</c:v>
                </c:pt>
                <c:pt idx="2110">
                  <c:v>1.6950868796724926E-2</c:v>
                </c:pt>
                <c:pt idx="2111">
                  <c:v>1.6950882541804303E-2</c:v>
                </c:pt>
                <c:pt idx="2112">
                  <c:v>1.6950884417709106E-2</c:v>
                </c:pt>
                <c:pt idx="2113">
                  <c:v>1.6950874396550408E-2</c:v>
                </c:pt>
                <c:pt idx="2114">
                  <c:v>1.6950852450439289E-2</c:v>
                </c:pt>
                <c:pt idx="2115">
                  <c:v>1.6950818551488354E-2</c:v>
                </c:pt>
                <c:pt idx="2116">
                  <c:v>1.6950772671809559E-2</c:v>
                </c:pt>
                <c:pt idx="2117">
                  <c:v>1.6950714783515508E-2</c:v>
                </c:pt>
                <c:pt idx="2118">
                  <c:v>1.6950644858719693E-2</c:v>
                </c:pt>
                <c:pt idx="2119">
                  <c:v>1.6950562869535592E-2</c:v>
                </c:pt>
                <c:pt idx="2120">
                  <c:v>1.6950468788077572E-2</c:v>
                </c:pt>
                <c:pt idx="2121">
                  <c:v>1.6950362586459333E-2</c:v>
                </c:pt>
                <c:pt idx="2122">
                  <c:v>1.6950244236796988E-2</c:v>
                </c:pt>
                <c:pt idx="2123">
                  <c:v>1.69501137112049E-2</c:v>
                </c:pt>
                <c:pt idx="2124">
                  <c:v>1.6949970981799838E-2</c:v>
                </c:pt>
                <c:pt idx="2125">
                  <c:v>1.6949816020697915E-2</c:v>
                </c:pt>
                <c:pt idx="2126">
                  <c:v>1.6949648800015465E-2</c:v>
                </c:pt>
                <c:pt idx="2127">
                  <c:v>1.6949469291870127E-2</c:v>
                </c:pt>
                <c:pt idx="2128">
                  <c:v>1.6949277468379556E-2</c:v>
                </c:pt>
                <c:pt idx="2129">
                  <c:v>1.694907330166227E-2</c:v>
                </c:pt>
                <c:pt idx="2130">
                  <c:v>1.6948856763836576E-2</c:v>
                </c:pt>
                <c:pt idx="2131">
                  <c:v>1.694862782702208E-2</c:v>
                </c:pt>
                <c:pt idx="2132">
                  <c:v>1.6948386463337975E-2</c:v>
                </c:pt>
                <c:pt idx="2133">
                  <c:v>1.6948132644904523E-2</c:v>
                </c:pt>
                <c:pt idx="2134">
                  <c:v>1.6947866343842665E-2</c:v>
                </c:pt>
                <c:pt idx="2135">
                  <c:v>1.6947587532273326E-2</c:v>
                </c:pt>
                <c:pt idx="2136">
                  <c:v>1.6947296182318317E-2</c:v>
                </c:pt>
                <c:pt idx="2137">
                  <c:v>1.6946992266099439E-2</c:v>
                </c:pt>
                <c:pt idx="2138">
                  <c:v>1.6946675755739819E-2</c:v>
                </c:pt>
                <c:pt idx="2139">
                  <c:v>1.6946346623361919E-2</c:v>
                </c:pt>
                <c:pt idx="2140">
                  <c:v>1.6946004841090174E-2</c:v>
                </c:pt>
                <c:pt idx="2141">
                  <c:v>1.6945650381048363E-2</c:v>
                </c:pt>
                <c:pt idx="2142">
                  <c:v>1.6945283215361141E-2</c:v>
                </c:pt>
                <c:pt idx="2143">
                  <c:v>1.6944903316153816E-2</c:v>
                </c:pt>
                <c:pt idx="2144">
                  <c:v>1.6944510655552355E-2</c:v>
                </c:pt>
                <c:pt idx="2145">
                  <c:v>1.6944105205682514E-2</c:v>
                </c:pt>
                <c:pt idx="2146">
                  <c:v>1.6943686938671789E-2</c:v>
                </c:pt>
                <c:pt idx="2147">
                  <c:v>1.6943255826647026E-2</c:v>
                </c:pt>
                <c:pt idx="2148">
                  <c:v>1.6942811841736162E-2</c:v>
                </c:pt>
                <c:pt idx="2149">
                  <c:v>1.6942354956068013E-2</c:v>
                </c:pt>
                <c:pt idx="2150">
                  <c:v>1.6941885141771178E-2</c:v>
                </c:pt>
                <c:pt idx="2151">
                  <c:v>1.6941402370975345E-2</c:v>
                </c:pt>
                <c:pt idx="2152">
                  <c:v>1.6940906615810426E-2</c:v>
                </c:pt>
                <c:pt idx="2153">
                  <c:v>1.6940397848407424E-2</c:v>
                </c:pt>
                <c:pt idx="2154">
                  <c:v>1.6939876040897344E-2</c:v>
                </c:pt>
                <c:pt idx="2155">
                  <c:v>1.6939341165412073E-2</c:v>
                </c:pt>
                <c:pt idx="2156">
                  <c:v>1.6940186466655537E-2</c:v>
                </c:pt>
                <c:pt idx="2157">
                  <c:v>1.6938232099045217E-2</c:v>
                </c:pt>
                <c:pt idx="2158">
                  <c:v>1.6937657852430028E-2</c:v>
                </c:pt>
                <c:pt idx="2159">
                  <c:v>1.6937070426372641E-2</c:v>
                </c:pt>
                <c:pt idx="2160">
                  <c:v>1.6936469793007568E-2</c:v>
                </c:pt>
                <c:pt idx="2161">
                  <c:v>1.6935855924469761E-2</c:v>
                </c:pt>
                <c:pt idx="2162">
                  <c:v>1.693522879289569E-2</c:v>
                </c:pt>
                <c:pt idx="2163">
                  <c:v>1.6934588370420969E-2</c:v>
                </c:pt>
                <c:pt idx="2164">
                  <c:v>1.6933934629183165E-2</c:v>
                </c:pt>
                <c:pt idx="2165">
                  <c:v>1.6933267541319644E-2</c:v>
                </c:pt>
                <c:pt idx="2166">
                  <c:v>1.6932587078968629E-2</c:v>
                </c:pt>
                <c:pt idx="2167">
                  <c:v>1.6931893214269453E-2</c:v>
                </c:pt>
                <c:pt idx="2168">
                  <c:v>1.6931185919361002E-2</c:v>
                </c:pt>
                <c:pt idx="2169">
                  <c:v>1.6930465166383919E-2</c:v>
                </c:pt>
                <c:pt idx="2170">
                  <c:v>1.6929730927478411E-2</c:v>
                </c:pt>
                <c:pt idx="2171">
                  <c:v>1.6928983174785767E-2</c:v>
                </c:pt>
                <c:pt idx="2172">
                  <c:v>1.6928221880448388E-2</c:v>
                </c:pt>
                <c:pt idx="2173">
                  <c:v>1.6927447016608668E-2</c:v>
                </c:pt>
                <c:pt idx="2174">
                  <c:v>1.6926658555409653E-2</c:v>
                </c:pt>
                <c:pt idx="2175">
                  <c:v>1.6925856468995488E-2</c:v>
                </c:pt>
                <c:pt idx="2176">
                  <c:v>1.692504072951076E-2</c:v>
                </c:pt>
                <c:pt idx="2177">
                  <c:v>1.6924211309100053E-2</c:v>
                </c:pt>
                <c:pt idx="2178">
                  <c:v>1.6923368179909696E-2</c:v>
                </c:pt>
                <c:pt idx="2179">
                  <c:v>1.6922511314086251E-2</c:v>
                </c:pt>
                <c:pt idx="2180">
                  <c:v>1.6921640683776266E-2</c:v>
                </c:pt>
                <c:pt idx="2181">
                  <c:v>1.6920756261128055E-2</c:v>
                </c:pt>
                <c:pt idx="2182">
                  <c:v>1.6919858018289918E-2</c:v>
                </c:pt>
                <c:pt idx="2183">
                  <c:v>1.6918945927410382E-2</c:v>
                </c:pt>
                <c:pt idx="2184">
                  <c:v>1.6918019960640161E-2</c:v>
                </c:pt>
                <c:pt idx="2185">
                  <c:v>1.6917080090129318E-2</c:v>
                </c:pt>
                <c:pt idx="2186">
                  <c:v>1.6916126288029222E-2</c:v>
                </c:pt>
                <c:pt idx="2187">
                  <c:v>1.6915158526491468E-2</c:v>
                </c:pt>
                <c:pt idx="2188">
                  <c:v>1.6914176777668519E-2</c:v>
                </c:pt>
                <c:pt idx="2189">
                  <c:v>1.6913181013713498E-2</c:v>
                </c:pt>
                <c:pt idx="2190">
                  <c:v>1.6912171206781072E-2</c:v>
                </c:pt>
                <c:pt idx="2191">
                  <c:v>1.6911147329025013E-2</c:v>
                </c:pt>
                <c:pt idx="2192">
                  <c:v>1.6910109352601295E-2</c:v>
                </c:pt>
                <c:pt idx="2193">
                  <c:v>1.6909057249665238E-2</c:v>
                </c:pt>
                <c:pt idx="2194">
                  <c:v>1.6907990992374337E-2</c:v>
                </c:pt>
                <c:pt idx="2195">
                  <c:v>1.6906910552885446E-2</c:v>
                </c:pt>
                <c:pt idx="2196">
                  <c:v>1.6905815903357164E-2</c:v>
                </c:pt>
                <c:pt idx="2197">
                  <c:v>1.690470701594831E-2</c:v>
                </c:pt>
                <c:pt idx="2198">
                  <c:v>1.6903583862818577E-2</c:v>
                </c:pt>
                <c:pt idx="2199">
                  <c:v>1.6902446416128099E-2</c:v>
                </c:pt>
                <c:pt idx="2200">
                  <c:v>1.6901294648037881E-2</c:v>
                </c:pt>
                <c:pt idx="2201">
                  <c:v>1.6900128530710469E-2</c:v>
                </c:pt>
                <c:pt idx="2202">
                  <c:v>1.6898948036307527E-2</c:v>
                </c:pt>
                <c:pt idx="2203">
                  <c:v>1.6897753136993345E-2</c:v>
                </c:pt>
                <c:pt idx="2204">
                  <c:v>1.6896543804931347E-2</c:v>
                </c:pt>
                <c:pt idx="2205">
                  <c:v>1.6895320012286701E-2</c:v>
                </c:pt>
                <c:pt idx="2206">
                  <c:v>1.6894081731224576E-2</c:v>
                </c:pt>
                <c:pt idx="2207">
                  <c:v>1.6892533818165495E-2</c:v>
                </c:pt>
                <c:pt idx="2208">
                  <c:v>1.6891561592515571E-2</c:v>
                </c:pt>
                <c:pt idx="2209">
                  <c:v>1.6890279679203851E-2</c:v>
                </c:pt>
                <c:pt idx="2210">
                  <c:v>1.6888983166144747E-2</c:v>
                </c:pt>
                <c:pt idx="2211">
                  <c:v>1.6887672025508026E-2</c:v>
                </c:pt>
                <c:pt idx="2212">
                  <c:v>1.6886346229464336E-2</c:v>
                </c:pt>
                <c:pt idx="2213">
                  <c:v>1.6885005750184322E-2</c:v>
                </c:pt>
                <c:pt idx="2214">
                  <c:v>1.6883650559839723E-2</c:v>
                </c:pt>
                <c:pt idx="2215">
                  <c:v>1.6882280630603808E-2</c:v>
                </c:pt>
                <c:pt idx="2216">
                  <c:v>1.6880895934649417E-2</c:v>
                </c:pt>
                <c:pt idx="2217">
                  <c:v>1.6879496444150696E-2</c:v>
                </c:pt>
                <c:pt idx="2218">
                  <c:v>1.6878082131283546E-2</c:v>
                </c:pt>
                <c:pt idx="2219">
                  <c:v>1.6876652968222775E-2</c:v>
                </c:pt>
                <c:pt idx="2220">
                  <c:v>1.6875208927145814E-2</c:v>
                </c:pt>
                <c:pt idx="2221">
                  <c:v>1.6873749980229658E-2</c:v>
                </c:pt>
                <c:pt idx="2222">
                  <c:v>1.6872276099653281E-2</c:v>
                </c:pt>
                <c:pt idx="2223">
                  <c:v>1.68707872575952E-2</c:v>
                </c:pt>
                <c:pt idx="2224">
                  <c:v>1.6869283426236146E-2</c:v>
                </c:pt>
                <c:pt idx="2225">
                  <c:v>1.6867764577755955E-2</c:v>
                </c:pt>
                <c:pt idx="2226">
                  <c:v>1.6866230684337097E-2</c:v>
                </c:pt>
                <c:pt idx="2227">
                  <c:v>1.6864681718161609E-2</c:v>
                </c:pt>
                <c:pt idx="2228">
                  <c:v>1.6863117651413493E-2</c:v>
                </c:pt>
                <c:pt idx="2229">
                  <c:v>1.6861538456276751E-2</c:v>
                </c:pt>
                <c:pt idx="2230">
                  <c:v>1.6859944104935829E-2</c:v>
                </c:pt>
                <c:pt idx="2231">
                  <c:v>1.6858334569577575E-2</c:v>
                </c:pt>
                <c:pt idx="2232">
                  <c:v>1.6856709822388183E-2</c:v>
                </c:pt>
                <c:pt idx="2233">
                  <c:v>1.6855069835555819E-2</c:v>
                </c:pt>
                <c:pt idx="2234">
                  <c:v>1.685341458126843E-2</c:v>
                </c:pt>
                <c:pt idx="2235">
                  <c:v>1.6851744031716152E-2</c:v>
                </c:pt>
                <c:pt idx="2236">
                  <c:v>1.6850058159088899E-2</c:v>
                </c:pt>
                <c:pt idx="2237">
                  <c:v>1.6848356935578124E-2</c:v>
                </c:pt>
                <c:pt idx="2238">
                  <c:v>1.6846640333375712E-2</c:v>
                </c:pt>
                <c:pt idx="2239">
                  <c:v>1.6844908324674866E-2</c:v>
                </c:pt>
                <c:pt idx="2240">
                  <c:v>1.6843160881669449E-2</c:v>
                </c:pt>
                <c:pt idx="2241">
                  <c:v>1.6841397976554189E-2</c:v>
                </c:pt>
                <c:pt idx="2242">
                  <c:v>1.6839619581524922E-2</c:v>
                </c:pt>
                <c:pt idx="2243">
                  <c:v>1.6837825668778134E-2</c:v>
                </c:pt>
                <c:pt idx="2244">
                  <c:v>1.6836016210511843E-2</c:v>
                </c:pt>
                <c:pt idx="2245">
                  <c:v>1.6834191178924072E-2</c:v>
                </c:pt>
                <c:pt idx="2246">
                  <c:v>1.6832350546214153E-2</c:v>
                </c:pt>
                <c:pt idx="2247">
                  <c:v>1.6830494284582952E-2</c:v>
                </c:pt>
                <c:pt idx="2248">
                  <c:v>1.6828622366231557E-2</c:v>
                </c:pt>
                <c:pt idx="2249">
                  <c:v>1.6826734763361932E-2</c:v>
                </c:pt>
                <c:pt idx="2250">
                  <c:v>1.6824831448177566E-2</c:v>
                </c:pt>
                <c:pt idx="2251">
                  <c:v>1.6822912392882181E-2</c:v>
                </c:pt>
                <c:pt idx="2252">
                  <c:v>1.6820977569681237E-2</c:v>
                </c:pt>
                <c:pt idx="2253">
                  <c:v>1.6819026950780424E-2</c:v>
                </c:pt>
                <c:pt idx="2254">
                  <c:v>1.6817060508387174E-2</c:v>
                </c:pt>
                <c:pt idx="2255">
                  <c:v>1.6815793125969321E-2</c:v>
                </c:pt>
                <c:pt idx="2256">
                  <c:v>1.6813791216746581E-2</c:v>
                </c:pt>
                <c:pt idx="2257">
                  <c:v>1.681177339252626E-2</c:v>
                </c:pt>
                <c:pt idx="2258">
                  <c:v>1.6809739625515806E-2</c:v>
                </c:pt>
                <c:pt idx="2259">
                  <c:v>1.6806989971342903E-2</c:v>
                </c:pt>
                <c:pt idx="2260">
                  <c:v>1.6805624151962559E-2</c:v>
                </c:pt>
                <c:pt idx="2261">
                  <c:v>1.6803542389840741E-2</c:v>
                </c:pt>
                <c:pt idx="2262">
                  <c:v>1.6801673872775903E-2</c:v>
                </c:pt>
                <c:pt idx="2263">
                  <c:v>1.6799330675967648E-2</c:v>
                </c:pt>
                <c:pt idx="2264">
                  <c:v>1.6797200668642782E-2</c:v>
                </c:pt>
                <c:pt idx="2265">
                  <c:v>1.6795054524012507E-2</c:v>
                </c:pt>
                <c:pt idx="2266">
                  <c:v>1.6792892214292754E-2</c:v>
                </c:pt>
                <c:pt idx="2267">
                  <c:v>1.679071371170052E-2</c:v>
                </c:pt>
                <c:pt idx="2268">
                  <c:v>1.6788518988454335E-2</c:v>
                </c:pt>
                <c:pt idx="2269">
                  <c:v>1.6786308016772944E-2</c:v>
                </c:pt>
                <c:pt idx="2270">
                  <c:v>1.678408076887683E-2</c:v>
                </c:pt>
                <c:pt idx="2271">
                  <c:v>1.6781837216987561E-2</c:v>
                </c:pt>
                <c:pt idx="2272">
                  <c:v>1.6778927049902234E-2</c:v>
                </c:pt>
                <c:pt idx="2273">
                  <c:v>1.6777301090119087E-2</c:v>
                </c:pt>
                <c:pt idx="2274">
                  <c:v>1.6775008459587366E-2</c:v>
                </c:pt>
                <c:pt idx="2275">
                  <c:v>1.6772699413958099E-2</c:v>
                </c:pt>
                <c:pt idx="2276">
                  <c:v>1.6770373925458073E-2</c:v>
                </c:pt>
                <c:pt idx="2277">
                  <c:v>1.67680319663145E-2</c:v>
                </c:pt>
                <c:pt idx="2278">
                  <c:v>1.6765673508755685E-2</c:v>
                </c:pt>
                <c:pt idx="2279">
                  <c:v>1.6763298525012321E-2</c:v>
                </c:pt>
                <c:pt idx="2280">
                  <c:v>1.6760906987315312E-2</c:v>
                </c:pt>
                <c:pt idx="2281">
                  <c:v>1.6757883754996622E-2</c:v>
                </c:pt>
                <c:pt idx="2282">
                  <c:v>1.6756074138988348E-2</c:v>
                </c:pt>
                <c:pt idx="2283">
                  <c:v>1.6753632772825856E-2</c:v>
                </c:pt>
                <c:pt idx="2284">
                  <c:v>1.6751174741644434E-2</c:v>
                </c:pt>
                <c:pt idx="2285">
                  <c:v>1.6748700017679988E-2</c:v>
                </c:pt>
                <c:pt idx="2286">
                  <c:v>1.6746208573170156E-2</c:v>
                </c:pt>
                <c:pt idx="2287">
                  <c:v>1.6743700380353888E-2</c:v>
                </c:pt>
                <c:pt idx="2288">
                  <c:v>1.6741175411470563E-2</c:v>
                </c:pt>
                <c:pt idx="2289">
                  <c:v>1.6738633638761515E-2</c:v>
                </c:pt>
                <c:pt idx="2290">
                  <c:v>1.6736075034469167E-2</c:v>
                </c:pt>
                <c:pt idx="2291">
                  <c:v>1.673349957083594E-2</c:v>
                </c:pt>
                <c:pt idx="2292">
                  <c:v>1.6730907220106207E-2</c:v>
                </c:pt>
                <c:pt idx="2293">
                  <c:v>1.6728297954525868E-2</c:v>
                </c:pt>
                <c:pt idx="2294">
                  <c:v>1.6725108608470204E-2</c:v>
                </c:pt>
                <c:pt idx="2295">
                  <c:v>1.6723028567801519E-2</c:v>
                </c:pt>
                <c:pt idx="2296">
                  <c:v>1.6720368391153425E-2</c:v>
                </c:pt>
                <c:pt idx="2297">
                  <c:v>1.671769118864852E-2</c:v>
                </c:pt>
                <c:pt idx="2298">
                  <c:v>1.6714610645058955E-2</c:v>
                </c:pt>
                <c:pt idx="2299">
                  <c:v>1.6711716260204811E-2</c:v>
                </c:pt>
                <c:pt idx="2300">
                  <c:v>1.6708986733534294E-2</c:v>
                </c:pt>
                <c:pt idx="2301">
                  <c:v>1.6706240068805174E-2</c:v>
                </c:pt>
                <c:pt idx="2302">
                  <c:v>1.6703476238275283E-2</c:v>
                </c:pt>
                <c:pt idx="2303">
                  <c:v>1.6700695214201585E-2</c:v>
                </c:pt>
                <c:pt idx="2304">
                  <c:v>1.6697896968844526E-2</c:v>
                </c:pt>
                <c:pt idx="2305">
                  <c:v>1.6695081474463889E-2</c:v>
                </c:pt>
                <c:pt idx="2306">
                  <c:v>1.6692248703322091E-2</c:v>
                </c:pt>
                <c:pt idx="2307">
                  <c:v>1.6689398627682182E-2</c:v>
                </c:pt>
                <c:pt idx="2308">
                  <c:v>1.66865312198081E-2</c:v>
                </c:pt>
                <c:pt idx="2309">
                  <c:v>1.6683646451965729E-2</c:v>
                </c:pt>
                <c:pt idx="2310">
                  <c:v>1.6680744296421617E-2</c:v>
                </c:pt>
                <c:pt idx="2311">
                  <c:v>1.6677824725443397E-2</c:v>
                </c:pt>
                <c:pt idx="2312">
                  <c:v>1.6675050339427393E-2</c:v>
                </c:pt>
                <c:pt idx="2313">
                  <c:v>1.667193322626366E-2</c:v>
                </c:pt>
                <c:pt idx="2314">
                  <c:v>1.6666936672812233E-2</c:v>
                </c:pt>
                <c:pt idx="2315">
                  <c:v>1.666597173259568E-2</c:v>
                </c:pt>
                <c:pt idx="2316">
                  <c:v>1.6661357356906076E-2</c:v>
                </c:pt>
                <c:pt idx="2317">
                  <c:v>1.6658327995256437E-2</c:v>
                </c:pt>
                <c:pt idx="2318">
                  <c:v>1.6655281017728504E-2</c:v>
                </c:pt>
                <c:pt idx="2319">
                  <c:v>1.6652216396602647E-2</c:v>
                </c:pt>
                <c:pt idx="2320">
                  <c:v>1.6649134104159889E-2</c:v>
                </c:pt>
                <c:pt idx="2321">
                  <c:v>1.6646034112682784E-2</c:v>
                </c:pt>
                <c:pt idx="2322">
                  <c:v>1.6642916394454976E-2</c:v>
                </c:pt>
                <c:pt idx="2323">
                  <c:v>1.6639780921762316E-2</c:v>
                </c:pt>
                <c:pt idx="2324">
                  <c:v>1.6636627666890638E-2</c:v>
                </c:pt>
                <c:pt idx="2325">
                  <c:v>1.6633456602127315E-2</c:v>
                </c:pt>
                <c:pt idx="2326">
                  <c:v>1.6630267699762131E-2</c:v>
                </c:pt>
                <c:pt idx="2327">
                  <c:v>1.6627060932085089E-2</c:v>
                </c:pt>
                <c:pt idx="2328">
                  <c:v>1.6623836271387717E-2</c:v>
                </c:pt>
                <c:pt idx="2329">
                  <c:v>1.6620593689963312E-2</c:v>
                </c:pt>
                <c:pt idx="2330">
                  <c:v>1.6617333160106024E-2</c:v>
                </c:pt>
                <c:pt idx="2331">
                  <c:v>1.6614054654111338E-2</c:v>
                </c:pt>
                <c:pt idx="2332">
                  <c:v>1.6610758144275824E-2</c:v>
                </c:pt>
                <c:pt idx="2333">
                  <c:v>1.6607443602898241E-2</c:v>
                </c:pt>
                <c:pt idx="2334">
                  <c:v>1.6604111002278009E-2</c:v>
                </c:pt>
                <c:pt idx="2335">
                  <c:v>1.660076031471586E-2</c:v>
                </c:pt>
                <c:pt idx="2336">
                  <c:v>1.6597391512514499E-2</c:v>
                </c:pt>
                <c:pt idx="2337">
                  <c:v>1.6594004567977501E-2</c:v>
                </c:pt>
                <c:pt idx="2338">
                  <c:v>1.6590599453409766E-2</c:v>
                </c:pt>
                <c:pt idx="2339">
                  <c:v>1.6587176141117717E-2</c:v>
                </c:pt>
                <c:pt idx="2340">
                  <c:v>1.6583734603409093E-2</c:v>
                </c:pt>
                <c:pt idx="2341">
                  <c:v>1.658027481259295E-2</c:v>
                </c:pt>
                <c:pt idx="2342">
                  <c:v>1.6576796740979657E-2</c:v>
                </c:pt>
                <c:pt idx="2343">
                  <c:v>1.6573300360881338E-2</c:v>
                </c:pt>
                <c:pt idx="2344">
                  <c:v>1.6569785644611638E-2</c:v>
                </c:pt>
                <c:pt idx="2345">
                  <c:v>1.6566252564484438E-2</c:v>
                </c:pt>
                <c:pt idx="2346">
                  <c:v>1.6562701092815799E-2</c:v>
                </c:pt>
                <c:pt idx="2347">
                  <c:v>1.655913120192419E-2</c:v>
                </c:pt>
                <c:pt idx="2348">
                  <c:v>1.6555542864127644E-2</c:v>
                </c:pt>
                <c:pt idx="2349">
                  <c:v>1.655193605174661E-2</c:v>
                </c:pt>
                <c:pt idx="2350">
                  <c:v>1.6547791323008636E-2</c:v>
                </c:pt>
                <c:pt idx="2351">
                  <c:v>1.6544144829031725E-2</c:v>
                </c:pt>
                <c:pt idx="2352">
                  <c:v>1.6540479773486754E-2</c:v>
                </c:pt>
                <c:pt idx="2353">
                  <c:v>1.6536796128699634E-2</c:v>
                </c:pt>
                <c:pt idx="2354">
                  <c:v>1.6533093866997823E-2</c:v>
                </c:pt>
                <c:pt idx="2355">
                  <c:v>1.6529372960710737E-2</c:v>
                </c:pt>
                <c:pt idx="2356">
                  <c:v>1.6525633382168458E-2</c:v>
                </c:pt>
                <c:pt idx="2357">
                  <c:v>1.652187510370369E-2</c:v>
                </c:pt>
                <c:pt idx="2358">
                  <c:v>1.6518098097649363E-2</c:v>
                </c:pt>
                <c:pt idx="2359">
                  <c:v>1.6514302336340589E-2</c:v>
                </c:pt>
                <c:pt idx="2360">
                  <c:v>1.6510487792113799E-2</c:v>
                </c:pt>
                <c:pt idx="2361">
                  <c:v>1.6506654437307394E-2</c:v>
                </c:pt>
                <c:pt idx="2362">
                  <c:v>1.6502802244259776E-2</c:v>
                </c:pt>
                <c:pt idx="2363">
                  <c:v>1.6498931185312631E-2</c:v>
                </c:pt>
                <c:pt idx="2364">
                  <c:v>1.6493926343691168E-2</c:v>
                </c:pt>
                <c:pt idx="2365">
                  <c:v>1.6490012058832843E-2</c:v>
                </c:pt>
                <c:pt idx="2366">
                  <c:v>1.6486078817204996E-2</c:v>
                </c:pt>
                <c:pt idx="2367">
                  <c:v>1.6481720556989151E-2</c:v>
                </c:pt>
                <c:pt idx="2368">
                  <c:v>1.6478155353033094E-2</c:v>
                </c:pt>
                <c:pt idx="2369">
                  <c:v>1.6474165075187744E-2</c:v>
                </c:pt>
                <c:pt idx="2370">
                  <c:v>1.6470155729971587E-2</c:v>
                </c:pt>
                <c:pt idx="2371">
                  <c:v>1.6466127289738359E-2</c:v>
                </c:pt>
                <c:pt idx="2372">
                  <c:v>1.6462079726842223E-2</c:v>
                </c:pt>
                <c:pt idx="2373">
                  <c:v>1.6458013013640638E-2</c:v>
                </c:pt>
                <c:pt idx="2374">
                  <c:v>1.6453927122491052E-2</c:v>
                </c:pt>
                <c:pt idx="2375">
                  <c:v>1.6449822025753336E-2</c:v>
                </c:pt>
                <c:pt idx="2376">
                  <c:v>1.6445697695788662E-2</c:v>
                </c:pt>
                <c:pt idx="2377">
                  <c:v>1.6441554104959306E-2</c:v>
                </c:pt>
                <c:pt idx="2378">
                  <c:v>1.6437391225629944E-2</c:v>
                </c:pt>
                <c:pt idx="2379">
                  <c:v>1.6433209030166797E-2</c:v>
                </c:pt>
                <c:pt idx="2380">
                  <c:v>1.6429007490936513E-2</c:v>
                </c:pt>
                <c:pt idx="2381">
                  <c:v>1.6424786580308593E-2</c:v>
                </c:pt>
                <c:pt idx="2382">
                  <c:v>1.6420546270653629E-2</c:v>
                </c:pt>
                <c:pt idx="2383">
                  <c:v>1.6416286534343752E-2</c:v>
                </c:pt>
                <c:pt idx="2384">
                  <c:v>1.6412007343752838E-2</c:v>
                </c:pt>
                <c:pt idx="2385">
                  <c:v>1.6407708671256741E-2</c:v>
                </c:pt>
                <c:pt idx="2386">
                  <c:v>1.6403390489231527E-2</c:v>
                </c:pt>
                <c:pt idx="2387">
                  <c:v>1.6399052770056769E-2</c:v>
                </c:pt>
                <c:pt idx="2388">
                  <c:v>1.6394695486112266E-2</c:v>
                </c:pt>
                <c:pt idx="2389">
                  <c:v>1.6390318609780651E-2</c:v>
                </c:pt>
                <c:pt idx="2390">
                  <c:v>1.6385922113444345E-2</c:v>
                </c:pt>
                <c:pt idx="2391">
                  <c:v>1.6381505969489056E-2</c:v>
                </c:pt>
                <c:pt idx="2392">
                  <c:v>1.6377070150302021E-2</c:v>
                </c:pt>
                <c:pt idx="2393">
                  <c:v>1.6372614628270919E-2</c:v>
                </c:pt>
                <c:pt idx="2394">
                  <c:v>1.6368139375786493E-2</c:v>
                </c:pt>
                <c:pt idx="2395">
                  <c:v>1.6363644365240355E-2</c:v>
                </c:pt>
                <c:pt idx="2396">
                  <c:v>1.6359129569026104E-2</c:v>
                </c:pt>
                <c:pt idx="2397">
                  <c:v>1.6354594959538855E-2</c:v>
                </c:pt>
                <c:pt idx="2398">
                  <c:v>1.6350040509175268E-2</c:v>
                </c:pt>
                <c:pt idx="2399">
                  <c:v>1.6345466190333967E-2</c:v>
                </c:pt>
                <c:pt idx="2400">
                  <c:v>1.6340871975414679E-2</c:v>
                </c:pt>
                <c:pt idx="2401">
                  <c:v>1.6333612230250861E-2</c:v>
                </c:pt>
                <c:pt idx="2402">
                  <c:v>1.6331007883432523E-2</c:v>
                </c:pt>
                <c:pt idx="2403">
                  <c:v>1.6326969678220025E-2</c:v>
                </c:pt>
                <c:pt idx="2404">
                  <c:v>1.6322295603026508E-2</c:v>
                </c:pt>
                <c:pt idx="2405">
                  <c:v>1.6317601493782297E-2</c:v>
                </c:pt>
                <c:pt idx="2406">
                  <c:v>1.6312887322897186E-2</c:v>
                </c:pt>
                <c:pt idx="2407">
                  <c:v>1.6308153062783826E-2</c:v>
                </c:pt>
                <c:pt idx="2408">
                  <c:v>1.6303398685855511E-2</c:v>
                </c:pt>
                <c:pt idx="2409">
                  <c:v>1.6298624164528389E-2</c:v>
                </c:pt>
                <c:pt idx="2410">
                  <c:v>1.6293829471219483E-2</c:v>
                </c:pt>
                <c:pt idx="2411">
                  <c:v>1.6289014578348665E-2</c:v>
                </c:pt>
                <c:pt idx="2412">
                  <c:v>1.6284179458336021E-2</c:v>
                </c:pt>
                <c:pt idx="2413">
                  <c:v>1.6279324083604052E-2</c:v>
                </c:pt>
                <c:pt idx="2414">
                  <c:v>1.62744484265781E-2</c:v>
                </c:pt>
                <c:pt idx="2415">
                  <c:v>1.6269552459683513E-2</c:v>
                </c:pt>
                <c:pt idx="2416">
                  <c:v>1.626463615534848E-2</c:v>
                </c:pt>
                <c:pt idx="2417">
                  <c:v>1.6259694857114437E-2</c:v>
                </c:pt>
                <c:pt idx="2418">
                  <c:v>1.6254742424078615E-2</c:v>
                </c:pt>
                <c:pt idx="2419">
                  <c:v>1.6249764942008266E-2</c:v>
                </c:pt>
                <c:pt idx="2420">
                  <c:v>1.6244767012227546E-2</c:v>
                </c:pt>
                <c:pt idx="2421">
                  <c:v>1.6239748607172744E-2</c:v>
                </c:pt>
                <c:pt idx="2422">
                  <c:v>1.6234709699283225E-2</c:v>
                </c:pt>
                <c:pt idx="2423">
                  <c:v>1.6229650260999227E-2</c:v>
                </c:pt>
                <c:pt idx="2424">
                  <c:v>1.6224570264763174E-2</c:v>
                </c:pt>
                <c:pt idx="2425">
                  <c:v>1.6219469683019468E-2</c:v>
                </c:pt>
                <c:pt idx="2426">
                  <c:v>1.621434848821382E-2</c:v>
                </c:pt>
                <c:pt idx="2427">
                  <c:v>1.6209206652794569E-2</c:v>
                </c:pt>
                <c:pt idx="2428">
                  <c:v>1.6204044149210714E-2</c:v>
                </c:pt>
                <c:pt idx="2429">
                  <c:v>1.6198860949914757E-2</c:v>
                </c:pt>
                <c:pt idx="2430">
                  <c:v>1.6193657027360073E-2</c:v>
                </c:pt>
                <c:pt idx="2431">
                  <c:v>1.6188432354000699E-2</c:v>
                </c:pt>
                <c:pt idx="2432">
                  <c:v>1.6183186902295268E-2</c:v>
                </c:pt>
                <c:pt idx="2433">
                  <c:v>1.6177920644702193E-2</c:v>
                </c:pt>
                <c:pt idx="2434">
                  <c:v>1.6172633553682082E-2</c:v>
                </c:pt>
                <c:pt idx="2435">
                  <c:v>1.61673256016986E-2</c:v>
                </c:pt>
                <c:pt idx="2436">
                  <c:v>1.6161996761215641E-2</c:v>
                </c:pt>
                <c:pt idx="2437">
                  <c:v>1.615664700470016E-2</c:v>
                </c:pt>
                <c:pt idx="2438">
                  <c:v>1.6151276304621081E-2</c:v>
                </c:pt>
                <c:pt idx="2439">
                  <c:v>1.6145884633448432E-2</c:v>
                </c:pt>
                <c:pt idx="2440">
                  <c:v>1.6140469781472312E-2</c:v>
                </c:pt>
                <c:pt idx="2441">
                  <c:v>1.6134898816129357E-2</c:v>
                </c:pt>
                <c:pt idx="2442">
                  <c:v>1.6129093990957803E-2</c:v>
                </c:pt>
                <c:pt idx="2443">
                  <c:v>1.6123056237440925E-2</c:v>
                </c:pt>
                <c:pt idx="2444">
                  <c:v>1.6116786489615131E-2</c:v>
                </c:pt>
                <c:pt idx="2445">
                  <c:v>1.6110285684067999E-2</c:v>
                </c:pt>
                <c:pt idx="2446">
                  <c:v>1.6103554759935641E-2</c:v>
                </c:pt>
                <c:pt idx="2447">
                  <c:v>1.6096594658899194E-2</c:v>
                </c:pt>
                <c:pt idx="2448">
                  <c:v>1.6089406325185282E-2</c:v>
                </c:pt>
                <c:pt idx="2449">
                  <c:v>1.6081990705560947E-2</c:v>
                </c:pt>
                <c:pt idx="2450">
                  <c:v>1.6074348749333452E-2</c:v>
                </c:pt>
                <c:pt idx="2451">
                  <c:v>1.6066481408347214E-2</c:v>
                </c:pt>
                <c:pt idx="2452">
                  <c:v>1.6058389636981595E-2</c:v>
                </c:pt>
                <c:pt idx="2453">
                  <c:v>1.6050074392148086E-2</c:v>
                </c:pt>
                <c:pt idx="2454">
                  <c:v>1.6041536633289832E-2</c:v>
                </c:pt>
                <c:pt idx="2455">
                  <c:v>1.6032777322377508E-2</c:v>
                </c:pt>
                <c:pt idx="2456">
                  <c:v>1.6023797423908633E-2</c:v>
                </c:pt>
                <c:pt idx="2457">
                  <c:v>1.601459790490321E-2</c:v>
                </c:pt>
                <c:pt idx="2458">
                  <c:v>1.6005179734904802E-2</c:v>
                </c:pt>
                <c:pt idx="2459">
                  <c:v>1.5995543885974853E-2</c:v>
                </c:pt>
                <c:pt idx="2460">
                  <c:v>1.5985691332692693E-2</c:v>
                </c:pt>
                <c:pt idx="2461">
                  <c:v>1.5975623052152228E-2</c:v>
                </c:pt>
                <c:pt idx="2462">
                  <c:v>1.5965340023961088E-2</c:v>
                </c:pt>
                <c:pt idx="2463">
                  <c:v>1.5953029355548598E-2</c:v>
                </c:pt>
                <c:pt idx="2464">
                  <c:v>1.5942271729474305E-2</c:v>
                </c:pt>
                <c:pt idx="2465">
                  <c:v>1.5931304258320442E-2</c:v>
                </c:pt>
                <c:pt idx="2466">
                  <c:v>1.5920127924656465E-2</c:v>
                </c:pt>
                <c:pt idx="2467">
                  <c:v>1.590807710966086E-2</c:v>
                </c:pt>
                <c:pt idx="2468">
                  <c:v>1.5897152612475443E-2</c:v>
                </c:pt>
                <c:pt idx="2469">
                  <c:v>1.5885355611492621E-2</c:v>
                </c:pt>
                <c:pt idx="2470">
                  <c:v>1.5873353703061616E-2</c:v>
                </c:pt>
                <c:pt idx="2471">
                  <c:v>1.586329200204651E-2</c:v>
                </c:pt>
                <c:pt idx="2472">
                  <c:v>1.5848739146130001E-2</c:v>
                </c:pt>
                <c:pt idx="2473">
                  <c:v>1.5836128494938883E-2</c:v>
                </c:pt>
                <c:pt idx="2474">
                  <c:v>1.5823316930914006E-2</c:v>
                </c:pt>
                <c:pt idx="2475">
                  <c:v>1.5810305458872465E-2</c:v>
                </c:pt>
                <c:pt idx="2476">
                  <c:v>1.5797095086093085E-2</c:v>
                </c:pt>
                <c:pt idx="2477">
                  <c:v>1.5783686822312296E-2</c:v>
                </c:pt>
                <c:pt idx="2478">
                  <c:v>1.577008167972499E-2</c:v>
                </c:pt>
                <c:pt idx="2479">
                  <c:v>1.575628067297866E-2</c:v>
                </c:pt>
                <c:pt idx="2480">
                  <c:v>1.5742284819175143E-2</c:v>
                </c:pt>
                <c:pt idx="2481">
                  <c:v>1.5728095137865192E-2</c:v>
                </c:pt>
                <c:pt idx="2482">
                  <c:v>1.57137126510489E-2</c:v>
                </c:pt>
                <c:pt idx="2483">
                  <c:v>1.5699138383170705E-2</c:v>
                </c:pt>
                <c:pt idx="2484">
                  <c:v>1.5684373361120704E-2</c:v>
                </c:pt>
                <c:pt idx="2485">
                  <c:v>1.5669418614228565E-2</c:v>
                </c:pt>
                <c:pt idx="2486">
                  <c:v>1.5654275174266121E-2</c:v>
                </c:pt>
                <c:pt idx="2487">
                  <c:v>1.5638944075440666E-2</c:v>
                </c:pt>
                <c:pt idx="2488">
                  <c:v>1.562342635439536E-2</c:v>
                </c:pt>
                <c:pt idx="2489">
                  <c:v>1.5607723050206201E-2</c:v>
                </c:pt>
                <c:pt idx="2490">
                  <c:v>1.5591835204380287E-2</c:v>
                </c:pt>
                <c:pt idx="2491">
                  <c:v>1.5575763860855164E-2</c:v>
                </c:pt>
                <c:pt idx="2492">
                  <c:v>1.5559510065992526E-2</c:v>
                </c:pt>
                <c:pt idx="2493">
                  <c:v>1.5545618593055878E-2</c:v>
                </c:pt>
                <c:pt idx="2494">
                  <c:v>1.5526882165628187E-2</c:v>
                </c:pt>
                <c:pt idx="2495">
                  <c:v>1.5510614441440463E-2</c:v>
                </c:pt>
                <c:pt idx="2496">
                  <c:v>1.5494377663076903E-2</c:v>
                </c:pt>
                <c:pt idx="2497">
                  <c:v>1.5478171926903031E-2</c:v>
                </c:pt>
                <c:pt idx="2498">
                  <c:v>1.54619973292822E-2</c:v>
                </c:pt>
                <c:pt idx="2499">
                  <c:v>1.5445853966573634E-2</c:v>
                </c:pt>
                <c:pt idx="2500">
                  <c:v>1.5429741935133518E-2</c:v>
                </c:pt>
                <c:pt idx="2501">
                  <c:v>1.5413661331314124E-2</c:v>
                </c:pt>
                <c:pt idx="2502">
                  <c:v>1.5397612251464904E-2</c:v>
                </c:pt>
                <c:pt idx="2503">
                  <c:v>1.5381594791931831E-2</c:v>
                </c:pt>
                <c:pt idx="2504">
                  <c:v>1.5365609049056973E-2</c:v>
                </c:pt>
                <c:pt idx="2505">
                  <c:v>1.5348069245180403E-2</c:v>
                </c:pt>
                <c:pt idx="2506">
                  <c:v>1.5336107951631451E-2</c:v>
                </c:pt>
                <c:pt idx="2507">
                  <c:v>1.5317843083761048E-2</c:v>
                </c:pt>
                <c:pt idx="2508">
                  <c:v>1.5301985170881256E-2</c:v>
                </c:pt>
                <c:pt idx="2509">
                  <c:v>1.5286159456325254E-2</c:v>
                </c:pt>
                <c:pt idx="2510">
                  <c:v>1.5270366036415123E-2</c:v>
                </c:pt>
                <c:pt idx="2511">
                  <c:v>1.5254605007472073E-2</c:v>
                </c:pt>
                <c:pt idx="2512">
                  <c:v>1.5238876465813192E-2</c:v>
                </c:pt>
                <c:pt idx="2513">
                  <c:v>1.5223180507752737E-2</c:v>
                </c:pt>
                <c:pt idx="2514">
                  <c:v>1.5207517229602584E-2</c:v>
                </c:pt>
                <c:pt idx="2515">
                  <c:v>1.5194215314209829E-2</c:v>
                </c:pt>
                <c:pt idx="2516">
                  <c:v>1.5178612410255983E-2</c:v>
                </c:pt>
                <c:pt idx="2517">
                  <c:v>1.5163042448366774E-2</c:v>
                </c:pt>
                <c:pt idx="2518">
                  <c:v>1.5147505524843254E-2</c:v>
                </c:pt>
                <c:pt idx="2519">
                  <c:v>1.5132001735982746E-2</c:v>
                </c:pt>
                <c:pt idx="2520">
                  <c:v>1.5116531178081044E-2</c:v>
                </c:pt>
                <c:pt idx="2521">
                  <c:v>1.5101093947430658E-2</c:v>
                </c:pt>
                <c:pt idx="2522">
                  <c:v>1.5082635647690395E-2</c:v>
                </c:pt>
                <c:pt idx="2523">
                  <c:v>1.5070319853039848E-2</c:v>
                </c:pt>
                <c:pt idx="2524">
                  <c:v>1.5054983181870641E-2</c:v>
                </c:pt>
                <c:pt idx="2525">
                  <c:v>1.5039680223095627E-2</c:v>
                </c:pt>
                <c:pt idx="2526">
                  <c:v>1.5024411072994608E-2</c:v>
                </c:pt>
                <c:pt idx="2527">
                  <c:v>1.5009175827843672E-2</c:v>
                </c:pt>
                <c:pt idx="2528">
                  <c:v>1.4993974583917585E-2</c:v>
                </c:pt>
                <c:pt idx="2529">
                  <c:v>1.4978807437487611E-2</c:v>
                </c:pt>
                <c:pt idx="2530">
                  <c:v>1.4963674484823046E-2</c:v>
                </c:pt>
                <c:pt idx="2531">
                  <c:v>1.4948575822190993E-2</c:v>
                </c:pt>
                <c:pt idx="2532">
                  <c:v>1.493351154585571E-2</c:v>
                </c:pt>
                <c:pt idx="2533">
                  <c:v>1.4918481752079479E-2</c:v>
                </c:pt>
                <c:pt idx="2534">
                  <c:v>1.4903486537121962E-2</c:v>
                </c:pt>
                <c:pt idx="2535">
                  <c:v>1.4888525997240627E-2</c:v>
                </c:pt>
                <c:pt idx="2536">
                  <c:v>1.4873600228690529E-2</c:v>
                </c:pt>
                <c:pt idx="2537">
                  <c:v>1.4858709327725414E-2</c:v>
                </c:pt>
                <c:pt idx="2538">
                  <c:v>1.4843853390595744E-2</c:v>
                </c:pt>
                <c:pt idx="2539">
                  <c:v>1.4829032513550224E-2</c:v>
                </c:pt>
                <c:pt idx="2540">
                  <c:v>1.4814246792835153E-2</c:v>
                </c:pt>
                <c:pt idx="2541">
                  <c:v>1.4799496324695736E-2</c:v>
                </c:pt>
                <c:pt idx="2542">
                  <c:v>1.478478120537389E-2</c:v>
                </c:pt>
                <c:pt idx="2543">
                  <c:v>1.4770101531110223E-2</c:v>
                </c:pt>
                <c:pt idx="2544">
                  <c:v>1.4755457398143362E-2</c:v>
                </c:pt>
                <c:pt idx="2545">
                  <c:v>1.4740848902709975E-2</c:v>
                </c:pt>
                <c:pt idx="2546">
                  <c:v>1.4726276141044095E-2</c:v>
                </c:pt>
                <c:pt idx="2547">
                  <c:v>1.4711739209379097E-2</c:v>
                </c:pt>
                <c:pt idx="2548">
                  <c:v>1.4697238203945516E-2</c:v>
                </c:pt>
                <c:pt idx="2549">
                  <c:v>1.4682773220972783E-2</c:v>
                </c:pt>
                <c:pt idx="2550">
                  <c:v>1.4668344356687927E-2</c:v>
                </c:pt>
                <c:pt idx="2551">
                  <c:v>1.465395170731666E-2</c:v>
                </c:pt>
                <c:pt idx="2552">
                  <c:v>1.463959536908316E-2</c:v>
                </c:pt>
                <c:pt idx="2553">
                  <c:v>1.4625275438209198E-2</c:v>
                </c:pt>
                <c:pt idx="2554">
                  <c:v>1.4610992010915669E-2</c:v>
                </c:pt>
                <c:pt idx="2555">
                  <c:v>1.4596745183421713E-2</c:v>
                </c:pt>
                <c:pt idx="2556">
                  <c:v>1.4582535051944505E-2</c:v>
                </c:pt>
                <c:pt idx="2557">
                  <c:v>1.4568361712699899E-2</c:v>
                </c:pt>
                <c:pt idx="2558">
                  <c:v>1.4550824120426482E-2</c:v>
                </c:pt>
                <c:pt idx="2559">
                  <c:v>1.4536734230031571E-2</c:v>
                </c:pt>
                <c:pt idx="2560">
                  <c:v>1.4522681452055087E-2</c:v>
                </c:pt>
                <c:pt idx="2561">
                  <c:v>1.4508665882705189E-2</c:v>
                </c:pt>
                <c:pt idx="2562">
                  <c:v>1.449468761818961E-2</c:v>
                </c:pt>
                <c:pt idx="2563">
                  <c:v>1.4480746754714986E-2</c:v>
                </c:pt>
                <c:pt idx="2564">
                  <c:v>1.4466843388485563E-2</c:v>
                </c:pt>
                <c:pt idx="2565">
                  <c:v>1.4452977615706018E-2</c:v>
                </c:pt>
                <c:pt idx="2566">
                  <c:v>1.443914953257929E-2</c:v>
                </c:pt>
                <c:pt idx="2567">
                  <c:v>1.442535923530548E-2</c:v>
                </c:pt>
                <c:pt idx="2568">
                  <c:v>1.4411606820086223E-2</c:v>
                </c:pt>
                <c:pt idx="2569">
                  <c:v>1.4397892383120314E-2</c:v>
                </c:pt>
                <c:pt idx="2570">
                  <c:v>1.4384216020605464E-2</c:v>
                </c:pt>
                <c:pt idx="2571">
                  <c:v>1.4372569500638522E-2</c:v>
                </c:pt>
                <c:pt idx="2572">
                  <c:v>1.43569779037189E-2</c:v>
                </c:pt>
                <c:pt idx="2573">
                  <c:v>1.4342757380356369E-2</c:v>
                </c:pt>
                <c:pt idx="2574">
                  <c:v>1.4323494427377459E-2</c:v>
                </c:pt>
                <c:pt idx="2575">
                  <c:v>1.4316408691674642E-2</c:v>
                </c:pt>
                <c:pt idx="2576">
                  <c:v>1.4302962795977738E-2</c:v>
                </c:pt>
                <c:pt idx="2577">
                  <c:v>1.4289555648093638E-2</c:v>
                </c:pt>
                <c:pt idx="2578">
                  <c:v>1.4276187344213518E-2</c:v>
                </c:pt>
                <c:pt idx="2579">
                  <c:v>1.4262857980528119E-2</c:v>
                </c:pt>
                <c:pt idx="2580">
                  <c:v>1.4249567653226656E-2</c:v>
                </c:pt>
                <c:pt idx="2581">
                  <c:v>1.4236316458498557E-2</c:v>
                </c:pt>
                <c:pt idx="2582">
                  <c:v>1.4223104492532388E-2</c:v>
                </c:pt>
                <c:pt idx="2583">
                  <c:v>1.4209931851516056E-2</c:v>
                </c:pt>
                <c:pt idx="2584">
                  <c:v>1.4198700184581759E-2</c:v>
                </c:pt>
                <c:pt idx="2585">
                  <c:v>1.4183704929082568E-2</c:v>
                </c:pt>
                <c:pt idx="2586">
                  <c:v>1.4170650840038617E-2</c:v>
                </c:pt>
                <c:pt idx="2587">
                  <c:v>1.415763646069221E-2</c:v>
                </c:pt>
                <c:pt idx="2588">
                  <c:v>1.4144661887228644E-2</c:v>
                </c:pt>
                <c:pt idx="2589">
                  <c:v>1.4131727215832779E-2</c:v>
                </c:pt>
                <c:pt idx="2590">
                  <c:v>1.4118832542690559E-2</c:v>
                </c:pt>
                <c:pt idx="2591">
                  <c:v>1.4105977963986409E-2</c:v>
                </c:pt>
                <c:pt idx="2592">
                  <c:v>1.4093163575905622E-2</c:v>
                </c:pt>
                <c:pt idx="2593">
                  <c:v>1.4082225997621007E-2</c:v>
                </c:pt>
                <c:pt idx="2594">
                  <c:v>1.4067655756350305E-2</c:v>
                </c:pt>
                <c:pt idx="2595">
                  <c:v>1.4054962517245057E-2</c:v>
                </c:pt>
                <c:pt idx="2596">
                  <c:v>1.4042309853499991E-2</c:v>
                </c:pt>
                <c:pt idx="2597">
                  <c:v>1.4029697861299314E-2</c:v>
                </c:pt>
                <c:pt idx="2598">
                  <c:v>1.4017126636827883E-2</c:v>
                </c:pt>
                <c:pt idx="2599">
                  <c:v>1.4004596276269252E-2</c:v>
                </c:pt>
                <c:pt idx="2600">
                  <c:v>1.3992106875808496E-2</c:v>
                </c:pt>
                <c:pt idx="2601">
                  <c:v>1.39796585316296E-2</c:v>
                </c:pt>
                <c:pt idx="2602">
                  <c:v>1.3967251339917428E-2</c:v>
                </c:pt>
                <c:pt idx="2603">
                  <c:v>1.3954885396857485E-2</c:v>
                </c:pt>
                <c:pt idx="2604">
                  <c:v>1.3942560798634198E-2</c:v>
                </c:pt>
                <c:pt idx="2605">
                  <c:v>1.3930277641433949E-2</c:v>
                </c:pt>
                <c:pt idx="2606">
                  <c:v>1.3919774801552431E-2</c:v>
                </c:pt>
                <c:pt idx="2607">
                  <c:v>1.3905836034844179E-2</c:v>
                </c:pt>
                <c:pt idx="2608">
                  <c:v>1.3893677777828076E-2</c:v>
                </c:pt>
                <c:pt idx="2609">
                  <c:v>1.3881561346580763E-2</c:v>
                </c:pt>
                <c:pt idx="2610">
                  <c:v>1.3865460970726606E-2</c:v>
                </c:pt>
                <c:pt idx="2611">
                  <c:v>1.38534413004928E-2</c:v>
                </c:pt>
                <c:pt idx="2612">
                  <c:v>1.3841463768065445E-2</c:v>
                </c:pt>
                <c:pt idx="2613">
                  <c:v>1.3829528469636086E-2</c:v>
                </c:pt>
                <c:pt idx="2614">
                  <c:v>1.3817635501395616E-2</c:v>
                </c:pt>
                <c:pt idx="2615">
                  <c:v>1.3805784959535801E-2</c:v>
                </c:pt>
                <c:pt idx="2616">
                  <c:v>1.3793976940249504E-2</c:v>
                </c:pt>
                <c:pt idx="2617">
                  <c:v>1.3782211539730461E-2</c:v>
                </c:pt>
                <c:pt idx="2618">
                  <c:v>1.3770488854172192E-2</c:v>
                </c:pt>
                <c:pt idx="2619">
                  <c:v>1.3758808979771064E-2</c:v>
                </c:pt>
                <c:pt idx="2620">
                  <c:v>1.3747172012722127E-2</c:v>
                </c:pt>
                <c:pt idx="2621">
                  <c:v>1.3735578049222843E-2</c:v>
                </c:pt>
                <c:pt idx="2622">
                  <c:v>1.3724027185472205E-2</c:v>
                </c:pt>
                <c:pt idx="2623">
                  <c:v>1.3712519517668333E-2</c:v>
                </c:pt>
                <c:pt idx="2624">
                  <c:v>1.3701055142011751E-2</c:v>
                </c:pt>
                <c:pt idx="2625">
                  <c:v>1.3686378998224377E-2</c:v>
                </c:pt>
                <c:pt idx="2626">
                  <c:v>1.367825665194761E-2</c:v>
                </c:pt>
                <c:pt idx="2627">
                  <c:v>1.366692272994614E-2</c:v>
                </c:pt>
                <c:pt idx="2628">
                  <c:v>1.365563248490502E-2</c:v>
                </c:pt>
                <c:pt idx="2629">
                  <c:v>1.364438601303047E-2</c:v>
                </c:pt>
                <c:pt idx="2630">
                  <c:v>1.3633183410530466E-2</c:v>
                </c:pt>
                <c:pt idx="2631">
                  <c:v>1.3622024773613635E-2</c:v>
                </c:pt>
                <c:pt idx="2632">
                  <c:v>1.3610910198490579E-2</c:v>
                </c:pt>
                <c:pt idx="2633">
                  <c:v>1.3599839781373652E-2</c:v>
                </c:pt>
                <c:pt idx="2634">
                  <c:v>1.3588813618476081E-2</c:v>
                </c:pt>
                <c:pt idx="2635">
                  <c:v>1.357783180601285E-2</c:v>
                </c:pt>
                <c:pt idx="2636">
                  <c:v>1.356689444020091E-2</c:v>
                </c:pt>
                <c:pt idx="2637">
                  <c:v>1.3556001617258309E-2</c:v>
                </c:pt>
                <c:pt idx="2638">
                  <c:v>1.3545153433405063E-2</c:v>
                </c:pt>
                <c:pt idx="2639">
                  <c:v>1.3534349984863383E-2</c:v>
                </c:pt>
                <c:pt idx="2640">
                  <c:v>1.3523591367856131E-2</c:v>
                </c:pt>
                <c:pt idx="2641">
                  <c:v>1.3512877678609023E-2</c:v>
                </c:pt>
                <c:pt idx="2642">
                  <c:v>1.3502209013349302E-2</c:v>
                </c:pt>
                <c:pt idx="2643">
                  <c:v>1.3491585468305747E-2</c:v>
                </c:pt>
                <c:pt idx="2644">
                  <c:v>1.3481007139709546E-2</c:v>
                </c:pt>
                <c:pt idx="2645">
                  <c:v>1.3470474123793857E-2</c:v>
                </c:pt>
                <c:pt idx="2646">
                  <c:v>1.3459986516793589E-2</c:v>
                </c:pt>
                <c:pt idx="2647">
                  <c:v>1.3449544414946064E-2</c:v>
                </c:pt>
                <c:pt idx="2648">
                  <c:v>1.3439147914490352E-2</c:v>
                </c:pt>
                <c:pt idx="2649">
                  <c:v>1.3428797111668153E-2</c:v>
                </c:pt>
                <c:pt idx="2650">
                  <c:v>1.3418492102722919E-2</c:v>
                </c:pt>
                <c:pt idx="2651">
                  <c:v>1.3408232983900948E-2</c:v>
                </c:pt>
                <c:pt idx="2652">
                  <c:v>1.3398019851449632E-2</c:v>
                </c:pt>
                <c:pt idx="2653">
                  <c:v>1.3387852801620309E-2</c:v>
                </c:pt>
                <c:pt idx="2654">
                  <c:v>1.3377731930665628E-2</c:v>
                </c:pt>
                <c:pt idx="2655">
                  <c:v>1.3367657334841087E-2</c:v>
                </c:pt>
                <c:pt idx="2656">
                  <c:v>1.3357629110404589E-2</c:v>
                </c:pt>
                <c:pt idx="2657">
                  <c:v>1.3347647353616232E-2</c:v>
                </c:pt>
                <c:pt idx="2658">
                  <c:v>1.3337712160739177E-2</c:v>
                </c:pt>
                <c:pt idx="2659">
                  <c:v>1.3327823628039215E-2</c:v>
                </c:pt>
                <c:pt idx="2660">
                  <c:v>1.3317981851784323E-2</c:v>
                </c:pt>
                <c:pt idx="2661">
                  <c:v>1.3308186928245549E-2</c:v>
                </c:pt>
                <c:pt idx="2662">
                  <c:v>1.329705022408789E-2</c:v>
                </c:pt>
                <c:pt idx="2663">
                  <c:v>1.328735602341719E-2</c:v>
                </c:pt>
                <c:pt idx="2664">
                  <c:v>1.3277708978046428E-2</c:v>
                </c:pt>
                <c:pt idx="2665">
                  <c:v>1.326810918425804E-2</c:v>
                </c:pt>
                <c:pt idx="2666">
                  <c:v>1.32585567383384E-2</c:v>
                </c:pt>
                <c:pt idx="2667">
                  <c:v>1.324905173657542E-2</c:v>
                </c:pt>
                <c:pt idx="2668">
                  <c:v>1.3239594275260948E-2</c:v>
                </c:pt>
                <c:pt idx="2669">
                  <c:v>1.3230184450689684E-2</c:v>
                </c:pt>
                <c:pt idx="2670">
                  <c:v>1.3220822359159392E-2</c:v>
                </c:pt>
                <c:pt idx="2671">
                  <c:v>1.3211115693191462E-2</c:v>
                </c:pt>
                <c:pt idx="2672">
                  <c:v>1.3201852506462098E-2</c:v>
                </c:pt>
                <c:pt idx="2673">
                  <c:v>1.3192637350549654E-2</c:v>
                </c:pt>
                <c:pt idx="2674">
                  <c:v>1.3183470321764632E-2</c:v>
                </c:pt>
                <c:pt idx="2675">
                  <c:v>1.3170998224815808E-2</c:v>
                </c:pt>
                <c:pt idx="2676">
                  <c:v>1.3161947940959776E-2</c:v>
                </c:pt>
                <c:pt idx="2677">
                  <c:v>1.3152574561378165E-2</c:v>
                </c:pt>
                <c:pt idx="2678">
                  <c:v>1.3143992853562242E-2</c:v>
                </c:pt>
                <c:pt idx="2679">
                  <c:v>1.313418510633076E-2</c:v>
                </c:pt>
                <c:pt idx="2680">
                  <c:v>1.3126232382108069E-2</c:v>
                </c:pt>
                <c:pt idx="2681">
                  <c:v>1.3117425368195356E-2</c:v>
                </c:pt>
                <c:pt idx="2682">
                  <c:v>1.3108667297278821E-2</c:v>
                </c:pt>
                <c:pt idx="2683">
                  <c:v>1.3099958265702264E-2</c:v>
                </c:pt>
                <c:pt idx="2684">
                  <c:v>1.3091298369814269E-2</c:v>
                </c:pt>
                <c:pt idx="2685">
                  <c:v>1.3082687705967546E-2</c:v>
                </c:pt>
                <c:pt idx="2686">
                  <c:v>1.3074126370517839E-2</c:v>
                </c:pt>
                <c:pt idx="2687">
                  <c:v>1.306561445982503E-2</c:v>
                </c:pt>
                <c:pt idx="2688">
                  <c:v>1.3057152070253337E-2</c:v>
                </c:pt>
                <c:pt idx="2689">
                  <c:v>1.3048739298171326E-2</c:v>
                </c:pt>
                <c:pt idx="2690">
                  <c:v>1.3040376239951039E-2</c:v>
                </c:pt>
                <c:pt idx="2691">
                  <c:v>1.3032062991969077E-2</c:v>
                </c:pt>
                <c:pt idx="2692">
                  <c:v>1.3024769040175146E-2</c:v>
                </c:pt>
                <c:pt idx="2693">
                  <c:v>1.3015586312247173E-2</c:v>
                </c:pt>
                <c:pt idx="2694">
                  <c:v>1.3007423073281723E-2</c:v>
                </c:pt>
                <c:pt idx="2695">
                  <c:v>1.2999310030103366E-2</c:v>
                </c:pt>
                <c:pt idx="2696">
                  <c:v>1.2991247279110425E-2</c:v>
                </c:pt>
                <c:pt idx="2697">
                  <c:v>1.2983234916704917E-2</c:v>
                </c:pt>
                <c:pt idx="2698">
                  <c:v>1.2975273039294723E-2</c:v>
                </c:pt>
                <c:pt idx="2699">
                  <c:v>1.2967361743290766E-2</c:v>
                </c:pt>
                <c:pt idx="2700">
                  <c:v>1.2959501125110269E-2</c:v>
                </c:pt>
                <c:pt idx="2701">
                  <c:v>1.2951691281173062E-2</c:v>
                </c:pt>
                <c:pt idx="2702">
                  <c:v>1.2943932307905703E-2</c:v>
                </c:pt>
                <c:pt idx="2703">
                  <c:v>1.2936224301738233E-2</c:v>
                </c:pt>
                <c:pt idx="2704">
                  <c:v>1.2928567359105903E-2</c:v>
                </c:pt>
                <c:pt idx="2705">
                  <c:v>1.2921798651899309E-2</c:v>
                </c:pt>
                <c:pt idx="2706">
                  <c:v>1.2913407050212426E-2</c:v>
                </c:pt>
                <c:pt idx="2707">
                  <c:v>1.290590387684633E-2</c:v>
                </c:pt>
                <c:pt idx="2708">
                  <c:v>1.2898452152805901E-2</c:v>
                </c:pt>
                <c:pt idx="2709">
                  <c:v>1.2891051974550722E-2</c:v>
                </c:pt>
                <c:pt idx="2710">
                  <c:v>1.2883703438546237E-2</c:v>
                </c:pt>
                <c:pt idx="2711">
                  <c:v>1.2876406641262666E-2</c:v>
                </c:pt>
                <c:pt idx="2712">
                  <c:v>1.2869161679175884E-2</c:v>
                </c:pt>
                <c:pt idx="2713">
                  <c:v>1.2858379614244011E-2</c:v>
                </c:pt>
                <c:pt idx="2714">
                  <c:v>1.2854058529487579E-2</c:v>
                </c:pt>
                <c:pt idx="2715">
                  <c:v>1.2847738768930774E-2</c:v>
                </c:pt>
                <c:pt idx="2716">
                  <c:v>1.2840702112492592E-2</c:v>
                </c:pt>
                <c:pt idx="2717">
                  <c:v>1.2833717773708966E-2</c:v>
                </c:pt>
                <c:pt idx="2718">
                  <c:v>1.2826785849088132E-2</c:v>
                </c:pt>
                <c:pt idx="2719">
                  <c:v>1.2819906435143105E-2</c:v>
                </c:pt>
                <c:pt idx="2720">
                  <c:v>1.2813079628393419E-2</c:v>
                </c:pt>
                <c:pt idx="2721">
                  <c:v>1.2806305525363815E-2</c:v>
                </c:pt>
                <c:pt idx="2722">
                  <c:v>1.2799584222585121E-2</c:v>
                </c:pt>
                <c:pt idx="2723">
                  <c:v>1.279356225852867E-2</c:v>
                </c:pt>
                <c:pt idx="2724">
                  <c:v>1.2786936001926406E-2</c:v>
                </c:pt>
                <c:pt idx="2725">
                  <c:v>1.2780362808532543E-2</c:v>
                </c:pt>
                <c:pt idx="2726">
                  <c:v>1.2773842774898014E-2</c:v>
                </c:pt>
                <c:pt idx="2727">
                  <c:v>1.2767375997580105E-2</c:v>
                </c:pt>
                <c:pt idx="2728">
                  <c:v>1.2760173994934511E-2</c:v>
                </c:pt>
                <c:pt idx="2729">
                  <c:v>1.2754602598151733E-2</c:v>
                </c:pt>
                <c:pt idx="2730">
                  <c:v>1.2748296169185186E-2</c:v>
                </c:pt>
                <c:pt idx="2731">
                  <c:v>1.2742043382823517E-2</c:v>
                </c:pt>
                <c:pt idx="2732">
                  <c:v>1.2735844335654233E-2</c:v>
                </c:pt>
                <c:pt idx="2733">
                  <c:v>1.2729699124270749E-2</c:v>
                </c:pt>
                <c:pt idx="2734">
                  <c:v>1.2723607845272837E-2</c:v>
                </c:pt>
                <c:pt idx="2735">
                  <c:v>1.2717570595267494E-2</c:v>
                </c:pt>
                <c:pt idx="2736">
                  <c:v>1.2711587470866969E-2</c:v>
                </c:pt>
                <c:pt idx="2737">
                  <c:v>1.2705658568689868E-2</c:v>
                </c:pt>
                <c:pt idx="2738">
                  <c:v>1.2699783985362898E-2</c:v>
                </c:pt>
                <c:pt idx="2739">
                  <c:v>1.2693963817517582E-2</c:v>
                </c:pt>
                <c:pt idx="2740">
                  <c:v>1.2688198161792672E-2</c:v>
                </c:pt>
                <c:pt idx="2741">
                  <c:v>1.268248711483415E-2</c:v>
                </c:pt>
                <c:pt idx="2742">
                  <c:v>1.2676830773293684E-2</c:v>
                </c:pt>
                <c:pt idx="2743">
                  <c:v>1.2671229233830617E-2</c:v>
                </c:pt>
                <c:pt idx="2744">
                  <c:v>1.2665682593110196E-2</c:v>
                </c:pt>
                <c:pt idx="2745">
                  <c:v>1.2660190947805558E-2</c:v>
                </c:pt>
                <c:pt idx="2746">
                  <c:v>1.265475439459619E-2</c:v>
                </c:pt>
                <c:pt idx="2747">
                  <c:v>1.2649373030168148E-2</c:v>
                </c:pt>
                <c:pt idx="2748">
                  <c:v>1.264404695121581E-2</c:v>
                </c:pt>
                <c:pt idx="2749">
                  <c:v>1.263877625443903E-2</c:v>
                </c:pt>
                <c:pt idx="2750">
                  <c:v>1.2633561036546422E-2</c:v>
                </c:pt>
                <c:pt idx="2751">
                  <c:v>1.2628401394252291E-2</c:v>
                </c:pt>
                <c:pt idx="2752">
                  <c:v>1.2623297424278835E-2</c:v>
                </c:pt>
                <c:pt idx="2753">
                  <c:v>1.2618249223356562E-2</c:v>
                </c:pt>
                <c:pt idx="2754">
                  <c:v>1.2613256888221245E-2</c:v>
                </c:pt>
                <c:pt idx="2755">
                  <c:v>1.260832051561785E-2</c:v>
                </c:pt>
                <c:pt idx="2756">
                  <c:v>1.2603440202297918E-2</c:v>
                </c:pt>
                <c:pt idx="2757">
                  <c:v>1.2598616045020871E-2</c:v>
                </c:pt>
                <c:pt idx="2758">
                  <c:v>1.2593848140553796E-2</c:v>
                </c:pt>
                <c:pt idx="2759">
                  <c:v>1.2589136585670568E-2</c:v>
                </c:pt>
                <c:pt idx="2760">
                  <c:v>1.2584481477153827E-2</c:v>
                </c:pt>
                <c:pt idx="2761">
                  <c:v>1.2579882911793433E-2</c:v>
                </c:pt>
                <c:pt idx="2762">
                  <c:v>1.2575340986387136E-2</c:v>
                </c:pt>
                <c:pt idx="2763">
                  <c:v>1.2570855797740569E-2</c:v>
                </c:pt>
                <c:pt idx="2764">
                  <c:v>1.2566427442667245E-2</c:v>
                </c:pt>
                <c:pt idx="2765">
                  <c:v>1.2562056017988567E-2</c:v>
                </c:pt>
                <c:pt idx="2766">
                  <c:v>1.2557741620533599E-2</c:v>
                </c:pt>
                <c:pt idx="2767">
                  <c:v>1.2553484347140386E-2</c:v>
                </c:pt>
                <c:pt idx="2768">
                  <c:v>1.2549284294654199E-2</c:v>
                </c:pt>
                <c:pt idx="2769">
                  <c:v>1.254514155992929E-2</c:v>
                </c:pt>
                <c:pt idx="2770">
                  <c:v>1.2541056239827573E-2</c:v>
                </c:pt>
                <c:pt idx="2771">
                  <c:v>1.2537028431219068E-2</c:v>
                </c:pt>
                <c:pt idx="2772">
                  <c:v>1.2533058230982773E-2</c:v>
                </c:pt>
                <c:pt idx="2773">
                  <c:v>1.2529145736006006E-2</c:v>
                </c:pt>
                <c:pt idx="2774">
                  <c:v>1.2525291043183756E-2</c:v>
                </c:pt>
                <c:pt idx="2775">
                  <c:v>1.252149424942086E-2</c:v>
                </c:pt>
                <c:pt idx="2776">
                  <c:v>1.2517755451629387E-2</c:v>
                </c:pt>
                <c:pt idx="2777">
                  <c:v>1.2514074746731038E-2</c:v>
                </c:pt>
                <c:pt idx="2778">
                  <c:v>1.2510439257859133E-2</c:v>
                </c:pt>
                <c:pt idx="2779">
                  <c:v>1.2506888003341491E-2</c:v>
                </c:pt>
                <c:pt idx="2780">
                  <c:v>1.250338215873684E-2</c:v>
                </c:pt>
                <c:pt idx="2781">
                  <c:v>1.2499934794797541E-2</c:v>
                </c:pt>
                <c:pt idx="2782">
                  <c:v>1.2496546008489534E-2</c:v>
                </c:pt>
                <c:pt idx="2783">
                  <c:v>1.2493215896786649E-2</c:v>
                </c:pt>
                <c:pt idx="2784">
                  <c:v>1.2489944556671908E-2</c:v>
                </c:pt>
                <c:pt idx="2785">
                  <c:v>1.248673208513797E-2</c:v>
                </c:pt>
                <c:pt idx="2786">
                  <c:v>1.2483578579186477E-2</c:v>
                </c:pt>
                <c:pt idx="2787">
                  <c:v>1.2480484135828265E-2</c:v>
                </c:pt>
                <c:pt idx="2788">
                  <c:v>1.2477448852082934E-2</c:v>
                </c:pt>
                <c:pt idx="2789">
                  <c:v>1.2474472824980154E-2</c:v>
                </c:pt>
                <c:pt idx="2790">
                  <c:v>1.2471556151558358E-2</c:v>
                </c:pt>
                <c:pt idx="2791">
                  <c:v>1.2468698928865833E-2</c:v>
                </c:pt>
                <c:pt idx="2792">
                  <c:v>1.2465901253959846E-2</c:v>
                </c:pt>
                <c:pt idx="2793">
                  <c:v>1.2463163223907735E-2</c:v>
                </c:pt>
                <c:pt idx="2794">
                  <c:v>1.2460484935786262E-2</c:v>
                </c:pt>
                <c:pt idx="2795">
                  <c:v>1.2457866486681598E-2</c:v>
                </c:pt>
                <c:pt idx="2796">
                  <c:v>1.2455307973690649E-2</c:v>
                </c:pt>
                <c:pt idx="2797">
                  <c:v>1.2452809493918207E-2</c:v>
                </c:pt>
                <c:pt idx="2798">
                  <c:v>1.2450371144480667E-2</c:v>
                </c:pt>
                <c:pt idx="2799">
                  <c:v>1.2447993022503627E-2</c:v>
                </c:pt>
                <c:pt idx="2800">
                  <c:v>1.2445675225122533E-2</c:v>
                </c:pt>
                <c:pt idx="2801">
                  <c:v>1.2443417849483133E-2</c:v>
                </c:pt>
                <c:pt idx="2802">
                  <c:v>1.2441220992740585E-2</c:v>
                </c:pt>
                <c:pt idx="2803">
                  <c:v>1.2439084752061659E-2</c:v>
                </c:pt>
                <c:pt idx="2804">
                  <c:v>1.2437009224621442E-2</c:v>
                </c:pt>
                <c:pt idx="2805">
                  <c:v>1.2434994507606633E-2</c:v>
                </c:pt>
                <c:pt idx="2806">
                  <c:v>1.2433040698214003E-2</c:v>
                </c:pt>
                <c:pt idx="2807">
                  <c:v>1.243114789364996E-2</c:v>
                </c:pt>
                <c:pt idx="2808">
                  <c:v>1.2429316191131858E-2</c:v>
                </c:pt>
                <c:pt idx="2809">
                  <c:v>1.242754568788779E-2</c:v>
                </c:pt>
                <c:pt idx="2810">
                  <c:v>1.2425836481156353E-2</c:v>
                </c:pt>
                <c:pt idx="2811">
                  <c:v>1.2424188668186224E-2</c:v>
                </c:pt>
                <c:pt idx="2812">
                  <c:v>1.242260234623703E-2</c:v>
                </c:pt>
                <c:pt idx="2813">
                  <c:v>1.2421077612579122E-2</c:v>
                </c:pt>
                <c:pt idx="2814">
                  <c:v>1.2419614564494249E-2</c:v>
                </c:pt>
                <c:pt idx="2815">
                  <c:v>1.2418213299273569E-2</c:v>
                </c:pt>
                <c:pt idx="2816">
                  <c:v>1.2416873914220292E-2</c:v>
                </c:pt>
                <c:pt idx="2817">
                  <c:v>1.2415596506648571E-2</c:v>
                </c:pt>
                <c:pt idx="2818">
                  <c:v>1.2414381173883295E-2</c:v>
                </c:pt>
                <c:pt idx="2819">
                  <c:v>1.2413228013260086E-2</c:v>
                </c:pt>
                <c:pt idx="2820">
                  <c:v>1.2412137122126606E-2</c:v>
                </c:pt>
                <c:pt idx="2821">
                  <c:v>1.241110859784081E-2</c:v>
                </c:pt>
                <c:pt idx="2822">
                  <c:v>1.2410142537772048E-2</c:v>
                </c:pt>
                <c:pt idx="2823">
                  <c:v>1.2409239039302144E-2</c:v>
                </c:pt>
                <c:pt idx="2824">
                  <c:v>1.2408398199822786E-2</c:v>
                </c:pt>
                <c:pt idx="2825">
                  <c:v>1.2407620116738138E-2</c:v>
                </c:pt>
                <c:pt idx="2826">
                  <c:v>1.240690488746332E-2</c:v>
                </c:pt>
                <c:pt idx="2827">
                  <c:v>1.240625260942527E-2</c:v>
                </c:pt>
                <c:pt idx="2828">
                  <c:v>1.2405663380062545E-2</c:v>
                </c:pt>
                <c:pt idx="2829">
                  <c:v>1.2405137296825079E-2</c:v>
                </c:pt>
                <c:pt idx="2830">
                  <c:v>1.2404674457175732E-2</c:v>
                </c:pt>
                <c:pt idx="2831">
                  <c:v>1.2404274958587438E-2</c:v>
                </c:pt>
                <c:pt idx="2832">
                  <c:v>1.2403938898546055E-2</c:v>
                </c:pt>
                <c:pt idx="2833">
                  <c:v>1.2404610349381178E-2</c:v>
                </c:pt>
                <c:pt idx="2834">
                  <c:v>1.2403457484107002E-2</c:v>
                </c:pt>
                <c:pt idx="2835">
                  <c:v>1.2403312324740613E-2</c:v>
                </c:pt>
                <c:pt idx="2836">
                  <c:v>1.2403230993984127E-2</c:v>
                </c:pt>
                <c:pt idx="2837">
                  <c:v>1.2403213589383406E-2</c:v>
                </c:pt>
                <c:pt idx="2838">
                  <c:v>1.2403260208497236E-2</c:v>
                </c:pt>
                <c:pt idx="2839">
                  <c:v>1.2403370948895787E-2</c:v>
                </c:pt>
                <c:pt idx="2840">
                  <c:v>1.240354590816193E-2</c:v>
                </c:pt>
                <c:pt idx="2841">
                  <c:v>1.2403785183891462E-2</c:v>
                </c:pt>
                <c:pt idx="2842">
                  <c:v>1.2404088873692438E-2</c:v>
                </c:pt>
                <c:pt idx="2843">
                  <c:v>1.2404457075184748E-2</c:v>
                </c:pt>
                <c:pt idx="2844">
                  <c:v>1.2404889886002289E-2</c:v>
                </c:pt>
                <c:pt idx="2845">
                  <c:v>1.2405387403790573E-2</c:v>
                </c:pt>
                <c:pt idx="2846">
                  <c:v>1.2405949726208024E-2</c:v>
                </c:pt>
                <c:pt idx="2847">
                  <c:v>1.2406576950926434E-2</c:v>
                </c:pt>
                <c:pt idx="2848">
                  <c:v>1.2407269175629636E-2</c:v>
                </c:pt>
                <c:pt idx="2849">
                  <c:v>1.2408026498015699E-2</c:v>
                </c:pt>
                <c:pt idx="2850">
                  <c:v>1.2408849015793861E-2</c:v>
                </c:pt>
                <c:pt idx="2851">
                  <c:v>1.240973682668825E-2</c:v>
                </c:pt>
                <c:pt idx="2852">
                  <c:v>1.2410690028434607E-2</c:v>
                </c:pt>
                <c:pt idx="2853">
                  <c:v>1.2411708718783559E-2</c:v>
                </c:pt>
                <c:pt idx="2854">
                  <c:v>1.241279299549778E-2</c:v>
                </c:pt>
                <c:pt idx="2855">
                  <c:v>1.2413942956353306E-2</c:v>
                </c:pt>
                <c:pt idx="2856">
                  <c:v>1.2415158699139967E-2</c:v>
                </c:pt>
                <c:pt idx="2857">
                  <c:v>1.2416440321660735E-2</c:v>
                </c:pt>
                <c:pt idx="2858">
                  <c:v>1.2417787921732377E-2</c:v>
                </c:pt>
                <c:pt idx="2859">
                  <c:v>1.2419201597185679E-2</c:v>
                </c:pt>
                <c:pt idx="2860">
                  <c:v>1.2420681445863689E-2</c:v>
                </c:pt>
                <c:pt idx="2861">
                  <c:v>1.2422227565624786E-2</c:v>
                </c:pt>
                <c:pt idx="2862">
                  <c:v>1.2423840054339831E-2</c:v>
                </c:pt>
                <c:pt idx="2863">
                  <c:v>1.24255190098948E-2</c:v>
                </c:pt>
                <c:pt idx="2864">
                  <c:v>1.2427264530188147E-2</c:v>
                </c:pt>
                <c:pt idx="2865">
                  <c:v>1.2429076713133222E-2</c:v>
                </c:pt>
                <c:pt idx="2866">
                  <c:v>1.2430955656657607E-2</c:v>
                </c:pt>
                <c:pt idx="2867">
                  <c:v>1.2432901458702248E-2</c:v>
                </c:pt>
                <c:pt idx="2868">
                  <c:v>1.2434914217222757E-2</c:v>
                </c:pt>
                <c:pt idx="2869">
                  <c:v>1.2436994030188553E-2</c:v>
                </c:pt>
                <c:pt idx="2870">
                  <c:v>1.2440278585529789E-2</c:v>
                </c:pt>
                <c:pt idx="2871">
                  <c:v>1.2442512308825928E-2</c:v>
                </c:pt>
                <c:pt idx="2872">
                  <c:v>1.2444813413232022E-2</c:v>
                </c:pt>
                <c:pt idx="2873">
                  <c:v>1.2447181996788669E-2</c:v>
                </c:pt>
                <c:pt idx="2874">
                  <c:v>1.2449618157551707E-2</c:v>
                </c:pt>
                <c:pt idx="2875">
                  <c:v>1.2452121993590918E-2</c:v>
                </c:pt>
                <c:pt idx="2876">
                  <c:v>1.2454693602991984E-2</c:v>
                </c:pt>
                <c:pt idx="2877">
                  <c:v>1.2457333083854306E-2</c:v>
                </c:pt>
                <c:pt idx="2878">
                  <c:v>1.2460040534293192E-2</c:v>
                </c:pt>
                <c:pt idx="2879">
                  <c:v>1.2462816052437662E-2</c:v>
                </c:pt>
                <c:pt idx="2880">
                  <c:v>1.2465659736433515E-2</c:v>
                </c:pt>
                <c:pt idx="2881">
                  <c:v>1.2468571684440271E-2</c:v>
                </c:pt>
                <c:pt idx="2882">
                  <c:v>1.247155199463313E-2</c:v>
                </c:pt>
                <c:pt idx="2883">
                  <c:v>1.2474600765202756E-2</c:v>
                </c:pt>
                <c:pt idx="2884">
                  <c:v>1.2478201636867416E-2</c:v>
                </c:pt>
                <c:pt idx="2885">
                  <c:v>1.2482264479985416E-2</c:v>
                </c:pt>
                <c:pt idx="2886">
                  <c:v>1.2484158821308905E-2</c:v>
                </c:pt>
                <c:pt idx="2887">
                  <c:v>1.2487482415599152E-2</c:v>
                </c:pt>
                <c:pt idx="2888">
                  <c:v>1.2490874961449936E-2</c:v>
                </c:pt>
                <c:pt idx="2889">
                  <c:v>1.2494336557145363E-2</c:v>
                </c:pt>
                <c:pt idx="2890">
                  <c:v>1.2497867300983914E-2</c:v>
                </c:pt>
                <c:pt idx="2891">
                  <c:v>1.2501467291281931E-2</c:v>
                </c:pt>
                <c:pt idx="2892">
                  <c:v>1.2505136626369913E-2</c:v>
                </c:pt>
                <c:pt idx="2893">
                  <c:v>1.2508875404594258E-2</c:v>
                </c:pt>
                <c:pt idx="2894">
                  <c:v>1.2512683724318355E-2</c:v>
                </c:pt>
                <c:pt idx="2895">
                  <c:v>1.2516561683921495E-2</c:v>
                </c:pt>
                <c:pt idx="2896">
                  <c:v>1.2520509381798425E-2</c:v>
                </c:pt>
                <c:pt idx="2897">
                  <c:v>1.2524526916360893E-2</c:v>
                </c:pt>
                <c:pt idx="2898">
                  <c:v>1.2528614386036755E-2</c:v>
                </c:pt>
                <c:pt idx="2899">
                  <c:v>1.2532771889269772E-2</c:v>
                </c:pt>
                <c:pt idx="2900">
                  <c:v>1.2536999524520694E-2</c:v>
                </c:pt>
                <c:pt idx="2901">
                  <c:v>1.2541297390266168E-2</c:v>
                </c:pt>
                <c:pt idx="2902">
                  <c:v>1.2545665585000488E-2</c:v>
                </c:pt>
                <c:pt idx="2903">
                  <c:v>1.2550104207233192E-2</c:v>
                </c:pt>
                <c:pt idx="2904">
                  <c:v>1.255461335549146E-2</c:v>
                </c:pt>
                <c:pt idx="2905">
                  <c:v>1.2557419696905752E-2</c:v>
                </c:pt>
                <c:pt idx="2906">
                  <c:v>1.2563843624276616E-2</c:v>
                </c:pt>
                <c:pt idx="2907">
                  <c:v>1.2568564941941725E-2</c:v>
                </c:pt>
                <c:pt idx="2908">
                  <c:v>1.2573357179908397E-2</c:v>
                </c:pt>
                <c:pt idx="2909">
                  <c:v>1.2578833791547108E-2</c:v>
                </c:pt>
                <c:pt idx="2910">
                  <c:v>1.2583154811210631E-2</c:v>
                </c:pt>
                <c:pt idx="2911">
                  <c:v>1.2588160401820323E-2</c:v>
                </c:pt>
                <c:pt idx="2912">
                  <c:v>1.2593237307281152E-2</c:v>
                </c:pt>
                <c:pt idx="2913">
                  <c:v>1.2598385626273634E-2</c:v>
                </c:pt>
                <c:pt idx="2914">
                  <c:v>1.2603605457494844E-2</c:v>
                </c:pt>
                <c:pt idx="2915">
                  <c:v>1.2608896899660804E-2</c:v>
                </c:pt>
                <c:pt idx="2916">
                  <c:v>1.2614260051504523E-2</c:v>
                </c:pt>
                <c:pt idx="2917">
                  <c:v>1.2619695011776219E-2</c:v>
                </c:pt>
                <c:pt idx="2918">
                  <c:v>1.2623220441611469E-2</c:v>
                </c:pt>
                <c:pt idx="2919">
                  <c:v>1.2630780752693938E-2</c:v>
                </c:pt>
                <c:pt idx="2920">
                  <c:v>1.2636431730929914E-2</c:v>
                </c:pt>
                <c:pt idx="2921">
                  <c:v>1.2642154912773559E-2</c:v>
                </c:pt>
                <c:pt idx="2922">
                  <c:v>1.2649771324457661E-2</c:v>
                </c:pt>
                <c:pt idx="2923">
                  <c:v>1.2655664824708104E-2</c:v>
                </c:pt>
                <c:pt idx="2924">
                  <c:v>1.2661630857822634E-2</c:v>
                </c:pt>
                <c:pt idx="2925">
                  <c:v>1.2667669522694602E-2</c:v>
                </c:pt>
                <c:pt idx="2926">
                  <c:v>1.2673780918236364E-2</c:v>
                </c:pt>
                <c:pt idx="2927">
                  <c:v>1.2679965143376871E-2</c:v>
                </c:pt>
                <c:pt idx="2928">
                  <c:v>1.2686222297065168E-2</c:v>
                </c:pt>
                <c:pt idx="2929">
                  <c:v>1.2692552478268213E-2</c:v>
                </c:pt>
                <c:pt idx="2930">
                  <c:v>1.269895578597152E-2</c:v>
                </c:pt>
                <c:pt idx="2931">
                  <c:v>1.2704698505681049E-2</c:v>
                </c:pt>
                <c:pt idx="2932">
                  <c:v>1.2711242832157507E-2</c:v>
                </c:pt>
                <c:pt idx="2933">
                  <c:v>1.2717860572428462E-2</c:v>
                </c:pt>
                <c:pt idx="2934">
                  <c:v>1.2724551825545636E-2</c:v>
                </c:pt>
                <c:pt idx="2935">
                  <c:v>1.2731316690579154E-2</c:v>
                </c:pt>
                <c:pt idx="2936">
                  <c:v>1.2740122698110654E-2</c:v>
                </c:pt>
                <c:pt idx="2937">
                  <c:v>1.2745067652769441E-2</c:v>
                </c:pt>
                <c:pt idx="2938">
                  <c:v>1.2752053948161941E-2</c:v>
                </c:pt>
                <c:pt idx="2939">
                  <c:v>1.2759114251941145E-2</c:v>
                </c:pt>
                <c:pt idx="2940">
                  <c:v>1.2767273920270869E-2</c:v>
                </c:pt>
                <c:pt idx="2941">
                  <c:v>1.2774493147399731E-2</c:v>
                </c:pt>
                <c:pt idx="2942">
                  <c:v>1.278178669464315E-2</c:v>
                </c:pt>
                <c:pt idx="2943">
                  <c:v>1.2789154661227835E-2</c:v>
                </c:pt>
                <c:pt idx="2944">
                  <c:v>1.279659714639845E-2</c:v>
                </c:pt>
                <c:pt idx="2945">
                  <c:v>1.2804114249421347E-2</c:v>
                </c:pt>
                <c:pt idx="2946">
                  <c:v>1.2811706069581269E-2</c:v>
                </c:pt>
                <c:pt idx="2947">
                  <c:v>1.281937270618267E-2</c:v>
                </c:pt>
                <c:pt idx="2948">
                  <c:v>1.2827114258549937E-2</c:v>
                </c:pt>
                <c:pt idx="2949">
                  <c:v>1.2834930826027822E-2</c:v>
                </c:pt>
                <c:pt idx="2950">
                  <c:v>1.2842822507979907E-2</c:v>
                </c:pt>
                <c:pt idx="2951">
                  <c:v>1.2850789403790806E-2</c:v>
                </c:pt>
                <c:pt idx="2952">
                  <c:v>1.2858831612865274E-2</c:v>
                </c:pt>
                <c:pt idx="2953">
                  <c:v>1.2866949234627344E-2</c:v>
                </c:pt>
                <c:pt idx="2954">
                  <c:v>1.2875142368521632E-2</c:v>
                </c:pt>
                <c:pt idx="2955">
                  <c:v>1.2883411114013562E-2</c:v>
                </c:pt>
                <c:pt idx="2956">
                  <c:v>1.2891755570588484E-2</c:v>
                </c:pt>
                <c:pt idx="2957">
                  <c:v>1.2900175837752116E-2</c:v>
                </c:pt>
                <c:pt idx="2958">
                  <c:v>1.2908672015030983E-2</c:v>
                </c:pt>
                <c:pt idx="2959">
                  <c:v>1.2917244201971757E-2</c:v>
                </c:pt>
                <c:pt idx="2960">
                  <c:v>1.292589249814279E-2</c:v>
                </c:pt>
                <c:pt idx="2961">
                  <c:v>1.2934583425987139E-2</c:v>
                </c:pt>
                <c:pt idx="2962">
                  <c:v>1.2943282405693351E-2</c:v>
                </c:pt>
                <c:pt idx="2963">
                  <c:v>1.2951987881613759E-2</c:v>
                </c:pt>
                <c:pt idx="2964">
                  <c:v>1.2960698295633632E-2</c:v>
                </c:pt>
                <c:pt idx="2965">
                  <c:v>1.2969412087173136E-2</c:v>
                </c:pt>
                <c:pt idx="2966">
                  <c:v>1.2978127693184941E-2</c:v>
                </c:pt>
                <c:pt idx="2967">
                  <c:v>1.298684354815486E-2</c:v>
                </c:pt>
                <c:pt idx="2968">
                  <c:v>1.2995558084103392E-2</c:v>
                </c:pt>
                <c:pt idx="2969">
                  <c:v>1.300426973058222E-2</c:v>
                </c:pt>
                <c:pt idx="2970">
                  <c:v>1.3012976914677491E-2</c:v>
                </c:pt>
                <c:pt idx="2971">
                  <c:v>1.302167806100828E-2</c:v>
                </c:pt>
                <c:pt idx="2972">
                  <c:v>1.3030371591725506E-2</c:v>
                </c:pt>
                <c:pt idx="2973">
                  <c:v>1.3039055926514109E-2</c:v>
                </c:pt>
                <c:pt idx="2974">
                  <c:v>1.3048967589733161E-2</c:v>
                </c:pt>
                <c:pt idx="2975">
                  <c:v>1.3057626886018549E-2</c:v>
                </c:pt>
                <c:pt idx="2976">
                  <c:v>1.3066272003609993E-2</c:v>
                </c:pt>
                <c:pt idx="2977">
                  <c:v>1.307490135197135E-2</c:v>
                </c:pt>
                <c:pt idx="2978">
                  <c:v>1.3083513338101383E-2</c:v>
                </c:pt>
                <c:pt idx="2979">
                  <c:v>1.3092106366531787E-2</c:v>
                </c:pt>
                <c:pt idx="2980">
                  <c:v>1.3100678839327846E-2</c:v>
                </c:pt>
                <c:pt idx="2981">
                  <c:v>1.3109229156088651E-2</c:v>
                </c:pt>
                <c:pt idx="2982">
                  <c:v>1.3117755713947981E-2</c:v>
                </c:pt>
                <c:pt idx="2983">
                  <c:v>1.3126256907574074E-2</c:v>
                </c:pt>
                <c:pt idx="2984">
                  <c:v>1.3134731129169642E-2</c:v>
                </c:pt>
                <c:pt idx="2985">
                  <c:v>1.3143176768472294E-2</c:v>
                </c:pt>
                <c:pt idx="2986">
                  <c:v>1.315159221275564E-2</c:v>
                </c:pt>
                <c:pt idx="2987">
                  <c:v>1.3161170817793548E-2</c:v>
                </c:pt>
                <c:pt idx="2988">
                  <c:v>1.3172680240834008E-2</c:v>
                </c:pt>
                <c:pt idx="2989">
                  <c:v>1.3177826135366002E-2</c:v>
                </c:pt>
                <c:pt idx="2990">
                  <c:v>1.3186099251774492E-2</c:v>
                </c:pt>
                <c:pt idx="2991">
                  <c:v>1.3194333840224733E-2</c:v>
                </c:pt>
                <c:pt idx="2992">
                  <c:v>1.3202528272859861E-2</c:v>
                </c:pt>
                <c:pt idx="2993">
                  <c:v>1.3210680919361206E-2</c:v>
                </c:pt>
                <c:pt idx="2994">
                  <c:v>1.3218790146949809E-2</c:v>
                </c:pt>
                <c:pt idx="2995">
                  <c:v>1.3226854320386224E-2</c:v>
                </c:pt>
                <c:pt idx="2996">
                  <c:v>1.3234871801971158E-2</c:v>
                </c:pt>
                <c:pt idx="2997">
                  <c:v>1.324284095154723E-2</c:v>
                </c:pt>
                <c:pt idx="2998">
                  <c:v>1.3250760126498099E-2</c:v>
                </c:pt>
                <c:pt idx="2999">
                  <c:v>1.3258627681750641E-2</c:v>
                </c:pt>
                <c:pt idx="3000">
                  <c:v>1.326644196977453E-2</c:v>
                </c:pt>
                <c:pt idx="3001">
                  <c:v>1.3274201340583094E-2</c:v>
                </c:pt>
                <c:pt idx="3002">
                  <c:v>1.3281904141735522E-2</c:v>
                </c:pt>
                <c:pt idx="3003">
                  <c:v>1.3289548718335755E-2</c:v>
                </c:pt>
                <c:pt idx="3004">
                  <c:v>1.3297133413034908E-2</c:v>
                </c:pt>
                <c:pt idx="3005">
                  <c:v>1.3304656566030382E-2</c:v>
                </c:pt>
                <c:pt idx="3006">
                  <c:v>1.3312116515069595E-2</c:v>
                </c:pt>
                <c:pt idx="3007">
                  <c:v>1.3319511595447572E-2</c:v>
                </c:pt>
                <c:pt idx="3008">
                  <c:v>1.3326840140010445E-2</c:v>
                </c:pt>
                <c:pt idx="3009">
                  <c:v>1.3334100479155894E-2</c:v>
                </c:pt>
                <c:pt idx="3010">
                  <c:v>1.3341290940832709E-2</c:v>
                </c:pt>
                <c:pt idx="3011">
                  <c:v>1.3348409850543639E-2</c:v>
                </c:pt>
                <c:pt idx="3012">
                  <c:v>1.3355456212069027E-2</c:v>
                </c:pt>
                <c:pt idx="3013">
                  <c:v>1.3362470229863652E-2</c:v>
                </c:pt>
                <c:pt idx="3014">
                  <c:v>1.3369476179374484E-2</c:v>
                </c:pt>
                <c:pt idx="3015">
                  <c:v>1.3376474032262983E-2</c:v>
                </c:pt>
                <c:pt idx="3016">
                  <c:v>1.3383463760189739E-2</c:v>
                </c:pt>
                <c:pt idx="3017">
                  <c:v>1.3390445334814679E-2</c:v>
                </c:pt>
                <c:pt idx="3018">
                  <c:v>1.3397418727797298E-2</c:v>
                </c:pt>
                <c:pt idx="3019">
                  <c:v>1.3404383910796428E-2</c:v>
                </c:pt>
                <c:pt idx="3020">
                  <c:v>1.3411340855470249E-2</c:v>
                </c:pt>
                <c:pt idx="3021">
                  <c:v>1.3418289533476282E-2</c:v>
                </c:pt>
                <c:pt idx="3022">
                  <c:v>1.3425229916471828E-2</c:v>
                </c:pt>
                <c:pt idx="3023">
                  <c:v>1.3432161976113532E-2</c:v>
                </c:pt>
                <c:pt idx="3024">
                  <c:v>1.3439085684056943E-2</c:v>
                </c:pt>
                <c:pt idx="3025">
                  <c:v>1.3446001011957833E-2</c:v>
                </c:pt>
                <c:pt idx="3026">
                  <c:v>1.3452907931470873E-2</c:v>
                </c:pt>
                <c:pt idx="3027">
                  <c:v>1.34598064142503E-2</c:v>
                </c:pt>
                <c:pt idx="3028">
                  <c:v>1.3466696431949473E-2</c:v>
                </c:pt>
                <c:pt idx="3029">
                  <c:v>1.3473577956221974E-2</c:v>
                </c:pt>
                <c:pt idx="3030">
                  <c:v>1.3480450958720063E-2</c:v>
                </c:pt>
                <c:pt idx="3031">
                  <c:v>1.3487315411095789E-2</c:v>
                </c:pt>
                <c:pt idx="3032">
                  <c:v>1.3494171285000542E-2</c:v>
                </c:pt>
                <c:pt idx="3033">
                  <c:v>1.3501018552085488E-2</c:v>
                </c:pt>
                <c:pt idx="3034">
                  <c:v>1.3507857184000487E-2</c:v>
                </c:pt>
                <c:pt idx="3035">
                  <c:v>1.351468715239583E-2</c:v>
                </c:pt>
                <c:pt idx="3036">
                  <c:v>1.3521508428920498E-2</c:v>
                </c:pt>
                <c:pt idx="3037">
                  <c:v>1.352832098522347E-2</c:v>
                </c:pt>
                <c:pt idx="3038">
                  <c:v>1.3535124792951974E-2</c:v>
                </c:pt>
                <c:pt idx="3039">
                  <c:v>1.3544852030533358E-2</c:v>
                </c:pt>
                <c:pt idx="3040">
                  <c:v>1.3548706049278434E-2</c:v>
                </c:pt>
                <c:pt idx="3041">
                  <c:v>1.3555483441169313E-2</c:v>
                </c:pt>
                <c:pt idx="3042">
                  <c:v>1.3562251971073759E-2</c:v>
                </c:pt>
                <c:pt idx="3043">
                  <c:v>1.3569011610637467E-2</c:v>
                </c:pt>
                <c:pt idx="3044">
                  <c:v>1.3575762331504598E-2</c:v>
                </c:pt>
                <c:pt idx="3045">
                  <c:v>1.3582504105320629E-2</c:v>
                </c:pt>
                <c:pt idx="3046">
                  <c:v>1.3589236903728629E-2</c:v>
                </c:pt>
                <c:pt idx="3047">
                  <c:v>1.3595960698372538E-2</c:v>
                </c:pt>
                <c:pt idx="3048">
                  <c:v>1.3602675460895204E-2</c:v>
                </c:pt>
                <c:pt idx="3049">
                  <c:v>1.3609381162938378E-2</c:v>
                </c:pt>
                <c:pt idx="3050">
                  <c:v>1.3616077776145132E-2</c:v>
                </c:pt>
                <c:pt idx="3051">
                  <c:v>1.3622765272155462E-2</c:v>
                </c:pt>
                <c:pt idx="3052">
                  <c:v>1.3629443622611122E-2</c:v>
                </c:pt>
                <c:pt idx="3053">
                  <c:v>1.3636112799152333E-2</c:v>
                </c:pt>
                <c:pt idx="3054">
                  <c:v>1.3642772773418875E-2</c:v>
                </c:pt>
                <c:pt idx="3055">
                  <c:v>1.3649423517049872E-2</c:v>
                </c:pt>
                <c:pt idx="3056">
                  <c:v>1.3656065001684453E-2</c:v>
                </c:pt>
                <c:pt idx="3057">
                  <c:v>1.3662697198960861E-2</c:v>
                </c:pt>
                <c:pt idx="3058">
                  <c:v>1.3669320080517569E-2</c:v>
                </c:pt>
                <c:pt idx="3059">
                  <c:v>1.3675933617991069E-2</c:v>
                </c:pt>
                <c:pt idx="3060">
                  <c:v>1.368253778301852E-2</c:v>
                </c:pt>
                <c:pt idx="3061">
                  <c:v>1.3689132547236851E-2</c:v>
                </c:pt>
                <c:pt idx="3062">
                  <c:v>1.3695717882281248E-2</c:v>
                </c:pt>
                <c:pt idx="3063">
                  <c:v>1.3702293759787987E-2</c:v>
                </c:pt>
                <c:pt idx="3064">
                  <c:v>1.3708860151391595E-2</c:v>
                </c:pt>
                <c:pt idx="3065">
                  <c:v>1.3715417028726817E-2</c:v>
                </c:pt>
                <c:pt idx="3066">
                  <c:v>1.3721964363427519E-2</c:v>
                </c:pt>
                <c:pt idx="3067">
                  <c:v>1.3728502127127354E-2</c:v>
                </c:pt>
                <c:pt idx="3068">
                  <c:v>1.3735030291459312E-2</c:v>
                </c:pt>
                <c:pt idx="3069">
                  <c:v>1.3741548828056387E-2</c:v>
                </c:pt>
                <c:pt idx="3070">
                  <c:v>1.3748057708551134E-2</c:v>
                </c:pt>
                <c:pt idx="3071">
                  <c:v>1.3754556904574135E-2</c:v>
                </c:pt>
                <c:pt idx="3072">
                  <c:v>1.3761046387757946E-2</c:v>
                </c:pt>
                <c:pt idx="3073">
                  <c:v>1.3767526129732494E-2</c:v>
                </c:pt>
                <c:pt idx="3074">
                  <c:v>1.3773996102129017E-2</c:v>
                </c:pt>
                <c:pt idx="3075">
                  <c:v>1.3780456276576569E-2</c:v>
                </c:pt>
                <c:pt idx="3076">
                  <c:v>1.3786906624705731E-2</c:v>
                </c:pt>
                <c:pt idx="3077">
                  <c:v>1.3793347118144459E-2</c:v>
                </c:pt>
                <c:pt idx="3078">
                  <c:v>1.3799777728522681E-2</c:v>
                </c:pt>
                <c:pt idx="3079">
                  <c:v>1.3806198427467694E-2</c:v>
                </c:pt>
                <c:pt idx="3080">
                  <c:v>1.3812609186607674E-2</c:v>
                </c:pt>
                <c:pt idx="3081">
                  <c:v>1.3819009977569479E-2</c:v>
                </c:pt>
                <c:pt idx="3082">
                  <c:v>1.3825400771981067E-2</c:v>
                </c:pt>
                <c:pt idx="3083">
                  <c:v>1.3831781541467985E-2</c:v>
                </c:pt>
                <c:pt idx="3084">
                  <c:v>1.3838152257656652E-2</c:v>
                </c:pt>
                <c:pt idx="3085">
                  <c:v>1.3844512892173057E-2</c:v>
                </c:pt>
                <c:pt idx="3086">
                  <c:v>1.3850863416642305E-2</c:v>
                </c:pt>
                <c:pt idx="3087">
                  <c:v>1.3859338592974725E-2</c:v>
                </c:pt>
                <c:pt idx="3088">
                  <c:v>1.3865667303038341E-2</c:v>
                </c:pt>
                <c:pt idx="3089">
                  <c:v>1.3871985811005398E-2</c:v>
                </c:pt>
                <c:pt idx="3090">
                  <c:v>1.3878294088494036E-2</c:v>
                </c:pt>
                <c:pt idx="3091">
                  <c:v>1.3882463395136361E-2</c:v>
                </c:pt>
                <c:pt idx="3092">
                  <c:v>1.3890879838510336E-2</c:v>
                </c:pt>
                <c:pt idx="3093">
                  <c:v>1.3897157254273188E-2</c:v>
                </c:pt>
                <c:pt idx="3094">
                  <c:v>1.3904132287856256E-2</c:v>
                </c:pt>
                <c:pt idx="3095">
                  <c:v>1.3909681025393777E-2</c:v>
                </c:pt>
                <c:pt idx="3096">
                  <c:v>1.3915927323985182E-2</c:v>
                </c:pt>
                <c:pt idx="3097">
                  <c:v>1.392216319341818E-2</c:v>
                </c:pt>
                <c:pt idx="3098">
                  <c:v>1.3928388605308739E-2</c:v>
                </c:pt>
                <c:pt idx="3099">
                  <c:v>1.3934603531272169E-2</c:v>
                </c:pt>
                <c:pt idx="3100">
                  <c:v>1.3940807942923137E-2</c:v>
                </c:pt>
                <c:pt idx="3101">
                  <c:v>1.3947001811876301E-2</c:v>
                </c:pt>
                <c:pt idx="3102">
                  <c:v>1.3953185109745459E-2</c:v>
                </c:pt>
                <c:pt idx="3103">
                  <c:v>1.3959357808144836E-2</c:v>
                </c:pt>
                <c:pt idx="3104">
                  <c:v>1.3963411689443525E-2</c:v>
                </c:pt>
                <c:pt idx="3105">
                  <c:v>1.3971671292985948E-2</c:v>
                </c:pt>
                <c:pt idx="3106">
                  <c:v>1.397781202265375E-2</c:v>
                </c:pt>
                <c:pt idx="3107">
                  <c:v>1.3983942039302819E-2</c:v>
                </c:pt>
                <c:pt idx="3108">
                  <c:v>1.3990061314545428E-2</c:v>
                </c:pt>
                <c:pt idx="3109">
                  <c:v>1.3996169819992329E-2</c:v>
                </c:pt>
                <c:pt idx="3110">
                  <c:v>1.4002267527256014E-2</c:v>
                </c:pt>
                <c:pt idx="3111">
                  <c:v>1.4008354407946582E-2</c:v>
                </c:pt>
                <c:pt idx="3112">
                  <c:v>1.4014430433674787E-2</c:v>
                </c:pt>
                <c:pt idx="3113">
                  <c:v>1.4020495576050944E-2</c:v>
                </c:pt>
                <c:pt idx="3114">
                  <c:v>1.4026549806684942E-2</c:v>
                </c:pt>
                <c:pt idx="3115">
                  <c:v>1.4032593097186442E-2</c:v>
                </c:pt>
                <c:pt idx="3116">
                  <c:v>1.4038625419164679E-2</c:v>
                </c:pt>
                <c:pt idx="3117">
                  <c:v>1.4042560261116974E-2</c:v>
                </c:pt>
                <c:pt idx="3118">
                  <c:v>1.4050657043986989E-2</c:v>
                </c:pt>
                <c:pt idx="3119">
                  <c:v>1.405665629004757E-2</c:v>
                </c:pt>
                <c:pt idx="3120">
                  <c:v>1.4062644454019425E-2</c:v>
                </c:pt>
                <c:pt idx="3121">
                  <c:v>1.4068621507508747E-2</c:v>
                </c:pt>
                <c:pt idx="3122">
                  <c:v>1.4074587422124333E-2</c:v>
                </c:pt>
                <c:pt idx="3123">
                  <c:v>1.4080542169472807E-2</c:v>
                </c:pt>
                <c:pt idx="3124">
                  <c:v>1.4086485721160795E-2</c:v>
                </c:pt>
                <c:pt idx="3125">
                  <c:v>1.4092418048794707E-2</c:v>
                </c:pt>
                <c:pt idx="3126">
                  <c:v>1.4098339123980732E-2</c:v>
                </c:pt>
                <c:pt idx="3127">
                  <c:v>1.410424891832506E-2</c:v>
                </c:pt>
                <c:pt idx="3128">
                  <c:v>1.4110147403433233E-2</c:v>
                </c:pt>
                <c:pt idx="3129">
                  <c:v>1.4116034550910353E-2</c:v>
                </c:pt>
                <c:pt idx="3130">
                  <c:v>1.4121910332361529E-2</c:v>
                </c:pt>
                <c:pt idx="3131">
                  <c:v>1.4127774719391644E-2</c:v>
                </c:pt>
                <c:pt idx="3132">
                  <c:v>1.4133627683605373E-2</c:v>
                </c:pt>
                <c:pt idx="3133">
                  <c:v>1.4139469196606731E-2</c:v>
                </c:pt>
                <c:pt idx="3134">
                  <c:v>1.4145299229999521E-2</c:v>
                </c:pt>
                <c:pt idx="3135">
                  <c:v>1.415111775538711E-2</c:v>
                </c:pt>
                <c:pt idx="3136">
                  <c:v>1.4156924744374168E-2</c:v>
                </c:pt>
                <c:pt idx="3137">
                  <c:v>1.4162720168562326E-2</c:v>
                </c:pt>
                <c:pt idx="3138">
                  <c:v>1.4168503999555817E-2</c:v>
                </c:pt>
                <c:pt idx="3139">
                  <c:v>1.4172229185929246E-2</c:v>
                </c:pt>
                <c:pt idx="3140">
                  <c:v>1.4177991621116893E-2</c:v>
                </c:pt>
                <c:pt idx="3141">
                  <c:v>1.418374238509895E-2</c:v>
                </c:pt>
                <c:pt idx="3142">
                  <c:v>1.4189481449482566E-2</c:v>
                </c:pt>
                <c:pt idx="3143">
                  <c:v>1.4195208785874672E-2</c:v>
                </c:pt>
                <c:pt idx="3144">
                  <c:v>1.4200924365881324E-2</c:v>
                </c:pt>
                <c:pt idx="3145">
                  <c:v>1.4209342286397371E-2</c:v>
                </c:pt>
                <c:pt idx="3146">
                  <c:v>1.4212320143163801E-2</c:v>
                </c:pt>
                <c:pt idx="3147">
                  <c:v>1.4218000283651517E-2</c:v>
                </c:pt>
                <c:pt idx="3148">
                  <c:v>1.4225830451754662E-2</c:v>
                </c:pt>
                <c:pt idx="3149">
                  <c:v>1.4231483827659187E-2</c:v>
                </c:pt>
                <c:pt idx="3150">
                  <c:v>1.4237125267937818E-2</c:v>
                </c:pt>
                <c:pt idx="3151">
                  <c:v>1.4242754744191255E-2</c:v>
                </c:pt>
                <c:pt idx="3152">
                  <c:v>1.4248372228021508E-2</c:v>
                </c:pt>
                <c:pt idx="3153">
                  <c:v>1.4253977691029714E-2</c:v>
                </c:pt>
                <c:pt idx="3154">
                  <c:v>1.4259571104816569E-2</c:v>
                </c:pt>
                <c:pt idx="3155">
                  <c:v>1.4265152440982995E-2</c:v>
                </c:pt>
                <c:pt idx="3156">
                  <c:v>1.4268707660577381E-2</c:v>
                </c:pt>
                <c:pt idx="3157">
                  <c:v>1.4276278766856273E-2</c:v>
                </c:pt>
                <c:pt idx="3158">
                  <c:v>1.4281823699763435E-2</c:v>
                </c:pt>
                <c:pt idx="3159">
                  <c:v>1.4287356441451448E-2</c:v>
                </c:pt>
                <c:pt idx="3160">
                  <c:v>1.4292876963519703E-2</c:v>
                </c:pt>
                <c:pt idx="3161">
                  <c:v>1.4298385237568247E-2</c:v>
                </c:pt>
                <c:pt idx="3162">
                  <c:v>1.4303881235196257E-2</c:v>
                </c:pt>
                <c:pt idx="3163">
                  <c:v>1.430936492800291E-2</c:v>
                </c:pt>
                <c:pt idx="3164">
                  <c:v>1.431483628758738E-2</c:v>
                </c:pt>
                <c:pt idx="3165">
                  <c:v>1.4318299526985292E-2</c:v>
                </c:pt>
                <c:pt idx="3166">
                  <c:v>1.4325741893486479E-2</c:v>
                </c:pt>
                <c:pt idx="3167">
                  <c:v>1.4331176082998153E-2</c:v>
                </c:pt>
                <c:pt idx="3168">
                  <c:v>1.4336597825683042E-2</c:v>
                </c:pt>
                <c:pt idx="3169">
                  <c:v>1.4342007093138582E-2</c:v>
                </c:pt>
                <c:pt idx="3170">
                  <c:v>1.4347403856963946E-2</c:v>
                </c:pt>
                <c:pt idx="3171">
                  <c:v>1.4352788088756787E-2</c:v>
                </c:pt>
                <c:pt idx="3172">
                  <c:v>1.4358159760114973E-2</c:v>
                </c:pt>
                <c:pt idx="3173">
                  <c:v>1.4363518842636374E-2</c:v>
                </c:pt>
                <c:pt idx="3174">
                  <c:v>1.4368865307919077E-2</c:v>
                </c:pt>
                <c:pt idx="3175">
                  <c:v>1.4374199127559863E-2</c:v>
                </c:pt>
                <c:pt idx="3176">
                  <c:v>1.4379520273156818E-2</c:v>
                </c:pt>
                <c:pt idx="3177">
                  <c:v>1.4384828716306504E-2</c:v>
                </c:pt>
                <c:pt idx="3178">
                  <c:v>1.4388156080150857E-2</c:v>
                </c:pt>
                <c:pt idx="3179">
                  <c:v>1.4395407381654677E-2</c:v>
                </c:pt>
                <c:pt idx="3180">
                  <c:v>1.4400677547046725E-2</c:v>
                </c:pt>
                <c:pt idx="3181">
                  <c:v>1.4405934896380366E-2</c:v>
                </c:pt>
                <c:pt idx="3182">
                  <c:v>1.4412117342729599E-2</c:v>
                </c:pt>
                <c:pt idx="3183">
                  <c:v>1.4417344911127701E-2</c:v>
                </c:pt>
                <c:pt idx="3184">
                  <c:v>1.4422559571019103E-2</c:v>
                </c:pt>
                <c:pt idx="3185">
                  <c:v>1.4427761294003508E-2</c:v>
                </c:pt>
                <c:pt idx="3186">
                  <c:v>1.4432950051680837E-2</c:v>
                </c:pt>
                <c:pt idx="3187">
                  <c:v>1.4438125815650576E-2</c:v>
                </c:pt>
                <c:pt idx="3188">
                  <c:v>1.4443288557512651E-2</c:v>
                </c:pt>
                <c:pt idx="3189">
                  <c:v>1.4448438248866324E-2</c:v>
                </c:pt>
                <c:pt idx="3190">
                  <c:v>1.4453574861310865E-2</c:v>
                </c:pt>
                <c:pt idx="3191">
                  <c:v>1.4458698366445538E-2</c:v>
                </c:pt>
                <c:pt idx="3192">
                  <c:v>1.4463808735870047E-2</c:v>
                </c:pt>
                <c:pt idx="3193">
                  <c:v>1.4468905941183441E-2</c:v>
                </c:pt>
                <c:pt idx="3194">
                  <c:v>1.4473989953984983E-2</c:v>
                </c:pt>
                <c:pt idx="3195">
                  <c:v>1.4479060745873504E-2</c:v>
                </c:pt>
                <c:pt idx="3196">
                  <c:v>1.4484118288448269E-2</c:v>
                </c:pt>
                <c:pt idx="3197">
                  <c:v>1.4490601329101627E-2</c:v>
                </c:pt>
                <c:pt idx="3198">
                  <c:v>1.4494193512052941E-2</c:v>
                </c:pt>
                <c:pt idx="3199">
                  <c:v>1.4499211136280502E-2</c:v>
                </c:pt>
                <c:pt idx="3200">
                  <c:v>1.4504215397590279E-2</c:v>
                </c:pt>
                <c:pt idx="3201">
                  <c:v>1.4509206267581317E-2</c:v>
                </c:pt>
                <c:pt idx="3202">
                  <c:v>1.4514183717852005E-2</c:v>
                </c:pt>
                <c:pt idx="3203">
                  <c:v>1.4519147720001612E-2</c:v>
                </c:pt>
                <c:pt idx="3204">
                  <c:v>1.4524098245628744E-2</c:v>
                </c:pt>
                <c:pt idx="3205">
                  <c:v>1.4529035266332013E-2</c:v>
                </c:pt>
                <c:pt idx="3206">
                  <c:v>1.4533958753710902E-2</c:v>
                </c:pt>
                <c:pt idx="3207">
                  <c:v>1.4538868679363366E-2</c:v>
                </c:pt>
                <c:pt idx="3208">
                  <c:v>1.4543765014888669E-2</c:v>
                </c:pt>
                <c:pt idx="3209">
                  <c:v>1.4548647731885857E-2</c:v>
                </c:pt>
                <c:pt idx="3210">
                  <c:v>1.4553516801953322E-2</c:v>
                </c:pt>
                <c:pt idx="3211">
                  <c:v>1.4558372196689894E-2</c:v>
                </c:pt>
                <c:pt idx="3212">
                  <c:v>1.4563213887694397E-2</c:v>
                </c:pt>
                <c:pt idx="3213">
                  <c:v>1.4568041846566101E-2</c:v>
                </c:pt>
                <c:pt idx="3214">
                  <c:v>1.4572856044902955E-2</c:v>
                </c:pt>
                <c:pt idx="3215">
                  <c:v>1.4577656454304665E-2</c:v>
                </c:pt>
                <c:pt idx="3216">
                  <c:v>1.4582443046370278E-2</c:v>
                </c:pt>
                <c:pt idx="3217">
                  <c:v>1.4587215792697745E-2</c:v>
                </c:pt>
                <c:pt idx="3218">
                  <c:v>1.4591974664886553E-2</c:v>
                </c:pt>
                <c:pt idx="3219">
                  <c:v>1.4596719634535966E-2</c:v>
                </c:pt>
                <c:pt idx="3220">
                  <c:v>1.4601450673244816E-2</c:v>
                </c:pt>
                <c:pt idx="3221">
                  <c:v>1.4606167752612146E-2</c:v>
                </c:pt>
                <c:pt idx="3222">
                  <c:v>1.4610870844237444E-2</c:v>
                </c:pt>
                <c:pt idx="3223">
                  <c:v>1.4615559919719535E-2</c:v>
                </c:pt>
                <c:pt idx="3224">
                  <c:v>1.4620234950657908E-2</c:v>
                </c:pt>
                <c:pt idx="3225">
                  <c:v>1.4624895908651828E-2</c:v>
                </c:pt>
                <c:pt idx="3226">
                  <c:v>1.4629542765300778E-2</c:v>
                </c:pt>
                <c:pt idx="3227">
                  <c:v>1.4634175492204027E-2</c:v>
                </c:pt>
                <c:pt idx="3228">
                  <c:v>1.4638794060961276E-2</c:v>
                </c:pt>
                <c:pt idx="3229">
                  <c:v>1.4643398443172232E-2</c:v>
                </c:pt>
                <c:pt idx="3230">
                  <c:v>1.46479886104366E-2</c:v>
                </c:pt>
                <c:pt idx="3231">
                  <c:v>1.465256453435408E-2</c:v>
                </c:pt>
                <c:pt idx="3232">
                  <c:v>1.465712618652438E-2</c:v>
                </c:pt>
                <c:pt idx="3233">
                  <c:v>1.4661673538547859E-2</c:v>
                </c:pt>
                <c:pt idx="3234">
                  <c:v>1.4666852965473567E-2</c:v>
                </c:pt>
                <c:pt idx="3235">
                  <c:v>1.4671369578692667E-2</c:v>
                </c:pt>
                <c:pt idx="3236">
                  <c:v>1.4675871802508346E-2</c:v>
                </c:pt>
                <c:pt idx="3237">
                  <c:v>1.4680359608520963E-2</c:v>
                </c:pt>
                <c:pt idx="3238">
                  <c:v>1.4684832968330883E-2</c:v>
                </c:pt>
                <c:pt idx="3239">
                  <c:v>1.4689291853539557E-2</c:v>
                </c:pt>
                <c:pt idx="3240">
                  <c:v>1.4693736235746472E-2</c:v>
                </c:pt>
                <c:pt idx="3241">
                  <c:v>1.4698166086553523E-2</c:v>
                </c:pt>
                <c:pt idx="3242">
                  <c:v>1.4702581377561292E-2</c:v>
                </c:pt>
                <c:pt idx="3243">
                  <c:v>1.470698208037167E-2</c:v>
                </c:pt>
                <c:pt idx="3244">
                  <c:v>1.47113681665848E-2</c:v>
                </c:pt>
                <c:pt idx="3245">
                  <c:v>1.4715739607803233E-2</c:v>
                </c:pt>
                <c:pt idx="3246">
                  <c:v>1.4720096375627989E-2</c:v>
                </c:pt>
                <c:pt idx="3247">
                  <c:v>1.4725676327653248E-2</c:v>
                </c:pt>
                <c:pt idx="3248">
                  <c:v>1.4729999449655E-2</c:v>
                </c:pt>
                <c:pt idx="3249">
                  <c:v>1.4736699450963942E-2</c:v>
                </c:pt>
                <c:pt idx="3250">
                  <c:v>1.4738601365157084E-2</c:v>
                </c:pt>
                <c:pt idx="3251">
                  <c:v>1.4744682234557273E-2</c:v>
                </c:pt>
                <c:pt idx="3252">
                  <c:v>1.4747143986672682E-2</c:v>
                </c:pt>
                <c:pt idx="3253">
                  <c:v>1.4751392991192746E-2</c:v>
                </c:pt>
                <c:pt idx="3254">
                  <c:v>1.475562708702461E-2</c:v>
                </c:pt>
                <c:pt idx="3255">
                  <c:v>1.4759846245771698E-2</c:v>
                </c:pt>
                <c:pt idx="3256">
                  <c:v>1.4764050439037659E-2</c:v>
                </c:pt>
                <c:pt idx="3257">
                  <c:v>1.4768239638425261E-2</c:v>
                </c:pt>
                <c:pt idx="3258">
                  <c:v>1.4772413815538808E-2</c:v>
                </c:pt>
                <c:pt idx="3259">
                  <c:v>1.4776572941982823E-2</c:v>
                </c:pt>
                <c:pt idx="3260">
                  <c:v>1.4780716989360733E-2</c:v>
                </c:pt>
                <c:pt idx="3261">
                  <c:v>1.4784845929277278E-2</c:v>
                </c:pt>
                <c:pt idx="3262">
                  <c:v>1.4788959733337201E-2</c:v>
                </c:pt>
                <c:pt idx="3263">
                  <c:v>1.4793058373144805E-2</c:v>
                </c:pt>
                <c:pt idx="3264">
                  <c:v>1.4797141820306142E-2</c:v>
                </c:pt>
                <c:pt idx="3265">
                  <c:v>1.4801210046425739E-2</c:v>
                </c:pt>
                <c:pt idx="3266">
                  <c:v>1.4805263023109649E-2</c:v>
                </c:pt>
                <c:pt idx="3267">
                  <c:v>1.480930072196327E-2</c:v>
                </c:pt>
                <c:pt idx="3268">
                  <c:v>1.4813323114592658E-2</c:v>
                </c:pt>
                <c:pt idx="3269">
                  <c:v>1.4817330172604306E-2</c:v>
                </c:pt>
                <c:pt idx="3270">
                  <c:v>1.4821321867604926E-2</c:v>
                </c:pt>
                <c:pt idx="3271">
                  <c:v>1.4825298171200794E-2</c:v>
                </c:pt>
                <c:pt idx="3272">
                  <c:v>1.4829259054999275E-2</c:v>
                </c:pt>
                <c:pt idx="3273">
                  <c:v>1.4833204490607963E-2</c:v>
                </c:pt>
                <c:pt idx="3274">
                  <c:v>1.4837134449633785E-2</c:v>
                </c:pt>
                <c:pt idx="3275">
                  <c:v>1.4841048903685426E-2</c:v>
                </c:pt>
                <c:pt idx="3276">
                  <c:v>1.4844947824370253E-2</c:v>
                </c:pt>
                <c:pt idx="3277">
                  <c:v>1.4848831183296954E-2</c:v>
                </c:pt>
                <c:pt idx="3278">
                  <c:v>1.4852698952074429E-2</c:v>
                </c:pt>
                <c:pt idx="3279">
                  <c:v>1.4856551102311578E-2</c:v>
                </c:pt>
                <c:pt idx="3280">
                  <c:v>1.4860387605617744E-2</c:v>
                </c:pt>
                <c:pt idx="3281">
                  <c:v>1.4864208433602486E-2</c:v>
                </c:pt>
                <c:pt idx="3282">
                  <c:v>1.486801355787558E-2</c:v>
                </c:pt>
                <c:pt idx="3283">
                  <c:v>1.4871802950047246E-2</c:v>
                </c:pt>
                <c:pt idx="3284">
                  <c:v>1.4875576581728356E-2</c:v>
                </c:pt>
                <c:pt idx="3285">
                  <c:v>1.4881474663462711E-2</c:v>
                </c:pt>
                <c:pt idx="3286">
                  <c:v>1.4884735262666373E-2</c:v>
                </c:pt>
                <c:pt idx="3287">
                  <c:v>1.488680262993664E-2</c:v>
                </c:pt>
                <c:pt idx="3288">
                  <c:v>1.4890512935766227E-2</c:v>
                </c:pt>
                <c:pt idx="3289">
                  <c:v>1.4894207339162691E-2</c:v>
                </c:pt>
                <c:pt idx="3290">
                  <c:v>1.4897885811737781E-2</c:v>
                </c:pt>
                <c:pt idx="3291">
                  <c:v>1.4901548325105434E-2</c:v>
                </c:pt>
                <c:pt idx="3292">
                  <c:v>1.4905194850878279E-2</c:v>
                </c:pt>
                <c:pt idx="3293">
                  <c:v>1.4908825360670036E-2</c:v>
                </c:pt>
                <c:pt idx="3294">
                  <c:v>1.4912439826094203E-2</c:v>
                </c:pt>
                <c:pt idx="3295">
                  <c:v>1.491769959126554E-2</c:v>
                </c:pt>
                <c:pt idx="3296">
                  <c:v>1.4921278817615843E-2</c:v>
                </c:pt>
                <c:pt idx="3297">
                  <c:v>1.4924841906473934E-2</c:v>
                </c:pt>
                <c:pt idx="3298">
                  <c:v>1.4928388829449695E-2</c:v>
                </c:pt>
                <c:pt idx="3299">
                  <c:v>1.4931919558155187E-2</c:v>
                </c:pt>
                <c:pt idx="3300">
                  <c:v>1.4935982550176329E-2</c:v>
                </c:pt>
                <c:pt idx="3301">
                  <c:v>1.4938932319198576E-2</c:v>
                </c:pt>
                <c:pt idx="3302">
                  <c:v>1.4942414294760804E-2</c:v>
                </c:pt>
                <c:pt idx="3303">
                  <c:v>1.4944243334864507E-2</c:v>
                </c:pt>
                <c:pt idx="3304">
                  <c:v>1.4949329294028996E-2</c:v>
                </c:pt>
                <c:pt idx="3305">
                  <c:v>1.4952762260961028E-2</c:v>
                </c:pt>
                <c:pt idx="3306">
                  <c:v>1.4956178834910001E-2</c:v>
                </c:pt>
                <c:pt idx="3307">
                  <c:v>1.4959578987489926E-2</c:v>
                </c:pt>
                <c:pt idx="3308">
                  <c:v>1.4962962690315468E-2</c:v>
                </c:pt>
                <c:pt idx="3309">
                  <c:v>1.4966329915001938E-2</c:v>
                </c:pt>
                <c:pt idx="3310">
                  <c:v>1.4969680633164652E-2</c:v>
                </c:pt>
                <c:pt idx="3311">
                  <c:v>1.4973014816419793E-2</c:v>
                </c:pt>
                <c:pt idx="3312">
                  <c:v>1.4976332436383542E-2</c:v>
                </c:pt>
                <c:pt idx="3313">
                  <c:v>1.4979633464672085E-2</c:v>
                </c:pt>
                <c:pt idx="3314">
                  <c:v>1.4982917872903774E-2</c:v>
                </c:pt>
                <c:pt idx="3315">
                  <c:v>1.4986185632695662E-2</c:v>
                </c:pt>
                <c:pt idx="3316">
                  <c:v>1.4987841391900207E-2</c:v>
                </c:pt>
                <c:pt idx="3317">
                  <c:v>1.4992671093433677E-2</c:v>
                </c:pt>
                <c:pt idx="3318">
                  <c:v>1.4995888737617815E-2</c:v>
                </c:pt>
                <c:pt idx="3319">
                  <c:v>1.4999089619838179E-2</c:v>
                </c:pt>
                <c:pt idx="3320">
                  <c:v>1.5002273711714429E-2</c:v>
                </c:pt>
                <c:pt idx="3321">
                  <c:v>1.5005440984867524E-2</c:v>
                </c:pt>
                <c:pt idx="3322">
                  <c:v>1.5008591410918429E-2</c:v>
                </c:pt>
                <c:pt idx="3323">
                  <c:v>1.5011724961488974E-2</c:v>
                </c:pt>
                <c:pt idx="3324">
                  <c:v>1.5014841608200552E-2</c:v>
                </c:pt>
                <c:pt idx="3325">
                  <c:v>1.5017941322676517E-2</c:v>
                </c:pt>
                <c:pt idx="3326">
                  <c:v>1.5021024076540004E-2</c:v>
                </c:pt>
                <c:pt idx="3327">
                  <c:v>1.5024089841413927E-2</c:v>
                </c:pt>
                <c:pt idx="3328">
                  <c:v>1.5027138588923157E-2</c:v>
                </c:pt>
                <c:pt idx="3329">
                  <c:v>1.5030170290692136E-2</c:v>
                </c:pt>
                <c:pt idx="3330">
                  <c:v>1.5033184918345948E-2</c:v>
                </c:pt>
                <c:pt idx="3331">
                  <c:v>1.5036182443510335E-2</c:v>
                </c:pt>
                <c:pt idx="3332">
                  <c:v>1.503916283781169E-2</c:v>
                </c:pt>
                <c:pt idx="3333">
                  <c:v>1.5042126072877056E-2</c:v>
                </c:pt>
                <c:pt idx="3334">
                  <c:v>1.5045072120333479E-2</c:v>
                </c:pt>
                <c:pt idx="3335">
                  <c:v>1.5048000951809085E-2</c:v>
                </c:pt>
                <c:pt idx="3336">
                  <c:v>1.5050912538932225E-2</c:v>
                </c:pt>
                <c:pt idx="3337">
                  <c:v>1.5054315235501587E-2</c:v>
                </c:pt>
                <c:pt idx="3338">
                  <c:v>1.5055161552134514E-2</c:v>
                </c:pt>
                <c:pt idx="3339">
                  <c:v>1.5059543550481603E-2</c:v>
                </c:pt>
                <c:pt idx="3340">
                  <c:v>1.5062385876492028E-2</c:v>
                </c:pt>
                <c:pt idx="3341">
                  <c:v>1.5065210816301277E-2</c:v>
                </c:pt>
                <c:pt idx="3342">
                  <c:v>1.5068018341541393E-2</c:v>
                </c:pt>
                <c:pt idx="3343">
                  <c:v>1.5070808423844631E-2</c:v>
                </c:pt>
                <c:pt idx="3344">
                  <c:v>1.5073581034844335E-2</c:v>
                </c:pt>
                <c:pt idx="3345">
                  <c:v>1.507633614617428E-2</c:v>
                </c:pt>
                <c:pt idx="3346">
                  <c:v>1.5079073729469334E-2</c:v>
                </c:pt>
                <c:pt idx="3347">
                  <c:v>1.5080302445907903E-2</c:v>
                </c:pt>
                <c:pt idx="3348">
                  <c:v>1.5083008373918219E-2</c:v>
                </c:pt>
                <c:pt idx="3349">
                  <c:v>1.5085696697014409E-2</c:v>
                </c:pt>
                <c:pt idx="3350">
                  <c:v>1.5090341626181588E-2</c:v>
                </c:pt>
                <c:pt idx="3351">
                  <c:v>1.5091020415029877E-2</c:v>
                </c:pt>
                <c:pt idx="3352">
                  <c:v>1.5093655753233974E-2</c:v>
                </c:pt>
                <c:pt idx="3353">
                  <c:v>1.5096273373093582E-2</c:v>
                </c:pt>
                <c:pt idx="3354">
                  <c:v>1.5098873246252644E-2</c:v>
                </c:pt>
                <c:pt idx="3355">
                  <c:v>1.5101455344355318E-2</c:v>
                </c:pt>
                <c:pt idx="3356">
                  <c:v>1.5104019639047303E-2</c:v>
                </c:pt>
                <c:pt idx="3357">
                  <c:v>1.510656610197429E-2</c:v>
                </c:pt>
                <c:pt idx="3358">
                  <c:v>1.5109094704783291E-2</c:v>
                </c:pt>
                <c:pt idx="3359">
                  <c:v>1.5111605419121533E-2</c:v>
                </c:pt>
                <c:pt idx="3360">
                  <c:v>1.5114098216636462E-2</c:v>
                </c:pt>
                <c:pt idx="3361">
                  <c:v>1.5116573068977714E-2</c:v>
                </c:pt>
                <c:pt idx="3362">
                  <c:v>1.5119029947793395E-2</c:v>
                </c:pt>
                <c:pt idx="3363">
                  <c:v>1.5121468824734235E-2</c:v>
                </c:pt>
                <c:pt idx="3364">
                  <c:v>1.5123889671451186E-2</c:v>
                </c:pt>
                <c:pt idx="3365">
                  <c:v>1.5126292459595637E-2</c:v>
                </c:pt>
                <c:pt idx="3366">
                  <c:v>1.5128677160818978E-2</c:v>
                </c:pt>
                <c:pt idx="3367">
                  <c:v>1.5131043746775003E-2</c:v>
                </c:pt>
                <c:pt idx="3368">
                  <c:v>1.5133392189116199E-2</c:v>
                </c:pt>
                <c:pt idx="3369">
                  <c:v>1.5135722459497679E-2</c:v>
                </c:pt>
                <c:pt idx="3370">
                  <c:v>1.5138034529574332E-2</c:v>
                </c:pt>
                <c:pt idx="3371">
                  <c:v>1.514032837100171E-2</c:v>
                </c:pt>
                <c:pt idx="3372">
                  <c:v>1.5142603955436021E-2</c:v>
                </c:pt>
                <c:pt idx="3373">
                  <c:v>1.5144861254535222E-2</c:v>
                </c:pt>
                <c:pt idx="3374">
                  <c:v>1.5147100239956397E-2</c:v>
                </c:pt>
                <c:pt idx="3375">
                  <c:v>1.5149320883358819E-2</c:v>
                </c:pt>
                <c:pt idx="3376">
                  <c:v>1.5151523156401761E-2</c:v>
                </c:pt>
                <c:pt idx="3377">
                  <c:v>1.5153707030745591E-2</c:v>
                </c:pt>
                <c:pt idx="3378">
                  <c:v>1.5155872478051115E-2</c:v>
                </c:pt>
                <c:pt idx="3379">
                  <c:v>1.5158019469980234E-2</c:v>
                </c:pt>
                <c:pt idx="3380">
                  <c:v>1.5160147978195067E-2</c:v>
                </c:pt>
                <c:pt idx="3381">
                  <c:v>1.5162257974359706E-2</c:v>
                </c:pt>
                <c:pt idx="3382">
                  <c:v>1.5164349430137366E-2</c:v>
                </c:pt>
                <c:pt idx="3383">
                  <c:v>1.5166422317194108E-2</c:v>
                </c:pt>
                <c:pt idx="3384">
                  <c:v>1.5168476607194245E-2</c:v>
                </c:pt>
                <c:pt idx="3385">
                  <c:v>1.517051227180515E-2</c:v>
                </c:pt>
                <c:pt idx="3386">
                  <c:v>1.5172529282693982E-2</c:v>
                </c:pt>
                <c:pt idx="3387">
                  <c:v>1.5174527611528991E-2</c:v>
                </c:pt>
                <c:pt idx="3388">
                  <c:v>1.5176507229978868E-2</c:v>
                </c:pt>
                <c:pt idx="3389">
                  <c:v>1.5178468109713619E-2</c:v>
                </c:pt>
                <c:pt idx="3390">
                  <c:v>1.5180410222403464E-2</c:v>
                </c:pt>
                <c:pt idx="3391">
                  <c:v>1.5182333539720162E-2</c:v>
                </c:pt>
                <c:pt idx="3392">
                  <c:v>1.5184238033335906E-2</c:v>
                </c:pt>
                <c:pt idx="3393">
                  <c:v>1.5186123674923765E-2</c:v>
                </c:pt>
                <c:pt idx="3394">
                  <c:v>1.5187990436157905E-2</c:v>
                </c:pt>
                <c:pt idx="3395">
                  <c:v>1.5189838288712931E-2</c:v>
                </c:pt>
                <c:pt idx="3396">
                  <c:v>1.5191667204264757E-2</c:v>
                </c:pt>
                <c:pt idx="3397">
                  <c:v>1.5193477154489741E-2</c:v>
                </c:pt>
                <c:pt idx="3398">
                  <c:v>1.5195268111065332E-2</c:v>
                </c:pt>
                <c:pt idx="3399">
                  <c:v>1.5197040045669855E-2</c:v>
                </c:pt>
                <c:pt idx="3400">
                  <c:v>1.5198792929982514E-2</c:v>
                </c:pt>
                <c:pt idx="3401">
                  <c:v>1.5200526735683168E-2</c:v>
                </c:pt>
                <c:pt idx="3402">
                  <c:v>1.5202241434453208E-2</c:v>
                </c:pt>
                <c:pt idx="3403">
                  <c:v>1.5203936997974466E-2</c:v>
                </c:pt>
                <c:pt idx="3404">
                  <c:v>1.5205613397929429E-2</c:v>
                </c:pt>
                <c:pt idx="3405">
                  <c:v>1.5208970926353786E-2</c:v>
                </c:pt>
                <c:pt idx="3406">
                  <c:v>1.520890859387633E-2</c:v>
                </c:pt>
                <c:pt idx="3407">
                  <c:v>1.5210527333238499E-2</c:v>
                </c:pt>
                <c:pt idx="3408">
                  <c:v>1.5212126795774614E-2</c:v>
                </c:pt>
                <c:pt idx="3409">
                  <c:v>1.5213706953172638E-2</c:v>
                </c:pt>
                <c:pt idx="3410">
                  <c:v>1.5215267777120099E-2</c:v>
                </c:pt>
                <c:pt idx="3411">
                  <c:v>1.5216809239306486E-2</c:v>
                </c:pt>
                <c:pt idx="3412">
                  <c:v>1.5218331311422391E-2</c:v>
                </c:pt>
                <c:pt idx="3413">
                  <c:v>1.5219833965158846E-2</c:v>
                </c:pt>
                <c:pt idx="3414">
                  <c:v>1.5221317172207751E-2</c:v>
                </c:pt>
                <c:pt idx="3415">
                  <c:v>1.5222780904261891E-2</c:v>
                </c:pt>
                <c:pt idx="3416">
                  <c:v>1.5224225133016012E-2</c:v>
                </c:pt>
                <c:pt idx="3417">
                  <c:v>1.522564983016487E-2</c:v>
                </c:pt>
                <c:pt idx="3418">
                  <c:v>1.5227054967404091E-2</c:v>
                </c:pt>
                <c:pt idx="3419">
                  <c:v>1.5228440516431492E-2</c:v>
                </c:pt>
                <c:pt idx="3420">
                  <c:v>1.5229806448944672E-2</c:v>
                </c:pt>
                <c:pt idx="3421">
                  <c:v>1.5231152736642106E-2</c:v>
                </c:pt>
                <c:pt idx="3422">
                  <c:v>1.5232479351224456E-2</c:v>
                </c:pt>
                <c:pt idx="3423">
                  <c:v>1.5233786264392389E-2</c:v>
                </c:pt>
                <c:pt idx="3424">
                  <c:v>1.5235073447848102E-2</c:v>
                </c:pt>
                <c:pt idx="3425">
                  <c:v>1.5236340873294231E-2</c:v>
                </c:pt>
                <c:pt idx="3426">
                  <c:v>1.5237588512435601E-2</c:v>
                </c:pt>
                <c:pt idx="3427">
                  <c:v>1.5238816336976817E-2</c:v>
                </c:pt>
                <c:pt idx="3428">
                  <c:v>1.5240024318624241E-2</c:v>
                </c:pt>
                <c:pt idx="3429">
                  <c:v>1.5241212429084447E-2</c:v>
                </c:pt>
                <c:pt idx="3430">
                  <c:v>1.5242380640066425E-2</c:v>
                </c:pt>
                <c:pt idx="3431">
                  <c:v>1.5243528923278503E-2</c:v>
                </c:pt>
                <c:pt idx="3432">
                  <c:v>1.5244657250431637E-2</c:v>
                </c:pt>
                <c:pt idx="3433">
                  <c:v>1.5245765593237445E-2</c:v>
                </c:pt>
                <c:pt idx="3434">
                  <c:v>1.5246853923408415E-2</c:v>
                </c:pt>
                <c:pt idx="3435">
                  <c:v>1.524792221265704E-2</c:v>
                </c:pt>
                <c:pt idx="3436">
                  <c:v>1.5248970432699313E-2</c:v>
                </c:pt>
                <c:pt idx="3437">
                  <c:v>1.5249998555249694E-2</c:v>
                </c:pt>
                <c:pt idx="3438">
                  <c:v>1.5251006552026153E-2</c:v>
                </c:pt>
                <c:pt idx="3439">
                  <c:v>1.5251994394745777E-2</c:v>
                </c:pt>
                <c:pt idx="3440">
                  <c:v>1.5252962055127847E-2</c:v>
                </c:pt>
                <c:pt idx="3441">
                  <c:v>1.5253909504892518E-2</c:v>
                </c:pt>
                <c:pt idx="3442">
                  <c:v>1.5255715817765676E-2</c:v>
                </c:pt>
                <c:pt idx="3443">
                  <c:v>1.5256617006280442E-2</c:v>
                </c:pt>
                <c:pt idx="3444">
                  <c:v>1.5257497889563054E-2</c:v>
                </c:pt>
                <c:pt idx="3445">
                  <c:v>1.5258358439335748E-2</c:v>
                </c:pt>
                <c:pt idx="3446">
                  <c:v>1.5259198627321852E-2</c:v>
                </c:pt>
                <c:pt idx="3447">
                  <c:v>1.526001842524622E-2</c:v>
                </c:pt>
                <c:pt idx="3448">
                  <c:v>1.5260817804834357E-2</c:v>
                </c:pt>
                <c:pt idx="3449">
                  <c:v>1.5261596737813292E-2</c:v>
                </c:pt>
                <c:pt idx="3450">
                  <c:v>1.526235519591071E-2</c:v>
                </c:pt>
                <c:pt idx="3451">
                  <c:v>1.5263093150856253E-2</c:v>
                </c:pt>
                <c:pt idx="3452">
                  <c:v>1.526381057438022E-2</c:v>
                </c:pt>
                <c:pt idx="3453">
                  <c:v>1.5264507438214432E-2</c:v>
                </c:pt>
                <c:pt idx="3454">
                  <c:v>1.5265183714091366E-2</c:v>
                </c:pt>
                <c:pt idx="3455">
                  <c:v>1.5264773126853244E-2</c:v>
                </c:pt>
                <c:pt idx="3456">
                  <c:v>1.5266828075679657E-2</c:v>
                </c:pt>
                <c:pt idx="3457">
                  <c:v>1.5266727343541849E-2</c:v>
                </c:pt>
                <c:pt idx="3458">
                  <c:v>1.5267682372724389E-2</c:v>
                </c:pt>
                <c:pt idx="3459">
                  <c:v>1.5268255284849106E-2</c:v>
                </c:pt>
                <c:pt idx="3460">
                  <c:v>1.5268807439439057E-2</c:v>
                </c:pt>
                <c:pt idx="3461">
                  <c:v>1.5269338808234997E-2</c:v>
                </c:pt>
                <c:pt idx="3462">
                  <c:v>1.5269849362979855E-2</c:v>
                </c:pt>
                <c:pt idx="3463">
                  <c:v>1.5270339075417213E-2</c:v>
                </c:pt>
                <c:pt idx="3464">
                  <c:v>1.5270807917291964E-2</c:v>
                </c:pt>
                <c:pt idx="3465">
                  <c:v>1.5271255860350958E-2</c:v>
                </c:pt>
                <c:pt idx="3466">
                  <c:v>1.5271682876341482E-2</c:v>
                </c:pt>
                <c:pt idx="3467">
                  <c:v>1.5272088937012129E-2</c:v>
                </c:pt>
                <c:pt idx="3468">
                  <c:v>1.527146561953987E-2</c:v>
                </c:pt>
                <c:pt idx="3469">
                  <c:v>1.5272838079396006E-2</c:v>
                </c:pt>
                <c:pt idx="3470">
                  <c:v>1.527318110461361E-2</c:v>
                </c:pt>
                <c:pt idx="3471">
                  <c:v>1.5273503061519214E-2</c:v>
                </c:pt>
                <c:pt idx="3472">
                  <c:v>1.5273803921869035E-2</c:v>
                </c:pt>
                <c:pt idx="3473">
                  <c:v>1.5274083657418636E-2</c:v>
                </c:pt>
                <c:pt idx="3474">
                  <c:v>1.527434223992663E-2</c:v>
                </c:pt>
                <c:pt idx="3475">
                  <c:v>1.5274579641151849E-2</c:v>
                </c:pt>
                <c:pt idx="3476">
                  <c:v>1.5274795832855298E-2</c:v>
                </c:pt>
                <c:pt idx="3477">
                  <c:v>1.5274023305037771E-2</c:v>
                </c:pt>
                <c:pt idx="3478">
                  <c:v>1.5275164474744411E-2</c:v>
                </c:pt>
                <c:pt idx="3479">
                  <c:v>1.5275316868457754E-2</c:v>
                </c:pt>
                <c:pt idx="3480">
                  <c:v>1.5275447939704253E-2</c:v>
                </c:pt>
                <c:pt idx="3481">
                  <c:v>1.5275561981599744E-2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821568"/>
        <c:axId val="175823488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[0]!FRA1YDates</c:f>
              <c:numCache>
                <c:formatCode>ddd\,\ dd\-mmm\-yyyy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xVal>
          <c:yVal>
            <c:numRef>
              <c:f>[0]!FRA1YSeries</c:f>
              <c:numCache>
                <c:formatCode>0.0000%</c:formatCode>
                <c:ptCount val="24"/>
                <c:pt idx="0">
                  <c:v>1.56E-3</c:v>
                </c:pt>
                <c:pt idx="1">
                  <c:v>1.5899999999999998E-3</c:v>
                </c:pt>
                <c:pt idx="2">
                  <c:v>1.6200000000000001E-3</c:v>
                </c:pt>
                <c:pt idx="3">
                  <c:v>1.6699999999999998E-3</c:v>
                </c:pt>
                <c:pt idx="4">
                  <c:v>1.72E-3</c:v>
                </c:pt>
                <c:pt idx="5">
                  <c:v>1.7699999999999999E-3</c:v>
                </c:pt>
                <c:pt idx="6">
                  <c:v>1.8500000000000001E-3</c:v>
                </c:pt>
                <c:pt idx="7">
                  <c:v>1.92E-3</c:v>
                </c:pt>
                <c:pt idx="8">
                  <c:v>2.0099999999999996E-3</c:v>
                </c:pt>
                <c:pt idx="9">
                  <c:v>2.1200000000000004E-3</c:v>
                </c:pt>
                <c:pt idx="10">
                  <c:v>2.2300000000000002E-3</c:v>
                </c:pt>
                <c:pt idx="11">
                  <c:v>2.3500000000000001E-3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4.4900000000000009E-3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821568"/>
        <c:axId val="175823488"/>
      </c:scatterChart>
      <c:dateAx>
        <c:axId val="175821568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82348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175823488"/>
        <c:scaling>
          <c:orientation val="minMax"/>
          <c:max val="2.5000000000000001E-2"/>
          <c:min val="7.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75821568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42270</c:v>
                </c:pt>
                <c:pt idx="1">
                  <c:v>42271</c:v>
                </c:pt>
                <c:pt idx="2">
                  <c:v>42272</c:v>
                </c:pt>
                <c:pt idx="3">
                  <c:v>42275</c:v>
                </c:pt>
                <c:pt idx="4">
                  <c:v>42276</c:v>
                </c:pt>
                <c:pt idx="5">
                  <c:v>42277</c:v>
                </c:pt>
                <c:pt idx="6">
                  <c:v>42278</c:v>
                </c:pt>
                <c:pt idx="7">
                  <c:v>42279</c:v>
                </c:pt>
                <c:pt idx="8">
                  <c:v>42282</c:v>
                </c:pt>
                <c:pt idx="9">
                  <c:v>42283</c:v>
                </c:pt>
                <c:pt idx="10">
                  <c:v>42284</c:v>
                </c:pt>
                <c:pt idx="11">
                  <c:v>42285</c:v>
                </c:pt>
                <c:pt idx="12">
                  <c:v>42286</c:v>
                </c:pt>
                <c:pt idx="13">
                  <c:v>42289</c:v>
                </c:pt>
                <c:pt idx="14">
                  <c:v>42290</c:v>
                </c:pt>
                <c:pt idx="15">
                  <c:v>42291</c:v>
                </c:pt>
                <c:pt idx="16">
                  <c:v>42292</c:v>
                </c:pt>
                <c:pt idx="17">
                  <c:v>42293</c:v>
                </c:pt>
                <c:pt idx="18">
                  <c:v>42296</c:v>
                </c:pt>
                <c:pt idx="19">
                  <c:v>42297</c:v>
                </c:pt>
                <c:pt idx="20">
                  <c:v>42298</c:v>
                </c:pt>
                <c:pt idx="21">
                  <c:v>42299</c:v>
                </c:pt>
                <c:pt idx="22">
                  <c:v>42300</c:v>
                </c:pt>
                <c:pt idx="23">
                  <c:v>42303</c:v>
                </c:pt>
                <c:pt idx="24">
                  <c:v>42304</c:v>
                </c:pt>
                <c:pt idx="25">
                  <c:v>42305</c:v>
                </c:pt>
                <c:pt idx="26">
                  <c:v>42306</c:v>
                </c:pt>
                <c:pt idx="27">
                  <c:v>42307</c:v>
                </c:pt>
                <c:pt idx="28">
                  <c:v>42310</c:v>
                </c:pt>
                <c:pt idx="29">
                  <c:v>42311</c:v>
                </c:pt>
                <c:pt idx="30">
                  <c:v>42312</c:v>
                </c:pt>
                <c:pt idx="31">
                  <c:v>42313</c:v>
                </c:pt>
                <c:pt idx="32">
                  <c:v>42314</c:v>
                </c:pt>
                <c:pt idx="33">
                  <c:v>42317</c:v>
                </c:pt>
                <c:pt idx="34">
                  <c:v>42318</c:v>
                </c:pt>
                <c:pt idx="35">
                  <c:v>42319</c:v>
                </c:pt>
                <c:pt idx="36">
                  <c:v>42320</c:v>
                </c:pt>
                <c:pt idx="37">
                  <c:v>42321</c:v>
                </c:pt>
                <c:pt idx="38">
                  <c:v>42324</c:v>
                </c:pt>
                <c:pt idx="39">
                  <c:v>42325</c:v>
                </c:pt>
                <c:pt idx="40">
                  <c:v>42326</c:v>
                </c:pt>
                <c:pt idx="41">
                  <c:v>42327</c:v>
                </c:pt>
                <c:pt idx="42">
                  <c:v>42328</c:v>
                </c:pt>
                <c:pt idx="43">
                  <c:v>42331</c:v>
                </c:pt>
                <c:pt idx="44">
                  <c:v>42332</c:v>
                </c:pt>
                <c:pt idx="45">
                  <c:v>42333</c:v>
                </c:pt>
                <c:pt idx="46">
                  <c:v>42334</c:v>
                </c:pt>
                <c:pt idx="47">
                  <c:v>42335</c:v>
                </c:pt>
                <c:pt idx="48">
                  <c:v>42338</c:v>
                </c:pt>
                <c:pt idx="49">
                  <c:v>42339</c:v>
                </c:pt>
                <c:pt idx="50">
                  <c:v>42340</c:v>
                </c:pt>
                <c:pt idx="51">
                  <c:v>42341</c:v>
                </c:pt>
                <c:pt idx="52">
                  <c:v>42342</c:v>
                </c:pt>
                <c:pt idx="53">
                  <c:v>42345</c:v>
                </c:pt>
                <c:pt idx="54">
                  <c:v>42346</c:v>
                </c:pt>
                <c:pt idx="55">
                  <c:v>42347</c:v>
                </c:pt>
                <c:pt idx="56">
                  <c:v>42348</c:v>
                </c:pt>
                <c:pt idx="57">
                  <c:v>42349</c:v>
                </c:pt>
                <c:pt idx="58">
                  <c:v>42352</c:v>
                </c:pt>
                <c:pt idx="59">
                  <c:v>42353</c:v>
                </c:pt>
                <c:pt idx="60">
                  <c:v>42354</c:v>
                </c:pt>
                <c:pt idx="61">
                  <c:v>42355</c:v>
                </c:pt>
                <c:pt idx="62">
                  <c:v>42356</c:v>
                </c:pt>
                <c:pt idx="63">
                  <c:v>42359</c:v>
                </c:pt>
                <c:pt idx="64">
                  <c:v>42360</c:v>
                </c:pt>
                <c:pt idx="65">
                  <c:v>42361</c:v>
                </c:pt>
                <c:pt idx="66">
                  <c:v>42362</c:v>
                </c:pt>
                <c:pt idx="67">
                  <c:v>42366</c:v>
                </c:pt>
                <c:pt idx="68">
                  <c:v>42367</c:v>
                </c:pt>
                <c:pt idx="69">
                  <c:v>42368</c:v>
                </c:pt>
                <c:pt idx="70">
                  <c:v>42369</c:v>
                </c:pt>
                <c:pt idx="71">
                  <c:v>42373</c:v>
                </c:pt>
                <c:pt idx="72">
                  <c:v>42374</c:v>
                </c:pt>
                <c:pt idx="73">
                  <c:v>42375</c:v>
                </c:pt>
                <c:pt idx="74">
                  <c:v>42376</c:v>
                </c:pt>
                <c:pt idx="75">
                  <c:v>42377</c:v>
                </c:pt>
                <c:pt idx="76">
                  <c:v>42380</c:v>
                </c:pt>
                <c:pt idx="77">
                  <c:v>42381</c:v>
                </c:pt>
                <c:pt idx="78">
                  <c:v>42382</c:v>
                </c:pt>
                <c:pt idx="79">
                  <c:v>42383</c:v>
                </c:pt>
                <c:pt idx="80">
                  <c:v>42384</c:v>
                </c:pt>
                <c:pt idx="81">
                  <c:v>42387</c:v>
                </c:pt>
                <c:pt idx="82">
                  <c:v>42388</c:v>
                </c:pt>
                <c:pt idx="83">
                  <c:v>42389</c:v>
                </c:pt>
                <c:pt idx="84">
                  <c:v>42390</c:v>
                </c:pt>
                <c:pt idx="85">
                  <c:v>42391</c:v>
                </c:pt>
                <c:pt idx="86">
                  <c:v>42394</c:v>
                </c:pt>
                <c:pt idx="87">
                  <c:v>42395</c:v>
                </c:pt>
                <c:pt idx="88">
                  <c:v>42396</c:v>
                </c:pt>
                <c:pt idx="89">
                  <c:v>42397</c:v>
                </c:pt>
                <c:pt idx="90">
                  <c:v>42398</c:v>
                </c:pt>
                <c:pt idx="91">
                  <c:v>42401</c:v>
                </c:pt>
                <c:pt idx="92">
                  <c:v>42402</c:v>
                </c:pt>
                <c:pt idx="93">
                  <c:v>42403</c:v>
                </c:pt>
                <c:pt idx="94">
                  <c:v>42404</c:v>
                </c:pt>
                <c:pt idx="95">
                  <c:v>42405</c:v>
                </c:pt>
                <c:pt idx="96">
                  <c:v>42408</c:v>
                </c:pt>
                <c:pt idx="97">
                  <c:v>42409</c:v>
                </c:pt>
                <c:pt idx="98">
                  <c:v>42410</c:v>
                </c:pt>
                <c:pt idx="99">
                  <c:v>42411</c:v>
                </c:pt>
                <c:pt idx="100">
                  <c:v>42412</c:v>
                </c:pt>
                <c:pt idx="101">
                  <c:v>42415</c:v>
                </c:pt>
                <c:pt idx="102">
                  <c:v>42416</c:v>
                </c:pt>
                <c:pt idx="103">
                  <c:v>42417</c:v>
                </c:pt>
                <c:pt idx="104">
                  <c:v>42418</c:v>
                </c:pt>
                <c:pt idx="105">
                  <c:v>42419</c:v>
                </c:pt>
                <c:pt idx="106">
                  <c:v>42422</c:v>
                </c:pt>
                <c:pt idx="107">
                  <c:v>42423</c:v>
                </c:pt>
                <c:pt idx="108">
                  <c:v>42424</c:v>
                </c:pt>
                <c:pt idx="109">
                  <c:v>42425</c:v>
                </c:pt>
                <c:pt idx="110">
                  <c:v>42426</c:v>
                </c:pt>
                <c:pt idx="111">
                  <c:v>42429</c:v>
                </c:pt>
                <c:pt idx="112">
                  <c:v>42430</c:v>
                </c:pt>
                <c:pt idx="113">
                  <c:v>42431</c:v>
                </c:pt>
                <c:pt idx="114">
                  <c:v>42432</c:v>
                </c:pt>
                <c:pt idx="115">
                  <c:v>42433</c:v>
                </c:pt>
                <c:pt idx="116">
                  <c:v>42436</c:v>
                </c:pt>
                <c:pt idx="117">
                  <c:v>42437</c:v>
                </c:pt>
                <c:pt idx="118">
                  <c:v>42438</c:v>
                </c:pt>
                <c:pt idx="119">
                  <c:v>42439</c:v>
                </c:pt>
                <c:pt idx="120">
                  <c:v>42440</c:v>
                </c:pt>
                <c:pt idx="121">
                  <c:v>42443</c:v>
                </c:pt>
                <c:pt idx="122">
                  <c:v>42444</c:v>
                </c:pt>
                <c:pt idx="123">
                  <c:v>42445</c:v>
                </c:pt>
                <c:pt idx="124">
                  <c:v>42446</c:v>
                </c:pt>
                <c:pt idx="125">
                  <c:v>42447</c:v>
                </c:pt>
                <c:pt idx="126">
                  <c:v>42450</c:v>
                </c:pt>
                <c:pt idx="127">
                  <c:v>42451</c:v>
                </c:pt>
                <c:pt idx="128">
                  <c:v>42452</c:v>
                </c:pt>
                <c:pt idx="129">
                  <c:v>42453</c:v>
                </c:pt>
                <c:pt idx="130">
                  <c:v>42458</c:v>
                </c:pt>
                <c:pt idx="131">
                  <c:v>42459</c:v>
                </c:pt>
                <c:pt idx="132">
                  <c:v>42460</c:v>
                </c:pt>
                <c:pt idx="133">
                  <c:v>42461</c:v>
                </c:pt>
                <c:pt idx="134">
                  <c:v>42464</c:v>
                </c:pt>
                <c:pt idx="135">
                  <c:v>42465</c:v>
                </c:pt>
                <c:pt idx="136">
                  <c:v>42466</c:v>
                </c:pt>
                <c:pt idx="137">
                  <c:v>42467</c:v>
                </c:pt>
                <c:pt idx="138">
                  <c:v>42468</c:v>
                </c:pt>
                <c:pt idx="139">
                  <c:v>42471</c:v>
                </c:pt>
                <c:pt idx="140">
                  <c:v>42472</c:v>
                </c:pt>
                <c:pt idx="141">
                  <c:v>42473</c:v>
                </c:pt>
                <c:pt idx="142">
                  <c:v>42474</c:v>
                </c:pt>
                <c:pt idx="143">
                  <c:v>42475</c:v>
                </c:pt>
                <c:pt idx="144">
                  <c:v>42478</c:v>
                </c:pt>
                <c:pt idx="145">
                  <c:v>42479</c:v>
                </c:pt>
                <c:pt idx="146">
                  <c:v>42480</c:v>
                </c:pt>
                <c:pt idx="147">
                  <c:v>42481</c:v>
                </c:pt>
                <c:pt idx="148">
                  <c:v>42482</c:v>
                </c:pt>
                <c:pt idx="149">
                  <c:v>42485</c:v>
                </c:pt>
                <c:pt idx="150">
                  <c:v>42486</c:v>
                </c:pt>
                <c:pt idx="151">
                  <c:v>42487</c:v>
                </c:pt>
                <c:pt idx="152">
                  <c:v>42488</c:v>
                </c:pt>
                <c:pt idx="153">
                  <c:v>42489</c:v>
                </c:pt>
                <c:pt idx="154">
                  <c:v>42492</c:v>
                </c:pt>
                <c:pt idx="155">
                  <c:v>42493</c:v>
                </c:pt>
                <c:pt idx="156">
                  <c:v>42494</c:v>
                </c:pt>
                <c:pt idx="157">
                  <c:v>42495</c:v>
                </c:pt>
                <c:pt idx="158">
                  <c:v>42496</c:v>
                </c:pt>
                <c:pt idx="159">
                  <c:v>42499</c:v>
                </c:pt>
                <c:pt idx="160">
                  <c:v>42500</c:v>
                </c:pt>
                <c:pt idx="161">
                  <c:v>42501</c:v>
                </c:pt>
                <c:pt idx="162">
                  <c:v>42502</c:v>
                </c:pt>
                <c:pt idx="163">
                  <c:v>42503</c:v>
                </c:pt>
                <c:pt idx="164">
                  <c:v>42506</c:v>
                </c:pt>
                <c:pt idx="165">
                  <c:v>42507</c:v>
                </c:pt>
                <c:pt idx="166">
                  <c:v>42508</c:v>
                </c:pt>
                <c:pt idx="167">
                  <c:v>42509</c:v>
                </c:pt>
                <c:pt idx="168">
                  <c:v>42510</c:v>
                </c:pt>
                <c:pt idx="169">
                  <c:v>42513</c:v>
                </c:pt>
                <c:pt idx="170">
                  <c:v>42514</c:v>
                </c:pt>
                <c:pt idx="171">
                  <c:v>42515</c:v>
                </c:pt>
                <c:pt idx="172">
                  <c:v>42516</c:v>
                </c:pt>
                <c:pt idx="173">
                  <c:v>42517</c:v>
                </c:pt>
                <c:pt idx="174">
                  <c:v>42520</c:v>
                </c:pt>
                <c:pt idx="175">
                  <c:v>42521</c:v>
                </c:pt>
                <c:pt idx="176">
                  <c:v>42522</c:v>
                </c:pt>
                <c:pt idx="177">
                  <c:v>42523</c:v>
                </c:pt>
                <c:pt idx="178">
                  <c:v>42524</c:v>
                </c:pt>
                <c:pt idx="179">
                  <c:v>42527</c:v>
                </c:pt>
                <c:pt idx="180">
                  <c:v>42528</c:v>
                </c:pt>
                <c:pt idx="181">
                  <c:v>42529</c:v>
                </c:pt>
                <c:pt idx="182">
                  <c:v>42530</c:v>
                </c:pt>
                <c:pt idx="183">
                  <c:v>42531</c:v>
                </c:pt>
                <c:pt idx="184">
                  <c:v>42534</c:v>
                </c:pt>
                <c:pt idx="185">
                  <c:v>42535</c:v>
                </c:pt>
                <c:pt idx="186">
                  <c:v>42536</c:v>
                </c:pt>
                <c:pt idx="187">
                  <c:v>42537</c:v>
                </c:pt>
                <c:pt idx="188">
                  <c:v>42538</c:v>
                </c:pt>
                <c:pt idx="189">
                  <c:v>42541</c:v>
                </c:pt>
                <c:pt idx="190">
                  <c:v>42542</c:v>
                </c:pt>
                <c:pt idx="191">
                  <c:v>42543</c:v>
                </c:pt>
                <c:pt idx="192">
                  <c:v>42544</c:v>
                </c:pt>
                <c:pt idx="193">
                  <c:v>42545</c:v>
                </c:pt>
                <c:pt idx="194">
                  <c:v>42548</c:v>
                </c:pt>
                <c:pt idx="195">
                  <c:v>42549</c:v>
                </c:pt>
                <c:pt idx="196">
                  <c:v>42550</c:v>
                </c:pt>
                <c:pt idx="197">
                  <c:v>42551</c:v>
                </c:pt>
                <c:pt idx="198">
                  <c:v>42552</c:v>
                </c:pt>
                <c:pt idx="199">
                  <c:v>42555</c:v>
                </c:pt>
                <c:pt idx="200">
                  <c:v>42556</c:v>
                </c:pt>
                <c:pt idx="201">
                  <c:v>42557</c:v>
                </c:pt>
                <c:pt idx="202">
                  <c:v>42558</c:v>
                </c:pt>
                <c:pt idx="203">
                  <c:v>42559</c:v>
                </c:pt>
                <c:pt idx="204">
                  <c:v>42562</c:v>
                </c:pt>
                <c:pt idx="205">
                  <c:v>42563</c:v>
                </c:pt>
                <c:pt idx="206">
                  <c:v>42564</c:v>
                </c:pt>
                <c:pt idx="207">
                  <c:v>42565</c:v>
                </c:pt>
                <c:pt idx="208">
                  <c:v>42566</c:v>
                </c:pt>
                <c:pt idx="209">
                  <c:v>42569</c:v>
                </c:pt>
                <c:pt idx="210">
                  <c:v>42570</c:v>
                </c:pt>
                <c:pt idx="211">
                  <c:v>42571</c:v>
                </c:pt>
                <c:pt idx="212">
                  <c:v>42572</c:v>
                </c:pt>
                <c:pt idx="213">
                  <c:v>42573</c:v>
                </c:pt>
                <c:pt idx="214">
                  <c:v>42576</c:v>
                </c:pt>
                <c:pt idx="215">
                  <c:v>42577</c:v>
                </c:pt>
                <c:pt idx="216">
                  <c:v>42578</c:v>
                </c:pt>
                <c:pt idx="217">
                  <c:v>42579</c:v>
                </c:pt>
                <c:pt idx="218">
                  <c:v>42580</c:v>
                </c:pt>
                <c:pt idx="219">
                  <c:v>42583</c:v>
                </c:pt>
                <c:pt idx="220">
                  <c:v>42584</c:v>
                </c:pt>
                <c:pt idx="221">
                  <c:v>42585</c:v>
                </c:pt>
                <c:pt idx="222">
                  <c:v>42586</c:v>
                </c:pt>
                <c:pt idx="223">
                  <c:v>42587</c:v>
                </c:pt>
                <c:pt idx="224">
                  <c:v>42590</c:v>
                </c:pt>
                <c:pt idx="225">
                  <c:v>42591</c:v>
                </c:pt>
                <c:pt idx="226">
                  <c:v>42592</c:v>
                </c:pt>
                <c:pt idx="227">
                  <c:v>42593</c:v>
                </c:pt>
                <c:pt idx="228">
                  <c:v>42594</c:v>
                </c:pt>
                <c:pt idx="229">
                  <c:v>42597</c:v>
                </c:pt>
                <c:pt idx="230">
                  <c:v>42598</c:v>
                </c:pt>
                <c:pt idx="231">
                  <c:v>42599</c:v>
                </c:pt>
                <c:pt idx="232">
                  <c:v>42600</c:v>
                </c:pt>
                <c:pt idx="233">
                  <c:v>42601</c:v>
                </c:pt>
                <c:pt idx="234">
                  <c:v>42604</c:v>
                </c:pt>
                <c:pt idx="235">
                  <c:v>42605</c:v>
                </c:pt>
                <c:pt idx="236">
                  <c:v>42606</c:v>
                </c:pt>
                <c:pt idx="237">
                  <c:v>42607</c:v>
                </c:pt>
                <c:pt idx="238">
                  <c:v>42608</c:v>
                </c:pt>
                <c:pt idx="239">
                  <c:v>42611</c:v>
                </c:pt>
                <c:pt idx="240">
                  <c:v>42612</c:v>
                </c:pt>
                <c:pt idx="241">
                  <c:v>42613</c:v>
                </c:pt>
                <c:pt idx="242">
                  <c:v>42614</c:v>
                </c:pt>
                <c:pt idx="243">
                  <c:v>42615</c:v>
                </c:pt>
                <c:pt idx="244">
                  <c:v>42618</c:v>
                </c:pt>
                <c:pt idx="245">
                  <c:v>42619</c:v>
                </c:pt>
                <c:pt idx="246">
                  <c:v>42620</c:v>
                </c:pt>
                <c:pt idx="247">
                  <c:v>42621</c:v>
                </c:pt>
                <c:pt idx="248">
                  <c:v>42622</c:v>
                </c:pt>
                <c:pt idx="249">
                  <c:v>42625</c:v>
                </c:pt>
                <c:pt idx="250">
                  <c:v>42626</c:v>
                </c:pt>
                <c:pt idx="251">
                  <c:v>42627</c:v>
                </c:pt>
                <c:pt idx="252">
                  <c:v>42628</c:v>
                </c:pt>
                <c:pt idx="253">
                  <c:v>42629</c:v>
                </c:pt>
                <c:pt idx="254">
                  <c:v>42632</c:v>
                </c:pt>
                <c:pt idx="255">
                  <c:v>42633</c:v>
                </c:pt>
                <c:pt idx="256">
                  <c:v>42634</c:v>
                </c:pt>
                <c:pt idx="257">
                  <c:v>42635</c:v>
                </c:pt>
                <c:pt idx="258">
                  <c:v>42636</c:v>
                </c:pt>
                <c:pt idx="259">
                  <c:v>42639</c:v>
                </c:pt>
                <c:pt idx="260">
                  <c:v>42640</c:v>
                </c:pt>
                <c:pt idx="261">
                  <c:v>42641</c:v>
                </c:pt>
                <c:pt idx="262">
                  <c:v>42642</c:v>
                </c:pt>
                <c:pt idx="263">
                  <c:v>42643</c:v>
                </c:pt>
                <c:pt idx="264">
                  <c:v>42646</c:v>
                </c:pt>
                <c:pt idx="265">
                  <c:v>42647</c:v>
                </c:pt>
                <c:pt idx="266">
                  <c:v>42648</c:v>
                </c:pt>
                <c:pt idx="267">
                  <c:v>42649</c:v>
                </c:pt>
                <c:pt idx="268">
                  <c:v>42650</c:v>
                </c:pt>
                <c:pt idx="269">
                  <c:v>42653</c:v>
                </c:pt>
                <c:pt idx="270">
                  <c:v>42654</c:v>
                </c:pt>
                <c:pt idx="271">
                  <c:v>42655</c:v>
                </c:pt>
                <c:pt idx="272">
                  <c:v>42656</c:v>
                </c:pt>
                <c:pt idx="273">
                  <c:v>42657</c:v>
                </c:pt>
                <c:pt idx="274">
                  <c:v>42660</c:v>
                </c:pt>
                <c:pt idx="275">
                  <c:v>42661</c:v>
                </c:pt>
                <c:pt idx="276">
                  <c:v>42662</c:v>
                </c:pt>
                <c:pt idx="277">
                  <c:v>42663</c:v>
                </c:pt>
                <c:pt idx="278">
                  <c:v>42664</c:v>
                </c:pt>
                <c:pt idx="279">
                  <c:v>42667</c:v>
                </c:pt>
                <c:pt idx="280">
                  <c:v>42668</c:v>
                </c:pt>
                <c:pt idx="281">
                  <c:v>42669</c:v>
                </c:pt>
                <c:pt idx="282">
                  <c:v>42670</c:v>
                </c:pt>
                <c:pt idx="283">
                  <c:v>42671</c:v>
                </c:pt>
                <c:pt idx="284">
                  <c:v>42674</c:v>
                </c:pt>
                <c:pt idx="285">
                  <c:v>42675</c:v>
                </c:pt>
                <c:pt idx="286">
                  <c:v>42676</c:v>
                </c:pt>
                <c:pt idx="287">
                  <c:v>42677</c:v>
                </c:pt>
                <c:pt idx="288">
                  <c:v>42678</c:v>
                </c:pt>
                <c:pt idx="289">
                  <c:v>42681</c:v>
                </c:pt>
                <c:pt idx="290">
                  <c:v>42682</c:v>
                </c:pt>
                <c:pt idx="291">
                  <c:v>42683</c:v>
                </c:pt>
                <c:pt idx="292">
                  <c:v>42684</c:v>
                </c:pt>
                <c:pt idx="293">
                  <c:v>42685</c:v>
                </c:pt>
                <c:pt idx="294">
                  <c:v>42688</c:v>
                </c:pt>
                <c:pt idx="295">
                  <c:v>42689</c:v>
                </c:pt>
                <c:pt idx="296">
                  <c:v>42690</c:v>
                </c:pt>
                <c:pt idx="297">
                  <c:v>42691</c:v>
                </c:pt>
                <c:pt idx="298">
                  <c:v>42692</c:v>
                </c:pt>
                <c:pt idx="299">
                  <c:v>42695</c:v>
                </c:pt>
                <c:pt idx="300">
                  <c:v>42696</c:v>
                </c:pt>
                <c:pt idx="301">
                  <c:v>42697</c:v>
                </c:pt>
                <c:pt idx="302">
                  <c:v>42698</c:v>
                </c:pt>
                <c:pt idx="303">
                  <c:v>42699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42737</c:v>
                </c:pt>
                <c:pt idx="329">
                  <c:v>42738</c:v>
                </c:pt>
                <c:pt idx="330">
                  <c:v>42739</c:v>
                </c:pt>
                <c:pt idx="331">
                  <c:v>42740</c:v>
                </c:pt>
                <c:pt idx="332">
                  <c:v>42741</c:v>
                </c:pt>
                <c:pt idx="333">
                  <c:v>42744</c:v>
                </c:pt>
                <c:pt idx="334">
                  <c:v>42745</c:v>
                </c:pt>
                <c:pt idx="335">
                  <c:v>42746</c:v>
                </c:pt>
                <c:pt idx="336">
                  <c:v>42747</c:v>
                </c:pt>
                <c:pt idx="337">
                  <c:v>42748</c:v>
                </c:pt>
                <c:pt idx="338">
                  <c:v>42751</c:v>
                </c:pt>
                <c:pt idx="339">
                  <c:v>42752</c:v>
                </c:pt>
                <c:pt idx="340">
                  <c:v>42753</c:v>
                </c:pt>
                <c:pt idx="341">
                  <c:v>42754</c:v>
                </c:pt>
                <c:pt idx="342">
                  <c:v>42755</c:v>
                </c:pt>
                <c:pt idx="343">
                  <c:v>42758</c:v>
                </c:pt>
                <c:pt idx="344">
                  <c:v>42759</c:v>
                </c:pt>
                <c:pt idx="345">
                  <c:v>42760</c:v>
                </c:pt>
                <c:pt idx="346">
                  <c:v>42761</c:v>
                </c:pt>
                <c:pt idx="347">
                  <c:v>42762</c:v>
                </c:pt>
                <c:pt idx="348">
                  <c:v>42765</c:v>
                </c:pt>
                <c:pt idx="349">
                  <c:v>42766</c:v>
                </c:pt>
                <c:pt idx="350">
                  <c:v>42767</c:v>
                </c:pt>
                <c:pt idx="351">
                  <c:v>42768</c:v>
                </c:pt>
                <c:pt idx="352">
                  <c:v>42769</c:v>
                </c:pt>
                <c:pt idx="353">
                  <c:v>42772</c:v>
                </c:pt>
                <c:pt idx="354">
                  <c:v>42773</c:v>
                </c:pt>
                <c:pt idx="355">
                  <c:v>42774</c:v>
                </c:pt>
                <c:pt idx="356">
                  <c:v>42775</c:v>
                </c:pt>
                <c:pt idx="357">
                  <c:v>42776</c:v>
                </c:pt>
                <c:pt idx="358">
                  <c:v>42779</c:v>
                </c:pt>
                <c:pt idx="359">
                  <c:v>42780</c:v>
                </c:pt>
                <c:pt idx="360">
                  <c:v>42781</c:v>
                </c:pt>
                <c:pt idx="361">
                  <c:v>42782</c:v>
                </c:pt>
                <c:pt idx="362">
                  <c:v>42783</c:v>
                </c:pt>
                <c:pt idx="363">
                  <c:v>42786</c:v>
                </c:pt>
                <c:pt idx="364">
                  <c:v>42787</c:v>
                </c:pt>
                <c:pt idx="365">
                  <c:v>42788</c:v>
                </c:pt>
                <c:pt idx="366">
                  <c:v>42789</c:v>
                </c:pt>
                <c:pt idx="367">
                  <c:v>42790</c:v>
                </c:pt>
                <c:pt idx="368">
                  <c:v>42793</c:v>
                </c:pt>
                <c:pt idx="369">
                  <c:v>42794</c:v>
                </c:pt>
                <c:pt idx="370">
                  <c:v>42795</c:v>
                </c:pt>
                <c:pt idx="371">
                  <c:v>42796</c:v>
                </c:pt>
                <c:pt idx="372">
                  <c:v>42797</c:v>
                </c:pt>
                <c:pt idx="373">
                  <c:v>42800</c:v>
                </c:pt>
                <c:pt idx="374">
                  <c:v>42801</c:v>
                </c:pt>
                <c:pt idx="375">
                  <c:v>42802</c:v>
                </c:pt>
                <c:pt idx="376">
                  <c:v>42803</c:v>
                </c:pt>
                <c:pt idx="377">
                  <c:v>42804</c:v>
                </c:pt>
                <c:pt idx="378">
                  <c:v>42807</c:v>
                </c:pt>
                <c:pt idx="379">
                  <c:v>42808</c:v>
                </c:pt>
                <c:pt idx="380">
                  <c:v>42809</c:v>
                </c:pt>
                <c:pt idx="381">
                  <c:v>42810</c:v>
                </c:pt>
                <c:pt idx="382">
                  <c:v>42811</c:v>
                </c:pt>
                <c:pt idx="383">
                  <c:v>42814</c:v>
                </c:pt>
                <c:pt idx="384">
                  <c:v>42815</c:v>
                </c:pt>
                <c:pt idx="385">
                  <c:v>42816</c:v>
                </c:pt>
                <c:pt idx="386">
                  <c:v>42817</c:v>
                </c:pt>
                <c:pt idx="387">
                  <c:v>42818</c:v>
                </c:pt>
                <c:pt idx="388">
                  <c:v>42821</c:v>
                </c:pt>
                <c:pt idx="389">
                  <c:v>42822</c:v>
                </c:pt>
                <c:pt idx="390">
                  <c:v>42823</c:v>
                </c:pt>
                <c:pt idx="391">
                  <c:v>42824</c:v>
                </c:pt>
                <c:pt idx="392">
                  <c:v>42825</c:v>
                </c:pt>
                <c:pt idx="393">
                  <c:v>42828</c:v>
                </c:pt>
                <c:pt idx="394">
                  <c:v>42829</c:v>
                </c:pt>
                <c:pt idx="395">
                  <c:v>42830</c:v>
                </c:pt>
                <c:pt idx="396">
                  <c:v>42831</c:v>
                </c:pt>
                <c:pt idx="397">
                  <c:v>42832</c:v>
                </c:pt>
                <c:pt idx="398">
                  <c:v>42835</c:v>
                </c:pt>
                <c:pt idx="399">
                  <c:v>42836</c:v>
                </c:pt>
                <c:pt idx="400">
                  <c:v>42837</c:v>
                </c:pt>
                <c:pt idx="401">
                  <c:v>42838</c:v>
                </c:pt>
                <c:pt idx="402">
                  <c:v>42843</c:v>
                </c:pt>
                <c:pt idx="403">
                  <c:v>42844</c:v>
                </c:pt>
                <c:pt idx="404">
                  <c:v>42845</c:v>
                </c:pt>
                <c:pt idx="405">
                  <c:v>42846</c:v>
                </c:pt>
                <c:pt idx="406">
                  <c:v>42849</c:v>
                </c:pt>
                <c:pt idx="407">
                  <c:v>42850</c:v>
                </c:pt>
                <c:pt idx="408">
                  <c:v>42851</c:v>
                </c:pt>
                <c:pt idx="409">
                  <c:v>42852</c:v>
                </c:pt>
                <c:pt idx="410">
                  <c:v>42853</c:v>
                </c:pt>
                <c:pt idx="411">
                  <c:v>42857</c:v>
                </c:pt>
                <c:pt idx="412">
                  <c:v>42858</c:v>
                </c:pt>
                <c:pt idx="413">
                  <c:v>42859</c:v>
                </c:pt>
                <c:pt idx="414">
                  <c:v>42860</c:v>
                </c:pt>
                <c:pt idx="415">
                  <c:v>42863</c:v>
                </c:pt>
                <c:pt idx="416">
                  <c:v>42864</c:v>
                </c:pt>
                <c:pt idx="417">
                  <c:v>42865</c:v>
                </c:pt>
                <c:pt idx="418">
                  <c:v>42866</c:v>
                </c:pt>
                <c:pt idx="419">
                  <c:v>42867</c:v>
                </c:pt>
                <c:pt idx="420">
                  <c:v>42870</c:v>
                </c:pt>
                <c:pt idx="421">
                  <c:v>42871</c:v>
                </c:pt>
                <c:pt idx="422">
                  <c:v>42872</c:v>
                </c:pt>
                <c:pt idx="423">
                  <c:v>42873</c:v>
                </c:pt>
                <c:pt idx="424">
                  <c:v>42874</c:v>
                </c:pt>
                <c:pt idx="425">
                  <c:v>42877</c:v>
                </c:pt>
                <c:pt idx="426">
                  <c:v>42878</c:v>
                </c:pt>
                <c:pt idx="427">
                  <c:v>42879</c:v>
                </c:pt>
                <c:pt idx="428">
                  <c:v>42880</c:v>
                </c:pt>
                <c:pt idx="429">
                  <c:v>42881</c:v>
                </c:pt>
                <c:pt idx="430">
                  <c:v>42884</c:v>
                </c:pt>
                <c:pt idx="431">
                  <c:v>42885</c:v>
                </c:pt>
                <c:pt idx="432">
                  <c:v>42886</c:v>
                </c:pt>
                <c:pt idx="433">
                  <c:v>42887</c:v>
                </c:pt>
                <c:pt idx="434">
                  <c:v>42888</c:v>
                </c:pt>
                <c:pt idx="435">
                  <c:v>42891</c:v>
                </c:pt>
                <c:pt idx="436">
                  <c:v>42892</c:v>
                </c:pt>
                <c:pt idx="437">
                  <c:v>42893</c:v>
                </c:pt>
                <c:pt idx="438">
                  <c:v>42894</c:v>
                </c:pt>
                <c:pt idx="439">
                  <c:v>42895</c:v>
                </c:pt>
                <c:pt idx="440">
                  <c:v>42898</c:v>
                </c:pt>
                <c:pt idx="441">
                  <c:v>42899</c:v>
                </c:pt>
                <c:pt idx="442">
                  <c:v>42900</c:v>
                </c:pt>
                <c:pt idx="443">
                  <c:v>42901</c:v>
                </c:pt>
                <c:pt idx="444">
                  <c:v>42902</c:v>
                </c:pt>
                <c:pt idx="445">
                  <c:v>42905</c:v>
                </c:pt>
                <c:pt idx="446">
                  <c:v>42906</c:v>
                </c:pt>
                <c:pt idx="447">
                  <c:v>42907</c:v>
                </c:pt>
                <c:pt idx="448">
                  <c:v>42908</c:v>
                </c:pt>
                <c:pt idx="449">
                  <c:v>42909</c:v>
                </c:pt>
                <c:pt idx="450">
                  <c:v>42912</c:v>
                </c:pt>
                <c:pt idx="451">
                  <c:v>42913</c:v>
                </c:pt>
                <c:pt idx="452">
                  <c:v>42914</c:v>
                </c:pt>
                <c:pt idx="453">
                  <c:v>42915</c:v>
                </c:pt>
                <c:pt idx="454">
                  <c:v>42916</c:v>
                </c:pt>
                <c:pt idx="455">
                  <c:v>42919</c:v>
                </c:pt>
                <c:pt idx="456">
                  <c:v>42920</c:v>
                </c:pt>
                <c:pt idx="457">
                  <c:v>42921</c:v>
                </c:pt>
                <c:pt idx="458">
                  <c:v>42922</c:v>
                </c:pt>
                <c:pt idx="459">
                  <c:v>42923</c:v>
                </c:pt>
                <c:pt idx="460">
                  <c:v>42926</c:v>
                </c:pt>
                <c:pt idx="461">
                  <c:v>42927</c:v>
                </c:pt>
                <c:pt idx="462">
                  <c:v>42928</c:v>
                </c:pt>
                <c:pt idx="463">
                  <c:v>42929</c:v>
                </c:pt>
                <c:pt idx="464">
                  <c:v>42930</c:v>
                </c:pt>
                <c:pt idx="465">
                  <c:v>42933</c:v>
                </c:pt>
                <c:pt idx="466">
                  <c:v>42934</c:v>
                </c:pt>
                <c:pt idx="467">
                  <c:v>42935</c:v>
                </c:pt>
                <c:pt idx="468">
                  <c:v>42936</c:v>
                </c:pt>
                <c:pt idx="469">
                  <c:v>42937</c:v>
                </c:pt>
                <c:pt idx="470">
                  <c:v>42940</c:v>
                </c:pt>
                <c:pt idx="471">
                  <c:v>42941</c:v>
                </c:pt>
                <c:pt idx="472">
                  <c:v>42942</c:v>
                </c:pt>
                <c:pt idx="473">
                  <c:v>42943</c:v>
                </c:pt>
                <c:pt idx="474">
                  <c:v>42944</c:v>
                </c:pt>
                <c:pt idx="475">
                  <c:v>42947</c:v>
                </c:pt>
                <c:pt idx="476">
                  <c:v>42948</c:v>
                </c:pt>
                <c:pt idx="477">
                  <c:v>42949</c:v>
                </c:pt>
                <c:pt idx="478">
                  <c:v>42950</c:v>
                </c:pt>
                <c:pt idx="479">
                  <c:v>42951</c:v>
                </c:pt>
                <c:pt idx="480">
                  <c:v>42954</c:v>
                </c:pt>
                <c:pt idx="481">
                  <c:v>42955</c:v>
                </c:pt>
                <c:pt idx="482">
                  <c:v>42956</c:v>
                </c:pt>
                <c:pt idx="483">
                  <c:v>42957</c:v>
                </c:pt>
                <c:pt idx="484">
                  <c:v>42958</c:v>
                </c:pt>
                <c:pt idx="485">
                  <c:v>42961</c:v>
                </c:pt>
                <c:pt idx="486">
                  <c:v>42962</c:v>
                </c:pt>
                <c:pt idx="487">
                  <c:v>42963</c:v>
                </c:pt>
                <c:pt idx="488">
                  <c:v>42964</c:v>
                </c:pt>
                <c:pt idx="489">
                  <c:v>42965</c:v>
                </c:pt>
                <c:pt idx="490">
                  <c:v>42968</c:v>
                </c:pt>
                <c:pt idx="491">
                  <c:v>42969</c:v>
                </c:pt>
                <c:pt idx="492">
                  <c:v>42970</c:v>
                </c:pt>
                <c:pt idx="493">
                  <c:v>42971</c:v>
                </c:pt>
                <c:pt idx="494">
                  <c:v>42972</c:v>
                </c:pt>
                <c:pt idx="495">
                  <c:v>42975</c:v>
                </c:pt>
                <c:pt idx="496">
                  <c:v>42976</c:v>
                </c:pt>
                <c:pt idx="497">
                  <c:v>42977</c:v>
                </c:pt>
                <c:pt idx="498">
                  <c:v>42978</c:v>
                </c:pt>
                <c:pt idx="499">
                  <c:v>42979</c:v>
                </c:pt>
                <c:pt idx="500">
                  <c:v>42982</c:v>
                </c:pt>
                <c:pt idx="501">
                  <c:v>42983</c:v>
                </c:pt>
                <c:pt idx="502">
                  <c:v>42984</c:v>
                </c:pt>
                <c:pt idx="503">
                  <c:v>42985</c:v>
                </c:pt>
                <c:pt idx="504">
                  <c:v>42986</c:v>
                </c:pt>
                <c:pt idx="505">
                  <c:v>42989</c:v>
                </c:pt>
                <c:pt idx="506">
                  <c:v>42990</c:v>
                </c:pt>
                <c:pt idx="507">
                  <c:v>42991</c:v>
                </c:pt>
                <c:pt idx="508">
                  <c:v>42992</c:v>
                </c:pt>
                <c:pt idx="509">
                  <c:v>42993</c:v>
                </c:pt>
                <c:pt idx="510">
                  <c:v>42996</c:v>
                </c:pt>
                <c:pt idx="511">
                  <c:v>42997</c:v>
                </c:pt>
                <c:pt idx="512">
                  <c:v>42998</c:v>
                </c:pt>
                <c:pt idx="513">
                  <c:v>42999</c:v>
                </c:pt>
                <c:pt idx="514">
                  <c:v>43000</c:v>
                </c:pt>
                <c:pt idx="515">
                  <c:v>43003</c:v>
                </c:pt>
                <c:pt idx="516">
                  <c:v>43004</c:v>
                </c:pt>
                <c:pt idx="517">
                  <c:v>43005</c:v>
                </c:pt>
                <c:pt idx="518">
                  <c:v>43012</c:v>
                </c:pt>
                <c:pt idx="519">
                  <c:v>43019</c:v>
                </c:pt>
                <c:pt idx="520">
                  <c:v>43026</c:v>
                </c:pt>
                <c:pt idx="521">
                  <c:v>43033</c:v>
                </c:pt>
                <c:pt idx="522">
                  <c:v>43040</c:v>
                </c:pt>
                <c:pt idx="523">
                  <c:v>43047</c:v>
                </c:pt>
                <c:pt idx="524">
                  <c:v>43054</c:v>
                </c:pt>
                <c:pt idx="525">
                  <c:v>43061</c:v>
                </c:pt>
                <c:pt idx="526">
                  <c:v>43068</c:v>
                </c:pt>
                <c:pt idx="527">
                  <c:v>43075</c:v>
                </c:pt>
                <c:pt idx="528">
                  <c:v>43082</c:v>
                </c:pt>
                <c:pt idx="529">
                  <c:v>43089</c:v>
                </c:pt>
                <c:pt idx="530">
                  <c:v>43098</c:v>
                </c:pt>
                <c:pt idx="531">
                  <c:v>43105</c:v>
                </c:pt>
                <c:pt idx="532">
                  <c:v>43112</c:v>
                </c:pt>
                <c:pt idx="533">
                  <c:v>43119</c:v>
                </c:pt>
                <c:pt idx="534">
                  <c:v>43126</c:v>
                </c:pt>
                <c:pt idx="535">
                  <c:v>43133</c:v>
                </c:pt>
                <c:pt idx="536">
                  <c:v>43140</c:v>
                </c:pt>
                <c:pt idx="537">
                  <c:v>43147</c:v>
                </c:pt>
                <c:pt idx="538">
                  <c:v>43154</c:v>
                </c:pt>
                <c:pt idx="539">
                  <c:v>43161</c:v>
                </c:pt>
                <c:pt idx="540">
                  <c:v>43168</c:v>
                </c:pt>
                <c:pt idx="541">
                  <c:v>43175</c:v>
                </c:pt>
                <c:pt idx="542">
                  <c:v>43182</c:v>
                </c:pt>
                <c:pt idx="543">
                  <c:v>43193</c:v>
                </c:pt>
                <c:pt idx="544">
                  <c:v>43196</c:v>
                </c:pt>
                <c:pt idx="545">
                  <c:v>43203</c:v>
                </c:pt>
                <c:pt idx="546">
                  <c:v>43210</c:v>
                </c:pt>
                <c:pt idx="547">
                  <c:v>43217</c:v>
                </c:pt>
                <c:pt idx="548">
                  <c:v>43224</c:v>
                </c:pt>
                <c:pt idx="549">
                  <c:v>43231</c:v>
                </c:pt>
                <c:pt idx="550">
                  <c:v>43238</c:v>
                </c:pt>
                <c:pt idx="551">
                  <c:v>43245</c:v>
                </c:pt>
                <c:pt idx="552">
                  <c:v>43252</c:v>
                </c:pt>
                <c:pt idx="553">
                  <c:v>43259</c:v>
                </c:pt>
                <c:pt idx="554">
                  <c:v>43266</c:v>
                </c:pt>
                <c:pt idx="555">
                  <c:v>43273</c:v>
                </c:pt>
                <c:pt idx="556">
                  <c:v>43280</c:v>
                </c:pt>
                <c:pt idx="557">
                  <c:v>43287</c:v>
                </c:pt>
                <c:pt idx="558">
                  <c:v>43294</c:v>
                </c:pt>
                <c:pt idx="559">
                  <c:v>43301</c:v>
                </c:pt>
                <c:pt idx="560">
                  <c:v>43308</c:v>
                </c:pt>
                <c:pt idx="561">
                  <c:v>43315</c:v>
                </c:pt>
                <c:pt idx="562">
                  <c:v>43322</c:v>
                </c:pt>
                <c:pt idx="563">
                  <c:v>43329</c:v>
                </c:pt>
                <c:pt idx="564">
                  <c:v>43336</c:v>
                </c:pt>
                <c:pt idx="565">
                  <c:v>43343</c:v>
                </c:pt>
                <c:pt idx="566">
                  <c:v>43350</c:v>
                </c:pt>
                <c:pt idx="567">
                  <c:v>43357</c:v>
                </c:pt>
                <c:pt idx="568">
                  <c:v>43364</c:v>
                </c:pt>
                <c:pt idx="569">
                  <c:v>43371</c:v>
                </c:pt>
                <c:pt idx="570">
                  <c:v>43378</c:v>
                </c:pt>
                <c:pt idx="571">
                  <c:v>43385</c:v>
                </c:pt>
                <c:pt idx="572">
                  <c:v>43392</c:v>
                </c:pt>
                <c:pt idx="573">
                  <c:v>43399</c:v>
                </c:pt>
                <c:pt idx="574">
                  <c:v>43406</c:v>
                </c:pt>
                <c:pt idx="575">
                  <c:v>43413</c:v>
                </c:pt>
                <c:pt idx="576">
                  <c:v>43420</c:v>
                </c:pt>
                <c:pt idx="577">
                  <c:v>43427</c:v>
                </c:pt>
                <c:pt idx="578">
                  <c:v>43434</c:v>
                </c:pt>
                <c:pt idx="579">
                  <c:v>43441</c:v>
                </c:pt>
                <c:pt idx="580">
                  <c:v>43448</c:v>
                </c:pt>
                <c:pt idx="581">
                  <c:v>43455</c:v>
                </c:pt>
                <c:pt idx="582">
                  <c:v>43465</c:v>
                </c:pt>
                <c:pt idx="583">
                  <c:v>43472</c:v>
                </c:pt>
                <c:pt idx="584">
                  <c:v>43479</c:v>
                </c:pt>
                <c:pt idx="585">
                  <c:v>43486</c:v>
                </c:pt>
                <c:pt idx="586">
                  <c:v>43493</c:v>
                </c:pt>
                <c:pt idx="587">
                  <c:v>43500</c:v>
                </c:pt>
                <c:pt idx="588">
                  <c:v>43507</c:v>
                </c:pt>
                <c:pt idx="589">
                  <c:v>43514</c:v>
                </c:pt>
                <c:pt idx="590">
                  <c:v>43521</c:v>
                </c:pt>
                <c:pt idx="591">
                  <c:v>43528</c:v>
                </c:pt>
                <c:pt idx="592">
                  <c:v>43535</c:v>
                </c:pt>
                <c:pt idx="593">
                  <c:v>43542</c:v>
                </c:pt>
                <c:pt idx="594">
                  <c:v>43549</c:v>
                </c:pt>
                <c:pt idx="595">
                  <c:v>43556</c:v>
                </c:pt>
                <c:pt idx="596">
                  <c:v>43563</c:v>
                </c:pt>
                <c:pt idx="597">
                  <c:v>43570</c:v>
                </c:pt>
                <c:pt idx="598">
                  <c:v>43579</c:v>
                </c:pt>
                <c:pt idx="599">
                  <c:v>43584</c:v>
                </c:pt>
                <c:pt idx="600">
                  <c:v>43591</c:v>
                </c:pt>
                <c:pt idx="601">
                  <c:v>43598</c:v>
                </c:pt>
                <c:pt idx="602">
                  <c:v>43605</c:v>
                </c:pt>
                <c:pt idx="603">
                  <c:v>43612</c:v>
                </c:pt>
                <c:pt idx="604">
                  <c:v>43619</c:v>
                </c:pt>
                <c:pt idx="605">
                  <c:v>43626</c:v>
                </c:pt>
                <c:pt idx="606">
                  <c:v>43633</c:v>
                </c:pt>
                <c:pt idx="607">
                  <c:v>43640</c:v>
                </c:pt>
                <c:pt idx="608">
                  <c:v>43647</c:v>
                </c:pt>
                <c:pt idx="609">
                  <c:v>43654</c:v>
                </c:pt>
                <c:pt idx="610">
                  <c:v>43661</c:v>
                </c:pt>
                <c:pt idx="611">
                  <c:v>43668</c:v>
                </c:pt>
                <c:pt idx="612">
                  <c:v>43675</c:v>
                </c:pt>
                <c:pt idx="613">
                  <c:v>43682</c:v>
                </c:pt>
                <c:pt idx="614">
                  <c:v>43689</c:v>
                </c:pt>
                <c:pt idx="615">
                  <c:v>43696</c:v>
                </c:pt>
                <c:pt idx="616">
                  <c:v>43703</c:v>
                </c:pt>
                <c:pt idx="617">
                  <c:v>43710</c:v>
                </c:pt>
                <c:pt idx="618">
                  <c:v>43717</c:v>
                </c:pt>
                <c:pt idx="619">
                  <c:v>43724</c:v>
                </c:pt>
                <c:pt idx="620">
                  <c:v>43731</c:v>
                </c:pt>
                <c:pt idx="621">
                  <c:v>43738</c:v>
                </c:pt>
                <c:pt idx="622">
                  <c:v>43745</c:v>
                </c:pt>
                <c:pt idx="623">
                  <c:v>43752</c:v>
                </c:pt>
                <c:pt idx="624">
                  <c:v>43759</c:v>
                </c:pt>
                <c:pt idx="625">
                  <c:v>43766</c:v>
                </c:pt>
                <c:pt idx="626">
                  <c:v>43773</c:v>
                </c:pt>
                <c:pt idx="627">
                  <c:v>43780</c:v>
                </c:pt>
                <c:pt idx="628">
                  <c:v>43787</c:v>
                </c:pt>
                <c:pt idx="629">
                  <c:v>43794</c:v>
                </c:pt>
                <c:pt idx="630">
                  <c:v>43801</c:v>
                </c:pt>
                <c:pt idx="631">
                  <c:v>43808</c:v>
                </c:pt>
                <c:pt idx="632">
                  <c:v>43815</c:v>
                </c:pt>
                <c:pt idx="633">
                  <c:v>43822</c:v>
                </c:pt>
                <c:pt idx="634">
                  <c:v>43830</c:v>
                </c:pt>
                <c:pt idx="635">
                  <c:v>43837</c:v>
                </c:pt>
                <c:pt idx="636">
                  <c:v>43844</c:v>
                </c:pt>
                <c:pt idx="637">
                  <c:v>43851</c:v>
                </c:pt>
                <c:pt idx="638">
                  <c:v>43858</c:v>
                </c:pt>
                <c:pt idx="639">
                  <c:v>43865</c:v>
                </c:pt>
                <c:pt idx="640">
                  <c:v>43872</c:v>
                </c:pt>
                <c:pt idx="641">
                  <c:v>43879</c:v>
                </c:pt>
                <c:pt idx="642">
                  <c:v>43886</c:v>
                </c:pt>
                <c:pt idx="643">
                  <c:v>43893</c:v>
                </c:pt>
                <c:pt idx="644">
                  <c:v>43900</c:v>
                </c:pt>
                <c:pt idx="645">
                  <c:v>43907</c:v>
                </c:pt>
                <c:pt idx="646">
                  <c:v>43914</c:v>
                </c:pt>
                <c:pt idx="647">
                  <c:v>43921</c:v>
                </c:pt>
                <c:pt idx="648">
                  <c:v>43928</c:v>
                </c:pt>
                <c:pt idx="649">
                  <c:v>43937</c:v>
                </c:pt>
                <c:pt idx="650">
                  <c:v>43944</c:v>
                </c:pt>
                <c:pt idx="651">
                  <c:v>43951</c:v>
                </c:pt>
                <c:pt idx="652">
                  <c:v>43958</c:v>
                </c:pt>
                <c:pt idx="653">
                  <c:v>43965</c:v>
                </c:pt>
                <c:pt idx="654">
                  <c:v>43972</c:v>
                </c:pt>
                <c:pt idx="655">
                  <c:v>43979</c:v>
                </c:pt>
                <c:pt idx="656">
                  <c:v>43986</c:v>
                </c:pt>
                <c:pt idx="657">
                  <c:v>43993</c:v>
                </c:pt>
                <c:pt idx="658">
                  <c:v>44000</c:v>
                </c:pt>
                <c:pt idx="659">
                  <c:v>44007</c:v>
                </c:pt>
                <c:pt idx="660">
                  <c:v>44014</c:v>
                </c:pt>
                <c:pt idx="661">
                  <c:v>44021</c:v>
                </c:pt>
                <c:pt idx="662">
                  <c:v>44028</c:v>
                </c:pt>
                <c:pt idx="663">
                  <c:v>44035</c:v>
                </c:pt>
                <c:pt idx="664">
                  <c:v>44042</c:v>
                </c:pt>
                <c:pt idx="665">
                  <c:v>44049</c:v>
                </c:pt>
                <c:pt idx="666">
                  <c:v>44056</c:v>
                </c:pt>
                <c:pt idx="667">
                  <c:v>44063</c:v>
                </c:pt>
                <c:pt idx="668">
                  <c:v>44070</c:v>
                </c:pt>
                <c:pt idx="669">
                  <c:v>44077</c:v>
                </c:pt>
                <c:pt idx="670">
                  <c:v>44084</c:v>
                </c:pt>
                <c:pt idx="671">
                  <c:v>44091</c:v>
                </c:pt>
                <c:pt idx="672">
                  <c:v>44098</c:v>
                </c:pt>
                <c:pt idx="673">
                  <c:v>44105</c:v>
                </c:pt>
                <c:pt idx="674">
                  <c:v>44112</c:v>
                </c:pt>
                <c:pt idx="675">
                  <c:v>44119</c:v>
                </c:pt>
                <c:pt idx="676">
                  <c:v>44126</c:v>
                </c:pt>
                <c:pt idx="677">
                  <c:v>44133</c:v>
                </c:pt>
                <c:pt idx="678">
                  <c:v>44140</c:v>
                </c:pt>
                <c:pt idx="679">
                  <c:v>44147</c:v>
                </c:pt>
                <c:pt idx="680">
                  <c:v>44154</c:v>
                </c:pt>
                <c:pt idx="681">
                  <c:v>44161</c:v>
                </c:pt>
                <c:pt idx="682">
                  <c:v>44168</c:v>
                </c:pt>
                <c:pt idx="683">
                  <c:v>44175</c:v>
                </c:pt>
                <c:pt idx="684">
                  <c:v>44182</c:v>
                </c:pt>
                <c:pt idx="685">
                  <c:v>44189</c:v>
                </c:pt>
                <c:pt idx="686">
                  <c:v>44196</c:v>
                </c:pt>
                <c:pt idx="687">
                  <c:v>44203</c:v>
                </c:pt>
                <c:pt idx="688">
                  <c:v>44210</c:v>
                </c:pt>
                <c:pt idx="689">
                  <c:v>44217</c:v>
                </c:pt>
                <c:pt idx="690">
                  <c:v>44224</c:v>
                </c:pt>
                <c:pt idx="691">
                  <c:v>44231</c:v>
                </c:pt>
                <c:pt idx="692">
                  <c:v>44238</c:v>
                </c:pt>
                <c:pt idx="693">
                  <c:v>44245</c:v>
                </c:pt>
                <c:pt idx="694">
                  <c:v>44252</c:v>
                </c:pt>
                <c:pt idx="695">
                  <c:v>44259</c:v>
                </c:pt>
                <c:pt idx="696">
                  <c:v>44266</c:v>
                </c:pt>
                <c:pt idx="697">
                  <c:v>44273</c:v>
                </c:pt>
                <c:pt idx="698">
                  <c:v>44280</c:v>
                </c:pt>
                <c:pt idx="699">
                  <c:v>44287</c:v>
                </c:pt>
                <c:pt idx="700">
                  <c:v>44294</c:v>
                </c:pt>
                <c:pt idx="701">
                  <c:v>44301</c:v>
                </c:pt>
                <c:pt idx="702">
                  <c:v>44308</c:v>
                </c:pt>
                <c:pt idx="703">
                  <c:v>44315</c:v>
                </c:pt>
                <c:pt idx="704">
                  <c:v>44322</c:v>
                </c:pt>
                <c:pt idx="705">
                  <c:v>44329</c:v>
                </c:pt>
                <c:pt idx="706">
                  <c:v>44336</c:v>
                </c:pt>
                <c:pt idx="707">
                  <c:v>44343</c:v>
                </c:pt>
                <c:pt idx="708">
                  <c:v>44350</c:v>
                </c:pt>
                <c:pt idx="709">
                  <c:v>44357</c:v>
                </c:pt>
                <c:pt idx="710">
                  <c:v>44364</c:v>
                </c:pt>
                <c:pt idx="711">
                  <c:v>44371</c:v>
                </c:pt>
                <c:pt idx="712">
                  <c:v>44378</c:v>
                </c:pt>
                <c:pt idx="713">
                  <c:v>44385</c:v>
                </c:pt>
                <c:pt idx="714">
                  <c:v>44392</c:v>
                </c:pt>
                <c:pt idx="715">
                  <c:v>44399</c:v>
                </c:pt>
                <c:pt idx="716">
                  <c:v>44406</c:v>
                </c:pt>
                <c:pt idx="717">
                  <c:v>44413</c:v>
                </c:pt>
                <c:pt idx="718">
                  <c:v>44420</c:v>
                </c:pt>
                <c:pt idx="719">
                  <c:v>44427</c:v>
                </c:pt>
                <c:pt idx="720">
                  <c:v>44434</c:v>
                </c:pt>
                <c:pt idx="721">
                  <c:v>44441</c:v>
                </c:pt>
                <c:pt idx="722">
                  <c:v>44448</c:v>
                </c:pt>
                <c:pt idx="723">
                  <c:v>44455</c:v>
                </c:pt>
                <c:pt idx="724">
                  <c:v>44462</c:v>
                </c:pt>
                <c:pt idx="725">
                  <c:v>44469</c:v>
                </c:pt>
                <c:pt idx="726">
                  <c:v>44476</c:v>
                </c:pt>
                <c:pt idx="727">
                  <c:v>44483</c:v>
                </c:pt>
                <c:pt idx="728">
                  <c:v>44490</c:v>
                </c:pt>
                <c:pt idx="729">
                  <c:v>44497</c:v>
                </c:pt>
                <c:pt idx="730">
                  <c:v>44504</c:v>
                </c:pt>
                <c:pt idx="731">
                  <c:v>44511</c:v>
                </c:pt>
                <c:pt idx="732">
                  <c:v>44518</c:v>
                </c:pt>
                <c:pt idx="733">
                  <c:v>44525</c:v>
                </c:pt>
                <c:pt idx="734">
                  <c:v>44532</c:v>
                </c:pt>
                <c:pt idx="735">
                  <c:v>44539</c:v>
                </c:pt>
                <c:pt idx="736">
                  <c:v>44546</c:v>
                </c:pt>
                <c:pt idx="737">
                  <c:v>44553</c:v>
                </c:pt>
                <c:pt idx="738">
                  <c:v>44560</c:v>
                </c:pt>
                <c:pt idx="739">
                  <c:v>44567</c:v>
                </c:pt>
                <c:pt idx="740">
                  <c:v>44574</c:v>
                </c:pt>
                <c:pt idx="741">
                  <c:v>44581</c:v>
                </c:pt>
                <c:pt idx="742">
                  <c:v>44588</c:v>
                </c:pt>
                <c:pt idx="743">
                  <c:v>44595</c:v>
                </c:pt>
                <c:pt idx="744">
                  <c:v>44602</c:v>
                </c:pt>
                <c:pt idx="745">
                  <c:v>44609</c:v>
                </c:pt>
                <c:pt idx="746">
                  <c:v>44616</c:v>
                </c:pt>
                <c:pt idx="747">
                  <c:v>44623</c:v>
                </c:pt>
                <c:pt idx="748">
                  <c:v>44630</c:v>
                </c:pt>
                <c:pt idx="749">
                  <c:v>44637</c:v>
                </c:pt>
                <c:pt idx="750">
                  <c:v>44644</c:v>
                </c:pt>
                <c:pt idx="751">
                  <c:v>44651</c:v>
                </c:pt>
                <c:pt idx="752">
                  <c:v>44658</c:v>
                </c:pt>
                <c:pt idx="753">
                  <c:v>44665</c:v>
                </c:pt>
                <c:pt idx="754">
                  <c:v>44672</c:v>
                </c:pt>
                <c:pt idx="755">
                  <c:v>44679</c:v>
                </c:pt>
                <c:pt idx="756">
                  <c:v>44686</c:v>
                </c:pt>
                <c:pt idx="757">
                  <c:v>44693</c:v>
                </c:pt>
                <c:pt idx="758">
                  <c:v>44700</c:v>
                </c:pt>
                <c:pt idx="759">
                  <c:v>44707</c:v>
                </c:pt>
                <c:pt idx="760">
                  <c:v>44714</c:v>
                </c:pt>
                <c:pt idx="761">
                  <c:v>44721</c:v>
                </c:pt>
                <c:pt idx="762">
                  <c:v>44728</c:v>
                </c:pt>
                <c:pt idx="763">
                  <c:v>44735</c:v>
                </c:pt>
                <c:pt idx="764">
                  <c:v>44742</c:v>
                </c:pt>
                <c:pt idx="765">
                  <c:v>44749</c:v>
                </c:pt>
                <c:pt idx="766">
                  <c:v>44756</c:v>
                </c:pt>
                <c:pt idx="767">
                  <c:v>44763</c:v>
                </c:pt>
                <c:pt idx="768">
                  <c:v>44770</c:v>
                </c:pt>
                <c:pt idx="769">
                  <c:v>44777</c:v>
                </c:pt>
                <c:pt idx="770">
                  <c:v>44784</c:v>
                </c:pt>
                <c:pt idx="771">
                  <c:v>44791</c:v>
                </c:pt>
                <c:pt idx="772">
                  <c:v>44798</c:v>
                </c:pt>
                <c:pt idx="773">
                  <c:v>44805</c:v>
                </c:pt>
                <c:pt idx="774">
                  <c:v>44812</c:v>
                </c:pt>
                <c:pt idx="775">
                  <c:v>44819</c:v>
                </c:pt>
                <c:pt idx="776">
                  <c:v>44826</c:v>
                </c:pt>
                <c:pt idx="777">
                  <c:v>44833</c:v>
                </c:pt>
                <c:pt idx="778">
                  <c:v>44840</c:v>
                </c:pt>
                <c:pt idx="779">
                  <c:v>44847</c:v>
                </c:pt>
                <c:pt idx="780">
                  <c:v>44854</c:v>
                </c:pt>
                <c:pt idx="781">
                  <c:v>44861</c:v>
                </c:pt>
                <c:pt idx="782">
                  <c:v>44868</c:v>
                </c:pt>
                <c:pt idx="783">
                  <c:v>44875</c:v>
                </c:pt>
                <c:pt idx="784">
                  <c:v>44882</c:v>
                </c:pt>
                <c:pt idx="785">
                  <c:v>44889</c:v>
                </c:pt>
                <c:pt idx="786">
                  <c:v>44896</c:v>
                </c:pt>
                <c:pt idx="787">
                  <c:v>44903</c:v>
                </c:pt>
                <c:pt idx="788">
                  <c:v>44910</c:v>
                </c:pt>
                <c:pt idx="789">
                  <c:v>44917</c:v>
                </c:pt>
                <c:pt idx="790">
                  <c:v>44924</c:v>
                </c:pt>
                <c:pt idx="791">
                  <c:v>44931</c:v>
                </c:pt>
                <c:pt idx="792">
                  <c:v>44938</c:v>
                </c:pt>
                <c:pt idx="793">
                  <c:v>44945</c:v>
                </c:pt>
                <c:pt idx="794">
                  <c:v>44952</c:v>
                </c:pt>
                <c:pt idx="795">
                  <c:v>44959</c:v>
                </c:pt>
                <c:pt idx="796">
                  <c:v>44966</c:v>
                </c:pt>
                <c:pt idx="797">
                  <c:v>44973</c:v>
                </c:pt>
                <c:pt idx="798">
                  <c:v>44980</c:v>
                </c:pt>
                <c:pt idx="799">
                  <c:v>44987</c:v>
                </c:pt>
                <c:pt idx="800">
                  <c:v>44994</c:v>
                </c:pt>
                <c:pt idx="801">
                  <c:v>45001</c:v>
                </c:pt>
                <c:pt idx="802">
                  <c:v>45008</c:v>
                </c:pt>
                <c:pt idx="803">
                  <c:v>45015</c:v>
                </c:pt>
                <c:pt idx="804">
                  <c:v>45022</c:v>
                </c:pt>
                <c:pt idx="805">
                  <c:v>45029</c:v>
                </c:pt>
                <c:pt idx="806">
                  <c:v>45036</c:v>
                </c:pt>
                <c:pt idx="807">
                  <c:v>45043</c:v>
                </c:pt>
                <c:pt idx="808">
                  <c:v>45050</c:v>
                </c:pt>
                <c:pt idx="809">
                  <c:v>45057</c:v>
                </c:pt>
                <c:pt idx="810">
                  <c:v>45064</c:v>
                </c:pt>
                <c:pt idx="811">
                  <c:v>45071</c:v>
                </c:pt>
                <c:pt idx="812">
                  <c:v>45078</c:v>
                </c:pt>
                <c:pt idx="813">
                  <c:v>45085</c:v>
                </c:pt>
                <c:pt idx="814">
                  <c:v>45092</c:v>
                </c:pt>
                <c:pt idx="815">
                  <c:v>45099</c:v>
                </c:pt>
                <c:pt idx="816">
                  <c:v>45106</c:v>
                </c:pt>
                <c:pt idx="817">
                  <c:v>45113</c:v>
                </c:pt>
                <c:pt idx="818">
                  <c:v>45120</c:v>
                </c:pt>
                <c:pt idx="819">
                  <c:v>45127</c:v>
                </c:pt>
                <c:pt idx="820">
                  <c:v>45134</c:v>
                </c:pt>
                <c:pt idx="821">
                  <c:v>45141</c:v>
                </c:pt>
                <c:pt idx="822">
                  <c:v>45148</c:v>
                </c:pt>
                <c:pt idx="823">
                  <c:v>45155</c:v>
                </c:pt>
                <c:pt idx="824">
                  <c:v>45162</c:v>
                </c:pt>
                <c:pt idx="825">
                  <c:v>45169</c:v>
                </c:pt>
                <c:pt idx="826">
                  <c:v>45176</c:v>
                </c:pt>
                <c:pt idx="827">
                  <c:v>45183</c:v>
                </c:pt>
                <c:pt idx="828">
                  <c:v>45190</c:v>
                </c:pt>
                <c:pt idx="829">
                  <c:v>45197</c:v>
                </c:pt>
                <c:pt idx="830">
                  <c:v>45204</c:v>
                </c:pt>
                <c:pt idx="831">
                  <c:v>45211</c:v>
                </c:pt>
                <c:pt idx="832">
                  <c:v>45218</c:v>
                </c:pt>
                <c:pt idx="833">
                  <c:v>45225</c:v>
                </c:pt>
                <c:pt idx="834">
                  <c:v>45232</c:v>
                </c:pt>
                <c:pt idx="835">
                  <c:v>45239</c:v>
                </c:pt>
                <c:pt idx="836">
                  <c:v>45246</c:v>
                </c:pt>
                <c:pt idx="837">
                  <c:v>45253</c:v>
                </c:pt>
                <c:pt idx="838">
                  <c:v>45260</c:v>
                </c:pt>
                <c:pt idx="839">
                  <c:v>45267</c:v>
                </c:pt>
                <c:pt idx="840">
                  <c:v>45274</c:v>
                </c:pt>
                <c:pt idx="841">
                  <c:v>45281</c:v>
                </c:pt>
                <c:pt idx="842">
                  <c:v>45289</c:v>
                </c:pt>
                <c:pt idx="843">
                  <c:v>45296</c:v>
                </c:pt>
                <c:pt idx="844">
                  <c:v>45303</c:v>
                </c:pt>
                <c:pt idx="845">
                  <c:v>45310</c:v>
                </c:pt>
                <c:pt idx="846">
                  <c:v>45317</c:v>
                </c:pt>
                <c:pt idx="847">
                  <c:v>45324</c:v>
                </c:pt>
                <c:pt idx="848">
                  <c:v>45331</c:v>
                </c:pt>
                <c:pt idx="849">
                  <c:v>45338</c:v>
                </c:pt>
                <c:pt idx="850">
                  <c:v>45345</c:v>
                </c:pt>
                <c:pt idx="851">
                  <c:v>45352</c:v>
                </c:pt>
                <c:pt idx="852">
                  <c:v>45359</c:v>
                </c:pt>
                <c:pt idx="853">
                  <c:v>45366</c:v>
                </c:pt>
                <c:pt idx="854">
                  <c:v>45373</c:v>
                </c:pt>
                <c:pt idx="855">
                  <c:v>45384</c:v>
                </c:pt>
                <c:pt idx="856">
                  <c:v>45387</c:v>
                </c:pt>
                <c:pt idx="857">
                  <c:v>45394</c:v>
                </c:pt>
                <c:pt idx="858">
                  <c:v>45401</c:v>
                </c:pt>
                <c:pt idx="859">
                  <c:v>45408</c:v>
                </c:pt>
                <c:pt idx="860">
                  <c:v>45418</c:v>
                </c:pt>
                <c:pt idx="861">
                  <c:v>45425</c:v>
                </c:pt>
                <c:pt idx="862">
                  <c:v>45432</c:v>
                </c:pt>
                <c:pt idx="863">
                  <c:v>45439</c:v>
                </c:pt>
                <c:pt idx="864">
                  <c:v>45446</c:v>
                </c:pt>
                <c:pt idx="865">
                  <c:v>45453</c:v>
                </c:pt>
                <c:pt idx="866">
                  <c:v>45460</c:v>
                </c:pt>
                <c:pt idx="867">
                  <c:v>45467</c:v>
                </c:pt>
                <c:pt idx="868">
                  <c:v>45474</c:v>
                </c:pt>
                <c:pt idx="869">
                  <c:v>45481</c:v>
                </c:pt>
                <c:pt idx="870">
                  <c:v>45488</c:v>
                </c:pt>
                <c:pt idx="871">
                  <c:v>45495</c:v>
                </c:pt>
                <c:pt idx="872">
                  <c:v>45502</c:v>
                </c:pt>
                <c:pt idx="873">
                  <c:v>45509</c:v>
                </c:pt>
                <c:pt idx="874">
                  <c:v>45516</c:v>
                </c:pt>
                <c:pt idx="875">
                  <c:v>45523</c:v>
                </c:pt>
                <c:pt idx="876">
                  <c:v>45530</c:v>
                </c:pt>
                <c:pt idx="877">
                  <c:v>45537</c:v>
                </c:pt>
                <c:pt idx="878">
                  <c:v>45544</c:v>
                </c:pt>
                <c:pt idx="879">
                  <c:v>45551</c:v>
                </c:pt>
                <c:pt idx="880">
                  <c:v>45558</c:v>
                </c:pt>
                <c:pt idx="881">
                  <c:v>45565</c:v>
                </c:pt>
                <c:pt idx="882">
                  <c:v>45572</c:v>
                </c:pt>
                <c:pt idx="883">
                  <c:v>45579</c:v>
                </c:pt>
                <c:pt idx="884">
                  <c:v>45586</c:v>
                </c:pt>
                <c:pt idx="885">
                  <c:v>45593</c:v>
                </c:pt>
                <c:pt idx="886">
                  <c:v>45600</c:v>
                </c:pt>
                <c:pt idx="887">
                  <c:v>45607</c:v>
                </c:pt>
                <c:pt idx="888">
                  <c:v>45614</c:v>
                </c:pt>
                <c:pt idx="889">
                  <c:v>45621</c:v>
                </c:pt>
                <c:pt idx="890">
                  <c:v>45628</c:v>
                </c:pt>
                <c:pt idx="891">
                  <c:v>45635</c:v>
                </c:pt>
                <c:pt idx="892">
                  <c:v>45642</c:v>
                </c:pt>
                <c:pt idx="893">
                  <c:v>45649</c:v>
                </c:pt>
                <c:pt idx="894">
                  <c:v>45657</c:v>
                </c:pt>
                <c:pt idx="895">
                  <c:v>45664</c:v>
                </c:pt>
                <c:pt idx="896">
                  <c:v>45671</c:v>
                </c:pt>
                <c:pt idx="897">
                  <c:v>45678</c:v>
                </c:pt>
                <c:pt idx="898">
                  <c:v>45685</c:v>
                </c:pt>
                <c:pt idx="899">
                  <c:v>45692</c:v>
                </c:pt>
                <c:pt idx="900">
                  <c:v>45699</c:v>
                </c:pt>
                <c:pt idx="901">
                  <c:v>45706</c:v>
                </c:pt>
                <c:pt idx="902">
                  <c:v>45713</c:v>
                </c:pt>
                <c:pt idx="903">
                  <c:v>45720</c:v>
                </c:pt>
                <c:pt idx="904">
                  <c:v>45727</c:v>
                </c:pt>
                <c:pt idx="905">
                  <c:v>45734</c:v>
                </c:pt>
                <c:pt idx="906">
                  <c:v>45741</c:v>
                </c:pt>
                <c:pt idx="907">
                  <c:v>45748</c:v>
                </c:pt>
                <c:pt idx="908">
                  <c:v>45755</c:v>
                </c:pt>
                <c:pt idx="909">
                  <c:v>45762</c:v>
                </c:pt>
                <c:pt idx="910">
                  <c:v>45771</c:v>
                </c:pt>
                <c:pt idx="911">
                  <c:v>45779</c:v>
                </c:pt>
                <c:pt idx="912">
                  <c:v>45785</c:v>
                </c:pt>
                <c:pt idx="913">
                  <c:v>45792</c:v>
                </c:pt>
                <c:pt idx="914">
                  <c:v>45799</c:v>
                </c:pt>
                <c:pt idx="915">
                  <c:v>45806</c:v>
                </c:pt>
                <c:pt idx="916">
                  <c:v>45813</c:v>
                </c:pt>
                <c:pt idx="917">
                  <c:v>45820</c:v>
                </c:pt>
                <c:pt idx="918">
                  <c:v>45827</c:v>
                </c:pt>
                <c:pt idx="919">
                  <c:v>45834</c:v>
                </c:pt>
                <c:pt idx="920">
                  <c:v>45841</c:v>
                </c:pt>
                <c:pt idx="921">
                  <c:v>45848</c:v>
                </c:pt>
                <c:pt idx="922">
                  <c:v>45855</c:v>
                </c:pt>
                <c:pt idx="923">
                  <c:v>45862</c:v>
                </c:pt>
                <c:pt idx="924">
                  <c:v>45869</c:v>
                </c:pt>
                <c:pt idx="925">
                  <c:v>45876</c:v>
                </c:pt>
                <c:pt idx="926">
                  <c:v>45883</c:v>
                </c:pt>
                <c:pt idx="927">
                  <c:v>45890</c:v>
                </c:pt>
                <c:pt idx="928">
                  <c:v>45897</c:v>
                </c:pt>
                <c:pt idx="929">
                  <c:v>45904</c:v>
                </c:pt>
                <c:pt idx="930">
                  <c:v>45911</c:v>
                </c:pt>
                <c:pt idx="931">
                  <c:v>45918</c:v>
                </c:pt>
                <c:pt idx="932">
                  <c:v>45925</c:v>
                </c:pt>
                <c:pt idx="933">
                  <c:v>45932</c:v>
                </c:pt>
                <c:pt idx="934">
                  <c:v>45939</c:v>
                </c:pt>
                <c:pt idx="935">
                  <c:v>45946</c:v>
                </c:pt>
                <c:pt idx="936">
                  <c:v>45953</c:v>
                </c:pt>
                <c:pt idx="937">
                  <c:v>45960</c:v>
                </c:pt>
                <c:pt idx="938">
                  <c:v>45967</c:v>
                </c:pt>
                <c:pt idx="939">
                  <c:v>45974</c:v>
                </c:pt>
                <c:pt idx="940">
                  <c:v>45981</c:v>
                </c:pt>
                <c:pt idx="941">
                  <c:v>45988</c:v>
                </c:pt>
                <c:pt idx="942">
                  <c:v>45995</c:v>
                </c:pt>
                <c:pt idx="943">
                  <c:v>46002</c:v>
                </c:pt>
                <c:pt idx="944">
                  <c:v>46009</c:v>
                </c:pt>
                <c:pt idx="945">
                  <c:v>46020</c:v>
                </c:pt>
                <c:pt idx="946">
                  <c:v>46024</c:v>
                </c:pt>
                <c:pt idx="947">
                  <c:v>46030</c:v>
                </c:pt>
                <c:pt idx="948">
                  <c:v>46037</c:v>
                </c:pt>
                <c:pt idx="949">
                  <c:v>46044</c:v>
                </c:pt>
                <c:pt idx="950">
                  <c:v>46051</c:v>
                </c:pt>
                <c:pt idx="951">
                  <c:v>46058</c:v>
                </c:pt>
                <c:pt idx="952">
                  <c:v>46065</c:v>
                </c:pt>
                <c:pt idx="953">
                  <c:v>46072</c:v>
                </c:pt>
                <c:pt idx="954">
                  <c:v>46079</c:v>
                </c:pt>
                <c:pt idx="955">
                  <c:v>46086</c:v>
                </c:pt>
                <c:pt idx="956">
                  <c:v>46093</c:v>
                </c:pt>
                <c:pt idx="957">
                  <c:v>46100</c:v>
                </c:pt>
                <c:pt idx="958">
                  <c:v>46107</c:v>
                </c:pt>
                <c:pt idx="959">
                  <c:v>46114</c:v>
                </c:pt>
                <c:pt idx="960">
                  <c:v>46121</c:v>
                </c:pt>
                <c:pt idx="961">
                  <c:v>46128</c:v>
                </c:pt>
                <c:pt idx="962">
                  <c:v>46135</c:v>
                </c:pt>
                <c:pt idx="963">
                  <c:v>46142</c:v>
                </c:pt>
                <c:pt idx="964">
                  <c:v>46149</c:v>
                </c:pt>
                <c:pt idx="965">
                  <c:v>46156</c:v>
                </c:pt>
                <c:pt idx="966">
                  <c:v>46163</c:v>
                </c:pt>
                <c:pt idx="967">
                  <c:v>46170</c:v>
                </c:pt>
                <c:pt idx="968">
                  <c:v>46177</c:v>
                </c:pt>
                <c:pt idx="969">
                  <c:v>46184</c:v>
                </c:pt>
                <c:pt idx="970">
                  <c:v>46191</c:v>
                </c:pt>
                <c:pt idx="971">
                  <c:v>46198</c:v>
                </c:pt>
                <c:pt idx="972">
                  <c:v>46205</c:v>
                </c:pt>
                <c:pt idx="973">
                  <c:v>46212</c:v>
                </c:pt>
                <c:pt idx="974">
                  <c:v>46219</c:v>
                </c:pt>
                <c:pt idx="975">
                  <c:v>46226</c:v>
                </c:pt>
                <c:pt idx="976">
                  <c:v>46233</c:v>
                </c:pt>
                <c:pt idx="977">
                  <c:v>46240</c:v>
                </c:pt>
                <c:pt idx="978">
                  <c:v>46247</c:v>
                </c:pt>
                <c:pt idx="979">
                  <c:v>46254</c:v>
                </c:pt>
                <c:pt idx="980">
                  <c:v>46261</c:v>
                </c:pt>
                <c:pt idx="981">
                  <c:v>46268</c:v>
                </c:pt>
                <c:pt idx="982">
                  <c:v>46275</c:v>
                </c:pt>
                <c:pt idx="983">
                  <c:v>46282</c:v>
                </c:pt>
                <c:pt idx="984">
                  <c:v>46289</c:v>
                </c:pt>
                <c:pt idx="985">
                  <c:v>46296</c:v>
                </c:pt>
                <c:pt idx="986">
                  <c:v>46303</c:v>
                </c:pt>
                <c:pt idx="987">
                  <c:v>46310</c:v>
                </c:pt>
                <c:pt idx="988">
                  <c:v>46317</c:v>
                </c:pt>
                <c:pt idx="989">
                  <c:v>46324</c:v>
                </c:pt>
                <c:pt idx="990">
                  <c:v>46331</c:v>
                </c:pt>
                <c:pt idx="991">
                  <c:v>46338</c:v>
                </c:pt>
                <c:pt idx="992">
                  <c:v>46345</c:v>
                </c:pt>
                <c:pt idx="993">
                  <c:v>46352</c:v>
                </c:pt>
                <c:pt idx="994">
                  <c:v>46359</c:v>
                </c:pt>
                <c:pt idx="995">
                  <c:v>46366</c:v>
                </c:pt>
                <c:pt idx="996">
                  <c:v>46373</c:v>
                </c:pt>
                <c:pt idx="997">
                  <c:v>46380</c:v>
                </c:pt>
                <c:pt idx="998">
                  <c:v>46387</c:v>
                </c:pt>
                <c:pt idx="999">
                  <c:v>46394</c:v>
                </c:pt>
                <c:pt idx="1000">
                  <c:v>46401</c:v>
                </c:pt>
                <c:pt idx="1001">
                  <c:v>46408</c:v>
                </c:pt>
                <c:pt idx="1002">
                  <c:v>46415</c:v>
                </c:pt>
                <c:pt idx="1003">
                  <c:v>46422</c:v>
                </c:pt>
                <c:pt idx="1004">
                  <c:v>46429</c:v>
                </c:pt>
                <c:pt idx="1005">
                  <c:v>46436</c:v>
                </c:pt>
                <c:pt idx="1006">
                  <c:v>46443</c:v>
                </c:pt>
                <c:pt idx="1007">
                  <c:v>46450</c:v>
                </c:pt>
                <c:pt idx="1008">
                  <c:v>46457</c:v>
                </c:pt>
                <c:pt idx="1009">
                  <c:v>46464</c:v>
                </c:pt>
                <c:pt idx="1010">
                  <c:v>46471</c:v>
                </c:pt>
                <c:pt idx="1011">
                  <c:v>46478</c:v>
                </c:pt>
                <c:pt idx="1012">
                  <c:v>46485</c:v>
                </c:pt>
                <c:pt idx="1013">
                  <c:v>46492</c:v>
                </c:pt>
                <c:pt idx="1014">
                  <c:v>46499</c:v>
                </c:pt>
                <c:pt idx="1015">
                  <c:v>46506</c:v>
                </c:pt>
                <c:pt idx="1016">
                  <c:v>46513</c:v>
                </c:pt>
                <c:pt idx="1017">
                  <c:v>46520</c:v>
                </c:pt>
                <c:pt idx="1018">
                  <c:v>46527</c:v>
                </c:pt>
                <c:pt idx="1019">
                  <c:v>46534</c:v>
                </c:pt>
                <c:pt idx="1020">
                  <c:v>46541</c:v>
                </c:pt>
                <c:pt idx="1021">
                  <c:v>46548</c:v>
                </c:pt>
                <c:pt idx="1022">
                  <c:v>46555</c:v>
                </c:pt>
                <c:pt idx="1023">
                  <c:v>46562</c:v>
                </c:pt>
                <c:pt idx="1024">
                  <c:v>46569</c:v>
                </c:pt>
                <c:pt idx="1025">
                  <c:v>46576</c:v>
                </c:pt>
                <c:pt idx="1026">
                  <c:v>46583</c:v>
                </c:pt>
                <c:pt idx="1027">
                  <c:v>46590</c:v>
                </c:pt>
                <c:pt idx="1028">
                  <c:v>46597</c:v>
                </c:pt>
                <c:pt idx="1029">
                  <c:v>46604</c:v>
                </c:pt>
                <c:pt idx="1030">
                  <c:v>46611</c:v>
                </c:pt>
                <c:pt idx="1031">
                  <c:v>46618</c:v>
                </c:pt>
                <c:pt idx="1032">
                  <c:v>46625</c:v>
                </c:pt>
                <c:pt idx="1033">
                  <c:v>46632</c:v>
                </c:pt>
                <c:pt idx="1034">
                  <c:v>46639</c:v>
                </c:pt>
                <c:pt idx="1035">
                  <c:v>46646</c:v>
                </c:pt>
                <c:pt idx="1036">
                  <c:v>46653</c:v>
                </c:pt>
                <c:pt idx="1037">
                  <c:v>46660</c:v>
                </c:pt>
                <c:pt idx="1038">
                  <c:v>46667</c:v>
                </c:pt>
                <c:pt idx="1039">
                  <c:v>46674</c:v>
                </c:pt>
                <c:pt idx="1040">
                  <c:v>46681</c:v>
                </c:pt>
                <c:pt idx="1041">
                  <c:v>46688</c:v>
                </c:pt>
                <c:pt idx="1042">
                  <c:v>46695</c:v>
                </c:pt>
                <c:pt idx="1043">
                  <c:v>46702</c:v>
                </c:pt>
                <c:pt idx="1044">
                  <c:v>46709</c:v>
                </c:pt>
                <c:pt idx="1045">
                  <c:v>46716</c:v>
                </c:pt>
                <c:pt idx="1046">
                  <c:v>46723</c:v>
                </c:pt>
                <c:pt idx="1047">
                  <c:v>46730</c:v>
                </c:pt>
                <c:pt idx="1048">
                  <c:v>46737</c:v>
                </c:pt>
                <c:pt idx="1049">
                  <c:v>46744</c:v>
                </c:pt>
                <c:pt idx="1050">
                  <c:v>46751</c:v>
                </c:pt>
                <c:pt idx="1051">
                  <c:v>46758</c:v>
                </c:pt>
                <c:pt idx="1052">
                  <c:v>46765</c:v>
                </c:pt>
                <c:pt idx="1053">
                  <c:v>46772</c:v>
                </c:pt>
                <c:pt idx="1054">
                  <c:v>46779</c:v>
                </c:pt>
                <c:pt idx="1055">
                  <c:v>46786</c:v>
                </c:pt>
                <c:pt idx="1056">
                  <c:v>46793</c:v>
                </c:pt>
                <c:pt idx="1057">
                  <c:v>46800</c:v>
                </c:pt>
                <c:pt idx="1058">
                  <c:v>46807</c:v>
                </c:pt>
                <c:pt idx="1059">
                  <c:v>46814</c:v>
                </c:pt>
                <c:pt idx="1060">
                  <c:v>46821</c:v>
                </c:pt>
                <c:pt idx="1061">
                  <c:v>46828</c:v>
                </c:pt>
                <c:pt idx="1062">
                  <c:v>46835</c:v>
                </c:pt>
                <c:pt idx="1063">
                  <c:v>46842</c:v>
                </c:pt>
                <c:pt idx="1064">
                  <c:v>46849</c:v>
                </c:pt>
                <c:pt idx="1065">
                  <c:v>46856</c:v>
                </c:pt>
                <c:pt idx="1066">
                  <c:v>46863</c:v>
                </c:pt>
                <c:pt idx="1067">
                  <c:v>46870</c:v>
                </c:pt>
                <c:pt idx="1068">
                  <c:v>46877</c:v>
                </c:pt>
                <c:pt idx="1069">
                  <c:v>46884</c:v>
                </c:pt>
                <c:pt idx="1070">
                  <c:v>46891</c:v>
                </c:pt>
                <c:pt idx="1071">
                  <c:v>46898</c:v>
                </c:pt>
                <c:pt idx="1072">
                  <c:v>46905</c:v>
                </c:pt>
                <c:pt idx="1073">
                  <c:v>46912</c:v>
                </c:pt>
                <c:pt idx="1074">
                  <c:v>46919</c:v>
                </c:pt>
                <c:pt idx="1075">
                  <c:v>46926</c:v>
                </c:pt>
                <c:pt idx="1076">
                  <c:v>46933</c:v>
                </c:pt>
                <c:pt idx="1077">
                  <c:v>46940</c:v>
                </c:pt>
                <c:pt idx="1078">
                  <c:v>46947</c:v>
                </c:pt>
                <c:pt idx="1079">
                  <c:v>46954</c:v>
                </c:pt>
                <c:pt idx="1080">
                  <c:v>46961</c:v>
                </c:pt>
                <c:pt idx="1081">
                  <c:v>46968</c:v>
                </c:pt>
                <c:pt idx="1082">
                  <c:v>46975</c:v>
                </c:pt>
                <c:pt idx="1083">
                  <c:v>46982</c:v>
                </c:pt>
                <c:pt idx="1084">
                  <c:v>46989</c:v>
                </c:pt>
                <c:pt idx="1085">
                  <c:v>46996</c:v>
                </c:pt>
                <c:pt idx="1086">
                  <c:v>47003</c:v>
                </c:pt>
                <c:pt idx="1087">
                  <c:v>47010</c:v>
                </c:pt>
                <c:pt idx="1088">
                  <c:v>47017</c:v>
                </c:pt>
                <c:pt idx="1089">
                  <c:v>47024</c:v>
                </c:pt>
                <c:pt idx="1090">
                  <c:v>47031</c:v>
                </c:pt>
                <c:pt idx="1091">
                  <c:v>47038</c:v>
                </c:pt>
                <c:pt idx="1092">
                  <c:v>47045</c:v>
                </c:pt>
                <c:pt idx="1093">
                  <c:v>47052</c:v>
                </c:pt>
                <c:pt idx="1094">
                  <c:v>47059</c:v>
                </c:pt>
                <c:pt idx="1095">
                  <c:v>47066</c:v>
                </c:pt>
                <c:pt idx="1096">
                  <c:v>47073</c:v>
                </c:pt>
                <c:pt idx="1097">
                  <c:v>47080</c:v>
                </c:pt>
                <c:pt idx="1098">
                  <c:v>47087</c:v>
                </c:pt>
                <c:pt idx="1099">
                  <c:v>47094</c:v>
                </c:pt>
                <c:pt idx="1100">
                  <c:v>47101</c:v>
                </c:pt>
                <c:pt idx="1101">
                  <c:v>47108</c:v>
                </c:pt>
                <c:pt idx="1102">
                  <c:v>47116</c:v>
                </c:pt>
                <c:pt idx="1103">
                  <c:v>47123</c:v>
                </c:pt>
                <c:pt idx="1104">
                  <c:v>47130</c:v>
                </c:pt>
                <c:pt idx="1105">
                  <c:v>47137</c:v>
                </c:pt>
                <c:pt idx="1106">
                  <c:v>47144</c:v>
                </c:pt>
                <c:pt idx="1107">
                  <c:v>47151</c:v>
                </c:pt>
                <c:pt idx="1108">
                  <c:v>47158</c:v>
                </c:pt>
                <c:pt idx="1109">
                  <c:v>47165</c:v>
                </c:pt>
                <c:pt idx="1110">
                  <c:v>47172</c:v>
                </c:pt>
                <c:pt idx="1111">
                  <c:v>47179</c:v>
                </c:pt>
                <c:pt idx="1112">
                  <c:v>47186</c:v>
                </c:pt>
                <c:pt idx="1113">
                  <c:v>47193</c:v>
                </c:pt>
                <c:pt idx="1114">
                  <c:v>47200</c:v>
                </c:pt>
                <c:pt idx="1115">
                  <c:v>47211</c:v>
                </c:pt>
                <c:pt idx="1116">
                  <c:v>47214</c:v>
                </c:pt>
                <c:pt idx="1117">
                  <c:v>47221</c:v>
                </c:pt>
                <c:pt idx="1118">
                  <c:v>47228</c:v>
                </c:pt>
                <c:pt idx="1119">
                  <c:v>47235</c:v>
                </c:pt>
                <c:pt idx="1120">
                  <c:v>47242</c:v>
                </c:pt>
                <c:pt idx="1121">
                  <c:v>47249</c:v>
                </c:pt>
                <c:pt idx="1122">
                  <c:v>47256</c:v>
                </c:pt>
                <c:pt idx="1123">
                  <c:v>47263</c:v>
                </c:pt>
                <c:pt idx="1124">
                  <c:v>47270</c:v>
                </c:pt>
                <c:pt idx="1125">
                  <c:v>47277</c:v>
                </c:pt>
                <c:pt idx="1126">
                  <c:v>47284</c:v>
                </c:pt>
                <c:pt idx="1127">
                  <c:v>47291</c:v>
                </c:pt>
                <c:pt idx="1128">
                  <c:v>47298</c:v>
                </c:pt>
                <c:pt idx="1129">
                  <c:v>47305</c:v>
                </c:pt>
                <c:pt idx="1130">
                  <c:v>47312</c:v>
                </c:pt>
                <c:pt idx="1131">
                  <c:v>47319</c:v>
                </c:pt>
                <c:pt idx="1132">
                  <c:v>47326</c:v>
                </c:pt>
                <c:pt idx="1133">
                  <c:v>47333</c:v>
                </c:pt>
                <c:pt idx="1134">
                  <c:v>47340</c:v>
                </c:pt>
                <c:pt idx="1135">
                  <c:v>47347</c:v>
                </c:pt>
                <c:pt idx="1136">
                  <c:v>47354</c:v>
                </c:pt>
                <c:pt idx="1137">
                  <c:v>47361</c:v>
                </c:pt>
                <c:pt idx="1138">
                  <c:v>47368</c:v>
                </c:pt>
                <c:pt idx="1139">
                  <c:v>47375</c:v>
                </c:pt>
                <c:pt idx="1140">
                  <c:v>47382</c:v>
                </c:pt>
                <c:pt idx="1141">
                  <c:v>47389</c:v>
                </c:pt>
                <c:pt idx="1142">
                  <c:v>47396</c:v>
                </c:pt>
                <c:pt idx="1143">
                  <c:v>47403</c:v>
                </c:pt>
                <c:pt idx="1144">
                  <c:v>47410</c:v>
                </c:pt>
                <c:pt idx="1145">
                  <c:v>47417</c:v>
                </c:pt>
                <c:pt idx="1146">
                  <c:v>47424</c:v>
                </c:pt>
                <c:pt idx="1147">
                  <c:v>47431</c:v>
                </c:pt>
                <c:pt idx="1148">
                  <c:v>47438</c:v>
                </c:pt>
                <c:pt idx="1149">
                  <c:v>47445</c:v>
                </c:pt>
                <c:pt idx="1150">
                  <c:v>47452</c:v>
                </c:pt>
                <c:pt idx="1151">
                  <c:v>47459</c:v>
                </c:pt>
                <c:pt idx="1152">
                  <c:v>47466</c:v>
                </c:pt>
                <c:pt idx="1153">
                  <c:v>47473</c:v>
                </c:pt>
                <c:pt idx="1154">
                  <c:v>47483</c:v>
                </c:pt>
                <c:pt idx="1155">
                  <c:v>47490</c:v>
                </c:pt>
                <c:pt idx="1156">
                  <c:v>47497</c:v>
                </c:pt>
                <c:pt idx="1157">
                  <c:v>47504</c:v>
                </c:pt>
                <c:pt idx="1158">
                  <c:v>47511</c:v>
                </c:pt>
                <c:pt idx="1159">
                  <c:v>47518</c:v>
                </c:pt>
                <c:pt idx="1160">
                  <c:v>47525</c:v>
                </c:pt>
                <c:pt idx="1161">
                  <c:v>47532</c:v>
                </c:pt>
                <c:pt idx="1162">
                  <c:v>47539</c:v>
                </c:pt>
                <c:pt idx="1163">
                  <c:v>47546</c:v>
                </c:pt>
                <c:pt idx="1164">
                  <c:v>47553</c:v>
                </c:pt>
                <c:pt idx="1165">
                  <c:v>47560</c:v>
                </c:pt>
                <c:pt idx="1166">
                  <c:v>47567</c:v>
                </c:pt>
                <c:pt idx="1167">
                  <c:v>47574</c:v>
                </c:pt>
                <c:pt idx="1168">
                  <c:v>47581</c:v>
                </c:pt>
                <c:pt idx="1169">
                  <c:v>47588</c:v>
                </c:pt>
                <c:pt idx="1170">
                  <c:v>47597</c:v>
                </c:pt>
                <c:pt idx="1171">
                  <c:v>47602</c:v>
                </c:pt>
                <c:pt idx="1172">
                  <c:v>47609</c:v>
                </c:pt>
                <c:pt idx="1173">
                  <c:v>47616</c:v>
                </c:pt>
                <c:pt idx="1174">
                  <c:v>47623</c:v>
                </c:pt>
                <c:pt idx="1175">
                  <c:v>47630</c:v>
                </c:pt>
                <c:pt idx="1176">
                  <c:v>47637</c:v>
                </c:pt>
                <c:pt idx="1177">
                  <c:v>47644</c:v>
                </c:pt>
                <c:pt idx="1178">
                  <c:v>47651</c:v>
                </c:pt>
                <c:pt idx="1179">
                  <c:v>47658</c:v>
                </c:pt>
                <c:pt idx="1180">
                  <c:v>47665</c:v>
                </c:pt>
                <c:pt idx="1181">
                  <c:v>47672</c:v>
                </c:pt>
                <c:pt idx="1182">
                  <c:v>47679</c:v>
                </c:pt>
                <c:pt idx="1183">
                  <c:v>47686</c:v>
                </c:pt>
                <c:pt idx="1184">
                  <c:v>47693</c:v>
                </c:pt>
                <c:pt idx="1185">
                  <c:v>47700</c:v>
                </c:pt>
                <c:pt idx="1186">
                  <c:v>47707</c:v>
                </c:pt>
                <c:pt idx="1187">
                  <c:v>47714</c:v>
                </c:pt>
                <c:pt idx="1188">
                  <c:v>47721</c:v>
                </c:pt>
                <c:pt idx="1189">
                  <c:v>47728</c:v>
                </c:pt>
                <c:pt idx="1190">
                  <c:v>47735</c:v>
                </c:pt>
                <c:pt idx="1191">
                  <c:v>47742</c:v>
                </c:pt>
                <c:pt idx="1192">
                  <c:v>47749</c:v>
                </c:pt>
                <c:pt idx="1193">
                  <c:v>47756</c:v>
                </c:pt>
                <c:pt idx="1194">
                  <c:v>47763</c:v>
                </c:pt>
                <c:pt idx="1195">
                  <c:v>47770</c:v>
                </c:pt>
                <c:pt idx="1196">
                  <c:v>47777</c:v>
                </c:pt>
                <c:pt idx="1197">
                  <c:v>47784</c:v>
                </c:pt>
                <c:pt idx="1198">
                  <c:v>47791</c:v>
                </c:pt>
                <c:pt idx="1199">
                  <c:v>47798</c:v>
                </c:pt>
                <c:pt idx="1200">
                  <c:v>47805</c:v>
                </c:pt>
                <c:pt idx="1201">
                  <c:v>47812</c:v>
                </c:pt>
                <c:pt idx="1202">
                  <c:v>47819</c:v>
                </c:pt>
                <c:pt idx="1203">
                  <c:v>47826</c:v>
                </c:pt>
                <c:pt idx="1204">
                  <c:v>47833</c:v>
                </c:pt>
                <c:pt idx="1205">
                  <c:v>47840</c:v>
                </c:pt>
                <c:pt idx="1206">
                  <c:v>47848</c:v>
                </c:pt>
                <c:pt idx="1207">
                  <c:v>47855</c:v>
                </c:pt>
                <c:pt idx="1208">
                  <c:v>47862</c:v>
                </c:pt>
                <c:pt idx="1209">
                  <c:v>47869</c:v>
                </c:pt>
                <c:pt idx="1210">
                  <c:v>47876</c:v>
                </c:pt>
                <c:pt idx="1211">
                  <c:v>47883</c:v>
                </c:pt>
                <c:pt idx="1212">
                  <c:v>47890</c:v>
                </c:pt>
                <c:pt idx="1213">
                  <c:v>47897</c:v>
                </c:pt>
                <c:pt idx="1214">
                  <c:v>47904</c:v>
                </c:pt>
                <c:pt idx="1215">
                  <c:v>47911</c:v>
                </c:pt>
                <c:pt idx="1216">
                  <c:v>47918</c:v>
                </c:pt>
                <c:pt idx="1217">
                  <c:v>47925</c:v>
                </c:pt>
                <c:pt idx="1218">
                  <c:v>47932</c:v>
                </c:pt>
                <c:pt idx="1219">
                  <c:v>47939</c:v>
                </c:pt>
                <c:pt idx="1220">
                  <c:v>47946</c:v>
                </c:pt>
                <c:pt idx="1221">
                  <c:v>47955</c:v>
                </c:pt>
                <c:pt idx="1222">
                  <c:v>47962</c:v>
                </c:pt>
                <c:pt idx="1223">
                  <c:v>47970</c:v>
                </c:pt>
                <c:pt idx="1224">
                  <c:v>47976</c:v>
                </c:pt>
                <c:pt idx="1225">
                  <c:v>47983</c:v>
                </c:pt>
                <c:pt idx="1226">
                  <c:v>47990</c:v>
                </c:pt>
                <c:pt idx="1227">
                  <c:v>47997</c:v>
                </c:pt>
                <c:pt idx="1228">
                  <c:v>48004</c:v>
                </c:pt>
                <c:pt idx="1229">
                  <c:v>48011</c:v>
                </c:pt>
                <c:pt idx="1230">
                  <c:v>48018</c:v>
                </c:pt>
                <c:pt idx="1231">
                  <c:v>48025</c:v>
                </c:pt>
                <c:pt idx="1232">
                  <c:v>48032</c:v>
                </c:pt>
                <c:pt idx="1233">
                  <c:v>48039</c:v>
                </c:pt>
                <c:pt idx="1234">
                  <c:v>48046</c:v>
                </c:pt>
                <c:pt idx="1235">
                  <c:v>48053</c:v>
                </c:pt>
                <c:pt idx="1236">
                  <c:v>48060</c:v>
                </c:pt>
                <c:pt idx="1237">
                  <c:v>48067</c:v>
                </c:pt>
                <c:pt idx="1238">
                  <c:v>48074</c:v>
                </c:pt>
                <c:pt idx="1239">
                  <c:v>48081</c:v>
                </c:pt>
                <c:pt idx="1240">
                  <c:v>48088</c:v>
                </c:pt>
                <c:pt idx="1241">
                  <c:v>48095</c:v>
                </c:pt>
                <c:pt idx="1242">
                  <c:v>48102</c:v>
                </c:pt>
                <c:pt idx="1243">
                  <c:v>48109</c:v>
                </c:pt>
                <c:pt idx="1244">
                  <c:v>48116</c:v>
                </c:pt>
                <c:pt idx="1245">
                  <c:v>48123</c:v>
                </c:pt>
                <c:pt idx="1246">
                  <c:v>48130</c:v>
                </c:pt>
                <c:pt idx="1247">
                  <c:v>48137</c:v>
                </c:pt>
                <c:pt idx="1248">
                  <c:v>48144</c:v>
                </c:pt>
                <c:pt idx="1249">
                  <c:v>48151</c:v>
                </c:pt>
                <c:pt idx="1250">
                  <c:v>48158</c:v>
                </c:pt>
                <c:pt idx="1251">
                  <c:v>48165</c:v>
                </c:pt>
                <c:pt idx="1252">
                  <c:v>48172</c:v>
                </c:pt>
                <c:pt idx="1253">
                  <c:v>48179</c:v>
                </c:pt>
                <c:pt idx="1254">
                  <c:v>48186</c:v>
                </c:pt>
                <c:pt idx="1255">
                  <c:v>48193</c:v>
                </c:pt>
                <c:pt idx="1256">
                  <c:v>48200</c:v>
                </c:pt>
                <c:pt idx="1257">
                  <c:v>48211</c:v>
                </c:pt>
                <c:pt idx="1258">
                  <c:v>48215</c:v>
                </c:pt>
                <c:pt idx="1259">
                  <c:v>48221</c:v>
                </c:pt>
                <c:pt idx="1260">
                  <c:v>48228</c:v>
                </c:pt>
                <c:pt idx="1261">
                  <c:v>48235</c:v>
                </c:pt>
                <c:pt idx="1262">
                  <c:v>48242</c:v>
                </c:pt>
                <c:pt idx="1263">
                  <c:v>48249</c:v>
                </c:pt>
                <c:pt idx="1264">
                  <c:v>48256</c:v>
                </c:pt>
                <c:pt idx="1265">
                  <c:v>48263</c:v>
                </c:pt>
                <c:pt idx="1266">
                  <c:v>48270</c:v>
                </c:pt>
                <c:pt idx="1267">
                  <c:v>48277</c:v>
                </c:pt>
                <c:pt idx="1268">
                  <c:v>48284</c:v>
                </c:pt>
                <c:pt idx="1269">
                  <c:v>48291</c:v>
                </c:pt>
                <c:pt idx="1270">
                  <c:v>48298</c:v>
                </c:pt>
                <c:pt idx="1271">
                  <c:v>48305</c:v>
                </c:pt>
                <c:pt idx="1272">
                  <c:v>48312</c:v>
                </c:pt>
                <c:pt idx="1273">
                  <c:v>48319</c:v>
                </c:pt>
                <c:pt idx="1274">
                  <c:v>48326</c:v>
                </c:pt>
                <c:pt idx="1275">
                  <c:v>48333</c:v>
                </c:pt>
                <c:pt idx="1276">
                  <c:v>48340</c:v>
                </c:pt>
                <c:pt idx="1277">
                  <c:v>48347</c:v>
                </c:pt>
                <c:pt idx="1278">
                  <c:v>48354</c:v>
                </c:pt>
                <c:pt idx="1279">
                  <c:v>48361</c:v>
                </c:pt>
                <c:pt idx="1280">
                  <c:v>48368</c:v>
                </c:pt>
                <c:pt idx="1281">
                  <c:v>48375</c:v>
                </c:pt>
                <c:pt idx="1282">
                  <c:v>48382</c:v>
                </c:pt>
                <c:pt idx="1283">
                  <c:v>48389</c:v>
                </c:pt>
                <c:pt idx="1284">
                  <c:v>48396</c:v>
                </c:pt>
                <c:pt idx="1285">
                  <c:v>48403</c:v>
                </c:pt>
                <c:pt idx="1286">
                  <c:v>48410</c:v>
                </c:pt>
                <c:pt idx="1287">
                  <c:v>48417</c:v>
                </c:pt>
                <c:pt idx="1288">
                  <c:v>48424</c:v>
                </c:pt>
                <c:pt idx="1289">
                  <c:v>48431</c:v>
                </c:pt>
                <c:pt idx="1290">
                  <c:v>48438</c:v>
                </c:pt>
                <c:pt idx="1291">
                  <c:v>48445</c:v>
                </c:pt>
                <c:pt idx="1292">
                  <c:v>48452</c:v>
                </c:pt>
                <c:pt idx="1293">
                  <c:v>48459</c:v>
                </c:pt>
                <c:pt idx="1294">
                  <c:v>48466</c:v>
                </c:pt>
                <c:pt idx="1295">
                  <c:v>48473</c:v>
                </c:pt>
                <c:pt idx="1296">
                  <c:v>48480</c:v>
                </c:pt>
                <c:pt idx="1297">
                  <c:v>48487</c:v>
                </c:pt>
                <c:pt idx="1298">
                  <c:v>48494</c:v>
                </c:pt>
                <c:pt idx="1299">
                  <c:v>48501</c:v>
                </c:pt>
                <c:pt idx="1300">
                  <c:v>48508</c:v>
                </c:pt>
                <c:pt idx="1301">
                  <c:v>48515</c:v>
                </c:pt>
                <c:pt idx="1302">
                  <c:v>48522</c:v>
                </c:pt>
                <c:pt idx="1303">
                  <c:v>48529</c:v>
                </c:pt>
                <c:pt idx="1304">
                  <c:v>48536</c:v>
                </c:pt>
                <c:pt idx="1305">
                  <c:v>48543</c:v>
                </c:pt>
                <c:pt idx="1306">
                  <c:v>48550</c:v>
                </c:pt>
                <c:pt idx="1307">
                  <c:v>48557</c:v>
                </c:pt>
                <c:pt idx="1308">
                  <c:v>48564</c:v>
                </c:pt>
                <c:pt idx="1309">
                  <c:v>48571</c:v>
                </c:pt>
                <c:pt idx="1310">
                  <c:v>48578</c:v>
                </c:pt>
                <c:pt idx="1311">
                  <c:v>48585</c:v>
                </c:pt>
                <c:pt idx="1312">
                  <c:v>48592</c:v>
                </c:pt>
                <c:pt idx="1313">
                  <c:v>48599</c:v>
                </c:pt>
                <c:pt idx="1314">
                  <c:v>48606</c:v>
                </c:pt>
                <c:pt idx="1315">
                  <c:v>48613</c:v>
                </c:pt>
                <c:pt idx="1316">
                  <c:v>48620</c:v>
                </c:pt>
                <c:pt idx="1317">
                  <c:v>48627</c:v>
                </c:pt>
                <c:pt idx="1318">
                  <c:v>48634</c:v>
                </c:pt>
                <c:pt idx="1319">
                  <c:v>48641</c:v>
                </c:pt>
                <c:pt idx="1320">
                  <c:v>48648</c:v>
                </c:pt>
                <c:pt idx="1321">
                  <c:v>48655</c:v>
                </c:pt>
                <c:pt idx="1322">
                  <c:v>48662</c:v>
                </c:pt>
                <c:pt idx="1323">
                  <c:v>48669</c:v>
                </c:pt>
                <c:pt idx="1324">
                  <c:v>48676</c:v>
                </c:pt>
                <c:pt idx="1325">
                  <c:v>48683</c:v>
                </c:pt>
                <c:pt idx="1326">
                  <c:v>48690</c:v>
                </c:pt>
                <c:pt idx="1327">
                  <c:v>48697</c:v>
                </c:pt>
                <c:pt idx="1328">
                  <c:v>48704</c:v>
                </c:pt>
                <c:pt idx="1329">
                  <c:v>48711</c:v>
                </c:pt>
                <c:pt idx="1330">
                  <c:v>48718</c:v>
                </c:pt>
                <c:pt idx="1331">
                  <c:v>48725</c:v>
                </c:pt>
                <c:pt idx="1332">
                  <c:v>48732</c:v>
                </c:pt>
                <c:pt idx="1333">
                  <c:v>48739</c:v>
                </c:pt>
                <c:pt idx="1334">
                  <c:v>48746</c:v>
                </c:pt>
                <c:pt idx="1335">
                  <c:v>48753</c:v>
                </c:pt>
                <c:pt idx="1336">
                  <c:v>48760</c:v>
                </c:pt>
                <c:pt idx="1337">
                  <c:v>48767</c:v>
                </c:pt>
                <c:pt idx="1338">
                  <c:v>48774</c:v>
                </c:pt>
                <c:pt idx="1339">
                  <c:v>48781</c:v>
                </c:pt>
                <c:pt idx="1340">
                  <c:v>48788</c:v>
                </c:pt>
                <c:pt idx="1341">
                  <c:v>48795</c:v>
                </c:pt>
                <c:pt idx="1342">
                  <c:v>48802</c:v>
                </c:pt>
                <c:pt idx="1343">
                  <c:v>48809</c:v>
                </c:pt>
                <c:pt idx="1344">
                  <c:v>48816</c:v>
                </c:pt>
                <c:pt idx="1345">
                  <c:v>48823</c:v>
                </c:pt>
                <c:pt idx="1346">
                  <c:v>48830</c:v>
                </c:pt>
                <c:pt idx="1347">
                  <c:v>48837</c:v>
                </c:pt>
                <c:pt idx="1348">
                  <c:v>48844</c:v>
                </c:pt>
                <c:pt idx="1349">
                  <c:v>48851</c:v>
                </c:pt>
                <c:pt idx="1350">
                  <c:v>48858</c:v>
                </c:pt>
                <c:pt idx="1351">
                  <c:v>48865</c:v>
                </c:pt>
                <c:pt idx="1352">
                  <c:v>48872</c:v>
                </c:pt>
                <c:pt idx="1353">
                  <c:v>48879</c:v>
                </c:pt>
                <c:pt idx="1354">
                  <c:v>48886</c:v>
                </c:pt>
                <c:pt idx="1355">
                  <c:v>48893</c:v>
                </c:pt>
                <c:pt idx="1356">
                  <c:v>48900</c:v>
                </c:pt>
                <c:pt idx="1357">
                  <c:v>48907</c:v>
                </c:pt>
                <c:pt idx="1358">
                  <c:v>48914</c:v>
                </c:pt>
                <c:pt idx="1359">
                  <c:v>48921</c:v>
                </c:pt>
                <c:pt idx="1360">
                  <c:v>48928</c:v>
                </c:pt>
                <c:pt idx="1361">
                  <c:v>48935</c:v>
                </c:pt>
                <c:pt idx="1362">
                  <c:v>48942</c:v>
                </c:pt>
                <c:pt idx="1363">
                  <c:v>48949</c:v>
                </c:pt>
                <c:pt idx="1364">
                  <c:v>48956</c:v>
                </c:pt>
                <c:pt idx="1365">
                  <c:v>48963</c:v>
                </c:pt>
                <c:pt idx="1366">
                  <c:v>48970</c:v>
                </c:pt>
                <c:pt idx="1367">
                  <c:v>48977</c:v>
                </c:pt>
                <c:pt idx="1368">
                  <c:v>48984</c:v>
                </c:pt>
                <c:pt idx="1369">
                  <c:v>48991</c:v>
                </c:pt>
                <c:pt idx="1370">
                  <c:v>48998</c:v>
                </c:pt>
                <c:pt idx="1371">
                  <c:v>49005</c:v>
                </c:pt>
                <c:pt idx="1372">
                  <c:v>49012</c:v>
                </c:pt>
                <c:pt idx="1373">
                  <c:v>49019</c:v>
                </c:pt>
                <c:pt idx="1374">
                  <c:v>49026</c:v>
                </c:pt>
                <c:pt idx="1375">
                  <c:v>49033</c:v>
                </c:pt>
                <c:pt idx="1376">
                  <c:v>49040</c:v>
                </c:pt>
                <c:pt idx="1377">
                  <c:v>49047</c:v>
                </c:pt>
                <c:pt idx="1378">
                  <c:v>49054</c:v>
                </c:pt>
                <c:pt idx="1379">
                  <c:v>49061</c:v>
                </c:pt>
                <c:pt idx="1380">
                  <c:v>49068</c:v>
                </c:pt>
                <c:pt idx="1381">
                  <c:v>49075</c:v>
                </c:pt>
                <c:pt idx="1382">
                  <c:v>49082</c:v>
                </c:pt>
                <c:pt idx="1383">
                  <c:v>49089</c:v>
                </c:pt>
                <c:pt idx="1384">
                  <c:v>49096</c:v>
                </c:pt>
                <c:pt idx="1385">
                  <c:v>49103</c:v>
                </c:pt>
                <c:pt idx="1386">
                  <c:v>49110</c:v>
                </c:pt>
                <c:pt idx="1387">
                  <c:v>49117</c:v>
                </c:pt>
                <c:pt idx="1388">
                  <c:v>49124</c:v>
                </c:pt>
                <c:pt idx="1389">
                  <c:v>49131</c:v>
                </c:pt>
                <c:pt idx="1390">
                  <c:v>49138</c:v>
                </c:pt>
                <c:pt idx="1391">
                  <c:v>49145</c:v>
                </c:pt>
                <c:pt idx="1392">
                  <c:v>49152</c:v>
                </c:pt>
                <c:pt idx="1393">
                  <c:v>49159</c:v>
                </c:pt>
                <c:pt idx="1394">
                  <c:v>49166</c:v>
                </c:pt>
                <c:pt idx="1395">
                  <c:v>49173</c:v>
                </c:pt>
                <c:pt idx="1396">
                  <c:v>49180</c:v>
                </c:pt>
                <c:pt idx="1397">
                  <c:v>49187</c:v>
                </c:pt>
                <c:pt idx="1398">
                  <c:v>49194</c:v>
                </c:pt>
                <c:pt idx="1399">
                  <c:v>49201</c:v>
                </c:pt>
                <c:pt idx="1400">
                  <c:v>49208</c:v>
                </c:pt>
                <c:pt idx="1401">
                  <c:v>49215</c:v>
                </c:pt>
                <c:pt idx="1402">
                  <c:v>49222</c:v>
                </c:pt>
                <c:pt idx="1403">
                  <c:v>49229</c:v>
                </c:pt>
                <c:pt idx="1404">
                  <c:v>49236</c:v>
                </c:pt>
                <c:pt idx="1405">
                  <c:v>49243</c:v>
                </c:pt>
                <c:pt idx="1406">
                  <c:v>49250</c:v>
                </c:pt>
                <c:pt idx="1407">
                  <c:v>49257</c:v>
                </c:pt>
                <c:pt idx="1408">
                  <c:v>49264</c:v>
                </c:pt>
                <c:pt idx="1409">
                  <c:v>49271</c:v>
                </c:pt>
                <c:pt idx="1410">
                  <c:v>49278</c:v>
                </c:pt>
                <c:pt idx="1411">
                  <c:v>49285</c:v>
                </c:pt>
                <c:pt idx="1412">
                  <c:v>49292</c:v>
                </c:pt>
                <c:pt idx="1413">
                  <c:v>49299</c:v>
                </c:pt>
                <c:pt idx="1414">
                  <c:v>49307</c:v>
                </c:pt>
                <c:pt idx="1415">
                  <c:v>49314</c:v>
                </c:pt>
                <c:pt idx="1416">
                  <c:v>49321</c:v>
                </c:pt>
                <c:pt idx="1417">
                  <c:v>49328</c:v>
                </c:pt>
                <c:pt idx="1418">
                  <c:v>49335</c:v>
                </c:pt>
                <c:pt idx="1419">
                  <c:v>49342</c:v>
                </c:pt>
                <c:pt idx="1420">
                  <c:v>49349</c:v>
                </c:pt>
                <c:pt idx="1421">
                  <c:v>49356</c:v>
                </c:pt>
                <c:pt idx="1422">
                  <c:v>49363</c:v>
                </c:pt>
                <c:pt idx="1423">
                  <c:v>49370</c:v>
                </c:pt>
                <c:pt idx="1424">
                  <c:v>49377</c:v>
                </c:pt>
                <c:pt idx="1425">
                  <c:v>49384</c:v>
                </c:pt>
                <c:pt idx="1426">
                  <c:v>49395</c:v>
                </c:pt>
                <c:pt idx="1427">
                  <c:v>49398</c:v>
                </c:pt>
                <c:pt idx="1428">
                  <c:v>49405</c:v>
                </c:pt>
                <c:pt idx="1429">
                  <c:v>49412</c:v>
                </c:pt>
                <c:pt idx="1430">
                  <c:v>49419</c:v>
                </c:pt>
                <c:pt idx="1431">
                  <c:v>49426</c:v>
                </c:pt>
                <c:pt idx="1432">
                  <c:v>49433</c:v>
                </c:pt>
                <c:pt idx="1433">
                  <c:v>49440</c:v>
                </c:pt>
                <c:pt idx="1434">
                  <c:v>49447</c:v>
                </c:pt>
                <c:pt idx="1435">
                  <c:v>49454</c:v>
                </c:pt>
                <c:pt idx="1436">
                  <c:v>49461</c:v>
                </c:pt>
                <c:pt idx="1437">
                  <c:v>49468</c:v>
                </c:pt>
                <c:pt idx="1438">
                  <c:v>49475</c:v>
                </c:pt>
                <c:pt idx="1439">
                  <c:v>49482</c:v>
                </c:pt>
                <c:pt idx="1440">
                  <c:v>49489</c:v>
                </c:pt>
                <c:pt idx="1441">
                  <c:v>49496</c:v>
                </c:pt>
                <c:pt idx="1442">
                  <c:v>49503</c:v>
                </c:pt>
                <c:pt idx="1443">
                  <c:v>49510</c:v>
                </c:pt>
                <c:pt idx="1444">
                  <c:v>49517</c:v>
                </c:pt>
                <c:pt idx="1445">
                  <c:v>49524</c:v>
                </c:pt>
                <c:pt idx="1446">
                  <c:v>49531</c:v>
                </c:pt>
                <c:pt idx="1447">
                  <c:v>49538</c:v>
                </c:pt>
                <c:pt idx="1448">
                  <c:v>49545</c:v>
                </c:pt>
                <c:pt idx="1449">
                  <c:v>49552</c:v>
                </c:pt>
                <c:pt idx="1450">
                  <c:v>49559</c:v>
                </c:pt>
                <c:pt idx="1451">
                  <c:v>49566</c:v>
                </c:pt>
                <c:pt idx="1452">
                  <c:v>49573</c:v>
                </c:pt>
                <c:pt idx="1453">
                  <c:v>49580</c:v>
                </c:pt>
                <c:pt idx="1454">
                  <c:v>49587</c:v>
                </c:pt>
                <c:pt idx="1455">
                  <c:v>49594</c:v>
                </c:pt>
                <c:pt idx="1456">
                  <c:v>49601</c:v>
                </c:pt>
                <c:pt idx="1457">
                  <c:v>49608</c:v>
                </c:pt>
                <c:pt idx="1458">
                  <c:v>49615</c:v>
                </c:pt>
                <c:pt idx="1459">
                  <c:v>49622</c:v>
                </c:pt>
                <c:pt idx="1460">
                  <c:v>49629</c:v>
                </c:pt>
                <c:pt idx="1461">
                  <c:v>49636</c:v>
                </c:pt>
                <c:pt idx="1462">
                  <c:v>49643</c:v>
                </c:pt>
                <c:pt idx="1463">
                  <c:v>49650</c:v>
                </c:pt>
                <c:pt idx="1464">
                  <c:v>49657</c:v>
                </c:pt>
                <c:pt idx="1465">
                  <c:v>49664</c:v>
                </c:pt>
                <c:pt idx="1466">
                  <c:v>49674</c:v>
                </c:pt>
                <c:pt idx="1467">
                  <c:v>49681</c:v>
                </c:pt>
                <c:pt idx="1468">
                  <c:v>49688</c:v>
                </c:pt>
                <c:pt idx="1469">
                  <c:v>49695</c:v>
                </c:pt>
                <c:pt idx="1470">
                  <c:v>49702</c:v>
                </c:pt>
                <c:pt idx="1471">
                  <c:v>49709</c:v>
                </c:pt>
                <c:pt idx="1472">
                  <c:v>49716</c:v>
                </c:pt>
                <c:pt idx="1473">
                  <c:v>49723</c:v>
                </c:pt>
                <c:pt idx="1474">
                  <c:v>49730</c:v>
                </c:pt>
                <c:pt idx="1475">
                  <c:v>49737</c:v>
                </c:pt>
                <c:pt idx="1476">
                  <c:v>49744</c:v>
                </c:pt>
                <c:pt idx="1477">
                  <c:v>49751</c:v>
                </c:pt>
                <c:pt idx="1478">
                  <c:v>49758</c:v>
                </c:pt>
                <c:pt idx="1479">
                  <c:v>49765</c:v>
                </c:pt>
                <c:pt idx="1480">
                  <c:v>49772</c:v>
                </c:pt>
                <c:pt idx="1481">
                  <c:v>49781</c:v>
                </c:pt>
                <c:pt idx="1482">
                  <c:v>49786</c:v>
                </c:pt>
                <c:pt idx="1483">
                  <c:v>49793</c:v>
                </c:pt>
                <c:pt idx="1484">
                  <c:v>49801</c:v>
                </c:pt>
                <c:pt idx="1485">
                  <c:v>49808</c:v>
                </c:pt>
                <c:pt idx="1486">
                  <c:v>49815</c:v>
                </c:pt>
                <c:pt idx="1487">
                  <c:v>49822</c:v>
                </c:pt>
                <c:pt idx="1488">
                  <c:v>49829</c:v>
                </c:pt>
                <c:pt idx="1489">
                  <c:v>49836</c:v>
                </c:pt>
                <c:pt idx="1490">
                  <c:v>49843</c:v>
                </c:pt>
                <c:pt idx="1491">
                  <c:v>49850</c:v>
                </c:pt>
                <c:pt idx="1492">
                  <c:v>49857</c:v>
                </c:pt>
                <c:pt idx="1493">
                  <c:v>49864</c:v>
                </c:pt>
                <c:pt idx="1494">
                  <c:v>49871</c:v>
                </c:pt>
                <c:pt idx="1495">
                  <c:v>49878</c:v>
                </c:pt>
                <c:pt idx="1496">
                  <c:v>49885</c:v>
                </c:pt>
                <c:pt idx="1497">
                  <c:v>49892</c:v>
                </c:pt>
                <c:pt idx="1498">
                  <c:v>49899</c:v>
                </c:pt>
                <c:pt idx="1499">
                  <c:v>49906</c:v>
                </c:pt>
                <c:pt idx="1500">
                  <c:v>49913</c:v>
                </c:pt>
                <c:pt idx="1501">
                  <c:v>49920</c:v>
                </c:pt>
                <c:pt idx="1502">
                  <c:v>49927</c:v>
                </c:pt>
                <c:pt idx="1503">
                  <c:v>49934</c:v>
                </c:pt>
                <c:pt idx="1504">
                  <c:v>49941</c:v>
                </c:pt>
                <c:pt idx="1505">
                  <c:v>49948</c:v>
                </c:pt>
                <c:pt idx="1506">
                  <c:v>49955</c:v>
                </c:pt>
                <c:pt idx="1507">
                  <c:v>49962</c:v>
                </c:pt>
                <c:pt idx="1508">
                  <c:v>49969</c:v>
                </c:pt>
                <c:pt idx="1509">
                  <c:v>49976</c:v>
                </c:pt>
                <c:pt idx="1510">
                  <c:v>49983</c:v>
                </c:pt>
                <c:pt idx="1511">
                  <c:v>49990</c:v>
                </c:pt>
                <c:pt idx="1512">
                  <c:v>49997</c:v>
                </c:pt>
                <c:pt idx="1513">
                  <c:v>50004</c:v>
                </c:pt>
                <c:pt idx="1514">
                  <c:v>50011</c:v>
                </c:pt>
                <c:pt idx="1515">
                  <c:v>50018</c:v>
                </c:pt>
                <c:pt idx="1516">
                  <c:v>50025</c:v>
                </c:pt>
                <c:pt idx="1517">
                  <c:v>50032</c:v>
                </c:pt>
                <c:pt idx="1518">
                  <c:v>50040</c:v>
                </c:pt>
                <c:pt idx="1519">
                  <c:v>50047</c:v>
                </c:pt>
                <c:pt idx="1520">
                  <c:v>50054</c:v>
                </c:pt>
                <c:pt idx="1521">
                  <c:v>50061</c:v>
                </c:pt>
                <c:pt idx="1522">
                  <c:v>50068</c:v>
                </c:pt>
                <c:pt idx="1523">
                  <c:v>50075</c:v>
                </c:pt>
                <c:pt idx="1524">
                  <c:v>50082</c:v>
                </c:pt>
                <c:pt idx="1525">
                  <c:v>50089</c:v>
                </c:pt>
                <c:pt idx="1526">
                  <c:v>50096</c:v>
                </c:pt>
                <c:pt idx="1527">
                  <c:v>50103</c:v>
                </c:pt>
                <c:pt idx="1528">
                  <c:v>50110</c:v>
                </c:pt>
                <c:pt idx="1529">
                  <c:v>50117</c:v>
                </c:pt>
                <c:pt idx="1530">
                  <c:v>50124</c:v>
                </c:pt>
                <c:pt idx="1531">
                  <c:v>50131</c:v>
                </c:pt>
                <c:pt idx="1532">
                  <c:v>50139</c:v>
                </c:pt>
                <c:pt idx="1533">
                  <c:v>50146</c:v>
                </c:pt>
                <c:pt idx="1534">
                  <c:v>50153</c:v>
                </c:pt>
                <c:pt idx="1535">
                  <c:v>50160</c:v>
                </c:pt>
                <c:pt idx="1536">
                  <c:v>50167</c:v>
                </c:pt>
                <c:pt idx="1537">
                  <c:v>50174</c:v>
                </c:pt>
                <c:pt idx="1538">
                  <c:v>50181</c:v>
                </c:pt>
                <c:pt idx="1539">
                  <c:v>50188</c:v>
                </c:pt>
                <c:pt idx="1540">
                  <c:v>50195</c:v>
                </c:pt>
                <c:pt idx="1541">
                  <c:v>50202</c:v>
                </c:pt>
                <c:pt idx="1542">
                  <c:v>50209</c:v>
                </c:pt>
                <c:pt idx="1543">
                  <c:v>50216</c:v>
                </c:pt>
                <c:pt idx="1544">
                  <c:v>50223</c:v>
                </c:pt>
                <c:pt idx="1545">
                  <c:v>50230</c:v>
                </c:pt>
                <c:pt idx="1546">
                  <c:v>50237</c:v>
                </c:pt>
                <c:pt idx="1547">
                  <c:v>50244</c:v>
                </c:pt>
                <c:pt idx="1548">
                  <c:v>50251</c:v>
                </c:pt>
                <c:pt idx="1549">
                  <c:v>50258</c:v>
                </c:pt>
                <c:pt idx="1550">
                  <c:v>50265</c:v>
                </c:pt>
                <c:pt idx="1551">
                  <c:v>50272</c:v>
                </c:pt>
                <c:pt idx="1552">
                  <c:v>50279</c:v>
                </c:pt>
                <c:pt idx="1553">
                  <c:v>50286</c:v>
                </c:pt>
                <c:pt idx="1554">
                  <c:v>50293</c:v>
                </c:pt>
                <c:pt idx="1555">
                  <c:v>50300</c:v>
                </c:pt>
                <c:pt idx="1556">
                  <c:v>50307</c:v>
                </c:pt>
                <c:pt idx="1557">
                  <c:v>50314</c:v>
                </c:pt>
                <c:pt idx="1558">
                  <c:v>50321</c:v>
                </c:pt>
                <c:pt idx="1559">
                  <c:v>50328</c:v>
                </c:pt>
                <c:pt idx="1560">
                  <c:v>50335</c:v>
                </c:pt>
                <c:pt idx="1561">
                  <c:v>50342</c:v>
                </c:pt>
                <c:pt idx="1562">
                  <c:v>50349</c:v>
                </c:pt>
                <c:pt idx="1563">
                  <c:v>50356</c:v>
                </c:pt>
                <c:pt idx="1564">
                  <c:v>50363</c:v>
                </c:pt>
                <c:pt idx="1565">
                  <c:v>50370</c:v>
                </c:pt>
                <c:pt idx="1566">
                  <c:v>50377</c:v>
                </c:pt>
                <c:pt idx="1567">
                  <c:v>50384</c:v>
                </c:pt>
                <c:pt idx="1568">
                  <c:v>50391</c:v>
                </c:pt>
                <c:pt idx="1569">
                  <c:v>50398</c:v>
                </c:pt>
                <c:pt idx="1570">
                  <c:v>50405</c:v>
                </c:pt>
                <c:pt idx="1571">
                  <c:v>50412</c:v>
                </c:pt>
                <c:pt idx="1572">
                  <c:v>50419</c:v>
                </c:pt>
                <c:pt idx="1573">
                  <c:v>50426</c:v>
                </c:pt>
                <c:pt idx="1574">
                  <c:v>50433</c:v>
                </c:pt>
                <c:pt idx="1575">
                  <c:v>50440</c:v>
                </c:pt>
                <c:pt idx="1576">
                  <c:v>50447</c:v>
                </c:pt>
                <c:pt idx="1577">
                  <c:v>50454</c:v>
                </c:pt>
                <c:pt idx="1578">
                  <c:v>50461</c:v>
                </c:pt>
                <c:pt idx="1579">
                  <c:v>50468</c:v>
                </c:pt>
                <c:pt idx="1580">
                  <c:v>50475</c:v>
                </c:pt>
                <c:pt idx="1581">
                  <c:v>50482</c:v>
                </c:pt>
                <c:pt idx="1582">
                  <c:v>50489</c:v>
                </c:pt>
                <c:pt idx="1583">
                  <c:v>50496</c:v>
                </c:pt>
                <c:pt idx="1584">
                  <c:v>50503</c:v>
                </c:pt>
                <c:pt idx="1585">
                  <c:v>50510</c:v>
                </c:pt>
                <c:pt idx="1586">
                  <c:v>50517</c:v>
                </c:pt>
                <c:pt idx="1587">
                  <c:v>50524</c:v>
                </c:pt>
                <c:pt idx="1588">
                  <c:v>50531</c:v>
                </c:pt>
                <c:pt idx="1589">
                  <c:v>50538</c:v>
                </c:pt>
                <c:pt idx="1590">
                  <c:v>50545</c:v>
                </c:pt>
                <c:pt idx="1591">
                  <c:v>50552</c:v>
                </c:pt>
                <c:pt idx="1592">
                  <c:v>50559</c:v>
                </c:pt>
                <c:pt idx="1593">
                  <c:v>50566</c:v>
                </c:pt>
                <c:pt idx="1594">
                  <c:v>50573</c:v>
                </c:pt>
                <c:pt idx="1595">
                  <c:v>50580</c:v>
                </c:pt>
                <c:pt idx="1596">
                  <c:v>50587</c:v>
                </c:pt>
                <c:pt idx="1597">
                  <c:v>50594</c:v>
                </c:pt>
                <c:pt idx="1598">
                  <c:v>50601</c:v>
                </c:pt>
                <c:pt idx="1599">
                  <c:v>50608</c:v>
                </c:pt>
                <c:pt idx="1600">
                  <c:v>50615</c:v>
                </c:pt>
                <c:pt idx="1601">
                  <c:v>50622</c:v>
                </c:pt>
                <c:pt idx="1602">
                  <c:v>50629</c:v>
                </c:pt>
                <c:pt idx="1603">
                  <c:v>50636</c:v>
                </c:pt>
                <c:pt idx="1604">
                  <c:v>50643</c:v>
                </c:pt>
                <c:pt idx="1605">
                  <c:v>50650</c:v>
                </c:pt>
                <c:pt idx="1606">
                  <c:v>50657</c:v>
                </c:pt>
                <c:pt idx="1607">
                  <c:v>50664</c:v>
                </c:pt>
                <c:pt idx="1608">
                  <c:v>50671</c:v>
                </c:pt>
                <c:pt idx="1609">
                  <c:v>50678</c:v>
                </c:pt>
                <c:pt idx="1610">
                  <c:v>50685</c:v>
                </c:pt>
                <c:pt idx="1611">
                  <c:v>50692</c:v>
                </c:pt>
                <c:pt idx="1612">
                  <c:v>50699</c:v>
                </c:pt>
                <c:pt idx="1613">
                  <c:v>50706</c:v>
                </c:pt>
                <c:pt idx="1614">
                  <c:v>50713</c:v>
                </c:pt>
                <c:pt idx="1615">
                  <c:v>50720</c:v>
                </c:pt>
                <c:pt idx="1616">
                  <c:v>50727</c:v>
                </c:pt>
                <c:pt idx="1617">
                  <c:v>50734</c:v>
                </c:pt>
                <c:pt idx="1618">
                  <c:v>50741</c:v>
                </c:pt>
                <c:pt idx="1619">
                  <c:v>50748</c:v>
                </c:pt>
                <c:pt idx="1620">
                  <c:v>50755</c:v>
                </c:pt>
                <c:pt idx="1621">
                  <c:v>50762</c:v>
                </c:pt>
                <c:pt idx="1622">
                  <c:v>50769</c:v>
                </c:pt>
                <c:pt idx="1623">
                  <c:v>50776</c:v>
                </c:pt>
                <c:pt idx="1624">
                  <c:v>50783</c:v>
                </c:pt>
                <c:pt idx="1625">
                  <c:v>50790</c:v>
                </c:pt>
                <c:pt idx="1626">
                  <c:v>50797</c:v>
                </c:pt>
                <c:pt idx="1627">
                  <c:v>50804</c:v>
                </c:pt>
                <c:pt idx="1628">
                  <c:v>50811</c:v>
                </c:pt>
                <c:pt idx="1629">
                  <c:v>50818</c:v>
                </c:pt>
                <c:pt idx="1630">
                  <c:v>50825</c:v>
                </c:pt>
                <c:pt idx="1631">
                  <c:v>50832</c:v>
                </c:pt>
                <c:pt idx="1632">
                  <c:v>50839</c:v>
                </c:pt>
                <c:pt idx="1633">
                  <c:v>50846</c:v>
                </c:pt>
                <c:pt idx="1634">
                  <c:v>50853</c:v>
                </c:pt>
                <c:pt idx="1635">
                  <c:v>50860</c:v>
                </c:pt>
                <c:pt idx="1636">
                  <c:v>50867</c:v>
                </c:pt>
                <c:pt idx="1637">
                  <c:v>50874</c:v>
                </c:pt>
                <c:pt idx="1638">
                  <c:v>50881</c:v>
                </c:pt>
                <c:pt idx="1639">
                  <c:v>50888</c:v>
                </c:pt>
                <c:pt idx="1640">
                  <c:v>50895</c:v>
                </c:pt>
                <c:pt idx="1641">
                  <c:v>50902</c:v>
                </c:pt>
                <c:pt idx="1642">
                  <c:v>50909</c:v>
                </c:pt>
                <c:pt idx="1643">
                  <c:v>50916</c:v>
                </c:pt>
                <c:pt idx="1644">
                  <c:v>50923</c:v>
                </c:pt>
                <c:pt idx="1645">
                  <c:v>50930</c:v>
                </c:pt>
                <c:pt idx="1646">
                  <c:v>50937</c:v>
                </c:pt>
                <c:pt idx="1647">
                  <c:v>50944</c:v>
                </c:pt>
                <c:pt idx="1648">
                  <c:v>50951</c:v>
                </c:pt>
                <c:pt idx="1649">
                  <c:v>50958</c:v>
                </c:pt>
                <c:pt idx="1650">
                  <c:v>50965</c:v>
                </c:pt>
                <c:pt idx="1651">
                  <c:v>50972</c:v>
                </c:pt>
                <c:pt idx="1652">
                  <c:v>50979</c:v>
                </c:pt>
                <c:pt idx="1653">
                  <c:v>50986</c:v>
                </c:pt>
                <c:pt idx="1654">
                  <c:v>50993</c:v>
                </c:pt>
                <c:pt idx="1655">
                  <c:v>51000</c:v>
                </c:pt>
                <c:pt idx="1656">
                  <c:v>51007</c:v>
                </c:pt>
                <c:pt idx="1657">
                  <c:v>51014</c:v>
                </c:pt>
                <c:pt idx="1658">
                  <c:v>51021</c:v>
                </c:pt>
                <c:pt idx="1659">
                  <c:v>51028</c:v>
                </c:pt>
                <c:pt idx="1660">
                  <c:v>51035</c:v>
                </c:pt>
                <c:pt idx="1661">
                  <c:v>51042</c:v>
                </c:pt>
                <c:pt idx="1662">
                  <c:v>51049</c:v>
                </c:pt>
                <c:pt idx="1663">
                  <c:v>51056</c:v>
                </c:pt>
                <c:pt idx="1664">
                  <c:v>51063</c:v>
                </c:pt>
                <c:pt idx="1665">
                  <c:v>51070</c:v>
                </c:pt>
                <c:pt idx="1666">
                  <c:v>51077</c:v>
                </c:pt>
                <c:pt idx="1667">
                  <c:v>51084</c:v>
                </c:pt>
                <c:pt idx="1668">
                  <c:v>51091</c:v>
                </c:pt>
                <c:pt idx="1669">
                  <c:v>51098</c:v>
                </c:pt>
                <c:pt idx="1670">
                  <c:v>51105</c:v>
                </c:pt>
                <c:pt idx="1671">
                  <c:v>51112</c:v>
                </c:pt>
                <c:pt idx="1672">
                  <c:v>51119</c:v>
                </c:pt>
                <c:pt idx="1673">
                  <c:v>51126</c:v>
                </c:pt>
                <c:pt idx="1674">
                  <c:v>51133</c:v>
                </c:pt>
                <c:pt idx="1675">
                  <c:v>51140</c:v>
                </c:pt>
                <c:pt idx="1676">
                  <c:v>51147</c:v>
                </c:pt>
                <c:pt idx="1677">
                  <c:v>51154</c:v>
                </c:pt>
                <c:pt idx="1678">
                  <c:v>51161</c:v>
                </c:pt>
                <c:pt idx="1679">
                  <c:v>51168</c:v>
                </c:pt>
                <c:pt idx="1680">
                  <c:v>51175</c:v>
                </c:pt>
                <c:pt idx="1681">
                  <c:v>51182</c:v>
                </c:pt>
                <c:pt idx="1682">
                  <c:v>51189</c:v>
                </c:pt>
                <c:pt idx="1683">
                  <c:v>51196</c:v>
                </c:pt>
                <c:pt idx="1684">
                  <c:v>51203</c:v>
                </c:pt>
                <c:pt idx="1685">
                  <c:v>51210</c:v>
                </c:pt>
                <c:pt idx="1686">
                  <c:v>51217</c:v>
                </c:pt>
                <c:pt idx="1687">
                  <c:v>51224</c:v>
                </c:pt>
                <c:pt idx="1688">
                  <c:v>51231</c:v>
                </c:pt>
                <c:pt idx="1689">
                  <c:v>51238</c:v>
                </c:pt>
                <c:pt idx="1690">
                  <c:v>51245</c:v>
                </c:pt>
                <c:pt idx="1691">
                  <c:v>51252</c:v>
                </c:pt>
                <c:pt idx="1692">
                  <c:v>51260</c:v>
                </c:pt>
                <c:pt idx="1693">
                  <c:v>51267</c:v>
                </c:pt>
                <c:pt idx="1694">
                  <c:v>51274</c:v>
                </c:pt>
                <c:pt idx="1695">
                  <c:v>51281</c:v>
                </c:pt>
                <c:pt idx="1696">
                  <c:v>51288</c:v>
                </c:pt>
                <c:pt idx="1697">
                  <c:v>51295</c:v>
                </c:pt>
                <c:pt idx="1698">
                  <c:v>51302</c:v>
                </c:pt>
                <c:pt idx="1699">
                  <c:v>51309</c:v>
                </c:pt>
                <c:pt idx="1700">
                  <c:v>51316</c:v>
                </c:pt>
                <c:pt idx="1701">
                  <c:v>51323</c:v>
                </c:pt>
                <c:pt idx="1702">
                  <c:v>51330</c:v>
                </c:pt>
                <c:pt idx="1703">
                  <c:v>51337</c:v>
                </c:pt>
                <c:pt idx="1704">
                  <c:v>51344</c:v>
                </c:pt>
                <c:pt idx="1705">
                  <c:v>51351</c:v>
                </c:pt>
                <c:pt idx="1706">
                  <c:v>51358</c:v>
                </c:pt>
                <c:pt idx="1707">
                  <c:v>51365</c:v>
                </c:pt>
                <c:pt idx="1708">
                  <c:v>51372</c:v>
                </c:pt>
                <c:pt idx="1709">
                  <c:v>51379</c:v>
                </c:pt>
                <c:pt idx="1710">
                  <c:v>51386</c:v>
                </c:pt>
                <c:pt idx="1711">
                  <c:v>51393</c:v>
                </c:pt>
                <c:pt idx="1712">
                  <c:v>51400</c:v>
                </c:pt>
                <c:pt idx="1713">
                  <c:v>51407</c:v>
                </c:pt>
                <c:pt idx="1714">
                  <c:v>51414</c:v>
                </c:pt>
                <c:pt idx="1715">
                  <c:v>51421</c:v>
                </c:pt>
                <c:pt idx="1716">
                  <c:v>51428</c:v>
                </c:pt>
                <c:pt idx="1717">
                  <c:v>51435</c:v>
                </c:pt>
                <c:pt idx="1718">
                  <c:v>51442</c:v>
                </c:pt>
                <c:pt idx="1719">
                  <c:v>51449</c:v>
                </c:pt>
                <c:pt idx="1720">
                  <c:v>51456</c:v>
                </c:pt>
                <c:pt idx="1721">
                  <c:v>51463</c:v>
                </c:pt>
                <c:pt idx="1722">
                  <c:v>51470</c:v>
                </c:pt>
                <c:pt idx="1723">
                  <c:v>51477</c:v>
                </c:pt>
                <c:pt idx="1724">
                  <c:v>51484</c:v>
                </c:pt>
                <c:pt idx="1725">
                  <c:v>51491</c:v>
                </c:pt>
                <c:pt idx="1726">
                  <c:v>51501</c:v>
                </c:pt>
                <c:pt idx="1727">
                  <c:v>51508</c:v>
                </c:pt>
                <c:pt idx="1728">
                  <c:v>51515</c:v>
                </c:pt>
                <c:pt idx="1729">
                  <c:v>51522</c:v>
                </c:pt>
                <c:pt idx="1730">
                  <c:v>51529</c:v>
                </c:pt>
                <c:pt idx="1731">
                  <c:v>51536</c:v>
                </c:pt>
                <c:pt idx="1732">
                  <c:v>51543</c:v>
                </c:pt>
                <c:pt idx="1733">
                  <c:v>51550</c:v>
                </c:pt>
                <c:pt idx="1734">
                  <c:v>51557</c:v>
                </c:pt>
                <c:pt idx="1735">
                  <c:v>51564</c:v>
                </c:pt>
                <c:pt idx="1736">
                  <c:v>51571</c:v>
                </c:pt>
                <c:pt idx="1737">
                  <c:v>51578</c:v>
                </c:pt>
                <c:pt idx="1738">
                  <c:v>51585</c:v>
                </c:pt>
                <c:pt idx="1739">
                  <c:v>51592</c:v>
                </c:pt>
                <c:pt idx="1740">
                  <c:v>51599</c:v>
                </c:pt>
                <c:pt idx="1741">
                  <c:v>51606</c:v>
                </c:pt>
                <c:pt idx="1742">
                  <c:v>51615</c:v>
                </c:pt>
                <c:pt idx="1743">
                  <c:v>51620</c:v>
                </c:pt>
                <c:pt idx="1744">
                  <c:v>51627</c:v>
                </c:pt>
                <c:pt idx="1745">
                  <c:v>51634</c:v>
                </c:pt>
                <c:pt idx="1746">
                  <c:v>51641</c:v>
                </c:pt>
                <c:pt idx="1747">
                  <c:v>51648</c:v>
                </c:pt>
                <c:pt idx="1748">
                  <c:v>51655</c:v>
                </c:pt>
                <c:pt idx="1749">
                  <c:v>51662</c:v>
                </c:pt>
                <c:pt idx="1750">
                  <c:v>51669</c:v>
                </c:pt>
                <c:pt idx="1751">
                  <c:v>51676</c:v>
                </c:pt>
                <c:pt idx="1752">
                  <c:v>51683</c:v>
                </c:pt>
                <c:pt idx="1753">
                  <c:v>51690</c:v>
                </c:pt>
                <c:pt idx="1754">
                  <c:v>51697</c:v>
                </c:pt>
                <c:pt idx="1755">
                  <c:v>51704</c:v>
                </c:pt>
                <c:pt idx="1756">
                  <c:v>51711</c:v>
                </c:pt>
                <c:pt idx="1757">
                  <c:v>51718</c:v>
                </c:pt>
                <c:pt idx="1758">
                  <c:v>51725</c:v>
                </c:pt>
                <c:pt idx="1759">
                  <c:v>51732</c:v>
                </c:pt>
                <c:pt idx="1760">
                  <c:v>51739</c:v>
                </c:pt>
                <c:pt idx="1761">
                  <c:v>51746</c:v>
                </c:pt>
                <c:pt idx="1762">
                  <c:v>51753</c:v>
                </c:pt>
                <c:pt idx="1763">
                  <c:v>51760</c:v>
                </c:pt>
                <c:pt idx="1764">
                  <c:v>51767</c:v>
                </c:pt>
                <c:pt idx="1765">
                  <c:v>51774</c:v>
                </c:pt>
                <c:pt idx="1766">
                  <c:v>51781</c:v>
                </c:pt>
                <c:pt idx="1767">
                  <c:v>51788</c:v>
                </c:pt>
                <c:pt idx="1768">
                  <c:v>51795</c:v>
                </c:pt>
                <c:pt idx="1769">
                  <c:v>51802</c:v>
                </c:pt>
                <c:pt idx="1770">
                  <c:v>51809</c:v>
                </c:pt>
                <c:pt idx="1771">
                  <c:v>51816</c:v>
                </c:pt>
                <c:pt idx="1772">
                  <c:v>51823</c:v>
                </c:pt>
                <c:pt idx="1773">
                  <c:v>51830</c:v>
                </c:pt>
                <c:pt idx="1774">
                  <c:v>51837</c:v>
                </c:pt>
                <c:pt idx="1775">
                  <c:v>51844</c:v>
                </c:pt>
                <c:pt idx="1776">
                  <c:v>51851</c:v>
                </c:pt>
                <c:pt idx="1777">
                  <c:v>51858</c:v>
                </c:pt>
                <c:pt idx="1778">
                  <c:v>51866</c:v>
                </c:pt>
                <c:pt idx="1779">
                  <c:v>51873</c:v>
                </c:pt>
                <c:pt idx="1780">
                  <c:v>51880</c:v>
                </c:pt>
                <c:pt idx="1781">
                  <c:v>51887</c:v>
                </c:pt>
                <c:pt idx="1782">
                  <c:v>51894</c:v>
                </c:pt>
                <c:pt idx="1783">
                  <c:v>51901</c:v>
                </c:pt>
                <c:pt idx="1784">
                  <c:v>51908</c:v>
                </c:pt>
                <c:pt idx="1785">
                  <c:v>51915</c:v>
                </c:pt>
                <c:pt idx="1786">
                  <c:v>51922</c:v>
                </c:pt>
                <c:pt idx="1787">
                  <c:v>51929</c:v>
                </c:pt>
                <c:pt idx="1788">
                  <c:v>51936</c:v>
                </c:pt>
                <c:pt idx="1789">
                  <c:v>51943</c:v>
                </c:pt>
                <c:pt idx="1790">
                  <c:v>51950</c:v>
                </c:pt>
                <c:pt idx="1791">
                  <c:v>51957</c:v>
                </c:pt>
                <c:pt idx="1792">
                  <c:v>51966</c:v>
                </c:pt>
                <c:pt idx="1793">
                  <c:v>51973</c:v>
                </c:pt>
                <c:pt idx="1794">
                  <c:v>51980</c:v>
                </c:pt>
                <c:pt idx="1795">
                  <c:v>51988</c:v>
                </c:pt>
                <c:pt idx="1796">
                  <c:v>51994</c:v>
                </c:pt>
                <c:pt idx="1797">
                  <c:v>52001</c:v>
                </c:pt>
                <c:pt idx="1798">
                  <c:v>52008</c:v>
                </c:pt>
                <c:pt idx="1799">
                  <c:v>52015</c:v>
                </c:pt>
                <c:pt idx="1800">
                  <c:v>52022</c:v>
                </c:pt>
                <c:pt idx="1801">
                  <c:v>52029</c:v>
                </c:pt>
                <c:pt idx="1802">
                  <c:v>52036</c:v>
                </c:pt>
                <c:pt idx="1803">
                  <c:v>52043</c:v>
                </c:pt>
                <c:pt idx="1804">
                  <c:v>52050</c:v>
                </c:pt>
                <c:pt idx="1805">
                  <c:v>52057</c:v>
                </c:pt>
                <c:pt idx="1806">
                  <c:v>52064</c:v>
                </c:pt>
                <c:pt idx="1807">
                  <c:v>52071</c:v>
                </c:pt>
                <c:pt idx="1808">
                  <c:v>52078</c:v>
                </c:pt>
                <c:pt idx="1809">
                  <c:v>52085</c:v>
                </c:pt>
                <c:pt idx="1810">
                  <c:v>52092</c:v>
                </c:pt>
                <c:pt idx="1811">
                  <c:v>52099</c:v>
                </c:pt>
                <c:pt idx="1812">
                  <c:v>52106</c:v>
                </c:pt>
                <c:pt idx="1813">
                  <c:v>52113</c:v>
                </c:pt>
                <c:pt idx="1814">
                  <c:v>52120</c:v>
                </c:pt>
                <c:pt idx="1815">
                  <c:v>52127</c:v>
                </c:pt>
                <c:pt idx="1816">
                  <c:v>52134</c:v>
                </c:pt>
                <c:pt idx="1817">
                  <c:v>52141</c:v>
                </c:pt>
                <c:pt idx="1818">
                  <c:v>52148</c:v>
                </c:pt>
                <c:pt idx="1819">
                  <c:v>52155</c:v>
                </c:pt>
                <c:pt idx="1820">
                  <c:v>52162</c:v>
                </c:pt>
                <c:pt idx="1821">
                  <c:v>52169</c:v>
                </c:pt>
                <c:pt idx="1822">
                  <c:v>52176</c:v>
                </c:pt>
                <c:pt idx="1823">
                  <c:v>52183</c:v>
                </c:pt>
                <c:pt idx="1824">
                  <c:v>52190</c:v>
                </c:pt>
                <c:pt idx="1825">
                  <c:v>52197</c:v>
                </c:pt>
                <c:pt idx="1826">
                  <c:v>52204</c:v>
                </c:pt>
                <c:pt idx="1827">
                  <c:v>52211</c:v>
                </c:pt>
                <c:pt idx="1828">
                  <c:v>52218</c:v>
                </c:pt>
                <c:pt idx="1829">
                  <c:v>52229</c:v>
                </c:pt>
                <c:pt idx="1830">
                  <c:v>52233</c:v>
                </c:pt>
                <c:pt idx="1831">
                  <c:v>52239</c:v>
                </c:pt>
                <c:pt idx="1832">
                  <c:v>52246</c:v>
                </c:pt>
                <c:pt idx="1833">
                  <c:v>52253</c:v>
                </c:pt>
                <c:pt idx="1834">
                  <c:v>52260</c:v>
                </c:pt>
                <c:pt idx="1835">
                  <c:v>52267</c:v>
                </c:pt>
                <c:pt idx="1836">
                  <c:v>52274</c:v>
                </c:pt>
                <c:pt idx="1837">
                  <c:v>52281</c:v>
                </c:pt>
                <c:pt idx="1838">
                  <c:v>52288</c:v>
                </c:pt>
                <c:pt idx="1839">
                  <c:v>52295</c:v>
                </c:pt>
                <c:pt idx="1840">
                  <c:v>52302</c:v>
                </c:pt>
                <c:pt idx="1841">
                  <c:v>52309</c:v>
                </c:pt>
                <c:pt idx="1842">
                  <c:v>52316</c:v>
                </c:pt>
                <c:pt idx="1843">
                  <c:v>52323</c:v>
                </c:pt>
                <c:pt idx="1844">
                  <c:v>52330</c:v>
                </c:pt>
                <c:pt idx="1845">
                  <c:v>52337</c:v>
                </c:pt>
                <c:pt idx="1846">
                  <c:v>52344</c:v>
                </c:pt>
                <c:pt idx="1847">
                  <c:v>52351</c:v>
                </c:pt>
                <c:pt idx="1848">
                  <c:v>52358</c:v>
                </c:pt>
                <c:pt idx="1849">
                  <c:v>52365</c:v>
                </c:pt>
                <c:pt idx="1850">
                  <c:v>52372</c:v>
                </c:pt>
                <c:pt idx="1851">
                  <c:v>52379</c:v>
                </c:pt>
                <c:pt idx="1852">
                  <c:v>52386</c:v>
                </c:pt>
                <c:pt idx="1853">
                  <c:v>52393</c:v>
                </c:pt>
                <c:pt idx="1854">
                  <c:v>52400</c:v>
                </c:pt>
                <c:pt idx="1855">
                  <c:v>52407</c:v>
                </c:pt>
                <c:pt idx="1856">
                  <c:v>52414</c:v>
                </c:pt>
                <c:pt idx="1857">
                  <c:v>52421</c:v>
                </c:pt>
                <c:pt idx="1858">
                  <c:v>52428</c:v>
                </c:pt>
                <c:pt idx="1859">
                  <c:v>52435</c:v>
                </c:pt>
                <c:pt idx="1860">
                  <c:v>52442</c:v>
                </c:pt>
                <c:pt idx="1861">
                  <c:v>52449</c:v>
                </c:pt>
                <c:pt idx="1862">
                  <c:v>52456</c:v>
                </c:pt>
                <c:pt idx="1863">
                  <c:v>52463</c:v>
                </c:pt>
                <c:pt idx="1864">
                  <c:v>52470</c:v>
                </c:pt>
                <c:pt idx="1865">
                  <c:v>52477</c:v>
                </c:pt>
                <c:pt idx="1866">
                  <c:v>52484</c:v>
                </c:pt>
                <c:pt idx="1867">
                  <c:v>52491</c:v>
                </c:pt>
                <c:pt idx="1868">
                  <c:v>52498</c:v>
                </c:pt>
                <c:pt idx="1869">
                  <c:v>52505</c:v>
                </c:pt>
                <c:pt idx="1870">
                  <c:v>52512</c:v>
                </c:pt>
                <c:pt idx="1871">
                  <c:v>52519</c:v>
                </c:pt>
                <c:pt idx="1872">
                  <c:v>52526</c:v>
                </c:pt>
                <c:pt idx="1873">
                  <c:v>52533</c:v>
                </c:pt>
                <c:pt idx="1874">
                  <c:v>52540</c:v>
                </c:pt>
                <c:pt idx="1875">
                  <c:v>52547</c:v>
                </c:pt>
                <c:pt idx="1876">
                  <c:v>52554</c:v>
                </c:pt>
                <c:pt idx="1877">
                  <c:v>52561</c:v>
                </c:pt>
                <c:pt idx="1878">
                  <c:v>52568</c:v>
                </c:pt>
                <c:pt idx="1879">
                  <c:v>52575</c:v>
                </c:pt>
                <c:pt idx="1880">
                  <c:v>52582</c:v>
                </c:pt>
                <c:pt idx="1881">
                  <c:v>52589</c:v>
                </c:pt>
                <c:pt idx="1882">
                  <c:v>52596</c:v>
                </c:pt>
                <c:pt idx="1883">
                  <c:v>52603</c:v>
                </c:pt>
                <c:pt idx="1884">
                  <c:v>52610</c:v>
                </c:pt>
                <c:pt idx="1885">
                  <c:v>52617</c:v>
                </c:pt>
                <c:pt idx="1886">
                  <c:v>52624</c:v>
                </c:pt>
                <c:pt idx="1887">
                  <c:v>52631</c:v>
                </c:pt>
                <c:pt idx="1888">
                  <c:v>52638</c:v>
                </c:pt>
                <c:pt idx="1889">
                  <c:v>52645</c:v>
                </c:pt>
                <c:pt idx="1890">
                  <c:v>52652</c:v>
                </c:pt>
                <c:pt idx="1891">
                  <c:v>52659</c:v>
                </c:pt>
                <c:pt idx="1892">
                  <c:v>52666</c:v>
                </c:pt>
                <c:pt idx="1893">
                  <c:v>52673</c:v>
                </c:pt>
                <c:pt idx="1894">
                  <c:v>52680</c:v>
                </c:pt>
                <c:pt idx="1895">
                  <c:v>52687</c:v>
                </c:pt>
                <c:pt idx="1896">
                  <c:v>52694</c:v>
                </c:pt>
                <c:pt idx="1897">
                  <c:v>52701</c:v>
                </c:pt>
                <c:pt idx="1898">
                  <c:v>52708</c:v>
                </c:pt>
                <c:pt idx="1899">
                  <c:v>52715</c:v>
                </c:pt>
                <c:pt idx="1900">
                  <c:v>52722</c:v>
                </c:pt>
                <c:pt idx="1901">
                  <c:v>52729</c:v>
                </c:pt>
                <c:pt idx="1902">
                  <c:v>52736</c:v>
                </c:pt>
                <c:pt idx="1903">
                  <c:v>52743</c:v>
                </c:pt>
                <c:pt idx="1904">
                  <c:v>52750</c:v>
                </c:pt>
                <c:pt idx="1905">
                  <c:v>52757</c:v>
                </c:pt>
                <c:pt idx="1906">
                  <c:v>52764</c:v>
                </c:pt>
                <c:pt idx="1907">
                  <c:v>52771</c:v>
                </c:pt>
                <c:pt idx="1908">
                  <c:v>52778</c:v>
                </c:pt>
                <c:pt idx="1909">
                  <c:v>52785</c:v>
                </c:pt>
                <c:pt idx="1910">
                  <c:v>52792</c:v>
                </c:pt>
                <c:pt idx="1911">
                  <c:v>52799</c:v>
                </c:pt>
                <c:pt idx="1912">
                  <c:v>52806</c:v>
                </c:pt>
                <c:pt idx="1913">
                  <c:v>52813</c:v>
                </c:pt>
                <c:pt idx="1914">
                  <c:v>52820</c:v>
                </c:pt>
                <c:pt idx="1915">
                  <c:v>52827</c:v>
                </c:pt>
                <c:pt idx="1916">
                  <c:v>52834</c:v>
                </c:pt>
                <c:pt idx="1917">
                  <c:v>52841</c:v>
                </c:pt>
                <c:pt idx="1918">
                  <c:v>52848</c:v>
                </c:pt>
                <c:pt idx="1919">
                  <c:v>52855</c:v>
                </c:pt>
                <c:pt idx="1920">
                  <c:v>52862</c:v>
                </c:pt>
                <c:pt idx="1921">
                  <c:v>52869</c:v>
                </c:pt>
                <c:pt idx="1922">
                  <c:v>52876</c:v>
                </c:pt>
                <c:pt idx="1923">
                  <c:v>52883</c:v>
                </c:pt>
                <c:pt idx="1924">
                  <c:v>52890</c:v>
                </c:pt>
                <c:pt idx="1925">
                  <c:v>52897</c:v>
                </c:pt>
                <c:pt idx="1926">
                  <c:v>52904</c:v>
                </c:pt>
                <c:pt idx="1927">
                  <c:v>52911</c:v>
                </c:pt>
                <c:pt idx="1928">
                  <c:v>52918</c:v>
                </c:pt>
                <c:pt idx="1929">
                  <c:v>52925</c:v>
                </c:pt>
                <c:pt idx="1930">
                  <c:v>52932</c:v>
                </c:pt>
                <c:pt idx="1931">
                  <c:v>52939</c:v>
                </c:pt>
                <c:pt idx="1932">
                  <c:v>52946</c:v>
                </c:pt>
                <c:pt idx="1933">
                  <c:v>52953</c:v>
                </c:pt>
                <c:pt idx="1934">
                  <c:v>52960</c:v>
                </c:pt>
                <c:pt idx="1935">
                  <c:v>52967</c:v>
                </c:pt>
                <c:pt idx="1936">
                  <c:v>52974</c:v>
                </c:pt>
                <c:pt idx="1937">
                  <c:v>52981</c:v>
                </c:pt>
                <c:pt idx="1938">
                  <c:v>52988</c:v>
                </c:pt>
                <c:pt idx="1939">
                  <c:v>52995</c:v>
                </c:pt>
                <c:pt idx="1940">
                  <c:v>53002</c:v>
                </c:pt>
                <c:pt idx="1941">
                  <c:v>53009</c:v>
                </c:pt>
                <c:pt idx="1942">
                  <c:v>53016</c:v>
                </c:pt>
                <c:pt idx="1943">
                  <c:v>53023</c:v>
                </c:pt>
                <c:pt idx="1944">
                  <c:v>53030</c:v>
                </c:pt>
                <c:pt idx="1945">
                  <c:v>53037</c:v>
                </c:pt>
                <c:pt idx="1946">
                  <c:v>53044</c:v>
                </c:pt>
                <c:pt idx="1947">
                  <c:v>53051</c:v>
                </c:pt>
                <c:pt idx="1948">
                  <c:v>53058</c:v>
                </c:pt>
                <c:pt idx="1949">
                  <c:v>53065</c:v>
                </c:pt>
                <c:pt idx="1950">
                  <c:v>53072</c:v>
                </c:pt>
                <c:pt idx="1951">
                  <c:v>53079</c:v>
                </c:pt>
                <c:pt idx="1952">
                  <c:v>53086</c:v>
                </c:pt>
                <c:pt idx="1953">
                  <c:v>53093</c:v>
                </c:pt>
                <c:pt idx="1954">
                  <c:v>53100</c:v>
                </c:pt>
                <c:pt idx="1955">
                  <c:v>53107</c:v>
                </c:pt>
                <c:pt idx="1956">
                  <c:v>53114</c:v>
                </c:pt>
                <c:pt idx="1957">
                  <c:v>53121</c:v>
                </c:pt>
                <c:pt idx="1958">
                  <c:v>53128</c:v>
                </c:pt>
                <c:pt idx="1959">
                  <c:v>53135</c:v>
                </c:pt>
                <c:pt idx="1960">
                  <c:v>53142</c:v>
                </c:pt>
                <c:pt idx="1961">
                  <c:v>53149</c:v>
                </c:pt>
                <c:pt idx="1962">
                  <c:v>53156</c:v>
                </c:pt>
                <c:pt idx="1963">
                  <c:v>53163</c:v>
                </c:pt>
                <c:pt idx="1964">
                  <c:v>53170</c:v>
                </c:pt>
                <c:pt idx="1965">
                  <c:v>53177</c:v>
                </c:pt>
                <c:pt idx="1966">
                  <c:v>53184</c:v>
                </c:pt>
                <c:pt idx="1967">
                  <c:v>53191</c:v>
                </c:pt>
                <c:pt idx="1968">
                  <c:v>53198</c:v>
                </c:pt>
                <c:pt idx="1969">
                  <c:v>53205</c:v>
                </c:pt>
                <c:pt idx="1970">
                  <c:v>53212</c:v>
                </c:pt>
                <c:pt idx="1971">
                  <c:v>53219</c:v>
                </c:pt>
                <c:pt idx="1972">
                  <c:v>53226</c:v>
                </c:pt>
                <c:pt idx="1973">
                  <c:v>53233</c:v>
                </c:pt>
                <c:pt idx="1974">
                  <c:v>53240</c:v>
                </c:pt>
                <c:pt idx="1975">
                  <c:v>53247</c:v>
                </c:pt>
                <c:pt idx="1976">
                  <c:v>53254</c:v>
                </c:pt>
                <c:pt idx="1977">
                  <c:v>53261</c:v>
                </c:pt>
                <c:pt idx="1978">
                  <c:v>53268</c:v>
                </c:pt>
                <c:pt idx="1979">
                  <c:v>53275</c:v>
                </c:pt>
                <c:pt idx="1980">
                  <c:v>53282</c:v>
                </c:pt>
                <c:pt idx="1981">
                  <c:v>53289</c:v>
                </c:pt>
                <c:pt idx="1982">
                  <c:v>53296</c:v>
                </c:pt>
                <c:pt idx="1983">
                  <c:v>53303</c:v>
                </c:pt>
                <c:pt idx="1984">
                  <c:v>53310</c:v>
                </c:pt>
                <c:pt idx="1985">
                  <c:v>53317</c:v>
                </c:pt>
                <c:pt idx="1986">
                  <c:v>53325</c:v>
                </c:pt>
                <c:pt idx="1987">
                  <c:v>53332</c:v>
                </c:pt>
                <c:pt idx="1988">
                  <c:v>53339</c:v>
                </c:pt>
                <c:pt idx="1989">
                  <c:v>53346</c:v>
                </c:pt>
                <c:pt idx="1990">
                  <c:v>53353</c:v>
                </c:pt>
                <c:pt idx="1991">
                  <c:v>53360</c:v>
                </c:pt>
                <c:pt idx="1992">
                  <c:v>53367</c:v>
                </c:pt>
                <c:pt idx="1993">
                  <c:v>53374</c:v>
                </c:pt>
                <c:pt idx="1994">
                  <c:v>53381</c:v>
                </c:pt>
                <c:pt idx="1995">
                  <c:v>53388</c:v>
                </c:pt>
                <c:pt idx="1996">
                  <c:v>53395</c:v>
                </c:pt>
                <c:pt idx="1997">
                  <c:v>53402</c:v>
                </c:pt>
                <c:pt idx="1998">
                  <c:v>53413</c:v>
                </c:pt>
                <c:pt idx="1999">
                  <c:v>53416</c:v>
                </c:pt>
                <c:pt idx="2000">
                  <c:v>53423</c:v>
                </c:pt>
                <c:pt idx="2001">
                  <c:v>53430</c:v>
                </c:pt>
                <c:pt idx="2002">
                  <c:v>53437</c:v>
                </c:pt>
                <c:pt idx="2003">
                  <c:v>53444</c:v>
                </c:pt>
                <c:pt idx="2004">
                  <c:v>53451</c:v>
                </c:pt>
                <c:pt idx="2005">
                  <c:v>53458</c:v>
                </c:pt>
                <c:pt idx="2006">
                  <c:v>53465</c:v>
                </c:pt>
                <c:pt idx="2007">
                  <c:v>53472</c:v>
                </c:pt>
                <c:pt idx="2008">
                  <c:v>53479</c:v>
                </c:pt>
                <c:pt idx="2009">
                  <c:v>53486</c:v>
                </c:pt>
                <c:pt idx="2010">
                  <c:v>53493</c:v>
                </c:pt>
                <c:pt idx="2011">
                  <c:v>53500</c:v>
                </c:pt>
                <c:pt idx="2012">
                  <c:v>53507</c:v>
                </c:pt>
                <c:pt idx="2013">
                  <c:v>53514</c:v>
                </c:pt>
                <c:pt idx="2014">
                  <c:v>53521</c:v>
                </c:pt>
                <c:pt idx="2015">
                  <c:v>53528</c:v>
                </c:pt>
                <c:pt idx="2016">
                  <c:v>53535</c:v>
                </c:pt>
                <c:pt idx="2017">
                  <c:v>53542</c:v>
                </c:pt>
                <c:pt idx="2018">
                  <c:v>53549</c:v>
                </c:pt>
                <c:pt idx="2019">
                  <c:v>53556</c:v>
                </c:pt>
                <c:pt idx="2020">
                  <c:v>53563</c:v>
                </c:pt>
                <c:pt idx="2021">
                  <c:v>53570</c:v>
                </c:pt>
                <c:pt idx="2022">
                  <c:v>53577</c:v>
                </c:pt>
                <c:pt idx="2023">
                  <c:v>53584</c:v>
                </c:pt>
                <c:pt idx="2024">
                  <c:v>53591</c:v>
                </c:pt>
                <c:pt idx="2025">
                  <c:v>53598</c:v>
                </c:pt>
                <c:pt idx="2026">
                  <c:v>53605</c:v>
                </c:pt>
                <c:pt idx="2027">
                  <c:v>53612</c:v>
                </c:pt>
                <c:pt idx="2028">
                  <c:v>53619</c:v>
                </c:pt>
                <c:pt idx="2029">
                  <c:v>53626</c:v>
                </c:pt>
                <c:pt idx="2030">
                  <c:v>53633</c:v>
                </c:pt>
                <c:pt idx="2031">
                  <c:v>53640</c:v>
                </c:pt>
                <c:pt idx="2032">
                  <c:v>53647</c:v>
                </c:pt>
                <c:pt idx="2033">
                  <c:v>53654</c:v>
                </c:pt>
                <c:pt idx="2034">
                  <c:v>53661</c:v>
                </c:pt>
                <c:pt idx="2035">
                  <c:v>53668</c:v>
                </c:pt>
                <c:pt idx="2036">
                  <c:v>53675</c:v>
                </c:pt>
                <c:pt idx="2037">
                  <c:v>53682</c:v>
                </c:pt>
                <c:pt idx="2038">
                  <c:v>53692</c:v>
                </c:pt>
                <c:pt idx="2039">
                  <c:v>53699</c:v>
                </c:pt>
                <c:pt idx="2040">
                  <c:v>53706</c:v>
                </c:pt>
                <c:pt idx="2041">
                  <c:v>53713</c:v>
                </c:pt>
                <c:pt idx="2042">
                  <c:v>53720</c:v>
                </c:pt>
                <c:pt idx="2043">
                  <c:v>53727</c:v>
                </c:pt>
                <c:pt idx="2044">
                  <c:v>53734</c:v>
                </c:pt>
                <c:pt idx="2045">
                  <c:v>53741</c:v>
                </c:pt>
                <c:pt idx="2046">
                  <c:v>53748</c:v>
                </c:pt>
                <c:pt idx="2047">
                  <c:v>53755</c:v>
                </c:pt>
                <c:pt idx="2048">
                  <c:v>53762</c:v>
                </c:pt>
                <c:pt idx="2049">
                  <c:v>53769</c:v>
                </c:pt>
                <c:pt idx="2050">
                  <c:v>53776</c:v>
                </c:pt>
                <c:pt idx="2051">
                  <c:v>53783</c:v>
                </c:pt>
                <c:pt idx="2052">
                  <c:v>53790</c:v>
                </c:pt>
                <c:pt idx="2053">
                  <c:v>53799</c:v>
                </c:pt>
                <c:pt idx="2054">
                  <c:v>53804</c:v>
                </c:pt>
                <c:pt idx="2055">
                  <c:v>53811</c:v>
                </c:pt>
                <c:pt idx="2056">
                  <c:v>53818</c:v>
                </c:pt>
                <c:pt idx="2057">
                  <c:v>53825</c:v>
                </c:pt>
                <c:pt idx="2058">
                  <c:v>53832</c:v>
                </c:pt>
                <c:pt idx="2059">
                  <c:v>53839</c:v>
                </c:pt>
                <c:pt idx="2060">
                  <c:v>53846</c:v>
                </c:pt>
                <c:pt idx="2061">
                  <c:v>53853</c:v>
                </c:pt>
                <c:pt idx="2062">
                  <c:v>53860</c:v>
                </c:pt>
                <c:pt idx="2063">
                  <c:v>53867</c:v>
                </c:pt>
                <c:pt idx="2064">
                  <c:v>53874</c:v>
                </c:pt>
                <c:pt idx="2065">
                  <c:v>53881</c:v>
                </c:pt>
                <c:pt idx="2066">
                  <c:v>53888</c:v>
                </c:pt>
                <c:pt idx="2067">
                  <c:v>53895</c:v>
                </c:pt>
                <c:pt idx="2068">
                  <c:v>53902</c:v>
                </c:pt>
                <c:pt idx="2069">
                  <c:v>53909</c:v>
                </c:pt>
                <c:pt idx="2070">
                  <c:v>53916</c:v>
                </c:pt>
                <c:pt idx="2071">
                  <c:v>53923</c:v>
                </c:pt>
                <c:pt idx="2072">
                  <c:v>53930</c:v>
                </c:pt>
                <c:pt idx="2073">
                  <c:v>53937</c:v>
                </c:pt>
                <c:pt idx="2074">
                  <c:v>53944</c:v>
                </c:pt>
                <c:pt idx="2075">
                  <c:v>53951</c:v>
                </c:pt>
                <c:pt idx="2076">
                  <c:v>53958</c:v>
                </c:pt>
                <c:pt idx="2077">
                  <c:v>53965</c:v>
                </c:pt>
                <c:pt idx="2078">
                  <c:v>53972</c:v>
                </c:pt>
                <c:pt idx="2079">
                  <c:v>53979</c:v>
                </c:pt>
                <c:pt idx="2080">
                  <c:v>53986</c:v>
                </c:pt>
                <c:pt idx="2081">
                  <c:v>53993</c:v>
                </c:pt>
                <c:pt idx="2082">
                  <c:v>54000</c:v>
                </c:pt>
                <c:pt idx="2083">
                  <c:v>54007</c:v>
                </c:pt>
                <c:pt idx="2084">
                  <c:v>54014</c:v>
                </c:pt>
                <c:pt idx="2085">
                  <c:v>54021</c:v>
                </c:pt>
                <c:pt idx="2086">
                  <c:v>54028</c:v>
                </c:pt>
                <c:pt idx="2087">
                  <c:v>54035</c:v>
                </c:pt>
                <c:pt idx="2088">
                  <c:v>54042</c:v>
                </c:pt>
                <c:pt idx="2089">
                  <c:v>54049</c:v>
                </c:pt>
                <c:pt idx="2090">
                  <c:v>54057</c:v>
                </c:pt>
                <c:pt idx="2091">
                  <c:v>54064</c:v>
                </c:pt>
                <c:pt idx="2092">
                  <c:v>54071</c:v>
                </c:pt>
                <c:pt idx="2093">
                  <c:v>54078</c:v>
                </c:pt>
                <c:pt idx="2094">
                  <c:v>54085</c:v>
                </c:pt>
                <c:pt idx="2095">
                  <c:v>54092</c:v>
                </c:pt>
                <c:pt idx="2096">
                  <c:v>54099</c:v>
                </c:pt>
                <c:pt idx="2097">
                  <c:v>54106</c:v>
                </c:pt>
                <c:pt idx="2098">
                  <c:v>54113</c:v>
                </c:pt>
                <c:pt idx="2099">
                  <c:v>54120</c:v>
                </c:pt>
                <c:pt idx="2100">
                  <c:v>54127</c:v>
                </c:pt>
                <c:pt idx="2101">
                  <c:v>54134</c:v>
                </c:pt>
                <c:pt idx="2102">
                  <c:v>54141</c:v>
                </c:pt>
                <c:pt idx="2103">
                  <c:v>54148</c:v>
                </c:pt>
                <c:pt idx="2104">
                  <c:v>54157</c:v>
                </c:pt>
                <c:pt idx="2105">
                  <c:v>54164</c:v>
                </c:pt>
                <c:pt idx="2106">
                  <c:v>54171</c:v>
                </c:pt>
                <c:pt idx="2107">
                  <c:v>54178</c:v>
                </c:pt>
                <c:pt idx="2108">
                  <c:v>54185</c:v>
                </c:pt>
                <c:pt idx="2109">
                  <c:v>54192</c:v>
                </c:pt>
                <c:pt idx="2110">
                  <c:v>54199</c:v>
                </c:pt>
                <c:pt idx="2111">
                  <c:v>54206</c:v>
                </c:pt>
                <c:pt idx="2112">
                  <c:v>54213</c:v>
                </c:pt>
                <c:pt idx="2113">
                  <c:v>54220</c:v>
                </c:pt>
                <c:pt idx="2114">
                  <c:v>54227</c:v>
                </c:pt>
                <c:pt idx="2115">
                  <c:v>54234</c:v>
                </c:pt>
                <c:pt idx="2116">
                  <c:v>54241</c:v>
                </c:pt>
                <c:pt idx="2117">
                  <c:v>54248</c:v>
                </c:pt>
                <c:pt idx="2118">
                  <c:v>54255</c:v>
                </c:pt>
                <c:pt idx="2119">
                  <c:v>54262</c:v>
                </c:pt>
                <c:pt idx="2120">
                  <c:v>54269</c:v>
                </c:pt>
                <c:pt idx="2121">
                  <c:v>54276</c:v>
                </c:pt>
                <c:pt idx="2122">
                  <c:v>54283</c:v>
                </c:pt>
                <c:pt idx="2123">
                  <c:v>54290</c:v>
                </c:pt>
                <c:pt idx="2124">
                  <c:v>54297</c:v>
                </c:pt>
                <c:pt idx="2125">
                  <c:v>54304</c:v>
                </c:pt>
                <c:pt idx="2126">
                  <c:v>54311</c:v>
                </c:pt>
                <c:pt idx="2127">
                  <c:v>54318</c:v>
                </c:pt>
                <c:pt idx="2128">
                  <c:v>54325</c:v>
                </c:pt>
                <c:pt idx="2129">
                  <c:v>54332</c:v>
                </c:pt>
                <c:pt idx="2130">
                  <c:v>54339</c:v>
                </c:pt>
                <c:pt idx="2131">
                  <c:v>54346</c:v>
                </c:pt>
                <c:pt idx="2132">
                  <c:v>54353</c:v>
                </c:pt>
                <c:pt idx="2133">
                  <c:v>54360</c:v>
                </c:pt>
                <c:pt idx="2134">
                  <c:v>54367</c:v>
                </c:pt>
                <c:pt idx="2135">
                  <c:v>54374</c:v>
                </c:pt>
                <c:pt idx="2136">
                  <c:v>54381</c:v>
                </c:pt>
                <c:pt idx="2137">
                  <c:v>54388</c:v>
                </c:pt>
                <c:pt idx="2138">
                  <c:v>54395</c:v>
                </c:pt>
                <c:pt idx="2139">
                  <c:v>54402</c:v>
                </c:pt>
                <c:pt idx="2140">
                  <c:v>54409</c:v>
                </c:pt>
                <c:pt idx="2141">
                  <c:v>54416</c:v>
                </c:pt>
                <c:pt idx="2142">
                  <c:v>54423</c:v>
                </c:pt>
                <c:pt idx="2143">
                  <c:v>54430</c:v>
                </c:pt>
                <c:pt idx="2144">
                  <c:v>54437</c:v>
                </c:pt>
                <c:pt idx="2145">
                  <c:v>54444</c:v>
                </c:pt>
                <c:pt idx="2146">
                  <c:v>54451</c:v>
                </c:pt>
                <c:pt idx="2147">
                  <c:v>54458</c:v>
                </c:pt>
                <c:pt idx="2148">
                  <c:v>54465</c:v>
                </c:pt>
                <c:pt idx="2149">
                  <c:v>54472</c:v>
                </c:pt>
                <c:pt idx="2150">
                  <c:v>54479</c:v>
                </c:pt>
                <c:pt idx="2151">
                  <c:v>54486</c:v>
                </c:pt>
                <c:pt idx="2152">
                  <c:v>54493</c:v>
                </c:pt>
                <c:pt idx="2153">
                  <c:v>54500</c:v>
                </c:pt>
                <c:pt idx="2154">
                  <c:v>54507</c:v>
                </c:pt>
                <c:pt idx="2155">
                  <c:v>54514</c:v>
                </c:pt>
                <c:pt idx="2156">
                  <c:v>54521</c:v>
                </c:pt>
                <c:pt idx="2157">
                  <c:v>54528</c:v>
                </c:pt>
                <c:pt idx="2158">
                  <c:v>54535</c:v>
                </c:pt>
                <c:pt idx="2159">
                  <c:v>54542</c:v>
                </c:pt>
                <c:pt idx="2160">
                  <c:v>54549</c:v>
                </c:pt>
                <c:pt idx="2161">
                  <c:v>54556</c:v>
                </c:pt>
                <c:pt idx="2162">
                  <c:v>54563</c:v>
                </c:pt>
                <c:pt idx="2163">
                  <c:v>54570</c:v>
                </c:pt>
                <c:pt idx="2164">
                  <c:v>54577</c:v>
                </c:pt>
                <c:pt idx="2165">
                  <c:v>54584</c:v>
                </c:pt>
                <c:pt idx="2166">
                  <c:v>54591</c:v>
                </c:pt>
                <c:pt idx="2167">
                  <c:v>54598</c:v>
                </c:pt>
                <c:pt idx="2168">
                  <c:v>54605</c:v>
                </c:pt>
                <c:pt idx="2169">
                  <c:v>54612</c:v>
                </c:pt>
                <c:pt idx="2170">
                  <c:v>54619</c:v>
                </c:pt>
                <c:pt idx="2171">
                  <c:v>54626</c:v>
                </c:pt>
                <c:pt idx="2172">
                  <c:v>54633</c:v>
                </c:pt>
                <c:pt idx="2173">
                  <c:v>54640</c:v>
                </c:pt>
                <c:pt idx="2174">
                  <c:v>54647</c:v>
                </c:pt>
                <c:pt idx="2175">
                  <c:v>54654</c:v>
                </c:pt>
                <c:pt idx="2176">
                  <c:v>54661</c:v>
                </c:pt>
                <c:pt idx="2177">
                  <c:v>54668</c:v>
                </c:pt>
                <c:pt idx="2178">
                  <c:v>54675</c:v>
                </c:pt>
                <c:pt idx="2179">
                  <c:v>54682</c:v>
                </c:pt>
                <c:pt idx="2180">
                  <c:v>54689</c:v>
                </c:pt>
                <c:pt idx="2181">
                  <c:v>54696</c:v>
                </c:pt>
                <c:pt idx="2182">
                  <c:v>54703</c:v>
                </c:pt>
                <c:pt idx="2183">
                  <c:v>54710</c:v>
                </c:pt>
                <c:pt idx="2184">
                  <c:v>54717</c:v>
                </c:pt>
                <c:pt idx="2185">
                  <c:v>54724</c:v>
                </c:pt>
                <c:pt idx="2186">
                  <c:v>54731</c:v>
                </c:pt>
                <c:pt idx="2187">
                  <c:v>54738</c:v>
                </c:pt>
                <c:pt idx="2188">
                  <c:v>54745</c:v>
                </c:pt>
                <c:pt idx="2189">
                  <c:v>54752</c:v>
                </c:pt>
                <c:pt idx="2190">
                  <c:v>54759</c:v>
                </c:pt>
                <c:pt idx="2191">
                  <c:v>54766</c:v>
                </c:pt>
                <c:pt idx="2192">
                  <c:v>54773</c:v>
                </c:pt>
                <c:pt idx="2193">
                  <c:v>54780</c:v>
                </c:pt>
                <c:pt idx="2194">
                  <c:v>54787</c:v>
                </c:pt>
                <c:pt idx="2195">
                  <c:v>54794</c:v>
                </c:pt>
                <c:pt idx="2196">
                  <c:v>54801</c:v>
                </c:pt>
                <c:pt idx="2197">
                  <c:v>54808</c:v>
                </c:pt>
                <c:pt idx="2198">
                  <c:v>54815</c:v>
                </c:pt>
                <c:pt idx="2199">
                  <c:v>54822</c:v>
                </c:pt>
                <c:pt idx="2200">
                  <c:v>54829</c:v>
                </c:pt>
                <c:pt idx="2201">
                  <c:v>54836</c:v>
                </c:pt>
                <c:pt idx="2202">
                  <c:v>54843</c:v>
                </c:pt>
                <c:pt idx="2203">
                  <c:v>54850</c:v>
                </c:pt>
                <c:pt idx="2204">
                  <c:v>54857</c:v>
                </c:pt>
                <c:pt idx="2205">
                  <c:v>54864</c:v>
                </c:pt>
                <c:pt idx="2206">
                  <c:v>54871</c:v>
                </c:pt>
                <c:pt idx="2207">
                  <c:v>54878</c:v>
                </c:pt>
                <c:pt idx="2208">
                  <c:v>54885</c:v>
                </c:pt>
                <c:pt idx="2209">
                  <c:v>54892</c:v>
                </c:pt>
                <c:pt idx="2210">
                  <c:v>54899</c:v>
                </c:pt>
                <c:pt idx="2211">
                  <c:v>54906</c:v>
                </c:pt>
                <c:pt idx="2212">
                  <c:v>54913</c:v>
                </c:pt>
                <c:pt idx="2213">
                  <c:v>54920</c:v>
                </c:pt>
                <c:pt idx="2214">
                  <c:v>54927</c:v>
                </c:pt>
                <c:pt idx="2215">
                  <c:v>54934</c:v>
                </c:pt>
                <c:pt idx="2216">
                  <c:v>54941</c:v>
                </c:pt>
                <c:pt idx="2217">
                  <c:v>54948</c:v>
                </c:pt>
                <c:pt idx="2218">
                  <c:v>54955</c:v>
                </c:pt>
                <c:pt idx="2219">
                  <c:v>54962</c:v>
                </c:pt>
                <c:pt idx="2220">
                  <c:v>54969</c:v>
                </c:pt>
                <c:pt idx="2221">
                  <c:v>54976</c:v>
                </c:pt>
                <c:pt idx="2222">
                  <c:v>54983</c:v>
                </c:pt>
                <c:pt idx="2223">
                  <c:v>54990</c:v>
                </c:pt>
                <c:pt idx="2224">
                  <c:v>54997</c:v>
                </c:pt>
                <c:pt idx="2225">
                  <c:v>55004</c:v>
                </c:pt>
                <c:pt idx="2226">
                  <c:v>55011</c:v>
                </c:pt>
                <c:pt idx="2227">
                  <c:v>55018</c:v>
                </c:pt>
                <c:pt idx="2228">
                  <c:v>55025</c:v>
                </c:pt>
                <c:pt idx="2229">
                  <c:v>55032</c:v>
                </c:pt>
                <c:pt idx="2230">
                  <c:v>55039</c:v>
                </c:pt>
                <c:pt idx="2231">
                  <c:v>55046</c:v>
                </c:pt>
                <c:pt idx="2232">
                  <c:v>55053</c:v>
                </c:pt>
                <c:pt idx="2233">
                  <c:v>55060</c:v>
                </c:pt>
                <c:pt idx="2234">
                  <c:v>55067</c:v>
                </c:pt>
                <c:pt idx="2235">
                  <c:v>55074</c:v>
                </c:pt>
                <c:pt idx="2236">
                  <c:v>55081</c:v>
                </c:pt>
                <c:pt idx="2237">
                  <c:v>55088</c:v>
                </c:pt>
                <c:pt idx="2238">
                  <c:v>55095</c:v>
                </c:pt>
                <c:pt idx="2239">
                  <c:v>55102</c:v>
                </c:pt>
                <c:pt idx="2240">
                  <c:v>55109</c:v>
                </c:pt>
                <c:pt idx="2241">
                  <c:v>55116</c:v>
                </c:pt>
                <c:pt idx="2242">
                  <c:v>55123</c:v>
                </c:pt>
                <c:pt idx="2243">
                  <c:v>55130</c:v>
                </c:pt>
                <c:pt idx="2244">
                  <c:v>55137</c:v>
                </c:pt>
                <c:pt idx="2245">
                  <c:v>55144</c:v>
                </c:pt>
                <c:pt idx="2246">
                  <c:v>55151</c:v>
                </c:pt>
                <c:pt idx="2247">
                  <c:v>55158</c:v>
                </c:pt>
                <c:pt idx="2248">
                  <c:v>55165</c:v>
                </c:pt>
                <c:pt idx="2249">
                  <c:v>55172</c:v>
                </c:pt>
                <c:pt idx="2250">
                  <c:v>55179</c:v>
                </c:pt>
                <c:pt idx="2251">
                  <c:v>55186</c:v>
                </c:pt>
                <c:pt idx="2252">
                  <c:v>55193</c:v>
                </c:pt>
                <c:pt idx="2253">
                  <c:v>55200</c:v>
                </c:pt>
                <c:pt idx="2254">
                  <c:v>55207</c:v>
                </c:pt>
                <c:pt idx="2255">
                  <c:v>55214</c:v>
                </c:pt>
                <c:pt idx="2256">
                  <c:v>55221</c:v>
                </c:pt>
                <c:pt idx="2257">
                  <c:v>55228</c:v>
                </c:pt>
                <c:pt idx="2258">
                  <c:v>55235</c:v>
                </c:pt>
                <c:pt idx="2259">
                  <c:v>55242</c:v>
                </c:pt>
                <c:pt idx="2260">
                  <c:v>55249</c:v>
                </c:pt>
                <c:pt idx="2261">
                  <c:v>55256</c:v>
                </c:pt>
                <c:pt idx="2262">
                  <c:v>55263</c:v>
                </c:pt>
                <c:pt idx="2263">
                  <c:v>55270</c:v>
                </c:pt>
                <c:pt idx="2264">
                  <c:v>55277</c:v>
                </c:pt>
                <c:pt idx="2265">
                  <c:v>55284</c:v>
                </c:pt>
                <c:pt idx="2266">
                  <c:v>55291</c:v>
                </c:pt>
                <c:pt idx="2267">
                  <c:v>55298</c:v>
                </c:pt>
                <c:pt idx="2268">
                  <c:v>55305</c:v>
                </c:pt>
                <c:pt idx="2269">
                  <c:v>55312</c:v>
                </c:pt>
                <c:pt idx="2270">
                  <c:v>55319</c:v>
                </c:pt>
                <c:pt idx="2271">
                  <c:v>55326</c:v>
                </c:pt>
                <c:pt idx="2272">
                  <c:v>55333</c:v>
                </c:pt>
                <c:pt idx="2273">
                  <c:v>55340</c:v>
                </c:pt>
                <c:pt idx="2274">
                  <c:v>55347</c:v>
                </c:pt>
                <c:pt idx="2275">
                  <c:v>55354</c:v>
                </c:pt>
                <c:pt idx="2276">
                  <c:v>55361</c:v>
                </c:pt>
                <c:pt idx="2277">
                  <c:v>55368</c:v>
                </c:pt>
                <c:pt idx="2278">
                  <c:v>55375</c:v>
                </c:pt>
                <c:pt idx="2279">
                  <c:v>55382</c:v>
                </c:pt>
                <c:pt idx="2280">
                  <c:v>55389</c:v>
                </c:pt>
                <c:pt idx="2281">
                  <c:v>55396</c:v>
                </c:pt>
                <c:pt idx="2282">
                  <c:v>55403</c:v>
                </c:pt>
                <c:pt idx="2283">
                  <c:v>55410</c:v>
                </c:pt>
                <c:pt idx="2284">
                  <c:v>55417</c:v>
                </c:pt>
                <c:pt idx="2285">
                  <c:v>55424</c:v>
                </c:pt>
                <c:pt idx="2286">
                  <c:v>55431</c:v>
                </c:pt>
                <c:pt idx="2287">
                  <c:v>55438</c:v>
                </c:pt>
                <c:pt idx="2288">
                  <c:v>55445</c:v>
                </c:pt>
                <c:pt idx="2289">
                  <c:v>55452</c:v>
                </c:pt>
                <c:pt idx="2290">
                  <c:v>55459</c:v>
                </c:pt>
                <c:pt idx="2291">
                  <c:v>55466</c:v>
                </c:pt>
                <c:pt idx="2292">
                  <c:v>55473</c:v>
                </c:pt>
                <c:pt idx="2293">
                  <c:v>55480</c:v>
                </c:pt>
                <c:pt idx="2294">
                  <c:v>55487</c:v>
                </c:pt>
                <c:pt idx="2295">
                  <c:v>55494</c:v>
                </c:pt>
                <c:pt idx="2296">
                  <c:v>55501</c:v>
                </c:pt>
                <c:pt idx="2297">
                  <c:v>55508</c:v>
                </c:pt>
                <c:pt idx="2298">
                  <c:v>55516</c:v>
                </c:pt>
                <c:pt idx="2299">
                  <c:v>55523</c:v>
                </c:pt>
                <c:pt idx="2300">
                  <c:v>55530</c:v>
                </c:pt>
                <c:pt idx="2301">
                  <c:v>55537</c:v>
                </c:pt>
                <c:pt idx="2302">
                  <c:v>55544</c:v>
                </c:pt>
                <c:pt idx="2303">
                  <c:v>55551</c:v>
                </c:pt>
                <c:pt idx="2304">
                  <c:v>55558</c:v>
                </c:pt>
                <c:pt idx="2305">
                  <c:v>55565</c:v>
                </c:pt>
                <c:pt idx="2306">
                  <c:v>55572</c:v>
                </c:pt>
                <c:pt idx="2307">
                  <c:v>55579</c:v>
                </c:pt>
                <c:pt idx="2308">
                  <c:v>55586</c:v>
                </c:pt>
                <c:pt idx="2309">
                  <c:v>55593</c:v>
                </c:pt>
                <c:pt idx="2310">
                  <c:v>55600</c:v>
                </c:pt>
                <c:pt idx="2311">
                  <c:v>55607</c:v>
                </c:pt>
                <c:pt idx="2312">
                  <c:v>55614</c:v>
                </c:pt>
                <c:pt idx="2313">
                  <c:v>55621</c:v>
                </c:pt>
                <c:pt idx="2314">
                  <c:v>55632</c:v>
                </c:pt>
                <c:pt idx="2315">
                  <c:v>55635</c:v>
                </c:pt>
                <c:pt idx="2316">
                  <c:v>55645</c:v>
                </c:pt>
                <c:pt idx="2317">
                  <c:v>55652</c:v>
                </c:pt>
                <c:pt idx="2318">
                  <c:v>55659</c:v>
                </c:pt>
                <c:pt idx="2319">
                  <c:v>55666</c:v>
                </c:pt>
                <c:pt idx="2320">
                  <c:v>55673</c:v>
                </c:pt>
                <c:pt idx="2321">
                  <c:v>55680</c:v>
                </c:pt>
                <c:pt idx="2322">
                  <c:v>55687</c:v>
                </c:pt>
                <c:pt idx="2323">
                  <c:v>55694</c:v>
                </c:pt>
                <c:pt idx="2324">
                  <c:v>55701</c:v>
                </c:pt>
                <c:pt idx="2325">
                  <c:v>55708</c:v>
                </c:pt>
                <c:pt idx="2326">
                  <c:v>55715</c:v>
                </c:pt>
                <c:pt idx="2327">
                  <c:v>55722</c:v>
                </c:pt>
                <c:pt idx="2328">
                  <c:v>55729</c:v>
                </c:pt>
                <c:pt idx="2329">
                  <c:v>55736</c:v>
                </c:pt>
                <c:pt idx="2330">
                  <c:v>55743</c:v>
                </c:pt>
                <c:pt idx="2331">
                  <c:v>55750</c:v>
                </c:pt>
                <c:pt idx="2332">
                  <c:v>55757</c:v>
                </c:pt>
                <c:pt idx="2333">
                  <c:v>55764</c:v>
                </c:pt>
                <c:pt idx="2334">
                  <c:v>55771</c:v>
                </c:pt>
                <c:pt idx="2335">
                  <c:v>55778</c:v>
                </c:pt>
                <c:pt idx="2336">
                  <c:v>55785</c:v>
                </c:pt>
                <c:pt idx="2337">
                  <c:v>55792</c:v>
                </c:pt>
                <c:pt idx="2338">
                  <c:v>55799</c:v>
                </c:pt>
                <c:pt idx="2339">
                  <c:v>55806</c:v>
                </c:pt>
                <c:pt idx="2340">
                  <c:v>55813</c:v>
                </c:pt>
                <c:pt idx="2341">
                  <c:v>55820</c:v>
                </c:pt>
                <c:pt idx="2342">
                  <c:v>55827</c:v>
                </c:pt>
                <c:pt idx="2343">
                  <c:v>55834</c:v>
                </c:pt>
                <c:pt idx="2344">
                  <c:v>55841</c:v>
                </c:pt>
                <c:pt idx="2345">
                  <c:v>55848</c:v>
                </c:pt>
                <c:pt idx="2346">
                  <c:v>55855</c:v>
                </c:pt>
                <c:pt idx="2347">
                  <c:v>55862</c:v>
                </c:pt>
                <c:pt idx="2348">
                  <c:v>55869</c:v>
                </c:pt>
                <c:pt idx="2349">
                  <c:v>55876</c:v>
                </c:pt>
                <c:pt idx="2350">
                  <c:v>55884</c:v>
                </c:pt>
                <c:pt idx="2351">
                  <c:v>55891</c:v>
                </c:pt>
                <c:pt idx="2352">
                  <c:v>55898</c:v>
                </c:pt>
                <c:pt idx="2353">
                  <c:v>55905</c:v>
                </c:pt>
                <c:pt idx="2354">
                  <c:v>55912</c:v>
                </c:pt>
                <c:pt idx="2355">
                  <c:v>55919</c:v>
                </c:pt>
                <c:pt idx="2356">
                  <c:v>55926</c:v>
                </c:pt>
                <c:pt idx="2357">
                  <c:v>55933</c:v>
                </c:pt>
                <c:pt idx="2358">
                  <c:v>55940</c:v>
                </c:pt>
                <c:pt idx="2359">
                  <c:v>55947</c:v>
                </c:pt>
                <c:pt idx="2360">
                  <c:v>55954</c:v>
                </c:pt>
                <c:pt idx="2361">
                  <c:v>55961</c:v>
                </c:pt>
                <c:pt idx="2362">
                  <c:v>55968</c:v>
                </c:pt>
                <c:pt idx="2363">
                  <c:v>55975</c:v>
                </c:pt>
                <c:pt idx="2364">
                  <c:v>55984</c:v>
                </c:pt>
                <c:pt idx="2365">
                  <c:v>55991</c:v>
                </c:pt>
                <c:pt idx="2366">
                  <c:v>55998</c:v>
                </c:pt>
                <c:pt idx="2367">
                  <c:v>56006</c:v>
                </c:pt>
                <c:pt idx="2368">
                  <c:v>56012</c:v>
                </c:pt>
                <c:pt idx="2369">
                  <c:v>56019</c:v>
                </c:pt>
                <c:pt idx="2370">
                  <c:v>56026</c:v>
                </c:pt>
                <c:pt idx="2371">
                  <c:v>56033</c:v>
                </c:pt>
                <c:pt idx="2372">
                  <c:v>56040</c:v>
                </c:pt>
                <c:pt idx="2373">
                  <c:v>56047</c:v>
                </c:pt>
                <c:pt idx="2374">
                  <c:v>56054</c:v>
                </c:pt>
                <c:pt idx="2375">
                  <c:v>56061</c:v>
                </c:pt>
                <c:pt idx="2376">
                  <c:v>56068</c:v>
                </c:pt>
                <c:pt idx="2377">
                  <c:v>56075</c:v>
                </c:pt>
                <c:pt idx="2378">
                  <c:v>56082</c:v>
                </c:pt>
                <c:pt idx="2379">
                  <c:v>56089</c:v>
                </c:pt>
                <c:pt idx="2380">
                  <c:v>56096</c:v>
                </c:pt>
                <c:pt idx="2381">
                  <c:v>56103</c:v>
                </c:pt>
                <c:pt idx="2382">
                  <c:v>56110</c:v>
                </c:pt>
                <c:pt idx="2383">
                  <c:v>56117</c:v>
                </c:pt>
                <c:pt idx="2384">
                  <c:v>56124</c:v>
                </c:pt>
                <c:pt idx="2385">
                  <c:v>56131</c:v>
                </c:pt>
                <c:pt idx="2386">
                  <c:v>56138</c:v>
                </c:pt>
                <c:pt idx="2387">
                  <c:v>56145</c:v>
                </c:pt>
                <c:pt idx="2388">
                  <c:v>56152</c:v>
                </c:pt>
                <c:pt idx="2389">
                  <c:v>56159</c:v>
                </c:pt>
                <c:pt idx="2390">
                  <c:v>56166</c:v>
                </c:pt>
                <c:pt idx="2391">
                  <c:v>56173</c:v>
                </c:pt>
                <c:pt idx="2392">
                  <c:v>56180</c:v>
                </c:pt>
                <c:pt idx="2393">
                  <c:v>56187</c:v>
                </c:pt>
                <c:pt idx="2394">
                  <c:v>56194</c:v>
                </c:pt>
                <c:pt idx="2395">
                  <c:v>56201</c:v>
                </c:pt>
                <c:pt idx="2396">
                  <c:v>56208</c:v>
                </c:pt>
                <c:pt idx="2397">
                  <c:v>56215</c:v>
                </c:pt>
                <c:pt idx="2398">
                  <c:v>56222</c:v>
                </c:pt>
                <c:pt idx="2399">
                  <c:v>56229</c:v>
                </c:pt>
                <c:pt idx="2400">
                  <c:v>56236</c:v>
                </c:pt>
                <c:pt idx="2401">
                  <c:v>56247</c:v>
                </c:pt>
                <c:pt idx="2402">
                  <c:v>56251</c:v>
                </c:pt>
                <c:pt idx="2403">
                  <c:v>56257</c:v>
                </c:pt>
                <c:pt idx="2404">
                  <c:v>56264</c:v>
                </c:pt>
                <c:pt idx="2405">
                  <c:v>56271</c:v>
                </c:pt>
                <c:pt idx="2406">
                  <c:v>56278</c:v>
                </c:pt>
                <c:pt idx="2407">
                  <c:v>56285</c:v>
                </c:pt>
                <c:pt idx="2408">
                  <c:v>56292</c:v>
                </c:pt>
                <c:pt idx="2409">
                  <c:v>56299</c:v>
                </c:pt>
                <c:pt idx="2410">
                  <c:v>56306</c:v>
                </c:pt>
                <c:pt idx="2411">
                  <c:v>56313</c:v>
                </c:pt>
                <c:pt idx="2412">
                  <c:v>56320</c:v>
                </c:pt>
                <c:pt idx="2413">
                  <c:v>56327</c:v>
                </c:pt>
                <c:pt idx="2414">
                  <c:v>56334</c:v>
                </c:pt>
                <c:pt idx="2415">
                  <c:v>56341</c:v>
                </c:pt>
                <c:pt idx="2416">
                  <c:v>56348</c:v>
                </c:pt>
                <c:pt idx="2417">
                  <c:v>56355</c:v>
                </c:pt>
                <c:pt idx="2418">
                  <c:v>56362</c:v>
                </c:pt>
                <c:pt idx="2419">
                  <c:v>56369</c:v>
                </c:pt>
                <c:pt idx="2420">
                  <c:v>56376</c:v>
                </c:pt>
                <c:pt idx="2421">
                  <c:v>56383</c:v>
                </c:pt>
                <c:pt idx="2422">
                  <c:v>56390</c:v>
                </c:pt>
                <c:pt idx="2423">
                  <c:v>56397</c:v>
                </c:pt>
                <c:pt idx="2424">
                  <c:v>56404</c:v>
                </c:pt>
                <c:pt idx="2425">
                  <c:v>56411</c:v>
                </c:pt>
                <c:pt idx="2426">
                  <c:v>56418</c:v>
                </c:pt>
                <c:pt idx="2427">
                  <c:v>56425</c:v>
                </c:pt>
                <c:pt idx="2428">
                  <c:v>56432</c:v>
                </c:pt>
                <c:pt idx="2429">
                  <c:v>56439</c:v>
                </c:pt>
                <c:pt idx="2430">
                  <c:v>56446</c:v>
                </c:pt>
                <c:pt idx="2431">
                  <c:v>56453</c:v>
                </c:pt>
                <c:pt idx="2432">
                  <c:v>56460</c:v>
                </c:pt>
                <c:pt idx="2433">
                  <c:v>56467</c:v>
                </c:pt>
                <c:pt idx="2434">
                  <c:v>56474</c:v>
                </c:pt>
                <c:pt idx="2435">
                  <c:v>56481</c:v>
                </c:pt>
                <c:pt idx="2436">
                  <c:v>56488</c:v>
                </c:pt>
                <c:pt idx="2437">
                  <c:v>56495</c:v>
                </c:pt>
                <c:pt idx="2438">
                  <c:v>56502</c:v>
                </c:pt>
                <c:pt idx="2439">
                  <c:v>56509</c:v>
                </c:pt>
                <c:pt idx="2440">
                  <c:v>56516</c:v>
                </c:pt>
                <c:pt idx="2441">
                  <c:v>56523</c:v>
                </c:pt>
                <c:pt idx="2442">
                  <c:v>56530</c:v>
                </c:pt>
                <c:pt idx="2443">
                  <c:v>56537</c:v>
                </c:pt>
                <c:pt idx="2444">
                  <c:v>56544</c:v>
                </c:pt>
                <c:pt idx="2445">
                  <c:v>56551</c:v>
                </c:pt>
                <c:pt idx="2446">
                  <c:v>56558</c:v>
                </c:pt>
                <c:pt idx="2447">
                  <c:v>56565</c:v>
                </c:pt>
                <c:pt idx="2448">
                  <c:v>56572</c:v>
                </c:pt>
                <c:pt idx="2449">
                  <c:v>56579</c:v>
                </c:pt>
                <c:pt idx="2450">
                  <c:v>56586</c:v>
                </c:pt>
                <c:pt idx="2451">
                  <c:v>56593</c:v>
                </c:pt>
                <c:pt idx="2452">
                  <c:v>56600</c:v>
                </c:pt>
                <c:pt idx="2453">
                  <c:v>56607</c:v>
                </c:pt>
                <c:pt idx="2454">
                  <c:v>56614</c:v>
                </c:pt>
                <c:pt idx="2455">
                  <c:v>56621</c:v>
                </c:pt>
                <c:pt idx="2456">
                  <c:v>56628</c:v>
                </c:pt>
                <c:pt idx="2457">
                  <c:v>56635</c:v>
                </c:pt>
                <c:pt idx="2458">
                  <c:v>56642</c:v>
                </c:pt>
                <c:pt idx="2459">
                  <c:v>56649</c:v>
                </c:pt>
                <c:pt idx="2460">
                  <c:v>56656</c:v>
                </c:pt>
                <c:pt idx="2461">
                  <c:v>56663</c:v>
                </c:pt>
                <c:pt idx="2462">
                  <c:v>56670</c:v>
                </c:pt>
                <c:pt idx="2463">
                  <c:v>56677</c:v>
                </c:pt>
                <c:pt idx="2464">
                  <c:v>56684</c:v>
                </c:pt>
                <c:pt idx="2465">
                  <c:v>56691</c:v>
                </c:pt>
                <c:pt idx="2466">
                  <c:v>56698</c:v>
                </c:pt>
                <c:pt idx="2467">
                  <c:v>56705</c:v>
                </c:pt>
                <c:pt idx="2468">
                  <c:v>56712</c:v>
                </c:pt>
                <c:pt idx="2469">
                  <c:v>56719</c:v>
                </c:pt>
                <c:pt idx="2470">
                  <c:v>56726</c:v>
                </c:pt>
                <c:pt idx="2471">
                  <c:v>56733</c:v>
                </c:pt>
                <c:pt idx="2472">
                  <c:v>56740</c:v>
                </c:pt>
                <c:pt idx="2473">
                  <c:v>56747</c:v>
                </c:pt>
                <c:pt idx="2474">
                  <c:v>56754</c:v>
                </c:pt>
                <c:pt idx="2475">
                  <c:v>56761</c:v>
                </c:pt>
                <c:pt idx="2476">
                  <c:v>56768</c:v>
                </c:pt>
                <c:pt idx="2477">
                  <c:v>56775</c:v>
                </c:pt>
                <c:pt idx="2478">
                  <c:v>56782</c:v>
                </c:pt>
                <c:pt idx="2479">
                  <c:v>56789</c:v>
                </c:pt>
                <c:pt idx="2480">
                  <c:v>56796</c:v>
                </c:pt>
                <c:pt idx="2481">
                  <c:v>56803</c:v>
                </c:pt>
                <c:pt idx="2482">
                  <c:v>56810</c:v>
                </c:pt>
                <c:pt idx="2483">
                  <c:v>56817</c:v>
                </c:pt>
                <c:pt idx="2484">
                  <c:v>56824</c:v>
                </c:pt>
                <c:pt idx="2485">
                  <c:v>56831</c:v>
                </c:pt>
                <c:pt idx="2486">
                  <c:v>56838</c:v>
                </c:pt>
                <c:pt idx="2487">
                  <c:v>56845</c:v>
                </c:pt>
                <c:pt idx="2488">
                  <c:v>56852</c:v>
                </c:pt>
                <c:pt idx="2489">
                  <c:v>56859</c:v>
                </c:pt>
                <c:pt idx="2490">
                  <c:v>56866</c:v>
                </c:pt>
                <c:pt idx="2491">
                  <c:v>56873</c:v>
                </c:pt>
                <c:pt idx="2492">
                  <c:v>56880</c:v>
                </c:pt>
                <c:pt idx="2493">
                  <c:v>56887</c:v>
                </c:pt>
                <c:pt idx="2494">
                  <c:v>56894</c:v>
                </c:pt>
                <c:pt idx="2495">
                  <c:v>56901</c:v>
                </c:pt>
                <c:pt idx="2496">
                  <c:v>56908</c:v>
                </c:pt>
                <c:pt idx="2497">
                  <c:v>56915</c:v>
                </c:pt>
                <c:pt idx="2498">
                  <c:v>56922</c:v>
                </c:pt>
                <c:pt idx="2499">
                  <c:v>56929</c:v>
                </c:pt>
                <c:pt idx="2500">
                  <c:v>56936</c:v>
                </c:pt>
                <c:pt idx="2501">
                  <c:v>56943</c:v>
                </c:pt>
                <c:pt idx="2502">
                  <c:v>56950</c:v>
                </c:pt>
                <c:pt idx="2503">
                  <c:v>56957</c:v>
                </c:pt>
                <c:pt idx="2504">
                  <c:v>56964</c:v>
                </c:pt>
                <c:pt idx="2505">
                  <c:v>56971</c:v>
                </c:pt>
                <c:pt idx="2506">
                  <c:v>56978</c:v>
                </c:pt>
                <c:pt idx="2507">
                  <c:v>56985</c:v>
                </c:pt>
                <c:pt idx="2508">
                  <c:v>56992</c:v>
                </c:pt>
                <c:pt idx="2509">
                  <c:v>56999</c:v>
                </c:pt>
                <c:pt idx="2510">
                  <c:v>57006</c:v>
                </c:pt>
                <c:pt idx="2511">
                  <c:v>57013</c:v>
                </c:pt>
                <c:pt idx="2512">
                  <c:v>57020</c:v>
                </c:pt>
                <c:pt idx="2513">
                  <c:v>57027</c:v>
                </c:pt>
                <c:pt idx="2514">
                  <c:v>57034</c:v>
                </c:pt>
                <c:pt idx="2515">
                  <c:v>57041</c:v>
                </c:pt>
                <c:pt idx="2516">
                  <c:v>57048</c:v>
                </c:pt>
                <c:pt idx="2517">
                  <c:v>57055</c:v>
                </c:pt>
                <c:pt idx="2518">
                  <c:v>57062</c:v>
                </c:pt>
                <c:pt idx="2519">
                  <c:v>57069</c:v>
                </c:pt>
                <c:pt idx="2520">
                  <c:v>57076</c:v>
                </c:pt>
                <c:pt idx="2521">
                  <c:v>57083</c:v>
                </c:pt>
                <c:pt idx="2522">
                  <c:v>57090</c:v>
                </c:pt>
                <c:pt idx="2523">
                  <c:v>57097</c:v>
                </c:pt>
                <c:pt idx="2524">
                  <c:v>57104</c:v>
                </c:pt>
                <c:pt idx="2525">
                  <c:v>57111</c:v>
                </c:pt>
                <c:pt idx="2526">
                  <c:v>57118</c:v>
                </c:pt>
                <c:pt idx="2527">
                  <c:v>57125</c:v>
                </c:pt>
                <c:pt idx="2528">
                  <c:v>57132</c:v>
                </c:pt>
                <c:pt idx="2529">
                  <c:v>57139</c:v>
                </c:pt>
                <c:pt idx="2530">
                  <c:v>57146</c:v>
                </c:pt>
                <c:pt idx="2531">
                  <c:v>57153</c:v>
                </c:pt>
                <c:pt idx="2532">
                  <c:v>57160</c:v>
                </c:pt>
                <c:pt idx="2533">
                  <c:v>57167</c:v>
                </c:pt>
                <c:pt idx="2534">
                  <c:v>57174</c:v>
                </c:pt>
                <c:pt idx="2535">
                  <c:v>57181</c:v>
                </c:pt>
                <c:pt idx="2536">
                  <c:v>57188</c:v>
                </c:pt>
                <c:pt idx="2537">
                  <c:v>57195</c:v>
                </c:pt>
                <c:pt idx="2538">
                  <c:v>57202</c:v>
                </c:pt>
                <c:pt idx="2539">
                  <c:v>57209</c:v>
                </c:pt>
                <c:pt idx="2540">
                  <c:v>57216</c:v>
                </c:pt>
                <c:pt idx="2541">
                  <c:v>57223</c:v>
                </c:pt>
                <c:pt idx="2542">
                  <c:v>57230</c:v>
                </c:pt>
                <c:pt idx="2543">
                  <c:v>57237</c:v>
                </c:pt>
                <c:pt idx="2544">
                  <c:v>57244</c:v>
                </c:pt>
                <c:pt idx="2545">
                  <c:v>57251</c:v>
                </c:pt>
                <c:pt idx="2546">
                  <c:v>57258</c:v>
                </c:pt>
                <c:pt idx="2547">
                  <c:v>57265</c:v>
                </c:pt>
                <c:pt idx="2548">
                  <c:v>57272</c:v>
                </c:pt>
                <c:pt idx="2549">
                  <c:v>57279</c:v>
                </c:pt>
                <c:pt idx="2550">
                  <c:v>57286</c:v>
                </c:pt>
                <c:pt idx="2551">
                  <c:v>57293</c:v>
                </c:pt>
                <c:pt idx="2552">
                  <c:v>57300</c:v>
                </c:pt>
                <c:pt idx="2553">
                  <c:v>57307</c:v>
                </c:pt>
                <c:pt idx="2554">
                  <c:v>57314</c:v>
                </c:pt>
                <c:pt idx="2555">
                  <c:v>57321</c:v>
                </c:pt>
                <c:pt idx="2556">
                  <c:v>57328</c:v>
                </c:pt>
                <c:pt idx="2557">
                  <c:v>57335</c:v>
                </c:pt>
                <c:pt idx="2558">
                  <c:v>57343</c:v>
                </c:pt>
                <c:pt idx="2559">
                  <c:v>57350</c:v>
                </c:pt>
                <c:pt idx="2560">
                  <c:v>57357</c:v>
                </c:pt>
                <c:pt idx="2561">
                  <c:v>57364</c:v>
                </c:pt>
                <c:pt idx="2562">
                  <c:v>57371</c:v>
                </c:pt>
                <c:pt idx="2563">
                  <c:v>57378</c:v>
                </c:pt>
                <c:pt idx="2564">
                  <c:v>57385</c:v>
                </c:pt>
                <c:pt idx="2565">
                  <c:v>57392</c:v>
                </c:pt>
                <c:pt idx="2566">
                  <c:v>57399</c:v>
                </c:pt>
                <c:pt idx="2567">
                  <c:v>57406</c:v>
                </c:pt>
                <c:pt idx="2568">
                  <c:v>57413</c:v>
                </c:pt>
                <c:pt idx="2569">
                  <c:v>57420</c:v>
                </c:pt>
                <c:pt idx="2570">
                  <c:v>57427</c:v>
                </c:pt>
                <c:pt idx="2571">
                  <c:v>57434</c:v>
                </c:pt>
                <c:pt idx="2572">
                  <c:v>57441</c:v>
                </c:pt>
                <c:pt idx="2573">
                  <c:v>57448</c:v>
                </c:pt>
                <c:pt idx="2574">
                  <c:v>57459</c:v>
                </c:pt>
                <c:pt idx="2575">
                  <c:v>57462</c:v>
                </c:pt>
                <c:pt idx="2576">
                  <c:v>57469</c:v>
                </c:pt>
                <c:pt idx="2577">
                  <c:v>57476</c:v>
                </c:pt>
                <c:pt idx="2578">
                  <c:v>57483</c:v>
                </c:pt>
                <c:pt idx="2579">
                  <c:v>57490</c:v>
                </c:pt>
                <c:pt idx="2580">
                  <c:v>57497</c:v>
                </c:pt>
                <c:pt idx="2581">
                  <c:v>57504</c:v>
                </c:pt>
                <c:pt idx="2582">
                  <c:v>57511</c:v>
                </c:pt>
                <c:pt idx="2583">
                  <c:v>57518</c:v>
                </c:pt>
                <c:pt idx="2584">
                  <c:v>57525</c:v>
                </c:pt>
                <c:pt idx="2585">
                  <c:v>57532</c:v>
                </c:pt>
                <c:pt idx="2586">
                  <c:v>57539</c:v>
                </c:pt>
                <c:pt idx="2587">
                  <c:v>57546</c:v>
                </c:pt>
                <c:pt idx="2588">
                  <c:v>57553</c:v>
                </c:pt>
                <c:pt idx="2589">
                  <c:v>57560</c:v>
                </c:pt>
                <c:pt idx="2590">
                  <c:v>57567</c:v>
                </c:pt>
                <c:pt idx="2591">
                  <c:v>57574</c:v>
                </c:pt>
                <c:pt idx="2592">
                  <c:v>57581</c:v>
                </c:pt>
                <c:pt idx="2593">
                  <c:v>57588</c:v>
                </c:pt>
                <c:pt idx="2594">
                  <c:v>57595</c:v>
                </c:pt>
                <c:pt idx="2595">
                  <c:v>57602</c:v>
                </c:pt>
                <c:pt idx="2596">
                  <c:v>57609</c:v>
                </c:pt>
                <c:pt idx="2597">
                  <c:v>57616</c:v>
                </c:pt>
                <c:pt idx="2598">
                  <c:v>57623</c:v>
                </c:pt>
                <c:pt idx="2599">
                  <c:v>57630</c:v>
                </c:pt>
                <c:pt idx="2600">
                  <c:v>57637</c:v>
                </c:pt>
                <c:pt idx="2601">
                  <c:v>57644</c:v>
                </c:pt>
                <c:pt idx="2602">
                  <c:v>57651</c:v>
                </c:pt>
                <c:pt idx="2603">
                  <c:v>57658</c:v>
                </c:pt>
                <c:pt idx="2604">
                  <c:v>57665</c:v>
                </c:pt>
                <c:pt idx="2605">
                  <c:v>57672</c:v>
                </c:pt>
                <c:pt idx="2606">
                  <c:v>57679</c:v>
                </c:pt>
                <c:pt idx="2607">
                  <c:v>57686</c:v>
                </c:pt>
                <c:pt idx="2608">
                  <c:v>57693</c:v>
                </c:pt>
                <c:pt idx="2609">
                  <c:v>57700</c:v>
                </c:pt>
                <c:pt idx="2610">
                  <c:v>57710</c:v>
                </c:pt>
                <c:pt idx="2611">
                  <c:v>57717</c:v>
                </c:pt>
                <c:pt idx="2612">
                  <c:v>57724</c:v>
                </c:pt>
                <c:pt idx="2613">
                  <c:v>57731</c:v>
                </c:pt>
                <c:pt idx="2614">
                  <c:v>57738</c:v>
                </c:pt>
                <c:pt idx="2615">
                  <c:v>57745</c:v>
                </c:pt>
                <c:pt idx="2616">
                  <c:v>57752</c:v>
                </c:pt>
                <c:pt idx="2617">
                  <c:v>57759</c:v>
                </c:pt>
                <c:pt idx="2618">
                  <c:v>57766</c:v>
                </c:pt>
                <c:pt idx="2619">
                  <c:v>57773</c:v>
                </c:pt>
                <c:pt idx="2620">
                  <c:v>57780</c:v>
                </c:pt>
                <c:pt idx="2621">
                  <c:v>57787</c:v>
                </c:pt>
                <c:pt idx="2622">
                  <c:v>57794</c:v>
                </c:pt>
                <c:pt idx="2623">
                  <c:v>57801</c:v>
                </c:pt>
                <c:pt idx="2624">
                  <c:v>57808</c:v>
                </c:pt>
                <c:pt idx="2625">
                  <c:v>57817</c:v>
                </c:pt>
                <c:pt idx="2626">
                  <c:v>57822</c:v>
                </c:pt>
                <c:pt idx="2627">
                  <c:v>57829</c:v>
                </c:pt>
                <c:pt idx="2628">
                  <c:v>57836</c:v>
                </c:pt>
                <c:pt idx="2629">
                  <c:v>57843</c:v>
                </c:pt>
                <c:pt idx="2630">
                  <c:v>57850</c:v>
                </c:pt>
                <c:pt idx="2631">
                  <c:v>57857</c:v>
                </c:pt>
                <c:pt idx="2632">
                  <c:v>57864</c:v>
                </c:pt>
                <c:pt idx="2633">
                  <c:v>57871</c:v>
                </c:pt>
                <c:pt idx="2634">
                  <c:v>57878</c:v>
                </c:pt>
                <c:pt idx="2635">
                  <c:v>57885</c:v>
                </c:pt>
                <c:pt idx="2636">
                  <c:v>57892</c:v>
                </c:pt>
                <c:pt idx="2637">
                  <c:v>57899</c:v>
                </c:pt>
                <c:pt idx="2638">
                  <c:v>57906</c:v>
                </c:pt>
                <c:pt idx="2639">
                  <c:v>57913</c:v>
                </c:pt>
                <c:pt idx="2640">
                  <c:v>57920</c:v>
                </c:pt>
                <c:pt idx="2641">
                  <c:v>57927</c:v>
                </c:pt>
                <c:pt idx="2642">
                  <c:v>57934</c:v>
                </c:pt>
                <c:pt idx="2643">
                  <c:v>57941</c:v>
                </c:pt>
                <c:pt idx="2644">
                  <c:v>57948</c:v>
                </c:pt>
                <c:pt idx="2645">
                  <c:v>57955</c:v>
                </c:pt>
                <c:pt idx="2646">
                  <c:v>57962</c:v>
                </c:pt>
                <c:pt idx="2647">
                  <c:v>57969</c:v>
                </c:pt>
                <c:pt idx="2648">
                  <c:v>57976</c:v>
                </c:pt>
                <c:pt idx="2649">
                  <c:v>57983</c:v>
                </c:pt>
                <c:pt idx="2650">
                  <c:v>57990</c:v>
                </c:pt>
                <c:pt idx="2651">
                  <c:v>57997</c:v>
                </c:pt>
                <c:pt idx="2652">
                  <c:v>58004</c:v>
                </c:pt>
                <c:pt idx="2653">
                  <c:v>58011</c:v>
                </c:pt>
                <c:pt idx="2654">
                  <c:v>58018</c:v>
                </c:pt>
                <c:pt idx="2655">
                  <c:v>58025</c:v>
                </c:pt>
                <c:pt idx="2656">
                  <c:v>58032</c:v>
                </c:pt>
                <c:pt idx="2657">
                  <c:v>58039</c:v>
                </c:pt>
                <c:pt idx="2658">
                  <c:v>58046</c:v>
                </c:pt>
                <c:pt idx="2659">
                  <c:v>58053</c:v>
                </c:pt>
                <c:pt idx="2660">
                  <c:v>58060</c:v>
                </c:pt>
                <c:pt idx="2661">
                  <c:v>58067</c:v>
                </c:pt>
                <c:pt idx="2662">
                  <c:v>58075</c:v>
                </c:pt>
                <c:pt idx="2663">
                  <c:v>58082</c:v>
                </c:pt>
                <c:pt idx="2664">
                  <c:v>58089</c:v>
                </c:pt>
                <c:pt idx="2665">
                  <c:v>58096</c:v>
                </c:pt>
                <c:pt idx="2666">
                  <c:v>58103</c:v>
                </c:pt>
                <c:pt idx="2667">
                  <c:v>58110</c:v>
                </c:pt>
                <c:pt idx="2668">
                  <c:v>58117</c:v>
                </c:pt>
                <c:pt idx="2669">
                  <c:v>58124</c:v>
                </c:pt>
                <c:pt idx="2670">
                  <c:v>58131</c:v>
                </c:pt>
                <c:pt idx="2671">
                  <c:v>58138</c:v>
                </c:pt>
                <c:pt idx="2672">
                  <c:v>58145</c:v>
                </c:pt>
                <c:pt idx="2673">
                  <c:v>58152</c:v>
                </c:pt>
                <c:pt idx="2674">
                  <c:v>58159</c:v>
                </c:pt>
                <c:pt idx="2675">
                  <c:v>58168</c:v>
                </c:pt>
                <c:pt idx="2676">
                  <c:v>58175</c:v>
                </c:pt>
                <c:pt idx="2677">
                  <c:v>58182</c:v>
                </c:pt>
                <c:pt idx="2678">
                  <c:v>58189</c:v>
                </c:pt>
                <c:pt idx="2679">
                  <c:v>58197</c:v>
                </c:pt>
                <c:pt idx="2680">
                  <c:v>58203</c:v>
                </c:pt>
                <c:pt idx="2681">
                  <c:v>58210</c:v>
                </c:pt>
                <c:pt idx="2682">
                  <c:v>58217</c:v>
                </c:pt>
                <c:pt idx="2683">
                  <c:v>58224</c:v>
                </c:pt>
                <c:pt idx="2684">
                  <c:v>58231</c:v>
                </c:pt>
                <c:pt idx="2685">
                  <c:v>58238</c:v>
                </c:pt>
                <c:pt idx="2686">
                  <c:v>58245</c:v>
                </c:pt>
                <c:pt idx="2687">
                  <c:v>58252</c:v>
                </c:pt>
                <c:pt idx="2688">
                  <c:v>58259</c:v>
                </c:pt>
                <c:pt idx="2689">
                  <c:v>58266</c:v>
                </c:pt>
                <c:pt idx="2690">
                  <c:v>58273</c:v>
                </c:pt>
                <c:pt idx="2691">
                  <c:v>58280</c:v>
                </c:pt>
                <c:pt idx="2692">
                  <c:v>58287</c:v>
                </c:pt>
                <c:pt idx="2693">
                  <c:v>58294</c:v>
                </c:pt>
                <c:pt idx="2694">
                  <c:v>58301</c:v>
                </c:pt>
                <c:pt idx="2695">
                  <c:v>58308</c:v>
                </c:pt>
                <c:pt idx="2696">
                  <c:v>58315</c:v>
                </c:pt>
                <c:pt idx="2697">
                  <c:v>58322</c:v>
                </c:pt>
                <c:pt idx="2698">
                  <c:v>58329</c:v>
                </c:pt>
                <c:pt idx="2699">
                  <c:v>58336</c:v>
                </c:pt>
                <c:pt idx="2700">
                  <c:v>58343</c:v>
                </c:pt>
                <c:pt idx="2701">
                  <c:v>58350</c:v>
                </c:pt>
                <c:pt idx="2702">
                  <c:v>58357</c:v>
                </c:pt>
                <c:pt idx="2703">
                  <c:v>58364</c:v>
                </c:pt>
                <c:pt idx="2704">
                  <c:v>58371</c:v>
                </c:pt>
                <c:pt idx="2705">
                  <c:v>58378</c:v>
                </c:pt>
                <c:pt idx="2706">
                  <c:v>58385</c:v>
                </c:pt>
                <c:pt idx="2707">
                  <c:v>58392</c:v>
                </c:pt>
                <c:pt idx="2708">
                  <c:v>58399</c:v>
                </c:pt>
                <c:pt idx="2709">
                  <c:v>58406</c:v>
                </c:pt>
                <c:pt idx="2710">
                  <c:v>58413</c:v>
                </c:pt>
                <c:pt idx="2711">
                  <c:v>58420</c:v>
                </c:pt>
                <c:pt idx="2712">
                  <c:v>58427</c:v>
                </c:pt>
                <c:pt idx="2713">
                  <c:v>58438</c:v>
                </c:pt>
                <c:pt idx="2714">
                  <c:v>58442</c:v>
                </c:pt>
                <c:pt idx="2715">
                  <c:v>58448</c:v>
                </c:pt>
                <c:pt idx="2716">
                  <c:v>58455</c:v>
                </c:pt>
                <c:pt idx="2717">
                  <c:v>58462</c:v>
                </c:pt>
                <c:pt idx="2718">
                  <c:v>58469</c:v>
                </c:pt>
                <c:pt idx="2719">
                  <c:v>58476</c:v>
                </c:pt>
                <c:pt idx="2720">
                  <c:v>58483</c:v>
                </c:pt>
                <c:pt idx="2721">
                  <c:v>58490</c:v>
                </c:pt>
                <c:pt idx="2722">
                  <c:v>58497</c:v>
                </c:pt>
                <c:pt idx="2723">
                  <c:v>58504</c:v>
                </c:pt>
                <c:pt idx="2724">
                  <c:v>58511</c:v>
                </c:pt>
                <c:pt idx="2725">
                  <c:v>58518</c:v>
                </c:pt>
                <c:pt idx="2726">
                  <c:v>58525</c:v>
                </c:pt>
                <c:pt idx="2727">
                  <c:v>58532</c:v>
                </c:pt>
                <c:pt idx="2728">
                  <c:v>58539</c:v>
                </c:pt>
                <c:pt idx="2729">
                  <c:v>58546</c:v>
                </c:pt>
                <c:pt idx="2730">
                  <c:v>58553</c:v>
                </c:pt>
                <c:pt idx="2731">
                  <c:v>58560</c:v>
                </c:pt>
                <c:pt idx="2732">
                  <c:v>58567</c:v>
                </c:pt>
                <c:pt idx="2733">
                  <c:v>58574</c:v>
                </c:pt>
                <c:pt idx="2734">
                  <c:v>58581</c:v>
                </c:pt>
                <c:pt idx="2735">
                  <c:v>58588</c:v>
                </c:pt>
                <c:pt idx="2736">
                  <c:v>58595</c:v>
                </c:pt>
                <c:pt idx="2737">
                  <c:v>58602</c:v>
                </c:pt>
                <c:pt idx="2738">
                  <c:v>58609</c:v>
                </c:pt>
                <c:pt idx="2739">
                  <c:v>58616</c:v>
                </c:pt>
                <c:pt idx="2740">
                  <c:v>58623</c:v>
                </c:pt>
                <c:pt idx="2741">
                  <c:v>58630</c:v>
                </c:pt>
                <c:pt idx="2742">
                  <c:v>58637</c:v>
                </c:pt>
                <c:pt idx="2743">
                  <c:v>58644</c:v>
                </c:pt>
                <c:pt idx="2744">
                  <c:v>58651</c:v>
                </c:pt>
                <c:pt idx="2745">
                  <c:v>58658</c:v>
                </c:pt>
                <c:pt idx="2746">
                  <c:v>58665</c:v>
                </c:pt>
                <c:pt idx="2747">
                  <c:v>58672</c:v>
                </c:pt>
                <c:pt idx="2748">
                  <c:v>58679</c:v>
                </c:pt>
                <c:pt idx="2749">
                  <c:v>58686</c:v>
                </c:pt>
                <c:pt idx="2750">
                  <c:v>58693</c:v>
                </c:pt>
                <c:pt idx="2751">
                  <c:v>58700</c:v>
                </c:pt>
                <c:pt idx="2752">
                  <c:v>58707</c:v>
                </c:pt>
                <c:pt idx="2753">
                  <c:v>58714</c:v>
                </c:pt>
                <c:pt idx="2754">
                  <c:v>58721</c:v>
                </c:pt>
                <c:pt idx="2755">
                  <c:v>58728</c:v>
                </c:pt>
                <c:pt idx="2756">
                  <c:v>58735</c:v>
                </c:pt>
                <c:pt idx="2757">
                  <c:v>58742</c:v>
                </c:pt>
                <c:pt idx="2758">
                  <c:v>58749</c:v>
                </c:pt>
                <c:pt idx="2759">
                  <c:v>58756</c:v>
                </c:pt>
                <c:pt idx="2760">
                  <c:v>58763</c:v>
                </c:pt>
                <c:pt idx="2761">
                  <c:v>58770</c:v>
                </c:pt>
                <c:pt idx="2762">
                  <c:v>58777</c:v>
                </c:pt>
                <c:pt idx="2763">
                  <c:v>58784</c:v>
                </c:pt>
                <c:pt idx="2764">
                  <c:v>58791</c:v>
                </c:pt>
                <c:pt idx="2765">
                  <c:v>58798</c:v>
                </c:pt>
                <c:pt idx="2766">
                  <c:v>58805</c:v>
                </c:pt>
                <c:pt idx="2767">
                  <c:v>58812</c:v>
                </c:pt>
                <c:pt idx="2768">
                  <c:v>58819</c:v>
                </c:pt>
                <c:pt idx="2769">
                  <c:v>58826</c:v>
                </c:pt>
                <c:pt idx="2770">
                  <c:v>58833</c:v>
                </c:pt>
                <c:pt idx="2771">
                  <c:v>58840</c:v>
                </c:pt>
                <c:pt idx="2772">
                  <c:v>58847</c:v>
                </c:pt>
                <c:pt idx="2773">
                  <c:v>58854</c:v>
                </c:pt>
                <c:pt idx="2774">
                  <c:v>58861</c:v>
                </c:pt>
                <c:pt idx="2775">
                  <c:v>58868</c:v>
                </c:pt>
                <c:pt idx="2776">
                  <c:v>58875</c:v>
                </c:pt>
                <c:pt idx="2777">
                  <c:v>58882</c:v>
                </c:pt>
                <c:pt idx="2778">
                  <c:v>58889</c:v>
                </c:pt>
                <c:pt idx="2779">
                  <c:v>58896</c:v>
                </c:pt>
                <c:pt idx="2780">
                  <c:v>58903</c:v>
                </c:pt>
                <c:pt idx="2781">
                  <c:v>58910</c:v>
                </c:pt>
                <c:pt idx="2782">
                  <c:v>58917</c:v>
                </c:pt>
                <c:pt idx="2783">
                  <c:v>58924</c:v>
                </c:pt>
                <c:pt idx="2784">
                  <c:v>58931</c:v>
                </c:pt>
                <c:pt idx="2785">
                  <c:v>58938</c:v>
                </c:pt>
                <c:pt idx="2786">
                  <c:v>58945</c:v>
                </c:pt>
                <c:pt idx="2787">
                  <c:v>58952</c:v>
                </c:pt>
                <c:pt idx="2788">
                  <c:v>58959</c:v>
                </c:pt>
                <c:pt idx="2789">
                  <c:v>58966</c:v>
                </c:pt>
                <c:pt idx="2790">
                  <c:v>58973</c:v>
                </c:pt>
                <c:pt idx="2791">
                  <c:v>58980</c:v>
                </c:pt>
                <c:pt idx="2792">
                  <c:v>58987</c:v>
                </c:pt>
                <c:pt idx="2793">
                  <c:v>58994</c:v>
                </c:pt>
                <c:pt idx="2794">
                  <c:v>59001</c:v>
                </c:pt>
                <c:pt idx="2795">
                  <c:v>59008</c:v>
                </c:pt>
                <c:pt idx="2796">
                  <c:v>59015</c:v>
                </c:pt>
                <c:pt idx="2797">
                  <c:v>59022</c:v>
                </c:pt>
                <c:pt idx="2798">
                  <c:v>59029</c:v>
                </c:pt>
                <c:pt idx="2799">
                  <c:v>59036</c:v>
                </c:pt>
                <c:pt idx="2800">
                  <c:v>59043</c:v>
                </c:pt>
                <c:pt idx="2801">
                  <c:v>59050</c:v>
                </c:pt>
                <c:pt idx="2802">
                  <c:v>59057</c:v>
                </c:pt>
                <c:pt idx="2803">
                  <c:v>59064</c:v>
                </c:pt>
                <c:pt idx="2804">
                  <c:v>59071</c:v>
                </c:pt>
                <c:pt idx="2805">
                  <c:v>59078</c:v>
                </c:pt>
                <c:pt idx="2806">
                  <c:v>59085</c:v>
                </c:pt>
                <c:pt idx="2807">
                  <c:v>59092</c:v>
                </c:pt>
                <c:pt idx="2808">
                  <c:v>59099</c:v>
                </c:pt>
                <c:pt idx="2809">
                  <c:v>59106</c:v>
                </c:pt>
                <c:pt idx="2810">
                  <c:v>59113</c:v>
                </c:pt>
                <c:pt idx="2811">
                  <c:v>59120</c:v>
                </c:pt>
                <c:pt idx="2812">
                  <c:v>59127</c:v>
                </c:pt>
                <c:pt idx="2813">
                  <c:v>59134</c:v>
                </c:pt>
                <c:pt idx="2814">
                  <c:v>59141</c:v>
                </c:pt>
                <c:pt idx="2815">
                  <c:v>59148</c:v>
                </c:pt>
                <c:pt idx="2816">
                  <c:v>59155</c:v>
                </c:pt>
                <c:pt idx="2817">
                  <c:v>59162</c:v>
                </c:pt>
                <c:pt idx="2818">
                  <c:v>59169</c:v>
                </c:pt>
                <c:pt idx="2819">
                  <c:v>59176</c:v>
                </c:pt>
                <c:pt idx="2820">
                  <c:v>59183</c:v>
                </c:pt>
                <c:pt idx="2821">
                  <c:v>59190</c:v>
                </c:pt>
                <c:pt idx="2822">
                  <c:v>59197</c:v>
                </c:pt>
                <c:pt idx="2823">
                  <c:v>59204</c:v>
                </c:pt>
                <c:pt idx="2824">
                  <c:v>59211</c:v>
                </c:pt>
                <c:pt idx="2825">
                  <c:v>59218</c:v>
                </c:pt>
                <c:pt idx="2826">
                  <c:v>59225</c:v>
                </c:pt>
                <c:pt idx="2827">
                  <c:v>59232</c:v>
                </c:pt>
                <c:pt idx="2828">
                  <c:v>59239</c:v>
                </c:pt>
                <c:pt idx="2829">
                  <c:v>59246</c:v>
                </c:pt>
                <c:pt idx="2830">
                  <c:v>59253</c:v>
                </c:pt>
                <c:pt idx="2831">
                  <c:v>59260</c:v>
                </c:pt>
                <c:pt idx="2832">
                  <c:v>59267</c:v>
                </c:pt>
                <c:pt idx="2833">
                  <c:v>59274</c:v>
                </c:pt>
                <c:pt idx="2834">
                  <c:v>59281</c:v>
                </c:pt>
                <c:pt idx="2835">
                  <c:v>59288</c:v>
                </c:pt>
                <c:pt idx="2836">
                  <c:v>59295</c:v>
                </c:pt>
                <c:pt idx="2837">
                  <c:v>59302</c:v>
                </c:pt>
                <c:pt idx="2838">
                  <c:v>59309</c:v>
                </c:pt>
                <c:pt idx="2839">
                  <c:v>59316</c:v>
                </c:pt>
                <c:pt idx="2840">
                  <c:v>59323</c:v>
                </c:pt>
                <c:pt idx="2841">
                  <c:v>59330</c:v>
                </c:pt>
                <c:pt idx="2842">
                  <c:v>59337</c:v>
                </c:pt>
                <c:pt idx="2843">
                  <c:v>59344</c:v>
                </c:pt>
                <c:pt idx="2844">
                  <c:v>59351</c:v>
                </c:pt>
                <c:pt idx="2845">
                  <c:v>59358</c:v>
                </c:pt>
                <c:pt idx="2846">
                  <c:v>59365</c:v>
                </c:pt>
                <c:pt idx="2847">
                  <c:v>59372</c:v>
                </c:pt>
                <c:pt idx="2848">
                  <c:v>59379</c:v>
                </c:pt>
                <c:pt idx="2849">
                  <c:v>59386</c:v>
                </c:pt>
                <c:pt idx="2850">
                  <c:v>59393</c:v>
                </c:pt>
                <c:pt idx="2851">
                  <c:v>59400</c:v>
                </c:pt>
                <c:pt idx="2852">
                  <c:v>59407</c:v>
                </c:pt>
                <c:pt idx="2853">
                  <c:v>59414</c:v>
                </c:pt>
                <c:pt idx="2854">
                  <c:v>59421</c:v>
                </c:pt>
                <c:pt idx="2855">
                  <c:v>59428</c:v>
                </c:pt>
                <c:pt idx="2856">
                  <c:v>59435</c:v>
                </c:pt>
                <c:pt idx="2857">
                  <c:v>59442</c:v>
                </c:pt>
                <c:pt idx="2858">
                  <c:v>59449</c:v>
                </c:pt>
                <c:pt idx="2859">
                  <c:v>59456</c:v>
                </c:pt>
                <c:pt idx="2860">
                  <c:v>59463</c:v>
                </c:pt>
                <c:pt idx="2861">
                  <c:v>59470</c:v>
                </c:pt>
                <c:pt idx="2862">
                  <c:v>59477</c:v>
                </c:pt>
                <c:pt idx="2863">
                  <c:v>59484</c:v>
                </c:pt>
                <c:pt idx="2864">
                  <c:v>59491</c:v>
                </c:pt>
                <c:pt idx="2865">
                  <c:v>59498</c:v>
                </c:pt>
                <c:pt idx="2866">
                  <c:v>59505</c:v>
                </c:pt>
                <c:pt idx="2867">
                  <c:v>59512</c:v>
                </c:pt>
                <c:pt idx="2868">
                  <c:v>59519</c:v>
                </c:pt>
                <c:pt idx="2869">
                  <c:v>59526</c:v>
                </c:pt>
                <c:pt idx="2870">
                  <c:v>59534</c:v>
                </c:pt>
                <c:pt idx="2871">
                  <c:v>59541</c:v>
                </c:pt>
                <c:pt idx="2872">
                  <c:v>59548</c:v>
                </c:pt>
                <c:pt idx="2873">
                  <c:v>59555</c:v>
                </c:pt>
                <c:pt idx="2874">
                  <c:v>59562</c:v>
                </c:pt>
                <c:pt idx="2875">
                  <c:v>59569</c:v>
                </c:pt>
                <c:pt idx="2876">
                  <c:v>59576</c:v>
                </c:pt>
                <c:pt idx="2877">
                  <c:v>59583</c:v>
                </c:pt>
                <c:pt idx="2878">
                  <c:v>59590</c:v>
                </c:pt>
                <c:pt idx="2879">
                  <c:v>59597</c:v>
                </c:pt>
                <c:pt idx="2880">
                  <c:v>59604</c:v>
                </c:pt>
                <c:pt idx="2881">
                  <c:v>59611</c:v>
                </c:pt>
                <c:pt idx="2882">
                  <c:v>59618</c:v>
                </c:pt>
                <c:pt idx="2883">
                  <c:v>59625</c:v>
                </c:pt>
                <c:pt idx="2884">
                  <c:v>59632</c:v>
                </c:pt>
                <c:pt idx="2885">
                  <c:v>59643</c:v>
                </c:pt>
                <c:pt idx="2886">
                  <c:v>59646</c:v>
                </c:pt>
                <c:pt idx="2887">
                  <c:v>59653</c:v>
                </c:pt>
                <c:pt idx="2888">
                  <c:v>59660</c:v>
                </c:pt>
                <c:pt idx="2889">
                  <c:v>59667</c:v>
                </c:pt>
                <c:pt idx="2890">
                  <c:v>59674</c:v>
                </c:pt>
                <c:pt idx="2891">
                  <c:v>59681</c:v>
                </c:pt>
                <c:pt idx="2892">
                  <c:v>59688</c:v>
                </c:pt>
                <c:pt idx="2893">
                  <c:v>59695</c:v>
                </c:pt>
                <c:pt idx="2894">
                  <c:v>59702</c:v>
                </c:pt>
                <c:pt idx="2895">
                  <c:v>59709</c:v>
                </c:pt>
                <c:pt idx="2896">
                  <c:v>59716</c:v>
                </c:pt>
                <c:pt idx="2897">
                  <c:v>59723</c:v>
                </c:pt>
                <c:pt idx="2898">
                  <c:v>59730</c:v>
                </c:pt>
                <c:pt idx="2899">
                  <c:v>59737</c:v>
                </c:pt>
                <c:pt idx="2900">
                  <c:v>59744</c:v>
                </c:pt>
                <c:pt idx="2901">
                  <c:v>59751</c:v>
                </c:pt>
                <c:pt idx="2902">
                  <c:v>59758</c:v>
                </c:pt>
                <c:pt idx="2903">
                  <c:v>59765</c:v>
                </c:pt>
                <c:pt idx="2904">
                  <c:v>59772</c:v>
                </c:pt>
                <c:pt idx="2905">
                  <c:v>59779</c:v>
                </c:pt>
                <c:pt idx="2906">
                  <c:v>59786</c:v>
                </c:pt>
                <c:pt idx="2907">
                  <c:v>59793</c:v>
                </c:pt>
                <c:pt idx="2908">
                  <c:v>59800</c:v>
                </c:pt>
                <c:pt idx="2909">
                  <c:v>59807</c:v>
                </c:pt>
                <c:pt idx="2910">
                  <c:v>59814</c:v>
                </c:pt>
                <c:pt idx="2911">
                  <c:v>59821</c:v>
                </c:pt>
                <c:pt idx="2912">
                  <c:v>59828</c:v>
                </c:pt>
                <c:pt idx="2913">
                  <c:v>59835</c:v>
                </c:pt>
                <c:pt idx="2914">
                  <c:v>59842</c:v>
                </c:pt>
                <c:pt idx="2915">
                  <c:v>59849</c:v>
                </c:pt>
                <c:pt idx="2916">
                  <c:v>59856</c:v>
                </c:pt>
                <c:pt idx="2917">
                  <c:v>59863</c:v>
                </c:pt>
                <c:pt idx="2918">
                  <c:v>59870</c:v>
                </c:pt>
                <c:pt idx="2919">
                  <c:v>59877</c:v>
                </c:pt>
                <c:pt idx="2920">
                  <c:v>59884</c:v>
                </c:pt>
                <c:pt idx="2921">
                  <c:v>59891</c:v>
                </c:pt>
                <c:pt idx="2922">
                  <c:v>59901</c:v>
                </c:pt>
                <c:pt idx="2923">
                  <c:v>59908</c:v>
                </c:pt>
                <c:pt idx="2924">
                  <c:v>59915</c:v>
                </c:pt>
                <c:pt idx="2925">
                  <c:v>59922</c:v>
                </c:pt>
                <c:pt idx="2926">
                  <c:v>59929</c:v>
                </c:pt>
                <c:pt idx="2927">
                  <c:v>59936</c:v>
                </c:pt>
                <c:pt idx="2928">
                  <c:v>59943</c:v>
                </c:pt>
                <c:pt idx="2929">
                  <c:v>59950</c:v>
                </c:pt>
                <c:pt idx="2930">
                  <c:v>59957</c:v>
                </c:pt>
                <c:pt idx="2931">
                  <c:v>59964</c:v>
                </c:pt>
                <c:pt idx="2932">
                  <c:v>59971</c:v>
                </c:pt>
                <c:pt idx="2933">
                  <c:v>59978</c:v>
                </c:pt>
                <c:pt idx="2934">
                  <c:v>59985</c:v>
                </c:pt>
                <c:pt idx="2935">
                  <c:v>59992</c:v>
                </c:pt>
                <c:pt idx="2936">
                  <c:v>60001</c:v>
                </c:pt>
                <c:pt idx="2937">
                  <c:v>60006</c:v>
                </c:pt>
                <c:pt idx="2938">
                  <c:v>60013</c:v>
                </c:pt>
                <c:pt idx="2939">
                  <c:v>60020</c:v>
                </c:pt>
                <c:pt idx="2940">
                  <c:v>60028</c:v>
                </c:pt>
                <c:pt idx="2941">
                  <c:v>60035</c:v>
                </c:pt>
                <c:pt idx="2942">
                  <c:v>60042</c:v>
                </c:pt>
                <c:pt idx="2943">
                  <c:v>60049</c:v>
                </c:pt>
                <c:pt idx="2944">
                  <c:v>60056</c:v>
                </c:pt>
                <c:pt idx="2945">
                  <c:v>60063</c:v>
                </c:pt>
                <c:pt idx="2946">
                  <c:v>60070</c:v>
                </c:pt>
                <c:pt idx="2947">
                  <c:v>60077</c:v>
                </c:pt>
                <c:pt idx="2948">
                  <c:v>60084</c:v>
                </c:pt>
                <c:pt idx="2949">
                  <c:v>60091</c:v>
                </c:pt>
                <c:pt idx="2950">
                  <c:v>60098</c:v>
                </c:pt>
                <c:pt idx="2951">
                  <c:v>60105</c:v>
                </c:pt>
                <c:pt idx="2952">
                  <c:v>60112</c:v>
                </c:pt>
                <c:pt idx="2953">
                  <c:v>60119</c:v>
                </c:pt>
                <c:pt idx="2954">
                  <c:v>60126</c:v>
                </c:pt>
                <c:pt idx="2955">
                  <c:v>60133</c:v>
                </c:pt>
                <c:pt idx="2956">
                  <c:v>60140</c:v>
                </c:pt>
                <c:pt idx="2957">
                  <c:v>60147</c:v>
                </c:pt>
                <c:pt idx="2958">
                  <c:v>60154</c:v>
                </c:pt>
                <c:pt idx="2959">
                  <c:v>60161</c:v>
                </c:pt>
                <c:pt idx="2960">
                  <c:v>60168</c:v>
                </c:pt>
                <c:pt idx="2961">
                  <c:v>60175</c:v>
                </c:pt>
                <c:pt idx="2962">
                  <c:v>60182</c:v>
                </c:pt>
                <c:pt idx="2963">
                  <c:v>60189</c:v>
                </c:pt>
                <c:pt idx="2964">
                  <c:v>60196</c:v>
                </c:pt>
                <c:pt idx="2965">
                  <c:v>60203</c:v>
                </c:pt>
                <c:pt idx="2966">
                  <c:v>60210</c:v>
                </c:pt>
                <c:pt idx="2967">
                  <c:v>60217</c:v>
                </c:pt>
                <c:pt idx="2968">
                  <c:v>60224</c:v>
                </c:pt>
                <c:pt idx="2969">
                  <c:v>60231</c:v>
                </c:pt>
                <c:pt idx="2970">
                  <c:v>60238</c:v>
                </c:pt>
                <c:pt idx="2971">
                  <c:v>60245</c:v>
                </c:pt>
                <c:pt idx="2972">
                  <c:v>60252</c:v>
                </c:pt>
                <c:pt idx="2973">
                  <c:v>60259</c:v>
                </c:pt>
                <c:pt idx="2974">
                  <c:v>60267</c:v>
                </c:pt>
                <c:pt idx="2975">
                  <c:v>60274</c:v>
                </c:pt>
                <c:pt idx="2976">
                  <c:v>60281</c:v>
                </c:pt>
                <c:pt idx="2977">
                  <c:v>60288</c:v>
                </c:pt>
                <c:pt idx="2978">
                  <c:v>60295</c:v>
                </c:pt>
                <c:pt idx="2979">
                  <c:v>60302</c:v>
                </c:pt>
                <c:pt idx="2980">
                  <c:v>60309</c:v>
                </c:pt>
                <c:pt idx="2981">
                  <c:v>60316</c:v>
                </c:pt>
                <c:pt idx="2982">
                  <c:v>60323</c:v>
                </c:pt>
                <c:pt idx="2983">
                  <c:v>60330</c:v>
                </c:pt>
                <c:pt idx="2984">
                  <c:v>60337</c:v>
                </c:pt>
                <c:pt idx="2985">
                  <c:v>60344</c:v>
                </c:pt>
                <c:pt idx="2986">
                  <c:v>60351</c:v>
                </c:pt>
                <c:pt idx="2987">
                  <c:v>60359</c:v>
                </c:pt>
                <c:pt idx="2988">
                  <c:v>60366</c:v>
                </c:pt>
                <c:pt idx="2989">
                  <c:v>60373</c:v>
                </c:pt>
                <c:pt idx="2990">
                  <c:v>60380</c:v>
                </c:pt>
                <c:pt idx="2991">
                  <c:v>60387</c:v>
                </c:pt>
                <c:pt idx="2992">
                  <c:v>60394</c:v>
                </c:pt>
                <c:pt idx="2993">
                  <c:v>60401</c:v>
                </c:pt>
                <c:pt idx="2994">
                  <c:v>60408</c:v>
                </c:pt>
                <c:pt idx="2995">
                  <c:v>60415</c:v>
                </c:pt>
                <c:pt idx="2996">
                  <c:v>60422</c:v>
                </c:pt>
                <c:pt idx="2997">
                  <c:v>60429</c:v>
                </c:pt>
                <c:pt idx="2998">
                  <c:v>60436</c:v>
                </c:pt>
                <c:pt idx="2999">
                  <c:v>60443</c:v>
                </c:pt>
                <c:pt idx="3000">
                  <c:v>60450</c:v>
                </c:pt>
                <c:pt idx="3001">
                  <c:v>60457</c:v>
                </c:pt>
                <c:pt idx="3002">
                  <c:v>60464</c:v>
                </c:pt>
                <c:pt idx="3003">
                  <c:v>60471</c:v>
                </c:pt>
                <c:pt idx="3004">
                  <c:v>60478</c:v>
                </c:pt>
                <c:pt idx="3005">
                  <c:v>60485</c:v>
                </c:pt>
                <c:pt idx="3006">
                  <c:v>60492</c:v>
                </c:pt>
                <c:pt idx="3007">
                  <c:v>60499</c:v>
                </c:pt>
                <c:pt idx="3008">
                  <c:v>60506</c:v>
                </c:pt>
                <c:pt idx="3009">
                  <c:v>60513</c:v>
                </c:pt>
                <c:pt idx="3010">
                  <c:v>60520</c:v>
                </c:pt>
                <c:pt idx="3011">
                  <c:v>60527</c:v>
                </c:pt>
                <c:pt idx="3012">
                  <c:v>60534</c:v>
                </c:pt>
                <c:pt idx="3013">
                  <c:v>60541</c:v>
                </c:pt>
                <c:pt idx="3014">
                  <c:v>60548</c:v>
                </c:pt>
                <c:pt idx="3015">
                  <c:v>60555</c:v>
                </c:pt>
                <c:pt idx="3016">
                  <c:v>60562</c:v>
                </c:pt>
                <c:pt idx="3017">
                  <c:v>60569</c:v>
                </c:pt>
                <c:pt idx="3018">
                  <c:v>60576</c:v>
                </c:pt>
                <c:pt idx="3019">
                  <c:v>60583</c:v>
                </c:pt>
                <c:pt idx="3020">
                  <c:v>60590</c:v>
                </c:pt>
                <c:pt idx="3021">
                  <c:v>60597</c:v>
                </c:pt>
                <c:pt idx="3022">
                  <c:v>60604</c:v>
                </c:pt>
                <c:pt idx="3023">
                  <c:v>60611</c:v>
                </c:pt>
                <c:pt idx="3024">
                  <c:v>60618</c:v>
                </c:pt>
                <c:pt idx="3025">
                  <c:v>60625</c:v>
                </c:pt>
                <c:pt idx="3026">
                  <c:v>60632</c:v>
                </c:pt>
                <c:pt idx="3027">
                  <c:v>60639</c:v>
                </c:pt>
                <c:pt idx="3028">
                  <c:v>60646</c:v>
                </c:pt>
                <c:pt idx="3029">
                  <c:v>60653</c:v>
                </c:pt>
                <c:pt idx="3030">
                  <c:v>60660</c:v>
                </c:pt>
                <c:pt idx="3031">
                  <c:v>60667</c:v>
                </c:pt>
                <c:pt idx="3032">
                  <c:v>60674</c:v>
                </c:pt>
                <c:pt idx="3033">
                  <c:v>60681</c:v>
                </c:pt>
                <c:pt idx="3034">
                  <c:v>60688</c:v>
                </c:pt>
                <c:pt idx="3035">
                  <c:v>60695</c:v>
                </c:pt>
                <c:pt idx="3036">
                  <c:v>60702</c:v>
                </c:pt>
                <c:pt idx="3037">
                  <c:v>60709</c:v>
                </c:pt>
                <c:pt idx="3038">
                  <c:v>60716</c:v>
                </c:pt>
                <c:pt idx="3039">
                  <c:v>60723</c:v>
                </c:pt>
                <c:pt idx="3040">
                  <c:v>60730</c:v>
                </c:pt>
                <c:pt idx="3041">
                  <c:v>60737</c:v>
                </c:pt>
                <c:pt idx="3042">
                  <c:v>60744</c:v>
                </c:pt>
                <c:pt idx="3043">
                  <c:v>60751</c:v>
                </c:pt>
                <c:pt idx="3044">
                  <c:v>60758</c:v>
                </c:pt>
                <c:pt idx="3045">
                  <c:v>60765</c:v>
                </c:pt>
                <c:pt idx="3046">
                  <c:v>60772</c:v>
                </c:pt>
                <c:pt idx="3047">
                  <c:v>60779</c:v>
                </c:pt>
                <c:pt idx="3048">
                  <c:v>60786</c:v>
                </c:pt>
                <c:pt idx="3049">
                  <c:v>60793</c:v>
                </c:pt>
                <c:pt idx="3050">
                  <c:v>60800</c:v>
                </c:pt>
                <c:pt idx="3051">
                  <c:v>60807</c:v>
                </c:pt>
                <c:pt idx="3052">
                  <c:v>60814</c:v>
                </c:pt>
                <c:pt idx="3053">
                  <c:v>60821</c:v>
                </c:pt>
                <c:pt idx="3054">
                  <c:v>60828</c:v>
                </c:pt>
                <c:pt idx="3055">
                  <c:v>60835</c:v>
                </c:pt>
                <c:pt idx="3056">
                  <c:v>60842</c:v>
                </c:pt>
                <c:pt idx="3057">
                  <c:v>60849</c:v>
                </c:pt>
                <c:pt idx="3058">
                  <c:v>60856</c:v>
                </c:pt>
                <c:pt idx="3059">
                  <c:v>60863</c:v>
                </c:pt>
                <c:pt idx="3060">
                  <c:v>60870</c:v>
                </c:pt>
                <c:pt idx="3061">
                  <c:v>60877</c:v>
                </c:pt>
                <c:pt idx="3062">
                  <c:v>60884</c:v>
                </c:pt>
                <c:pt idx="3063">
                  <c:v>60891</c:v>
                </c:pt>
                <c:pt idx="3064">
                  <c:v>60898</c:v>
                </c:pt>
                <c:pt idx="3065">
                  <c:v>60905</c:v>
                </c:pt>
                <c:pt idx="3066">
                  <c:v>60912</c:v>
                </c:pt>
                <c:pt idx="3067">
                  <c:v>60919</c:v>
                </c:pt>
                <c:pt idx="3068">
                  <c:v>60926</c:v>
                </c:pt>
                <c:pt idx="3069">
                  <c:v>60933</c:v>
                </c:pt>
                <c:pt idx="3070">
                  <c:v>60940</c:v>
                </c:pt>
                <c:pt idx="3071">
                  <c:v>60947</c:v>
                </c:pt>
                <c:pt idx="3072">
                  <c:v>60954</c:v>
                </c:pt>
                <c:pt idx="3073">
                  <c:v>60961</c:v>
                </c:pt>
                <c:pt idx="3074">
                  <c:v>60968</c:v>
                </c:pt>
                <c:pt idx="3075">
                  <c:v>60975</c:v>
                </c:pt>
                <c:pt idx="3076">
                  <c:v>60982</c:v>
                </c:pt>
                <c:pt idx="3077">
                  <c:v>60989</c:v>
                </c:pt>
                <c:pt idx="3078">
                  <c:v>60996</c:v>
                </c:pt>
                <c:pt idx="3079">
                  <c:v>61003</c:v>
                </c:pt>
                <c:pt idx="3080">
                  <c:v>61010</c:v>
                </c:pt>
                <c:pt idx="3081">
                  <c:v>61017</c:v>
                </c:pt>
                <c:pt idx="3082">
                  <c:v>61024</c:v>
                </c:pt>
                <c:pt idx="3083">
                  <c:v>61031</c:v>
                </c:pt>
                <c:pt idx="3084">
                  <c:v>61038</c:v>
                </c:pt>
                <c:pt idx="3085">
                  <c:v>61045</c:v>
                </c:pt>
                <c:pt idx="3086">
                  <c:v>61052</c:v>
                </c:pt>
                <c:pt idx="3087">
                  <c:v>61059</c:v>
                </c:pt>
                <c:pt idx="3088">
                  <c:v>61066</c:v>
                </c:pt>
                <c:pt idx="3089">
                  <c:v>61073</c:v>
                </c:pt>
                <c:pt idx="3090">
                  <c:v>61080</c:v>
                </c:pt>
                <c:pt idx="3091">
                  <c:v>61087</c:v>
                </c:pt>
                <c:pt idx="3092">
                  <c:v>61094</c:v>
                </c:pt>
                <c:pt idx="3093">
                  <c:v>61101</c:v>
                </c:pt>
                <c:pt idx="3094">
                  <c:v>61108</c:v>
                </c:pt>
                <c:pt idx="3095">
                  <c:v>61115</c:v>
                </c:pt>
                <c:pt idx="3096">
                  <c:v>61122</c:v>
                </c:pt>
                <c:pt idx="3097">
                  <c:v>61129</c:v>
                </c:pt>
                <c:pt idx="3098">
                  <c:v>61136</c:v>
                </c:pt>
                <c:pt idx="3099">
                  <c:v>61143</c:v>
                </c:pt>
                <c:pt idx="3100">
                  <c:v>61150</c:v>
                </c:pt>
                <c:pt idx="3101">
                  <c:v>61157</c:v>
                </c:pt>
                <c:pt idx="3102">
                  <c:v>61164</c:v>
                </c:pt>
                <c:pt idx="3103">
                  <c:v>61171</c:v>
                </c:pt>
                <c:pt idx="3104">
                  <c:v>61178</c:v>
                </c:pt>
                <c:pt idx="3105">
                  <c:v>61185</c:v>
                </c:pt>
                <c:pt idx="3106">
                  <c:v>61192</c:v>
                </c:pt>
                <c:pt idx="3107">
                  <c:v>61199</c:v>
                </c:pt>
                <c:pt idx="3108">
                  <c:v>61206</c:v>
                </c:pt>
                <c:pt idx="3109">
                  <c:v>61213</c:v>
                </c:pt>
                <c:pt idx="3110">
                  <c:v>61220</c:v>
                </c:pt>
                <c:pt idx="3111">
                  <c:v>61227</c:v>
                </c:pt>
                <c:pt idx="3112">
                  <c:v>61234</c:v>
                </c:pt>
                <c:pt idx="3113">
                  <c:v>61241</c:v>
                </c:pt>
                <c:pt idx="3114">
                  <c:v>61248</c:v>
                </c:pt>
                <c:pt idx="3115">
                  <c:v>61255</c:v>
                </c:pt>
                <c:pt idx="3116">
                  <c:v>61262</c:v>
                </c:pt>
                <c:pt idx="3117">
                  <c:v>61269</c:v>
                </c:pt>
                <c:pt idx="3118">
                  <c:v>61276</c:v>
                </c:pt>
                <c:pt idx="3119">
                  <c:v>61283</c:v>
                </c:pt>
                <c:pt idx="3120">
                  <c:v>61290</c:v>
                </c:pt>
                <c:pt idx="3121">
                  <c:v>61297</c:v>
                </c:pt>
                <c:pt idx="3122">
                  <c:v>61304</c:v>
                </c:pt>
                <c:pt idx="3123">
                  <c:v>61311</c:v>
                </c:pt>
                <c:pt idx="3124">
                  <c:v>61318</c:v>
                </c:pt>
                <c:pt idx="3125">
                  <c:v>61325</c:v>
                </c:pt>
                <c:pt idx="3126">
                  <c:v>61332</c:v>
                </c:pt>
                <c:pt idx="3127">
                  <c:v>61339</c:v>
                </c:pt>
                <c:pt idx="3128">
                  <c:v>61346</c:v>
                </c:pt>
                <c:pt idx="3129">
                  <c:v>61353</c:v>
                </c:pt>
                <c:pt idx="3130">
                  <c:v>61360</c:v>
                </c:pt>
                <c:pt idx="3131">
                  <c:v>61367</c:v>
                </c:pt>
                <c:pt idx="3132">
                  <c:v>61374</c:v>
                </c:pt>
                <c:pt idx="3133">
                  <c:v>61381</c:v>
                </c:pt>
                <c:pt idx="3134">
                  <c:v>61388</c:v>
                </c:pt>
                <c:pt idx="3135">
                  <c:v>61395</c:v>
                </c:pt>
                <c:pt idx="3136">
                  <c:v>61402</c:v>
                </c:pt>
                <c:pt idx="3137">
                  <c:v>61409</c:v>
                </c:pt>
                <c:pt idx="3138">
                  <c:v>61416</c:v>
                </c:pt>
                <c:pt idx="3139">
                  <c:v>61423</c:v>
                </c:pt>
                <c:pt idx="3140">
                  <c:v>61430</c:v>
                </c:pt>
                <c:pt idx="3141">
                  <c:v>61437</c:v>
                </c:pt>
                <c:pt idx="3142">
                  <c:v>61444</c:v>
                </c:pt>
                <c:pt idx="3143">
                  <c:v>61451</c:v>
                </c:pt>
                <c:pt idx="3144">
                  <c:v>61458</c:v>
                </c:pt>
                <c:pt idx="3145">
                  <c:v>61465</c:v>
                </c:pt>
                <c:pt idx="3146">
                  <c:v>61472</c:v>
                </c:pt>
                <c:pt idx="3147">
                  <c:v>61479</c:v>
                </c:pt>
                <c:pt idx="3148">
                  <c:v>61487</c:v>
                </c:pt>
                <c:pt idx="3149">
                  <c:v>61494</c:v>
                </c:pt>
                <c:pt idx="3150">
                  <c:v>61501</c:v>
                </c:pt>
                <c:pt idx="3151">
                  <c:v>61508</c:v>
                </c:pt>
                <c:pt idx="3152">
                  <c:v>61515</c:v>
                </c:pt>
                <c:pt idx="3153">
                  <c:v>61522</c:v>
                </c:pt>
                <c:pt idx="3154">
                  <c:v>61529</c:v>
                </c:pt>
                <c:pt idx="3155">
                  <c:v>61536</c:v>
                </c:pt>
                <c:pt idx="3156">
                  <c:v>61543</c:v>
                </c:pt>
                <c:pt idx="3157">
                  <c:v>61550</c:v>
                </c:pt>
                <c:pt idx="3158">
                  <c:v>61557</c:v>
                </c:pt>
                <c:pt idx="3159">
                  <c:v>61564</c:v>
                </c:pt>
                <c:pt idx="3160">
                  <c:v>61571</c:v>
                </c:pt>
                <c:pt idx="3161">
                  <c:v>61578</c:v>
                </c:pt>
                <c:pt idx="3162">
                  <c:v>61585</c:v>
                </c:pt>
                <c:pt idx="3163">
                  <c:v>61592</c:v>
                </c:pt>
                <c:pt idx="3164">
                  <c:v>61599</c:v>
                </c:pt>
                <c:pt idx="3165">
                  <c:v>61606</c:v>
                </c:pt>
                <c:pt idx="3166">
                  <c:v>61613</c:v>
                </c:pt>
                <c:pt idx="3167">
                  <c:v>61620</c:v>
                </c:pt>
                <c:pt idx="3168">
                  <c:v>61627</c:v>
                </c:pt>
                <c:pt idx="3169">
                  <c:v>61634</c:v>
                </c:pt>
                <c:pt idx="3170">
                  <c:v>61641</c:v>
                </c:pt>
                <c:pt idx="3171">
                  <c:v>61648</c:v>
                </c:pt>
                <c:pt idx="3172">
                  <c:v>61655</c:v>
                </c:pt>
                <c:pt idx="3173">
                  <c:v>61662</c:v>
                </c:pt>
                <c:pt idx="3174">
                  <c:v>61669</c:v>
                </c:pt>
                <c:pt idx="3175">
                  <c:v>61676</c:v>
                </c:pt>
                <c:pt idx="3176">
                  <c:v>61683</c:v>
                </c:pt>
                <c:pt idx="3177">
                  <c:v>61690</c:v>
                </c:pt>
                <c:pt idx="3178">
                  <c:v>61697</c:v>
                </c:pt>
                <c:pt idx="3179">
                  <c:v>61704</c:v>
                </c:pt>
                <c:pt idx="3180">
                  <c:v>61711</c:v>
                </c:pt>
                <c:pt idx="3181">
                  <c:v>61718</c:v>
                </c:pt>
                <c:pt idx="3182">
                  <c:v>61728</c:v>
                </c:pt>
                <c:pt idx="3183">
                  <c:v>61735</c:v>
                </c:pt>
                <c:pt idx="3184">
                  <c:v>61742</c:v>
                </c:pt>
                <c:pt idx="3185">
                  <c:v>61749</c:v>
                </c:pt>
                <c:pt idx="3186">
                  <c:v>61756</c:v>
                </c:pt>
                <c:pt idx="3187">
                  <c:v>61763</c:v>
                </c:pt>
                <c:pt idx="3188">
                  <c:v>61770</c:v>
                </c:pt>
                <c:pt idx="3189">
                  <c:v>61777</c:v>
                </c:pt>
                <c:pt idx="3190">
                  <c:v>61784</c:v>
                </c:pt>
                <c:pt idx="3191">
                  <c:v>61791</c:v>
                </c:pt>
                <c:pt idx="3192">
                  <c:v>61798</c:v>
                </c:pt>
                <c:pt idx="3193">
                  <c:v>61805</c:v>
                </c:pt>
                <c:pt idx="3194">
                  <c:v>61812</c:v>
                </c:pt>
                <c:pt idx="3195">
                  <c:v>61819</c:v>
                </c:pt>
                <c:pt idx="3196">
                  <c:v>61826</c:v>
                </c:pt>
                <c:pt idx="3197">
                  <c:v>61835</c:v>
                </c:pt>
                <c:pt idx="3198">
                  <c:v>61840</c:v>
                </c:pt>
                <c:pt idx="3199">
                  <c:v>61847</c:v>
                </c:pt>
                <c:pt idx="3200">
                  <c:v>61854</c:v>
                </c:pt>
                <c:pt idx="3201">
                  <c:v>61861</c:v>
                </c:pt>
                <c:pt idx="3202">
                  <c:v>61868</c:v>
                </c:pt>
                <c:pt idx="3203">
                  <c:v>61875</c:v>
                </c:pt>
                <c:pt idx="3204">
                  <c:v>61882</c:v>
                </c:pt>
                <c:pt idx="3205">
                  <c:v>61889</c:v>
                </c:pt>
                <c:pt idx="3206">
                  <c:v>61896</c:v>
                </c:pt>
                <c:pt idx="3207">
                  <c:v>61903</c:v>
                </c:pt>
                <c:pt idx="3208">
                  <c:v>61910</c:v>
                </c:pt>
                <c:pt idx="3209">
                  <c:v>61917</c:v>
                </c:pt>
                <c:pt idx="3210">
                  <c:v>61924</c:v>
                </c:pt>
                <c:pt idx="3211">
                  <c:v>61931</c:v>
                </c:pt>
                <c:pt idx="3212">
                  <c:v>61938</c:v>
                </c:pt>
                <c:pt idx="3213">
                  <c:v>61945</c:v>
                </c:pt>
                <c:pt idx="3214">
                  <c:v>61952</c:v>
                </c:pt>
                <c:pt idx="3215">
                  <c:v>61959</c:v>
                </c:pt>
                <c:pt idx="3216">
                  <c:v>61966</c:v>
                </c:pt>
                <c:pt idx="3217">
                  <c:v>61973</c:v>
                </c:pt>
                <c:pt idx="3218">
                  <c:v>61980</c:v>
                </c:pt>
                <c:pt idx="3219">
                  <c:v>61987</c:v>
                </c:pt>
                <c:pt idx="3220">
                  <c:v>61994</c:v>
                </c:pt>
                <c:pt idx="3221">
                  <c:v>62001</c:v>
                </c:pt>
                <c:pt idx="3222">
                  <c:v>62008</c:v>
                </c:pt>
                <c:pt idx="3223">
                  <c:v>62015</c:v>
                </c:pt>
                <c:pt idx="3224">
                  <c:v>62022</c:v>
                </c:pt>
                <c:pt idx="3225">
                  <c:v>62029</c:v>
                </c:pt>
                <c:pt idx="3226">
                  <c:v>62036</c:v>
                </c:pt>
                <c:pt idx="3227">
                  <c:v>62043</c:v>
                </c:pt>
                <c:pt idx="3228">
                  <c:v>62050</c:v>
                </c:pt>
                <c:pt idx="3229">
                  <c:v>62057</c:v>
                </c:pt>
                <c:pt idx="3230">
                  <c:v>62064</c:v>
                </c:pt>
                <c:pt idx="3231">
                  <c:v>62071</c:v>
                </c:pt>
                <c:pt idx="3232">
                  <c:v>62078</c:v>
                </c:pt>
                <c:pt idx="3233">
                  <c:v>62085</c:v>
                </c:pt>
                <c:pt idx="3234">
                  <c:v>62093</c:v>
                </c:pt>
                <c:pt idx="3235">
                  <c:v>62100</c:v>
                </c:pt>
                <c:pt idx="3236">
                  <c:v>62107</c:v>
                </c:pt>
                <c:pt idx="3237">
                  <c:v>62114</c:v>
                </c:pt>
                <c:pt idx="3238">
                  <c:v>62121</c:v>
                </c:pt>
                <c:pt idx="3239">
                  <c:v>62128</c:v>
                </c:pt>
                <c:pt idx="3240">
                  <c:v>62135</c:v>
                </c:pt>
                <c:pt idx="3241">
                  <c:v>62142</c:v>
                </c:pt>
                <c:pt idx="3242">
                  <c:v>62149</c:v>
                </c:pt>
                <c:pt idx="3243">
                  <c:v>62156</c:v>
                </c:pt>
                <c:pt idx="3244">
                  <c:v>62163</c:v>
                </c:pt>
                <c:pt idx="3245">
                  <c:v>62170</c:v>
                </c:pt>
                <c:pt idx="3246">
                  <c:v>62177</c:v>
                </c:pt>
                <c:pt idx="3247">
                  <c:v>62186</c:v>
                </c:pt>
                <c:pt idx="3248">
                  <c:v>62193</c:v>
                </c:pt>
                <c:pt idx="3249">
                  <c:v>62200</c:v>
                </c:pt>
                <c:pt idx="3250">
                  <c:v>62207</c:v>
                </c:pt>
                <c:pt idx="3251">
                  <c:v>62215</c:v>
                </c:pt>
                <c:pt idx="3252">
                  <c:v>62221</c:v>
                </c:pt>
                <c:pt idx="3253">
                  <c:v>62228</c:v>
                </c:pt>
                <c:pt idx="3254">
                  <c:v>62235</c:v>
                </c:pt>
                <c:pt idx="3255">
                  <c:v>62242</c:v>
                </c:pt>
                <c:pt idx="3256">
                  <c:v>62249</c:v>
                </c:pt>
                <c:pt idx="3257">
                  <c:v>62256</c:v>
                </c:pt>
                <c:pt idx="3258">
                  <c:v>62263</c:v>
                </c:pt>
                <c:pt idx="3259">
                  <c:v>62270</c:v>
                </c:pt>
                <c:pt idx="3260">
                  <c:v>62277</c:v>
                </c:pt>
                <c:pt idx="3261">
                  <c:v>62284</c:v>
                </c:pt>
                <c:pt idx="3262">
                  <c:v>62291</c:v>
                </c:pt>
                <c:pt idx="3263">
                  <c:v>62298</c:v>
                </c:pt>
                <c:pt idx="3264">
                  <c:v>62305</c:v>
                </c:pt>
                <c:pt idx="3265">
                  <c:v>62312</c:v>
                </c:pt>
                <c:pt idx="3266">
                  <c:v>62319</c:v>
                </c:pt>
                <c:pt idx="3267">
                  <c:v>62326</c:v>
                </c:pt>
                <c:pt idx="3268">
                  <c:v>62333</c:v>
                </c:pt>
                <c:pt idx="3269">
                  <c:v>62340</c:v>
                </c:pt>
                <c:pt idx="3270">
                  <c:v>62347</c:v>
                </c:pt>
                <c:pt idx="3271">
                  <c:v>62354</c:v>
                </c:pt>
                <c:pt idx="3272">
                  <c:v>62361</c:v>
                </c:pt>
                <c:pt idx="3273">
                  <c:v>62368</c:v>
                </c:pt>
                <c:pt idx="3274">
                  <c:v>62375</c:v>
                </c:pt>
                <c:pt idx="3275">
                  <c:v>62382</c:v>
                </c:pt>
                <c:pt idx="3276">
                  <c:v>62389</c:v>
                </c:pt>
                <c:pt idx="3277">
                  <c:v>62396</c:v>
                </c:pt>
                <c:pt idx="3278">
                  <c:v>62403</c:v>
                </c:pt>
                <c:pt idx="3279">
                  <c:v>62410</c:v>
                </c:pt>
                <c:pt idx="3280">
                  <c:v>62417</c:v>
                </c:pt>
                <c:pt idx="3281">
                  <c:v>62424</c:v>
                </c:pt>
                <c:pt idx="3282">
                  <c:v>62431</c:v>
                </c:pt>
                <c:pt idx="3283">
                  <c:v>62438</c:v>
                </c:pt>
                <c:pt idx="3284">
                  <c:v>62445</c:v>
                </c:pt>
                <c:pt idx="3285">
                  <c:v>62456</c:v>
                </c:pt>
                <c:pt idx="3286">
                  <c:v>62460</c:v>
                </c:pt>
                <c:pt idx="3287">
                  <c:v>62466</c:v>
                </c:pt>
                <c:pt idx="3288">
                  <c:v>62473</c:v>
                </c:pt>
                <c:pt idx="3289">
                  <c:v>62480</c:v>
                </c:pt>
                <c:pt idx="3290">
                  <c:v>62487</c:v>
                </c:pt>
                <c:pt idx="3291">
                  <c:v>62494</c:v>
                </c:pt>
                <c:pt idx="3292">
                  <c:v>62501</c:v>
                </c:pt>
                <c:pt idx="3293">
                  <c:v>62508</c:v>
                </c:pt>
                <c:pt idx="3294">
                  <c:v>62515</c:v>
                </c:pt>
                <c:pt idx="3295">
                  <c:v>62522</c:v>
                </c:pt>
                <c:pt idx="3296">
                  <c:v>62529</c:v>
                </c:pt>
                <c:pt idx="3297">
                  <c:v>62536</c:v>
                </c:pt>
                <c:pt idx="3298">
                  <c:v>62543</c:v>
                </c:pt>
                <c:pt idx="3299">
                  <c:v>62550</c:v>
                </c:pt>
                <c:pt idx="3300">
                  <c:v>62557</c:v>
                </c:pt>
                <c:pt idx="3301">
                  <c:v>62564</c:v>
                </c:pt>
                <c:pt idx="3302">
                  <c:v>62571</c:v>
                </c:pt>
                <c:pt idx="3303">
                  <c:v>62578</c:v>
                </c:pt>
                <c:pt idx="3304">
                  <c:v>62585</c:v>
                </c:pt>
                <c:pt idx="3305">
                  <c:v>62592</c:v>
                </c:pt>
                <c:pt idx="3306">
                  <c:v>62599</c:v>
                </c:pt>
                <c:pt idx="3307">
                  <c:v>62606</c:v>
                </c:pt>
                <c:pt idx="3308">
                  <c:v>62613</c:v>
                </c:pt>
                <c:pt idx="3309">
                  <c:v>62620</c:v>
                </c:pt>
                <c:pt idx="3310">
                  <c:v>62627</c:v>
                </c:pt>
                <c:pt idx="3311">
                  <c:v>62634</c:v>
                </c:pt>
                <c:pt idx="3312">
                  <c:v>62641</c:v>
                </c:pt>
                <c:pt idx="3313">
                  <c:v>62648</c:v>
                </c:pt>
                <c:pt idx="3314">
                  <c:v>62655</c:v>
                </c:pt>
                <c:pt idx="3315">
                  <c:v>62662</c:v>
                </c:pt>
                <c:pt idx="3316">
                  <c:v>62669</c:v>
                </c:pt>
                <c:pt idx="3317">
                  <c:v>62676</c:v>
                </c:pt>
                <c:pt idx="3318">
                  <c:v>62683</c:v>
                </c:pt>
                <c:pt idx="3319">
                  <c:v>62690</c:v>
                </c:pt>
                <c:pt idx="3320">
                  <c:v>62697</c:v>
                </c:pt>
                <c:pt idx="3321">
                  <c:v>62704</c:v>
                </c:pt>
                <c:pt idx="3322">
                  <c:v>62711</c:v>
                </c:pt>
                <c:pt idx="3323">
                  <c:v>62718</c:v>
                </c:pt>
                <c:pt idx="3324">
                  <c:v>62725</c:v>
                </c:pt>
                <c:pt idx="3325">
                  <c:v>62732</c:v>
                </c:pt>
                <c:pt idx="3326">
                  <c:v>62739</c:v>
                </c:pt>
                <c:pt idx="3327">
                  <c:v>62746</c:v>
                </c:pt>
                <c:pt idx="3328">
                  <c:v>62753</c:v>
                </c:pt>
                <c:pt idx="3329">
                  <c:v>62760</c:v>
                </c:pt>
                <c:pt idx="3330">
                  <c:v>62767</c:v>
                </c:pt>
                <c:pt idx="3331">
                  <c:v>62774</c:v>
                </c:pt>
                <c:pt idx="3332">
                  <c:v>62781</c:v>
                </c:pt>
                <c:pt idx="3333">
                  <c:v>62788</c:v>
                </c:pt>
                <c:pt idx="3334">
                  <c:v>62795</c:v>
                </c:pt>
                <c:pt idx="3335">
                  <c:v>62802</c:v>
                </c:pt>
                <c:pt idx="3336">
                  <c:v>62809</c:v>
                </c:pt>
                <c:pt idx="3337">
                  <c:v>62816</c:v>
                </c:pt>
                <c:pt idx="3338">
                  <c:v>62823</c:v>
                </c:pt>
                <c:pt idx="3339">
                  <c:v>62830</c:v>
                </c:pt>
                <c:pt idx="3340">
                  <c:v>62837</c:v>
                </c:pt>
                <c:pt idx="3341">
                  <c:v>62844</c:v>
                </c:pt>
                <c:pt idx="3342">
                  <c:v>62851</c:v>
                </c:pt>
                <c:pt idx="3343">
                  <c:v>62858</c:v>
                </c:pt>
                <c:pt idx="3344">
                  <c:v>62865</c:v>
                </c:pt>
                <c:pt idx="3345">
                  <c:v>62872</c:v>
                </c:pt>
                <c:pt idx="3346">
                  <c:v>62879</c:v>
                </c:pt>
                <c:pt idx="3347">
                  <c:v>62886</c:v>
                </c:pt>
                <c:pt idx="3348">
                  <c:v>62893</c:v>
                </c:pt>
                <c:pt idx="3349">
                  <c:v>62900</c:v>
                </c:pt>
                <c:pt idx="3350">
                  <c:v>62907</c:v>
                </c:pt>
                <c:pt idx="3351">
                  <c:v>62914</c:v>
                </c:pt>
                <c:pt idx="3352">
                  <c:v>62921</c:v>
                </c:pt>
                <c:pt idx="3353">
                  <c:v>62928</c:v>
                </c:pt>
                <c:pt idx="3354">
                  <c:v>62935</c:v>
                </c:pt>
                <c:pt idx="3355">
                  <c:v>62942</c:v>
                </c:pt>
                <c:pt idx="3356">
                  <c:v>62949</c:v>
                </c:pt>
                <c:pt idx="3357">
                  <c:v>62956</c:v>
                </c:pt>
                <c:pt idx="3358">
                  <c:v>62963</c:v>
                </c:pt>
                <c:pt idx="3359">
                  <c:v>62970</c:v>
                </c:pt>
                <c:pt idx="3360">
                  <c:v>62977</c:v>
                </c:pt>
                <c:pt idx="3361">
                  <c:v>62984</c:v>
                </c:pt>
                <c:pt idx="3362">
                  <c:v>62991</c:v>
                </c:pt>
                <c:pt idx="3363">
                  <c:v>62998</c:v>
                </c:pt>
                <c:pt idx="3364">
                  <c:v>63005</c:v>
                </c:pt>
                <c:pt idx="3365">
                  <c:v>63012</c:v>
                </c:pt>
                <c:pt idx="3366">
                  <c:v>63019</c:v>
                </c:pt>
                <c:pt idx="3367">
                  <c:v>63026</c:v>
                </c:pt>
                <c:pt idx="3368">
                  <c:v>63033</c:v>
                </c:pt>
                <c:pt idx="3369">
                  <c:v>63040</c:v>
                </c:pt>
                <c:pt idx="3370">
                  <c:v>63047</c:v>
                </c:pt>
                <c:pt idx="3371">
                  <c:v>63054</c:v>
                </c:pt>
                <c:pt idx="3372">
                  <c:v>63061</c:v>
                </c:pt>
                <c:pt idx="3373">
                  <c:v>63068</c:v>
                </c:pt>
                <c:pt idx="3374">
                  <c:v>63075</c:v>
                </c:pt>
                <c:pt idx="3375">
                  <c:v>63082</c:v>
                </c:pt>
                <c:pt idx="3376">
                  <c:v>63089</c:v>
                </c:pt>
                <c:pt idx="3377">
                  <c:v>63096</c:v>
                </c:pt>
                <c:pt idx="3378">
                  <c:v>63103</c:v>
                </c:pt>
                <c:pt idx="3379">
                  <c:v>63110</c:v>
                </c:pt>
                <c:pt idx="3380">
                  <c:v>63117</c:v>
                </c:pt>
                <c:pt idx="3381">
                  <c:v>63124</c:v>
                </c:pt>
                <c:pt idx="3382">
                  <c:v>63131</c:v>
                </c:pt>
                <c:pt idx="3383">
                  <c:v>63138</c:v>
                </c:pt>
                <c:pt idx="3384">
                  <c:v>63145</c:v>
                </c:pt>
                <c:pt idx="3385">
                  <c:v>63152</c:v>
                </c:pt>
                <c:pt idx="3386">
                  <c:v>63159</c:v>
                </c:pt>
                <c:pt idx="3387">
                  <c:v>63166</c:v>
                </c:pt>
                <c:pt idx="3388">
                  <c:v>63173</c:v>
                </c:pt>
                <c:pt idx="3389">
                  <c:v>63180</c:v>
                </c:pt>
                <c:pt idx="3390">
                  <c:v>63187</c:v>
                </c:pt>
                <c:pt idx="3391">
                  <c:v>63194</c:v>
                </c:pt>
                <c:pt idx="3392">
                  <c:v>63201</c:v>
                </c:pt>
                <c:pt idx="3393">
                  <c:v>63208</c:v>
                </c:pt>
                <c:pt idx="3394">
                  <c:v>63215</c:v>
                </c:pt>
                <c:pt idx="3395">
                  <c:v>63222</c:v>
                </c:pt>
                <c:pt idx="3396">
                  <c:v>63229</c:v>
                </c:pt>
                <c:pt idx="3397">
                  <c:v>63236</c:v>
                </c:pt>
                <c:pt idx="3398">
                  <c:v>63243</c:v>
                </c:pt>
                <c:pt idx="3399">
                  <c:v>63250</c:v>
                </c:pt>
                <c:pt idx="3400">
                  <c:v>63257</c:v>
                </c:pt>
                <c:pt idx="3401">
                  <c:v>63264</c:v>
                </c:pt>
                <c:pt idx="3402">
                  <c:v>63271</c:v>
                </c:pt>
                <c:pt idx="3403">
                  <c:v>63278</c:v>
                </c:pt>
                <c:pt idx="3404">
                  <c:v>63285</c:v>
                </c:pt>
                <c:pt idx="3405">
                  <c:v>63292</c:v>
                </c:pt>
                <c:pt idx="3406">
                  <c:v>63299</c:v>
                </c:pt>
                <c:pt idx="3407">
                  <c:v>63306</c:v>
                </c:pt>
                <c:pt idx="3408">
                  <c:v>63313</c:v>
                </c:pt>
                <c:pt idx="3409">
                  <c:v>63320</c:v>
                </c:pt>
                <c:pt idx="3410">
                  <c:v>63327</c:v>
                </c:pt>
                <c:pt idx="3411">
                  <c:v>63334</c:v>
                </c:pt>
                <c:pt idx="3412">
                  <c:v>63341</c:v>
                </c:pt>
                <c:pt idx="3413">
                  <c:v>63348</c:v>
                </c:pt>
                <c:pt idx="3414">
                  <c:v>63355</c:v>
                </c:pt>
                <c:pt idx="3415">
                  <c:v>63362</c:v>
                </c:pt>
                <c:pt idx="3416">
                  <c:v>63369</c:v>
                </c:pt>
                <c:pt idx="3417">
                  <c:v>63376</c:v>
                </c:pt>
                <c:pt idx="3418">
                  <c:v>63383</c:v>
                </c:pt>
                <c:pt idx="3419">
                  <c:v>63390</c:v>
                </c:pt>
                <c:pt idx="3420">
                  <c:v>63397</c:v>
                </c:pt>
                <c:pt idx="3421">
                  <c:v>63404</c:v>
                </c:pt>
                <c:pt idx="3422">
                  <c:v>63411</c:v>
                </c:pt>
                <c:pt idx="3423">
                  <c:v>63418</c:v>
                </c:pt>
                <c:pt idx="3424">
                  <c:v>63425</c:v>
                </c:pt>
                <c:pt idx="3425">
                  <c:v>63432</c:v>
                </c:pt>
                <c:pt idx="3426">
                  <c:v>63439</c:v>
                </c:pt>
                <c:pt idx="3427">
                  <c:v>63446</c:v>
                </c:pt>
                <c:pt idx="3428">
                  <c:v>63453</c:v>
                </c:pt>
                <c:pt idx="3429">
                  <c:v>63460</c:v>
                </c:pt>
                <c:pt idx="3430">
                  <c:v>63467</c:v>
                </c:pt>
                <c:pt idx="3431">
                  <c:v>63474</c:v>
                </c:pt>
                <c:pt idx="3432">
                  <c:v>63481</c:v>
                </c:pt>
                <c:pt idx="3433">
                  <c:v>63488</c:v>
                </c:pt>
                <c:pt idx="3434">
                  <c:v>63495</c:v>
                </c:pt>
                <c:pt idx="3435">
                  <c:v>63502</c:v>
                </c:pt>
                <c:pt idx="3436">
                  <c:v>63509</c:v>
                </c:pt>
                <c:pt idx="3437">
                  <c:v>63516</c:v>
                </c:pt>
                <c:pt idx="3438">
                  <c:v>63523</c:v>
                </c:pt>
                <c:pt idx="3439">
                  <c:v>63530</c:v>
                </c:pt>
                <c:pt idx="3440">
                  <c:v>63537</c:v>
                </c:pt>
                <c:pt idx="3441">
                  <c:v>63544</c:v>
                </c:pt>
                <c:pt idx="3442">
                  <c:v>63552</c:v>
                </c:pt>
                <c:pt idx="3443">
                  <c:v>63559</c:v>
                </c:pt>
                <c:pt idx="3444">
                  <c:v>63566</c:v>
                </c:pt>
                <c:pt idx="3445">
                  <c:v>63573</c:v>
                </c:pt>
                <c:pt idx="3446">
                  <c:v>63580</c:v>
                </c:pt>
                <c:pt idx="3447">
                  <c:v>63587</c:v>
                </c:pt>
                <c:pt idx="3448">
                  <c:v>63594</c:v>
                </c:pt>
                <c:pt idx="3449">
                  <c:v>63601</c:v>
                </c:pt>
                <c:pt idx="3450">
                  <c:v>63608</c:v>
                </c:pt>
                <c:pt idx="3451">
                  <c:v>63615</c:v>
                </c:pt>
                <c:pt idx="3452">
                  <c:v>63622</c:v>
                </c:pt>
                <c:pt idx="3453">
                  <c:v>63629</c:v>
                </c:pt>
                <c:pt idx="3454">
                  <c:v>63636</c:v>
                </c:pt>
                <c:pt idx="3455">
                  <c:v>63643</c:v>
                </c:pt>
                <c:pt idx="3456">
                  <c:v>63650</c:v>
                </c:pt>
                <c:pt idx="3457">
                  <c:v>63661</c:v>
                </c:pt>
                <c:pt idx="3458">
                  <c:v>63664</c:v>
                </c:pt>
                <c:pt idx="3459">
                  <c:v>63671</c:v>
                </c:pt>
                <c:pt idx="3460">
                  <c:v>63678</c:v>
                </c:pt>
                <c:pt idx="3461">
                  <c:v>63685</c:v>
                </c:pt>
                <c:pt idx="3462">
                  <c:v>63692</c:v>
                </c:pt>
                <c:pt idx="3463">
                  <c:v>63699</c:v>
                </c:pt>
                <c:pt idx="3464">
                  <c:v>63706</c:v>
                </c:pt>
                <c:pt idx="3465">
                  <c:v>63713</c:v>
                </c:pt>
                <c:pt idx="3466">
                  <c:v>63720</c:v>
                </c:pt>
                <c:pt idx="3467">
                  <c:v>63727</c:v>
                </c:pt>
                <c:pt idx="3468">
                  <c:v>63734</c:v>
                </c:pt>
                <c:pt idx="3469">
                  <c:v>63741</c:v>
                </c:pt>
                <c:pt idx="3470">
                  <c:v>63748</c:v>
                </c:pt>
                <c:pt idx="3471">
                  <c:v>63755</c:v>
                </c:pt>
                <c:pt idx="3472">
                  <c:v>63762</c:v>
                </c:pt>
                <c:pt idx="3473">
                  <c:v>63769</c:v>
                </c:pt>
                <c:pt idx="3474">
                  <c:v>63776</c:v>
                </c:pt>
                <c:pt idx="3475">
                  <c:v>63783</c:v>
                </c:pt>
                <c:pt idx="3476">
                  <c:v>63790</c:v>
                </c:pt>
                <c:pt idx="3477">
                  <c:v>63797</c:v>
                </c:pt>
                <c:pt idx="3478">
                  <c:v>63804</c:v>
                </c:pt>
                <c:pt idx="3479">
                  <c:v>63811</c:v>
                </c:pt>
                <c:pt idx="3480">
                  <c:v>63818</c:v>
                </c:pt>
                <c:pt idx="3481">
                  <c:v>63825</c:v>
                </c:pt>
                <c:pt idx="3482">
                  <c:v>63832</c:v>
                </c:pt>
                <c:pt idx="3483">
                  <c:v>63839</c:v>
                </c:pt>
                <c:pt idx="3484">
                  <c:v>63846</c:v>
                </c:pt>
                <c:pt idx="3485">
                  <c:v>63853</c:v>
                </c:pt>
                <c:pt idx="3486">
                  <c:v>63860</c:v>
                </c:pt>
                <c:pt idx="3487">
                  <c:v>63867</c:v>
                </c:pt>
                <c:pt idx="3488">
                  <c:v>63874</c:v>
                </c:pt>
                <c:pt idx="3489">
                  <c:v>63881</c:v>
                </c:pt>
                <c:pt idx="3490">
                  <c:v>63888</c:v>
                </c:pt>
                <c:pt idx="3491">
                  <c:v>63895</c:v>
                </c:pt>
                <c:pt idx="3492">
                  <c:v>63902</c:v>
                </c:pt>
                <c:pt idx="3493">
                  <c:v>63909</c:v>
                </c:pt>
                <c:pt idx="3494">
                  <c:v>63919</c:v>
                </c:pt>
                <c:pt idx="3495">
                  <c:v>63926</c:v>
                </c:pt>
                <c:pt idx="3496">
                  <c:v>63933</c:v>
                </c:pt>
                <c:pt idx="3497">
                  <c:v>63940</c:v>
                </c:pt>
                <c:pt idx="3498">
                  <c:v>63947</c:v>
                </c:pt>
                <c:pt idx="3499">
                  <c:v>63954</c:v>
                </c:pt>
                <c:pt idx="3500">
                  <c:v>63961</c:v>
                </c:pt>
                <c:pt idx="3501">
                  <c:v>63968</c:v>
                </c:pt>
                <c:pt idx="3502">
                  <c:v>63975</c:v>
                </c:pt>
                <c:pt idx="3503">
                  <c:v>63982</c:v>
                </c:pt>
                <c:pt idx="3504">
                  <c:v>63989</c:v>
                </c:pt>
                <c:pt idx="3505">
                  <c:v>63996</c:v>
                </c:pt>
                <c:pt idx="3506">
                  <c:v>64003</c:v>
                </c:pt>
                <c:pt idx="3507">
                  <c:v>64010</c:v>
                </c:pt>
                <c:pt idx="3508">
                  <c:v>64019</c:v>
                </c:pt>
                <c:pt idx="3509">
                  <c:v>64024</c:v>
                </c:pt>
                <c:pt idx="3510">
                  <c:v>64031</c:v>
                </c:pt>
                <c:pt idx="3511">
                  <c:v>64038</c:v>
                </c:pt>
                <c:pt idx="3512">
                  <c:v>64045</c:v>
                </c:pt>
                <c:pt idx="3513">
                  <c:v>64052</c:v>
                </c:pt>
                <c:pt idx="3514">
                  <c:v>64059</c:v>
                </c:pt>
                <c:pt idx="3515">
                  <c:v>64066</c:v>
                </c:pt>
                <c:pt idx="3516">
                  <c:v>64073</c:v>
                </c:pt>
                <c:pt idx="3517">
                  <c:v>64080</c:v>
                </c:pt>
                <c:pt idx="3518">
                  <c:v>64087</c:v>
                </c:pt>
                <c:pt idx="3519">
                  <c:v>64094</c:v>
                </c:pt>
                <c:pt idx="3520">
                  <c:v>64101</c:v>
                </c:pt>
                <c:pt idx="3521">
                  <c:v>64108</c:v>
                </c:pt>
                <c:pt idx="3522">
                  <c:v>64115</c:v>
                </c:pt>
                <c:pt idx="3523">
                  <c:v>64122</c:v>
                </c:pt>
                <c:pt idx="3524">
                  <c:v>64129</c:v>
                </c:pt>
                <c:pt idx="3525">
                  <c:v>64136</c:v>
                </c:pt>
                <c:pt idx="3526">
                  <c:v>64143</c:v>
                </c:pt>
                <c:pt idx="3527">
                  <c:v>64150</c:v>
                </c:pt>
                <c:pt idx="3528">
                  <c:v>64157</c:v>
                </c:pt>
                <c:pt idx="3529">
                  <c:v>64164</c:v>
                </c:pt>
                <c:pt idx="3530">
                  <c:v>64171</c:v>
                </c:pt>
                <c:pt idx="3531">
                  <c:v>64178</c:v>
                </c:pt>
                <c:pt idx="3532">
                  <c:v>64185</c:v>
                </c:pt>
                <c:pt idx="3533">
                  <c:v>64192</c:v>
                </c:pt>
              </c:numCache>
            </c:numRef>
          </c:cat>
          <c:val>
            <c:numRef>
              <c:f>[0]!ONFwd1Y</c:f>
              <c:numCache>
                <c:formatCode>0.0000%</c:formatCode>
                <c:ptCount val="3534"/>
                <c:pt idx="0">
                  <c:v>1.3837659423909798E-3</c:v>
                </c:pt>
                <c:pt idx="1">
                  <c:v>1.3837606235256317E-3</c:v>
                </c:pt>
                <c:pt idx="2">
                  <c:v>1.3837606235256317E-3</c:v>
                </c:pt>
                <c:pt idx="3">
                  <c:v>1.3837606235256317E-3</c:v>
                </c:pt>
                <c:pt idx="4">
                  <c:v>1.3837606235256317E-3</c:v>
                </c:pt>
                <c:pt idx="5">
                  <c:v>1.3837659423909798E-3</c:v>
                </c:pt>
                <c:pt idx="6">
                  <c:v>1.3837606235256317E-3</c:v>
                </c:pt>
                <c:pt idx="7">
                  <c:v>1.3837606235256317E-3</c:v>
                </c:pt>
                <c:pt idx="8">
                  <c:v>1.3837606235256317E-3</c:v>
                </c:pt>
                <c:pt idx="9">
                  <c:v>1.3837606235256317E-3</c:v>
                </c:pt>
                <c:pt idx="10">
                  <c:v>1.3837659423909798E-3</c:v>
                </c:pt>
                <c:pt idx="11">
                  <c:v>1.3837606235256317E-3</c:v>
                </c:pt>
                <c:pt idx="12">
                  <c:v>1.3837606235256317E-3</c:v>
                </c:pt>
                <c:pt idx="13">
                  <c:v>1.3837606235256317E-3</c:v>
                </c:pt>
                <c:pt idx="14">
                  <c:v>1.3837606235256317E-3</c:v>
                </c:pt>
                <c:pt idx="15">
                  <c:v>1.3837659423909798E-3</c:v>
                </c:pt>
                <c:pt idx="16">
                  <c:v>1.3837606235256317E-3</c:v>
                </c:pt>
                <c:pt idx="17">
                  <c:v>1.3837606235256317E-3</c:v>
                </c:pt>
                <c:pt idx="18">
                  <c:v>1.3837606235256317E-3</c:v>
                </c:pt>
                <c:pt idx="19">
                  <c:v>1.3837606235256317E-3</c:v>
                </c:pt>
                <c:pt idx="20">
                  <c:v>1.3837659423909798E-3</c:v>
                </c:pt>
                <c:pt idx="21">
                  <c:v>1.3837606235256317E-3</c:v>
                </c:pt>
                <c:pt idx="22">
                  <c:v>1.3837606235256317E-3</c:v>
                </c:pt>
                <c:pt idx="23">
                  <c:v>1.3837606235256317E-3</c:v>
                </c:pt>
                <c:pt idx="24">
                  <c:v>1.3837606235256317E-3</c:v>
                </c:pt>
                <c:pt idx="25">
                  <c:v>1.3837659423909798E-3</c:v>
                </c:pt>
                <c:pt idx="26">
                  <c:v>1.3837606235256317E-3</c:v>
                </c:pt>
                <c:pt idx="27">
                  <c:v>1.3837606235256317E-3</c:v>
                </c:pt>
                <c:pt idx="28">
                  <c:v>1.3837606235256317E-3</c:v>
                </c:pt>
                <c:pt idx="29">
                  <c:v>1.3837606235256317E-3</c:v>
                </c:pt>
                <c:pt idx="30">
                  <c:v>1.3837659423909798E-3</c:v>
                </c:pt>
                <c:pt idx="31">
                  <c:v>1.3837606235256317E-3</c:v>
                </c:pt>
                <c:pt idx="32">
                  <c:v>1.3837606235256317E-3</c:v>
                </c:pt>
                <c:pt idx="33">
                  <c:v>1.3837606235256317E-3</c:v>
                </c:pt>
                <c:pt idx="34">
                  <c:v>1.3837606235256317E-3</c:v>
                </c:pt>
                <c:pt idx="35">
                  <c:v>1.3837659423909798E-3</c:v>
                </c:pt>
                <c:pt idx="36">
                  <c:v>1.3837606235256317E-3</c:v>
                </c:pt>
                <c:pt idx="37">
                  <c:v>1.3837606235256317E-3</c:v>
                </c:pt>
                <c:pt idx="38">
                  <c:v>1.3837606235256317E-3</c:v>
                </c:pt>
                <c:pt idx="39">
                  <c:v>1.3837606235256317E-3</c:v>
                </c:pt>
                <c:pt idx="40">
                  <c:v>1.3837659423909798E-3</c:v>
                </c:pt>
                <c:pt idx="41">
                  <c:v>1.3837606235256317E-3</c:v>
                </c:pt>
                <c:pt idx="42">
                  <c:v>1.3837606235256317E-3</c:v>
                </c:pt>
                <c:pt idx="43">
                  <c:v>1.3837606235256317E-3</c:v>
                </c:pt>
                <c:pt idx="44">
                  <c:v>1.3837606235256317E-3</c:v>
                </c:pt>
                <c:pt idx="45">
                  <c:v>1.3837659424176252E-3</c:v>
                </c:pt>
                <c:pt idx="46">
                  <c:v>1.3837606235256317E-3</c:v>
                </c:pt>
                <c:pt idx="47">
                  <c:v>1.3837606235256317E-3</c:v>
                </c:pt>
                <c:pt idx="48">
                  <c:v>1.3837606235256317E-3</c:v>
                </c:pt>
                <c:pt idx="49">
                  <c:v>1.3837606235256317E-3</c:v>
                </c:pt>
                <c:pt idx="50">
                  <c:v>1.3837659423909798E-3</c:v>
                </c:pt>
                <c:pt idx="51">
                  <c:v>1.3837606235256317E-3</c:v>
                </c:pt>
                <c:pt idx="52">
                  <c:v>1.3837606235256317E-3</c:v>
                </c:pt>
                <c:pt idx="53">
                  <c:v>1.3837606235256317E-3</c:v>
                </c:pt>
                <c:pt idx="54">
                  <c:v>1.3837606235256317E-3</c:v>
                </c:pt>
                <c:pt idx="55">
                  <c:v>1.3837659423909798E-3</c:v>
                </c:pt>
                <c:pt idx="56">
                  <c:v>1.3837606235256317E-3</c:v>
                </c:pt>
                <c:pt idx="57">
                  <c:v>1.3837606235256317E-3</c:v>
                </c:pt>
                <c:pt idx="58">
                  <c:v>1.3837606235256317E-3</c:v>
                </c:pt>
                <c:pt idx="59">
                  <c:v>1.3837606235256317E-3</c:v>
                </c:pt>
                <c:pt idx="60">
                  <c:v>1.3837659423909798E-3</c:v>
                </c:pt>
                <c:pt idx="61">
                  <c:v>1.3837606235256317E-3</c:v>
                </c:pt>
                <c:pt idx="62">
                  <c:v>1.3837606235256317E-3</c:v>
                </c:pt>
                <c:pt idx="63">
                  <c:v>1.3848751093892275E-3</c:v>
                </c:pt>
                <c:pt idx="64">
                  <c:v>1.3905987422369037E-3</c:v>
                </c:pt>
                <c:pt idx="65">
                  <c:v>1.3964660581500254E-3</c:v>
                </c:pt>
                <c:pt idx="66">
                  <c:v>1.39887453676657E-3</c:v>
                </c:pt>
                <c:pt idx="67">
                  <c:v>1.4013093854092773E-3</c:v>
                </c:pt>
                <c:pt idx="68">
                  <c:v>1.4075226368825966E-3</c:v>
                </c:pt>
                <c:pt idx="69">
                  <c:v>1.4138232806093498E-3</c:v>
                </c:pt>
                <c:pt idx="70">
                  <c:v>1.4163828108770815E-3</c:v>
                </c:pt>
                <c:pt idx="71">
                  <c:v>1.4189575317935521E-3</c:v>
                </c:pt>
                <c:pt idx="72">
                  <c:v>1.4215458463961994E-3</c:v>
                </c:pt>
                <c:pt idx="73">
                  <c:v>1.4267654570598864E-3</c:v>
                </c:pt>
                <c:pt idx="74">
                  <c:v>1.4320031003389744E-3</c:v>
                </c:pt>
                <c:pt idx="75">
                  <c:v>1.4346354275751594E-3</c:v>
                </c:pt>
                <c:pt idx="76">
                  <c:v>1.4372717662425316E-3</c:v>
                </c:pt>
                <c:pt idx="77">
                  <c:v>1.4399105192985928E-3</c:v>
                </c:pt>
                <c:pt idx="78">
                  <c:v>1.445193889786367E-3</c:v>
                </c:pt>
                <c:pt idx="79">
                  <c:v>1.4504577347196346E-3</c:v>
                </c:pt>
                <c:pt idx="80">
                  <c:v>1.4530846043214751E-3</c:v>
                </c:pt>
                <c:pt idx="81">
                  <c:v>1.4557043059770791E-3</c:v>
                </c:pt>
                <c:pt idx="82">
                  <c:v>1.4583152428837565E-3</c:v>
                </c:pt>
                <c:pt idx="83">
                  <c:v>1.4635058648426735E-3</c:v>
                </c:pt>
                <c:pt idx="84">
                  <c:v>1.4686394012120019E-3</c:v>
                </c:pt>
                <c:pt idx="85">
                  <c:v>1.471182558336892E-3</c:v>
                </c:pt>
                <c:pt idx="86">
                  <c:v>1.4737073684578661E-3</c:v>
                </c:pt>
                <c:pt idx="87">
                  <c:v>1.4762122344524897E-3</c:v>
                </c:pt>
                <c:pt idx="88">
                  <c:v>1.4811535948933141E-3</c:v>
                </c:pt>
                <c:pt idx="89">
                  <c:v>1.4860003168770675E-3</c:v>
                </c:pt>
                <c:pt idx="90">
                  <c:v>1.4883815070021456E-3</c:v>
                </c:pt>
                <c:pt idx="91">
                  <c:v>1.4907331707458837E-3</c:v>
                </c:pt>
                <c:pt idx="92">
                  <c:v>1.4930537111457198E-3</c:v>
                </c:pt>
                <c:pt idx="93">
                  <c:v>1.4975892923363432E-3</c:v>
                </c:pt>
                <c:pt idx="94">
                  <c:v>1.5019926989356946E-3</c:v>
                </c:pt>
                <c:pt idx="95">
                  <c:v>1.5041336672183547E-3</c:v>
                </c:pt>
                <c:pt idx="96">
                  <c:v>1.5062339299021232E-3</c:v>
                </c:pt>
                <c:pt idx="97">
                  <c:v>1.508291890104374E-3</c:v>
                </c:pt>
                <c:pt idx="98">
                  <c:v>1.5122651692767164E-3</c:v>
                </c:pt>
                <c:pt idx="99">
                  <c:v>1.5160687643689386E-3</c:v>
                </c:pt>
                <c:pt idx="100">
                  <c:v>1.5178912561264468E-3</c:v>
                </c:pt>
                <c:pt idx="101">
                  <c:v>1.5196618631474479E-3</c:v>
                </c:pt>
                <c:pt idx="102">
                  <c:v>1.5213789883095075E-3</c:v>
                </c:pt>
                <c:pt idx="103">
                  <c:v>1.5246334376595172E-3</c:v>
                </c:pt>
                <c:pt idx="104">
                  <c:v>1.5276807301578543E-3</c:v>
                </c:pt>
                <c:pt idx="105">
                  <c:v>1.5291064906275409E-3</c:v>
                </c:pt>
                <c:pt idx="106">
                  <c:v>1.5304691871431686E-3</c:v>
                </c:pt>
                <c:pt idx="107">
                  <c:v>1.5317672226622392E-3</c:v>
                </c:pt>
                <c:pt idx="108">
                  <c:v>1.5341463092433116E-3</c:v>
                </c:pt>
                <c:pt idx="109">
                  <c:v>1.536280813203561E-3</c:v>
                </c:pt>
                <c:pt idx="110">
                  <c:v>1.5372315877826281E-3</c:v>
                </c:pt>
                <c:pt idx="111">
                  <c:v>1.5381081191101487E-3</c:v>
                </c:pt>
                <c:pt idx="112">
                  <c:v>1.5389088101436244E-3</c:v>
                </c:pt>
                <c:pt idx="113">
                  <c:v>1.5402559958932471E-3</c:v>
                </c:pt>
                <c:pt idx="114">
                  <c:v>1.5413212304071777E-3</c:v>
                </c:pt>
                <c:pt idx="115">
                  <c:v>1.5417187644128916E-3</c:v>
                </c:pt>
                <c:pt idx="116">
                  <c:v>1.542030875789635E-3</c:v>
                </c:pt>
                <c:pt idx="117">
                  <c:v>1.542255967654782E-3</c:v>
                </c:pt>
                <c:pt idx="118">
                  <c:v>1.5424147094744711E-3</c:v>
                </c:pt>
                <c:pt idx="119">
                  <c:v>1.5422541989895677E-3</c:v>
                </c:pt>
                <c:pt idx="120">
                  <c:v>1.5420202375793224E-3</c:v>
                </c:pt>
                <c:pt idx="121">
                  <c:v>1.5416896744024911E-3</c:v>
                </c:pt>
                <c:pt idx="122">
                  <c:v>1.5412609123366394E-3</c:v>
                </c:pt>
                <c:pt idx="123">
                  <c:v>1.5400746623583927E-3</c:v>
                </c:pt>
                <c:pt idx="124">
                  <c:v>1.5385319358518501E-3</c:v>
                </c:pt>
                <c:pt idx="125">
                  <c:v>1.5375882245027839E-3</c:v>
                </c:pt>
                <c:pt idx="126">
                  <c:v>1.5371874312641864E-3</c:v>
                </c:pt>
                <c:pt idx="127">
                  <c:v>1.5378130205085938E-3</c:v>
                </c:pt>
                <c:pt idx="128">
                  <c:v>1.5383815225700204E-3</c:v>
                </c:pt>
                <c:pt idx="129">
                  <c:v>1.5385661448874544E-3</c:v>
                </c:pt>
                <c:pt idx="130">
                  <c:v>1.5387472333916463E-3</c:v>
                </c:pt>
                <c:pt idx="131">
                  <c:v>1.5391052965441077E-3</c:v>
                </c:pt>
                <c:pt idx="132">
                  <c:v>1.5394405904434194E-3</c:v>
                </c:pt>
                <c:pt idx="133">
                  <c:v>1.539607265277354E-3</c:v>
                </c:pt>
                <c:pt idx="134">
                  <c:v>1.5397717082965556E-3</c:v>
                </c:pt>
                <c:pt idx="135">
                  <c:v>1.5399341366073571E-3</c:v>
                </c:pt>
                <c:pt idx="136">
                  <c:v>1.5402599517955196E-3</c:v>
                </c:pt>
                <c:pt idx="137">
                  <c:v>1.5405680408964173E-3</c:v>
                </c:pt>
                <c:pt idx="138">
                  <c:v>1.540723649622322E-3</c:v>
                </c:pt>
                <c:pt idx="139">
                  <c:v>1.5408785455583995E-3</c:v>
                </c:pt>
                <c:pt idx="140">
                  <c:v>1.5410329453313665E-3</c:v>
                </c:pt>
                <c:pt idx="141">
                  <c:v>1.54134777610615E-3</c:v>
                </c:pt>
                <c:pt idx="142">
                  <c:v>1.5416499247589144E-3</c:v>
                </c:pt>
                <c:pt idx="143">
                  <c:v>1.5418050995119614E-3</c:v>
                </c:pt>
                <c:pt idx="144">
                  <c:v>1.5419610801004069E-3</c:v>
                </c:pt>
                <c:pt idx="145">
                  <c:v>1.5421180836305837E-3</c:v>
                </c:pt>
                <c:pt idx="146">
                  <c:v>1.5424431937294258E-3</c:v>
                </c:pt>
                <c:pt idx="147">
                  <c:v>1.5427606659379478E-3</c:v>
                </c:pt>
                <c:pt idx="148">
                  <c:v>1.5429260385335652E-3</c:v>
                </c:pt>
                <c:pt idx="149">
                  <c:v>1.5430937359095509E-3</c:v>
                </c:pt>
                <c:pt idx="150">
                  <c:v>1.5432639748524934E-3</c:v>
                </c:pt>
                <c:pt idx="151">
                  <c:v>1.5436206291052912E-3</c:v>
                </c:pt>
                <c:pt idx="152">
                  <c:v>1.5439746880208105E-3</c:v>
                </c:pt>
                <c:pt idx="153">
                  <c:v>1.5441608904342985E-3</c:v>
                </c:pt>
                <c:pt idx="154">
                  <c:v>1.5443509364132524E-3</c:v>
                </c:pt>
                <c:pt idx="155">
                  <c:v>1.5445450430640051E-3</c:v>
                </c:pt>
                <c:pt idx="156">
                  <c:v>1.5449545065671089E-3</c:v>
                </c:pt>
                <c:pt idx="157">
                  <c:v>1.5453664148346036E-3</c:v>
                </c:pt>
                <c:pt idx="158">
                  <c:v>1.5455840789613262E-3</c:v>
                </c:pt>
                <c:pt idx="159">
                  <c:v>1.5458071056784206E-3</c:v>
                </c:pt>
                <c:pt idx="160">
                  <c:v>1.5460357117724755E-3</c:v>
                </c:pt>
                <c:pt idx="161">
                  <c:v>1.5465192505015324E-3</c:v>
                </c:pt>
                <c:pt idx="162">
                  <c:v>1.5470102699666199E-3</c:v>
                </c:pt>
                <c:pt idx="163">
                  <c:v>1.5472700278618134E-3</c:v>
                </c:pt>
                <c:pt idx="164">
                  <c:v>1.5475366671324764E-3</c:v>
                </c:pt>
                <c:pt idx="165">
                  <c:v>1.5478104046451335E-3</c:v>
                </c:pt>
                <c:pt idx="166">
                  <c:v>1.5483892852685699E-3</c:v>
                </c:pt>
                <c:pt idx="167">
                  <c:v>1.5489806772439607E-3</c:v>
                </c:pt>
                <c:pt idx="168">
                  <c:v>1.5492931608829252E-3</c:v>
                </c:pt>
                <c:pt idx="169">
                  <c:v>1.5496140446824569E-3</c:v>
                </c:pt>
                <c:pt idx="170">
                  <c:v>1.5499435455890165E-3</c:v>
                </c:pt>
                <c:pt idx="171">
                  <c:v>1.5506390352548749E-3</c:v>
                </c:pt>
                <c:pt idx="172">
                  <c:v>1.5513520603338549E-3</c:v>
                </c:pt>
                <c:pt idx="173">
                  <c:v>1.5517279016119545E-3</c:v>
                </c:pt>
                <c:pt idx="174">
                  <c:v>1.5521136619955911E-3</c:v>
                </c:pt>
                <c:pt idx="175">
                  <c:v>1.5525095582713533E-3</c:v>
                </c:pt>
                <c:pt idx="176">
                  <c:v>1.5533429248471009E-3</c:v>
                </c:pt>
                <c:pt idx="177">
                  <c:v>1.5541988429834674E-3</c:v>
                </c:pt>
                <c:pt idx="178">
                  <c:v>1.5546486740358745E-3</c:v>
                </c:pt>
                <c:pt idx="179">
                  <c:v>1.555109942819044E-3</c:v>
                </c:pt>
                <c:pt idx="180">
                  <c:v>1.555582866439309E-3</c:v>
                </c:pt>
                <c:pt idx="181">
                  <c:v>1.5565753784319014E-3</c:v>
                </c:pt>
                <c:pt idx="182">
                  <c:v>1.5575954490998356E-3</c:v>
                </c:pt>
                <c:pt idx="183">
                  <c:v>1.558129901662042E-3</c:v>
                </c:pt>
                <c:pt idx="184">
                  <c:v>1.5586773108200447E-3</c:v>
                </c:pt>
                <c:pt idx="185">
                  <c:v>1.5592378938400486E-3</c:v>
                </c:pt>
                <c:pt idx="186">
                  <c:v>1.5604108204492206E-3</c:v>
                </c:pt>
                <c:pt idx="187">
                  <c:v>1.5616163021903162E-3</c:v>
                </c:pt>
                <c:pt idx="188">
                  <c:v>1.5622460083175582E-3</c:v>
                </c:pt>
                <c:pt idx="189">
                  <c:v>1.5628901899056302E-3</c:v>
                </c:pt>
                <c:pt idx="190">
                  <c:v>1.563552289081116E-3</c:v>
                </c:pt>
                <c:pt idx="191">
                  <c:v>1.5649921497118413E-3</c:v>
                </c:pt>
                <c:pt idx="192">
                  <c:v>1.5665361579131343E-3</c:v>
                </c:pt>
                <c:pt idx="193">
                  <c:v>1.5673716868391807E-3</c:v>
                </c:pt>
                <c:pt idx="194">
                  <c:v>1.5682440371911355E-3</c:v>
                </c:pt>
                <c:pt idx="195">
                  <c:v>1.569153707610127E-3</c:v>
                </c:pt>
                <c:pt idx="196">
                  <c:v>1.5711067968204873E-3</c:v>
                </c:pt>
                <c:pt idx="197">
                  <c:v>1.5731755570236317E-3</c:v>
                </c:pt>
                <c:pt idx="198">
                  <c:v>1.5742793035578018E-3</c:v>
                </c:pt>
                <c:pt idx="199">
                  <c:v>1.5754233605669299E-3</c:v>
                </c:pt>
                <c:pt idx="200">
                  <c:v>1.5766082264523362E-3</c:v>
                </c:pt>
                <c:pt idx="201">
                  <c:v>1.5791234069428839E-3</c:v>
                </c:pt>
                <c:pt idx="202">
                  <c:v>1.581765748062125E-3</c:v>
                </c:pt>
                <c:pt idx="203">
                  <c:v>1.5831621350681502E-3</c:v>
                </c:pt>
                <c:pt idx="204">
                  <c:v>1.584602321598183E-3</c:v>
                </c:pt>
                <c:pt idx="205">
                  <c:v>1.5860868059736077E-3</c:v>
                </c:pt>
                <c:pt idx="206">
                  <c:v>1.5892129422034884E-3</c:v>
                </c:pt>
                <c:pt idx="207">
                  <c:v>1.5924776913944783E-3</c:v>
                </c:pt>
                <c:pt idx="208">
                  <c:v>1.5941911418160259E-3</c:v>
                </c:pt>
                <c:pt idx="209">
                  <c:v>1.5959518807306949E-3</c:v>
                </c:pt>
                <c:pt idx="210">
                  <c:v>1.5977604065398054E-3</c:v>
                </c:pt>
                <c:pt idx="211">
                  <c:v>1.6015463647800487E-3</c:v>
                </c:pt>
                <c:pt idx="212">
                  <c:v>1.6054823473865554E-3</c:v>
                </c:pt>
                <c:pt idx="213">
                  <c:v>1.607537284167293E-3</c:v>
                </c:pt>
                <c:pt idx="214">
                  <c:v>1.6096429983303295E-3</c:v>
                </c:pt>
                <c:pt idx="215">
                  <c:v>1.6117999884368572E-3</c:v>
                </c:pt>
                <c:pt idx="216">
                  <c:v>1.616294637090121E-3</c:v>
                </c:pt>
                <c:pt idx="217">
                  <c:v>1.6209506764042203E-3</c:v>
                </c:pt>
                <c:pt idx="218">
                  <c:v>1.6233715224078793E-3</c:v>
                </c:pt>
                <c:pt idx="219">
                  <c:v>1.6258466348428868E-3</c:v>
                </c:pt>
                <c:pt idx="220">
                  <c:v>1.6283765122704352E-3</c:v>
                </c:pt>
                <c:pt idx="221">
                  <c:v>1.6336287217910694E-3</c:v>
                </c:pt>
                <c:pt idx="222">
                  <c:v>1.6390536390531452E-3</c:v>
                </c:pt>
                <c:pt idx="223">
                  <c:v>1.6418648172233929E-3</c:v>
                </c:pt>
                <c:pt idx="224">
                  <c:v>1.6447337508740389E-3</c:v>
                </c:pt>
                <c:pt idx="225">
                  <c:v>1.6476609384064034E-3</c:v>
                </c:pt>
                <c:pt idx="226">
                  <c:v>1.6537195817534212E-3</c:v>
                </c:pt>
                <c:pt idx="227">
                  <c:v>1.659962195859066E-3</c:v>
                </c:pt>
                <c:pt idx="228">
                  <c:v>1.6631881292195061E-3</c:v>
                </c:pt>
                <c:pt idx="229">
                  <c:v>1.666475306949522E-3</c:v>
                </c:pt>
                <c:pt idx="230">
                  <c:v>1.6698242276103059E-3</c:v>
                </c:pt>
                <c:pt idx="231">
                  <c:v>1.6767381801940928E-3</c:v>
                </c:pt>
                <c:pt idx="232">
                  <c:v>1.6838473075875271E-3</c:v>
                </c:pt>
                <c:pt idx="233">
                  <c:v>1.6875124190018909E-3</c:v>
                </c:pt>
                <c:pt idx="234">
                  <c:v>1.6912422639148161E-3</c:v>
                </c:pt>
                <c:pt idx="235">
                  <c:v>1.6950373406476871E-3</c:v>
                </c:pt>
                <c:pt idx="236">
                  <c:v>1.7028554806231E-3</c:v>
                </c:pt>
                <c:pt idx="237">
                  <c:v>1.7108799350840087E-3</c:v>
                </c:pt>
                <c:pt idx="238">
                  <c:v>1.7150086475758997E-3</c:v>
                </c:pt>
                <c:pt idx="239">
                  <c:v>1.7192055825354657E-3</c:v>
                </c:pt>
                <c:pt idx="240">
                  <c:v>1.7234712384439632E-3</c:v>
                </c:pt>
                <c:pt idx="241">
                  <c:v>1.7322424469501385E-3</c:v>
                </c:pt>
                <c:pt idx="242">
                  <c:v>1.7412310391939911E-3</c:v>
                </c:pt>
                <c:pt idx="243">
                  <c:v>1.7458477757870128E-3</c:v>
                </c:pt>
                <c:pt idx="244">
                  <c:v>1.7505362238967592E-3</c:v>
                </c:pt>
                <c:pt idx="245">
                  <c:v>1.7552968818446146E-3</c:v>
                </c:pt>
                <c:pt idx="246">
                  <c:v>1.7650700435378752E-3</c:v>
                </c:pt>
                <c:pt idx="247">
                  <c:v>1.7750715810027629E-3</c:v>
                </c:pt>
                <c:pt idx="248">
                  <c:v>1.7802007648803908E-3</c:v>
                </c:pt>
                <c:pt idx="249">
                  <c:v>1.7854051490839851E-3</c:v>
                </c:pt>
                <c:pt idx="250">
                  <c:v>1.790685232174738E-3</c:v>
                </c:pt>
                <c:pt idx="251">
                  <c:v>1.8015092351486572E-3</c:v>
                </c:pt>
                <c:pt idx="252">
                  <c:v>1.8125725219952926E-3</c:v>
                </c:pt>
                <c:pt idx="253">
                  <c:v>1.8182385759413222E-3</c:v>
                </c:pt>
                <c:pt idx="254">
                  <c:v>1.8239833193423038E-3</c:v>
                </c:pt>
                <c:pt idx="255">
                  <c:v>1.8298072507594298E-3</c:v>
                </c:pt>
                <c:pt idx="256">
                  <c:v>1.8410625896070343E-3</c:v>
                </c:pt>
                <c:pt idx="257">
                  <c:v>1.8511441142354812E-3</c:v>
                </c:pt>
                <c:pt idx="258">
                  <c:v>1.8555645321871594E-3</c:v>
                </c:pt>
                <c:pt idx="259">
                  <c:v>1.8596034212503554E-3</c:v>
                </c:pt>
                <c:pt idx="260">
                  <c:v>1.8632564494502901E-3</c:v>
                </c:pt>
                <c:pt idx="261">
                  <c:v>1.8692643495743511E-3</c:v>
                </c:pt>
                <c:pt idx="262">
                  <c:v>1.8739233165199209E-3</c:v>
                </c:pt>
                <c:pt idx="263">
                  <c:v>1.8755820624605235E-3</c:v>
                </c:pt>
                <c:pt idx="264">
                  <c:v>1.876828956408616E-3</c:v>
                </c:pt>
                <c:pt idx="265">
                  <c:v>1.8776596664693557E-3</c:v>
                </c:pt>
                <c:pt idx="266">
                  <c:v>1.8779219435494099E-3</c:v>
                </c:pt>
                <c:pt idx="267">
                  <c:v>1.8767340304215452E-3</c:v>
                </c:pt>
                <c:pt idx="268">
                  <c:v>1.8754188430225582E-3</c:v>
                </c:pt>
                <c:pt idx="269">
                  <c:v>1.8736614806069696E-3</c:v>
                </c:pt>
                <c:pt idx="270">
                  <c:v>1.8714576112799364E-3</c:v>
                </c:pt>
                <c:pt idx="271">
                  <c:v>1.8655495243802278E-3</c:v>
                </c:pt>
                <c:pt idx="272">
                  <c:v>1.8580904279996702E-3</c:v>
                </c:pt>
                <c:pt idx="273">
                  <c:v>1.8535890464121962E-3</c:v>
                </c:pt>
                <c:pt idx="274">
                  <c:v>1.848615166863965E-3</c:v>
                </c:pt>
                <c:pt idx="275">
                  <c:v>1.8431644574601336E-3</c:v>
                </c:pt>
                <c:pt idx="276">
                  <c:v>1.8306612559726432E-3</c:v>
                </c:pt>
                <c:pt idx="277">
                  <c:v>1.8166241602202149E-3</c:v>
                </c:pt>
                <c:pt idx="278">
                  <c:v>1.8094315358840873E-3</c:v>
                </c:pt>
                <c:pt idx="279">
                  <c:v>1.8024497958180064E-3</c:v>
                </c:pt>
                <c:pt idx="280">
                  <c:v>1.795681692140505E-3</c:v>
                </c:pt>
                <c:pt idx="281">
                  <c:v>1.7828801957708862E-3</c:v>
                </c:pt>
                <c:pt idx="282">
                  <c:v>1.7708006821681721E-3</c:v>
                </c:pt>
                <c:pt idx="283">
                  <c:v>1.7651420411723961E-3</c:v>
                </c:pt>
                <c:pt idx="284">
                  <c:v>1.7597135488767179E-3</c:v>
                </c:pt>
                <c:pt idx="285">
                  <c:v>1.7545179572397984E-3</c:v>
                </c:pt>
                <c:pt idx="286">
                  <c:v>1.7449253278023491E-3</c:v>
                </c:pt>
                <c:pt idx="287">
                  <c:v>1.7361196394904965E-3</c:v>
                </c:pt>
                <c:pt idx="288">
                  <c:v>1.7321298324457501E-3</c:v>
                </c:pt>
                <c:pt idx="289">
                  <c:v>1.7283894385311527E-3</c:v>
                </c:pt>
                <c:pt idx="290">
                  <c:v>1.724901209625429E-3</c:v>
                </c:pt>
                <c:pt idx="291">
                  <c:v>1.7187872688051442E-3</c:v>
                </c:pt>
                <c:pt idx="292">
                  <c:v>1.7135249867017421E-3</c:v>
                </c:pt>
                <c:pt idx="293">
                  <c:v>1.7113388643785754E-3</c:v>
                </c:pt>
                <c:pt idx="294">
                  <c:v>1.7094214194557367E-3</c:v>
                </c:pt>
                <c:pt idx="295">
                  <c:v>1.707775404131695E-3</c:v>
                </c:pt>
                <c:pt idx="296">
                  <c:v>1.705409977716954E-3</c:v>
                </c:pt>
                <c:pt idx="297">
                  <c:v>1.7039606791957596E-3</c:v>
                </c:pt>
                <c:pt idx="298">
                  <c:v>1.7037130924446586E-3</c:v>
                </c:pt>
                <c:pt idx="299">
                  <c:v>1.7037517672680025E-3</c:v>
                </c:pt>
                <c:pt idx="300">
                  <c:v>1.7040727031858438E-3</c:v>
                </c:pt>
                <c:pt idx="301">
                  <c:v>1.7056712409146968E-3</c:v>
                </c:pt>
                <c:pt idx="302">
                  <c:v>1.7082154896996826E-3</c:v>
                </c:pt>
                <c:pt idx="303">
                  <c:v>1.7099792363683974E-3</c:v>
                </c:pt>
                <c:pt idx="304">
                  <c:v>1.7120395186331905E-3</c:v>
                </c:pt>
                <c:pt idx="305">
                  <c:v>1.7143989945278548E-3</c:v>
                </c:pt>
                <c:pt idx="306">
                  <c:v>1.720136766172331E-3</c:v>
                </c:pt>
                <c:pt idx="307">
                  <c:v>1.7268819900451149E-3</c:v>
                </c:pt>
                <c:pt idx="308">
                  <c:v>1.7307773012387173E-3</c:v>
                </c:pt>
                <c:pt idx="309">
                  <c:v>1.7349877530659086E-3</c:v>
                </c:pt>
                <c:pt idx="310">
                  <c:v>1.7395160034006096E-3</c:v>
                </c:pt>
                <c:pt idx="311">
                  <c:v>1.7496536249428374E-3</c:v>
                </c:pt>
                <c:pt idx="312">
                  <c:v>1.7608601463336981E-3</c:v>
                </c:pt>
                <c:pt idx="313">
                  <c:v>1.7670172569150822E-3</c:v>
                </c:pt>
                <c:pt idx="314">
                  <c:v>1.7735081129277575E-3</c:v>
                </c:pt>
                <c:pt idx="315">
                  <c:v>1.7803353725653892E-3</c:v>
                </c:pt>
                <c:pt idx="316">
                  <c:v>1.7951334771737493E-3</c:v>
                </c:pt>
                <c:pt idx="317">
                  <c:v>1.8110616027655624E-3</c:v>
                </c:pt>
                <c:pt idx="318">
                  <c:v>1.819610747597622E-3</c:v>
                </c:pt>
                <c:pt idx="319">
                  <c:v>1.8285122431382916E-3</c:v>
                </c:pt>
                <c:pt idx="320">
                  <c:v>1.8377687471815563E-3</c:v>
                </c:pt>
                <c:pt idx="321">
                  <c:v>1.8614504597325165E-3</c:v>
                </c:pt>
                <c:pt idx="322">
                  <c:v>1.8845972775949349E-3</c:v>
                </c:pt>
                <c:pt idx="323">
                  <c:v>1.8936227226262758E-3</c:v>
                </c:pt>
                <c:pt idx="324">
                  <c:v>1.9025260458249704E-3</c:v>
                </c:pt>
                <c:pt idx="325">
                  <c:v>1.9199284489168633E-3</c:v>
                </c:pt>
                <c:pt idx="326">
                  <c:v>1.9368884819215282E-3</c:v>
                </c:pt>
                <c:pt idx="327">
                  <c:v>1.9451589670982372E-3</c:v>
                </c:pt>
                <c:pt idx="328">
                  <c:v>1.9532984389947217E-3</c:v>
                </c:pt>
                <c:pt idx="329">
                  <c:v>1.9613054155964704E-3</c:v>
                </c:pt>
                <c:pt idx="330">
                  <c:v>1.9768811639409023E-3</c:v>
                </c:pt>
                <c:pt idx="331">
                  <c:v>1.9919787310040959E-3</c:v>
                </c:pt>
                <c:pt idx="332">
                  <c:v>1.9993010025132207E-3</c:v>
                </c:pt>
                <c:pt idx="333">
                  <c:v>2.0064818872000956E-3</c:v>
                </c:pt>
                <c:pt idx="334">
                  <c:v>2.0135199032100815E-3</c:v>
                </c:pt>
                <c:pt idx="335">
                  <c:v>2.0271237109970031E-3</c:v>
                </c:pt>
                <c:pt idx="336">
                  <c:v>2.0402136418695704E-3</c:v>
                </c:pt>
                <c:pt idx="337">
                  <c:v>2.0465150855564218E-3</c:v>
                </c:pt>
                <c:pt idx="338">
                  <c:v>2.052664769118806E-3</c:v>
                </c:pt>
                <c:pt idx="339">
                  <c:v>2.0586612104622759E-3</c:v>
                </c:pt>
                <c:pt idx="340">
                  <c:v>2.0701477806106539E-3</c:v>
                </c:pt>
                <c:pt idx="341">
                  <c:v>2.0810784043234776E-3</c:v>
                </c:pt>
                <c:pt idx="342">
                  <c:v>2.0862472269733701E-3</c:v>
                </c:pt>
                <c:pt idx="343">
                  <c:v>2.091214443931122E-3</c:v>
                </c:pt>
                <c:pt idx="344">
                  <c:v>2.0959782533580551E-3</c:v>
                </c:pt>
                <c:pt idx="345">
                  <c:v>2.1048311464433311E-3</c:v>
                </c:pt>
                <c:pt idx="346">
                  <c:v>2.1129633869776399E-3</c:v>
                </c:pt>
                <c:pt idx="347">
                  <c:v>2.1166831366059569E-3</c:v>
                </c:pt>
                <c:pt idx="348">
                  <c:v>2.1201886696697869E-3</c:v>
                </c:pt>
                <c:pt idx="349">
                  <c:v>2.123478184650196E-3</c:v>
                </c:pt>
                <c:pt idx="350">
                  <c:v>2.1293407411171472E-3</c:v>
                </c:pt>
                <c:pt idx="351">
                  <c:v>2.1344400327993895E-3</c:v>
                </c:pt>
                <c:pt idx="352">
                  <c:v>2.1366224344188112E-3</c:v>
                </c:pt>
                <c:pt idx="353">
                  <c:v>2.1385780086013995E-3</c:v>
                </c:pt>
                <c:pt idx="354">
                  <c:v>2.1403049540680286E-3</c:v>
                </c:pt>
                <c:pt idx="355">
                  <c:v>2.1430004980693695E-3</c:v>
                </c:pt>
                <c:pt idx="356">
                  <c:v>2.1448904173571037E-3</c:v>
                </c:pt>
                <c:pt idx="357">
                  <c:v>2.1454471959803101E-3</c:v>
                </c:pt>
                <c:pt idx="358">
                  <c:v>2.1457645365341449E-3</c:v>
                </c:pt>
                <c:pt idx="359">
                  <c:v>2.1458406376595462E-3</c:v>
                </c:pt>
                <c:pt idx="360">
                  <c:v>2.1451924835158565E-3</c:v>
                </c:pt>
                <c:pt idx="361">
                  <c:v>2.143696616938584E-3</c:v>
                </c:pt>
                <c:pt idx="362">
                  <c:v>2.1425394978180634E-3</c:v>
                </c:pt>
                <c:pt idx="363">
                  <c:v>2.1411303300755691E-3</c:v>
                </c:pt>
                <c:pt idx="364">
                  <c:v>2.139589627150329E-3</c:v>
                </c:pt>
                <c:pt idx="365">
                  <c:v>2.1378824638595972E-3</c:v>
                </c:pt>
                <c:pt idx="366">
                  <c:v>2.1377743636108448E-3</c:v>
                </c:pt>
                <c:pt idx="367">
                  <c:v>2.1385484982072711E-3</c:v>
                </c:pt>
                <c:pt idx="368">
                  <c:v>2.1398215003909371E-3</c:v>
                </c:pt>
                <c:pt idx="369">
                  <c:v>2.1415972142069251E-3</c:v>
                </c:pt>
                <c:pt idx="370">
                  <c:v>2.1468563683857411E-3</c:v>
                </c:pt>
                <c:pt idx="371">
                  <c:v>2.1538040602209207E-3</c:v>
                </c:pt>
                <c:pt idx="372">
                  <c:v>2.158150988398333E-3</c:v>
                </c:pt>
                <c:pt idx="373">
                  <c:v>2.1630236908798395E-3</c:v>
                </c:pt>
                <c:pt idx="374">
                  <c:v>2.1684260113108422E-3</c:v>
                </c:pt>
                <c:pt idx="375">
                  <c:v>2.1810284782475264E-3</c:v>
                </c:pt>
                <c:pt idx="376">
                  <c:v>2.195408349914274E-3</c:v>
                </c:pt>
                <c:pt idx="377">
                  <c:v>2.2035164177314215E-3</c:v>
                </c:pt>
                <c:pt idx="378">
                  <c:v>2.2121771665695178E-3</c:v>
                </c:pt>
                <c:pt idx="379">
                  <c:v>2.2213944399940289E-3</c:v>
                </c:pt>
                <c:pt idx="380">
                  <c:v>2.241717247430941E-3</c:v>
                </c:pt>
                <c:pt idx="381">
                  <c:v>2.2639056576601035E-3</c:v>
                </c:pt>
                <c:pt idx="382">
                  <c:v>2.2759632121349682E-3</c:v>
                </c:pt>
                <c:pt idx="383">
                  <c:v>2.2886003543476363E-3</c:v>
                </c:pt>
                <c:pt idx="384">
                  <c:v>2.3016456765301285E-3</c:v>
                </c:pt>
                <c:pt idx="385">
                  <c:v>2.3265403505057236E-3</c:v>
                </c:pt>
                <c:pt idx="386">
                  <c:v>2.3498255668474854E-3</c:v>
                </c:pt>
                <c:pt idx="387">
                  <c:v>2.3606764202632746E-3</c:v>
                </c:pt>
                <c:pt idx="388">
                  <c:v>2.3710419630873503E-3</c:v>
                </c:pt>
                <c:pt idx="389">
                  <c:v>2.380918363584783E-3</c:v>
                </c:pt>
                <c:pt idx="390">
                  <c:v>2.3990375199467451E-3</c:v>
                </c:pt>
                <c:pt idx="391">
                  <c:v>2.4154559133648945E-3</c:v>
                </c:pt>
                <c:pt idx="392">
                  <c:v>2.4228291300421034E-3</c:v>
                </c:pt>
                <c:pt idx="393">
                  <c:v>2.4296902156617506E-3</c:v>
                </c:pt>
                <c:pt idx="394">
                  <c:v>2.4360353383290345E-3</c:v>
                </c:pt>
                <c:pt idx="395">
                  <c:v>2.4470031830148287E-3</c:v>
                </c:pt>
                <c:pt idx="396">
                  <c:v>2.4561795714905799E-3</c:v>
                </c:pt>
                <c:pt idx="397">
                  <c:v>2.4598874077685906E-3</c:v>
                </c:pt>
                <c:pt idx="398">
                  <c:v>2.4630562923633192E-3</c:v>
                </c:pt>
                <c:pt idx="399">
                  <c:v>2.4687705024284412E-3</c:v>
                </c:pt>
                <c:pt idx="400">
                  <c:v>2.4705370496569401E-3</c:v>
                </c:pt>
                <c:pt idx="401">
                  <c:v>2.4698259903654929E-3</c:v>
                </c:pt>
                <c:pt idx="402">
                  <c:v>2.4685453274297942E-3</c:v>
                </c:pt>
                <c:pt idx="403">
                  <c:v>2.4640830312172568E-3</c:v>
                </c:pt>
                <c:pt idx="404">
                  <c:v>2.4578031463651229E-3</c:v>
                </c:pt>
                <c:pt idx="405">
                  <c:v>2.4545379218743335E-3</c:v>
                </c:pt>
                <c:pt idx="406">
                  <c:v>2.4516068419355719E-3</c:v>
                </c:pt>
                <c:pt idx="407">
                  <c:v>2.4490124118248247E-3</c:v>
                </c:pt>
                <c:pt idx="408">
                  <c:v>2.4442563987614463E-3</c:v>
                </c:pt>
                <c:pt idx="409">
                  <c:v>2.441177689513907E-3</c:v>
                </c:pt>
                <c:pt idx="410">
                  <c:v>2.4406557670086926E-3</c:v>
                </c:pt>
                <c:pt idx="411">
                  <c:v>2.4404880305439747E-3</c:v>
                </c:pt>
                <c:pt idx="412">
                  <c:v>2.4413622599528395E-3</c:v>
                </c:pt>
                <c:pt idx="413">
                  <c:v>2.4434090493308247E-3</c:v>
                </c:pt>
                <c:pt idx="414">
                  <c:v>2.4450498211692206E-3</c:v>
                </c:pt>
                <c:pt idx="415">
                  <c:v>2.4470598101444807E-3</c:v>
                </c:pt>
                <c:pt idx="416">
                  <c:v>2.4494415216125276E-3</c:v>
                </c:pt>
                <c:pt idx="417">
                  <c:v>2.4554732931747481E-3</c:v>
                </c:pt>
                <c:pt idx="418">
                  <c:v>2.4627356954542989E-3</c:v>
                </c:pt>
                <c:pt idx="419">
                  <c:v>2.4670135969273588E-3</c:v>
                </c:pt>
                <c:pt idx="420">
                  <c:v>2.4716782520695091E-3</c:v>
                </c:pt>
                <c:pt idx="421">
                  <c:v>2.4767321659968644E-3</c:v>
                </c:pt>
                <c:pt idx="422">
                  <c:v>2.4881672461329885E-3</c:v>
                </c:pt>
                <c:pt idx="423">
                  <c:v>2.5008905138790283E-3</c:v>
                </c:pt>
                <c:pt idx="424">
                  <c:v>2.507860460978506E-3</c:v>
                </c:pt>
                <c:pt idx="425">
                  <c:v>2.5148946119202265E-3</c:v>
                </c:pt>
                <c:pt idx="426">
                  <c:v>2.5219251823660471E-3</c:v>
                </c:pt>
                <c:pt idx="427">
                  <c:v>2.5359914107880854E-3</c:v>
                </c:pt>
                <c:pt idx="428">
                  <c:v>2.550008292603323E-3</c:v>
                </c:pt>
                <c:pt idx="429">
                  <c:v>2.5570184360290682E-3</c:v>
                </c:pt>
                <c:pt idx="430">
                  <c:v>2.5640239891266958E-3</c:v>
                </c:pt>
                <c:pt idx="431">
                  <c:v>2.5710247837906763E-3</c:v>
                </c:pt>
                <c:pt idx="432">
                  <c:v>2.585028232191533E-3</c:v>
                </c:pt>
                <c:pt idx="433">
                  <c:v>2.5989770124823508E-3</c:v>
                </c:pt>
                <c:pt idx="434">
                  <c:v>2.6059514906773273E-3</c:v>
                </c:pt>
                <c:pt idx="435">
                  <c:v>2.6129202009261832E-3</c:v>
                </c:pt>
                <c:pt idx="436">
                  <c:v>2.6198829746437724E-3</c:v>
                </c:pt>
                <c:pt idx="437">
                  <c:v>2.6338071620468639E-3</c:v>
                </c:pt>
                <c:pt idx="438">
                  <c:v>2.6476713408118968E-3</c:v>
                </c:pt>
                <c:pt idx="439">
                  <c:v>2.6546019086914896E-3</c:v>
                </c:pt>
                <c:pt idx="440">
                  <c:v>2.6615255306072783E-3</c:v>
                </c:pt>
                <c:pt idx="441">
                  <c:v>2.6684420382938612E-3</c:v>
                </c:pt>
                <c:pt idx="442">
                  <c:v>2.6822704827100807E-3</c:v>
                </c:pt>
                <c:pt idx="443">
                  <c:v>2.6960335609604869E-3</c:v>
                </c:pt>
                <c:pt idx="444">
                  <c:v>2.7029119732802087E-3</c:v>
                </c:pt>
                <c:pt idx="445">
                  <c:v>2.7097822617783152E-3</c:v>
                </c:pt>
                <c:pt idx="446">
                  <c:v>2.7166442580295325E-3</c:v>
                </c:pt>
                <c:pt idx="447">
                  <c:v>2.7303965467240232E-3</c:v>
                </c:pt>
                <c:pt idx="448">
                  <c:v>2.7441546424800123E-3</c:v>
                </c:pt>
                <c:pt idx="449">
                  <c:v>2.7510696014854119E-3</c:v>
                </c:pt>
                <c:pt idx="450">
                  <c:v>2.7579998670468342E-3</c:v>
                </c:pt>
                <c:pt idx="451">
                  <c:v>2.7649454206990498E-3</c:v>
                </c:pt>
                <c:pt idx="452">
                  <c:v>2.7789088466345646E-3</c:v>
                </c:pt>
                <c:pt idx="453">
                  <c:v>2.7928801472310028E-3</c:v>
                </c:pt>
                <c:pt idx="454">
                  <c:v>2.7999018645985529E-3</c:v>
                </c:pt>
                <c:pt idx="455">
                  <c:v>2.8069387594253925E-3</c:v>
                </c:pt>
                <c:pt idx="456">
                  <c:v>2.8139908132462921E-3</c:v>
                </c:pt>
                <c:pt idx="457">
                  <c:v>2.8281675762897862E-3</c:v>
                </c:pt>
                <c:pt idx="458">
                  <c:v>2.8423502491659036E-3</c:v>
                </c:pt>
                <c:pt idx="459">
                  <c:v>2.8494778211385352E-3</c:v>
                </c:pt>
                <c:pt idx="460">
                  <c:v>2.8566204413138507E-3</c:v>
                </c:pt>
                <c:pt idx="461">
                  <c:v>2.863778091466429E-3</c:v>
                </c:pt>
                <c:pt idx="462">
                  <c:v>2.8781664091237502E-3</c:v>
                </c:pt>
                <c:pt idx="463">
                  <c:v>2.89255862118587E-3</c:v>
                </c:pt>
                <c:pt idx="464">
                  <c:v>2.8997911438466417E-3</c:v>
                </c:pt>
                <c:pt idx="465">
                  <c:v>2.907038585533428E-3</c:v>
                </c:pt>
                <c:pt idx="466">
                  <c:v>2.9143009281007437E-3</c:v>
                </c:pt>
                <c:pt idx="467">
                  <c:v>2.9288990184905828E-3</c:v>
                </c:pt>
                <c:pt idx="468">
                  <c:v>2.9434648584114598E-3</c:v>
                </c:pt>
                <c:pt idx="469">
                  <c:v>2.9505965547649282E-3</c:v>
                </c:pt>
                <c:pt idx="470">
                  <c:v>2.9575370507028964E-3</c:v>
                </c:pt>
                <c:pt idx="471">
                  <c:v>2.9642851090549982E-3</c:v>
                </c:pt>
                <c:pt idx="472">
                  <c:v>2.977158200501151E-3</c:v>
                </c:pt>
                <c:pt idx="473">
                  <c:v>2.9893282189608072E-3</c:v>
                </c:pt>
                <c:pt idx="474">
                  <c:v>2.9950955288704506E-3</c:v>
                </c:pt>
                <c:pt idx="475">
                  <c:v>3.0006629771328619E-3</c:v>
                </c:pt>
                <c:pt idx="476">
                  <c:v>3.0060293264178028E-3</c:v>
                </c:pt>
                <c:pt idx="477">
                  <c:v>3.0161107770254603E-3</c:v>
                </c:pt>
                <c:pt idx="478">
                  <c:v>3.0254589865386095E-3</c:v>
                </c:pt>
                <c:pt idx="479">
                  <c:v>3.0298012806628805E-3</c:v>
                </c:pt>
                <c:pt idx="480">
                  <c:v>3.0339350518282515E-3</c:v>
                </c:pt>
                <c:pt idx="481">
                  <c:v>3.0378590626245483E-3</c:v>
                </c:pt>
                <c:pt idx="482">
                  <c:v>3.0450274520532616E-3</c:v>
                </c:pt>
                <c:pt idx="483">
                  <c:v>3.0514327555941634E-3</c:v>
                </c:pt>
                <c:pt idx="484">
                  <c:v>3.0542894046714508E-3</c:v>
                </c:pt>
                <c:pt idx="485">
                  <c:v>3.0569288693182983E-3</c:v>
                </c:pt>
                <c:pt idx="486">
                  <c:v>3.0593499123643397E-3</c:v>
                </c:pt>
                <c:pt idx="487">
                  <c:v>3.0634838084697691E-3</c:v>
                </c:pt>
                <c:pt idx="488">
                  <c:v>3.0668251212162545E-3</c:v>
                </c:pt>
                <c:pt idx="489">
                  <c:v>3.0681354959849472E-3</c:v>
                </c:pt>
                <c:pt idx="490">
                  <c:v>3.0692813163035737E-3</c:v>
                </c:pt>
                <c:pt idx="491">
                  <c:v>3.0705072088110796E-3</c:v>
                </c:pt>
                <c:pt idx="492">
                  <c:v>3.073460167115627E-3</c:v>
                </c:pt>
                <c:pt idx="493">
                  <c:v>3.0768398871128255E-3</c:v>
                </c:pt>
                <c:pt idx="494">
                  <c:v>3.0787846391522322E-3</c:v>
                </c:pt>
                <c:pt idx="495">
                  <c:v>3.0808757462796876E-3</c:v>
                </c:pt>
                <c:pt idx="496">
                  <c:v>3.0831140696463422E-3</c:v>
                </c:pt>
                <c:pt idx="497">
                  <c:v>3.0881122324633026E-3</c:v>
                </c:pt>
                <c:pt idx="498">
                  <c:v>3.0935567475687265E-3</c:v>
                </c:pt>
                <c:pt idx="499">
                  <c:v>3.0965440685193357E-3</c:v>
                </c:pt>
                <c:pt idx="500">
                  <c:v>3.0996837723762383E-3</c:v>
                </c:pt>
                <c:pt idx="501">
                  <c:v>3.1029767199708402E-3</c:v>
                </c:pt>
                <c:pt idx="502">
                  <c:v>3.110104602095376E-3</c:v>
                </c:pt>
                <c:pt idx="503">
                  <c:v>3.1176981713887386E-3</c:v>
                </c:pt>
                <c:pt idx="504">
                  <c:v>3.1217702548591575E-3</c:v>
                </c:pt>
                <c:pt idx="505">
                  <c:v>3.1260007487343699E-3</c:v>
                </c:pt>
                <c:pt idx="506">
                  <c:v>3.1303905142454624E-3</c:v>
                </c:pt>
                <c:pt idx="507">
                  <c:v>3.1397326384396962E-3</c:v>
                </c:pt>
                <c:pt idx="508">
                  <c:v>3.1495595133534948E-3</c:v>
                </c:pt>
                <c:pt idx="509">
                  <c:v>3.1547585528723943E-3</c:v>
                </c:pt>
                <c:pt idx="510">
                  <c:v>3.1601220305343958E-3</c:v>
                </c:pt>
                <c:pt idx="511">
                  <c:v>3.1656508074107137E-3</c:v>
                </c:pt>
                <c:pt idx="512">
                  <c:v>3.1772917056560601E-3</c:v>
                </c:pt>
                <c:pt idx="513">
                  <c:v>3.189409438313362E-3</c:v>
                </c:pt>
                <c:pt idx="514">
                  <c:v>3.1956171939029332E-3</c:v>
                </c:pt>
                <c:pt idx="515">
                  <c:v>3.201834181867369E-3</c:v>
                </c:pt>
                <c:pt idx="516">
                  <c:v>3.2080603902162608E-3</c:v>
                </c:pt>
                <c:pt idx="517">
                  <c:v>3.2205722949818494E-3</c:v>
                </c:pt>
                <c:pt idx="518">
                  <c:v>3.2645419104238016E-3</c:v>
                </c:pt>
                <c:pt idx="519">
                  <c:v>3.3089576561717848E-3</c:v>
                </c:pt>
                <c:pt idx="520">
                  <c:v>3.3538155456280805E-3</c:v>
                </c:pt>
                <c:pt idx="521">
                  <c:v>3.3991115921683246E-3</c:v>
                </c:pt>
                <c:pt idx="522">
                  <c:v>3.4448418091415078E-3</c:v>
                </c:pt>
                <c:pt idx="523">
                  <c:v>3.4910022099499116E-3</c:v>
                </c:pt>
                <c:pt idx="524">
                  <c:v>3.537588807969172E-3</c:v>
                </c:pt>
                <c:pt idx="525">
                  <c:v>3.5845976165749249E-3</c:v>
                </c:pt>
                <c:pt idx="526">
                  <c:v>3.6320246491161612E-3</c:v>
                </c:pt>
                <c:pt idx="527">
                  <c:v>3.6798659189951621E-3</c:v>
                </c:pt>
                <c:pt idx="528">
                  <c:v>3.7281174395609185E-3</c:v>
                </c:pt>
                <c:pt idx="529">
                  <c:v>3.7838045023459443E-3</c:v>
                </c:pt>
                <c:pt idx="530">
                  <c:v>3.854004734309413E-3</c:v>
                </c:pt>
                <c:pt idx="531">
                  <c:v>3.8965661674872365E-3</c:v>
                </c:pt>
                <c:pt idx="532">
                  <c:v>3.9465855289400054E-3</c:v>
                </c:pt>
                <c:pt idx="533">
                  <c:v>3.9969934767558613E-3</c:v>
                </c:pt>
                <c:pt idx="534">
                  <c:v>4.0477860242038588E-3</c:v>
                </c:pt>
                <c:pt idx="535">
                  <c:v>4.0989591841533723E-3</c:v>
                </c:pt>
                <c:pt idx="536">
                  <c:v>4.1505089699533926E-3</c:v>
                </c:pt>
                <c:pt idx="537">
                  <c:v>4.202431394633166E-3</c:v>
                </c:pt>
                <c:pt idx="538">
                  <c:v>4.254722471301875E-3</c:v>
                </c:pt>
                <c:pt idx="539">
                  <c:v>4.3073782129887661E-3</c:v>
                </c:pt>
                <c:pt idx="540">
                  <c:v>4.3603946328829579E-3</c:v>
                </c:pt>
                <c:pt idx="541">
                  <c:v>4.413767744173569E-3</c:v>
                </c:pt>
                <c:pt idx="542">
                  <c:v>4.4674935598099097E-3</c:v>
                </c:pt>
                <c:pt idx="543">
                  <c:v>4.5370814518186364E-3</c:v>
                </c:pt>
                <c:pt idx="544">
                  <c:v>4.5759873567163822E-3</c:v>
                </c:pt>
                <c:pt idx="545">
                  <c:v>4.6307473642048791E-3</c:v>
                </c:pt>
                <c:pt idx="546">
                  <c:v>4.6858441285557717E-3</c:v>
                </c:pt>
                <c:pt idx="547">
                  <c:v>4.7492191001463624E-3</c:v>
                </c:pt>
                <c:pt idx="548">
                  <c:v>4.7970319801216021E-3</c:v>
                </c:pt>
                <c:pt idx="549">
                  <c:v>4.853115093554905E-3</c:v>
                </c:pt>
                <c:pt idx="550">
                  <c:v>4.9095190161274616E-3</c:v>
                </c:pt>
                <c:pt idx="551">
                  <c:v>4.9662397611083264E-3</c:v>
                </c:pt>
                <c:pt idx="552">
                  <c:v>5.02327334144681E-3</c:v>
                </c:pt>
                <c:pt idx="553">
                  <c:v>5.0806157701721588E-3</c:v>
                </c:pt>
                <c:pt idx="554">
                  <c:v>5.1382630605534274E-3</c:v>
                </c:pt>
                <c:pt idx="555">
                  <c:v>5.1962112256198623E-3</c:v>
                </c:pt>
                <c:pt idx="556">
                  <c:v>5.2544562784007098E-3</c:v>
                </c:pt>
                <c:pt idx="557">
                  <c:v>5.3129942320850887E-3</c:v>
                </c:pt>
                <c:pt idx="558">
                  <c:v>5.3718210996223092E-3</c:v>
                </c:pt>
                <c:pt idx="559">
                  <c:v>5.430932894121554E-3</c:v>
                </c:pt>
                <c:pt idx="560">
                  <c:v>5.4903256286920055E-3</c:v>
                </c:pt>
                <c:pt idx="561">
                  <c:v>5.5499953164428462E-3</c:v>
                </c:pt>
                <c:pt idx="562">
                  <c:v>5.6099379704033225E-3</c:v>
                </c:pt>
                <c:pt idx="563">
                  <c:v>5.6701496036026811E-3</c:v>
                </c:pt>
                <c:pt idx="564">
                  <c:v>5.7306262292300403E-3</c:v>
                </c:pt>
                <c:pt idx="565">
                  <c:v>5.7913638602347106E-3</c:v>
                </c:pt>
                <c:pt idx="566">
                  <c:v>5.8523585097258746E-3</c:v>
                </c:pt>
                <c:pt idx="567">
                  <c:v>5.9136061907327786E-3</c:v>
                </c:pt>
                <c:pt idx="568">
                  <c:v>5.975099313166865E-3</c:v>
                </c:pt>
                <c:pt idx="569">
                  <c:v>6.0367320636700583E-3</c:v>
                </c:pt>
                <c:pt idx="570">
                  <c:v>6.0984501639005373E-3</c:v>
                </c:pt>
                <c:pt idx="571">
                  <c:v>6.1602457717313541E-3</c:v>
                </c:pt>
                <c:pt idx="572">
                  <c:v>6.222111045035561E-3</c:v>
                </c:pt>
                <c:pt idx="573">
                  <c:v>6.2840381414464019E-3</c:v>
                </c:pt>
                <c:pt idx="574">
                  <c:v>6.3460192189168652E-3</c:v>
                </c:pt>
                <c:pt idx="575">
                  <c:v>6.4080464350801947E-3</c:v>
                </c:pt>
                <c:pt idx="576">
                  <c:v>6.4701119478094427E-3</c:v>
                </c:pt>
                <c:pt idx="577">
                  <c:v>6.5322079148977252E-3</c:v>
                </c:pt>
                <c:pt idx="578">
                  <c:v>6.5943264941381585E-3</c:v>
                </c:pt>
                <c:pt idx="579">
                  <c:v>6.6564598433238586E-3</c:v>
                </c:pt>
                <c:pt idx="580">
                  <c:v>6.7186001200880696E-3</c:v>
                </c:pt>
                <c:pt idx="581">
                  <c:v>6.7984923203834313E-3</c:v>
                </c:pt>
                <c:pt idx="582">
                  <c:v>6.8606189833975151E-3</c:v>
                </c:pt>
                <c:pt idx="583">
                  <c:v>6.9138557111436683E-3</c:v>
                </c:pt>
                <c:pt idx="584">
                  <c:v>6.9759411442582575E-3</c:v>
                </c:pt>
                <c:pt idx="585">
                  <c:v>7.0379931735331525E-3</c:v>
                </c:pt>
                <c:pt idx="586">
                  <c:v>7.1000039565216611E-3</c:v>
                </c:pt>
                <c:pt idx="587">
                  <c:v>7.1619656510968355E-3</c:v>
                </c:pt>
                <c:pt idx="588">
                  <c:v>7.2238704148919197E-3</c:v>
                </c:pt>
                <c:pt idx="589">
                  <c:v>7.2857104056200939E-3</c:v>
                </c:pt>
                <c:pt idx="590">
                  <c:v>7.347477781074474E-3</c:v>
                </c:pt>
                <c:pt idx="591">
                  <c:v>7.4091646988883042E-3</c:v>
                </c:pt>
                <c:pt idx="592">
                  <c:v>7.4707633168547005E-3</c:v>
                </c:pt>
                <c:pt idx="593">
                  <c:v>7.5322657924470349E-3</c:v>
                </c:pt>
                <c:pt idx="594">
                  <c:v>7.5936642835383594E-3</c:v>
                </c:pt>
                <c:pt idx="595">
                  <c:v>7.6549509478418543E-3</c:v>
                </c:pt>
                <c:pt idx="596">
                  <c:v>7.7161179429108273E-3</c:v>
                </c:pt>
                <c:pt idx="597">
                  <c:v>7.7771574265383947E-3</c:v>
                </c:pt>
                <c:pt idx="598">
                  <c:v>7.8642907419546049E-3</c:v>
                </c:pt>
                <c:pt idx="599">
                  <c:v>7.9074904764109277E-3</c:v>
                </c:pt>
                <c:pt idx="600">
                  <c:v>7.9594323848652948E-3</c:v>
                </c:pt>
                <c:pt idx="601">
                  <c:v>8.0198833990596796E-3</c:v>
                </c:pt>
                <c:pt idx="602">
                  <c:v>8.0801676899788788E-3</c:v>
                </c:pt>
                <c:pt idx="603">
                  <c:v>8.1402774153360724E-3</c:v>
                </c:pt>
                <c:pt idx="604">
                  <c:v>8.2002047327645045E-3</c:v>
                </c:pt>
                <c:pt idx="605">
                  <c:v>8.2599417998174829E-3</c:v>
                </c:pt>
                <c:pt idx="606">
                  <c:v>8.3194807742881238E-3</c:v>
                </c:pt>
                <c:pt idx="607">
                  <c:v>8.3788138136497992E-3</c:v>
                </c:pt>
                <c:pt idx="608">
                  <c:v>8.4379330756156889E-3</c:v>
                </c:pt>
                <c:pt idx="609">
                  <c:v>8.4968307177391011E-3</c:v>
                </c:pt>
                <c:pt idx="610">
                  <c:v>8.5554988975733437E-3</c:v>
                </c:pt>
                <c:pt idx="611">
                  <c:v>8.6139297728315967E-3</c:v>
                </c:pt>
                <c:pt idx="612">
                  <c:v>8.672115501067168E-3</c:v>
                </c:pt>
                <c:pt idx="613">
                  <c:v>8.7300482398333656E-3</c:v>
                </c:pt>
                <c:pt idx="614">
                  <c:v>8.7877201467634336E-3</c:v>
                </c:pt>
                <c:pt idx="615">
                  <c:v>8.8451233794906159E-3</c:v>
                </c:pt>
                <c:pt idx="616">
                  <c:v>8.9022500954882844E-3</c:v>
                </c:pt>
                <c:pt idx="617">
                  <c:v>8.9590924524696192E-3</c:v>
                </c:pt>
                <c:pt idx="618">
                  <c:v>9.015642607828056E-3</c:v>
                </c:pt>
                <c:pt idx="619">
                  <c:v>9.0718927192767751E-3</c:v>
                </c:pt>
                <c:pt idx="620">
                  <c:v>9.1278600208699601E-3</c:v>
                </c:pt>
                <c:pt idx="621">
                  <c:v>9.1838213747408304E-3</c:v>
                </c:pt>
                <c:pt idx="622">
                  <c:v>9.2398563459639149E-3</c:v>
                </c:pt>
                <c:pt idx="623">
                  <c:v>9.2959645114376599E-3</c:v>
                </c:pt>
                <c:pt idx="624">
                  <c:v>9.3521454479805755E-3</c:v>
                </c:pt>
                <c:pt idx="625">
                  <c:v>9.4083987324111717E-3</c:v>
                </c:pt>
                <c:pt idx="626">
                  <c:v>9.464723941707831E-3</c:v>
                </c:pt>
                <c:pt idx="627">
                  <c:v>9.5211206527689995E-3</c:v>
                </c:pt>
                <c:pt idx="628">
                  <c:v>9.5775884423332514E-3</c:v>
                </c:pt>
                <c:pt idx="629">
                  <c:v>9.6341268872190966E-3</c:v>
                </c:pt>
                <c:pt idx="630">
                  <c:v>9.6907355644848536E-3</c:v>
                </c:pt>
                <c:pt idx="631">
                  <c:v>9.7474140509490326E-3</c:v>
                </c:pt>
                <c:pt idx="632">
                  <c:v>9.8041619232702715E-3</c:v>
                </c:pt>
                <c:pt idx="633">
                  <c:v>9.8856217494347476E-3</c:v>
                </c:pt>
                <c:pt idx="634">
                  <c:v>9.9425395009333783E-3</c:v>
                </c:pt>
                <c:pt idx="635">
                  <c:v>9.9829593742750689E-3</c:v>
                </c:pt>
                <c:pt idx="636">
                  <c:v>1.003999019538071E-2</c:v>
                </c:pt>
                <c:pt idx="637">
                  <c:v>1.0097088226403983E-2</c:v>
                </c:pt>
                <c:pt idx="638">
                  <c:v>1.0154253044083461E-2</c:v>
                </c:pt>
                <c:pt idx="639">
                  <c:v>1.0211484225477463E-2</c:v>
                </c:pt>
                <c:pt idx="640">
                  <c:v>1.0268781347324563E-2</c:v>
                </c:pt>
                <c:pt idx="641">
                  <c:v>1.0326143986523206E-2</c:v>
                </c:pt>
                <c:pt idx="642">
                  <c:v>1.038357171997184E-2</c:v>
                </c:pt>
                <c:pt idx="643">
                  <c:v>1.0441064124488975E-2</c:v>
                </c:pt>
                <c:pt idx="644">
                  <c:v>1.0498620776893119E-2</c:v>
                </c:pt>
                <c:pt idx="645">
                  <c:v>1.0556241254162657E-2</c:v>
                </c:pt>
                <c:pt idx="646">
                  <c:v>1.0613925133116098E-2</c:v>
                </c:pt>
                <c:pt idx="647">
                  <c:v>1.0671671990571951E-2</c:v>
                </c:pt>
                <c:pt idx="648">
                  <c:v>1.0746652631068443E-2</c:v>
                </c:pt>
                <c:pt idx="649">
                  <c:v>1.0820450136055371E-2</c:v>
                </c:pt>
                <c:pt idx="650">
                  <c:v>1.0878418462674233E-2</c:v>
                </c:pt>
                <c:pt idx="651">
                  <c:v>1.0944742702134747E-2</c:v>
                </c:pt>
                <c:pt idx="652">
                  <c:v>1.0994537825279593E-2</c:v>
                </c:pt>
                <c:pt idx="653">
                  <c:v>1.1052688014903111E-2</c:v>
                </c:pt>
                <c:pt idx="654">
                  <c:v>1.1110897979431655E-2</c:v>
                </c:pt>
                <c:pt idx="655">
                  <c:v>1.1169167295523863E-2</c:v>
                </c:pt>
                <c:pt idx="656">
                  <c:v>1.1227495540158117E-2</c:v>
                </c:pt>
                <c:pt idx="657">
                  <c:v>1.128588229007299E-2</c:v>
                </c:pt>
                <c:pt idx="658">
                  <c:v>1.1344327122246867E-2</c:v>
                </c:pt>
                <c:pt idx="659">
                  <c:v>1.1402829613418319E-2</c:v>
                </c:pt>
                <c:pt idx="660">
                  <c:v>1.1461389340565731E-2</c:v>
                </c:pt>
                <c:pt idx="661">
                  <c:v>1.1520005880427675E-2</c:v>
                </c:pt>
                <c:pt idx="662">
                  <c:v>1.157867881006247E-2</c:v>
                </c:pt>
                <c:pt idx="663">
                  <c:v>1.1637407706048819E-2</c:v>
                </c:pt>
                <c:pt idx="664">
                  <c:v>1.1696192145445039E-2</c:v>
                </c:pt>
                <c:pt idx="665">
                  <c:v>1.1755031705069641E-2</c:v>
                </c:pt>
                <c:pt idx="666">
                  <c:v>1.1813925961741134E-2</c:v>
                </c:pt>
                <c:pt idx="667">
                  <c:v>1.1872874492437901E-2</c:v>
                </c:pt>
                <c:pt idx="668">
                  <c:v>1.1931876873818581E-2</c:v>
                </c:pt>
                <c:pt idx="669">
                  <c:v>1.1990932682861555E-2</c:v>
                </c:pt>
                <c:pt idx="670">
                  <c:v>1.2050041496385333E-2</c:v>
                </c:pt>
                <c:pt idx="671">
                  <c:v>1.2109202891368298E-2</c:v>
                </c:pt>
                <c:pt idx="672">
                  <c:v>1.2168379441428456E-2</c:v>
                </c:pt>
                <c:pt idx="673">
                  <c:v>1.2227490056551105E-2</c:v>
                </c:pt>
                <c:pt idx="674">
                  <c:v>1.2286529657199452E-2</c:v>
                </c:pt>
                <c:pt idx="675">
                  <c:v>1.2345495995331746E-2</c:v>
                </c:pt>
                <c:pt idx="676">
                  <c:v>1.2404386822906233E-2</c:v>
                </c:pt>
                <c:pt idx="677">
                  <c:v>1.246319989188116E-2</c:v>
                </c:pt>
                <c:pt idx="678">
                  <c:v>1.2521932954374648E-2</c:v>
                </c:pt>
                <c:pt idx="679">
                  <c:v>1.258058376242488E-2</c:v>
                </c:pt>
                <c:pt idx="680">
                  <c:v>1.2639150067750293E-2</c:v>
                </c:pt>
                <c:pt idx="681">
                  <c:v>1.2697629622548945E-2</c:v>
                </c:pt>
                <c:pt idx="682">
                  <c:v>1.2756020178859018E-2</c:v>
                </c:pt>
                <c:pt idx="683">
                  <c:v>1.2814319488558823E-2</c:v>
                </c:pt>
                <c:pt idx="684">
                  <c:v>1.2872525303686544E-2</c:v>
                </c:pt>
                <c:pt idx="685">
                  <c:v>1.2938928868253541E-2</c:v>
                </c:pt>
                <c:pt idx="686">
                  <c:v>1.2996926768016337E-2</c:v>
                </c:pt>
                <c:pt idx="687">
                  <c:v>1.304655930129961E-2</c:v>
                </c:pt>
                <c:pt idx="688">
                  <c:v>1.3104368657881338E-2</c:v>
                </c:pt>
                <c:pt idx="689">
                  <c:v>1.316207327984209E-2</c:v>
                </c:pt>
                <c:pt idx="690">
                  <c:v>1.3219670918980242E-2</c:v>
                </c:pt>
                <c:pt idx="691">
                  <c:v>1.3277159327493848E-2</c:v>
                </c:pt>
                <c:pt idx="692">
                  <c:v>1.333453625726122E-2</c:v>
                </c:pt>
                <c:pt idx="693">
                  <c:v>1.3391799460240605E-2</c:v>
                </c:pt>
                <c:pt idx="694">
                  <c:v>1.3448946688470187E-2</c:v>
                </c:pt>
                <c:pt idx="695">
                  <c:v>1.3505975693828276E-2</c:v>
                </c:pt>
                <c:pt idx="696">
                  <c:v>1.3562884228353056E-2</c:v>
                </c:pt>
                <c:pt idx="697">
                  <c:v>1.3619670044002774E-2</c:v>
                </c:pt>
                <c:pt idx="698">
                  <c:v>1.3676330892815614E-2</c:v>
                </c:pt>
                <c:pt idx="699">
                  <c:v>1.3748993312816538E-2</c:v>
                </c:pt>
                <c:pt idx="700">
                  <c:v>1.3789268697363966E-2</c:v>
                </c:pt>
                <c:pt idx="701">
                  <c:v>1.3845541157255781E-2</c:v>
                </c:pt>
                <c:pt idx="702">
                  <c:v>1.3901679657983834E-2</c:v>
                </c:pt>
                <c:pt idx="703">
                  <c:v>1.3957681951666245E-2</c:v>
                </c:pt>
                <c:pt idx="704">
                  <c:v>1.4013545790261261E-2</c:v>
                </c:pt>
                <c:pt idx="705">
                  <c:v>1.4069268925647194E-2</c:v>
                </c:pt>
                <c:pt idx="706">
                  <c:v>1.4124849109862225E-2</c:v>
                </c:pt>
                <c:pt idx="707">
                  <c:v>1.4180284094784668E-2</c:v>
                </c:pt>
                <c:pt idx="708">
                  <c:v>1.4235571632452704E-2</c:v>
                </c:pt>
                <c:pt idx="709">
                  <c:v>1.4290709474744645E-2</c:v>
                </c:pt>
                <c:pt idx="710">
                  <c:v>1.4345695373778611E-2</c:v>
                </c:pt>
                <c:pt idx="711">
                  <c:v>1.440052708127304E-2</c:v>
                </c:pt>
                <c:pt idx="712">
                  <c:v>1.4455202349266116E-2</c:v>
                </c:pt>
                <c:pt idx="713">
                  <c:v>1.4509718929796023E-2</c:v>
                </c:pt>
                <c:pt idx="714">
                  <c:v>1.456407457474107E-2</c:v>
                </c:pt>
                <c:pt idx="715">
                  <c:v>1.4618267035979571E-2</c:v>
                </c:pt>
                <c:pt idx="716">
                  <c:v>1.4672294065629643E-2</c:v>
                </c:pt>
                <c:pt idx="717">
                  <c:v>1.4726153415489662E-2</c:v>
                </c:pt>
                <c:pt idx="718">
                  <c:v>1.4779842837597812E-2</c:v>
                </c:pt>
                <c:pt idx="719">
                  <c:v>1.4833360083832403E-2</c:v>
                </c:pt>
                <c:pt idx="720">
                  <c:v>1.4886702906151683E-2</c:v>
                </c:pt>
                <c:pt idx="721">
                  <c:v>1.4939869056513899E-2</c:v>
                </c:pt>
                <c:pt idx="722">
                  <c:v>1.4992856286877299E-2</c:v>
                </c:pt>
                <c:pt idx="723">
                  <c:v>1.5045662349040256E-2</c:v>
                </c:pt>
                <c:pt idx="724">
                  <c:v>1.5098300393123765E-2</c:v>
                </c:pt>
                <c:pt idx="725">
                  <c:v>1.5150822613696491E-2</c:v>
                </c:pt>
                <c:pt idx="726">
                  <c:v>1.5203232483740337E-2</c:v>
                </c:pt>
                <c:pt idx="727">
                  <c:v>1.5255528700377496E-2</c:v>
                </c:pt>
                <c:pt idx="728">
                  <c:v>1.5307709961129845E-2</c:v>
                </c:pt>
                <c:pt idx="729">
                  <c:v>1.5359774963199513E-2</c:v>
                </c:pt>
                <c:pt idx="730">
                  <c:v>1.5411722403948502E-2</c:v>
                </c:pt>
                <c:pt idx="731">
                  <c:v>1.5463550980738816E-2</c:v>
                </c:pt>
                <c:pt idx="732">
                  <c:v>1.5515259390932457E-2</c:v>
                </c:pt>
                <c:pt idx="733">
                  <c:v>1.5566846331731554E-2</c:v>
                </c:pt>
                <c:pt idx="734">
                  <c:v>1.5618310500657984E-2</c:v>
                </c:pt>
                <c:pt idx="735">
                  <c:v>1.5669650594833939E-2</c:v>
                </c:pt>
                <c:pt idx="736">
                  <c:v>1.5720865311621424E-2</c:v>
                </c:pt>
                <c:pt idx="737">
                  <c:v>1.5771953348462375E-2</c:v>
                </c:pt>
                <c:pt idx="738">
                  <c:v>1.5822913402638861E-2</c:v>
                </c:pt>
                <c:pt idx="739">
                  <c:v>1.5873744171432946E-2</c:v>
                </c:pt>
                <c:pt idx="740">
                  <c:v>1.5924444352126699E-2</c:v>
                </c:pt>
                <c:pt idx="741">
                  <c:v>1.5975012642162056E-2</c:v>
                </c:pt>
                <c:pt idx="742">
                  <c:v>1.6025447738821086E-2</c:v>
                </c:pt>
                <c:pt idx="743">
                  <c:v>1.6075748339385854E-2</c:v>
                </c:pt>
                <c:pt idx="744">
                  <c:v>1.6125913141218362E-2</c:v>
                </c:pt>
                <c:pt idx="745">
                  <c:v>1.6175940841680614E-2</c:v>
                </c:pt>
                <c:pt idx="746">
                  <c:v>1.6225830137974739E-2</c:v>
                </c:pt>
                <c:pt idx="747">
                  <c:v>1.6275579727462741E-2</c:v>
                </c:pt>
                <c:pt idx="748">
                  <c:v>1.6325188307506622E-2</c:v>
                </c:pt>
                <c:pt idx="749">
                  <c:v>1.6374654575388448E-2</c:v>
                </c:pt>
                <c:pt idx="750">
                  <c:v>1.6423977228550157E-2</c:v>
                </c:pt>
                <c:pt idx="751">
                  <c:v>1.6473154964034009E-2</c:v>
                </c:pt>
                <c:pt idx="752">
                  <c:v>1.652218647952175E-2</c:v>
                </c:pt>
                <c:pt idx="753">
                  <c:v>1.6585010048668636E-2</c:v>
                </c:pt>
                <c:pt idx="754">
                  <c:v>1.661980563891774E-2</c:v>
                </c:pt>
                <c:pt idx="755">
                  <c:v>1.666839067762993E-2</c:v>
                </c:pt>
                <c:pt idx="756">
                  <c:v>1.6716824285394338E-2</c:v>
                </c:pt>
                <c:pt idx="757">
                  <c:v>1.6765105159572968E-2</c:v>
                </c:pt>
                <c:pt idx="758">
                  <c:v>1.6813231997447886E-2</c:v>
                </c:pt>
                <c:pt idx="759">
                  <c:v>1.6861203496301158E-2</c:v>
                </c:pt>
                <c:pt idx="760">
                  <c:v>1.6909018353494787E-2</c:v>
                </c:pt>
                <c:pt idx="761">
                  <c:v>1.6956675266390775E-2</c:v>
                </c:pt>
                <c:pt idx="762">
                  <c:v>1.7004172932191253E-2</c:v>
                </c:pt>
                <c:pt idx="763">
                  <c:v>1.7051510048258223E-2</c:v>
                </c:pt>
                <c:pt idx="764">
                  <c:v>1.7098685311873751E-2</c:v>
                </c:pt>
                <c:pt idx="765">
                  <c:v>1.7145697420479777E-2</c:v>
                </c:pt>
                <c:pt idx="766">
                  <c:v>1.7192545071198495E-2</c:v>
                </c:pt>
                <c:pt idx="767">
                  <c:v>1.7239226961471843E-2</c:v>
                </c:pt>
                <c:pt idx="768">
                  <c:v>1.7285741788501952E-2</c:v>
                </c:pt>
                <c:pt idx="769">
                  <c:v>1.7332088249730759E-2</c:v>
                </c:pt>
                <c:pt idx="770">
                  <c:v>1.7378265042360397E-2</c:v>
                </c:pt>
                <c:pt idx="771">
                  <c:v>1.742427086367293E-2</c:v>
                </c:pt>
                <c:pt idx="772">
                  <c:v>1.7470104411190235E-2</c:v>
                </c:pt>
                <c:pt idx="773">
                  <c:v>1.7515764381954568E-2</c:v>
                </c:pt>
                <c:pt idx="774">
                  <c:v>1.7561249473407869E-2</c:v>
                </c:pt>
                <c:pt idx="775">
                  <c:v>1.7606558382832205E-2</c:v>
                </c:pt>
                <c:pt idx="776">
                  <c:v>1.7651682425254833E-2</c:v>
                </c:pt>
                <c:pt idx="777">
                  <c:v>1.7696576163661604E-2</c:v>
                </c:pt>
                <c:pt idx="778">
                  <c:v>1.7741230299010979E-2</c:v>
                </c:pt>
                <c:pt idx="779">
                  <c:v>1.7785642887657716E-2</c:v>
                </c:pt>
                <c:pt idx="780">
                  <c:v>1.7829811985556887E-2</c:v>
                </c:pt>
                <c:pt idx="781">
                  <c:v>1.7873735648903377E-2</c:v>
                </c:pt>
                <c:pt idx="782">
                  <c:v>1.7917411933812133E-2</c:v>
                </c:pt>
                <c:pt idx="783">
                  <c:v>1.7960838896398101E-2</c:v>
                </c:pt>
                <c:pt idx="784">
                  <c:v>1.8004014592856166E-2</c:v>
                </c:pt>
                <c:pt idx="785">
                  <c:v>1.8046937079141401E-2</c:v>
                </c:pt>
                <c:pt idx="786">
                  <c:v>1.8089604411608562E-2</c:v>
                </c:pt>
                <c:pt idx="787">
                  <c:v>1.8132014646212724E-2</c:v>
                </c:pt>
                <c:pt idx="788">
                  <c:v>1.817416583914877E-2</c:v>
                </c:pt>
                <c:pt idx="789">
                  <c:v>1.8222018943667706E-2</c:v>
                </c:pt>
                <c:pt idx="790">
                  <c:v>1.8257683324476304E-2</c:v>
                </c:pt>
                <c:pt idx="791">
                  <c:v>1.8299045729177621E-2</c:v>
                </c:pt>
                <c:pt idx="792">
                  <c:v>1.8340141316670611E-2</c:v>
                </c:pt>
                <c:pt idx="793">
                  <c:v>1.8380968143150156E-2</c:v>
                </c:pt>
                <c:pt idx="794">
                  <c:v>1.8421524264571332E-2</c:v>
                </c:pt>
                <c:pt idx="795">
                  <c:v>1.8461807737208957E-2</c:v>
                </c:pt>
                <c:pt idx="796">
                  <c:v>1.8501816617257916E-2</c:v>
                </c:pt>
                <c:pt idx="797">
                  <c:v>1.8541548960673282E-2</c:v>
                </c:pt>
                <c:pt idx="798">
                  <c:v>1.8581002823649939E-2</c:v>
                </c:pt>
                <c:pt idx="799">
                  <c:v>1.8620176262302834E-2</c:v>
                </c:pt>
                <c:pt idx="800">
                  <c:v>1.8659067332746915E-2</c:v>
                </c:pt>
                <c:pt idx="801">
                  <c:v>1.8697674091177063E-2</c:v>
                </c:pt>
                <c:pt idx="802">
                  <c:v>1.8735994593548355E-2</c:v>
                </c:pt>
                <c:pt idx="803">
                  <c:v>1.8774026896135609E-2</c:v>
                </c:pt>
                <c:pt idx="804">
                  <c:v>1.8822498965214152E-2</c:v>
                </c:pt>
                <c:pt idx="805">
                  <c:v>1.8849219126257921E-2</c:v>
                </c:pt>
                <c:pt idx="806">
                  <c:v>1.8886375166022873E-2</c:v>
                </c:pt>
                <c:pt idx="807">
                  <c:v>1.8928476679418438E-2</c:v>
                </c:pt>
                <c:pt idx="808">
                  <c:v>1.8959797375774912E-2</c:v>
                </c:pt>
                <c:pt idx="809">
                  <c:v>1.8996059657832021E-2</c:v>
                </c:pt>
                <c:pt idx="810">
                  <c:v>1.9032020132989658E-2</c:v>
                </c:pt>
                <c:pt idx="811">
                  <c:v>1.9067676857282834E-2</c:v>
                </c:pt>
                <c:pt idx="812">
                  <c:v>1.9103027886826496E-2</c:v>
                </c:pt>
                <c:pt idx="813">
                  <c:v>1.9138071277735591E-2</c:v>
                </c:pt>
                <c:pt idx="814">
                  <c:v>1.9172805086125067E-2</c:v>
                </c:pt>
                <c:pt idx="815">
                  <c:v>1.9207227368109869E-2</c:v>
                </c:pt>
                <c:pt idx="816">
                  <c:v>1.9241336179804946E-2</c:v>
                </c:pt>
                <c:pt idx="817">
                  <c:v>1.9275129577405181E-2</c:v>
                </c:pt>
                <c:pt idx="818">
                  <c:v>1.930860561702552E-2</c:v>
                </c:pt>
                <c:pt idx="819">
                  <c:v>1.9341762354700975E-2</c:v>
                </c:pt>
                <c:pt idx="820">
                  <c:v>1.9374597846626429E-2</c:v>
                </c:pt>
                <c:pt idx="821">
                  <c:v>1.9407110148916829E-2</c:v>
                </c:pt>
                <c:pt idx="822">
                  <c:v>1.9439297317607185E-2</c:v>
                </c:pt>
                <c:pt idx="823">
                  <c:v>1.9471157408892381E-2</c:v>
                </c:pt>
                <c:pt idx="824">
                  <c:v>1.9502688478967301E-2</c:v>
                </c:pt>
                <c:pt idx="825">
                  <c:v>1.9533888583787018E-2</c:v>
                </c:pt>
                <c:pt idx="826">
                  <c:v>1.9564755779546417E-2</c:v>
                </c:pt>
                <c:pt idx="827">
                  <c:v>1.959528812244038E-2</c:v>
                </c:pt>
                <c:pt idx="828">
                  <c:v>1.9625484229495171E-2</c:v>
                </c:pt>
                <c:pt idx="829">
                  <c:v>1.9655435561549695E-2</c:v>
                </c:pt>
                <c:pt idx="830">
                  <c:v>1.9685212753621784E-2</c:v>
                </c:pt>
                <c:pt idx="831">
                  <c:v>1.9714815440563527E-2</c:v>
                </c:pt>
                <c:pt idx="832">
                  <c:v>1.9744243256987204E-2</c:v>
                </c:pt>
                <c:pt idx="833">
                  <c:v>1.9773495837904775E-2</c:v>
                </c:pt>
                <c:pt idx="834">
                  <c:v>1.9802572817928521E-2</c:v>
                </c:pt>
                <c:pt idx="835">
                  <c:v>1.9831473831910529E-2</c:v>
                </c:pt>
                <c:pt idx="836">
                  <c:v>1.9860198514622951E-2</c:v>
                </c:pt>
                <c:pt idx="837">
                  <c:v>1.9888746500917875E-2</c:v>
                </c:pt>
                <c:pt idx="838">
                  <c:v>1.9917117425487518E-2</c:v>
                </c:pt>
                <c:pt idx="839">
                  <c:v>1.9945310923104032E-2</c:v>
                </c:pt>
                <c:pt idx="840">
                  <c:v>1.9973326628699439E-2</c:v>
                </c:pt>
                <c:pt idx="841">
                  <c:v>2.0009084988172887E-2</c:v>
                </c:pt>
                <c:pt idx="842">
                  <c:v>2.0036692940337275E-2</c:v>
                </c:pt>
                <c:pt idx="843">
                  <c:v>2.0060214450117186E-2</c:v>
                </c:pt>
                <c:pt idx="844">
                  <c:v>2.0087489697697691E-2</c:v>
                </c:pt>
                <c:pt idx="845">
                  <c:v>2.0114585274999541E-2</c:v>
                </c:pt>
                <c:pt idx="846">
                  <c:v>2.0141500816635016E-2</c:v>
                </c:pt>
                <c:pt idx="847">
                  <c:v>2.0168235957616076E-2</c:v>
                </c:pt>
                <c:pt idx="848">
                  <c:v>2.0194790332555002E-2</c:v>
                </c:pt>
                <c:pt idx="849">
                  <c:v>2.022116357630388E-2</c:v>
                </c:pt>
                <c:pt idx="850">
                  <c:v>2.0247355323634864E-2</c:v>
                </c:pt>
                <c:pt idx="851">
                  <c:v>2.027336520940004E-2</c:v>
                </c:pt>
                <c:pt idx="852">
                  <c:v>2.0299192868291627E-2</c:v>
                </c:pt>
                <c:pt idx="853">
                  <c:v>2.032483793516171E-2</c:v>
                </c:pt>
                <c:pt idx="854">
                  <c:v>2.0350300044782443E-2</c:v>
                </c:pt>
                <c:pt idx="855">
                  <c:v>2.0382767619970821E-2</c:v>
                </c:pt>
                <c:pt idx="856">
                  <c:v>2.0400673931444402E-2</c:v>
                </c:pt>
                <c:pt idx="857">
                  <c:v>2.0425584978109868E-2</c:v>
                </c:pt>
                <c:pt idx="858">
                  <c:v>2.0450311606614591E-2</c:v>
                </c:pt>
                <c:pt idx="859">
                  <c:v>2.0477181236735476E-2</c:v>
                </c:pt>
                <c:pt idx="860">
                  <c:v>2.0502674541242882E-2</c:v>
                </c:pt>
                <c:pt idx="861">
                  <c:v>2.0526819192561163E-2</c:v>
                </c:pt>
                <c:pt idx="862">
                  <c:v>2.0550777912689E-2</c:v>
                </c:pt>
                <c:pt idx="863">
                  <c:v>2.0574550336558417E-2</c:v>
                </c:pt>
                <c:pt idx="864">
                  <c:v>2.0598136098941566E-2</c:v>
                </c:pt>
                <c:pt idx="865">
                  <c:v>2.0621534834530664E-2</c:v>
                </c:pt>
                <c:pt idx="866">
                  <c:v>2.0644746178177797E-2</c:v>
                </c:pt>
                <c:pt idx="867">
                  <c:v>2.0667769764814992E-2</c:v>
                </c:pt>
                <c:pt idx="868">
                  <c:v>2.0690605229054526E-2</c:v>
                </c:pt>
                <c:pt idx="869">
                  <c:v>2.0713252205668553E-2</c:v>
                </c:pt>
                <c:pt idx="870">
                  <c:v>2.0735710329589097E-2</c:v>
                </c:pt>
                <c:pt idx="871">
                  <c:v>2.0757979235588309E-2</c:v>
                </c:pt>
                <c:pt idx="872">
                  <c:v>2.0780058558278469E-2</c:v>
                </c:pt>
                <c:pt idx="873">
                  <c:v>2.0801947932751474E-2</c:v>
                </c:pt>
                <c:pt idx="874">
                  <c:v>2.0823646993539668E-2</c:v>
                </c:pt>
                <c:pt idx="875">
                  <c:v>2.0845155375575075E-2</c:v>
                </c:pt>
                <c:pt idx="876">
                  <c:v>2.0866472713549911E-2</c:v>
                </c:pt>
                <c:pt idx="877">
                  <c:v>2.0887598642396199E-2</c:v>
                </c:pt>
                <c:pt idx="878">
                  <c:v>2.090853279672622E-2</c:v>
                </c:pt>
                <c:pt idx="879">
                  <c:v>2.0929274811551934E-2</c:v>
                </c:pt>
                <c:pt idx="880">
                  <c:v>2.0949827337073401E-2</c:v>
                </c:pt>
                <c:pt idx="881">
                  <c:v>2.0970224094076784E-2</c:v>
                </c:pt>
                <c:pt idx="882">
                  <c:v>2.099047476785465E-2</c:v>
                </c:pt>
                <c:pt idx="883">
                  <c:v>2.1010579390221551E-2</c:v>
                </c:pt>
                <c:pt idx="884">
                  <c:v>2.1030537992992038E-2</c:v>
                </c:pt>
                <c:pt idx="885">
                  <c:v>2.1050350607900725E-2</c:v>
                </c:pt>
                <c:pt idx="886">
                  <c:v>2.1070017266682228E-2</c:v>
                </c:pt>
                <c:pt idx="887">
                  <c:v>2.1089538000991226E-2</c:v>
                </c:pt>
                <c:pt idx="888">
                  <c:v>2.1108912842802141E-2</c:v>
                </c:pt>
                <c:pt idx="889">
                  <c:v>2.1128141823689717E-2</c:v>
                </c:pt>
                <c:pt idx="890">
                  <c:v>2.1147224975468504E-2</c:v>
                </c:pt>
                <c:pt idx="891">
                  <c:v>2.1166162329873117E-2</c:v>
                </c:pt>
                <c:pt idx="892">
                  <c:v>2.1184953918718108E-2</c:v>
                </c:pt>
                <c:pt idx="893">
                  <c:v>2.1212795087954817E-2</c:v>
                </c:pt>
                <c:pt idx="894">
                  <c:v>2.123123498076751E-2</c:v>
                </c:pt>
                <c:pt idx="895">
                  <c:v>2.1243064588514216E-2</c:v>
                </c:pt>
                <c:pt idx="896">
                  <c:v>2.1261252629587446E-2</c:v>
                </c:pt>
                <c:pt idx="897">
                  <c:v>2.127929506841042E-2</c:v>
                </c:pt>
                <c:pt idx="898">
                  <c:v>2.1297191936637816E-2</c:v>
                </c:pt>
                <c:pt idx="899">
                  <c:v>2.1314943266164121E-2</c:v>
                </c:pt>
                <c:pt idx="900">
                  <c:v>2.1332549088723951E-2</c:v>
                </c:pt>
                <c:pt idx="901">
                  <c:v>2.1350009435892048E-2</c:v>
                </c:pt>
                <c:pt idx="902">
                  <c:v>2.1367324339722771E-2</c:v>
                </c:pt>
                <c:pt idx="903">
                  <c:v>2.1384493831790863E-2</c:v>
                </c:pt>
                <c:pt idx="904">
                  <c:v>2.1401517943751003E-2</c:v>
                </c:pt>
                <c:pt idx="905">
                  <c:v>2.141839670765755E-2</c:v>
                </c:pt>
                <c:pt idx="906">
                  <c:v>2.1435130155005311E-2</c:v>
                </c:pt>
                <c:pt idx="907">
                  <c:v>2.1451718317688773E-2</c:v>
                </c:pt>
                <c:pt idx="908">
                  <c:v>2.146816122744255E-2</c:v>
                </c:pt>
                <c:pt idx="909">
                  <c:v>2.1491651368746645E-2</c:v>
                </c:pt>
                <c:pt idx="910">
                  <c:v>2.1509776239678757E-2</c:v>
                </c:pt>
                <c:pt idx="911">
                  <c:v>2.1527963717362653E-2</c:v>
                </c:pt>
                <c:pt idx="912">
                  <c:v>2.154147994885669E-2</c:v>
                </c:pt>
                <c:pt idx="913">
                  <c:v>2.1557114173571534E-2</c:v>
                </c:pt>
                <c:pt idx="914">
                  <c:v>2.1572603354069741E-2</c:v>
                </c:pt>
                <c:pt idx="915">
                  <c:v>2.1587947522085926E-2</c:v>
                </c:pt>
                <c:pt idx="916">
                  <c:v>2.1603146709354704E-2</c:v>
                </c:pt>
                <c:pt idx="917">
                  <c:v>2.1618200947610688E-2</c:v>
                </c:pt>
                <c:pt idx="918">
                  <c:v>2.1633110268748368E-2</c:v>
                </c:pt>
                <c:pt idx="919">
                  <c:v>2.1647874704422421E-2</c:v>
                </c:pt>
                <c:pt idx="920">
                  <c:v>2.1662494286447398E-2</c:v>
                </c:pt>
                <c:pt idx="921">
                  <c:v>2.1676969046557915E-2</c:v>
                </c:pt>
                <c:pt idx="922">
                  <c:v>2.1691299016488585E-2</c:v>
                </c:pt>
                <c:pt idx="923">
                  <c:v>2.1705484228053962E-2</c:v>
                </c:pt>
                <c:pt idx="924">
                  <c:v>2.1719524712988658E-2</c:v>
                </c:pt>
                <c:pt idx="925">
                  <c:v>2.1733420502947354E-2</c:v>
                </c:pt>
                <c:pt idx="926">
                  <c:v>2.1747171629904472E-2</c:v>
                </c:pt>
                <c:pt idx="927">
                  <c:v>2.176077812551469E-2</c:v>
                </c:pt>
                <c:pt idx="928">
                  <c:v>2.1774240021512625E-2</c:v>
                </c:pt>
                <c:pt idx="929">
                  <c:v>2.1787557349712827E-2</c:v>
                </c:pt>
                <c:pt idx="930">
                  <c:v>2.1800730141849911E-2</c:v>
                </c:pt>
                <c:pt idx="931">
                  <c:v>2.1813758429738428E-2</c:v>
                </c:pt>
                <c:pt idx="932">
                  <c:v>2.1826660419455024E-2</c:v>
                </c:pt>
                <c:pt idx="933">
                  <c:v>2.1839460097572427E-2</c:v>
                </c:pt>
                <c:pt idx="934">
                  <c:v>2.1852157960173813E-2</c:v>
                </c:pt>
                <c:pt idx="935">
                  <c:v>2.1864754360816363E-2</c:v>
                </c:pt>
                <c:pt idx="936">
                  <c:v>2.1877249653057262E-2</c:v>
                </c:pt>
                <c:pt idx="937">
                  <c:v>2.1889644190293822E-2</c:v>
                </c:pt>
                <c:pt idx="938">
                  <c:v>2.190193832600329E-2</c:v>
                </c:pt>
                <c:pt idx="939">
                  <c:v>2.1914132413742848E-2</c:v>
                </c:pt>
                <c:pt idx="940">
                  <c:v>2.192622680690981E-2</c:v>
                </c:pt>
                <c:pt idx="941">
                  <c:v>2.1938221859141294E-2</c:v>
                </c:pt>
                <c:pt idx="942">
                  <c:v>2.1950117923834611E-2</c:v>
                </c:pt>
                <c:pt idx="943">
                  <c:v>2.1961915354387074E-2</c:v>
                </c:pt>
                <c:pt idx="944">
                  <c:v>2.1973614504515737E-2</c:v>
                </c:pt>
                <c:pt idx="945">
                  <c:v>2.1990006678493934E-2</c:v>
                </c:pt>
                <c:pt idx="946">
                  <c:v>2.1998354810879306E-2</c:v>
                </c:pt>
                <c:pt idx="947">
                  <c:v>2.2008125806332046E-2</c:v>
                </c:pt>
                <c:pt idx="948">
                  <c:v>2.2019435369058371E-2</c:v>
                </c:pt>
                <c:pt idx="949">
                  <c:v>2.2030648418747134E-2</c:v>
                </c:pt>
                <c:pt idx="950">
                  <c:v>2.2041765308875583E-2</c:v>
                </c:pt>
                <c:pt idx="951">
                  <c:v>2.2052786392761092E-2</c:v>
                </c:pt>
                <c:pt idx="952">
                  <c:v>2.2063712024040782E-2</c:v>
                </c:pt>
                <c:pt idx="953">
                  <c:v>2.2074542556271837E-2</c:v>
                </c:pt>
                <c:pt idx="954">
                  <c:v>2.2085278342851566E-2</c:v>
                </c:pt>
                <c:pt idx="955">
                  <c:v>2.2095919737257219E-2</c:v>
                </c:pt>
                <c:pt idx="956">
                  <c:v>2.2106467092886106E-2</c:v>
                </c:pt>
                <c:pt idx="957">
                  <c:v>2.2116920763455283E-2</c:v>
                </c:pt>
                <c:pt idx="958">
                  <c:v>2.2127281102441998E-2</c:v>
                </c:pt>
                <c:pt idx="959">
                  <c:v>2.2140464966522444E-2</c:v>
                </c:pt>
                <c:pt idx="960">
                  <c:v>2.2147723199097413E-2</c:v>
                </c:pt>
                <c:pt idx="961">
                  <c:v>2.2157805663880481E-2</c:v>
                </c:pt>
                <c:pt idx="962">
                  <c:v>2.2167796211070012E-2</c:v>
                </c:pt>
                <c:pt idx="963">
                  <c:v>2.2179101880350771E-2</c:v>
                </c:pt>
                <c:pt idx="964">
                  <c:v>2.2187502966097838E-2</c:v>
                </c:pt>
                <c:pt idx="965">
                  <c:v>2.2197219881050501E-2</c:v>
                </c:pt>
                <c:pt idx="966">
                  <c:v>2.220684629223868E-2</c:v>
                </c:pt>
                <c:pt idx="967">
                  <c:v>2.221638255321956E-2</c:v>
                </c:pt>
                <c:pt idx="968">
                  <c:v>2.2225829017390453E-2</c:v>
                </c:pt>
                <c:pt idx="969">
                  <c:v>2.2235186038388477E-2</c:v>
                </c:pt>
                <c:pt idx="970">
                  <c:v>2.2244453969531008E-2</c:v>
                </c:pt>
                <c:pt idx="971">
                  <c:v>2.2253633164455167E-2</c:v>
                </c:pt>
                <c:pt idx="972">
                  <c:v>2.2262723976558263E-2</c:v>
                </c:pt>
                <c:pt idx="973">
                  <c:v>2.2271726759477417E-2</c:v>
                </c:pt>
                <c:pt idx="974">
                  <c:v>2.2280641866530004E-2</c:v>
                </c:pt>
                <c:pt idx="975">
                  <c:v>2.2289469651273208E-2</c:v>
                </c:pt>
                <c:pt idx="976">
                  <c:v>2.2298210467264212E-2</c:v>
                </c:pt>
                <c:pt idx="977">
                  <c:v>2.2306864667820392E-2</c:v>
                </c:pt>
                <c:pt idx="978">
                  <c:v>2.2315432606738739E-2</c:v>
                </c:pt>
                <c:pt idx="979">
                  <c:v>2.2323914637256692E-2</c:v>
                </c:pt>
                <c:pt idx="980">
                  <c:v>2.2332311112931436E-2</c:v>
                </c:pt>
                <c:pt idx="981">
                  <c:v>2.234062238716028E-2</c:v>
                </c:pt>
                <c:pt idx="982">
                  <c:v>2.2348848813740219E-2</c:v>
                </c:pt>
                <c:pt idx="983">
                  <c:v>2.2356990745908689E-2</c:v>
                </c:pt>
                <c:pt idx="984">
                  <c:v>2.236504853714294E-2</c:v>
                </c:pt>
                <c:pt idx="985">
                  <c:v>2.2373022541160026E-2</c:v>
                </c:pt>
                <c:pt idx="986">
                  <c:v>2.2380913111277323E-2</c:v>
                </c:pt>
                <c:pt idx="987">
                  <c:v>2.2388720600972079E-2</c:v>
                </c:pt>
                <c:pt idx="988">
                  <c:v>2.2396445363801476E-2</c:v>
                </c:pt>
                <c:pt idx="989">
                  <c:v>2.2404087753322699E-2</c:v>
                </c:pt>
                <c:pt idx="990">
                  <c:v>2.2411648122933059E-2</c:v>
                </c:pt>
                <c:pt idx="991">
                  <c:v>2.2419126826109803E-2</c:v>
                </c:pt>
                <c:pt idx="992">
                  <c:v>2.2426524216410115E-2</c:v>
                </c:pt>
                <c:pt idx="993">
                  <c:v>2.2433840647391179E-2</c:v>
                </c:pt>
                <c:pt idx="994">
                  <c:v>2.2441076472370369E-2</c:v>
                </c:pt>
                <c:pt idx="995">
                  <c:v>2.2448232044984806E-2</c:v>
                </c:pt>
                <c:pt idx="996">
                  <c:v>2.2455307718711737E-2</c:v>
                </c:pt>
                <c:pt idx="997">
                  <c:v>2.2463296821051415E-2</c:v>
                </c:pt>
                <c:pt idx="998">
                  <c:v>2.2470202473101608E-2</c:v>
                </c:pt>
                <c:pt idx="999">
                  <c:v>2.2476058881419902E-2</c:v>
                </c:pt>
                <c:pt idx="1000">
                  <c:v>2.2482818494369283E-2</c:v>
                </c:pt>
                <c:pt idx="1001">
                  <c:v>2.2489499975977267E-2</c:v>
                </c:pt>
                <c:pt idx="1002">
                  <c:v>2.2496103679721102E-2</c:v>
                </c:pt>
                <c:pt idx="1003">
                  <c:v>2.2502629958838227E-2</c:v>
                </c:pt>
                <c:pt idx="1004">
                  <c:v>2.250907916720557E-2</c:v>
                </c:pt>
                <c:pt idx="1005">
                  <c:v>2.251545165806057E-2</c:v>
                </c:pt>
                <c:pt idx="1006">
                  <c:v>2.2521747784960411E-2</c:v>
                </c:pt>
                <c:pt idx="1007">
                  <c:v>2.2527967901302404E-2</c:v>
                </c:pt>
                <c:pt idx="1008">
                  <c:v>2.253411236088354E-2</c:v>
                </c:pt>
                <c:pt idx="1009">
                  <c:v>2.2540181516861324E-2</c:v>
                </c:pt>
                <c:pt idx="1010">
                  <c:v>2.25478746364427E-2</c:v>
                </c:pt>
                <c:pt idx="1011">
                  <c:v>2.2552095332555311E-2</c:v>
                </c:pt>
                <c:pt idx="1012">
                  <c:v>2.2557940699226009E-2</c:v>
                </c:pt>
                <c:pt idx="1013">
                  <c:v>2.2563712176362216E-2</c:v>
                </c:pt>
                <c:pt idx="1014">
                  <c:v>2.2569410117521116E-2</c:v>
                </c:pt>
                <c:pt idx="1015">
                  <c:v>2.2575034876179956E-2</c:v>
                </c:pt>
                <c:pt idx="1016">
                  <c:v>2.2580586805895919E-2</c:v>
                </c:pt>
                <c:pt idx="1017">
                  <c:v>2.2586066260146254E-2</c:v>
                </c:pt>
                <c:pt idx="1018">
                  <c:v>2.2591473592408207E-2</c:v>
                </c:pt>
                <c:pt idx="1019">
                  <c:v>2.2596809156159026E-2</c:v>
                </c:pt>
                <c:pt idx="1020">
                  <c:v>2.2602073304955894E-2</c:v>
                </c:pt>
                <c:pt idx="1021">
                  <c:v>2.2607266392196124E-2</c:v>
                </c:pt>
                <c:pt idx="1022">
                  <c:v>2.2612388771436898E-2</c:v>
                </c:pt>
                <c:pt idx="1023">
                  <c:v>2.2617440796155464E-2</c:v>
                </c:pt>
                <c:pt idx="1024">
                  <c:v>2.2622422819909005E-2</c:v>
                </c:pt>
                <c:pt idx="1025">
                  <c:v>2.2627335196254705E-2</c:v>
                </c:pt>
                <c:pt idx="1026">
                  <c:v>2.2632178278430004E-2</c:v>
                </c:pt>
                <c:pt idx="1027">
                  <c:v>2.2636952420151957E-2</c:v>
                </c:pt>
                <c:pt idx="1028">
                  <c:v>2.2641657974977747E-2</c:v>
                </c:pt>
                <c:pt idx="1029">
                  <c:v>2.2646295296144814E-2</c:v>
                </c:pt>
                <c:pt idx="1030">
                  <c:v>2.2650864737370213E-2</c:v>
                </c:pt>
                <c:pt idx="1031">
                  <c:v>2.265536665197132E-2</c:v>
                </c:pt>
                <c:pt idx="1032">
                  <c:v>2.2659801393585255E-2</c:v>
                </c:pt>
                <c:pt idx="1033">
                  <c:v>2.26641693157692E-2</c:v>
                </c:pt>
                <c:pt idx="1034">
                  <c:v>2.2668470771840532E-2</c:v>
                </c:pt>
                <c:pt idx="1035">
                  <c:v>2.267270611543637E-2</c:v>
                </c:pt>
                <c:pt idx="1036">
                  <c:v>2.267687194455803E-2</c:v>
                </c:pt>
                <c:pt idx="1037">
                  <c:v>2.2680955385743218E-2</c:v>
                </c:pt>
                <c:pt idx="1038">
                  <c:v>2.2684955509895133E-2</c:v>
                </c:pt>
                <c:pt idx="1039">
                  <c:v>2.2688872555063355E-2</c:v>
                </c:pt>
                <c:pt idx="1040">
                  <c:v>2.2692706759137593E-2</c:v>
                </c:pt>
                <c:pt idx="1041">
                  <c:v>2.2696458360327298E-2</c:v>
                </c:pt>
                <c:pt idx="1042">
                  <c:v>2.2700127596602115E-2</c:v>
                </c:pt>
                <c:pt idx="1043">
                  <c:v>2.2703714705851752E-2</c:v>
                </c:pt>
                <c:pt idx="1044">
                  <c:v>2.270721992628566E-2</c:v>
                </c:pt>
                <c:pt idx="1045">
                  <c:v>2.271064349595342E-2</c:v>
                </c:pt>
                <c:pt idx="1046">
                  <c:v>2.2713985652664803E-2</c:v>
                </c:pt>
                <c:pt idx="1047">
                  <c:v>2.2717246634629262E-2</c:v>
                </c:pt>
                <c:pt idx="1048">
                  <c:v>2.2720426679816441E-2</c:v>
                </c:pt>
                <c:pt idx="1049">
                  <c:v>2.2723526026195984E-2</c:v>
                </c:pt>
                <c:pt idx="1050">
                  <c:v>2.2726544911897406E-2</c:v>
                </c:pt>
                <c:pt idx="1051">
                  <c:v>2.2729483574890352E-2</c:v>
                </c:pt>
                <c:pt idx="1052">
                  <c:v>2.2732342253304338E-2</c:v>
                </c:pt>
                <c:pt idx="1053">
                  <c:v>2.2735121185029072E-2</c:v>
                </c:pt>
                <c:pt idx="1054">
                  <c:v>2.273782060819407E-2</c:v>
                </c:pt>
                <c:pt idx="1055">
                  <c:v>2.2740440760609104E-2</c:v>
                </c:pt>
                <c:pt idx="1056">
                  <c:v>2.2742981880643498E-2</c:v>
                </c:pt>
                <c:pt idx="1057">
                  <c:v>2.2745444206107024E-2</c:v>
                </c:pt>
                <c:pt idx="1058">
                  <c:v>2.2747827974969326E-2</c:v>
                </c:pt>
                <c:pt idx="1059">
                  <c:v>2.2750133425519792E-2</c:v>
                </c:pt>
                <c:pt idx="1060">
                  <c:v>2.2752360795568194E-2</c:v>
                </c:pt>
                <c:pt idx="1061">
                  <c:v>2.2754510323164112E-2</c:v>
                </c:pt>
                <c:pt idx="1062">
                  <c:v>2.2756582246516999E-2</c:v>
                </c:pt>
                <c:pt idx="1063">
                  <c:v>2.2758576803356689E-2</c:v>
                </c:pt>
                <c:pt idx="1064">
                  <c:v>2.2760494231972572E-2</c:v>
                </c:pt>
                <c:pt idx="1065">
                  <c:v>2.2762846548873839E-2</c:v>
                </c:pt>
                <c:pt idx="1066">
                  <c:v>2.2764098656171683E-2</c:v>
                </c:pt>
                <c:pt idx="1067">
                  <c:v>2.2766020971358714E-2</c:v>
                </c:pt>
                <c:pt idx="1068">
                  <c:v>2.2767397423510971E-2</c:v>
                </c:pt>
                <c:pt idx="1069">
                  <c:v>2.276893278087222E-2</c:v>
                </c:pt>
                <c:pt idx="1070">
                  <c:v>2.2770392438067333E-2</c:v>
                </c:pt>
                <c:pt idx="1071">
                  <c:v>2.2771776633225826E-2</c:v>
                </c:pt>
                <c:pt idx="1072">
                  <c:v>2.2773085604157473E-2</c:v>
                </c:pt>
                <c:pt idx="1073">
                  <c:v>2.2774319589151659E-2</c:v>
                </c:pt>
                <c:pt idx="1074">
                  <c:v>2.2775478826018158E-2</c:v>
                </c:pt>
                <c:pt idx="1075">
                  <c:v>2.2776563552886486E-2</c:v>
                </c:pt>
                <c:pt idx="1076">
                  <c:v>2.2777574007806223E-2</c:v>
                </c:pt>
                <c:pt idx="1077">
                  <c:v>2.2778510428747012E-2</c:v>
                </c:pt>
                <c:pt idx="1078">
                  <c:v>2.2779373053758434E-2</c:v>
                </c:pt>
                <c:pt idx="1079">
                  <c:v>2.2780162120890068E-2</c:v>
                </c:pt>
                <c:pt idx="1080">
                  <c:v>2.278087786811156E-2</c:v>
                </c:pt>
                <c:pt idx="1081">
                  <c:v>2.2781520533552424E-2</c:v>
                </c:pt>
                <c:pt idx="1082">
                  <c:v>2.2782090355182305E-2</c:v>
                </c:pt>
                <c:pt idx="1083">
                  <c:v>2.2782587571130719E-2</c:v>
                </c:pt>
                <c:pt idx="1084">
                  <c:v>2.2783012419207438E-2</c:v>
                </c:pt>
                <c:pt idx="1085">
                  <c:v>2.2783365137541978E-2</c:v>
                </c:pt>
                <c:pt idx="1086">
                  <c:v>2.2783645964263854E-2</c:v>
                </c:pt>
                <c:pt idx="1087">
                  <c:v>2.2783855137342712E-2</c:v>
                </c:pt>
                <c:pt idx="1088">
                  <c:v>2.2783992894668259E-2</c:v>
                </c:pt>
                <c:pt idx="1089">
                  <c:v>2.2784059474449947E-2</c:v>
                </c:pt>
                <c:pt idx="1090">
                  <c:v>2.2784055114817292E-2</c:v>
                </c:pt>
                <c:pt idx="1091">
                  <c:v>2.278398005350013E-2</c:v>
                </c:pt>
                <c:pt idx="1092">
                  <c:v>2.2783834528707914E-2</c:v>
                </c:pt>
                <c:pt idx="1093">
                  <c:v>2.2783618778410286E-2</c:v>
                </c:pt>
                <c:pt idx="1094">
                  <c:v>2.2783333040656828E-2</c:v>
                </c:pt>
                <c:pt idx="1095">
                  <c:v>2.2782977553577055E-2</c:v>
                </c:pt>
                <c:pt idx="1096">
                  <c:v>2.2782552555060676E-2</c:v>
                </c:pt>
                <c:pt idx="1097">
                  <c:v>2.2782058283157269E-2</c:v>
                </c:pt>
                <c:pt idx="1098">
                  <c:v>2.2781494975996353E-2</c:v>
                </c:pt>
                <c:pt idx="1099">
                  <c:v>2.2780862871467633E-2</c:v>
                </c:pt>
                <c:pt idx="1100">
                  <c:v>2.2780162207620691E-2</c:v>
                </c:pt>
                <c:pt idx="1101">
                  <c:v>2.2779160997146164E-2</c:v>
                </c:pt>
                <c:pt idx="1102">
                  <c:v>2.2778304520256754E-2</c:v>
                </c:pt>
                <c:pt idx="1103">
                  <c:v>2.2777516443213131E-2</c:v>
                </c:pt>
                <c:pt idx="1104">
                  <c:v>2.2776534283899252E-2</c:v>
                </c:pt>
                <c:pt idx="1105">
                  <c:v>2.2775484789487876E-2</c:v>
                </c:pt>
                <c:pt idx="1106">
                  <c:v>2.2774368198028583E-2</c:v>
                </c:pt>
                <c:pt idx="1107">
                  <c:v>2.2773184747491015E-2</c:v>
                </c:pt>
                <c:pt idx="1108">
                  <c:v>2.2771934675924754E-2</c:v>
                </c:pt>
                <c:pt idx="1109">
                  <c:v>2.277061822137938E-2</c:v>
                </c:pt>
                <c:pt idx="1110">
                  <c:v>2.2769235621904471E-2</c:v>
                </c:pt>
                <c:pt idx="1111">
                  <c:v>2.2767787115389737E-2</c:v>
                </c:pt>
                <c:pt idx="1112">
                  <c:v>2.2766272940124566E-2</c:v>
                </c:pt>
                <c:pt idx="1113">
                  <c:v>2.2764693333838792E-2</c:v>
                </c:pt>
                <c:pt idx="1114">
                  <c:v>2.2763048534901742E-2</c:v>
                </c:pt>
                <c:pt idx="1115">
                  <c:v>2.276083838276044E-2</c:v>
                </c:pt>
                <c:pt idx="1116">
                  <c:v>2.2759564310392832E-2</c:v>
                </c:pt>
                <c:pt idx="1117">
                  <c:v>2.275772536100007E-2</c:v>
                </c:pt>
                <c:pt idx="1118">
                  <c:v>2.2755822170914541E-2</c:v>
                </c:pt>
                <c:pt idx="1119">
                  <c:v>2.2753568739712904E-2</c:v>
                </c:pt>
                <c:pt idx="1120">
                  <c:v>2.2751824020703637E-2</c:v>
                </c:pt>
                <c:pt idx="1121">
                  <c:v>2.2749729536677421E-2</c:v>
                </c:pt>
                <c:pt idx="1122">
                  <c:v>2.2747571763996888E-2</c:v>
                </c:pt>
                <c:pt idx="1123">
                  <c:v>2.2745350940791553E-2</c:v>
                </c:pt>
                <c:pt idx="1124">
                  <c:v>2.2743067305110998E-2</c:v>
                </c:pt>
                <c:pt idx="1125">
                  <c:v>2.2740721094844929E-2</c:v>
                </c:pt>
                <c:pt idx="1126">
                  <c:v>2.2738312548122863E-2</c:v>
                </c:pt>
                <c:pt idx="1127">
                  <c:v>2.273584190299438E-2</c:v>
                </c:pt>
                <c:pt idx="1128">
                  <c:v>2.2733309397509061E-2</c:v>
                </c:pt>
                <c:pt idx="1129">
                  <c:v>2.2730715269556612E-2</c:v>
                </c:pt>
                <c:pt idx="1130">
                  <c:v>2.272805975726655E-2</c:v>
                </c:pt>
                <c:pt idx="1131">
                  <c:v>2.2725343098688455E-2</c:v>
                </c:pt>
                <c:pt idx="1132">
                  <c:v>2.2722565531791972E-2</c:v>
                </c:pt>
                <c:pt idx="1133">
                  <c:v>2.2719727294706615E-2</c:v>
                </c:pt>
                <c:pt idx="1134">
                  <c:v>2.271682862540203E-2</c:v>
                </c:pt>
                <c:pt idx="1135">
                  <c:v>2.271386976184786E-2</c:v>
                </c:pt>
                <c:pt idx="1136">
                  <c:v>2.2710850942173622E-2</c:v>
                </c:pt>
                <c:pt idx="1137">
                  <c:v>2.2707772404348958E-2</c:v>
                </c:pt>
                <c:pt idx="1138">
                  <c:v>2.2704634386503386E-2</c:v>
                </c:pt>
                <c:pt idx="1139">
                  <c:v>2.2701437126526613E-2</c:v>
                </c:pt>
                <c:pt idx="1140">
                  <c:v>2.2698180862548156E-2</c:v>
                </c:pt>
                <c:pt idx="1141">
                  <c:v>2.2694865832537658E-2</c:v>
                </c:pt>
                <c:pt idx="1142">
                  <c:v>2.26914922745447E-2</c:v>
                </c:pt>
                <c:pt idx="1143">
                  <c:v>2.2688060426618861E-2</c:v>
                </c:pt>
                <c:pt idx="1144">
                  <c:v>2.2684570526889658E-2</c:v>
                </c:pt>
                <c:pt idx="1145">
                  <c:v>2.2681022813166862E-2</c:v>
                </c:pt>
                <c:pt idx="1146">
                  <c:v>2.2677417523659926E-2</c:v>
                </c:pt>
                <c:pt idx="1147">
                  <c:v>2.2673754896338494E-2</c:v>
                </c:pt>
                <c:pt idx="1148">
                  <c:v>2.2670035169172209E-2</c:v>
                </c:pt>
                <c:pt idx="1149">
                  <c:v>2.2666258580290588E-2</c:v>
                </c:pt>
                <c:pt idx="1150">
                  <c:v>2.2662425367663275E-2</c:v>
                </c:pt>
                <c:pt idx="1151">
                  <c:v>2.2658535769419785E-2</c:v>
                </c:pt>
                <c:pt idx="1152">
                  <c:v>2.2654590023449828E-2</c:v>
                </c:pt>
                <c:pt idx="1153">
                  <c:v>2.2649434802000101E-2</c:v>
                </c:pt>
                <c:pt idx="1154">
                  <c:v>2.2645361612374515E-2</c:v>
                </c:pt>
                <c:pt idx="1155">
                  <c:v>2.2641826231506457E-2</c:v>
                </c:pt>
                <c:pt idx="1156">
                  <c:v>2.2637650409578214E-2</c:v>
                </c:pt>
                <c:pt idx="1157">
                  <c:v>2.2633419664224164E-2</c:v>
                </c:pt>
                <c:pt idx="1158">
                  <c:v>2.262913423341395E-2</c:v>
                </c:pt>
                <c:pt idx="1159">
                  <c:v>2.2624794355197153E-2</c:v>
                </c:pt>
                <c:pt idx="1160">
                  <c:v>2.2620400267543417E-2</c:v>
                </c:pt>
                <c:pt idx="1161">
                  <c:v>2.2615952208502321E-2</c:v>
                </c:pt>
                <c:pt idx="1162">
                  <c:v>2.2611450416123446E-2</c:v>
                </c:pt>
                <c:pt idx="1163">
                  <c:v>2.2606895128376436E-2</c:v>
                </c:pt>
                <c:pt idx="1164">
                  <c:v>2.2602286583550679E-2</c:v>
                </c:pt>
                <c:pt idx="1165">
                  <c:v>2.2597625019296075E-2</c:v>
                </c:pt>
                <c:pt idx="1166">
                  <c:v>2.2592910673981947E-2</c:v>
                </c:pt>
                <c:pt idx="1167">
                  <c:v>2.2588143785338133E-2</c:v>
                </c:pt>
                <c:pt idx="1168">
                  <c:v>2.2583324591654019E-2</c:v>
                </c:pt>
                <c:pt idx="1169">
                  <c:v>2.2578453330819315E-2</c:v>
                </c:pt>
                <c:pt idx="1170">
                  <c:v>2.2572819407198352E-2</c:v>
                </c:pt>
                <c:pt idx="1171">
                  <c:v>2.2567840693570318E-2</c:v>
                </c:pt>
                <c:pt idx="1172">
                  <c:v>2.2563529525987391E-2</c:v>
                </c:pt>
                <c:pt idx="1173">
                  <c:v>2.2558452377046123E-2</c:v>
                </c:pt>
                <c:pt idx="1174">
                  <c:v>2.2553324351122228E-2</c:v>
                </c:pt>
                <c:pt idx="1175">
                  <c:v>2.2548145686345222E-2</c:v>
                </c:pt>
                <c:pt idx="1176">
                  <c:v>2.2542916620604814E-2</c:v>
                </c:pt>
                <c:pt idx="1177">
                  <c:v>2.2537637392030518E-2</c:v>
                </c:pt>
                <c:pt idx="1178">
                  <c:v>2.2532308238671916E-2</c:v>
                </c:pt>
                <c:pt idx="1179">
                  <c:v>2.2526929398418716E-2</c:v>
                </c:pt>
                <c:pt idx="1180">
                  <c:v>2.2521501109480369E-2</c:v>
                </c:pt>
                <c:pt idx="1181">
                  <c:v>2.2516023609826519E-2</c:v>
                </c:pt>
                <c:pt idx="1182">
                  <c:v>2.251049713742681E-2</c:v>
                </c:pt>
                <c:pt idx="1183">
                  <c:v>2.2504921930250887E-2</c:v>
                </c:pt>
                <c:pt idx="1184">
                  <c:v>2.2499298226588138E-2</c:v>
                </c:pt>
                <c:pt idx="1185">
                  <c:v>2.249362626432827E-2</c:v>
                </c:pt>
                <c:pt idx="1186">
                  <c:v>2.2487906281440928E-2</c:v>
                </c:pt>
                <c:pt idx="1187">
                  <c:v>2.2482138516055628E-2</c:v>
                </c:pt>
                <c:pt idx="1188">
                  <c:v>2.2476323206142013E-2</c:v>
                </c:pt>
                <c:pt idx="1189">
                  <c:v>2.2470460589749663E-2</c:v>
                </c:pt>
                <c:pt idx="1190">
                  <c:v>2.246455090492816E-2</c:v>
                </c:pt>
                <c:pt idx="1191">
                  <c:v>2.2458594389647146E-2</c:v>
                </c:pt>
                <c:pt idx="1192">
                  <c:v>2.2452828045445017E-2</c:v>
                </c:pt>
                <c:pt idx="1193">
                  <c:v>2.2447430600553986E-2</c:v>
                </c:pt>
                <c:pt idx="1194">
                  <c:v>2.2441970814730539E-2</c:v>
                </c:pt>
                <c:pt idx="1195">
                  <c:v>2.2436448830580602E-2</c:v>
                </c:pt>
                <c:pt idx="1196">
                  <c:v>2.2430864790949911E-2</c:v>
                </c:pt>
                <c:pt idx="1197">
                  <c:v>2.2425218838604266E-2</c:v>
                </c:pt>
                <c:pt idx="1198">
                  <c:v>2.2419511116229529E-2</c:v>
                </c:pt>
                <c:pt idx="1199">
                  <c:v>2.2413741766431627E-2</c:v>
                </c:pt>
                <c:pt idx="1200">
                  <c:v>2.2407910932056296E-2</c:v>
                </c:pt>
                <c:pt idx="1201">
                  <c:v>2.2402018755949271E-2</c:v>
                </c:pt>
                <c:pt idx="1202">
                  <c:v>2.2396065380636543E-2</c:v>
                </c:pt>
                <c:pt idx="1203">
                  <c:v>2.2390050949043783E-2</c:v>
                </c:pt>
                <c:pt idx="1204">
                  <c:v>2.2383975603856854E-2</c:v>
                </c:pt>
                <c:pt idx="1205">
                  <c:v>2.2376581464582657E-2</c:v>
                </c:pt>
                <c:pt idx="1206">
                  <c:v>2.2370358008032554E-2</c:v>
                </c:pt>
                <c:pt idx="1207">
                  <c:v>2.2364486694490537E-2</c:v>
                </c:pt>
                <c:pt idx="1208">
                  <c:v>2.2358160513471503E-2</c:v>
                </c:pt>
                <c:pt idx="1209">
                  <c:v>2.2351774152751247E-2</c:v>
                </c:pt>
                <c:pt idx="1210">
                  <c:v>2.234532775525544E-2</c:v>
                </c:pt>
                <c:pt idx="1211">
                  <c:v>2.2338821463749881E-2</c:v>
                </c:pt>
                <c:pt idx="1212">
                  <c:v>2.2332255420760561E-2</c:v>
                </c:pt>
                <c:pt idx="1213">
                  <c:v>2.2325629769373023E-2</c:v>
                </c:pt>
                <c:pt idx="1214">
                  <c:v>2.2318944652033323E-2</c:v>
                </c:pt>
                <c:pt idx="1215">
                  <c:v>2.231220021150726E-2</c:v>
                </c:pt>
                <c:pt idx="1216">
                  <c:v>2.2305396590560633E-2</c:v>
                </c:pt>
                <c:pt idx="1217">
                  <c:v>2.2298533932039177E-2</c:v>
                </c:pt>
                <c:pt idx="1218">
                  <c:v>2.229161237854882E-2</c:v>
                </c:pt>
                <c:pt idx="1219">
                  <c:v>2.2284632072935295E-2</c:v>
                </c:pt>
                <c:pt idx="1220">
                  <c:v>2.227832694477172E-2</c:v>
                </c:pt>
                <c:pt idx="1221">
                  <c:v>2.226641393377804E-2</c:v>
                </c:pt>
                <c:pt idx="1222">
                  <c:v>2.225922496419841E-2</c:v>
                </c:pt>
                <c:pt idx="1223">
                  <c:v>2.2250937864711773E-2</c:v>
                </c:pt>
                <c:pt idx="1224">
                  <c:v>2.2244672868509952E-2</c:v>
                </c:pt>
                <c:pt idx="1225">
                  <c:v>2.2237310028092594E-2</c:v>
                </c:pt>
                <c:pt idx="1226">
                  <c:v>2.2229889516047763E-2</c:v>
                </c:pt>
                <c:pt idx="1227">
                  <c:v>2.2222411475381065E-2</c:v>
                </c:pt>
                <c:pt idx="1228">
                  <c:v>2.2214876048698429E-2</c:v>
                </c:pt>
                <c:pt idx="1229">
                  <c:v>2.2207283378765652E-2</c:v>
                </c:pt>
                <c:pt idx="1230">
                  <c:v>2.2199633608348535E-2</c:v>
                </c:pt>
                <c:pt idx="1231">
                  <c:v>2.2191926880132939E-2</c:v>
                </c:pt>
                <c:pt idx="1232">
                  <c:v>2.2184163336884666E-2</c:v>
                </c:pt>
                <c:pt idx="1233">
                  <c:v>2.2176343121289577E-2</c:v>
                </c:pt>
                <c:pt idx="1234">
                  <c:v>2.2168466376193408E-2</c:v>
                </c:pt>
                <c:pt idx="1235">
                  <c:v>2.2160533244282021E-2</c:v>
                </c:pt>
                <c:pt idx="1236">
                  <c:v>2.2152543868161345E-2</c:v>
                </c:pt>
                <c:pt idx="1237">
                  <c:v>2.214449839075705E-2</c:v>
                </c:pt>
                <c:pt idx="1238">
                  <c:v>2.2136396954755E-2</c:v>
                </c:pt>
                <c:pt idx="1239">
                  <c:v>2.2128239702761121E-2</c:v>
                </c:pt>
                <c:pt idx="1240">
                  <c:v>2.2120026777781021E-2</c:v>
                </c:pt>
                <c:pt idx="1241">
                  <c:v>2.2111758322260755E-2</c:v>
                </c:pt>
                <c:pt idx="1242">
                  <c:v>2.210343447920593E-2</c:v>
                </c:pt>
                <c:pt idx="1243">
                  <c:v>2.2095055391062601E-2</c:v>
                </c:pt>
                <c:pt idx="1244">
                  <c:v>2.2086621200916312E-2</c:v>
                </c:pt>
                <c:pt idx="1245">
                  <c:v>2.2078132051133181E-2</c:v>
                </c:pt>
                <c:pt idx="1246">
                  <c:v>2.2069588084718816E-2</c:v>
                </c:pt>
                <c:pt idx="1247">
                  <c:v>2.2060989444279144E-2</c:v>
                </c:pt>
                <c:pt idx="1248">
                  <c:v>2.2052336272579964E-2</c:v>
                </c:pt>
                <c:pt idx="1249">
                  <c:v>2.2043628712467012E-2</c:v>
                </c:pt>
                <c:pt idx="1250">
                  <c:v>2.2034866906466277E-2</c:v>
                </c:pt>
                <c:pt idx="1251">
                  <c:v>2.2026050997423496E-2</c:v>
                </c:pt>
                <c:pt idx="1252">
                  <c:v>2.2017181128184404E-2</c:v>
                </c:pt>
                <c:pt idx="1253">
                  <c:v>2.2008257441274992E-2</c:v>
                </c:pt>
                <c:pt idx="1254">
                  <c:v>2.1999280079620931E-2</c:v>
                </c:pt>
                <c:pt idx="1255">
                  <c:v>2.1990249185908084E-2</c:v>
                </c:pt>
                <c:pt idx="1256">
                  <c:v>2.1981164902742378E-2</c:v>
                </c:pt>
                <c:pt idx="1257">
                  <c:v>2.1969421271195166E-2</c:v>
                </c:pt>
                <c:pt idx="1258">
                  <c:v>2.1961519465145685E-2</c:v>
                </c:pt>
                <c:pt idx="1259">
                  <c:v>2.1953593144745653E-2</c:v>
                </c:pt>
                <c:pt idx="1260">
                  <c:v>2.1944296731506441E-2</c:v>
                </c:pt>
                <c:pt idx="1261">
                  <c:v>2.1934947642803237E-2</c:v>
                </c:pt>
                <c:pt idx="1262">
                  <c:v>2.1925546021002162E-2</c:v>
                </c:pt>
                <c:pt idx="1263">
                  <c:v>2.1916092009108823E-2</c:v>
                </c:pt>
                <c:pt idx="1264">
                  <c:v>2.1906585749809082E-2</c:v>
                </c:pt>
                <c:pt idx="1265">
                  <c:v>2.1897027385628931E-2</c:v>
                </c:pt>
                <c:pt idx="1266">
                  <c:v>2.1887417059733849E-2</c:v>
                </c:pt>
                <c:pt idx="1267">
                  <c:v>2.1877754914330083E-2</c:v>
                </c:pt>
                <c:pt idx="1268">
                  <c:v>2.1868041092583113E-2</c:v>
                </c:pt>
                <c:pt idx="1269">
                  <c:v>2.1858275737018928E-2</c:v>
                </c:pt>
                <c:pt idx="1270">
                  <c:v>2.1845644786413487E-2</c:v>
                </c:pt>
                <c:pt idx="1271">
                  <c:v>2.1838590995502116E-2</c:v>
                </c:pt>
                <c:pt idx="1272">
                  <c:v>2.1828671895081087E-2</c:v>
                </c:pt>
                <c:pt idx="1273">
                  <c:v>2.1818701831826104E-2</c:v>
                </c:pt>
                <c:pt idx="1274">
                  <c:v>2.1808680948502968E-2</c:v>
                </c:pt>
                <c:pt idx="1275">
                  <c:v>2.1798609387957413E-2</c:v>
                </c:pt>
                <c:pt idx="1276">
                  <c:v>2.1788487292635494E-2</c:v>
                </c:pt>
                <c:pt idx="1277">
                  <c:v>2.1778314805462884E-2</c:v>
                </c:pt>
                <c:pt idx="1278">
                  <c:v>2.1768092069285316E-2</c:v>
                </c:pt>
                <c:pt idx="1279">
                  <c:v>2.1757819226548847E-2</c:v>
                </c:pt>
                <c:pt idx="1280">
                  <c:v>2.1747496420259083E-2</c:v>
                </c:pt>
                <c:pt idx="1281">
                  <c:v>2.1737123793021951E-2</c:v>
                </c:pt>
                <c:pt idx="1282">
                  <c:v>2.1726701487683187E-2</c:v>
                </c:pt>
                <c:pt idx="1283">
                  <c:v>2.1716229646848717E-2</c:v>
                </c:pt>
                <c:pt idx="1284">
                  <c:v>2.1705708413364277E-2</c:v>
                </c:pt>
                <c:pt idx="1285">
                  <c:v>2.1695137929835795E-2</c:v>
                </c:pt>
                <c:pt idx="1286">
                  <c:v>2.1684518339109005E-2</c:v>
                </c:pt>
                <c:pt idx="1287">
                  <c:v>2.167384978386977E-2</c:v>
                </c:pt>
                <c:pt idx="1288">
                  <c:v>2.1663132406963825E-2</c:v>
                </c:pt>
                <c:pt idx="1289">
                  <c:v>2.1652366350917163E-2</c:v>
                </c:pt>
                <c:pt idx="1290">
                  <c:v>2.1641551758655453E-2</c:v>
                </c:pt>
                <c:pt idx="1291">
                  <c:v>2.1630688772944495E-2</c:v>
                </c:pt>
                <c:pt idx="1292">
                  <c:v>2.1619777536310281E-2</c:v>
                </c:pt>
                <c:pt idx="1293">
                  <c:v>2.1608818191598544E-2</c:v>
                </c:pt>
                <c:pt idx="1294">
                  <c:v>2.1597810881655022E-2</c:v>
                </c:pt>
                <c:pt idx="1295">
                  <c:v>2.158675574908564E-2</c:v>
                </c:pt>
                <c:pt idx="1296">
                  <c:v>2.1575652936576262E-2</c:v>
                </c:pt>
                <c:pt idx="1297">
                  <c:v>2.1564502587052559E-2</c:v>
                </c:pt>
                <c:pt idx="1298">
                  <c:v>2.1553304843120458E-2</c:v>
                </c:pt>
                <c:pt idx="1299">
                  <c:v>2.1542059847545758E-2</c:v>
                </c:pt>
                <c:pt idx="1300">
                  <c:v>2.1530767743094259E-2</c:v>
                </c:pt>
                <c:pt idx="1301">
                  <c:v>2.1519428672371888E-2</c:v>
                </c:pt>
                <c:pt idx="1302">
                  <c:v>2.1508042778304315E-2</c:v>
                </c:pt>
                <c:pt idx="1303">
                  <c:v>2.1496610203577404E-2</c:v>
                </c:pt>
                <c:pt idx="1304">
                  <c:v>2.1485131090877019E-2</c:v>
                </c:pt>
                <c:pt idx="1305">
                  <c:v>2.1473605582968958E-2</c:v>
                </c:pt>
                <c:pt idx="1306">
                  <c:v>2.1462033822539084E-2</c:v>
                </c:pt>
                <c:pt idx="1307">
                  <c:v>2.1450415952433133E-2</c:v>
                </c:pt>
                <c:pt idx="1308">
                  <c:v>2.1438752115257032E-2</c:v>
                </c:pt>
                <c:pt idx="1309">
                  <c:v>2.1427042453776579E-2</c:v>
                </c:pt>
                <c:pt idx="1310">
                  <c:v>2.1415287110917447E-2</c:v>
                </c:pt>
                <c:pt idx="1311">
                  <c:v>2.1403486229205626E-2</c:v>
                </c:pt>
                <c:pt idx="1312">
                  <c:v>2.1391639951326979E-2</c:v>
                </c:pt>
                <c:pt idx="1313">
                  <c:v>2.1379748420207179E-2</c:v>
                </c:pt>
                <c:pt idx="1314">
                  <c:v>2.1367811778532086E-2</c:v>
                </c:pt>
                <c:pt idx="1315">
                  <c:v>2.1355830168987566E-2</c:v>
                </c:pt>
                <c:pt idx="1316">
                  <c:v>2.1343803734419353E-2</c:v>
                </c:pt>
                <c:pt idx="1317">
                  <c:v>2.1331732617433374E-2</c:v>
                </c:pt>
                <c:pt idx="1318">
                  <c:v>2.1319616960795429E-2</c:v>
                </c:pt>
                <c:pt idx="1319">
                  <c:v>2.1307456907271316E-2</c:v>
                </c:pt>
                <c:pt idx="1320">
                  <c:v>2.1295252599626835E-2</c:v>
                </c:pt>
                <c:pt idx="1321">
                  <c:v>2.1283004180547849E-2</c:v>
                </c:pt>
                <c:pt idx="1322">
                  <c:v>2.1270711792800157E-2</c:v>
                </c:pt>
                <c:pt idx="1323">
                  <c:v>2.1258375579069622E-2</c:v>
                </c:pt>
                <c:pt idx="1324">
                  <c:v>2.1245995682201979E-2</c:v>
                </c:pt>
                <c:pt idx="1325">
                  <c:v>2.1230014714053169E-2</c:v>
                </c:pt>
                <c:pt idx="1326">
                  <c:v>2.1221105409718888E-2</c:v>
                </c:pt>
                <c:pt idx="1327">
                  <c:v>2.1208595319635037E-2</c:v>
                </c:pt>
                <c:pt idx="1328">
                  <c:v>2.1196042117317404E-2</c:v>
                </c:pt>
                <c:pt idx="1329">
                  <c:v>2.1183445945451851E-2</c:v>
                </c:pt>
                <c:pt idx="1330">
                  <c:v>2.1170806946804177E-2</c:v>
                </c:pt>
                <c:pt idx="1331">
                  <c:v>2.1158125264140182E-2</c:v>
                </c:pt>
                <c:pt idx="1332">
                  <c:v>2.1145401040225664E-2</c:v>
                </c:pt>
                <c:pt idx="1333">
                  <c:v>2.1132634417666551E-2</c:v>
                </c:pt>
                <c:pt idx="1334">
                  <c:v>2.1119825539228643E-2</c:v>
                </c:pt>
                <c:pt idx="1335">
                  <c:v>2.1106974547757673E-2</c:v>
                </c:pt>
                <c:pt idx="1336">
                  <c:v>2.1094081585939506E-2</c:v>
                </c:pt>
                <c:pt idx="1337">
                  <c:v>2.108114679653994E-2</c:v>
                </c:pt>
                <c:pt idx="1338">
                  <c:v>2.1068170322164903E-2</c:v>
                </c:pt>
                <c:pt idx="1339">
                  <c:v>2.1055152305740066E-2</c:v>
                </c:pt>
                <c:pt idx="1340">
                  <c:v>2.1042092889871356E-2</c:v>
                </c:pt>
                <c:pt idx="1341">
                  <c:v>2.1028992217404507E-2</c:v>
                </c:pt>
                <c:pt idx="1342">
                  <c:v>2.1015850430945449E-2</c:v>
                </c:pt>
                <c:pt idx="1343">
                  <c:v>2.1002667673259978E-2</c:v>
                </c:pt>
                <c:pt idx="1344">
                  <c:v>2.0989444087113895E-2</c:v>
                </c:pt>
                <c:pt idx="1345">
                  <c:v>2.0976179815352936E-2</c:v>
                </c:pt>
                <c:pt idx="1346">
                  <c:v>2.0962875000503089E-2</c:v>
                </c:pt>
                <c:pt idx="1347">
                  <c:v>2.0949529785410093E-2</c:v>
                </c:pt>
                <c:pt idx="1348">
                  <c:v>2.093614431291968E-2</c:v>
                </c:pt>
                <c:pt idx="1349">
                  <c:v>2.0922718725637779E-2</c:v>
                </c:pt>
                <c:pt idx="1350">
                  <c:v>2.0909253166250252E-2</c:v>
                </c:pt>
                <c:pt idx="1351">
                  <c:v>2.0895747777602836E-2</c:v>
                </c:pt>
                <c:pt idx="1352">
                  <c:v>2.0882202702381392E-2</c:v>
                </c:pt>
                <c:pt idx="1353">
                  <c:v>2.086861808335172E-2</c:v>
                </c:pt>
                <c:pt idx="1354">
                  <c:v>2.0854994063279619E-2</c:v>
                </c:pt>
                <c:pt idx="1355">
                  <c:v>2.0841330784771017E-2</c:v>
                </c:pt>
                <c:pt idx="1356">
                  <c:v>2.0827628390751585E-2</c:v>
                </c:pt>
                <c:pt idx="1357">
                  <c:v>2.0813887023827249E-2</c:v>
                </c:pt>
                <c:pt idx="1358">
                  <c:v>2.0800106826763809E-2</c:v>
                </c:pt>
                <c:pt idx="1359">
                  <c:v>2.0786287942327064E-2</c:v>
                </c:pt>
                <c:pt idx="1360">
                  <c:v>2.0772430513202877E-2</c:v>
                </c:pt>
                <c:pt idx="1361">
                  <c:v>2.0756546436908607E-2</c:v>
                </c:pt>
                <c:pt idx="1362">
                  <c:v>2.0744600591875439E-2</c:v>
                </c:pt>
                <c:pt idx="1363">
                  <c:v>2.0730628385283723E-2</c:v>
                </c:pt>
                <c:pt idx="1364">
                  <c:v>2.0716618204827952E-2</c:v>
                </c:pt>
                <c:pt idx="1365">
                  <c:v>2.0702570193513736E-2</c:v>
                </c:pt>
                <c:pt idx="1366">
                  <c:v>2.0688484493947001E-2</c:v>
                </c:pt>
                <c:pt idx="1367">
                  <c:v>2.0674361248893547E-2</c:v>
                </c:pt>
                <c:pt idx="1368">
                  <c:v>2.0660200601039236E-2</c:v>
                </c:pt>
                <c:pt idx="1369">
                  <c:v>2.0646002693229804E-2</c:v>
                </c:pt>
                <c:pt idx="1370">
                  <c:v>2.0631767667991241E-2</c:v>
                </c:pt>
                <c:pt idx="1371">
                  <c:v>2.0617495668329155E-2</c:v>
                </c:pt>
                <c:pt idx="1372">
                  <c:v>2.0603186836769538E-2</c:v>
                </c:pt>
                <c:pt idx="1373">
                  <c:v>2.0588841316158124E-2</c:v>
                </c:pt>
                <c:pt idx="1374">
                  <c:v>2.0574459249180777E-2</c:v>
                </c:pt>
                <c:pt idx="1375">
                  <c:v>2.0560040778763167E-2</c:v>
                </c:pt>
                <c:pt idx="1376">
                  <c:v>2.0541449483939545E-2</c:v>
                </c:pt>
                <c:pt idx="1377">
                  <c:v>2.0531095197791061E-2</c:v>
                </c:pt>
                <c:pt idx="1378">
                  <c:v>2.0516568373007971E-2</c:v>
                </c:pt>
                <c:pt idx="1379">
                  <c:v>2.0499922418872885E-2</c:v>
                </c:pt>
                <c:pt idx="1380">
                  <c:v>2.0487407367877353E-2</c:v>
                </c:pt>
                <c:pt idx="1381">
                  <c:v>2.0472773473221295E-2</c:v>
                </c:pt>
                <c:pt idx="1382">
                  <c:v>2.0458104174085889E-2</c:v>
                </c:pt>
                <c:pt idx="1383">
                  <c:v>2.0443399613236934E-2</c:v>
                </c:pt>
                <c:pt idx="1384">
                  <c:v>2.0428659933520166E-2</c:v>
                </c:pt>
                <c:pt idx="1385">
                  <c:v>2.0413885277461574E-2</c:v>
                </c:pt>
                <c:pt idx="1386">
                  <c:v>2.0399075787986831E-2</c:v>
                </c:pt>
                <c:pt idx="1387">
                  <c:v>2.03842316077818E-2</c:v>
                </c:pt>
                <c:pt idx="1388">
                  <c:v>2.0369352879452407E-2</c:v>
                </c:pt>
                <c:pt idx="1389">
                  <c:v>2.0354439745924324E-2</c:v>
                </c:pt>
                <c:pt idx="1390">
                  <c:v>2.0339492349803479E-2</c:v>
                </c:pt>
                <c:pt idx="1391">
                  <c:v>2.0324510833775733E-2</c:v>
                </c:pt>
                <c:pt idx="1392">
                  <c:v>2.0309495340846695E-2</c:v>
                </c:pt>
                <c:pt idx="1393">
                  <c:v>2.0294446013542355E-2</c:v>
                </c:pt>
                <c:pt idx="1394">
                  <c:v>2.0279362994628514E-2</c:v>
                </c:pt>
                <c:pt idx="1395">
                  <c:v>2.0264246426791033E-2</c:v>
                </c:pt>
                <c:pt idx="1396">
                  <c:v>2.0249096452955584E-2</c:v>
                </c:pt>
                <c:pt idx="1397">
                  <c:v>2.0233913215488286E-2</c:v>
                </c:pt>
                <c:pt idx="1398">
                  <c:v>2.0218696857634555E-2</c:v>
                </c:pt>
                <c:pt idx="1399">
                  <c:v>2.0203447521760509E-2</c:v>
                </c:pt>
                <c:pt idx="1400">
                  <c:v>2.0188165350631948E-2</c:v>
                </c:pt>
                <c:pt idx="1401">
                  <c:v>2.0172850487174543E-2</c:v>
                </c:pt>
                <c:pt idx="1402">
                  <c:v>2.0157503073994221E-2</c:v>
                </c:pt>
                <c:pt idx="1403">
                  <c:v>2.0142123253776845E-2</c:v>
                </c:pt>
                <c:pt idx="1404">
                  <c:v>2.012671116936815E-2</c:v>
                </c:pt>
                <c:pt idx="1405">
                  <c:v>2.0111266963454E-2</c:v>
                </c:pt>
                <c:pt idx="1406">
                  <c:v>2.0095790778880129E-2</c:v>
                </c:pt>
                <c:pt idx="1407">
                  <c:v>2.008028275817253E-2</c:v>
                </c:pt>
                <c:pt idx="1408">
                  <c:v>2.0064743044176936E-2</c:v>
                </c:pt>
                <c:pt idx="1409">
                  <c:v>2.0049171779659147E-2</c:v>
                </c:pt>
                <c:pt idx="1410">
                  <c:v>2.0033569107305027E-2</c:v>
                </c:pt>
                <c:pt idx="1411">
                  <c:v>2.001793516996031E-2</c:v>
                </c:pt>
                <c:pt idx="1412">
                  <c:v>2.0002270110150988E-2</c:v>
                </c:pt>
                <c:pt idx="1413">
                  <c:v>1.9982083818073093E-2</c:v>
                </c:pt>
                <c:pt idx="1414">
                  <c:v>1.9966348157538505E-2</c:v>
                </c:pt>
                <c:pt idx="1415">
                  <c:v>1.9952836045469269E-2</c:v>
                </c:pt>
                <c:pt idx="1416">
                  <c:v>1.9937043570941171E-2</c:v>
                </c:pt>
                <c:pt idx="1417">
                  <c:v>1.9921220708001286E-2</c:v>
                </c:pt>
                <c:pt idx="1418">
                  <c:v>1.9905367599735158E-2</c:v>
                </c:pt>
                <c:pt idx="1419">
                  <c:v>1.9889484388588841E-2</c:v>
                </c:pt>
                <c:pt idx="1420">
                  <c:v>1.9873571217328134E-2</c:v>
                </c:pt>
                <c:pt idx="1421">
                  <c:v>1.9857628228798774E-2</c:v>
                </c:pt>
                <c:pt idx="1422">
                  <c:v>1.9841655565606686E-2</c:v>
                </c:pt>
                <c:pt idx="1423">
                  <c:v>1.9825653370677543E-2</c:v>
                </c:pt>
                <c:pt idx="1424">
                  <c:v>1.9809621786617271E-2</c:v>
                </c:pt>
                <c:pt idx="1425">
                  <c:v>1.9793560956191669E-2</c:v>
                </c:pt>
                <c:pt idx="1426">
                  <c:v>1.9772868572465185E-2</c:v>
                </c:pt>
                <c:pt idx="1427">
                  <c:v>1.9761352127067866E-2</c:v>
                </c:pt>
                <c:pt idx="1428">
                  <c:v>1.9745204413901263E-2</c:v>
                </c:pt>
                <c:pt idx="1429">
                  <c:v>1.9729028025272655E-2</c:v>
                </c:pt>
                <c:pt idx="1430">
                  <c:v>1.9712823104027777E-2</c:v>
                </c:pt>
                <c:pt idx="1431">
                  <c:v>1.9694268439023332E-2</c:v>
                </c:pt>
                <c:pt idx="1432">
                  <c:v>1.9680328234352729E-2</c:v>
                </c:pt>
                <c:pt idx="1433">
                  <c:v>1.9664038571294284E-2</c:v>
                </c:pt>
                <c:pt idx="1434">
                  <c:v>1.9647720946602831E-2</c:v>
                </c:pt>
                <c:pt idx="1435">
                  <c:v>1.9631375502884296E-2</c:v>
                </c:pt>
                <c:pt idx="1436">
                  <c:v>1.9615002382984414E-2</c:v>
                </c:pt>
                <c:pt idx="1437">
                  <c:v>1.9598601729429177E-2</c:v>
                </c:pt>
                <c:pt idx="1438">
                  <c:v>1.9582173685144255E-2</c:v>
                </c:pt>
                <c:pt idx="1439">
                  <c:v>1.956571839265564E-2</c:v>
                </c:pt>
                <c:pt idx="1440">
                  <c:v>1.9549235994889003E-2</c:v>
                </c:pt>
                <c:pt idx="1441">
                  <c:v>1.9532726634610142E-2</c:v>
                </c:pt>
                <c:pt idx="1442">
                  <c:v>1.951619045434505E-2</c:v>
                </c:pt>
                <c:pt idx="1443">
                  <c:v>1.9499627597019398E-2</c:v>
                </c:pt>
                <c:pt idx="1444">
                  <c:v>1.9483038205398984E-2</c:v>
                </c:pt>
                <c:pt idx="1445">
                  <c:v>1.9466422422009799E-2</c:v>
                </c:pt>
                <c:pt idx="1446">
                  <c:v>1.9449780389777516E-2</c:v>
                </c:pt>
                <c:pt idx="1447">
                  <c:v>1.9433112251228124E-2</c:v>
                </c:pt>
                <c:pt idx="1448">
                  <c:v>1.9416418149367232E-2</c:v>
                </c:pt>
                <c:pt idx="1449">
                  <c:v>1.939969822672083E-2</c:v>
                </c:pt>
                <c:pt idx="1450">
                  <c:v>1.9382952626134653E-2</c:v>
                </c:pt>
                <c:pt idx="1451">
                  <c:v>1.9366181490214629E-2</c:v>
                </c:pt>
                <c:pt idx="1452">
                  <c:v>1.9349806706925321E-2</c:v>
                </c:pt>
                <c:pt idx="1453">
                  <c:v>1.9334979787473117E-2</c:v>
                </c:pt>
                <c:pt idx="1454">
                  <c:v>1.9320172160988136E-2</c:v>
                </c:pt>
                <c:pt idx="1455">
                  <c:v>1.9305384118197821E-2</c:v>
                </c:pt>
                <c:pt idx="1456">
                  <c:v>1.9290615949589807E-2</c:v>
                </c:pt>
                <c:pt idx="1457">
                  <c:v>1.9275867945811598E-2</c:v>
                </c:pt>
                <c:pt idx="1458">
                  <c:v>1.9261140397190957E-2</c:v>
                </c:pt>
                <c:pt idx="1459">
                  <c:v>1.9246433594695134E-2</c:v>
                </c:pt>
                <c:pt idx="1460">
                  <c:v>1.9231747828651891E-2</c:v>
                </c:pt>
                <c:pt idx="1461">
                  <c:v>1.9217083389708733E-2</c:v>
                </c:pt>
                <c:pt idx="1462">
                  <c:v>1.9202440568353296E-2</c:v>
                </c:pt>
                <c:pt idx="1463">
                  <c:v>1.9187819655392957E-2</c:v>
                </c:pt>
                <c:pt idx="1464">
                  <c:v>1.9173220941155478E-2</c:v>
                </c:pt>
                <c:pt idx="1465">
                  <c:v>1.9154484252075221E-2</c:v>
                </c:pt>
                <c:pt idx="1466">
                  <c:v>1.9139937369097026E-2</c:v>
                </c:pt>
                <c:pt idx="1467">
                  <c:v>1.9127487029777512E-2</c:v>
                </c:pt>
                <c:pt idx="1468">
                  <c:v>1.9112983377578274E-2</c:v>
                </c:pt>
                <c:pt idx="1469">
                  <c:v>1.9098503418666368E-2</c:v>
                </c:pt>
                <c:pt idx="1470">
                  <c:v>1.9084047443609364E-2</c:v>
                </c:pt>
                <c:pt idx="1471">
                  <c:v>1.906961574281496E-2</c:v>
                </c:pt>
                <c:pt idx="1472">
                  <c:v>1.9055208607010599E-2</c:v>
                </c:pt>
                <c:pt idx="1473">
                  <c:v>1.9040826326763849E-2</c:v>
                </c:pt>
                <c:pt idx="1474">
                  <c:v>1.9026469192642281E-2</c:v>
                </c:pt>
                <c:pt idx="1475">
                  <c:v>1.901213749513353E-2</c:v>
                </c:pt>
                <c:pt idx="1476">
                  <c:v>1.89978315248851E-2</c:v>
                </c:pt>
                <c:pt idx="1477">
                  <c:v>1.8983551572464563E-2</c:v>
                </c:pt>
                <c:pt idx="1478">
                  <c:v>1.8969297928519424E-2</c:v>
                </c:pt>
                <c:pt idx="1479">
                  <c:v>1.8955070883457381E-2</c:v>
                </c:pt>
                <c:pt idx="1480">
                  <c:v>1.8940870728005876E-2</c:v>
                </c:pt>
                <c:pt idx="1481">
                  <c:v>1.8921626635686195E-2</c:v>
                </c:pt>
                <c:pt idx="1482">
                  <c:v>1.8912552248204761E-2</c:v>
                </c:pt>
                <c:pt idx="1483">
                  <c:v>1.889792322617101E-2</c:v>
                </c:pt>
                <c:pt idx="1484">
                  <c:v>1.8882334307255277E-2</c:v>
                </c:pt>
                <c:pt idx="1485">
                  <c:v>1.8868277030952285E-2</c:v>
                </c:pt>
                <c:pt idx="1486">
                  <c:v>1.8854248429072129E-2</c:v>
                </c:pt>
                <c:pt idx="1487">
                  <c:v>1.8840248792502123E-2</c:v>
                </c:pt>
                <c:pt idx="1488">
                  <c:v>1.8826278411410158E-2</c:v>
                </c:pt>
                <c:pt idx="1489">
                  <c:v>1.8812337576683547E-2</c:v>
                </c:pt>
                <c:pt idx="1490">
                  <c:v>1.8798426578729988E-2</c:v>
                </c:pt>
                <c:pt idx="1491">
                  <c:v>1.8784545708276923E-2</c:v>
                </c:pt>
                <c:pt idx="1492">
                  <c:v>1.8770695255811987E-2</c:v>
                </c:pt>
                <c:pt idx="1493">
                  <c:v>1.8756875511742876E-2</c:v>
                </c:pt>
                <c:pt idx="1494">
                  <c:v>1.8743086766956907E-2</c:v>
                </c:pt>
                <c:pt idx="1495">
                  <c:v>1.8729329311861775E-2</c:v>
                </c:pt>
                <c:pt idx="1496">
                  <c:v>1.8715603437184924E-2</c:v>
                </c:pt>
                <c:pt idx="1497">
                  <c:v>1.8701909433094244E-2</c:v>
                </c:pt>
                <c:pt idx="1498">
                  <c:v>1.8688247590716855E-2</c:v>
                </c:pt>
                <c:pt idx="1499">
                  <c:v>1.867461820022065E-2</c:v>
                </c:pt>
                <c:pt idx="1500">
                  <c:v>1.8661021552333068E-2</c:v>
                </c:pt>
                <c:pt idx="1501">
                  <c:v>1.8647457937701617E-2</c:v>
                </c:pt>
                <c:pt idx="1502">
                  <c:v>1.8633927646654058E-2</c:v>
                </c:pt>
                <c:pt idx="1503">
                  <c:v>1.862043096999777E-2</c:v>
                </c:pt>
                <c:pt idx="1504">
                  <c:v>1.8606968198380258E-2</c:v>
                </c:pt>
                <c:pt idx="1505">
                  <c:v>1.8593539622049349E-2</c:v>
                </c:pt>
                <c:pt idx="1506">
                  <c:v>1.8580145531892356E-2</c:v>
                </c:pt>
                <c:pt idx="1507">
                  <c:v>1.8566786218316977E-2</c:v>
                </c:pt>
                <c:pt idx="1508">
                  <c:v>1.8553461971970719E-2</c:v>
                </c:pt>
                <c:pt idx="1509">
                  <c:v>1.8540173083341216E-2</c:v>
                </c:pt>
                <c:pt idx="1510">
                  <c:v>1.8526919843075973E-2</c:v>
                </c:pt>
                <c:pt idx="1511">
                  <c:v>1.851370254174256E-2</c:v>
                </c:pt>
                <c:pt idx="1512">
                  <c:v>1.8500521469988485E-2</c:v>
                </c:pt>
                <c:pt idx="1513">
                  <c:v>1.8487376918221443E-2</c:v>
                </c:pt>
                <c:pt idx="1514">
                  <c:v>1.8474269177168878E-2</c:v>
                </c:pt>
                <c:pt idx="1515">
                  <c:v>1.8461198537238488E-2</c:v>
                </c:pt>
                <c:pt idx="1516">
                  <c:v>1.844816528923765E-2</c:v>
                </c:pt>
                <c:pt idx="1517">
                  <c:v>1.8427760716486219E-2</c:v>
                </c:pt>
                <c:pt idx="1518">
                  <c:v>1.8414824953145725E-2</c:v>
                </c:pt>
                <c:pt idx="1519">
                  <c:v>1.8406549930185534E-2</c:v>
                </c:pt>
                <c:pt idx="1520">
                  <c:v>1.8393678910362254E-2</c:v>
                </c:pt>
                <c:pt idx="1521">
                  <c:v>1.838084682312946E-2</c:v>
                </c:pt>
                <c:pt idx="1522">
                  <c:v>1.8368053959134656E-2</c:v>
                </c:pt>
                <c:pt idx="1523">
                  <c:v>1.8355300608892122E-2</c:v>
                </c:pt>
                <c:pt idx="1524">
                  <c:v>1.8342587063049365E-2</c:v>
                </c:pt>
                <c:pt idx="1525">
                  <c:v>1.8329913612147308E-2</c:v>
                </c:pt>
                <c:pt idx="1526">
                  <c:v>1.8317280546886749E-2</c:v>
                </c:pt>
                <c:pt idx="1527">
                  <c:v>1.8304688157781968E-2</c:v>
                </c:pt>
                <c:pt idx="1528">
                  <c:v>1.8292136735427178E-2</c:v>
                </c:pt>
                <c:pt idx="1529">
                  <c:v>1.8279626570416596E-2</c:v>
                </c:pt>
                <c:pt idx="1530">
                  <c:v>1.8267157953424373E-2</c:v>
                </c:pt>
                <c:pt idx="1531">
                  <c:v>1.8248492968560015E-2</c:v>
                </c:pt>
                <c:pt idx="1532">
                  <c:v>1.8237891582071342E-2</c:v>
                </c:pt>
                <c:pt idx="1533">
                  <c:v>1.822556277257803E-2</c:v>
                </c:pt>
                <c:pt idx="1534">
                  <c:v>1.8213276751257723E-2</c:v>
                </c:pt>
                <c:pt idx="1535">
                  <c:v>1.8199288350579934E-2</c:v>
                </c:pt>
                <c:pt idx="1536">
                  <c:v>1.8188834235726148E-2</c:v>
                </c:pt>
                <c:pt idx="1537">
                  <c:v>1.8176678322490147E-2</c:v>
                </c:pt>
                <c:pt idx="1538">
                  <c:v>1.8164566359777368E-2</c:v>
                </c:pt>
                <c:pt idx="1539">
                  <c:v>1.8152498638075443E-2</c:v>
                </c:pt>
                <c:pt idx="1540">
                  <c:v>1.8140475448031879E-2</c:v>
                </c:pt>
                <c:pt idx="1541">
                  <c:v>1.8128497080294181E-2</c:v>
                </c:pt>
                <c:pt idx="1542">
                  <c:v>1.8116563825270049E-2</c:v>
                </c:pt>
                <c:pt idx="1543">
                  <c:v>1.8104675973686923E-2</c:v>
                </c:pt>
                <c:pt idx="1544">
                  <c:v>1.8092833816032439E-2</c:v>
                </c:pt>
                <c:pt idx="1545">
                  <c:v>1.8081037642874165E-2</c:v>
                </c:pt>
                <c:pt idx="1546">
                  <c:v>1.8069287744779672E-2</c:v>
                </c:pt>
                <c:pt idx="1547">
                  <c:v>1.8057584412396466E-2</c:v>
                </c:pt>
                <c:pt idx="1548">
                  <c:v>1.804592793621218E-2</c:v>
                </c:pt>
                <c:pt idx="1549">
                  <c:v>1.8034318606874322E-2</c:v>
                </c:pt>
                <c:pt idx="1550">
                  <c:v>1.8022756714870525E-2</c:v>
                </c:pt>
                <c:pt idx="1551">
                  <c:v>1.801124255092823E-2</c:v>
                </c:pt>
                <c:pt idx="1552">
                  <c:v>1.7999776405455137E-2</c:v>
                </c:pt>
                <c:pt idx="1553">
                  <c:v>1.7988358569178686E-2</c:v>
                </c:pt>
                <c:pt idx="1554">
                  <c:v>1.7976989332506577E-2</c:v>
                </c:pt>
                <c:pt idx="1555">
                  <c:v>1.7965668986086314E-2</c:v>
                </c:pt>
                <c:pt idx="1556">
                  <c:v>1.7954397820565404E-2</c:v>
                </c:pt>
                <c:pt idx="1557">
                  <c:v>1.7943176126351545E-2</c:v>
                </c:pt>
                <c:pt idx="1558">
                  <c:v>1.7932004194252116E-2</c:v>
                </c:pt>
                <c:pt idx="1559">
                  <c:v>1.7920882314674813E-2</c:v>
                </c:pt>
                <c:pt idx="1560">
                  <c:v>1.7909810778187207E-2</c:v>
                </c:pt>
                <c:pt idx="1561">
                  <c:v>1.7898789875356869E-2</c:v>
                </c:pt>
                <c:pt idx="1562">
                  <c:v>1.7887819896911239E-2</c:v>
                </c:pt>
                <c:pt idx="1563">
                  <c:v>1.7876901133337952E-2</c:v>
                </c:pt>
                <c:pt idx="1564">
                  <c:v>1.7866033875124643E-2</c:v>
                </c:pt>
                <c:pt idx="1565">
                  <c:v>1.7855218412918816E-2</c:v>
                </c:pt>
                <c:pt idx="1566">
                  <c:v>1.7844455037367979E-2</c:v>
                </c:pt>
                <c:pt idx="1567">
                  <c:v>1.7833744038879829E-2</c:v>
                </c:pt>
                <c:pt idx="1568">
                  <c:v>1.7823085708101871E-2</c:v>
                </c:pt>
                <c:pt idx="1569">
                  <c:v>1.781096962252704E-2</c:v>
                </c:pt>
                <c:pt idx="1570">
                  <c:v>1.780042512964819E-2</c:v>
                </c:pt>
                <c:pt idx="1571">
                  <c:v>1.7791429628024602E-2</c:v>
                </c:pt>
                <c:pt idx="1572">
                  <c:v>1.7780984873922989E-2</c:v>
                </c:pt>
                <c:pt idx="1573">
                  <c:v>1.7770594240449356E-2</c:v>
                </c:pt>
                <c:pt idx="1574">
                  <c:v>1.7760258018091335E-2</c:v>
                </c:pt>
                <c:pt idx="1575">
                  <c:v>1.774997649757637E-2</c:v>
                </c:pt>
                <c:pt idx="1576">
                  <c:v>1.7739749969312157E-2</c:v>
                </c:pt>
                <c:pt idx="1577">
                  <c:v>1.7729578723946204E-2</c:v>
                </c:pt>
                <c:pt idx="1578">
                  <c:v>1.7719463052046081E-2</c:v>
                </c:pt>
                <c:pt idx="1579">
                  <c:v>1.7709403244179356E-2</c:v>
                </c:pt>
                <c:pt idx="1580">
                  <c:v>1.76993995909136E-2</c:v>
                </c:pt>
                <c:pt idx="1581">
                  <c:v>1.768945238289632E-2</c:v>
                </c:pt>
                <c:pt idx="1582">
                  <c:v>1.7679561910535213E-2</c:v>
                </c:pt>
                <c:pt idx="1583">
                  <c:v>1.7669728464637657E-2</c:v>
                </c:pt>
                <c:pt idx="1584">
                  <c:v>1.7659952335531415E-2</c:v>
                </c:pt>
                <c:pt idx="1585">
                  <c:v>1.76502338141038E-2</c:v>
                </c:pt>
                <c:pt idx="1586">
                  <c:v>1.7637823687337573E-2</c:v>
                </c:pt>
                <c:pt idx="1587">
                  <c:v>1.7630970755675435E-2</c:v>
                </c:pt>
                <c:pt idx="1588">
                  <c:v>1.7621426799969697E-2</c:v>
                </c:pt>
                <c:pt idx="1589">
                  <c:v>1.7611941614132931E-2</c:v>
                </c:pt>
                <c:pt idx="1590">
                  <c:v>1.760251548865277E-2</c:v>
                </c:pt>
                <c:pt idx="1591">
                  <c:v>1.7593148714016849E-2</c:v>
                </c:pt>
                <c:pt idx="1592">
                  <c:v>1.7583841580952608E-2</c:v>
                </c:pt>
                <c:pt idx="1593">
                  <c:v>1.7574594379867747E-2</c:v>
                </c:pt>
                <c:pt idx="1594">
                  <c:v>1.7565407401569644E-2</c:v>
                </c:pt>
                <c:pt idx="1595">
                  <c:v>1.7556280936386059E-2</c:v>
                </c:pt>
                <c:pt idx="1596">
                  <c:v>1.7547215275044437E-2</c:v>
                </c:pt>
                <c:pt idx="1597">
                  <c:v>1.7538210708032409E-2</c:v>
                </c:pt>
                <c:pt idx="1598">
                  <c:v>1.7529267526077419E-2</c:v>
                </c:pt>
                <c:pt idx="1599">
                  <c:v>1.7520386019507228E-2</c:v>
                </c:pt>
                <c:pt idx="1600">
                  <c:v>1.7511566479129215E-2</c:v>
                </c:pt>
                <c:pt idx="1601">
                  <c:v>1.7502809195431013E-2</c:v>
                </c:pt>
                <c:pt idx="1602">
                  <c:v>1.7494114458980192E-2</c:v>
                </c:pt>
                <c:pt idx="1603">
                  <c:v>1.7485482560344323E-2</c:v>
                </c:pt>
                <c:pt idx="1604">
                  <c:v>1.7476913790011039E-2</c:v>
                </c:pt>
                <c:pt idx="1605">
                  <c:v>1.7468408438707783E-2</c:v>
                </c:pt>
                <c:pt idx="1606">
                  <c:v>1.7459966796842252E-2</c:v>
                </c:pt>
                <c:pt idx="1607">
                  <c:v>1.7451589155221825E-2</c:v>
                </c:pt>
                <c:pt idx="1608">
                  <c:v>1.7443275804254199E-2</c:v>
                </c:pt>
                <c:pt idx="1609">
                  <c:v>1.7435027034506945E-2</c:v>
                </c:pt>
                <c:pt idx="1610">
                  <c:v>1.7426843136707504E-2</c:v>
                </c:pt>
                <c:pt idx="1611">
                  <c:v>1.7418724401103702E-2</c:v>
                </c:pt>
                <c:pt idx="1612">
                  <c:v>1.741067111866279E-2</c:v>
                </c:pt>
                <c:pt idx="1613">
                  <c:v>1.7402683579792466E-2</c:v>
                </c:pt>
                <c:pt idx="1614">
                  <c:v>1.7394762074820491E-2</c:v>
                </c:pt>
                <c:pt idx="1615">
                  <c:v>1.7386906894794052E-2</c:v>
                </c:pt>
                <c:pt idx="1616">
                  <c:v>1.7379118329960974E-2</c:v>
                </c:pt>
                <c:pt idx="1617">
                  <c:v>1.7371396670968764E-2</c:v>
                </c:pt>
                <c:pt idx="1618">
                  <c:v>1.7363742208464927E-2</c:v>
                </c:pt>
                <c:pt idx="1619">
                  <c:v>1.7356155232937098E-2</c:v>
                </c:pt>
                <c:pt idx="1620">
                  <c:v>1.7348636034952847E-2</c:v>
                </c:pt>
                <c:pt idx="1621">
                  <c:v>1.7341184905079743E-2</c:v>
                </c:pt>
                <c:pt idx="1622">
                  <c:v>1.7333802134045229E-2</c:v>
                </c:pt>
                <c:pt idx="1623">
                  <c:v>1.7326488012257002E-2</c:v>
                </c:pt>
                <c:pt idx="1624">
                  <c:v>1.7319242830282633E-2</c:v>
                </c:pt>
                <c:pt idx="1625">
                  <c:v>1.7312066878849564E-2</c:v>
                </c:pt>
                <c:pt idx="1626">
                  <c:v>1.7304960448445428E-2</c:v>
                </c:pt>
                <c:pt idx="1627">
                  <c:v>1.729792382955786E-2</c:v>
                </c:pt>
                <c:pt idx="1628">
                  <c:v>1.7290957312914301E-2</c:v>
                </c:pt>
                <c:pt idx="1629">
                  <c:v>1.7284061189002387E-2</c:v>
                </c:pt>
                <c:pt idx="1630">
                  <c:v>1.7277235748309749E-2</c:v>
                </c:pt>
                <c:pt idx="1631">
                  <c:v>1.7270481281643768E-2</c:v>
                </c:pt>
                <c:pt idx="1632">
                  <c:v>1.7263798079332204E-2</c:v>
                </c:pt>
                <c:pt idx="1633">
                  <c:v>1.7257186432022564E-2</c:v>
                </c:pt>
                <c:pt idx="1634">
                  <c:v>1.725064663044229E-2</c:v>
                </c:pt>
                <c:pt idx="1635">
                  <c:v>1.724417896499908E-2</c:v>
                </c:pt>
                <c:pt idx="1636">
                  <c:v>1.7235969858884204E-2</c:v>
                </c:pt>
                <c:pt idx="1637">
                  <c:v>1.7231461205113874E-2</c:v>
                </c:pt>
                <c:pt idx="1638">
                  <c:v>1.7225211691647146E-2</c:v>
                </c:pt>
                <c:pt idx="1639">
                  <c:v>1.7219035476747635E-2</c:v>
                </c:pt>
                <c:pt idx="1640">
                  <c:v>1.7212932850902973E-2</c:v>
                </c:pt>
                <c:pt idx="1641">
                  <c:v>1.7206904104760667E-2</c:v>
                </c:pt>
                <c:pt idx="1642">
                  <c:v>1.7200949528728415E-2</c:v>
                </c:pt>
                <c:pt idx="1643">
                  <c:v>1.7195069413453723E-2</c:v>
                </c:pt>
                <c:pt idx="1644">
                  <c:v>1.7189264049584096E-2</c:v>
                </c:pt>
                <c:pt idx="1645">
                  <c:v>1.7183533727767042E-2</c:v>
                </c:pt>
                <c:pt idx="1646">
                  <c:v>1.7177878738250385E-2</c:v>
                </c:pt>
                <c:pt idx="1647">
                  <c:v>1.7172299372001376E-2</c:v>
                </c:pt>
                <c:pt idx="1648">
                  <c:v>1.7166795919267841E-2</c:v>
                </c:pt>
                <c:pt idx="1649">
                  <c:v>1.7161368670857158E-2</c:v>
                </c:pt>
                <c:pt idx="1650">
                  <c:v>1.715601791725696E-2</c:v>
                </c:pt>
                <c:pt idx="1651">
                  <c:v>1.7150743949034819E-2</c:v>
                </c:pt>
                <c:pt idx="1652">
                  <c:v>1.7145547056758303E-2</c:v>
                </c:pt>
                <c:pt idx="1653">
                  <c:v>1.7140427530994984E-2</c:v>
                </c:pt>
                <c:pt idx="1654">
                  <c:v>1.713538566231243E-2</c:v>
                </c:pt>
                <c:pt idx="1655">
                  <c:v>1.7130421741358148E-2</c:v>
                </c:pt>
                <c:pt idx="1656">
                  <c:v>1.7125536058699709E-2</c:v>
                </c:pt>
                <c:pt idx="1657">
                  <c:v>1.7120728904904681E-2</c:v>
                </c:pt>
                <c:pt idx="1658">
                  <c:v>1.7116000570380763E-2</c:v>
                </c:pt>
                <c:pt idx="1659">
                  <c:v>1.7111351345935333E-2</c:v>
                </c:pt>
                <c:pt idx="1660">
                  <c:v>1.7106781521976089E-2</c:v>
                </c:pt>
                <c:pt idx="1661">
                  <c:v>1.7102291389230473E-2</c:v>
                </c:pt>
                <c:pt idx="1662">
                  <c:v>1.7097881238186119E-2</c:v>
                </c:pt>
                <c:pt idx="1663">
                  <c:v>1.7093551359410597E-2</c:v>
                </c:pt>
                <c:pt idx="1664">
                  <c:v>1.7089302043471477E-2</c:v>
                </c:pt>
                <c:pt idx="1665">
                  <c:v>1.7085133581016265E-2</c:v>
                </c:pt>
                <c:pt idx="1666">
                  <c:v>1.7081046262612531E-2</c:v>
                </c:pt>
                <c:pt idx="1667">
                  <c:v>1.7077040378588038E-2</c:v>
                </c:pt>
                <c:pt idx="1668">
                  <c:v>1.7073116219910034E-2</c:v>
                </c:pt>
                <c:pt idx="1669">
                  <c:v>1.7069274076906282E-2</c:v>
                </c:pt>
                <c:pt idx="1670">
                  <c:v>1.7065514240304225E-2</c:v>
                </c:pt>
                <c:pt idx="1671">
                  <c:v>1.7061837000431623E-2</c:v>
                </c:pt>
                <c:pt idx="1672">
                  <c:v>1.7058242648175792E-2</c:v>
                </c:pt>
                <c:pt idx="1673">
                  <c:v>1.7054236684534985E-2</c:v>
                </c:pt>
                <c:pt idx="1674">
                  <c:v>1.7051303768145232E-2</c:v>
                </c:pt>
                <c:pt idx="1675">
                  <c:v>1.7047959821825387E-2</c:v>
                </c:pt>
                <c:pt idx="1676">
                  <c:v>1.7044699925072848E-2</c:v>
                </c:pt>
                <c:pt idx="1677">
                  <c:v>1.7041524368694994E-2</c:v>
                </c:pt>
                <c:pt idx="1678">
                  <c:v>1.7038433443259393E-2</c:v>
                </c:pt>
                <c:pt idx="1679">
                  <c:v>1.7035427439253681E-2</c:v>
                </c:pt>
                <c:pt idx="1680">
                  <c:v>1.7032506647485235E-2</c:v>
                </c:pt>
                <c:pt idx="1681">
                  <c:v>1.7029671358121945E-2</c:v>
                </c:pt>
                <c:pt idx="1682">
                  <c:v>1.7026921862210997E-2</c:v>
                </c:pt>
                <c:pt idx="1683">
                  <c:v>1.7024258450000218E-2</c:v>
                </c:pt>
                <c:pt idx="1684">
                  <c:v>1.7021681412057177E-2</c:v>
                </c:pt>
                <c:pt idx="1685">
                  <c:v>1.7019191039269188E-2</c:v>
                </c:pt>
                <c:pt idx="1686">
                  <c:v>1.7016787621964014E-2</c:v>
                </c:pt>
                <c:pt idx="1687">
                  <c:v>1.7013825752894007E-2</c:v>
                </c:pt>
                <c:pt idx="1688">
                  <c:v>1.7012242816152323E-2</c:v>
                </c:pt>
                <c:pt idx="1689">
                  <c:v>1.7010102008780947E-2</c:v>
                </c:pt>
                <c:pt idx="1690">
                  <c:v>1.7008049319322538E-2</c:v>
                </c:pt>
                <c:pt idx="1691">
                  <c:v>1.7006350019301841E-2</c:v>
                </c:pt>
                <c:pt idx="1692">
                  <c:v>1.700394877357958E-2</c:v>
                </c:pt>
                <c:pt idx="1693">
                  <c:v>1.7002174917637447E-2</c:v>
                </c:pt>
                <c:pt idx="1694">
                  <c:v>1.7000490383285438E-2</c:v>
                </c:pt>
                <c:pt idx="1695">
                  <c:v>1.6998895461091124E-2</c:v>
                </c:pt>
                <c:pt idx="1696">
                  <c:v>1.6997390441861882E-2</c:v>
                </c:pt>
                <c:pt idx="1697">
                  <c:v>1.6995975615925474E-2</c:v>
                </c:pt>
                <c:pt idx="1698">
                  <c:v>1.6994651274009343E-2</c:v>
                </c:pt>
                <c:pt idx="1699">
                  <c:v>1.6993417706521186E-2</c:v>
                </c:pt>
                <c:pt idx="1700">
                  <c:v>1.6992275204268381E-2</c:v>
                </c:pt>
                <c:pt idx="1701">
                  <c:v>1.6991224057658627E-2</c:v>
                </c:pt>
                <c:pt idx="1702">
                  <c:v>1.6990264557179557E-2</c:v>
                </c:pt>
                <c:pt idx="1703">
                  <c:v>1.6989396993718486E-2</c:v>
                </c:pt>
                <c:pt idx="1704">
                  <c:v>1.6988621657683112E-2</c:v>
                </c:pt>
                <c:pt idx="1705">
                  <c:v>1.6987938839641004E-2</c:v>
                </c:pt>
                <c:pt idx="1706">
                  <c:v>1.6987348830079796E-2</c:v>
                </c:pt>
                <c:pt idx="1707">
                  <c:v>1.6986851919806867E-2</c:v>
                </c:pt>
                <c:pt idx="1708">
                  <c:v>1.6986448399229914E-2</c:v>
                </c:pt>
                <c:pt idx="1709">
                  <c:v>1.6986138558916508E-2</c:v>
                </c:pt>
                <c:pt idx="1710">
                  <c:v>1.6985922689434219E-2</c:v>
                </c:pt>
                <c:pt idx="1711">
                  <c:v>1.6985801081510488E-2</c:v>
                </c:pt>
                <c:pt idx="1712">
                  <c:v>1.6984308526950542E-2</c:v>
                </c:pt>
                <c:pt idx="1713">
                  <c:v>1.6977498594172857E-2</c:v>
                </c:pt>
                <c:pt idx="1714">
                  <c:v>1.6970719482580776E-2</c:v>
                </c:pt>
                <c:pt idx="1715">
                  <c:v>1.6963971334220673E-2</c:v>
                </c:pt>
                <c:pt idx="1716">
                  <c:v>1.6957254291298796E-2</c:v>
                </c:pt>
                <c:pt idx="1717">
                  <c:v>1.6950568495781582E-2</c:v>
                </c:pt>
                <c:pt idx="1718">
                  <c:v>1.6943914089955214E-2</c:v>
                </c:pt>
                <c:pt idx="1719">
                  <c:v>1.6937291215866068E-2</c:v>
                </c:pt>
                <c:pt idx="1720">
                  <c:v>1.6930700015560518E-2</c:v>
                </c:pt>
                <c:pt idx="1721">
                  <c:v>1.6924140631244811E-2</c:v>
                </c:pt>
                <c:pt idx="1722">
                  <c:v>1.6917613204965321E-2</c:v>
                </c:pt>
                <c:pt idx="1723">
                  <c:v>1.6911117879008231E-2</c:v>
                </c:pt>
                <c:pt idx="1724">
                  <c:v>1.6904654795419916E-2</c:v>
                </c:pt>
                <c:pt idx="1725">
                  <c:v>1.6896392721594822E-2</c:v>
                </c:pt>
                <c:pt idx="1726">
                  <c:v>1.6890003868468284E-2</c:v>
                </c:pt>
                <c:pt idx="1727">
                  <c:v>1.6884553737162022E-2</c:v>
                </c:pt>
                <c:pt idx="1728">
                  <c:v>1.687822574295339E-2</c:v>
                </c:pt>
                <c:pt idx="1729">
                  <c:v>1.6871930722048845E-2</c:v>
                </c:pt>
                <c:pt idx="1730">
                  <c:v>1.6865668816414825E-2</c:v>
                </c:pt>
                <c:pt idx="1731">
                  <c:v>1.6859440168337514E-2</c:v>
                </c:pt>
                <c:pt idx="1732">
                  <c:v>1.6853244919863286E-2</c:v>
                </c:pt>
                <c:pt idx="1733">
                  <c:v>1.6847083213118452E-2</c:v>
                </c:pt>
                <c:pt idx="1734">
                  <c:v>1.6840955190309259E-2</c:v>
                </c:pt>
                <c:pt idx="1735">
                  <c:v>1.6834860993242273E-2</c:v>
                </c:pt>
                <c:pt idx="1736">
                  <c:v>1.6828800764443486E-2</c:v>
                </c:pt>
                <c:pt idx="1737">
                  <c:v>1.6822774645879335E-2</c:v>
                </c:pt>
                <c:pt idx="1738">
                  <c:v>1.6816782779596195E-2</c:v>
                </c:pt>
                <c:pt idx="1739">
                  <c:v>1.6810825307720378E-2</c:v>
                </c:pt>
                <c:pt idx="1740">
                  <c:v>1.6804902372538066E-2</c:v>
                </c:pt>
                <c:pt idx="1741">
                  <c:v>1.6799014115935762E-2</c:v>
                </c:pt>
                <c:pt idx="1742">
                  <c:v>1.6791446138730848E-2</c:v>
                </c:pt>
                <c:pt idx="1743">
                  <c:v>1.6786513859345931E-2</c:v>
                </c:pt>
                <c:pt idx="1744">
                  <c:v>1.6781558839591426E-2</c:v>
                </c:pt>
                <c:pt idx="1745">
                  <c:v>1.6775810719131812E-2</c:v>
                </c:pt>
                <c:pt idx="1746">
                  <c:v>1.6770097987803823E-2</c:v>
                </c:pt>
                <c:pt idx="1747">
                  <c:v>1.6764420787973577E-2</c:v>
                </c:pt>
                <c:pt idx="1748">
                  <c:v>1.6758779261687451E-2</c:v>
                </c:pt>
                <c:pt idx="1749">
                  <c:v>1.6753173550991818E-2</c:v>
                </c:pt>
                <c:pt idx="1750">
                  <c:v>1.6747603798092925E-2</c:v>
                </c:pt>
                <c:pt idx="1751">
                  <c:v>1.6742070145197019E-2</c:v>
                </c:pt>
                <c:pt idx="1752">
                  <c:v>1.6736572734270538E-2</c:v>
                </c:pt>
                <c:pt idx="1753">
                  <c:v>1.6731111707439794E-2</c:v>
                </c:pt>
                <c:pt idx="1754">
                  <c:v>1.6725687206911033E-2</c:v>
                </c:pt>
                <c:pt idx="1755">
                  <c:v>1.6720299374810565E-2</c:v>
                </c:pt>
                <c:pt idx="1756">
                  <c:v>1.6714948353184766E-2</c:v>
                </c:pt>
                <c:pt idx="1757">
                  <c:v>1.6709634284239883E-2</c:v>
                </c:pt>
                <c:pt idx="1758">
                  <c:v>1.6704357310022289E-2</c:v>
                </c:pt>
                <c:pt idx="1759">
                  <c:v>1.6699117572578359E-2</c:v>
                </c:pt>
                <c:pt idx="1760">
                  <c:v>1.6693915214194277E-2</c:v>
                </c:pt>
                <c:pt idx="1761">
                  <c:v>1.6688750376836481E-2</c:v>
                </c:pt>
                <c:pt idx="1762">
                  <c:v>1.6683623202791154E-2</c:v>
                </c:pt>
                <c:pt idx="1763">
                  <c:v>1.667853383410467E-2</c:v>
                </c:pt>
                <c:pt idx="1764">
                  <c:v>1.6673482412823404E-2</c:v>
                </c:pt>
                <c:pt idx="1765">
                  <c:v>1.6668469081313475E-2</c:v>
                </c:pt>
                <c:pt idx="1766">
                  <c:v>1.666349398138145E-2</c:v>
                </c:pt>
                <c:pt idx="1767">
                  <c:v>1.6658557255313511E-2</c:v>
                </c:pt>
                <c:pt idx="1768">
                  <c:v>1.6653659045156033E-2</c:v>
                </c:pt>
                <c:pt idx="1769">
                  <c:v>1.6648799493115263E-2</c:v>
                </c:pt>
                <c:pt idx="1770">
                  <c:v>1.6643978741237575E-2</c:v>
                </c:pt>
                <c:pt idx="1771">
                  <c:v>1.663919693164928E-2</c:v>
                </c:pt>
                <c:pt idx="1772">
                  <c:v>1.6634454206716498E-2</c:v>
                </c:pt>
                <c:pt idx="1773">
                  <c:v>1.6629750708165858E-2</c:v>
                </c:pt>
                <c:pt idx="1774">
                  <c:v>1.6625086578283543E-2</c:v>
                </c:pt>
                <c:pt idx="1775">
                  <c:v>1.6620461959195865E-2</c:v>
                </c:pt>
                <c:pt idx="1776">
                  <c:v>1.6615876993109069E-2</c:v>
                </c:pt>
                <c:pt idx="1777">
                  <c:v>1.6610162704040476E-2</c:v>
                </c:pt>
                <c:pt idx="1778">
                  <c:v>1.6605674216458866E-2</c:v>
                </c:pt>
                <c:pt idx="1779">
                  <c:v>1.6601726834304387E-2</c:v>
                </c:pt>
                <c:pt idx="1780">
                  <c:v>1.6597307658638982E-2</c:v>
                </c:pt>
                <c:pt idx="1781">
                  <c:v>1.6592928866749901E-2</c:v>
                </c:pt>
                <c:pt idx="1782">
                  <c:v>1.6588590600763453E-2</c:v>
                </c:pt>
                <c:pt idx="1783">
                  <c:v>1.6584293002885886E-2</c:v>
                </c:pt>
                <c:pt idx="1784">
                  <c:v>1.658003621524351E-2</c:v>
                </c:pt>
                <c:pt idx="1785">
                  <c:v>1.65758203798827E-2</c:v>
                </c:pt>
                <c:pt idx="1786">
                  <c:v>1.6571645639009702E-2</c:v>
                </c:pt>
                <c:pt idx="1787">
                  <c:v>1.6567512134670892E-2</c:v>
                </c:pt>
                <c:pt idx="1788">
                  <c:v>1.6563420008912644E-2</c:v>
                </c:pt>
                <c:pt idx="1789">
                  <c:v>1.655936940402114E-2</c:v>
                </c:pt>
                <c:pt idx="1790">
                  <c:v>1.6555360462042756E-2</c:v>
                </c:pt>
                <c:pt idx="1791">
                  <c:v>1.6551790212602668E-2</c:v>
                </c:pt>
                <c:pt idx="1792">
                  <c:v>1.6545244057848407E-2</c:v>
                </c:pt>
                <c:pt idx="1793">
                  <c:v>1.6541385072317283E-2</c:v>
                </c:pt>
                <c:pt idx="1794">
                  <c:v>1.6537568399179747E-2</c:v>
                </c:pt>
                <c:pt idx="1795">
                  <c:v>1.6533258480757596E-2</c:v>
                </c:pt>
                <c:pt idx="1796">
                  <c:v>1.6530062559469982E-2</c:v>
                </c:pt>
                <c:pt idx="1797">
                  <c:v>1.6526373676910566E-2</c:v>
                </c:pt>
                <c:pt idx="1798">
                  <c:v>1.6522727675569726E-2</c:v>
                </c:pt>
                <c:pt idx="1799">
                  <c:v>1.6519124697333964E-2</c:v>
                </c:pt>
                <c:pt idx="1800">
                  <c:v>1.65155648845694E-2</c:v>
                </c:pt>
                <c:pt idx="1801">
                  <c:v>1.6512048379162536E-2</c:v>
                </c:pt>
                <c:pt idx="1802">
                  <c:v>1.6508575323399555E-2</c:v>
                </c:pt>
                <c:pt idx="1803">
                  <c:v>1.6505145859246895E-2</c:v>
                </c:pt>
                <c:pt idx="1804">
                  <c:v>1.6501760129070675E-2</c:v>
                </c:pt>
                <c:pt idx="1805">
                  <c:v>1.6498418274677462E-2</c:v>
                </c:pt>
                <c:pt idx="1806">
                  <c:v>1.6495120438513311E-2</c:v>
                </c:pt>
                <c:pt idx="1807">
                  <c:v>1.6491866762384788E-2</c:v>
                </c:pt>
                <c:pt idx="1808">
                  <c:v>1.6488657388658012E-2</c:v>
                </c:pt>
                <c:pt idx="1809">
                  <c:v>1.6485492459299422E-2</c:v>
                </c:pt>
                <c:pt idx="1810">
                  <c:v>1.6482372116515265E-2</c:v>
                </c:pt>
                <c:pt idx="1811">
                  <c:v>1.6479296502511787E-2</c:v>
                </c:pt>
                <c:pt idx="1812">
                  <c:v>1.6476265759095554E-2</c:v>
                </c:pt>
                <c:pt idx="1813">
                  <c:v>1.6473280028792558E-2</c:v>
                </c:pt>
                <c:pt idx="1814">
                  <c:v>1.647033945332943E-2</c:v>
                </c:pt>
                <c:pt idx="1815">
                  <c:v>1.6467444175152224E-2</c:v>
                </c:pt>
                <c:pt idx="1816">
                  <c:v>1.6464594336227378E-2</c:v>
                </c:pt>
                <c:pt idx="1817">
                  <c:v>1.6461790078681204E-2</c:v>
                </c:pt>
                <c:pt idx="1818">
                  <c:v>1.6459031544640013E-2</c:v>
                </c:pt>
                <c:pt idx="1819">
                  <c:v>1.645631887631005E-2</c:v>
                </c:pt>
                <c:pt idx="1820">
                  <c:v>1.6453652215577819E-2</c:v>
                </c:pt>
                <c:pt idx="1821">
                  <c:v>1.6451031704889374E-2</c:v>
                </c:pt>
                <c:pt idx="1822">
                  <c:v>1.6448457486211154E-2</c:v>
                </c:pt>
                <c:pt idx="1823">
                  <c:v>1.6445929701589534E-2</c:v>
                </c:pt>
                <c:pt idx="1824">
                  <c:v>1.6443448493230761E-2</c:v>
                </c:pt>
                <c:pt idx="1825">
                  <c:v>1.6441014003261145E-2</c:v>
                </c:pt>
                <c:pt idx="1826">
                  <c:v>1.6438626373806997E-2</c:v>
                </c:pt>
                <c:pt idx="1827">
                  <c:v>1.6436285746834756E-2</c:v>
                </c:pt>
                <c:pt idx="1828">
                  <c:v>1.643399226471054E-2</c:v>
                </c:pt>
                <c:pt idx="1829">
                  <c:v>1.6431330431916358E-2</c:v>
                </c:pt>
                <c:pt idx="1830">
                  <c:v>1.6429237073589675E-2</c:v>
                </c:pt>
                <c:pt idx="1831">
                  <c:v>1.6427396107889791E-2</c:v>
                </c:pt>
                <c:pt idx="1832">
                  <c:v>1.6425292625861232E-2</c:v>
                </c:pt>
                <c:pt idx="1833">
                  <c:v>1.6423236999232316E-2</c:v>
                </c:pt>
                <c:pt idx="1834">
                  <c:v>1.6421229369969481E-2</c:v>
                </c:pt>
                <c:pt idx="1835">
                  <c:v>1.6419269880358911E-2</c:v>
                </c:pt>
                <c:pt idx="1836">
                  <c:v>1.6417358672367044E-2</c:v>
                </c:pt>
                <c:pt idx="1837">
                  <c:v>1.6415495888280063E-2</c:v>
                </c:pt>
                <c:pt idx="1838">
                  <c:v>1.6413681670144342E-2</c:v>
                </c:pt>
                <c:pt idx="1839">
                  <c:v>1.6411916160166129E-2</c:v>
                </c:pt>
                <c:pt idx="1840">
                  <c:v>1.6410199500231926E-2</c:v>
                </c:pt>
                <c:pt idx="1841">
                  <c:v>1.6408531832627915E-2</c:v>
                </c:pt>
                <c:pt idx="1842">
                  <c:v>1.640645990599765E-2</c:v>
                </c:pt>
                <c:pt idx="1843">
                  <c:v>1.6405344042835779E-2</c:v>
                </c:pt>
                <c:pt idx="1844">
                  <c:v>1.6403824204980211E-2</c:v>
                </c:pt>
                <c:pt idx="1845">
                  <c:v>1.6402353927800206E-2</c:v>
                </c:pt>
                <c:pt idx="1846">
                  <c:v>1.6400933353661884E-2</c:v>
                </c:pt>
                <c:pt idx="1847">
                  <c:v>1.6399370883268816E-2</c:v>
                </c:pt>
                <c:pt idx="1848">
                  <c:v>1.6398241882455977E-2</c:v>
                </c:pt>
                <c:pt idx="1849">
                  <c:v>1.6396971269800886E-2</c:v>
                </c:pt>
                <c:pt idx="1850">
                  <c:v>1.6395750928452912E-2</c:v>
                </c:pt>
                <c:pt idx="1851">
                  <c:v>1.6394581000698238E-2</c:v>
                </c:pt>
                <c:pt idx="1852">
                  <c:v>1.6393461628503303E-2</c:v>
                </c:pt>
                <c:pt idx="1853">
                  <c:v>1.6392392954234225E-2</c:v>
                </c:pt>
                <c:pt idx="1854">
                  <c:v>1.6391375119777507E-2</c:v>
                </c:pt>
                <c:pt idx="1855">
                  <c:v>1.639040826725946E-2</c:v>
                </c:pt>
                <c:pt idx="1856">
                  <c:v>1.6389492538966266E-2</c:v>
                </c:pt>
                <c:pt idx="1857">
                  <c:v>1.63886280769443E-2</c:v>
                </c:pt>
                <c:pt idx="1858">
                  <c:v>1.6387815023239938E-2</c:v>
                </c:pt>
                <c:pt idx="1859">
                  <c:v>1.6387053520059425E-2</c:v>
                </c:pt>
                <c:pt idx="1860">
                  <c:v>1.6386343709529072E-2</c:v>
                </c:pt>
                <c:pt idx="1861">
                  <c:v>1.638568573377519E-2</c:v>
                </c:pt>
                <c:pt idx="1862">
                  <c:v>1.6385079734764219E-2</c:v>
                </c:pt>
                <c:pt idx="1863">
                  <c:v>1.6384525854862275E-2</c:v>
                </c:pt>
                <c:pt idx="1864">
                  <c:v>1.6384024236035799E-2</c:v>
                </c:pt>
                <c:pt idx="1865">
                  <c:v>1.6383575020491037E-2</c:v>
                </c:pt>
                <c:pt idx="1866">
                  <c:v>1.6383178350114491E-2</c:v>
                </c:pt>
                <c:pt idx="1867">
                  <c:v>1.6382834367432153E-2</c:v>
                </c:pt>
                <c:pt idx="1868">
                  <c:v>1.6382543214330525E-2</c:v>
                </c:pt>
                <c:pt idx="1869">
                  <c:v>1.6382305032855982E-2</c:v>
                </c:pt>
                <c:pt idx="1870">
                  <c:v>1.638211996521477E-2</c:v>
                </c:pt>
                <c:pt idx="1871">
                  <c:v>1.6381988153613136E-2</c:v>
                </c:pt>
                <c:pt idx="1872">
                  <c:v>1.638190974001752E-2</c:v>
                </c:pt>
                <c:pt idx="1873">
                  <c:v>1.6381884866794039E-2</c:v>
                </c:pt>
                <c:pt idx="1874">
                  <c:v>1.638191367574926E-2</c:v>
                </c:pt>
                <c:pt idx="1875">
                  <c:v>1.6381996309249303E-2</c:v>
                </c:pt>
                <c:pt idx="1876">
                  <c:v>1.6382132909260605E-2</c:v>
                </c:pt>
                <c:pt idx="1877">
                  <c:v>1.6382323617989414E-2</c:v>
                </c:pt>
                <c:pt idx="1878">
                  <c:v>1.638256857756204E-2</c:v>
                </c:pt>
                <c:pt idx="1879">
                  <c:v>1.6382867930104794E-2</c:v>
                </c:pt>
                <c:pt idx="1880">
                  <c:v>1.6383221817664051E-2</c:v>
                </c:pt>
                <c:pt idx="1881">
                  <c:v>1.6383693220580753E-2</c:v>
                </c:pt>
                <c:pt idx="1882">
                  <c:v>1.6384164447558192E-2</c:v>
                </c:pt>
                <c:pt idx="1883">
                  <c:v>1.6384612112023689E-2</c:v>
                </c:pt>
                <c:pt idx="1884">
                  <c:v>1.6385185561151872E-2</c:v>
                </c:pt>
                <c:pt idx="1885">
                  <c:v>1.6385814255848175E-2</c:v>
                </c:pt>
                <c:pt idx="1886">
                  <c:v>1.6386498338478717E-2</c:v>
                </c:pt>
                <c:pt idx="1887">
                  <c:v>1.6387237950850064E-2</c:v>
                </c:pt>
                <c:pt idx="1888">
                  <c:v>1.6388033235488209E-2</c:v>
                </c:pt>
                <c:pt idx="1889">
                  <c:v>1.6388884334199716E-2</c:v>
                </c:pt>
                <c:pt idx="1890">
                  <c:v>1.6389791389190833E-2</c:v>
                </c:pt>
                <c:pt idx="1891">
                  <c:v>1.6390754542587871E-2</c:v>
                </c:pt>
                <c:pt idx="1892">
                  <c:v>1.639177393651714E-2</c:v>
                </c:pt>
                <c:pt idx="1893">
                  <c:v>1.6392849713104951E-2</c:v>
                </c:pt>
                <c:pt idx="1894">
                  <c:v>1.6393982014477615E-2</c:v>
                </c:pt>
                <c:pt idx="1895">
                  <c:v>1.6395170982761442E-2</c:v>
                </c:pt>
                <c:pt idx="1896">
                  <c:v>1.6396416760082744E-2</c:v>
                </c:pt>
                <c:pt idx="1897">
                  <c:v>1.6398102177088703E-2</c:v>
                </c:pt>
                <c:pt idx="1898">
                  <c:v>1.6399079310343012E-2</c:v>
                </c:pt>
                <c:pt idx="1899">
                  <c:v>1.64004963675346E-2</c:v>
                </c:pt>
                <c:pt idx="1900">
                  <c:v>1.640197080218897E-2</c:v>
                </c:pt>
                <c:pt idx="1901">
                  <c:v>1.6403502756512367E-2</c:v>
                </c:pt>
                <c:pt idx="1902">
                  <c:v>1.6405092372631103E-2</c:v>
                </c:pt>
                <c:pt idx="1903">
                  <c:v>1.6406739792591551E-2</c:v>
                </c:pt>
                <c:pt idx="1904">
                  <c:v>1.6408445158520024E-2</c:v>
                </c:pt>
                <c:pt idx="1905">
                  <c:v>1.6410208612702704E-2</c:v>
                </c:pt>
                <c:pt idx="1906">
                  <c:v>1.6412030297106028E-2</c:v>
                </c:pt>
                <c:pt idx="1907">
                  <c:v>1.6413910353776373E-2</c:v>
                </c:pt>
                <c:pt idx="1908">
                  <c:v>1.6415848925079857E-2</c:v>
                </c:pt>
                <c:pt idx="1909">
                  <c:v>1.6417846152982918E-2</c:v>
                </c:pt>
                <c:pt idx="1910">
                  <c:v>1.6419902179611867E-2</c:v>
                </c:pt>
                <c:pt idx="1911">
                  <c:v>1.6422017147172951E-2</c:v>
                </c:pt>
                <c:pt idx="1912">
                  <c:v>1.6424191197712545E-2</c:v>
                </c:pt>
                <c:pt idx="1913">
                  <c:v>1.642642447335696E-2</c:v>
                </c:pt>
                <c:pt idx="1914">
                  <c:v>1.6428717116152569E-2</c:v>
                </c:pt>
                <c:pt idx="1915">
                  <c:v>1.6431069268545428E-2</c:v>
                </c:pt>
                <c:pt idx="1916">
                  <c:v>1.6433481072262168E-2</c:v>
                </c:pt>
                <c:pt idx="1917">
                  <c:v>1.6435952669588971E-2</c:v>
                </c:pt>
                <c:pt idx="1918">
                  <c:v>1.6438484202732084E-2</c:v>
                </c:pt>
                <c:pt idx="1919">
                  <c:v>1.6441075813737882E-2</c:v>
                </c:pt>
                <c:pt idx="1920">
                  <c:v>1.6443727644652739E-2</c:v>
                </c:pt>
                <c:pt idx="1921">
                  <c:v>1.6446439837762838E-2</c:v>
                </c:pt>
                <c:pt idx="1922">
                  <c:v>1.6449212535034619E-2</c:v>
                </c:pt>
                <c:pt idx="1923">
                  <c:v>1.6452045878674326E-2</c:v>
                </c:pt>
                <c:pt idx="1924">
                  <c:v>1.6454940010808272E-2</c:v>
                </c:pt>
                <c:pt idx="1925">
                  <c:v>1.6457895073562767E-2</c:v>
                </c:pt>
                <c:pt idx="1926">
                  <c:v>1.6460911209064122E-2</c:v>
                </c:pt>
                <c:pt idx="1927">
                  <c:v>1.6463988559438647E-2</c:v>
                </c:pt>
                <c:pt idx="1928">
                  <c:v>1.6467127266652781E-2</c:v>
                </c:pt>
                <c:pt idx="1929">
                  <c:v>1.6470327472992707E-2</c:v>
                </c:pt>
                <c:pt idx="1930">
                  <c:v>1.6473589320664672E-2</c:v>
                </c:pt>
                <c:pt idx="1931">
                  <c:v>1.6476912951635114E-2</c:v>
                </c:pt>
                <c:pt idx="1932">
                  <c:v>1.6480298507950408E-2</c:v>
                </c:pt>
                <c:pt idx="1933">
                  <c:v>1.64842437248236E-2</c:v>
                </c:pt>
                <c:pt idx="1934">
                  <c:v>1.648725596584022E-2</c:v>
                </c:pt>
                <c:pt idx="1935">
                  <c:v>1.649082815142755E-2</c:v>
                </c:pt>
                <c:pt idx="1936">
                  <c:v>1.6494462831024848E-2</c:v>
                </c:pt>
                <c:pt idx="1937">
                  <c:v>1.6498160146678487E-2</c:v>
                </c:pt>
                <c:pt idx="1938">
                  <c:v>1.6501920240514778E-2</c:v>
                </c:pt>
                <c:pt idx="1939">
                  <c:v>1.6505743254819905E-2</c:v>
                </c:pt>
                <c:pt idx="1940">
                  <c:v>1.6509629331480369E-2</c:v>
                </c:pt>
                <c:pt idx="1941">
                  <c:v>1.6513578612782354E-2</c:v>
                </c:pt>
                <c:pt idx="1942">
                  <c:v>1.6517591240692298E-2</c:v>
                </c:pt>
                <c:pt idx="1943">
                  <c:v>1.652166735757632E-2</c:v>
                </c:pt>
                <c:pt idx="1944">
                  <c:v>1.6525807105320922E-2</c:v>
                </c:pt>
                <c:pt idx="1945">
                  <c:v>1.6530010626132352E-2</c:v>
                </c:pt>
                <c:pt idx="1946">
                  <c:v>1.6534278062296792E-2</c:v>
                </c:pt>
                <c:pt idx="1947">
                  <c:v>1.6538609555700745E-2</c:v>
                </c:pt>
                <c:pt idx="1948">
                  <c:v>1.6544272972476293E-2</c:v>
                </c:pt>
                <c:pt idx="1949">
                  <c:v>1.6547465283052176E-2</c:v>
                </c:pt>
                <c:pt idx="1950">
                  <c:v>1.6551989801252276E-2</c:v>
                </c:pt>
                <c:pt idx="1951">
                  <c:v>1.6557239821111125E-2</c:v>
                </c:pt>
                <c:pt idx="1952">
                  <c:v>1.6561232857252861E-2</c:v>
                </c:pt>
                <c:pt idx="1953">
                  <c:v>1.6565951679305968E-2</c:v>
                </c:pt>
                <c:pt idx="1954">
                  <c:v>1.6570735553482763E-2</c:v>
                </c:pt>
                <c:pt idx="1955">
                  <c:v>1.6575584622149364E-2</c:v>
                </c:pt>
                <c:pt idx="1956">
                  <c:v>1.6580499027272211E-2</c:v>
                </c:pt>
                <c:pt idx="1957">
                  <c:v>1.6585478910817741E-2</c:v>
                </c:pt>
                <c:pt idx="1958">
                  <c:v>1.6590524415232011E-2</c:v>
                </c:pt>
                <c:pt idx="1959">
                  <c:v>1.6595635682401522E-2</c:v>
                </c:pt>
                <c:pt idx="1960">
                  <c:v>1.6600812854612457E-2</c:v>
                </c:pt>
                <c:pt idx="1961">
                  <c:v>1.6606056073831255E-2</c:v>
                </c:pt>
                <c:pt idx="1962">
                  <c:v>1.6611365482184226E-2</c:v>
                </c:pt>
                <c:pt idx="1963">
                  <c:v>1.661674122203749E-2</c:v>
                </c:pt>
                <c:pt idx="1964">
                  <c:v>1.6622183435277549E-2</c:v>
                </c:pt>
                <c:pt idx="1965">
                  <c:v>1.6627692264110649E-2</c:v>
                </c:pt>
                <c:pt idx="1966">
                  <c:v>1.6633267850583167E-2</c:v>
                </c:pt>
                <c:pt idx="1967">
                  <c:v>1.6638910336981283E-2</c:v>
                </c:pt>
                <c:pt idx="1968">
                  <c:v>1.6644619865351373E-2</c:v>
                </c:pt>
                <c:pt idx="1969">
                  <c:v>1.6650396577739812E-2</c:v>
                </c:pt>
                <c:pt idx="1970">
                  <c:v>1.665624061627291E-2</c:v>
                </c:pt>
                <c:pt idx="1971">
                  <c:v>1.6662152123316787E-2</c:v>
                </c:pt>
                <c:pt idx="1972">
                  <c:v>1.6667813728981073E-2</c:v>
                </c:pt>
                <c:pt idx="1973">
                  <c:v>1.666937618034936E-2</c:v>
                </c:pt>
                <c:pt idx="1974">
                  <c:v>1.6670931470965655E-2</c:v>
                </c:pt>
                <c:pt idx="1975">
                  <c:v>1.6672479573411891E-2</c:v>
                </c:pt>
                <c:pt idx="1976">
                  <c:v>1.6674020460429873E-2</c:v>
                </c:pt>
                <c:pt idx="1977">
                  <c:v>1.6675554104361723E-2</c:v>
                </c:pt>
                <c:pt idx="1978">
                  <c:v>1.6677080477949247E-2</c:v>
                </c:pt>
                <c:pt idx="1979">
                  <c:v>1.667859955369444E-2</c:v>
                </c:pt>
                <c:pt idx="1980">
                  <c:v>1.6680111304339107E-2</c:v>
                </c:pt>
                <c:pt idx="1981">
                  <c:v>1.6681615702225372E-2</c:v>
                </c:pt>
                <c:pt idx="1982">
                  <c:v>1.6683112720015103E-2</c:v>
                </c:pt>
                <c:pt idx="1983">
                  <c:v>1.6684602330530041E-2</c:v>
                </c:pt>
                <c:pt idx="1984">
                  <c:v>1.6686084505952437E-2</c:v>
                </c:pt>
                <c:pt idx="1985">
                  <c:v>1.6687979191241098E-2</c:v>
                </c:pt>
                <c:pt idx="1986">
                  <c:v>1.6689444269859521E-2</c:v>
                </c:pt>
                <c:pt idx="1987">
                  <c:v>1.6690694063088429E-2</c:v>
                </c:pt>
                <c:pt idx="1988">
                  <c:v>1.6692145144743264E-2</c:v>
                </c:pt>
                <c:pt idx="1989">
                  <c:v>1.6693588650458224E-2</c:v>
                </c:pt>
                <c:pt idx="1990">
                  <c:v>1.6695024552895177E-2</c:v>
                </c:pt>
                <c:pt idx="1991">
                  <c:v>1.6696452824556118E-2</c:v>
                </c:pt>
                <c:pt idx="1992">
                  <c:v>1.6697873438022981E-2</c:v>
                </c:pt>
                <c:pt idx="1993">
                  <c:v>1.6699286365957633E-2</c:v>
                </c:pt>
                <c:pt idx="1994">
                  <c:v>1.670069158086207E-2</c:v>
                </c:pt>
                <c:pt idx="1995">
                  <c:v>1.6702089055398162E-2</c:v>
                </c:pt>
                <c:pt idx="1996">
                  <c:v>1.6703478762067903E-2</c:v>
                </c:pt>
                <c:pt idx="1997">
                  <c:v>1.6704860673293354E-2</c:v>
                </c:pt>
                <c:pt idx="1998">
                  <c:v>1.6706625918123663E-2</c:v>
                </c:pt>
                <c:pt idx="1999">
                  <c:v>1.6707601000698347E-2</c:v>
                </c:pt>
                <c:pt idx="2000">
                  <c:v>1.6708959361801945E-2</c:v>
                </c:pt>
                <c:pt idx="2001">
                  <c:v>1.6710309817948854E-2</c:v>
                </c:pt>
                <c:pt idx="2002">
                  <c:v>1.671165234164107E-2</c:v>
                </c:pt>
                <c:pt idx="2003">
                  <c:v>1.6713176906275606E-2</c:v>
                </c:pt>
                <c:pt idx="2004">
                  <c:v>1.6714313482388832E-2</c:v>
                </c:pt>
                <c:pt idx="2005">
                  <c:v>1.6715632044608242E-2</c:v>
                </c:pt>
                <c:pt idx="2006">
                  <c:v>1.6716942564700688E-2</c:v>
                </c:pt>
                <c:pt idx="2007">
                  <c:v>1.6718245015407973E-2</c:v>
                </c:pt>
                <c:pt idx="2008">
                  <c:v>1.6719539369312031E-2</c:v>
                </c:pt>
                <c:pt idx="2009">
                  <c:v>1.6720825598754985E-2</c:v>
                </c:pt>
                <c:pt idx="2010">
                  <c:v>1.6722103676558575E-2</c:v>
                </c:pt>
                <c:pt idx="2011">
                  <c:v>1.6723373575304734E-2</c:v>
                </c:pt>
                <c:pt idx="2012">
                  <c:v>1.6724635267415522E-2</c:v>
                </c:pt>
                <c:pt idx="2013">
                  <c:v>1.6725888725552807E-2</c:v>
                </c:pt>
                <c:pt idx="2014">
                  <c:v>1.6727133922378457E-2</c:v>
                </c:pt>
                <c:pt idx="2015">
                  <c:v>1.6728370830314532E-2</c:v>
                </c:pt>
                <c:pt idx="2016">
                  <c:v>1.6729599422102837E-2</c:v>
                </c:pt>
                <c:pt idx="2017">
                  <c:v>1.6730819670165431E-2</c:v>
                </c:pt>
                <c:pt idx="2018">
                  <c:v>1.6732031547244119E-2</c:v>
                </c:pt>
                <c:pt idx="2019">
                  <c:v>1.6733235025760962E-2</c:v>
                </c:pt>
                <c:pt idx="2020">
                  <c:v>1.6734430078457763E-2</c:v>
                </c:pt>
                <c:pt idx="2021">
                  <c:v>1.6735616677756582E-2</c:v>
                </c:pt>
                <c:pt idx="2022">
                  <c:v>1.6736794796399224E-2</c:v>
                </c:pt>
                <c:pt idx="2023">
                  <c:v>1.6737964406807748E-2</c:v>
                </c:pt>
                <c:pt idx="2024">
                  <c:v>1.673912548172396E-2</c:v>
                </c:pt>
                <c:pt idx="2025">
                  <c:v>1.6740277993489983E-2</c:v>
                </c:pt>
                <c:pt idx="2026">
                  <c:v>1.6741421915007493E-2</c:v>
                </c:pt>
                <c:pt idx="2027">
                  <c:v>1.6742557218618614E-2</c:v>
                </c:pt>
                <c:pt idx="2028">
                  <c:v>1.674368387690528E-2</c:v>
                </c:pt>
                <c:pt idx="2029">
                  <c:v>1.6744801862609293E-2</c:v>
                </c:pt>
                <c:pt idx="2030">
                  <c:v>1.6745911148232651E-2</c:v>
                </c:pt>
                <c:pt idx="2031">
                  <c:v>1.6747011706357284E-2</c:v>
                </c:pt>
                <c:pt idx="2032">
                  <c:v>1.6748103509405254E-2</c:v>
                </c:pt>
                <c:pt idx="2033">
                  <c:v>1.6749186530278237E-2</c:v>
                </c:pt>
                <c:pt idx="2034">
                  <c:v>1.6750260741318357E-2</c:v>
                </c:pt>
                <c:pt idx="2035">
                  <c:v>1.6751326115187481E-2</c:v>
                </c:pt>
                <c:pt idx="2036">
                  <c:v>1.6752382624307671E-2</c:v>
                </c:pt>
                <c:pt idx="2037">
                  <c:v>1.6753727923779493E-2</c:v>
                </c:pt>
                <c:pt idx="2038">
                  <c:v>1.6754764068069861E-2</c:v>
                </c:pt>
                <c:pt idx="2039">
                  <c:v>1.6755645065664737E-2</c:v>
                </c:pt>
                <c:pt idx="2040">
                  <c:v>1.6756664558075229E-2</c:v>
                </c:pt>
                <c:pt idx="2041">
                  <c:v>1.6757675044729581E-2</c:v>
                </c:pt>
                <c:pt idx="2042">
                  <c:v>1.6758676498529468E-2</c:v>
                </c:pt>
                <c:pt idx="2043">
                  <c:v>1.6759668891657142E-2</c:v>
                </c:pt>
                <c:pt idx="2044">
                  <c:v>1.6760652197014281E-2</c:v>
                </c:pt>
                <c:pt idx="2045">
                  <c:v>1.6761626387022943E-2</c:v>
                </c:pt>
                <c:pt idx="2046">
                  <c:v>1.6762591434424934E-2</c:v>
                </c:pt>
                <c:pt idx="2047">
                  <c:v>1.6763547311642313E-2</c:v>
                </c:pt>
                <c:pt idx="2048">
                  <c:v>1.6764493991257012E-2</c:v>
                </c:pt>
                <c:pt idx="2049">
                  <c:v>1.6765431446090773E-2</c:v>
                </c:pt>
                <c:pt idx="2050">
                  <c:v>1.6766359648325846E-2</c:v>
                </c:pt>
                <c:pt idx="2051">
                  <c:v>1.6767278570783972E-2</c:v>
                </c:pt>
                <c:pt idx="2052">
                  <c:v>1.6768188186047084E-2</c:v>
                </c:pt>
                <c:pt idx="2053">
                  <c:v>1.6770252538602648E-2</c:v>
                </c:pt>
                <c:pt idx="2054">
                  <c:v>1.6769979385315992E-2</c:v>
                </c:pt>
                <c:pt idx="2055">
                  <c:v>1.6770986079004402E-2</c:v>
                </c:pt>
                <c:pt idx="2056">
                  <c:v>1.6771733026548219E-2</c:v>
                </c:pt>
                <c:pt idx="2057">
                  <c:v>1.6772595694405368E-2</c:v>
                </c:pt>
                <c:pt idx="2058">
                  <c:v>1.6773448890479159E-2</c:v>
                </c:pt>
                <c:pt idx="2059">
                  <c:v>1.6774292587431461E-2</c:v>
                </c:pt>
                <c:pt idx="2060">
                  <c:v>1.6775126757844205E-2</c:v>
                </c:pt>
                <c:pt idx="2061">
                  <c:v>1.6775951374219389E-2</c:v>
                </c:pt>
                <c:pt idx="2062">
                  <c:v>1.677676640921888E-2</c:v>
                </c:pt>
                <c:pt idx="2063">
                  <c:v>1.6777571835344673E-2</c:v>
                </c:pt>
                <c:pt idx="2064">
                  <c:v>1.6778367625098767E-2</c:v>
                </c:pt>
                <c:pt idx="2065">
                  <c:v>1.67791537513029E-2</c:v>
                </c:pt>
                <c:pt idx="2066">
                  <c:v>1.6779930186459069E-2</c:v>
                </c:pt>
                <c:pt idx="2067">
                  <c:v>1.6780696902989334E-2</c:v>
                </c:pt>
                <c:pt idx="2068">
                  <c:v>1.6781453873635499E-2</c:v>
                </c:pt>
                <c:pt idx="2069">
                  <c:v>1.6782201071059433E-2</c:v>
                </c:pt>
                <c:pt idx="2070">
                  <c:v>1.6782938467443387E-2</c:v>
                </c:pt>
                <c:pt idx="2071">
                  <c:v>1.678366603584891E-2</c:v>
                </c:pt>
                <c:pt idx="2072">
                  <c:v>1.678438374853819E-2</c:v>
                </c:pt>
                <c:pt idx="2073">
                  <c:v>1.6785091578173095E-2</c:v>
                </c:pt>
                <c:pt idx="2074">
                  <c:v>1.6785789497495429E-2</c:v>
                </c:pt>
                <c:pt idx="2075">
                  <c:v>1.6786477478847317E-2</c:v>
                </c:pt>
                <c:pt idx="2076">
                  <c:v>1.6787155494970563E-2</c:v>
                </c:pt>
                <c:pt idx="2077">
                  <c:v>1.6787823518367162E-2</c:v>
                </c:pt>
                <c:pt idx="2078">
                  <c:v>1.6788481521698984E-2</c:v>
                </c:pt>
                <c:pt idx="2079">
                  <c:v>1.6789129477388087E-2</c:v>
                </c:pt>
                <c:pt idx="2080">
                  <c:v>1.6789767358176277E-2</c:v>
                </c:pt>
                <c:pt idx="2081">
                  <c:v>1.6790395136645486E-2</c:v>
                </c:pt>
                <c:pt idx="2082">
                  <c:v>1.6791012785137838E-2</c:v>
                </c:pt>
                <c:pt idx="2083">
                  <c:v>1.6791620276634944E-2</c:v>
                </c:pt>
                <c:pt idx="2084">
                  <c:v>1.6792217583319058E-2</c:v>
                </c:pt>
                <c:pt idx="2085">
                  <c:v>1.6792804678011919E-2</c:v>
                </c:pt>
                <c:pt idx="2086">
                  <c:v>1.6793381533295459E-2</c:v>
                </c:pt>
                <c:pt idx="2087">
                  <c:v>1.679394812159174E-2</c:v>
                </c:pt>
                <c:pt idx="2088">
                  <c:v>1.67945044157225E-2</c:v>
                </c:pt>
                <c:pt idx="2089">
                  <c:v>1.6796064710788983E-2</c:v>
                </c:pt>
                <c:pt idx="2090">
                  <c:v>1.679659593958327E-2</c:v>
                </c:pt>
                <c:pt idx="2091">
                  <c:v>1.6796185444079015E-2</c:v>
                </c:pt>
                <c:pt idx="2092">
                  <c:v>1.6796698798158261E-2</c:v>
                </c:pt>
                <c:pt idx="2093">
                  <c:v>1.6797201716904908E-2</c:v>
                </c:pt>
                <c:pt idx="2094">
                  <c:v>1.6797694172741018E-2</c:v>
                </c:pt>
                <c:pt idx="2095">
                  <c:v>1.6798176138648202E-2</c:v>
                </c:pt>
                <c:pt idx="2096">
                  <c:v>1.6798647586888649E-2</c:v>
                </c:pt>
                <c:pt idx="2097">
                  <c:v>1.679910849004429E-2</c:v>
                </c:pt>
                <c:pt idx="2098">
                  <c:v>1.6799558820936866E-2</c:v>
                </c:pt>
                <c:pt idx="2099">
                  <c:v>1.6799998551908502E-2</c:v>
                </c:pt>
                <c:pt idx="2100">
                  <c:v>1.6800427655701E-2</c:v>
                </c:pt>
                <c:pt idx="2101">
                  <c:v>1.6800846104656486E-2</c:v>
                </c:pt>
                <c:pt idx="2102">
                  <c:v>1.6801253871676636E-2</c:v>
                </c:pt>
                <c:pt idx="2103">
                  <c:v>1.6803330586061094E-2</c:v>
                </c:pt>
                <c:pt idx="2104">
                  <c:v>1.6802253172958359E-2</c:v>
                </c:pt>
                <c:pt idx="2105">
                  <c:v>1.6802622565794678E-2</c:v>
                </c:pt>
                <c:pt idx="2106">
                  <c:v>1.6802981151116114E-2</c:v>
                </c:pt>
                <c:pt idx="2107">
                  <c:v>1.680337769415452E-2</c:v>
                </c:pt>
                <c:pt idx="2108">
                  <c:v>1.6803665789701938E-2</c:v>
                </c:pt>
                <c:pt idx="2109">
                  <c:v>1.6803991788290062E-2</c:v>
                </c:pt>
                <c:pt idx="2110">
                  <c:v>1.6804306869691032E-2</c:v>
                </c:pt>
                <c:pt idx="2111">
                  <c:v>1.6804611006406844E-2</c:v>
                </c:pt>
                <c:pt idx="2112">
                  <c:v>1.6804904171419111E-2</c:v>
                </c:pt>
                <c:pt idx="2113">
                  <c:v>1.6805186337069955E-2</c:v>
                </c:pt>
                <c:pt idx="2114">
                  <c:v>1.6805457475701502E-2</c:v>
                </c:pt>
                <c:pt idx="2115">
                  <c:v>1.6805717560295363E-2</c:v>
                </c:pt>
                <c:pt idx="2116">
                  <c:v>1.6805966563193664E-2</c:v>
                </c:pt>
                <c:pt idx="2117">
                  <c:v>1.6806204457058271E-2</c:v>
                </c:pt>
                <c:pt idx="2118">
                  <c:v>1.6806431214391182E-2</c:v>
                </c:pt>
                <c:pt idx="2119">
                  <c:v>1.68066468079342E-2</c:v>
                </c:pt>
                <c:pt idx="2120">
                  <c:v>1.6806851210189322E-2</c:v>
                </c:pt>
                <c:pt idx="2121">
                  <c:v>1.6807044393658543E-2</c:v>
                </c:pt>
                <c:pt idx="2122">
                  <c:v>1.6807226330923797E-2</c:v>
                </c:pt>
                <c:pt idx="2123">
                  <c:v>1.6807396994726886E-2</c:v>
                </c:pt>
                <c:pt idx="2124">
                  <c:v>1.6807556357569808E-2</c:v>
                </c:pt>
                <c:pt idx="2125">
                  <c:v>1.6807704391714751E-2</c:v>
                </c:pt>
                <c:pt idx="2126">
                  <c:v>1.680784107046307E-2</c:v>
                </c:pt>
                <c:pt idx="2127">
                  <c:v>1.680796636575721E-2</c:v>
                </c:pt>
                <c:pt idx="2128">
                  <c:v>1.6808080250418911E-2</c:v>
                </c:pt>
                <c:pt idx="2129">
                  <c:v>1.6808182697030105E-2</c:v>
                </c:pt>
                <c:pt idx="2130">
                  <c:v>1.6808273678092789E-2</c:v>
                </c:pt>
                <c:pt idx="2131">
                  <c:v>1.6808353166348766E-2</c:v>
                </c:pt>
                <c:pt idx="2132">
                  <c:v>1.6808421134140161E-2</c:v>
                </c:pt>
                <c:pt idx="2133">
                  <c:v>1.6808477554288714E-2</c:v>
                </c:pt>
                <c:pt idx="2134">
                  <c:v>1.6808522399296422E-2</c:v>
                </c:pt>
                <c:pt idx="2135">
                  <c:v>1.6808555641585343E-2</c:v>
                </c:pt>
                <c:pt idx="2136">
                  <c:v>1.6808577253897283E-2</c:v>
                </c:pt>
                <c:pt idx="2137">
                  <c:v>1.6808587208814174E-2</c:v>
                </c:pt>
                <c:pt idx="2138">
                  <c:v>1.6808585478917948E-2</c:v>
                </c:pt>
                <c:pt idx="2139">
                  <c:v>1.6808572036550729E-2</c:v>
                </c:pt>
                <c:pt idx="2140">
                  <c:v>1.6808546854694129E-2</c:v>
                </c:pt>
                <c:pt idx="2141">
                  <c:v>1.6808503665162178E-2</c:v>
                </c:pt>
                <c:pt idx="2142">
                  <c:v>1.6808453234542498E-2</c:v>
                </c:pt>
                <c:pt idx="2143">
                  <c:v>1.6808400596808326E-2</c:v>
                </c:pt>
                <c:pt idx="2144">
                  <c:v>1.6808328182014165E-2</c:v>
                </c:pt>
                <c:pt idx="2145">
                  <c:v>1.6808243890400476E-2</c:v>
                </c:pt>
                <c:pt idx="2146">
                  <c:v>1.6808147694549191E-2</c:v>
                </c:pt>
                <c:pt idx="2147">
                  <c:v>1.6808039567122179E-2</c:v>
                </c:pt>
                <c:pt idx="2148">
                  <c:v>1.6807919480781308E-2</c:v>
                </c:pt>
                <c:pt idx="2149">
                  <c:v>1.6807787407868702E-2</c:v>
                </c:pt>
                <c:pt idx="2150">
                  <c:v>1.6807643321046228E-2</c:v>
                </c:pt>
                <c:pt idx="2151">
                  <c:v>1.6807487192975756E-2</c:v>
                </c:pt>
                <c:pt idx="2152">
                  <c:v>1.6807318996239218E-2</c:v>
                </c:pt>
                <c:pt idx="2153">
                  <c:v>1.6807138703338609E-2</c:v>
                </c:pt>
                <c:pt idx="2154">
                  <c:v>1.6806946286775926E-2</c:v>
                </c:pt>
                <c:pt idx="2155">
                  <c:v>1.6806741719372909E-2</c:v>
                </c:pt>
                <c:pt idx="2156">
                  <c:v>1.6806524973551618E-2</c:v>
                </c:pt>
                <c:pt idx="2157">
                  <c:v>1.6806228361456732E-2</c:v>
                </c:pt>
                <c:pt idx="2158">
                  <c:v>1.6806054836981943E-2</c:v>
                </c:pt>
                <c:pt idx="2159">
                  <c:v>1.6805801391557296E-2</c:v>
                </c:pt>
                <c:pt idx="2160">
                  <c:v>1.6805535657962167E-2</c:v>
                </c:pt>
                <c:pt idx="2161">
                  <c:v>1.6805257609018298E-2</c:v>
                </c:pt>
                <c:pt idx="2162">
                  <c:v>1.6804967216987876E-2</c:v>
                </c:pt>
                <c:pt idx="2163">
                  <c:v>1.6804664454772578E-2</c:v>
                </c:pt>
                <c:pt idx="2164">
                  <c:v>1.6804349294714527E-2</c:v>
                </c:pt>
                <c:pt idx="2165">
                  <c:v>1.6804021709475592E-2</c:v>
                </c:pt>
                <c:pt idx="2166">
                  <c:v>1.6803681671797577E-2</c:v>
                </c:pt>
                <c:pt idx="2167">
                  <c:v>1.6803329154102542E-2</c:v>
                </c:pt>
                <c:pt idx="2168">
                  <c:v>1.6802964128892484E-2</c:v>
                </c:pt>
                <c:pt idx="2169">
                  <c:v>1.6802586568989142E-2</c:v>
                </c:pt>
                <c:pt idx="2170">
                  <c:v>1.6802196446734641E-2</c:v>
                </c:pt>
                <c:pt idx="2171">
                  <c:v>1.6801793734870785E-2</c:v>
                </c:pt>
                <c:pt idx="2172">
                  <c:v>1.6801378405739698E-2</c:v>
                </c:pt>
                <c:pt idx="2173">
                  <c:v>1.6800950432322992E-2</c:v>
                </c:pt>
                <c:pt idx="2174">
                  <c:v>1.6800509786882856E-2</c:v>
                </c:pt>
                <c:pt idx="2175">
                  <c:v>1.6800056442001221E-2</c:v>
                </c:pt>
                <c:pt idx="2176">
                  <c:v>1.6799590370579764E-2</c:v>
                </c:pt>
                <c:pt idx="2177">
                  <c:v>1.6799111544800738E-2</c:v>
                </c:pt>
                <c:pt idx="2178">
                  <c:v>1.6798619937405945E-2</c:v>
                </c:pt>
                <c:pt idx="2179">
                  <c:v>1.6798115521057255E-2</c:v>
                </c:pt>
                <c:pt idx="2180">
                  <c:v>1.67975982683366E-2</c:v>
                </c:pt>
                <c:pt idx="2181">
                  <c:v>1.6797068151586103E-2</c:v>
                </c:pt>
                <c:pt idx="2182">
                  <c:v>1.6796525143627505E-2</c:v>
                </c:pt>
                <c:pt idx="2183">
                  <c:v>1.6795969216882867E-2</c:v>
                </c:pt>
                <c:pt idx="2184">
                  <c:v>1.6795400344253864E-2</c:v>
                </c:pt>
                <c:pt idx="2185">
                  <c:v>1.6794818497922748E-2</c:v>
                </c:pt>
                <c:pt idx="2186">
                  <c:v>1.6794223650631324E-2</c:v>
                </c:pt>
                <c:pt idx="2187">
                  <c:v>1.6793615774961523E-2</c:v>
                </c:pt>
                <c:pt idx="2188">
                  <c:v>1.6792994843655151E-2</c:v>
                </c:pt>
                <c:pt idx="2189">
                  <c:v>1.6792360828894459E-2</c:v>
                </c:pt>
                <c:pt idx="2190">
                  <c:v>1.679171370366106E-2</c:v>
                </c:pt>
                <c:pt idx="2191">
                  <c:v>1.6791053440456949E-2</c:v>
                </c:pt>
                <c:pt idx="2192">
                  <c:v>1.6790380011544315E-2</c:v>
                </c:pt>
                <c:pt idx="2193">
                  <c:v>1.6789693389984706E-2</c:v>
                </c:pt>
                <c:pt idx="2194">
                  <c:v>1.6788993547800501E-2</c:v>
                </c:pt>
                <c:pt idx="2195">
                  <c:v>1.6788280458293059E-2</c:v>
                </c:pt>
                <c:pt idx="2196">
                  <c:v>1.6787554093404822E-2</c:v>
                </c:pt>
                <c:pt idx="2197">
                  <c:v>1.678681442595753E-2</c:v>
                </c:pt>
                <c:pt idx="2198">
                  <c:v>1.6786061428692989E-2</c:v>
                </c:pt>
                <c:pt idx="2199">
                  <c:v>1.6785295073793449E-2</c:v>
                </c:pt>
                <c:pt idx="2200">
                  <c:v>1.6784515334240524E-2</c:v>
                </c:pt>
                <c:pt idx="2201">
                  <c:v>1.6783722182296401E-2</c:v>
                </c:pt>
                <c:pt idx="2202">
                  <c:v>1.6782915590862757E-2</c:v>
                </c:pt>
                <c:pt idx="2203">
                  <c:v>1.6782095532281716E-2</c:v>
                </c:pt>
                <c:pt idx="2204">
                  <c:v>1.6781261979055273E-2</c:v>
                </c:pt>
                <c:pt idx="2205">
                  <c:v>1.6780414904165042E-2</c:v>
                </c:pt>
                <c:pt idx="2206">
                  <c:v>1.677955427987321E-2</c:v>
                </c:pt>
                <c:pt idx="2207">
                  <c:v>1.6778680078681774E-2</c:v>
                </c:pt>
                <c:pt idx="2208">
                  <c:v>1.6777536112240199E-2</c:v>
                </c:pt>
                <c:pt idx="2209">
                  <c:v>1.677689083664724E-2</c:v>
                </c:pt>
                <c:pt idx="2210">
                  <c:v>1.67759757407282E-2</c:v>
                </c:pt>
                <c:pt idx="2211">
                  <c:v>1.6775046958477091E-2</c:v>
                </c:pt>
                <c:pt idx="2212">
                  <c:v>1.6774104462395911E-2</c:v>
                </c:pt>
                <c:pt idx="2213">
                  <c:v>1.6773148224986656E-2</c:v>
                </c:pt>
                <c:pt idx="2214">
                  <c:v>1.6772178218911193E-2</c:v>
                </c:pt>
                <c:pt idx="2215">
                  <c:v>1.6771194416751456E-2</c:v>
                </c:pt>
                <c:pt idx="2216">
                  <c:v>1.677019679100944E-2</c:v>
                </c:pt>
                <c:pt idx="2217">
                  <c:v>1.6769185314426949E-2</c:v>
                </c:pt>
                <c:pt idx="2218">
                  <c:v>1.6768159959426043E-2</c:v>
                </c:pt>
                <c:pt idx="2219">
                  <c:v>1.6767120698588656E-2</c:v>
                </c:pt>
                <c:pt idx="2220">
                  <c:v>1.6766067504736526E-2</c:v>
                </c:pt>
                <c:pt idx="2221">
                  <c:v>1.6765000350131842E-2</c:v>
                </c:pt>
                <c:pt idx="2222">
                  <c:v>1.6763919207436473E-2</c:v>
                </c:pt>
                <c:pt idx="2223">
                  <c:v>1.6762824049312286E-2</c:v>
                </c:pt>
                <c:pt idx="2224">
                  <c:v>1.676171484842115E-2</c:v>
                </c:pt>
                <c:pt idx="2225">
                  <c:v>1.6760591577185124E-2</c:v>
                </c:pt>
                <c:pt idx="2226">
                  <c:v>1.6759454208266078E-2</c:v>
                </c:pt>
                <c:pt idx="2227">
                  <c:v>1.6758302714166007E-2</c:v>
                </c:pt>
                <c:pt idx="2228">
                  <c:v>1.6757137067546779E-2</c:v>
                </c:pt>
                <c:pt idx="2229">
                  <c:v>1.6755957240830455E-2</c:v>
                </c:pt>
                <c:pt idx="2230">
                  <c:v>1.6754763206998646E-2</c:v>
                </c:pt>
                <c:pt idx="2231">
                  <c:v>1.6753554938233606E-2</c:v>
                </c:pt>
                <c:pt idx="2232">
                  <c:v>1.6752332407197201E-2</c:v>
                </c:pt>
                <c:pt idx="2233">
                  <c:v>1.6751095586551301E-2</c:v>
                </c:pt>
                <c:pt idx="2234">
                  <c:v>1.6749844448797901E-2</c:v>
                </c:pt>
                <c:pt idx="2235">
                  <c:v>1.6748578966678807E-2</c:v>
                </c:pt>
                <c:pt idx="2236">
                  <c:v>1.674729911253614E-2</c:v>
                </c:pt>
                <c:pt idx="2237">
                  <c:v>1.6746004859031771E-2</c:v>
                </c:pt>
                <c:pt idx="2238">
                  <c:v>1.6744696179067375E-2</c:v>
                </c:pt>
                <c:pt idx="2239">
                  <c:v>1.6743373044745269E-2</c:v>
                </c:pt>
                <c:pt idx="2240">
                  <c:v>1.6742035428807256E-2</c:v>
                </c:pt>
                <c:pt idx="2241">
                  <c:v>1.6740683303995141E-2</c:v>
                </c:pt>
                <c:pt idx="2242">
                  <c:v>1.673931664281092E-2</c:v>
                </c:pt>
                <c:pt idx="2243">
                  <c:v>1.6737935417676653E-2</c:v>
                </c:pt>
                <c:pt idx="2244">
                  <c:v>1.6736539601254208E-2</c:v>
                </c:pt>
                <c:pt idx="2245">
                  <c:v>1.6734926480657109E-2</c:v>
                </c:pt>
                <c:pt idx="2246">
                  <c:v>1.6733704085192258E-2</c:v>
                </c:pt>
                <c:pt idx="2247">
                  <c:v>1.6732264330556745E-2</c:v>
                </c:pt>
                <c:pt idx="2248">
                  <c:v>1.6730809875120656E-2</c:v>
                </c:pt>
                <c:pt idx="2249">
                  <c:v>1.6729340691226113E-2</c:v>
                </c:pt>
                <c:pt idx="2250">
                  <c:v>1.6727856751694858E-2</c:v>
                </c:pt>
                <c:pt idx="2251">
                  <c:v>1.6726358028789079E-2</c:v>
                </c:pt>
                <c:pt idx="2252">
                  <c:v>1.6724844495410451E-2</c:v>
                </c:pt>
                <c:pt idx="2253">
                  <c:v>1.6723316123981036E-2</c:v>
                </c:pt>
                <c:pt idx="2254">
                  <c:v>1.67217728871627E-2</c:v>
                </c:pt>
                <c:pt idx="2255">
                  <c:v>1.6720214757377505E-2</c:v>
                </c:pt>
                <c:pt idx="2256">
                  <c:v>1.671864170744719E-2</c:v>
                </c:pt>
                <c:pt idx="2257">
                  <c:v>1.671705370971388E-2</c:v>
                </c:pt>
                <c:pt idx="2258">
                  <c:v>1.6715450736919379E-2</c:v>
                </c:pt>
                <c:pt idx="2259">
                  <c:v>1.6713367723557582E-2</c:v>
                </c:pt>
                <c:pt idx="2260">
                  <c:v>1.6712199756314661E-2</c:v>
                </c:pt>
                <c:pt idx="2261">
                  <c:v>1.6710551693748243E-2</c:v>
                </c:pt>
                <c:pt idx="2262">
                  <c:v>1.6708888546288492E-2</c:v>
                </c:pt>
                <c:pt idx="2263">
                  <c:v>1.6706969300006591E-2</c:v>
                </c:pt>
                <c:pt idx="2264">
                  <c:v>1.6705516887416394E-2</c:v>
                </c:pt>
                <c:pt idx="2265">
                  <c:v>1.6703808321167912E-2</c:v>
                </c:pt>
                <c:pt idx="2266">
                  <c:v>1.6702084560273889E-2</c:v>
                </c:pt>
                <c:pt idx="2267">
                  <c:v>1.6700345577715936E-2</c:v>
                </c:pt>
                <c:pt idx="2268">
                  <c:v>1.6698591345676306E-2</c:v>
                </c:pt>
                <c:pt idx="2269">
                  <c:v>1.6696821837056675E-2</c:v>
                </c:pt>
                <c:pt idx="2270">
                  <c:v>1.6695037024279102E-2</c:v>
                </c:pt>
                <c:pt idx="2271">
                  <c:v>1.6693236880005458E-2</c:v>
                </c:pt>
                <c:pt idx="2272">
                  <c:v>1.6691421376737736E-2</c:v>
                </c:pt>
                <c:pt idx="2273">
                  <c:v>1.6689590486897998E-2</c:v>
                </c:pt>
                <c:pt idx="2274">
                  <c:v>1.6687744183307984E-2</c:v>
                </c:pt>
                <c:pt idx="2275">
                  <c:v>1.6685882438709498E-2</c:v>
                </c:pt>
                <c:pt idx="2276">
                  <c:v>1.6684005225204857E-2</c:v>
                </c:pt>
                <c:pt idx="2277">
                  <c:v>1.6682112515775671E-2</c:v>
                </c:pt>
                <c:pt idx="2278">
                  <c:v>1.6680204282923938E-2</c:v>
                </c:pt>
                <c:pt idx="2279">
                  <c:v>1.6678280498991782E-2</c:v>
                </c:pt>
                <c:pt idx="2280">
                  <c:v>1.6676341136800943E-2</c:v>
                </c:pt>
                <c:pt idx="2281">
                  <c:v>1.6674386168933353E-2</c:v>
                </c:pt>
                <c:pt idx="2282">
                  <c:v>1.6672415567811072E-2</c:v>
                </c:pt>
                <c:pt idx="2283">
                  <c:v>1.6670429306175905E-2</c:v>
                </c:pt>
                <c:pt idx="2284">
                  <c:v>1.6668427356449911E-2</c:v>
                </c:pt>
                <c:pt idx="2285">
                  <c:v>1.6666409691534767E-2</c:v>
                </c:pt>
                <c:pt idx="2286">
                  <c:v>1.6664376283532789E-2</c:v>
                </c:pt>
                <c:pt idx="2287">
                  <c:v>1.6662327105265717E-2</c:v>
                </c:pt>
                <c:pt idx="2288">
                  <c:v>1.6660262129475356E-2</c:v>
                </c:pt>
                <c:pt idx="2289">
                  <c:v>1.6658181328583765E-2</c:v>
                </c:pt>
                <c:pt idx="2290">
                  <c:v>1.6656084675172877E-2</c:v>
                </c:pt>
                <c:pt idx="2291">
                  <c:v>1.6653972141824624E-2</c:v>
                </c:pt>
                <c:pt idx="2292">
                  <c:v>1.6651843701041003E-2</c:v>
                </c:pt>
                <c:pt idx="2293">
                  <c:v>1.6649699325563816E-2</c:v>
                </c:pt>
                <c:pt idx="2294">
                  <c:v>1.6647538987974997E-2</c:v>
                </c:pt>
                <c:pt idx="2295">
                  <c:v>1.6645362660616669E-2</c:v>
                </c:pt>
                <c:pt idx="2296">
                  <c:v>1.664317031639051E-2</c:v>
                </c:pt>
                <c:pt idx="2297">
                  <c:v>1.6640328008561411E-2</c:v>
                </c:pt>
                <c:pt idx="2298">
                  <c:v>1.663809895106283E-2</c:v>
                </c:pt>
                <c:pt idx="2299">
                  <c:v>1.6636175511415274E-2</c:v>
                </c:pt>
                <c:pt idx="2300">
                  <c:v>1.6633916518662417E-2</c:v>
                </c:pt>
                <c:pt idx="2301">
                  <c:v>1.6631641368034522E-2</c:v>
                </c:pt>
                <c:pt idx="2302">
                  <c:v>1.6629350032033585E-2</c:v>
                </c:pt>
                <c:pt idx="2303">
                  <c:v>1.6627042482921794E-2</c:v>
                </c:pt>
                <c:pt idx="2304">
                  <c:v>1.6624718693760698E-2</c:v>
                </c:pt>
                <c:pt idx="2305">
                  <c:v>1.6622378636732549E-2</c:v>
                </c:pt>
                <c:pt idx="2306">
                  <c:v>1.6620022284739022E-2</c:v>
                </c:pt>
                <c:pt idx="2307">
                  <c:v>1.6617649609962371E-2</c:v>
                </c:pt>
                <c:pt idx="2308">
                  <c:v>1.6615260585464142E-2</c:v>
                </c:pt>
                <c:pt idx="2309">
                  <c:v>1.6612855183506525E-2</c:v>
                </c:pt>
                <c:pt idx="2310">
                  <c:v>1.6610433376671452E-2</c:v>
                </c:pt>
                <c:pt idx="2311">
                  <c:v>1.6607995137700726E-2</c:v>
                </c:pt>
                <c:pt idx="2312">
                  <c:v>1.6605540439096345E-2</c:v>
                </c:pt>
                <c:pt idx="2313">
                  <c:v>1.6603069253360303E-2</c:v>
                </c:pt>
                <c:pt idx="2314">
                  <c:v>1.6599867744542252E-2</c:v>
                </c:pt>
                <c:pt idx="2315">
                  <c:v>1.6598280386057596E-2</c:v>
                </c:pt>
                <c:pt idx="2316">
                  <c:v>1.6595195029687204E-2</c:v>
                </c:pt>
                <c:pt idx="2317">
                  <c:v>1.659265524834197E-2</c:v>
                </c:pt>
                <c:pt idx="2318">
                  <c:v>1.6590098838937806E-2</c:v>
                </c:pt>
                <c:pt idx="2319">
                  <c:v>1.6587525774056644E-2</c:v>
                </c:pt>
                <c:pt idx="2320">
                  <c:v>1.6584936026360353E-2</c:v>
                </c:pt>
                <c:pt idx="2321">
                  <c:v>1.6582329568430865E-2</c:v>
                </c:pt>
                <c:pt idx="2322">
                  <c:v>1.6579706372530367E-2</c:v>
                </c:pt>
                <c:pt idx="2323">
                  <c:v>1.6577066411560537E-2</c:v>
                </c:pt>
                <c:pt idx="2324">
                  <c:v>1.657440965802337E-2</c:v>
                </c:pt>
                <c:pt idx="2325">
                  <c:v>1.6571736084340927E-2</c:v>
                </c:pt>
                <c:pt idx="2326">
                  <c:v>1.6569045663494819E-2</c:v>
                </c:pt>
                <c:pt idx="2327">
                  <c:v>1.6566338367587363E-2</c:v>
                </c:pt>
                <c:pt idx="2328">
                  <c:v>1.6563614169600172E-2</c:v>
                </c:pt>
                <c:pt idx="2329">
                  <c:v>1.6560873041875368E-2</c:v>
                </c:pt>
                <c:pt idx="2330">
                  <c:v>1.6558114957074821E-2</c:v>
                </c:pt>
                <c:pt idx="2331">
                  <c:v>1.6555339887700526E-2</c:v>
                </c:pt>
                <c:pt idx="2332">
                  <c:v>1.6552547806574225E-2</c:v>
                </c:pt>
                <c:pt idx="2333">
                  <c:v>1.6549738685958104E-2</c:v>
                </c:pt>
                <c:pt idx="2334">
                  <c:v>1.6546912498673905E-2</c:v>
                </c:pt>
                <c:pt idx="2335">
                  <c:v>1.654406921706375E-2</c:v>
                </c:pt>
                <c:pt idx="2336">
                  <c:v>1.6541208813949382E-2</c:v>
                </c:pt>
                <c:pt idx="2337">
                  <c:v>1.6538331261832795E-2</c:v>
                </c:pt>
                <c:pt idx="2338">
                  <c:v>1.6535436533215986E-2</c:v>
                </c:pt>
                <c:pt idx="2339">
                  <c:v>1.6532524600760823E-2</c:v>
                </c:pt>
                <c:pt idx="2340">
                  <c:v>1.6529595437129174E-2</c:v>
                </c:pt>
                <c:pt idx="2341">
                  <c:v>1.6526649014663164E-2</c:v>
                </c:pt>
                <c:pt idx="2342">
                  <c:v>1.6523685306184532E-2</c:v>
                </c:pt>
                <c:pt idx="2343">
                  <c:v>1.6520704284035403E-2</c:v>
                </c:pt>
                <c:pt idx="2344">
                  <c:v>1.6517705921117454E-2</c:v>
                </c:pt>
                <c:pt idx="2345">
                  <c:v>1.6514690189772807E-2</c:v>
                </c:pt>
                <c:pt idx="2346">
                  <c:v>1.6511657062663332E-2</c:v>
                </c:pt>
                <c:pt idx="2347">
                  <c:v>1.6508606512211088E-2</c:v>
                </c:pt>
                <c:pt idx="2348">
                  <c:v>1.6505538511317752E-2</c:v>
                </c:pt>
                <c:pt idx="2349">
                  <c:v>1.6501881572459354E-2</c:v>
                </c:pt>
                <c:pt idx="2350">
                  <c:v>1.6498770791946171E-2</c:v>
                </c:pt>
                <c:pt idx="2351">
                  <c:v>1.6495782309471352E-2</c:v>
                </c:pt>
                <c:pt idx="2352">
                  <c:v>1.6492641720962098E-2</c:v>
                </c:pt>
                <c:pt idx="2353">
                  <c:v>1.6489483540844674E-2</c:v>
                </c:pt>
                <c:pt idx="2354">
                  <c:v>1.648630774154114E-2</c:v>
                </c:pt>
                <c:pt idx="2355">
                  <c:v>1.6483114295953172E-2</c:v>
                </c:pt>
                <c:pt idx="2356">
                  <c:v>1.6479903176422894E-2</c:v>
                </c:pt>
                <c:pt idx="2357">
                  <c:v>1.6476674355532239E-2</c:v>
                </c:pt>
                <c:pt idx="2358">
                  <c:v>1.6473427806102947E-2</c:v>
                </c:pt>
                <c:pt idx="2359">
                  <c:v>1.6470163500397206E-2</c:v>
                </c:pt>
                <c:pt idx="2360">
                  <c:v>1.6466881411076884E-2</c:v>
                </c:pt>
                <c:pt idx="2361">
                  <c:v>1.6463581510803849E-2</c:v>
                </c:pt>
                <c:pt idx="2362">
                  <c:v>1.6460263772239969E-2</c:v>
                </c:pt>
                <c:pt idx="2363">
                  <c:v>1.6457475994887005E-2</c:v>
                </c:pt>
                <c:pt idx="2364">
                  <c:v>1.6451650341391399E-2</c:v>
                </c:pt>
                <c:pt idx="2365">
                  <c:v>1.6448268670368194E-2</c:v>
                </c:pt>
                <c:pt idx="2366">
                  <c:v>1.6444869035634468E-2</c:v>
                </c:pt>
                <c:pt idx="2367">
                  <c:v>1.6440961707093749E-2</c:v>
                </c:pt>
                <c:pt idx="2368">
                  <c:v>1.6438015765203318E-2</c:v>
                </c:pt>
                <c:pt idx="2369">
                  <c:v>1.6434562074669756E-2</c:v>
                </c:pt>
                <c:pt idx="2370">
                  <c:v>1.6431090310833341E-2</c:v>
                </c:pt>
                <c:pt idx="2371">
                  <c:v>1.6427600446036195E-2</c:v>
                </c:pt>
                <c:pt idx="2372">
                  <c:v>1.6424092453179995E-2</c:v>
                </c:pt>
                <c:pt idx="2373">
                  <c:v>1.6420566304367057E-2</c:v>
                </c:pt>
                <c:pt idx="2374">
                  <c:v>1.6417021972658929E-2</c:v>
                </c:pt>
                <c:pt idx="2375">
                  <c:v>1.6413459430477673E-2</c:v>
                </c:pt>
                <c:pt idx="2376">
                  <c:v>1.6409878650245346E-2</c:v>
                </c:pt>
                <c:pt idx="2377">
                  <c:v>1.6406279604703755E-2</c:v>
                </c:pt>
                <c:pt idx="2378">
                  <c:v>1.6402662266434831E-2</c:v>
                </c:pt>
                <c:pt idx="2379">
                  <c:v>1.639902660794057E-2</c:v>
                </c:pt>
                <c:pt idx="2380">
                  <c:v>1.6395372601882841E-2</c:v>
                </c:pt>
                <c:pt idx="2381">
                  <c:v>1.6391700220923511E-2</c:v>
                </c:pt>
                <c:pt idx="2382">
                  <c:v>1.6388009437404705E-2</c:v>
                </c:pt>
                <c:pt idx="2383">
                  <c:v>1.6384300224148163E-2</c:v>
                </c:pt>
                <c:pt idx="2384">
                  <c:v>1.6380572553496009E-2</c:v>
                </c:pt>
                <c:pt idx="2385">
                  <c:v>1.6376826398190047E-2</c:v>
                </c:pt>
                <c:pt idx="2386">
                  <c:v>1.6373061730732275E-2</c:v>
                </c:pt>
                <c:pt idx="2387">
                  <c:v>1.6369278523784558E-2</c:v>
                </c:pt>
                <c:pt idx="2388">
                  <c:v>1.6365476749928831E-2</c:v>
                </c:pt>
                <c:pt idx="2389">
                  <c:v>1.6361656381747025E-2</c:v>
                </c:pt>
                <c:pt idx="2390">
                  <c:v>1.63578173916612E-2</c:v>
                </c:pt>
                <c:pt idx="2391">
                  <c:v>1.6353959752493097E-2</c:v>
                </c:pt>
                <c:pt idx="2392">
                  <c:v>1.6350083436584839E-2</c:v>
                </c:pt>
                <c:pt idx="2393">
                  <c:v>1.6346188416758167E-2</c:v>
                </c:pt>
                <c:pt idx="2394">
                  <c:v>1.6342274665435141E-2</c:v>
                </c:pt>
                <c:pt idx="2395">
                  <c:v>1.6338342155197694E-2</c:v>
                </c:pt>
                <c:pt idx="2396">
                  <c:v>1.6334390858787629E-2</c:v>
                </c:pt>
                <c:pt idx="2397">
                  <c:v>1.6330420748467134E-2</c:v>
                </c:pt>
                <c:pt idx="2398">
                  <c:v>1.6326431797217822E-2</c:v>
                </c:pt>
                <c:pt idx="2399">
                  <c:v>1.6322423977301881E-2</c:v>
                </c:pt>
                <c:pt idx="2400">
                  <c:v>1.6318397261541051E-2</c:v>
                </c:pt>
                <c:pt idx="2401">
                  <c:v>1.6313271709877952E-2</c:v>
                </c:pt>
                <c:pt idx="2402">
                  <c:v>1.6309704828048055E-2</c:v>
                </c:pt>
                <c:pt idx="2403">
                  <c:v>1.6306203464129254E-2</c:v>
                </c:pt>
                <c:pt idx="2404">
                  <c:v>1.6302100890168703E-2</c:v>
                </c:pt>
                <c:pt idx="2405">
                  <c:v>1.6297979283352859E-2</c:v>
                </c:pt>
                <c:pt idx="2406">
                  <c:v>1.6293838615863976E-2</c:v>
                </c:pt>
                <c:pt idx="2407">
                  <c:v>1.6289678860683665E-2</c:v>
                </c:pt>
                <c:pt idx="2408">
                  <c:v>1.6285499990074115E-2</c:v>
                </c:pt>
                <c:pt idx="2409">
                  <c:v>1.6281301976697193E-2</c:v>
                </c:pt>
                <c:pt idx="2410">
                  <c:v>1.6277084793294705E-2</c:v>
                </c:pt>
                <c:pt idx="2411">
                  <c:v>1.6272848412208774E-2</c:v>
                </c:pt>
                <c:pt idx="2412">
                  <c:v>1.626859280626114E-2</c:v>
                </c:pt>
                <c:pt idx="2413">
                  <c:v>1.6264317947793927E-2</c:v>
                </c:pt>
                <c:pt idx="2414">
                  <c:v>1.6258793367880386E-2</c:v>
                </c:pt>
                <c:pt idx="2415">
                  <c:v>1.6255710364108111E-2</c:v>
                </c:pt>
                <c:pt idx="2416">
                  <c:v>1.62513775838935E-2</c:v>
                </c:pt>
                <c:pt idx="2417">
                  <c:v>1.6247025441726848E-2</c:v>
                </c:pt>
                <c:pt idx="2418">
                  <c:v>1.624265391011015E-2</c:v>
                </c:pt>
                <c:pt idx="2419">
                  <c:v>1.623763409650536E-2</c:v>
                </c:pt>
                <c:pt idx="2420">
                  <c:v>1.6233852568454665E-2</c:v>
                </c:pt>
                <c:pt idx="2421">
                  <c:v>1.6229422703819552E-2</c:v>
                </c:pt>
                <c:pt idx="2422">
                  <c:v>1.6224973340062121E-2</c:v>
                </c:pt>
                <c:pt idx="2423">
                  <c:v>1.6220504449604434E-2</c:v>
                </c:pt>
                <c:pt idx="2424">
                  <c:v>1.6216016005188294E-2</c:v>
                </c:pt>
                <c:pt idx="2425">
                  <c:v>1.6211507979315698E-2</c:v>
                </c:pt>
                <c:pt idx="2426">
                  <c:v>1.6206980344648514E-2</c:v>
                </c:pt>
                <c:pt idx="2427">
                  <c:v>1.6202433073688738E-2</c:v>
                </c:pt>
                <c:pt idx="2428">
                  <c:v>1.6197866139098238E-2</c:v>
                </c:pt>
                <c:pt idx="2429">
                  <c:v>1.6193279513458947E-2</c:v>
                </c:pt>
                <c:pt idx="2430">
                  <c:v>1.6188673169192924E-2</c:v>
                </c:pt>
                <c:pt idx="2431">
                  <c:v>1.618404707912191E-2</c:v>
                </c:pt>
                <c:pt idx="2432">
                  <c:v>1.617940121558803E-2</c:v>
                </c:pt>
                <c:pt idx="2433">
                  <c:v>1.6174735551413022E-2</c:v>
                </c:pt>
                <c:pt idx="2434">
                  <c:v>1.6170050058859076E-2</c:v>
                </c:pt>
                <c:pt idx="2435">
                  <c:v>1.6165344710827867E-2</c:v>
                </c:pt>
                <c:pt idx="2436">
                  <c:v>1.6160619479821392E-2</c:v>
                </c:pt>
                <c:pt idx="2437">
                  <c:v>1.6155874338341647E-2</c:v>
                </c:pt>
                <c:pt idx="2438">
                  <c:v>1.6151109258970564E-2</c:v>
                </c:pt>
                <c:pt idx="2439">
                  <c:v>1.6146324214370011E-2</c:v>
                </c:pt>
                <c:pt idx="2440">
                  <c:v>1.6141519176962049E-2</c:v>
                </c:pt>
                <c:pt idx="2441">
                  <c:v>1.6136694119648354E-2</c:v>
                </c:pt>
                <c:pt idx="2442">
                  <c:v>1.6131849014611177E-2</c:v>
                </c:pt>
                <c:pt idx="2443">
                  <c:v>1.6126983834752195E-2</c:v>
                </c:pt>
                <c:pt idx="2444">
                  <c:v>1.6122098552573405E-2</c:v>
                </c:pt>
                <c:pt idx="2445">
                  <c:v>1.611719314041693E-2</c:v>
                </c:pt>
                <c:pt idx="2446">
                  <c:v>1.6112267571344319E-2</c:v>
                </c:pt>
                <c:pt idx="2447">
                  <c:v>1.6107321817377951E-2</c:v>
                </c:pt>
                <c:pt idx="2448">
                  <c:v>1.6102355851579375E-2</c:v>
                </c:pt>
                <c:pt idx="2449">
                  <c:v>1.609736964621078E-2</c:v>
                </c:pt>
                <c:pt idx="2450">
                  <c:v>1.6092363173934032E-2</c:v>
                </c:pt>
                <c:pt idx="2451">
                  <c:v>1.6087336407490938E-2</c:v>
                </c:pt>
                <c:pt idx="2452">
                  <c:v>1.6082289319143683E-2</c:v>
                </c:pt>
                <c:pt idx="2453">
                  <c:v>1.6076496299399778E-2</c:v>
                </c:pt>
                <c:pt idx="2454">
                  <c:v>1.6071405572439801E-2</c:v>
                </c:pt>
                <c:pt idx="2455">
                  <c:v>1.6067025850174943E-2</c:v>
                </c:pt>
                <c:pt idx="2456">
                  <c:v>1.6061897200829733E-2</c:v>
                </c:pt>
                <c:pt idx="2457">
                  <c:v>1.6056748092889706E-2</c:v>
                </c:pt>
                <c:pt idx="2458">
                  <c:v>1.6051578498617047E-2</c:v>
                </c:pt>
                <c:pt idx="2459">
                  <c:v>1.6046388390833499E-2</c:v>
                </c:pt>
                <c:pt idx="2460">
                  <c:v>1.6041177741641377E-2</c:v>
                </c:pt>
                <c:pt idx="2461">
                  <c:v>1.6035946524262101E-2</c:v>
                </c:pt>
                <c:pt idx="2462">
                  <c:v>1.6030694711037796E-2</c:v>
                </c:pt>
                <c:pt idx="2463">
                  <c:v>1.6025422274470458E-2</c:v>
                </c:pt>
                <c:pt idx="2464">
                  <c:v>1.6020129187062082E-2</c:v>
                </c:pt>
                <c:pt idx="2465">
                  <c:v>1.6014815421714346E-2</c:v>
                </c:pt>
                <c:pt idx="2466">
                  <c:v>1.60094809506095E-2</c:v>
                </c:pt>
                <c:pt idx="2467">
                  <c:v>1.6004125746569287E-2</c:v>
                </c:pt>
                <c:pt idx="2468">
                  <c:v>1.5998749782335508E-2</c:v>
                </c:pt>
                <c:pt idx="2469">
                  <c:v>1.5991807278803449E-2</c:v>
                </c:pt>
                <c:pt idx="2470">
                  <c:v>1.598793546257582E-2</c:v>
                </c:pt>
                <c:pt idx="2471">
                  <c:v>1.5982497052453581E-2</c:v>
                </c:pt>
                <c:pt idx="2472">
                  <c:v>1.5977037772305636E-2</c:v>
                </c:pt>
                <c:pt idx="2473">
                  <c:v>1.5971557594713914E-2</c:v>
                </c:pt>
                <c:pt idx="2474">
                  <c:v>1.5966056492100478E-2</c:v>
                </c:pt>
                <c:pt idx="2475">
                  <c:v>1.596053443720713E-2</c:v>
                </c:pt>
                <c:pt idx="2476">
                  <c:v>1.5954991402615804E-2</c:v>
                </c:pt>
                <c:pt idx="2477">
                  <c:v>1.5949427360748558E-2</c:v>
                </c:pt>
                <c:pt idx="2478">
                  <c:v>1.5943842284347198E-2</c:v>
                </c:pt>
                <c:pt idx="2479">
                  <c:v>1.5938236146073592E-2</c:v>
                </c:pt>
                <c:pt idx="2480">
                  <c:v>1.59326089183498E-2</c:v>
                </c:pt>
                <c:pt idx="2481">
                  <c:v>1.5926960573677817E-2</c:v>
                </c:pt>
                <c:pt idx="2482">
                  <c:v>1.5921291084879385E-2</c:v>
                </c:pt>
                <c:pt idx="2483">
                  <c:v>1.5915600424376564E-2</c:v>
                </c:pt>
                <c:pt idx="2484">
                  <c:v>1.5909888564751284E-2</c:v>
                </c:pt>
                <c:pt idx="2485">
                  <c:v>1.5904155478745352E-2</c:v>
                </c:pt>
                <c:pt idx="2486">
                  <c:v>1.5898401138780827E-2</c:v>
                </c:pt>
                <c:pt idx="2487">
                  <c:v>1.5892625517359704E-2</c:v>
                </c:pt>
                <c:pt idx="2488">
                  <c:v>1.5886828587223789E-2</c:v>
                </c:pt>
                <c:pt idx="2489">
                  <c:v>1.5881010320875077E-2</c:v>
                </c:pt>
                <c:pt idx="2490">
                  <c:v>1.587517069113531E-2</c:v>
                </c:pt>
                <c:pt idx="2491">
                  <c:v>1.5869309670266674E-2</c:v>
                </c:pt>
                <c:pt idx="2492">
                  <c:v>1.5856382513161904E-2</c:v>
                </c:pt>
                <c:pt idx="2493">
                  <c:v>1.5839560284511833E-2</c:v>
                </c:pt>
                <c:pt idx="2494">
                  <c:v>1.5822765595832067E-2</c:v>
                </c:pt>
                <c:pt idx="2495">
                  <c:v>1.5805998543285682E-2</c:v>
                </c:pt>
                <c:pt idx="2496">
                  <c:v>1.5789259223195629E-2</c:v>
                </c:pt>
                <c:pt idx="2497">
                  <c:v>1.5772547731964792E-2</c:v>
                </c:pt>
                <c:pt idx="2498">
                  <c:v>1.5755864165836186E-2</c:v>
                </c:pt>
                <c:pt idx="2499">
                  <c:v>1.5739208621372569E-2</c:v>
                </c:pt>
                <c:pt idx="2500">
                  <c:v>1.5722581194737018E-2</c:v>
                </c:pt>
                <c:pt idx="2501">
                  <c:v>1.5705981982412354E-2</c:v>
                </c:pt>
                <c:pt idx="2502">
                  <c:v>1.5689411080641591E-2</c:v>
                </c:pt>
                <c:pt idx="2503">
                  <c:v>1.5672868585747679E-2</c:v>
                </c:pt>
                <c:pt idx="2504">
                  <c:v>1.565635459421344E-2</c:v>
                </c:pt>
                <c:pt idx="2505">
                  <c:v>1.5639869202361822E-2</c:v>
                </c:pt>
                <c:pt idx="2506">
                  <c:v>1.5623412506435841E-2</c:v>
                </c:pt>
                <c:pt idx="2507">
                  <c:v>1.5606984602838381E-2</c:v>
                </c:pt>
                <c:pt idx="2508">
                  <c:v>1.5590585587972328E-2</c:v>
                </c:pt>
                <c:pt idx="2509">
                  <c:v>1.5574215558240567E-2</c:v>
                </c:pt>
                <c:pt idx="2510">
                  <c:v>1.5557874609806177E-2</c:v>
                </c:pt>
                <c:pt idx="2511">
                  <c:v>1.5541562839151979E-2</c:v>
                </c:pt>
                <c:pt idx="2512">
                  <c:v>1.5525280342520986E-2</c:v>
                </c:pt>
                <c:pt idx="2513">
                  <c:v>1.5509027216396021E-2</c:v>
                </c:pt>
                <c:pt idx="2514">
                  <c:v>1.5492803557020096E-2</c:v>
                </c:pt>
                <c:pt idx="2515">
                  <c:v>1.5476609460876034E-2</c:v>
                </c:pt>
                <c:pt idx="2516">
                  <c:v>1.5460445024286784E-2</c:v>
                </c:pt>
                <c:pt idx="2517">
                  <c:v>1.5444310343335488E-2</c:v>
                </c:pt>
                <c:pt idx="2518">
                  <c:v>1.5428205514664839E-2</c:v>
                </c:pt>
                <c:pt idx="2519">
                  <c:v>1.5407543325984818E-2</c:v>
                </c:pt>
                <c:pt idx="2520">
                  <c:v>1.5396085799537218E-2</c:v>
                </c:pt>
                <c:pt idx="2521">
                  <c:v>1.5380071105406401E-2</c:v>
                </c:pt>
                <c:pt idx="2522">
                  <c:v>1.5364086649087838E-2</c:v>
                </c:pt>
                <c:pt idx="2523">
                  <c:v>1.5345855848138967E-2</c:v>
                </c:pt>
                <c:pt idx="2524">
                  <c:v>1.5332208834619721E-2</c:v>
                </c:pt>
                <c:pt idx="2525">
                  <c:v>1.5316315669036129E-2</c:v>
                </c:pt>
                <c:pt idx="2526">
                  <c:v>1.5300453126636526E-2</c:v>
                </c:pt>
                <c:pt idx="2527">
                  <c:v>1.528462130358399E-2</c:v>
                </c:pt>
                <c:pt idx="2528">
                  <c:v>1.5268820296121532E-2</c:v>
                </c:pt>
                <c:pt idx="2529">
                  <c:v>1.5253050200652041E-2</c:v>
                </c:pt>
                <c:pt idx="2530">
                  <c:v>1.5237311113818208E-2</c:v>
                </c:pt>
                <c:pt idx="2531">
                  <c:v>1.5221603131543304E-2</c:v>
                </c:pt>
                <c:pt idx="2532">
                  <c:v>1.5205926350390087E-2</c:v>
                </c:pt>
                <c:pt idx="2533">
                  <c:v>1.5190280866681505E-2</c:v>
                </c:pt>
                <c:pt idx="2534">
                  <c:v>1.5174666776820445E-2</c:v>
                </c:pt>
                <c:pt idx="2535">
                  <c:v>1.515908417704992E-2</c:v>
                </c:pt>
                <c:pt idx="2536">
                  <c:v>1.5143533163692879E-2</c:v>
                </c:pt>
                <c:pt idx="2537">
                  <c:v>1.5128013833471954E-2</c:v>
                </c:pt>
                <c:pt idx="2538">
                  <c:v>1.5112526282230476E-2</c:v>
                </c:pt>
                <c:pt idx="2539">
                  <c:v>1.5097070606531204E-2</c:v>
                </c:pt>
                <c:pt idx="2540">
                  <c:v>1.5081646902777024E-2</c:v>
                </c:pt>
                <c:pt idx="2541">
                  <c:v>1.5066255267290884E-2</c:v>
                </c:pt>
                <c:pt idx="2542">
                  <c:v>1.5050895796475672E-2</c:v>
                </c:pt>
                <c:pt idx="2543">
                  <c:v>1.5035568586414527E-2</c:v>
                </c:pt>
                <c:pt idx="2544">
                  <c:v>1.5020273733750145E-2</c:v>
                </c:pt>
                <c:pt idx="2545">
                  <c:v>1.5005011334725538E-2</c:v>
                </c:pt>
                <c:pt idx="2546">
                  <c:v>1.4989781485743592E-2</c:v>
                </c:pt>
                <c:pt idx="2547">
                  <c:v>1.4974584283047321E-2</c:v>
                </c:pt>
                <c:pt idx="2548">
                  <c:v>1.495941982303961E-2</c:v>
                </c:pt>
                <c:pt idx="2549">
                  <c:v>1.4944288202203282E-2</c:v>
                </c:pt>
                <c:pt idx="2550">
                  <c:v>1.4929189516621477E-2</c:v>
                </c:pt>
                <c:pt idx="2551">
                  <c:v>1.4914123862777018E-2</c:v>
                </c:pt>
                <c:pt idx="2552">
                  <c:v>1.489909133707279E-2</c:v>
                </c:pt>
                <c:pt idx="2553">
                  <c:v>1.4884092035831742E-2</c:v>
                </c:pt>
                <c:pt idx="2554">
                  <c:v>1.4869126055376825E-2</c:v>
                </c:pt>
                <c:pt idx="2555">
                  <c:v>1.4854193492110923E-2</c:v>
                </c:pt>
                <c:pt idx="2556">
                  <c:v>1.4839294442277051E-2</c:v>
                </c:pt>
                <c:pt idx="2557">
                  <c:v>1.4820187920392414E-2</c:v>
                </c:pt>
                <c:pt idx="2558">
                  <c:v>1.4805365834753559E-2</c:v>
                </c:pt>
                <c:pt idx="2559">
                  <c:v>1.479268811204193E-2</c:v>
                </c:pt>
                <c:pt idx="2560">
                  <c:v>1.4777928930325146E-2</c:v>
                </c:pt>
                <c:pt idx="2561">
                  <c:v>1.4763203757564014E-2</c:v>
                </c:pt>
                <c:pt idx="2562">
                  <c:v>1.4748512690161419E-2</c:v>
                </c:pt>
                <c:pt idx="2563">
                  <c:v>1.4733855824440312E-2</c:v>
                </c:pt>
                <c:pt idx="2564">
                  <c:v>1.4719233256803577E-2</c:v>
                </c:pt>
                <c:pt idx="2565">
                  <c:v>1.4704645083574164E-2</c:v>
                </c:pt>
                <c:pt idx="2566">
                  <c:v>1.4690091401075023E-2</c:v>
                </c:pt>
                <c:pt idx="2567">
                  <c:v>1.4675572305709039E-2</c:v>
                </c:pt>
                <c:pt idx="2568">
                  <c:v>1.4661087893799163E-2</c:v>
                </c:pt>
                <c:pt idx="2569">
                  <c:v>1.4646638261668343E-2</c:v>
                </c:pt>
                <c:pt idx="2570">
                  <c:v>1.4632223505719466E-2</c:v>
                </c:pt>
                <c:pt idx="2571">
                  <c:v>1.4617843722195545E-2</c:v>
                </c:pt>
                <c:pt idx="2572">
                  <c:v>1.4603499007659337E-2</c:v>
                </c:pt>
                <c:pt idx="2573">
                  <c:v>1.4589189458114049E-2</c:v>
                </c:pt>
                <c:pt idx="2574">
                  <c:v>1.4570843292567304E-2</c:v>
                </c:pt>
                <c:pt idx="2575">
                  <c:v>1.4558644999551618E-2</c:v>
                </c:pt>
                <c:pt idx="2576">
                  <c:v>1.4546472764811469E-2</c:v>
                </c:pt>
                <c:pt idx="2577">
                  <c:v>1.4532304839658394E-2</c:v>
                </c:pt>
                <c:pt idx="2578">
                  <c:v>1.4518172561590603E-2</c:v>
                </c:pt>
                <c:pt idx="2579">
                  <c:v>1.4504076026771173E-2</c:v>
                </c:pt>
                <c:pt idx="2580">
                  <c:v>1.4490015331523054E-2</c:v>
                </c:pt>
                <c:pt idx="2581">
                  <c:v>1.4475990572409003E-2</c:v>
                </c:pt>
                <c:pt idx="2582">
                  <c:v>1.4462001845592098E-2</c:v>
                </c:pt>
                <c:pt idx="2583">
                  <c:v>1.4448049247475225E-2</c:v>
                </c:pt>
                <c:pt idx="2584">
                  <c:v>1.4434132874381334E-2</c:v>
                </c:pt>
                <c:pt idx="2585">
                  <c:v>1.4420252822713309E-2</c:v>
                </c:pt>
                <c:pt idx="2586">
                  <c:v>1.4406409188874036E-2</c:v>
                </c:pt>
                <c:pt idx="2587">
                  <c:v>1.4392602069026594E-2</c:v>
                </c:pt>
                <c:pt idx="2588">
                  <c:v>1.4378831559653804E-2</c:v>
                </c:pt>
                <c:pt idx="2589">
                  <c:v>1.4365097757158551E-2</c:v>
                </c:pt>
                <c:pt idx="2590">
                  <c:v>1.4351400757623978E-2</c:v>
                </c:pt>
                <c:pt idx="2591">
                  <c:v>1.4337740657772713E-2</c:v>
                </c:pt>
                <c:pt idx="2592">
                  <c:v>1.4324117553607962E-2</c:v>
                </c:pt>
                <c:pt idx="2593">
                  <c:v>1.4310531541852356E-2</c:v>
                </c:pt>
                <c:pt idx="2594">
                  <c:v>1.4296982718509099E-2</c:v>
                </c:pt>
                <c:pt idx="2595">
                  <c:v>1.4283471180061014E-2</c:v>
                </c:pt>
                <c:pt idx="2596">
                  <c:v>1.4269997022910985E-2</c:v>
                </c:pt>
                <c:pt idx="2597">
                  <c:v>1.4256560343302027E-2</c:v>
                </c:pt>
                <c:pt idx="2598">
                  <c:v>1.4243161237716961E-2</c:v>
                </c:pt>
                <c:pt idx="2599">
                  <c:v>1.4229799802318865E-2</c:v>
                </c:pt>
                <c:pt idx="2600">
                  <c:v>1.4216476133750433E-2</c:v>
                </c:pt>
                <c:pt idx="2601">
                  <c:v>1.4203190327934934E-2</c:v>
                </c:pt>
                <c:pt idx="2602">
                  <c:v>1.4189942481515061E-2</c:v>
                </c:pt>
                <c:pt idx="2603">
                  <c:v>1.4176732690893701E-2</c:v>
                </c:pt>
                <c:pt idx="2604">
                  <c:v>1.4163561052313867E-2</c:v>
                </c:pt>
                <c:pt idx="2605">
                  <c:v>1.4150427662098508E-2</c:v>
                </c:pt>
                <c:pt idx="2606">
                  <c:v>1.4137332616570575E-2</c:v>
                </c:pt>
                <c:pt idx="2607">
                  <c:v>1.4124276012212889E-2</c:v>
                </c:pt>
                <c:pt idx="2608">
                  <c:v>1.4111257945268463E-2</c:v>
                </c:pt>
                <c:pt idx="2609">
                  <c:v>1.4094577211993808E-2</c:v>
                </c:pt>
                <c:pt idx="2610">
                  <c:v>1.4081647592538715E-2</c:v>
                </c:pt>
                <c:pt idx="2611">
                  <c:v>1.4070595982431655E-2</c:v>
                </c:pt>
                <c:pt idx="2612">
                  <c:v>1.4057738597035296E-2</c:v>
                </c:pt>
                <c:pt idx="2613">
                  <c:v>1.4044920244495884E-2</c:v>
                </c:pt>
                <c:pt idx="2614">
                  <c:v>1.4032141021376177E-2</c:v>
                </c:pt>
                <c:pt idx="2615">
                  <c:v>1.4019401023839251E-2</c:v>
                </c:pt>
                <c:pt idx="2616">
                  <c:v>1.4006700348367929E-2</c:v>
                </c:pt>
                <c:pt idx="2617">
                  <c:v>1.399403909128516E-2</c:v>
                </c:pt>
                <c:pt idx="2618">
                  <c:v>1.3981417348754022E-2</c:v>
                </c:pt>
                <c:pt idx="2619">
                  <c:v>1.3968835217417208E-2</c:v>
                </c:pt>
                <c:pt idx="2620">
                  <c:v>1.3956292793357861E-2</c:v>
                </c:pt>
                <c:pt idx="2621">
                  <c:v>1.3943790173138737E-2</c:v>
                </c:pt>
                <c:pt idx="2622">
                  <c:v>1.3931327452922915E-2</c:v>
                </c:pt>
                <c:pt idx="2623">
                  <c:v>1.3918904729273152E-2</c:v>
                </c:pt>
                <c:pt idx="2624">
                  <c:v>1.3906522098352525E-2</c:v>
                </c:pt>
                <c:pt idx="2625">
                  <c:v>1.3889438484468997E-2</c:v>
                </c:pt>
                <c:pt idx="2626">
                  <c:v>1.3881877500310225E-2</c:v>
                </c:pt>
                <c:pt idx="2627">
                  <c:v>1.3867867345993545E-2</c:v>
                </c:pt>
                <c:pt idx="2628">
                  <c:v>1.3857394429779291E-2</c:v>
                </c:pt>
                <c:pt idx="2629">
                  <c:v>1.3845213708068016E-2</c:v>
                </c:pt>
                <c:pt idx="2630">
                  <c:v>1.383307365734332E-2</c:v>
                </c:pt>
                <c:pt idx="2631">
                  <c:v>1.382097437376828E-2</c:v>
                </c:pt>
                <c:pt idx="2632">
                  <c:v>1.3808915953905654E-2</c:v>
                </c:pt>
                <c:pt idx="2633">
                  <c:v>1.3796898493918519E-2</c:v>
                </c:pt>
                <c:pt idx="2634">
                  <c:v>1.3784922090209761E-2</c:v>
                </c:pt>
                <c:pt idx="2635">
                  <c:v>1.3772986839182266E-2</c:v>
                </c:pt>
                <c:pt idx="2636">
                  <c:v>1.3761092837079048E-2</c:v>
                </c:pt>
                <c:pt idx="2637">
                  <c:v>1.3749240180462863E-2</c:v>
                </c:pt>
                <c:pt idx="2638">
                  <c:v>1.373742896549679E-2</c:v>
                </c:pt>
                <c:pt idx="2639">
                  <c:v>1.3725659288503778E-2</c:v>
                </c:pt>
                <c:pt idx="2640">
                  <c:v>1.3713931245886712E-2</c:v>
                </c:pt>
                <c:pt idx="2641">
                  <c:v>1.3702244934128416E-2</c:v>
                </c:pt>
                <c:pt idx="2642">
                  <c:v>1.3690600449312029E-2</c:v>
                </c:pt>
                <c:pt idx="2643">
                  <c:v>1.367899788800031E-2</c:v>
                </c:pt>
                <c:pt idx="2644">
                  <c:v>1.3667437346516209E-2</c:v>
                </c:pt>
                <c:pt idx="2645">
                  <c:v>1.3655918921182675E-2</c:v>
                </c:pt>
                <c:pt idx="2646">
                  <c:v>1.3644442708322657E-2</c:v>
                </c:pt>
                <c:pt idx="2647">
                  <c:v>1.363300880417917E-2</c:v>
                </c:pt>
                <c:pt idx="2648">
                  <c:v>1.3621617305394906E-2</c:v>
                </c:pt>
                <c:pt idx="2649">
                  <c:v>1.3610268308132945E-2</c:v>
                </c:pt>
                <c:pt idx="2650">
                  <c:v>1.3598961908716234E-2</c:v>
                </c:pt>
                <c:pt idx="2651">
                  <c:v>1.3587698203467724E-2</c:v>
                </c:pt>
                <c:pt idx="2652">
                  <c:v>1.3576477288950173E-2</c:v>
                </c:pt>
                <c:pt idx="2653">
                  <c:v>1.3565299261246722E-2</c:v>
                </c:pt>
                <c:pt idx="2654">
                  <c:v>1.3554164216840192E-2</c:v>
                </c:pt>
                <c:pt idx="2655">
                  <c:v>1.3543072252053534E-2</c:v>
                </c:pt>
                <c:pt idx="2656">
                  <c:v>1.3532023463369569E-2</c:v>
                </c:pt>
                <c:pt idx="2657">
                  <c:v>1.3521017947031311E-2</c:v>
                </c:pt>
                <c:pt idx="2658">
                  <c:v>1.3510055799201837E-2</c:v>
                </c:pt>
                <c:pt idx="2659">
                  <c:v>1.3499137116603777E-2</c:v>
                </c:pt>
                <c:pt idx="2660">
                  <c:v>1.3488261995320272E-2</c:v>
                </c:pt>
                <c:pt idx="2661">
                  <c:v>1.3473306380760164E-2</c:v>
                </c:pt>
                <c:pt idx="2662">
                  <c:v>1.3462536647468326E-2</c:v>
                </c:pt>
                <c:pt idx="2663">
                  <c:v>1.3454367711300819E-2</c:v>
                </c:pt>
                <c:pt idx="2664">
                  <c:v>1.3443674085076296E-2</c:v>
                </c:pt>
                <c:pt idx="2665">
                  <c:v>1.3433024515689951E-2</c:v>
                </c:pt>
                <c:pt idx="2666">
                  <c:v>1.3422419099544669E-2</c:v>
                </c:pt>
                <c:pt idx="2667">
                  <c:v>1.3411857932883464E-2</c:v>
                </c:pt>
                <c:pt idx="2668">
                  <c:v>1.340134111234903E-2</c:v>
                </c:pt>
                <c:pt idx="2669">
                  <c:v>1.3390868734024508E-2</c:v>
                </c:pt>
                <c:pt idx="2670">
                  <c:v>1.3380440894312784E-2</c:v>
                </c:pt>
                <c:pt idx="2671">
                  <c:v>1.3370057689696679E-2</c:v>
                </c:pt>
                <c:pt idx="2672">
                  <c:v>1.3359719216339272E-2</c:v>
                </c:pt>
                <c:pt idx="2673">
                  <c:v>1.3349425570643447E-2</c:v>
                </c:pt>
                <c:pt idx="2674">
                  <c:v>1.333724595136232E-2</c:v>
                </c:pt>
                <c:pt idx="2675">
                  <c:v>1.3323162711875725E-2</c:v>
                </c:pt>
                <c:pt idx="2676">
                  <c:v>1.3313029951564914E-2</c:v>
                </c:pt>
                <c:pt idx="2677">
                  <c:v>1.3302942459683109E-2</c:v>
                </c:pt>
                <c:pt idx="2678">
                  <c:v>1.3292900332073643E-2</c:v>
                </c:pt>
                <c:pt idx="2679">
                  <c:v>1.3281479286844089E-2</c:v>
                </c:pt>
                <c:pt idx="2680">
                  <c:v>1.3272952555762885E-2</c:v>
                </c:pt>
                <c:pt idx="2681">
                  <c:v>1.32630470999473E-2</c:v>
                </c:pt>
                <c:pt idx="2682">
                  <c:v>1.3253187393855725E-2</c:v>
                </c:pt>
                <c:pt idx="2683">
                  <c:v>1.3243373534050917E-2</c:v>
                </c:pt>
                <c:pt idx="2684">
                  <c:v>1.3233605616935762E-2</c:v>
                </c:pt>
                <c:pt idx="2685">
                  <c:v>1.3223883738513464E-2</c:v>
                </c:pt>
                <c:pt idx="2686">
                  <c:v>1.3214207995586591E-2</c:v>
                </c:pt>
                <c:pt idx="2687">
                  <c:v>1.3204578484318219E-2</c:v>
                </c:pt>
                <c:pt idx="2688">
                  <c:v>1.3194995301111234E-2</c:v>
                </c:pt>
                <c:pt idx="2689">
                  <c:v>1.3185458542048778E-2</c:v>
                </c:pt>
                <c:pt idx="2690">
                  <c:v>1.3175968303773544E-2</c:v>
                </c:pt>
                <c:pt idx="2691">
                  <c:v>1.3166524682608483E-2</c:v>
                </c:pt>
                <c:pt idx="2692">
                  <c:v>1.315712777471667E-2</c:v>
                </c:pt>
                <c:pt idx="2693">
                  <c:v>1.3147777676740802E-2</c:v>
                </c:pt>
                <c:pt idx="2694">
                  <c:v>1.3138474484684082E-2</c:v>
                </c:pt>
                <c:pt idx="2695">
                  <c:v>1.3129218295189204E-2</c:v>
                </c:pt>
                <c:pt idx="2696">
                  <c:v>1.3120009204419247E-2</c:v>
                </c:pt>
                <c:pt idx="2697">
                  <c:v>1.3110847308936968E-2</c:v>
                </c:pt>
                <c:pt idx="2698">
                  <c:v>1.3101732704825508E-2</c:v>
                </c:pt>
                <c:pt idx="2699">
                  <c:v>1.309266548856769E-2</c:v>
                </c:pt>
                <c:pt idx="2700">
                  <c:v>1.3083645756566398E-2</c:v>
                </c:pt>
                <c:pt idx="2701">
                  <c:v>1.3074673605064646E-2</c:v>
                </c:pt>
                <c:pt idx="2702">
                  <c:v>1.3065749130385385E-2</c:v>
                </c:pt>
                <c:pt idx="2703">
                  <c:v>1.3056872429091371E-2</c:v>
                </c:pt>
                <c:pt idx="2704">
                  <c:v>1.3048043597425618E-2</c:v>
                </c:pt>
                <c:pt idx="2705">
                  <c:v>1.3039262731551204E-2</c:v>
                </c:pt>
                <c:pt idx="2706">
                  <c:v>1.3030529927950951E-2</c:v>
                </c:pt>
                <c:pt idx="2707">
                  <c:v>1.302184528310768E-2</c:v>
                </c:pt>
                <c:pt idx="2708">
                  <c:v>1.3013208893264405E-2</c:v>
                </c:pt>
                <c:pt idx="2709">
                  <c:v>1.300462085466414E-2</c:v>
                </c:pt>
                <c:pt idx="2710">
                  <c:v>1.2996081263869641E-2</c:v>
                </c:pt>
                <c:pt idx="2711">
                  <c:v>1.2987590217123923E-2</c:v>
                </c:pt>
                <c:pt idx="2712">
                  <c:v>1.297914781067E-2</c:v>
                </c:pt>
                <c:pt idx="2713">
                  <c:v>1.2968001915862892E-2</c:v>
                </c:pt>
                <c:pt idx="2714">
                  <c:v>1.2961221176972515E-2</c:v>
                </c:pt>
                <c:pt idx="2715">
                  <c:v>1.2954113397407596E-2</c:v>
                </c:pt>
                <c:pt idx="2716">
                  <c:v>1.2945866515989835E-2</c:v>
                </c:pt>
                <c:pt idx="2717">
                  <c:v>1.2937668757038168E-2</c:v>
                </c:pt>
                <c:pt idx="2718">
                  <c:v>1.2929520216236057E-2</c:v>
                </c:pt>
                <c:pt idx="2719">
                  <c:v>1.2921420990466004E-2</c:v>
                </c:pt>
                <c:pt idx="2720">
                  <c:v>1.291337117581115E-2</c:v>
                </c:pt>
                <c:pt idx="2721">
                  <c:v>1.2905370868754318E-2</c:v>
                </c:pt>
                <c:pt idx="2722">
                  <c:v>1.289742016553852E-2</c:v>
                </c:pt>
                <c:pt idx="2723">
                  <c:v>1.2889519162646579E-2</c:v>
                </c:pt>
                <c:pt idx="2724">
                  <c:v>1.2881667956321508E-2</c:v>
                </c:pt>
                <c:pt idx="2725">
                  <c:v>1.2873866642966192E-2</c:v>
                </c:pt>
                <c:pt idx="2726">
                  <c:v>1.2866115318823645E-2</c:v>
                </c:pt>
                <c:pt idx="2727">
                  <c:v>1.285841408037669E-2</c:v>
                </c:pt>
                <c:pt idx="2728">
                  <c:v>1.2850763024028211E-2</c:v>
                </c:pt>
                <c:pt idx="2729">
                  <c:v>1.2840999843284351E-2</c:v>
                </c:pt>
                <c:pt idx="2730">
                  <c:v>1.2835611842518801E-2</c:v>
                </c:pt>
                <c:pt idx="2731">
                  <c:v>1.2828111910163642E-2</c:v>
                </c:pt>
                <c:pt idx="2732">
                  <c:v>1.2820662545198758E-2</c:v>
                </c:pt>
                <c:pt idx="2733">
                  <c:v>1.2813263844027034E-2</c:v>
                </c:pt>
                <c:pt idx="2734">
                  <c:v>1.2805915902811549E-2</c:v>
                </c:pt>
                <c:pt idx="2735">
                  <c:v>1.2798618818274932E-2</c:v>
                </c:pt>
                <c:pt idx="2736">
                  <c:v>1.2791372686340452E-2</c:v>
                </c:pt>
                <c:pt idx="2737">
                  <c:v>1.2784177603650804E-2</c:v>
                </c:pt>
                <c:pt idx="2738">
                  <c:v>1.2777033666449E-2</c:v>
                </c:pt>
                <c:pt idx="2739">
                  <c:v>1.2769940971137927E-2</c:v>
                </c:pt>
                <c:pt idx="2740">
                  <c:v>1.2762899613960599E-2</c:v>
                </c:pt>
                <c:pt idx="2741">
                  <c:v>1.27559096913199E-2</c:v>
                </c:pt>
                <c:pt idx="2742">
                  <c:v>1.2748971299698653E-2</c:v>
                </c:pt>
                <c:pt idx="2743">
                  <c:v>1.2742084535259934E-2</c:v>
                </c:pt>
                <c:pt idx="2744">
                  <c:v>1.2735249494326695E-2</c:v>
                </c:pt>
                <c:pt idx="2745">
                  <c:v>1.2728466273461692E-2</c:v>
                </c:pt>
                <c:pt idx="2746">
                  <c:v>1.2721734968987874E-2</c:v>
                </c:pt>
                <c:pt idx="2747">
                  <c:v>1.2715055677068321E-2</c:v>
                </c:pt>
                <c:pt idx="2748">
                  <c:v>1.2708428494105917E-2</c:v>
                </c:pt>
                <c:pt idx="2749">
                  <c:v>1.2701853516583483E-2</c:v>
                </c:pt>
                <c:pt idx="2750">
                  <c:v>1.2695330840744035E-2</c:v>
                </c:pt>
                <c:pt idx="2751">
                  <c:v>1.268886056291052E-2</c:v>
                </c:pt>
                <c:pt idx="2752">
                  <c:v>1.2682442779485825E-2</c:v>
                </c:pt>
                <c:pt idx="2753">
                  <c:v>1.26760775867929E-2</c:v>
                </c:pt>
                <c:pt idx="2754">
                  <c:v>1.2669765081314566E-2</c:v>
                </c:pt>
                <c:pt idx="2755">
                  <c:v>1.26635053592139E-2</c:v>
                </c:pt>
                <c:pt idx="2756">
                  <c:v>1.2657298516973725E-2</c:v>
                </c:pt>
                <c:pt idx="2757">
                  <c:v>1.265114465091699E-2</c:v>
                </c:pt>
                <c:pt idx="2758">
                  <c:v>1.2645043857286709E-2</c:v>
                </c:pt>
                <c:pt idx="2759">
                  <c:v>1.2638996232565702E-2</c:v>
                </c:pt>
                <c:pt idx="2760">
                  <c:v>1.2633001872996985E-2</c:v>
                </c:pt>
                <c:pt idx="2761">
                  <c:v>1.2627060875143314E-2</c:v>
                </c:pt>
                <c:pt idx="2762">
                  <c:v>1.2621173335087832E-2</c:v>
                </c:pt>
                <c:pt idx="2763">
                  <c:v>1.2615339349393295E-2</c:v>
                </c:pt>
                <c:pt idx="2764">
                  <c:v>1.2609559014142846E-2</c:v>
                </c:pt>
                <c:pt idx="2765">
                  <c:v>1.2603832425979178E-2</c:v>
                </c:pt>
                <c:pt idx="2766">
                  <c:v>1.2598159680985432E-2</c:v>
                </c:pt>
                <c:pt idx="2767">
                  <c:v>1.2592540875884239E-2</c:v>
                </c:pt>
                <c:pt idx="2768">
                  <c:v>1.2586976106678804E-2</c:v>
                </c:pt>
                <c:pt idx="2769">
                  <c:v>1.2581465469851949E-2</c:v>
                </c:pt>
                <c:pt idx="2770">
                  <c:v>1.2576009061726623E-2</c:v>
                </c:pt>
                <c:pt idx="2771">
                  <c:v>1.2570606978705712E-2</c:v>
                </c:pt>
                <c:pt idx="2772">
                  <c:v>1.2565259317192101E-2</c:v>
                </c:pt>
                <c:pt idx="2773">
                  <c:v>1.2559966173348869E-2</c:v>
                </c:pt>
                <c:pt idx="2774">
                  <c:v>1.25547276435789E-2</c:v>
                </c:pt>
                <c:pt idx="2775">
                  <c:v>1.2549543824365017E-2</c:v>
                </c:pt>
                <c:pt idx="2776">
                  <c:v>1.2544414811950233E-2</c:v>
                </c:pt>
                <c:pt idx="2777">
                  <c:v>1.2539340702657498E-2</c:v>
                </c:pt>
                <c:pt idx="2778">
                  <c:v>1.2534321592969633E-2</c:v>
                </c:pt>
                <c:pt idx="2779">
                  <c:v>1.2529357579209588E-2</c:v>
                </c:pt>
                <c:pt idx="2780">
                  <c:v>1.2523056387880871E-2</c:v>
                </c:pt>
                <c:pt idx="2781">
                  <c:v>1.2519595224524949E-2</c:v>
                </c:pt>
                <c:pt idx="2782">
                  <c:v>1.2514797076486062E-2</c:v>
                </c:pt>
                <c:pt idx="2783">
                  <c:v>1.2510054409666793E-2</c:v>
                </c:pt>
                <c:pt idx="2784">
                  <c:v>1.2505367320470029E-2</c:v>
                </c:pt>
                <c:pt idx="2785">
                  <c:v>1.250073590537859E-2</c:v>
                </c:pt>
                <c:pt idx="2786">
                  <c:v>1.2496160260475619E-2</c:v>
                </c:pt>
                <c:pt idx="2787">
                  <c:v>1.249164048240381E-2</c:v>
                </c:pt>
                <c:pt idx="2788">
                  <c:v>1.2487176667166366E-2</c:v>
                </c:pt>
                <c:pt idx="2789">
                  <c:v>1.2482768911405984E-2</c:v>
                </c:pt>
                <c:pt idx="2790">
                  <c:v>1.2478417311525547E-2</c:v>
                </c:pt>
                <c:pt idx="2791">
                  <c:v>1.2474121963608198E-2</c:v>
                </c:pt>
                <c:pt idx="2792">
                  <c:v>1.2469882964136758E-2</c:v>
                </c:pt>
                <c:pt idx="2793">
                  <c:v>1.2465700409514113E-2</c:v>
                </c:pt>
                <c:pt idx="2794">
                  <c:v>1.2461574395983277E-2</c:v>
                </c:pt>
                <c:pt idx="2795">
                  <c:v>1.2457505019947135E-2</c:v>
                </c:pt>
                <c:pt idx="2796">
                  <c:v>1.2453492377968445E-2</c:v>
                </c:pt>
                <c:pt idx="2797">
                  <c:v>1.2449536565810604E-2</c:v>
                </c:pt>
                <c:pt idx="2798">
                  <c:v>1.2445637680515986E-2</c:v>
                </c:pt>
                <c:pt idx="2799">
                  <c:v>1.2441795817927925E-2</c:v>
                </c:pt>
                <c:pt idx="2800">
                  <c:v>1.2438011074769051E-2</c:v>
                </c:pt>
                <c:pt idx="2801">
                  <c:v>1.2434283547122504E-2</c:v>
                </c:pt>
                <c:pt idx="2802">
                  <c:v>1.2430613331391172E-2</c:v>
                </c:pt>
                <c:pt idx="2803">
                  <c:v>1.2427000524057874E-2</c:v>
                </c:pt>
                <c:pt idx="2804">
                  <c:v>1.2423445221365625E-2</c:v>
                </c:pt>
                <c:pt idx="2805">
                  <c:v>1.2419947519717311E-2</c:v>
                </c:pt>
                <c:pt idx="2806">
                  <c:v>1.241650751527601E-2</c:v>
                </c:pt>
                <c:pt idx="2807">
                  <c:v>1.2413125304684414E-2</c:v>
                </c:pt>
                <c:pt idx="2808">
                  <c:v>1.2409800984185537E-2</c:v>
                </c:pt>
                <c:pt idx="2809">
                  <c:v>1.2406534650022394E-2</c:v>
                </c:pt>
                <c:pt idx="2810">
                  <c:v>1.2403326398597869E-2</c:v>
                </c:pt>
                <c:pt idx="2811">
                  <c:v>1.2400176326474721E-2</c:v>
                </c:pt>
                <c:pt idx="2812">
                  <c:v>1.2397084529656155E-2</c:v>
                </c:pt>
                <c:pt idx="2813">
                  <c:v>1.2394051104784864E-2</c:v>
                </c:pt>
                <c:pt idx="2814">
                  <c:v>1.2391076148023927E-2</c:v>
                </c:pt>
                <c:pt idx="2815">
                  <c:v>1.2388159755856165E-2</c:v>
                </c:pt>
                <c:pt idx="2816">
                  <c:v>1.2385302024444655E-2</c:v>
                </c:pt>
                <c:pt idx="2817">
                  <c:v>1.2382107999080461E-2</c:v>
                </c:pt>
                <c:pt idx="2818">
                  <c:v>1.2379762929901617E-2</c:v>
                </c:pt>
                <c:pt idx="2819">
                  <c:v>1.2377081759256114E-2</c:v>
                </c:pt>
                <c:pt idx="2820">
                  <c:v>1.2374459634978408E-2</c:v>
                </c:pt>
                <c:pt idx="2821">
                  <c:v>1.2371896653311509E-2</c:v>
                </c:pt>
                <c:pt idx="2822">
                  <c:v>1.2369392910738242E-2</c:v>
                </c:pt>
                <c:pt idx="2823">
                  <c:v>1.2366948503421682E-2</c:v>
                </c:pt>
                <c:pt idx="2824">
                  <c:v>1.2364563527764716E-2</c:v>
                </c:pt>
                <c:pt idx="2825">
                  <c:v>1.2362238080170229E-2</c:v>
                </c:pt>
                <c:pt idx="2826">
                  <c:v>1.2359972257041107E-2</c:v>
                </c:pt>
                <c:pt idx="2827">
                  <c:v>1.2357766154620364E-2</c:v>
                </c:pt>
                <c:pt idx="2828">
                  <c:v>1.2355619869390821E-2</c:v>
                </c:pt>
                <c:pt idx="2829">
                  <c:v>1.2353533497515556E-2</c:v>
                </c:pt>
                <c:pt idx="2830">
                  <c:v>1.2350939210650225E-2</c:v>
                </c:pt>
                <c:pt idx="2831">
                  <c:v>1.2349540879679211E-2</c:v>
                </c:pt>
                <c:pt idx="2832">
                  <c:v>1.2347634826364029E-2</c:v>
                </c:pt>
                <c:pt idx="2833">
                  <c:v>1.2345789071934732E-2</c:v>
                </c:pt>
                <c:pt idx="2834">
                  <c:v>1.2344003712714269E-2</c:v>
                </c:pt>
                <c:pt idx="2835">
                  <c:v>1.2342037378978432E-2</c:v>
                </c:pt>
                <c:pt idx="2836">
                  <c:v>1.2340614565271579E-2</c:v>
                </c:pt>
                <c:pt idx="2837">
                  <c:v>1.2339010969695252E-2</c:v>
                </c:pt>
                <c:pt idx="2838">
                  <c:v>1.2337468154859366E-2</c:v>
                </c:pt>
                <c:pt idx="2839">
                  <c:v>1.2335986217006933E-2</c:v>
                </c:pt>
                <c:pt idx="2840">
                  <c:v>1.2334565252540841E-2</c:v>
                </c:pt>
                <c:pt idx="2841">
                  <c:v>1.2333205357704102E-2</c:v>
                </c:pt>
                <c:pt idx="2842">
                  <c:v>1.2331906628979539E-2</c:v>
                </c:pt>
                <c:pt idx="2843">
                  <c:v>1.2330669162530228E-2</c:v>
                </c:pt>
                <c:pt idx="2844">
                  <c:v>1.2329493054838991E-2</c:v>
                </c:pt>
                <c:pt idx="2845">
                  <c:v>1.2328378402228779E-2</c:v>
                </c:pt>
                <c:pt idx="2846">
                  <c:v>1.2327325301182412E-2</c:v>
                </c:pt>
                <c:pt idx="2847">
                  <c:v>1.2326333847862969E-2</c:v>
                </c:pt>
                <c:pt idx="2848">
                  <c:v>1.2325404138753271E-2</c:v>
                </c:pt>
                <c:pt idx="2849">
                  <c:v>1.2324536270096331E-2</c:v>
                </c:pt>
                <c:pt idx="2850">
                  <c:v>1.2323730338374972E-2</c:v>
                </c:pt>
                <c:pt idx="2851">
                  <c:v>1.2322986439832206E-2</c:v>
                </c:pt>
                <c:pt idx="2852">
                  <c:v>1.2322304670870921E-2</c:v>
                </c:pt>
                <c:pt idx="2853">
                  <c:v>1.2321685127734128E-2</c:v>
                </c:pt>
                <c:pt idx="2854">
                  <c:v>1.232112790690465E-2</c:v>
                </c:pt>
                <c:pt idx="2855">
                  <c:v>1.2320633104865308E-2</c:v>
                </c:pt>
                <c:pt idx="2856">
                  <c:v>1.2320200817619309E-2</c:v>
                </c:pt>
                <c:pt idx="2857">
                  <c:v>1.2319831141809345E-2</c:v>
                </c:pt>
                <c:pt idx="2858">
                  <c:v>1.2319524173598495E-2</c:v>
                </c:pt>
                <c:pt idx="2859">
                  <c:v>1.231928000946958E-2</c:v>
                </c:pt>
                <c:pt idx="2860">
                  <c:v>1.2319098745745549E-2</c:v>
                </c:pt>
                <c:pt idx="2861">
                  <c:v>1.2318980478749353E-2</c:v>
                </c:pt>
                <c:pt idx="2862">
                  <c:v>1.2318925304883876E-2</c:v>
                </c:pt>
                <c:pt idx="2863">
                  <c:v>1.2318933320552006E-2</c:v>
                </c:pt>
                <c:pt idx="2864">
                  <c:v>1.2319004621916818E-2</c:v>
                </c:pt>
                <c:pt idx="2865">
                  <c:v>1.2319139305461135E-2</c:v>
                </c:pt>
                <c:pt idx="2866">
                  <c:v>1.2319337467427971E-2</c:v>
                </c:pt>
                <c:pt idx="2867">
                  <c:v>1.2319599204380083E-2</c:v>
                </c:pt>
                <c:pt idx="2868">
                  <c:v>1.2319924612480548E-2</c:v>
                </c:pt>
                <c:pt idx="2869">
                  <c:v>1.2320436707087268E-2</c:v>
                </c:pt>
                <c:pt idx="2870">
                  <c:v>1.2320908011282938E-2</c:v>
                </c:pt>
                <c:pt idx="2871">
                  <c:v>1.2321362911800193E-2</c:v>
                </c:pt>
                <c:pt idx="2872">
                  <c:v>1.2321953127036878E-2</c:v>
                </c:pt>
                <c:pt idx="2873">
                  <c:v>1.232260750910541E-2</c:v>
                </c:pt>
                <c:pt idx="2874">
                  <c:v>1.2323326154488612E-2</c:v>
                </c:pt>
                <c:pt idx="2875">
                  <c:v>1.2324109159109753E-2</c:v>
                </c:pt>
                <c:pt idx="2876">
                  <c:v>1.2324956619611527E-2</c:v>
                </c:pt>
                <c:pt idx="2877">
                  <c:v>1.2325868632236947E-2</c:v>
                </c:pt>
                <c:pt idx="2878">
                  <c:v>1.2326845293468836E-2</c:v>
                </c:pt>
                <c:pt idx="2879">
                  <c:v>1.2327886699390334E-2</c:v>
                </c:pt>
                <c:pt idx="2880">
                  <c:v>1.2328992946644135E-2</c:v>
                </c:pt>
                <c:pt idx="2881">
                  <c:v>1.233016413155319E-2</c:v>
                </c:pt>
                <c:pt idx="2882">
                  <c:v>1.2331400350440447E-2</c:v>
                </c:pt>
                <c:pt idx="2883">
                  <c:v>1.2332701699468984E-2</c:v>
                </c:pt>
                <c:pt idx="2884">
                  <c:v>1.233406827520156E-2</c:v>
                </c:pt>
                <c:pt idx="2885">
                  <c:v>1.2335921299495567E-2</c:v>
                </c:pt>
                <c:pt idx="2886">
                  <c:v>1.2336997491990687E-2</c:v>
                </c:pt>
                <c:pt idx="2887">
                  <c:v>1.2338788941619327E-2</c:v>
                </c:pt>
                <c:pt idx="2888">
                  <c:v>1.2340188771711169E-2</c:v>
                </c:pt>
                <c:pt idx="2889">
                  <c:v>1.2341882925968051E-2</c:v>
                </c:pt>
                <c:pt idx="2890">
                  <c:v>1.2343642884946604E-2</c:v>
                </c:pt>
                <c:pt idx="2891">
                  <c:v>1.2345468745049715E-2</c:v>
                </c:pt>
                <c:pt idx="2892">
                  <c:v>1.2347360602680268E-2</c:v>
                </c:pt>
                <c:pt idx="2893">
                  <c:v>1.2349318554161215E-2</c:v>
                </c:pt>
                <c:pt idx="2894">
                  <c:v>1.2351342695815504E-2</c:v>
                </c:pt>
                <c:pt idx="2895">
                  <c:v>1.2353433123966084E-2</c:v>
                </c:pt>
                <c:pt idx="2896">
                  <c:v>1.2355589935015843E-2</c:v>
                </c:pt>
                <c:pt idx="2897">
                  <c:v>1.2357813225367664E-2</c:v>
                </c:pt>
                <c:pt idx="2898">
                  <c:v>1.2360103091264563E-2</c:v>
                </c:pt>
                <c:pt idx="2899">
                  <c:v>1.2362459629269296E-2</c:v>
                </c:pt>
                <c:pt idx="2900">
                  <c:v>1.2364882935385069E-2</c:v>
                </c:pt>
                <c:pt idx="2901">
                  <c:v>1.2367373106254576E-2</c:v>
                </c:pt>
                <c:pt idx="2902">
                  <c:v>1.2369930238200766E-2</c:v>
                </c:pt>
                <c:pt idx="2903">
                  <c:v>1.2372554427386717E-2</c:v>
                </c:pt>
                <c:pt idx="2904">
                  <c:v>1.2375245770455123E-2</c:v>
                </c:pt>
                <c:pt idx="2905">
                  <c:v>1.2378004363489126E-2</c:v>
                </c:pt>
                <c:pt idx="2906">
                  <c:v>1.2380830303051482E-2</c:v>
                </c:pt>
                <c:pt idx="2907">
                  <c:v>1.2383723685385206E-2</c:v>
                </c:pt>
                <c:pt idx="2908">
                  <c:v>1.2386684606813247E-2</c:v>
                </c:pt>
                <c:pt idx="2909">
                  <c:v>1.2389713163818428E-2</c:v>
                </c:pt>
                <c:pt idx="2910">
                  <c:v>1.2392809452723696E-2</c:v>
                </c:pt>
                <c:pt idx="2911">
                  <c:v>1.2395973569772067E-2</c:v>
                </c:pt>
                <c:pt idx="2912">
                  <c:v>1.239920561128649E-2</c:v>
                </c:pt>
                <c:pt idx="2913">
                  <c:v>1.2402505673909658E-2</c:v>
                </c:pt>
                <c:pt idx="2914">
                  <c:v>1.240587385380465E-2</c:v>
                </c:pt>
                <c:pt idx="2915">
                  <c:v>1.2409310247134542E-2</c:v>
                </c:pt>
                <c:pt idx="2916">
                  <c:v>1.2412814950621964E-2</c:v>
                </c:pt>
                <c:pt idx="2917">
                  <c:v>1.2416388060429995E-2</c:v>
                </c:pt>
                <c:pt idx="2918">
                  <c:v>1.2420029673041455E-2</c:v>
                </c:pt>
                <c:pt idx="2919">
                  <c:v>1.2423739884539486E-2</c:v>
                </c:pt>
                <c:pt idx="2920">
                  <c:v>1.2427518791566783E-2</c:v>
                </c:pt>
                <c:pt idx="2921">
                  <c:v>1.2432478481505527E-2</c:v>
                </c:pt>
                <c:pt idx="2922">
                  <c:v>1.243641476840196E-2</c:v>
                </c:pt>
                <c:pt idx="2923">
                  <c:v>1.2439843652938265E-2</c:v>
                </c:pt>
                <c:pt idx="2924">
                  <c:v>1.2443908181651864E-2</c:v>
                </c:pt>
                <c:pt idx="2925">
                  <c:v>1.2448041901258478E-2</c:v>
                </c:pt>
                <c:pt idx="2926">
                  <c:v>1.24522449084008E-2</c:v>
                </c:pt>
                <c:pt idx="2927">
                  <c:v>1.2456517299082037E-2</c:v>
                </c:pt>
                <c:pt idx="2928">
                  <c:v>1.2460859169705074E-2</c:v>
                </c:pt>
                <c:pt idx="2929">
                  <c:v>1.2465270616832669E-2</c:v>
                </c:pt>
                <c:pt idx="2930">
                  <c:v>1.2469751736707835E-2</c:v>
                </c:pt>
                <c:pt idx="2931">
                  <c:v>1.2474302625573586E-2</c:v>
                </c:pt>
                <c:pt idx="2932">
                  <c:v>1.2478923379992679E-2</c:v>
                </c:pt>
                <c:pt idx="2933">
                  <c:v>1.2483614096128193E-2</c:v>
                </c:pt>
                <c:pt idx="2934">
                  <c:v>1.2488374870383012E-2</c:v>
                </c:pt>
                <c:pt idx="2935">
                  <c:v>1.2493205799319895E-2</c:v>
                </c:pt>
                <c:pt idx="2936">
                  <c:v>1.2500663541423762E-2</c:v>
                </c:pt>
                <c:pt idx="2937">
                  <c:v>1.2503078505972098E-2</c:v>
                </c:pt>
                <c:pt idx="2938">
                  <c:v>1.250812047649319E-2</c:v>
                </c:pt>
                <c:pt idx="2939">
                  <c:v>1.2513818534678478E-2</c:v>
                </c:pt>
                <c:pt idx="2940">
                  <c:v>1.251916235510464E-2</c:v>
                </c:pt>
                <c:pt idx="2941">
                  <c:v>1.2524426347066964E-2</c:v>
                </c:pt>
                <c:pt idx="2942">
                  <c:v>1.2529761181800936E-2</c:v>
                </c:pt>
                <c:pt idx="2943">
                  <c:v>1.2535166955629506E-2</c:v>
                </c:pt>
                <c:pt idx="2944">
                  <c:v>1.2540643764955561E-2</c:v>
                </c:pt>
                <c:pt idx="2945">
                  <c:v>1.2546191706181986E-2</c:v>
                </c:pt>
                <c:pt idx="2946">
                  <c:v>1.2551810875551794E-2</c:v>
                </c:pt>
                <c:pt idx="2947">
                  <c:v>1.2557501369467872E-2</c:v>
                </c:pt>
                <c:pt idx="2948">
                  <c:v>1.2563263284253168E-2</c:v>
                </c:pt>
                <c:pt idx="2949">
                  <c:v>1.256909671647044E-2</c:v>
                </c:pt>
                <c:pt idx="2950">
                  <c:v>1.2575001762202831E-2</c:v>
                </c:pt>
                <c:pt idx="2951">
                  <c:v>1.2580978517933161E-2</c:v>
                </c:pt>
                <c:pt idx="2952">
                  <c:v>1.2587027080064317E-2</c:v>
                </c:pt>
                <c:pt idx="2953">
                  <c:v>1.2593147544839312E-2</c:v>
                </c:pt>
                <c:pt idx="2954">
                  <c:v>1.2599340008661031E-2</c:v>
                </c:pt>
                <c:pt idx="2955">
                  <c:v>1.260560456793236E-2</c:v>
                </c:pt>
                <c:pt idx="2956">
                  <c:v>1.261194131897625E-2</c:v>
                </c:pt>
                <c:pt idx="2957">
                  <c:v>1.2618350358195585E-2</c:v>
                </c:pt>
                <c:pt idx="2958">
                  <c:v>1.2624831781753443E-2</c:v>
                </c:pt>
                <c:pt idx="2959">
                  <c:v>1.2631385686212582E-2</c:v>
                </c:pt>
                <c:pt idx="2960">
                  <c:v>1.2638012167975887E-2</c:v>
                </c:pt>
                <c:pt idx="2961">
                  <c:v>1.2644711323126501E-2</c:v>
                </c:pt>
                <c:pt idx="2962">
                  <c:v>1.265148324822718E-2</c:v>
                </c:pt>
                <c:pt idx="2963">
                  <c:v>1.2658328039680811E-2</c:v>
                </c:pt>
                <c:pt idx="2964">
                  <c:v>1.2665245793730406E-2</c:v>
                </c:pt>
                <c:pt idx="2965">
                  <c:v>1.2672236606698917E-2</c:v>
                </c:pt>
                <c:pt idx="2966">
                  <c:v>1.2679300575069163E-2</c:v>
                </c:pt>
                <c:pt idx="2967">
                  <c:v>1.2686437795164096E-2</c:v>
                </c:pt>
                <c:pt idx="2968">
                  <c:v>1.2693648363306664E-2</c:v>
                </c:pt>
                <c:pt idx="2969">
                  <c:v>1.2700932375899754E-2</c:v>
                </c:pt>
                <c:pt idx="2970">
                  <c:v>1.2708289929266314E-2</c:v>
                </c:pt>
                <c:pt idx="2971">
                  <c:v>1.2715721119649359E-2</c:v>
                </c:pt>
                <c:pt idx="2972">
                  <c:v>1.2723226043611646E-2</c:v>
                </c:pt>
                <c:pt idx="2973">
                  <c:v>1.2735168699116173E-2</c:v>
                </c:pt>
                <c:pt idx="2974">
                  <c:v>1.2742863665939907E-2</c:v>
                </c:pt>
                <c:pt idx="2975">
                  <c:v>1.2748857378133138E-2</c:v>
                </c:pt>
                <c:pt idx="2976">
                  <c:v>1.2756679949017524E-2</c:v>
                </c:pt>
                <c:pt idx="2977">
                  <c:v>1.2764576768269364E-2</c:v>
                </c:pt>
                <c:pt idx="2978">
                  <c:v>1.2772547932344835E-2</c:v>
                </c:pt>
                <c:pt idx="2979">
                  <c:v>1.2780593537566887E-2</c:v>
                </c:pt>
                <c:pt idx="2980">
                  <c:v>1.2788713680365049E-2</c:v>
                </c:pt>
                <c:pt idx="2981">
                  <c:v>1.2796908457035627E-2</c:v>
                </c:pt>
                <c:pt idx="2982">
                  <c:v>1.2805177964034797E-2</c:v>
                </c:pt>
                <c:pt idx="2983">
                  <c:v>1.2813522297685509E-2</c:v>
                </c:pt>
                <c:pt idx="2984">
                  <c:v>1.2821941554390648E-2</c:v>
                </c:pt>
                <c:pt idx="2985">
                  <c:v>1.2830435830526454E-2</c:v>
                </c:pt>
                <c:pt idx="2986">
                  <c:v>1.284224220014174E-2</c:v>
                </c:pt>
                <c:pt idx="2987">
                  <c:v>1.2849674373098807E-2</c:v>
                </c:pt>
                <c:pt idx="2988">
                  <c:v>1.2858415195244888E-2</c:v>
                </c:pt>
                <c:pt idx="2989">
                  <c:v>1.286723144409585E-2</c:v>
                </c:pt>
                <c:pt idx="2990">
                  <c:v>1.2876123215974644E-2</c:v>
                </c:pt>
                <c:pt idx="2991">
                  <c:v>1.2886377841763164E-2</c:v>
                </c:pt>
                <c:pt idx="2992">
                  <c:v>1.2894133714187461E-2</c:v>
                </c:pt>
                <c:pt idx="2993">
                  <c:v>1.290325263324732E-2</c:v>
                </c:pt>
                <c:pt idx="2994">
                  <c:v>1.291244746078668E-2</c:v>
                </c:pt>
                <c:pt idx="2995">
                  <c:v>1.292171829296862E-2</c:v>
                </c:pt>
                <c:pt idx="2996">
                  <c:v>1.2931065226435834E-2</c:v>
                </c:pt>
                <c:pt idx="2997">
                  <c:v>1.2940488357351398E-2</c:v>
                </c:pt>
                <c:pt idx="2998">
                  <c:v>1.2949987782278072E-2</c:v>
                </c:pt>
                <c:pt idx="2999">
                  <c:v>1.2959563597378931E-2</c:v>
                </c:pt>
                <c:pt idx="3000">
                  <c:v>1.2969215898976927E-2</c:v>
                </c:pt>
                <c:pt idx="3001">
                  <c:v>1.2978944783634816E-2</c:v>
                </c:pt>
                <c:pt idx="3002">
                  <c:v>1.2988750347595612E-2</c:v>
                </c:pt>
                <c:pt idx="3003">
                  <c:v>1.2998632687262202E-2</c:v>
                </c:pt>
                <c:pt idx="3004">
                  <c:v>1.3008591898957533E-2</c:v>
                </c:pt>
                <c:pt idx="3005">
                  <c:v>1.3018628079084493E-2</c:v>
                </c:pt>
                <c:pt idx="3006">
                  <c:v>1.3028741323806159E-2</c:v>
                </c:pt>
                <c:pt idx="3007">
                  <c:v>1.3038931729765224E-2</c:v>
                </c:pt>
                <c:pt idx="3008">
                  <c:v>1.3049199393204702E-2</c:v>
                </c:pt>
                <c:pt idx="3009">
                  <c:v>1.3059544410447543E-2</c:v>
                </c:pt>
                <c:pt idx="3010">
                  <c:v>1.3069966877976569E-2</c:v>
                </c:pt>
                <c:pt idx="3011">
                  <c:v>1.308046689187492E-2</c:v>
                </c:pt>
                <c:pt idx="3012">
                  <c:v>1.3088324748160574E-2</c:v>
                </c:pt>
                <c:pt idx="3013">
                  <c:v>1.3095442758501719E-2</c:v>
                </c:pt>
                <c:pt idx="3014">
                  <c:v>1.310255346660405E-2</c:v>
                </c:pt>
                <c:pt idx="3015">
                  <c:v>1.3109656844489948E-2</c:v>
                </c:pt>
                <c:pt idx="3016">
                  <c:v>1.3116752864421599E-2</c:v>
                </c:pt>
                <c:pt idx="3017">
                  <c:v>1.3123841498661193E-2</c:v>
                </c:pt>
                <c:pt idx="3018">
                  <c:v>1.3130922719311044E-2</c:v>
                </c:pt>
                <c:pt idx="3019">
                  <c:v>1.3137996498633342E-2</c:v>
                </c:pt>
                <c:pt idx="3020">
                  <c:v>1.3145062808970209E-2</c:v>
                </c:pt>
                <c:pt idx="3021">
                  <c:v>1.3152121622344026E-2</c:v>
                </c:pt>
                <c:pt idx="3022">
                  <c:v>1.3159172910937045E-2</c:v>
                </c:pt>
                <c:pt idx="3023">
                  <c:v>1.3166216647091389E-2</c:v>
                </c:pt>
                <c:pt idx="3024">
                  <c:v>1.3173252802829438E-2</c:v>
                </c:pt>
                <c:pt idx="3025">
                  <c:v>1.3181284806211835E-2</c:v>
                </c:pt>
                <c:pt idx="3026">
                  <c:v>1.3188304625018077E-2</c:v>
                </c:pt>
                <c:pt idx="3027">
                  <c:v>1.319431551072725E-2</c:v>
                </c:pt>
                <c:pt idx="3028">
                  <c:v>1.3201321067581873E-2</c:v>
                </c:pt>
                <c:pt idx="3029">
                  <c:v>1.320831890493146E-2</c:v>
                </c:pt>
                <c:pt idx="3030">
                  <c:v>1.321530899543788E-2</c:v>
                </c:pt>
                <c:pt idx="3031">
                  <c:v>1.3222291311043577E-2</c:v>
                </c:pt>
                <c:pt idx="3032">
                  <c:v>1.3229265824010739E-2</c:v>
                </c:pt>
                <c:pt idx="3033">
                  <c:v>1.3236232506521617E-2</c:v>
                </c:pt>
                <c:pt idx="3034">
                  <c:v>1.3243191330918336E-2</c:v>
                </c:pt>
                <c:pt idx="3035">
                  <c:v>1.3250142269143339E-2</c:v>
                </c:pt>
                <c:pt idx="3036">
                  <c:v>1.3257085293618687E-2</c:v>
                </c:pt>
                <c:pt idx="3037">
                  <c:v>1.3264020376606567E-2</c:v>
                </c:pt>
                <c:pt idx="3038">
                  <c:v>1.3270947490129359E-2</c:v>
                </c:pt>
                <c:pt idx="3039">
                  <c:v>1.3277866606529187E-2</c:v>
                </c:pt>
                <c:pt idx="3040">
                  <c:v>1.3286750817576021E-2</c:v>
                </c:pt>
                <c:pt idx="3041">
                  <c:v>1.3291680736449152E-2</c:v>
                </c:pt>
                <c:pt idx="3042">
                  <c:v>1.3298575694413728E-2</c:v>
                </c:pt>
                <c:pt idx="3043">
                  <c:v>1.3305462543984348E-2</c:v>
                </c:pt>
                <c:pt idx="3044">
                  <c:v>1.3312341257583071E-2</c:v>
                </c:pt>
                <c:pt idx="3045">
                  <c:v>1.3319211807072406E-2</c:v>
                </c:pt>
                <c:pt idx="3046">
                  <c:v>1.3326074164954349E-2</c:v>
                </c:pt>
                <c:pt idx="3047">
                  <c:v>1.3332928303171343E-2</c:v>
                </c:pt>
                <c:pt idx="3048">
                  <c:v>1.3339774194225384E-2</c:v>
                </c:pt>
                <c:pt idx="3049">
                  <c:v>1.3346611810058917E-2</c:v>
                </c:pt>
                <c:pt idx="3050">
                  <c:v>1.3353441123014065E-2</c:v>
                </c:pt>
                <c:pt idx="3051">
                  <c:v>1.336026210527308E-2</c:v>
                </c:pt>
                <c:pt idx="3052">
                  <c:v>1.3367074728938277E-2</c:v>
                </c:pt>
                <c:pt idx="3053">
                  <c:v>1.3373878966511654E-2</c:v>
                </c:pt>
                <c:pt idx="3054">
                  <c:v>1.3380674789775782E-2</c:v>
                </c:pt>
                <c:pt idx="3055">
                  <c:v>1.3387462171392528E-2</c:v>
                </c:pt>
                <c:pt idx="3056">
                  <c:v>1.3394241083224401E-2</c:v>
                </c:pt>
                <c:pt idx="3057">
                  <c:v>1.3401011497533588E-2</c:v>
                </c:pt>
                <c:pt idx="3058">
                  <c:v>1.340777338674215E-2</c:v>
                </c:pt>
                <c:pt idx="3059">
                  <c:v>1.3414526722712594E-2</c:v>
                </c:pt>
                <c:pt idx="3060">
                  <c:v>1.3421271478106789E-2</c:v>
                </c:pt>
                <c:pt idx="3061">
                  <c:v>1.3428007624547433E-2</c:v>
                </c:pt>
                <c:pt idx="3062">
                  <c:v>1.3434735134776332E-2</c:v>
                </c:pt>
                <c:pt idx="3063">
                  <c:v>1.3441453980815865E-2</c:v>
                </c:pt>
                <c:pt idx="3064">
                  <c:v>1.3448164134768348E-2</c:v>
                </c:pt>
                <c:pt idx="3065">
                  <c:v>1.3454865568895968E-2</c:v>
                </c:pt>
                <c:pt idx="3066">
                  <c:v>1.3461558255301043E-2</c:v>
                </c:pt>
                <c:pt idx="3067">
                  <c:v>1.3468242166565503E-2</c:v>
                </c:pt>
                <c:pt idx="3068">
                  <c:v>1.347491727447192E-2</c:v>
                </c:pt>
                <c:pt idx="3069">
                  <c:v>1.3481583551442355E-2</c:v>
                </c:pt>
                <c:pt idx="3070">
                  <c:v>1.3488240969738996E-2</c:v>
                </c:pt>
                <c:pt idx="3071">
                  <c:v>1.3494889501384222E-2</c:v>
                </c:pt>
                <c:pt idx="3072">
                  <c:v>1.3501529118640221E-2</c:v>
                </c:pt>
                <c:pt idx="3073">
                  <c:v>1.3508159793769181E-2</c:v>
                </c:pt>
                <c:pt idx="3074">
                  <c:v>1.351478149903329E-2</c:v>
                </c:pt>
                <c:pt idx="3075">
                  <c:v>1.3521394206534865E-2</c:v>
                </c:pt>
                <c:pt idx="3076">
                  <c:v>1.352799788837622E-2</c:v>
                </c:pt>
                <c:pt idx="3077">
                  <c:v>1.3534592516979416E-2</c:v>
                </c:pt>
                <c:pt idx="3078">
                  <c:v>1.3541178064446768E-2</c:v>
                </c:pt>
                <c:pt idx="3079">
                  <c:v>1.3547754503120402E-2</c:v>
                </c:pt>
                <c:pt idx="3080">
                  <c:v>1.3554321804942759E-2</c:v>
                </c:pt>
                <c:pt idx="3081">
                  <c:v>1.3560879942415838E-2</c:v>
                </c:pt>
                <c:pt idx="3082">
                  <c:v>1.356742888748208E-2</c:v>
                </c:pt>
                <c:pt idx="3083">
                  <c:v>1.3573968612563547E-2</c:v>
                </c:pt>
                <c:pt idx="3084">
                  <c:v>1.3580499089682618E-2</c:v>
                </c:pt>
                <c:pt idx="3085">
                  <c:v>1.3587020291181418E-2</c:v>
                </c:pt>
                <c:pt idx="3086">
                  <c:v>1.3593532189242197E-2</c:v>
                </c:pt>
                <c:pt idx="3087">
                  <c:v>1.3600034755887336E-2</c:v>
                </c:pt>
                <c:pt idx="3088">
                  <c:v>1.3606527963618831E-2</c:v>
                </c:pt>
                <c:pt idx="3089">
                  <c:v>1.3613011784538998E-2</c:v>
                </c:pt>
                <c:pt idx="3090">
                  <c:v>1.3619486190750152E-2</c:v>
                </c:pt>
                <c:pt idx="3091">
                  <c:v>1.3627796548911775E-2</c:v>
                </c:pt>
                <c:pt idx="3092">
                  <c:v>1.3632406648174111E-2</c:v>
                </c:pt>
                <c:pt idx="3093">
                  <c:v>1.3638852643831356E-2</c:v>
                </c:pt>
                <c:pt idx="3094">
                  <c:v>1.3645289113508596E-2</c:v>
                </c:pt>
                <c:pt idx="3095">
                  <c:v>1.3651716029787764E-2</c:v>
                </c:pt>
                <c:pt idx="3096">
                  <c:v>1.3658133364531366E-2</c:v>
                </c:pt>
                <c:pt idx="3097">
                  <c:v>1.3664541090161464E-2</c:v>
                </c:pt>
                <c:pt idx="3098">
                  <c:v>1.3670939178700436E-2</c:v>
                </c:pt>
                <c:pt idx="3099">
                  <c:v>1.367732760265028E-2</c:v>
                </c:pt>
                <c:pt idx="3100">
                  <c:v>1.3683706333953438E-2</c:v>
                </c:pt>
                <c:pt idx="3101">
                  <c:v>1.3690075344872099E-2</c:v>
                </c:pt>
                <c:pt idx="3102">
                  <c:v>1.3696434607668451E-2</c:v>
                </c:pt>
                <c:pt idx="3103">
                  <c:v>1.3702784094524745E-2</c:v>
                </c:pt>
                <c:pt idx="3104">
                  <c:v>1.3709123777543297E-2</c:v>
                </c:pt>
                <c:pt idx="3105">
                  <c:v>1.3715453629226104E-2</c:v>
                </c:pt>
                <c:pt idx="3106">
                  <c:v>1.3721773621435673E-2</c:v>
                </c:pt>
                <c:pt idx="3107">
                  <c:v>1.3728083726514129E-2</c:v>
                </c:pt>
                <c:pt idx="3108">
                  <c:v>1.3734383916723658E-2</c:v>
                </c:pt>
                <c:pt idx="3109">
                  <c:v>1.374067416432645E-2</c:v>
                </c:pt>
                <c:pt idx="3110">
                  <c:v>1.3746954441344883E-2</c:v>
                </c:pt>
                <c:pt idx="3111">
                  <c:v>1.3753224720041146E-2</c:v>
                </c:pt>
                <c:pt idx="3112">
                  <c:v>1.3759484972677427E-2</c:v>
                </c:pt>
                <c:pt idx="3113">
                  <c:v>1.3765735171515914E-2</c:v>
                </c:pt>
                <c:pt idx="3114">
                  <c:v>1.3771975288578986E-2</c:v>
                </c:pt>
                <c:pt idx="3115">
                  <c:v>1.3778205296128831E-2</c:v>
                </c:pt>
                <c:pt idx="3116">
                  <c:v>1.3784425166587511E-2</c:v>
                </c:pt>
                <c:pt idx="3117">
                  <c:v>1.3790634871977403E-2</c:v>
                </c:pt>
                <c:pt idx="3118">
                  <c:v>1.3796834384480761E-2</c:v>
                </c:pt>
                <c:pt idx="3119">
                  <c:v>1.3803023676279835E-2</c:v>
                </c:pt>
                <c:pt idx="3120">
                  <c:v>1.3809202719716751E-2</c:v>
                </c:pt>
                <c:pt idx="3121">
                  <c:v>1.381537148697376E-2</c:v>
                </c:pt>
                <c:pt idx="3122">
                  <c:v>1.3821529950233113E-2</c:v>
                </c:pt>
                <c:pt idx="3123">
                  <c:v>1.3827678081517192E-2</c:v>
                </c:pt>
                <c:pt idx="3124">
                  <c:v>1.3833815853407927E-2</c:v>
                </c:pt>
                <c:pt idx="3125">
                  <c:v>1.3839943237767827E-2</c:v>
                </c:pt>
                <c:pt idx="3126">
                  <c:v>1.3846060207018951E-2</c:v>
                </c:pt>
                <c:pt idx="3127">
                  <c:v>1.3852166733263616E-2</c:v>
                </c:pt>
                <c:pt idx="3128">
                  <c:v>1.3858262788684073E-2</c:v>
                </c:pt>
                <c:pt idx="3129">
                  <c:v>1.3865216852249063E-2</c:v>
                </c:pt>
                <c:pt idx="3130">
                  <c:v>1.3870423376101115E-2</c:v>
                </c:pt>
                <c:pt idx="3131">
                  <c:v>1.3876487852542141E-2</c:v>
                </c:pt>
                <c:pt idx="3132">
                  <c:v>1.3882541746967902E-2</c:v>
                </c:pt>
                <c:pt idx="3133">
                  <c:v>1.3888585031720524E-2</c:v>
                </c:pt>
                <c:pt idx="3134">
                  <c:v>1.3894617678902321E-2</c:v>
                </c:pt>
                <c:pt idx="3135">
                  <c:v>1.3900639660695546E-2</c:v>
                </c:pt>
                <c:pt idx="3136">
                  <c:v>1.3906650949442323E-2</c:v>
                </c:pt>
                <c:pt idx="3137">
                  <c:v>1.3912651517244967E-2</c:v>
                </c:pt>
                <c:pt idx="3138">
                  <c:v>1.3918641336365667E-2</c:v>
                </c:pt>
                <c:pt idx="3139">
                  <c:v>1.392462037906661E-2</c:v>
                </c:pt>
                <c:pt idx="3140">
                  <c:v>1.3930588617370177E-2</c:v>
                </c:pt>
                <c:pt idx="3141">
                  <c:v>1.393654602361849E-2</c:v>
                </c:pt>
                <c:pt idx="3142">
                  <c:v>1.3942492569913867E-2</c:v>
                </c:pt>
                <c:pt idx="3143">
                  <c:v>1.3948428228678367E-2</c:v>
                </c:pt>
                <c:pt idx="3144">
                  <c:v>1.3954352971774497E-2</c:v>
                </c:pt>
                <c:pt idx="3145">
                  <c:v>1.3960266771784191E-2</c:v>
                </c:pt>
                <c:pt idx="3146">
                  <c:v>1.396785410438639E-2</c:v>
                </c:pt>
                <c:pt idx="3147">
                  <c:v>1.3972752979212189E-2</c:v>
                </c:pt>
                <c:pt idx="3148">
                  <c:v>1.3978781447256949E-2</c:v>
                </c:pt>
                <c:pt idx="3149">
                  <c:v>1.3984649614808831E-2</c:v>
                </c:pt>
                <c:pt idx="3150">
                  <c:v>1.3990506696188731E-2</c:v>
                </c:pt>
                <c:pt idx="3151">
                  <c:v>1.3996352663498968E-2</c:v>
                </c:pt>
                <c:pt idx="3152">
                  <c:v>1.4002187489081663E-2</c:v>
                </c:pt>
                <c:pt idx="3153">
                  <c:v>1.400801114511907E-2</c:v>
                </c:pt>
                <c:pt idx="3154">
                  <c:v>1.401382360379344E-2</c:v>
                </c:pt>
                <c:pt idx="3155">
                  <c:v>1.4019624837287026E-2</c:v>
                </c:pt>
                <c:pt idx="3156">
                  <c:v>1.4025414817782078E-2</c:v>
                </c:pt>
                <c:pt idx="3157">
                  <c:v>1.4031193517540785E-2</c:v>
                </c:pt>
                <c:pt idx="3158">
                  <c:v>1.4036960908825336E-2</c:v>
                </c:pt>
                <c:pt idx="3159">
                  <c:v>1.4042716963738044E-2</c:v>
                </c:pt>
                <c:pt idx="3160">
                  <c:v>1.4048461654461164E-2</c:v>
                </c:pt>
                <c:pt idx="3161">
                  <c:v>1.4054194953336818E-2</c:v>
                </c:pt>
                <c:pt idx="3162">
                  <c:v>1.4059916832547259E-2</c:v>
                </c:pt>
                <c:pt idx="3163">
                  <c:v>1.4065627264194802E-2</c:v>
                </c:pt>
                <c:pt idx="3164">
                  <c:v>1.4071326220621572E-2</c:v>
                </c:pt>
                <c:pt idx="3165">
                  <c:v>1.4077013673770011E-2</c:v>
                </c:pt>
                <c:pt idx="3166">
                  <c:v>1.4082689596222053E-2</c:v>
                </c:pt>
                <c:pt idx="3167">
                  <c:v>1.4088353959840205E-2</c:v>
                </c:pt>
                <c:pt idx="3168">
                  <c:v>1.4094006737126463E-2</c:v>
                </c:pt>
                <c:pt idx="3169">
                  <c:v>1.4099647900103207E-2</c:v>
                </c:pt>
                <c:pt idx="3170">
                  <c:v>1.4105277421032625E-2</c:v>
                </c:pt>
                <c:pt idx="3171">
                  <c:v>1.4110895272017032E-2</c:v>
                </c:pt>
                <c:pt idx="3172">
                  <c:v>1.4116501425478489E-2</c:v>
                </c:pt>
                <c:pt idx="3173">
                  <c:v>1.4122095853439376E-2</c:v>
                </c:pt>
                <c:pt idx="3174">
                  <c:v>1.412767852816188E-2</c:v>
                </c:pt>
                <c:pt idx="3175">
                  <c:v>1.4133249421828253E-2</c:v>
                </c:pt>
                <c:pt idx="3176">
                  <c:v>1.4138808506860556E-2</c:v>
                </c:pt>
                <c:pt idx="3177">
                  <c:v>1.4144355755121296E-2</c:v>
                </c:pt>
                <c:pt idx="3178">
                  <c:v>1.4149891139032533E-2</c:v>
                </c:pt>
                <c:pt idx="3179">
                  <c:v>1.4155414630616647E-2</c:v>
                </c:pt>
                <c:pt idx="3180">
                  <c:v>1.4160926202375634E-2</c:v>
                </c:pt>
                <c:pt idx="3181">
                  <c:v>1.4167994949083607E-2</c:v>
                </c:pt>
                <c:pt idx="3182">
                  <c:v>1.4173479170640491E-2</c:v>
                </c:pt>
                <c:pt idx="3183">
                  <c:v>1.417817037310698E-2</c:v>
                </c:pt>
                <c:pt idx="3184">
                  <c:v>1.4183632265964974E-2</c:v>
                </c:pt>
                <c:pt idx="3185">
                  <c:v>1.4189082095912298E-2</c:v>
                </c:pt>
                <c:pt idx="3186">
                  <c:v>1.4194519835131203E-2</c:v>
                </c:pt>
                <c:pt idx="3187">
                  <c:v>1.4199945455724006E-2</c:v>
                </c:pt>
                <c:pt idx="3188">
                  <c:v>1.4205358930112766E-2</c:v>
                </c:pt>
                <c:pt idx="3189">
                  <c:v>1.4210760230319863E-2</c:v>
                </c:pt>
                <c:pt idx="3190">
                  <c:v>1.4216149328767358E-2</c:v>
                </c:pt>
                <c:pt idx="3191">
                  <c:v>1.4221526197317758E-2</c:v>
                </c:pt>
                <c:pt idx="3192">
                  <c:v>1.4226890808552994E-2</c:v>
                </c:pt>
                <c:pt idx="3193">
                  <c:v>1.4232243134575384E-2</c:v>
                </c:pt>
                <c:pt idx="3194">
                  <c:v>1.4237583147327371E-2</c:v>
                </c:pt>
                <c:pt idx="3195">
                  <c:v>1.424291081931095E-2</c:v>
                </c:pt>
                <c:pt idx="3196">
                  <c:v>1.4248226122708374E-2</c:v>
                </c:pt>
                <c:pt idx="3197">
                  <c:v>1.4256362346722895E-2</c:v>
                </c:pt>
                <c:pt idx="3198">
                  <c:v>1.4258819512233956E-2</c:v>
                </c:pt>
                <c:pt idx="3199">
                  <c:v>1.4264850529199791E-2</c:v>
                </c:pt>
                <c:pt idx="3200">
                  <c:v>1.4269363093761811E-2</c:v>
                </c:pt>
                <c:pt idx="3201">
                  <c:v>1.4274616136962237E-2</c:v>
                </c:pt>
                <c:pt idx="3202">
                  <c:v>1.4279856644670019E-2</c:v>
                </c:pt>
                <c:pt idx="3203">
                  <c:v>1.4285084589307218E-2</c:v>
                </c:pt>
                <c:pt idx="3204">
                  <c:v>1.4290299942896212E-2</c:v>
                </c:pt>
                <c:pt idx="3205">
                  <c:v>1.429550267769919E-2</c:v>
                </c:pt>
                <c:pt idx="3206">
                  <c:v>1.430069276597834E-2</c:v>
                </c:pt>
                <c:pt idx="3207">
                  <c:v>1.4305870179756042E-2</c:v>
                </c:pt>
                <c:pt idx="3208">
                  <c:v>1.4311034891374419E-2</c:v>
                </c:pt>
                <c:pt idx="3209">
                  <c:v>1.4316186873175596E-2</c:v>
                </c:pt>
                <c:pt idx="3210">
                  <c:v>1.4321326097181952E-2</c:v>
                </c:pt>
                <c:pt idx="3211">
                  <c:v>1.4326452535495804E-2</c:v>
                </c:pt>
                <c:pt idx="3212">
                  <c:v>1.4331566160459275E-2</c:v>
                </c:pt>
                <c:pt idx="3213">
                  <c:v>1.4336666944414489E-2</c:v>
                </c:pt>
                <c:pt idx="3214">
                  <c:v>1.4341754859383826E-2</c:v>
                </c:pt>
                <c:pt idx="3215">
                  <c:v>1.4346829877789347E-2</c:v>
                </c:pt>
                <c:pt idx="3216">
                  <c:v>1.4351891971413622E-2</c:v>
                </c:pt>
                <c:pt idx="3217">
                  <c:v>1.4356941112838584E-2</c:v>
                </c:pt>
                <c:pt idx="3218">
                  <c:v>1.4361977274246485E-2</c:v>
                </c:pt>
                <c:pt idx="3219">
                  <c:v>1.436700042773964E-2</c:v>
                </c:pt>
                <c:pt idx="3220">
                  <c:v>1.4372010545500302E-2</c:v>
                </c:pt>
                <c:pt idx="3221">
                  <c:v>1.4377007599790659E-2</c:v>
                </c:pt>
                <c:pt idx="3222">
                  <c:v>1.4381991562713026E-2</c:v>
                </c:pt>
                <c:pt idx="3223">
                  <c:v>1.4386962406609527E-2</c:v>
                </c:pt>
                <c:pt idx="3224">
                  <c:v>1.4391920103742351E-2</c:v>
                </c:pt>
                <c:pt idx="3225">
                  <c:v>1.4396864626133876E-2</c:v>
                </c:pt>
                <c:pt idx="3226">
                  <c:v>1.4401795946126228E-2</c:v>
                </c:pt>
                <c:pt idx="3227">
                  <c:v>1.4406714035821722E-2</c:v>
                </c:pt>
                <c:pt idx="3228">
                  <c:v>1.4411618867562481E-2</c:v>
                </c:pt>
                <c:pt idx="3229">
                  <c:v>1.4416510413530759E-2</c:v>
                </c:pt>
                <c:pt idx="3230">
                  <c:v>1.4421388645748934E-2</c:v>
                </c:pt>
                <c:pt idx="3231">
                  <c:v>1.442625353655913E-2</c:v>
                </c:pt>
                <c:pt idx="3232">
                  <c:v>1.4431105058223537E-2</c:v>
                </c:pt>
                <c:pt idx="3233">
                  <c:v>1.4438591518102228E-2</c:v>
                </c:pt>
                <c:pt idx="3234">
                  <c:v>1.4443410842375215E-2</c:v>
                </c:pt>
                <c:pt idx="3235">
                  <c:v>1.4446265351004683E-2</c:v>
                </c:pt>
                <c:pt idx="3236">
                  <c:v>1.4451061190010606E-2</c:v>
                </c:pt>
                <c:pt idx="3237">
                  <c:v>1.4455843516705258E-2</c:v>
                </c:pt>
                <c:pt idx="3238">
                  <c:v>1.4460612303350828E-2</c:v>
                </c:pt>
                <c:pt idx="3239">
                  <c:v>1.4465367522449313E-2</c:v>
                </c:pt>
                <c:pt idx="3240">
                  <c:v>1.4470109145943155E-2</c:v>
                </c:pt>
                <c:pt idx="3241">
                  <c:v>1.447483714617448E-2</c:v>
                </c:pt>
                <c:pt idx="3242">
                  <c:v>1.447955149508573E-2</c:v>
                </c:pt>
                <c:pt idx="3243">
                  <c:v>1.4484252165338773E-2</c:v>
                </c:pt>
                <c:pt idx="3244">
                  <c:v>1.4488939128716183E-2</c:v>
                </c:pt>
                <c:pt idx="3245">
                  <c:v>1.4493612357719954E-2</c:v>
                </c:pt>
                <c:pt idx="3246">
                  <c:v>1.4500768325602209E-2</c:v>
                </c:pt>
                <c:pt idx="3247">
                  <c:v>1.450556597125896E-2</c:v>
                </c:pt>
                <c:pt idx="3248">
                  <c:v>1.4510189921601579E-2</c:v>
                </c:pt>
                <c:pt idx="3249">
                  <c:v>1.4514800010472229E-2</c:v>
                </c:pt>
                <c:pt idx="3250">
                  <c:v>1.4519396209893287E-2</c:v>
                </c:pt>
                <c:pt idx="3251">
                  <c:v>1.4524631966281731E-2</c:v>
                </c:pt>
                <c:pt idx="3252">
                  <c:v>1.4528546829675193E-2</c:v>
                </c:pt>
                <c:pt idx="3253">
                  <c:v>1.4533101194400544E-2</c:v>
                </c:pt>
                <c:pt idx="3254">
                  <c:v>1.4537641558565184E-2</c:v>
                </c:pt>
                <c:pt idx="3255">
                  <c:v>1.4542167894431302E-2</c:v>
                </c:pt>
                <c:pt idx="3256">
                  <c:v>1.4546680174181148E-2</c:v>
                </c:pt>
                <c:pt idx="3257">
                  <c:v>1.4551178370076912E-2</c:v>
                </c:pt>
                <c:pt idx="3258">
                  <c:v>1.4555662454300844E-2</c:v>
                </c:pt>
                <c:pt idx="3259">
                  <c:v>1.4560132398955261E-2</c:v>
                </c:pt>
                <c:pt idx="3260">
                  <c:v>1.4564588176462223E-2</c:v>
                </c:pt>
                <c:pt idx="3261">
                  <c:v>1.4569029758924046E-2</c:v>
                </c:pt>
                <c:pt idx="3262">
                  <c:v>1.4573457118443045E-2</c:v>
                </c:pt>
                <c:pt idx="3263">
                  <c:v>1.4577870227281409E-2</c:v>
                </c:pt>
                <c:pt idx="3264">
                  <c:v>1.4582269057861197E-2</c:v>
                </c:pt>
                <c:pt idx="3265">
                  <c:v>1.4586653581964981E-2</c:v>
                </c:pt>
                <c:pt idx="3266">
                  <c:v>1.4591023772174694E-2</c:v>
                </c:pt>
                <c:pt idx="3267">
                  <c:v>1.4595379600592651E-2</c:v>
                </c:pt>
                <c:pt idx="3268">
                  <c:v>1.4599721039321167E-2</c:v>
                </c:pt>
                <c:pt idx="3269">
                  <c:v>1.4604048060622432E-2</c:v>
                </c:pt>
                <c:pt idx="3270">
                  <c:v>1.4608360636758633E-2</c:v>
                </c:pt>
                <c:pt idx="3271">
                  <c:v>1.4612658739991957E-2</c:v>
                </c:pt>
                <c:pt idx="3272">
                  <c:v>1.4616942342264849E-2</c:v>
                </c:pt>
                <c:pt idx="3273">
                  <c:v>1.4621211416079305E-2</c:v>
                </c:pt>
                <c:pt idx="3274">
                  <c:v>1.4625465933377768E-2</c:v>
                </c:pt>
                <c:pt idx="3275">
                  <c:v>1.4629705866742171E-2</c:v>
                </c:pt>
                <c:pt idx="3276">
                  <c:v>1.4633931187955085E-2</c:v>
                </c:pt>
                <c:pt idx="3277">
                  <c:v>1.4638141869518506E-2</c:v>
                </c:pt>
                <c:pt idx="3278">
                  <c:v>1.4642337883534751E-2</c:v>
                </c:pt>
                <c:pt idx="3279">
                  <c:v>1.4646519202106134E-2</c:v>
                </c:pt>
                <c:pt idx="3280">
                  <c:v>1.4650685797574781E-2</c:v>
                </c:pt>
                <c:pt idx="3281">
                  <c:v>1.4654837642202878E-2</c:v>
                </c:pt>
                <c:pt idx="3282">
                  <c:v>1.4658974708092742E-2</c:v>
                </c:pt>
                <c:pt idx="3283">
                  <c:v>1.4663096967346689E-2</c:v>
                </c:pt>
                <c:pt idx="3284">
                  <c:v>1.4667204392306843E-2</c:v>
                </c:pt>
                <c:pt idx="3285">
                  <c:v>1.4673053953422333E-2</c:v>
                </c:pt>
                <c:pt idx="3286">
                  <c:v>1.4675955935876672E-2</c:v>
                </c:pt>
                <c:pt idx="3287">
                  <c:v>1.4679437383726679E-2</c:v>
                </c:pt>
                <c:pt idx="3288">
                  <c:v>1.4683485193573986E-2</c:v>
                </c:pt>
                <c:pt idx="3289">
                  <c:v>1.4687518030198632E-2</c:v>
                </c:pt>
                <c:pt idx="3290">
                  <c:v>1.4691535865702932E-2</c:v>
                </c:pt>
                <c:pt idx="3291">
                  <c:v>1.4695538672429009E-2</c:v>
                </c:pt>
                <c:pt idx="3292">
                  <c:v>1.4699526422399245E-2</c:v>
                </c:pt>
                <c:pt idx="3293">
                  <c:v>1.4703499088035699E-2</c:v>
                </c:pt>
                <c:pt idx="3294">
                  <c:v>1.470745664136075E-2</c:v>
                </c:pt>
                <c:pt idx="3295">
                  <c:v>1.4711399054556651E-2</c:v>
                </c:pt>
                <c:pt idx="3296">
                  <c:v>1.4715326300125398E-2</c:v>
                </c:pt>
                <c:pt idx="3297">
                  <c:v>1.4719238350009434E-2</c:v>
                </c:pt>
                <c:pt idx="3298">
                  <c:v>1.4723135176470947E-2</c:v>
                </c:pt>
                <c:pt idx="3299">
                  <c:v>1.4727016751612254E-2</c:v>
                </c:pt>
                <c:pt idx="3300">
                  <c:v>1.473088304793535E-2</c:v>
                </c:pt>
                <c:pt idx="3301">
                  <c:v>1.4735831504699703E-2</c:v>
                </c:pt>
                <c:pt idx="3302">
                  <c:v>1.473856969221643E-2</c:v>
                </c:pt>
                <c:pt idx="3303">
                  <c:v>1.4742934485063586E-2</c:v>
                </c:pt>
                <c:pt idx="3304">
                  <c:v>1.474619488701201E-2</c:v>
                </c:pt>
                <c:pt idx="3305">
                  <c:v>1.4749984371338343E-2</c:v>
                </c:pt>
                <c:pt idx="3306">
                  <c:v>1.4753758409939977E-2</c:v>
                </c:pt>
                <c:pt idx="3307">
                  <c:v>1.4757516975079099E-2</c:v>
                </c:pt>
                <c:pt idx="3308">
                  <c:v>1.476126003877809E-2</c:v>
                </c:pt>
                <c:pt idx="3309">
                  <c:v>1.4764987573299138E-2</c:v>
                </c:pt>
                <c:pt idx="3310">
                  <c:v>1.4768699550904429E-2</c:v>
                </c:pt>
                <c:pt idx="3311">
                  <c:v>1.4772395943856154E-2</c:v>
                </c:pt>
                <c:pt idx="3312">
                  <c:v>1.4776076724256626E-2</c:v>
                </c:pt>
                <c:pt idx="3313">
                  <c:v>1.4779741864288098E-2</c:v>
                </c:pt>
                <c:pt idx="3314">
                  <c:v>1.4783391336292695E-2</c:v>
                </c:pt>
                <c:pt idx="3315">
                  <c:v>1.4787025112452667E-2</c:v>
                </c:pt>
                <c:pt idx="3316">
                  <c:v>1.4790643164870332E-2</c:v>
                </c:pt>
                <c:pt idx="3317">
                  <c:v>1.479424546572794E-2</c:v>
                </c:pt>
                <c:pt idx="3318">
                  <c:v>1.4797831987367616E-2</c:v>
                </c:pt>
                <c:pt idx="3319">
                  <c:v>1.4801402702051547E-2</c:v>
                </c:pt>
                <c:pt idx="3320">
                  <c:v>1.4804957581642242E-2</c:v>
                </c:pt>
                <c:pt idx="3321">
                  <c:v>1.4808496598641696E-2</c:v>
                </c:pt>
                <c:pt idx="3322">
                  <c:v>1.4812019725392034E-2</c:v>
                </c:pt>
                <c:pt idx="3323">
                  <c:v>1.4815526933755763E-2</c:v>
                </c:pt>
                <c:pt idx="3324">
                  <c:v>1.4819018196075007E-2</c:v>
                </c:pt>
                <c:pt idx="3325">
                  <c:v>1.4822493484611954E-2</c:v>
                </c:pt>
                <c:pt idx="3326">
                  <c:v>1.4825952771548856E-2</c:v>
                </c:pt>
                <c:pt idx="3327">
                  <c:v>1.4829396028828157E-2</c:v>
                </c:pt>
                <c:pt idx="3328">
                  <c:v>1.4832823229191661E-2</c:v>
                </c:pt>
                <c:pt idx="3329">
                  <c:v>1.4836234344581811E-2</c:v>
                </c:pt>
                <c:pt idx="3330">
                  <c:v>1.4839629346861116E-2</c:v>
                </c:pt>
                <c:pt idx="3331">
                  <c:v>1.484300820877138E-2</c:v>
                </c:pt>
                <c:pt idx="3332">
                  <c:v>1.4846370902334982E-2</c:v>
                </c:pt>
                <c:pt idx="3333">
                  <c:v>1.4849717399654239E-2</c:v>
                </c:pt>
                <c:pt idx="3334">
                  <c:v>1.4853047672991337E-2</c:v>
                </c:pt>
                <c:pt idx="3335">
                  <c:v>1.4856361694608466E-2</c:v>
                </c:pt>
                <c:pt idx="3336">
                  <c:v>1.4859659436687878E-2</c:v>
                </c:pt>
                <c:pt idx="3337">
                  <c:v>1.4863408314935711E-2</c:v>
                </c:pt>
                <c:pt idx="3338">
                  <c:v>1.4866671078674898E-2</c:v>
                </c:pt>
                <c:pt idx="3339">
                  <c:v>1.4869454707602259E-2</c:v>
                </c:pt>
                <c:pt idx="3340">
                  <c:v>1.4872687053433253E-2</c:v>
                </c:pt>
                <c:pt idx="3341">
                  <c:v>1.4875902980877598E-2</c:v>
                </c:pt>
                <c:pt idx="3342">
                  <c:v>1.4879102461877736E-2</c:v>
                </c:pt>
                <c:pt idx="3343">
                  <c:v>1.4882285468935663E-2</c:v>
                </c:pt>
                <c:pt idx="3344">
                  <c:v>1.4885451973993824E-2</c:v>
                </c:pt>
                <c:pt idx="3345">
                  <c:v>1.4888601949314406E-2</c:v>
                </c:pt>
                <c:pt idx="3346">
                  <c:v>1.4891735367239534E-2</c:v>
                </c:pt>
                <c:pt idx="3347">
                  <c:v>1.4894852199951458E-2</c:v>
                </c:pt>
                <c:pt idx="3348">
                  <c:v>1.489795241947256E-2</c:v>
                </c:pt>
                <c:pt idx="3349">
                  <c:v>1.4901035998065026E-2</c:v>
                </c:pt>
                <c:pt idx="3350">
                  <c:v>1.4904102908230854E-2</c:v>
                </c:pt>
                <c:pt idx="3351">
                  <c:v>1.4907153121752614E-2</c:v>
                </c:pt>
                <c:pt idx="3352">
                  <c:v>1.4911050246615432E-2</c:v>
                </c:pt>
                <c:pt idx="3353">
                  <c:v>1.4913203348392301E-2</c:v>
                </c:pt>
                <c:pt idx="3354">
                  <c:v>1.4916203305874731E-2</c:v>
                </c:pt>
                <c:pt idx="3355">
                  <c:v>1.4919186455761846E-2</c:v>
                </c:pt>
                <c:pt idx="3356">
                  <c:v>1.4922152770155961E-2</c:v>
                </c:pt>
                <c:pt idx="3357">
                  <c:v>1.49251022213992E-2</c:v>
                </c:pt>
                <c:pt idx="3358">
                  <c:v>1.4928034781673816E-2</c:v>
                </c:pt>
                <c:pt idx="3359">
                  <c:v>1.4930950423002187E-2</c:v>
                </c:pt>
                <c:pt idx="3360">
                  <c:v>1.4933849117886311E-2</c:v>
                </c:pt>
                <c:pt idx="3361">
                  <c:v>1.4936730838428502E-2</c:v>
                </c:pt>
                <c:pt idx="3362">
                  <c:v>1.4939595556731078E-2</c:v>
                </c:pt>
                <c:pt idx="3363">
                  <c:v>1.4942443245056225E-2</c:v>
                </c:pt>
                <c:pt idx="3364">
                  <c:v>1.494527387550626E-2</c:v>
                </c:pt>
                <c:pt idx="3365">
                  <c:v>1.4948087420583178E-2</c:v>
                </c:pt>
                <c:pt idx="3366">
                  <c:v>1.4950883852229424E-2</c:v>
                </c:pt>
                <c:pt idx="3367">
                  <c:v>1.4953663142627249E-2</c:v>
                </c:pt>
                <c:pt idx="3368">
                  <c:v>1.495642526427865E-2</c:v>
                </c:pt>
                <c:pt idx="3369">
                  <c:v>1.4959170189206006E-2</c:v>
                </c:pt>
                <c:pt idx="3370">
                  <c:v>1.4961897889511633E-2</c:v>
                </c:pt>
                <c:pt idx="3371">
                  <c:v>1.4964608337537655E-2</c:v>
                </c:pt>
                <c:pt idx="3372">
                  <c:v>1.4967301505466324E-2</c:v>
                </c:pt>
                <c:pt idx="3373">
                  <c:v>1.4969977365559828E-2</c:v>
                </c:pt>
                <c:pt idx="3374">
                  <c:v>1.4972635889840546E-2</c:v>
                </c:pt>
                <c:pt idx="3375">
                  <c:v>1.4975277050650604E-2</c:v>
                </c:pt>
                <c:pt idx="3376">
                  <c:v>1.4977900820252188E-2</c:v>
                </c:pt>
                <c:pt idx="3377">
                  <c:v>1.4980507170747615E-2</c:v>
                </c:pt>
                <c:pt idx="3378">
                  <c:v>1.4983096074319135E-2</c:v>
                </c:pt>
                <c:pt idx="3379">
                  <c:v>1.4985667503308875E-2</c:v>
                </c:pt>
                <c:pt idx="3380">
                  <c:v>1.4988221429819149E-2</c:v>
                </c:pt>
                <c:pt idx="3381">
                  <c:v>1.4990757826032208E-2</c:v>
                </c:pt>
                <c:pt idx="3382">
                  <c:v>1.4993276664290178E-2</c:v>
                </c:pt>
                <c:pt idx="3383">
                  <c:v>1.499577791677531E-2</c:v>
                </c:pt>
                <c:pt idx="3384">
                  <c:v>1.4998261555509984E-2</c:v>
                </c:pt>
                <c:pt idx="3385">
                  <c:v>1.500072755291626E-2</c:v>
                </c:pt>
                <c:pt idx="3386">
                  <c:v>1.5003175881096453E-2</c:v>
                </c:pt>
                <c:pt idx="3387">
                  <c:v>1.5005606512312752E-2</c:v>
                </c:pt>
                <c:pt idx="3388">
                  <c:v>1.5008019418667473E-2</c:v>
                </c:pt>
                <c:pt idx="3389">
                  <c:v>1.5010755286439803E-2</c:v>
                </c:pt>
                <c:pt idx="3390">
                  <c:v>1.5012791945840931E-2</c:v>
                </c:pt>
                <c:pt idx="3391">
                  <c:v>1.5015151511104108E-2</c:v>
                </c:pt>
                <c:pt idx="3392">
                  <c:v>1.501749324031465E-2</c:v>
                </c:pt>
                <c:pt idx="3393">
                  <c:v>1.5019817105814681E-2</c:v>
                </c:pt>
                <c:pt idx="3394">
                  <c:v>1.5022123079706518E-2</c:v>
                </c:pt>
                <c:pt idx="3395">
                  <c:v>1.5024411134252347E-2</c:v>
                </c:pt>
                <c:pt idx="3396">
                  <c:v>1.5026681241794293E-2</c:v>
                </c:pt>
                <c:pt idx="3397">
                  <c:v>1.50289333742748E-2</c:v>
                </c:pt>
                <c:pt idx="3398">
                  <c:v>1.5031167504195864E-2</c:v>
                </c:pt>
                <c:pt idx="3399">
                  <c:v>1.5033383603419992E-2</c:v>
                </c:pt>
                <c:pt idx="3400">
                  <c:v>1.5035581644369245E-2</c:v>
                </c:pt>
                <c:pt idx="3401">
                  <c:v>1.503776159930581E-2</c:v>
                </c:pt>
                <c:pt idx="3402">
                  <c:v>1.504053777811265E-2</c:v>
                </c:pt>
                <c:pt idx="3403">
                  <c:v>1.5042067139550142E-2</c:v>
                </c:pt>
                <c:pt idx="3404">
                  <c:v>1.5044192669302348E-2</c:v>
                </c:pt>
                <c:pt idx="3405">
                  <c:v>1.5046300001770874E-2</c:v>
                </c:pt>
                <c:pt idx="3406">
                  <c:v>1.5048389109137972E-2</c:v>
                </c:pt>
                <c:pt idx="3407">
                  <c:v>1.5050754308614245E-2</c:v>
                </c:pt>
                <c:pt idx="3408">
                  <c:v>1.5052512537696572E-2</c:v>
                </c:pt>
                <c:pt idx="3409">
                  <c:v>1.5054546803172641E-2</c:v>
                </c:pt>
                <c:pt idx="3410">
                  <c:v>1.5056562732356227E-2</c:v>
                </c:pt>
                <c:pt idx="3411">
                  <c:v>1.5058560297589452E-2</c:v>
                </c:pt>
                <c:pt idx="3412">
                  <c:v>1.5060539470974632E-2</c:v>
                </c:pt>
                <c:pt idx="3413">
                  <c:v>1.5062500224773956E-2</c:v>
                </c:pt>
                <c:pt idx="3414">
                  <c:v>1.5064442531009803E-2</c:v>
                </c:pt>
                <c:pt idx="3415">
                  <c:v>1.5066366362024297E-2</c:v>
                </c:pt>
                <c:pt idx="3416">
                  <c:v>1.5068271690319435E-2</c:v>
                </c:pt>
                <c:pt idx="3417">
                  <c:v>1.5070158487597851E-2</c:v>
                </c:pt>
                <c:pt idx="3418">
                  <c:v>1.5072026726281607E-2</c:v>
                </c:pt>
                <c:pt idx="3419">
                  <c:v>1.5073876378712825E-2</c:v>
                </c:pt>
                <c:pt idx="3420">
                  <c:v>1.5075707416993822E-2</c:v>
                </c:pt>
                <c:pt idx="3421">
                  <c:v>1.5077519813067042E-2</c:v>
                </c:pt>
                <c:pt idx="3422">
                  <c:v>1.5079313539514416E-2</c:v>
                </c:pt>
                <c:pt idx="3423">
                  <c:v>1.5081088568438261E-2</c:v>
                </c:pt>
                <c:pt idx="3424">
                  <c:v>1.5082844872020829E-2</c:v>
                </c:pt>
                <c:pt idx="3425">
                  <c:v>1.508458242244437E-2</c:v>
                </c:pt>
                <c:pt idx="3426">
                  <c:v>1.5086301191891138E-2</c:v>
                </c:pt>
                <c:pt idx="3427">
                  <c:v>1.5088001152703256E-2</c:v>
                </c:pt>
                <c:pt idx="3428">
                  <c:v>1.5089682276983041E-2</c:v>
                </c:pt>
                <c:pt idx="3429">
                  <c:v>1.5091344536912743E-2</c:v>
                </c:pt>
                <c:pt idx="3430">
                  <c:v>1.5092987904834487E-2</c:v>
                </c:pt>
                <c:pt idx="3431">
                  <c:v>1.5094612352690717E-2</c:v>
                </c:pt>
                <c:pt idx="3432">
                  <c:v>1.5096217853063365E-2</c:v>
                </c:pt>
                <c:pt idx="3433">
                  <c:v>1.5097804377655066E-2</c:v>
                </c:pt>
                <c:pt idx="3434">
                  <c:v>1.5099371899207625E-2</c:v>
                </c:pt>
                <c:pt idx="3435">
                  <c:v>1.510092038958355E-2</c:v>
                </c:pt>
                <c:pt idx="3436">
                  <c:v>1.51024498212049E-2</c:v>
                </c:pt>
                <c:pt idx="3437">
                  <c:v>1.5103960166094055E-2</c:v>
                </c:pt>
                <c:pt idx="3438">
                  <c:v>1.5105451396593139E-2</c:v>
                </c:pt>
                <c:pt idx="3439">
                  <c:v>1.5106923484804469E-2</c:v>
                </c:pt>
                <c:pt idx="3440">
                  <c:v>1.5108376402910295E-2</c:v>
                </c:pt>
                <c:pt idx="3441">
                  <c:v>1.5110216227842699E-2</c:v>
                </c:pt>
                <c:pt idx="3442">
                  <c:v>1.5111625224442093E-2</c:v>
                </c:pt>
                <c:pt idx="3443">
                  <c:v>1.5112817606395268E-2</c:v>
                </c:pt>
                <c:pt idx="3444">
                  <c:v>1.5114190809706329E-2</c:v>
                </c:pt>
                <c:pt idx="3445">
                  <c:v>1.5115544700226025E-2</c:v>
                </c:pt>
                <c:pt idx="3446">
                  <c:v>1.5116879249896797E-2</c:v>
                </c:pt>
                <c:pt idx="3447">
                  <c:v>1.5118194431060772E-2</c:v>
                </c:pt>
                <c:pt idx="3448">
                  <c:v>1.5119490215740328E-2</c:v>
                </c:pt>
                <c:pt idx="3449">
                  <c:v>1.5120766576357525E-2</c:v>
                </c:pt>
                <c:pt idx="3450">
                  <c:v>1.5122023485094616E-2</c:v>
                </c:pt>
                <c:pt idx="3451">
                  <c:v>1.5123260914133851E-2</c:v>
                </c:pt>
                <c:pt idx="3452">
                  <c:v>1.5124478835577548E-2</c:v>
                </c:pt>
                <c:pt idx="3453">
                  <c:v>1.5125677221687894E-2</c:v>
                </c:pt>
                <c:pt idx="3454">
                  <c:v>1.5126856044807013E-2</c:v>
                </c:pt>
                <c:pt idx="3455">
                  <c:v>1.5128015276957285E-2</c:v>
                </c:pt>
                <c:pt idx="3456">
                  <c:v>1.5129154890320962E-2</c:v>
                </c:pt>
                <c:pt idx="3457">
                  <c:v>1.5130591235523738E-2</c:v>
                </c:pt>
                <c:pt idx="3458">
                  <c:v>1.5131375150057025E-2</c:v>
                </c:pt>
                <c:pt idx="3459">
                  <c:v>1.5132608500838529E-2</c:v>
                </c:pt>
                <c:pt idx="3460">
                  <c:v>1.5133516601473218E-2</c:v>
                </c:pt>
                <c:pt idx="3461">
                  <c:v>1.5134557704516993E-2</c:v>
                </c:pt>
                <c:pt idx="3462">
                  <c:v>1.5135579022267365E-2</c:v>
                </c:pt>
                <c:pt idx="3463">
                  <c:v>1.5136580526666776E-2</c:v>
                </c:pt>
                <c:pt idx="3464">
                  <c:v>1.5137562190057352E-2</c:v>
                </c:pt>
                <c:pt idx="3465">
                  <c:v>1.5138523984621344E-2</c:v>
                </c:pt>
                <c:pt idx="3466">
                  <c:v>1.5139465882541003E-2</c:v>
                </c:pt>
                <c:pt idx="3467">
                  <c:v>1.5140387856078519E-2</c:v>
                </c:pt>
                <c:pt idx="3468">
                  <c:v>1.5141289877496078E-2</c:v>
                </c:pt>
                <c:pt idx="3469">
                  <c:v>1.5142171918736125E-2</c:v>
                </c:pt>
                <c:pt idx="3470">
                  <c:v>1.5143033952300655E-2</c:v>
                </c:pt>
                <c:pt idx="3471">
                  <c:v>1.5143875950291985E-2</c:v>
                </c:pt>
                <c:pt idx="3472">
                  <c:v>1.5144697884892366E-2</c:v>
                </c:pt>
                <c:pt idx="3473">
                  <c:v>1.5145499728284051E-2</c:v>
                </c:pt>
                <c:pt idx="3474">
                  <c:v>1.5146281452649291E-2</c:v>
                </c:pt>
                <c:pt idx="3475">
                  <c:v>1.5147043030410146E-2</c:v>
                </c:pt>
                <c:pt idx="3476">
                  <c:v>1.5147784433588996E-2</c:v>
                </c:pt>
                <c:pt idx="3477">
                  <c:v>1.5148505634288156E-2</c:v>
                </c:pt>
                <c:pt idx="3478">
                  <c:v>1.5149206604929688E-2</c:v>
                </c:pt>
                <c:pt idx="3479">
                  <c:v>1.5149887317695843E-2</c:v>
                </c:pt>
                <c:pt idx="3480">
                  <c:v>1.5150547744768872E-2</c:v>
                </c:pt>
                <c:pt idx="3481">
                  <c:v>1.5151187858251092E-2</c:v>
                </c:pt>
                <c:pt idx="3482">
                  <c:v>1.5151807630484626E-2</c:v>
                </c:pt>
                <c:pt idx="3483">
                  <c:v>1.5152407033571791E-2</c:v>
                </c:pt>
                <c:pt idx="3484">
                  <c:v>1.5152986039774774E-2</c:v>
                </c:pt>
                <c:pt idx="3485">
                  <c:v>1.5153544621275827E-2</c:v>
                </c:pt>
                <c:pt idx="3486">
                  <c:v>1.5154082750417075E-2</c:v>
                </c:pt>
                <c:pt idx="3487">
                  <c:v>1.5154600399140961E-2</c:v>
                </c:pt>
                <c:pt idx="3488">
                  <c:v>1.5155097539789608E-2</c:v>
                </c:pt>
                <c:pt idx="3489">
                  <c:v>1.5155574144705142E-2</c:v>
                </c:pt>
                <c:pt idx="3490">
                  <c:v>1.5156030185909941E-2</c:v>
                </c:pt>
                <c:pt idx="3491">
                  <c:v>1.515646563574613E-2</c:v>
                </c:pt>
                <c:pt idx="3492">
                  <c:v>1.5156880466236089E-2</c:v>
                </c:pt>
                <c:pt idx="3493">
                  <c:v>1.5157383477468755E-2</c:v>
                </c:pt>
                <c:pt idx="3494">
                  <c:v>1.515775107406192E-2</c:v>
                </c:pt>
                <c:pt idx="3495">
                  <c:v>1.5158049673926755E-2</c:v>
                </c:pt>
                <c:pt idx="3496">
                  <c:v>1.5158378785704585E-2</c:v>
                </c:pt>
                <c:pt idx="3497">
                  <c:v>1.5158687135450322E-2</c:v>
                </c:pt>
                <c:pt idx="3498">
                  <c:v>1.5158974695266281E-2</c:v>
                </c:pt>
                <c:pt idx="3499">
                  <c:v>1.515924143741465E-2</c:v>
                </c:pt>
                <c:pt idx="3500">
                  <c:v>1.5159487333757937E-2</c:v>
                </c:pt>
                <c:pt idx="3501">
                  <c:v>1.5159712356958011E-2</c:v>
                </c:pt>
                <c:pt idx="3502">
                  <c:v>1.515991647903725E-2</c:v>
                </c:pt>
                <c:pt idx="3503">
                  <c:v>1.5160099672177907E-2</c:v>
                </c:pt>
                <c:pt idx="3504">
                  <c:v>1.5160261908482298E-2</c:v>
                </c:pt>
                <c:pt idx="3505">
                  <c:v>1.5160403160372482E-2</c:v>
                </c:pt>
                <c:pt idx="3506">
                  <c:v>1.5160523399950776E-2</c:v>
                </c:pt>
                <c:pt idx="3507">
                  <c:v>1.5160622599479368E-2</c:v>
                </c:pt>
                <c:pt idx="3508">
                  <c:v>1.51613660908545E-2</c:v>
                </c:pt>
                <c:pt idx="3509">
                  <c:v>1.5160757766876642E-2</c:v>
                </c:pt>
                <c:pt idx="3510">
                  <c:v>1.5160793679349638E-2</c:v>
                </c:pt>
                <c:pt idx="3511">
                  <c:v>1.5160808820917637E-2</c:v>
                </c:pt>
                <c:pt idx="3512">
                  <c:v>1.5160802022595732E-2</c:v>
                </c:pt>
                <c:pt idx="3513">
                  <c:v>1.5160774397893206E-2</c:v>
                </c:pt>
                <c:pt idx="3514">
                  <c:v>1.5160725538496678E-2</c:v>
                </c:pt>
                <c:pt idx="3515">
                  <c:v>1.5160655416668334E-2</c:v>
                </c:pt>
                <c:pt idx="3516">
                  <c:v>1.5160564004590427E-2</c:v>
                </c:pt>
                <c:pt idx="3517">
                  <c:v>1.5160451274525144E-2</c:v>
                </c:pt>
                <c:pt idx="3518">
                  <c:v>1.5160317198574802E-2</c:v>
                </c:pt>
                <c:pt idx="3519">
                  <c:v>1.516016174916146E-2</c:v>
                </c:pt>
                <c:pt idx="3520">
                  <c:v>1.5159984898227563E-2</c:v>
                </c:pt>
                <c:pt idx="3521">
                  <c:v>1.5159786618115234E-2</c:v>
                </c:pt>
                <c:pt idx="3522">
                  <c:v>1.5159566880926789E-2</c:v>
                </c:pt>
                <c:pt idx="3523">
                  <c:v>1.5159325659084288E-2</c:v>
                </c:pt>
                <c:pt idx="3524">
                  <c:v>1.5159062924690048E-2</c:v>
                </c:pt>
                <c:pt idx="3525">
                  <c:v>1.5158778649926319E-2</c:v>
                </c:pt>
                <c:pt idx="3526">
                  <c:v>1.5158472806975354E-2</c:v>
                </c:pt>
                <c:pt idx="3527">
                  <c:v>1.5158145368019404E-2</c:v>
                </c:pt>
                <c:pt idx="3528">
                  <c:v>1.5157796305320659E-2</c:v>
                </c:pt>
                <c:pt idx="3529">
                  <c:v>1.5157425591141305E-2</c:v>
                </c:pt>
                <c:pt idx="3530">
                  <c:v>1.5157033197503722E-2</c:v>
                </c:pt>
                <c:pt idx="3531">
                  <c:v>1.5156619097069779E-2</c:v>
                </c:pt>
                <c:pt idx="3532">
                  <c:v>1.5156341432378539E-2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7719424"/>
        <c:axId val="717720960"/>
      </c:lineChart>
      <c:dateAx>
        <c:axId val="717719424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72096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17720960"/>
        <c:scaling>
          <c:orientation val="minMax"/>
          <c:max val="0.02"/>
          <c:min val="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17719424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CheckBox" checked="Checked" fmlaLink="$K$22" lockText="1" noThreeD="1"/>
</file>

<file path=xl/ctrlProps/ctrlProp26.xml><?xml version="1.0" encoding="utf-8"?>
<formControlPr xmlns="http://schemas.microsoft.com/office/spreadsheetml/2009/9/main" objectType="CheckBox" checked="Checked" fmlaLink="IMMFUTCheck" lockText="1" noThreeD="1"/>
</file>

<file path=xl/ctrlProps/ctrlProp27.xml><?xml version="1.0" encoding="utf-8"?>
<formControlPr xmlns="http://schemas.microsoft.com/office/spreadsheetml/2009/9/main" objectType="CheckBox" checked="Checked" fmlaLink="SERIALFUTCheck" lockText="1" noThreeD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CheckBox" checked="Checked" fmlaLink="FRA6MCheck" lockText="1" noThreeD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CheckBox" checked="Checked" fmlaLink="FRA1YCheck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1745" name="Length2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1746" name="Length1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1747" name="Length3" hidden="1">
              <a:extLst>
                <a:ext uri="{63B3BB69-23CF-44E3-9099-C40C66FF867C}">
                  <a14:compatExt spid="_x0000_s31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1748" name="Length0" hidden="1">
              <a:extLst>
                <a:ext uri="{63B3BB69-23CF-44E3-9099-C40C66FF867C}">
                  <a14:compatExt spid="_x0000_s3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1749" name="Length4" hidden="1">
              <a:extLst>
                <a:ext uri="{63B3BB69-23CF-44E3-9099-C40C66FF867C}">
                  <a14:compatExt spid="_x0000_s3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1750" name="Length5" hidden="1">
              <a:extLst>
                <a:ext uri="{63B3BB69-23CF-44E3-9099-C40C66FF867C}">
                  <a14:compatExt spid="_x0000_s3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219075</xdr:colOff>
          <xdr:row>18</xdr:row>
          <xdr:rowOff>133350</xdr:rowOff>
        </xdr:to>
        <xdr:sp macro="" textlink="">
          <xdr:nvSpPr>
            <xdr:cNvPr id="31751" name="Length6" hidden="1">
              <a:extLst>
                <a:ext uri="{63B3BB69-23CF-44E3-9099-C40C66FF867C}">
                  <a14:compatExt spid="_x0000_s31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1752" name="Length7" hidden="1">
              <a:extLst>
                <a:ext uri="{63B3BB69-23CF-44E3-9099-C40C66FF867C}">
                  <a14:compatExt spid="_x0000_s3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220027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9697" name="Length2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9698" name="Length1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9699" name="Length3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9700" name="Length0" hidden="1">
              <a:extLst>
                <a:ext uri="{63B3BB69-23CF-44E3-9099-C40C66FF867C}">
                  <a14:compatExt spid="_x0000_s29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9701" name="Length4" hidden="1">
              <a:extLst>
                <a:ext uri="{63B3BB69-23CF-44E3-9099-C40C66FF867C}">
                  <a14:compatExt spid="_x0000_s29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9702" name="Length5" hidden="1">
              <a:extLst>
                <a:ext uri="{63B3BB69-23CF-44E3-9099-C40C66FF867C}">
                  <a14:compatExt spid="_x0000_s29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9703" name="Length6" hidden="1">
              <a:extLst>
                <a:ext uri="{63B3BB69-23CF-44E3-9099-C40C66FF867C}">
                  <a14:compatExt spid="_x0000_s29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9704" name="Length7" hidden="1">
              <a:extLst>
                <a:ext uri="{63B3BB69-23CF-44E3-9099-C40C66FF867C}">
                  <a14:compatExt spid="_x0000_s29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42</xdr:row>
      <xdr:rowOff>133350</xdr:rowOff>
    </xdr:from>
    <xdr:to>
      <xdr:col>9</xdr:col>
      <xdr:colOff>296227</xdr:colOff>
      <xdr:row>65</xdr:row>
      <xdr:rowOff>47625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790575</xdr:colOff>
          <xdr:row>17</xdr:row>
          <xdr:rowOff>0</xdr:rowOff>
        </xdr:from>
        <xdr:to>
          <xdr:col>5</xdr:col>
          <xdr:colOff>142875</xdr:colOff>
          <xdr:row>18</xdr:row>
          <xdr:rowOff>133350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219075</xdr:colOff>
          <xdr:row>18</xdr:row>
          <xdr:rowOff>133350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220027</xdr:colOff>
      <xdr:row>42</xdr:row>
      <xdr:rowOff>9525</xdr:rowOff>
    </xdr:to>
    <xdr:graphicFrame macro="">
      <xdr:nvGraphicFramePr>
        <xdr:cNvPr id="15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42</xdr:row>
      <xdr:rowOff>133350</xdr:rowOff>
    </xdr:from>
    <xdr:to>
      <xdr:col>9</xdr:col>
      <xdr:colOff>220027</xdr:colOff>
      <xdr:row>65</xdr:row>
      <xdr:rowOff>47625</xdr:rowOff>
    </xdr:to>
    <xdr:graphicFrame macro="">
      <xdr:nvGraphicFramePr>
        <xdr:cNvPr id="1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20</xdr:row>
          <xdr:rowOff>95250</xdr:rowOff>
        </xdr:from>
        <xdr:to>
          <xdr:col>11</xdr:col>
          <xdr:colOff>66675</xdr:colOff>
          <xdr:row>22</xdr:row>
          <xdr:rowOff>66675</xdr:rowOff>
        </xdr:to>
        <xdr:sp macro="" textlink="">
          <xdr:nvSpPr>
            <xdr:cNvPr id="10594" name="Check Box 354" hidden="1">
              <a:extLst>
                <a:ext uri="{63B3BB69-23CF-44E3-9099-C40C66FF867C}">
                  <a14:compatExt spid="_x0000_s10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66675</xdr:rowOff>
        </xdr:from>
        <xdr:to>
          <xdr:col>11</xdr:col>
          <xdr:colOff>66675</xdr:colOff>
          <xdr:row>25</xdr:row>
          <xdr:rowOff>76200</xdr:rowOff>
        </xdr:to>
        <xdr:sp macro="" textlink="">
          <xdr:nvSpPr>
            <xdr:cNvPr id="10595" name="Check Box 355" hidden="1">
              <a:extLst>
                <a:ext uri="{63B3BB69-23CF-44E3-9099-C40C66FF867C}">
                  <a14:compatExt spid="_x0000_s10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IMM FUT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26</xdr:row>
          <xdr:rowOff>76200</xdr:rowOff>
        </xdr:from>
        <xdr:to>
          <xdr:col>11</xdr:col>
          <xdr:colOff>66675</xdr:colOff>
          <xdr:row>28</xdr:row>
          <xdr:rowOff>76200</xdr:rowOff>
        </xdr:to>
        <xdr:sp macro="" textlink="">
          <xdr:nvSpPr>
            <xdr:cNvPr id="10596" name="Check Box 356" hidden="1">
              <a:extLst>
                <a:ext uri="{63B3BB69-23CF-44E3-9099-C40C66FF867C}">
                  <a14:compatExt spid="_x0000_s10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SERIAL FUT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8673" name="Length2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8674" name="Length1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8675" name="Length3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8676" name="Length0" hidden="1">
              <a:extLst>
                <a:ext uri="{63B3BB69-23CF-44E3-9099-C40C66FF867C}">
                  <a14:compatExt spid="_x0000_s28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8677" name="Length4" hidden="1">
              <a:extLst>
                <a:ext uri="{63B3BB69-23CF-44E3-9099-C40C66FF867C}">
                  <a14:compatExt spid="_x0000_s28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8678" name="Length5" hidden="1">
              <a:extLst>
                <a:ext uri="{63B3BB69-23CF-44E3-9099-C40C66FF867C}">
                  <a14:compatExt spid="_x0000_s28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8679" name="Length6" hidden="1">
              <a:extLst>
                <a:ext uri="{63B3BB69-23CF-44E3-9099-C40C66FF867C}">
                  <a14:compatExt spid="_x0000_s28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8680" name="Length7" hidden="1">
              <a:extLst>
                <a:ext uri="{63B3BB69-23CF-44E3-9099-C40C66FF867C}">
                  <a14:compatExt spid="_x0000_s28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43</xdr:row>
      <xdr:rowOff>9525</xdr:rowOff>
    </xdr:from>
    <xdr:to>
      <xdr:col>9</xdr:col>
      <xdr:colOff>296227</xdr:colOff>
      <xdr:row>65</xdr:row>
      <xdr:rowOff>66675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20</xdr:row>
          <xdr:rowOff>85725</xdr:rowOff>
        </xdr:from>
        <xdr:to>
          <xdr:col>11</xdr:col>
          <xdr:colOff>57150</xdr:colOff>
          <xdr:row>22</xdr:row>
          <xdr:rowOff>57150</xdr:rowOff>
        </xdr:to>
        <xdr:sp macro="" textlink="">
          <xdr:nvSpPr>
            <xdr:cNvPr id="28681" name="Check Box 9" hidden="1">
              <a:extLst>
                <a:ext uri="{63B3BB69-23CF-44E3-9099-C40C66FF867C}">
                  <a14:compatExt spid="_x0000_s28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0721" name="Length2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0722" name="Length1" hidden="1">
              <a:extLst>
                <a:ext uri="{63B3BB69-23CF-44E3-9099-C40C66FF867C}">
                  <a14:compatExt spid="_x0000_s30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0723" name="Length3" hidden="1">
              <a:extLst>
                <a:ext uri="{63B3BB69-23CF-44E3-9099-C40C66FF867C}">
                  <a14:compatExt spid="_x0000_s30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0724" name="Length0" hidden="1">
              <a:extLst>
                <a:ext uri="{63B3BB69-23CF-44E3-9099-C40C66FF867C}">
                  <a14:compatExt spid="_x0000_s30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0725" name="Length4" hidden="1">
              <a:extLst>
                <a:ext uri="{63B3BB69-23CF-44E3-9099-C40C66FF867C}">
                  <a14:compatExt spid="_x0000_s30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0726" name="Length5" hidden="1">
              <a:extLst>
                <a:ext uri="{63B3BB69-23CF-44E3-9099-C40C66FF867C}">
                  <a14:compatExt spid="_x0000_s30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0727" name="Length6" hidden="1">
              <a:extLst>
                <a:ext uri="{63B3BB69-23CF-44E3-9099-C40C66FF867C}">
                  <a14:compatExt spid="_x0000_s30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0728" name="Length7" hidden="1">
              <a:extLst>
                <a:ext uri="{63B3BB69-23CF-44E3-9099-C40C66FF867C}">
                  <a14:compatExt spid="_x0000_s30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43</xdr:row>
      <xdr:rowOff>19050</xdr:rowOff>
    </xdr:from>
    <xdr:to>
      <xdr:col>9</xdr:col>
      <xdr:colOff>286702</xdr:colOff>
      <xdr:row>65</xdr:row>
      <xdr:rowOff>76200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20</xdr:row>
          <xdr:rowOff>85725</xdr:rowOff>
        </xdr:from>
        <xdr:to>
          <xdr:col>11</xdr:col>
          <xdr:colOff>57150</xdr:colOff>
          <xdr:row>22</xdr:row>
          <xdr:rowOff>57150</xdr:rowOff>
        </xdr:to>
        <xdr:sp macro="" textlink="">
          <xdr:nvSpPr>
            <xdr:cNvPr id="30729" name="Check Box 9" hidden="1">
              <a:extLst>
                <a:ext uri="{63B3BB69-23CF-44E3-9099-C40C66FF867C}">
                  <a14:compatExt spid="_x0000_s30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UR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Euribor"/>
      <sheetName val="EuriborSwapIsdaFixA"/>
      <sheetName val="BasisSwap1MxM"/>
      <sheetName val="BasisSwap3M6M"/>
      <sheetName val="BasisSwapEON3M"/>
      <sheetName val="BasisSwapxM12M"/>
      <sheetName val="Deposits"/>
      <sheetName val="FRA"/>
      <sheetName val="Futures1M"/>
      <sheetName val="Futures3M"/>
      <sheetName val="ImmFra6M "/>
      <sheetName val="FuturesHWConvAdj"/>
      <sheetName val="OIS"/>
      <sheetName val="ECB OIS"/>
      <sheetName val="IMM OIS"/>
      <sheetName val="Swaps1M(&lt;1Y)"/>
      <sheetName val="Swap1M"/>
      <sheetName val="SwapsIMMDated"/>
      <sheetName val="Swap3M"/>
      <sheetName val="ON"/>
      <sheetName val="Swap6M"/>
      <sheetName val="ForwardSwap6M"/>
      <sheetName val="1M (3)"/>
      <sheetName val="3M (4)"/>
      <sheetName val="ON BASIS"/>
      <sheetName val="6M (3)"/>
      <sheetName val="1Y (3)"/>
      <sheetName val="Euribor 3M Time Series"/>
      <sheetName val="Euribor 6M Time Series"/>
      <sheetName val="EuriborSwapIsdaFixA1Y"/>
    </sheetNames>
    <definedNames>
      <definedName name="TriggerCounter" refersTo="='General Settings'!$D$6"/>
    </definedNames>
    <sheetDataSet>
      <sheetData sheetId="0">
        <row r="6">
          <cell r="D6">
            <v>26</v>
          </cell>
        </row>
      </sheetData>
      <sheetData sheetId="1"/>
      <sheetData sheetId="2">
        <row r="6">
          <cell r="D6" t="str">
            <v>EUR6M#0000</v>
          </cell>
        </row>
      </sheetData>
      <sheetData sheetId="3">
        <row r="6">
          <cell r="D6" t="str">
            <v>6E</v>
          </cell>
        </row>
      </sheetData>
      <sheetData sheetId="4">
        <row r="6">
          <cell r="D6" t="str">
            <v>6E</v>
          </cell>
        </row>
      </sheetData>
      <sheetData sheetId="5">
        <row r="6">
          <cell r="D6" t="str">
            <v>3E</v>
          </cell>
        </row>
      </sheetData>
      <sheetData sheetId="6">
        <row r="6">
          <cell r="D6" t="str">
            <v>12E</v>
          </cell>
        </row>
      </sheetData>
      <sheetData sheetId="7">
        <row r="6">
          <cell r="D6" t="str">
            <v>EURTND_Quote#0000</v>
          </cell>
        </row>
      </sheetData>
      <sheetData sheetId="8">
        <row r="6">
          <cell r="D6" t="str">
            <v>EUR2x5F_Quote</v>
          </cell>
        </row>
      </sheetData>
      <sheetData sheetId="9">
        <row r="6">
          <cell r="D6" t="str">
            <v>V5</v>
          </cell>
        </row>
      </sheetData>
      <sheetData sheetId="10">
        <row r="6">
          <cell r="D6" t="str">
            <v>Future Code</v>
          </cell>
        </row>
      </sheetData>
      <sheetData sheetId="11">
        <row r="6">
          <cell r="D6" t="str">
            <v>V5</v>
          </cell>
        </row>
      </sheetData>
      <sheetData sheetId="12">
        <row r="6">
          <cell r="D6" t="str">
            <v/>
          </cell>
        </row>
      </sheetData>
      <sheetData sheetId="13">
        <row r="6">
          <cell r="D6" t="str">
            <v>2W</v>
          </cell>
        </row>
      </sheetData>
      <sheetData sheetId="14">
        <row r="6">
          <cell r="D6" t="str">
            <v>OIS</v>
          </cell>
        </row>
      </sheetData>
      <sheetData sheetId="15">
        <row r="6">
          <cell r="D6" t="str">
            <v>M6</v>
          </cell>
        </row>
      </sheetData>
      <sheetData sheetId="16">
        <row r="6">
          <cell r="D6" t="str">
            <v>X1S</v>
          </cell>
        </row>
      </sheetData>
      <sheetData sheetId="17">
        <row r="6">
          <cell r="D6" t="str">
            <v>1E</v>
          </cell>
        </row>
      </sheetData>
      <sheetData sheetId="18">
        <row r="6">
          <cell r="D6">
            <v>12</v>
          </cell>
        </row>
      </sheetData>
      <sheetData sheetId="19">
        <row r="6">
          <cell r="D6" t="str">
            <v>3E</v>
          </cell>
        </row>
      </sheetData>
      <sheetData sheetId="20"/>
      <sheetData sheetId="21">
        <row r="6">
          <cell r="D6" t="str">
            <v>6E</v>
          </cell>
        </row>
      </sheetData>
      <sheetData sheetId="22">
        <row r="6">
          <cell r="D6" t="str">
            <v>EUR1F2Y_Quote</v>
          </cell>
        </row>
      </sheetData>
      <sheetData sheetId="23">
        <row r="6">
          <cell r="D6" t="str">
            <v>1E</v>
          </cell>
        </row>
      </sheetData>
      <sheetData sheetId="24">
        <row r="6">
          <cell r="D6" t="str">
            <v>3E</v>
          </cell>
        </row>
      </sheetData>
      <sheetData sheetId="25">
        <row r="6">
          <cell r="D6" t="str">
            <v>3E</v>
          </cell>
        </row>
      </sheetData>
      <sheetData sheetId="26">
        <row r="6">
          <cell r="D6" t="str">
            <v>6E</v>
          </cell>
        </row>
      </sheetData>
      <sheetData sheetId="27">
        <row r="6">
          <cell r="D6" t="str">
            <v>12E</v>
          </cell>
        </row>
      </sheetData>
      <sheetData sheetId="28">
        <row r="6">
          <cell r="D6">
            <v>42265</v>
          </cell>
        </row>
      </sheetData>
      <sheetData sheetId="29">
        <row r="6">
          <cell r="D6">
            <v>42265</v>
          </cell>
        </row>
      </sheetData>
      <sheetData sheetId="30">
        <row r="6">
          <cell r="D6">
            <v>42268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31.xml"/><Relationship Id="rId12" Type="http://schemas.openxmlformats.org/officeDocument/2006/relationships/ctrlProp" Target="../ctrlProps/ctrlProp3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0.xml"/><Relationship Id="rId11" Type="http://schemas.openxmlformats.org/officeDocument/2006/relationships/ctrlProp" Target="../ctrlProps/ctrlProp35.xml"/><Relationship Id="rId5" Type="http://schemas.openxmlformats.org/officeDocument/2006/relationships/ctrlProp" Target="../ctrlProps/ctrlProp29.xml"/><Relationship Id="rId10" Type="http://schemas.openxmlformats.org/officeDocument/2006/relationships/ctrlProp" Target="../ctrlProps/ctrlProp34.xml"/><Relationship Id="rId4" Type="http://schemas.openxmlformats.org/officeDocument/2006/relationships/ctrlProp" Target="../ctrlProps/ctrlProp28.xml"/><Relationship Id="rId9" Type="http://schemas.openxmlformats.org/officeDocument/2006/relationships/ctrlProp" Target="../ctrlProps/ctrlProp3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40.xml"/><Relationship Id="rId12" Type="http://schemas.openxmlformats.org/officeDocument/2006/relationships/ctrlProp" Target="../ctrlProps/ctrlProp4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5" Type="http://schemas.openxmlformats.org/officeDocument/2006/relationships/ctrlProp" Target="../ctrlProps/ctrlProp38.xml"/><Relationship Id="rId10" Type="http://schemas.openxmlformats.org/officeDocument/2006/relationships/ctrlProp" Target="../ctrlProps/ctrlProp43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3"/>
  <sheetViews>
    <sheetView showGridLines="0" tabSelected="1" workbookViewId="0">
      <selection activeCell="D4" sqref="D4"/>
    </sheetView>
  </sheetViews>
  <sheetFormatPr defaultRowHeight="13.5" x14ac:dyDescent="0.25"/>
  <cols>
    <col min="1" max="2" width="2.7109375" style="5" customWidth="1"/>
    <col min="3" max="3" width="23.42578125" style="5" bestFit="1" customWidth="1"/>
    <col min="4" max="4" width="30.7109375" style="5" customWidth="1"/>
    <col min="5" max="7" width="2.7109375" style="5" customWidth="1"/>
    <col min="8" max="8" width="15.140625" style="5" bestFit="1" customWidth="1"/>
    <col min="9" max="9" width="12" style="5" bestFit="1" customWidth="1"/>
    <col min="10" max="13" width="19.28515625" style="5" bestFit="1" customWidth="1"/>
    <col min="14" max="15" width="2.7109375" style="5" customWidth="1"/>
    <col min="16" max="16384" width="9.140625" style="5"/>
  </cols>
  <sheetData>
    <row r="1" spans="2:14" s="1" customFormat="1" ht="12" thickBot="1" x14ac:dyDescent="0.25">
      <c r="B1" s="1" t="str">
        <f>_xll.qlxlVersion(TRUE)</f>
        <v>QuantLibXL 1.7.0 - MS VC++ (version unknown) - Multithreaded Dynamic Runtime library - Release Configuration - Aug 31 2015 16:05:15</v>
      </c>
    </row>
    <row r="2" spans="2:14" ht="19.5" x14ac:dyDescent="0.35">
      <c r="B2" s="2" t="s">
        <v>19</v>
      </c>
      <c r="C2" s="3"/>
      <c r="D2" s="3"/>
      <c r="E2" s="4"/>
      <c r="G2" s="34" t="s">
        <v>149</v>
      </c>
      <c r="H2" s="35"/>
      <c r="I2" s="35"/>
      <c r="J2" s="35"/>
      <c r="K2" s="35"/>
      <c r="L2" s="35"/>
      <c r="M2" s="35"/>
      <c r="N2" s="36"/>
    </row>
    <row r="3" spans="2:14" s="1" customFormat="1" ht="11.25" customHeight="1" x14ac:dyDescent="0.2">
      <c r="B3" s="6"/>
      <c r="C3" s="7"/>
      <c r="D3" s="7"/>
      <c r="E3" s="8"/>
      <c r="G3" s="6"/>
      <c r="H3" s="7"/>
      <c r="I3" s="7"/>
      <c r="J3" s="7"/>
      <c r="K3" s="7"/>
      <c r="L3" s="7"/>
      <c r="M3" s="7"/>
      <c r="N3" s="8"/>
    </row>
    <row r="4" spans="2:14" s="1" customFormat="1" ht="11.25" customHeight="1" x14ac:dyDescent="0.2">
      <c r="B4" s="6"/>
      <c r="C4" s="26" t="s">
        <v>2</v>
      </c>
      <c r="D4" s="9"/>
      <c r="E4" s="8"/>
      <c r="G4" s="6"/>
      <c r="H4" s="161" t="s">
        <v>150</v>
      </c>
      <c r="I4" s="37" t="str">
        <f>Currency&amp;"ON"</f>
        <v>EURON</v>
      </c>
      <c r="J4" s="37" t="str">
        <f>Currency&amp;"1M"</f>
        <v>EUR1M</v>
      </c>
      <c r="K4" s="37" t="str">
        <f>Currency&amp;"3M"</f>
        <v>EUR3M</v>
      </c>
      <c r="L4" s="37" t="str">
        <f>Currency&amp;"6M"</f>
        <v>EUR6M</v>
      </c>
      <c r="M4" s="37" t="str">
        <f>Currency&amp;"1Y"</f>
        <v>EUR1Y</v>
      </c>
      <c r="N4" s="8"/>
    </row>
    <row r="5" spans="2:14" s="1" customFormat="1" ht="11.25" customHeight="1" x14ac:dyDescent="0.2">
      <c r="B5" s="18"/>
      <c r="C5" s="19"/>
      <c r="D5" s="19"/>
      <c r="E5" s="20"/>
      <c r="G5" s="6"/>
      <c r="H5" s="27" t="s">
        <v>26</v>
      </c>
      <c r="I5" s="23">
        <f>COUNTA(_xll.ohPack(_xll.ohFilter(CheckON,FlagON)))</f>
        <v>45</v>
      </c>
      <c r="J5" s="23">
        <f>COUNTA(_xll.ohPack(_xll.ohFilter(Check1M,Flag1M)))</f>
        <v>1</v>
      </c>
      <c r="K5" s="23">
        <f>COUNTA(_xll.ohPack(_xll.ohFilter(Check3M,Flag3M)))</f>
        <v>67</v>
      </c>
      <c r="L5" s="23">
        <f>COUNTA(_xll.ohPack(_xll.ohFilter(Check6M,Flag6M)))</f>
        <v>18</v>
      </c>
      <c r="M5" s="23">
        <f>COUNTA(_xll.ohPack(_xll.ohFilter(Check1Y,Flag1Y)))</f>
        <v>1</v>
      </c>
      <c r="N5" s="8"/>
    </row>
    <row r="6" spans="2:14" s="1" customFormat="1" ht="11.25" customHeight="1" x14ac:dyDescent="0.2">
      <c r="B6" s="6"/>
      <c r="C6" s="27" t="s">
        <v>20</v>
      </c>
      <c r="D6" s="21">
        <f>_xll.qlSettingsEvaluationDate(Trigger)</f>
        <v>42268</v>
      </c>
      <c r="E6" s="8"/>
      <c r="G6" s="6"/>
      <c r="H6" s="29" t="s">
        <v>24</v>
      </c>
      <c r="I6" s="17">
        <f>COUNTIF(CheckON,TRUE)</f>
        <v>0</v>
      </c>
      <c r="J6" s="17">
        <f>COUNTIF(Check1M,"=TRUE")</f>
        <v>0</v>
      </c>
      <c r="K6" s="17">
        <f>COUNTIF(Check3M,TRUE)</f>
        <v>0</v>
      </c>
      <c r="L6" s="17">
        <f>COUNTIF(Check6M,TRUE)</f>
        <v>0</v>
      </c>
      <c r="M6" s="17">
        <f>COUNTIF(Check1Y,TRUE)</f>
        <v>0</v>
      </c>
      <c r="N6" s="8"/>
    </row>
    <row r="7" spans="2:14" s="1" customFormat="1" ht="11.25" customHeight="1" x14ac:dyDescent="0.2">
      <c r="B7" s="6"/>
      <c r="C7" s="28" t="s">
        <v>21</v>
      </c>
      <c r="D7" s="10">
        <f>[1]!TriggerCounter</f>
        <v>26</v>
      </c>
      <c r="E7" s="8"/>
      <c r="G7" s="24"/>
      <c r="H7" s="26" t="s">
        <v>25</v>
      </c>
      <c r="I7" s="121">
        <f>I5-I6</f>
        <v>45</v>
      </c>
      <c r="J7" s="121">
        <f>J5-J6</f>
        <v>1</v>
      </c>
      <c r="K7" s="121">
        <f>K5-K6</f>
        <v>67</v>
      </c>
      <c r="L7" s="121">
        <f>L5-L6</f>
        <v>18</v>
      </c>
      <c r="M7" s="121">
        <f>M5-M6</f>
        <v>1</v>
      </c>
      <c r="N7" s="25"/>
    </row>
    <row r="8" spans="2:14" ht="11.25" customHeight="1" thickBot="1" x14ac:dyDescent="0.3">
      <c r="B8" s="11"/>
      <c r="C8" s="12"/>
      <c r="D8" s="12"/>
      <c r="E8" s="13"/>
      <c r="G8" s="11"/>
      <c r="H8" s="12"/>
      <c r="I8" s="12"/>
      <c r="J8" s="12"/>
      <c r="K8" s="12"/>
      <c r="L8" s="12"/>
      <c r="M8" s="12"/>
      <c r="N8" s="13"/>
    </row>
    <row r="9" spans="2:14" ht="11.25" customHeight="1" thickBot="1" x14ac:dyDescent="0.3">
      <c r="G9" s="1"/>
      <c r="H9" s="1"/>
      <c r="I9" s="1"/>
      <c r="J9" s="1"/>
      <c r="K9" s="1"/>
      <c r="L9" s="1"/>
      <c r="M9" s="1"/>
      <c r="N9" s="1"/>
    </row>
    <row r="10" spans="2:14" s="1" customFormat="1" ht="16.5" x14ac:dyDescent="0.3">
      <c r="B10" s="2" t="s">
        <v>6</v>
      </c>
      <c r="C10" s="3"/>
      <c r="D10" s="3"/>
      <c r="E10" s="14"/>
      <c r="G10" s="2" t="s">
        <v>28</v>
      </c>
      <c r="H10" s="3"/>
      <c r="I10" s="3"/>
      <c r="J10" s="3"/>
      <c r="K10" s="3"/>
      <c r="L10" s="3"/>
      <c r="M10" s="3"/>
      <c r="N10" s="14"/>
    </row>
    <row r="11" spans="2:14" s="1" customFormat="1" ht="11.25" customHeight="1" x14ac:dyDescent="0.2">
      <c r="B11" s="6"/>
      <c r="C11" s="7"/>
      <c r="D11" s="7"/>
      <c r="E11" s="8" t="s">
        <v>27</v>
      </c>
      <c r="G11" s="6"/>
      <c r="H11" s="7"/>
      <c r="I11" s="7"/>
      <c r="J11" s="7"/>
      <c r="K11" s="7"/>
      <c r="L11" s="7"/>
      <c r="M11" s="7"/>
      <c r="N11" s="8"/>
    </row>
    <row r="12" spans="2:14" s="1" customFormat="1" ht="11.25" customHeight="1" x14ac:dyDescent="0.2">
      <c r="B12" s="6"/>
      <c r="C12" s="27" t="s">
        <v>5</v>
      </c>
      <c r="D12" s="15" t="s">
        <v>155</v>
      </c>
      <c r="E12" s="8" t="s">
        <v>27</v>
      </c>
      <c r="G12" s="6"/>
      <c r="H12" s="27" t="s">
        <v>18</v>
      </c>
      <c r="I12" s="15" t="s">
        <v>29</v>
      </c>
      <c r="J12" s="15" t="s">
        <v>30</v>
      </c>
      <c r="K12" s="15" t="s">
        <v>31</v>
      </c>
      <c r="L12" s="15" t="s">
        <v>32</v>
      </c>
      <c r="M12" s="15" t="s">
        <v>33</v>
      </c>
      <c r="N12" s="8"/>
    </row>
    <row r="13" spans="2:14" s="1" customFormat="1" ht="11.25" customHeight="1" x14ac:dyDescent="0.2">
      <c r="B13" s="6"/>
      <c r="C13" s="29" t="s">
        <v>22</v>
      </c>
      <c r="D13" s="17">
        <v>2</v>
      </c>
      <c r="E13" s="8" t="s">
        <v>27</v>
      </c>
      <c r="G13" s="6"/>
      <c r="H13" s="32" t="s">
        <v>7</v>
      </c>
      <c r="I13" s="22" t="s">
        <v>157</v>
      </c>
      <c r="J13" s="22" t="s">
        <v>158</v>
      </c>
      <c r="K13" s="22" t="s">
        <v>158</v>
      </c>
      <c r="L13" s="22" t="s">
        <v>158</v>
      </c>
      <c r="M13" s="22" t="s">
        <v>158</v>
      </c>
      <c r="N13" s="8"/>
    </row>
    <row r="14" spans="2:14" s="1" customFormat="1" ht="11.25" customHeight="1" x14ac:dyDescent="0.2">
      <c r="B14" s="6"/>
      <c r="C14" s="29" t="s">
        <v>23</v>
      </c>
      <c r="D14" s="16" t="s">
        <v>156</v>
      </c>
      <c r="E14" s="8" t="s">
        <v>27</v>
      </c>
      <c r="G14" s="6"/>
      <c r="H14" s="55"/>
      <c r="I14" s="55"/>
      <c r="J14" s="55"/>
      <c r="K14" s="55"/>
      <c r="L14" s="55"/>
      <c r="M14" s="55"/>
      <c r="N14" s="8"/>
    </row>
    <row r="15" spans="2:14" s="1" customFormat="1" ht="11.25" customHeight="1" x14ac:dyDescent="0.2">
      <c r="B15" s="6"/>
      <c r="C15" s="30" t="s">
        <v>51</v>
      </c>
      <c r="D15" s="16" t="s">
        <v>52</v>
      </c>
      <c r="E15" s="8"/>
      <c r="G15" s="6"/>
      <c r="H15" s="33" t="s">
        <v>38</v>
      </c>
      <c r="I15" s="56" t="str">
        <f>I13</f>
        <v>Eonia</v>
      </c>
      <c r="J15" s="56" t="str">
        <f>PROPER(Currency)&amp;J13&amp;J12</f>
        <v>Euribor1M</v>
      </c>
      <c r="K15" s="56" t="str">
        <f>PROPER(Currency)&amp;K13&amp;K12</f>
        <v>Euribor3M</v>
      </c>
      <c r="L15" s="56" t="str">
        <f>PROPER(Currency)&amp;L13&amp;L12</f>
        <v>Euribor6M</v>
      </c>
      <c r="M15" s="56" t="str">
        <f>PROPER(Currency)&amp;M13&amp;M12</f>
        <v>Euribor1Y</v>
      </c>
      <c r="N15" s="8"/>
    </row>
    <row r="16" spans="2:14" s="1" customFormat="1" ht="11.25" customHeight="1" x14ac:dyDescent="0.2">
      <c r="B16" s="6"/>
      <c r="C16" s="30" t="s">
        <v>3</v>
      </c>
      <c r="D16" s="16" t="b">
        <v>0</v>
      </c>
      <c r="E16" s="8"/>
      <c r="G16" s="6"/>
      <c r="H16" s="27" t="s">
        <v>34</v>
      </c>
      <c r="I16" s="23">
        <f>_xll.qlInterestRateIndexFixingDays(IndexON,Trigger)</f>
        <v>0</v>
      </c>
      <c r="J16" s="23">
        <f>_xll.qlInterestRateIndexFixingDays(Index1M,Trigger)</f>
        <v>2</v>
      </c>
      <c r="K16" s="23">
        <f>_xll.qlInterestRateIndexFixingDays(Index3M,Trigger)</f>
        <v>2</v>
      </c>
      <c r="L16" s="23">
        <f>_xll.qlInterestRateIndexFixingDays(Index6M,Trigger)</f>
        <v>2</v>
      </c>
      <c r="M16" s="23">
        <f>_xll.qlInterestRateIndexFixingDays(Index1Y,Trigger)</f>
        <v>2</v>
      </c>
      <c r="N16" s="8"/>
    </row>
    <row r="17" spans="1:14" s="1" customFormat="1" ht="11.25" customHeight="1" x14ac:dyDescent="0.2">
      <c r="B17" s="6"/>
      <c r="C17" s="31" t="s">
        <v>1</v>
      </c>
      <c r="D17" s="22" t="b">
        <v>0</v>
      </c>
      <c r="E17" s="8"/>
      <c r="G17" s="6"/>
      <c r="H17" s="29" t="s">
        <v>35</v>
      </c>
      <c r="I17" s="17" t="str">
        <f>_xll.qlIborIndexBusinessDayConv(IndexON,Trigger)</f>
        <v>Following</v>
      </c>
      <c r="J17" s="17" t="str">
        <f>_xll.qlIborIndexBusinessDayConv(Index1M,Trigger)</f>
        <v>Modified Following</v>
      </c>
      <c r="K17" s="17" t="str">
        <f>_xll.qlIborIndexBusinessDayConv(Index3M,Trigger)</f>
        <v>Modified Following</v>
      </c>
      <c r="L17" s="17" t="str">
        <f>_xll.qlIborIndexBusinessDayConv(Index6M,Trigger)</f>
        <v>Modified Following</v>
      </c>
      <c r="M17" s="17" t="str">
        <f>_xll.qlIborIndexBusinessDayConv(Index1Y,Trigger)</f>
        <v>Modified Following</v>
      </c>
      <c r="N17" s="8"/>
    </row>
    <row r="18" spans="1:14" s="1" customFormat="1" ht="11.25" customHeight="1" thickBot="1" x14ac:dyDescent="0.25">
      <c r="B18" s="11"/>
      <c r="C18" s="12"/>
      <c r="D18" s="12"/>
      <c r="E18" s="13" t="s">
        <v>27</v>
      </c>
      <c r="G18" s="6"/>
      <c r="H18" s="29" t="s">
        <v>36</v>
      </c>
      <c r="I18" s="16" t="b">
        <f>_xll.qlIborIndexEndOfMonth(IndexON,Trigger)</f>
        <v>0</v>
      </c>
      <c r="J18" s="16" t="b">
        <f>_xll.qlIborIndexEndOfMonth(Index1M,Trigger)</f>
        <v>1</v>
      </c>
      <c r="K18" s="16" t="b">
        <f>_xll.qlIborIndexEndOfMonth(Index3M,Trigger)</f>
        <v>1</v>
      </c>
      <c r="L18" s="16" t="b">
        <f>_xll.qlIborIndexEndOfMonth(Index6M,Trigger)</f>
        <v>1</v>
      </c>
      <c r="M18" s="16" t="b">
        <f>_xll.qlIborIndexEndOfMonth(Index1Y,Trigger)</f>
        <v>1</v>
      </c>
      <c r="N18" s="8"/>
    </row>
    <row r="19" spans="1:14" s="1" customFormat="1" ht="11.25" customHeight="1" thickBot="1" x14ac:dyDescent="0.3">
      <c r="B19" s="5"/>
      <c r="C19" s="5"/>
      <c r="D19" s="5"/>
      <c r="E19" s="5"/>
      <c r="G19" s="6"/>
      <c r="H19" s="32" t="s">
        <v>37</v>
      </c>
      <c r="I19" s="22" t="str">
        <f>_xll.qlInterestRateIndexDayCounter(IndexON,Trigger)</f>
        <v>Actual/360</v>
      </c>
      <c r="J19" s="22" t="str">
        <f>_xll.qlInterestRateIndexDayCounter(Index1M,Trigger)</f>
        <v>Actual/360</v>
      </c>
      <c r="K19" s="22" t="str">
        <f>_xll.qlInterestRateIndexDayCounter(Index3M,Trigger)</f>
        <v>Actual/360</v>
      </c>
      <c r="L19" s="22" t="str">
        <f>_xll.qlInterestRateIndexDayCounter(Index6M,Trigger)</f>
        <v>Actual/360</v>
      </c>
      <c r="M19" s="22" t="str">
        <f>_xll.qlInterestRateIndexDayCounter(Index1Y,Trigger)</f>
        <v>Actual/360</v>
      </c>
      <c r="N19" s="8"/>
    </row>
    <row r="20" spans="1:14" s="1" customFormat="1" ht="16.5" x14ac:dyDescent="0.3">
      <c r="B20" s="2" t="s">
        <v>134</v>
      </c>
      <c r="C20" s="3"/>
      <c r="D20" s="3"/>
      <c r="E20" s="14"/>
      <c r="G20" s="6"/>
      <c r="H20" s="54"/>
      <c r="I20" s="54"/>
      <c r="J20" s="54"/>
      <c r="K20" s="54"/>
      <c r="L20" s="54"/>
      <c r="M20" s="54"/>
      <c r="N20" s="8"/>
    </row>
    <row r="21" spans="1:14" s="1" customFormat="1" ht="11.25" customHeight="1" x14ac:dyDescent="0.25">
      <c r="A21" s="5"/>
      <c r="B21" s="6"/>
      <c r="C21" s="7"/>
      <c r="D21" s="7"/>
      <c r="E21" s="8"/>
      <c r="F21" s="5"/>
      <c r="G21" s="6"/>
      <c r="H21" s="33" t="s">
        <v>43</v>
      </c>
      <c r="I21" s="54"/>
      <c r="J21" s="56" t="str">
        <f>_xll.qlIborIndex(,J13,"1D",J16,Currency,Calendar,J17,J18,J19,J4,Permanent,Trigger,ObjectOverwrite)</f>
        <v>obj_0068d#0001</v>
      </c>
      <c r="K21" s="56" t="str">
        <f>_xll.qlIborIndex(,K13,"1D",K16,Currency,Calendar,K17,K18,K19,K4,Permanent,Trigger,ObjectOverwrite)</f>
        <v>obj_00682#0001</v>
      </c>
      <c r="L21" s="56" t="str">
        <f>_xll.qlIborIndex(,L13,"1D",L16,Currency,Calendar,L17,L18,L19,L4,Permanent,Trigger,ObjectOverwrite)</f>
        <v>obj_00683#0001</v>
      </c>
      <c r="M21" s="56" t="str">
        <f>_xll.qlIborIndex(,M13,"1D",M16,Currency,Calendar,M17,M18,M19,M4,Permanent,Trigger,ObjectOverwrite)</f>
        <v>obj_00687#0001</v>
      </c>
      <c r="N21" s="8"/>
    </row>
    <row r="22" spans="1:14" ht="11.25" customHeight="1" x14ac:dyDescent="0.25">
      <c r="B22" s="6"/>
      <c r="C22" s="27" t="s">
        <v>53</v>
      </c>
      <c r="D22" s="147"/>
      <c r="E22" s="8"/>
      <c r="G22" s="6"/>
      <c r="H22" s="27" t="s">
        <v>34</v>
      </c>
      <c r="I22" s="54"/>
      <c r="J22" s="23">
        <f>_xll.qlInterestRateIndexFixingDays(ONIndex1M,Trigger)</f>
        <v>2</v>
      </c>
      <c r="K22" s="23">
        <f>_xll.qlInterestRateIndexFixingDays(ONIndex3M,Trigger)</f>
        <v>2</v>
      </c>
      <c r="L22" s="23">
        <f>_xll.qlInterestRateIndexFixingDays(ONIndex6M,Trigger)</f>
        <v>2</v>
      </c>
      <c r="M22" s="23">
        <f>_xll.qlInterestRateIndexFixingDays(ONIndex1Y,Trigger)</f>
        <v>2</v>
      </c>
      <c r="N22" s="8"/>
    </row>
    <row r="23" spans="1:14" ht="11.25" customHeight="1" x14ac:dyDescent="0.25">
      <c r="B23" s="6"/>
      <c r="C23" s="27" t="s">
        <v>135</v>
      </c>
      <c r="D23" s="157"/>
      <c r="E23" s="8"/>
      <c r="G23" s="6"/>
      <c r="H23" s="29" t="s">
        <v>35</v>
      </c>
      <c r="I23" s="54"/>
      <c r="J23" s="16" t="str">
        <f>_xll.qlIborIndexBusinessDayConv(ONIndex1M,Trigger)</f>
        <v>Modified Following</v>
      </c>
      <c r="K23" s="16" t="str">
        <f>_xll.qlIborIndexBusinessDayConv(ONIndex3M,Trigger)</f>
        <v>Modified Following</v>
      </c>
      <c r="L23" s="16" t="str">
        <f>_xll.qlIborIndexBusinessDayConv(ONIndex6M,Trigger)</f>
        <v>Modified Following</v>
      </c>
      <c r="M23" s="16" t="str">
        <f>_xll.qlIborIndexBusinessDayConv(ONIndex1Y,Trigger)</f>
        <v>Modified Following</v>
      </c>
      <c r="N23" s="8"/>
    </row>
    <row r="24" spans="1:14" ht="11.25" customHeight="1" x14ac:dyDescent="0.25">
      <c r="B24" s="6"/>
      <c r="C24" s="32" t="s">
        <v>146</v>
      </c>
      <c r="D24" s="158"/>
      <c r="E24" s="8"/>
      <c r="G24" s="6"/>
      <c r="H24" s="29" t="s">
        <v>36</v>
      </c>
      <c r="I24" s="54"/>
      <c r="J24" s="16" t="b">
        <f>_xll.qlIborIndexEndOfMonth(ONIndex1M,Trigger)</f>
        <v>1</v>
      </c>
      <c r="K24" s="16" t="b">
        <f>_xll.qlIborIndexEndOfMonth(ONIndex3M,Trigger)</f>
        <v>1</v>
      </c>
      <c r="L24" s="16" t="b">
        <f>_xll.qlIborIndexEndOfMonth(ONIndex6M,Trigger)</f>
        <v>1</v>
      </c>
      <c r="M24" s="16" t="b">
        <f>_xll.qlIborIndexEndOfMonth(ONIndex1Y,Trigger)</f>
        <v>1</v>
      </c>
      <c r="N24" s="8"/>
    </row>
    <row r="25" spans="1:14" ht="11.25" customHeight="1" x14ac:dyDescent="0.25">
      <c r="B25" s="6"/>
      <c r="C25" s="27" t="s">
        <v>152</v>
      </c>
      <c r="D25" s="157"/>
      <c r="E25" s="8"/>
      <c r="G25" s="6"/>
      <c r="H25" s="32" t="s">
        <v>37</v>
      </c>
      <c r="I25" s="54"/>
      <c r="J25" s="22" t="str">
        <f>_xll.qlInterestRateIndexDayCounter(ONIndex1M,Trigger)</f>
        <v>Actual/360</v>
      </c>
      <c r="K25" s="22" t="str">
        <f>_xll.qlInterestRateIndexDayCounter(ONIndex3M,Trigger)</f>
        <v>Actual/360</v>
      </c>
      <c r="L25" s="22" t="str">
        <f>_xll.qlInterestRateIndexDayCounter(ONIndex6M,Trigger)</f>
        <v>Actual/360</v>
      </c>
      <c r="M25" s="22" t="str">
        <f>_xll.qlInterestRateIndexDayCounter(ONIndex1Y,Trigger)</f>
        <v>Actual/360</v>
      </c>
      <c r="N25" s="8"/>
    </row>
    <row r="26" spans="1:14" ht="11.25" customHeight="1" thickBot="1" x14ac:dyDescent="0.3">
      <c r="B26" s="6"/>
      <c r="C26" s="29" t="s">
        <v>153</v>
      </c>
      <c r="D26" s="148"/>
      <c r="E26" s="8"/>
      <c r="G26" s="11"/>
      <c r="H26" s="12"/>
      <c r="I26" s="12"/>
      <c r="J26" s="12"/>
      <c r="K26" s="12"/>
      <c r="L26" s="12"/>
      <c r="M26" s="12"/>
      <c r="N26" s="13"/>
    </row>
    <row r="27" spans="1:14" ht="11.25" customHeight="1" x14ac:dyDescent="0.25">
      <c r="B27" s="6"/>
      <c r="C27" s="29" t="s">
        <v>136</v>
      </c>
      <c r="D27" s="148"/>
      <c r="E27" s="8"/>
    </row>
    <row r="28" spans="1:14" ht="11.25" customHeight="1" x14ac:dyDescent="0.25">
      <c r="B28" s="6"/>
      <c r="C28" s="32" t="s">
        <v>137</v>
      </c>
      <c r="D28" s="149"/>
      <c r="E28" s="8"/>
    </row>
    <row r="29" spans="1:14" ht="11.25" customHeight="1" x14ac:dyDescent="0.25">
      <c r="B29" s="6"/>
      <c r="C29" s="27" t="s">
        <v>144</v>
      </c>
      <c r="D29" s="147"/>
      <c r="E29" s="8"/>
    </row>
    <row r="30" spans="1:14" ht="11.25" customHeight="1" x14ac:dyDescent="0.25">
      <c r="B30" s="6"/>
      <c r="C30" s="32" t="s">
        <v>145</v>
      </c>
      <c r="D30" s="149"/>
      <c r="E30" s="8"/>
    </row>
    <row r="31" spans="1:14" ht="11.25" customHeight="1" x14ac:dyDescent="0.25">
      <c r="B31" s="6"/>
      <c r="C31" s="27" t="s">
        <v>147</v>
      </c>
      <c r="D31" s="147"/>
      <c r="E31" s="8"/>
    </row>
    <row r="32" spans="1:14" ht="11.25" customHeight="1" x14ac:dyDescent="0.25">
      <c r="B32" s="6"/>
      <c r="C32" s="31" t="s">
        <v>148</v>
      </c>
      <c r="D32" s="149"/>
      <c r="E32" s="8"/>
    </row>
    <row r="33" spans="2:5" ht="11.25" customHeight="1" thickBot="1" x14ac:dyDescent="0.3">
      <c r="B33" s="11"/>
      <c r="C33" s="12"/>
      <c r="D33" s="12"/>
      <c r="E33" s="13"/>
    </row>
  </sheetData>
  <conditionalFormatting sqref="I7:M7">
    <cfRule type="cellIs" dxfId="9" priority="1" operator="notEqual">
      <formula>0</formula>
    </cfRule>
    <cfRule type="cellIs" dxfId="8" priority="3" operator="notEqual">
      <formula>0</formula>
    </cfRule>
  </conditionalFormatting>
  <dataValidations count="2">
    <dataValidation type="list" allowBlank="1" showInputMessage="1" showErrorMessage="1" sqref="D12">
      <formula1>"EUR,USD,GBP,JPY,CHF,AUD,CNY,CNH,HKD,RMB"</formula1>
    </dataValidation>
    <dataValidation type="list" allowBlank="1" showInputMessage="1" showErrorMessage="1" sqref="D14">
      <formula1>"TARGET,UnitedKingdom::Exchange,UnitedKingdom::Metals,UnitedKingdom::Settlement,UnitedStates::GovernmentBond,UnitedStates::NERC,UnitedStates::NYSE,UnitedStates::Settlement,Switzerland,Japan,Italy::Exchange,NullCalendar"</formula1>
    </dataValidation>
  </dataValidations>
  <pageMargins left="0.7" right="0.7" top="0.75" bottom="0.75" header="0.3" footer="0.3"/>
  <pageSetup paperSize="9" orientation="portrait" r:id="rId1"/>
  <ignoredErrors>
    <ignoredError sqref="I16:M20 I25:J25 I23 I24 I22:J22 K22:M25 J23:J24 I4:M4 I21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E3570"/>
  <sheetViews>
    <sheetView showGridLines="0" topLeftCell="A17" zoomScaleNormal="100" zoomScaleSheetLayoutView="110" workbookViewId="0">
      <selection activeCell="H3" sqref="H3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7" style="71" bestFit="1" customWidth="1"/>
    <col min="9" max="9" width="10" style="71" bestFit="1" customWidth="1"/>
    <col min="10" max="10" width="6" style="71" bestFit="1" customWidth="1"/>
    <col min="11" max="11" width="11" style="71" bestFit="1" customWidth="1"/>
    <col min="12" max="12" width="2.7109375" style="71" customWidth="1"/>
    <col min="13" max="13" width="11" style="72" bestFit="1" customWidth="1"/>
    <col min="14" max="14" width="4.7109375" style="72" customWidth="1"/>
    <col min="15" max="15" width="6" style="72" bestFit="1" customWidth="1"/>
    <col min="16" max="16" width="21.42578125" style="72" bestFit="1" customWidth="1"/>
    <col min="17" max="18" width="17.28515625" style="72" bestFit="1" customWidth="1"/>
    <col min="19" max="19" width="19.28515625" style="72" bestFit="1" customWidth="1"/>
    <col min="20" max="20" width="17.28515625" style="72" bestFit="1" customWidth="1"/>
    <col min="21" max="22" width="12" style="72" bestFit="1" customWidth="1"/>
    <col min="23" max="23" width="9" style="73" customWidth="1"/>
    <col min="24" max="24" width="9" style="73" bestFit="1" customWidth="1"/>
    <col min="25" max="25" width="12" style="72" customWidth="1"/>
    <col min="26" max="26" width="2.7109375" style="72" customWidth="1"/>
    <col min="27" max="27" width="18.28515625" style="72" hidden="1" customWidth="1" outlineLevel="1"/>
    <col min="28" max="28" width="2.7109375" style="72" hidden="1" customWidth="1" outlineLevel="1"/>
    <col min="29" max="29" width="10" style="72" hidden="1" customWidth="1" outlineLevel="1"/>
    <col min="30" max="30" width="15.140625" style="72" hidden="1" customWidth="1" outlineLevel="1"/>
    <col min="31" max="31" width="9.140625" style="72" collapsed="1"/>
    <col min="32" max="16384" width="9.140625" style="72"/>
  </cols>
  <sheetData>
    <row r="1" spans="1:26" s="71" customFormat="1" hidden="1" outlineLevel="1" x14ac:dyDescent="0.2">
      <c r="A1" s="69"/>
      <c r="B1" s="66" t="s">
        <v>48</v>
      </c>
      <c r="C1" s="67"/>
      <c r="D1" s="67"/>
      <c r="E1" s="67"/>
      <c r="F1" s="68"/>
      <c r="G1" s="66" t="s">
        <v>8</v>
      </c>
      <c r="H1" s="67"/>
      <c r="I1" s="67"/>
      <c r="J1" s="67"/>
      <c r="K1" s="68"/>
    </row>
    <row r="2" spans="1:26" hidden="1" outlineLevel="1" x14ac:dyDescent="0.2">
      <c r="A2" s="70"/>
      <c r="B2" s="75" t="s">
        <v>4</v>
      </c>
      <c r="C2" s="79" t="s">
        <v>9</v>
      </c>
      <c r="D2" s="80" t="s">
        <v>10</v>
      </c>
      <c r="E2" s="79" t="s">
        <v>11</v>
      </c>
      <c r="F2" s="81" t="s">
        <v>12</v>
      </c>
      <c r="G2" s="79" t="s">
        <v>13</v>
      </c>
      <c r="H2" s="79" t="s">
        <v>10</v>
      </c>
      <c r="I2" s="79" t="s">
        <v>14</v>
      </c>
      <c r="J2" s="79" t="s">
        <v>11</v>
      </c>
      <c r="K2" s="79" t="s">
        <v>12</v>
      </c>
      <c r="M2" s="71"/>
      <c r="N2" s="71"/>
      <c r="O2" s="71"/>
      <c r="P2" s="71"/>
      <c r="Q2" s="71"/>
      <c r="R2" s="71"/>
      <c r="S2" s="71"/>
      <c r="T2" s="71"/>
      <c r="U2" s="73"/>
      <c r="V2" s="73"/>
      <c r="W2" s="71"/>
      <c r="X2" s="72"/>
    </row>
    <row r="3" spans="1:26" ht="12" hidden="1" outlineLevel="1" x14ac:dyDescent="0.25">
      <c r="A3" s="182" t="s">
        <v>50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42247</v>
      </c>
      <c r="E3" s="83">
        <f t="shared" ref="E3:E9" si="0">EDATE(SettlementDate,$B3)</f>
        <v>42636</v>
      </c>
      <c r="F3" s="84">
        <f t="shared" ref="F3:F9" si="1">IF(B3&lt;=12,1,IF(B3&lt;=24,3,IF(B3&lt;=120,6,IF(B3&lt;=240,12,IF(B3&lt;=360,36,60)))))</f>
        <v>1</v>
      </c>
      <c r="G3" s="92">
        <f>MIN(_xll.ohPack(Data!$F$4:INDEX(FwdON,MATCH(E3+1,SettlementDates,1),1)))</f>
        <v>-1.7372756940225997E-3</v>
      </c>
      <c r="H3" s="63">
        <f>IF(G3&gt;=0,ROUNDDOWN(G3*10,2)/10,ROUNDUP(G3*10,2)/10)</f>
        <v>-2E-3</v>
      </c>
      <c r="I3" s="92">
        <f>MAX(_xll.ohPack(Data!$F$4:INDEX(FwdON,MATCH(E3+1,SettlementDates,1),1)))</f>
        <v>-7.0676807856218105E-4</v>
      </c>
      <c r="J3" s="63">
        <f t="shared" ref="J3:J9" si="2">IF(I3-G3&gt;1%,(QUOTIENT(I3*10000,50)+1)*0.5%,(QUOTIENT(I3*10000,10)+1)*0.1%)</f>
        <v>1E-3</v>
      </c>
      <c r="K3" s="92">
        <f t="shared" ref="K3:K9" si="3">IF(J3-H3&lt;0.5%,0.05%,IF(J3-H3&lt;1%,0.1%,IF(J3-H3&lt;2%,0.25%,0.5%)))</f>
        <v>5.0000000000000001E-4</v>
      </c>
      <c r="M3" s="71"/>
      <c r="N3" s="71"/>
      <c r="O3" s="71"/>
      <c r="P3" s="71"/>
      <c r="Q3" s="71"/>
      <c r="R3" s="71"/>
      <c r="S3" s="71"/>
      <c r="T3" s="71"/>
      <c r="U3" s="73"/>
      <c r="V3" s="73"/>
      <c r="W3" s="71"/>
      <c r="X3" s="72"/>
    </row>
    <row r="4" spans="1:26" ht="12" hidden="1" customHeight="1" outlineLevel="1" x14ac:dyDescent="0.25">
      <c r="A4" s="183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42277</v>
      </c>
      <c r="E4" s="86">
        <f t="shared" si="0"/>
        <v>43001</v>
      </c>
      <c r="F4" s="87">
        <f t="shared" si="1"/>
        <v>3</v>
      </c>
      <c r="G4" s="93">
        <f>MIN(_xll.ohPack(Data!$F$4:INDEX(FwdON,MATCH(E4+1,SettlementDates,1),1)))</f>
        <v>-1.7372756940225997E-3</v>
      </c>
      <c r="H4" s="64">
        <f t="shared" ref="H4:H9" si="4">IF(G4&gt;=0,ROUNDDOWN(G4*10,2)/10,ROUNDUP(G4*10,2)/10)</f>
        <v>-2E-3</v>
      </c>
      <c r="I4" s="93">
        <f>MAX(_xll.ohPack(Data!$F$4:INDEX(FwdON,MATCH(E4+1,SettlementDates,1),1)))</f>
        <v>-7.0676807856218105E-4</v>
      </c>
      <c r="J4" s="64">
        <f t="shared" si="2"/>
        <v>1E-3</v>
      </c>
      <c r="K4" s="93">
        <f t="shared" si="3"/>
        <v>5.0000000000000001E-4</v>
      </c>
      <c r="M4" s="71"/>
      <c r="N4" s="71"/>
      <c r="O4" s="71"/>
      <c r="P4" s="71"/>
      <c r="Q4" s="71"/>
      <c r="R4" s="71"/>
      <c r="S4" s="71"/>
      <c r="T4" s="71"/>
      <c r="U4" s="73"/>
      <c r="V4" s="73"/>
      <c r="W4" s="71"/>
      <c r="X4" s="72"/>
      <c r="Z4" s="74"/>
    </row>
    <row r="5" spans="1:26" ht="12" hidden="1" outlineLevel="1" x14ac:dyDescent="0.25">
      <c r="A5" s="183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86">
        <f t="shared" si="0"/>
        <v>44097</v>
      </c>
      <c r="F5" s="87">
        <f t="shared" si="1"/>
        <v>6</v>
      </c>
      <c r="G5" s="93">
        <f>MIN(_xll.ohPack(Data!$F$4:INDEX(FwdON,MATCH(E5+1,SettlementDates,1),1)))</f>
        <v>-1.7372756940225997E-3</v>
      </c>
      <c r="H5" s="64">
        <f t="shared" si="4"/>
        <v>-2E-3</v>
      </c>
      <c r="I5" s="93">
        <f>MAX(_xll.ohPack(Data!$F$4:INDEX(FwdON,MATCH(E5+1,SettlementDates,1),1)))</f>
        <v>7.8212296980506579E-3</v>
      </c>
      <c r="J5" s="64">
        <f t="shared" si="2"/>
        <v>8.0000000000000002E-3</v>
      </c>
      <c r="K5" s="93">
        <f t="shared" si="3"/>
        <v>2.5000000000000001E-3</v>
      </c>
      <c r="M5" s="71"/>
      <c r="N5" s="71"/>
      <c r="O5" s="71"/>
      <c r="P5" s="71"/>
      <c r="Q5" s="71"/>
      <c r="R5" s="71"/>
      <c r="S5" s="71"/>
      <c r="T5" s="71"/>
      <c r="U5" s="73"/>
      <c r="V5" s="73"/>
      <c r="W5" s="71"/>
      <c r="X5" s="72"/>
    </row>
    <row r="6" spans="1:26" ht="12" hidden="1" outlineLevel="1" x14ac:dyDescent="0.25">
      <c r="A6" s="183"/>
      <c r="B6" s="77">
        <v>120</v>
      </c>
      <c r="C6" s="60" t="str">
        <f>_xll.qlPeriodEquivalent(B6&amp;"M")</f>
        <v>10Y</v>
      </c>
      <c r="D6" s="85">
        <f>D5</f>
        <v>42185</v>
      </c>
      <c r="E6" s="86">
        <f t="shared" si="0"/>
        <v>45923</v>
      </c>
      <c r="F6" s="87">
        <f t="shared" si="1"/>
        <v>6</v>
      </c>
      <c r="G6" s="93">
        <f>MIN(_xll.ohPack(Data!$F$4:INDEX(FwdON,MATCH(E6+1,SettlementDates,1),1)))</f>
        <v>-1.7372756940225997E-3</v>
      </c>
      <c r="H6" s="64">
        <f t="shared" si="4"/>
        <v>-2E-3</v>
      </c>
      <c r="I6" s="93">
        <f>MAX(_xll.ohPack(Data!$F$4:INDEX(FwdON,MATCH(E6+1,SettlementDates,1),1)))</f>
        <v>1.9059028989980575E-2</v>
      </c>
      <c r="J6" s="64">
        <f t="shared" si="2"/>
        <v>0.02</v>
      </c>
      <c r="K6" s="93">
        <f t="shared" si="3"/>
        <v>5.0000000000000001E-3</v>
      </c>
      <c r="M6" s="71"/>
      <c r="N6" s="71"/>
      <c r="O6" s="71"/>
      <c r="P6" s="71"/>
      <c r="Q6" s="71"/>
      <c r="R6" s="71"/>
      <c r="S6" s="71"/>
      <c r="T6" s="71"/>
      <c r="U6" s="73"/>
      <c r="V6" s="73"/>
      <c r="W6" s="71"/>
      <c r="X6" s="72"/>
    </row>
    <row r="7" spans="1:26" ht="12" hidden="1" outlineLevel="1" x14ac:dyDescent="0.25">
      <c r="A7" s="183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42004</v>
      </c>
      <c r="E7" s="86">
        <f t="shared" si="0"/>
        <v>49575</v>
      </c>
      <c r="F7" s="87">
        <f t="shared" si="1"/>
        <v>12</v>
      </c>
      <c r="G7" s="93">
        <f>MIN(_xll.ohPack(Data!$F$4:INDEX(FwdON,MATCH(E7+1,SettlementDates,1),1)))</f>
        <v>-1.7372756940225997E-3</v>
      </c>
      <c r="H7" s="64">
        <f t="shared" si="4"/>
        <v>-2E-3</v>
      </c>
      <c r="I7" s="93">
        <f>MAX(_xll.ohPack(Data!$F$4:INDEX(FwdON,MATCH(E7+1,SettlementDates,1),1)))</f>
        <v>2.1169995423395704E-2</v>
      </c>
      <c r="J7" s="64">
        <f t="shared" si="2"/>
        <v>2.5000000000000001E-2</v>
      </c>
      <c r="K7" s="93">
        <f t="shared" si="3"/>
        <v>5.0000000000000001E-3</v>
      </c>
      <c r="M7" s="71"/>
      <c r="N7" s="71"/>
      <c r="O7" s="71"/>
      <c r="P7" s="71"/>
      <c r="Q7" s="71"/>
      <c r="R7" s="71"/>
      <c r="S7" s="71"/>
      <c r="T7" s="71"/>
      <c r="U7" s="73"/>
      <c r="V7" s="73"/>
      <c r="W7" s="71"/>
      <c r="X7" s="72"/>
    </row>
    <row r="8" spans="1:26" ht="12" hidden="1" outlineLevel="1" x14ac:dyDescent="0.25">
      <c r="A8" s="183"/>
      <c r="B8" s="77">
        <v>360</v>
      </c>
      <c r="C8" s="60" t="str">
        <f>_xll.qlPeriodEquivalent(B8&amp;"M")</f>
        <v>30Y</v>
      </c>
      <c r="D8" s="85">
        <f>D7</f>
        <v>42004</v>
      </c>
      <c r="E8" s="86">
        <f t="shared" si="0"/>
        <v>53228</v>
      </c>
      <c r="F8" s="87">
        <f t="shared" si="1"/>
        <v>36</v>
      </c>
      <c r="G8" s="93">
        <f>MIN(_xll.ohPack(Data!$F$4:INDEX(FwdON,MATCH(E8+1,SettlementDates,1),1)))</f>
        <v>-1.7372756940225997E-3</v>
      </c>
      <c r="H8" s="64">
        <f t="shared" si="4"/>
        <v>-2E-3</v>
      </c>
      <c r="I8" s="93">
        <f>MAX(_xll.ohPack(Data!$F$4:INDEX(FwdON,MATCH(E8+1,SettlementDates,1),1)))</f>
        <v>2.1169995423395704E-2</v>
      </c>
      <c r="J8" s="64">
        <f t="shared" si="2"/>
        <v>2.5000000000000001E-2</v>
      </c>
      <c r="K8" s="93">
        <f t="shared" si="3"/>
        <v>5.0000000000000001E-3</v>
      </c>
      <c r="M8" s="71"/>
      <c r="N8" s="71"/>
      <c r="O8" s="71"/>
      <c r="P8" s="71"/>
      <c r="Q8" s="71"/>
      <c r="R8" s="71"/>
      <c r="S8" s="71"/>
      <c r="T8" s="71"/>
      <c r="U8" s="73"/>
      <c r="V8" s="73"/>
      <c r="W8" s="71"/>
      <c r="X8" s="72"/>
    </row>
    <row r="9" spans="1:26" ht="12" hidden="1" outlineLevel="1" x14ac:dyDescent="0.25">
      <c r="A9" s="184"/>
      <c r="B9" s="78">
        <f>60*12</f>
        <v>720</v>
      </c>
      <c r="C9" s="60" t="str">
        <f>_xll.qlPeriodEquivalent(B9&amp;"M")</f>
        <v>60Y</v>
      </c>
      <c r="D9" s="85">
        <f>D8</f>
        <v>42004</v>
      </c>
      <c r="E9" s="86">
        <f t="shared" si="0"/>
        <v>64185</v>
      </c>
      <c r="F9" s="87">
        <f t="shared" si="1"/>
        <v>60</v>
      </c>
      <c r="G9" s="94">
        <f>MIN(_xll.ohPack(Data!$F$4:INDEX(FwdON,MATCH(E9+1,SettlementDates,1),1)))</f>
        <v>-1.7372756940225997E-3</v>
      </c>
      <c r="H9" s="65">
        <f t="shared" si="4"/>
        <v>-2E-3</v>
      </c>
      <c r="I9" s="94">
        <f>MAX(_xll.ohPack(Data!$F$4:INDEX(FwdON,MATCH(E9+1,SettlementDates,1),1)))</f>
        <v>2.1169995423395704E-2</v>
      </c>
      <c r="J9" s="65">
        <f t="shared" si="2"/>
        <v>2.5000000000000001E-2</v>
      </c>
      <c r="K9" s="94">
        <f t="shared" si="3"/>
        <v>5.0000000000000001E-3</v>
      </c>
      <c r="M9" s="71"/>
      <c r="N9" s="71"/>
      <c r="O9" s="71"/>
      <c r="P9" s="71"/>
      <c r="Q9" s="71"/>
      <c r="R9" s="71"/>
      <c r="S9" s="71"/>
      <c r="T9" s="71"/>
      <c r="U9" s="73"/>
      <c r="V9" s="73"/>
      <c r="W9" s="71"/>
      <c r="X9" s="72"/>
    </row>
    <row r="10" spans="1:26" ht="12" hidden="1" customHeight="1" outlineLevel="1" x14ac:dyDescent="0.25">
      <c r="A10" s="182" t="s">
        <v>49</v>
      </c>
      <c r="B10" s="77"/>
      <c r="C10" s="62"/>
      <c r="D10" s="82"/>
      <c r="E10" s="83"/>
      <c r="F10" s="88"/>
      <c r="G10" s="93"/>
      <c r="H10" s="64"/>
      <c r="I10" s="93"/>
      <c r="J10" s="64"/>
      <c r="K10" s="93"/>
      <c r="M10" s="71"/>
      <c r="N10" s="71"/>
      <c r="O10" s="71"/>
      <c r="P10" s="71"/>
      <c r="Q10" s="71"/>
      <c r="R10" s="71"/>
      <c r="S10" s="71"/>
      <c r="T10" s="71"/>
      <c r="U10" s="73"/>
      <c r="V10" s="73"/>
      <c r="W10" s="71"/>
      <c r="X10" s="72"/>
    </row>
    <row r="11" spans="1:26" ht="12" hidden="1" outlineLevel="1" x14ac:dyDescent="0.25">
      <c r="A11" s="183"/>
      <c r="B11" s="77"/>
      <c r="C11" s="60"/>
      <c r="D11" s="85"/>
      <c r="E11" s="86"/>
      <c r="F11" s="87"/>
      <c r="G11" s="93"/>
      <c r="H11" s="64"/>
      <c r="I11" s="93"/>
      <c r="J11" s="64"/>
      <c r="K11" s="93"/>
      <c r="M11" s="71"/>
      <c r="N11" s="71"/>
      <c r="O11" s="71"/>
      <c r="P11" s="71"/>
      <c r="Q11" s="71"/>
      <c r="R11" s="71"/>
      <c r="S11" s="71"/>
      <c r="T11" s="71"/>
      <c r="U11" s="73"/>
      <c r="V11" s="73"/>
      <c r="W11" s="71"/>
      <c r="X11" s="72"/>
    </row>
    <row r="12" spans="1:26" ht="12" hidden="1" outlineLevel="1" x14ac:dyDescent="0.25">
      <c r="A12" s="183"/>
      <c r="B12" s="77"/>
      <c r="C12" s="60"/>
      <c r="D12" s="85"/>
      <c r="E12" s="86"/>
      <c r="F12" s="87"/>
      <c r="G12" s="93"/>
      <c r="H12" s="64"/>
      <c r="I12" s="93"/>
      <c r="J12" s="64"/>
      <c r="K12" s="93"/>
      <c r="M12" s="71"/>
      <c r="N12" s="71"/>
      <c r="O12" s="71"/>
      <c r="P12" s="71"/>
      <c r="Q12" s="71"/>
      <c r="R12" s="71"/>
      <c r="S12" s="71"/>
      <c r="T12" s="71"/>
      <c r="U12" s="73"/>
      <c r="V12" s="73"/>
      <c r="W12" s="71"/>
      <c r="X12" s="72"/>
    </row>
    <row r="13" spans="1:26" ht="12" hidden="1" outlineLevel="1" x14ac:dyDescent="0.25">
      <c r="A13" s="183"/>
      <c r="B13" s="77"/>
      <c r="C13" s="60"/>
      <c r="D13" s="85"/>
      <c r="E13" s="86"/>
      <c r="F13" s="87"/>
      <c r="G13" s="93"/>
      <c r="H13" s="64"/>
      <c r="I13" s="93"/>
      <c r="J13" s="64"/>
      <c r="K13" s="93"/>
      <c r="M13" s="71"/>
      <c r="N13" s="71"/>
      <c r="O13" s="71"/>
      <c r="P13" s="71"/>
      <c r="Q13" s="71"/>
      <c r="R13" s="71"/>
      <c r="S13" s="71"/>
      <c r="T13" s="71"/>
      <c r="U13" s="73"/>
      <c r="V13" s="73"/>
      <c r="W13" s="71"/>
      <c r="X13" s="72"/>
    </row>
    <row r="14" spans="1:26" ht="12" hidden="1" outlineLevel="1" x14ac:dyDescent="0.25">
      <c r="A14" s="183"/>
      <c r="B14" s="77"/>
      <c r="C14" s="60"/>
      <c r="D14" s="85"/>
      <c r="E14" s="86"/>
      <c r="F14" s="87"/>
      <c r="G14" s="93"/>
      <c r="H14" s="64"/>
      <c r="I14" s="93"/>
      <c r="J14" s="64"/>
      <c r="K14" s="93"/>
      <c r="M14" s="71"/>
      <c r="N14" s="71"/>
      <c r="O14" s="71"/>
      <c r="P14" s="71"/>
      <c r="Q14" s="71"/>
      <c r="R14" s="71"/>
      <c r="S14" s="71"/>
      <c r="T14" s="71"/>
      <c r="U14" s="73"/>
      <c r="V14" s="73"/>
      <c r="W14" s="71"/>
      <c r="X14" s="72"/>
    </row>
    <row r="15" spans="1:26" ht="12" hidden="1" outlineLevel="1" x14ac:dyDescent="0.25">
      <c r="A15" s="183"/>
      <c r="B15" s="77"/>
      <c r="C15" s="60"/>
      <c r="D15" s="85"/>
      <c r="E15" s="86"/>
      <c r="F15" s="87"/>
      <c r="G15" s="93"/>
      <c r="H15" s="64"/>
      <c r="I15" s="93"/>
      <c r="J15" s="64"/>
      <c r="K15" s="93"/>
      <c r="M15" s="71"/>
      <c r="N15" s="71"/>
      <c r="O15" s="71"/>
      <c r="P15" s="71"/>
      <c r="Q15" s="71"/>
      <c r="R15" s="71"/>
      <c r="S15" s="71"/>
      <c r="T15" s="71"/>
      <c r="U15" s="73"/>
      <c r="V15" s="73"/>
      <c r="W15" s="71"/>
      <c r="X15" s="72"/>
    </row>
    <row r="16" spans="1:26" ht="12" hidden="1" outlineLevel="1" x14ac:dyDescent="0.25">
      <c r="A16" s="184"/>
      <c r="B16" s="78"/>
      <c r="C16" s="61"/>
      <c r="D16" s="89"/>
      <c r="E16" s="90"/>
      <c r="F16" s="91"/>
      <c r="G16" s="94"/>
      <c r="H16" s="65"/>
      <c r="I16" s="94"/>
      <c r="J16" s="65"/>
      <c r="K16" s="94"/>
      <c r="M16" s="71"/>
      <c r="N16" s="71"/>
      <c r="O16" s="71"/>
      <c r="P16" s="71"/>
      <c r="Q16" s="71"/>
      <c r="R16" s="71"/>
      <c r="S16" s="71"/>
      <c r="T16" s="71"/>
      <c r="U16" s="73"/>
      <c r="V16" s="73"/>
      <c r="W16" s="71"/>
      <c r="X16" s="72"/>
    </row>
    <row r="17" spans="3:30" collapsed="1" x14ac:dyDescent="0.2">
      <c r="P17" s="73"/>
      <c r="Q17" s="73"/>
      <c r="S17" s="73"/>
      <c r="T17" s="73"/>
      <c r="U17" s="73"/>
      <c r="V17" s="73"/>
      <c r="Y17" s="73"/>
    </row>
    <row r="18" spans="3:30" x14ac:dyDescent="0.2">
      <c r="C18" s="72"/>
      <c r="M18" s="122" t="s">
        <v>151</v>
      </c>
      <c r="P18" s="73"/>
      <c r="Q18" s="73"/>
      <c r="S18" s="73"/>
      <c r="T18" s="73"/>
      <c r="V18" s="73"/>
      <c r="Y18" s="73"/>
      <c r="AA18" s="71"/>
    </row>
    <row r="19" spans="3:30" x14ac:dyDescent="0.2">
      <c r="M19" s="111"/>
      <c r="P19" s="73"/>
      <c r="Q19" s="73"/>
      <c r="S19" s="73"/>
      <c r="T19" s="73"/>
      <c r="V19" s="73"/>
      <c r="Y19" s="73"/>
      <c r="AA19" s="95"/>
    </row>
    <row r="20" spans="3:30" x14ac:dyDescent="0.2">
      <c r="P20" s="73"/>
      <c r="Q20" s="73"/>
      <c r="S20" s="73"/>
      <c r="T20" s="73"/>
      <c r="U20" s="73"/>
      <c r="V20" s="73"/>
      <c r="Y20" s="73"/>
    </row>
    <row r="21" spans="3:30" ht="13.5" x14ac:dyDescent="0.2">
      <c r="M21" s="100" t="s">
        <v>57</v>
      </c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2"/>
    </row>
    <row r="22" spans="3:30" x14ac:dyDescent="0.2">
      <c r="J22" s="72"/>
      <c r="K22" s="72"/>
      <c r="L22" s="72"/>
      <c r="M22" s="109" t="s">
        <v>54</v>
      </c>
      <c r="N22" s="109"/>
      <c r="O22" s="109" t="s">
        <v>18</v>
      </c>
      <c r="P22" s="110" t="s">
        <v>55</v>
      </c>
      <c r="Q22" s="110" t="s">
        <v>133</v>
      </c>
      <c r="R22" s="109" t="s">
        <v>16</v>
      </c>
      <c r="S22" s="109" t="s">
        <v>15</v>
      </c>
      <c r="T22" s="110" t="s">
        <v>56</v>
      </c>
      <c r="U22" s="110" t="s">
        <v>58</v>
      </c>
      <c r="V22" s="109" t="s">
        <v>0</v>
      </c>
      <c r="W22" s="109" t="s">
        <v>105</v>
      </c>
      <c r="X22" s="112" t="s">
        <v>59</v>
      </c>
      <c r="Y22" s="112" t="s">
        <v>60</v>
      </c>
      <c r="AA22" s="114" t="s">
        <v>104</v>
      </c>
      <c r="AC22" s="113" t="s">
        <v>101</v>
      </c>
      <c r="AD22" s="114" t="s">
        <v>112</v>
      </c>
    </row>
    <row r="23" spans="3:30" x14ac:dyDescent="0.2">
      <c r="J23" s="72"/>
      <c r="K23" s="72"/>
      <c r="L23" s="72"/>
      <c r="M23" s="132" t="s">
        <v>160</v>
      </c>
      <c r="N23" s="132" t="s">
        <v>53</v>
      </c>
      <c r="O23" s="132" t="str">
        <f>_xll.qlECBNextCode(SettlementDate,Trigger)</f>
        <v>OCT15</v>
      </c>
      <c r="P23" s="132" t="str">
        <f t="shared" ref="P23:P33" si="5">Currency&amp;M23&amp;N23&amp;O23&amp;QuoteSuffix</f>
        <v>EURECBOISOCT15_Quote</v>
      </c>
      <c r="Q23" s="163"/>
      <c r="R23" s="133">
        <f>_xll.qlCalendarAdvance(Calendar,S23,"-2D","f",,Trigger)</f>
        <v>42303</v>
      </c>
      <c r="S23" s="133">
        <f>_xll.qlECBdate(O23,,Trigger)</f>
        <v>42305</v>
      </c>
      <c r="T23" s="133">
        <f>_xll.qlECBNextDate(S23,Trigger)</f>
        <v>42347</v>
      </c>
      <c r="U23" s="134">
        <f>_xll.qlOvernightIndexedSwapFairRate(AA23,_xll.ohTrigger(Trigger,TriggerON))</f>
        <v>-1.3900000008699414E-3</v>
      </c>
      <c r="V23" s="134">
        <f>_xll.qlQuoteValue(P23,_xll.ohTrigger(Trigger,TriggerON))</f>
        <v>-1.3900000000000002E-3</v>
      </c>
      <c r="W23" s="134" t="b">
        <f t="shared" ref="W23:W33" si="6">NOT(ISERROR(V23))</f>
        <v>1</v>
      </c>
      <c r="X23" s="134">
        <f t="shared" ref="X23:X33" si="7">U23-V23</f>
        <v>-8.6994127179718106E-13</v>
      </c>
      <c r="Y23" s="135" t="b">
        <f>ABS(X23)&lt;=ABS('General Settings'!$D$22)</f>
        <v>0</v>
      </c>
      <c r="AA23" s="62" t="str">
        <f>_xll.qlMakeDatedOIS(,S23,T23,IndexON,,DayCountConv,,Permanent,Trigger,ObjectOverwrite)</f>
        <v>obj_00695#0001</v>
      </c>
      <c r="AC23" s="78" t="s">
        <v>102</v>
      </c>
      <c r="AD23" s="61" t="s">
        <v>103</v>
      </c>
    </row>
    <row r="24" spans="3:30" x14ac:dyDescent="0.2">
      <c r="M24" s="123" t="s">
        <v>160</v>
      </c>
      <c r="N24" s="123" t="s">
        <v>53</v>
      </c>
      <c r="O24" s="123" t="str">
        <f>_xll.qlECBNextCode(S23,Trigger)</f>
        <v>DEC15</v>
      </c>
      <c r="P24" s="123" t="str">
        <f t="shared" si="5"/>
        <v>EURECBOISDEC15_Quote</v>
      </c>
      <c r="Q24" s="164"/>
      <c r="R24" s="124">
        <f>_xll.qlCalendarAdvance(Calendar,S24,"-2D","f",,Trigger)</f>
        <v>42345</v>
      </c>
      <c r="S24" s="124">
        <f>_xll.qlECBdate(O24,,Trigger)</f>
        <v>42347</v>
      </c>
      <c r="T24" s="124">
        <f>_xll.qlECBNextDate(S24,Trigger)</f>
        <v>42396</v>
      </c>
      <c r="U24" s="125">
        <f>_xll.qlOvernightIndexedSwapFairRate(AA24,_xll.ohTrigger(Trigger,TriggerON))</f>
        <v>-1.4300000000027613E-3</v>
      </c>
      <c r="V24" s="125">
        <f>_xll.qlQuoteValue(P24,_xll.ohTrigger(Trigger,TriggerON))</f>
        <v>-1.4299999999999998E-3</v>
      </c>
      <c r="W24" s="125" t="b">
        <f t="shared" si="6"/>
        <v>1</v>
      </c>
      <c r="X24" s="125">
        <f t="shared" si="7"/>
        <v>-2.7614629333205798E-15</v>
      </c>
      <c r="Y24" s="126" t="b">
        <f>ABS(X24)&lt;=ABS('General Settings'!$D$22)</f>
        <v>0</v>
      </c>
      <c r="AA24" s="60" t="str">
        <f>_xll.qlMakeDatedOIS(,S24,T24,IndexON,,DayCountConv,,Permanent,Trigger,ObjectOverwrite)</f>
        <v>obj_00696#0001</v>
      </c>
    </row>
    <row r="25" spans="3:30" x14ac:dyDescent="0.2">
      <c r="M25" s="123" t="s">
        <v>160</v>
      </c>
      <c r="N25" s="123" t="s">
        <v>53</v>
      </c>
      <c r="O25" s="123" t="str">
        <f>_xll.qlECBNextCode(S24,Trigger)</f>
        <v>JAN16</v>
      </c>
      <c r="P25" s="123" t="str">
        <f t="shared" si="5"/>
        <v>EURECBOISJAN16_Quote</v>
      </c>
      <c r="Q25" s="164"/>
      <c r="R25" s="124">
        <f>_xll.qlCalendarAdvance(Calendar,S25,"-2D","f",,Trigger)</f>
        <v>42394</v>
      </c>
      <c r="S25" s="124">
        <f>_xll.qlECBdate(O25,,Trigger)</f>
        <v>42396</v>
      </c>
      <c r="T25" s="124">
        <f>_xll.qlECBNextDate(S25,Trigger)</f>
        <v>42445</v>
      </c>
      <c r="U25" s="125">
        <f>_xll.qlOvernightIndexedSwapFairRate(AA25,_xll.ohTrigger(Trigger,TriggerON))</f>
        <v>-1.5200000000031063E-3</v>
      </c>
      <c r="V25" s="125">
        <f>_xll.qlQuoteValue(P25,_xll.ohTrigger(Trigger,TriggerON))</f>
        <v>-1.5199999999999999E-3</v>
      </c>
      <c r="W25" s="125" t="b">
        <f t="shared" si="6"/>
        <v>1</v>
      </c>
      <c r="X25" s="125">
        <f t="shared" si="7"/>
        <v>-3.1064560646054673E-15</v>
      </c>
      <c r="Y25" s="126" t="b">
        <f>ABS(X25)&lt;=ABS('General Settings'!$D$22)</f>
        <v>0</v>
      </c>
      <c r="AA25" s="60" t="str">
        <f>_xll.qlMakeDatedOIS(,S25,T25,IndexON,,DayCountConv,,Permanent,Trigger,ObjectOverwrite)</f>
        <v>obj_00697#0001</v>
      </c>
    </row>
    <row r="26" spans="3:30" x14ac:dyDescent="0.2">
      <c r="M26" s="123" t="s">
        <v>160</v>
      </c>
      <c r="N26" s="123" t="s">
        <v>53</v>
      </c>
      <c r="O26" s="123" t="str">
        <f>_xll.qlECBNextCode(S25,Trigger)</f>
        <v>MAR16</v>
      </c>
      <c r="P26" s="123" t="str">
        <f t="shared" si="5"/>
        <v>EURECBOISMAR16_Quote</v>
      </c>
      <c r="Q26" s="164"/>
      <c r="R26" s="124">
        <f>_xll.qlCalendarAdvance(Calendar,S26,"-2D","f",,Trigger)</f>
        <v>42443</v>
      </c>
      <c r="S26" s="124">
        <f>_xll.qlECBdate(O26,,Trigger)</f>
        <v>42445</v>
      </c>
      <c r="T26" s="124">
        <f>_xll.qlECBNextDate(S26,Trigger)</f>
        <v>42487</v>
      </c>
      <c r="U26" s="125">
        <f>_xll.qlOvernightIndexedSwapFairRate(AA26,_xll.ohTrigger(Trigger,TriggerON))</f>
        <v>-1.5800000000038797E-3</v>
      </c>
      <c r="V26" s="125">
        <f>_xll.qlQuoteValue(P26,_xll.ohTrigger(Trigger,TriggerON))</f>
        <v>-1.58E-3</v>
      </c>
      <c r="W26" s="125" t="b">
        <f t="shared" si="6"/>
        <v>1</v>
      </c>
      <c r="X26" s="125">
        <f t="shared" si="7"/>
        <v>-3.8797090540221291E-15</v>
      </c>
      <c r="Y26" s="126" t="b">
        <f>ABS(X26)&lt;=ABS('General Settings'!$D$22)</f>
        <v>0</v>
      </c>
      <c r="AA26" s="60" t="str">
        <f>_xll.qlMakeDatedOIS(,S26,T26,IndexON,,DayCountConv,,Permanent,Trigger,ObjectOverwrite)</f>
        <v>obj_00698#0001</v>
      </c>
    </row>
    <row r="27" spans="3:30" x14ac:dyDescent="0.2">
      <c r="M27" s="123" t="s">
        <v>160</v>
      </c>
      <c r="N27" s="123" t="s">
        <v>53</v>
      </c>
      <c r="O27" s="123" t="str">
        <f>_xll.qlECBNextCode(S26,Trigger)</f>
        <v>APR16</v>
      </c>
      <c r="P27" s="123" t="str">
        <f t="shared" si="5"/>
        <v>EURECBOISAPR16_Quote</v>
      </c>
      <c r="Q27" s="164"/>
      <c r="R27" s="124">
        <f>_xll.qlCalendarAdvance(Calendar,S27,"-2D","f",,Trigger)</f>
        <v>42485</v>
      </c>
      <c r="S27" s="124">
        <f>_xll.qlECBdate(O27,,Trigger)</f>
        <v>42487</v>
      </c>
      <c r="T27" s="124">
        <f>_xll.qlECBNextDate(S27,Trigger)</f>
        <v>42529</v>
      </c>
      <c r="U27" s="125">
        <f>_xll.qlOvernightIndexedSwapFairRate(AA27,_xll.ohTrigger(Trigger,TriggerON))</f>
        <v>-1.6400000000046536E-3</v>
      </c>
      <c r="V27" s="125">
        <f>_xll.qlQuoteValue(P27,_xll.ohTrigger(Trigger,TriggerON))</f>
        <v>-1.64E-3</v>
      </c>
      <c r="W27" s="125" t="b">
        <f t="shared" si="6"/>
        <v>1</v>
      </c>
      <c r="X27" s="125">
        <f t="shared" si="7"/>
        <v>-4.6536125647422821E-15</v>
      </c>
      <c r="Y27" s="126" t="b">
        <f>ABS(X27)&lt;=ABS('General Settings'!$D$22)</f>
        <v>0</v>
      </c>
      <c r="AA27" s="60" t="str">
        <f>_xll.qlMakeDatedOIS(,S27,T27,IndexON,,DayCountConv,,Permanent,Trigger,ObjectOverwrite)</f>
        <v>obj_00699#0001</v>
      </c>
    </row>
    <row r="28" spans="3:30" x14ac:dyDescent="0.2">
      <c r="M28" s="123" t="s">
        <v>160</v>
      </c>
      <c r="N28" s="123" t="s">
        <v>53</v>
      </c>
      <c r="O28" s="123" t="str">
        <f>_xll.qlECBNextCode(S27,Trigger)</f>
        <v>JUN16</v>
      </c>
      <c r="P28" s="123" t="str">
        <f t="shared" si="5"/>
        <v>EURECBOISJUN16_Quote</v>
      </c>
      <c r="Q28" s="164"/>
      <c r="R28" s="124">
        <f>_xll.qlCalendarAdvance(Calendar,S28,"-2D","f",,Trigger)</f>
        <v>42527</v>
      </c>
      <c r="S28" s="124">
        <f>_xll.qlECBdate(O28,,Trigger)</f>
        <v>42529</v>
      </c>
      <c r="T28" s="124">
        <f>_xll.qlECBNextDate(S28,Trigger)</f>
        <v>42578</v>
      </c>
      <c r="U28" s="125">
        <f>_xll.qlOvernightIndexedSwapFairRate(AA28,_xll.ohTrigger(Trigger,TriggerON))</f>
        <v>-1.6800000000056227E-3</v>
      </c>
      <c r="V28" s="125">
        <f>_xll.qlQuoteValue(P28,_xll.ohTrigger(Trigger,TriggerON))</f>
        <v>-1.6799999999999999E-3</v>
      </c>
      <c r="W28" s="125" t="b">
        <f t="shared" si="6"/>
        <v>1</v>
      </c>
      <c r="X28" s="125">
        <f t="shared" si="7"/>
        <v>-5.6228893069443231E-15</v>
      </c>
      <c r="Y28" s="126" t="b">
        <f>ABS(X28)&lt;=ABS('General Settings'!$D$22)</f>
        <v>0</v>
      </c>
      <c r="AA28" s="60" t="str">
        <f>_xll.qlMakeDatedOIS(,S28,T28,IndexON,,DayCountConv,,Permanent,Trigger,ObjectOverwrite)</f>
        <v>obj_0069a#0001</v>
      </c>
    </row>
    <row r="29" spans="3:30" x14ac:dyDescent="0.2">
      <c r="M29" s="123" t="s">
        <v>160</v>
      </c>
      <c r="N29" s="123" t="s">
        <v>53</v>
      </c>
      <c r="O29" s="123" t="str">
        <f>_xll.qlECBNextCode(S28,Trigger)</f>
        <v>JUL16</v>
      </c>
      <c r="P29" s="123" t="str">
        <f t="shared" si="5"/>
        <v>EURECBOISJUL16_Quote</v>
      </c>
      <c r="Q29" s="164"/>
      <c r="R29" s="124">
        <f>_xll.qlCalendarAdvance(Calendar,S29,"-2D","f",,Trigger)</f>
        <v>42576</v>
      </c>
      <c r="S29" s="124">
        <f>_xll.qlECBdate(O29,,Trigger)</f>
        <v>42578</v>
      </c>
      <c r="T29" s="124">
        <f>_xll.qlECBNextDate(S29,Trigger)</f>
        <v>42627</v>
      </c>
      <c r="U29" s="125">
        <f>_xll.qlOvernightIndexedSwapFairRate(AA29,_xll.ohTrigger(Trigger,TriggerON))</f>
        <v>-1.729999993019294E-3</v>
      </c>
      <c r="V29" s="125">
        <f>_xll.qlQuoteValue(P29,_xll.ohTrigger(Trigger,TriggerON))</f>
        <v>-1.7299999999999998E-3</v>
      </c>
      <c r="W29" s="125" t="b">
        <f t="shared" si="6"/>
        <v>1</v>
      </c>
      <c r="X29" s="125">
        <f t="shared" si="7"/>
        <v>6.9807057270082629E-12</v>
      </c>
      <c r="Y29" s="126" t="b">
        <f>ABS(X29)&lt;=ABS('General Settings'!$D$22)</f>
        <v>0</v>
      </c>
      <c r="AA29" s="60" t="str">
        <f>_xll.qlMakeDatedOIS(,S29,T29,IndexON,,DayCountConv,,Permanent,Trigger,ObjectOverwrite)</f>
        <v>obj_0069b#0001</v>
      </c>
    </row>
    <row r="30" spans="3:30" x14ac:dyDescent="0.2">
      <c r="M30" s="123" t="s">
        <v>160</v>
      </c>
      <c r="N30" s="123" t="s">
        <v>53</v>
      </c>
      <c r="O30" s="123" t="str">
        <f>_xll.qlECBNextCode(S29,Trigger)</f>
        <v>SEP16</v>
      </c>
      <c r="P30" s="123" t="str">
        <f t="shared" si="5"/>
        <v>EURECBOISSEP16_Quote</v>
      </c>
      <c r="Q30" s="164"/>
      <c r="R30" s="124">
        <f>_xll.qlCalendarAdvance(Calendar,S30,"-2D","f",,Trigger)</f>
        <v>42625</v>
      </c>
      <c r="S30" s="124">
        <f>_xll.qlECBdate(O30,,Trigger)</f>
        <v>42627</v>
      </c>
      <c r="T30" s="124">
        <f>_xll.qlECBNextDate(S30,Trigger)</f>
        <v>42669</v>
      </c>
      <c r="U30" s="125">
        <f>_xll.qlOvernightIndexedSwapFairRate(AA30,_xll.ohTrigger(Trigger,TriggerON))</f>
        <v>-1.7000000000044755E-3</v>
      </c>
      <c r="V30" s="125">
        <f>_xll.qlQuoteValue(P30,_xll.ohTrigger(Trigger,TriggerON))</f>
        <v>-1.6999999999999999E-3</v>
      </c>
      <c r="W30" s="125" t="b">
        <f t="shared" si="6"/>
        <v>1</v>
      </c>
      <c r="X30" s="125">
        <f t="shared" si="7"/>
        <v>-4.4755865680201623E-15</v>
      </c>
      <c r="Y30" s="126" t="b">
        <f>ABS(X30)&lt;=ABS('General Settings'!$D$22)</f>
        <v>0</v>
      </c>
      <c r="AA30" s="60" t="str">
        <f>_xll.qlMakeDatedOIS(,S30,T30,IndexON,,DayCountConv,,Permanent,Trigger,ObjectOverwrite)</f>
        <v>obj_0069c#0001</v>
      </c>
    </row>
    <row r="31" spans="3:30" x14ac:dyDescent="0.2">
      <c r="M31" s="123" t="s">
        <v>160</v>
      </c>
      <c r="N31" s="123" t="s">
        <v>53</v>
      </c>
      <c r="O31" s="123" t="str">
        <f>_xll.qlECBNextCode(S30,Trigger)</f>
        <v>OCT16</v>
      </c>
      <c r="P31" s="123" t="str">
        <f t="shared" si="5"/>
        <v>EURECBOISOCT16_Quote</v>
      </c>
      <c r="Q31" s="164"/>
      <c r="R31" s="124">
        <f>_xll.qlCalendarAdvance(Calendar,S31,"-2D","f",,Trigger)</f>
        <v>42667</v>
      </c>
      <c r="S31" s="124">
        <f>_xll.qlECBdate(O31,,Trigger)</f>
        <v>42669</v>
      </c>
      <c r="T31" s="124">
        <f>_xll.qlECBNextDate(S31,Trigger)</f>
        <v>42718</v>
      </c>
      <c r="U31" s="125">
        <f>_xll.qlOvernightIndexedSwapFairRate(AA31,_xll.ohTrigger(Trigger,TriggerON))</f>
        <v>-1.6700000000044967E-3</v>
      </c>
      <c r="V31" s="125">
        <f>_xll.qlQuoteValue(P31,_xll.ohTrigger(Trigger,TriggerON))</f>
        <v>-1.6699999999999998E-3</v>
      </c>
      <c r="W31" s="125" t="b">
        <f t="shared" si="6"/>
        <v>1</v>
      </c>
      <c r="X31" s="125">
        <f t="shared" si="7"/>
        <v>-4.4968369306008782E-15</v>
      </c>
      <c r="Y31" s="126" t="b">
        <f>ABS(X31)&lt;=ABS('General Settings'!$D$22)</f>
        <v>0</v>
      </c>
      <c r="AA31" s="60" t="str">
        <f>_xll.qlMakeDatedOIS(,S31,T31,IndexON,,DayCountConv,,Permanent,Trigger,ObjectOverwrite)</f>
        <v>obj_0069d#0001</v>
      </c>
    </row>
    <row r="32" spans="3:30" x14ac:dyDescent="0.2">
      <c r="M32" s="104" t="s">
        <v>160</v>
      </c>
      <c r="N32" s="104" t="s">
        <v>53</v>
      </c>
      <c r="O32" s="104" t="str">
        <f>_xll.qlECBNextCode(S31,Trigger)</f>
        <v>DEC16</v>
      </c>
      <c r="P32" s="104" t="str">
        <f t="shared" si="5"/>
        <v>EURECBOISDEC16_Quote</v>
      </c>
      <c r="Q32" s="164"/>
      <c r="R32" s="116">
        <f>_xll.qlCalendarAdvance(Calendar,S32,"-2D","f",,Trigger)</f>
        <v>42716</v>
      </c>
      <c r="S32" s="116">
        <f>_xll.qlECBdate(O32,,Trigger)</f>
        <v>42718</v>
      </c>
      <c r="T32" s="116">
        <f>_xll.qlECBNextDate(S32,Trigger)</f>
        <v>42760</v>
      </c>
      <c r="U32" s="107">
        <f>_xll.qlOvernightIndexedSwapFairRate(AA32,_xll.ohTrigger(Trigger,TriggerON))</f>
        <v>-1.6491502388103563E-3</v>
      </c>
      <c r="V32" s="107" t="e">
        <f>_xll.qlQuoteValue(P32,_xll.ohTrigger(Trigger,TriggerON))</f>
        <v>#NUM!</v>
      </c>
      <c r="W32" s="107" t="b">
        <f t="shared" si="6"/>
        <v>0</v>
      </c>
      <c r="X32" s="107" t="e">
        <f t="shared" si="7"/>
        <v>#NUM!</v>
      </c>
      <c r="Y32" s="119" t="e">
        <f>ABS(X32)&lt;=ABS('General Settings'!$D$22)</f>
        <v>#NUM!</v>
      </c>
      <c r="AA32" s="60" t="str">
        <f>_xll.qlMakeDatedOIS(,S32,T32,IndexON,,DayCountConv,,Permanent,Trigger,ObjectOverwrite)</f>
        <v>obj_0069e#0001</v>
      </c>
    </row>
    <row r="33" spans="13:27" x14ac:dyDescent="0.2">
      <c r="M33" s="104" t="s">
        <v>160</v>
      </c>
      <c r="N33" s="104" t="s">
        <v>53</v>
      </c>
      <c r="O33" s="104" t="str">
        <f>_xll.qlECBNextCode(S32,Trigger)</f>
        <v>JAN17</v>
      </c>
      <c r="P33" s="104" t="str">
        <f t="shared" si="5"/>
        <v>EURECBOISJAN17_Quote</v>
      </c>
      <c r="Q33" s="164"/>
      <c r="R33" s="116">
        <f>_xll.qlCalendarAdvance(Calendar,S33,"-2D","f",,Trigger)</f>
        <v>42758</v>
      </c>
      <c r="S33" s="116">
        <f>_xll.qlECBdate(O33,,Trigger)</f>
        <v>42760</v>
      </c>
      <c r="T33" s="116" t="e">
        <f>_xll.qlECBNextDate(S33,Trigger)</f>
        <v>#NUM!</v>
      </c>
      <c r="U33" s="107" t="e">
        <f>_xll.qlOvernightIndexedSwapFairRate(AA33,_xll.ohTrigger(Trigger,TriggerON))</f>
        <v>#VALUE!</v>
      </c>
      <c r="V33" s="107" t="e">
        <f>_xll.qlQuoteValue(P33,_xll.ohTrigger(Trigger,TriggerON))</f>
        <v>#NUM!</v>
      </c>
      <c r="W33" s="107" t="b">
        <f t="shared" si="6"/>
        <v>0</v>
      </c>
      <c r="X33" s="107" t="e">
        <f t="shared" si="7"/>
        <v>#VALUE!</v>
      </c>
      <c r="Y33" s="119" t="e">
        <f>ABS(X33)&lt;=ABS('General Settings'!$D$22)</f>
        <v>#VALUE!</v>
      </c>
      <c r="AA33" s="60" t="e">
        <f>_xll.qlMakeDatedOIS(,S33,T33,IndexON,,DayCountConv,,Permanent,Trigger,ObjectOverwrite)</f>
        <v>#NUM!</v>
      </c>
    </row>
    <row r="34" spans="13:27" x14ac:dyDescent="0.2">
      <c r="M34" s="132" t="s">
        <v>159</v>
      </c>
      <c r="N34" s="132"/>
      <c r="O34" s="132" t="s">
        <v>61</v>
      </c>
      <c r="P34" s="132" t="str">
        <f t="shared" ref="P34" si="8">Currency&amp;M34&amp;O34&amp;QuoteSuffix</f>
        <v>EUREONSW_Quote</v>
      </c>
      <c r="Q34" s="163"/>
      <c r="R34" s="133">
        <f t="shared" ref="R34:R65" si="9">EvaluationDate</f>
        <v>42268</v>
      </c>
      <c r="S34" s="133">
        <f>_xll.qlSwapStartDate(AA34)</f>
        <v>42270</v>
      </c>
      <c r="T34" s="133">
        <f>_xll.qlSwapMaturityDate(AA34)</f>
        <v>42277</v>
      </c>
      <c r="U34" s="134">
        <f>_xll.qlOvernightIndexedSwapFairRate(AA34,_xll.ohTrigger(Trigger,TriggerON))</f>
        <v>-1.3800000000101825E-3</v>
      </c>
      <c r="V34" s="134">
        <f>_xll.qlQuoteValue(P34,_xll.ohTrigger(Trigger,TriggerON))</f>
        <v>-1.3800000000000002E-3</v>
      </c>
      <c r="W34" s="134" t="b">
        <f t="shared" ref="W34" si="10">NOT(ISERROR(V34))</f>
        <v>1</v>
      </c>
      <c r="X34" s="134">
        <f t="shared" ref="X34" si="11">U34-V34</f>
        <v>-1.0182393123114863E-14</v>
      </c>
      <c r="Y34" s="135" t="b">
        <f>ABS(X34)&lt;=ABS('General Settings'!$D$22)</f>
        <v>0</v>
      </c>
      <c r="AA34" s="62" t="str">
        <f>_xll.qlMakeOIS(,SettlementDays,IF(O34="SW","1W",O34),IndexON,,FwdStart,DayCountConv,,Permanent,Trigger,ObjectOverwrite)</f>
        <v>obj_00648#0001</v>
      </c>
    </row>
    <row r="35" spans="13:27" x14ac:dyDescent="0.2">
      <c r="M35" s="123" t="s">
        <v>159</v>
      </c>
      <c r="N35" s="123"/>
      <c r="O35" s="123" t="s">
        <v>62</v>
      </c>
      <c r="P35" s="123" t="str">
        <f t="shared" ref="P35:P65" si="12">Currency&amp;M35&amp;O35&amp;QuoteSuffix</f>
        <v>EUREON2W_Quote</v>
      </c>
      <c r="Q35" s="164"/>
      <c r="R35" s="124">
        <f t="shared" si="9"/>
        <v>42268</v>
      </c>
      <c r="S35" s="124">
        <f>_xll.qlSwapStartDate(AA35)</f>
        <v>42270</v>
      </c>
      <c r="T35" s="124">
        <f>_xll.qlSwapMaturityDate(AA35)</f>
        <v>42284</v>
      </c>
      <c r="U35" s="125">
        <f>_xll.qlOvernightIndexedSwapFairRate(AA35,_xll.ohTrigger(Trigger,TriggerON))</f>
        <v>-1.3500000000002794E-3</v>
      </c>
      <c r="V35" s="125">
        <f>_xll.qlQuoteValue(P35,_xll.ohTrigger(Trigger,TriggerON))</f>
        <v>-1.3500000000000001E-3</v>
      </c>
      <c r="W35" s="125" t="b">
        <f t="shared" ref="W35:W65" si="13">NOT(ISERROR(V35))</f>
        <v>1</v>
      </c>
      <c r="X35" s="125">
        <f t="shared" ref="X35:X69" si="14">U35-V35</f>
        <v>-2.7929047963226594E-16</v>
      </c>
      <c r="Y35" s="126" t="b">
        <f>ABS(X35)&lt;=ABS('General Settings'!$D$22)</f>
        <v>0</v>
      </c>
      <c r="AA35" s="60" t="str">
        <f>_xll.qlMakeOIS(,SettlementDays,IF(O35="SW","1W",O35),IndexON,,FwdStart,DayCountConv,,Permanent,Trigger,ObjectOverwrite)</f>
        <v>obj_0067c#0001</v>
      </c>
    </row>
    <row r="36" spans="13:27" x14ac:dyDescent="0.2">
      <c r="M36" s="123" t="s">
        <v>159</v>
      </c>
      <c r="N36" s="123"/>
      <c r="O36" s="123" t="s">
        <v>63</v>
      </c>
      <c r="P36" s="123" t="str">
        <f t="shared" si="12"/>
        <v>EUREON3W_Quote</v>
      </c>
      <c r="Q36" s="164"/>
      <c r="R36" s="124">
        <f t="shared" si="9"/>
        <v>42268</v>
      </c>
      <c r="S36" s="124">
        <f>_xll.qlSwapStartDate(AA36)</f>
        <v>42270</v>
      </c>
      <c r="T36" s="124">
        <f>_xll.qlSwapMaturityDate(AA36)</f>
        <v>42291</v>
      </c>
      <c r="U36" s="125">
        <f>_xll.qlOvernightIndexedSwapFairRate(AA36,_xll.ohTrigger(Trigger,TriggerON))</f>
        <v>-1.3700000000011717E-3</v>
      </c>
      <c r="V36" s="125">
        <f>_xll.qlQuoteValue(P36,_xll.ohTrigger(Trigger,TriggerON))</f>
        <v>-1.3700000000000001E-3</v>
      </c>
      <c r="W36" s="125" t="b">
        <f t="shared" si="13"/>
        <v>1</v>
      </c>
      <c r="X36" s="125">
        <f t="shared" si="14"/>
        <v>-1.1715888675878361E-15</v>
      </c>
      <c r="Y36" s="126" t="b">
        <f>ABS(X36)&lt;=ABS('General Settings'!$D$22)</f>
        <v>0</v>
      </c>
      <c r="AA36" s="60" t="str">
        <f>_xll.qlMakeOIS(,SettlementDays,IF(O36="SW","1W",O36),IndexON,,FwdStart,DayCountConv,,Permanent,Trigger,ObjectOverwrite)</f>
        <v>obj_00688#0001</v>
      </c>
    </row>
    <row r="37" spans="13:27" x14ac:dyDescent="0.2">
      <c r="M37" s="123" t="s">
        <v>159</v>
      </c>
      <c r="N37" s="123"/>
      <c r="O37" s="123" t="s">
        <v>30</v>
      </c>
      <c r="P37" s="123" t="str">
        <f t="shared" si="12"/>
        <v>EUREON1M_Quote</v>
      </c>
      <c r="Q37" s="164"/>
      <c r="R37" s="124">
        <f t="shared" si="9"/>
        <v>42268</v>
      </c>
      <c r="S37" s="124">
        <f>_xll.qlSwapStartDate(AA37)</f>
        <v>42270</v>
      </c>
      <c r="T37" s="124">
        <f>_xll.qlSwapMaturityDate(AA37)</f>
        <v>42300</v>
      </c>
      <c r="U37" s="125">
        <f>_xll.qlOvernightIndexedSwapFairRate(AA37,_xll.ohTrigger(Trigger,TriggerON))</f>
        <v>-1.3799999999997148E-3</v>
      </c>
      <c r="V37" s="125">
        <f>_xll.qlQuoteValue(P37,_xll.ohTrigger(Trigger,TriggerON))</f>
        <v>-1.3799999999999999E-3</v>
      </c>
      <c r="W37" s="125" t="b">
        <f t="shared" si="13"/>
        <v>1</v>
      </c>
      <c r="X37" s="125">
        <f t="shared" si="14"/>
        <v>2.8514517136368767E-16</v>
      </c>
      <c r="Y37" s="126" t="b">
        <f>ABS(X37)&lt;=ABS('General Settings'!$D$22)</f>
        <v>0</v>
      </c>
      <c r="AA37" s="60" t="str">
        <f>_xll.qlMakeOIS(,SettlementDays,IF(O37="SW","1W",O37),IndexON,,FwdStart,DayCountConv,,Permanent,Trigger,ObjectOverwrite)</f>
        <v>obj_0066f#0001</v>
      </c>
    </row>
    <row r="38" spans="13:27" x14ac:dyDescent="0.2">
      <c r="M38" s="123" t="s">
        <v>159</v>
      </c>
      <c r="N38" s="123"/>
      <c r="O38" s="123" t="s">
        <v>64</v>
      </c>
      <c r="P38" s="123" t="str">
        <f t="shared" si="12"/>
        <v>EUREON2M_Quote</v>
      </c>
      <c r="Q38" s="164"/>
      <c r="R38" s="124">
        <f t="shared" si="9"/>
        <v>42268</v>
      </c>
      <c r="S38" s="124">
        <f>_xll.qlSwapStartDate(AA38)</f>
        <v>42270</v>
      </c>
      <c r="T38" s="124">
        <f>_xll.qlSwapMaturityDate(AA38)</f>
        <v>42331</v>
      </c>
      <c r="U38" s="125">
        <f>_xll.qlOvernightIndexedSwapFairRate(AA38,_xll.ohTrigger(Trigger,TriggerON))</f>
        <v>-1.3900000000014398E-3</v>
      </c>
      <c r="V38" s="125">
        <f>_xll.qlQuoteValue(P38,_xll.ohTrigger(Trigger,TriggerON))</f>
        <v>-1.3900000000000002E-3</v>
      </c>
      <c r="W38" s="125" t="b">
        <f t="shared" si="13"/>
        <v>1</v>
      </c>
      <c r="X38" s="125">
        <f t="shared" si="14"/>
        <v>-1.4396036446262528E-15</v>
      </c>
      <c r="Y38" s="126" t="b">
        <f>ABS(X38)&lt;=ABS('General Settings'!$D$22)</f>
        <v>0</v>
      </c>
      <c r="AA38" s="60" t="str">
        <f>_xll.qlMakeOIS(,SettlementDays,IF(O38="SW","1W",O38),IndexON,,FwdStart,DayCountConv,,Permanent,Trigger,ObjectOverwrite)</f>
        <v>obj_0068e#0001</v>
      </c>
    </row>
    <row r="39" spans="13:27" x14ac:dyDescent="0.2">
      <c r="M39" s="104" t="s">
        <v>159</v>
      </c>
      <c r="N39" s="104"/>
      <c r="O39" s="104" t="s">
        <v>31</v>
      </c>
      <c r="P39" s="104" t="str">
        <f t="shared" si="12"/>
        <v>EUREON3M_Quote</v>
      </c>
      <c r="Q39" s="164"/>
      <c r="R39" s="116">
        <f t="shared" si="9"/>
        <v>42268</v>
      </c>
      <c r="S39" s="116">
        <f>_xll.qlSwapStartDate(AA39)</f>
        <v>42270</v>
      </c>
      <c r="T39" s="116">
        <f>_xll.qlSwapMaturityDate(AA39)</f>
        <v>42361</v>
      </c>
      <c r="U39" s="107">
        <f>_xll.qlOvernightIndexedSwapFairRate(AA39,_xll.ohTrigger(Trigger,TriggerON))</f>
        <v>-1.3923811406187597E-3</v>
      </c>
      <c r="V39" s="107">
        <f>_xll.qlQuoteValue(P39,_xll.ohTrigger(Trigger,TriggerON))</f>
        <v>-1.4099999999999998E-3</v>
      </c>
      <c r="W39" s="107" t="b">
        <f t="shared" si="13"/>
        <v>1</v>
      </c>
      <c r="X39" s="107">
        <f t="shared" si="14"/>
        <v>1.7618859381240059E-5</v>
      </c>
      <c r="Y39" s="119" t="b">
        <f>ABS(X39)&lt;=ABS('General Settings'!$D$22)</f>
        <v>0</v>
      </c>
      <c r="AA39" s="60" t="str">
        <f>_xll.qlMakeOIS(,SettlementDays,IF(O39="SW","1W",O39),IndexON,,FwdStart,DayCountConv,,Permanent,Trigger,ObjectOverwrite)</f>
        <v>obj_00678#0001</v>
      </c>
    </row>
    <row r="40" spans="13:27" x14ac:dyDescent="0.2">
      <c r="M40" s="104" t="s">
        <v>159</v>
      </c>
      <c r="N40" s="104"/>
      <c r="O40" s="104" t="s">
        <v>65</v>
      </c>
      <c r="P40" s="104" t="str">
        <f t="shared" si="12"/>
        <v>EUREON4M_Quote</v>
      </c>
      <c r="Q40" s="164"/>
      <c r="R40" s="116">
        <f t="shared" si="9"/>
        <v>42268</v>
      </c>
      <c r="S40" s="116">
        <f>_xll.qlSwapStartDate(AA40)</f>
        <v>42270</v>
      </c>
      <c r="T40" s="116">
        <f>_xll.qlSwapMaturityDate(AA40)</f>
        <v>42394</v>
      </c>
      <c r="U40" s="107">
        <f>_xll.qlOvernightIndexedSwapFairRate(AA40,_xll.ohTrigger(Trigger,TriggerON))</f>
        <v>-1.4009500835896901E-3</v>
      </c>
      <c r="V40" s="107">
        <f>_xll.qlQuoteValue(P40,_xll.ohTrigger(Trigger,TriggerON))</f>
        <v>-1.3999999999999998E-3</v>
      </c>
      <c r="W40" s="107" t="b">
        <f t="shared" si="13"/>
        <v>1</v>
      </c>
      <c r="X40" s="107">
        <f t="shared" si="14"/>
        <v>-9.5008358969028706E-7</v>
      </c>
      <c r="Y40" s="119" t="b">
        <f>ABS(X40)&lt;=ABS('General Settings'!$D$22)</f>
        <v>0</v>
      </c>
      <c r="AA40" s="60" t="str">
        <f>_xll.qlMakeOIS(,SettlementDays,IF(O40="SW","1W",O40),IndexON,,FwdStart,DayCountConv,,Permanent,Trigger,ObjectOverwrite)</f>
        <v>obj_00680#0001</v>
      </c>
    </row>
    <row r="41" spans="13:27" x14ac:dyDescent="0.2">
      <c r="M41" s="104" t="s">
        <v>159</v>
      </c>
      <c r="N41" s="104"/>
      <c r="O41" s="104" t="s">
        <v>66</v>
      </c>
      <c r="P41" s="104" t="str">
        <f t="shared" si="12"/>
        <v>EUREON5M_Quote</v>
      </c>
      <c r="Q41" s="164"/>
      <c r="R41" s="116">
        <f t="shared" si="9"/>
        <v>42268</v>
      </c>
      <c r="S41" s="116">
        <f>_xll.qlSwapStartDate(AA41)</f>
        <v>42270</v>
      </c>
      <c r="T41" s="116">
        <f>_xll.qlSwapMaturityDate(AA41)</f>
        <v>42423</v>
      </c>
      <c r="U41" s="107">
        <f>_xll.qlOvernightIndexedSwapFairRate(AA41,_xll.ohTrigger(Trigger,TriggerON))</f>
        <v>-1.4244208872201747E-3</v>
      </c>
      <c r="V41" s="107">
        <f>_xll.qlQuoteValue(P41,_xll.ohTrigger(Trigger,TriggerON))</f>
        <v>-1.4199999999999998E-3</v>
      </c>
      <c r="W41" s="107" t="b">
        <f t="shared" si="13"/>
        <v>1</v>
      </c>
      <c r="X41" s="107">
        <f t="shared" si="14"/>
        <v>-4.42088722017492E-6</v>
      </c>
      <c r="Y41" s="119" t="b">
        <f>ABS(X41)&lt;=ABS('General Settings'!$D$22)</f>
        <v>0</v>
      </c>
      <c r="AA41" s="60" t="str">
        <f>_xll.qlMakeOIS(,SettlementDays,IF(O41="SW","1W",O41),IndexON,,FwdStart,DayCountConv,,Permanent,Trigger,ObjectOverwrite)</f>
        <v>obj_00671#0001</v>
      </c>
    </row>
    <row r="42" spans="13:27" x14ac:dyDescent="0.2">
      <c r="M42" s="104" t="s">
        <v>159</v>
      </c>
      <c r="N42" s="104"/>
      <c r="O42" s="104" t="s">
        <v>32</v>
      </c>
      <c r="P42" s="104" t="str">
        <f t="shared" si="12"/>
        <v>EUREON6M_Quote</v>
      </c>
      <c r="Q42" s="164"/>
      <c r="R42" s="116">
        <f t="shared" si="9"/>
        <v>42268</v>
      </c>
      <c r="S42" s="116">
        <f>_xll.qlSwapStartDate(AA42)</f>
        <v>42270</v>
      </c>
      <c r="T42" s="116">
        <f>_xll.qlSwapMaturityDate(AA42)</f>
        <v>42452</v>
      </c>
      <c r="U42" s="107">
        <f>_xll.qlOvernightIndexedSwapFairRate(AA42,_xll.ohTrigger(Trigger,TriggerON))</f>
        <v>-1.4397428973457914E-3</v>
      </c>
      <c r="V42" s="107">
        <f>_xll.qlQuoteValue(P42,_xll.ohTrigger(Trigger,TriggerON))</f>
        <v>-1.4399999999999999E-3</v>
      </c>
      <c r="W42" s="107" t="b">
        <f t="shared" si="13"/>
        <v>1</v>
      </c>
      <c r="X42" s="107">
        <f t="shared" si="14"/>
        <v>2.5710265420851933E-7</v>
      </c>
      <c r="Y42" s="119" t="b">
        <f>ABS(X42)&lt;=ABS('General Settings'!$D$22)</f>
        <v>0</v>
      </c>
      <c r="AA42" s="60" t="str">
        <f>_xll.qlMakeOIS(,SettlementDays,IF(O42="SW","1W",O42),IndexON,,FwdStart,DayCountConv,,Permanent,Trigger,ObjectOverwrite)</f>
        <v>obj_0068b#0001</v>
      </c>
    </row>
    <row r="43" spans="13:27" x14ac:dyDescent="0.2">
      <c r="M43" s="104" t="s">
        <v>159</v>
      </c>
      <c r="N43" s="104"/>
      <c r="O43" s="104" t="s">
        <v>67</v>
      </c>
      <c r="P43" s="104" t="str">
        <f t="shared" si="12"/>
        <v>EUREON7M_Quote</v>
      </c>
      <c r="Q43" s="164"/>
      <c r="R43" s="116">
        <f t="shared" si="9"/>
        <v>42268</v>
      </c>
      <c r="S43" s="116">
        <f>_xll.qlSwapStartDate(AA43)</f>
        <v>42270</v>
      </c>
      <c r="T43" s="116">
        <f>_xll.qlSwapMaturityDate(AA43)</f>
        <v>42485</v>
      </c>
      <c r="U43" s="107">
        <f>_xll.qlOvernightIndexedSwapFairRate(AA43,_xll.ohTrigger(Trigger,TriggerON))</f>
        <v>-1.4620275613241296E-3</v>
      </c>
      <c r="V43" s="107">
        <f>_xll.qlQuoteValue(P43,_xll.ohTrigger(Trigger,TriggerON))</f>
        <v>-1.4599999999999999E-3</v>
      </c>
      <c r="W43" s="107" t="b">
        <f t="shared" si="13"/>
        <v>1</v>
      </c>
      <c r="X43" s="107">
        <f t="shared" si="14"/>
        <v>-2.0275613241296873E-6</v>
      </c>
      <c r="Y43" s="119" t="b">
        <f>ABS(X43)&lt;=ABS('General Settings'!$D$22)</f>
        <v>0</v>
      </c>
      <c r="AA43" s="60" t="str">
        <f>_xll.qlMakeOIS(,SettlementDays,IF(O43="SW","1W",O43),IndexON,,FwdStart,DayCountConv,,Permanent,Trigger,ObjectOverwrite)</f>
        <v>obj_0066b#0001</v>
      </c>
    </row>
    <row r="44" spans="13:27" x14ac:dyDescent="0.2">
      <c r="M44" s="104" t="s">
        <v>159</v>
      </c>
      <c r="N44" s="104"/>
      <c r="O44" s="104" t="s">
        <v>68</v>
      </c>
      <c r="P44" s="104" t="str">
        <f t="shared" si="12"/>
        <v>EUREON8M_Quote</v>
      </c>
      <c r="Q44" s="164"/>
      <c r="R44" s="116">
        <f t="shared" si="9"/>
        <v>42268</v>
      </c>
      <c r="S44" s="116">
        <f>_xll.qlSwapStartDate(AA44)</f>
        <v>42270</v>
      </c>
      <c r="T44" s="116">
        <f>_xll.qlSwapMaturityDate(AA44)</f>
        <v>42513</v>
      </c>
      <c r="U44" s="107">
        <f>_xll.qlOvernightIndexedSwapFairRate(AA44,_xll.ohTrigger(Trigger,TriggerON))</f>
        <v>-1.4813924275024768E-3</v>
      </c>
      <c r="V44" s="107">
        <f>_xll.qlQuoteValue(P44,_xll.ohTrigger(Trigger,TriggerON))</f>
        <v>-1.48E-3</v>
      </c>
      <c r="W44" s="107" t="b">
        <f t="shared" si="13"/>
        <v>1</v>
      </c>
      <c r="X44" s="107">
        <f t="shared" si="14"/>
        <v>-1.3924275024767944E-6</v>
      </c>
      <c r="Y44" s="119" t="b">
        <f>ABS(X44)&lt;=ABS('General Settings'!$D$22)</f>
        <v>0</v>
      </c>
      <c r="AA44" s="60" t="str">
        <f>_xll.qlMakeOIS(,SettlementDays,IF(O44="SW","1W",O44),IndexON,,FwdStart,DayCountConv,,Permanent,Trigger,ObjectOverwrite)</f>
        <v>obj_0068f#0001</v>
      </c>
    </row>
    <row r="45" spans="13:27" x14ac:dyDescent="0.2">
      <c r="M45" s="104" t="s">
        <v>159</v>
      </c>
      <c r="N45" s="104"/>
      <c r="O45" s="104" t="s">
        <v>69</v>
      </c>
      <c r="P45" s="104" t="str">
        <f t="shared" si="12"/>
        <v>EUREON9M_Quote</v>
      </c>
      <c r="Q45" s="164"/>
      <c r="R45" s="116">
        <f t="shared" si="9"/>
        <v>42268</v>
      </c>
      <c r="S45" s="116">
        <f>_xll.qlSwapStartDate(AA45)</f>
        <v>42270</v>
      </c>
      <c r="T45" s="116">
        <f>_xll.qlSwapMaturityDate(AA45)</f>
        <v>42544</v>
      </c>
      <c r="U45" s="107">
        <f>_xll.qlOvernightIndexedSwapFairRate(AA45,_xll.ohTrigger(Trigger,TriggerON))</f>
        <v>-1.5011284842115318E-3</v>
      </c>
      <c r="V45" s="107">
        <f>_xll.qlQuoteValue(P45,_xll.ohTrigger(Trigger,TriggerON))</f>
        <v>-1.5E-3</v>
      </c>
      <c r="W45" s="107" t="b">
        <f t="shared" si="13"/>
        <v>1</v>
      </c>
      <c r="X45" s="107">
        <f t="shared" si="14"/>
        <v>-1.1284842115317443E-6</v>
      </c>
      <c r="Y45" s="119" t="b">
        <f>ABS(X45)&lt;=ABS('General Settings'!$D$22)</f>
        <v>0</v>
      </c>
      <c r="AA45" s="60" t="str">
        <f>_xll.qlMakeOIS(,SettlementDays,IF(O45="SW","1W",O45),IndexON,,FwdStart,DayCountConv,,Permanent,Trigger,ObjectOverwrite)</f>
        <v>obj_00679#0001</v>
      </c>
    </row>
    <row r="46" spans="13:27" x14ac:dyDescent="0.2">
      <c r="M46" s="104" t="s">
        <v>159</v>
      </c>
      <c r="N46" s="104"/>
      <c r="O46" s="104" t="s">
        <v>70</v>
      </c>
      <c r="P46" s="104" t="str">
        <f t="shared" si="12"/>
        <v>EUREON10M_Quote</v>
      </c>
      <c r="Q46" s="164"/>
      <c r="R46" s="116">
        <f t="shared" si="9"/>
        <v>42268</v>
      </c>
      <c r="S46" s="116">
        <f>_xll.qlSwapStartDate(AA46)</f>
        <v>42270</v>
      </c>
      <c r="T46" s="116">
        <f>_xll.qlSwapMaturityDate(AA46)</f>
        <v>42576</v>
      </c>
      <c r="U46" s="107">
        <f>_xll.qlOvernightIndexedSwapFairRate(AA46,_xll.ohTrigger(Trigger,TriggerON))</f>
        <v>-1.5202789485935884E-3</v>
      </c>
      <c r="V46" s="107">
        <f>_xll.qlQuoteValue(P46,_xll.ohTrigger(Trigger,TriggerON))</f>
        <v>-1.5199999999999999E-3</v>
      </c>
      <c r="W46" s="107" t="b">
        <f t="shared" si="13"/>
        <v>1</v>
      </c>
      <c r="X46" s="107">
        <f t="shared" si="14"/>
        <v>-2.7894859358848501E-7</v>
      </c>
      <c r="Y46" s="119" t="b">
        <f>ABS(X46)&lt;=ABS('General Settings'!$D$22)</f>
        <v>0</v>
      </c>
      <c r="AA46" s="60" t="str">
        <f>_xll.qlMakeOIS(,SettlementDays,IF(O46="SW","1W",O46),IndexON,,FwdStart,DayCountConv,,Permanent,Trigger,ObjectOverwrite)</f>
        <v>obj_0067a#0001</v>
      </c>
    </row>
    <row r="47" spans="13:27" x14ac:dyDescent="0.2">
      <c r="M47" s="104" t="s">
        <v>159</v>
      </c>
      <c r="N47" s="104"/>
      <c r="O47" s="104" t="s">
        <v>71</v>
      </c>
      <c r="P47" s="104" t="str">
        <f t="shared" si="12"/>
        <v>EUREON11M_Quote</v>
      </c>
      <c r="Q47" s="164"/>
      <c r="R47" s="116">
        <f t="shared" si="9"/>
        <v>42268</v>
      </c>
      <c r="S47" s="116">
        <f>_xll.qlSwapStartDate(AA47)</f>
        <v>42270</v>
      </c>
      <c r="T47" s="116">
        <f>_xll.qlSwapMaturityDate(AA47)</f>
        <v>42605</v>
      </c>
      <c r="U47" s="107">
        <f>_xll.qlOvernightIndexedSwapFairRate(AA47,_xll.ohTrigger(Trigger,TriggerON))</f>
        <v>-1.5378137283201942E-3</v>
      </c>
      <c r="V47" s="107">
        <f>_xll.qlQuoteValue(P47,_xll.ohTrigger(Trigger,TriggerON))</f>
        <v>-1.5399999999999999E-3</v>
      </c>
      <c r="W47" s="107" t="b">
        <f t="shared" si="13"/>
        <v>1</v>
      </c>
      <c r="X47" s="107">
        <f t="shared" si="14"/>
        <v>2.1862716798057638E-6</v>
      </c>
      <c r="Y47" s="119" t="b">
        <f>ABS(X47)&lt;=ABS('General Settings'!$D$22)</f>
        <v>0</v>
      </c>
      <c r="AA47" s="60" t="str">
        <f>_xll.qlMakeOIS(,SettlementDays,IF(O47="SW","1W",O47),IndexON,,FwdStart,DayCountConv,,Permanent,Trigger,ObjectOverwrite)</f>
        <v>obj_0066c#0001</v>
      </c>
    </row>
    <row r="48" spans="13:27" x14ac:dyDescent="0.2">
      <c r="M48" s="104" t="s">
        <v>159</v>
      </c>
      <c r="N48" s="104"/>
      <c r="O48" s="104" t="s">
        <v>33</v>
      </c>
      <c r="P48" s="104" t="str">
        <f t="shared" si="12"/>
        <v>EUREON1Y_Quote</v>
      </c>
      <c r="Q48" s="164"/>
      <c r="R48" s="116">
        <f t="shared" si="9"/>
        <v>42268</v>
      </c>
      <c r="S48" s="116">
        <f>_xll.qlSwapStartDate(AA48)</f>
        <v>42270</v>
      </c>
      <c r="T48" s="116">
        <f>_xll.qlSwapMaturityDate(AA48)</f>
        <v>42636</v>
      </c>
      <c r="U48" s="107">
        <f>_xll.qlOvernightIndexedSwapFairRate(AA48,_xll.ohTrigger(Trigger,TriggerON))</f>
        <v>-1.5539844806886677E-3</v>
      </c>
      <c r="V48" s="107">
        <f>_xll.qlQuoteValue(P48,_xll.ohTrigger(Trigger,TriggerON))</f>
        <v>-1.5499999999999999E-3</v>
      </c>
      <c r="W48" s="107" t="b">
        <f t="shared" si="13"/>
        <v>1</v>
      </c>
      <c r="X48" s="107">
        <f t="shared" si="14"/>
        <v>-3.9844806886677516E-6</v>
      </c>
      <c r="Y48" s="119" t="b">
        <f>ABS(X48)&lt;=ABS('General Settings'!$D$22)</f>
        <v>0</v>
      </c>
      <c r="AA48" s="60" t="str">
        <f>_xll.qlMakeOIS(,SettlementDays,IF(O48="SW","1W",O48),IndexON,,FwdStart,DayCountConv,,Permanent,Trigger,ObjectOverwrite)</f>
        <v>obj_00685#0001</v>
      </c>
    </row>
    <row r="49" spans="13:27" x14ac:dyDescent="0.2">
      <c r="M49" s="123" t="s">
        <v>159</v>
      </c>
      <c r="N49" s="123"/>
      <c r="O49" s="123" t="s">
        <v>74</v>
      </c>
      <c r="P49" s="123" t="str">
        <f t="shared" si="12"/>
        <v>EUREON15M_Quote</v>
      </c>
      <c r="Q49" s="164"/>
      <c r="R49" s="124">
        <f t="shared" si="9"/>
        <v>42268</v>
      </c>
      <c r="S49" s="124">
        <f>_xll.qlSwapStartDate(AA49)</f>
        <v>42270</v>
      </c>
      <c r="T49" s="124">
        <f>_xll.qlSwapMaturityDate(AA49)</f>
        <v>42727</v>
      </c>
      <c r="U49" s="125">
        <f>_xll.qlOvernightIndexedSwapFairRate(AA49,_xll.ohTrigger(Trigger,TriggerON))</f>
        <v>-1.5799999990991976E-3</v>
      </c>
      <c r="V49" s="125">
        <f>_xll.qlQuoteValue(P49,_xll.ohTrigger(Trigger,TriggerON))</f>
        <v>-1.58E-3</v>
      </c>
      <c r="W49" s="125" t="b">
        <f t="shared" si="13"/>
        <v>1</v>
      </c>
      <c r="X49" s="125">
        <f t="shared" si="14"/>
        <v>9.0080243611567745E-13</v>
      </c>
      <c r="Y49" s="126" t="b">
        <f>ABS(X49)&lt;=ABS('General Settings'!$D$22)</f>
        <v>0</v>
      </c>
      <c r="AA49" s="60" t="str">
        <f>_xll.qlMakeOIS(,SettlementDays,IF(O49="SW","1W",O49),IndexON,,FwdStart,DayCountConv,,Permanent,Trigger,ObjectOverwrite)</f>
        <v>obj_00675#0001</v>
      </c>
    </row>
    <row r="50" spans="13:27" x14ac:dyDescent="0.2">
      <c r="M50" s="123" t="s">
        <v>159</v>
      </c>
      <c r="N50" s="123"/>
      <c r="O50" s="123" t="s">
        <v>77</v>
      </c>
      <c r="P50" s="123" t="str">
        <f t="shared" si="12"/>
        <v>EUREON18M_Quote</v>
      </c>
      <c r="Q50" s="164"/>
      <c r="R50" s="124">
        <f t="shared" si="9"/>
        <v>42268</v>
      </c>
      <c r="S50" s="124">
        <f>_xll.qlSwapStartDate(AA50)</f>
        <v>42270</v>
      </c>
      <c r="T50" s="124">
        <f>_xll.qlSwapMaturityDate(AA50)</f>
        <v>42817</v>
      </c>
      <c r="U50" s="125">
        <f>_xll.qlOvernightIndexedSwapFairRate(AA50,_xll.ohTrigger(Trigger,TriggerON))</f>
        <v>-1.5799999994342579E-3</v>
      </c>
      <c r="V50" s="125">
        <f>_xll.qlQuoteValue(P50,_xll.ohTrigger(Trigger,TriggerON))</f>
        <v>-1.58E-3</v>
      </c>
      <c r="W50" s="125" t="b">
        <f t="shared" si="13"/>
        <v>1</v>
      </c>
      <c r="X50" s="125">
        <f t="shared" si="14"/>
        <v>5.6574211461379864E-13</v>
      </c>
      <c r="Y50" s="126" t="b">
        <f>ABS(X50)&lt;=ABS('General Settings'!$D$22)</f>
        <v>0</v>
      </c>
      <c r="AA50" s="60" t="str">
        <f>_xll.qlMakeOIS(,SettlementDays,IF(O50="SW","1W",O50),IndexON,,FwdStart,DayCountConv,,Permanent,Trigger,ObjectOverwrite)</f>
        <v>obj_00691#0001</v>
      </c>
    </row>
    <row r="51" spans="13:27" x14ac:dyDescent="0.2">
      <c r="M51" s="123" t="s">
        <v>159</v>
      </c>
      <c r="N51" s="123"/>
      <c r="O51" s="123" t="s">
        <v>80</v>
      </c>
      <c r="P51" s="123" t="str">
        <f t="shared" si="12"/>
        <v>EUREON21M_Quote</v>
      </c>
      <c r="Q51" s="164"/>
      <c r="R51" s="124">
        <f t="shared" si="9"/>
        <v>42268</v>
      </c>
      <c r="S51" s="124">
        <f>_xll.qlSwapStartDate(AA51)</f>
        <v>42270</v>
      </c>
      <c r="T51" s="124">
        <f>_xll.qlSwapMaturityDate(AA51)</f>
        <v>42909</v>
      </c>
      <c r="U51" s="125">
        <f>_xll.qlOvernightIndexedSwapFairRate(AA51,_xll.ohTrigger(Trigger,TriggerON))</f>
        <v>-1.5299999999864779E-3</v>
      </c>
      <c r="V51" s="125">
        <f>_xll.qlQuoteValue(P51,_xll.ohTrigger(Trigger,TriggerON))</f>
        <v>-1.5299999999999999E-3</v>
      </c>
      <c r="W51" s="125" t="b">
        <f t="shared" si="13"/>
        <v>1</v>
      </c>
      <c r="X51" s="125">
        <f t="shared" si="14"/>
        <v>1.3521952654804714E-14</v>
      </c>
      <c r="Y51" s="126" t="b">
        <f>ABS(X51)&lt;=ABS('General Settings'!$D$22)</f>
        <v>0</v>
      </c>
      <c r="AA51" s="60" t="str">
        <f>_xll.qlMakeOIS(,SettlementDays,IF(O51="SW","1W",O51),IndexON,,FwdStart,DayCountConv,,Permanent,Trigger,ObjectOverwrite)</f>
        <v>obj_00686#0001</v>
      </c>
    </row>
    <row r="52" spans="13:27" x14ac:dyDescent="0.2">
      <c r="M52" s="123" t="s">
        <v>159</v>
      </c>
      <c r="N52" s="123"/>
      <c r="O52" s="123" t="s">
        <v>83</v>
      </c>
      <c r="P52" s="123" t="str">
        <f t="shared" si="12"/>
        <v>EUREON2Y_Quote</v>
      </c>
      <c r="Q52" s="164"/>
      <c r="R52" s="124">
        <f t="shared" si="9"/>
        <v>42268</v>
      </c>
      <c r="S52" s="124">
        <f>_xll.qlSwapStartDate(AA52)</f>
        <v>42270</v>
      </c>
      <c r="T52" s="124">
        <f>_xll.qlSwapMaturityDate(AA52)</f>
        <v>43003</v>
      </c>
      <c r="U52" s="125">
        <f>_xll.qlOvernightIndexedSwapFairRate(AA52,_xll.ohTrigger(Trigger,TriggerON))</f>
        <v>-1.4600000000084296E-3</v>
      </c>
      <c r="V52" s="125">
        <f>_xll.qlQuoteValue(P52,_xll.ohTrigger(Trigger,TriggerON))</f>
        <v>-1.4600000000000001E-3</v>
      </c>
      <c r="W52" s="125" t="b">
        <f t="shared" si="13"/>
        <v>1</v>
      </c>
      <c r="X52" s="125">
        <f t="shared" si="14"/>
        <v>-8.4294550506402999E-15</v>
      </c>
      <c r="Y52" s="126" t="b">
        <f>ABS(X52)&lt;=ABS('General Settings'!$D$22)</f>
        <v>0</v>
      </c>
      <c r="AA52" s="60" t="str">
        <f>_xll.qlMakeOIS(,SettlementDays,IF(O52="SW","1W",O52),IndexON,,FwdStart,DayCountConv,,Permanent,Trigger,ObjectOverwrite)</f>
        <v>obj_00689#0001</v>
      </c>
    </row>
    <row r="53" spans="13:27" x14ac:dyDescent="0.2">
      <c r="M53" s="123" t="s">
        <v>159</v>
      </c>
      <c r="N53" s="123"/>
      <c r="O53" s="123" t="s">
        <v>84</v>
      </c>
      <c r="P53" s="123" t="str">
        <f t="shared" si="12"/>
        <v>EUREON3Y_Quote</v>
      </c>
      <c r="Q53" s="164"/>
      <c r="R53" s="124">
        <f t="shared" si="9"/>
        <v>42268</v>
      </c>
      <c r="S53" s="124">
        <f>_xll.qlSwapStartDate(AA53)</f>
        <v>42270</v>
      </c>
      <c r="T53" s="124">
        <f>_xll.qlSwapMaturityDate(AA53)</f>
        <v>43367</v>
      </c>
      <c r="U53" s="125">
        <f>_xll.qlOvernightIndexedSwapFairRate(AA53,_xll.ohTrigger(Trigger,TriggerON))</f>
        <v>-8.7000000006049816E-4</v>
      </c>
      <c r="V53" s="125">
        <f>_xll.qlQuoteValue(P53,_xll.ohTrigger(Trigger,TriggerON))</f>
        <v>-8.699999999999999E-4</v>
      </c>
      <c r="W53" s="125" t="b">
        <f t="shared" si="13"/>
        <v>1</v>
      </c>
      <c r="X53" s="125">
        <f t="shared" si="14"/>
        <v>-6.049826438425665E-14</v>
      </c>
      <c r="Y53" s="126" t="b">
        <f>ABS(X53)&lt;=ABS('General Settings'!$D$22)</f>
        <v>0</v>
      </c>
      <c r="AA53" s="60" t="str">
        <f>_xll.qlMakeOIS(,SettlementDays,IF(O53="SW","1W",O53),IndexON,,FwdStart,DayCountConv,,Permanent,Trigger,ObjectOverwrite)</f>
        <v>obj_0068c#0001</v>
      </c>
    </row>
    <row r="54" spans="13:27" x14ac:dyDescent="0.2">
      <c r="M54" s="123" t="s">
        <v>159</v>
      </c>
      <c r="N54" s="123"/>
      <c r="O54" s="123" t="s">
        <v>85</v>
      </c>
      <c r="P54" s="123" t="str">
        <f t="shared" si="12"/>
        <v>EUREON4Y_Quote</v>
      </c>
      <c r="Q54" s="164"/>
      <c r="R54" s="124">
        <f t="shared" si="9"/>
        <v>42268</v>
      </c>
      <c r="S54" s="124">
        <f>_xll.qlSwapStartDate(AA54)</f>
        <v>42270</v>
      </c>
      <c r="T54" s="124">
        <f>_xll.qlSwapMaturityDate(AA54)</f>
        <v>43731</v>
      </c>
      <c r="U54" s="125">
        <f>_xll.qlOvernightIndexedSwapFairRate(AA54,_xll.ohTrigger(Trigger,TriggerON))</f>
        <v>1.1999999999991815E-4</v>
      </c>
      <c r="V54" s="125">
        <f>_xll.qlQuoteValue(P54,_xll.ohTrigger(Trigger,TriggerON))</f>
        <v>1.2E-4</v>
      </c>
      <c r="W54" s="125" t="b">
        <f t="shared" si="13"/>
        <v>1</v>
      </c>
      <c r="X54" s="125">
        <f t="shared" si="14"/>
        <v>-8.1857264022655585E-17</v>
      </c>
      <c r="Y54" s="126" t="b">
        <f>ABS(X54)&lt;=ABS('General Settings'!$D$22)</f>
        <v>0</v>
      </c>
      <c r="AA54" s="60" t="str">
        <f>_xll.qlMakeOIS(,SettlementDays,IF(O54="SW","1W",O54),IndexON,,FwdStart,DayCountConv,,Permanent,Trigger,ObjectOverwrite)</f>
        <v>obj_0066e#0001</v>
      </c>
    </row>
    <row r="55" spans="13:27" x14ac:dyDescent="0.2">
      <c r="M55" s="123" t="s">
        <v>159</v>
      </c>
      <c r="N55" s="123"/>
      <c r="O55" s="123" t="s">
        <v>86</v>
      </c>
      <c r="P55" s="123" t="str">
        <f t="shared" si="12"/>
        <v>EUREON5Y_Quote</v>
      </c>
      <c r="Q55" s="164"/>
      <c r="R55" s="124">
        <f t="shared" si="9"/>
        <v>42268</v>
      </c>
      <c r="S55" s="124">
        <f>_xll.qlSwapStartDate(AA55)</f>
        <v>42270</v>
      </c>
      <c r="T55" s="124">
        <f>_xll.qlSwapMaturityDate(AA55)</f>
        <v>44097</v>
      </c>
      <c r="U55" s="125">
        <f>_xll.qlOvernightIndexedSwapFairRate(AA55,_xll.ohTrigger(Trigger,TriggerON))</f>
        <v>1.3099999999999314E-3</v>
      </c>
      <c r="V55" s="125">
        <f>_xll.qlQuoteValue(P55,_xll.ohTrigger(Trigger,TriggerON))</f>
        <v>1.31E-3</v>
      </c>
      <c r="W55" s="125" t="b">
        <f t="shared" si="13"/>
        <v>1</v>
      </c>
      <c r="X55" s="125">
        <f t="shared" si="14"/>
        <v>-6.852157730108388E-17</v>
      </c>
      <c r="Y55" s="126" t="b">
        <f>ABS(X55)&lt;=ABS('General Settings'!$D$22)</f>
        <v>0</v>
      </c>
      <c r="AA55" s="60" t="str">
        <f>_xll.qlMakeOIS(,SettlementDays,IF(O55="SW","1W",O55),IndexON,,FwdStart,DayCountConv,,Permanent,Trigger,ObjectOverwrite)</f>
        <v>obj_0067d#0001</v>
      </c>
    </row>
    <row r="56" spans="13:27" x14ac:dyDescent="0.2">
      <c r="M56" s="123" t="s">
        <v>159</v>
      </c>
      <c r="N56" s="123"/>
      <c r="O56" s="123" t="s">
        <v>87</v>
      </c>
      <c r="P56" s="123" t="str">
        <f t="shared" si="12"/>
        <v>EUREON6Y_Quote</v>
      </c>
      <c r="Q56" s="164"/>
      <c r="R56" s="124">
        <f t="shared" si="9"/>
        <v>42268</v>
      </c>
      <c r="S56" s="124">
        <f>_xll.qlSwapStartDate(AA56)</f>
        <v>42270</v>
      </c>
      <c r="T56" s="124">
        <f>_xll.qlSwapMaturityDate(AA56)</f>
        <v>44462</v>
      </c>
      <c r="U56" s="125">
        <f>_xll.qlOvernightIndexedSwapFairRate(AA56,_xll.ohTrigger(Trigger,TriggerON))</f>
        <v>2.6900000000000127E-3</v>
      </c>
      <c r="V56" s="125">
        <f>_xll.qlQuoteValue(P56,_xll.ohTrigger(Trigger,TriggerON))</f>
        <v>2.6900000000000001E-3</v>
      </c>
      <c r="W56" s="125" t="b">
        <f t="shared" si="13"/>
        <v>1</v>
      </c>
      <c r="X56" s="125">
        <f t="shared" si="14"/>
        <v>1.2576745200831851E-17</v>
      </c>
      <c r="Y56" s="126" t="b">
        <f>ABS(X56)&lt;=ABS('General Settings'!$D$22)</f>
        <v>0</v>
      </c>
      <c r="AA56" s="60" t="str">
        <f>_xll.qlMakeOIS(,SettlementDays,IF(O56="SW","1W",O56),IndexON,,FwdStart,DayCountConv,,Permanent,Trigger,ObjectOverwrite)</f>
        <v>obj_00690#0001</v>
      </c>
    </row>
    <row r="57" spans="13:27" x14ac:dyDescent="0.2">
      <c r="M57" s="123" t="s">
        <v>159</v>
      </c>
      <c r="N57" s="123"/>
      <c r="O57" s="123" t="s">
        <v>88</v>
      </c>
      <c r="P57" s="123" t="str">
        <f t="shared" si="12"/>
        <v>EUREON7Y_Quote</v>
      </c>
      <c r="Q57" s="164"/>
      <c r="R57" s="124">
        <f t="shared" si="9"/>
        <v>42268</v>
      </c>
      <c r="S57" s="124">
        <f>_xll.qlSwapStartDate(AA57)</f>
        <v>42270</v>
      </c>
      <c r="T57" s="124">
        <f>_xll.qlSwapMaturityDate(AA57)</f>
        <v>44827</v>
      </c>
      <c r="U57" s="125">
        <f>_xll.qlOvernightIndexedSwapFairRate(AA57,_xll.ohTrigger(Trigger,TriggerON))</f>
        <v>4.0999999999999891E-3</v>
      </c>
      <c r="V57" s="125">
        <f>_xll.qlQuoteValue(P57,_xll.ohTrigger(Trigger,TriggerON))</f>
        <v>4.1000000000000003E-3</v>
      </c>
      <c r="W57" s="125" t="b">
        <f t="shared" si="13"/>
        <v>1</v>
      </c>
      <c r="X57" s="125">
        <f t="shared" si="14"/>
        <v>-1.1275702593849246E-17</v>
      </c>
      <c r="Y57" s="126" t="b">
        <f>ABS(X57)&lt;=ABS('General Settings'!$D$22)</f>
        <v>0</v>
      </c>
      <c r="AA57" s="60" t="str">
        <f>_xll.qlMakeOIS(,SettlementDays,IF(O57="SW","1W",O57),IndexON,,FwdStart,DayCountConv,,Permanent,Trigger,ObjectOverwrite)</f>
        <v>obj_0068a#0001</v>
      </c>
    </row>
    <row r="58" spans="13:27" x14ac:dyDescent="0.2">
      <c r="M58" s="123" t="s">
        <v>159</v>
      </c>
      <c r="N58" s="123"/>
      <c r="O58" s="123" t="s">
        <v>89</v>
      </c>
      <c r="P58" s="123" t="str">
        <f t="shared" si="12"/>
        <v>EUREON8Y_Quote</v>
      </c>
      <c r="Q58" s="164"/>
      <c r="R58" s="124">
        <f t="shared" si="9"/>
        <v>42268</v>
      </c>
      <c r="S58" s="124">
        <f>_xll.qlSwapStartDate(AA58)</f>
        <v>42270</v>
      </c>
      <c r="T58" s="124">
        <f>_xll.qlSwapMaturityDate(AA58)</f>
        <v>45194</v>
      </c>
      <c r="U58" s="125">
        <f>_xll.qlOvernightIndexedSwapFairRate(AA58,_xll.ohTrigger(Trigger,TriggerON))</f>
        <v>5.4700000000000876E-3</v>
      </c>
      <c r="V58" s="125">
        <f>_xll.qlQuoteValue(P58,_xll.ohTrigger(Trigger,TriggerON))</f>
        <v>5.47E-3</v>
      </c>
      <c r="W58" s="125" t="b">
        <f t="shared" si="13"/>
        <v>1</v>
      </c>
      <c r="X58" s="125">
        <f t="shared" si="14"/>
        <v>8.7603535536828758E-17</v>
      </c>
      <c r="Y58" s="126" t="b">
        <f>ABS(X58)&lt;=ABS('General Settings'!$D$22)</f>
        <v>0</v>
      </c>
      <c r="AA58" s="60" t="str">
        <f>_xll.qlMakeOIS(,SettlementDays,IF(O58="SW","1W",O58),IndexON,,FwdStart,DayCountConv,,Permanent,Trigger,ObjectOverwrite)</f>
        <v>obj_00670#0001</v>
      </c>
    </row>
    <row r="59" spans="13:27" x14ac:dyDescent="0.2">
      <c r="M59" s="123" t="s">
        <v>159</v>
      </c>
      <c r="N59" s="123"/>
      <c r="O59" s="123" t="s">
        <v>90</v>
      </c>
      <c r="P59" s="123" t="str">
        <f t="shared" si="12"/>
        <v>EUREON9Y_Quote</v>
      </c>
      <c r="Q59" s="164"/>
      <c r="R59" s="124">
        <f t="shared" si="9"/>
        <v>42268</v>
      </c>
      <c r="S59" s="124">
        <f>_xll.qlSwapStartDate(AA59)</f>
        <v>42270</v>
      </c>
      <c r="T59" s="124">
        <f>_xll.qlSwapMaturityDate(AA59)</f>
        <v>45558</v>
      </c>
      <c r="U59" s="125">
        <f>_xll.qlOvernightIndexedSwapFairRate(AA59,_xll.ohTrigger(Trigger,TriggerON))</f>
        <v>6.7400000000000428E-3</v>
      </c>
      <c r="V59" s="125">
        <f>_xll.qlQuoteValue(P59,_xll.ohTrigger(Trigger,TriggerON))</f>
        <v>6.7399999999999995E-3</v>
      </c>
      <c r="W59" s="125" t="b">
        <f t="shared" si="13"/>
        <v>1</v>
      </c>
      <c r="X59" s="125">
        <f t="shared" si="14"/>
        <v>4.3368086899420177E-17</v>
      </c>
      <c r="Y59" s="126" t="b">
        <f>ABS(X59)&lt;=ABS('General Settings'!$D$22)</f>
        <v>0</v>
      </c>
      <c r="AA59" s="60" t="str">
        <f>_xll.qlMakeOIS(,SettlementDays,IF(O59="SW","1W",O59),IndexON,,FwdStart,DayCountConv,,Permanent,Trigger,ObjectOverwrite)</f>
        <v>obj_00677#0001</v>
      </c>
    </row>
    <row r="60" spans="13:27" x14ac:dyDescent="0.2">
      <c r="M60" s="123" t="s">
        <v>159</v>
      </c>
      <c r="N60" s="123"/>
      <c r="O60" s="123" t="s">
        <v>91</v>
      </c>
      <c r="P60" s="123" t="str">
        <f t="shared" si="12"/>
        <v>EUREON10Y_Quote</v>
      </c>
      <c r="Q60" s="164"/>
      <c r="R60" s="124">
        <f t="shared" si="9"/>
        <v>42268</v>
      </c>
      <c r="S60" s="124">
        <f>_xll.qlSwapStartDate(AA60)</f>
        <v>42270</v>
      </c>
      <c r="T60" s="124">
        <f>_xll.qlSwapMaturityDate(AA60)</f>
        <v>45923</v>
      </c>
      <c r="U60" s="125">
        <f>_xll.qlOvernightIndexedSwapFairRate(AA60,_xll.ohTrigger(Trigger,TriggerON))</f>
        <v>7.8700000000000749E-3</v>
      </c>
      <c r="V60" s="125">
        <f>_xll.qlQuoteValue(P60,_xll.ohTrigger(Trigger,TriggerON))</f>
        <v>7.8700000000000003E-3</v>
      </c>
      <c r="W60" s="125" t="b">
        <f t="shared" si="13"/>
        <v>1</v>
      </c>
      <c r="X60" s="125">
        <f t="shared" si="14"/>
        <v>7.4593109467002705E-17</v>
      </c>
      <c r="Y60" s="126" t="b">
        <f>ABS(X60)&lt;=ABS('General Settings'!$D$22)</f>
        <v>0</v>
      </c>
      <c r="AA60" s="60" t="str">
        <f>_xll.qlMakeOIS(,SettlementDays,IF(O60="SW","1W",O60),IndexON,,FwdStart,DayCountConv,,Permanent,Trigger,ObjectOverwrite)</f>
        <v>obj_00684#0001</v>
      </c>
    </row>
    <row r="61" spans="13:27" x14ac:dyDescent="0.2">
      <c r="M61" s="123" t="s">
        <v>159</v>
      </c>
      <c r="N61" s="123"/>
      <c r="O61" s="123" t="s">
        <v>117</v>
      </c>
      <c r="P61" s="123" t="str">
        <f t="shared" si="12"/>
        <v>EUREON11Y_Quote</v>
      </c>
      <c r="Q61" s="164"/>
      <c r="R61" s="124">
        <f t="shared" si="9"/>
        <v>42268</v>
      </c>
      <c r="S61" s="124">
        <f>_xll.qlSwapStartDate(AA61)</f>
        <v>42270</v>
      </c>
      <c r="T61" s="124">
        <f>_xll.qlSwapMaturityDate(AA61)</f>
        <v>46288</v>
      </c>
      <c r="U61" s="125">
        <f>_xll.qlOvernightIndexedSwapFairRate(AA61,_xll.ohTrigger(Trigger,TriggerON))</f>
        <v>8.8800000000000979E-3</v>
      </c>
      <c r="V61" s="125">
        <f>_xll.qlQuoteValue(P61,_xll.ohTrigger(Trigger,TriggerON))</f>
        <v>8.8800000000000007E-3</v>
      </c>
      <c r="W61" s="125" t="b">
        <f t="shared" si="13"/>
        <v>1</v>
      </c>
      <c r="X61" s="125">
        <f t="shared" si="14"/>
        <v>9.7144514654701197E-17</v>
      </c>
      <c r="Y61" s="126" t="b">
        <f>ABS(X61)&lt;=ABS('General Settings'!$D$22)</f>
        <v>0</v>
      </c>
      <c r="AA61" s="60" t="str">
        <f>_xll.qlMakeOIS(,SettlementDays,IF(O61="SW","1W",O61),IndexON,,FwdStart,DayCountConv,,Permanent,Trigger,ObjectOverwrite)</f>
        <v>obj_00674#0001</v>
      </c>
    </row>
    <row r="62" spans="13:27" x14ac:dyDescent="0.2">
      <c r="M62" s="123" t="s">
        <v>159</v>
      </c>
      <c r="N62" s="123"/>
      <c r="O62" s="123" t="s">
        <v>92</v>
      </c>
      <c r="P62" s="123" t="str">
        <f t="shared" si="12"/>
        <v>EUREON12Y_Quote</v>
      </c>
      <c r="Q62" s="164"/>
      <c r="R62" s="124">
        <f t="shared" si="9"/>
        <v>42268</v>
      </c>
      <c r="S62" s="124">
        <f>_xll.qlSwapStartDate(AA62)</f>
        <v>42270</v>
      </c>
      <c r="T62" s="124">
        <f>_xll.qlSwapMaturityDate(AA62)</f>
        <v>46653</v>
      </c>
      <c r="U62" s="125">
        <f>_xll.qlOvernightIndexedSwapFairRate(AA62,_xll.ohTrigger(Trigger,TriggerON))</f>
        <v>9.7900000000001215E-3</v>
      </c>
      <c r="V62" s="125">
        <f>_xll.qlQuoteValue(P62,_xll.ohTrigger(Trigger,TriggerON))</f>
        <v>9.7900000000000001E-3</v>
      </c>
      <c r="W62" s="125" t="b">
        <f t="shared" si="13"/>
        <v>1</v>
      </c>
      <c r="X62" s="125">
        <f t="shared" si="14"/>
        <v>1.214306433183765E-16</v>
      </c>
      <c r="Y62" s="126" t="b">
        <f>ABS(X62)&lt;=ABS('General Settings'!$D$22)</f>
        <v>0</v>
      </c>
      <c r="AA62" s="60" t="str">
        <f>_xll.qlMakeOIS(,SettlementDays,IF(O62="SW","1W",O62),IndexON,,FwdStart,DayCountConv,,Permanent,Trigger,ObjectOverwrite)</f>
        <v>obj_0067b#0001</v>
      </c>
    </row>
    <row r="63" spans="13:27" x14ac:dyDescent="0.2">
      <c r="M63" s="123" t="s">
        <v>159</v>
      </c>
      <c r="N63" s="123"/>
      <c r="O63" s="123" t="s">
        <v>93</v>
      </c>
      <c r="P63" s="123" t="str">
        <f t="shared" si="12"/>
        <v>EUREON15Y_Quote</v>
      </c>
      <c r="Q63" s="164"/>
      <c r="R63" s="124">
        <f t="shared" si="9"/>
        <v>42268</v>
      </c>
      <c r="S63" s="124">
        <f>_xll.qlSwapStartDate(AA63)</f>
        <v>42270</v>
      </c>
      <c r="T63" s="124">
        <f>_xll.qlSwapMaturityDate(AA63)</f>
        <v>47749</v>
      </c>
      <c r="U63" s="125">
        <f>_xll.qlOvernightIndexedSwapFairRate(AA63,_xll.ohTrigger(Trigger,TriggerON))</f>
        <v>1.1870000000075851E-2</v>
      </c>
      <c r="V63" s="125">
        <f>_xll.qlQuoteValue(P63,_xll.ohTrigger(Trigger,TriggerON))</f>
        <v>1.1869999999999999E-2</v>
      </c>
      <c r="W63" s="125" t="b">
        <f t="shared" si="13"/>
        <v>1</v>
      </c>
      <c r="X63" s="125">
        <f t="shared" si="14"/>
        <v>7.5852518710561867E-14</v>
      </c>
      <c r="Y63" s="126" t="b">
        <f>ABS(X63)&lt;=ABS('General Settings'!$D$22)</f>
        <v>0</v>
      </c>
      <c r="AA63" s="60" t="str">
        <f>_xll.qlMakeOIS(,SettlementDays,IF(O63="SW","1W",O63),IndexON,,FwdStart,DayCountConv,,Permanent,Trigger,ObjectOverwrite)</f>
        <v>obj_00676#0001</v>
      </c>
    </row>
    <row r="64" spans="13:27" x14ac:dyDescent="0.2">
      <c r="M64" s="123" t="s">
        <v>159</v>
      </c>
      <c r="N64" s="123"/>
      <c r="O64" s="123" t="s">
        <v>94</v>
      </c>
      <c r="P64" s="123" t="str">
        <f t="shared" si="12"/>
        <v>EUREON20Y_Quote</v>
      </c>
      <c r="Q64" s="164"/>
      <c r="R64" s="124">
        <f t="shared" si="9"/>
        <v>42268</v>
      </c>
      <c r="S64" s="124">
        <f>_xll.qlSwapStartDate(AA64)</f>
        <v>42270</v>
      </c>
      <c r="T64" s="124">
        <f>_xll.qlSwapMaturityDate(AA64)</f>
        <v>49576</v>
      </c>
      <c r="U64" s="125">
        <f>_xll.qlOvernightIndexedSwapFairRate(AA64,_xll.ohTrigger(Trigger,TriggerON))</f>
        <v>1.3670000000390502E-2</v>
      </c>
      <c r="V64" s="125">
        <f>_xll.qlQuoteValue(P64,_xll.ohTrigger(Trigger,TriggerON))</f>
        <v>1.367E-2</v>
      </c>
      <c r="W64" s="125" t="b">
        <f t="shared" si="13"/>
        <v>1</v>
      </c>
      <c r="X64" s="125">
        <f t="shared" si="14"/>
        <v>3.9050186695366307E-13</v>
      </c>
      <c r="Y64" s="126" t="b">
        <f>ABS(X64)&lt;=ABS('General Settings'!$D$22)</f>
        <v>0</v>
      </c>
      <c r="AA64" s="60" t="str">
        <f>_xll.qlMakeOIS(,SettlementDays,IF(O64="SW","1W",O64),IndexON,,FwdStart,DayCountConv,,Permanent,Trigger,ObjectOverwrite)</f>
        <v>obj_00673#0001</v>
      </c>
    </row>
    <row r="65" spans="10:27" x14ac:dyDescent="0.2">
      <c r="M65" s="123" t="s">
        <v>159</v>
      </c>
      <c r="N65" s="123"/>
      <c r="O65" s="123" t="s">
        <v>95</v>
      </c>
      <c r="P65" s="123" t="str">
        <f t="shared" si="12"/>
        <v>EUREON25Y_Quote</v>
      </c>
      <c r="Q65" s="164"/>
      <c r="R65" s="124">
        <f t="shared" si="9"/>
        <v>42268</v>
      </c>
      <c r="S65" s="124">
        <f>_xll.qlSwapStartDate(AA65)</f>
        <v>42270</v>
      </c>
      <c r="T65" s="124">
        <f>_xll.qlSwapMaturityDate(AA65)</f>
        <v>51403</v>
      </c>
      <c r="U65" s="125">
        <f>_xll.qlOvernightIndexedSwapFairRate(AA65,_xll.ohTrigger(Trigger,TriggerON))</f>
        <v>1.4250000000209973E-2</v>
      </c>
      <c r="V65" s="125">
        <f>_xll.qlQuoteValue(P65,_xll.ohTrigger(Trigger,TriggerON))</f>
        <v>1.4250000000000001E-2</v>
      </c>
      <c r="W65" s="125" t="b">
        <f t="shared" si="13"/>
        <v>1</v>
      </c>
      <c r="X65" s="125">
        <f t="shared" si="14"/>
        <v>2.0997266425570871E-13</v>
      </c>
      <c r="Y65" s="126" t="b">
        <f>ABS(X65)&lt;=ABS('General Settings'!$D$22)</f>
        <v>0</v>
      </c>
      <c r="AA65" s="60" t="str">
        <f>_xll.qlMakeOIS(,SettlementDays,IF(O65="SW","1W",O65),IndexON,,FwdStart,DayCountConv,,Permanent,Trigger,ObjectOverwrite)</f>
        <v>obj_0066d#0001</v>
      </c>
    </row>
    <row r="66" spans="10:27" x14ac:dyDescent="0.2">
      <c r="M66" s="123" t="s">
        <v>159</v>
      </c>
      <c r="N66" s="123"/>
      <c r="O66" s="123" t="s">
        <v>97</v>
      </c>
      <c r="P66" s="123" t="str">
        <f t="shared" ref="P66:P69" si="15">Currency&amp;M66&amp;O66&amp;QuoteSuffix</f>
        <v>EUREON30Y_Quote</v>
      </c>
      <c r="Q66" s="164"/>
      <c r="R66" s="124">
        <f t="shared" ref="R66:R69" si="16">EvaluationDate</f>
        <v>42268</v>
      </c>
      <c r="S66" s="124">
        <f>_xll.qlSwapStartDate(AA66)</f>
        <v>42270</v>
      </c>
      <c r="T66" s="124">
        <f>_xll.qlSwapMaturityDate(AA66)</f>
        <v>53230</v>
      </c>
      <c r="U66" s="125">
        <f>_xll.qlOvernightIndexedSwapFairRate(AA66,_xll.ohTrigger(Trigger,TriggerON))</f>
        <v>1.4469999999979128E-2</v>
      </c>
      <c r="V66" s="125">
        <f>_xll.qlQuoteValue(P66,_xll.ohTrigger(Trigger,TriggerON))</f>
        <v>1.447E-2</v>
      </c>
      <c r="W66" s="125" t="b">
        <f t="shared" ref="W66:W69" si="17">NOT(ISERROR(V66))</f>
        <v>1</v>
      </c>
      <c r="X66" s="125">
        <f t="shared" si="14"/>
        <v>-2.0872192862952943E-14</v>
      </c>
      <c r="Y66" s="126" t="b">
        <f>ABS(X66)&lt;=ABS('General Settings'!$D$22)</f>
        <v>0</v>
      </c>
      <c r="AA66" s="60" t="str">
        <f>_xll.qlMakeOIS(,SettlementDays,IF(O66="SW","1W",O66),IndexON,,FwdStart,DayCountConv,,Permanent,Trigger,ObjectOverwrite)</f>
        <v>obj_00681#0001</v>
      </c>
    </row>
    <row r="67" spans="10:27" x14ac:dyDescent="0.2">
      <c r="M67" s="123" t="s">
        <v>159</v>
      </c>
      <c r="N67" s="123"/>
      <c r="O67" s="123" t="s">
        <v>99</v>
      </c>
      <c r="P67" s="123" t="str">
        <f t="shared" si="15"/>
        <v>EUREON40Y_Quote</v>
      </c>
      <c r="Q67" s="164"/>
      <c r="R67" s="124">
        <f t="shared" si="16"/>
        <v>42268</v>
      </c>
      <c r="S67" s="124">
        <f>_xll.qlSwapStartDate(AA67)</f>
        <v>42270</v>
      </c>
      <c r="T67" s="124">
        <f>_xll.qlSwapMaturityDate(AA67)</f>
        <v>56880</v>
      </c>
      <c r="U67" s="125">
        <f>_xll.qlOvernightIndexedSwapFairRate(AA67,_xll.ohTrigger(Trigger,TriggerON))</f>
        <v>1.4779999999984424E-2</v>
      </c>
      <c r="V67" s="125">
        <f>_xll.qlQuoteValue(P67,_xll.ohTrigger(Trigger,TriggerON))</f>
        <v>1.478E-2</v>
      </c>
      <c r="W67" s="125" t="b">
        <f t="shared" si="17"/>
        <v>1</v>
      </c>
      <c r="X67" s="125">
        <f t="shared" si="14"/>
        <v>-1.5576082090795751E-14</v>
      </c>
      <c r="Y67" s="126" t="b">
        <f>ABS(X67)&lt;=ABS('General Settings'!$D$22)</f>
        <v>0</v>
      </c>
      <c r="AA67" s="60" t="str">
        <f>_xll.qlMakeOIS(,SettlementDays,IF(O67="SW","1W",O67),IndexON,,FwdStart,DayCountConv,,Permanent,Trigger,ObjectOverwrite)</f>
        <v>obj_0067f#0001</v>
      </c>
    </row>
    <row r="68" spans="10:27" x14ac:dyDescent="0.2">
      <c r="M68" s="123" t="s">
        <v>159</v>
      </c>
      <c r="N68" s="123"/>
      <c r="O68" s="123" t="s">
        <v>100</v>
      </c>
      <c r="P68" s="123" t="str">
        <f t="shared" si="15"/>
        <v>EUREON50Y_Quote</v>
      </c>
      <c r="Q68" s="164"/>
      <c r="R68" s="124">
        <f t="shared" si="16"/>
        <v>42268</v>
      </c>
      <c r="S68" s="124">
        <f>_xll.qlSwapStartDate(AA68)</f>
        <v>42270</v>
      </c>
      <c r="T68" s="124">
        <f>_xll.qlSwapMaturityDate(AA68)</f>
        <v>60533</v>
      </c>
      <c r="U68" s="125">
        <f>_xll.qlOvernightIndexedSwapFairRate(AA68,_xll.ohTrigger(Trigger,TriggerON))</f>
        <v>1.4510000000468206E-2</v>
      </c>
      <c r="V68" s="125">
        <f>_xll.qlQuoteValue(P68,_xll.ohTrigger(Trigger,TriggerON))</f>
        <v>1.451E-2</v>
      </c>
      <c r="W68" s="125" t="b">
        <f t="shared" si="17"/>
        <v>1</v>
      </c>
      <c r="X68" s="125">
        <f t="shared" si="14"/>
        <v>4.6820533561309219E-13</v>
      </c>
      <c r="Y68" s="126" t="b">
        <f>ABS(X68)&lt;=ABS('General Settings'!$D$22)</f>
        <v>0</v>
      </c>
      <c r="AA68" s="60" t="str">
        <f>_xll.qlMakeOIS(,SettlementDays,IF(O68="SW","1W",O68),IndexON,,FwdStart,DayCountConv,,Permanent,Trigger,ObjectOverwrite)</f>
        <v>obj_00672#0001</v>
      </c>
    </row>
    <row r="69" spans="10:27" x14ac:dyDescent="0.2">
      <c r="M69" s="128" t="s">
        <v>159</v>
      </c>
      <c r="N69" s="128"/>
      <c r="O69" s="128" t="s">
        <v>131</v>
      </c>
      <c r="P69" s="128" t="str">
        <f t="shared" si="15"/>
        <v>EUREON60Y_Quote</v>
      </c>
      <c r="Q69" s="165"/>
      <c r="R69" s="129">
        <f t="shared" si="16"/>
        <v>42268</v>
      </c>
      <c r="S69" s="129">
        <f>_xll.qlSwapStartDate(AA69)</f>
        <v>42270</v>
      </c>
      <c r="T69" s="129">
        <f>_xll.qlSwapMaturityDate(AA69)</f>
        <v>64185</v>
      </c>
      <c r="U69" s="130">
        <f>_xll.qlOvernightIndexedSwapFairRate(AA69,_xll.ohTrigger(Trigger,TriggerON))</f>
        <v>1.4459999999999973E-2</v>
      </c>
      <c r="V69" s="130">
        <f>_xll.qlQuoteValue(P69,_xll.ohTrigger(Trigger,TriggerON))</f>
        <v>1.4459999999999999E-2</v>
      </c>
      <c r="W69" s="130" t="b">
        <f t="shared" si="17"/>
        <v>1</v>
      </c>
      <c r="X69" s="130">
        <f t="shared" si="14"/>
        <v>-2.6020852139652106E-17</v>
      </c>
      <c r="Y69" s="131" t="b">
        <f>ABS(X69)&lt;=ABS('General Settings'!$D$22)</f>
        <v>0</v>
      </c>
      <c r="AA69" s="61" t="str">
        <f>_xll.qlMakeOIS(,SettlementDays,IF(O69="SW","1W",O69),IndexON,,FwdStart,DayCountConv,,Permanent,Trigger,ObjectOverwrite)</f>
        <v>obj_0067e#0001</v>
      </c>
    </row>
    <row r="70" spans="10:27" x14ac:dyDescent="0.2">
      <c r="W70" s="72"/>
      <c r="X70" s="72"/>
    </row>
    <row r="71" spans="10:27" x14ac:dyDescent="0.2">
      <c r="J71" s="72"/>
      <c r="K71" s="72"/>
      <c r="L71" s="72"/>
      <c r="W71" s="72"/>
      <c r="X71" s="72"/>
    </row>
    <row r="72" spans="10:27" x14ac:dyDescent="0.2">
      <c r="W72" s="72"/>
      <c r="X72" s="72"/>
    </row>
    <row r="73" spans="10:27" x14ac:dyDescent="0.2">
      <c r="W73" s="72"/>
      <c r="X73" s="72"/>
    </row>
    <row r="74" spans="10:27" x14ac:dyDescent="0.2">
      <c r="W74" s="72"/>
      <c r="X74" s="72"/>
    </row>
    <row r="75" spans="10:27" x14ac:dyDescent="0.2">
      <c r="W75" s="72"/>
      <c r="X75" s="72"/>
    </row>
    <row r="76" spans="10:27" x14ac:dyDescent="0.2">
      <c r="W76" s="72"/>
      <c r="X76" s="72"/>
    </row>
    <row r="77" spans="10:27" x14ac:dyDescent="0.2">
      <c r="W77" s="72"/>
      <c r="X77" s="72"/>
    </row>
    <row r="78" spans="10:27" x14ac:dyDescent="0.2">
      <c r="W78" s="72"/>
      <c r="X78" s="72"/>
    </row>
    <row r="79" spans="10:27" x14ac:dyDescent="0.2">
      <c r="W79" s="72"/>
      <c r="X79" s="72"/>
    </row>
    <row r="80" spans="10:27" x14ac:dyDescent="0.2">
      <c r="W80" s="72"/>
      <c r="X80" s="72"/>
    </row>
    <row r="81" spans="23:24" x14ac:dyDescent="0.2">
      <c r="W81" s="72"/>
      <c r="X81" s="72"/>
    </row>
    <row r="82" spans="23:24" x14ac:dyDescent="0.2">
      <c r="W82" s="72"/>
      <c r="X82" s="72"/>
    </row>
    <row r="83" spans="23:24" x14ac:dyDescent="0.2">
      <c r="W83" s="72"/>
      <c r="X83" s="72"/>
    </row>
    <row r="84" spans="23:24" x14ac:dyDescent="0.2">
      <c r="W84" s="72"/>
      <c r="X84" s="72"/>
    </row>
    <row r="85" spans="23:24" x14ac:dyDescent="0.2">
      <c r="W85" s="72"/>
      <c r="X85" s="72"/>
    </row>
    <row r="86" spans="23:24" x14ac:dyDescent="0.2">
      <c r="W86" s="72"/>
      <c r="X86" s="72"/>
    </row>
    <row r="87" spans="23:24" x14ac:dyDescent="0.2">
      <c r="W87" s="72"/>
      <c r="X87" s="72"/>
    </row>
    <row r="88" spans="23:24" x14ac:dyDescent="0.2">
      <c r="W88" s="72"/>
      <c r="X88" s="72"/>
    </row>
    <row r="89" spans="23:24" x14ac:dyDescent="0.2">
      <c r="W89" s="72"/>
      <c r="X89" s="72"/>
    </row>
    <row r="90" spans="23:24" x14ac:dyDescent="0.2">
      <c r="W90" s="72"/>
      <c r="X90" s="72"/>
    </row>
    <row r="91" spans="23:24" x14ac:dyDescent="0.2">
      <c r="W91" s="72"/>
      <c r="X91" s="72"/>
    </row>
    <row r="92" spans="23:24" x14ac:dyDescent="0.2">
      <c r="W92" s="72"/>
      <c r="X92" s="72"/>
    </row>
    <row r="93" spans="23:24" x14ac:dyDescent="0.2">
      <c r="W93" s="72"/>
      <c r="X93" s="72"/>
    </row>
    <row r="94" spans="23:24" x14ac:dyDescent="0.2">
      <c r="W94" s="72"/>
      <c r="X94" s="72"/>
    </row>
    <row r="95" spans="23:24" x14ac:dyDescent="0.2">
      <c r="W95" s="72"/>
      <c r="X95" s="72"/>
    </row>
    <row r="96" spans="23:24" x14ac:dyDescent="0.2">
      <c r="W96" s="72"/>
      <c r="X96" s="72"/>
    </row>
    <row r="97" spans="23:24" x14ac:dyDescent="0.2">
      <c r="W97" s="72"/>
      <c r="X97" s="72"/>
    </row>
    <row r="98" spans="23:24" x14ac:dyDescent="0.2">
      <c r="W98" s="72"/>
      <c r="X98" s="72"/>
    </row>
    <row r="99" spans="23:24" x14ac:dyDescent="0.2">
      <c r="W99" s="72"/>
      <c r="X99" s="72"/>
    </row>
    <row r="100" spans="23:24" x14ac:dyDescent="0.2">
      <c r="W100" s="72"/>
      <c r="X100" s="72"/>
    </row>
    <row r="101" spans="23:24" x14ac:dyDescent="0.2">
      <c r="W101" s="72"/>
      <c r="X101" s="72"/>
    </row>
    <row r="102" spans="23:24" x14ac:dyDescent="0.2">
      <c r="W102" s="72"/>
      <c r="X102" s="72"/>
    </row>
    <row r="103" spans="23:24" x14ac:dyDescent="0.2">
      <c r="W103" s="72"/>
      <c r="X103" s="72"/>
    </row>
    <row r="104" spans="23:24" x14ac:dyDescent="0.2">
      <c r="W104" s="72"/>
      <c r="X104" s="72"/>
    </row>
    <row r="105" spans="23:24" x14ac:dyDescent="0.2">
      <c r="W105" s="72"/>
      <c r="X105" s="72"/>
    </row>
    <row r="106" spans="23:24" x14ac:dyDescent="0.2">
      <c r="W106" s="72"/>
      <c r="X106" s="72"/>
    </row>
    <row r="107" spans="23:24" x14ac:dyDescent="0.2">
      <c r="W107" s="72"/>
      <c r="X107" s="72"/>
    </row>
    <row r="108" spans="23:24" x14ac:dyDescent="0.2">
      <c r="W108" s="72"/>
      <c r="X108" s="72"/>
    </row>
    <row r="109" spans="23:24" x14ac:dyDescent="0.2">
      <c r="W109" s="72"/>
      <c r="X109" s="72"/>
    </row>
    <row r="110" spans="23:24" x14ac:dyDescent="0.2">
      <c r="W110" s="72"/>
      <c r="X110" s="72"/>
    </row>
    <row r="111" spans="23:24" x14ac:dyDescent="0.2">
      <c r="W111" s="72"/>
      <c r="X111" s="72"/>
    </row>
    <row r="112" spans="23:24" x14ac:dyDescent="0.2">
      <c r="W112" s="72"/>
      <c r="X112" s="72"/>
    </row>
    <row r="113" spans="23:24" x14ac:dyDescent="0.2">
      <c r="W113" s="72"/>
      <c r="X113" s="72"/>
    </row>
    <row r="114" spans="23:24" x14ac:dyDescent="0.2">
      <c r="W114" s="72"/>
      <c r="X114" s="72"/>
    </row>
    <row r="115" spans="23:24" x14ac:dyDescent="0.2">
      <c r="W115" s="72"/>
      <c r="X115" s="72"/>
    </row>
    <row r="116" spans="23:24" x14ac:dyDescent="0.2">
      <c r="W116" s="72"/>
      <c r="X116" s="72"/>
    </row>
    <row r="117" spans="23:24" x14ac:dyDescent="0.2">
      <c r="W117" s="72"/>
      <c r="X117" s="72"/>
    </row>
    <row r="118" spans="23:24" x14ac:dyDescent="0.2">
      <c r="W118" s="72"/>
      <c r="X118" s="72"/>
    </row>
    <row r="119" spans="23:24" x14ac:dyDescent="0.2">
      <c r="W119" s="72"/>
      <c r="X119" s="72"/>
    </row>
    <row r="120" spans="23:24" x14ac:dyDescent="0.2">
      <c r="W120" s="72"/>
      <c r="X120" s="72"/>
    </row>
    <row r="121" spans="23:24" x14ac:dyDescent="0.2">
      <c r="W121" s="72"/>
      <c r="X121" s="72"/>
    </row>
    <row r="122" spans="23:24" x14ac:dyDescent="0.2">
      <c r="W122" s="72"/>
      <c r="X122" s="72"/>
    </row>
    <row r="123" spans="23:24" x14ac:dyDescent="0.2">
      <c r="W123" s="72"/>
      <c r="X123" s="72"/>
    </row>
    <row r="124" spans="23:24" x14ac:dyDescent="0.2">
      <c r="W124" s="72"/>
      <c r="X124" s="72"/>
    </row>
    <row r="125" spans="23:24" x14ac:dyDescent="0.2">
      <c r="W125" s="72"/>
      <c r="X125" s="72"/>
    </row>
    <row r="126" spans="23:24" x14ac:dyDescent="0.2">
      <c r="W126" s="72"/>
      <c r="X126" s="72"/>
    </row>
    <row r="127" spans="23:24" x14ac:dyDescent="0.2">
      <c r="W127" s="72"/>
      <c r="X127" s="72"/>
    </row>
    <row r="128" spans="23:24" x14ac:dyDescent="0.2">
      <c r="W128" s="72"/>
      <c r="X128" s="72"/>
    </row>
    <row r="129" spans="23:24" x14ac:dyDescent="0.2">
      <c r="W129" s="72"/>
      <c r="X129" s="72"/>
    </row>
    <row r="130" spans="23:24" x14ac:dyDescent="0.2">
      <c r="W130" s="72"/>
      <c r="X130" s="72"/>
    </row>
    <row r="131" spans="23:24" x14ac:dyDescent="0.2">
      <c r="W131" s="72"/>
      <c r="X131" s="72"/>
    </row>
    <row r="132" spans="23:24" x14ac:dyDescent="0.2">
      <c r="W132" s="72"/>
      <c r="X132" s="72"/>
    </row>
    <row r="133" spans="23:24" x14ac:dyDescent="0.2">
      <c r="W133" s="72"/>
      <c r="X133" s="72"/>
    </row>
    <row r="134" spans="23:24" x14ac:dyDescent="0.2">
      <c r="W134" s="72"/>
      <c r="X134" s="72"/>
    </row>
    <row r="135" spans="23:24" x14ac:dyDescent="0.2">
      <c r="W135" s="72"/>
      <c r="X135" s="72"/>
    </row>
    <row r="136" spans="23:24" x14ac:dyDescent="0.2">
      <c r="W136" s="72"/>
      <c r="X136" s="72"/>
    </row>
    <row r="137" spans="23:24" x14ac:dyDescent="0.2">
      <c r="W137" s="72"/>
      <c r="X137" s="72"/>
    </row>
    <row r="138" spans="23:24" x14ac:dyDescent="0.2">
      <c r="W138" s="72"/>
      <c r="X138" s="72"/>
    </row>
    <row r="139" spans="23:24" x14ac:dyDescent="0.2">
      <c r="W139" s="72"/>
      <c r="X139" s="72"/>
    </row>
    <row r="140" spans="23:24" x14ac:dyDescent="0.2">
      <c r="W140" s="72"/>
      <c r="X140" s="72"/>
    </row>
    <row r="141" spans="23:24" x14ac:dyDescent="0.2">
      <c r="W141" s="72"/>
      <c r="X141" s="72"/>
    </row>
    <row r="142" spans="23:24" x14ac:dyDescent="0.2">
      <c r="W142" s="72"/>
      <c r="X142" s="72"/>
    </row>
    <row r="143" spans="23:24" x14ac:dyDescent="0.2">
      <c r="W143" s="72"/>
      <c r="X143" s="72"/>
    </row>
    <row r="144" spans="23:24" x14ac:dyDescent="0.2">
      <c r="W144" s="72"/>
      <c r="X144" s="72"/>
    </row>
    <row r="145" spans="23:24" x14ac:dyDescent="0.2">
      <c r="W145" s="72"/>
      <c r="X145" s="72"/>
    </row>
    <row r="146" spans="23:24" x14ac:dyDescent="0.2">
      <c r="W146" s="72"/>
      <c r="X146" s="72"/>
    </row>
    <row r="147" spans="23:24" x14ac:dyDescent="0.2">
      <c r="W147" s="72"/>
      <c r="X147" s="72"/>
    </row>
    <row r="148" spans="23:24" x14ac:dyDescent="0.2">
      <c r="W148" s="72"/>
      <c r="X148" s="72"/>
    </row>
    <row r="149" spans="23:24" x14ac:dyDescent="0.2">
      <c r="W149" s="72"/>
      <c r="X149" s="72"/>
    </row>
    <row r="150" spans="23:24" x14ac:dyDescent="0.2">
      <c r="W150" s="72"/>
      <c r="X150" s="72"/>
    </row>
    <row r="151" spans="23:24" x14ac:dyDescent="0.2">
      <c r="W151" s="72"/>
      <c r="X151" s="72"/>
    </row>
    <row r="152" spans="23:24" x14ac:dyDescent="0.2">
      <c r="W152" s="72"/>
      <c r="X152" s="72"/>
    </row>
    <row r="153" spans="23:24" x14ac:dyDescent="0.2">
      <c r="W153" s="72"/>
      <c r="X153" s="72"/>
    </row>
    <row r="154" spans="23:24" x14ac:dyDescent="0.2">
      <c r="W154" s="72"/>
      <c r="X154" s="72"/>
    </row>
    <row r="155" spans="23:24" x14ac:dyDescent="0.2">
      <c r="W155" s="72"/>
      <c r="X155" s="72"/>
    </row>
    <row r="156" spans="23:24" x14ac:dyDescent="0.2">
      <c r="W156" s="72"/>
      <c r="X156" s="72"/>
    </row>
    <row r="157" spans="23:24" x14ac:dyDescent="0.2">
      <c r="W157" s="72"/>
      <c r="X157" s="72"/>
    </row>
    <row r="158" spans="23:24" x14ac:dyDescent="0.2">
      <c r="W158" s="72"/>
      <c r="X158" s="72"/>
    </row>
    <row r="159" spans="23:24" x14ac:dyDescent="0.2">
      <c r="W159" s="72"/>
      <c r="X159" s="72"/>
    </row>
    <row r="160" spans="23:24" x14ac:dyDescent="0.2">
      <c r="W160" s="72"/>
      <c r="X160" s="72"/>
    </row>
    <row r="161" spans="23:24" x14ac:dyDescent="0.2">
      <c r="W161" s="72"/>
      <c r="X161" s="72"/>
    </row>
    <row r="162" spans="23:24" x14ac:dyDescent="0.2">
      <c r="W162" s="72"/>
      <c r="X162" s="72"/>
    </row>
    <row r="163" spans="23:24" x14ac:dyDescent="0.2">
      <c r="W163" s="72"/>
      <c r="X163" s="72"/>
    </row>
    <row r="164" spans="23:24" x14ac:dyDescent="0.2">
      <c r="W164" s="72"/>
      <c r="X164" s="72"/>
    </row>
    <row r="165" spans="23:24" x14ac:dyDescent="0.2">
      <c r="W165" s="72"/>
      <c r="X165" s="72"/>
    </row>
    <row r="166" spans="23:24" x14ac:dyDescent="0.2">
      <c r="W166" s="72"/>
      <c r="X166" s="72"/>
    </row>
    <row r="167" spans="23:24" x14ac:dyDescent="0.2">
      <c r="W167" s="72"/>
      <c r="X167" s="72"/>
    </row>
    <row r="168" spans="23:24" x14ac:dyDescent="0.2">
      <c r="W168" s="72"/>
      <c r="X168" s="72"/>
    </row>
    <row r="169" spans="23:24" x14ac:dyDescent="0.2">
      <c r="W169" s="72"/>
      <c r="X169" s="72"/>
    </row>
    <row r="170" spans="23:24" x14ac:dyDescent="0.2">
      <c r="W170" s="72"/>
      <c r="X170" s="72"/>
    </row>
    <row r="171" spans="23:24" x14ac:dyDescent="0.2">
      <c r="W171" s="72"/>
      <c r="X171" s="72"/>
    </row>
    <row r="172" spans="23:24" x14ac:dyDescent="0.2">
      <c r="W172" s="72"/>
      <c r="X172" s="72"/>
    </row>
    <row r="173" spans="23:24" x14ac:dyDescent="0.2">
      <c r="W173" s="72"/>
      <c r="X173" s="72"/>
    </row>
    <row r="174" spans="23:24" x14ac:dyDescent="0.2">
      <c r="W174" s="72"/>
      <c r="X174" s="72"/>
    </row>
    <row r="175" spans="23:24" x14ac:dyDescent="0.2">
      <c r="W175" s="72"/>
      <c r="X175" s="72"/>
    </row>
    <row r="176" spans="23:24" x14ac:dyDescent="0.2">
      <c r="W176" s="72"/>
      <c r="X176" s="72"/>
    </row>
    <row r="177" spans="23:24" x14ac:dyDescent="0.2">
      <c r="W177" s="72"/>
      <c r="X177" s="72"/>
    </row>
    <row r="178" spans="23:24" x14ac:dyDescent="0.2">
      <c r="W178" s="72"/>
      <c r="X178" s="72"/>
    </row>
    <row r="179" spans="23:24" x14ac:dyDescent="0.2">
      <c r="W179" s="72"/>
      <c r="X179" s="72"/>
    </row>
    <row r="180" spans="23:24" x14ac:dyDescent="0.2">
      <c r="W180" s="72"/>
      <c r="X180" s="72"/>
    </row>
    <row r="181" spans="23:24" x14ac:dyDescent="0.2">
      <c r="W181" s="72"/>
      <c r="X181" s="72"/>
    </row>
    <row r="182" spans="23:24" x14ac:dyDescent="0.2">
      <c r="W182" s="72"/>
      <c r="X182" s="72"/>
    </row>
    <row r="183" spans="23:24" x14ac:dyDescent="0.2">
      <c r="W183" s="72"/>
      <c r="X183" s="72"/>
    </row>
    <row r="184" spans="23:24" x14ac:dyDescent="0.2">
      <c r="W184" s="72"/>
      <c r="X184" s="72"/>
    </row>
    <row r="185" spans="23:24" x14ac:dyDescent="0.2">
      <c r="W185" s="72"/>
      <c r="X185" s="72"/>
    </row>
    <row r="186" spans="23:24" x14ac:dyDescent="0.2">
      <c r="W186" s="72"/>
      <c r="X186" s="72"/>
    </row>
    <row r="187" spans="23:24" x14ac:dyDescent="0.2">
      <c r="W187" s="72"/>
      <c r="X187" s="72"/>
    </row>
    <row r="188" spans="23:24" x14ac:dyDescent="0.2">
      <c r="W188" s="72"/>
      <c r="X188" s="72"/>
    </row>
    <row r="189" spans="23:24" x14ac:dyDescent="0.2">
      <c r="W189" s="72"/>
      <c r="X189" s="72"/>
    </row>
    <row r="190" spans="23:24" x14ac:dyDescent="0.2">
      <c r="W190" s="72"/>
      <c r="X190" s="72"/>
    </row>
    <row r="191" spans="23:24" x14ac:dyDescent="0.2">
      <c r="W191" s="72"/>
      <c r="X191" s="72"/>
    </row>
    <row r="192" spans="23:24" x14ac:dyDescent="0.2">
      <c r="W192" s="72"/>
      <c r="X192" s="72"/>
    </row>
    <row r="193" spans="23:24" x14ac:dyDescent="0.2">
      <c r="W193" s="72"/>
      <c r="X193" s="72"/>
    </row>
    <row r="194" spans="23:24" x14ac:dyDescent="0.2">
      <c r="W194" s="72"/>
      <c r="X194" s="72"/>
    </row>
    <row r="195" spans="23:24" x14ac:dyDescent="0.2">
      <c r="W195" s="72"/>
      <c r="X195" s="72"/>
    </row>
    <row r="196" spans="23:24" x14ac:dyDescent="0.2">
      <c r="W196" s="72"/>
      <c r="X196" s="72"/>
    </row>
    <row r="197" spans="23:24" x14ac:dyDescent="0.2">
      <c r="W197" s="72"/>
      <c r="X197" s="72"/>
    </row>
    <row r="198" spans="23:24" x14ac:dyDescent="0.2">
      <c r="W198" s="72"/>
      <c r="X198" s="72"/>
    </row>
    <row r="199" spans="23:24" x14ac:dyDescent="0.2">
      <c r="W199" s="72"/>
      <c r="X199" s="72"/>
    </row>
    <row r="200" spans="23:24" x14ac:dyDescent="0.2">
      <c r="W200" s="72"/>
      <c r="X200" s="72"/>
    </row>
    <row r="201" spans="23:24" x14ac:dyDescent="0.2">
      <c r="W201" s="72"/>
      <c r="X201" s="72"/>
    </row>
    <row r="202" spans="23:24" x14ac:dyDescent="0.2">
      <c r="W202" s="72"/>
      <c r="X202" s="72"/>
    </row>
    <row r="203" spans="23:24" x14ac:dyDescent="0.2">
      <c r="W203" s="72"/>
      <c r="X203" s="72"/>
    </row>
    <row r="204" spans="23:24" x14ac:dyDescent="0.2">
      <c r="W204" s="72"/>
      <c r="X204" s="72"/>
    </row>
    <row r="205" spans="23:24" x14ac:dyDescent="0.2">
      <c r="W205" s="72"/>
      <c r="X205" s="72"/>
    </row>
    <row r="206" spans="23:24" x14ac:dyDescent="0.2">
      <c r="W206" s="72"/>
      <c r="X206" s="72"/>
    </row>
    <row r="207" spans="23:24" x14ac:dyDescent="0.2">
      <c r="W207" s="72"/>
      <c r="X207" s="72"/>
    </row>
    <row r="208" spans="23:24" x14ac:dyDescent="0.2">
      <c r="W208" s="72"/>
      <c r="X208" s="72"/>
    </row>
    <row r="209" spans="23:24" x14ac:dyDescent="0.2">
      <c r="W209" s="72"/>
      <c r="X209" s="72"/>
    </row>
    <row r="210" spans="23:24" x14ac:dyDescent="0.2">
      <c r="W210" s="72"/>
      <c r="X210" s="72"/>
    </row>
    <row r="211" spans="23:24" x14ac:dyDescent="0.2">
      <c r="W211" s="72"/>
      <c r="X211" s="72"/>
    </row>
    <row r="212" spans="23:24" x14ac:dyDescent="0.2">
      <c r="W212" s="72"/>
      <c r="X212" s="72"/>
    </row>
    <row r="213" spans="23:24" x14ac:dyDescent="0.2">
      <c r="W213" s="72"/>
      <c r="X213" s="72"/>
    </row>
    <row r="214" spans="23:24" x14ac:dyDescent="0.2">
      <c r="W214" s="72"/>
      <c r="X214" s="72"/>
    </row>
    <row r="215" spans="23:24" x14ac:dyDescent="0.2">
      <c r="W215" s="72"/>
      <c r="X215" s="72"/>
    </row>
    <row r="216" spans="23:24" x14ac:dyDescent="0.2">
      <c r="W216" s="72"/>
      <c r="X216" s="72"/>
    </row>
    <row r="217" spans="23:24" x14ac:dyDescent="0.2">
      <c r="W217" s="72"/>
      <c r="X217" s="72"/>
    </row>
    <row r="218" spans="23:24" x14ac:dyDescent="0.2">
      <c r="W218" s="72"/>
      <c r="X218" s="72"/>
    </row>
    <row r="219" spans="23:24" x14ac:dyDescent="0.2">
      <c r="W219" s="72"/>
      <c r="X219" s="72"/>
    </row>
    <row r="220" spans="23:24" x14ac:dyDescent="0.2">
      <c r="W220" s="72"/>
      <c r="X220" s="72"/>
    </row>
    <row r="221" spans="23:24" x14ac:dyDescent="0.2">
      <c r="W221" s="72"/>
      <c r="X221" s="72"/>
    </row>
    <row r="222" spans="23:24" x14ac:dyDescent="0.2">
      <c r="W222" s="72"/>
      <c r="X222" s="72"/>
    </row>
    <row r="223" spans="23:24" x14ac:dyDescent="0.2">
      <c r="W223" s="72"/>
      <c r="X223" s="72"/>
    </row>
    <row r="224" spans="23:24" x14ac:dyDescent="0.2">
      <c r="W224" s="72"/>
      <c r="X224" s="72"/>
    </row>
    <row r="225" spans="23:24" x14ac:dyDescent="0.2">
      <c r="W225" s="72"/>
      <c r="X225" s="72"/>
    </row>
    <row r="226" spans="23:24" x14ac:dyDescent="0.2">
      <c r="W226" s="72"/>
      <c r="X226" s="72"/>
    </row>
    <row r="227" spans="23:24" x14ac:dyDescent="0.2">
      <c r="W227" s="72"/>
      <c r="X227" s="72"/>
    </row>
    <row r="228" spans="23:24" x14ac:dyDescent="0.2">
      <c r="W228" s="72"/>
      <c r="X228" s="72"/>
    </row>
    <row r="229" spans="23:24" x14ac:dyDescent="0.2">
      <c r="W229" s="72"/>
      <c r="X229" s="72"/>
    </row>
    <row r="230" spans="23:24" x14ac:dyDescent="0.2">
      <c r="W230" s="72"/>
      <c r="X230" s="72"/>
    </row>
    <row r="231" spans="23:24" x14ac:dyDescent="0.2">
      <c r="W231" s="72"/>
      <c r="X231" s="72"/>
    </row>
    <row r="232" spans="23:24" x14ac:dyDescent="0.2">
      <c r="W232" s="72"/>
      <c r="X232" s="72"/>
    </row>
    <row r="233" spans="23:24" x14ac:dyDescent="0.2">
      <c r="W233" s="72"/>
      <c r="X233" s="72"/>
    </row>
    <row r="234" spans="23:24" x14ac:dyDescent="0.2">
      <c r="W234" s="72"/>
      <c r="X234" s="72"/>
    </row>
    <row r="235" spans="23:24" x14ac:dyDescent="0.2">
      <c r="W235" s="72"/>
      <c r="X235" s="72"/>
    </row>
    <row r="236" spans="23:24" x14ac:dyDescent="0.2">
      <c r="W236" s="72"/>
      <c r="X236" s="72"/>
    </row>
    <row r="237" spans="23:24" x14ac:dyDescent="0.2">
      <c r="W237" s="72"/>
      <c r="X237" s="72"/>
    </row>
    <row r="238" spans="23:24" x14ac:dyDescent="0.2">
      <c r="W238" s="72"/>
      <c r="X238" s="72"/>
    </row>
    <row r="239" spans="23:24" x14ac:dyDescent="0.2">
      <c r="W239" s="72"/>
      <c r="X239" s="72"/>
    </row>
    <row r="240" spans="23:24" x14ac:dyDescent="0.2">
      <c r="W240" s="72"/>
      <c r="X240" s="72"/>
    </row>
    <row r="241" spans="23:24" x14ac:dyDescent="0.2">
      <c r="W241" s="72"/>
      <c r="X241" s="72"/>
    </row>
    <row r="242" spans="23:24" x14ac:dyDescent="0.2">
      <c r="W242" s="72"/>
      <c r="X242" s="72"/>
    </row>
    <row r="243" spans="23:24" x14ac:dyDescent="0.2">
      <c r="W243" s="72"/>
      <c r="X243" s="72"/>
    </row>
    <row r="244" spans="23:24" x14ac:dyDescent="0.2">
      <c r="W244" s="72"/>
      <c r="X244" s="72"/>
    </row>
    <row r="245" spans="23:24" x14ac:dyDescent="0.2">
      <c r="W245" s="72"/>
      <c r="X245" s="72"/>
    </row>
    <row r="246" spans="23:24" x14ac:dyDescent="0.2">
      <c r="W246" s="72"/>
      <c r="X246" s="72"/>
    </row>
    <row r="247" spans="23:24" x14ac:dyDescent="0.2">
      <c r="W247" s="72"/>
      <c r="X247" s="72"/>
    </row>
    <row r="248" spans="23:24" x14ac:dyDescent="0.2">
      <c r="W248" s="72"/>
      <c r="X248" s="72"/>
    </row>
    <row r="249" spans="23:24" x14ac:dyDescent="0.2">
      <c r="W249" s="72"/>
      <c r="X249" s="72"/>
    </row>
    <row r="250" spans="23:24" x14ac:dyDescent="0.2">
      <c r="W250" s="72"/>
      <c r="X250" s="72"/>
    </row>
    <row r="251" spans="23:24" x14ac:dyDescent="0.2">
      <c r="W251" s="72"/>
      <c r="X251" s="72"/>
    </row>
    <row r="252" spans="23:24" x14ac:dyDescent="0.2">
      <c r="W252" s="72"/>
      <c r="X252" s="72"/>
    </row>
    <row r="253" spans="23:24" x14ac:dyDescent="0.2">
      <c r="W253" s="72"/>
      <c r="X253" s="72"/>
    </row>
    <row r="254" spans="23:24" x14ac:dyDescent="0.2">
      <c r="W254" s="72"/>
      <c r="X254" s="72"/>
    </row>
    <row r="255" spans="23:24" x14ac:dyDescent="0.2">
      <c r="W255" s="72"/>
      <c r="X255" s="72"/>
    </row>
    <row r="256" spans="23:24" x14ac:dyDescent="0.2">
      <c r="W256" s="72"/>
      <c r="X256" s="72"/>
    </row>
    <row r="257" spans="23:24" x14ac:dyDescent="0.2">
      <c r="W257" s="72"/>
      <c r="X257" s="72"/>
    </row>
    <row r="258" spans="23:24" x14ac:dyDescent="0.2">
      <c r="W258" s="72"/>
      <c r="X258" s="72"/>
    </row>
    <row r="259" spans="23:24" x14ac:dyDescent="0.2">
      <c r="W259" s="72"/>
      <c r="X259" s="72"/>
    </row>
    <row r="260" spans="23:24" x14ac:dyDescent="0.2">
      <c r="W260" s="72"/>
      <c r="X260" s="72"/>
    </row>
    <row r="261" spans="23:24" x14ac:dyDescent="0.2">
      <c r="W261" s="72"/>
      <c r="X261" s="72"/>
    </row>
    <row r="262" spans="23:24" x14ac:dyDescent="0.2">
      <c r="W262" s="72"/>
      <c r="X262" s="72"/>
    </row>
    <row r="263" spans="23:24" x14ac:dyDescent="0.2">
      <c r="W263" s="72"/>
      <c r="X263" s="72"/>
    </row>
    <row r="264" spans="23:24" x14ac:dyDescent="0.2">
      <c r="W264" s="72"/>
      <c r="X264" s="72"/>
    </row>
    <row r="265" spans="23:24" x14ac:dyDescent="0.2">
      <c r="W265" s="72"/>
      <c r="X265" s="72"/>
    </row>
    <row r="266" spans="23:24" x14ac:dyDescent="0.2">
      <c r="W266" s="72"/>
      <c r="X266" s="72"/>
    </row>
    <row r="267" spans="23:24" x14ac:dyDescent="0.2">
      <c r="W267" s="72"/>
      <c r="X267" s="72"/>
    </row>
    <row r="268" spans="23:24" x14ac:dyDescent="0.2">
      <c r="W268" s="72"/>
      <c r="X268" s="72"/>
    </row>
    <row r="269" spans="23:24" x14ac:dyDescent="0.2">
      <c r="W269" s="72"/>
      <c r="X269" s="72"/>
    </row>
    <row r="270" spans="23:24" x14ac:dyDescent="0.2">
      <c r="W270" s="72"/>
      <c r="X270" s="72"/>
    </row>
    <row r="271" spans="23:24" x14ac:dyDescent="0.2">
      <c r="W271" s="72"/>
      <c r="X271" s="72"/>
    </row>
    <row r="272" spans="23:24" x14ac:dyDescent="0.2">
      <c r="W272" s="72"/>
      <c r="X272" s="72"/>
    </row>
    <row r="273" spans="23:24" x14ac:dyDescent="0.2">
      <c r="W273" s="72"/>
      <c r="X273" s="72"/>
    </row>
    <row r="274" spans="23:24" x14ac:dyDescent="0.2">
      <c r="W274" s="72"/>
      <c r="X274" s="72"/>
    </row>
    <row r="275" spans="23:24" x14ac:dyDescent="0.2">
      <c r="W275" s="72"/>
      <c r="X275" s="72"/>
    </row>
    <row r="276" spans="23:24" x14ac:dyDescent="0.2">
      <c r="W276" s="72"/>
      <c r="X276" s="72"/>
    </row>
    <row r="277" spans="23:24" x14ac:dyDescent="0.2">
      <c r="W277" s="72"/>
      <c r="X277" s="72"/>
    </row>
    <row r="278" spans="23:24" x14ac:dyDescent="0.2">
      <c r="W278" s="72"/>
      <c r="X278" s="72"/>
    </row>
    <row r="279" spans="23:24" x14ac:dyDescent="0.2">
      <c r="W279" s="72"/>
      <c r="X279" s="72"/>
    </row>
    <row r="280" spans="23:24" x14ac:dyDescent="0.2">
      <c r="W280" s="72"/>
      <c r="X280" s="72"/>
    </row>
    <row r="281" spans="23:24" x14ac:dyDescent="0.2">
      <c r="W281" s="72"/>
      <c r="X281" s="72"/>
    </row>
    <row r="282" spans="23:24" x14ac:dyDescent="0.2">
      <c r="W282" s="72"/>
      <c r="X282" s="72"/>
    </row>
    <row r="283" spans="23:24" x14ac:dyDescent="0.2">
      <c r="W283" s="72"/>
      <c r="X283" s="72"/>
    </row>
    <row r="284" spans="23:24" x14ac:dyDescent="0.2">
      <c r="W284" s="72"/>
      <c r="X284" s="72"/>
    </row>
    <row r="285" spans="23:24" x14ac:dyDescent="0.2">
      <c r="W285" s="72"/>
      <c r="X285" s="72"/>
    </row>
    <row r="286" spans="23:24" x14ac:dyDescent="0.2">
      <c r="W286" s="72"/>
      <c r="X286" s="72"/>
    </row>
    <row r="287" spans="23:24" x14ac:dyDescent="0.2">
      <c r="W287" s="72"/>
      <c r="X287" s="72"/>
    </row>
    <row r="288" spans="23:24" x14ac:dyDescent="0.2">
      <c r="W288" s="72"/>
      <c r="X288" s="72"/>
    </row>
    <row r="289" spans="23:24" x14ac:dyDescent="0.2">
      <c r="W289" s="72"/>
      <c r="X289" s="72"/>
    </row>
    <row r="290" spans="23:24" x14ac:dyDescent="0.2">
      <c r="W290" s="72"/>
      <c r="X290" s="72"/>
    </row>
    <row r="291" spans="23:24" x14ac:dyDescent="0.2">
      <c r="W291" s="72"/>
      <c r="X291" s="72"/>
    </row>
    <row r="292" spans="23:24" x14ac:dyDescent="0.2">
      <c r="W292" s="72"/>
      <c r="X292" s="72"/>
    </row>
    <row r="293" spans="23:24" x14ac:dyDescent="0.2">
      <c r="W293" s="72"/>
      <c r="X293" s="72"/>
    </row>
    <row r="294" spans="23:24" x14ac:dyDescent="0.2">
      <c r="W294" s="72"/>
      <c r="X294" s="72"/>
    </row>
    <row r="295" spans="23:24" x14ac:dyDescent="0.2">
      <c r="W295" s="72"/>
      <c r="X295" s="72"/>
    </row>
    <row r="296" spans="23:24" x14ac:dyDescent="0.2">
      <c r="W296" s="72"/>
      <c r="X296" s="72"/>
    </row>
    <row r="297" spans="23:24" x14ac:dyDescent="0.2">
      <c r="W297" s="72"/>
      <c r="X297" s="72"/>
    </row>
    <row r="298" spans="23:24" x14ac:dyDescent="0.2">
      <c r="W298" s="72"/>
      <c r="X298" s="72"/>
    </row>
    <row r="299" spans="23:24" x14ac:dyDescent="0.2">
      <c r="W299" s="72"/>
      <c r="X299" s="72"/>
    </row>
    <row r="300" spans="23:24" x14ac:dyDescent="0.2">
      <c r="W300" s="72"/>
      <c r="X300" s="72"/>
    </row>
    <row r="301" spans="23:24" x14ac:dyDescent="0.2">
      <c r="W301" s="72"/>
      <c r="X301" s="72"/>
    </row>
    <row r="302" spans="23:24" x14ac:dyDescent="0.2">
      <c r="W302" s="72"/>
      <c r="X302" s="72"/>
    </row>
    <row r="303" spans="23:24" x14ac:dyDescent="0.2">
      <c r="W303" s="72"/>
      <c r="X303" s="72"/>
    </row>
    <row r="304" spans="23:24" x14ac:dyDescent="0.2">
      <c r="W304" s="72"/>
      <c r="X304" s="72"/>
    </row>
    <row r="305" spans="23:24" x14ac:dyDescent="0.2">
      <c r="W305" s="72"/>
      <c r="X305" s="72"/>
    </row>
    <row r="306" spans="23:24" x14ac:dyDescent="0.2">
      <c r="W306" s="72"/>
      <c r="X306" s="72"/>
    </row>
    <row r="307" spans="23:24" x14ac:dyDescent="0.2">
      <c r="W307" s="72"/>
      <c r="X307" s="72"/>
    </row>
    <row r="308" spans="23:24" x14ac:dyDescent="0.2">
      <c r="W308" s="72"/>
      <c r="X308" s="72"/>
    </row>
    <row r="309" spans="23:24" x14ac:dyDescent="0.2">
      <c r="W309" s="72"/>
      <c r="X309" s="72"/>
    </row>
    <row r="310" spans="23:24" x14ac:dyDescent="0.2">
      <c r="W310" s="72"/>
      <c r="X310" s="72"/>
    </row>
    <row r="311" spans="23:24" x14ac:dyDescent="0.2">
      <c r="W311" s="72"/>
      <c r="X311" s="72"/>
    </row>
    <row r="312" spans="23:24" x14ac:dyDescent="0.2">
      <c r="W312" s="72"/>
      <c r="X312" s="72"/>
    </row>
    <row r="313" spans="23:24" x14ac:dyDescent="0.2">
      <c r="W313" s="72"/>
      <c r="X313" s="72"/>
    </row>
    <row r="314" spans="23:24" x14ac:dyDescent="0.2">
      <c r="W314" s="72"/>
      <c r="X314" s="72"/>
    </row>
    <row r="315" spans="23:24" x14ac:dyDescent="0.2">
      <c r="W315" s="72"/>
      <c r="X315" s="72"/>
    </row>
    <row r="316" spans="23:24" x14ac:dyDescent="0.2">
      <c r="W316" s="72"/>
      <c r="X316" s="72"/>
    </row>
    <row r="317" spans="23:24" x14ac:dyDescent="0.2">
      <c r="W317" s="72"/>
      <c r="X317" s="72"/>
    </row>
    <row r="318" spans="23:24" x14ac:dyDescent="0.2">
      <c r="W318" s="72"/>
      <c r="X318" s="72"/>
    </row>
    <row r="319" spans="23:24" x14ac:dyDescent="0.2">
      <c r="W319" s="72"/>
      <c r="X319" s="72"/>
    </row>
    <row r="320" spans="23:24" x14ac:dyDescent="0.2">
      <c r="W320" s="72"/>
      <c r="X320" s="72"/>
    </row>
    <row r="321" spans="23:24" x14ac:dyDescent="0.2">
      <c r="W321" s="72"/>
      <c r="X321" s="72"/>
    </row>
    <row r="322" spans="23:24" x14ac:dyDescent="0.2">
      <c r="W322" s="72"/>
      <c r="X322" s="72"/>
    </row>
    <row r="323" spans="23:24" x14ac:dyDescent="0.2">
      <c r="W323" s="72"/>
      <c r="X323" s="72"/>
    </row>
    <row r="324" spans="23:24" x14ac:dyDescent="0.2">
      <c r="W324" s="72"/>
      <c r="X324" s="72"/>
    </row>
    <row r="325" spans="23:24" x14ac:dyDescent="0.2">
      <c r="W325" s="72"/>
      <c r="X325" s="72"/>
    </row>
    <row r="326" spans="23:24" x14ac:dyDescent="0.2">
      <c r="W326" s="72"/>
      <c r="X326" s="72"/>
    </row>
    <row r="327" spans="23:24" x14ac:dyDescent="0.2">
      <c r="W327" s="72"/>
      <c r="X327" s="72"/>
    </row>
    <row r="328" spans="23:24" x14ac:dyDescent="0.2">
      <c r="W328" s="72"/>
      <c r="X328" s="72"/>
    </row>
    <row r="329" spans="23:24" x14ac:dyDescent="0.2">
      <c r="W329" s="72"/>
      <c r="X329" s="72"/>
    </row>
    <row r="330" spans="23:24" x14ac:dyDescent="0.2">
      <c r="W330" s="72"/>
      <c r="X330" s="72"/>
    </row>
    <row r="331" spans="23:24" x14ac:dyDescent="0.2">
      <c r="W331" s="72"/>
      <c r="X331" s="72"/>
    </row>
    <row r="332" spans="23:24" x14ac:dyDescent="0.2">
      <c r="W332" s="72"/>
      <c r="X332" s="72"/>
    </row>
    <row r="333" spans="23:24" x14ac:dyDescent="0.2">
      <c r="W333" s="72"/>
      <c r="X333" s="72"/>
    </row>
    <row r="334" spans="23:24" x14ac:dyDescent="0.2">
      <c r="W334" s="72"/>
      <c r="X334" s="72"/>
    </row>
    <row r="335" spans="23:24" x14ac:dyDescent="0.2">
      <c r="W335" s="72"/>
      <c r="X335" s="72"/>
    </row>
    <row r="336" spans="23:24" x14ac:dyDescent="0.2">
      <c r="W336" s="72"/>
      <c r="X336" s="72"/>
    </row>
    <row r="337" spans="23:24" x14ac:dyDescent="0.2">
      <c r="W337" s="72"/>
      <c r="X337" s="72"/>
    </row>
    <row r="338" spans="23:24" x14ac:dyDescent="0.2">
      <c r="W338" s="72"/>
      <c r="X338" s="72"/>
    </row>
    <row r="339" spans="23:24" x14ac:dyDescent="0.2">
      <c r="W339" s="72"/>
      <c r="X339" s="72"/>
    </row>
    <row r="340" spans="23:24" x14ac:dyDescent="0.2">
      <c r="W340" s="72"/>
      <c r="X340" s="72"/>
    </row>
    <row r="341" spans="23:24" x14ac:dyDescent="0.2">
      <c r="W341" s="72"/>
      <c r="X341" s="72"/>
    </row>
    <row r="342" spans="23:24" x14ac:dyDescent="0.2">
      <c r="W342" s="72"/>
      <c r="X342" s="72"/>
    </row>
    <row r="343" spans="23:24" x14ac:dyDescent="0.2">
      <c r="W343" s="72"/>
      <c r="X343" s="72"/>
    </row>
    <row r="344" spans="23:24" x14ac:dyDescent="0.2">
      <c r="W344" s="72"/>
      <c r="X344" s="72"/>
    </row>
    <row r="345" spans="23:24" x14ac:dyDescent="0.2">
      <c r="W345" s="72"/>
      <c r="X345" s="72"/>
    </row>
    <row r="346" spans="23:24" x14ac:dyDescent="0.2">
      <c r="W346" s="72"/>
      <c r="X346" s="72"/>
    </row>
    <row r="347" spans="23:24" x14ac:dyDescent="0.2">
      <c r="W347" s="72"/>
      <c r="X347" s="72"/>
    </row>
    <row r="348" spans="23:24" x14ac:dyDescent="0.2">
      <c r="W348" s="72"/>
      <c r="X348" s="72"/>
    </row>
    <row r="349" spans="23:24" x14ac:dyDescent="0.2">
      <c r="W349" s="72"/>
      <c r="X349" s="72"/>
    </row>
    <row r="350" spans="23:24" x14ac:dyDescent="0.2">
      <c r="W350" s="72"/>
      <c r="X350" s="72"/>
    </row>
    <row r="351" spans="23:24" x14ac:dyDescent="0.2">
      <c r="W351" s="72"/>
      <c r="X351" s="72"/>
    </row>
    <row r="352" spans="23:24" x14ac:dyDescent="0.2">
      <c r="W352" s="72"/>
      <c r="X352" s="72"/>
    </row>
    <row r="353" spans="23:24" x14ac:dyDescent="0.2">
      <c r="W353" s="72"/>
      <c r="X353" s="72"/>
    </row>
    <row r="354" spans="23:24" x14ac:dyDescent="0.2">
      <c r="W354" s="72"/>
      <c r="X354" s="72"/>
    </row>
    <row r="355" spans="23:24" x14ac:dyDescent="0.2">
      <c r="W355" s="72"/>
      <c r="X355" s="72"/>
    </row>
    <row r="356" spans="23:24" x14ac:dyDescent="0.2">
      <c r="W356" s="72"/>
      <c r="X356" s="72"/>
    </row>
    <row r="357" spans="23:24" x14ac:dyDescent="0.2">
      <c r="W357" s="72"/>
      <c r="X357" s="72"/>
    </row>
    <row r="358" spans="23:24" x14ac:dyDescent="0.2">
      <c r="W358" s="72"/>
      <c r="X358" s="72"/>
    </row>
    <row r="359" spans="23:24" x14ac:dyDescent="0.2">
      <c r="W359" s="72"/>
      <c r="X359" s="72"/>
    </row>
    <row r="360" spans="23:24" x14ac:dyDescent="0.2">
      <c r="W360" s="72"/>
      <c r="X360" s="72"/>
    </row>
    <row r="361" spans="23:24" x14ac:dyDescent="0.2">
      <c r="W361" s="72"/>
      <c r="X361" s="72"/>
    </row>
    <row r="362" spans="23:24" x14ac:dyDescent="0.2">
      <c r="W362" s="72"/>
      <c r="X362" s="72"/>
    </row>
    <row r="363" spans="23:24" x14ac:dyDescent="0.2">
      <c r="W363" s="72"/>
      <c r="X363" s="72"/>
    </row>
    <row r="364" spans="23:24" x14ac:dyDescent="0.2">
      <c r="W364" s="72"/>
      <c r="X364" s="72"/>
    </row>
    <row r="365" spans="23:24" x14ac:dyDescent="0.2">
      <c r="W365" s="72"/>
      <c r="X365" s="72"/>
    </row>
    <row r="366" spans="23:24" x14ac:dyDescent="0.2">
      <c r="W366" s="72"/>
      <c r="X366" s="72"/>
    </row>
    <row r="367" spans="23:24" x14ac:dyDescent="0.2">
      <c r="W367" s="72"/>
      <c r="X367" s="72"/>
    </row>
    <row r="368" spans="23:24" x14ac:dyDescent="0.2">
      <c r="W368" s="72"/>
      <c r="X368" s="72"/>
    </row>
    <row r="369" spans="23:24" x14ac:dyDescent="0.2">
      <c r="W369" s="72"/>
      <c r="X369" s="72"/>
    </row>
    <row r="370" spans="23:24" x14ac:dyDescent="0.2">
      <c r="W370" s="72"/>
      <c r="X370" s="72"/>
    </row>
    <row r="371" spans="23:24" x14ac:dyDescent="0.2">
      <c r="W371" s="72"/>
      <c r="X371" s="72"/>
    </row>
    <row r="372" spans="23:24" x14ac:dyDescent="0.2">
      <c r="W372" s="72"/>
      <c r="X372" s="72"/>
    </row>
    <row r="373" spans="23:24" x14ac:dyDescent="0.2">
      <c r="W373" s="72"/>
      <c r="X373" s="72"/>
    </row>
    <row r="374" spans="23:24" x14ac:dyDescent="0.2">
      <c r="W374" s="72"/>
      <c r="X374" s="72"/>
    </row>
    <row r="375" spans="23:24" x14ac:dyDescent="0.2">
      <c r="W375" s="72"/>
      <c r="X375" s="72"/>
    </row>
    <row r="376" spans="23:24" x14ac:dyDescent="0.2">
      <c r="W376" s="72"/>
      <c r="X376" s="72"/>
    </row>
    <row r="377" spans="23:24" x14ac:dyDescent="0.2">
      <c r="W377" s="72"/>
      <c r="X377" s="72"/>
    </row>
    <row r="378" spans="23:24" x14ac:dyDescent="0.2">
      <c r="W378" s="72"/>
      <c r="X378" s="72"/>
    </row>
    <row r="379" spans="23:24" x14ac:dyDescent="0.2">
      <c r="W379" s="72"/>
      <c r="X379" s="72"/>
    </row>
    <row r="380" spans="23:24" x14ac:dyDescent="0.2">
      <c r="W380" s="72"/>
      <c r="X380" s="72"/>
    </row>
    <row r="381" spans="23:24" x14ac:dyDescent="0.2">
      <c r="W381" s="72"/>
      <c r="X381" s="72"/>
    </row>
    <row r="382" spans="23:24" x14ac:dyDescent="0.2">
      <c r="W382" s="72"/>
      <c r="X382" s="72"/>
    </row>
    <row r="383" spans="23:24" x14ac:dyDescent="0.2">
      <c r="W383" s="72"/>
      <c r="X383" s="72"/>
    </row>
    <row r="384" spans="23:24" x14ac:dyDescent="0.2">
      <c r="W384" s="72"/>
      <c r="X384" s="72"/>
    </row>
    <row r="385" spans="23:24" x14ac:dyDescent="0.2">
      <c r="W385" s="72"/>
      <c r="X385" s="72"/>
    </row>
    <row r="386" spans="23:24" x14ac:dyDescent="0.2">
      <c r="W386" s="72"/>
      <c r="X386" s="72"/>
    </row>
    <row r="387" spans="23:24" x14ac:dyDescent="0.2">
      <c r="W387" s="72"/>
      <c r="X387" s="72"/>
    </row>
    <row r="388" spans="23:24" x14ac:dyDescent="0.2">
      <c r="W388" s="72"/>
      <c r="X388" s="72"/>
    </row>
    <row r="389" spans="23:24" x14ac:dyDescent="0.2">
      <c r="W389" s="72"/>
      <c r="X389" s="72"/>
    </row>
    <row r="390" spans="23:24" x14ac:dyDescent="0.2">
      <c r="W390" s="72"/>
      <c r="X390" s="72"/>
    </row>
    <row r="391" spans="23:24" x14ac:dyDescent="0.2">
      <c r="W391" s="72"/>
      <c r="X391" s="72"/>
    </row>
    <row r="392" spans="23:24" x14ac:dyDescent="0.2">
      <c r="W392" s="72"/>
      <c r="X392" s="72"/>
    </row>
    <row r="393" spans="23:24" x14ac:dyDescent="0.2">
      <c r="W393" s="72"/>
      <c r="X393" s="72"/>
    </row>
    <row r="394" spans="23:24" x14ac:dyDescent="0.2">
      <c r="W394" s="72"/>
      <c r="X394" s="72"/>
    </row>
    <row r="395" spans="23:24" x14ac:dyDescent="0.2">
      <c r="W395" s="72"/>
      <c r="X395" s="72"/>
    </row>
    <row r="396" spans="23:24" x14ac:dyDescent="0.2">
      <c r="W396" s="72"/>
      <c r="X396" s="72"/>
    </row>
    <row r="397" spans="23:24" x14ac:dyDescent="0.2">
      <c r="W397" s="72"/>
      <c r="X397" s="72"/>
    </row>
    <row r="398" spans="23:24" x14ac:dyDescent="0.2">
      <c r="W398" s="72"/>
      <c r="X398" s="72"/>
    </row>
    <row r="399" spans="23:24" x14ac:dyDescent="0.2">
      <c r="W399" s="72"/>
      <c r="X399" s="72"/>
    </row>
    <row r="400" spans="23:24" x14ac:dyDescent="0.2">
      <c r="W400" s="72"/>
      <c r="X400" s="72"/>
    </row>
    <row r="401" spans="23:24" x14ac:dyDescent="0.2">
      <c r="W401" s="72"/>
      <c r="X401" s="72"/>
    </row>
    <row r="402" spans="23:24" x14ac:dyDescent="0.2">
      <c r="W402" s="72"/>
      <c r="X402" s="72"/>
    </row>
    <row r="403" spans="23:24" x14ac:dyDescent="0.2">
      <c r="W403" s="72"/>
      <c r="X403" s="72"/>
    </row>
    <row r="404" spans="23:24" x14ac:dyDescent="0.2">
      <c r="W404" s="72"/>
      <c r="X404" s="72"/>
    </row>
    <row r="405" spans="23:24" x14ac:dyDescent="0.2">
      <c r="W405" s="72"/>
      <c r="X405" s="72"/>
    </row>
    <row r="406" spans="23:24" x14ac:dyDescent="0.2">
      <c r="W406" s="72"/>
      <c r="X406" s="72"/>
    </row>
    <row r="407" spans="23:24" x14ac:dyDescent="0.2">
      <c r="W407" s="72"/>
      <c r="X407" s="72"/>
    </row>
    <row r="408" spans="23:24" x14ac:dyDescent="0.2">
      <c r="W408" s="72"/>
      <c r="X408" s="72"/>
    </row>
    <row r="409" spans="23:24" x14ac:dyDescent="0.2">
      <c r="W409" s="72"/>
      <c r="X409" s="72"/>
    </row>
    <row r="410" spans="23:24" x14ac:dyDescent="0.2">
      <c r="W410" s="72"/>
      <c r="X410" s="72"/>
    </row>
    <row r="411" spans="23:24" x14ac:dyDescent="0.2">
      <c r="W411" s="72"/>
      <c r="X411" s="72"/>
    </row>
    <row r="412" spans="23:24" x14ac:dyDescent="0.2">
      <c r="W412" s="72"/>
      <c r="X412" s="72"/>
    </row>
    <row r="413" spans="23:24" x14ac:dyDescent="0.2">
      <c r="W413" s="72"/>
      <c r="X413" s="72"/>
    </row>
    <row r="414" spans="23:24" x14ac:dyDescent="0.2">
      <c r="W414" s="72"/>
      <c r="X414" s="72"/>
    </row>
    <row r="415" spans="23:24" x14ac:dyDescent="0.2">
      <c r="W415" s="72"/>
      <c r="X415" s="72"/>
    </row>
    <row r="416" spans="23:24" x14ac:dyDescent="0.2">
      <c r="W416" s="72"/>
      <c r="X416" s="72"/>
    </row>
    <row r="417" spans="23:24" x14ac:dyDescent="0.2">
      <c r="W417" s="72"/>
      <c r="X417" s="72"/>
    </row>
    <row r="418" spans="23:24" x14ac:dyDescent="0.2">
      <c r="W418" s="72"/>
      <c r="X418" s="72"/>
    </row>
    <row r="419" spans="23:24" x14ac:dyDescent="0.2">
      <c r="W419" s="72"/>
      <c r="X419" s="72"/>
    </row>
    <row r="420" spans="23:24" x14ac:dyDescent="0.2">
      <c r="W420" s="72"/>
      <c r="X420" s="72"/>
    </row>
    <row r="421" spans="23:24" x14ac:dyDescent="0.2">
      <c r="W421" s="72"/>
      <c r="X421" s="72"/>
    </row>
    <row r="422" spans="23:24" x14ac:dyDescent="0.2">
      <c r="W422" s="72"/>
      <c r="X422" s="72"/>
    </row>
    <row r="423" spans="23:24" x14ac:dyDescent="0.2">
      <c r="W423" s="72"/>
      <c r="X423" s="72"/>
    </row>
    <row r="424" spans="23:24" x14ac:dyDescent="0.2">
      <c r="W424" s="72"/>
      <c r="X424" s="72"/>
    </row>
    <row r="425" spans="23:24" x14ac:dyDescent="0.2">
      <c r="W425" s="72"/>
      <c r="X425" s="72"/>
    </row>
    <row r="426" spans="23:24" x14ac:dyDescent="0.2">
      <c r="W426" s="72"/>
      <c r="X426" s="72"/>
    </row>
    <row r="427" spans="23:24" x14ac:dyDescent="0.2">
      <c r="W427" s="72"/>
      <c r="X427" s="72"/>
    </row>
    <row r="428" spans="23:24" x14ac:dyDescent="0.2">
      <c r="W428" s="72"/>
      <c r="X428" s="72"/>
    </row>
    <row r="429" spans="23:24" x14ac:dyDescent="0.2">
      <c r="W429" s="72"/>
      <c r="X429" s="72"/>
    </row>
    <row r="430" spans="23:24" x14ac:dyDescent="0.2">
      <c r="W430" s="72"/>
      <c r="X430" s="72"/>
    </row>
    <row r="431" spans="23:24" x14ac:dyDescent="0.2">
      <c r="W431" s="72"/>
      <c r="X431" s="72"/>
    </row>
    <row r="432" spans="23:24" x14ac:dyDescent="0.2">
      <c r="W432" s="72"/>
      <c r="X432" s="72"/>
    </row>
    <row r="433" spans="23:24" x14ac:dyDescent="0.2">
      <c r="W433" s="72"/>
      <c r="X433" s="72"/>
    </row>
    <row r="434" spans="23:24" x14ac:dyDescent="0.2">
      <c r="W434" s="72"/>
      <c r="X434" s="72"/>
    </row>
    <row r="435" spans="23:24" x14ac:dyDescent="0.2">
      <c r="W435" s="72"/>
      <c r="X435" s="72"/>
    </row>
    <row r="436" spans="23:24" x14ac:dyDescent="0.2">
      <c r="W436" s="72"/>
      <c r="X436" s="72"/>
    </row>
    <row r="437" spans="23:24" x14ac:dyDescent="0.2">
      <c r="W437" s="72"/>
      <c r="X437" s="72"/>
    </row>
    <row r="438" spans="23:24" x14ac:dyDescent="0.2">
      <c r="W438" s="72"/>
      <c r="X438" s="72"/>
    </row>
    <row r="439" spans="23:24" x14ac:dyDescent="0.2">
      <c r="W439" s="72"/>
      <c r="X439" s="72"/>
    </row>
    <row r="440" spans="23:24" x14ac:dyDescent="0.2">
      <c r="W440" s="72"/>
      <c r="X440" s="72"/>
    </row>
    <row r="441" spans="23:24" x14ac:dyDescent="0.2">
      <c r="W441" s="72"/>
      <c r="X441" s="72"/>
    </row>
    <row r="442" spans="23:24" x14ac:dyDescent="0.2">
      <c r="W442" s="72"/>
      <c r="X442" s="72"/>
    </row>
    <row r="443" spans="23:24" x14ac:dyDescent="0.2">
      <c r="W443" s="72"/>
      <c r="X443" s="72"/>
    </row>
    <row r="444" spans="23:24" x14ac:dyDescent="0.2">
      <c r="W444" s="72"/>
      <c r="X444" s="72"/>
    </row>
    <row r="445" spans="23:24" x14ac:dyDescent="0.2">
      <c r="W445" s="72"/>
      <c r="X445" s="72"/>
    </row>
    <row r="446" spans="23:24" x14ac:dyDescent="0.2">
      <c r="W446" s="72"/>
      <c r="X446" s="72"/>
    </row>
    <row r="447" spans="23:24" x14ac:dyDescent="0.2">
      <c r="W447" s="72"/>
      <c r="X447" s="72"/>
    </row>
    <row r="448" spans="23:24" x14ac:dyDescent="0.2">
      <c r="W448" s="72"/>
      <c r="X448" s="72"/>
    </row>
    <row r="449" spans="23:24" x14ac:dyDescent="0.2">
      <c r="W449" s="72"/>
      <c r="X449" s="72"/>
    </row>
    <row r="450" spans="23:24" x14ac:dyDescent="0.2">
      <c r="W450" s="72"/>
      <c r="X450" s="72"/>
    </row>
    <row r="451" spans="23:24" x14ac:dyDescent="0.2">
      <c r="W451" s="72"/>
      <c r="X451" s="72"/>
    </row>
    <row r="452" spans="23:24" x14ac:dyDescent="0.2">
      <c r="W452" s="72"/>
      <c r="X452" s="72"/>
    </row>
    <row r="453" spans="23:24" x14ac:dyDescent="0.2">
      <c r="W453" s="72"/>
      <c r="X453" s="72"/>
    </row>
    <row r="454" spans="23:24" x14ac:dyDescent="0.2">
      <c r="W454" s="72"/>
      <c r="X454" s="72"/>
    </row>
    <row r="455" spans="23:24" x14ac:dyDescent="0.2">
      <c r="W455" s="72"/>
      <c r="X455" s="72"/>
    </row>
    <row r="456" spans="23:24" x14ac:dyDescent="0.2">
      <c r="W456" s="72"/>
      <c r="X456" s="72"/>
    </row>
    <row r="457" spans="23:24" x14ac:dyDescent="0.2">
      <c r="W457" s="72"/>
      <c r="X457" s="72"/>
    </row>
    <row r="458" spans="23:24" x14ac:dyDescent="0.2">
      <c r="W458" s="72"/>
      <c r="X458" s="72"/>
    </row>
    <row r="459" spans="23:24" x14ac:dyDescent="0.2">
      <c r="W459" s="72"/>
      <c r="X459" s="72"/>
    </row>
    <row r="460" spans="23:24" x14ac:dyDescent="0.2">
      <c r="W460" s="72"/>
      <c r="X460" s="72"/>
    </row>
    <row r="461" spans="23:24" x14ac:dyDescent="0.2">
      <c r="W461" s="72"/>
      <c r="X461" s="72"/>
    </row>
    <row r="462" spans="23:24" x14ac:dyDescent="0.2">
      <c r="W462" s="72"/>
      <c r="X462" s="72"/>
    </row>
    <row r="463" spans="23:24" x14ac:dyDescent="0.2">
      <c r="W463" s="72"/>
      <c r="X463" s="72"/>
    </row>
    <row r="464" spans="23:24" x14ac:dyDescent="0.2">
      <c r="W464" s="72"/>
      <c r="X464" s="72"/>
    </row>
    <row r="465" spans="23:24" x14ac:dyDescent="0.2">
      <c r="W465" s="72"/>
      <c r="X465" s="72"/>
    </row>
    <row r="466" spans="23:24" x14ac:dyDescent="0.2">
      <c r="W466" s="72"/>
      <c r="X466" s="72"/>
    </row>
    <row r="467" spans="23:24" x14ac:dyDescent="0.2">
      <c r="W467" s="72"/>
      <c r="X467" s="72"/>
    </row>
    <row r="468" spans="23:24" x14ac:dyDescent="0.2">
      <c r="W468" s="72"/>
      <c r="X468" s="72"/>
    </row>
    <row r="469" spans="23:24" x14ac:dyDescent="0.2">
      <c r="W469" s="72"/>
      <c r="X469" s="72"/>
    </row>
    <row r="470" spans="23:24" x14ac:dyDescent="0.2">
      <c r="W470" s="72"/>
      <c r="X470" s="72"/>
    </row>
    <row r="471" spans="23:24" x14ac:dyDescent="0.2">
      <c r="W471" s="72"/>
      <c r="X471" s="72"/>
    </row>
    <row r="472" spans="23:24" x14ac:dyDescent="0.2">
      <c r="W472" s="72"/>
      <c r="X472" s="72"/>
    </row>
    <row r="473" spans="23:24" x14ac:dyDescent="0.2">
      <c r="W473" s="72"/>
      <c r="X473" s="72"/>
    </row>
    <row r="474" spans="23:24" x14ac:dyDescent="0.2">
      <c r="W474" s="72"/>
      <c r="X474" s="72"/>
    </row>
    <row r="475" spans="23:24" x14ac:dyDescent="0.2">
      <c r="W475" s="72"/>
      <c r="X475" s="72"/>
    </row>
    <row r="476" spans="23:24" x14ac:dyDescent="0.2">
      <c r="W476" s="72"/>
      <c r="X476" s="72"/>
    </row>
    <row r="477" spans="23:24" x14ac:dyDescent="0.2">
      <c r="W477" s="72"/>
      <c r="X477" s="72"/>
    </row>
    <row r="478" spans="23:24" x14ac:dyDescent="0.2">
      <c r="W478" s="72"/>
      <c r="X478" s="72"/>
    </row>
    <row r="479" spans="23:24" x14ac:dyDescent="0.2">
      <c r="W479" s="72"/>
      <c r="X479" s="72"/>
    </row>
    <row r="480" spans="23:24" x14ac:dyDescent="0.2">
      <c r="W480" s="72"/>
      <c r="X480" s="72"/>
    </row>
    <row r="481" spans="23:24" x14ac:dyDescent="0.2">
      <c r="W481" s="72"/>
      <c r="X481" s="72"/>
    </row>
    <row r="482" spans="23:24" x14ac:dyDescent="0.2">
      <c r="W482" s="72"/>
      <c r="X482" s="72"/>
    </row>
    <row r="483" spans="23:24" x14ac:dyDescent="0.2">
      <c r="W483" s="72"/>
      <c r="X483" s="72"/>
    </row>
    <row r="484" spans="23:24" x14ac:dyDescent="0.2">
      <c r="W484" s="72"/>
      <c r="X484" s="72"/>
    </row>
    <row r="485" spans="23:24" x14ac:dyDescent="0.2">
      <c r="W485" s="72"/>
      <c r="X485" s="72"/>
    </row>
    <row r="486" spans="23:24" x14ac:dyDescent="0.2">
      <c r="W486" s="72"/>
      <c r="X486" s="72"/>
    </row>
    <row r="487" spans="23:24" x14ac:dyDescent="0.2">
      <c r="W487" s="72"/>
      <c r="X487" s="72"/>
    </row>
    <row r="488" spans="23:24" x14ac:dyDescent="0.2">
      <c r="W488" s="72"/>
      <c r="X488" s="72"/>
    </row>
    <row r="489" spans="23:24" x14ac:dyDescent="0.2">
      <c r="W489" s="72"/>
      <c r="X489" s="72"/>
    </row>
    <row r="490" spans="23:24" x14ac:dyDescent="0.2">
      <c r="W490" s="72"/>
      <c r="X490" s="72"/>
    </row>
    <row r="491" spans="23:24" x14ac:dyDescent="0.2">
      <c r="W491" s="72"/>
      <c r="X491" s="72"/>
    </row>
    <row r="492" spans="23:24" x14ac:dyDescent="0.2">
      <c r="W492" s="72"/>
      <c r="X492" s="72"/>
    </row>
    <row r="493" spans="23:24" x14ac:dyDescent="0.2">
      <c r="W493" s="72"/>
      <c r="X493" s="72"/>
    </row>
    <row r="494" spans="23:24" x14ac:dyDescent="0.2">
      <c r="W494" s="72"/>
      <c r="X494" s="72"/>
    </row>
    <row r="495" spans="23:24" x14ac:dyDescent="0.2">
      <c r="W495" s="72"/>
      <c r="X495" s="72"/>
    </row>
    <row r="496" spans="23:24" x14ac:dyDescent="0.2">
      <c r="W496" s="72"/>
      <c r="X496" s="72"/>
    </row>
    <row r="497" spans="23:24" x14ac:dyDescent="0.2">
      <c r="W497" s="72"/>
      <c r="X497" s="72"/>
    </row>
    <row r="498" spans="23:24" x14ac:dyDescent="0.2">
      <c r="W498" s="72"/>
      <c r="X498" s="72"/>
    </row>
    <row r="499" spans="23:24" x14ac:dyDescent="0.2">
      <c r="W499" s="72"/>
      <c r="X499" s="72"/>
    </row>
    <row r="500" spans="23:24" x14ac:dyDescent="0.2">
      <c r="W500" s="72"/>
      <c r="X500" s="72"/>
    </row>
    <row r="501" spans="23:24" x14ac:dyDescent="0.2">
      <c r="W501" s="72"/>
      <c r="X501" s="72"/>
    </row>
    <row r="502" spans="23:24" x14ac:dyDescent="0.2">
      <c r="W502" s="72"/>
      <c r="X502" s="72"/>
    </row>
    <row r="503" spans="23:24" x14ac:dyDescent="0.2">
      <c r="W503" s="72"/>
      <c r="X503" s="72"/>
    </row>
    <row r="504" spans="23:24" x14ac:dyDescent="0.2">
      <c r="W504" s="72"/>
      <c r="X504" s="72"/>
    </row>
    <row r="505" spans="23:24" x14ac:dyDescent="0.2">
      <c r="W505" s="72"/>
      <c r="X505" s="72"/>
    </row>
    <row r="506" spans="23:24" x14ac:dyDescent="0.2">
      <c r="W506" s="72"/>
      <c r="X506" s="72"/>
    </row>
    <row r="507" spans="23:24" x14ac:dyDescent="0.2">
      <c r="W507" s="72"/>
      <c r="X507" s="72"/>
    </row>
    <row r="508" spans="23:24" x14ac:dyDescent="0.2">
      <c r="W508" s="72"/>
      <c r="X508" s="72"/>
    </row>
    <row r="509" spans="23:24" x14ac:dyDescent="0.2">
      <c r="W509" s="72"/>
      <c r="X509" s="72"/>
    </row>
    <row r="510" spans="23:24" x14ac:dyDescent="0.2">
      <c r="W510" s="72"/>
      <c r="X510" s="72"/>
    </row>
    <row r="511" spans="23:24" x14ac:dyDescent="0.2">
      <c r="W511" s="72"/>
      <c r="X511" s="72"/>
    </row>
    <row r="512" spans="23:24" x14ac:dyDescent="0.2">
      <c r="W512" s="72"/>
      <c r="X512" s="72"/>
    </row>
    <row r="513" spans="23:24" x14ac:dyDescent="0.2">
      <c r="W513" s="72"/>
      <c r="X513" s="72"/>
    </row>
    <row r="514" spans="23:24" x14ac:dyDescent="0.2">
      <c r="W514" s="72"/>
      <c r="X514" s="72"/>
    </row>
    <row r="515" spans="23:24" x14ac:dyDescent="0.2">
      <c r="W515" s="72"/>
      <c r="X515" s="72"/>
    </row>
    <row r="516" spans="23:24" x14ac:dyDescent="0.2">
      <c r="W516" s="72"/>
      <c r="X516" s="72"/>
    </row>
    <row r="517" spans="23:24" x14ac:dyDescent="0.2">
      <c r="W517" s="72"/>
      <c r="X517" s="72"/>
    </row>
    <row r="518" spans="23:24" x14ac:dyDescent="0.2">
      <c r="W518" s="72"/>
      <c r="X518" s="72"/>
    </row>
    <row r="519" spans="23:24" x14ac:dyDescent="0.2">
      <c r="W519" s="72"/>
      <c r="X519" s="72"/>
    </row>
    <row r="520" spans="23:24" x14ac:dyDescent="0.2">
      <c r="W520" s="72"/>
      <c r="X520" s="72"/>
    </row>
    <row r="521" spans="23:24" x14ac:dyDescent="0.2">
      <c r="W521" s="72"/>
      <c r="X521" s="72"/>
    </row>
    <row r="522" spans="23:24" x14ac:dyDescent="0.2">
      <c r="W522" s="72"/>
      <c r="X522" s="72"/>
    </row>
    <row r="523" spans="23:24" x14ac:dyDescent="0.2">
      <c r="W523" s="72"/>
      <c r="X523" s="72"/>
    </row>
    <row r="524" spans="23:24" x14ac:dyDescent="0.2">
      <c r="W524" s="72"/>
      <c r="X524" s="72"/>
    </row>
    <row r="525" spans="23:24" x14ac:dyDescent="0.2">
      <c r="W525" s="72"/>
      <c r="X525" s="72"/>
    </row>
    <row r="526" spans="23:24" x14ac:dyDescent="0.2">
      <c r="W526" s="72"/>
      <c r="X526" s="72"/>
    </row>
    <row r="527" spans="23:24" x14ac:dyDescent="0.2">
      <c r="W527" s="72"/>
      <c r="X527" s="72"/>
    </row>
    <row r="528" spans="23:24" x14ac:dyDescent="0.2">
      <c r="W528" s="72"/>
      <c r="X528" s="72"/>
    </row>
    <row r="529" spans="23:24" x14ac:dyDescent="0.2">
      <c r="W529" s="72"/>
      <c r="X529" s="72"/>
    </row>
    <row r="530" spans="23:24" x14ac:dyDescent="0.2">
      <c r="W530" s="72"/>
      <c r="X530" s="72"/>
    </row>
    <row r="531" spans="23:24" x14ac:dyDescent="0.2">
      <c r="W531" s="72"/>
      <c r="X531" s="72"/>
    </row>
    <row r="532" spans="23:24" x14ac:dyDescent="0.2">
      <c r="W532" s="72"/>
      <c r="X532" s="72"/>
    </row>
    <row r="533" spans="23:24" x14ac:dyDescent="0.2">
      <c r="W533" s="72"/>
      <c r="X533" s="72"/>
    </row>
    <row r="534" spans="23:24" x14ac:dyDescent="0.2">
      <c r="W534" s="72"/>
      <c r="X534" s="72"/>
    </row>
    <row r="535" spans="23:24" x14ac:dyDescent="0.2">
      <c r="W535" s="72"/>
      <c r="X535" s="72"/>
    </row>
    <row r="536" spans="23:24" x14ac:dyDescent="0.2">
      <c r="W536" s="72"/>
      <c r="X536" s="72"/>
    </row>
    <row r="537" spans="23:24" x14ac:dyDescent="0.2">
      <c r="W537" s="72"/>
      <c r="X537" s="72"/>
    </row>
    <row r="538" spans="23:24" x14ac:dyDescent="0.2">
      <c r="W538" s="72"/>
      <c r="X538" s="72"/>
    </row>
    <row r="539" spans="23:24" x14ac:dyDescent="0.2">
      <c r="W539" s="72"/>
      <c r="X539" s="72"/>
    </row>
    <row r="540" spans="23:24" x14ac:dyDescent="0.2">
      <c r="W540" s="72"/>
      <c r="X540" s="72"/>
    </row>
    <row r="541" spans="23:24" x14ac:dyDescent="0.2">
      <c r="W541" s="72"/>
      <c r="X541" s="72"/>
    </row>
    <row r="542" spans="23:24" x14ac:dyDescent="0.2">
      <c r="W542" s="72"/>
      <c r="X542" s="72"/>
    </row>
    <row r="543" spans="23:24" x14ac:dyDescent="0.2">
      <c r="W543" s="72"/>
      <c r="X543" s="72"/>
    </row>
    <row r="544" spans="23:24" x14ac:dyDescent="0.2">
      <c r="W544" s="72"/>
      <c r="X544" s="72"/>
    </row>
    <row r="545" spans="23:24" x14ac:dyDescent="0.2">
      <c r="W545" s="72"/>
      <c r="X545" s="72"/>
    </row>
    <row r="546" spans="23:24" x14ac:dyDescent="0.2">
      <c r="W546" s="72"/>
      <c r="X546" s="72"/>
    </row>
    <row r="547" spans="23:24" x14ac:dyDescent="0.2">
      <c r="W547" s="72"/>
      <c r="X547" s="72"/>
    </row>
    <row r="548" spans="23:24" x14ac:dyDescent="0.2">
      <c r="W548" s="72"/>
      <c r="X548" s="72"/>
    </row>
    <row r="549" spans="23:24" x14ac:dyDescent="0.2">
      <c r="W549" s="72"/>
      <c r="X549" s="72"/>
    </row>
    <row r="550" spans="23:24" x14ac:dyDescent="0.2">
      <c r="W550" s="72"/>
      <c r="X550" s="72"/>
    </row>
    <row r="551" spans="23:24" x14ac:dyDescent="0.2">
      <c r="W551" s="72"/>
      <c r="X551" s="72"/>
    </row>
    <row r="552" spans="23:24" x14ac:dyDescent="0.2">
      <c r="W552" s="72"/>
      <c r="X552" s="72"/>
    </row>
    <row r="553" spans="23:24" x14ac:dyDescent="0.2">
      <c r="W553" s="72"/>
      <c r="X553" s="72"/>
    </row>
    <row r="554" spans="23:24" x14ac:dyDescent="0.2">
      <c r="W554" s="72"/>
      <c r="X554" s="72"/>
    </row>
    <row r="555" spans="23:24" x14ac:dyDescent="0.2">
      <c r="W555" s="72"/>
      <c r="X555" s="72"/>
    </row>
    <row r="556" spans="23:24" x14ac:dyDescent="0.2">
      <c r="W556" s="72"/>
      <c r="X556" s="72"/>
    </row>
    <row r="557" spans="23:24" x14ac:dyDescent="0.2">
      <c r="W557" s="72"/>
      <c r="X557" s="72"/>
    </row>
    <row r="558" spans="23:24" x14ac:dyDescent="0.2">
      <c r="W558" s="72"/>
      <c r="X558" s="72"/>
    </row>
    <row r="559" spans="23:24" x14ac:dyDescent="0.2">
      <c r="W559" s="72"/>
      <c r="X559" s="72"/>
    </row>
    <row r="560" spans="23:24" x14ac:dyDescent="0.2">
      <c r="W560" s="72"/>
      <c r="X560" s="72"/>
    </row>
    <row r="561" spans="23:24" x14ac:dyDescent="0.2">
      <c r="W561" s="72"/>
      <c r="X561" s="72"/>
    </row>
    <row r="562" spans="23:24" x14ac:dyDescent="0.2">
      <c r="W562" s="72"/>
      <c r="X562" s="72"/>
    </row>
    <row r="563" spans="23:24" x14ac:dyDescent="0.2">
      <c r="W563" s="72"/>
      <c r="X563" s="72"/>
    </row>
    <row r="564" spans="23:24" x14ac:dyDescent="0.2">
      <c r="W564" s="72"/>
      <c r="X564" s="72"/>
    </row>
    <row r="565" spans="23:24" x14ac:dyDescent="0.2">
      <c r="W565" s="72"/>
      <c r="X565" s="72"/>
    </row>
    <row r="566" spans="23:24" x14ac:dyDescent="0.2">
      <c r="W566" s="72"/>
      <c r="X566" s="72"/>
    </row>
    <row r="567" spans="23:24" x14ac:dyDescent="0.2">
      <c r="W567" s="72"/>
      <c r="X567" s="72"/>
    </row>
    <row r="568" spans="23:24" x14ac:dyDescent="0.2">
      <c r="W568" s="72"/>
      <c r="X568" s="72"/>
    </row>
    <row r="569" spans="23:24" x14ac:dyDescent="0.2">
      <c r="W569" s="72"/>
      <c r="X569" s="72"/>
    </row>
    <row r="570" spans="23:24" x14ac:dyDescent="0.2">
      <c r="W570" s="72"/>
      <c r="X570" s="72"/>
    </row>
    <row r="571" spans="23:24" x14ac:dyDescent="0.2">
      <c r="W571" s="72"/>
      <c r="X571" s="72"/>
    </row>
    <row r="572" spans="23:24" x14ac:dyDescent="0.2">
      <c r="W572" s="72"/>
      <c r="X572" s="72"/>
    </row>
    <row r="573" spans="23:24" x14ac:dyDescent="0.2">
      <c r="W573" s="72"/>
      <c r="X573" s="72"/>
    </row>
    <row r="574" spans="23:24" x14ac:dyDescent="0.2">
      <c r="W574" s="72"/>
      <c r="X574" s="72"/>
    </row>
    <row r="575" spans="23:24" x14ac:dyDescent="0.2">
      <c r="W575" s="72"/>
      <c r="X575" s="72"/>
    </row>
    <row r="576" spans="23:24" x14ac:dyDescent="0.2">
      <c r="W576" s="72"/>
      <c r="X576" s="72"/>
    </row>
    <row r="577" spans="23:24" x14ac:dyDescent="0.2">
      <c r="W577" s="72"/>
      <c r="X577" s="72"/>
    </row>
    <row r="578" spans="23:24" x14ac:dyDescent="0.2">
      <c r="W578" s="72"/>
      <c r="X578" s="72"/>
    </row>
    <row r="579" spans="23:24" x14ac:dyDescent="0.2">
      <c r="W579" s="72"/>
      <c r="X579" s="72"/>
    </row>
    <row r="580" spans="23:24" x14ac:dyDescent="0.2">
      <c r="W580" s="72"/>
      <c r="X580" s="72"/>
    </row>
    <row r="581" spans="23:24" x14ac:dyDescent="0.2">
      <c r="W581" s="72"/>
      <c r="X581" s="72"/>
    </row>
    <row r="582" spans="23:24" x14ac:dyDescent="0.2">
      <c r="W582" s="72"/>
      <c r="X582" s="72"/>
    </row>
    <row r="583" spans="23:24" x14ac:dyDescent="0.2">
      <c r="W583" s="72"/>
      <c r="X583" s="72"/>
    </row>
    <row r="584" spans="23:24" x14ac:dyDescent="0.2">
      <c r="W584" s="72"/>
      <c r="X584" s="72"/>
    </row>
    <row r="585" spans="23:24" x14ac:dyDescent="0.2">
      <c r="W585" s="72"/>
      <c r="X585" s="72"/>
    </row>
    <row r="586" spans="23:24" x14ac:dyDescent="0.2">
      <c r="W586" s="72"/>
      <c r="X586" s="72"/>
    </row>
    <row r="587" spans="23:24" x14ac:dyDescent="0.2">
      <c r="W587" s="72"/>
      <c r="X587" s="72"/>
    </row>
    <row r="588" spans="23:24" x14ac:dyDescent="0.2">
      <c r="W588" s="72"/>
      <c r="X588" s="72"/>
    </row>
    <row r="589" spans="23:24" x14ac:dyDescent="0.2">
      <c r="W589" s="72"/>
      <c r="X589" s="72"/>
    </row>
    <row r="590" spans="23:24" x14ac:dyDescent="0.2">
      <c r="W590" s="72"/>
      <c r="X590" s="72"/>
    </row>
    <row r="591" spans="23:24" x14ac:dyDescent="0.2">
      <c r="W591" s="72"/>
      <c r="X591" s="72"/>
    </row>
    <row r="592" spans="23:24" x14ac:dyDescent="0.2">
      <c r="W592" s="72"/>
      <c r="X592" s="72"/>
    </row>
    <row r="593" spans="23:24" x14ac:dyDescent="0.2">
      <c r="W593" s="72"/>
      <c r="X593" s="72"/>
    </row>
    <row r="594" spans="23:24" x14ac:dyDescent="0.2">
      <c r="W594" s="72"/>
      <c r="X594" s="72"/>
    </row>
    <row r="595" spans="23:24" x14ac:dyDescent="0.2">
      <c r="W595" s="72"/>
      <c r="X595" s="72"/>
    </row>
    <row r="596" spans="23:24" x14ac:dyDescent="0.2">
      <c r="W596" s="72"/>
      <c r="X596" s="72"/>
    </row>
    <row r="597" spans="23:24" x14ac:dyDescent="0.2">
      <c r="W597" s="72"/>
      <c r="X597" s="72"/>
    </row>
    <row r="598" spans="23:24" x14ac:dyDescent="0.2">
      <c r="W598" s="72"/>
      <c r="X598" s="72"/>
    </row>
    <row r="599" spans="23:24" x14ac:dyDescent="0.2">
      <c r="W599" s="72"/>
      <c r="X599" s="72"/>
    </row>
    <row r="600" spans="23:24" x14ac:dyDescent="0.2">
      <c r="W600" s="72"/>
      <c r="X600" s="72"/>
    </row>
    <row r="601" spans="23:24" x14ac:dyDescent="0.2">
      <c r="W601" s="72"/>
      <c r="X601" s="72"/>
    </row>
    <row r="602" spans="23:24" x14ac:dyDescent="0.2">
      <c r="W602" s="72"/>
      <c r="X602" s="72"/>
    </row>
    <row r="603" spans="23:24" x14ac:dyDescent="0.2">
      <c r="W603" s="72"/>
      <c r="X603" s="72"/>
    </row>
    <row r="604" spans="23:24" x14ac:dyDescent="0.2">
      <c r="W604" s="72"/>
      <c r="X604" s="72"/>
    </row>
    <row r="605" spans="23:24" x14ac:dyDescent="0.2">
      <c r="W605" s="72"/>
      <c r="X605" s="72"/>
    </row>
    <row r="606" spans="23:24" x14ac:dyDescent="0.2">
      <c r="W606" s="72"/>
      <c r="X606" s="72"/>
    </row>
    <row r="607" spans="23:24" x14ac:dyDescent="0.2">
      <c r="W607" s="72"/>
      <c r="X607" s="72"/>
    </row>
    <row r="608" spans="23:24" x14ac:dyDescent="0.2">
      <c r="W608" s="72"/>
      <c r="X608" s="72"/>
    </row>
    <row r="609" spans="23:24" x14ac:dyDescent="0.2">
      <c r="W609" s="72"/>
      <c r="X609" s="72"/>
    </row>
    <row r="610" spans="23:24" x14ac:dyDescent="0.2">
      <c r="W610" s="72"/>
      <c r="X610" s="72"/>
    </row>
    <row r="611" spans="23:24" x14ac:dyDescent="0.2">
      <c r="W611" s="72"/>
      <c r="X611" s="72"/>
    </row>
    <row r="612" spans="23:24" x14ac:dyDescent="0.2">
      <c r="W612" s="72"/>
      <c r="X612" s="72"/>
    </row>
    <row r="613" spans="23:24" x14ac:dyDescent="0.2">
      <c r="W613" s="72"/>
      <c r="X613" s="72"/>
    </row>
    <row r="614" spans="23:24" x14ac:dyDescent="0.2">
      <c r="W614" s="72"/>
      <c r="X614" s="72"/>
    </row>
    <row r="615" spans="23:24" x14ac:dyDescent="0.2">
      <c r="W615" s="72"/>
      <c r="X615" s="72"/>
    </row>
    <row r="616" spans="23:24" x14ac:dyDescent="0.2">
      <c r="W616" s="72"/>
      <c r="X616" s="72"/>
    </row>
    <row r="617" spans="23:24" x14ac:dyDescent="0.2">
      <c r="W617" s="72"/>
      <c r="X617" s="72"/>
    </row>
    <row r="618" spans="23:24" x14ac:dyDescent="0.2">
      <c r="W618" s="72"/>
      <c r="X618" s="72"/>
    </row>
    <row r="619" spans="23:24" x14ac:dyDescent="0.2">
      <c r="W619" s="72"/>
      <c r="X619" s="72"/>
    </row>
    <row r="620" spans="23:24" x14ac:dyDescent="0.2">
      <c r="W620" s="72"/>
      <c r="X620" s="72"/>
    </row>
    <row r="621" spans="23:24" x14ac:dyDescent="0.2">
      <c r="W621" s="72"/>
      <c r="X621" s="72"/>
    </row>
    <row r="622" spans="23:24" x14ac:dyDescent="0.2">
      <c r="W622" s="72"/>
      <c r="X622" s="72"/>
    </row>
    <row r="623" spans="23:24" x14ac:dyDescent="0.2">
      <c r="W623" s="72"/>
      <c r="X623" s="72"/>
    </row>
    <row r="624" spans="23:24" x14ac:dyDescent="0.2">
      <c r="W624" s="72"/>
      <c r="X624" s="72"/>
    </row>
    <row r="625" spans="23:24" x14ac:dyDescent="0.2">
      <c r="W625" s="72"/>
      <c r="X625" s="72"/>
    </row>
    <row r="626" spans="23:24" x14ac:dyDescent="0.2">
      <c r="W626" s="72"/>
      <c r="X626" s="72"/>
    </row>
    <row r="627" spans="23:24" x14ac:dyDescent="0.2">
      <c r="W627" s="72"/>
      <c r="X627" s="72"/>
    </row>
    <row r="628" spans="23:24" x14ac:dyDescent="0.2">
      <c r="W628" s="72"/>
      <c r="X628" s="72"/>
    </row>
    <row r="629" spans="23:24" x14ac:dyDescent="0.2">
      <c r="W629" s="72"/>
      <c r="X629" s="72"/>
    </row>
    <row r="630" spans="23:24" x14ac:dyDescent="0.2">
      <c r="W630" s="72"/>
      <c r="X630" s="72"/>
    </row>
    <row r="631" spans="23:24" x14ac:dyDescent="0.2">
      <c r="W631" s="72"/>
      <c r="X631" s="72"/>
    </row>
    <row r="632" spans="23:24" x14ac:dyDescent="0.2">
      <c r="W632" s="72"/>
      <c r="X632" s="72"/>
    </row>
    <row r="633" spans="23:24" x14ac:dyDescent="0.2">
      <c r="W633" s="72"/>
      <c r="X633" s="72"/>
    </row>
    <row r="634" spans="23:24" x14ac:dyDescent="0.2">
      <c r="W634" s="72"/>
      <c r="X634" s="72"/>
    </row>
    <row r="635" spans="23:24" x14ac:dyDescent="0.2">
      <c r="W635" s="72"/>
      <c r="X635" s="72"/>
    </row>
    <row r="636" spans="23:24" x14ac:dyDescent="0.2">
      <c r="W636" s="72"/>
      <c r="X636" s="72"/>
    </row>
    <row r="637" spans="23:24" x14ac:dyDescent="0.2">
      <c r="W637" s="72"/>
      <c r="X637" s="72"/>
    </row>
    <row r="638" spans="23:24" x14ac:dyDescent="0.2">
      <c r="W638" s="72"/>
      <c r="X638" s="72"/>
    </row>
    <row r="639" spans="23:24" x14ac:dyDescent="0.2">
      <c r="W639" s="72"/>
      <c r="X639" s="72"/>
    </row>
    <row r="640" spans="23:24" x14ac:dyDescent="0.2">
      <c r="W640" s="72"/>
      <c r="X640" s="72"/>
    </row>
    <row r="641" spans="23:24" x14ac:dyDescent="0.2">
      <c r="W641" s="72"/>
      <c r="X641" s="72"/>
    </row>
    <row r="642" spans="23:24" x14ac:dyDescent="0.2">
      <c r="W642" s="72"/>
      <c r="X642" s="72"/>
    </row>
    <row r="643" spans="23:24" x14ac:dyDescent="0.2">
      <c r="W643" s="72"/>
      <c r="X643" s="72"/>
    </row>
    <row r="644" spans="23:24" x14ac:dyDescent="0.2">
      <c r="W644" s="72"/>
      <c r="X644" s="72"/>
    </row>
    <row r="645" spans="23:24" x14ac:dyDescent="0.2">
      <c r="W645" s="72"/>
      <c r="X645" s="72"/>
    </row>
    <row r="646" spans="23:24" x14ac:dyDescent="0.2">
      <c r="W646" s="72"/>
      <c r="X646" s="72"/>
    </row>
    <row r="647" spans="23:24" x14ac:dyDescent="0.2">
      <c r="W647" s="72"/>
      <c r="X647" s="72"/>
    </row>
    <row r="648" spans="23:24" x14ac:dyDescent="0.2">
      <c r="W648" s="72"/>
      <c r="X648" s="72"/>
    </row>
    <row r="649" spans="23:24" x14ac:dyDescent="0.2">
      <c r="W649" s="72"/>
      <c r="X649" s="72"/>
    </row>
    <row r="650" spans="23:24" x14ac:dyDescent="0.2">
      <c r="W650" s="72"/>
      <c r="X650" s="72"/>
    </row>
    <row r="651" spans="23:24" x14ac:dyDescent="0.2">
      <c r="W651" s="72"/>
      <c r="X651" s="72"/>
    </row>
    <row r="652" spans="23:24" x14ac:dyDescent="0.2">
      <c r="W652" s="72"/>
      <c r="X652" s="72"/>
    </row>
    <row r="653" spans="23:24" x14ac:dyDescent="0.2">
      <c r="W653" s="72"/>
      <c r="X653" s="72"/>
    </row>
    <row r="654" spans="23:24" x14ac:dyDescent="0.2">
      <c r="W654" s="72"/>
      <c r="X654" s="72"/>
    </row>
    <row r="655" spans="23:24" x14ac:dyDescent="0.2">
      <c r="W655" s="72"/>
      <c r="X655" s="72"/>
    </row>
    <row r="656" spans="23:24" x14ac:dyDescent="0.2">
      <c r="W656" s="72"/>
      <c r="X656" s="72"/>
    </row>
    <row r="657" spans="23:24" x14ac:dyDescent="0.2">
      <c r="W657" s="72"/>
      <c r="X657" s="72"/>
    </row>
    <row r="658" spans="23:24" x14ac:dyDescent="0.2">
      <c r="W658" s="72"/>
      <c r="X658" s="72"/>
    </row>
    <row r="659" spans="23:24" x14ac:dyDescent="0.2">
      <c r="W659" s="72"/>
      <c r="X659" s="72"/>
    </row>
    <row r="660" spans="23:24" x14ac:dyDescent="0.2">
      <c r="W660" s="72"/>
      <c r="X660" s="72"/>
    </row>
    <row r="661" spans="23:24" x14ac:dyDescent="0.2">
      <c r="W661" s="72"/>
      <c r="X661" s="72"/>
    </row>
    <row r="662" spans="23:24" x14ac:dyDescent="0.2">
      <c r="W662" s="72"/>
      <c r="X662" s="72"/>
    </row>
    <row r="663" spans="23:24" x14ac:dyDescent="0.2">
      <c r="W663" s="72"/>
      <c r="X663" s="72"/>
    </row>
    <row r="664" spans="23:24" x14ac:dyDescent="0.2">
      <c r="W664" s="72"/>
      <c r="X664" s="72"/>
    </row>
    <row r="665" spans="23:24" x14ac:dyDescent="0.2">
      <c r="W665" s="72"/>
      <c r="X665" s="72"/>
    </row>
    <row r="666" spans="23:24" x14ac:dyDescent="0.2">
      <c r="W666" s="72"/>
      <c r="X666" s="72"/>
    </row>
    <row r="667" spans="23:24" x14ac:dyDescent="0.2">
      <c r="W667" s="72"/>
      <c r="X667" s="72"/>
    </row>
    <row r="668" spans="23:24" x14ac:dyDescent="0.2">
      <c r="W668" s="72"/>
      <c r="X668" s="72"/>
    </row>
    <row r="669" spans="23:24" x14ac:dyDescent="0.2">
      <c r="W669" s="72"/>
      <c r="X669" s="72"/>
    </row>
    <row r="670" spans="23:24" x14ac:dyDescent="0.2">
      <c r="W670" s="72"/>
      <c r="X670" s="72"/>
    </row>
    <row r="671" spans="23:24" x14ac:dyDescent="0.2">
      <c r="W671" s="72"/>
      <c r="X671" s="72"/>
    </row>
    <row r="672" spans="23:24" x14ac:dyDescent="0.2">
      <c r="W672" s="72"/>
      <c r="X672" s="72"/>
    </row>
    <row r="673" spans="23:24" x14ac:dyDescent="0.2">
      <c r="W673" s="72"/>
      <c r="X673" s="72"/>
    </row>
    <row r="674" spans="23:24" x14ac:dyDescent="0.2">
      <c r="W674" s="72"/>
      <c r="X674" s="72"/>
    </row>
    <row r="675" spans="23:24" x14ac:dyDescent="0.2">
      <c r="W675" s="72"/>
      <c r="X675" s="72"/>
    </row>
    <row r="676" spans="23:24" x14ac:dyDescent="0.2">
      <c r="W676" s="72"/>
      <c r="X676" s="72"/>
    </row>
    <row r="677" spans="23:24" x14ac:dyDescent="0.2">
      <c r="W677" s="72"/>
      <c r="X677" s="72"/>
    </row>
    <row r="678" spans="23:24" x14ac:dyDescent="0.2">
      <c r="W678" s="72"/>
      <c r="X678" s="72"/>
    </row>
    <row r="679" spans="23:24" x14ac:dyDescent="0.2">
      <c r="W679" s="72"/>
      <c r="X679" s="72"/>
    </row>
    <row r="680" spans="23:24" x14ac:dyDescent="0.2">
      <c r="W680" s="72"/>
      <c r="X680" s="72"/>
    </row>
    <row r="681" spans="23:24" x14ac:dyDescent="0.2">
      <c r="W681" s="72"/>
      <c r="X681" s="72"/>
    </row>
    <row r="682" spans="23:24" x14ac:dyDescent="0.2">
      <c r="W682" s="72"/>
      <c r="X682" s="72"/>
    </row>
    <row r="683" spans="23:24" x14ac:dyDescent="0.2">
      <c r="W683" s="72"/>
      <c r="X683" s="72"/>
    </row>
    <row r="684" spans="23:24" x14ac:dyDescent="0.2">
      <c r="W684" s="72"/>
      <c r="X684" s="72"/>
    </row>
    <row r="685" spans="23:24" x14ac:dyDescent="0.2">
      <c r="W685" s="72"/>
      <c r="X685" s="72"/>
    </row>
    <row r="686" spans="23:24" x14ac:dyDescent="0.2">
      <c r="W686" s="72"/>
      <c r="X686" s="72"/>
    </row>
    <row r="687" spans="23:24" x14ac:dyDescent="0.2">
      <c r="W687" s="72"/>
      <c r="X687" s="72"/>
    </row>
    <row r="688" spans="23:24" x14ac:dyDescent="0.2">
      <c r="W688" s="72"/>
      <c r="X688" s="72"/>
    </row>
    <row r="689" spans="23:24" x14ac:dyDescent="0.2">
      <c r="W689" s="72"/>
      <c r="X689" s="72"/>
    </row>
    <row r="690" spans="23:24" x14ac:dyDescent="0.2">
      <c r="W690" s="72"/>
      <c r="X690" s="72"/>
    </row>
    <row r="691" spans="23:24" x14ac:dyDescent="0.2">
      <c r="W691" s="72"/>
      <c r="X691" s="72"/>
    </row>
    <row r="692" spans="23:24" x14ac:dyDescent="0.2">
      <c r="W692" s="72"/>
      <c r="X692" s="72"/>
    </row>
    <row r="693" spans="23:24" x14ac:dyDescent="0.2">
      <c r="W693" s="72"/>
      <c r="X693" s="72"/>
    </row>
    <row r="694" spans="23:24" x14ac:dyDescent="0.2">
      <c r="W694" s="72"/>
      <c r="X694" s="72"/>
    </row>
    <row r="695" spans="23:24" x14ac:dyDescent="0.2">
      <c r="W695" s="72"/>
      <c r="X695" s="72"/>
    </row>
    <row r="696" spans="23:24" x14ac:dyDescent="0.2">
      <c r="W696" s="72"/>
      <c r="X696" s="72"/>
    </row>
    <row r="697" spans="23:24" x14ac:dyDescent="0.2">
      <c r="W697" s="72"/>
      <c r="X697" s="72"/>
    </row>
    <row r="698" spans="23:24" x14ac:dyDescent="0.2">
      <c r="W698" s="72"/>
      <c r="X698" s="72"/>
    </row>
    <row r="699" spans="23:24" x14ac:dyDescent="0.2">
      <c r="W699" s="72"/>
      <c r="X699" s="72"/>
    </row>
    <row r="700" spans="23:24" x14ac:dyDescent="0.2">
      <c r="W700" s="72"/>
      <c r="X700" s="72"/>
    </row>
    <row r="701" spans="23:24" x14ac:dyDescent="0.2">
      <c r="W701" s="72"/>
      <c r="X701" s="72"/>
    </row>
    <row r="702" spans="23:24" x14ac:dyDescent="0.2">
      <c r="W702" s="72"/>
      <c r="X702" s="72"/>
    </row>
    <row r="703" spans="23:24" x14ac:dyDescent="0.2">
      <c r="W703" s="72"/>
      <c r="X703" s="72"/>
    </row>
    <row r="704" spans="23:24" x14ac:dyDescent="0.2">
      <c r="W704" s="72"/>
      <c r="X704" s="72"/>
    </row>
    <row r="705" spans="23:24" x14ac:dyDescent="0.2">
      <c r="W705" s="72"/>
      <c r="X705" s="72"/>
    </row>
    <row r="706" spans="23:24" x14ac:dyDescent="0.2">
      <c r="W706" s="72"/>
      <c r="X706" s="72"/>
    </row>
    <row r="707" spans="23:24" x14ac:dyDescent="0.2">
      <c r="W707" s="72"/>
      <c r="X707" s="72"/>
    </row>
    <row r="708" spans="23:24" x14ac:dyDescent="0.2">
      <c r="W708" s="72"/>
      <c r="X708" s="72"/>
    </row>
    <row r="709" spans="23:24" x14ac:dyDescent="0.2">
      <c r="W709" s="72"/>
      <c r="X709" s="72"/>
    </row>
    <row r="710" spans="23:24" x14ac:dyDescent="0.2">
      <c r="W710" s="72"/>
      <c r="X710" s="72"/>
    </row>
    <row r="711" spans="23:24" x14ac:dyDescent="0.2">
      <c r="W711" s="72"/>
      <c r="X711" s="72"/>
    </row>
    <row r="712" spans="23:24" x14ac:dyDescent="0.2">
      <c r="W712" s="72"/>
      <c r="X712" s="72"/>
    </row>
    <row r="713" spans="23:24" x14ac:dyDescent="0.2">
      <c r="W713" s="72"/>
      <c r="X713" s="72"/>
    </row>
    <row r="714" spans="23:24" x14ac:dyDescent="0.2">
      <c r="W714" s="72"/>
      <c r="X714" s="72"/>
    </row>
    <row r="715" spans="23:24" x14ac:dyDescent="0.2">
      <c r="W715" s="72"/>
      <c r="X715" s="72"/>
    </row>
    <row r="716" spans="23:24" x14ac:dyDescent="0.2">
      <c r="W716" s="72"/>
      <c r="X716" s="72"/>
    </row>
    <row r="717" spans="23:24" x14ac:dyDescent="0.2">
      <c r="W717" s="72"/>
      <c r="X717" s="72"/>
    </row>
    <row r="718" spans="23:24" x14ac:dyDescent="0.2">
      <c r="W718" s="72"/>
      <c r="X718" s="72"/>
    </row>
    <row r="719" spans="23:24" x14ac:dyDescent="0.2">
      <c r="W719" s="72"/>
      <c r="X719" s="72"/>
    </row>
    <row r="720" spans="23:24" x14ac:dyDescent="0.2">
      <c r="W720" s="72"/>
      <c r="X720" s="72"/>
    </row>
    <row r="721" spans="23:24" x14ac:dyDescent="0.2">
      <c r="W721" s="72"/>
      <c r="X721" s="72"/>
    </row>
    <row r="722" spans="23:24" x14ac:dyDescent="0.2">
      <c r="W722" s="72"/>
      <c r="X722" s="72"/>
    </row>
    <row r="723" spans="23:24" x14ac:dyDescent="0.2">
      <c r="W723" s="72"/>
      <c r="X723" s="72"/>
    </row>
    <row r="724" spans="23:24" x14ac:dyDescent="0.2">
      <c r="W724" s="72"/>
      <c r="X724" s="72"/>
    </row>
    <row r="725" spans="23:24" x14ac:dyDescent="0.2">
      <c r="W725" s="72"/>
      <c r="X725" s="72"/>
    </row>
    <row r="726" spans="23:24" x14ac:dyDescent="0.2">
      <c r="W726" s="72"/>
      <c r="X726" s="72"/>
    </row>
    <row r="727" spans="23:24" x14ac:dyDescent="0.2">
      <c r="W727" s="72"/>
      <c r="X727" s="72"/>
    </row>
    <row r="728" spans="23:24" x14ac:dyDescent="0.2">
      <c r="W728" s="72"/>
      <c r="X728" s="72"/>
    </row>
    <row r="729" spans="23:24" x14ac:dyDescent="0.2">
      <c r="W729" s="72"/>
      <c r="X729" s="72"/>
    </row>
    <row r="730" spans="23:24" x14ac:dyDescent="0.2">
      <c r="W730" s="72"/>
      <c r="X730" s="72"/>
    </row>
    <row r="731" spans="23:24" x14ac:dyDescent="0.2">
      <c r="W731" s="72"/>
      <c r="X731" s="72"/>
    </row>
    <row r="732" spans="23:24" x14ac:dyDescent="0.2">
      <c r="W732" s="72"/>
      <c r="X732" s="72"/>
    </row>
    <row r="733" spans="23:24" x14ac:dyDescent="0.2">
      <c r="W733" s="72"/>
      <c r="X733" s="72"/>
    </row>
    <row r="734" spans="23:24" x14ac:dyDescent="0.2">
      <c r="W734" s="72"/>
      <c r="X734" s="72"/>
    </row>
    <row r="735" spans="23:24" x14ac:dyDescent="0.2">
      <c r="W735" s="72"/>
      <c r="X735" s="72"/>
    </row>
    <row r="736" spans="23:24" x14ac:dyDescent="0.2">
      <c r="W736" s="72"/>
      <c r="X736" s="72"/>
    </row>
    <row r="737" spans="23:24" x14ac:dyDescent="0.2">
      <c r="W737" s="72"/>
      <c r="X737" s="72"/>
    </row>
    <row r="738" spans="23:24" x14ac:dyDescent="0.2">
      <c r="W738" s="72"/>
      <c r="X738" s="72"/>
    </row>
    <row r="739" spans="23:24" x14ac:dyDescent="0.2">
      <c r="W739" s="72"/>
      <c r="X739" s="72"/>
    </row>
    <row r="740" spans="23:24" x14ac:dyDescent="0.2">
      <c r="W740" s="72"/>
      <c r="X740" s="72"/>
    </row>
    <row r="741" spans="23:24" x14ac:dyDescent="0.2">
      <c r="W741" s="72"/>
      <c r="X741" s="72"/>
    </row>
    <row r="742" spans="23:24" x14ac:dyDescent="0.2">
      <c r="W742" s="72"/>
      <c r="X742" s="72"/>
    </row>
    <row r="743" spans="23:24" x14ac:dyDescent="0.2">
      <c r="W743" s="72"/>
      <c r="X743" s="72"/>
    </row>
    <row r="744" spans="23:24" x14ac:dyDescent="0.2">
      <c r="W744" s="72"/>
      <c r="X744" s="72"/>
    </row>
    <row r="745" spans="23:24" x14ac:dyDescent="0.2">
      <c r="W745" s="72"/>
      <c r="X745" s="72"/>
    </row>
    <row r="746" spans="23:24" x14ac:dyDescent="0.2">
      <c r="W746" s="72"/>
      <c r="X746" s="72"/>
    </row>
    <row r="747" spans="23:24" x14ac:dyDescent="0.2">
      <c r="W747" s="72"/>
      <c r="X747" s="72"/>
    </row>
    <row r="748" spans="23:24" x14ac:dyDescent="0.2">
      <c r="W748" s="72"/>
      <c r="X748" s="72"/>
    </row>
    <row r="749" spans="23:24" x14ac:dyDescent="0.2">
      <c r="W749" s="72"/>
      <c r="X749" s="72"/>
    </row>
    <row r="750" spans="23:24" x14ac:dyDescent="0.2">
      <c r="W750" s="72"/>
      <c r="X750" s="72"/>
    </row>
    <row r="751" spans="23:24" x14ac:dyDescent="0.2">
      <c r="W751" s="72"/>
      <c r="X751" s="72"/>
    </row>
    <row r="752" spans="23:24" x14ac:dyDescent="0.2">
      <c r="W752" s="72"/>
      <c r="X752" s="72"/>
    </row>
    <row r="753" spans="23:24" x14ac:dyDescent="0.2">
      <c r="W753" s="72"/>
      <c r="X753" s="72"/>
    </row>
    <row r="754" spans="23:24" x14ac:dyDescent="0.2">
      <c r="W754" s="72"/>
      <c r="X754" s="72"/>
    </row>
    <row r="755" spans="23:24" x14ac:dyDescent="0.2">
      <c r="W755" s="72"/>
      <c r="X755" s="72"/>
    </row>
    <row r="756" spans="23:24" x14ac:dyDescent="0.2">
      <c r="W756" s="72"/>
      <c r="X756" s="72"/>
    </row>
    <row r="757" spans="23:24" x14ac:dyDescent="0.2">
      <c r="W757" s="72"/>
      <c r="X757" s="72"/>
    </row>
    <row r="758" spans="23:24" x14ac:dyDescent="0.2">
      <c r="W758" s="72"/>
      <c r="X758" s="72"/>
    </row>
    <row r="759" spans="23:24" x14ac:dyDescent="0.2">
      <c r="W759" s="72"/>
      <c r="X759" s="72"/>
    </row>
    <row r="760" spans="23:24" x14ac:dyDescent="0.2">
      <c r="W760" s="72"/>
      <c r="X760" s="72"/>
    </row>
    <row r="761" spans="23:24" x14ac:dyDescent="0.2">
      <c r="W761" s="72"/>
      <c r="X761" s="72"/>
    </row>
    <row r="762" spans="23:24" x14ac:dyDescent="0.2">
      <c r="W762" s="72"/>
      <c r="X762" s="72"/>
    </row>
    <row r="763" spans="23:24" x14ac:dyDescent="0.2">
      <c r="W763" s="72"/>
      <c r="X763" s="72"/>
    </row>
    <row r="764" spans="23:24" x14ac:dyDescent="0.2">
      <c r="W764" s="72"/>
      <c r="X764" s="72"/>
    </row>
    <row r="765" spans="23:24" x14ac:dyDescent="0.2">
      <c r="W765" s="72"/>
      <c r="X765" s="72"/>
    </row>
    <row r="766" spans="23:24" x14ac:dyDescent="0.2">
      <c r="W766" s="72"/>
      <c r="X766" s="72"/>
    </row>
    <row r="767" spans="23:24" x14ac:dyDescent="0.2">
      <c r="W767" s="72"/>
      <c r="X767" s="72"/>
    </row>
    <row r="768" spans="23:24" x14ac:dyDescent="0.2">
      <c r="W768" s="72"/>
      <c r="X768" s="72"/>
    </row>
    <row r="769" spans="23:24" x14ac:dyDescent="0.2">
      <c r="W769" s="72"/>
      <c r="X769" s="72"/>
    </row>
    <row r="770" spans="23:24" x14ac:dyDescent="0.2">
      <c r="W770" s="72"/>
      <c r="X770" s="72"/>
    </row>
    <row r="771" spans="23:24" x14ac:dyDescent="0.2">
      <c r="W771" s="72"/>
      <c r="X771" s="72"/>
    </row>
    <row r="772" spans="23:24" x14ac:dyDescent="0.2">
      <c r="W772" s="72"/>
      <c r="X772" s="72"/>
    </row>
    <row r="773" spans="23:24" x14ac:dyDescent="0.2">
      <c r="W773" s="72"/>
      <c r="X773" s="72"/>
    </row>
    <row r="774" spans="23:24" x14ac:dyDescent="0.2">
      <c r="W774" s="72"/>
      <c r="X774" s="72"/>
    </row>
    <row r="775" spans="23:24" x14ac:dyDescent="0.2">
      <c r="W775" s="72"/>
      <c r="X775" s="72"/>
    </row>
    <row r="776" spans="23:24" x14ac:dyDescent="0.2">
      <c r="W776" s="72"/>
      <c r="X776" s="72"/>
    </row>
    <row r="777" spans="23:24" x14ac:dyDescent="0.2">
      <c r="W777" s="72"/>
      <c r="X777" s="72"/>
    </row>
    <row r="778" spans="23:24" x14ac:dyDescent="0.2">
      <c r="W778" s="72"/>
      <c r="X778" s="72"/>
    </row>
    <row r="779" spans="23:24" x14ac:dyDescent="0.2">
      <c r="W779" s="72"/>
      <c r="X779" s="72"/>
    </row>
    <row r="780" spans="23:24" x14ac:dyDescent="0.2">
      <c r="W780" s="72"/>
      <c r="X780" s="72"/>
    </row>
    <row r="781" spans="23:24" x14ac:dyDescent="0.2">
      <c r="W781" s="72"/>
      <c r="X781" s="72"/>
    </row>
    <row r="782" spans="23:24" x14ac:dyDescent="0.2">
      <c r="W782" s="72"/>
      <c r="X782" s="72"/>
    </row>
    <row r="783" spans="23:24" x14ac:dyDescent="0.2">
      <c r="W783" s="72"/>
      <c r="X783" s="72"/>
    </row>
    <row r="784" spans="23:24" x14ac:dyDescent="0.2">
      <c r="W784" s="72"/>
      <c r="X784" s="72"/>
    </row>
    <row r="785" spans="23:24" x14ac:dyDescent="0.2">
      <c r="W785" s="72"/>
      <c r="X785" s="72"/>
    </row>
    <row r="786" spans="23:24" x14ac:dyDescent="0.2">
      <c r="W786" s="72"/>
      <c r="X786" s="72"/>
    </row>
    <row r="787" spans="23:24" x14ac:dyDescent="0.2">
      <c r="W787" s="72"/>
      <c r="X787" s="72"/>
    </row>
    <row r="788" spans="23:24" x14ac:dyDescent="0.2">
      <c r="W788" s="72"/>
      <c r="X788" s="72"/>
    </row>
    <row r="789" spans="23:24" x14ac:dyDescent="0.2">
      <c r="W789" s="72"/>
      <c r="X789" s="72"/>
    </row>
    <row r="790" spans="23:24" x14ac:dyDescent="0.2">
      <c r="W790" s="72"/>
      <c r="X790" s="72"/>
    </row>
    <row r="791" spans="23:24" x14ac:dyDescent="0.2">
      <c r="W791" s="72"/>
      <c r="X791" s="72"/>
    </row>
    <row r="792" spans="23:24" x14ac:dyDescent="0.2">
      <c r="W792" s="72"/>
      <c r="X792" s="72"/>
    </row>
    <row r="793" spans="23:24" x14ac:dyDescent="0.2">
      <c r="W793" s="72"/>
      <c r="X793" s="72"/>
    </row>
    <row r="794" spans="23:24" x14ac:dyDescent="0.2">
      <c r="W794" s="72"/>
      <c r="X794" s="72"/>
    </row>
    <row r="795" spans="23:24" x14ac:dyDescent="0.2">
      <c r="W795" s="72"/>
      <c r="X795" s="72"/>
    </row>
    <row r="796" spans="23:24" x14ac:dyDescent="0.2">
      <c r="W796" s="72"/>
      <c r="X796" s="72"/>
    </row>
    <row r="797" spans="23:24" x14ac:dyDescent="0.2">
      <c r="W797" s="72"/>
      <c r="X797" s="72"/>
    </row>
    <row r="798" spans="23:24" x14ac:dyDescent="0.2">
      <c r="W798" s="72"/>
      <c r="X798" s="72"/>
    </row>
    <row r="799" spans="23:24" x14ac:dyDescent="0.2">
      <c r="W799" s="72"/>
      <c r="X799" s="72"/>
    </row>
    <row r="800" spans="23:24" x14ac:dyDescent="0.2">
      <c r="W800" s="72"/>
      <c r="X800" s="72"/>
    </row>
    <row r="801" spans="23:24" x14ac:dyDescent="0.2">
      <c r="W801" s="72"/>
      <c r="X801" s="72"/>
    </row>
    <row r="802" spans="23:24" x14ac:dyDescent="0.2">
      <c r="W802" s="72"/>
      <c r="X802" s="72"/>
    </row>
    <row r="803" spans="23:24" x14ac:dyDescent="0.2">
      <c r="W803" s="72"/>
      <c r="X803" s="72"/>
    </row>
    <row r="804" spans="23:24" x14ac:dyDescent="0.2">
      <c r="W804" s="72"/>
      <c r="X804" s="72"/>
    </row>
    <row r="805" spans="23:24" x14ac:dyDescent="0.2">
      <c r="W805" s="72"/>
      <c r="X805" s="72"/>
    </row>
    <row r="806" spans="23:24" x14ac:dyDescent="0.2">
      <c r="W806" s="72"/>
      <c r="X806" s="72"/>
    </row>
    <row r="807" spans="23:24" x14ac:dyDescent="0.2">
      <c r="W807" s="72"/>
      <c r="X807" s="72"/>
    </row>
    <row r="808" spans="23:24" x14ac:dyDescent="0.2">
      <c r="W808" s="72"/>
      <c r="X808" s="72"/>
    </row>
    <row r="809" spans="23:24" x14ac:dyDescent="0.2">
      <c r="W809" s="72"/>
      <c r="X809" s="72"/>
    </row>
    <row r="810" spans="23:24" x14ac:dyDescent="0.2">
      <c r="W810" s="72"/>
      <c r="X810" s="72"/>
    </row>
    <row r="811" spans="23:24" x14ac:dyDescent="0.2">
      <c r="W811" s="72"/>
      <c r="X811" s="72"/>
    </row>
    <row r="812" spans="23:24" x14ac:dyDescent="0.2">
      <c r="W812" s="72"/>
      <c r="X812" s="72"/>
    </row>
    <row r="813" spans="23:24" x14ac:dyDescent="0.2">
      <c r="W813" s="72"/>
      <c r="X813" s="72"/>
    </row>
    <row r="814" spans="23:24" x14ac:dyDescent="0.2">
      <c r="W814" s="72"/>
      <c r="X814" s="72"/>
    </row>
    <row r="815" spans="23:24" x14ac:dyDescent="0.2">
      <c r="W815" s="72"/>
      <c r="X815" s="72"/>
    </row>
    <row r="816" spans="23:24" x14ac:dyDescent="0.2">
      <c r="W816" s="72"/>
      <c r="X816" s="72"/>
    </row>
    <row r="817" spans="23:24" x14ac:dyDescent="0.2">
      <c r="W817" s="72"/>
      <c r="X817" s="72"/>
    </row>
    <row r="818" spans="23:24" x14ac:dyDescent="0.2">
      <c r="W818" s="72"/>
      <c r="X818" s="72"/>
    </row>
    <row r="819" spans="23:24" x14ac:dyDescent="0.2">
      <c r="W819" s="72"/>
      <c r="X819" s="72"/>
    </row>
    <row r="820" spans="23:24" x14ac:dyDescent="0.2">
      <c r="W820" s="72"/>
      <c r="X820" s="72"/>
    </row>
    <row r="821" spans="23:24" x14ac:dyDescent="0.2">
      <c r="W821" s="72"/>
      <c r="X821" s="72"/>
    </row>
    <row r="822" spans="23:24" x14ac:dyDescent="0.2">
      <c r="W822" s="72"/>
      <c r="X822" s="72"/>
    </row>
    <row r="823" spans="23:24" x14ac:dyDescent="0.2">
      <c r="W823" s="72"/>
      <c r="X823" s="72"/>
    </row>
    <row r="824" spans="23:24" x14ac:dyDescent="0.2">
      <c r="W824" s="72"/>
      <c r="X824" s="72"/>
    </row>
    <row r="825" spans="23:24" x14ac:dyDescent="0.2">
      <c r="W825" s="72"/>
      <c r="X825" s="72"/>
    </row>
    <row r="826" spans="23:24" x14ac:dyDescent="0.2">
      <c r="W826" s="72"/>
      <c r="X826" s="72"/>
    </row>
    <row r="827" spans="23:24" x14ac:dyDescent="0.2">
      <c r="W827" s="72"/>
      <c r="X827" s="72"/>
    </row>
    <row r="828" spans="23:24" x14ac:dyDescent="0.2">
      <c r="W828" s="72"/>
      <c r="X828" s="72"/>
    </row>
    <row r="829" spans="23:24" x14ac:dyDescent="0.2">
      <c r="W829" s="72"/>
      <c r="X829" s="72"/>
    </row>
    <row r="830" spans="23:24" x14ac:dyDescent="0.2">
      <c r="W830" s="72"/>
      <c r="X830" s="72"/>
    </row>
    <row r="831" spans="23:24" x14ac:dyDescent="0.2">
      <c r="W831" s="72"/>
      <c r="X831" s="72"/>
    </row>
    <row r="832" spans="23:24" x14ac:dyDescent="0.2">
      <c r="W832" s="72"/>
      <c r="X832" s="72"/>
    </row>
    <row r="833" spans="23:24" x14ac:dyDescent="0.2">
      <c r="W833" s="72"/>
      <c r="X833" s="72"/>
    </row>
    <row r="834" spans="23:24" x14ac:dyDescent="0.2">
      <c r="W834" s="72"/>
      <c r="X834" s="72"/>
    </row>
    <row r="835" spans="23:24" x14ac:dyDescent="0.2">
      <c r="W835" s="72"/>
      <c r="X835" s="72"/>
    </row>
    <row r="836" spans="23:24" x14ac:dyDescent="0.2">
      <c r="W836" s="72"/>
      <c r="X836" s="72"/>
    </row>
    <row r="837" spans="23:24" x14ac:dyDescent="0.2">
      <c r="W837" s="72"/>
      <c r="X837" s="72"/>
    </row>
    <row r="838" spans="23:24" x14ac:dyDescent="0.2">
      <c r="W838" s="72"/>
      <c r="X838" s="72"/>
    </row>
    <row r="839" spans="23:24" x14ac:dyDescent="0.2">
      <c r="W839" s="72"/>
      <c r="X839" s="72"/>
    </row>
    <row r="840" spans="23:24" x14ac:dyDescent="0.2">
      <c r="W840" s="72"/>
      <c r="X840" s="72"/>
    </row>
    <row r="841" spans="23:24" x14ac:dyDescent="0.2">
      <c r="W841" s="72"/>
      <c r="X841" s="72"/>
    </row>
    <row r="842" spans="23:24" x14ac:dyDescent="0.2">
      <c r="W842" s="72"/>
      <c r="X842" s="72"/>
    </row>
    <row r="843" spans="23:24" x14ac:dyDescent="0.2">
      <c r="W843" s="72"/>
      <c r="X843" s="72"/>
    </row>
    <row r="844" spans="23:24" x14ac:dyDescent="0.2">
      <c r="W844" s="72"/>
      <c r="X844" s="72"/>
    </row>
    <row r="845" spans="23:24" x14ac:dyDescent="0.2">
      <c r="W845" s="72"/>
      <c r="X845" s="72"/>
    </row>
    <row r="846" spans="23:24" x14ac:dyDescent="0.2">
      <c r="W846" s="72"/>
      <c r="X846" s="72"/>
    </row>
    <row r="847" spans="23:24" x14ac:dyDescent="0.2">
      <c r="W847" s="72"/>
      <c r="X847" s="72"/>
    </row>
    <row r="848" spans="23:24" x14ac:dyDescent="0.2">
      <c r="W848" s="72"/>
      <c r="X848" s="72"/>
    </row>
    <row r="849" spans="23:24" x14ac:dyDescent="0.2">
      <c r="W849" s="72"/>
      <c r="X849" s="72"/>
    </row>
    <row r="850" spans="23:24" x14ac:dyDescent="0.2">
      <c r="W850" s="72"/>
      <c r="X850" s="72"/>
    </row>
    <row r="851" spans="23:24" x14ac:dyDescent="0.2">
      <c r="W851" s="72"/>
      <c r="X851" s="72"/>
    </row>
    <row r="852" spans="23:24" x14ac:dyDescent="0.2">
      <c r="W852" s="72"/>
      <c r="X852" s="72"/>
    </row>
    <row r="853" spans="23:24" x14ac:dyDescent="0.2">
      <c r="W853" s="72"/>
      <c r="X853" s="72"/>
    </row>
    <row r="854" spans="23:24" x14ac:dyDescent="0.2">
      <c r="W854" s="72"/>
      <c r="X854" s="72"/>
    </row>
    <row r="855" spans="23:24" x14ac:dyDescent="0.2">
      <c r="W855" s="72"/>
      <c r="X855" s="72"/>
    </row>
    <row r="856" spans="23:24" x14ac:dyDescent="0.2">
      <c r="W856" s="72"/>
      <c r="X856" s="72"/>
    </row>
    <row r="857" spans="23:24" x14ac:dyDescent="0.2">
      <c r="W857" s="72"/>
      <c r="X857" s="72"/>
    </row>
    <row r="858" spans="23:24" x14ac:dyDescent="0.2">
      <c r="W858" s="72"/>
      <c r="X858" s="72"/>
    </row>
    <row r="859" spans="23:24" x14ac:dyDescent="0.2">
      <c r="W859" s="72"/>
      <c r="X859" s="72"/>
    </row>
    <row r="860" spans="23:24" x14ac:dyDescent="0.2">
      <c r="W860" s="72"/>
      <c r="X860" s="72"/>
    </row>
    <row r="861" spans="23:24" x14ac:dyDescent="0.2">
      <c r="W861" s="72"/>
      <c r="X861" s="72"/>
    </row>
    <row r="862" spans="23:24" x14ac:dyDescent="0.2">
      <c r="W862" s="72"/>
      <c r="X862" s="72"/>
    </row>
    <row r="863" spans="23:24" x14ac:dyDescent="0.2">
      <c r="W863" s="72"/>
      <c r="X863" s="72"/>
    </row>
    <row r="864" spans="23:24" x14ac:dyDescent="0.2">
      <c r="W864" s="72"/>
      <c r="X864" s="72"/>
    </row>
    <row r="865" spans="23:24" x14ac:dyDescent="0.2">
      <c r="W865" s="72"/>
      <c r="X865" s="72"/>
    </row>
    <row r="866" spans="23:24" x14ac:dyDescent="0.2">
      <c r="W866" s="72"/>
      <c r="X866" s="72"/>
    </row>
    <row r="867" spans="23:24" x14ac:dyDescent="0.2">
      <c r="W867" s="72"/>
      <c r="X867" s="72"/>
    </row>
    <row r="868" spans="23:24" x14ac:dyDescent="0.2">
      <c r="W868" s="72"/>
      <c r="X868" s="72"/>
    </row>
    <row r="869" spans="23:24" x14ac:dyDescent="0.2">
      <c r="W869" s="72"/>
      <c r="X869" s="72"/>
    </row>
    <row r="870" spans="23:24" x14ac:dyDescent="0.2">
      <c r="W870" s="72"/>
      <c r="X870" s="72"/>
    </row>
    <row r="871" spans="23:24" x14ac:dyDescent="0.2">
      <c r="W871" s="72"/>
      <c r="X871" s="72"/>
    </row>
    <row r="872" spans="23:24" x14ac:dyDescent="0.2">
      <c r="W872" s="72"/>
      <c r="X872" s="72"/>
    </row>
    <row r="873" spans="23:24" x14ac:dyDescent="0.2">
      <c r="W873" s="72"/>
      <c r="X873" s="72"/>
    </row>
    <row r="874" spans="23:24" x14ac:dyDescent="0.2">
      <c r="W874" s="72"/>
      <c r="X874" s="72"/>
    </row>
    <row r="875" spans="23:24" x14ac:dyDescent="0.2">
      <c r="W875" s="72"/>
      <c r="X875" s="72"/>
    </row>
    <row r="876" spans="23:24" x14ac:dyDescent="0.2">
      <c r="W876" s="72"/>
      <c r="X876" s="72"/>
    </row>
    <row r="877" spans="23:24" x14ac:dyDescent="0.2">
      <c r="W877" s="72"/>
      <c r="X877" s="72"/>
    </row>
    <row r="878" spans="23:24" x14ac:dyDescent="0.2">
      <c r="W878" s="72"/>
      <c r="X878" s="72"/>
    </row>
    <row r="879" spans="23:24" x14ac:dyDescent="0.2">
      <c r="W879" s="72"/>
      <c r="X879" s="72"/>
    </row>
    <row r="880" spans="23:24" x14ac:dyDescent="0.2">
      <c r="W880" s="72"/>
      <c r="X880" s="72"/>
    </row>
    <row r="881" spans="23:24" x14ac:dyDescent="0.2">
      <c r="W881" s="72"/>
      <c r="X881" s="72"/>
    </row>
    <row r="882" spans="23:24" x14ac:dyDescent="0.2">
      <c r="W882" s="72"/>
      <c r="X882" s="72"/>
    </row>
    <row r="883" spans="23:24" x14ac:dyDescent="0.2">
      <c r="W883" s="72"/>
      <c r="X883" s="72"/>
    </row>
    <row r="884" spans="23:24" x14ac:dyDescent="0.2">
      <c r="W884" s="72"/>
      <c r="X884" s="72"/>
    </row>
    <row r="885" spans="23:24" x14ac:dyDescent="0.2">
      <c r="W885" s="72"/>
      <c r="X885" s="72"/>
    </row>
    <row r="886" spans="23:24" x14ac:dyDescent="0.2">
      <c r="W886" s="72"/>
      <c r="X886" s="72"/>
    </row>
    <row r="887" spans="23:24" x14ac:dyDescent="0.2">
      <c r="W887" s="72"/>
      <c r="X887" s="72"/>
    </row>
    <row r="888" spans="23:24" x14ac:dyDescent="0.2">
      <c r="W888" s="72"/>
      <c r="X888" s="72"/>
    </row>
    <row r="889" spans="23:24" x14ac:dyDescent="0.2">
      <c r="W889" s="72"/>
      <c r="X889" s="72"/>
    </row>
    <row r="890" spans="23:24" x14ac:dyDescent="0.2">
      <c r="W890" s="72"/>
      <c r="X890" s="72"/>
    </row>
    <row r="891" spans="23:24" x14ac:dyDescent="0.2">
      <c r="W891" s="72"/>
      <c r="X891" s="72"/>
    </row>
    <row r="892" spans="23:24" x14ac:dyDescent="0.2">
      <c r="W892" s="72"/>
      <c r="X892" s="72"/>
    </row>
    <row r="893" spans="23:24" x14ac:dyDescent="0.2">
      <c r="W893" s="72"/>
      <c r="X893" s="72"/>
    </row>
    <row r="894" spans="23:24" x14ac:dyDescent="0.2">
      <c r="W894" s="72"/>
      <c r="X894" s="72"/>
    </row>
    <row r="895" spans="23:24" x14ac:dyDescent="0.2">
      <c r="W895" s="72"/>
      <c r="X895" s="72"/>
    </row>
    <row r="896" spans="23:24" x14ac:dyDescent="0.2">
      <c r="W896" s="72"/>
      <c r="X896" s="72"/>
    </row>
    <row r="897" spans="23:24" x14ac:dyDescent="0.2">
      <c r="W897" s="72"/>
      <c r="X897" s="72"/>
    </row>
    <row r="898" spans="23:24" x14ac:dyDescent="0.2">
      <c r="W898" s="72"/>
      <c r="X898" s="72"/>
    </row>
    <row r="899" spans="23:24" x14ac:dyDescent="0.2">
      <c r="W899" s="72"/>
      <c r="X899" s="72"/>
    </row>
    <row r="900" spans="23:24" x14ac:dyDescent="0.2">
      <c r="W900" s="72"/>
      <c r="X900" s="72"/>
    </row>
    <row r="901" spans="23:24" x14ac:dyDescent="0.2">
      <c r="W901" s="72"/>
      <c r="X901" s="72"/>
    </row>
    <row r="902" spans="23:24" x14ac:dyDescent="0.2">
      <c r="W902" s="72"/>
      <c r="X902" s="72"/>
    </row>
    <row r="903" spans="23:24" x14ac:dyDescent="0.2">
      <c r="W903" s="72"/>
      <c r="X903" s="72"/>
    </row>
    <row r="904" spans="23:24" x14ac:dyDescent="0.2">
      <c r="W904" s="72"/>
      <c r="X904" s="72"/>
    </row>
    <row r="905" spans="23:24" x14ac:dyDescent="0.2">
      <c r="W905" s="72"/>
      <c r="X905" s="72"/>
    </row>
    <row r="906" spans="23:24" x14ac:dyDescent="0.2">
      <c r="W906" s="72"/>
      <c r="X906" s="72"/>
    </row>
    <row r="907" spans="23:24" x14ac:dyDescent="0.2">
      <c r="W907" s="72"/>
      <c r="X907" s="72"/>
    </row>
    <row r="908" spans="23:24" x14ac:dyDescent="0.2">
      <c r="W908" s="72"/>
      <c r="X908" s="72"/>
    </row>
    <row r="909" spans="23:24" x14ac:dyDescent="0.2">
      <c r="W909" s="72"/>
      <c r="X909" s="72"/>
    </row>
    <row r="910" spans="23:24" x14ac:dyDescent="0.2">
      <c r="W910" s="72"/>
      <c r="X910" s="72"/>
    </row>
    <row r="911" spans="23:24" x14ac:dyDescent="0.2">
      <c r="W911" s="72"/>
      <c r="X911" s="72"/>
    </row>
    <row r="912" spans="23:24" x14ac:dyDescent="0.2">
      <c r="W912" s="72"/>
      <c r="X912" s="72"/>
    </row>
    <row r="913" spans="23:24" x14ac:dyDescent="0.2">
      <c r="W913" s="72"/>
      <c r="X913" s="72"/>
    </row>
    <row r="914" spans="23:24" x14ac:dyDescent="0.2">
      <c r="W914" s="72"/>
      <c r="X914" s="72"/>
    </row>
    <row r="915" spans="23:24" x14ac:dyDescent="0.2">
      <c r="W915" s="72"/>
      <c r="X915" s="72"/>
    </row>
    <row r="916" spans="23:24" x14ac:dyDescent="0.2">
      <c r="W916" s="72"/>
      <c r="X916" s="72"/>
    </row>
    <row r="917" spans="23:24" x14ac:dyDescent="0.2">
      <c r="W917" s="72"/>
      <c r="X917" s="72"/>
    </row>
    <row r="918" spans="23:24" x14ac:dyDescent="0.2">
      <c r="W918" s="72"/>
      <c r="X918" s="72"/>
    </row>
    <row r="919" spans="23:24" x14ac:dyDescent="0.2">
      <c r="W919" s="72"/>
      <c r="X919" s="72"/>
    </row>
    <row r="920" spans="23:24" x14ac:dyDescent="0.2">
      <c r="W920" s="72"/>
      <c r="X920" s="72"/>
    </row>
    <row r="921" spans="23:24" x14ac:dyDescent="0.2">
      <c r="W921" s="72"/>
      <c r="X921" s="72"/>
    </row>
    <row r="922" spans="23:24" x14ac:dyDescent="0.2">
      <c r="W922" s="72"/>
      <c r="X922" s="72"/>
    </row>
    <row r="923" spans="23:24" x14ac:dyDescent="0.2">
      <c r="W923" s="72"/>
      <c r="X923" s="72"/>
    </row>
    <row r="924" spans="23:24" x14ac:dyDescent="0.2">
      <c r="W924" s="72"/>
      <c r="X924" s="72"/>
    </row>
    <row r="925" spans="23:24" x14ac:dyDescent="0.2">
      <c r="W925" s="72"/>
      <c r="X925" s="72"/>
    </row>
    <row r="926" spans="23:24" x14ac:dyDescent="0.2">
      <c r="W926" s="72"/>
      <c r="X926" s="72"/>
    </row>
    <row r="927" spans="23:24" x14ac:dyDescent="0.2">
      <c r="W927" s="72"/>
      <c r="X927" s="72"/>
    </row>
    <row r="928" spans="23:24" x14ac:dyDescent="0.2">
      <c r="W928" s="72"/>
      <c r="X928" s="72"/>
    </row>
    <row r="929" spans="23:24" x14ac:dyDescent="0.2">
      <c r="W929" s="72"/>
      <c r="X929" s="72"/>
    </row>
    <row r="930" spans="23:24" x14ac:dyDescent="0.2">
      <c r="W930" s="72"/>
      <c r="X930" s="72"/>
    </row>
    <row r="931" spans="23:24" x14ac:dyDescent="0.2">
      <c r="W931" s="72"/>
      <c r="X931" s="72"/>
    </row>
    <row r="932" spans="23:24" x14ac:dyDescent="0.2">
      <c r="W932" s="72"/>
      <c r="X932" s="72"/>
    </row>
    <row r="933" spans="23:24" x14ac:dyDescent="0.2">
      <c r="W933" s="72"/>
      <c r="X933" s="72"/>
    </row>
    <row r="934" spans="23:24" x14ac:dyDescent="0.2">
      <c r="W934" s="72"/>
      <c r="X934" s="72"/>
    </row>
    <row r="935" spans="23:24" x14ac:dyDescent="0.2">
      <c r="W935" s="72"/>
      <c r="X935" s="72"/>
    </row>
    <row r="936" spans="23:24" x14ac:dyDescent="0.2">
      <c r="W936" s="72"/>
      <c r="X936" s="72"/>
    </row>
    <row r="937" spans="23:24" x14ac:dyDescent="0.2">
      <c r="W937" s="72"/>
      <c r="X937" s="72"/>
    </row>
    <row r="938" spans="23:24" x14ac:dyDescent="0.2">
      <c r="W938" s="72"/>
      <c r="X938" s="72"/>
    </row>
    <row r="939" spans="23:24" x14ac:dyDescent="0.2">
      <c r="W939" s="72"/>
      <c r="X939" s="72"/>
    </row>
    <row r="940" spans="23:24" x14ac:dyDescent="0.2">
      <c r="W940" s="72"/>
      <c r="X940" s="72"/>
    </row>
    <row r="941" spans="23:24" x14ac:dyDescent="0.2">
      <c r="W941" s="72"/>
      <c r="X941" s="72"/>
    </row>
    <row r="942" spans="23:24" x14ac:dyDescent="0.2">
      <c r="W942" s="72"/>
      <c r="X942" s="72"/>
    </row>
    <row r="943" spans="23:24" x14ac:dyDescent="0.2">
      <c r="W943" s="72"/>
      <c r="X943" s="72"/>
    </row>
    <row r="944" spans="23:24" x14ac:dyDescent="0.2">
      <c r="W944" s="72"/>
      <c r="X944" s="72"/>
    </row>
    <row r="945" spans="23:24" x14ac:dyDescent="0.2">
      <c r="W945" s="72"/>
      <c r="X945" s="72"/>
    </row>
    <row r="946" spans="23:24" x14ac:dyDescent="0.2">
      <c r="W946" s="72"/>
      <c r="X946" s="72"/>
    </row>
    <row r="947" spans="23:24" x14ac:dyDescent="0.2">
      <c r="W947" s="72"/>
      <c r="X947" s="72"/>
    </row>
    <row r="948" spans="23:24" x14ac:dyDescent="0.2">
      <c r="W948" s="72"/>
      <c r="X948" s="72"/>
    </row>
    <row r="949" spans="23:24" x14ac:dyDescent="0.2">
      <c r="W949" s="72"/>
      <c r="X949" s="72"/>
    </row>
    <row r="950" spans="23:24" x14ac:dyDescent="0.2">
      <c r="W950" s="72"/>
      <c r="X950" s="72"/>
    </row>
    <row r="951" spans="23:24" x14ac:dyDescent="0.2">
      <c r="W951" s="72"/>
      <c r="X951" s="72"/>
    </row>
    <row r="952" spans="23:24" x14ac:dyDescent="0.2">
      <c r="W952" s="72"/>
      <c r="X952" s="72"/>
    </row>
    <row r="953" spans="23:24" x14ac:dyDescent="0.2">
      <c r="W953" s="72"/>
      <c r="X953" s="72"/>
    </row>
    <row r="954" spans="23:24" x14ac:dyDescent="0.2">
      <c r="W954" s="72"/>
      <c r="X954" s="72"/>
    </row>
    <row r="955" spans="23:24" x14ac:dyDescent="0.2">
      <c r="W955" s="72"/>
      <c r="X955" s="72"/>
    </row>
    <row r="956" spans="23:24" x14ac:dyDescent="0.2">
      <c r="W956" s="72"/>
      <c r="X956" s="72"/>
    </row>
    <row r="957" spans="23:24" x14ac:dyDescent="0.2">
      <c r="W957" s="72"/>
      <c r="X957" s="72"/>
    </row>
    <row r="958" spans="23:24" x14ac:dyDescent="0.2">
      <c r="W958" s="72"/>
      <c r="X958" s="72"/>
    </row>
    <row r="959" spans="23:24" x14ac:dyDescent="0.2">
      <c r="W959" s="72"/>
      <c r="X959" s="72"/>
    </row>
    <row r="960" spans="23:24" x14ac:dyDescent="0.2">
      <c r="W960" s="72"/>
      <c r="X960" s="72"/>
    </row>
    <row r="961" spans="23:24" x14ac:dyDescent="0.2">
      <c r="W961" s="72"/>
      <c r="X961" s="72"/>
    </row>
    <row r="962" spans="23:24" x14ac:dyDescent="0.2">
      <c r="W962" s="72"/>
      <c r="X962" s="72"/>
    </row>
    <row r="963" spans="23:24" x14ac:dyDescent="0.2">
      <c r="W963" s="72"/>
      <c r="X963" s="72"/>
    </row>
    <row r="964" spans="23:24" x14ac:dyDescent="0.2">
      <c r="W964" s="72"/>
      <c r="X964" s="72"/>
    </row>
    <row r="965" spans="23:24" x14ac:dyDescent="0.2">
      <c r="W965" s="72"/>
      <c r="X965" s="72"/>
    </row>
    <row r="966" spans="23:24" x14ac:dyDescent="0.2">
      <c r="W966" s="72"/>
      <c r="X966" s="72"/>
    </row>
    <row r="967" spans="23:24" x14ac:dyDescent="0.2">
      <c r="W967" s="72"/>
      <c r="X967" s="72"/>
    </row>
    <row r="968" spans="23:24" x14ac:dyDescent="0.2">
      <c r="W968" s="72"/>
      <c r="X968" s="72"/>
    </row>
    <row r="969" spans="23:24" x14ac:dyDescent="0.2">
      <c r="W969" s="72"/>
      <c r="X969" s="72"/>
    </row>
    <row r="970" spans="23:24" x14ac:dyDescent="0.2">
      <c r="W970" s="72"/>
      <c r="X970" s="72"/>
    </row>
    <row r="971" spans="23:24" x14ac:dyDescent="0.2">
      <c r="W971" s="72"/>
      <c r="X971" s="72"/>
    </row>
    <row r="972" spans="23:24" x14ac:dyDescent="0.2">
      <c r="W972" s="72"/>
      <c r="X972" s="72"/>
    </row>
    <row r="973" spans="23:24" x14ac:dyDescent="0.2">
      <c r="W973" s="72"/>
      <c r="X973" s="72"/>
    </row>
    <row r="974" spans="23:24" x14ac:dyDescent="0.2">
      <c r="W974" s="72"/>
      <c r="X974" s="72"/>
    </row>
    <row r="975" spans="23:24" x14ac:dyDescent="0.2">
      <c r="W975" s="72"/>
      <c r="X975" s="72"/>
    </row>
    <row r="976" spans="23:24" x14ac:dyDescent="0.2">
      <c r="W976" s="72"/>
      <c r="X976" s="72"/>
    </row>
    <row r="977" spans="23:24" x14ac:dyDescent="0.2">
      <c r="W977" s="72"/>
      <c r="X977" s="72"/>
    </row>
    <row r="978" spans="23:24" x14ac:dyDescent="0.2">
      <c r="W978" s="72"/>
      <c r="X978" s="72"/>
    </row>
    <row r="979" spans="23:24" x14ac:dyDescent="0.2">
      <c r="W979" s="72"/>
      <c r="X979" s="72"/>
    </row>
    <row r="980" spans="23:24" x14ac:dyDescent="0.2">
      <c r="W980" s="72"/>
      <c r="X980" s="72"/>
    </row>
    <row r="981" spans="23:24" x14ac:dyDescent="0.2">
      <c r="W981" s="72"/>
      <c r="X981" s="72"/>
    </row>
    <row r="982" spans="23:24" x14ac:dyDescent="0.2">
      <c r="W982" s="72"/>
      <c r="X982" s="72"/>
    </row>
    <row r="983" spans="23:24" x14ac:dyDescent="0.2">
      <c r="W983" s="72"/>
      <c r="X983" s="72"/>
    </row>
    <row r="984" spans="23:24" x14ac:dyDescent="0.2">
      <c r="W984" s="72"/>
      <c r="X984" s="72"/>
    </row>
    <row r="985" spans="23:24" x14ac:dyDescent="0.2">
      <c r="W985" s="72"/>
      <c r="X985" s="72"/>
    </row>
    <row r="986" spans="23:24" x14ac:dyDescent="0.2">
      <c r="W986" s="72"/>
      <c r="X986" s="72"/>
    </row>
    <row r="987" spans="23:24" x14ac:dyDescent="0.2">
      <c r="W987" s="72"/>
      <c r="X987" s="72"/>
    </row>
    <row r="988" spans="23:24" x14ac:dyDescent="0.2">
      <c r="W988" s="72"/>
      <c r="X988" s="72"/>
    </row>
    <row r="989" spans="23:24" x14ac:dyDescent="0.2">
      <c r="W989" s="72"/>
      <c r="X989" s="72"/>
    </row>
    <row r="990" spans="23:24" x14ac:dyDescent="0.2">
      <c r="W990" s="72"/>
      <c r="X990" s="72"/>
    </row>
    <row r="991" spans="23:24" x14ac:dyDescent="0.2">
      <c r="W991" s="72"/>
      <c r="X991" s="72"/>
    </row>
    <row r="992" spans="23:24" x14ac:dyDescent="0.2">
      <c r="W992" s="72"/>
      <c r="X992" s="72"/>
    </row>
    <row r="993" spans="23:24" x14ac:dyDescent="0.2">
      <c r="W993" s="72"/>
      <c r="X993" s="72"/>
    </row>
    <row r="994" spans="23:24" x14ac:dyDescent="0.2">
      <c r="W994" s="72"/>
      <c r="X994" s="72"/>
    </row>
    <row r="995" spans="23:24" x14ac:dyDescent="0.2">
      <c r="W995" s="72"/>
      <c r="X995" s="72"/>
    </row>
    <row r="996" spans="23:24" x14ac:dyDescent="0.2">
      <c r="W996" s="72"/>
      <c r="X996" s="72"/>
    </row>
    <row r="997" spans="23:24" x14ac:dyDescent="0.2">
      <c r="W997" s="72"/>
      <c r="X997" s="72"/>
    </row>
    <row r="998" spans="23:24" x14ac:dyDescent="0.2">
      <c r="W998" s="72"/>
      <c r="X998" s="72"/>
    </row>
    <row r="999" spans="23:24" x14ac:dyDescent="0.2">
      <c r="W999" s="72"/>
      <c r="X999" s="72"/>
    </row>
    <row r="1000" spans="23:24" x14ac:dyDescent="0.2">
      <c r="W1000" s="72"/>
      <c r="X1000" s="72"/>
    </row>
    <row r="1001" spans="23:24" x14ac:dyDescent="0.2">
      <c r="W1001" s="72"/>
      <c r="X1001" s="72"/>
    </row>
    <row r="1002" spans="23:24" x14ac:dyDescent="0.2">
      <c r="W1002" s="72"/>
      <c r="X1002" s="72"/>
    </row>
    <row r="1003" spans="23:24" x14ac:dyDescent="0.2">
      <c r="W1003" s="72"/>
      <c r="X1003" s="72"/>
    </row>
    <row r="1004" spans="23:24" x14ac:dyDescent="0.2">
      <c r="W1004" s="72"/>
      <c r="X1004" s="72"/>
    </row>
    <row r="1005" spans="23:24" x14ac:dyDescent="0.2">
      <c r="W1005" s="72"/>
      <c r="X1005" s="72"/>
    </row>
    <row r="1006" spans="23:24" x14ac:dyDescent="0.2">
      <c r="W1006" s="72"/>
      <c r="X1006" s="72"/>
    </row>
    <row r="1007" spans="23:24" x14ac:dyDescent="0.2">
      <c r="W1007" s="72"/>
      <c r="X1007" s="72"/>
    </row>
    <row r="1008" spans="23:24" x14ac:dyDescent="0.2">
      <c r="W1008" s="72"/>
      <c r="X1008" s="72"/>
    </row>
    <row r="1009" spans="23:24" x14ac:dyDescent="0.2">
      <c r="W1009" s="72"/>
      <c r="X1009" s="72"/>
    </row>
    <row r="1010" spans="23:24" x14ac:dyDescent="0.2">
      <c r="W1010" s="72"/>
      <c r="X1010" s="72"/>
    </row>
    <row r="1011" spans="23:24" x14ac:dyDescent="0.2">
      <c r="W1011" s="72"/>
      <c r="X1011" s="72"/>
    </row>
    <row r="1012" spans="23:24" x14ac:dyDescent="0.2">
      <c r="W1012" s="72"/>
      <c r="X1012" s="72"/>
    </row>
    <row r="1013" spans="23:24" x14ac:dyDescent="0.2">
      <c r="W1013" s="72"/>
      <c r="X1013" s="72"/>
    </row>
    <row r="1014" spans="23:24" x14ac:dyDescent="0.2">
      <c r="W1014" s="72"/>
      <c r="X1014" s="72"/>
    </row>
    <row r="1015" spans="23:24" x14ac:dyDescent="0.2">
      <c r="W1015" s="72"/>
      <c r="X1015" s="72"/>
    </row>
    <row r="1016" spans="23:24" x14ac:dyDescent="0.2">
      <c r="W1016" s="72"/>
      <c r="X1016" s="72"/>
    </row>
    <row r="1017" spans="23:24" x14ac:dyDescent="0.2">
      <c r="W1017" s="72"/>
      <c r="X1017" s="72"/>
    </row>
    <row r="1018" spans="23:24" x14ac:dyDescent="0.2">
      <c r="W1018" s="72"/>
      <c r="X1018" s="72"/>
    </row>
    <row r="1019" spans="23:24" x14ac:dyDescent="0.2">
      <c r="W1019" s="72"/>
      <c r="X1019" s="72"/>
    </row>
    <row r="1020" spans="23:24" x14ac:dyDescent="0.2">
      <c r="W1020" s="72"/>
      <c r="X1020" s="72"/>
    </row>
    <row r="1021" spans="23:24" x14ac:dyDescent="0.2">
      <c r="W1021" s="72"/>
      <c r="X1021" s="72"/>
    </row>
    <row r="1022" spans="23:24" x14ac:dyDescent="0.2">
      <c r="W1022" s="72"/>
      <c r="X1022" s="72"/>
    </row>
    <row r="1023" spans="23:24" x14ac:dyDescent="0.2">
      <c r="W1023" s="72"/>
      <c r="X1023" s="72"/>
    </row>
    <row r="1024" spans="23:24" x14ac:dyDescent="0.2">
      <c r="W1024" s="72"/>
      <c r="X1024" s="72"/>
    </row>
    <row r="1025" spans="23:24" x14ac:dyDescent="0.2">
      <c r="W1025" s="72"/>
      <c r="X1025" s="72"/>
    </row>
    <row r="1026" spans="23:24" x14ac:dyDescent="0.2">
      <c r="W1026" s="72"/>
      <c r="X1026" s="72"/>
    </row>
    <row r="1027" spans="23:24" x14ac:dyDescent="0.2">
      <c r="W1027" s="72"/>
      <c r="X1027" s="72"/>
    </row>
    <row r="1028" spans="23:24" x14ac:dyDescent="0.2">
      <c r="W1028" s="72"/>
      <c r="X1028" s="72"/>
    </row>
    <row r="1029" spans="23:24" x14ac:dyDescent="0.2">
      <c r="W1029" s="72"/>
      <c r="X1029" s="72"/>
    </row>
    <row r="1030" spans="23:24" x14ac:dyDescent="0.2">
      <c r="W1030" s="72"/>
      <c r="X1030" s="72"/>
    </row>
    <row r="1031" spans="23:24" x14ac:dyDescent="0.2">
      <c r="W1031" s="72"/>
      <c r="X1031" s="72"/>
    </row>
    <row r="1032" spans="23:24" x14ac:dyDescent="0.2">
      <c r="W1032" s="72"/>
      <c r="X1032" s="72"/>
    </row>
    <row r="1033" spans="23:24" x14ac:dyDescent="0.2">
      <c r="W1033" s="72"/>
      <c r="X1033" s="72"/>
    </row>
    <row r="1034" spans="23:24" x14ac:dyDescent="0.2">
      <c r="W1034" s="72"/>
      <c r="X1034" s="72"/>
    </row>
    <row r="1035" spans="23:24" x14ac:dyDescent="0.2">
      <c r="W1035" s="72"/>
      <c r="X1035" s="72"/>
    </row>
    <row r="1036" spans="23:24" x14ac:dyDescent="0.2">
      <c r="W1036" s="72"/>
      <c r="X1036" s="72"/>
    </row>
    <row r="1037" spans="23:24" x14ac:dyDescent="0.2">
      <c r="W1037" s="72"/>
      <c r="X1037" s="72"/>
    </row>
    <row r="1038" spans="23:24" x14ac:dyDescent="0.2">
      <c r="W1038" s="72"/>
      <c r="X1038" s="72"/>
    </row>
    <row r="1039" spans="23:24" x14ac:dyDescent="0.2">
      <c r="W1039" s="72"/>
      <c r="X1039" s="72"/>
    </row>
    <row r="1040" spans="23:24" x14ac:dyDescent="0.2">
      <c r="W1040" s="72"/>
      <c r="X1040" s="72"/>
    </row>
    <row r="1041" spans="23:24" x14ac:dyDescent="0.2">
      <c r="W1041" s="72"/>
      <c r="X1041" s="72"/>
    </row>
    <row r="1042" spans="23:24" x14ac:dyDescent="0.2">
      <c r="W1042" s="72"/>
      <c r="X1042" s="72"/>
    </row>
    <row r="1043" spans="23:24" x14ac:dyDescent="0.2">
      <c r="W1043" s="72"/>
      <c r="X1043" s="72"/>
    </row>
    <row r="1044" spans="23:24" x14ac:dyDescent="0.2">
      <c r="W1044" s="72"/>
      <c r="X1044" s="72"/>
    </row>
    <row r="1045" spans="23:24" x14ac:dyDescent="0.2">
      <c r="W1045" s="72"/>
      <c r="X1045" s="72"/>
    </row>
    <row r="1046" spans="23:24" x14ac:dyDescent="0.2">
      <c r="W1046" s="72"/>
      <c r="X1046" s="72"/>
    </row>
    <row r="1047" spans="23:24" x14ac:dyDescent="0.2">
      <c r="W1047" s="72"/>
      <c r="X1047" s="72"/>
    </row>
    <row r="1048" spans="23:24" x14ac:dyDescent="0.2">
      <c r="W1048" s="72"/>
      <c r="X1048" s="72"/>
    </row>
    <row r="1049" spans="23:24" x14ac:dyDescent="0.2">
      <c r="W1049" s="72"/>
      <c r="X1049" s="72"/>
    </row>
    <row r="1050" spans="23:24" x14ac:dyDescent="0.2">
      <c r="W1050" s="72"/>
      <c r="X1050" s="72"/>
    </row>
    <row r="1051" spans="23:24" x14ac:dyDescent="0.2">
      <c r="W1051" s="72"/>
      <c r="X1051" s="72"/>
    </row>
    <row r="1052" spans="23:24" x14ac:dyDescent="0.2">
      <c r="W1052" s="72"/>
      <c r="X1052" s="72"/>
    </row>
    <row r="1053" spans="23:24" x14ac:dyDescent="0.2">
      <c r="W1053" s="72"/>
      <c r="X1053" s="72"/>
    </row>
    <row r="1054" spans="23:24" x14ac:dyDescent="0.2">
      <c r="W1054" s="72"/>
      <c r="X1054" s="72"/>
    </row>
    <row r="1055" spans="23:24" x14ac:dyDescent="0.2">
      <c r="W1055" s="72"/>
      <c r="X1055" s="72"/>
    </row>
    <row r="1056" spans="23:24" x14ac:dyDescent="0.2">
      <c r="W1056" s="72"/>
      <c r="X1056" s="72"/>
    </row>
    <row r="1057" spans="23:24" x14ac:dyDescent="0.2">
      <c r="W1057" s="72"/>
      <c r="X1057" s="72"/>
    </row>
    <row r="1058" spans="23:24" x14ac:dyDescent="0.2">
      <c r="W1058" s="72"/>
      <c r="X1058" s="72"/>
    </row>
    <row r="1059" spans="23:24" x14ac:dyDescent="0.2">
      <c r="W1059" s="72"/>
      <c r="X1059" s="72"/>
    </row>
    <row r="1060" spans="23:24" x14ac:dyDescent="0.2">
      <c r="W1060" s="72"/>
      <c r="X1060" s="72"/>
    </row>
    <row r="1061" spans="23:24" x14ac:dyDescent="0.2">
      <c r="W1061" s="72"/>
      <c r="X1061" s="72"/>
    </row>
    <row r="1062" spans="23:24" x14ac:dyDescent="0.2">
      <c r="W1062" s="72"/>
      <c r="X1062" s="72"/>
    </row>
    <row r="1063" spans="23:24" x14ac:dyDescent="0.2">
      <c r="W1063" s="72"/>
      <c r="X1063" s="72"/>
    </row>
    <row r="1064" spans="23:24" x14ac:dyDescent="0.2">
      <c r="W1064" s="72"/>
      <c r="X1064" s="72"/>
    </row>
    <row r="1065" spans="23:24" x14ac:dyDescent="0.2">
      <c r="W1065" s="72"/>
      <c r="X1065" s="72"/>
    </row>
    <row r="1066" spans="23:24" x14ac:dyDescent="0.2">
      <c r="W1066" s="72"/>
      <c r="X1066" s="72"/>
    </row>
    <row r="1067" spans="23:24" x14ac:dyDescent="0.2">
      <c r="W1067" s="72"/>
      <c r="X1067" s="72"/>
    </row>
    <row r="1068" spans="23:24" x14ac:dyDescent="0.2">
      <c r="W1068" s="72"/>
      <c r="X1068" s="72"/>
    </row>
    <row r="1069" spans="23:24" x14ac:dyDescent="0.2">
      <c r="W1069" s="72"/>
      <c r="X1069" s="72"/>
    </row>
    <row r="1070" spans="23:24" x14ac:dyDescent="0.2">
      <c r="W1070" s="72"/>
      <c r="X1070" s="72"/>
    </row>
    <row r="1071" spans="23:24" x14ac:dyDescent="0.2">
      <c r="W1071" s="72"/>
      <c r="X1071" s="72"/>
    </row>
    <row r="1072" spans="23:24" x14ac:dyDescent="0.2">
      <c r="W1072" s="72"/>
      <c r="X1072" s="72"/>
    </row>
    <row r="1073" spans="23:24" x14ac:dyDescent="0.2">
      <c r="W1073" s="72"/>
      <c r="X1073" s="72"/>
    </row>
    <row r="1074" spans="23:24" x14ac:dyDescent="0.2">
      <c r="W1074" s="72"/>
      <c r="X1074" s="72"/>
    </row>
    <row r="1075" spans="23:24" x14ac:dyDescent="0.2">
      <c r="W1075" s="72"/>
      <c r="X1075" s="72"/>
    </row>
    <row r="1076" spans="23:24" x14ac:dyDescent="0.2">
      <c r="W1076" s="72"/>
      <c r="X1076" s="72"/>
    </row>
    <row r="1077" spans="23:24" x14ac:dyDescent="0.2">
      <c r="W1077" s="72"/>
      <c r="X1077" s="72"/>
    </row>
    <row r="1078" spans="23:24" x14ac:dyDescent="0.2">
      <c r="W1078" s="72"/>
      <c r="X1078" s="72"/>
    </row>
    <row r="1079" spans="23:24" x14ac:dyDescent="0.2">
      <c r="W1079" s="72"/>
      <c r="X1079" s="72"/>
    </row>
    <row r="1080" spans="23:24" x14ac:dyDescent="0.2">
      <c r="W1080" s="72"/>
      <c r="X1080" s="72"/>
    </row>
    <row r="1081" spans="23:24" x14ac:dyDescent="0.2">
      <c r="W1081" s="72"/>
      <c r="X1081" s="72"/>
    </row>
    <row r="1082" spans="23:24" x14ac:dyDescent="0.2">
      <c r="W1082" s="72"/>
      <c r="X1082" s="72"/>
    </row>
    <row r="1083" spans="23:24" x14ac:dyDescent="0.2">
      <c r="W1083" s="72"/>
      <c r="X1083" s="72"/>
    </row>
    <row r="1084" spans="23:24" x14ac:dyDescent="0.2">
      <c r="W1084" s="72"/>
      <c r="X1084" s="72"/>
    </row>
    <row r="1085" spans="23:24" x14ac:dyDescent="0.2">
      <c r="W1085" s="72"/>
      <c r="X1085" s="72"/>
    </row>
    <row r="1086" spans="23:24" x14ac:dyDescent="0.2">
      <c r="W1086" s="72"/>
      <c r="X1086" s="72"/>
    </row>
    <row r="1087" spans="23:24" x14ac:dyDescent="0.2">
      <c r="W1087" s="72"/>
      <c r="X1087" s="72"/>
    </row>
    <row r="1088" spans="23:24" x14ac:dyDescent="0.2">
      <c r="W1088" s="72"/>
      <c r="X1088" s="72"/>
    </row>
    <row r="1089" spans="23:24" x14ac:dyDescent="0.2">
      <c r="W1089" s="72"/>
      <c r="X1089" s="72"/>
    </row>
    <row r="1090" spans="23:24" x14ac:dyDescent="0.2">
      <c r="W1090" s="72"/>
      <c r="X1090" s="72"/>
    </row>
    <row r="1091" spans="23:24" x14ac:dyDescent="0.2">
      <c r="W1091" s="72"/>
      <c r="X1091" s="72"/>
    </row>
    <row r="1092" spans="23:24" x14ac:dyDescent="0.2">
      <c r="W1092" s="72"/>
      <c r="X1092" s="72"/>
    </row>
    <row r="1093" spans="23:24" x14ac:dyDescent="0.2">
      <c r="W1093" s="72"/>
      <c r="X1093" s="72"/>
    </row>
    <row r="1094" spans="23:24" x14ac:dyDescent="0.2">
      <c r="W1094" s="72"/>
      <c r="X1094" s="72"/>
    </row>
    <row r="1095" spans="23:24" x14ac:dyDescent="0.2">
      <c r="W1095" s="72"/>
      <c r="X1095" s="72"/>
    </row>
    <row r="1096" spans="23:24" x14ac:dyDescent="0.2">
      <c r="W1096" s="72"/>
      <c r="X1096" s="72"/>
    </row>
    <row r="1097" spans="23:24" x14ac:dyDescent="0.2">
      <c r="W1097" s="72"/>
      <c r="X1097" s="72"/>
    </row>
    <row r="1098" spans="23:24" x14ac:dyDescent="0.2">
      <c r="W1098" s="72"/>
      <c r="X1098" s="72"/>
    </row>
    <row r="1099" spans="23:24" x14ac:dyDescent="0.2">
      <c r="W1099" s="72"/>
      <c r="X1099" s="72"/>
    </row>
    <row r="1100" spans="23:24" x14ac:dyDescent="0.2">
      <c r="W1100" s="72"/>
      <c r="X1100" s="72"/>
    </row>
    <row r="1101" spans="23:24" x14ac:dyDescent="0.2">
      <c r="W1101" s="72"/>
      <c r="X1101" s="72"/>
    </row>
    <row r="1102" spans="23:24" x14ac:dyDescent="0.2">
      <c r="W1102" s="72"/>
      <c r="X1102" s="72"/>
    </row>
    <row r="1103" spans="23:24" x14ac:dyDescent="0.2">
      <c r="W1103" s="72"/>
      <c r="X1103" s="72"/>
    </row>
    <row r="1104" spans="23:24" x14ac:dyDescent="0.2">
      <c r="W1104" s="72"/>
      <c r="X1104" s="72"/>
    </row>
    <row r="1105" spans="23:24" x14ac:dyDescent="0.2">
      <c r="W1105" s="72"/>
      <c r="X1105" s="72"/>
    </row>
    <row r="1106" spans="23:24" x14ac:dyDescent="0.2">
      <c r="W1106" s="72"/>
      <c r="X1106" s="72"/>
    </row>
    <row r="1107" spans="23:24" x14ac:dyDescent="0.2">
      <c r="W1107" s="72"/>
      <c r="X1107" s="72"/>
    </row>
    <row r="1108" spans="23:24" x14ac:dyDescent="0.2">
      <c r="W1108" s="72"/>
      <c r="X1108" s="72"/>
    </row>
    <row r="1109" spans="23:24" x14ac:dyDescent="0.2">
      <c r="W1109" s="72"/>
      <c r="X1109" s="72"/>
    </row>
    <row r="1110" spans="23:24" x14ac:dyDescent="0.2">
      <c r="W1110" s="72"/>
      <c r="X1110" s="72"/>
    </row>
    <row r="1111" spans="23:24" x14ac:dyDescent="0.2">
      <c r="W1111" s="72"/>
      <c r="X1111" s="72"/>
    </row>
    <row r="1112" spans="23:24" x14ac:dyDescent="0.2">
      <c r="W1112" s="72"/>
      <c r="X1112" s="72"/>
    </row>
    <row r="1113" spans="23:24" x14ac:dyDescent="0.2">
      <c r="W1113" s="72"/>
      <c r="X1113" s="72"/>
    </row>
    <row r="1114" spans="23:24" x14ac:dyDescent="0.2">
      <c r="W1114" s="72"/>
      <c r="X1114" s="72"/>
    </row>
    <row r="1115" spans="23:24" x14ac:dyDescent="0.2">
      <c r="W1115" s="72"/>
      <c r="X1115" s="72"/>
    </row>
    <row r="1116" spans="23:24" x14ac:dyDescent="0.2">
      <c r="W1116" s="72"/>
      <c r="X1116" s="72"/>
    </row>
    <row r="1117" spans="23:24" x14ac:dyDescent="0.2">
      <c r="W1117" s="72"/>
      <c r="X1117" s="72"/>
    </row>
    <row r="1118" spans="23:24" x14ac:dyDescent="0.2">
      <c r="W1118" s="72"/>
      <c r="X1118" s="72"/>
    </row>
    <row r="1119" spans="23:24" x14ac:dyDescent="0.2">
      <c r="W1119" s="72"/>
      <c r="X1119" s="72"/>
    </row>
    <row r="1120" spans="23:24" x14ac:dyDescent="0.2">
      <c r="W1120" s="72"/>
      <c r="X1120" s="72"/>
    </row>
    <row r="1121" spans="23:24" x14ac:dyDescent="0.2">
      <c r="W1121" s="72"/>
      <c r="X1121" s="72"/>
    </row>
    <row r="1122" spans="23:24" x14ac:dyDescent="0.2">
      <c r="W1122" s="72"/>
      <c r="X1122" s="72"/>
    </row>
    <row r="1123" spans="23:24" x14ac:dyDescent="0.2">
      <c r="W1123" s="72"/>
      <c r="X1123" s="72"/>
    </row>
    <row r="1124" spans="23:24" x14ac:dyDescent="0.2">
      <c r="W1124" s="72"/>
      <c r="X1124" s="72"/>
    </row>
    <row r="1125" spans="23:24" x14ac:dyDescent="0.2">
      <c r="W1125" s="72"/>
      <c r="X1125" s="72"/>
    </row>
    <row r="1126" spans="23:24" x14ac:dyDescent="0.2">
      <c r="W1126" s="72"/>
      <c r="X1126" s="72"/>
    </row>
    <row r="1127" spans="23:24" x14ac:dyDescent="0.2">
      <c r="W1127" s="72"/>
      <c r="X1127" s="72"/>
    </row>
    <row r="1128" spans="23:24" x14ac:dyDescent="0.2">
      <c r="W1128" s="72"/>
      <c r="X1128" s="72"/>
    </row>
    <row r="1129" spans="23:24" x14ac:dyDescent="0.2">
      <c r="W1129" s="72"/>
      <c r="X1129" s="72"/>
    </row>
    <row r="1130" spans="23:24" x14ac:dyDescent="0.2">
      <c r="W1130" s="72"/>
      <c r="X1130" s="72"/>
    </row>
    <row r="1131" spans="23:24" x14ac:dyDescent="0.2">
      <c r="W1131" s="72"/>
      <c r="X1131" s="72"/>
    </row>
    <row r="1132" spans="23:24" x14ac:dyDescent="0.2">
      <c r="W1132" s="72"/>
      <c r="X1132" s="72"/>
    </row>
    <row r="1133" spans="23:24" x14ac:dyDescent="0.2">
      <c r="W1133" s="72"/>
      <c r="X1133" s="72"/>
    </row>
    <row r="1134" spans="23:24" x14ac:dyDescent="0.2">
      <c r="W1134" s="72"/>
      <c r="X1134" s="72"/>
    </row>
    <row r="1135" spans="23:24" x14ac:dyDescent="0.2">
      <c r="W1135" s="72"/>
      <c r="X1135" s="72"/>
    </row>
    <row r="1136" spans="23:24" x14ac:dyDescent="0.2">
      <c r="W1136" s="72"/>
      <c r="X1136" s="72"/>
    </row>
    <row r="1137" spans="23:24" x14ac:dyDescent="0.2">
      <c r="W1137" s="72"/>
      <c r="X1137" s="72"/>
    </row>
    <row r="1138" spans="23:24" x14ac:dyDescent="0.2">
      <c r="W1138" s="72"/>
      <c r="X1138" s="72"/>
    </row>
    <row r="1139" spans="23:24" x14ac:dyDescent="0.2">
      <c r="W1139" s="72"/>
      <c r="X1139" s="72"/>
    </row>
    <row r="1140" spans="23:24" x14ac:dyDescent="0.2">
      <c r="W1140" s="72"/>
      <c r="X1140" s="72"/>
    </row>
    <row r="1141" spans="23:24" x14ac:dyDescent="0.2">
      <c r="W1141" s="72"/>
      <c r="X1141" s="72"/>
    </row>
    <row r="1142" spans="23:24" x14ac:dyDescent="0.2">
      <c r="W1142" s="72"/>
      <c r="X1142" s="72"/>
    </row>
    <row r="1143" spans="23:24" x14ac:dyDescent="0.2">
      <c r="W1143" s="72"/>
      <c r="X1143" s="72"/>
    </row>
    <row r="1144" spans="23:24" x14ac:dyDescent="0.2">
      <c r="W1144" s="72"/>
      <c r="X1144" s="72"/>
    </row>
    <row r="1145" spans="23:24" x14ac:dyDescent="0.2">
      <c r="W1145" s="72"/>
      <c r="X1145" s="72"/>
    </row>
    <row r="1146" spans="23:24" x14ac:dyDescent="0.2">
      <c r="W1146" s="72"/>
      <c r="X1146" s="72"/>
    </row>
    <row r="1147" spans="23:24" x14ac:dyDescent="0.2">
      <c r="W1147" s="72"/>
      <c r="X1147" s="72"/>
    </row>
    <row r="1148" spans="23:24" x14ac:dyDescent="0.2">
      <c r="W1148" s="72"/>
      <c r="X1148" s="72"/>
    </row>
    <row r="1149" spans="23:24" x14ac:dyDescent="0.2">
      <c r="W1149" s="72"/>
      <c r="X1149" s="72"/>
    </row>
    <row r="1150" spans="23:24" x14ac:dyDescent="0.2">
      <c r="W1150" s="72"/>
      <c r="X1150" s="72"/>
    </row>
    <row r="1151" spans="23:24" x14ac:dyDescent="0.2">
      <c r="W1151" s="72"/>
      <c r="X1151" s="72"/>
    </row>
    <row r="1152" spans="23:24" x14ac:dyDescent="0.2">
      <c r="W1152" s="72"/>
      <c r="X1152" s="72"/>
    </row>
    <row r="1153" spans="23:24" x14ac:dyDescent="0.2">
      <c r="W1153" s="72"/>
      <c r="X1153" s="72"/>
    </row>
    <row r="1154" spans="23:24" x14ac:dyDescent="0.2">
      <c r="W1154" s="72"/>
      <c r="X1154" s="72"/>
    </row>
    <row r="1155" spans="23:24" x14ac:dyDescent="0.2">
      <c r="W1155" s="72"/>
      <c r="X1155" s="72"/>
    </row>
    <row r="1156" spans="23:24" x14ac:dyDescent="0.2">
      <c r="W1156" s="72"/>
      <c r="X1156" s="72"/>
    </row>
    <row r="1157" spans="23:24" x14ac:dyDescent="0.2">
      <c r="W1157" s="72"/>
      <c r="X1157" s="72"/>
    </row>
    <row r="1158" spans="23:24" x14ac:dyDescent="0.2">
      <c r="W1158" s="72"/>
      <c r="X1158" s="72"/>
    </row>
    <row r="1159" spans="23:24" x14ac:dyDescent="0.2">
      <c r="W1159" s="72"/>
      <c r="X1159" s="72"/>
    </row>
    <row r="1160" spans="23:24" x14ac:dyDescent="0.2">
      <c r="W1160" s="72"/>
      <c r="X1160" s="72"/>
    </row>
    <row r="1161" spans="23:24" x14ac:dyDescent="0.2">
      <c r="W1161" s="72"/>
      <c r="X1161" s="72"/>
    </row>
    <row r="1162" spans="23:24" x14ac:dyDescent="0.2">
      <c r="W1162" s="72"/>
      <c r="X1162" s="72"/>
    </row>
    <row r="1163" spans="23:24" x14ac:dyDescent="0.2">
      <c r="W1163" s="72"/>
      <c r="X1163" s="72"/>
    </row>
    <row r="1164" spans="23:24" x14ac:dyDescent="0.2">
      <c r="W1164" s="72"/>
      <c r="X1164" s="72"/>
    </row>
    <row r="1165" spans="23:24" x14ac:dyDescent="0.2">
      <c r="W1165" s="72"/>
      <c r="X1165" s="72"/>
    </row>
    <row r="1166" spans="23:24" x14ac:dyDescent="0.2">
      <c r="W1166" s="72"/>
      <c r="X1166" s="72"/>
    </row>
    <row r="1167" spans="23:24" x14ac:dyDescent="0.2">
      <c r="W1167" s="72"/>
      <c r="X1167" s="72"/>
    </row>
    <row r="1168" spans="23:24" x14ac:dyDescent="0.2">
      <c r="W1168" s="72"/>
      <c r="X1168" s="72"/>
    </row>
    <row r="1169" spans="23:24" x14ac:dyDescent="0.2">
      <c r="W1169" s="72"/>
      <c r="X1169" s="72"/>
    </row>
    <row r="1170" spans="23:24" x14ac:dyDescent="0.2">
      <c r="W1170" s="72"/>
      <c r="X1170" s="72"/>
    </row>
    <row r="1171" spans="23:24" x14ac:dyDescent="0.2">
      <c r="W1171" s="72"/>
      <c r="X1171" s="72"/>
    </row>
    <row r="1172" spans="23:24" x14ac:dyDescent="0.2">
      <c r="W1172" s="72"/>
      <c r="X1172" s="72"/>
    </row>
    <row r="1173" spans="23:24" x14ac:dyDescent="0.2">
      <c r="W1173" s="72"/>
      <c r="X1173" s="72"/>
    </row>
    <row r="1174" spans="23:24" x14ac:dyDescent="0.2">
      <c r="W1174" s="72"/>
      <c r="X1174" s="72"/>
    </row>
    <row r="1175" spans="23:24" x14ac:dyDescent="0.2">
      <c r="W1175" s="72"/>
      <c r="X1175" s="72"/>
    </row>
    <row r="1176" spans="23:24" x14ac:dyDescent="0.2">
      <c r="W1176" s="72"/>
      <c r="X1176" s="72"/>
    </row>
    <row r="1177" spans="23:24" x14ac:dyDescent="0.2">
      <c r="W1177" s="72"/>
      <c r="X1177" s="72"/>
    </row>
    <row r="1178" spans="23:24" x14ac:dyDescent="0.2">
      <c r="W1178" s="72"/>
      <c r="X1178" s="72"/>
    </row>
    <row r="1179" spans="23:24" x14ac:dyDescent="0.2">
      <c r="W1179" s="72"/>
      <c r="X1179" s="72"/>
    </row>
    <row r="1180" spans="23:24" x14ac:dyDescent="0.2">
      <c r="W1180" s="72"/>
      <c r="X1180" s="72"/>
    </row>
    <row r="1181" spans="23:24" x14ac:dyDescent="0.2">
      <c r="W1181" s="72"/>
      <c r="X1181" s="72"/>
    </row>
    <row r="1182" spans="23:24" x14ac:dyDescent="0.2">
      <c r="W1182" s="72"/>
      <c r="X1182" s="72"/>
    </row>
    <row r="1183" spans="23:24" x14ac:dyDescent="0.2">
      <c r="W1183" s="72"/>
      <c r="X1183" s="72"/>
    </row>
    <row r="1184" spans="23:24" x14ac:dyDescent="0.2">
      <c r="W1184" s="72"/>
      <c r="X1184" s="72"/>
    </row>
    <row r="1185" spans="23:24" x14ac:dyDescent="0.2">
      <c r="W1185" s="72"/>
      <c r="X1185" s="72"/>
    </row>
    <row r="1186" spans="23:24" x14ac:dyDescent="0.2">
      <c r="W1186" s="72"/>
      <c r="X1186" s="72"/>
    </row>
    <row r="1187" spans="23:24" x14ac:dyDescent="0.2">
      <c r="W1187" s="72"/>
      <c r="X1187" s="72"/>
    </row>
    <row r="1188" spans="23:24" x14ac:dyDescent="0.2">
      <c r="W1188" s="72"/>
      <c r="X1188" s="72"/>
    </row>
    <row r="1189" spans="23:24" x14ac:dyDescent="0.2">
      <c r="W1189" s="72"/>
      <c r="X1189" s="72"/>
    </row>
    <row r="1190" spans="23:24" x14ac:dyDescent="0.2">
      <c r="W1190" s="72"/>
      <c r="X1190" s="72"/>
    </row>
    <row r="1191" spans="23:24" x14ac:dyDescent="0.2">
      <c r="W1191" s="72"/>
      <c r="X1191" s="72"/>
    </row>
    <row r="1192" spans="23:24" x14ac:dyDescent="0.2">
      <c r="W1192" s="72"/>
      <c r="X1192" s="72"/>
    </row>
    <row r="1193" spans="23:24" x14ac:dyDescent="0.2">
      <c r="W1193" s="72"/>
      <c r="X1193" s="72"/>
    </row>
    <row r="1194" spans="23:24" x14ac:dyDescent="0.2">
      <c r="W1194" s="72"/>
      <c r="X1194" s="72"/>
    </row>
    <row r="1195" spans="23:24" x14ac:dyDescent="0.2">
      <c r="W1195" s="72"/>
      <c r="X1195" s="72"/>
    </row>
    <row r="1196" spans="23:24" x14ac:dyDescent="0.2">
      <c r="W1196" s="72"/>
      <c r="X1196" s="72"/>
    </row>
    <row r="1197" spans="23:24" x14ac:dyDescent="0.2">
      <c r="W1197" s="72"/>
      <c r="X1197" s="72"/>
    </row>
    <row r="1198" spans="23:24" x14ac:dyDescent="0.2">
      <c r="W1198" s="72"/>
      <c r="X1198" s="72"/>
    </row>
    <row r="1199" spans="23:24" x14ac:dyDescent="0.2">
      <c r="W1199" s="72"/>
      <c r="X1199" s="72"/>
    </row>
    <row r="1200" spans="23:24" x14ac:dyDescent="0.2">
      <c r="W1200" s="72"/>
      <c r="X1200" s="72"/>
    </row>
    <row r="1201" spans="23:24" x14ac:dyDescent="0.2">
      <c r="W1201" s="72"/>
      <c r="X1201" s="72"/>
    </row>
    <row r="1202" spans="23:24" x14ac:dyDescent="0.2">
      <c r="W1202" s="72"/>
      <c r="X1202" s="72"/>
    </row>
    <row r="1203" spans="23:24" x14ac:dyDescent="0.2">
      <c r="W1203" s="72"/>
      <c r="X1203" s="72"/>
    </row>
    <row r="1204" spans="23:24" x14ac:dyDescent="0.2">
      <c r="W1204" s="72"/>
      <c r="X1204" s="72"/>
    </row>
    <row r="1205" spans="23:24" x14ac:dyDescent="0.2">
      <c r="W1205" s="72"/>
      <c r="X1205" s="72"/>
    </row>
    <row r="1206" spans="23:24" x14ac:dyDescent="0.2">
      <c r="W1206" s="72"/>
      <c r="X1206" s="72"/>
    </row>
    <row r="1207" spans="23:24" x14ac:dyDescent="0.2">
      <c r="W1207" s="72"/>
      <c r="X1207" s="72"/>
    </row>
    <row r="1208" spans="23:24" x14ac:dyDescent="0.2">
      <c r="W1208" s="72"/>
      <c r="X1208" s="72"/>
    </row>
    <row r="1209" spans="23:24" x14ac:dyDescent="0.2">
      <c r="W1209" s="72"/>
      <c r="X1209" s="72"/>
    </row>
    <row r="1210" spans="23:24" x14ac:dyDescent="0.2">
      <c r="W1210" s="72"/>
      <c r="X1210" s="72"/>
    </row>
    <row r="1211" spans="23:24" x14ac:dyDescent="0.2">
      <c r="W1211" s="72"/>
      <c r="X1211" s="72"/>
    </row>
    <row r="1212" spans="23:24" x14ac:dyDescent="0.2">
      <c r="W1212" s="72"/>
      <c r="X1212" s="72"/>
    </row>
    <row r="1213" spans="23:24" x14ac:dyDescent="0.2">
      <c r="W1213" s="72"/>
      <c r="X1213" s="72"/>
    </row>
    <row r="1214" spans="23:24" x14ac:dyDescent="0.2">
      <c r="W1214" s="72"/>
      <c r="X1214" s="72"/>
    </row>
    <row r="1215" spans="23:24" x14ac:dyDescent="0.2">
      <c r="W1215" s="72"/>
      <c r="X1215" s="72"/>
    </row>
    <row r="1216" spans="23:24" x14ac:dyDescent="0.2">
      <c r="W1216" s="72"/>
      <c r="X1216" s="72"/>
    </row>
    <row r="1217" spans="23:24" x14ac:dyDescent="0.2">
      <c r="W1217" s="72"/>
      <c r="X1217" s="72"/>
    </row>
    <row r="1218" spans="23:24" x14ac:dyDescent="0.2">
      <c r="W1218" s="72"/>
      <c r="X1218" s="72"/>
    </row>
    <row r="1219" spans="23:24" x14ac:dyDescent="0.2">
      <c r="W1219" s="72"/>
      <c r="X1219" s="72"/>
    </row>
    <row r="1220" spans="23:24" x14ac:dyDescent="0.2">
      <c r="W1220" s="72"/>
      <c r="X1220" s="72"/>
    </row>
    <row r="1221" spans="23:24" x14ac:dyDescent="0.2">
      <c r="W1221" s="72"/>
      <c r="X1221" s="72"/>
    </row>
    <row r="1222" spans="23:24" x14ac:dyDescent="0.2">
      <c r="W1222" s="72"/>
      <c r="X1222" s="72"/>
    </row>
    <row r="1223" spans="23:24" x14ac:dyDescent="0.2">
      <c r="W1223" s="72"/>
      <c r="X1223" s="72"/>
    </row>
    <row r="1224" spans="23:24" x14ac:dyDescent="0.2">
      <c r="W1224" s="72"/>
      <c r="X1224" s="72"/>
    </row>
    <row r="1225" spans="23:24" x14ac:dyDescent="0.2">
      <c r="W1225" s="72"/>
      <c r="X1225" s="72"/>
    </row>
    <row r="1226" spans="23:24" x14ac:dyDescent="0.2">
      <c r="W1226" s="72"/>
      <c r="X1226" s="72"/>
    </row>
    <row r="1227" spans="23:24" x14ac:dyDescent="0.2">
      <c r="W1227" s="72"/>
      <c r="X1227" s="72"/>
    </row>
    <row r="1228" spans="23:24" x14ac:dyDescent="0.2">
      <c r="W1228" s="72"/>
      <c r="X1228" s="72"/>
    </row>
    <row r="1229" spans="23:24" x14ac:dyDescent="0.2">
      <c r="W1229" s="72"/>
      <c r="X1229" s="72"/>
    </row>
    <row r="1230" spans="23:24" x14ac:dyDescent="0.2">
      <c r="W1230" s="72"/>
      <c r="X1230" s="72"/>
    </row>
    <row r="1231" spans="23:24" x14ac:dyDescent="0.2">
      <c r="W1231" s="72"/>
      <c r="X1231" s="72"/>
    </row>
    <row r="1232" spans="23:24" x14ac:dyDescent="0.2">
      <c r="W1232" s="72"/>
      <c r="X1232" s="72"/>
    </row>
    <row r="1233" spans="23:24" x14ac:dyDescent="0.2">
      <c r="W1233" s="72"/>
      <c r="X1233" s="72"/>
    </row>
    <row r="1234" spans="23:24" x14ac:dyDescent="0.2">
      <c r="W1234" s="72"/>
      <c r="X1234" s="72"/>
    </row>
    <row r="1235" spans="23:24" x14ac:dyDescent="0.2">
      <c r="W1235" s="72"/>
      <c r="X1235" s="72"/>
    </row>
    <row r="1236" spans="23:24" x14ac:dyDescent="0.2">
      <c r="W1236" s="72"/>
      <c r="X1236" s="72"/>
    </row>
    <row r="1237" spans="23:24" x14ac:dyDescent="0.2">
      <c r="W1237" s="72"/>
      <c r="X1237" s="72"/>
    </row>
    <row r="1238" spans="23:24" x14ac:dyDescent="0.2">
      <c r="W1238" s="72"/>
      <c r="X1238" s="72"/>
    </row>
    <row r="1239" spans="23:24" x14ac:dyDescent="0.2">
      <c r="W1239" s="72"/>
      <c r="X1239" s="72"/>
    </row>
    <row r="1240" spans="23:24" x14ac:dyDescent="0.2">
      <c r="W1240" s="72"/>
      <c r="X1240" s="72"/>
    </row>
    <row r="1241" spans="23:24" x14ac:dyDescent="0.2">
      <c r="W1241" s="72"/>
      <c r="X1241" s="72"/>
    </row>
    <row r="1242" spans="23:24" x14ac:dyDescent="0.2">
      <c r="W1242" s="72"/>
      <c r="X1242" s="72"/>
    </row>
    <row r="1243" spans="23:24" x14ac:dyDescent="0.2">
      <c r="W1243" s="72"/>
      <c r="X1243" s="72"/>
    </row>
    <row r="1244" spans="23:24" x14ac:dyDescent="0.2">
      <c r="W1244" s="72"/>
      <c r="X1244" s="72"/>
    </row>
    <row r="1245" spans="23:24" x14ac:dyDescent="0.2">
      <c r="W1245" s="72"/>
      <c r="X1245" s="72"/>
    </row>
    <row r="1246" spans="23:24" x14ac:dyDescent="0.2">
      <c r="W1246" s="72"/>
      <c r="X1246" s="72"/>
    </row>
    <row r="1247" spans="23:24" x14ac:dyDescent="0.2">
      <c r="W1247" s="72"/>
      <c r="X1247" s="72"/>
    </row>
    <row r="1248" spans="23:24" x14ac:dyDescent="0.2">
      <c r="W1248" s="72"/>
      <c r="X1248" s="72"/>
    </row>
    <row r="1249" spans="23:24" x14ac:dyDescent="0.2">
      <c r="W1249" s="72"/>
      <c r="X1249" s="72"/>
    </row>
    <row r="1250" spans="23:24" x14ac:dyDescent="0.2">
      <c r="W1250" s="72"/>
      <c r="X1250" s="72"/>
    </row>
    <row r="1251" spans="23:24" x14ac:dyDescent="0.2">
      <c r="W1251" s="72"/>
      <c r="X1251" s="72"/>
    </row>
    <row r="1252" spans="23:24" x14ac:dyDescent="0.2">
      <c r="W1252" s="72"/>
      <c r="X1252" s="72"/>
    </row>
    <row r="1253" spans="23:24" x14ac:dyDescent="0.2">
      <c r="W1253" s="72"/>
      <c r="X1253" s="72"/>
    </row>
    <row r="1254" spans="23:24" x14ac:dyDescent="0.2">
      <c r="W1254" s="72"/>
      <c r="X1254" s="72"/>
    </row>
    <row r="1255" spans="23:24" x14ac:dyDescent="0.2">
      <c r="W1255" s="72"/>
      <c r="X1255" s="72"/>
    </row>
    <row r="1256" spans="23:24" x14ac:dyDescent="0.2">
      <c r="W1256" s="72"/>
      <c r="X1256" s="72"/>
    </row>
    <row r="1257" spans="23:24" x14ac:dyDescent="0.2">
      <c r="W1257" s="72"/>
      <c r="X1257" s="72"/>
    </row>
    <row r="1258" spans="23:24" x14ac:dyDescent="0.2">
      <c r="W1258" s="72"/>
      <c r="X1258" s="72"/>
    </row>
    <row r="1259" spans="23:24" x14ac:dyDescent="0.2">
      <c r="W1259" s="72"/>
      <c r="X1259" s="72"/>
    </row>
    <row r="1260" spans="23:24" x14ac:dyDescent="0.2">
      <c r="W1260" s="72"/>
      <c r="X1260" s="72"/>
    </row>
    <row r="1261" spans="23:24" x14ac:dyDescent="0.2">
      <c r="W1261" s="72"/>
      <c r="X1261" s="72"/>
    </row>
    <row r="1262" spans="23:24" x14ac:dyDescent="0.2">
      <c r="W1262" s="72"/>
      <c r="X1262" s="72"/>
    </row>
    <row r="1263" spans="23:24" x14ac:dyDescent="0.2">
      <c r="W1263" s="72"/>
      <c r="X1263" s="72"/>
    </row>
    <row r="1264" spans="23:24" x14ac:dyDescent="0.2">
      <c r="W1264" s="72"/>
      <c r="X1264" s="72"/>
    </row>
    <row r="1265" spans="23:24" x14ac:dyDescent="0.2">
      <c r="W1265" s="72"/>
      <c r="X1265" s="72"/>
    </row>
    <row r="1266" spans="23:24" x14ac:dyDescent="0.2">
      <c r="W1266" s="72"/>
      <c r="X1266" s="72"/>
    </row>
    <row r="1267" spans="23:24" x14ac:dyDescent="0.2">
      <c r="W1267" s="72"/>
      <c r="X1267" s="72"/>
    </row>
    <row r="1268" spans="23:24" x14ac:dyDescent="0.2">
      <c r="W1268" s="72"/>
      <c r="X1268" s="72"/>
    </row>
    <row r="1269" spans="23:24" x14ac:dyDescent="0.2">
      <c r="W1269" s="72"/>
      <c r="X1269" s="72"/>
    </row>
    <row r="1270" spans="23:24" x14ac:dyDescent="0.2">
      <c r="W1270" s="72"/>
      <c r="X1270" s="72"/>
    </row>
    <row r="1271" spans="23:24" x14ac:dyDescent="0.2">
      <c r="W1271" s="72"/>
      <c r="X1271" s="72"/>
    </row>
    <row r="1272" spans="23:24" x14ac:dyDescent="0.2">
      <c r="W1272" s="72"/>
      <c r="X1272" s="72"/>
    </row>
    <row r="1273" spans="23:24" x14ac:dyDescent="0.2">
      <c r="W1273" s="72"/>
      <c r="X1273" s="72"/>
    </row>
    <row r="1274" spans="23:24" x14ac:dyDescent="0.2">
      <c r="W1274" s="72"/>
      <c r="X1274" s="72"/>
    </row>
    <row r="1275" spans="23:24" x14ac:dyDescent="0.2">
      <c r="W1275" s="72"/>
      <c r="X1275" s="72"/>
    </row>
    <row r="1276" spans="23:24" x14ac:dyDescent="0.2">
      <c r="W1276" s="72"/>
      <c r="X1276" s="72"/>
    </row>
    <row r="1277" spans="23:24" x14ac:dyDescent="0.2">
      <c r="W1277" s="72"/>
      <c r="X1277" s="72"/>
    </row>
    <row r="1278" spans="23:24" x14ac:dyDescent="0.2">
      <c r="W1278" s="72"/>
      <c r="X1278" s="72"/>
    </row>
    <row r="1279" spans="23:24" x14ac:dyDescent="0.2">
      <c r="W1279" s="72"/>
      <c r="X1279" s="72"/>
    </row>
    <row r="1280" spans="23:24" x14ac:dyDescent="0.2">
      <c r="W1280" s="72"/>
      <c r="X1280" s="72"/>
    </row>
    <row r="1281" spans="23:24" x14ac:dyDescent="0.2">
      <c r="W1281" s="72"/>
      <c r="X1281" s="72"/>
    </row>
    <row r="1282" spans="23:24" x14ac:dyDescent="0.2">
      <c r="W1282" s="72"/>
      <c r="X1282" s="72"/>
    </row>
    <row r="1283" spans="23:24" x14ac:dyDescent="0.2">
      <c r="W1283" s="72"/>
      <c r="X1283" s="72"/>
    </row>
    <row r="1284" spans="23:24" x14ac:dyDescent="0.2">
      <c r="W1284" s="72"/>
      <c r="X1284" s="72"/>
    </row>
    <row r="1285" spans="23:24" x14ac:dyDescent="0.2">
      <c r="W1285" s="72"/>
      <c r="X1285" s="72"/>
    </row>
    <row r="1286" spans="23:24" x14ac:dyDescent="0.2">
      <c r="W1286" s="72"/>
      <c r="X1286" s="72"/>
    </row>
    <row r="1287" spans="23:24" x14ac:dyDescent="0.2">
      <c r="W1287" s="72"/>
      <c r="X1287" s="72"/>
    </row>
    <row r="1288" spans="23:24" x14ac:dyDescent="0.2">
      <c r="W1288" s="72"/>
      <c r="X1288" s="72"/>
    </row>
    <row r="1289" spans="23:24" x14ac:dyDescent="0.2">
      <c r="W1289" s="72"/>
      <c r="X1289" s="72"/>
    </row>
    <row r="1290" spans="23:24" x14ac:dyDescent="0.2">
      <c r="W1290" s="72"/>
      <c r="X1290" s="72"/>
    </row>
    <row r="1291" spans="23:24" x14ac:dyDescent="0.2">
      <c r="W1291" s="72"/>
      <c r="X1291" s="72"/>
    </row>
    <row r="1292" spans="23:24" x14ac:dyDescent="0.2">
      <c r="W1292" s="72"/>
      <c r="X1292" s="72"/>
    </row>
    <row r="1293" spans="23:24" x14ac:dyDescent="0.2">
      <c r="W1293" s="72"/>
      <c r="X1293" s="72"/>
    </row>
    <row r="1294" spans="23:24" x14ac:dyDescent="0.2">
      <c r="W1294" s="72"/>
      <c r="X1294" s="72"/>
    </row>
    <row r="1295" spans="23:24" x14ac:dyDescent="0.2">
      <c r="W1295" s="72"/>
      <c r="X1295" s="72"/>
    </row>
    <row r="1296" spans="23:24" x14ac:dyDescent="0.2">
      <c r="W1296" s="72"/>
      <c r="X1296" s="72"/>
    </row>
    <row r="1297" spans="23:24" x14ac:dyDescent="0.2">
      <c r="W1297" s="72"/>
      <c r="X1297" s="72"/>
    </row>
    <row r="1298" spans="23:24" x14ac:dyDescent="0.2">
      <c r="W1298" s="72"/>
      <c r="X1298" s="72"/>
    </row>
    <row r="1299" spans="23:24" x14ac:dyDescent="0.2">
      <c r="W1299" s="72"/>
      <c r="X1299" s="72"/>
    </row>
    <row r="1300" spans="23:24" x14ac:dyDescent="0.2">
      <c r="W1300" s="72"/>
      <c r="X1300" s="72"/>
    </row>
    <row r="1301" spans="23:24" x14ac:dyDescent="0.2">
      <c r="W1301" s="72"/>
      <c r="X1301" s="72"/>
    </row>
    <row r="1302" spans="23:24" x14ac:dyDescent="0.2">
      <c r="W1302" s="72"/>
      <c r="X1302" s="72"/>
    </row>
    <row r="1303" spans="23:24" x14ac:dyDescent="0.2">
      <c r="W1303" s="72"/>
      <c r="X1303" s="72"/>
    </row>
    <row r="1304" spans="23:24" x14ac:dyDescent="0.2">
      <c r="W1304" s="72"/>
      <c r="X1304" s="72"/>
    </row>
    <row r="1305" spans="23:24" x14ac:dyDescent="0.2">
      <c r="W1305" s="72"/>
      <c r="X1305" s="72"/>
    </row>
    <row r="1306" spans="23:24" x14ac:dyDescent="0.2">
      <c r="W1306" s="72"/>
      <c r="X1306" s="72"/>
    </row>
    <row r="1307" spans="23:24" x14ac:dyDescent="0.2">
      <c r="W1307" s="72"/>
      <c r="X1307" s="72"/>
    </row>
    <row r="1308" spans="23:24" x14ac:dyDescent="0.2">
      <c r="W1308" s="72"/>
      <c r="X1308" s="72"/>
    </row>
    <row r="1309" spans="23:24" x14ac:dyDescent="0.2">
      <c r="W1309" s="72"/>
      <c r="X1309" s="72"/>
    </row>
    <row r="1310" spans="23:24" x14ac:dyDescent="0.2">
      <c r="W1310" s="72"/>
      <c r="X1310" s="72"/>
    </row>
    <row r="1311" spans="23:24" x14ac:dyDescent="0.2">
      <c r="W1311" s="72"/>
      <c r="X1311" s="72"/>
    </row>
    <row r="1312" spans="23:24" x14ac:dyDescent="0.2">
      <c r="W1312" s="72"/>
      <c r="X1312" s="72"/>
    </row>
    <row r="1313" spans="23:24" x14ac:dyDescent="0.2">
      <c r="W1313" s="72"/>
      <c r="X1313" s="72"/>
    </row>
    <row r="1314" spans="23:24" x14ac:dyDescent="0.2">
      <c r="W1314" s="72"/>
      <c r="X1314" s="72"/>
    </row>
    <row r="1315" spans="23:24" x14ac:dyDescent="0.2">
      <c r="W1315" s="72"/>
      <c r="X1315" s="72"/>
    </row>
    <row r="1316" spans="23:24" x14ac:dyDescent="0.2">
      <c r="W1316" s="72"/>
      <c r="X1316" s="72"/>
    </row>
    <row r="1317" spans="23:24" x14ac:dyDescent="0.2">
      <c r="W1317" s="72"/>
      <c r="X1317" s="72"/>
    </row>
    <row r="1318" spans="23:24" x14ac:dyDescent="0.2">
      <c r="W1318" s="72"/>
      <c r="X1318" s="72"/>
    </row>
    <row r="1319" spans="23:24" x14ac:dyDescent="0.2">
      <c r="W1319" s="72"/>
      <c r="X1319" s="72"/>
    </row>
    <row r="1320" spans="23:24" x14ac:dyDescent="0.2">
      <c r="W1320" s="72"/>
      <c r="X1320" s="72"/>
    </row>
    <row r="1321" spans="23:24" x14ac:dyDescent="0.2">
      <c r="W1321" s="72"/>
      <c r="X1321" s="72"/>
    </row>
    <row r="1322" spans="23:24" x14ac:dyDescent="0.2">
      <c r="W1322" s="72"/>
      <c r="X1322" s="72"/>
    </row>
    <row r="1323" spans="23:24" x14ac:dyDescent="0.2">
      <c r="W1323" s="72"/>
      <c r="X1323" s="72"/>
    </row>
    <row r="1324" spans="23:24" x14ac:dyDescent="0.2">
      <c r="W1324" s="72"/>
      <c r="X1324" s="72"/>
    </row>
    <row r="1325" spans="23:24" x14ac:dyDescent="0.2">
      <c r="W1325" s="72"/>
      <c r="X1325" s="72"/>
    </row>
    <row r="1326" spans="23:24" x14ac:dyDescent="0.2">
      <c r="W1326" s="72"/>
      <c r="X1326" s="72"/>
    </row>
    <row r="1327" spans="23:24" x14ac:dyDescent="0.2">
      <c r="W1327" s="72"/>
      <c r="X1327" s="72"/>
    </row>
    <row r="1328" spans="23:24" x14ac:dyDescent="0.2">
      <c r="W1328" s="72"/>
      <c r="X1328" s="72"/>
    </row>
    <row r="1329" spans="23:24" x14ac:dyDescent="0.2">
      <c r="W1329" s="72"/>
      <c r="X1329" s="72"/>
    </row>
    <row r="1330" spans="23:24" x14ac:dyDescent="0.2">
      <c r="W1330" s="72"/>
      <c r="X1330" s="72"/>
    </row>
    <row r="1331" spans="23:24" x14ac:dyDescent="0.2">
      <c r="W1331" s="72"/>
      <c r="X1331" s="72"/>
    </row>
    <row r="1332" spans="23:24" x14ac:dyDescent="0.2">
      <c r="W1332" s="72"/>
      <c r="X1332" s="72"/>
    </row>
    <row r="1333" spans="23:24" x14ac:dyDescent="0.2">
      <c r="W1333" s="72"/>
      <c r="X1333" s="72"/>
    </row>
    <row r="1334" spans="23:24" x14ac:dyDescent="0.2">
      <c r="W1334" s="72"/>
      <c r="X1334" s="72"/>
    </row>
    <row r="1335" spans="23:24" x14ac:dyDescent="0.2">
      <c r="W1335" s="72"/>
      <c r="X1335" s="72"/>
    </row>
    <row r="1336" spans="23:24" x14ac:dyDescent="0.2">
      <c r="W1336" s="72"/>
      <c r="X1336" s="72"/>
    </row>
    <row r="1337" spans="23:24" x14ac:dyDescent="0.2">
      <c r="W1337" s="72"/>
      <c r="X1337" s="72"/>
    </row>
    <row r="1338" spans="23:24" x14ac:dyDescent="0.2">
      <c r="W1338" s="72"/>
      <c r="X1338" s="72"/>
    </row>
    <row r="1339" spans="23:24" x14ac:dyDescent="0.2">
      <c r="W1339" s="72"/>
      <c r="X1339" s="72"/>
    </row>
    <row r="1340" spans="23:24" x14ac:dyDescent="0.2">
      <c r="W1340" s="72"/>
      <c r="X1340" s="72"/>
    </row>
    <row r="1341" spans="23:24" x14ac:dyDescent="0.2">
      <c r="W1341" s="72"/>
      <c r="X1341" s="72"/>
    </row>
    <row r="1342" spans="23:24" x14ac:dyDescent="0.2">
      <c r="W1342" s="72"/>
      <c r="X1342" s="72"/>
    </row>
    <row r="1343" spans="23:24" x14ac:dyDescent="0.2">
      <c r="W1343" s="72"/>
      <c r="X1343" s="72"/>
    </row>
    <row r="1344" spans="23:24" x14ac:dyDescent="0.2">
      <c r="W1344" s="72"/>
      <c r="X1344" s="72"/>
    </row>
    <row r="1345" spans="23:24" x14ac:dyDescent="0.2">
      <c r="W1345" s="72"/>
      <c r="X1345" s="72"/>
    </row>
    <row r="1346" spans="23:24" x14ac:dyDescent="0.2">
      <c r="W1346" s="72"/>
      <c r="X1346" s="72"/>
    </row>
    <row r="1347" spans="23:24" x14ac:dyDescent="0.2">
      <c r="W1347" s="72"/>
      <c r="X1347" s="72"/>
    </row>
    <row r="1348" spans="23:24" x14ac:dyDescent="0.2">
      <c r="W1348" s="72"/>
      <c r="X1348" s="72"/>
    </row>
    <row r="1349" spans="23:24" x14ac:dyDescent="0.2">
      <c r="W1349" s="72"/>
      <c r="X1349" s="72"/>
    </row>
    <row r="1350" spans="23:24" x14ac:dyDescent="0.2">
      <c r="W1350" s="72"/>
      <c r="X1350" s="72"/>
    </row>
    <row r="1351" spans="23:24" x14ac:dyDescent="0.2">
      <c r="W1351" s="72"/>
      <c r="X1351" s="72"/>
    </row>
    <row r="1352" spans="23:24" x14ac:dyDescent="0.2">
      <c r="W1352" s="72"/>
      <c r="X1352" s="72"/>
    </row>
    <row r="1353" spans="23:24" x14ac:dyDescent="0.2">
      <c r="W1353" s="72"/>
      <c r="X1353" s="72"/>
    </row>
    <row r="1354" spans="23:24" x14ac:dyDescent="0.2">
      <c r="W1354" s="72"/>
      <c r="X1354" s="72"/>
    </row>
    <row r="1355" spans="23:24" x14ac:dyDescent="0.2">
      <c r="W1355" s="72"/>
      <c r="X1355" s="72"/>
    </row>
    <row r="1356" spans="23:24" x14ac:dyDescent="0.2">
      <c r="W1356" s="72"/>
      <c r="X1356" s="72"/>
    </row>
    <row r="1357" spans="23:24" x14ac:dyDescent="0.2">
      <c r="W1357" s="72"/>
      <c r="X1357" s="72"/>
    </row>
    <row r="1358" spans="23:24" x14ac:dyDescent="0.2">
      <c r="W1358" s="72"/>
      <c r="X1358" s="72"/>
    </row>
    <row r="1359" spans="23:24" x14ac:dyDescent="0.2">
      <c r="W1359" s="72"/>
      <c r="X1359" s="72"/>
    </row>
    <row r="1360" spans="23:24" x14ac:dyDescent="0.2">
      <c r="W1360" s="72"/>
      <c r="X1360" s="72"/>
    </row>
    <row r="1361" spans="23:24" x14ac:dyDescent="0.2">
      <c r="W1361" s="72"/>
      <c r="X1361" s="72"/>
    </row>
    <row r="1362" spans="23:24" x14ac:dyDescent="0.2">
      <c r="W1362" s="72"/>
      <c r="X1362" s="72"/>
    </row>
    <row r="1363" spans="23:24" x14ac:dyDescent="0.2">
      <c r="W1363" s="72"/>
      <c r="X1363" s="72"/>
    </row>
    <row r="1364" spans="23:24" x14ac:dyDescent="0.2">
      <c r="W1364" s="72"/>
      <c r="X1364" s="72"/>
    </row>
    <row r="1365" spans="23:24" x14ac:dyDescent="0.2">
      <c r="W1365" s="72"/>
      <c r="X1365" s="72"/>
    </row>
    <row r="1366" spans="23:24" x14ac:dyDescent="0.2">
      <c r="W1366" s="72"/>
      <c r="X1366" s="72"/>
    </row>
    <row r="1367" spans="23:24" x14ac:dyDescent="0.2">
      <c r="W1367" s="72"/>
      <c r="X1367" s="72"/>
    </row>
    <row r="1368" spans="23:24" x14ac:dyDescent="0.2">
      <c r="W1368" s="72"/>
      <c r="X1368" s="72"/>
    </row>
    <row r="1369" spans="23:24" x14ac:dyDescent="0.2">
      <c r="W1369" s="72"/>
      <c r="X1369" s="72"/>
    </row>
    <row r="1370" spans="23:24" x14ac:dyDescent="0.2">
      <c r="W1370" s="72"/>
      <c r="X1370" s="72"/>
    </row>
    <row r="1371" spans="23:24" x14ac:dyDescent="0.2">
      <c r="W1371" s="72"/>
      <c r="X1371" s="72"/>
    </row>
    <row r="1372" spans="23:24" x14ac:dyDescent="0.2">
      <c r="W1372" s="72"/>
      <c r="X1372" s="72"/>
    </row>
    <row r="1373" spans="23:24" x14ac:dyDescent="0.2">
      <c r="W1373" s="72"/>
      <c r="X1373" s="72"/>
    </row>
    <row r="1374" spans="23:24" x14ac:dyDescent="0.2">
      <c r="W1374" s="72"/>
      <c r="X1374" s="72"/>
    </row>
    <row r="1375" spans="23:24" x14ac:dyDescent="0.2">
      <c r="W1375" s="72"/>
      <c r="X1375" s="72"/>
    </row>
    <row r="1376" spans="23:24" x14ac:dyDescent="0.2">
      <c r="W1376" s="72"/>
      <c r="X1376" s="72"/>
    </row>
    <row r="1377" spans="23:24" x14ac:dyDescent="0.2">
      <c r="W1377" s="72"/>
      <c r="X1377" s="72"/>
    </row>
    <row r="1378" spans="23:24" x14ac:dyDescent="0.2">
      <c r="W1378" s="72"/>
      <c r="X1378" s="72"/>
    </row>
    <row r="1379" spans="23:24" x14ac:dyDescent="0.2">
      <c r="W1379" s="72"/>
      <c r="X1379" s="72"/>
    </row>
    <row r="1380" spans="23:24" x14ac:dyDescent="0.2">
      <c r="W1380" s="72"/>
      <c r="X1380" s="72"/>
    </row>
    <row r="1381" spans="23:24" x14ac:dyDescent="0.2">
      <c r="W1381" s="72"/>
      <c r="X1381" s="72"/>
    </row>
    <row r="1382" spans="23:24" x14ac:dyDescent="0.2">
      <c r="W1382" s="72"/>
      <c r="X1382" s="72"/>
    </row>
    <row r="1383" spans="23:24" x14ac:dyDescent="0.2">
      <c r="W1383" s="72"/>
      <c r="X1383" s="72"/>
    </row>
    <row r="1384" spans="23:24" x14ac:dyDescent="0.2">
      <c r="W1384" s="72"/>
      <c r="X1384" s="72"/>
    </row>
    <row r="1385" spans="23:24" x14ac:dyDescent="0.2">
      <c r="W1385" s="72"/>
      <c r="X1385" s="72"/>
    </row>
    <row r="1386" spans="23:24" x14ac:dyDescent="0.2">
      <c r="W1386" s="72"/>
      <c r="X1386" s="72"/>
    </row>
    <row r="1387" spans="23:24" x14ac:dyDescent="0.2">
      <c r="W1387" s="72"/>
      <c r="X1387" s="72"/>
    </row>
    <row r="1388" spans="23:24" x14ac:dyDescent="0.2">
      <c r="W1388" s="72"/>
      <c r="X1388" s="72"/>
    </row>
    <row r="1389" spans="23:24" x14ac:dyDescent="0.2">
      <c r="W1389" s="72"/>
      <c r="X1389" s="72"/>
    </row>
    <row r="1390" spans="23:24" x14ac:dyDescent="0.2">
      <c r="W1390" s="72"/>
      <c r="X1390" s="72"/>
    </row>
    <row r="1391" spans="23:24" x14ac:dyDescent="0.2">
      <c r="W1391" s="72"/>
      <c r="X1391" s="72"/>
    </row>
    <row r="1392" spans="23:24" x14ac:dyDescent="0.2">
      <c r="W1392" s="72"/>
      <c r="X1392" s="72"/>
    </row>
    <row r="1393" spans="23:24" x14ac:dyDescent="0.2">
      <c r="W1393" s="72"/>
      <c r="X1393" s="72"/>
    </row>
    <row r="1394" spans="23:24" x14ac:dyDescent="0.2">
      <c r="W1394" s="72"/>
      <c r="X1394" s="72"/>
    </row>
    <row r="1395" spans="23:24" x14ac:dyDescent="0.2">
      <c r="W1395" s="72"/>
      <c r="X1395" s="72"/>
    </row>
    <row r="1396" spans="23:24" x14ac:dyDescent="0.2">
      <c r="W1396" s="72"/>
      <c r="X1396" s="72"/>
    </row>
    <row r="1397" spans="23:24" x14ac:dyDescent="0.2">
      <c r="W1397" s="72"/>
      <c r="X1397" s="72"/>
    </row>
    <row r="1398" spans="23:24" x14ac:dyDescent="0.2">
      <c r="W1398" s="72"/>
      <c r="X1398" s="72"/>
    </row>
    <row r="1399" spans="23:24" x14ac:dyDescent="0.2">
      <c r="W1399" s="72"/>
      <c r="X1399" s="72"/>
    </row>
    <row r="1400" spans="23:24" x14ac:dyDescent="0.2">
      <c r="W1400" s="72"/>
      <c r="X1400" s="72"/>
    </row>
    <row r="1401" spans="23:24" x14ac:dyDescent="0.2">
      <c r="W1401" s="72"/>
      <c r="X1401" s="72"/>
    </row>
    <row r="1402" spans="23:24" x14ac:dyDescent="0.2">
      <c r="W1402" s="72"/>
      <c r="X1402" s="72"/>
    </row>
    <row r="1403" spans="23:24" x14ac:dyDescent="0.2">
      <c r="W1403" s="72"/>
      <c r="X1403" s="72"/>
    </row>
    <row r="1404" spans="23:24" x14ac:dyDescent="0.2">
      <c r="W1404" s="72"/>
      <c r="X1404" s="72"/>
    </row>
    <row r="1405" spans="23:24" x14ac:dyDescent="0.2">
      <c r="W1405" s="72"/>
      <c r="X1405" s="72"/>
    </row>
    <row r="1406" spans="23:24" x14ac:dyDescent="0.2">
      <c r="W1406" s="72"/>
      <c r="X1406" s="72"/>
    </row>
    <row r="1407" spans="23:24" x14ac:dyDescent="0.2">
      <c r="W1407" s="72"/>
      <c r="X1407" s="72"/>
    </row>
    <row r="1408" spans="23:24" x14ac:dyDescent="0.2">
      <c r="W1408" s="72"/>
      <c r="X1408" s="72"/>
    </row>
    <row r="1409" spans="23:24" x14ac:dyDescent="0.2">
      <c r="W1409" s="72"/>
      <c r="X1409" s="72"/>
    </row>
    <row r="1410" spans="23:24" x14ac:dyDescent="0.2">
      <c r="W1410" s="72"/>
      <c r="X1410" s="72"/>
    </row>
    <row r="1411" spans="23:24" x14ac:dyDescent="0.2">
      <c r="W1411" s="72"/>
      <c r="X1411" s="72"/>
    </row>
    <row r="1412" spans="23:24" x14ac:dyDescent="0.2">
      <c r="W1412" s="72"/>
      <c r="X1412" s="72"/>
    </row>
    <row r="1413" spans="23:24" x14ac:dyDescent="0.2">
      <c r="W1413" s="72"/>
      <c r="X1413" s="72"/>
    </row>
    <row r="1414" spans="23:24" x14ac:dyDescent="0.2">
      <c r="W1414" s="72"/>
      <c r="X1414" s="72"/>
    </row>
    <row r="1415" spans="23:24" x14ac:dyDescent="0.2">
      <c r="W1415" s="72"/>
      <c r="X1415" s="72"/>
    </row>
    <row r="1416" spans="23:24" x14ac:dyDescent="0.2">
      <c r="W1416" s="72"/>
      <c r="X1416" s="72"/>
    </row>
    <row r="1417" spans="23:24" x14ac:dyDescent="0.2">
      <c r="W1417" s="72"/>
      <c r="X1417" s="72"/>
    </row>
    <row r="1418" spans="23:24" x14ac:dyDescent="0.2">
      <c r="W1418" s="72"/>
      <c r="X1418" s="72"/>
    </row>
    <row r="1419" spans="23:24" x14ac:dyDescent="0.2">
      <c r="W1419" s="72"/>
      <c r="X1419" s="72"/>
    </row>
    <row r="1420" spans="23:24" x14ac:dyDescent="0.2">
      <c r="W1420" s="72"/>
      <c r="X1420" s="72"/>
    </row>
    <row r="1421" spans="23:24" x14ac:dyDescent="0.2">
      <c r="W1421" s="72"/>
      <c r="X1421" s="72"/>
    </row>
    <row r="1422" spans="23:24" x14ac:dyDescent="0.2">
      <c r="W1422" s="72"/>
      <c r="X1422" s="72"/>
    </row>
    <row r="1423" spans="23:24" x14ac:dyDescent="0.2">
      <c r="W1423" s="72"/>
      <c r="X1423" s="72"/>
    </row>
    <row r="1424" spans="23:24" x14ac:dyDescent="0.2">
      <c r="W1424" s="72"/>
      <c r="X1424" s="72"/>
    </row>
    <row r="1425" spans="23:24" x14ac:dyDescent="0.2">
      <c r="W1425" s="72"/>
      <c r="X1425" s="72"/>
    </row>
    <row r="1426" spans="23:24" x14ac:dyDescent="0.2">
      <c r="W1426" s="72"/>
      <c r="X1426" s="72"/>
    </row>
    <row r="1427" spans="23:24" x14ac:dyDescent="0.2">
      <c r="W1427" s="72"/>
      <c r="X1427" s="72"/>
    </row>
    <row r="1428" spans="23:24" x14ac:dyDescent="0.2">
      <c r="W1428" s="72"/>
      <c r="X1428" s="72"/>
    </row>
    <row r="1429" spans="23:24" x14ac:dyDescent="0.2">
      <c r="W1429" s="72"/>
      <c r="X1429" s="72"/>
    </row>
    <row r="1430" spans="23:24" x14ac:dyDescent="0.2">
      <c r="W1430" s="72"/>
      <c r="X1430" s="72"/>
    </row>
    <row r="1431" spans="23:24" x14ac:dyDescent="0.2">
      <c r="W1431" s="72"/>
      <c r="X1431" s="72"/>
    </row>
    <row r="1432" spans="23:24" x14ac:dyDescent="0.2">
      <c r="W1432" s="72"/>
      <c r="X1432" s="72"/>
    </row>
    <row r="1433" spans="23:24" x14ac:dyDescent="0.2">
      <c r="W1433" s="72"/>
      <c r="X1433" s="72"/>
    </row>
    <row r="1434" spans="23:24" x14ac:dyDescent="0.2">
      <c r="W1434" s="72"/>
      <c r="X1434" s="72"/>
    </row>
    <row r="1435" spans="23:24" x14ac:dyDescent="0.2">
      <c r="W1435" s="72"/>
      <c r="X1435" s="72"/>
    </row>
    <row r="1436" spans="23:24" x14ac:dyDescent="0.2">
      <c r="W1436" s="72"/>
      <c r="X1436" s="72"/>
    </row>
    <row r="1437" spans="23:24" x14ac:dyDescent="0.2">
      <c r="W1437" s="72"/>
      <c r="X1437" s="72"/>
    </row>
    <row r="1438" spans="23:24" x14ac:dyDescent="0.2">
      <c r="W1438" s="72"/>
      <c r="X1438" s="72"/>
    </row>
    <row r="1439" spans="23:24" x14ac:dyDescent="0.2">
      <c r="W1439" s="72"/>
      <c r="X1439" s="72"/>
    </row>
    <row r="1440" spans="23:24" x14ac:dyDescent="0.2">
      <c r="W1440" s="72"/>
      <c r="X1440" s="72"/>
    </row>
    <row r="1441" spans="23:24" x14ac:dyDescent="0.2">
      <c r="W1441" s="72"/>
      <c r="X1441" s="72"/>
    </row>
    <row r="1442" spans="23:24" x14ac:dyDescent="0.2">
      <c r="W1442" s="72"/>
      <c r="X1442" s="72"/>
    </row>
    <row r="1443" spans="23:24" x14ac:dyDescent="0.2">
      <c r="W1443" s="72"/>
      <c r="X1443" s="72"/>
    </row>
    <row r="1444" spans="23:24" x14ac:dyDescent="0.2">
      <c r="W1444" s="72"/>
      <c r="X1444" s="72"/>
    </row>
    <row r="1445" spans="23:24" x14ac:dyDescent="0.2">
      <c r="W1445" s="72"/>
      <c r="X1445" s="72"/>
    </row>
    <row r="1446" spans="23:24" x14ac:dyDescent="0.2">
      <c r="W1446" s="72"/>
      <c r="X1446" s="72"/>
    </row>
    <row r="1447" spans="23:24" x14ac:dyDescent="0.2">
      <c r="W1447" s="72"/>
      <c r="X1447" s="72"/>
    </row>
    <row r="1448" spans="23:24" x14ac:dyDescent="0.2">
      <c r="W1448" s="72"/>
      <c r="X1448" s="72"/>
    </row>
    <row r="1449" spans="23:24" x14ac:dyDescent="0.2">
      <c r="W1449" s="72"/>
      <c r="X1449" s="72"/>
    </row>
    <row r="1450" spans="23:24" x14ac:dyDescent="0.2">
      <c r="W1450" s="72"/>
      <c r="X1450" s="72"/>
    </row>
    <row r="1451" spans="23:24" x14ac:dyDescent="0.2">
      <c r="W1451" s="72"/>
      <c r="X1451" s="72"/>
    </row>
    <row r="1452" spans="23:24" x14ac:dyDescent="0.2">
      <c r="W1452" s="72"/>
      <c r="X1452" s="72"/>
    </row>
    <row r="1453" spans="23:24" x14ac:dyDescent="0.2">
      <c r="W1453" s="72"/>
      <c r="X1453" s="72"/>
    </row>
    <row r="1454" spans="23:24" x14ac:dyDescent="0.2">
      <c r="W1454" s="72"/>
      <c r="X1454" s="72"/>
    </row>
    <row r="1455" spans="23:24" x14ac:dyDescent="0.2">
      <c r="W1455" s="72"/>
      <c r="X1455" s="72"/>
    </row>
    <row r="1456" spans="23:24" x14ac:dyDescent="0.2">
      <c r="W1456" s="72"/>
      <c r="X1456" s="72"/>
    </row>
    <row r="1457" spans="23:24" x14ac:dyDescent="0.2">
      <c r="W1457" s="72"/>
      <c r="X1457" s="72"/>
    </row>
    <row r="1458" spans="23:24" x14ac:dyDescent="0.2">
      <c r="W1458" s="72"/>
      <c r="X1458" s="72"/>
    </row>
    <row r="1459" spans="23:24" x14ac:dyDescent="0.2">
      <c r="W1459" s="72"/>
      <c r="X1459" s="72"/>
    </row>
    <row r="1460" spans="23:24" x14ac:dyDescent="0.2">
      <c r="W1460" s="72"/>
      <c r="X1460" s="72"/>
    </row>
    <row r="1461" spans="23:24" x14ac:dyDescent="0.2">
      <c r="W1461" s="72"/>
      <c r="X1461" s="72"/>
    </row>
    <row r="1462" spans="23:24" x14ac:dyDescent="0.2">
      <c r="W1462" s="72"/>
      <c r="X1462" s="72"/>
    </row>
    <row r="1463" spans="23:24" x14ac:dyDescent="0.2">
      <c r="W1463" s="72"/>
      <c r="X1463" s="72"/>
    </row>
    <row r="1464" spans="23:24" x14ac:dyDescent="0.2">
      <c r="W1464" s="72"/>
      <c r="X1464" s="72"/>
    </row>
    <row r="1465" spans="23:24" x14ac:dyDescent="0.2">
      <c r="W1465" s="72"/>
      <c r="X1465" s="72"/>
    </row>
    <row r="1466" spans="23:24" x14ac:dyDescent="0.2">
      <c r="W1466" s="72"/>
      <c r="X1466" s="72"/>
    </row>
    <row r="1467" spans="23:24" x14ac:dyDescent="0.2">
      <c r="W1467" s="72"/>
      <c r="X1467" s="72"/>
    </row>
    <row r="1468" spans="23:24" x14ac:dyDescent="0.2">
      <c r="W1468" s="72"/>
      <c r="X1468" s="72"/>
    </row>
    <row r="1469" spans="23:24" x14ac:dyDescent="0.2">
      <c r="W1469" s="72"/>
      <c r="X1469" s="72"/>
    </row>
    <row r="1470" spans="23:24" x14ac:dyDescent="0.2">
      <c r="W1470" s="72"/>
      <c r="X1470" s="72"/>
    </row>
    <row r="1471" spans="23:24" x14ac:dyDescent="0.2">
      <c r="W1471" s="72"/>
      <c r="X1471" s="72"/>
    </row>
    <row r="1472" spans="23:24" x14ac:dyDescent="0.2">
      <c r="W1472" s="72"/>
      <c r="X1472" s="72"/>
    </row>
    <row r="1473" spans="23:24" x14ac:dyDescent="0.2">
      <c r="W1473" s="72"/>
      <c r="X1473" s="72"/>
    </row>
    <row r="1474" spans="23:24" x14ac:dyDescent="0.2">
      <c r="W1474" s="72"/>
      <c r="X1474" s="72"/>
    </row>
    <row r="1475" spans="23:24" x14ac:dyDescent="0.2">
      <c r="W1475" s="72"/>
      <c r="X1475" s="72"/>
    </row>
    <row r="1476" spans="23:24" x14ac:dyDescent="0.2">
      <c r="W1476" s="72"/>
      <c r="X1476" s="72"/>
    </row>
    <row r="1477" spans="23:24" x14ac:dyDescent="0.2">
      <c r="W1477" s="72"/>
      <c r="X1477" s="72"/>
    </row>
    <row r="1478" spans="23:24" x14ac:dyDescent="0.2">
      <c r="W1478" s="72"/>
      <c r="X1478" s="72"/>
    </row>
    <row r="1479" spans="23:24" x14ac:dyDescent="0.2">
      <c r="W1479" s="72"/>
      <c r="X1479" s="72"/>
    </row>
    <row r="1480" spans="23:24" x14ac:dyDescent="0.2">
      <c r="W1480" s="72"/>
      <c r="X1480" s="72"/>
    </row>
    <row r="1481" spans="23:24" x14ac:dyDescent="0.2">
      <c r="W1481" s="72"/>
      <c r="X1481" s="72"/>
    </row>
    <row r="1482" spans="23:24" x14ac:dyDescent="0.2">
      <c r="W1482" s="72"/>
      <c r="X1482" s="72"/>
    </row>
    <row r="1483" spans="23:24" x14ac:dyDescent="0.2">
      <c r="W1483" s="72"/>
      <c r="X1483" s="72"/>
    </row>
    <row r="1484" spans="23:24" x14ac:dyDescent="0.2">
      <c r="W1484" s="72"/>
      <c r="X1484" s="72"/>
    </row>
    <row r="1485" spans="23:24" x14ac:dyDescent="0.2">
      <c r="W1485" s="72"/>
      <c r="X1485" s="72"/>
    </row>
    <row r="1486" spans="23:24" x14ac:dyDescent="0.2">
      <c r="W1486" s="72"/>
      <c r="X1486" s="72"/>
    </row>
    <row r="1487" spans="23:24" x14ac:dyDescent="0.2">
      <c r="W1487" s="72"/>
      <c r="X1487" s="72"/>
    </row>
    <row r="1488" spans="23:24" x14ac:dyDescent="0.2">
      <c r="W1488" s="72"/>
      <c r="X1488" s="72"/>
    </row>
    <row r="1489" spans="23:24" x14ac:dyDescent="0.2">
      <c r="W1489" s="72"/>
      <c r="X1489" s="72"/>
    </row>
    <row r="1490" spans="23:24" x14ac:dyDescent="0.2">
      <c r="W1490" s="72"/>
      <c r="X1490" s="72"/>
    </row>
    <row r="1491" spans="23:24" x14ac:dyDescent="0.2">
      <c r="W1491" s="72"/>
      <c r="X1491" s="72"/>
    </row>
    <row r="1492" spans="23:24" x14ac:dyDescent="0.2">
      <c r="W1492" s="72"/>
      <c r="X1492" s="72"/>
    </row>
    <row r="1493" spans="23:24" x14ac:dyDescent="0.2">
      <c r="W1493" s="72"/>
      <c r="X1493" s="72"/>
    </row>
    <row r="1494" spans="23:24" x14ac:dyDescent="0.2">
      <c r="W1494" s="72"/>
      <c r="X1494" s="72"/>
    </row>
    <row r="1495" spans="23:24" x14ac:dyDescent="0.2">
      <c r="W1495" s="72"/>
      <c r="X1495" s="72"/>
    </row>
    <row r="1496" spans="23:24" x14ac:dyDescent="0.2">
      <c r="W1496" s="72"/>
      <c r="X1496" s="72"/>
    </row>
    <row r="1497" spans="23:24" x14ac:dyDescent="0.2">
      <c r="W1497" s="72"/>
      <c r="X1497" s="72"/>
    </row>
    <row r="1498" spans="23:24" x14ac:dyDescent="0.2">
      <c r="W1498" s="72"/>
      <c r="X1498" s="72"/>
    </row>
    <row r="1499" spans="23:24" x14ac:dyDescent="0.2">
      <c r="W1499" s="72"/>
      <c r="X1499" s="72"/>
    </row>
    <row r="1500" spans="23:24" x14ac:dyDescent="0.2">
      <c r="W1500" s="72"/>
      <c r="X1500" s="72"/>
    </row>
    <row r="1501" spans="23:24" x14ac:dyDescent="0.2">
      <c r="W1501" s="72"/>
      <c r="X1501" s="72"/>
    </row>
    <row r="1502" spans="23:24" x14ac:dyDescent="0.2">
      <c r="W1502" s="72"/>
      <c r="X1502" s="72"/>
    </row>
    <row r="1503" spans="23:24" x14ac:dyDescent="0.2">
      <c r="W1503" s="72"/>
      <c r="X1503" s="72"/>
    </row>
    <row r="1504" spans="23:24" x14ac:dyDescent="0.2">
      <c r="W1504" s="72"/>
      <c r="X1504" s="72"/>
    </row>
    <row r="1505" spans="23:24" x14ac:dyDescent="0.2">
      <c r="W1505" s="72"/>
      <c r="X1505" s="72"/>
    </row>
    <row r="1506" spans="23:24" x14ac:dyDescent="0.2">
      <c r="W1506" s="72"/>
      <c r="X1506" s="72"/>
    </row>
    <row r="1507" spans="23:24" x14ac:dyDescent="0.2">
      <c r="W1507" s="72"/>
      <c r="X1507" s="72"/>
    </row>
    <row r="1508" spans="23:24" x14ac:dyDescent="0.2">
      <c r="W1508" s="72"/>
      <c r="X1508" s="72"/>
    </row>
    <row r="1509" spans="23:24" x14ac:dyDescent="0.2">
      <c r="W1509" s="72"/>
      <c r="X1509" s="72"/>
    </row>
    <row r="1510" spans="23:24" x14ac:dyDescent="0.2">
      <c r="W1510" s="72"/>
      <c r="X1510" s="72"/>
    </row>
    <row r="1511" spans="23:24" x14ac:dyDescent="0.2">
      <c r="W1511" s="72"/>
      <c r="X1511" s="72"/>
    </row>
    <row r="1512" spans="23:24" x14ac:dyDescent="0.2">
      <c r="W1512" s="72"/>
      <c r="X1512" s="72"/>
    </row>
    <row r="1513" spans="23:24" x14ac:dyDescent="0.2">
      <c r="W1513" s="72"/>
      <c r="X1513" s="72"/>
    </row>
    <row r="1514" spans="23:24" x14ac:dyDescent="0.2">
      <c r="W1514" s="72"/>
      <c r="X1514" s="72"/>
    </row>
    <row r="1515" spans="23:24" x14ac:dyDescent="0.2">
      <c r="W1515" s="72"/>
      <c r="X1515" s="72"/>
    </row>
    <row r="1516" spans="23:24" x14ac:dyDescent="0.2">
      <c r="W1516" s="72"/>
      <c r="X1516" s="72"/>
    </row>
    <row r="1517" spans="23:24" x14ac:dyDescent="0.2">
      <c r="W1517" s="72"/>
      <c r="X1517" s="72"/>
    </row>
    <row r="1518" spans="23:24" x14ac:dyDescent="0.2">
      <c r="W1518" s="72"/>
      <c r="X1518" s="72"/>
    </row>
    <row r="1519" spans="23:24" x14ac:dyDescent="0.2">
      <c r="W1519" s="72"/>
      <c r="X1519" s="72"/>
    </row>
    <row r="1520" spans="23:24" x14ac:dyDescent="0.2">
      <c r="W1520" s="72"/>
      <c r="X1520" s="72"/>
    </row>
    <row r="1521" spans="23:24" x14ac:dyDescent="0.2">
      <c r="W1521" s="72"/>
      <c r="X1521" s="72"/>
    </row>
    <row r="1522" spans="23:24" x14ac:dyDescent="0.2">
      <c r="W1522" s="72"/>
      <c r="X1522" s="72"/>
    </row>
    <row r="1523" spans="23:24" x14ac:dyDescent="0.2">
      <c r="W1523" s="72"/>
      <c r="X1523" s="72"/>
    </row>
    <row r="1524" spans="23:24" x14ac:dyDescent="0.2">
      <c r="W1524" s="72"/>
      <c r="X1524" s="72"/>
    </row>
    <row r="1525" spans="23:24" x14ac:dyDescent="0.2">
      <c r="W1525" s="72"/>
      <c r="X1525" s="72"/>
    </row>
    <row r="1526" spans="23:24" x14ac:dyDescent="0.2">
      <c r="W1526" s="72"/>
      <c r="X1526" s="72"/>
    </row>
    <row r="1527" spans="23:24" x14ac:dyDescent="0.2">
      <c r="W1527" s="72"/>
      <c r="X1527" s="72"/>
    </row>
    <row r="1528" spans="23:24" x14ac:dyDescent="0.2">
      <c r="W1528" s="72"/>
      <c r="X1528" s="72"/>
    </row>
    <row r="1529" spans="23:24" x14ac:dyDescent="0.2">
      <c r="W1529" s="72"/>
      <c r="X1529" s="72"/>
    </row>
    <row r="1530" spans="23:24" x14ac:dyDescent="0.2">
      <c r="W1530" s="72"/>
      <c r="X1530" s="72"/>
    </row>
    <row r="1531" spans="23:24" x14ac:dyDescent="0.2">
      <c r="W1531" s="72"/>
      <c r="X1531" s="72"/>
    </row>
    <row r="1532" spans="23:24" x14ac:dyDescent="0.2">
      <c r="W1532" s="72"/>
      <c r="X1532" s="72"/>
    </row>
    <row r="1533" spans="23:24" x14ac:dyDescent="0.2">
      <c r="W1533" s="72"/>
      <c r="X1533" s="72"/>
    </row>
    <row r="1534" spans="23:24" x14ac:dyDescent="0.2">
      <c r="W1534" s="72"/>
      <c r="X1534" s="72"/>
    </row>
    <row r="1535" spans="23:24" x14ac:dyDescent="0.2">
      <c r="W1535" s="72"/>
      <c r="X1535" s="72"/>
    </row>
    <row r="1536" spans="23:24" x14ac:dyDescent="0.2">
      <c r="W1536" s="72"/>
      <c r="X1536" s="72"/>
    </row>
    <row r="1537" spans="23:24" x14ac:dyDescent="0.2">
      <c r="W1537" s="72"/>
      <c r="X1537" s="72"/>
    </row>
    <row r="1538" spans="23:24" x14ac:dyDescent="0.2">
      <c r="W1538" s="72"/>
      <c r="X1538" s="72"/>
    </row>
    <row r="1539" spans="23:24" x14ac:dyDescent="0.2">
      <c r="W1539" s="72"/>
      <c r="X1539" s="72"/>
    </row>
    <row r="1540" spans="23:24" x14ac:dyDescent="0.2">
      <c r="W1540" s="72"/>
      <c r="X1540" s="72"/>
    </row>
    <row r="1541" spans="23:24" x14ac:dyDescent="0.2">
      <c r="W1541" s="72"/>
      <c r="X1541" s="72"/>
    </row>
    <row r="1542" spans="23:24" x14ac:dyDescent="0.2">
      <c r="W1542" s="72"/>
      <c r="X1542" s="72"/>
    </row>
    <row r="1543" spans="23:24" x14ac:dyDescent="0.2">
      <c r="W1543" s="72"/>
      <c r="X1543" s="72"/>
    </row>
    <row r="1544" spans="23:24" x14ac:dyDescent="0.2">
      <c r="W1544" s="72"/>
      <c r="X1544" s="72"/>
    </row>
    <row r="1545" spans="23:24" x14ac:dyDescent="0.2">
      <c r="W1545" s="72"/>
      <c r="X1545" s="72"/>
    </row>
    <row r="1546" spans="23:24" x14ac:dyDescent="0.2">
      <c r="W1546" s="72"/>
      <c r="X1546" s="72"/>
    </row>
    <row r="1547" spans="23:24" x14ac:dyDescent="0.2">
      <c r="W1547" s="72"/>
      <c r="X1547" s="72"/>
    </row>
    <row r="1548" spans="23:24" x14ac:dyDescent="0.2">
      <c r="W1548" s="72"/>
      <c r="X1548" s="72"/>
    </row>
    <row r="1549" spans="23:24" x14ac:dyDescent="0.2">
      <c r="W1549" s="72"/>
      <c r="X1549" s="72"/>
    </row>
    <row r="1550" spans="23:24" x14ac:dyDescent="0.2">
      <c r="W1550" s="72"/>
      <c r="X1550" s="72"/>
    </row>
    <row r="1551" spans="23:24" x14ac:dyDescent="0.2">
      <c r="W1551" s="72"/>
      <c r="X1551" s="72"/>
    </row>
    <row r="1552" spans="23:24" x14ac:dyDescent="0.2">
      <c r="W1552" s="72"/>
      <c r="X1552" s="72"/>
    </row>
    <row r="1553" spans="23:24" x14ac:dyDescent="0.2">
      <c r="W1553" s="72"/>
      <c r="X1553" s="72"/>
    </row>
    <row r="1554" spans="23:24" x14ac:dyDescent="0.2">
      <c r="W1554" s="72"/>
      <c r="X1554" s="72"/>
    </row>
    <row r="1555" spans="23:24" x14ac:dyDescent="0.2">
      <c r="W1555" s="72"/>
      <c r="X1555" s="72"/>
    </row>
    <row r="1556" spans="23:24" x14ac:dyDescent="0.2">
      <c r="W1556" s="72"/>
      <c r="X1556" s="72"/>
    </row>
    <row r="1557" spans="23:24" x14ac:dyDescent="0.2">
      <c r="W1557" s="72"/>
      <c r="X1557" s="72"/>
    </row>
    <row r="1558" spans="23:24" x14ac:dyDescent="0.2">
      <c r="W1558" s="72"/>
      <c r="X1558" s="72"/>
    </row>
    <row r="1559" spans="23:24" x14ac:dyDescent="0.2">
      <c r="W1559" s="72"/>
      <c r="X1559" s="72"/>
    </row>
    <row r="1560" spans="23:24" x14ac:dyDescent="0.2">
      <c r="W1560" s="72"/>
      <c r="X1560" s="72"/>
    </row>
    <row r="1561" spans="23:24" x14ac:dyDescent="0.2">
      <c r="W1561" s="72"/>
      <c r="X1561" s="72"/>
    </row>
    <row r="1562" spans="23:24" x14ac:dyDescent="0.2">
      <c r="W1562" s="72"/>
      <c r="X1562" s="72"/>
    </row>
    <row r="1563" spans="23:24" x14ac:dyDescent="0.2">
      <c r="W1563" s="72"/>
      <c r="X1563" s="72"/>
    </row>
    <row r="1564" spans="23:24" x14ac:dyDescent="0.2">
      <c r="W1564" s="72"/>
      <c r="X1564" s="72"/>
    </row>
    <row r="1565" spans="23:24" x14ac:dyDescent="0.2">
      <c r="W1565" s="72"/>
      <c r="X1565" s="72"/>
    </row>
    <row r="1566" spans="23:24" x14ac:dyDescent="0.2">
      <c r="W1566" s="72"/>
      <c r="X1566" s="72"/>
    </row>
    <row r="1567" spans="23:24" x14ac:dyDescent="0.2">
      <c r="W1567" s="72"/>
      <c r="X1567" s="72"/>
    </row>
    <row r="1568" spans="23:24" x14ac:dyDescent="0.2">
      <c r="W1568" s="72"/>
      <c r="X1568" s="72"/>
    </row>
    <row r="1569" spans="23:24" x14ac:dyDescent="0.2">
      <c r="W1569" s="72"/>
      <c r="X1569" s="72"/>
    </row>
    <row r="1570" spans="23:24" x14ac:dyDescent="0.2">
      <c r="W1570" s="72"/>
      <c r="X1570" s="72"/>
    </row>
    <row r="1571" spans="23:24" x14ac:dyDescent="0.2">
      <c r="W1571" s="72"/>
      <c r="X1571" s="72"/>
    </row>
    <row r="1572" spans="23:24" x14ac:dyDescent="0.2">
      <c r="W1572" s="72"/>
      <c r="X1572" s="72"/>
    </row>
    <row r="1573" spans="23:24" x14ac:dyDescent="0.2">
      <c r="W1573" s="72"/>
      <c r="X1573" s="72"/>
    </row>
    <row r="1574" spans="23:24" x14ac:dyDescent="0.2">
      <c r="W1574" s="72"/>
      <c r="X1574" s="72"/>
    </row>
    <row r="1575" spans="23:24" x14ac:dyDescent="0.2">
      <c r="W1575" s="72"/>
      <c r="X1575" s="72"/>
    </row>
    <row r="1576" spans="23:24" x14ac:dyDescent="0.2">
      <c r="W1576" s="72"/>
      <c r="X1576" s="72"/>
    </row>
    <row r="1577" spans="23:24" x14ac:dyDescent="0.2">
      <c r="W1577" s="72"/>
      <c r="X1577" s="72"/>
    </row>
    <row r="1578" spans="23:24" x14ac:dyDescent="0.2">
      <c r="W1578" s="72"/>
      <c r="X1578" s="72"/>
    </row>
    <row r="1579" spans="23:24" x14ac:dyDescent="0.2">
      <c r="W1579" s="72"/>
      <c r="X1579" s="72"/>
    </row>
    <row r="1580" spans="23:24" x14ac:dyDescent="0.2">
      <c r="W1580" s="72"/>
      <c r="X1580" s="72"/>
    </row>
    <row r="1581" spans="23:24" x14ac:dyDescent="0.2">
      <c r="W1581" s="72"/>
      <c r="X1581" s="72"/>
    </row>
    <row r="1582" spans="23:24" x14ac:dyDescent="0.2">
      <c r="W1582" s="72"/>
      <c r="X1582" s="72"/>
    </row>
    <row r="1583" spans="23:24" x14ac:dyDescent="0.2">
      <c r="W1583" s="72"/>
      <c r="X1583" s="72"/>
    </row>
    <row r="1584" spans="23:24" x14ac:dyDescent="0.2">
      <c r="W1584" s="72"/>
      <c r="X1584" s="72"/>
    </row>
    <row r="1585" spans="23:24" x14ac:dyDescent="0.2">
      <c r="W1585" s="72"/>
      <c r="X1585" s="72"/>
    </row>
    <row r="1586" spans="23:24" x14ac:dyDescent="0.2">
      <c r="W1586" s="72"/>
      <c r="X1586" s="72"/>
    </row>
    <row r="1587" spans="23:24" x14ac:dyDescent="0.2">
      <c r="W1587" s="72"/>
      <c r="X1587" s="72"/>
    </row>
    <row r="1588" spans="23:24" x14ac:dyDescent="0.2">
      <c r="W1588" s="72"/>
      <c r="X1588" s="72"/>
    </row>
    <row r="1589" spans="23:24" x14ac:dyDescent="0.2">
      <c r="W1589" s="72"/>
      <c r="X1589" s="72"/>
    </row>
    <row r="1590" spans="23:24" x14ac:dyDescent="0.2">
      <c r="W1590" s="72"/>
      <c r="X1590" s="72"/>
    </row>
    <row r="1591" spans="23:24" x14ac:dyDescent="0.2">
      <c r="W1591" s="72"/>
      <c r="X1591" s="72"/>
    </row>
    <row r="1592" spans="23:24" x14ac:dyDescent="0.2">
      <c r="W1592" s="72"/>
      <c r="X1592" s="72"/>
    </row>
    <row r="1593" spans="23:24" x14ac:dyDescent="0.2">
      <c r="W1593" s="72"/>
      <c r="X1593" s="72"/>
    </row>
    <row r="1594" spans="23:24" x14ac:dyDescent="0.2">
      <c r="W1594" s="72"/>
      <c r="X1594" s="72"/>
    </row>
    <row r="1595" spans="23:24" x14ac:dyDescent="0.2">
      <c r="W1595" s="72"/>
      <c r="X1595" s="72"/>
    </row>
    <row r="1596" spans="23:24" x14ac:dyDescent="0.2">
      <c r="W1596" s="72"/>
      <c r="X1596" s="72"/>
    </row>
    <row r="1597" spans="23:24" x14ac:dyDescent="0.2">
      <c r="W1597" s="72"/>
      <c r="X1597" s="72"/>
    </row>
    <row r="1598" spans="23:24" x14ac:dyDescent="0.2">
      <c r="W1598" s="72"/>
      <c r="X1598" s="72"/>
    </row>
    <row r="1599" spans="23:24" x14ac:dyDescent="0.2">
      <c r="W1599" s="72"/>
      <c r="X1599" s="72"/>
    </row>
    <row r="1600" spans="23:24" x14ac:dyDescent="0.2">
      <c r="W1600" s="72"/>
      <c r="X1600" s="72"/>
    </row>
    <row r="1601" spans="23:24" x14ac:dyDescent="0.2">
      <c r="W1601" s="72"/>
      <c r="X1601" s="72"/>
    </row>
    <row r="1602" spans="23:24" x14ac:dyDescent="0.2">
      <c r="W1602" s="72"/>
      <c r="X1602" s="72"/>
    </row>
    <row r="1603" spans="23:24" x14ac:dyDescent="0.2">
      <c r="W1603" s="72"/>
      <c r="X1603" s="72"/>
    </row>
    <row r="1604" spans="23:24" x14ac:dyDescent="0.2">
      <c r="W1604" s="72"/>
      <c r="X1604" s="72"/>
    </row>
    <row r="1605" spans="23:24" x14ac:dyDescent="0.2">
      <c r="W1605" s="72"/>
      <c r="X1605" s="72"/>
    </row>
    <row r="1606" spans="23:24" x14ac:dyDescent="0.2">
      <c r="W1606" s="72"/>
      <c r="X1606" s="72"/>
    </row>
    <row r="1607" spans="23:24" x14ac:dyDescent="0.2">
      <c r="W1607" s="72"/>
      <c r="X1607" s="72"/>
    </row>
    <row r="1608" spans="23:24" x14ac:dyDescent="0.2">
      <c r="W1608" s="72"/>
      <c r="X1608" s="72"/>
    </row>
    <row r="1609" spans="23:24" x14ac:dyDescent="0.2">
      <c r="W1609" s="72"/>
      <c r="X1609" s="72"/>
    </row>
    <row r="1610" spans="23:24" x14ac:dyDescent="0.2">
      <c r="W1610" s="72"/>
      <c r="X1610" s="72"/>
    </row>
    <row r="1611" spans="23:24" x14ac:dyDescent="0.2">
      <c r="W1611" s="72"/>
      <c r="X1611" s="72"/>
    </row>
    <row r="1612" spans="23:24" x14ac:dyDescent="0.2">
      <c r="W1612" s="72"/>
      <c r="X1612" s="72"/>
    </row>
    <row r="1613" spans="23:24" x14ac:dyDescent="0.2">
      <c r="W1613" s="72"/>
      <c r="X1613" s="72"/>
    </row>
    <row r="1614" spans="23:24" x14ac:dyDescent="0.2">
      <c r="W1614" s="72"/>
      <c r="X1614" s="72"/>
    </row>
    <row r="1615" spans="23:24" x14ac:dyDescent="0.2">
      <c r="W1615" s="72"/>
      <c r="X1615" s="72"/>
    </row>
    <row r="1616" spans="23:24" x14ac:dyDescent="0.2">
      <c r="W1616" s="72"/>
      <c r="X1616" s="72"/>
    </row>
    <row r="1617" spans="23:24" x14ac:dyDescent="0.2">
      <c r="W1617" s="72"/>
      <c r="X1617" s="72"/>
    </row>
    <row r="1618" spans="23:24" x14ac:dyDescent="0.2">
      <c r="W1618" s="72"/>
      <c r="X1618" s="72"/>
    </row>
    <row r="1619" spans="23:24" x14ac:dyDescent="0.2">
      <c r="W1619" s="72"/>
      <c r="X1619" s="72"/>
    </row>
    <row r="1620" spans="23:24" x14ac:dyDescent="0.2">
      <c r="W1620" s="72"/>
      <c r="X1620" s="72"/>
    </row>
    <row r="1621" spans="23:24" x14ac:dyDescent="0.2">
      <c r="W1621" s="72"/>
      <c r="X1621" s="72"/>
    </row>
    <row r="1622" spans="23:24" x14ac:dyDescent="0.2">
      <c r="W1622" s="72"/>
      <c r="X1622" s="72"/>
    </row>
    <row r="1623" spans="23:24" x14ac:dyDescent="0.2">
      <c r="W1623" s="72"/>
      <c r="X1623" s="72"/>
    </row>
    <row r="1624" spans="23:24" x14ac:dyDescent="0.2">
      <c r="W1624" s="72"/>
      <c r="X1624" s="72"/>
    </row>
    <row r="1625" spans="23:24" x14ac:dyDescent="0.2">
      <c r="W1625" s="72"/>
      <c r="X1625" s="72"/>
    </row>
    <row r="1626" spans="23:24" x14ac:dyDescent="0.2">
      <c r="W1626" s="72"/>
      <c r="X1626" s="72"/>
    </row>
    <row r="1627" spans="23:24" x14ac:dyDescent="0.2">
      <c r="W1627" s="72"/>
      <c r="X1627" s="72"/>
    </row>
    <row r="1628" spans="23:24" x14ac:dyDescent="0.2">
      <c r="W1628" s="72"/>
      <c r="X1628" s="72"/>
    </row>
    <row r="1629" spans="23:24" x14ac:dyDescent="0.2">
      <c r="W1629" s="72"/>
      <c r="X1629" s="72"/>
    </row>
    <row r="1630" spans="23:24" x14ac:dyDescent="0.2">
      <c r="W1630" s="72"/>
      <c r="X1630" s="72"/>
    </row>
    <row r="1631" spans="23:24" x14ac:dyDescent="0.2">
      <c r="W1631" s="72"/>
      <c r="X1631" s="72"/>
    </row>
    <row r="1632" spans="23:24" x14ac:dyDescent="0.2">
      <c r="W1632" s="72"/>
      <c r="X1632" s="72"/>
    </row>
    <row r="1633" spans="23:24" x14ac:dyDescent="0.2">
      <c r="W1633" s="72"/>
      <c r="X1633" s="72"/>
    </row>
    <row r="1634" spans="23:24" x14ac:dyDescent="0.2">
      <c r="W1634" s="72"/>
      <c r="X1634" s="72"/>
    </row>
    <row r="1635" spans="23:24" x14ac:dyDescent="0.2">
      <c r="W1635" s="72"/>
      <c r="X1635" s="72"/>
    </row>
    <row r="1636" spans="23:24" x14ac:dyDescent="0.2">
      <c r="W1636" s="72"/>
      <c r="X1636" s="72"/>
    </row>
    <row r="1637" spans="23:24" x14ac:dyDescent="0.2">
      <c r="W1637" s="72"/>
      <c r="X1637" s="72"/>
    </row>
    <row r="1638" spans="23:24" x14ac:dyDescent="0.2">
      <c r="W1638" s="72"/>
      <c r="X1638" s="72"/>
    </row>
    <row r="1639" spans="23:24" x14ac:dyDescent="0.2">
      <c r="W1639" s="72"/>
      <c r="X1639" s="72"/>
    </row>
    <row r="1640" spans="23:24" x14ac:dyDescent="0.2">
      <c r="W1640" s="72"/>
      <c r="X1640" s="72"/>
    </row>
    <row r="1641" spans="23:24" x14ac:dyDescent="0.2">
      <c r="W1641" s="72"/>
      <c r="X1641" s="72"/>
    </row>
    <row r="1642" spans="23:24" x14ac:dyDescent="0.2">
      <c r="W1642" s="72"/>
      <c r="X1642" s="72"/>
    </row>
    <row r="1643" spans="23:24" x14ac:dyDescent="0.2">
      <c r="W1643" s="72"/>
      <c r="X1643" s="72"/>
    </row>
    <row r="1644" spans="23:24" x14ac:dyDescent="0.2">
      <c r="W1644" s="72"/>
      <c r="X1644" s="72"/>
    </row>
    <row r="1645" spans="23:24" x14ac:dyDescent="0.2">
      <c r="W1645" s="72"/>
      <c r="X1645" s="72"/>
    </row>
    <row r="1646" spans="23:24" x14ac:dyDescent="0.2">
      <c r="W1646" s="72"/>
      <c r="X1646" s="72"/>
    </row>
    <row r="1647" spans="23:24" x14ac:dyDescent="0.2">
      <c r="W1647" s="72"/>
      <c r="X1647" s="72"/>
    </row>
    <row r="1648" spans="23:24" x14ac:dyDescent="0.2">
      <c r="W1648" s="72"/>
      <c r="X1648" s="72"/>
    </row>
    <row r="1649" spans="23:24" x14ac:dyDescent="0.2">
      <c r="W1649" s="72"/>
      <c r="X1649" s="72"/>
    </row>
    <row r="1650" spans="23:24" x14ac:dyDescent="0.2">
      <c r="W1650" s="72"/>
      <c r="X1650" s="72"/>
    </row>
    <row r="1651" spans="23:24" x14ac:dyDescent="0.2">
      <c r="W1651" s="72"/>
      <c r="X1651" s="72"/>
    </row>
    <row r="1652" spans="23:24" x14ac:dyDescent="0.2">
      <c r="W1652" s="72"/>
      <c r="X1652" s="72"/>
    </row>
    <row r="1653" spans="23:24" x14ac:dyDescent="0.2">
      <c r="W1653" s="72"/>
      <c r="X1653" s="72"/>
    </row>
    <row r="1654" spans="23:24" x14ac:dyDescent="0.2">
      <c r="W1654" s="72"/>
      <c r="X1654" s="72"/>
    </row>
    <row r="1655" spans="23:24" x14ac:dyDescent="0.2">
      <c r="W1655" s="72"/>
      <c r="X1655" s="72"/>
    </row>
    <row r="1656" spans="23:24" x14ac:dyDescent="0.2">
      <c r="W1656" s="72"/>
      <c r="X1656" s="72"/>
    </row>
    <row r="1657" spans="23:24" x14ac:dyDescent="0.2">
      <c r="W1657" s="72"/>
      <c r="X1657" s="72"/>
    </row>
    <row r="1658" spans="23:24" x14ac:dyDescent="0.2">
      <c r="W1658" s="72"/>
      <c r="X1658" s="72"/>
    </row>
    <row r="1659" spans="23:24" x14ac:dyDescent="0.2">
      <c r="W1659" s="72"/>
      <c r="X1659" s="72"/>
    </row>
    <row r="1660" spans="23:24" x14ac:dyDescent="0.2">
      <c r="W1660" s="72"/>
      <c r="X1660" s="72"/>
    </row>
    <row r="1661" spans="23:24" x14ac:dyDescent="0.2">
      <c r="W1661" s="72"/>
      <c r="X1661" s="72"/>
    </row>
    <row r="1662" spans="23:24" x14ac:dyDescent="0.2">
      <c r="W1662" s="72"/>
      <c r="X1662" s="72"/>
    </row>
    <row r="1663" spans="23:24" x14ac:dyDescent="0.2">
      <c r="W1663" s="72"/>
      <c r="X1663" s="72"/>
    </row>
    <row r="1664" spans="23:24" x14ac:dyDescent="0.2">
      <c r="W1664" s="72"/>
      <c r="X1664" s="72"/>
    </row>
    <row r="1665" spans="23:24" x14ac:dyDescent="0.2">
      <c r="W1665" s="72"/>
      <c r="X1665" s="72"/>
    </row>
    <row r="1666" spans="23:24" x14ac:dyDescent="0.2">
      <c r="W1666" s="72"/>
      <c r="X1666" s="72"/>
    </row>
    <row r="1667" spans="23:24" x14ac:dyDescent="0.2">
      <c r="W1667" s="72"/>
      <c r="X1667" s="72"/>
    </row>
    <row r="1668" spans="23:24" x14ac:dyDescent="0.2">
      <c r="W1668" s="72"/>
      <c r="X1668" s="72"/>
    </row>
    <row r="1669" spans="23:24" x14ac:dyDescent="0.2">
      <c r="W1669" s="72"/>
      <c r="X1669" s="72"/>
    </row>
    <row r="1670" spans="23:24" x14ac:dyDescent="0.2">
      <c r="W1670" s="72"/>
      <c r="X1670" s="72"/>
    </row>
    <row r="1671" spans="23:24" x14ac:dyDescent="0.2">
      <c r="W1671" s="72"/>
      <c r="X1671" s="72"/>
    </row>
    <row r="1672" spans="23:24" x14ac:dyDescent="0.2">
      <c r="W1672" s="72"/>
      <c r="X1672" s="72"/>
    </row>
    <row r="1673" spans="23:24" x14ac:dyDescent="0.2">
      <c r="W1673" s="72"/>
      <c r="X1673" s="72"/>
    </row>
    <row r="1674" spans="23:24" x14ac:dyDescent="0.2">
      <c r="W1674" s="72"/>
      <c r="X1674" s="72"/>
    </row>
    <row r="1675" spans="23:24" x14ac:dyDescent="0.2">
      <c r="W1675" s="72"/>
      <c r="X1675" s="72"/>
    </row>
    <row r="1676" spans="23:24" x14ac:dyDescent="0.2">
      <c r="W1676" s="72"/>
      <c r="X1676" s="72"/>
    </row>
    <row r="1677" spans="23:24" x14ac:dyDescent="0.2">
      <c r="W1677" s="72"/>
      <c r="X1677" s="72"/>
    </row>
    <row r="1678" spans="23:24" x14ac:dyDescent="0.2">
      <c r="W1678" s="72"/>
      <c r="X1678" s="72"/>
    </row>
    <row r="1679" spans="23:24" x14ac:dyDescent="0.2">
      <c r="W1679" s="72"/>
      <c r="X1679" s="72"/>
    </row>
    <row r="1680" spans="23:24" x14ac:dyDescent="0.2">
      <c r="W1680" s="72"/>
      <c r="X1680" s="72"/>
    </row>
    <row r="1681" spans="23:24" x14ac:dyDescent="0.2">
      <c r="W1681" s="72"/>
      <c r="X1681" s="72"/>
    </row>
    <row r="1682" spans="23:24" x14ac:dyDescent="0.2">
      <c r="W1682" s="72"/>
      <c r="X1682" s="72"/>
    </row>
    <row r="1683" spans="23:24" x14ac:dyDescent="0.2">
      <c r="W1683" s="72"/>
      <c r="X1683" s="72"/>
    </row>
    <row r="1684" spans="23:24" x14ac:dyDescent="0.2">
      <c r="W1684" s="72"/>
      <c r="X1684" s="72"/>
    </row>
    <row r="1685" spans="23:24" x14ac:dyDescent="0.2">
      <c r="W1685" s="72"/>
      <c r="X1685" s="72"/>
    </row>
    <row r="1686" spans="23:24" x14ac:dyDescent="0.2">
      <c r="W1686" s="72"/>
      <c r="X1686" s="72"/>
    </row>
    <row r="1687" spans="23:24" x14ac:dyDescent="0.2">
      <c r="W1687" s="72"/>
      <c r="X1687" s="72"/>
    </row>
    <row r="1688" spans="23:24" x14ac:dyDescent="0.2">
      <c r="W1688" s="72"/>
      <c r="X1688" s="72"/>
    </row>
    <row r="1689" spans="23:24" x14ac:dyDescent="0.2">
      <c r="W1689" s="72"/>
      <c r="X1689" s="72"/>
    </row>
    <row r="1690" spans="23:24" x14ac:dyDescent="0.2">
      <c r="W1690" s="72"/>
      <c r="X1690" s="72"/>
    </row>
    <row r="1691" spans="23:24" x14ac:dyDescent="0.2">
      <c r="W1691" s="72"/>
      <c r="X1691" s="72"/>
    </row>
    <row r="1692" spans="23:24" x14ac:dyDescent="0.2">
      <c r="W1692" s="72"/>
      <c r="X1692" s="72"/>
    </row>
    <row r="1693" spans="23:24" x14ac:dyDescent="0.2">
      <c r="W1693" s="72"/>
      <c r="X1693" s="72"/>
    </row>
    <row r="1694" spans="23:24" x14ac:dyDescent="0.2">
      <c r="W1694" s="72"/>
      <c r="X1694" s="72"/>
    </row>
    <row r="1695" spans="23:24" x14ac:dyDescent="0.2">
      <c r="W1695" s="72"/>
      <c r="X1695" s="72"/>
    </row>
    <row r="1696" spans="23:24" x14ac:dyDescent="0.2">
      <c r="W1696" s="72"/>
      <c r="X1696" s="72"/>
    </row>
    <row r="1697" spans="23:24" x14ac:dyDescent="0.2">
      <c r="W1697" s="72"/>
      <c r="X1697" s="72"/>
    </row>
    <row r="1698" spans="23:24" x14ac:dyDescent="0.2">
      <c r="W1698" s="72"/>
      <c r="X1698" s="72"/>
    </row>
    <row r="1699" spans="23:24" x14ac:dyDescent="0.2">
      <c r="W1699" s="72"/>
      <c r="X1699" s="72"/>
    </row>
    <row r="1700" spans="23:24" x14ac:dyDescent="0.2">
      <c r="W1700" s="72"/>
      <c r="X1700" s="72"/>
    </row>
    <row r="1701" spans="23:24" x14ac:dyDescent="0.2">
      <c r="W1701" s="72"/>
      <c r="X1701" s="72"/>
    </row>
    <row r="1702" spans="23:24" x14ac:dyDescent="0.2">
      <c r="W1702" s="72"/>
      <c r="X1702" s="72"/>
    </row>
    <row r="1703" spans="23:24" x14ac:dyDescent="0.2">
      <c r="W1703" s="72"/>
      <c r="X1703" s="72"/>
    </row>
    <row r="1704" spans="23:24" x14ac:dyDescent="0.2">
      <c r="W1704" s="72"/>
      <c r="X1704" s="72"/>
    </row>
    <row r="1705" spans="23:24" x14ac:dyDescent="0.2">
      <c r="W1705" s="72"/>
      <c r="X1705" s="72"/>
    </row>
    <row r="1706" spans="23:24" x14ac:dyDescent="0.2">
      <c r="W1706" s="72"/>
      <c r="X1706" s="72"/>
    </row>
    <row r="1707" spans="23:24" x14ac:dyDescent="0.2">
      <c r="W1707" s="72"/>
      <c r="X1707" s="72"/>
    </row>
    <row r="1708" spans="23:24" x14ac:dyDescent="0.2">
      <c r="W1708" s="72"/>
      <c r="X1708" s="72"/>
    </row>
    <row r="1709" spans="23:24" x14ac:dyDescent="0.2">
      <c r="W1709" s="72"/>
      <c r="X1709" s="72"/>
    </row>
    <row r="1710" spans="23:24" x14ac:dyDescent="0.2">
      <c r="W1710" s="72"/>
      <c r="X1710" s="72"/>
    </row>
    <row r="1711" spans="23:24" x14ac:dyDescent="0.2">
      <c r="W1711" s="72"/>
      <c r="X1711" s="72"/>
    </row>
    <row r="1712" spans="23:24" x14ac:dyDescent="0.2">
      <c r="W1712" s="72"/>
      <c r="X1712" s="72"/>
    </row>
    <row r="1713" spans="23:24" x14ac:dyDescent="0.2">
      <c r="W1713" s="72"/>
      <c r="X1713" s="72"/>
    </row>
    <row r="1714" spans="23:24" x14ac:dyDescent="0.2">
      <c r="W1714" s="72"/>
      <c r="X1714" s="72"/>
    </row>
    <row r="1715" spans="23:24" x14ac:dyDescent="0.2">
      <c r="W1715" s="72"/>
      <c r="X1715" s="72"/>
    </row>
    <row r="1716" spans="23:24" x14ac:dyDescent="0.2">
      <c r="W1716" s="72"/>
      <c r="X1716" s="72"/>
    </row>
    <row r="1717" spans="23:24" x14ac:dyDescent="0.2">
      <c r="W1717" s="72"/>
      <c r="X1717" s="72"/>
    </row>
    <row r="1718" spans="23:24" x14ac:dyDescent="0.2">
      <c r="W1718" s="72"/>
      <c r="X1718" s="72"/>
    </row>
    <row r="1719" spans="23:24" x14ac:dyDescent="0.2">
      <c r="W1719" s="72"/>
      <c r="X1719" s="72"/>
    </row>
    <row r="1720" spans="23:24" x14ac:dyDescent="0.2">
      <c r="W1720" s="72"/>
      <c r="X1720" s="72"/>
    </row>
    <row r="1721" spans="23:24" x14ac:dyDescent="0.2">
      <c r="W1721" s="72"/>
      <c r="X1721" s="72"/>
    </row>
    <row r="1722" spans="23:24" x14ac:dyDescent="0.2">
      <c r="W1722" s="72"/>
      <c r="X1722" s="72"/>
    </row>
    <row r="1723" spans="23:24" x14ac:dyDescent="0.2">
      <c r="W1723" s="72"/>
      <c r="X1723" s="72"/>
    </row>
    <row r="1724" spans="23:24" x14ac:dyDescent="0.2">
      <c r="W1724" s="72"/>
      <c r="X1724" s="72"/>
    </row>
    <row r="1725" spans="23:24" x14ac:dyDescent="0.2">
      <c r="W1725" s="72"/>
      <c r="X1725" s="72"/>
    </row>
    <row r="1726" spans="23:24" x14ac:dyDescent="0.2">
      <c r="W1726" s="72"/>
      <c r="X1726" s="72"/>
    </row>
    <row r="1727" spans="23:24" x14ac:dyDescent="0.2">
      <c r="W1727" s="72"/>
      <c r="X1727" s="72"/>
    </row>
    <row r="1728" spans="23:24" x14ac:dyDescent="0.2">
      <c r="W1728" s="72"/>
      <c r="X1728" s="72"/>
    </row>
    <row r="1729" spans="23:24" x14ac:dyDescent="0.2">
      <c r="W1729" s="72"/>
      <c r="X1729" s="72"/>
    </row>
    <row r="1730" spans="23:24" x14ac:dyDescent="0.2">
      <c r="W1730" s="72"/>
      <c r="X1730" s="72"/>
    </row>
    <row r="1731" spans="23:24" x14ac:dyDescent="0.2">
      <c r="W1731" s="72"/>
      <c r="X1731" s="72"/>
    </row>
    <row r="1732" spans="23:24" x14ac:dyDescent="0.2">
      <c r="W1732" s="72"/>
      <c r="X1732" s="72"/>
    </row>
    <row r="1733" spans="23:24" x14ac:dyDescent="0.2">
      <c r="W1733" s="72"/>
      <c r="X1733" s="72"/>
    </row>
    <row r="1734" spans="23:24" x14ac:dyDescent="0.2">
      <c r="W1734" s="72"/>
      <c r="X1734" s="72"/>
    </row>
    <row r="1735" spans="23:24" x14ac:dyDescent="0.2">
      <c r="W1735" s="72"/>
      <c r="X1735" s="72"/>
    </row>
    <row r="1736" spans="23:24" x14ac:dyDescent="0.2">
      <c r="W1736" s="72"/>
      <c r="X1736" s="72"/>
    </row>
    <row r="1737" spans="23:24" x14ac:dyDescent="0.2">
      <c r="W1737" s="72"/>
      <c r="X1737" s="72"/>
    </row>
    <row r="1738" spans="23:24" x14ac:dyDescent="0.2">
      <c r="W1738" s="72"/>
      <c r="X1738" s="72"/>
    </row>
    <row r="1739" spans="23:24" x14ac:dyDescent="0.2">
      <c r="W1739" s="72"/>
      <c r="X1739" s="72"/>
    </row>
    <row r="1740" spans="23:24" x14ac:dyDescent="0.2">
      <c r="W1740" s="72"/>
      <c r="X1740" s="72"/>
    </row>
    <row r="1741" spans="23:24" x14ac:dyDescent="0.2">
      <c r="W1741" s="72"/>
      <c r="X1741" s="72"/>
    </row>
    <row r="1742" spans="23:24" x14ac:dyDescent="0.2">
      <c r="W1742" s="72"/>
      <c r="X1742" s="72"/>
    </row>
    <row r="1743" spans="23:24" x14ac:dyDescent="0.2">
      <c r="W1743" s="72"/>
      <c r="X1743" s="72"/>
    </row>
    <row r="1744" spans="23:24" x14ac:dyDescent="0.2">
      <c r="W1744" s="72"/>
      <c r="X1744" s="72"/>
    </row>
    <row r="1745" spans="23:24" x14ac:dyDescent="0.2">
      <c r="W1745" s="72"/>
      <c r="X1745" s="72"/>
    </row>
    <row r="1746" spans="23:24" x14ac:dyDescent="0.2">
      <c r="W1746" s="72"/>
      <c r="X1746" s="72"/>
    </row>
    <row r="1747" spans="23:24" x14ac:dyDescent="0.2">
      <c r="W1747" s="72"/>
      <c r="X1747" s="72"/>
    </row>
    <row r="1748" spans="23:24" x14ac:dyDescent="0.2">
      <c r="W1748" s="72"/>
      <c r="X1748" s="72"/>
    </row>
    <row r="1749" spans="23:24" x14ac:dyDescent="0.2">
      <c r="W1749" s="72"/>
      <c r="X1749" s="72"/>
    </row>
    <row r="1750" spans="23:24" x14ac:dyDescent="0.2">
      <c r="W1750" s="72"/>
      <c r="X1750" s="72"/>
    </row>
    <row r="1751" spans="23:24" x14ac:dyDescent="0.2">
      <c r="W1751" s="72"/>
      <c r="X1751" s="72"/>
    </row>
    <row r="1752" spans="23:24" x14ac:dyDescent="0.2">
      <c r="W1752" s="72"/>
      <c r="X1752" s="72"/>
    </row>
    <row r="1753" spans="23:24" x14ac:dyDescent="0.2">
      <c r="W1753" s="72"/>
      <c r="X1753" s="72"/>
    </row>
    <row r="1754" spans="23:24" x14ac:dyDescent="0.2">
      <c r="W1754" s="72"/>
      <c r="X1754" s="72"/>
    </row>
    <row r="1755" spans="23:24" x14ac:dyDescent="0.2">
      <c r="W1755" s="72"/>
      <c r="X1755" s="72"/>
    </row>
    <row r="1756" spans="23:24" x14ac:dyDescent="0.2">
      <c r="W1756" s="72"/>
      <c r="X1756" s="72"/>
    </row>
    <row r="1757" spans="23:24" x14ac:dyDescent="0.2">
      <c r="W1757" s="72"/>
      <c r="X1757" s="72"/>
    </row>
    <row r="1758" spans="23:24" x14ac:dyDescent="0.2">
      <c r="W1758" s="72"/>
      <c r="X1758" s="72"/>
    </row>
    <row r="1759" spans="23:24" x14ac:dyDescent="0.2">
      <c r="W1759" s="72"/>
      <c r="X1759" s="72"/>
    </row>
    <row r="1760" spans="23:24" x14ac:dyDescent="0.2">
      <c r="W1760" s="72"/>
      <c r="X1760" s="72"/>
    </row>
    <row r="1761" spans="23:24" x14ac:dyDescent="0.2">
      <c r="W1761" s="72"/>
      <c r="X1761" s="72"/>
    </row>
    <row r="1762" spans="23:24" x14ac:dyDescent="0.2">
      <c r="W1762" s="72"/>
      <c r="X1762" s="72"/>
    </row>
    <row r="1763" spans="23:24" x14ac:dyDescent="0.2">
      <c r="W1763" s="72"/>
      <c r="X1763" s="72"/>
    </row>
    <row r="1764" spans="23:24" x14ac:dyDescent="0.2">
      <c r="W1764" s="72"/>
      <c r="X1764" s="72"/>
    </row>
    <row r="1765" spans="23:24" x14ac:dyDescent="0.2">
      <c r="W1765" s="72"/>
      <c r="X1765" s="72"/>
    </row>
    <row r="1766" spans="23:24" x14ac:dyDescent="0.2">
      <c r="W1766" s="72"/>
      <c r="X1766" s="72"/>
    </row>
    <row r="1767" spans="23:24" x14ac:dyDescent="0.2">
      <c r="W1767" s="72"/>
      <c r="X1767" s="72"/>
    </row>
    <row r="1768" spans="23:24" x14ac:dyDescent="0.2">
      <c r="W1768" s="72"/>
      <c r="X1768" s="72"/>
    </row>
    <row r="1769" spans="23:24" x14ac:dyDescent="0.2">
      <c r="W1769" s="72"/>
      <c r="X1769" s="72"/>
    </row>
    <row r="1770" spans="23:24" x14ac:dyDescent="0.2">
      <c r="W1770" s="72"/>
      <c r="X1770" s="72"/>
    </row>
    <row r="1771" spans="23:24" x14ac:dyDescent="0.2">
      <c r="W1771" s="72"/>
      <c r="X1771" s="72"/>
    </row>
    <row r="1772" spans="23:24" x14ac:dyDescent="0.2">
      <c r="W1772" s="72"/>
      <c r="X1772" s="72"/>
    </row>
    <row r="1773" spans="23:24" x14ac:dyDescent="0.2">
      <c r="W1773" s="72"/>
      <c r="X1773" s="72"/>
    </row>
    <row r="1774" spans="23:24" x14ac:dyDescent="0.2">
      <c r="W1774" s="72"/>
      <c r="X1774" s="72"/>
    </row>
    <row r="1775" spans="23:24" x14ac:dyDescent="0.2">
      <c r="W1775" s="72"/>
      <c r="X1775" s="72"/>
    </row>
    <row r="1776" spans="23:24" x14ac:dyDescent="0.2">
      <c r="W1776" s="72"/>
      <c r="X1776" s="72"/>
    </row>
    <row r="1777" spans="23:24" x14ac:dyDescent="0.2">
      <c r="W1777" s="72"/>
      <c r="X1777" s="72"/>
    </row>
    <row r="1778" spans="23:24" x14ac:dyDescent="0.2">
      <c r="W1778" s="72"/>
      <c r="X1778" s="72"/>
    </row>
    <row r="1779" spans="23:24" x14ac:dyDescent="0.2">
      <c r="W1779" s="72"/>
      <c r="X1779" s="72"/>
    </row>
    <row r="1780" spans="23:24" x14ac:dyDescent="0.2">
      <c r="W1780" s="72"/>
      <c r="X1780" s="72"/>
    </row>
    <row r="1781" spans="23:24" x14ac:dyDescent="0.2">
      <c r="W1781" s="72"/>
      <c r="X1781" s="72"/>
    </row>
    <row r="1782" spans="23:24" x14ac:dyDescent="0.2">
      <c r="W1782" s="72"/>
      <c r="X1782" s="72"/>
    </row>
    <row r="1783" spans="23:24" x14ac:dyDescent="0.2">
      <c r="W1783" s="72"/>
      <c r="X1783" s="72"/>
    </row>
    <row r="1784" spans="23:24" x14ac:dyDescent="0.2">
      <c r="W1784" s="72"/>
      <c r="X1784" s="72"/>
    </row>
    <row r="1785" spans="23:24" x14ac:dyDescent="0.2">
      <c r="W1785" s="72"/>
      <c r="X1785" s="72"/>
    </row>
    <row r="1786" spans="23:24" x14ac:dyDescent="0.2">
      <c r="W1786" s="72"/>
      <c r="X1786" s="72"/>
    </row>
    <row r="1787" spans="23:24" x14ac:dyDescent="0.2">
      <c r="W1787" s="72"/>
      <c r="X1787" s="72"/>
    </row>
    <row r="1788" spans="23:24" x14ac:dyDescent="0.2">
      <c r="W1788" s="72"/>
      <c r="X1788" s="72"/>
    </row>
    <row r="1789" spans="23:24" x14ac:dyDescent="0.2">
      <c r="W1789" s="72"/>
      <c r="X1789" s="72"/>
    </row>
    <row r="1790" spans="23:24" x14ac:dyDescent="0.2">
      <c r="W1790" s="72"/>
      <c r="X1790" s="72"/>
    </row>
    <row r="1791" spans="23:24" x14ac:dyDescent="0.2">
      <c r="W1791" s="72"/>
      <c r="X1791" s="72"/>
    </row>
    <row r="1792" spans="23:24" x14ac:dyDescent="0.2">
      <c r="W1792" s="72"/>
      <c r="X1792" s="72"/>
    </row>
    <row r="1793" spans="23:24" x14ac:dyDescent="0.2">
      <c r="W1793" s="72"/>
      <c r="X1793" s="72"/>
    </row>
    <row r="1794" spans="23:24" x14ac:dyDescent="0.2">
      <c r="W1794" s="72"/>
      <c r="X1794" s="72"/>
    </row>
    <row r="1795" spans="23:24" x14ac:dyDescent="0.2">
      <c r="W1795" s="72"/>
      <c r="X1795" s="72"/>
    </row>
    <row r="1796" spans="23:24" x14ac:dyDescent="0.2">
      <c r="W1796" s="72"/>
      <c r="X1796" s="72"/>
    </row>
    <row r="1797" spans="23:24" x14ac:dyDescent="0.2">
      <c r="W1797" s="72"/>
      <c r="X1797" s="72"/>
    </row>
    <row r="1798" spans="23:24" x14ac:dyDescent="0.2">
      <c r="W1798" s="72"/>
      <c r="X1798" s="72"/>
    </row>
    <row r="1799" spans="23:24" x14ac:dyDescent="0.2">
      <c r="W1799" s="72"/>
      <c r="X1799" s="72"/>
    </row>
    <row r="1800" spans="23:24" x14ac:dyDescent="0.2">
      <c r="W1800" s="72"/>
      <c r="X1800" s="72"/>
    </row>
    <row r="1801" spans="23:24" x14ac:dyDescent="0.2">
      <c r="W1801" s="72"/>
      <c r="X1801" s="72"/>
    </row>
    <row r="1802" spans="23:24" x14ac:dyDescent="0.2">
      <c r="W1802" s="72"/>
      <c r="X1802" s="72"/>
    </row>
    <row r="1803" spans="23:24" x14ac:dyDescent="0.2">
      <c r="W1803" s="72"/>
      <c r="X1803" s="72"/>
    </row>
    <row r="1804" spans="23:24" x14ac:dyDescent="0.2">
      <c r="W1804" s="72"/>
      <c r="X1804" s="72"/>
    </row>
    <row r="1805" spans="23:24" x14ac:dyDescent="0.2">
      <c r="W1805" s="72"/>
      <c r="X1805" s="72"/>
    </row>
    <row r="1806" spans="23:24" x14ac:dyDescent="0.2">
      <c r="W1806" s="72"/>
      <c r="X1806" s="72"/>
    </row>
    <row r="1807" spans="23:24" x14ac:dyDescent="0.2">
      <c r="W1807" s="72"/>
      <c r="X1807" s="72"/>
    </row>
    <row r="1808" spans="23:24" x14ac:dyDescent="0.2">
      <c r="W1808" s="72"/>
      <c r="X1808" s="72"/>
    </row>
    <row r="1809" spans="23:24" x14ac:dyDescent="0.2">
      <c r="W1809" s="72"/>
      <c r="X1809" s="72"/>
    </row>
    <row r="1810" spans="23:24" x14ac:dyDescent="0.2">
      <c r="W1810" s="72"/>
      <c r="X1810" s="72"/>
    </row>
    <row r="1811" spans="23:24" x14ac:dyDescent="0.2">
      <c r="W1811" s="72"/>
      <c r="X1811" s="72"/>
    </row>
    <row r="1812" spans="23:24" x14ac:dyDescent="0.2">
      <c r="W1812" s="72"/>
      <c r="X1812" s="72"/>
    </row>
    <row r="1813" spans="23:24" x14ac:dyDescent="0.2">
      <c r="W1813" s="72"/>
      <c r="X1813" s="72"/>
    </row>
    <row r="1814" spans="23:24" x14ac:dyDescent="0.2">
      <c r="W1814" s="72"/>
      <c r="X1814" s="72"/>
    </row>
    <row r="1815" spans="23:24" x14ac:dyDescent="0.2">
      <c r="W1815" s="72"/>
      <c r="X1815" s="72"/>
    </row>
    <row r="1816" spans="23:24" x14ac:dyDescent="0.2">
      <c r="W1816" s="72"/>
      <c r="X1816" s="72"/>
    </row>
    <row r="1817" spans="23:24" x14ac:dyDescent="0.2">
      <c r="W1817" s="72"/>
      <c r="X1817" s="72"/>
    </row>
    <row r="1818" spans="23:24" x14ac:dyDescent="0.2">
      <c r="W1818" s="72"/>
      <c r="X1818" s="72"/>
    </row>
    <row r="1819" spans="23:24" x14ac:dyDescent="0.2">
      <c r="W1819" s="72"/>
      <c r="X1819" s="72"/>
    </row>
    <row r="1820" spans="23:24" x14ac:dyDescent="0.2">
      <c r="W1820" s="72"/>
      <c r="X1820" s="72"/>
    </row>
    <row r="1821" spans="23:24" x14ac:dyDescent="0.2">
      <c r="W1821" s="72"/>
      <c r="X1821" s="72"/>
    </row>
    <row r="1822" spans="23:24" x14ac:dyDescent="0.2">
      <c r="W1822" s="72"/>
      <c r="X1822" s="72"/>
    </row>
    <row r="1823" spans="23:24" x14ac:dyDescent="0.2">
      <c r="W1823" s="72"/>
      <c r="X1823" s="72"/>
    </row>
    <row r="1824" spans="23:24" x14ac:dyDescent="0.2">
      <c r="W1824" s="72"/>
      <c r="X1824" s="72"/>
    </row>
    <row r="1825" spans="23:24" x14ac:dyDescent="0.2">
      <c r="W1825" s="72"/>
      <c r="X1825" s="72"/>
    </row>
    <row r="1826" spans="23:24" x14ac:dyDescent="0.2">
      <c r="W1826" s="72"/>
      <c r="X1826" s="72"/>
    </row>
    <row r="1827" spans="23:24" x14ac:dyDescent="0.2">
      <c r="W1827" s="72"/>
      <c r="X1827" s="72"/>
    </row>
    <row r="1828" spans="23:24" x14ac:dyDescent="0.2">
      <c r="W1828" s="72"/>
      <c r="X1828" s="72"/>
    </row>
    <row r="1829" spans="23:24" x14ac:dyDescent="0.2">
      <c r="W1829" s="72"/>
      <c r="X1829" s="72"/>
    </row>
    <row r="1830" spans="23:24" x14ac:dyDescent="0.2">
      <c r="W1830" s="72"/>
      <c r="X1830" s="72"/>
    </row>
    <row r="1831" spans="23:24" x14ac:dyDescent="0.2">
      <c r="W1831" s="72"/>
      <c r="X1831" s="72"/>
    </row>
    <row r="1832" spans="23:24" x14ac:dyDescent="0.2">
      <c r="W1832" s="72"/>
      <c r="X1832" s="72"/>
    </row>
    <row r="1833" spans="23:24" x14ac:dyDescent="0.2">
      <c r="W1833" s="72"/>
      <c r="X1833" s="72"/>
    </row>
    <row r="1834" spans="23:24" x14ac:dyDescent="0.2">
      <c r="W1834" s="72"/>
      <c r="X1834" s="72"/>
    </row>
    <row r="1835" spans="23:24" x14ac:dyDescent="0.2">
      <c r="W1835" s="72"/>
      <c r="X1835" s="72"/>
    </row>
    <row r="1836" spans="23:24" x14ac:dyDescent="0.2">
      <c r="W1836" s="72"/>
      <c r="X1836" s="72"/>
    </row>
    <row r="1837" spans="23:24" x14ac:dyDescent="0.2">
      <c r="W1837" s="72"/>
      <c r="X1837" s="72"/>
    </row>
    <row r="1838" spans="23:24" x14ac:dyDescent="0.2">
      <c r="W1838" s="72"/>
      <c r="X1838" s="72"/>
    </row>
    <row r="1839" spans="23:24" x14ac:dyDescent="0.2">
      <c r="W1839" s="72"/>
      <c r="X1839" s="72"/>
    </row>
    <row r="1840" spans="23:24" x14ac:dyDescent="0.2">
      <c r="W1840" s="72"/>
      <c r="X1840" s="72"/>
    </row>
    <row r="1841" spans="23:24" x14ac:dyDescent="0.2">
      <c r="W1841" s="72"/>
      <c r="X1841" s="72"/>
    </row>
    <row r="1842" spans="23:24" x14ac:dyDescent="0.2">
      <c r="W1842" s="72"/>
      <c r="X1842" s="72"/>
    </row>
    <row r="1843" spans="23:24" x14ac:dyDescent="0.2">
      <c r="W1843" s="72"/>
      <c r="X1843" s="72"/>
    </row>
    <row r="1844" spans="23:24" x14ac:dyDescent="0.2">
      <c r="W1844" s="72"/>
      <c r="X1844" s="72"/>
    </row>
    <row r="1845" spans="23:24" x14ac:dyDescent="0.2">
      <c r="W1845" s="72"/>
      <c r="X1845" s="72"/>
    </row>
    <row r="1846" spans="23:24" x14ac:dyDescent="0.2">
      <c r="W1846" s="72"/>
      <c r="X1846" s="72"/>
    </row>
    <row r="1847" spans="23:24" x14ac:dyDescent="0.2">
      <c r="W1847" s="72"/>
      <c r="X1847" s="72"/>
    </row>
    <row r="1848" spans="23:24" x14ac:dyDescent="0.2">
      <c r="W1848" s="72"/>
      <c r="X1848" s="72"/>
    </row>
    <row r="1849" spans="23:24" x14ac:dyDescent="0.2">
      <c r="W1849" s="72"/>
      <c r="X1849" s="72"/>
    </row>
    <row r="1850" spans="23:24" x14ac:dyDescent="0.2">
      <c r="W1850" s="72"/>
      <c r="X1850" s="72"/>
    </row>
    <row r="1851" spans="23:24" x14ac:dyDescent="0.2">
      <c r="W1851" s="72"/>
      <c r="X1851" s="72"/>
    </row>
    <row r="1852" spans="23:24" x14ac:dyDescent="0.2">
      <c r="W1852" s="72"/>
      <c r="X1852" s="72"/>
    </row>
    <row r="1853" spans="23:24" x14ac:dyDescent="0.2">
      <c r="W1853" s="72"/>
      <c r="X1853" s="72"/>
    </row>
    <row r="1854" spans="23:24" x14ac:dyDescent="0.2">
      <c r="W1854" s="72"/>
      <c r="X1854" s="72"/>
    </row>
    <row r="1855" spans="23:24" x14ac:dyDescent="0.2">
      <c r="W1855" s="72"/>
      <c r="X1855" s="72"/>
    </row>
    <row r="1856" spans="23:24" x14ac:dyDescent="0.2">
      <c r="W1856" s="72"/>
      <c r="X1856" s="72"/>
    </row>
    <row r="1857" spans="23:24" x14ac:dyDescent="0.2">
      <c r="W1857" s="72"/>
      <c r="X1857" s="72"/>
    </row>
    <row r="1858" spans="23:24" x14ac:dyDescent="0.2">
      <c r="W1858" s="72"/>
      <c r="X1858" s="72"/>
    </row>
    <row r="1859" spans="23:24" x14ac:dyDescent="0.2">
      <c r="W1859" s="72"/>
      <c r="X1859" s="72"/>
    </row>
    <row r="1860" spans="23:24" x14ac:dyDescent="0.2">
      <c r="W1860" s="72"/>
      <c r="X1860" s="72"/>
    </row>
    <row r="1861" spans="23:24" x14ac:dyDescent="0.2">
      <c r="W1861" s="72"/>
      <c r="X1861" s="72"/>
    </row>
    <row r="1862" spans="23:24" x14ac:dyDescent="0.2">
      <c r="W1862" s="72"/>
      <c r="X1862" s="72"/>
    </row>
    <row r="1863" spans="23:24" x14ac:dyDescent="0.2">
      <c r="W1863" s="72"/>
      <c r="X1863" s="72"/>
    </row>
    <row r="1864" spans="23:24" x14ac:dyDescent="0.2">
      <c r="W1864" s="72"/>
      <c r="X1864" s="72"/>
    </row>
    <row r="1865" spans="23:24" x14ac:dyDescent="0.2">
      <c r="W1865" s="72"/>
      <c r="X1865" s="72"/>
    </row>
    <row r="1866" spans="23:24" x14ac:dyDescent="0.2">
      <c r="W1866" s="72"/>
      <c r="X1866" s="72"/>
    </row>
    <row r="1867" spans="23:24" x14ac:dyDescent="0.2">
      <c r="W1867" s="72"/>
      <c r="X1867" s="72"/>
    </row>
    <row r="1868" spans="23:24" x14ac:dyDescent="0.2">
      <c r="W1868" s="72"/>
      <c r="X1868" s="72"/>
    </row>
    <row r="1869" spans="23:24" x14ac:dyDescent="0.2">
      <c r="W1869" s="72"/>
      <c r="X1869" s="72"/>
    </row>
    <row r="1870" spans="23:24" x14ac:dyDescent="0.2">
      <c r="W1870" s="72"/>
      <c r="X1870" s="72"/>
    </row>
    <row r="1871" spans="23:24" x14ac:dyDescent="0.2">
      <c r="W1871" s="72"/>
      <c r="X1871" s="72"/>
    </row>
    <row r="1872" spans="23:24" x14ac:dyDescent="0.2">
      <c r="W1872" s="72"/>
      <c r="X1872" s="72"/>
    </row>
    <row r="1873" spans="23:24" x14ac:dyDescent="0.2">
      <c r="W1873" s="72"/>
      <c r="X1873" s="72"/>
    </row>
    <row r="1874" spans="23:24" x14ac:dyDescent="0.2">
      <c r="W1874" s="72"/>
      <c r="X1874" s="72"/>
    </row>
    <row r="1875" spans="23:24" x14ac:dyDescent="0.2">
      <c r="W1875" s="72"/>
      <c r="X1875" s="72"/>
    </row>
    <row r="1876" spans="23:24" x14ac:dyDescent="0.2">
      <c r="W1876" s="72"/>
      <c r="X1876" s="72"/>
    </row>
    <row r="1877" spans="23:24" x14ac:dyDescent="0.2">
      <c r="W1877" s="72"/>
      <c r="X1877" s="72"/>
    </row>
    <row r="1878" spans="23:24" x14ac:dyDescent="0.2">
      <c r="W1878" s="72"/>
      <c r="X1878" s="72"/>
    </row>
    <row r="1879" spans="23:24" x14ac:dyDescent="0.2">
      <c r="W1879" s="72"/>
      <c r="X1879" s="72"/>
    </row>
    <row r="1880" spans="23:24" x14ac:dyDescent="0.2">
      <c r="W1880" s="72"/>
      <c r="X1880" s="72"/>
    </row>
    <row r="1881" spans="23:24" x14ac:dyDescent="0.2">
      <c r="W1881" s="72"/>
      <c r="X1881" s="72"/>
    </row>
    <row r="1882" spans="23:24" x14ac:dyDescent="0.2">
      <c r="W1882" s="72"/>
      <c r="X1882" s="72"/>
    </row>
    <row r="1883" spans="23:24" x14ac:dyDescent="0.2">
      <c r="W1883" s="72"/>
      <c r="X1883" s="72"/>
    </row>
    <row r="1884" spans="23:24" x14ac:dyDescent="0.2">
      <c r="W1884" s="72"/>
      <c r="X1884" s="72"/>
    </row>
    <row r="1885" spans="23:24" x14ac:dyDescent="0.2">
      <c r="W1885" s="72"/>
      <c r="X1885" s="72"/>
    </row>
    <row r="1886" spans="23:24" x14ac:dyDescent="0.2">
      <c r="W1886" s="72"/>
      <c r="X1886" s="72"/>
    </row>
    <row r="1887" spans="23:24" x14ac:dyDescent="0.2">
      <c r="W1887" s="72"/>
      <c r="X1887" s="72"/>
    </row>
    <row r="1888" spans="23:24" x14ac:dyDescent="0.2">
      <c r="W1888" s="72"/>
      <c r="X1888" s="72"/>
    </row>
    <row r="1889" spans="23:24" x14ac:dyDescent="0.2">
      <c r="W1889" s="72"/>
      <c r="X1889" s="72"/>
    </row>
    <row r="1890" spans="23:24" x14ac:dyDescent="0.2">
      <c r="W1890" s="72"/>
      <c r="X1890" s="72"/>
    </row>
    <row r="1891" spans="23:24" x14ac:dyDescent="0.2">
      <c r="W1891" s="72"/>
      <c r="X1891" s="72"/>
    </row>
    <row r="1892" spans="23:24" x14ac:dyDescent="0.2">
      <c r="W1892" s="72"/>
      <c r="X1892" s="72"/>
    </row>
    <row r="1893" spans="23:24" x14ac:dyDescent="0.2">
      <c r="W1893" s="72"/>
      <c r="X1893" s="72"/>
    </row>
    <row r="1894" spans="23:24" x14ac:dyDescent="0.2">
      <c r="W1894" s="72"/>
      <c r="X1894" s="72"/>
    </row>
    <row r="1895" spans="23:24" x14ac:dyDescent="0.2">
      <c r="W1895" s="72"/>
      <c r="X1895" s="72"/>
    </row>
    <row r="1896" spans="23:24" x14ac:dyDescent="0.2">
      <c r="W1896" s="72"/>
      <c r="X1896" s="72"/>
    </row>
    <row r="1897" spans="23:24" x14ac:dyDescent="0.2">
      <c r="W1897" s="72"/>
      <c r="X1897" s="72"/>
    </row>
    <row r="1898" spans="23:24" x14ac:dyDescent="0.2">
      <c r="W1898" s="72"/>
      <c r="X1898" s="72"/>
    </row>
    <row r="1899" spans="23:24" x14ac:dyDescent="0.2">
      <c r="W1899" s="72"/>
      <c r="X1899" s="72"/>
    </row>
    <row r="1900" spans="23:24" x14ac:dyDescent="0.2">
      <c r="W1900" s="72"/>
      <c r="X1900" s="72"/>
    </row>
    <row r="1901" spans="23:24" x14ac:dyDescent="0.2">
      <c r="W1901" s="72"/>
      <c r="X1901" s="72"/>
    </row>
    <row r="1902" spans="23:24" x14ac:dyDescent="0.2">
      <c r="W1902" s="72"/>
      <c r="X1902" s="72"/>
    </row>
    <row r="1903" spans="23:24" x14ac:dyDescent="0.2">
      <c r="W1903" s="72"/>
      <c r="X1903" s="72"/>
    </row>
    <row r="1904" spans="23:24" x14ac:dyDescent="0.2">
      <c r="W1904" s="72"/>
      <c r="X1904" s="72"/>
    </row>
    <row r="1905" spans="23:24" x14ac:dyDescent="0.2">
      <c r="W1905" s="72"/>
      <c r="X1905" s="72"/>
    </row>
    <row r="1906" spans="23:24" x14ac:dyDescent="0.2">
      <c r="W1906" s="72"/>
      <c r="X1906" s="72"/>
    </row>
    <row r="1907" spans="23:24" x14ac:dyDescent="0.2">
      <c r="W1907" s="72"/>
      <c r="X1907" s="72"/>
    </row>
    <row r="1908" spans="23:24" x14ac:dyDescent="0.2">
      <c r="W1908" s="72"/>
      <c r="X1908" s="72"/>
    </row>
    <row r="1909" spans="23:24" x14ac:dyDescent="0.2">
      <c r="W1909" s="72"/>
      <c r="X1909" s="72"/>
    </row>
    <row r="1910" spans="23:24" x14ac:dyDescent="0.2">
      <c r="W1910" s="72"/>
      <c r="X1910" s="72"/>
    </row>
    <row r="1911" spans="23:24" x14ac:dyDescent="0.2">
      <c r="W1911" s="72"/>
      <c r="X1911" s="72"/>
    </row>
    <row r="1912" spans="23:24" x14ac:dyDescent="0.2">
      <c r="W1912" s="72"/>
      <c r="X1912" s="72"/>
    </row>
    <row r="1913" spans="23:24" x14ac:dyDescent="0.2">
      <c r="W1913" s="72"/>
      <c r="X1913" s="72"/>
    </row>
    <row r="1914" spans="23:24" x14ac:dyDescent="0.2">
      <c r="W1914" s="72"/>
      <c r="X1914" s="72"/>
    </row>
    <row r="1915" spans="23:24" x14ac:dyDescent="0.2">
      <c r="W1915" s="72"/>
      <c r="X1915" s="72"/>
    </row>
    <row r="1916" spans="23:24" x14ac:dyDescent="0.2">
      <c r="W1916" s="72"/>
      <c r="X1916" s="72"/>
    </row>
    <row r="1917" spans="23:24" x14ac:dyDescent="0.2">
      <c r="W1917" s="72"/>
      <c r="X1917" s="72"/>
    </row>
    <row r="1918" spans="23:24" x14ac:dyDescent="0.2">
      <c r="W1918" s="72"/>
      <c r="X1918" s="72"/>
    </row>
    <row r="1919" spans="23:24" x14ac:dyDescent="0.2">
      <c r="W1919" s="72"/>
      <c r="X1919" s="72"/>
    </row>
    <row r="1920" spans="23:24" x14ac:dyDescent="0.2">
      <c r="W1920" s="72"/>
      <c r="X1920" s="72"/>
    </row>
    <row r="1921" spans="23:24" x14ac:dyDescent="0.2">
      <c r="W1921" s="72"/>
      <c r="X1921" s="72"/>
    </row>
    <row r="1922" spans="23:24" x14ac:dyDescent="0.2">
      <c r="W1922" s="72"/>
      <c r="X1922" s="72"/>
    </row>
    <row r="1923" spans="23:24" x14ac:dyDescent="0.2">
      <c r="W1923" s="72"/>
      <c r="X1923" s="72"/>
    </row>
    <row r="1924" spans="23:24" x14ac:dyDescent="0.2">
      <c r="W1924" s="72"/>
      <c r="X1924" s="72"/>
    </row>
    <row r="1925" spans="23:24" x14ac:dyDescent="0.2">
      <c r="W1925" s="72"/>
      <c r="X1925" s="72"/>
    </row>
    <row r="1926" spans="23:24" x14ac:dyDescent="0.2">
      <c r="W1926" s="72"/>
      <c r="X1926" s="72"/>
    </row>
    <row r="1927" spans="23:24" x14ac:dyDescent="0.2">
      <c r="W1927" s="72"/>
      <c r="X1927" s="72"/>
    </row>
    <row r="1928" spans="23:24" x14ac:dyDescent="0.2">
      <c r="W1928" s="72"/>
      <c r="X1928" s="72"/>
    </row>
    <row r="1929" spans="23:24" x14ac:dyDescent="0.2">
      <c r="W1929" s="72"/>
      <c r="X1929" s="72"/>
    </row>
    <row r="1930" spans="23:24" x14ac:dyDescent="0.2">
      <c r="W1930" s="72"/>
      <c r="X1930" s="72"/>
    </row>
    <row r="1931" spans="23:24" x14ac:dyDescent="0.2">
      <c r="W1931" s="72"/>
      <c r="X1931" s="72"/>
    </row>
    <row r="1932" spans="23:24" x14ac:dyDescent="0.2">
      <c r="W1932" s="72"/>
      <c r="X1932" s="72"/>
    </row>
    <row r="1933" spans="23:24" x14ac:dyDescent="0.2">
      <c r="W1933" s="72"/>
      <c r="X1933" s="72"/>
    </row>
    <row r="1934" spans="23:24" x14ac:dyDescent="0.2">
      <c r="W1934" s="72"/>
      <c r="X1934" s="72"/>
    </row>
    <row r="1935" spans="23:24" x14ac:dyDescent="0.2">
      <c r="W1935" s="72"/>
      <c r="X1935" s="72"/>
    </row>
    <row r="1936" spans="23:24" x14ac:dyDescent="0.2">
      <c r="W1936" s="72"/>
      <c r="X1936" s="72"/>
    </row>
    <row r="1937" spans="23:24" x14ac:dyDescent="0.2">
      <c r="W1937" s="72"/>
      <c r="X1937" s="72"/>
    </row>
    <row r="1938" spans="23:24" x14ac:dyDescent="0.2">
      <c r="W1938" s="72"/>
      <c r="X1938" s="72"/>
    </row>
    <row r="1939" spans="23:24" x14ac:dyDescent="0.2">
      <c r="W1939" s="72"/>
      <c r="X1939" s="72"/>
    </row>
    <row r="1940" spans="23:24" x14ac:dyDescent="0.2">
      <c r="W1940" s="72"/>
      <c r="X1940" s="72"/>
    </row>
    <row r="1941" spans="23:24" x14ac:dyDescent="0.2">
      <c r="W1941" s="72"/>
      <c r="X1941" s="72"/>
    </row>
    <row r="1942" spans="23:24" x14ac:dyDescent="0.2">
      <c r="W1942" s="72"/>
      <c r="X1942" s="72"/>
    </row>
    <row r="1943" spans="23:24" x14ac:dyDescent="0.2">
      <c r="W1943" s="72"/>
      <c r="X1943" s="72"/>
    </row>
    <row r="1944" spans="23:24" x14ac:dyDescent="0.2">
      <c r="W1944" s="72"/>
      <c r="X1944" s="72"/>
    </row>
    <row r="1945" spans="23:24" x14ac:dyDescent="0.2">
      <c r="W1945" s="72"/>
      <c r="X1945" s="72"/>
    </row>
    <row r="1946" spans="23:24" x14ac:dyDescent="0.2">
      <c r="W1946" s="72"/>
      <c r="X1946" s="72"/>
    </row>
    <row r="1947" spans="23:24" x14ac:dyDescent="0.2">
      <c r="W1947" s="72"/>
      <c r="X1947" s="72"/>
    </row>
    <row r="1948" spans="23:24" x14ac:dyDescent="0.2">
      <c r="W1948" s="72"/>
      <c r="X1948" s="72"/>
    </row>
    <row r="1949" spans="23:24" x14ac:dyDescent="0.2">
      <c r="W1949" s="72"/>
      <c r="X1949" s="72"/>
    </row>
    <row r="1950" spans="23:24" x14ac:dyDescent="0.2">
      <c r="W1950" s="72"/>
      <c r="X1950" s="72"/>
    </row>
    <row r="1951" spans="23:24" x14ac:dyDescent="0.2">
      <c r="W1951" s="72"/>
      <c r="X1951" s="72"/>
    </row>
    <row r="1952" spans="23:24" x14ac:dyDescent="0.2">
      <c r="W1952" s="72"/>
      <c r="X1952" s="72"/>
    </row>
    <row r="1953" spans="23:24" x14ac:dyDescent="0.2">
      <c r="W1953" s="72"/>
      <c r="X1953" s="72"/>
    </row>
    <row r="1954" spans="23:24" x14ac:dyDescent="0.2">
      <c r="W1954" s="72"/>
      <c r="X1954" s="72"/>
    </row>
    <row r="1955" spans="23:24" x14ac:dyDescent="0.2">
      <c r="W1955" s="72"/>
      <c r="X1955" s="72"/>
    </row>
    <row r="1956" spans="23:24" x14ac:dyDescent="0.2">
      <c r="W1956" s="72"/>
      <c r="X1956" s="72"/>
    </row>
    <row r="1957" spans="23:24" x14ac:dyDescent="0.2">
      <c r="W1957" s="72"/>
      <c r="X1957" s="72"/>
    </row>
    <row r="1958" spans="23:24" x14ac:dyDescent="0.2">
      <c r="W1958" s="72"/>
      <c r="X1958" s="72"/>
    </row>
    <row r="1959" spans="23:24" x14ac:dyDescent="0.2">
      <c r="W1959" s="72"/>
      <c r="X1959" s="72"/>
    </row>
    <row r="1960" spans="23:24" x14ac:dyDescent="0.2">
      <c r="W1960" s="72"/>
      <c r="X1960" s="72"/>
    </row>
    <row r="1961" spans="23:24" x14ac:dyDescent="0.2">
      <c r="W1961" s="72"/>
      <c r="X1961" s="72"/>
    </row>
    <row r="1962" spans="23:24" x14ac:dyDescent="0.2">
      <c r="W1962" s="72"/>
      <c r="X1962" s="72"/>
    </row>
    <row r="1963" spans="23:24" x14ac:dyDescent="0.2">
      <c r="W1963" s="72"/>
      <c r="X1963" s="72"/>
    </row>
    <row r="1964" spans="23:24" x14ac:dyDescent="0.2">
      <c r="W1964" s="72"/>
      <c r="X1964" s="72"/>
    </row>
    <row r="1965" spans="23:24" x14ac:dyDescent="0.2">
      <c r="W1965" s="72"/>
      <c r="X1965" s="72"/>
    </row>
    <row r="1966" spans="23:24" x14ac:dyDescent="0.2">
      <c r="W1966" s="72"/>
      <c r="X1966" s="72"/>
    </row>
    <row r="1967" spans="23:24" x14ac:dyDescent="0.2">
      <c r="W1967" s="72"/>
      <c r="X1967" s="72"/>
    </row>
    <row r="1968" spans="23:24" x14ac:dyDescent="0.2">
      <c r="W1968" s="72"/>
      <c r="X1968" s="72"/>
    </row>
    <row r="1969" spans="23:24" x14ac:dyDescent="0.2">
      <c r="W1969" s="72"/>
      <c r="X1969" s="72"/>
    </row>
    <row r="1970" spans="23:24" x14ac:dyDescent="0.2">
      <c r="W1970" s="72"/>
      <c r="X1970" s="72"/>
    </row>
    <row r="1971" spans="23:24" x14ac:dyDescent="0.2">
      <c r="W1971" s="72"/>
      <c r="X1971" s="72"/>
    </row>
    <row r="1972" spans="23:24" x14ac:dyDescent="0.2">
      <c r="W1972" s="72"/>
      <c r="X1972" s="72"/>
    </row>
    <row r="1973" spans="23:24" x14ac:dyDescent="0.2">
      <c r="W1973" s="72"/>
      <c r="X1973" s="72"/>
    </row>
    <row r="1974" spans="23:24" x14ac:dyDescent="0.2">
      <c r="W1974" s="72"/>
      <c r="X1974" s="72"/>
    </row>
    <row r="1975" spans="23:24" x14ac:dyDescent="0.2">
      <c r="W1975" s="72"/>
      <c r="X1975" s="72"/>
    </row>
    <row r="1976" spans="23:24" x14ac:dyDescent="0.2">
      <c r="W1976" s="72"/>
      <c r="X1976" s="72"/>
    </row>
    <row r="1977" spans="23:24" x14ac:dyDescent="0.2">
      <c r="W1977" s="72"/>
      <c r="X1977" s="72"/>
    </row>
    <row r="1978" spans="23:24" x14ac:dyDescent="0.2">
      <c r="W1978" s="72"/>
      <c r="X1978" s="72"/>
    </row>
    <row r="1979" spans="23:24" x14ac:dyDescent="0.2">
      <c r="W1979" s="72"/>
      <c r="X1979" s="72"/>
    </row>
    <row r="1980" spans="23:24" x14ac:dyDescent="0.2">
      <c r="W1980" s="72"/>
      <c r="X1980" s="72"/>
    </row>
    <row r="1981" spans="23:24" x14ac:dyDescent="0.2">
      <c r="W1981" s="72"/>
      <c r="X1981" s="72"/>
    </row>
    <row r="1982" spans="23:24" x14ac:dyDescent="0.2">
      <c r="W1982" s="72"/>
      <c r="X1982" s="72"/>
    </row>
    <row r="1983" spans="23:24" x14ac:dyDescent="0.2">
      <c r="W1983" s="72"/>
      <c r="X1983" s="72"/>
    </row>
    <row r="1984" spans="23:24" x14ac:dyDescent="0.2">
      <c r="W1984" s="72"/>
      <c r="X1984" s="72"/>
    </row>
    <row r="1985" spans="23:24" x14ac:dyDescent="0.2">
      <c r="W1985" s="72"/>
      <c r="X1985" s="72"/>
    </row>
    <row r="1986" spans="23:24" x14ac:dyDescent="0.2">
      <c r="W1986" s="72"/>
      <c r="X1986" s="72"/>
    </row>
    <row r="1987" spans="23:24" x14ac:dyDescent="0.2">
      <c r="W1987" s="72"/>
      <c r="X1987" s="72"/>
    </row>
    <row r="1988" spans="23:24" x14ac:dyDescent="0.2">
      <c r="W1988" s="72"/>
      <c r="X1988" s="72"/>
    </row>
    <row r="1989" spans="23:24" x14ac:dyDescent="0.2">
      <c r="W1989" s="72"/>
      <c r="X1989" s="72"/>
    </row>
    <row r="1990" spans="23:24" x14ac:dyDescent="0.2">
      <c r="W1990" s="72"/>
      <c r="X1990" s="72"/>
    </row>
    <row r="1991" spans="23:24" x14ac:dyDescent="0.2">
      <c r="W1991" s="72"/>
      <c r="X1991" s="72"/>
    </row>
    <row r="1992" spans="23:24" x14ac:dyDescent="0.2">
      <c r="W1992" s="72"/>
      <c r="X1992" s="72"/>
    </row>
    <row r="1993" spans="23:24" x14ac:dyDescent="0.2">
      <c r="W1993" s="72"/>
      <c r="X1993" s="72"/>
    </row>
    <row r="1994" spans="23:24" x14ac:dyDescent="0.2">
      <c r="W1994" s="72"/>
      <c r="X1994" s="72"/>
    </row>
    <row r="1995" spans="23:24" x14ac:dyDescent="0.2">
      <c r="W1995" s="72"/>
      <c r="X1995" s="72"/>
    </row>
    <row r="1996" spans="23:24" x14ac:dyDescent="0.2">
      <c r="W1996" s="72"/>
      <c r="X1996" s="72"/>
    </row>
    <row r="1997" spans="23:24" x14ac:dyDescent="0.2">
      <c r="W1997" s="72"/>
      <c r="X1997" s="72"/>
    </row>
    <row r="1998" spans="23:24" x14ac:dyDescent="0.2">
      <c r="W1998" s="72"/>
      <c r="X1998" s="72"/>
    </row>
    <row r="1999" spans="23:24" x14ac:dyDescent="0.2">
      <c r="W1999" s="72"/>
      <c r="X1999" s="72"/>
    </row>
    <row r="2000" spans="23:24" x14ac:dyDescent="0.2">
      <c r="W2000" s="72"/>
      <c r="X2000" s="72"/>
    </row>
    <row r="2001" spans="23:24" x14ac:dyDescent="0.2">
      <c r="W2001" s="72"/>
      <c r="X2001" s="72"/>
    </row>
    <row r="2002" spans="23:24" x14ac:dyDescent="0.2">
      <c r="W2002" s="72"/>
      <c r="X2002" s="72"/>
    </row>
    <row r="2003" spans="23:24" x14ac:dyDescent="0.2">
      <c r="W2003" s="72"/>
      <c r="X2003" s="72"/>
    </row>
    <row r="2004" spans="23:24" x14ac:dyDescent="0.2">
      <c r="W2004" s="72"/>
      <c r="X2004" s="72"/>
    </row>
    <row r="2005" spans="23:24" x14ac:dyDescent="0.2">
      <c r="W2005" s="72"/>
      <c r="X2005" s="72"/>
    </row>
    <row r="2006" spans="23:24" x14ac:dyDescent="0.2">
      <c r="W2006" s="72"/>
      <c r="X2006" s="72"/>
    </row>
    <row r="2007" spans="23:24" x14ac:dyDescent="0.2">
      <c r="W2007" s="72"/>
      <c r="X2007" s="72"/>
    </row>
    <row r="2008" spans="23:24" x14ac:dyDescent="0.2">
      <c r="W2008" s="72"/>
      <c r="X2008" s="72"/>
    </row>
    <row r="2009" spans="23:24" x14ac:dyDescent="0.2">
      <c r="W2009" s="72"/>
      <c r="X2009" s="72"/>
    </row>
    <row r="2010" spans="23:24" x14ac:dyDescent="0.2">
      <c r="W2010" s="72"/>
      <c r="X2010" s="72"/>
    </row>
    <row r="2011" spans="23:24" x14ac:dyDescent="0.2">
      <c r="W2011" s="72"/>
      <c r="X2011" s="72"/>
    </row>
    <row r="2012" spans="23:24" x14ac:dyDescent="0.2">
      <c r="W2012" s="72"/>
      <c r="X2012" s="72"/>
    </row>
    <row r="2013" spans="23:24" x14ac:dyDescent="0.2">
      <c r="W2013" s="72"/>
      <c r="X2013" s="72"/>
    </row>
    <row r="2014" spans="23:24" x14ac:dyDescent="0.2">
      <c r="W2014" s="72"/>
      <c r="X2014" s="72"/>
    </row>
    <row r="2015" spans="23:24" x14ac:dyDescent="0.2">
      <c r="W2015" s="72"/>
      <c r="X2015" s="72"/>
    </row>
    <row r="2016" spans="23:24" x14ac:dyDescent="0.2">
      <c r="W2016" s="72"/>
      <c r="X2016" s="72"/>
    </row>
    <row r="2017" spans="23:24" x14ac:dyDescent="0.2">
      <c r="W2017" s="72"/>
      <c r="X2017" s="72"/>
    </row>
    <row r="2018" spans="23:24" x14ac:dyDescent="0.2">
      <c r="W2018" s="72"/>
      <c r="X2018" s="72"/>
    </row>
    <row r="2019" spans="23:24" x14ac:dyDescent="0.2">
      <c r="W2019" s="72"/>
      <c r="X2019" s="72"/>
    </row>
    <row r="2020" spans="23:24" x14ac:dyDescent="0.2">
      <c r="W2020" s="72"/>
      <c r="X2020" s="72"/>
    </row>
    <row r="2021" spans="23:24" x14ac:dyDescent="0.2">
      <c r="W2021" s="72"/>
      <c r="X2021" s="72"/>
    </row>
    <row r="2022" spans="23:24" x14ac:dyDescent="0.2">
      <c r="W2022" s="72"/>
      <c r="X2022" s="72"/>
    </row>
    <row r="2023" spans="23:24" x14ac:dyDescent="0.2">
      <c r="W2023" s="72"/>
      <c r="X2023" s="72"/>
    </row>
    <row r="2024" spans="23:24" x14ac:dyDescent="0.2">
      <c r="W2024" s="72"/>
      <c r="X2024" s="72"/>
    </row>
    <row r="2025" spans="23:24" x14ac:dyDescent="0.2">
      <c r="W2025" s="72"/>
      <c r="X2025" s="72"/>
    </row>
    <row r="2026" spans="23:24" x14ac:dyDescent="0.2">
      <c r="W2026" s="72"/>
      <c r="X2026" s="72"/>
    </row>
    <row r="2027" spans="23:24" x14ac:dyDescent="0.2">
      <c r="W2027" s="72"/>
      <c r="X2027" s="72"/>
    </row>
    <row r="2028" spans="23:24" x14ac:dyDescent="0.2">
      <c r="W2028" s="72"/>
      <c r="X2028" s="72"/>
    </row>
    <row r="2029" spans="23:24" x14ac:dyDescent="0.2">
      <c r="W2029" s="72"/>
      <c r="X2029" s="72"/>
    </row>
    <row r="2030" spans="23:24" x14ac:dyDescent="0.2">
      <c r="W2030" s="72"/>
      <c r="X2030" s="72"/>
    </row>
    <row r="2031" spans="23:24" x14ac:dyDescent="0.2">
      <c r="W2031" s="72"/>
      <c r="X2031" s="72"/>
    </row>
    <row r="2032" spans="23:24" x14ac:dyDescent="0.2">
      <c r="W2032" s="72"/>
      <c r="X2032" s="72"/>
    </row>
    <row r="2033" spans="23:24" x14ac:dyDescent="0.2">
      <c r="W2033" s="72"/>
      <c r="X2033" s="72"/>
    </row>
    <row r="2034" spans="23:24" x14ac:dyDescent="0.2">
      <c r="W2034" s="72"/>
      <c r="X2034" s="72"/>
    </row>
    <row r="2035" spans="23:24" x14ac:dyDescent="0.2">
      <c r="W2035" s="72"/>
      <c r="X2035" s="72"/>
    </row>
    <row r="2036" spans="23:24" x14ac:dyDescent="0.2">
      <c r="W2036" s="72"/>
      <c r="X2036" s="72"/>
    </row>
    <row r="2037" spans="23:24" x14ac:dyDescent="0.2">
      <c r="W2037" s="72"/>
      <c r="X2037" s="72"/>
    </row>
    <row r="2038" spans="23:24" x14ac:dyDescent="0.2">
      <c r="W2038" s="72"/>
      <c r="X2038" s="72"/>
    </row>
    <row r="2039" spans="23:24" x14ac:dyDescent="0.2">
      <c r="W2039" s="72"/>
      <c r="X2039" s="72"/>
    </row>
    <row r="2040" spans="23:24" x14ac:dyDescent="0.2">
      <c r="W2040" s="72"/>
      <c r="X2040" s="72"/>
    </row>
    <row r="2041" spans="23:24" x14ac:dyDescent="0.2">
      <c r="W2041" s="72"/>
      <c r="X2041" s="72"/>
    </row>
    <row r="2042" spans="23:24" x14ac:dyDescent="0.2">
      <c r="W2042" s="72"/>
      <c r="X2042" s="72"/>
    </row>
    <row r="2043" spans="23:24" x14ac:dyDescent="0.2">
      <c r="W2043" s="72"/>
      <c r="X2043" s="72"/>
    </row>
    <row r="2044" spans="23:24" x14ac:dyDescent="0.2">
      <c r="W2044" s="72"/>
      <c r="X2044" s="72"/>
    </row>
    <row r="2045" spans="23:24" x14ac:dyDescent="0.2">
      <c r="W2045" s="72"/>
      <c r="X2045" s="72"/>
    </row>
    <row r="2046" spans="23:24" x14ac:dyDescent="0.2">
      <c r="W2046" s="72"/>
      <c r="X2046" s="72"/>
    </row>
    <row r="2047" spans="23:24" x14ac:dyDescent="0.2">
      <c r="W2047" s="72"/>
      <c r="X2047" s="72"/>
    </row>
    <row r="2048" spans="23:24" x14ac:dyDescent="0.2">
      <c r="W2048" s="72"/>
      <c r="X2048" s="72"/>
    </row>
    <row r="2049" spans="23:24" x14ac:dyDescent="0.2">
      <c r="W2049" s="72"/>
      <c r="X2049" s="72"/>
    </row>
    <row r="2050" spans="23:24" x14ac:dyDescent="0.2">
      <c r="W2050" s="72"/>
      <c r="X2050" s="72"/>
    </row>
    <row r="2051" spans="23:24" x14ac:dyDescent="0.2">
      <c r="W2051" s="72"/>
      <c r="X2051" s="72"/>
    </row>
    <row r="2052" spans="23:24" x14ac:dyDescent="0.2">
      <c r="W2052" s="72"/>
      <c r="X2052" s="72"/>
    </row>
    <row r="2053" spans="23:24" x14ac:dyDescent="0.2">
      <c r="W2053" s="72"/>
      <c r="X2053" s="72"/>
    </row>
    <row r="2054" spans="23:24" x14ac:dyDescent="0.2">
      <c r="W2054" s="72"/>
      <c r="X2054" s="72"/>
    </row>
    <row r="2055" spans="23:24" x14ac:dyDescent="0.2">
      <c r="W2055" s="72"/>
      <c r="X2055" s="72"/>
    </row>
    <row r="2056" spans="23:24" x14ac:dyDescent="0.2">
      <c r="W2056" s="72"/>
      <c r="X2056" s="72"/>
    </row>
    <row r="2057" spans="23:24" x14ac:dyDescent="0.2">
      <c r="W2057" s="72"/>
      <c r="X2057" s="72"/>
    </row>
    <row r="2058" spans="23:24" x14ac:dyDescent="0.2">
      <c r="W2058" s="72"/>
      <c r="X2058" s="72"/>
    </row>
    <row r="2059" spans="23:24" x14ac:dyDescent="0.2">
      <c r="W2059" s="72"/>
      <c r="X2059" s="72"/>
    </row>
    <row r="2060" spans="23:24" x14ac:dyDescent="0.2">
      <c r="W2060" s="72"/>
      <c r="X2060" s="72"/>
    </row>
    <row r="2061" spans="23:24" x14ac:dyDescent="0.2">
      <c r="W2061" s="72"/>
      <c r="X2061" s="72"/>
    </row>
    <row r="2062" spans="23:24" x14ac:dyDescent="0.2">
      <c r="W2062" s="72"/>
      <c r="X2062" s="72"/>
    </row>
    <row r="2063" spans="23:24" x14ac:dyDescent="0.2">
      <c r="W2063" s="72"/>
      <c r="X2063" s="72"/>
    </row>
    <row r="2064" spans="23:24" x14ac:dyDescent="0.2">
      <c r="W2064" s="72"/>
      <c r="X2064" s="72"/>
    </row>
    <row r="2065" spans="23:24" x14ac:dyDescent="0.2">
      <c r="W2065" s="72"/>
      <c r="X2065" s="72"/>
    </row>
    <row r="2066" spans="23:24" x14ac:dyDescent="0.2">
      <c r="W2066" s="72"/>
      <c r="X2066" s="72"/>
    </row>
    <row r="2067" spans="23:24" x14ac:dyDescent="0.2">
      <c r="W2067" s="72"/>
      <c r="X2067" s="72"/>
    </row>
    <row r="2068" spans="23:24" x14ac:dyDescent="0.2">
      <c r="W2068" s="72"/>
      <c r="X2068" s="72"/>
    </row>
    <row r="2069" spans="23:24" x14ac:dyDescent="0.2">
      <c r="W2069" s="72"/>
      <c r="X2069" s="72"/>
    </row>
    <row r="2070" spans="23:24" x14ac:dyDescent="0.2">
      <c r="W2070" s="72"/>
      <c r="X2070" s="72"/>
    </row>
    <row r="2071" spans="23:24" x14ac:dyDescent="0.2">
      <c r="W2071" s="72"/>
      <c r="X2071" s="72"/>
    </row>
    <row r="2072" spans="23:24" x14ac:dyDescent="0.2">
      <c r="W2072" s="72"/>
      <c r="X2072" s="72"/>
    </row>
    <row r="2073" spans="23:24" x14ac:dyDescent="0.2">
      <c r="W2073" s="72"/>
      <c r="X2073" s="72"/>
    </row>
    <row r="2074" spans="23:24" x14ac:dyDescent="0.2">
      <c r="W2074" s="72"/>
      <c r="X2074" s="72"/>
    </row>
    <row r="2075" spans="23:24" x14ac:dyDescent="0.2">
      <c r="W2075" s="72"/>
      <c r="X2075" s="72"/>
    </row>
    <row r="2076" spans="23:24" x14ac:dyDescent="0.2">
      <c r="W2076" s="72"/>
      <c r="X2076" s="72"/>
    </row>
    <row r="2077" spans="23:24" x14ac:dyDescent="0.2">
      <c r="W2077" s="72"/>
      <c r="X2077" s="72"/>
    </row>
    <row r="2078" spans="23:24" x14ac:dyDescent="0.2">
      <c r="W2078" s="72"/>
      <c r="X2078" s="72"/>
    </row>
    <row r="2079" spans="23:24" x14ac:dyDescent="0.2">
      <c r="W2079" s="72"/>
      <c r="X2079" s="72"/>
    </row>
    <row r="2080" spans="23:24" x14ac:dyDescent="0.2">
      <c r="W2080" s="72"/>
      <c r="X2080" s="72"/>
    </row>
    <row r="2081" spans="23:24" x14ac:dyDescent="0.2">
      <c r="W2081" s="72"/>
      <c r="X2081" s="72"/>
    </row>
    <row r="2082" spans="23:24" x14ac:dyDescent="0.2">
      <c r="W2082" s="72"/>
      <c r="X2082" s="72"/>
    </row>
    <row r="2083" spans="23:24" x14ac:dyDescent="0.2">
      <c r="W2083" s="72"/>
      <c r="X2083" s="72"/>
    </row>
    <row r="2084" spans="23:24" x14ac:dyDescent="0.2">
      <c r="W2084" s="72"/>
      <c r="X2084" s="72"/>
    </row>
    <row r="2085" spans="23:24" x14ac:dyDescent="0.2">
      <c r="W2085" s="72"/>
      <c r="X2085" s="72"/>
    </row>
    <row r="2086" spans="23:24" x14ac:dyDescent="0.2">
      <c r="W2086" s="72"/>
      <c r="X2086" s="72"/>
    </row>
    <row r="2087" spans="23:24" x14ac:dyDescent="0.2">
      <c r="W2087" s="72"/>
      <c r="X2087" s="72"/>
    </row>
    <row r="2088" spans="23:24" x14ac:dyDescent="0.2">
      <c r="W2088" s="72"/>
      <c r="X2088" s="72"/>
    </row>
    <row r="2089" spans="23:24" x14ac:dyDescent="0.2">
      <c r="W2089" s="72"/>
      <c r="X2089" s="72"/>
    </row>
    <row r="2090" spans="23:24" x14ac:dyDescent="0.2">
      <c r="W2090" s="72"/>
      <c r="X2090" s="72"/>
    </row>
    <row r="2091" spans="23:24" x14ac:dyDescent="0.2">
      <c r="W2091" s="72"/>
      <c r="X2091" s="72"/>
    </row>
    <row r="2092" spans="23:24" x14ac:dyDescent="0.2">
      <c r="W2092" s="72"/>
      <c r="X2092" s="72"/>
    </row>
    <row r="2093" spans="23:24" x14ac:dyDescent="0.2">
      <c r="W2093" s="72"/>
      <c r="X2093" s="72"/>
    </row>
    <row r="2094" spans="23:24" x14ac:dyDescent="0.2">
      <c r="W2094" s="72"/>
      <c r="X2094" s="72"/>
    </row>
    <row r="2095" spans="23:24" x14ac:dyDescent="0.2">
      <c r="W2095" s="72"/>
      <c r="X2095" s="72"/>
    </row>
    <row r="2096" spans="23:24" x14ac:dyDescent="0.2">
      <c r="W2096" s="72"/>
      <c r="X2096" s="72"/>
    </row>
    <row r="2097" spans="23:24" x14ac:dyDescent="0.2">
      <c r="W2097" s="72"/>
      <c r="X2097" s="72"/>
    </row>
    <row r="2098" spans="23:24" x14ac:dyDescent="0.2">
      <c r="W2098" s="72"/>
      <c r="X2098" s="72"/>
    </row>
    <row r="2099" spans="23:24" x14ac:dyDescent="0.2">
      <c r="W2099" s="72"/>
      <c r="X2099" s="72"/>
    </row>
    <row r="2100" spans="23:24" x14ac:dyDescent="0.2">
      <c r="W2100" s="72"/>
      <c r="X2100" s="72"/>
    </row>
    <row r="2101" spans="23:24" x14ac:dyDescent="0.2">
      <c r="W2101" s="72"/>
      <c r="X2101" s="72"/>
    </row>
    <row r="2102" spans="23:24" x14ac:dyDescent="0.2">
      <c r="W2102" s="72"/>
      <c r="X2102" s="72"/>
    </row>
    <row r="2103" spans="23:24" x14ac:dyDescent="0.2">
      <c r="W2103" s="72"/>
      <c r="X2103" s="72"/>
    </row>
    <row r="2104" spans="23:24" x14ac:dyDescent="0.2">
      <c r="W2104" s="72"/>
      <c r="X2104" s="72"/>
    </row>
    <row r="2105" spans="23:24" x14ac:dyDescent="0.2">
      <c r="W2105" s="72"/>
      <c r="X2105" s="72"/>
    </row>
    <row r="2106" spans="23:24" x14ac:dyDescent="0.2">
      <c r="W2106" s="72"/>
      <c r="X2106" s="72"/>
    </row>
    <row r="2107" spans="23:24" x14ac:dyDescent="0.2">
      <c r="W2107" s="72"/>
      <c r="X2107" s="72"/>
    </row>
    <row r="2108" spans="23:24" x14ac:dyDescent="0.2">
      <c r="W2108" s="72"/>
      <c r="X2108" s="72"/>
    </row>
    <row r="2109" spans="23:24" x14ac:dyDescent="0.2">
      <c r="W2109" s="72"/>
      <c r="X2109" s="72"/>
    </row>
    <row r="2110" spans="23:24" x14ac:dyDescent="0.2">
      <c r="W2110" s="72"/>
      <c r="X2110" s="72"/>
    </row>
    <row r="2111" spans="23:24" x14ac:dyDescent="0.2">
      <c r="W2111" s="72"/>
      <c r="X2111" s="72"/>
    </row>
    <row r="2112" spans="23:24" x14ac:dyDescent="0.2">
      <c r="W2112" s="72"/>
      <c r="X2112" s="72"/>
    </row>
    <row r="2113" spans="23:24" x14ac:dyDescent="0.2">
      <c r="W2113" s="72"/>
      <c r="X2113" s="72"/>
    </row>
    <row r="2114" spans="23:24" x14ac:dyDescent="0.2">
      <c r="W2114" s="72"/>
      <c r="X2114" s="72"/>
    </row>
    <row r="2115" spans="23:24" x14ac:dyDescent="0.2">
      <c r="W2115" s="72"/>
      <c r="X2115" s="72"/>
    </row>
    <row r="2116" spans="23:24" x14ac:dyDescent="0.2">
      <c r="W2116" s="72"/>
      <c r="X2116" s="72"/>
    </row>
    <row r="2117" spans="23:24" x14ac:dyDescent="0.2">
      <c r="W2117" s="72"/>
      <c r="X2117" s="72"/>
    </row>
    <row r="2118" spans="23:24" x14ac:dyDescent="0.2">
      <c r="W2118" s="72"/>
      <c r="X2118" s="72"/>
    </row>
    <row r="2119" spans="23:24" x14ac:dyDescent="0.2">
      <c r="W2119" s="72"/>
      <c r="X2119" s="72"/>
    </row>
    <row r="2120" spans="23:24" x14ac:dyDescent="0.2">
      <c r="W2120" s="72"/>
      <c r="X2120" s="72"/>
    </row>
    <row r="2121" spans="23:24" x14ac:dyDescent="0.2">
      <c r="W2121" s="72"/>
      <c r="X2121" s="72"/>
    </row>
    <row r="2122" spans="23:24" x14ac:dyDescent="0.2">
      <c r="W2122" s="72"/>
      <c r="X2122" s="72"/>
    </row>
    <row r="2123" spans="23:24" x14ac:dyDescent="0.2">
      <c r="W2123" s="72"/>
      <c r="X2123" s="72"/>
    </row>
    <row r="2124" spans="23:24" x14ac:dyDescent="0.2">
      <c r="W2124" s="72"/>
      <c r="X2124" s="72"/>
    </row>
    <row r="2125" spans="23:24" x14ac:dyDescent="0.2">
      <c r="W2125" s="72"/>
      <c r="X2125" s="72"/>
    </row>
    <row r="2126" spans="23:24" x14ac:dyDescent="0.2">
      <c r="W2126" s="72"/>
      <c r="X2126" s="72"/>
    </row>
    <row r="2127" spans="23:24" x14ac:dyDescent="0.2">
      <c r="W2127" s="72"/>
      <c r="X2127" s="72"/>
    </row>
    <row r="2128" spans="23:24" x14ac:dyDescent="0.2">
      <c r="W2128" s="72"/>
      <c r="X2128" s="72"/>
    </row>
    <row r="2129" spans="23:24" x14ac:dyDescent="0.2">
      <c r="W2129" s="72"/>
      <c r="X2129" s="72"/>
    </row>
    <row r="2130" spans="23:24" x14ac:dyDescent="0.2">
      <c r="W2130" s="72"/>
      <c r="X2130" s="72"/>
    </row>
    <row r="2131" spans="23:24" x14ac:dyDescent="0.2">
      <c r="W2131" s="72"/>
      <c r="X2131" s="72"/>
    </row>
    <row r="2132" spans="23:24" x14ac:dyDescent="0.2">
      <c r="W2132" s="72"/>
      <c r="X2132" s="72"/>
    </row>
    <row r="2133" spans="23:24" x14ac:dyDescent="0.2">
      <c r="W2133" s="72"/>
      <c r="X2133" s="72"/>
    </row>
    <row r="2134" spans="23:24" x14ac:dyDescent="0.2">
      <c r="W2134" s="72"/>
      <c r="X2134" s="72"/>
    </row>
    <row r="2135" spans="23:24" x14ac:dyDescent="0.2">
      <c r="W2135" s="72"/>
      <c r="X2135" s="72"/>
    </row>
    <row r="2136" spans="23:24" x14ac:dyDescent="0.2">
      <c r="W2136" s="72"/>
      <c r="X2136" s="72"/>
    </row>
    <row r="2137" spans="23:24" x14ac:dyDescent="0.2">
      <c r="W2137" s="72"/>
      <c r="X2137" s="72"/>
    </row>
    <row r="2138" spans="23:24" x14ac:dyDescent="0.2">
      <c r="W2138" s="72"/>
      <c r="X2138" s="72"/>
    </row>
    <row r="2139" spans="23:24" x14ac:dyDescent="0.2">
      <c r="W2139" s="72"/>
      <c r="X2139" s="72"/>
    </row>
    <row r="2140" spans="23:24" x14ac:dyDescent="0.2">
      <c r="W2140" s="72"/>
      <c r="X2140" s="72"/>
    </row>
    <row r="2141" spans="23:24" x14ac:dyDescent="0.2">
      <c r="W2141" s="72"/>
      <c r="X2141" s="72"/>
    </row>
    <row r="2142" spans="23:24" x14ac:dyDescent="0.2">
      <c r="W2142" s="72"/>
      <c r="X2142" s="72"/>
    </row>
    <row r="2143" spans="23:24" x14ac:dyDescent="0.2">
      <c r="W2143" s="72"/>
      <c r="X2143" s="72"/>
    </row>
    <row r="2144" spans="23:24" x14ac:dyDescent="0.2">
      <c r="W2144" s="72"/>
      <c r="X2144" s="72"/>
    </row>
    <row r="2145" spans="23:24" x14ac:dyDescent="0.2">
      <c r="W2145" s="72"/>
      <c r="X2145" s="72"/>
    </row>
    <row r="2146" spans="23:24" x14ac:dyDescent="0.2">
      <c r="W2146" s="72"/>
      <c r="X2146" s="72"/>
    </row>
    <row r="2147" spans="23:24" x14ac:dyDescent="0.2">
      <c r="W2147" s="72"/>
      <c r="X2147" s="72"/>
    </row>
    <row r="2148" spans="23:24" x14ac:dyDescent="0.2">
      <c r="W2148" s="72"/>
      <c r="X2148" s="72"/>
    </row>
    <row r="2149" spans="23:24" x14ac:dyDescent="0.2">
      <c r="W2149" s="72"/>
      <c r="X2149" s="72"/>
    </row>
    <row r="2150" spans="23:24" x14ac:dyDescent="0.2">
      <c r="W2150" s="72"/>
      <c r="X2150" s="72"/>
    </row>
    <row r="2151" spans="23:24" x14ac:dyDescent="0.2">
      <c r="W2151" s="72"/>
      <c r="X2151" s="72"/>
    </row>
    <row r="2152" spans="23:24" x14ac:dyDescent="0.2">
      <c r="W2152" s="72"/>
      <c r="X2152" s="72"/>
    </row>
    <row r="2153" spans="23:24" x14ac:dyDescent="0.2">
      <c r="W2153" s="72"/>
      <c r="X2153" s="72"/>
    </row>
    <row r="2154" spans="23:24" x14ac:dyDescent="0.2">
      <c r="W2154" s="72"/>
      <c r="X2154" s="72"/>
    </row>
    <row r="2155" spans="23:24" x14ac:dyDescent="0.2">
      <c r="W2155" s="72"/>
      <c r="X2155" s="72"/>
    </row>
    <row r="2156" spans="23:24" x14ac:dyDescent="0.2">
      <c r="W2156" s="72"/>
      <c r="X2156" s="72"/>
    </row>
    <row r="2157" spans="23:24" x14ac:dyDescent="0.2">
      <c r="W2157" s="72"/>
      <c r="X2157" s="72"/>
    </row>
    <row r="2158" spans="23:24" x14ac:dyDescent="0.2">
      <c r="W2158" s="72"/>
      <c r="X2158" s="72"/>
    </row>
    <row r="2159" spans="23:24" x14ac:dyDescent="0.2">
      <c r="W2159" s="72"/>
      <c r="X2159" s="72"/>
    </row>
    <row r="2160" spans="23:24" x14ac:dyDescent="0.2">
      <c r="W2160" s="72"/>
      <c r="X2160" s="72"/>
    </row>
    <row r="2161" spans="23:24" x14ac:dyDescent="0.2">
      <c r="W2161" s="72"/>
      <c r="X2161" s="72"/>
    </row>
    <row r="2162" spans="23:24" x14ac:dyDescent="0.2">
      <c r="W2162" s="72"/>
      <c r="X2162" s="72"/>
    </row>
    <row r="2163" spans="23:24" x14ac:dyDescent="0.2">
      <c r="W2163" s="72"/>
      <c r="X2163" s="72"/>
    </row>
    <row r="2164" spans="23:24" x14ac:dyDescent="0.2">
      <c r="W2164" s="72"/>
      <c r="X2164" s="72"/>
    </row>
    <row r="2165" spans="23:24" x14ac:dyDescent="0.2">
      <c r="W2165" s="72"/>
      <c r="X2165" s="72"/>
    </row>
    <row r="2166" spans="23:24" x14ac:dyDescent="0.2">
      <c r="W2166" s="72"/>
      <c r="X2166" s="72"/>
    </row>
    <row r="2167" spans="23:24" x14ac:dyDescent="0.2">
      <c r="W2167" s="72"/>
      <c r="X2167" s="72"/>
    </row>
    <row r="2168" spans="23:24" x14ac:dyDescent="0.2">
      <c r="W2168" s="72"/>
      <c r="X2168" s="72"/>
    </row>
    <row r="2169" spans="23:24" x14ac:dyDescent="0.2">
      <c r="W2169" s="72"/>
      <c r="X2169" s="72"/>
    </row>
    <row r="2170" spans="23:24" x14ac:dyDescent="0.2">
      <c r="W2170" s="72"/>
      <c r="X2170" s="72"/>
    </row>
    <row r="2171" spans="23:24" x14ac:dyDescent="0.2">
      <c r="W2171" s="72"/>
      <c r="X2171" s="72"/>
    </row>
    <row r="2172" spans="23:24" x14ac:dyDescent="0.2">
      <c r="W2172" s="72"/>
      <c r="X2172" s="72"/>
    </row>
    <row r="2173" spans="23:24" x14ac:dyDescent="0.2">
      <c r="W2173" s="72"/>
      <c r="X2173" s="72"/>
    </row>
    <row r="2174" spans="23:24" x14ac:dyDescent="0.2">
      <c r="W2174" s="72"/>
      <c r="X2174" s="72"/>
    </row>
    <row r="2175" spans="23:24" x14ac:dyDescent="0.2">
      <c r="W2175" s="72"/>
      <c r="X2175" s="72"/>
    </row>
    <row r="2176" spans="23:24" x14ac:dyDescent="0.2">
      <c r="W2176" s="72"/>
      <c r="X2176" s="72"/>
    </row>
    <row r="2177" spans="23:24" x14ac:dyDescent="0.2">
      <c r="W2177" s="72"/>
      <c r="X2177" s="72"/>
    </row>
    <row r="2178" spans="23:24" x14ac:dyDescent="0.2">
      <c r="W2178" s="72"/>
      <c r="X2178" s="72"/>
    </row>
    <row r="2179" spans="23:24" x14ac:dyDescent="0.2">
      <c r="W2179" s="72"/>
      <c r="X2179" s="72"/>
    </row>
    <row r="2180" spans="23:24" x14ac:dyDescent="0.2">
      <c r="W2180" s="72"/>
      <c r="X2180" s="72"/>
    </row>
    <row r="2181" spans="23:24" x14ac:dyDescent="0.2">
      <c r="W2181" s="72"/>
      <c r="X2181" s="72"/>
    </row>
    <row r="2182" spans="23:24" x14ac:dyDescent="0.2">
      <c r="W2182" s="72"/>
      <c r="X2182" s="72"/>
    </row>
    <row r="2183" spans="23:24" x14ac:dyDescent="0.2">
      <c r="W2183" s="72"/>
      <c r="X2183" s="72"/>
    </row>
    <row r="2184" spans="23:24" x14ac:dyDescent="0.2">
      <c r="W2184" s="72"/>
      <c r="X2184" s="72"/>
    </row>
    <row r="2185" spans="23:24" x14ac:dyDescent="0.2">
      <c r="W2185" s="72"/>
      <c r="X2185" s="72"/>
    </row>
    <row r="2186" spans="23:24" x14ac:dyDescent="0.2">
      <c r="W2186" s="72"/>
      <c r="X2186" s="72"/>
    </row>
    <row r="2187" spans="23:24" x14ac:dyDescent="0.2">
      <c r="W2187" s="72"/>
      <c r="X2187" s="72"/>
    </row>
    <row r="2188" spans="23:24" x14ac:dyDescent="0.2">
      <c r="W2188" s="72"/>
      <c r="X2188" s="72"/>
    </row>
    <row r="2189" spans="23:24" x14ac:dyDescent="0.2">
      <c r="W2189" s="72"/>
      <c r="X2189" s="72"/>
    </row>
    <row r="2190" spans="23:24" x14ac:dyDescent="0.2">
      <c r="W2190" s="72"/>
      <c r="X2190" s="72"/>
    </row>
    <row r="2191" spans="23:24" x14ac:dyDescent="0.2">
      <c r="W2191" s="72"/>
      <c r="X2191" s="72"/>
    </row>
    <row r="2192" spans="23:24" x14ac:dyDescent="0.2">
      <c r="W2192" s="72"/>
      <c r="X2192" s="72"/>
    </row>
    <row r="2193" spans="23:24" x14ac:dyDescent="0.2">
      <c r="W2193" s="72"/>
      <c r="X2193" s="72"/>
    </row>
    <row r="2194" spans="23:24" x14ac:dyDescent="0.2">
      <c r="W2194" s="72"/>
      <c r="X2194" s="72"/>
    </row>
    <row r="2195" spans="23:24" x14ac:dyDescent="0.2">
      <c r="W2195" s="72"/>
      <c r="X2195" s="72"/>
    </row>
    <row r="2196" spans="23:24" x14ac:dyDescent="0.2">
      <c r="W2196" s="72"/>
      <c r="X2196" s="72"/>
    </row>
    <row r="2197" spans="23:24" x14ac:dyDescent="0.2">
      <c r="W2197" s="72"/>
      <c r="X2197" s="72"/>
    </row>
    <row r="2198" spans="23:24" x14ac:dyDescent="0.2">
      <c r="W2198" s="72"/>
      <c r="X2198" s="72"/>
    </row>
    <row r="2199" spans="23:24" x14ac:dyDescent="0.2">
      <c r="W2199" s="72"/>
      <c r="X2199" s="72"/>
    </row>
    <row r="2200" spans="23:24" x14ac:dyDescent="0.2">
      <c r="W2200" s="72"/>
      <c r="X2200" s="72"/>
    </row>
    <row r="2201" spans="23:24" x14ac:dyDescent="0.2">
      <c r="W2201" s="72"/>
      <c r="X2201" s="72"/>
    </row>
    <row r="2202" spans="23:24" x14ac:dyDescent="0.2">
      <c r="W2202" s="72"/>
      <c r="X2202" s="72"/>
    </row>
    <row r="2203" spans="23:24" x14ac:dyDescent="0.2">
      <c r="W2203" s="72"/>
      <c r="X2203" s="72"/>
    </row>
    <row r="2204" spans="23:24" x14ac:dyDescent="0.2">
      <c r="W2204" s="72"/>
      <c r="X2204" s="72"/>
    </row>
    <row r="2205" spans="23:24" x14ac:dyDescent="0.2">
      <c r="W2205" s="72"/>
      <c r="X2205" s="72"/>
    </row>
    <row r="2206" spans="23:24" x14ac:dyDescent="0.2">
      <c r="W2206" s="72"/>
      <c r="X2206" s="72"/>
    </row>
    <row r="2207" spans="23:24" x14ac:dyDescent="0.2">
      <c r="W2207" s="72"/>
      <c r="X2207" s="72"/>
    </row>
    <row r="2208" spans="23:24" x14ac:dyDescent="0.2">
      <c r="W2208" s="72"/>
      <c r="X2208" s="72"/>
    </row>
    <row r="2209" spans="23:24" x14ac:dyDescent="0.2">
      <c r="W2209" s="72"/>
      <c r="X2209" s="72"/>
    </row>
    <row r="2210" spans="23:24" x14ac:dyDescent="0.2">
      <c r="W2210" s="72"/>
      <c r="X2210" s="72"/>
    </row>
    <row r="2211" spans="23:24" x14ac:dyDescent="0.2">
      <c r="W2211" s="72"/>
      <c r="X2211" s="72"/>
    </row>
    <row r="2212" spans="23:24" x14ac:dyDescent="0.2">
      <c r="W2212" s="72"/>
      <c r="X2212" s="72"/>
    </row>
    <row r="2213" spans="23:24" x14ac:dyDescent="0.2">
      <c r="W2213" s="72"/>
      <c r="X2213" s="72"/>
    </row>
    <row r="2214" spans="23:24" x14ac:dyDescent="0.2">
      <c r="W2214" s="72"/>
      <c r="X2214" s="72"/>
    </row>
    <row r="2215" spans="23:24" x14ac:dyDescent="0.2">
      <c r="W2215" s="72"/>
      <c r="X2215" s="72"/>
    </row>
    <row r="2216" spans="23:24" x14ac:dyDescent="0.2">
      <c r="W2216" s="72"/>
      <c r="X2216" s="72"/>
    </row>
    <row r="2217" spans="23:24" x14ac:dyDescent="0.2">
      <c r="W2217" s="72"/>
      <c r="X2217" s="72"/>
    </row>
    <row r="2218" spans="23:24" x14ac:dyDescent="0.2">
      <c r="W2218" s="72"/>
      <c r="X2218" s="72"/>
    </row>
    <row r="2219" spans="23:24" x14ac:dyDescent="0.2">
      <c r="W2219" s="72"/>
      <c r="X2219" s="72"/>
    </row>
    <row r="2220" spans="23:24" x14ac:dyDescent="0.2">
      <c r="W2220" s="72"/>
      <c r="X2220" s="72"/>
    </row>
    <row r="2221" spans="23:24" x14ac:dyDescent="0.2">
      <c r="W2221" s="72"/>
      <c r="X2221" s="72"/>
    </row>
    <row r="2222" spans="23:24" x14ac:dyDescent="0.2">
      <c r="W2222" s="72"/>
      <c r="X2222" s="72"/>
    </row>
    <row r="2223" spans="23:24" x14ac:dyDescent="0.2">
      <c r="W2223" s="72"/>
      <c r="X2223" s="72"/>
    </row>
    <row r="2224" spans="23:24" x14ac:dyDescent="0.2">
      <c r="W2224" s="72"/>
      <c r="X2224" s="72"/>
    </row>
    <row r="2225" spans="23:24" x14ac:dyDescent="0.2">
      <c r="W2225" s="72"/>
      <c r="X2225" s="72"/>
    </row>
    <row r="2226" spans="23:24" x14ac:dyDescent="0.2">
      <c r="W2226" s="72"/>
      <c r="X2226" s="72"/>
    </row>
    <row r="2227" spans="23:24" x14ac:dyDescent="0.2">
      <c r="W2227" s="72"/>
      <c r="X2227" s="72"/>
    </row>
    <row r="2228" spans="23:24" x14ac:dyDescent="0.2">
      <c r="W2228" s="72"/>
      <c r="X2228" s="72"/>
    </row>
    <row r="2229" spans="23:24" x14ac:dyDescent="0.2">
      <c r="W2229" s="72"/>
      <c r="X2229" s="72"/>
    </row>
    <row r="2230" spans="23:24" x14ac:dyDescent="0.2">
      <c r="W2230" s="72"/>
      <c r="X2230" s="72"/>
    </row>
    <row r="2231" spans="23:24" x14ac:dyDescent="0.2">
      <c r="W2231" s="72"/>
      <c r="X2231" s="72"/>
    </row>
    <row r="2232" spans="23:24" x14ac:dyDescent="0.2">
      <c r="W2232" s="72"/>
      <c r="X2232" s="72"/>
    </row>
    <row r="2233" spans="23:24" x14ac:dyDescent="0.2">
      <c r="W2233" s="72"/>
      <c r="X2233" s="72"/>
    </row>
    <row r="2234" spans="23:24" x14ac:dyDescent="0.2">
      <c r="W2234" s="72"/>
      <c r="X2234" s="72"/>
    </row>
    <row r="2235" spans="23:24" x14ac:dyDescent="0.2">
      <c r="W2235" s="72"/>
      <c r="X2235" s="72"/>
    </row>
    <row r="2236" spans="23:24" x14ac:dyDescent="0.2">
      <c r="W2236" s="72"/>
      <c r="X2236" s="72"/>
    </row>
    <row r="2237" spans="23:24" x14ac:dyDescent="0.2">
      <c r="W2237" s="72"/>
      <c r="X2237" s="72"/>
    </row>
    <row r="2238" spans="23:24" x14ac:dyDescent="0.2">
      <c r="W2238" s="72"/>
      <c r="X2238" s="72"/>
    </row>
    <row r="2239" spans="23:24" x14ac:dyDescent="0.2">
      <c r="W2239" s="72"/>
      <c r="X2239" s="72"/>
    </row>
    <row r="2240" spans="23:24" x14ac:dyDescent="0.2">
      <c r="W2240" s="72"/>
      <c r="X2240" s="72"/>
    </row>
    <row r="2241" spans="23:24" x14ac:dyDescent="0.2">
      <c r="W2241" s="72"/>
      <c r="X2241" s="72"/>
    </row>
    <row r="2242" spans="23:24" x14ac:dyDescent="0.2">
      <c r="W2242" s="72"/>
      <c r="X2242" s="72"/>
    </row>
    <row r="2243" spans="23:24" x14ac:dyDescent="0.2">
      <c r="W2243" s="72"/>
      <c r="X2243" s="72"/>
    </row>
    <row r="2244" spans="23:24" x14ac:dyDescent="0.2">
      <c r="W2244" s="72"/>
      <c r="X2244" s="72"/>
    </row>
    <row r="2245" spans="23:24" x14ac:dyDescent="0.2">
      <c r="W2245" s="72"/>
      <c r="X2245" s="72"/>
    </row>
    <row r="2246" spans="23:24" x14ac:dyDescent="0.2">
      <c r="W2246" s="72"/>
      <c r="X2246" s="72"/>
    </row>
    <row r="2247" spans="23:24" x14ac:dyDescent="0.2">
      <c r="W2247" s="72"/>
      <c r="X2247" s="72"/>
    </row>
    <row r="2248" spans="23:24" x14ac:dyDescent="0.2">
      <c r="W2248" s="72"/>
      <c r="X2248" s="72"/>
    </row>
    <row r="2249" spans="23:24" x14ac:dyDescent="0.2">
      <c r="W2249" s="72"/>
      <c r="X2249" s="72"/>
    </row>
    <row r="2250" spans="23:24" x14ac:dyDescent="0.2">
      <c r="W2250" s="72"/>
      <c r="X2250" s="72"/>
    </row>
    <row r="2251" spans="23:24" x14ac:dyDescent="0.2">
      <c r="W2251" s="72"/>
      <c r="X2251" s="72"/>
    </row>
    <row r="2252" spans="23:24" x14ac:dyDescent="0.2">
      <c r="W2252" s="72"/>
      <c r="X2252" s="72"/>
    </row>
    <row r="2253" spans="23:24" x14ac:dyDescent="0.2">
      <c r="W2253" s="72"/>
      <c r="X2253" s="72"/>
    </row>
    <row r="2254" spans="23:24" x14ac:dyDescent="0.2">
      <c r="W2254" s="72"/>
      <c r="X2254" s="72"/>
    </row>
    <row r="2255" spans="23:24" x14ac:dyDescent="0.2">
      <c r="W2255" s="72"/>
      <c r="X2255" s="72"/>
    </row>
    <row r="2256" spans="23:24" x14ac:dyDescent="0.2">
      <c r="W2256" s="72"/>
      <c r="X2256" s="72"/>
    </row>
    <row r="2257" spans="23:24" x14ac:dyDescent="0.2">
      <c r="W2257" s="72"/>
      <c r="X2257" s="72"/>
    </row>
    <row r="2258" spans="23:24" x14ac:dyDescent="0.2">
      <c r="W2258" s="72"/>
      <c r="X2258" s="72"/>
    </row>
    <row r="2259" spans="23:24" x14ac:dyDescent="0.2">
      <c r="W2259" s="72"/>
      <c r="X2259" s="72"/>
    </row>
    <row r="2260" spans="23:24" x14ac:dyDescent="0.2">
      <c r="W2260" s="72"/>
      <c r="X2260" s="72"/>
    </row>
    <row r="2261" spans="23:24" x14ac:dyDescent="0.2">
      <c r="W2261" s="72"/>
      <c r="X2261" s="72"/>
    </row>
    <row r="2262" spans="23:24" x14ac:dyDescent="0.2">
      <c r="W2262" s="72"/>
      <c r="X2262" s="72"/>
    </row>
    <row r="2263" spans="23:24" x14ac:dyDescent="0.2">
      <c r="W2263" s="72"/>
      <c r="X2263" s="72"/>
    </row>
    <row r="2264" spans="23:24" x14ac:dyDescent="0.2">
      <c r="W2264" s="72"/>
      <c r="X2264" s="72"/>
    </row>
    <row r="2265" spans="23:24" x14ac:dyDescent="0.2">
      <c r="W2265" s="72"/>
      <c r="X2265" s="72"/>
    </row>
    <row r="2266" spans="23:24" x14ac:dyDescent="0.2">
      <c r="W2266" s="72"/>
      <c r="X2266" s="72"/>
    </row>
    <row r="2267" spans="23:24" x14ac:dyDescent="0.2">
      <c r="W2267" s="72"/>
      <c r="X2267" s="72"/>
    </row>
    <row r="2268" spans="23:24" x14ac:dyDescent="0.2">
      <c r="W2268" s="72"/>
      <c r="X2268" s="72"/>
    </row>
    <row r="2269" spans="23:24" x14ac:dyDescent="0.2">
      <c r="W2269" s="72"/>
      <c r="X2269" s="72"/>
    </row>
    <row r="2270" spans="23:24" x14ac:dyDescent="0.2">
      <c r="W2270" s="72"/>
      <c r="X2270" s="72"/>
    </row>
    <row r="2271" spans="23:24" x14ac:dyDescent="0.2">
      <c r="W2271" s="72"/>
      <c r="X2271" s="72"/>
    </row>
    <row r="2272" spans="23:24" x14ac:dyDescent="0.2">
      <c r="W2272" s="72"/>
      <c r="X2272" s="72"/>
    </row>
    <row r="2273" spans="23:24" x14ac:dyDescent="0.2">
      <c r="W2273" s="72"/>
      <c r="X2273" s="72"/>
    </row>
    <row r="2274" spans="23:24" x14ac:dyDescent="0.2">
      <c r="W2274" s="72"/>
      <c r="X2274" s="72"/>
    </row>
    <row r="2275" spans="23:24" x14ac:dyDescent="0.2">
      <c r="W2275" s="72"/>
      <c r="X2275" s="72"/>
    </row>
    <row r="2276" spans="23:24" x14ac:dyDescent="0.2">
      <c r="W2276" s="72"/>
      <c r="X2276" s="72"/>
    </row>
    <row r="2277" spans="23:24" x14ac:dyDescent="0.2">
      <c r="W2277" s="72"/>
      <c r="X2277" s="72"/>
    </row>
    <row r="2278" spans="23:24" x14ac:dyDescent="0.2">
      <c r="W2278" s="72"/>
      <c r="X2278" s="72"/>
    </row>
    <row r="2279" spans="23:24" x14ac:dyDescent="0.2">
      <c r="W2279" s="72"/>
      <c r="X2279" s="72"/>
    </row>
    <row r="2280" spans="23:24" x14ac:dyDescent="0.2">
      <c r="W2280" s="72"/>
      <c r="X2280" s="72"/>
    </row>
    <row r="2281" spans="23:24" x14ac:dyDescent="0.2">
      <c r="W2281" s="72"/>
      <c r="X2281" s="72"/>
    </row>
    <row r="2282" spans="23:24" x14ac:dyDescent="0.2">
      <c r="W2282" s="72"/>
      <c r="X2282" s="72"/>
    </row>
    <row r="2283" spans="23:24" x14ac:dyDescent="0.2">
      <c r="W2283" s="72"/>
      <c r="X2283" s="72"/>
    </row>
    <row r="2284" spans="23:24" x14ac:dyDescent="0.2">
      <c r="W2284" s="72"/>
      <c r="X2284" s="72"/>
    </row>
    <row r="2285" spans="23:24" x14ac:dyDescent="0.2">
      <c r="W2285" s="72"/>
      <c r="X2285" s="72"/>
    </row>
    <row r="2286" spans="23:24" x14ac:dyDescent="0.2">
      <c r="W2286" s="72"/>
      <c r="X2286" s="72"/>
    </row>
    <row r="2287" spans="23:24" x14ac:dyDescent="0.2">
      <c r="W2287" s="72"/>
      <c r="X2287" s="72"/>
    </row>
    <row r="2288" spans="23:24" x14ac:dyDescent="0.2">
      <c r="W2288" s="72"/>
      <c r="X2288" s="72"/>
    </row>
    <row r="2289" spans="23:24" x14ac:dyDescent="0.2">
      <c r="W2289" s="72"/>
      <c r="X2289" s="72"/>
    </row>
    <row r="2290" spans="23:24" x14ac:dyDescent="0.2">
      <c r="W2290" s="72"/>
      <c r="X2290" s="72"/>
    </row>
    <row r="2291" spans="23:24" x14ac:dyDescent="0.2">
      <c r="W2291" s="72"/>
      <c r="X2291" s="72"/>
    </row>
    <row r="2292" spans="23:24" x14ac:dyDescent="0.2">
      <c r="W2292" s="72"/>
      <c r="X2292" s="72"/>
    </row>
    <row r="2293" spans="23:24" x14ac:dyDescent="0.2">
      <c r="W2293" s="72"/>
      <c r="X2293" s="72"/>
    </row>
    <row r="2294" spans="23:24" x14ac:dyDescent="0.2">
      <c r="W2294" s="72"/>
      <c r="X2294" s="72"/>
    </row>
    <row r="2295" spans="23:24" x14ac:dyDescent="0.2">
      <c r="W2295" s="72"/>
      <c r="X2295" s="72"/>
    </row>
    <row r="2296" spans="23:24" x14ac:dyDescent="0.2">
      <c r="W2296" s="72"/>
      <c r="X2296" s="72"/>
    </row>
    <row r="2297" spans="23:24" x14ac:dyDescent="0.2">
      <c r="W2297" s="72"/>
      <c r="X2297" s="72"/>
    </row>
    <row r="2298" spans="23:24" x14ac:dyDescent="0.2">
      <c r="W2298" s="72"/>
      <c r="X2298" s="72"/>
    </row>
    <row r="2299" spans="23:24" x14ac:dyDescent="0.2">
      <c r="W2299" s="72"/>
      <c r="X2299" s="72"/>
    </row>
    <row r="2300" spans="23:24" x14ac:dyDescent="0.2">
      <c r="W2300" s="72"/>
      <c r="X2300" s="72"/>
    </row>
    <row r="2301" spans="23:24" x14ac:dyDescent="0.2">
      <c r="W2301" s="72"/>
      <c r="X2301" s="72"/>
    </row>
    <row r="2302" spans="23:24" x14ac:dyDescent="0.2">
      <c r="W2302" s="72"/>
      <c r="X2302" s="72"/>
    </row>
    <row r="2303" spans="23:24" x14ac:dyDescent="0.2">
      <c r="W2303" s="72"/>
      <c r="X2303" s="72"/>
    </row>
    <row r="2304" spans="23:24" x14ac:dyDescent="0.2">
      <c r="W2304" s="72"/>
      <c r="X2304" s="72"/>
    </row>
    <row r="2305" spans="23:24" x14ac:dyDescent="0.2">
      <c r="W2305" s="72"/>
      <c r="X2305" s="72"/>
    </row>
    <row r="2306" spans="23:24" x14ac:dyDescent="0.2">
      <c r="W2306" s="72"/>
      <c r="X2306" s="72"/>
    </row>
    <row r="2307" spans="23:24" x14ac:dyDescent="0.2">
      <c r="W2307" s="72"/>
      <c r="X2307" s="72"/>
    </row>
    <row r="2308" spans="23:24" x14ac:dyDescent="0.2">
      <c r="W2308" s="72"/>
      <c r="X2308" s="72"/>
    </row>
    <row r="2309" spans="23:24" x14ac:dyDescent="0.2">
      <c r="W2309" s="72"/>
      <c r="X2309" s="72"/>
    </row>
    <row r="2310" spans="23:24" x14ac:dyDescent="0.2">
      <c r="W2310" s="72"/>
      <c r="X2310" s="72"/>
    </row>
    <row r="2311" spans="23:24" x14ac:dyDescent="0.2">
      <c r="W2311" s="72"/>
      <c r="X2311" s="72"/>
    </row>
    <row r="2312" spans="23:24" x14ac:dyDescent="0.2">
      <c r="W2312" s="72"/>
      <c r="X2312" s="72"/>
    </row>
    <row r="2313" spans="23:24" x14ac:dyDescent="0.2">
      <c r="W2313" s="72"/>
      <c r="X2313" s="72"/>
    </row>
    <row r="2314" spans="23:24" x14ac:dyDescent="0.2">
      <c r="W2314" s="72"/>
      <c r="X2314" s="72"/>
    </row>
    <row r="2315" spans="23:24" x14ac:dyDescent="0.2">
      <c r="W2315" s="72"/>
      <c r="X2315" s="72"/>
    </row>
    <row r="2316" spans="23:24" x14ac:dyDescent="0.2">
      <c r="W2316" s="72"/>
      <c r="X2316" s="72"/>
    </row>
    <row r="2317" spans="23:24" x14ac:dyDescent="0.2">
      <c r="W2317" s="72"/>
      <c r="X2317" s="72"/>
    </row>
    <row r="2318" spans="23:24" x14ac:dyDescent="0.2">
      <c r="W2318" s="72"/>
      <c r="X2318" s="72"/>
    </row>
    <row r="2319" spans="23:24" x14ac:dyDescent="0.2">
      <c r="W2319" s="72"/>
      <c r="X2319" s="72"/>
    </row>
    <row r="2320" spans="23:24" x14ac:dyDescent="0.2">
      <c r="W2320" s="72"/>
      <c r="X2320" s="72"/>
    </row>
    <row r="2321" spans="23:24" x14ac:dyDescent="0.2">
      <c r="W2321" s="72"/>
      <c r="X2321" s="72"/>
    </row>
    <row r="2322" spans="23:24" x14ac:dyDescent="0.2">
      <c r="W2322" s="72"/>
      <c r="X2322" s="72"/>
    </row>
    <row r="2323" spans="23:24" x14ac:dyDescent="0.2">
      <c r="W2323" s="72"/>
      <c r="X2323" s="72"/>
    </row>
    <row r="2324" spans="23:24" x14ac:dyDescent="0.2">
      <c r="W2324" s="72"/>
      <c r="X2324" s="72"/>
    </row>
    <row r="2325" spans="23:24" x14ac:dyDescent="0.2">
      <c r="W2325" s="72"/>
      <c r="X2325" s="72"/>
    </row>
    <row r="2326" spans="23:24" x14ac:dyDescent="0.2">
      <c r="W2326" s="72"/>
      <c r="X2326" s="72"/>
    </row>
    <row r="2327" spans="23:24" x14ac:dyDescent="0.2">
      <c r="W2327" s="72"/>
      <c r="X2327" s="72"/>
    </row>
    <row r="2328" spans="23:24" x14ac:dyDescent="0.2">
      <c r="W2328" s="72"/>
      <c r="X2328" s="72"/>
    </row>
    <row r="2329" spans="23:24" x14ac:dyDescent="0.2">
      <c r="W2329" s="72"/>
      <c r="X2329" s="72"/>
    </row>
    <row r="2330" spans="23:24" x14ac:dyDescent="0.2">
      <c r="W2330" s="72"/>
      <c r="X2330" s="72"/>
    </row>
    <row r="2331" spans="23:24" x14ac:dyDescent="0.2">
      <c r="W2331" s="72"/>
      <c r="X2331" s="72"/>
    </row>
    <row r="2332" spans="23:24" x14ac:dyDescent="0.2">
      <c r="W2332" s="72"/>
      <c r="X2332" s="72"/>
    </row>
    <row r="2333" spans="23:24" x14ac:dyDescent="0.2">
      <c r="W2333" s="72"/>
      <c r="X2333" s="72"/>
    </row>
    <row r="2334" spans="23:24" x14ac:dyDescent="0.2">
      <c r="W2334" s="72"/>
      <c r="X2334" s="72"/>
    </row>
    <row r="2335" spans="23:24" x14ac:dyDescent="0.2">
      <c r="W2335" s="72"/>
      <c r="X2335" s="72"/>
    </row>
    <row r="2336" spans="23:24" x14ac:dyDescent="0.2">
      <c r="W2336" s="72"/>
      <c r="X2336" s="72"/>
    </row>
    <row r="2337" spans="23:24" x14ac:dyDescent="0.2">
      <c r="W2337" s="72"/>
      <c r="X2337" s="72"/>
    </row>
    <row r="2338" spans="23:24" x14ac:dyDescent="0.2">
      <c r="W2338" s="72"/>
      <c r="X2338" s="72"/>
    </row>
    <row r="2339" spans="23:24" x14ac:dyDescent="0.2">
      <c r="W2339" s="72"/>
      <c r="X2339" s="72"/>
    </row>
    <row r="2340" spans="23:24" x14ac:dyDescent="0.2">
      <c r="W2340" s="72"/>
      <c r="X2340" s="72"/>
    </row>
    <row r="2341" spans="23:24" x14ac:dyDescent="0.2">
      <c r="W2341" s="72"/>
      <c r="X2341" s="72"/>
    </row>
    <row r="2342" spans="23:24" x14ac:dyDescent="0.2">
      <c r="W2342" s="72"/>
      <c r="X2342" s="72"/>
    </row>
    <row r="2343" spans="23:24" x14ac:dyDescent="0.2">
      <c r="W2343" s="72"/>
      <c r="X2343" s="72"/>
    </row>
    <row r="2344" spans="23:24" x14ac:dyDescent="0.2">
      <c r="W2344" s="72"/>
      <c r="X2344" s="72"/>
    </row>
    <row r="2345" spans="23:24" x14ac:dyDescent="0.2">
      <c r="W2345" s="72"/>
      <c r="X2345" s="72"/>
    </row>
    <row r="2346" spans="23:24" x14ac:dyDescent="0.2">
      <c r="W2346" s="72"/>
      <c r="X2346" s="72"/>
    </row>
    <row r="2347" spans="23:24" x14ac:dyDescent="0.2">
      <c r="W2347" s="72"/>
      <c r="X2347" s="72"/>
    </row>
    <row r="2348" spans="23:24" x14ac:dyDescent="0.2">
      <c r="W2348" s="72"/>
      <c r="X2348" s="72"/>
    </row>
    <row r="2349" spans="23:24" x14ac:dyDescent="0.2">
      <c r="W2349" s="72"/>
      <c r="X2349" s="72"/>
    </row>
    <row r="2350" spans="23:24" x14ac:dyDescent="0.2">
      <c r="W2350" s="72"/>
      <c r="X2350" s="72"/>
    </row>
    <row r="2351" spans="23:24" x14ac:dyDescent="0.2">
      <c r="W2351" s="72"/>
      <c r="X2351" s="72"/>
    </row>
    <row r="2352" spans="23:24" x14ac:dyDescent="0.2">
      <c r="W2352" s="72"/>
      <c r="X2352" s="72"/>
    </row>
    <row r="2353" spans="23:24" x14ac:dyDescent="0.2">
      <c r="W2353" s="72"/>
      <c r="X2353" s="72"/>
    </row>
    <row r="2354" spans="23:24" x14ac:dyDescent="0.2">
      <c r="W2354" s="72"/>
      <c r="X2354" s="72"/>
    </row>
    <row r="2355" spans="23:24" x14ac:dyDescent="0.2">
      <c r="W2355" s="72"/>
      <c r="X2355" s="72"/>
    </row>
    <row r="2356" spans="23:24" x14ac:dyDescent="0.2">
      <c r="W2356" s="72"/>
      <c r="X2356" s="72"/>
    </row>
    <row r="2357" spans="23:24" x14ac:dyDescent="0.2">
      <c r="W2357" s="72"/>
      <c r="X2357" s="72"/>
    </row>
    <row r="2358" spans="23:24" x14ac:dyDescent="0.2">
      <c r="W2358" s="72"/>
      <c r="X2358" s="72"/>
    </row>
    <row r="2359" spans="23:24" x14ac:dyDescent="0.2">
      <c r="W2359" s="72"/>
      <c r="X2359" s="72"/>
    </row>
    <row r="2360" spans="23:24" x14ac:dyDescent="0.2">
      <c r="W2360" s="72"/>
      <c r="X2360" s="72"/>
    </row>
    <row r="2361" spans="23:24" x14ac:dyDescent="0.2">
      <c r="W2361" s="72"/>
      <c r="X2361" s="72"/>
    </row>
    <row r="2362" spans="23:24" x14ac:dyDescent="0.2">
      <c r="W2362" s="72"/>
      <c r="X2362" s="72"/>
    </row>
    <row r="2363" spans="23:24" x14ac:dyDescent="0.2">
      <c r="W2363" s="72"/>
      <c r="X2363" s="72"/>
    </row>
    <row r="2364" spans="23:24" x14ac:dyDescent="0.2">
      <c r="W2364" s="72"/>
      <c r="X2364" s="72"/>
    </row>
    <row r="2365" spans="23:24" x14ac:dyDescent="0.2">
      <c r="W2365" s="72"/>
      <c r="X2365" s="72"/>
    </row>
    <row r="2366" spans="23:24" x14ac:dyDescent="0.2">
      <c r="W2366" s="72"/>
      <c r="X2366" s="72"/>
    </row>
    <row r="2367" spans="23:24" x14ac:dyDescent="0.2">
      <c r="W2367" s="72"/>
      <c r="X2367" s="72"/>
    </row>
    <row r="2368" spans="23:24" x14ac:dyDescent="0.2">
      <c r="W2368" s="72"/>
      <c r="X2368" s="72"/>
    </row>
    <row r="2369" spans="23:24" x14ac:dyDescent="0.2">
      <c r="W2369" s="72"/>
      <c r="X2369" s="72"/>
    </row>
    <row r="2370" spans="23:24" x14ac:dyDescent="0.2">
      <c r="W2370" s="72"/>
      <c r="X2370" s="72"/>
    </row>
    <row r="2371" spans="23:24" x14ac:dyDescent="0.2">
      <c r="W2371" s="72"/>
      <c r="X2371" s="72"/>
    </row>
    <row r="2372" spans="23:24" x14ac:dyDescent="0.2">
      <c r="W2372" s="72"/>
      <c r="X2372" s="72"/>
    </row>
    <row r="2373" spans="23:24" x14ac:dyDescent="0.2">
      <c r="W2373" s="72"/>
      <c r="X2373" s="72"/>
    </row>
    <row r="2374" spans="23:24" x14ac:dyDescent="0.2">
      <c r="W2374" s="72"/>
      <c r="X2374" s="72"/>
    </row>
    <row r="2375" spans="23:24" x14ac:dyDescent="0.2">
      <c r="W2375" s="72"/>
      <c r="X2375" s="72"/>
    </row>
    <row r="2376" spans="23:24" x14ac:dyDescent="0.2">
      <c r="W2376" s="72"/>
      <c r="X2376" s="72"/>
    </row>
    <row r="2377" spans="23:24" x14ac:dyDescent="0.2">
      <c r="W2377" s="72"/>
      <c r="X2377" s="72"/>
    </row>
    <row r="2378" spans="23:24" x14ac:dyDescent="0.2">
      <c r="W2378" s="72"/>
      <c r="X2378" s="72"/>
    </row>
    <row r="2379" spans="23:24" x14ac:dyDescent="0.2">
      <c r="W2379" s="72"/>
      <c r="X2379" s="72"/>
    </row>
    <row r="2380" spans="23:24" x14ac:dyDescent="0.2">
      <c r="W2380" s="72"/>
      <c r="X2380" s="72"/>
    </row>
    <row r="2381" spans="23:24" x14ac:dyDescent="0.2">
      <c r="W2381" s="72"/>
      <c r="X2381" s="72"/>
    </row>
    <row r="2382" spans="23:24" x14ac:dyDescent="0.2">
      <c r="W2382" s="72"/>
      <c r="X2382" s="72"/>
    </row>
    <row r="2383" spans="23:24" x14ac:dyDescent="0.2">
      <c r="W2383" s="72"/>
      <c r="X2383" s="72"/>
    </row>
    <row r="2384" spans="23:24" x14ac:dyDescent="0.2">
      <c r="W2384" s="72"/>
      <c r="X2384" s="72"/>
    </row>
    <row r="2385" spans="23:24" x14ac:dyDescent="0.2">
      <c r="W2385" s="72"/>
      <c r="X2385" s="72"/>
    </row>
    <row r="2386" spans="23:24" x14ac:dyDescent="0.2">
      <c r="W2386" s="72"/>
      <c r="X2386" s="72"/>
    </row>
    <row r="2387" spans="23:24" x14ac:dyDescent="0.2">
      <c r="W2387" s="72"/>
      <c r="X2387" s="72"/>
    </row>
    <row r="2388" spans="23:24" x14ac:dyDescent="0.2">
      <c r="W2388" s="72"/>
      <c r="X2388" s="72"/>
    </row>
    <row r="2389" spans="23:24" x14ac:dyDescent="0.2">
      <c r="W2389" s="72"/>
      <c r="X2389" s="72"/>
    </row>
    <row r="2390" spans="23:24" x14ac:dyDescent="0.2">
      <c r="W2390" s="72"/>
      <c r="X2390" s="72"/>
    </row>
    <row r="2391" spans="23:24" x14ac:dyDescent="0.2">
      <c r="W2391" s="72"/>
      <c r="X2391" s="72"/>
    </row>
    <row r="2392" spans="23:24" x14ac:dyDescent="0.2">
      <c r="W2392" s="72"/>
      <c r="X2392" s="72"/>
    </row>
    <row r="2393" spans="23:24" x14ac:dyDescent="0.2">
      <c r="W2393" s="72"/>
      <c r="X2393" s="72"/>
    </row>
    <row r="2394" spans="23:24" x14ac:dyDescent="0.2">
      <c r="W2394" s="72"/>
      <c r="X2394" s="72"/>
    </row>
    <row r="2395" spans="23:24" x14ac:dyDescent="0.2">
      <c r="W2395" s="72"/>
      <c r="X2395" s="72"/>
    </row>
    <row r="2396" spans="23:24" x14ac:dyDescent="0.2">
      <c r="W2396" s="72"/>
      <c r="X2396" s="72"/>
    </row>
    <row r="2397" spans="23:24" x14ac:dyDescent="0.2">
      <c r="W2397" s="72"/>
      <c r="X2397" s="72"/>
    </row>
    <row r="2398" spans="23:24" x14ac:dyDescent="0.2">
      <c r="W2398" s="72"/>
      <c r="X2398" s="72"/>
    </row>
    <row r="2399" spans="23:24" x14ac:dyDescent="0.2">
      <c r="W2399" s="72"/>
      <c r="X2399" s="72"/>
    </row>
    <row r="2400" spans="23:24" x14ac:dyDescent="0.2">
      <c r="W2400" s="72"/>
      <c r="X2400" s="72"/>
    </row>
    <row r="2401" spans="23:24" x14ac:dyDescent="0.2">
      <c r="W2401" s="72"/>
      <c r="X2401" s="72"/>
    </row>
    <row r="2402" spans="23:24" x14ac:dyDescent="0.2">
      <c r="W2402" s="72"/>
      <c r="X2402" s="72"/>
    </row>
    <row r="2403" spans="23:24" x14ac:dyDescent="0.2">
      <c r="W2403" s="72"/>
      <c r="X2403" s="72"/>
    </row>
    <row r="2404" spans="23:24" x14ac:dyDescent="0.2">
      <c r="W2404" s="72"/>
      <c r="X2404" s="72"/>
    </row>
    <row r="2405" spans="23:24" x14ac:dyDescent="0.2">
      <c r="W2405" s="72"/>
      <c r="X2405" s="72"/>
    </row>
    <row r="2406" spans="23:24" x14ac:dyDescent="0.2">
      <c r="W2406" s="72"/>
      <c r="X2406" s="72"/>
    </row>
    <row r="2407" spans="23:24" x14ac:dyDescent="0.2">
      <c r="W2407" s="72"/>
      <c r="X2407" s="72"/>
    </row>
    <row r="2408" spans="23:24" x14ac:dyDescent="0.2">
      <c r="W2408" s="72"/>
      <c r="X2408" s="72"/>
    </row>
    <row r="2409" spans="23:24" x14ac:dyDescent="0.2">
      <c r="W2409" s="72"/>
      <c r="X2409" s="72"/>
    </row>
    <row r="2410" spans="23:24" x14ac:dyDescent="0.2">
      <c r="W2410" s="72"/>
      <c r="X2410" s="72"/>
    </row>
    <row r="2411" spans="23:24" x14ac:dyDescent="0.2">
      <c r="W2411" s="72"/>
      <c r="X2411" s="72"/>
    </row>
    <row r="2412" spans="23:24" x14ac:dyDescent="0.2">
      <c r="W2412" s="72"/>
      <c r="X2412" s="72"/>
    </row>
    <row r="2413" spans="23:24" x14ac:dyDescent="0.2">
      <c r="W2413" s="72"/>
      <c r="X2413" s="72"/>
    </row>
    <row r="2414" spans="23:24" x14ac:dyDescent="0.2">
      <c r="W2414" s="72"/>
      <c r="X2414" s="72"/>
    </row>
    <row r="2415" spans="23:24" x14ac:dyDescent="0.2">
      <c r="W2415" s="72"/>
      <c r="X2415" s="72"/>
    </row>
    <row r="2416" spans="23:24" x14ac:dyDescent="0.2">
      <c r="W2416" s="72"/>
      <c r="X2416" s="72"/>
    </row>
    <row r="2417" spans="23:24" x14ac:dyDescent="0.2">
      <c r="W2417" s="72"/>
      <c r="X2417" s="72"/>
    </row>
    <row r="2418" spans="23:24" x14ac:dyDescent="0.2">
      <c r="W2418" s="72"/>
      <c r="X2418" s="72"/>
    </row>
    <row r="2419" spans="23:24" x14ac:dyDescent="0.2">
      <c r="W2419" s="72"/>
      <c r="X2419" s="72"/>
    </row>
    <row r="2420" spans="23:24" x14ac:dyDescent="0.2">
      <c r="W2420" s="72"/>
      <c r="X2420" s="72"/>
    </row>
    <row r="2421" spans="23:24" x14ac:dyDescent="0.2">
      <c r="W2421" s="72"/>
      <c r="X2421" s="72"/>
    </row>
    <row r="2422" spans="23:24" x14ac:dyDescent="0.2">
      <c r="W2422" s="72"/>
      <c r="X2422" s="72"/>
    </row>
    <row r="2423" spans="23:24" x14ac:dyDescent="0.2">
      <c r="W2423" s="72"/>
      <c r="X2423" s="72"/>
    </row>
    <row r="2424" spans="23:24" x14ac:dyDescent="0.2">
      <c r="W2424" s="72"/>
      <c r="X2424" s="72"/>
    </row>
    <row r="2425" spans="23:24" x14ac:dyDescent="0.2">
      <c r="W2425" s="72"/>
      <c r="X2425" s="72"/>
    </row>
    <row r="2426" spans="23:24" x14ac:dyDescent="0.2">
      <c r="W2426" s="72"/>
      <c r="X2426" s="72"/>
    </row>
    <row r="2427" spans="23:24" x14ac:dyDescent="0.2">
      <c r="W2427" s="72"/>
      <c r="X2427" s="72"/>
    </row>
    <row r="2428" spans="23:24" x14ac:dyDescent="0.2">
      <c r="W2428" s="72"/>
      <c r="X2428" s="72"/>
    </row>
    <row r="2429" spans="23:24" x14ac:dyDescent="0.2">
      <c r="W2429" s="72"/>
      <c r="X2429" s="72"/>
    </row>
    <row r="2430" spans="23:24" x14ac:dyDescent="0.2">
      <c r="W2430" s="72"/>
      <c r="X2430" s="72"/>
    </row>
    <row r="2431" spans="23:24" x14ac:dyDescent="0.2">
      <c r="W2431" s="72"/>
      <c r="X2431" s="72"/>
    </row>
    <row r="2432" spans="23:24" x14ac:dyDescent="0.2">
      <c r="W2432" s="72"/>
      <c r="X2432" s="72"/>
    </row>
    <row r="2433" spans="23:24" x14ac:dyDescent="0.2">
      <c r="W2433" s="72"/>
      <c r="X2433" s="72"/>
    </row>
    <row r="2434" spans="23:24" x14ac:dyDescent="0.2">
      <c r="W2434" s="72"/>
      <c r="X2434" s="72"/>
    </row>
    <row r="2435" spans="23:24" x14ac:dyDescent="0.2">
      <c r="W2435" s="72"/>
      <c r="X2435" s="72"/>
    </row>
    <row r="2436" spans="23:24" x14ac:dyDescent="0.2">
      <c r="W2436" s="72"/>
      <c r="X2436" s="72"/>
    </row>
    <row r="2437" spans="23:24" x14ac:dyDescent="0.2">
      <c r="W2437" s="72"/>
      <c r="X2437" s="72"/>
    </row>
    <row r="2438" spans="23:24" x14ac:dyDescent="0.2">
      <c r="W2438" s="72"/>
      <c r="X2438" s="72"/>
    </row>
    <row r="2439" spans="23:24" x14ac:dyDescent="0.2">
      <c r="W2439" s="72"/>
      <c r="X2439" s="72"/>
    </row>
    <row r="2440" spans="23:24" x14ac:dyDescent="0.2">
      <c r="W2440" s="72"/>
      <c r="X2440" s="72"/>
    </row>
    <row r="2441" spans="23:24" x14ac:dyDescent="0.2">
      <c r="W2441" s="72"/>
      <c r="X2441" s="72"/>
    </row>
    <row r="2442" spans="23:24" x14ac:dyDescent="0.2">
      <c r="W2442" s="72"/>
      <c r="X2442" s="72"/>
    </row>
    <row r="2443" spans="23:24" x14ac:dyDescent="0.2">
      <c r="W2443" s="72"/>
      <c r="X2443" s="72"/>
    </row>
    <row r="2444" spans="23:24" x14ac:dyDescent="0.2">
      <c r="W2444" s="72"/>
      <c r="X2444" s="72"/>
    </row>
    <row r="2445" spans="23:24" x14ac:dyDescent="0.2">
      <c r="W2445" s="72"/>
      <c r="X2445" s="72"/>
    </row>
    <row r="2446" spans="23:24" x14ac:dyDescent="0.2">
      <c r="W2446" s="72"/>
      <c r="X2446" s="72"/>
    </row>
    <row r="2447" spans="23:24" x14ac:dyDescent="0.2">
      <c r="W2447" s="72"/>
      <c r="X2447" s="72"/>
    </row>
    <row r="2448" spans="23:24" x14ac:dyDescent="0.2">
      <c r="W2448" s="72"/>
      <c r="X2448" s="72"/>
    </row>
    <row r="2449" spans="23:24" x14ac:dyDescent="0.2">
      <c r="W2449" s="72"/>
      <c r="X2449" s="72"/>
    </row>
    <row r="2450" spans="23:24" x14ac:dyDescent="0.2">
      <c r="W2450" s="72"/>
      <c r="X2450" s="72"/>
    </row>
    <row r="2451" spans="23:24" x14ac:dyDescent="0.2">
      <c r="W2451" s="72"/>
      <c r="X2451" s="72"/>
    </row>
    <row r="2452" spans="23:24" x14ac:dyDescent="0.2">
      <c r="W2452" s="72"/>
      <c r="X2452" s="72"/>
    </row>
    <row r="2453" spans="23:24" x14ac:dyDescent="0.2">
      <c r="W2453" s="72"/>
      <c r="X2453" s="72"/>
    </row>
    <row r="2454" spans="23:24" x14ac:dyDescent="0.2">
      <c r="W2454" s="72"/>
      <c r="X2454" s="72"/>
    </row>
    <row r="2455" spans="23:24" x14ac:dyDescent="0.2">
      <c r="W2455" s="72"/>
      <c r="X2455" s="72"/>
    </row>
    <row r="2456" spans="23:24" x14ac:dyDescent="0.2">
      <c r="W2456" s="72"/>
      <c r="X2456" s="72"/>
    </row>
    <row r="2457" spans="23:24" x14ac:dyDescent="0.2">
      <c r="W2457" s="72"/>
      <c r="X2457" s="72"/>
    </row>
    <row r="2458" spans="23:24" x14ac:dyDescent="0.2">
      <c r="W2458" s="72"/>
      <c r="X2458" s="72"/>
    </row>
    <row r="2459" spans="23:24" x14ac:dyDescent="0.2">
      <c r="W2459" s="72"/>
      <c r="X2459" s="72"/>
    </row>
    <row r="2460" spans="23:24" x14ac:dyDescent="0.2">
      <c r="W2460" s="72"/>
      <c r="X2460" s="72"/>
    </row>
    <row r="2461" spans="23:24" x14ac:dyDescent="0.2">
      <c r="W2461" s="72"/>
      <c r="X2461" s="72"/>
    </row>
    <row r="2462" spans="23:24" x14ac:dyDescent="0.2">
      <c r="W2462" s="72"/>
      <c r="X2462" s="72"/>
    </row>
    <row r="2463" spans="23:24" x14ac:dyDescent="0.2">
      <c r="W2463" s="72"/>
      <c r="X2463" s="72"/>
    </row>
    <row r="2464" spans="23:24" x14ac:dyDescent="0.2">
      <c r="W2464" s="72"/>
      <c r="X2464" s="72"/>
    </row>
    <row r="2465" spans="23:24" x14ac:dyDescent="0.2">
      <c r="W2465" s="72"/>
      <c r="X2465" s="72"/>
    </row>
    <row r="2466" spans="23:24" x14ac:dyDescent="0.2">
      <c r="W2466" s="72"/>
      <c r="X2466" s="72"/>
    </row>
    <row r="2467" spans="23:24" x14ac:dyDescent="0.2">
      <c r="W2467" s="72"/>
      <c r="X2467" s="72"/>
    </row>
    <row r="2468" spans="23:24" x14ac:dyDescent="0.2">
      <c r="W2468" s="72"/>
      <c r="X2468" s="72"/>
    </row>
    <row r="2469" spans="23:24" x14ac:dyDescent="0.2">
      <c r="W2469" s="72"/>
      <c r="X2469" s="72"/>
    </row>
    <row r="2470" spans="23:24" x14ac:dyDescent="0.2">
      <c r="W2470" s="72"/>
      <c r="X2470" s="72"/>
    </row>
    <row r="2471" spans="23:24" x14ac:dyDescent="0.2">
      <c r="W2471" s="72"/>
      <c r="X2471" s="72"/>
    </row>
    <row r="2472" spans="23:24" x14ac:dyDescent="0.2">
      <c r="W2472" s="72"/>
      <c r="X2472" s="72"/>
    </row>
    <row r="2473" spans="23:24" x14ac:dyDescent="0.2">
      <c r="W2473" s="72"/>
      <c r="X2473" s="72"/>
    </row>
    <row r="2474" spans="23:24" x14ac:dyDescent="0.2">
      <c r="W2474" s="72"/>
      <c r="X2474" s="72"/>
    </row>
    <row r="2475" spans="23:24" x14ac:dyDescent="0.2">
      <c r="W2475" s="72"/>
      <c r="X2475" s="72"/>
    </row>
    <row r="2476" spans="23:24" x14ac:dyDescent="0.2">
      <c r="W2476" s="72"/>
      <c r="X2476" s="72"/>
    </row>
    <row r="2477" spans="23:24" x14ac:dyDescent="0.2">
      <c r="W2477" s="72"/>
      <c r="X2477" s="72"/>
    </row>
    <row r="2478" spans="23:24" x14ac:dyDescent="0.2">
      <c r="W2478" s="72"/>
      <c r="X2478" s="72"/>
    </row>
    <row r="2479" spans="23:24" x14ac:dyDescent="0.2">
      <c r="W2479" s="72"/>
      <c r="X2479" s="72"/>
    </row>
    <row r="2480" spans="23:24" x14ac:dyDescent="0.2">
      <c r="W2480" s="72"/>
      <c r="X2480" s="72"/>
    </row>
    <row r="2481" spans="23:24" x14ac:dyDescent="0.2">
      <c r="W2481" s="72"/>
      <c r="X2481" s="72"/>
    </row>
    <row r="2482" spans="23:24" x14ac:dyDescent="0.2">
      <c r="W2482" s="72"/>
      <c r="X2482" s="72"/>
    </row>
    <row r="2483" spans="23:24" x14ac:dyDescent="0.2">
      <c r="W2483" s="72"/>
      <c r="X2483" s="72"/>
    </row>
    <row r="2484" spans="23:24" x14ac:dyDescent="0.2">
      <c r="W2484" s="72"/>
      <c r="X2484" s="72"/>
    </row>
    <row r="2485" spans="23:24" x14ac:dyDescent="0.2">
      <c r="W2485" s="72"/>
      <c r="X2485" s="72"/>
    </row>
    <row r="2486" spans="23:24" x14ac:dyDescent="0.2">
      <c r="W2486" s="72"/>
      <c r="X2486" s="72"/>
    </row>
    <row r="2487" spans="23:24" x14ac:dyDescent="0.2">
      <c r="W2487" s="72"/>
      <c r="X2487" s="72"/>
    </row>
    <row r="2488" spans="23:24" x14ac:dyDescent="0.2">
      <c r="W2488" s="72"/>
      <c r="X2488" s="72"/>
    </row>
    <row r="2489" spans="23:24" x14ac:dyDescent="0.2">
      <c r="W2489" s="72"/>
      <c r="X2489" s="72"/>
    </row>
    <row r="2490" spans="23:24" x14ac:dyDescent="0.2">
      <c r="W2490" s="72"/>
      <c r="X2490" s="72"/>
    </row>
    <row r="2491" spans="23:24" x14ac:dyDescent="0.2">
      <c r="W2491" s="72"/>
      <c r="X2491" s="72"/>
    </row>
    <row r="2492" spans="23:24" x14ac:dyDescent="0.2">
      <c r="W2492" s="72"/>
      <c r="X2492" s="72"/>
    </row>
    <row r="2493" spans="23:24" x14ac:dyDescent="0.2">
      <c r="W2493" s="72"/>
      <c r="X2493" s="72"/>
    </row>
    <row r="2494" spans="23:24" x14ac:dyDescent="0.2">
      <c r="W2494" s="72"/>
      <c r="X2494" s="72"/>
    </row>
    <row r="2495" spans="23:24" x14ac:dyDescent="0.2">
      <c r="W2495" s="72"/>
      <c r="X2495" s="72"/>
    </row>
    <row r="2496" spans="23:24" x14ac:dyDescent="0.2">
      <c r="W2496" s="72"/>
      <c r="X2496" s="72"/>
    </row>
    <row r="2497" spans="23:24" x14ac:dyDescent="0.2">
      <c r="W2497" s="72"/>
      <c r="X2497" s="72"/>
    </row>
    <row r="2498" spans="23:24" x14ac:dyDescent="0.2">
      <c r="W2498" s="72"/>
      <c r="X2498" s="72"/>
    </row>
    <row r="2499" spans="23:24" x14ac:dyDescent="0.2">
      <c r="W2499" s="72"/>
      <c r="X2499" s="72"/>
    </row>
    <row r="2500" spans="23:24" x14ac:dyDescent="0.2">
      <c r="W2500" s="72"/>
      <c r="X2500" s="72"/>
    </row>
    <row r="2501" spans="23:24" x14ac:dyDescent="0.2">
      <c r="W2501" s="72"/>
      <c r="X2501" s="72"/>
    </row>
    <row r="2502" spans="23:24" x14ac:dyDescent="0.2">
      <c r="W2502" s="72"/>
      <c r="X2502" s="72"/>
    </row>
    <row r="2503" spans="23:24" x14ac:dyDescent="0.2">
      <c r="W2503" s="72"/>
      <c r="X2503" s="72"/>
    </row>
    <row r="2504" spans="23:24" x14ac:dyDescent="0.2">
      <c r="W2504" s="72"/>
      <c r="X2504" s="72"/>
    </row>
    <row r="2505" spans="23:24" x14ac:dyDescent="0.2">
      <c r="W2505" s="72"/>
      <c r="X2505" s="72"/>
    </row>
    <row r="2506" spans="23:24" x14ac:dyDescent="0.2">
      <c r="W2506" s="72"/>
      <c r="X2506" s="72"/>
    </row>
    <row r="2507" spans="23:24" x14ac:dyDescent="0.2">
      <c r="W2507" s="72"/>
      <c r="X2507" s="72"/>
    </row>
    <row r="2508" spans="23:24" x14ac:dyDescent="0.2">
      <c r="W2508" s="72"/>
      <c r="X2508" s="72"/>
    </row>
    <row r="2509" spans="23:24" x14ac:dyDescent="0.2">
      <c r="W2509" s="72"/>
      <c r="X2509" s="72"/>
    </row>
    <row r="2510" spans="23:24" x14ac:dyDescent="0.2">
      <c r="W2510" s="72"/>
      <c r="X2510" s="72"/>
    </row>
    <row r="2511" spans="23:24" x14ac:dyDescent="0.2">
      <c r="W2511" s="72"/>
      <c r="X2511" s="72"/>
    </row>
    <row r="2512" spans="23:24" x14ac:dyDescent="0.2">
      <c r="W2512" s="72"/>
      <c r="X2512" s="72"/>
    </row>
    <row r="2513" spans="23:24" x14ac:dyDescent="0.2">
      <c r="W2513" s="72"/>
      <c r="X2513" s="72"/>
    </row>
    <row r="2514" spans="23:24" x14ac:dyDescent="0.2">
      <c r="W2514" s="72"/>
      <c r="X2514" s="72"/>
    </row>
    <row r="2515" spans="23:24" x14ac:dyDescent="0.2">
      <c r="W2515" s="72"/>
      <c r="X2515" s="72"/>
    </row>
    <row r="2516" spans="23:24" x14ac:dyDescent="0.2">
      <c r="W2516" s="72"/>
      <c r="X2516" s="72"/>
    </row>
    <row r="2517" spans="23:24" x14ac:dyDescent="0.2">
      <c r="W2517" s="72"/>
      <c r="X2517" s="72"/>
    </row>
    <row r="2518" spans="23:24" x14ac:dyDescent="0.2">
      <c r="W2518" s="72"/>
      <c r="X2518" s="72"/>
    </row>
    <row r="2519" spans="23:24" x14ac:dyDescent="0.2">
      <c r="W2519" s="72"/>
      <c r="X2519" s="72"/>
    </row>
    <row r="2520" spans="23:24" x14ac:dyDescent="0.2">
      <c r="W2520" s="72"/>
      <c r="X2520" s="72"/>
    </row>
    <row r="2521" spans="23:24" x14ac:dyDescent="0.2">
      <c r="W2521" s="72"/>
      <c r="X2521" s="72"/>
    </row>
    <row r="2522" spans="23:24" x14ac:dyDescent="0.2">
      <c r="W2522" s="72"/>
      <c r="X2522" s="72"/>
    </row>
    <row r="2523" spans="23:24" x14ac:dyDescent="0.2">
      <c r="W2523" s="72"/>
      <c r="X2523" s="72"/>
    </row>
    <row r="2524" spans="23:24" x14ac:dyDescent="0.2">
      <c r="W2524" s="72"/>
      <c r="X2524" s="72"/>
    </row>
    <row r="2525" spans="23:24" x14ac:dyDescent="0.2">
      <c r="W2525" s="72"/>
      <c r="X2525" s="72"/>
    </row>
    <row r="2526" spans="23:24" x14ac:dyDescent="0.2">
      <c r="W2526" s="72"/>
      <c r="X2526" s="72"/>
    </row>
    <row r="2527" spans="23:24" x14ac:dyDescent="0.2">
      <c r="W2527" s="72"/>
      <c r="X2527" s="72"/>
    </row>
    <row r="2528" spans="23:24" x14ac:dyDescent="0.2">
      <c r="W2528" s="72"/>
      <c r="X2528" s="72"/>
    </row>
    <row r="2529" spans="23:24" x14ac:dyDescent="0.2">
      <c r="W2529" s="72"/>
      <c r="X2529" s="72"/>
    </row>
    <row r="2530" spans="23:24" x14ac:dyDescent="0.2">
      <c r="W2530" s="72"/>
      <c r="X2530" s="72"/>
    </row>
    <row r="2531" spans="23:24" x14ac:dyDescent="0.2">
      <c r="W2531" s="72"/>
      <c r="X2531" s="72"/>
    </row>
    <row r="2532" spans="23:24" x14ac:dyDescent="0.2">
      <c r="W2532" s="72"/>
      <c r="X2532" s="72"/>
    </row>
    <row r="2533" spans="23:24" x14ac:dyDescent="0.2">
      <c r="W2533" s="72"/>
      <c r="X2533" s="72"/>
    </row>
    <row r="2534" spans="23:24" x14ac:dyDescent="0.2">
      <c r="W2534" s="72"/>
      <c r="X2534" s="72"/>
    </row>
    <row r="2535" spans="23:24" x14ac:dyDescent="0.2">
      <c r="W2535" s="72"/>
      <c r="X2535" s="72"/>
    </row>
    <row r="2536" spans="23:24" x14ac:dyDescent="0.2">
      <c r="W2536" s="72"/>
      <c r="X2536" s="72"/>
    </row>
    <row r="2537" spans="23:24" x14ac:dyDescent="0.2">
      <c r="W2537" s="72"/>
      <c r="X2537" s="72"/>
    </row>
    <row r="2538" spans="23:24" x14ac:dyDescent="0.2">
      <c r="W2538" s="72"/>
      <c r="X2538" s="72"/>
    </row>
    <row r="2539" spans="23:24" x14ac:dyDescent="0.2">
      <c r="W2539" s="72"/>
      <c r="X2539" s="72"/>
    </row>
    <row r="2540" spans="23:24" x14ac:dyDescent="0.2">
      <c r="W2540" s="72"/>
      <c r="X2540" s="72"/>
    </row>
    <row r="2541" spans="23:24" x14ac:dyDescent="0.2">
      <c r="W2541" s="72"/>
      <c r="X2541" s="72"/>
    </row>
    <row r="2542" spans="23:24" x14ac:dyDescent="0.2">
      <c r="W2542" s="72"/>
      <c r="X2542" s="72"/>
    </row>
    <row r="2543" spans="23:24" x14ac:dyDescent="0.2">
      <c r="W2543" s="72"/>
      <c r="X2543" s="72"/>
    </row>
    <row r="2544" spans="23:24" x14ac:dyDescent="0.2">
      <c r="W2544" s="72"/>
      <c r="X2544" s="72"/>
    </row>
    <row r="2545" spans="23:24" x14ac:dyDescent="0.2">
      <c r="W2545" s="72"/>
      <c r="X2545" s="72"/>
    </row>
    <row r="2546" spans="23:24" x14ac:dyDescent="0.2">
      <c r="W2546" s="72"/>
      <c r="X2546" s="72"/>
    </row>
    <row r="2547" spans="23:24" x14ac:dyDescent="0.2">
      <c r="W2547" s="72"/>
      <c r="X2547" s="72"/>
    </row>
    <row r="2548" spans="23:24" x14ac:dyDescent="0.2">
      <c r="W2548" s="72"/>
      <c r="X2548" s="72"/>
    </row>
    <row r="2549" spans="23:24" x14ac:dyDescent="0.2">
      <c r="W2549" s="72"/>
      <c r="X2549" s="72"/>
    </row>
    <row r="2550" spans="23:24" x14ac:dyDescent="0.2">
      <c r="W2550" s="72"/>
      <c r="X2550" s="72"/>
    </row>
    <row r="2551" spans="23:24" x14ac:dyDescent="0.2">
      <c r="W2551" s="72"/>
      <c r="X2551" s="72"/>
    </row>
    <row r="2552" spans="23:24" x14ac:dyDescent="0.2">
      <c r="W2552" s="72"/>
      <c r="X2552" s="72"/>
    </row>
    <row r="2553" spans="23:24" x14ac:dyDescent="0.2">
      <c r="W2553" s="72"/>
      <c r="X2553" s="72"/>
    </row>
    <row r="2554" spans="23:24" x14ac:dyDescent="0.2">
      <c r="W2554" s="72"/>
      <c r="X2554" s="72"/>
    </row>
    <row r="2555" spans="23:24" x14ac:dyDescent="0.2">
      <c r="W2555" s="72"/>
      <c r="X2555" s="72"/>
    </row>
    <row r="2556" spans="23:24" x14ac:dyDescent="0.2">
      <c r="W2556" s="72"/>
      <c r="X2556" s="72"/>
    </row>
    <row r="2557" spans="23:24" x14ac:dyDescent="0.2">
      <c r="W2557" s="72"/>
      <c r="X2557" s="72"/>
    </row>
    <row r="2558" spans="23:24" x14ac:dyDescent="0.2">
      <c r="W2558" s="72"/>
      <c r="X2558" s="72"/>
    </row>
    <row r="2559" spans="23:24" x14ac:dyDescent="0.2">
      <c r="W2559" s="72"/>
      <c r="X2559" s="72"/>
    </row>
    <row r="2560" spans="23:24" x14ac:dyDescent="0.2">
      <c r="W2560" s="72"/>
      <c r="X2560" s="72"/>
    </row>
    <row r="2561" spans="23:24" x14ac:dyDescent="0.2">
      <c r="W2561" s="72"/>
      <c r="X2561" s="72"/>
    </row>
    <row r="2562" spans="23:24" x14ac:dyDescent="0.2">
      <c r="W2562" s="72"/>
      <c r="X2562" s="72"/>
    </row>
    <row r="2563" spans="23:24" x14ac:dyDescent="0.2">
      <c r="W2563" s="72"/>
      <c r="X2563" s="72"/>
    </row>
    <row r="2564" spans="23:24" x14ac:dyDescent="0.2">
      <c r="W2564" s="72"/>
      <c r="X2564" s="72"/>
    </row>
    <row r="2565" spans="23:24" x14ac:dyDescent="0.2">
      <c r="W2565" s="72"/>
      <c r="X2565" s="72"/>
    </row>
    <row r="2566" spans="23:24" x14ac:dyDescent="0.2">
      <c r="W2566" s="72"/>
      <c r="X2566" s="72"/>
    </row>
    <row r="2567" spans="23:24" x14ac:dyDescent="0.2">
      <c r="W2567" s="72"/>
      <c r="X2567" s="72"/>
    </row>
    <row r="2568" spans="23:24" x14ac:dyDescent="0.2">
      <c r="W2568" s="72"/>
      <c r="X2568" s="72"/>
    </row>
    <row r="2569" spans="23:24" x14ac:dyDescent="0.2">
      <c r="W2569" s="72"/>
      <c r="X2569" s="72"/>
    </row>
    <row r="2570" spans="23:24" x14ac:dyDescent="0.2">
      <c r="W2570" s="72"/>
      <c r="X2570" s="72"/>
    </row>
    <row r="2571" spans="23:24" x14ac:dyDescent="0.2">
      <c r="W2571" s="72"/>
      <c r="X2571" s="72"/>
    </row>
    <row r="2572" spans="23:24" x14ac:dyDescent="0.2">
      <c r="W2572" s="72"/>
      <c r="X2572" s="72"/>
    </row>
    <row r="2573" spans="23:24" x14ac:dyDescent="0.2">
      <c r="W2573" s="72"/>
      <c r="X2573" s="72"/>
    </row>
    <row r="2574" spans="23:24" x14ac:dyDescent="0.2">
      <c r="W2574" s="72"/>
      <c r="X2574" s="72"/>
    </row>
    <row r="2575" spans="23:24" x14ac:dyDescent="0.2">
      <c r="W2575" s="72"/>
      <c r="X2575" s="72"/>
    </row>
    <row r="2576" spans="23:24" x14ac:dyDescent="0.2">
      <c r="W2576" s="72"/>
      <c r="X2576" s="72"/>
    </row>
    <row r="2577" spans="23:24" x14ac:dyDescent="0.2">
      <c r="W2577" s="72"/>
      <c r="X2577" s="72"/>
    </row>
    <row r="2578" spans="23:24" x14ac:dyDescent="0.2">
      <c r="W2578" s="72"/>
      <c r="X2578" s="72"/>
    </row>
    <row r="2579" spans="23:24" x14ac:dyDescent="0.2">
      <c r="W2579" s="72"/>
      <c r="X2579" s="72"/>
    </row>
    <row r="2580" spans="23:24" x14ac:dyDescent="0.2">
      <c r="W2580" s="72"/>
      <c r="X2580" s="72"/>
    </row>
    <row r="2581" spans="23:24" x14ac:dyDescent="0.2">
      <c r="W2581" s="72"/>
      <c r="X2581" s="72"/>
    </row>
    <row r="2582" spans="23:24" x14ac:dyDescent="0.2">
      <c r="W2582" s="72"/>
      <c r="X2582" s="72"/>
    </row>
    <row r="2583" spans="23:24" x14ac:dyDescent="0.2">
      <c r="W2583" s="72"/>
      <c r="X2583" s="72"/>
    </row>
    <row r="2584" spans="23:24" x14ac:dyDescent="0.2">
      <c r="W2584" s="72"/>
      <c r="X2584" s="72"/>
    </row>
    <row r="2585" spans="23:24" x14ac:dyDescent="0.2">
      <c r="W2585" s="72"/>
      <c r="X2585" s="72"/>
    </row>
    <row r="2586" spans="23:24" x14ac:dyDescent="0.2">
      <c r="W2586" s="72"/>
      <c r="X2586" s="72"/>
    </row>
    <row r="2587" spans="23:24" x14ac:dyDescent="0.2">
      <c r="W2587" s="72"/>
      <c r="X2587" s="72"/>
    </row>
    <row r="2588" spans="23:24" x14ac:dyDescent="0.2">
      <c r="W2588" s="72"/>
      <c r="X2588" s="72"/>
    </row>
    <row r="2589" spans="23:24" x14ac:dyDescent="0.2">
      <c r="W2589" s="72"/>
      <c r="X2589" s="72"/>
    </row>
    <row r="2590" spans="23:24" x14ac:dyDescent="0.2">
      <c r="W2590" s="72"/>
      <c r="X2590" s="72"/>
    </row>
    <row r="2591" spans="23:24" x14ac:dyDescent="0.2">
      <c r="W2591" s="72"/>
      <c r="X2591" s="72"/>
    </row>
    <row r="2592" spans="23:24" x14ac:dyDescent="0.2">
      <c r="W2592" s="72"/>
      <c r="X2592" s="72"/>
    </row>
    <row r="2593" spans="23:24" x14ac:dyDescent="0.2">
      <c r="W2593" s="72"/>
      <c r="X2593" s="72"/>
    </row>
    <row r="2594" spans="23:24" x14ac:dyDescent="0.2">
      <c r="W2594" s="72"/>
      <c r="X2594" s="72"/>
    </row>
    <row r="2595" spans="23:24" x14ac:dyDescent="0.2">
      <c r="W2595" s="72"/>
      <c r="X2595" s="72"/>
    </row>
    <row r="2596" spans="23:24" x14ac:dyDescent="0.2">
      <c r="W2596" s="72"/>
      <c r="X2596" s="72"/>
    </row>
    <row r="2597" spans="23:24" x14ac:dyDescent="0.2">
      <c r="W2597" s="72"/>
      <c r="X2597" s="72"/>
    </row>
    <row r="2598" spans="23:24" x14ac:dyDescent="0.2">
      <c r="W2598" s="72"/>
      <c r="X2598" s="72"/>
    </row>
    <row r="2599" spans="23:24" x14ac:dyDescent="0.2">
      <c r="W2599" s="72"/>
      <c r="X2599" s="72"/>
    </row>
    <row r="2600" spans="23:24" x14ac:dyDescent="0.2">
      <c r="W2600" s="72"/>
      <c r="X2600" s="72"/>
    </row>
    <row r="2601" spans="23:24" x14ac:dyDescent="0.2">
      <c r="W2601" s="72"/>
      <c r="X2601" s="72"/>
    </row>
    <row r="2602" spans="23:24" x14ac:dyDescent="0.2">
      <c r="W2602" s="72"/>
      <c r="X2602" s="72"/>
    </row>
    <row r="2603" spans="23:24" x14ac:dyDescent="0.2">
      <c r="W2603" s="72"/>
      <c r="X2603" s="72"/>
    </row>
    <row r="2604" spans="23:24" x14ac:dyDescent="0.2">
      <c r="W2604" s="72"/>
      <c r="X2604" s="72"/>
    </row>
    <row r="2605" spans="23:24" x14ac:dyDescent="0.2">
      <c r="W2605" s="72"/>
      <c r="X2605" s="72"/>
    </row>
    <row r="2606" spans="23:24" x14ac:dyDescent="0.2">
      <c r="W2606" s="72"/>
      <c r="X2606" s="72"/>
    </row>
    <row r="2607" spans="23:24" x14ac:dyDescent="0.2">
      <c r="W2607" s="72"/>
      <c r="X2607" s="72"/>
    </row>
    <row r="2608" spans="23:24" x14ac:dyDescent="0.2">
      <c r="W2608" s="72"/>
      <c r="X2608" s="72"/>
    </row>
    <row r="2609" spans="23:24" x14ac:dyDescent="0.2">
      <c r="W2609" s="72"/>
      <c r="X2609" s="72"/>
    </row>
    <row r="2610" spans="23:24" x14ac:dyDescent="0.2">
      <c r="W2610" s="72"/>
      <c r="X2610" s="72"/>
    </row>
    <row r="2611" spans="23:24" x14ac:dyDescent="0.2">
      <c r="W2611" s="72"/>
      <c r="X2611" s="72"/>
    </row>
    <row r="2612" spans="23:24" x14ac:dyDescent="0.2">
      <c r="W2612" s="72"/>
      <c r="X2612" s="72"/>
    </row>
    <row r="2613" spans="23:24" x14ac:dyDescent="0.2">
      <c r="W2613" s="72"/>
      <c r="X2613" s="72"/>
    </row>
    <row r="2614" spans="23:24" x14ac:dyDescent="0.2">
      <c r="W2614" s="72"/>
      <c r="X2614" s="72"/>
    </row>
    <row r="2615" spans="23:24" x14ac:dyDescent="0.2">
      <c r="W2615" s="72"/>
      <c r="X2615" s="72"/>
    </row>
    <row r="2616" spans="23:24" x14ac:dyDescent="0.2">
      <c r="W2616" s="72"/>
      <c r="X2616" s="72"/>
    </row>
    <row r="2617" spans="23:24" x14ac:dyDescent="0.2">
      <c r="W2617" s="72"/>
      <c r="X2617" s="72"/>
    </row>
    <row r="2618" spans="23:24" x14ac:dyDescent="0.2">
      <c r="W2618" s="72"/>
      <c r="X2618" s="72"/>
    </row>
    <row r="2619" spans="23:24" x14ac:dyDescent="0.2">
      <c r="W2619" s="72"/>
      <c r="X2619" s="72"/>
    </row>
    <row r="2620" spans="23:24" x14ac:dyDescent="0.2">
      <c r="W2620" s="72"/>
      <c r="X2620" s="72"/>
    </row>
    <row r="2621" spans="23:24" x14ac:dyDescent="0.2">
      <c r="W2621" s="72"/>
      <c r="X2621" s="72"/>
    </row>
    <row r="2622" spans="23:24" x14ac:dyDescent="0.2">
      <c r="W2622" s="72"/>
      <c r="X2622" s="72"/>
    </row>
    <row r="2623" spans="23:24" x14ac:dyDescent="0.2">
      <c r="W2623" s="72"/>
      <c r="X2623" s="72"/>
    </row>
    <row r="2624" spans="23:24" x14ac:dyDescent="0.2">
      <c r="W2624" s="72"/>
      <c r="X2624" s="72"/>
    </row>
    <row r="2625" spans="23:24" x14ac:dyDescent="0.2">
      <c r="W2625" s="72"/>
      <c r="X2625" s="72"/>
    </row>
    <row r="2626" spans="23:24" x14ac:dyDescent="0.2">
      <c r="W2626" s="72"/>
      <c r="X2626" s="72"/>
    </row>
    <row r="2627" spans="23:24" x14ac:dyDescent="0.2">
      <c r="W2627" s="72"/>
      <c r="X2627" s="72"/>
    </row>
    <row r="2628" spans="23:24" x14ac:dyDescent="0.2">
      <c r="W2628" s="72"/>
      <c r="X2628" s="72"/>
    </row>
    <row r="2629" spans="23:24" x14ac:dyDescent="0.2">
      <c r="W2629" s="72"/>
      <c r="X2629" s="72"/>
    </row>
    <row r="2630" spans="23:24" x14ac:dyDescent="0.2">
      <c r="W2630" s="72"/>
      <c r="X2630" s="72"/>
    </row>
    <row r="2631" spans="23:24" x14ac:dyDescent="0.2">
      <c r="W2631" s="72"/>
      <c r="X2631" s="72"/>
    </row>
    <row r="2632" spans="23:24" x14ac:dyDescent="0.2">
      <c r="W2632" s="72"/>
      <c r="X2632" s="72"/>
    </row>
    <row r="2633" spans="23:24" x14ac:dyDescent="0.2">
      <c r="W2633" s="72"/>
      <c r="X2633" s="72"/>
    </row>
    <row r="2634" spans="23:24" x14ac:dyDescent="0.2">
      <c r="W2634" s="72"/>
      <c r="X2634" s="72"/>
    </row>
    <row r="2635" spans="23:24" x14ac:dyDescent="0.2">
      <c r="W2635" s="72"/>
      <c r="X2635" s="72"/>
    </row>
    <row r="2636" spans="23:24" x14ac:dyDescent="0.2">
      <c r="W2636" s="72"/>
      <c r="X2636" s="72"/>
    </row>
    <row r="2637" spans="23:24" x14ac:dyDescent="0.2">
      <c r="W2637" s="72"/>
      <c r="X2637" s="72"/>
    </row>
    <row r="2638" spans="23:24" x14ac:dyDescent="0.2">
      <c r="W2638" s="72"/>
      <c r="X2638" s="72"/>
    </row>
    <row r="2639" spans="23:24" x14ac:dyDescent="0.2">
      <c r="W2639" s="72"/>
      <c r="X2639" s="72"/>
    </row>
    <row r="2640" spans="23:24" x14ac:dyDescent="0.2">
      <c r="W2640" s="72"/>
      <c r="X2640" s="72"/>
    </row>
    <row r="2641" spans="23:24" x14ac:dyDescent="0.2">
      <c r="W2641" s="72"/>
      <c r="X2641" s="72"/>
    </row>
    <row r="2642" spans="23:24" x14ac:dyDescent="0.2">
      <c r="W2642" s="72"/>
      <c r="X2642" s="72"/>
    </row>
    <row r="2643" spans="23:24" x14ac:dyDescent="0.2">
      <c r="W2643" s="72"/>
      <c r="X2643" s="72"/>
    </row>
    <row r="2644" spans="23:24" x14ac:dyDescent="0.2">
      <c r="W2644" s="72"/>
      <c r="X2644" s="72"/>
    </row>
    <row r="2645" spans="23:24" x14ac:dyDescent="0.2">
      <c r="W2645" s="72"/>
      <c r="X2645" s="72"/>
    </row>
    <row r="2646" spans="23:24" x14ac:dyDescent="0.2">
      <c r="W2646" s="72"/>
      <c r="X2646" s="72"/>
    </row>
    <row r="2647" spans="23:24" x14ac:dyDescent="0.2">
      <c r="W2647" s="72"/>
      <c r="X2647" s="72"/>
    </row>
    <row r="2648" spans="23:24" x14ac:dyDescent="0.2">
      <c r="W2648" s="72"/>
      <c r="X2648" s="72"/>
    </row>
    <row r="2649" spans="23:24" x14ac:dyDescent="0.2">
      <c r="W2649" s="72"/>
      <c r="X2649" s="72"/>
    </row>
    <row r="2650" spans="23:24" x14ac:dyDescent="0.2">
      <c r="W2650" s="72"/>
      <c r="X2650" s="72"/>
    </row>
    <row r="2651" spans="23:24" x14ac:dyDescent="0.2">
      <c r="W2651" s="72"/>
      <c r="X2651" s="72"/>
    </row>
    <row r="2652" spans="23:24" x14ac:dyDescent="0.2">
      <c r="W2652" s="72"/>
      <c r="X2652" s="72"/>
    </row>
    <row r="2653" spans="23:24" x14ac:dyDescent="0.2">
      <c r="W2653" s="72"/>
      <c r="X2653" s="72"/>
    </row>
    <row r="2654" spans="23:24" x14ac:dyDescent="0.2">
      <c r="W2654" s="72"/>
      <c r="X2654" s="72"/>
    </row>
    <row r="2655" spans="23:24" x14ac:dyDescent="0.2">
      <c r="W2655" s="72"/>
      <c r="X2655" s="72"/>
    </row>
    <row r="2656" spans="23:24" x14ac:dyDescent="0.2">
      <c r="W2656" s="72"/>
      <c r="X2656" s="72"/>
    </row>
    <row r="2657" spans="23:24" x14ac:dyDescent="0.2">
      <c r="W2657" s="72"/>
      <c r="X2657" s="72"/>
    </row>
    <row r="2658" spans="23:24" x14ac:dyDescent="0.2">
      <c r="W2658" s="72"/>
      <c r="X2658" s="72"/>
    </row>
    <row r="2659" spans="23:24" x14ac:dyDescent="0.2">
      <c r="W2659" s="72"/>
      <c r="X2659" s="72"/>
    </row>
    <row r="2660" spans="23:24" x14ac:dyDescent="0.2">
      <c r="W2660" s="72"/>
      <c r="X2660" s="72"/>
    </row>
    <row r="2661" spans="23:24" x14ac:dyDescent="0.2">
      <c r="W2661" s="72"/>
      <c r="X2661" s="72"/>
    </row>
    <row r="2662" spans="23:24" x14ac:dyDescent="0.2">
      <c r="W2662" s="72"/>
      <c r="X2662" s="72"/>
    </row>
    <row r="2663" spans="23:24" x14ac:dyDescent="0.2">
      <c r="W2663" s="72"/>
      <c r="X2663" s="72"/>
    </row>
    <row r="2664" spans="23:24" x14ac:dyDescent="0.2">
      <c r="W2664" s="72"/>
      <c r="X2664" s="72"/>
    </row>
    <row r="2665" spans="23:24" x14ac:dyDescent="0.2">
      <c r="W2665" s="72"/>
      <c r="X2665" s="72"/>
    </row>
    <row r="2666" spans="23:24" x14ac:dyDescent="0.2">
      <c r="W2666" s="72"/>
      <c r="X2666" s="72"/>
    </row>
    <row r="2667" spans="23:24" x14ac:dyDescent="0.2">
      <c r="W2667" s="72"/>
      <c r="X2667" s="72"/>
    </row>
    <row r="2668" spans="23:24" x14ac:dyDescent="0.2">
      <c r="W2668" s="72"/>
      <c r="X2668" s="72"/>
    </row>
    <row r="2669" spans="23:24" x14ac:dyDescent="0.2">
      <c r="W2669" s="72"/>
      <c r="X2669" s="72"/>
    </row>
    <row r="2670" spans="23:24" x14ac:dyDescent="0.2">
      <c r="W2670" s="72"/>
      <c r="X2670" s="72"/>
    </row>
    <row r="2671" spans="23:24" x14ac:dyDescent="0.2">
      <c r="W2671" s="72"/>
      <c r="X2671" s="72"/>
    </row>
    <row r="2672" spans="23:24" x14ac:dyDescent="0.2">
      <c r="W2672" s="72"/>
      <c r="X2672" s="72"/>
    </row>
    <row r="2673" spans="23:24" x14ac:dyDescent="0.2">
      <c r="W2673" s="72"/>
      <c r="X2673" s="72"/>
    </row>
    <row r="2674" spans="23:24" x14ac:dyDescent="0.2">
      <c r="W2674" s="72"/>
      <c r="X2674" s="72"/>
    </row>
    <row r="2675" spans="23:24" x14ac:dyDescent="0.2">
      <c r="W2675" s="72"/>
      <c r="X2675" s="72"/>
    </row>
    <row r="2676" spans="23:24" x14ac:dyDescent="0.2">
      <c r="W2676" s="72"/>
      <c r="X2676" s="72"/>
    </row>
    <row r="2677" spans="23:24" x14ac:dyDescent="0.2">
      <c r="W2677" s="72"/>
      <c r="X2677" s="72"/>
    </row>
    <row r="2678" spans="23:24" x14ac:dyDescent="0.2">
      <c r="W2678" s="72"/>
      <c r="X2678" s="72"/>
    </row>
    <row r="2679" spans="23:24" x14ac:dyDescent="0.2">
      <c r="W2679" s="72"/>
      <c r="X2679" s="72"/>
    </row>
    <row r="2680" spans="23:24" x14ac:dyDescent="0.2">
      <c r="W2680" s="72"/>
      <c r="X2680" s="72"/>
    </row>
    <row r="2681" spans="23:24" x14ac:dyDescent="0.2">
      <c r="W2681" s="72"/>
      <c r="X2681" s="72"/>
    </row>
    <row r="2682" spans="23:24" x14ac:dyDescent="0.2">
      <c r="W2682" s="72"/>
      <c r="X2682" s="72"/>
    </row>
    <row r="2683" spans="23:24" x14ac:dyDescent="0.2">
      <c r="W2683" s="72"/>
      <c r="X2683" s="72"/>
    </row>
    <row r="2684" spans="23:24" x14ac:dyDescent="0.2">
      <c r="W2684" s="72"/>
      <c r="X2684" s="72"/>
    </row>
    <row r="2685" spans="23:24" x14ac:dyDescent="0.2">
      <c r="W2685" s="72"/>
      <c r="X2685" s="72"/>
    </row>
    <row r="2686" spans="23:24" x14ac:dyDescent="0.2">
      <c r="W2686" s="72"/>
      <c r="X2686" s="72"/>
    </row>
    <row r="2687" spans="23:24" x14ac:dyDescent="0.2">
      <c r="W2687" s="72"/>
      <c r="X2687" s="72"/>
    </row>
    <row r="2688" spans="23:24" x14ac:dyDescent="0.2">
      <c r="W2688" s="72"/>
      <c r="X2688" s="72"/>
    </row>
    <row r="2689" spans="23:24" x14ac:dyDescent="0.2">
      <c r="W2689" s="72"/>
      <c r="X2689" s="72"/>
    </row>
    <row r="2690" spans="23:24" x14ac:dyDescent="0.2">
      <c r="W2690" s="72"/>
      <c r="X2690" s="72"/>
    </row>
    <row r="2691" spans="23:24" x14ac:dyDescent="0.2">
      <c r="W2691" s="72"/>
      <c r="X2691" s="72"/>
    </row>
    <row r="2692" spans="23:24" x14ac:dyDescent="0.2">
      <c r="W2692" s="72"/>
      <c r="X2692" s="72"/>
    </row>
    <row r="2693" spans="23:24" x14ac:dyDescent="0.2">
      <c r="W2693" s="72"/>
      <c r="X2693" s="72"/>
    </row>
    <row r="2694" spans="23:24" x14ac:dyDescent="0.2">
      <c r="W2694" s="72"/>
      <c r="X2694" s="72"/>
    </row>
    <row r="2695" spans="23:24" x14ac:dyDescent="0.2">
      <c r="W2695" s="72"/>
      <c r="X2695" s="72"/>
    </row>
    <row r="2696" spans="23:24" x14ac:dyDescent="0.2">
      <c r="W2696" s="72"/>
      <c r="X2696" s="72"/>
    </row>
    <row r="2697" spans="23:24" x14ac:dyDescent="0.2">
      <c r="W2697" s="72"/>
      <c r="X2697" s="72"/>
    </row>
    <row r="2698" spans="23:24" x14ac:dyDescent="0.2">
      <c r="W2698" s="72"/>
      <c r="X2698" s="72"/>
    </row>
    <row r="2699" spans="23:24" x14ac:dyDescent="0.2">
      <c r="W2699" s="72"/>
      <c r="X2699" s="72"/>
    </row>
    <row r="2700" spans="23:24" x14ac:dyDescent="0.2">
      <c r="W2700" s="72"/>
      <c r="X2700" s="72"/>
    </row>
    <row r="2701" spans="23:24" x14ac:dyDescent="0.2">
      <c r="W2701" s="72"/>
      <c r="X2701" s="72"/>
    </row>
    <row r="2702" spans="23:24" x14ac:dyDescent="0.2">
      <c r="W2702" s="72"/>
      <c r="X2702" s="72"/>
    </row>
    <row r="2703" spans="23:24" x14ac:dyDescent="0.2">
      <c r="W2703" s="72"/>
      <c r="X2703" s="72"/>
    </row>
    <row r="2704" spans="23:24" x14ac:dyDescent="0.2">
      <c r="W2704" s="72"/>
      <c r="X2704" s="72"/>
    </row>
    <row r="2705" spans="23:24" x14ac:dyDescent="0.2">
      <c r="W2705" s="72"/>
      <c r="X2705" s="72"/>
    </row>
    <row r="2706" spans="23:24" x14ac:dyDescent="0.2">
      <c r="W2706" s="72"/>
      <c r="X2706" s="72"/>
    </row>
    <row r="2707" spans="23:24" x14ac:dyDescent="0.2">
      <c r="W2707" s="72"/>
      <c r="X2707" s="72"/>
    </row>
    <row r="2708" spans="23:24" x14ac:dyDescent="0.2">
      <c r="W2708" s="72"/>
      <c r="X2708" s="72"/>
    </row>
    <row r="2709" spans="23:24" x14ac:dyDescent="0.2">
      <c r="W2709" s="72"/>
      <c r="X2709" s="72"/>
    </row>
    <row r="2710" spans="23:24" x14ac:dyDescent="0.2">
      <c r="W2710" s="72"/>
      <c r="X2710" s="72"/>
    </row>
    <row r="2711" spans="23:24" x14ac:dyDescent="0.2">
      <c r="W2711" s="72"/>
      <c r="X2711" s="72"/>
    </row>
    <row r="2712" spans="23:24" x14ac:dyDescent="0.2">
      <c r="W2712" s="72"/>
      <c r="X2712" s="72"/>
    </row>
    <row r="2713" spans="23:24" x14ac:dyDescent="0.2">
      <c r="W2713" s="72"/>
      <c r="X2713" s="72"/>
    </row>
    <row r="2714" spans="23:24" x14ac:dyDescent="0.2">
      <c r="W2714" s="72"/>
      <c r="X2714" s="72"/>
    </row>
    <row r="2715" spans="23:24" x14ac:dyDescent="0.2">
      <c r="W2715" s="72"/>
      <c r="X2715" s="72"/>
    </row>
    <row r="2716" spans="23:24" x14ac:dyDescent="0.2">
      <c r="W2716" s="72"/>
      <c r="X2716" s="72"/>
    </row>
    <row r="2717" spans="23:24" x14ac:dyDescent="0.2">
      <c r="W2717" s="72"/>
      <c r="X2717" s="72"/>
    </row>
    <row r="2718" spans="23:24" x14ac:dyDescent="0.2">
      <c r="W2718" s="72"/>
      <c r="X2718" s="72"/>
    </row>
    <row r="2719" spans="23:24" x14ac:dyDescent="0.2">
      <c r="W2719" s="72"/>
      <c r="X2719" s="72"/>
    </row>
    <row r="2720" spans="23:24" x14ac:dyDescent="0.2">
      <c r="W2720" s="72"/>
      <c r="X2720" s="72"/>
    </row>
    <row r="2721" spans="23:24" x14ac:dyDescent="0.2">
      <c r="W2721" s="72"/>
      <c r="X2721" s="72"/>
    </row>
    <row r="2722" spans="23:24" x14ac:dyDescent="0.2">
      <c r="W2722" s="72"/>
      <c r="X2722" s="72"/>
    </row>
    <row r="2723" spans="23:24" x14ac:dyDescent="0.2">
      <c r="W2723" s="72"/>
      <c r="X2723" s="72"/>
    </row>
    <row r="2724" spans="23:24" x14ac:dyDescent="0.2">
      <c r="W2724" s="72"/>
      <c r="X2724" s="72"/>
    </row>
    <row r="2725" spans="23:24" x14ac:dyDescent="0.2">
      <c r="W2725" s="72"/>
      <c r="X2725" s="72"/>
    </row>
    <row r="2726" spans="23:24" x14ac:dyDescent="0.2">
      <c r="W2726" s="72"/>
      <c r="X2726" s="72"/>
    </row>
    <row r="2727" spans="23:24" x14ac:dyDescent="0.2">
      <c r="W2727" s="72"/>
      <c r="X2727" s="72"/>
    </row>
    <row r="2728" spans="23:24" x14ac:dyDescent="0.2">
      <c r="W2728" s="72"/>
      <c r="X2728" s="72"/>
    </row>
    <row r="2729" spans="23:24" x14ac:dyDescent="0.2">
      <c r="W2729" s="72"/>
      <c r="X2729" s="72"/>
    </row>
    <row r="2730" spans="23:24" x14ac:dyDescent="0.2">
      <c r="W2730" s="72"/>
      <c r="X2730" s="72"/>
    </row>
    <row r="2731" spans="23:24" x14ac:dyDescent="0.2">
      <c r="W2731" s="72"/>
      <c r="X2731" s="72"/>
    </row>
    <row r="2732" spans="23:24" x14ac:dyDescent="0.2">
      <c r="W2732" s="72"/>
      <c r="X2732" s="72"/>
    </row>
    <row r="2733" spans="23:24" x14ac:dyDescent="0.2">
      <c r="W2733" s="72"/>
      <c r="X2733" s="72"/>
    </row>
    <row r="2734" spans="23:24" x14ac:dyDescent="0.2">
      <c r="W2734" s="72"/>
      <c r="X2734" s="72"/>
    </row>
    <row r="2735" spans="23:24" x14ac:dyDescent="0.2">
      <c r="W2735" s="72"/>
      <c r="X2735" s="72"/>
    </row>
    <row r="2736" spans="23:24" x14ac:dyDescent="0.2">
      <c r="W2736" s="72"/>
      <c r="X2736" s="72"/>
    </row>
    <row r="2737" spans="23:24" x14ac:dyDescent="0.2">
      <c r="W2737" s="72"/>
      <c r="X2737" s="72"/>
    </row>
    <row r="2738" spans="23:24" x14ac:dyDescent="0.2">
      <c r="W2738" s="72"/>
      <c r="X2738" s="72"/>
    </row>
    <row r="2739" spans="23:24" x14ac:dyDescent="0.2">
      <c r="W2739" s="72"/>
      <c r="X2739" s="72"/>
    </row>
    <row r="2740" spans="23:24" x14ac:dyDescent="0.2">
      <c r="W2740" s="72"/>
      <c r="X2740" s="72"/>
    </row>
    <row r="2741" spans="23:24" x14ac:dyDescent="0.2">
      <c r="W2741" s="72"/>
      <c r="X2741" s="72"/>
    </row>
    <row r="2742" spans="23:24" x14ac:dyDescent="0.2">
      <c r="W2742" s="72"/>
      <c r="X2742" s="72"/>
    </row>
    <row r="2743" spans="23:24" x14ac:dyDescent="0.2">
      <c r="W2743" s="72"/>
      <c r="X2743" s="72"/>
    </row>
    <row r="2744" spans="23:24" x14ac:dyDescent="0.2">
      <c r="W2744" s="72"/>
      <c r="X2744" s="72"/>
    </row>
    <row r="2745" spans="23:24" x14ac:dyDescent="0.2">
      <c r="W2745" s="72"/>
      <c r="X2745" s="72"/>
    </row>
    <row r="2746" spans="23:24" x14ac:dyDescent="0.2">
      <c r="W2746" s="72"/>
      <c r="X2746" s="72"/>
    </row>
    <row r="2747" spans="23:24" x14ac:dyDescent="0.2">
      <c r="W2747" s="72"/>
      <c r="X2747" s="72"/>
    </row>
    <row r="2748" spans="23:24" x14ac:dyDescent="0.2">
      <c r="W2748" s="72"/>
      <c r="X2748" s="72"/>
    </row>
    <row r="2749" spans="23:24" x14ac:dyDescent="0.2">
      <c r="W2749" s="72"/>
      <c r="X2749" s="72"/>
    </row>
    <row r="2750" spans="23:24" x14ac:dyDescent="0.2">
      <c r="W2750" s="72"/>
      <c r="X2750" s="72"/>
    </row>
    <row r="2751" spans="23:24" x14ac:dyDescent="0.2">
      <c r="W2751" s="72"/>
      <c r="X2751" s="72"/>
    </row>
    <row r="2752" spans="23:24" x14ac:dyDescent="0.2">
      <c r="W2752" s="72"/>
      <c r="X2752" s="72"/>
    </row>
    <row r="2753" spans="23:24" x14ac:dyDescent="0.2">
      <c r="W2753" s="72"/>
      <c r="X2753" s="72"/>
    </row>
    <row r="2754" spans="23:24" x14ac:dyDescent="0.2">
      <c r="W2754" s="72"/>
      <c r="X2754" s="72"/>
    </row>
    <row r="2755" spans="23:24" x14ac:dyDescent="0.2">
      <c r="W2755" s="72"/>
      <c r="X2755" s="72"/>
    </row>
    <row r="2756" spans="23:24" x14ac:dyDescent="0.2">
      <c r="W2756" s="72"/>
      <c r="X2756" s="72"/>
    </row>
    <row r="2757" spans="23:24" x14ac:dyDescent="0.2">
      <c r="W2757" s="72"/>
      <c r="X2757" s="72"/>
    </row>
    <row r="2758" spans="23:24" x14ac:dyDescent="0.2">
      <c r="W2758" s="72"/>
      <c r="X2758" s="72"/>
    </row>
    <row r="2759" spans="23:24" x14ac:dyDescent="0.2">
      <c r="W2759" s="72"/>
      <c r="X2759" s="72"/>
    </row>
    <row r="2760" spans="23:24" x14ac:dyDescent="0.2">
      <c r="W2760" s="72"/>
      <c r="X2760" s="72"/>
    </row>
    <row r="2761" spans="23:24" x14ac:dyDescent="0.2">
      <c r="W2761" s="72"/>
      <c r="X2761" s="72"/>
    </row>
    <row r="2762" spans="23:24" x14ac:dyDescent="0.2">
      <c r="W2762" s="72"/>
      <c r="X2762" s="72"/>
    </row>
    <row r="2763" spans="23:24" x14ac:dyDescent="0.2">
      <c r="W2763" s="72"/>
      <c r="X2763" s="72"/>
    </row>
    <row r="2764" spans="23:24" x14ac:dyDescent="0.2">
      <c r="W2764" s="72"/>
      <c r="X2764" s="72"/>
    </row>
    <row r="2765" spans="23:24" x14ac:dyDescent="0.2">
      <c r="W2765" s="72"/>
      <c r="X2765" s="72"/>
    </row>
    <row r="2766" spans="23:24" x14ac:dyDescent="0.2">
      <c r="W2766" s="72"/>
      <c r="X2766" s="72"/>
    </row>
    <row r="2767" spans="23:24" x14ac:dyDescent="0.2">
      <c r="W2767" s="72"/>
      <c r="X2767" s="72"/>
    </row>
    <row r="2768" spans="23:24" x14ac:dyDescent="0.2">
      <c r="W2768" s="72"/>
      <c r="X2768" s="72"/>
    </row>
    <row r="2769" spans="23:24" x14ac:dyDescent="0.2">
      <c r="W2769" s="72"/>
      <c r="X2769" s="72"/>
    </row>
    <row r="2770" spans="23:24" x14ac:dyDescent="0.2">
      <c r="W2770" s="72"/>
      <c r="X2770" s="72"/>
    </row>
    <row r="2771" spans="23:24" x14ac:dyDescent="0.2">
      <c r="W2771" s="72"/>
      <c r="X2771" s="72"/>
    </row>
    <row r="2772" spans="23:24" x14ac:dyDescent="0.2">
      <c r="W2772" s="72"/>
      <c r="X2772" s="72"/>
    </row>
    <row r="2773" spans="23:24" x14ac:dyDescent="0.2">
      <c r="W2773" s="72"/>
      <c r="X2773" s="72"/>
    </row>
    <row r="2774" spans="23:24" x14ac:dyDescent="0.2">
      <c r="W2774" s="72"/>
      <c r="X2774" s="72"/>
    </row>
    <row r="2775" spans="23:24" x14ac:dyDescent="0.2">
      <c r="W2775" s="72"/>
      <c r="X2775" s="72"/>
    </row>
    <row r="2776" spans="23:24" x14ac:dyDescent="0.2">
      <c r="W2776" s="72"/>
      <c r="X2776" s="72"/>
    </row>
    <row r="2777" spans="23:24" x14ac:dyDescent="0.2">
      <c r="W2777" s="72"/>
      <c r="X2777" s="72"/>
    </row>
    <row r="2778" spans="23:24" x14ac:dyDescent="0.2">
      <c r="W2778" s="72"/>
      <c r="X2778" s="72"/>
    </row>
    <row r="2779" spans="23:24" x14ac:dyDescent="0.2">
      <c r="W2779" s="72"/>
      <c r="X2779" s="72"/>
    </row>
    <row r="2780" spans="23:24" x14ac:dyDescent="0.2">
      <c r="W2780" s="72"/>
      <c r="X2780" s="72"/>
    </row>
    <row r="2781" spans="23:24" x14ac:dyDescent="0.2">
      <c r="W2781" s="72"/>
      <c r="X2781" s="72"/>
    </row>
    <row r="2782" spans="23:24" x14ac:dyDescent="0.2">
      <c r="W2782" s="72"/>
      <c r="X2782" s="72"/>
    </row>
    <row r="2783" spans="23:24" x14ac:dyDescent="0.2">
      <c r="W2783" s="72"/>
      <c r="X2783" s="72"/>
    </row>
    <row r="2784" spans="23:24" x14ac:dyDescent="0.2">
      <c r="W2784" s="72"/>
      <c r="X2784" s="72"/>
    </row>
    <row r="2785" spans="23:24" x14ac:dyDescent="0.2">
      <c r="W2785" s="72"/>
      <c r="X2785" s="72"/>
    </row>
    <row r="2786" spans="23:24" x14ac:dyDescent="0.2">
      <c r="W2786" s="72"/>
      <c r="X2786" s="72"/>
    </row>
    <row r="2787" spans="23:24" x14ac:dyDescent="0.2">
      <c r="W2787" s="72"/>
      <c r="X2787" s="72"/>
    </row>
    <row r="2788" spans="23:24" x14ac:dyDescent="0.2">
      <c r="W2788" s="72"/>
      <c r="X2788" s="72"/>
    </row>
    <row r="2789" spans="23:24" x14ac:dyDescent="0.2">
      <c r="W2789" s="72"/>
      <c r="X2789" s="72"/>
    </row>
    <row r="2790" spans="23:24" x14ac:dyDescent="0.2">
      <c r="W2790" s="72"/>
      <c r="X2790" s="72"/>
    </row>
    <row r="2791" spans="23:24" x14ac:dyDescent="0.2">
      <c r="W2791" s="72"/>
      <c r="X2791" s="72"/>
    </row>
    <row r="2792" spans="23:24" x14ac:dyDescent="0.2">
      <c r="W2792" s="72"/>
      <c r="X2792" s="72"/>
    </row>
    <row r="2793" spans="23:24" x14ac:dyDescent="0.2">
      <c r="W2793" s="72"/>
      <c r="X2793" s="72"/>
    </row>
    <row r="2794" spans="23:24" x14ac:dyDescent="0.2">
      <c r="W2794" s="72"/>
      <c r="X2794" s="72"/>
    </row>
    <row r="2795" spans="23:24" x14ac:dyDescent="0.2">
      <c r="W2795" s="72"/>
      <c r="X2795" s="72"/>
    </row>
    <row r="2796" spans="23:24" x14ac:dyDescent="0.2">
      <c r="W2796" s="72"/>
      <c r="X2796" s="72"/>
    </row>
    <row r="2797" spans="23:24" x14ac:dyDescent="0.2">
      <c r="W2797" s="72"/>
      <c r="X2797" s="72"/>
    </row>
    <row r="2798" spans="23:24" x14ac:dyDescent="0.2">
      <c r="W2798" s="72"/>
      <c r="X2798" s="72"/>
    </row>
    <row r="2799" spans="23:24" x14ac:dyDescent="0.2">
      <c r="W2799" s="72"/>
      <c r="X2799" s="72"/>
    </row>
    <row r="2800" spans="23:24" x14ac:dyDescent="0.2">
      <c r="W2800" s="72"/>
      <c r="X2800" s="72"/>
    </row>
    <row r="2801" spans="23:24" x14ac:dyDescent="0.2">
      <c r="W2801" s="72"/>
      <c r="X2801" s="72"/>
    </row>
    <row r="2802" spans="23:24" x14ac:dyDescent="0.2">
      <c r="W2802" s="72"/>
      <c r="X2802" s="72"/>
    </row>
    <row r="2803" spans="23:24" x14ac:dyDescent="0.2">
      <c r="W2803" s="72"/>
      <c r="X2803" s="72"/>
    </row>
    <row r="2804" spans="23:24" x14ac:dyDescent="0.2">
      <c r="W2804" s="72"/>
      <c r="X2804" s="72"/>
    </row>
    <row r="2805" spans="23:24" x14ac:dyDescent="0.2">
      <c r="W2805" s="72"/>
      <c r="X2805" s="72"/>
    </row>
    <row r="2806" spans="23:24" x14ac:dyDescent="0.2">
      <c r="W2806" s="72"/>
      <c r="X2806" s="72"/>
    </row>
    <row r="2807" spans="23:24" x14ac:dyDescent="0.2">
      <c r="W2807" s="72"/>
      <c r="X2807" s="72"/>
    </row>
    <row r="2808" spans="23:24" x14ac:dyDescent="0.2">
      <c r="W2808" s="72"/>
      <c r="X2808" s="72"/>
    </row>
    <row r="2809" spans="23:24" x14ac:dyDescent="0.2">
      <c r="W2809" s="72"/>
      <c r="X2809" s="72"/>
    </row>
    <row r="2810" spans="23:24" x14ac:dyDescent="0.2">
      <c r="W2810" s="72"/>
      <c r="X2810" s="72"/>
    </row>
    <row r="2811" spans="23:24" x14ac:dyDescent="0.2">
      <c r="W2811" s="72"/>
      <c r="X2811" s="72"/>
    </row>
    <row r="2812" spans="23:24" x14ac:dyDescent="0.2">
      <c r="W2812" s="72"/>
      <c r="X2812" s="72"/>
    </row>
    <row r="2813" spans="23:24" x14ac:dyDescent="0.2">
      <c r="W2813" s="72"/>
      <c r="X2813" s="72"/>
    </row>
    <row r="2814" spans="23:24" x14ac:dyDescent="0.2">
      <c r="W2814" s="72"/>
      <c r="X2814" s="72"/>
    </row>
    <row r="2815" spans="23:24" x14ac:dyDescent="0.2">
      <c r="W2815" s="72"/>
      <c r="X2815" s="72"/>
    </row>
    <row r="2816" spans="23:24" x14ac:dyDescent="0.2">
      <c r="W2816" s="72"/>
      <c r="X2816" s="72"/>
    </row>
    <row r="2817" spans="23:24" x14ac:dyDescent="0.2">
      <c r="W2817" s="72"/>
      <c r="X2817" s="72"/>
    </row>
    <row r="2818" spans="23:24" x14ac:dyDescent="0.2">
      <c r="W2818" s="72"/>
      <c r="X2818" s="72"/>
    </row>
    <row r="2819" spans="23:24" x14ac:dyDescent="0.2">
      <c r="W2819" s="72"/>
      <c r="X2819" s="72"/>
    </row>
    <row r="2820" spans="23:24" x14ac:dyDescent="0.2">
      <c r="W2820" s="72"/>
      <c r="X2820" s="72"/>
    </row>
    <row r="2821" spans="23:24" x14ac:dyDescent="0.2">
      <c r="W2821" s="72"/>
      <c r="X2821" s="72"/>
    </row>
    <row r="2822" spans="23:24" x14ac:dyDescent="0.2">
      <c r="W2822" s="72"/>
      <c r="X2822" s="72"/>
    </row>
    <row r="2823" spans="23:24" x14ac:dyDescent="0.2">
      <c r="W2823" s="72"/>
      <c r="X2823" s="72"/>
    </row>
    <row r="2824" spans="23:24" x14ac:dyDescent="0.2">
      <c r="W2824" s="72"/>
      <c r="X2824" s="72"/>
    </row>
    <row r="2825" spans="23:24" x14ac:dyDescent="0.2">
      <c r="W2825" s="72"/>
      <c r="X2825" s="72"/>
    </row>
    <row r="2826" spans="23:24" x14ac:dyDescent="0.2">
      <c r="W2826" s="72"/>
      <c r="X2826" s="72"/>
    </row>
    <row r="2827" spans="23:24" x14ac:dyDescent="0.2">
      <c r="W2827" s="72"/>
      <c r="X2827" s="72"/>
    </row>
    <row r="2828" spans="23:24" x14ac:dyDescent="0.2">
      <c r="W2828" s="72"/>
      <c r="X2828" s="72"/>
    </row>
    <row r="2829" spans="23:24" x14ac:dyDescent="0.2">
      <c r="W2829" s="72"/>
      <c r="X2829" s="72"/>
    </row>
    <row r="2830" spans="23:24" x14ac:dyDescent="0.2">
      <c r="W2830" s="72"/>
      <c r="X2830" s="72"/>
    </row>
    <row r="2831" spans="23:24" x14ac:dyDescent="0.2">
      <c r="W2831" s="72"/>
      <c r="X2831" s="72"/>
    </row>
    <row r="2832" spans="23:24" x14ac:dyDescent="0.2">
      <c r="W2832" s="72"/>
      <c r="X2832" s="72"/>
    </row>
    <row r="2833" spans="23:24" x14ac:dyDescent="0.2">
      <c r="W2833" s="72"/>
      <c r="X2833" s="72"/>
    </row>
    <row r="2834" spans="23:24" x14ac:dyDescent="0.2">
      <c r="W2834" s="72"/>
      <c r="X2834" s="72"/>
    </row>
    <row r="2835" spans="23:24" x14ac:dyDescent="0.2">
      <c r="W2835" s="72"/>
      <c r="X2835" s="72"/>
    </row>
    <row r="2836" spans="23:24" x14ac:dyDescent="0.2">
      <c r="W2836" s="72"/>
      <c r="X2836" s="72"/>
    </row>
    <row r="2837" spans="23:24" x14ac:dyDescent="0.2">
      <c r="W2837" s="72"/>
      <c r="X2837" s="72"/>
    </row>
    <row r="2838" spans="23:24" x14ac:dyDescent="0.2">
      <c r="W2838" s="72"/>
      <c r="X2838" s="72"/>
    </row>
    <row r="2839" spans="23:24" x14ac:dyDescent="0.2">
      <c r="W2839" s="72"/>
      <c r="X2839" s="72"/>
    </row>
    <row r="2840" spans="23:24" x14ac:dyDescent="0.2">
      <c r="W2840" s="72"/>
      <c r="X2840" s="72"/>
    </row>
    <row r="2841" spans="23:24" x14ac:dyDescent="0.2">
      <c r="W2841" s="72"/>
      <c r="X2841" s="72"/>
    </row>
    <row r="2842" spans="23:24" x14ac:dyDescent="0.2">
      <c r="W2842" s="72"/>
      <c r="X2842" s="72"/>
    </row>
    <row r="2843" spans="23:24" x14ac:dyDescent="0.2">
      <c r="W2843" s="72"/>
      <c r="X2843" s="72"/>
    </row>
    <row r="2844" spans="23:24" x14ac:dyDescent="0.2">
      <c r="W2844" s="72"/>
      <c r="X2844" s="72"/>
    </row>
    <row r="2845" spans="23:24" x14ac:dyDescent="0.2">
      <c r="W2845" s="72"/>
      <c r="X2845" s="72"/>
    </row>
    <row r="2846" spans="23:24" x14ac:dyDescent="0.2">
      <c r="W2846" s="72"/>
      <c r="X2846" s="72"/>
    </row>
    <row r="2847" spans="23:24" x14ac:dyDescent="0.2">
      <c r="W2847" s="72"/>
      <c r="X2847" s="72"/>
    </row>
    <row r="2848" spans="23:24" x14ac:dyDescent="0.2">
      <c r="W2848" s="72"/>
      <c r="X2848" s="72"/>
    </row>
    <row r="2849" spans="23:24" x14ac:dyDescent="0.2">
      <c r="W2849" s="72"/>
      <c r="X2849" s="72"/>
    </row>
    <row r="2850" spans="23:24" x14ac:dyDescent="0.2">
      <c r="W2850" s="72"/>
      <c r="X2850" s="72"/>
    </row>
    <row r="2851" spans="23:24" x14ac:dyDescent="0.2">
      <c r="W2851" s="72"/>
      <c r="X2851" s="72"/>
    </row>
    <row r="2852" spans="23:24" x14ac:dyDescent="0.2">
      <c r="W2852" s="72"/>
      <c r="X2852" s="72"/>
    </row>
    <row r="2853" spans="23:24" x14ac:dyDescent="0.2">
      <c r="W2853" s="72"/>
      <c r="X2853" s="72"/>
    </row>
    <row r="2854" spans="23:24" x14ac:dyDescent="0.2">
      <c r="W2854" s="72"/>
      <c r="X2854" s="72"/>
    </row>
    <row r="2855" spans="23:24" x14ac:dyDescent="0.2">
      <c r="W2855" s="72"/>
      <c r="X2855" s="72"/>
    </row>
    <row r="2856" spans="23:24" x14ac:dyDescent="0.2">
      <c r="W2856" s="72"/>
      <c r="X2856" s="72"/>
    </row>
    <row r="2857" spans="23:24" x14ac:dyDescent="0.2">
      <c r="W2857" s="72"/>
      <c r="X2857" s="72"/>
    </row>
    <row r="2858" spans="23:24" x14ac:dyDescent="0.2">
      <c r="W2858" s="72"/>
      <c r="X2858" s="72"/>
    </row>
    <row r="2859" spans="23:24" x14ac:dyDescent="0.2">
      <c r="W2859" s="72"/>
      <c r="X2859" s="72"/>
    </row>
    <row r="2860" spans="23:24" x14ac:dyDescent="0.2">
      <c r="W2860" s="72"/>
      <c r="X2860" s="72"/>
    </row>
    <row r="2861" spans="23:24" x14ac:dyDescent="0.2">
      <c r="W2861" s="72"/>
      <c r="X2861" s="72"/>
    </row>
    <row r="2862" spans="23:24" x14ac:dyDescent="0.2">
      <c r="W2862" s="72"/>
      <c r="X2862" s="72"/>
    </row>
    <row r="2863" spans="23:24" x14ac:dyDescent="0.2">
      <c r="W2863" s="72"/>
      <c r="X2863" s="72"/>
    </row>
    <row r="2864" spans="23:24" x14ac:dyDescent="0.2">
      <c r="W2864" s="72"/>
      <c r="X2864" s="72"/>
    </row>
    <row r="2865" spans="23:24" x14ac:dyDescent="0.2">
      <c r="W2865" s="72"/>
      <c r="X2865" s="72"/>
    </row>
    <row r="2866" spans="23:24" x14ac:dyDescent="0.2">
      <c r="W2866" s="72"/>
      <c r="X2866" s="72"/>
    </row>
    <row r="2867" spans="23:24" x14ac:dyDescent="0.2">
      <c r="W2867" s="72"/>
      <c r="X2867" s="72"/>
    </row>
    <row r="2868" spans="23:24" x14ac:dyDescent="0.2">
      <c r="W2868" s="72"/>
      <c r="X2868" s="72"/>
    </row>
    <row r="2869" spans="23:24" x14ac:dyDescent="0.2">
      <c r="W2869" s="72"/>
      <c r="X2869" s="72"/>
    </row>
    <row r="2870" spans="23:24" x14ac:dyDescent="0.2">
      <c r="W2870" s="72"/>
      <c r="X2870" s="72"/>
    </row>
    <row r="2871" spans="23:24" x14ac:dyDescent="0.2">
      <c r="W2871" s="72"/>
      <c r="X2871" s="72"/>
    </row>
    <row r="2872" spans="23:24" x14ac:dyDescent="0.2">
      <c r="W2872" s="72"/>
      <c r="X2872" s="72"/>
    </row>
    <row r="2873" spans="23:24" x14ac:dyDescent="0.2">
      <c r="W2873" s="72"/>
      <c r="X2873" s="72"/>
    </row>
    <row r="2874" spans="23:24" x14ac:dyDescent="0.2">
      <c r="W2874" s="72"/>
      <c r="X2874" s="72"/>
    </row>
    <row r="2875" spans="23:24" x14ac:dyDescent="0.2">
      <c r="W2875" s="72"/>
      <c r="X2875" s="72"/>
    </row>
    <row r="2876" spans="23:24" x14ac:dyDescent="0.2">
      <c r="W2876" s="72"/>
      <c r="X2876" s="72"/>
    </row>
    <row r="2877" spans="23:24" x14ac:dyDescent="0.2">
      <c r="W2877" s="72"/>
      <c r="X2877" s="72"/>
    </row>
    <row r="2878" spans="23:24" x14ac:dyDescent="0.2">
      <c r="W2878" s="72"/>
      <c r="X2878" s="72"/>
    </row>
    <row r="2879" spans="23:24" x14ac:dyDescent="0.2">
      <c r="W2879" s="72"/>
      <c r="X2879" s="72"/>
    </row>
    <row r="2880" spans="23:24" x14ac:dyDescent="0.2">
      <c r="W2880" s="72"/>
      <c r="X2880" s="72"/>
    </row>
    <row r="2881" spans="23:24" x14ac:dyDescent="0.2">
      <c r="W2881" s="72"/>
      <c r="X2881" s="72"/>
    </row>
    <row r="2882" spans="23:24" x14ac:dyDescent="0.2">
      <c r="W2882" s="72"/>
      <c r="X2882" s="72"/>
    </row>
    <row r="2883" spans="23:24" x14ac:dyDescent="0.2">
      <c r="W2883" s="72"/>
      <c r="X2883" s="72"/>
    </row>
    <row r="2884" spans="23:24" x14ac:dyDescent="0.2">
      <c r="W2884" s="72"/>
      <c r="X2884" s="72"/>
    </row>
    <row r="2885" spans="23:24" x14ac:dyDescent="0.2">
      <c r="W2885" s="72"/>
      <c r="X2885" s="72"/>
    </row>
    <row r="2886" spans="23:24" x14ac:dyDescent="0.2">
      <c r="W2886" s="72"/>
      <c r="X2886" s="72"/>
    </row>
    <row r="2887" spans="23:24" x14ac:dyDescent="0.2">
      <c r="W2887" s="72"/>
      <c r="X2887" s="72"/>
    </row>
    <row r="2888" spans="23:24" x14ac:dyDescent="0.2">
      <c r="W2888" s="72"/>
      <c r="X2888" s="72"/>
    </row>
    <row r="2889" spans="23:24" x14ac:dyDescent="0.2">
      <c r="W2889" s="72"/>
      <c r="X2889" s="72"/>
    </row>
    <row r="2890" spans="23:24" x14ac:dyDescent="0.2">
      <c r="W2890" s="72"/>
      <c r="X2890" s="72"/>
    </row>
    <row r="2891" spans="23:24" x14ac:dyDescent="0.2">
      <c r="W2891" s="72"/>
      <c r="X2891" s="72"/>
    </row>
    <row r="2892" spans="23:24" x14ac:dyDescent="0.2">
      <c r="W2892" s="72"/>
      <c r="X2892" s="72"/>
    </row>
    <row r="2893" spans="23:24" x14ac:dyDescent="0.2">
      <c r="W2893" s="72"/>
      <c r="X2893" s="72"/>
    </row>
    <row r="2894" spans="23:24" x14ac:dyDescent="0.2">
      <c r="W2894" s="72"/>
      <c r="X2894" s="72"/>
    </row>
    <row r="2895" spans="23:24" x14ac:dyDescent="0.2">
      <c r="W2895" s="72"/>
      <c r="X2895" s="72"/>
    </row>
    <row r="2896" spans="23:24" x14ac:dyDescent="0.2">
      <c r="W2896" s="72"/>
      <c r="X2896" s="72"/>
    </row>
    <row r="2897" spans="23:24" x14ac:dyDescent="0.2">
      <c r="W2897" s="72"/>
      <c r="X2897" s="72"/>
    </row>
    <row r="2898" spans="23:24" x14ac:dyDescent="0.2">
      <c r="W2898" s="72"/>
      <c r="X2898" s="72"/>
    </row>
    <row r="2899" spans="23:24" x14ac:dyDescent="0.2">
      <c r="W2899" s="72"/>
      <c r="X2899" s="72"/>
    </row>
    <row r="2900" spans="23:24" x14ac:dyDescent="0.2">
      <c r="W2900" s="72"/>
      <c r="X2900" s="72"/>
    </row>
    <row r="2901" spans="23:24" x14ac:dyDescent="0.2">
      <c r="W2901" s="72"/>
      <c r="X2901" s="72"/>
    </row>
    <row r="2902" spans="23:24" x14ac:dyDescent="0.2">
      <c r="W2902" s="72"/>
      <c r="X2902" s="72"/>
    </row>
    <row r="2903" spans="23:24" x14ac:dyDescent="0.2">
      <c r="W2903" s="72"/>
      <c r="X2903" s="72"/>
    </row>
    <row r="2904" spans="23:24" x14ac:dyDescent="0.2">
      <c r="W2904" s="72"/>
      <c r="X2904" s="72"/>
    </row>
    <row r="2905" spans="23:24" x14ac:dyDescent="0.2">
      <c r="W2905" s="72"/>
      <c r="X2905" s="72"/>
    </row>
    <row r="2906" spans="23:24" x14ac:dyDescent="0.2">
      <c r="W2906" s="72"/>
      <c r="X2906" s="72"/>
    </row>
    <row r="2907" spans="23:24" x14ac:dyDescent="0.2">
      <c r="W2907" s="72"/>
      <c r="X2907" s="72"/>
    </row>
    <row r="2908" spans="23:24" x14ac:dyDescent="0.2">
      <c r="W2908" s="72"/>
      <c r="X2908" s="72"/>
    </row>
    <row r="2909" spans="23:24" x14ac:dyDescent="0.2">
      <c r="W2909" s="72"/>
      <c r="X2909" s="72"/>
    </row>
    <row r="2910" spans="23:24" x14ac:dyDescent="0.2">
      <c r="W2910" s="72"/>
      <c r="X2910" s="72"/>
    </row>
    <row r="2911" spans="23:24" x14ac:dyDescent="0.2">
      <c r="W2911" s="72"/>
      <c r="X2911" s="72"/>
    </row>
    <row r="2912" spans="23:24" x14ac:dyDescent="0.2">
      <c r="W2912" s="72"/>
      <c r="X2912" s="72"/>
    </row>
    <row r="2913" spans="23:24" x14ac:dyDescent="0.2">
      <c r="W2913" s="72"/>
      <c r="X2913" s="72"/>
    </row>
    <row r="2914" spans="23:24" x14ac:dyDescent="0.2">
      <c r="W2914" s="72"/>
      <c r="X2914" s="72"/>
    </row>
    <row r="2915" spans="23:24" x14ac:dyDescent="0.2">
      <c r="W2915" s="72"/>
      <c r="X2915" s="72"/>
    </row>
    <row r="2916" spans="23:24" x14ac:dyDescent="0.2">
      <c r="W2916" s="72"/>
      <c r="X2916" s="72"/>
    </row>
    <row r="2917" spans="23:24" x14ac:dyDescent="0.2">
      <c r="W2917" s="72"/>
      <c r="X2917" s="72"/>
    </row>
    <row r="2918" spans="23:24" x14ac:dyDescent="0.2">
      <c r="W2918" s="72"/>
      <c r="X2918" s="72"/>
    </row>
    <row r="2919" spans="23:24" x14ac:dyDescent="0.2">
      <c r="W2919" s="72"/>
      <c r="X2919" s="72"/>
    </row>
    <row r="2920" spans="23:24" x14ac:dyDescent="0.2">
      <c r="W2920" s="72"/>
      <c r="X2920" s="72"/>
    </row>
    <row r="2921" spans="23:24" x14ac:dyDescent="0.2">
      <c r="W2921" s="72"/>
      <c r="X2921" s="72"/>
    </row>
    <row r="2922" spans="23:24" x14ac:dyDescent="0.2">
      <c r="W2922" s="72"/>
      <c r="X2922" s="72"/>
    </row>
    <row r="2923" spans="23:24" x14ac:dyDescent="0.2">
      <c r="W2923" s="72"/>
      <c r="X2923" s="72"/>
    </row>
    <row r="2924" spans="23:24" x14ac:dyDescent="0.2">
      <c r="W2924" s="72"/>
      <c r="X2924" s="72"/>
    </row>
    <row r="2925" spans="23:24" x14ac:dyDescent="0.2">
      <c r="W2925" s="72"/>
      <c r="X2925" s="72"/>
    </row>
    <row r="2926" spans="23:24" x14ac:dyDescent="0.2">
      <c r="W2926" s="72"/>
      <c r="X2926" s="72"/>
    </row>
    <row r="2927" spans="23:24" x14ac:dyDescent="0.2">
      <c r="W2927" s="72"/>
      <c r="X2927" s="72"/>
    </row>
    <row r="2928" spans="23:24" x14ac:dyDescent="0.2">
      <c r="W2928" s="72"/>
      <c r="X2928" s="72"/>
    </row>
    <row r="2929" spans="23:24" x14ac:dyDescent="0.2">
      <c r="W2929" s="72"/>
      <c r="X2929" s="72"/>
    </row>
    <row r="2930" spans="23:24" x14ac:dyDescent="0.2">
      <c r="W2930" s="72"/>
      <c r="X2930" s="72"/>
    </row>
    <row r="2931" spans="23:24" x14ac:dyDescent="0.2">
      <c r="W2931" s="72"/>
      <c r="X2931" s="72"/>
    </row>
    <row r="2932" spans="23:24" x14ac:dyDescent="0.2">
      <c r="W2932" s="72"/>
      <c r="X2932" s="72"/>
    </row>
    <row r="2933" spans="23:24" x14ac:dyDescent="0.2">
      <c r="W2933" s="72"/>
      <c r="X2933" s="72"/>
    </row>
    <row r="2934" spans="23:24" x14ac:dyDescent="0.2">
      <c r="W2934" s="72"/>
      <c r="X2934" s="72"/>
    </row>
    <row r="2935" spans="23:24" x14ac:dyDescent="0.2">
      <c r="W2935" s="72"/>
      <c r="X2935" s="72"/>
    </row>
    <row r="2936" spans="23:24" x14ac:dyDescent="0.2">
      <c r="W2936" s="72"/>
      <c r="X2936" s="72"/>
    </row>
    <row r="2937" spans="23:24" x14ac:dyDescent="0.2">
      <c r="W2937" s="72"/>
      <c r="X2937" s="72"/>
    </row>
    <row r="2938" spans="23:24" x14ac:dyDescent="0.2">
      <c r="W2938" s="72"/>
      <c r="X2938" s="72"/>
    </row>
    <row r="2939" spans="23:24" x14ac:dyDescent="0.2">
      <c r="W2939" s="72"/>
      <c r="X2939" s="72"/>
    </row>
    <row r="2940" spans="23:24" x14ac:dyDescent="0.2">
      <c r="W2940" s="72"/>
      <c r="X2940" s="72"/>
    </row>
    <row r="2941" spans="23:24" x14ac:dyDescent="0.2">
      <c r="W2941" s="72"/>
      <c r="X2941" s="72"/>
    </row>
    <row r="2942" spans="23:24" x14ac:dyDescent="0.2">
      <c r="W2942" s="72"/>
      <c r="X2942" s="72"/>
    </row>
    <row r="2943" spans="23:24" x14ac:dyDescent="0.2">
      <c r="W2943" s="72"/>
      <c r="X2943" s="72"/>
    </row>
    <row r="2944" spans="23:24" x14ac:dyDescent="0.2">
      <c r="W2944" s="72"/>
      <c r="X2944" s="72"/>
    </row>
    <row r="2945" spans="23:24" x14ac:dyDescent="0.2">
      <c r="W2945" s="72"/>
      <c r="X2945" s="72"/>
    </row>
    <row r="2946" spans="23:24" x14ac:dyDescent="0.2">
      <c r="W2946" s="72"/>
      <c r="X2946" s="72"/>
    </row>
    <row r="2947" spans="23:24" x14ac:dyDescent="0.2">
      <c r="W2947" s="72"/>
      <c r="X2947" s="72"/>
    </row>
    <row r="2948" spans="23:24" x14ac:dyDescent="0.2">
      <c r="W2948" s="72"/>
      <c r="X2948" s="72"/>
    </row>
    <row r="2949" spans="23:24" x14ac:dyDescent="0.2">
      <c r="W2949" s="72"/>
      <c r="X2949" s="72"/>
    </row>
    <row r="2950" spans="23:24" x14ac:dyDescent="0.2">
      <c r="W2950" s="72"/>
      <c r="X2950" s="72"/>
    </row>
    <row r="2951" spans="23:24" x14ac:dyDescent="0.2">
      <c r="W2951" s="72"/>
      <c r="X2951" s="72"/>
    </row>
    <row r="2952" spans="23:24" x14ac:dyDescent="0.2">
      <c r="W2952" s="72"/>
      <c r="X2952" s="72"/>
    </row>
    <row r="2953" spans="23:24" x14ac:dyDescent="0.2">
      <c r="W2953" s="72"/>
      <c r="X2953" s="72"/>
    </row>
    <row r="2954" spans="23:24" x14ac:dyDescent="0.2">
      <c r="W2954" s="72"/>
      <c r="X2954" s="72"/>
    </row>
    <row r="2955" spans="23:24" x14ac:dyDescent="0.2">
      <c r="W2955" s="72"/>
      <c r="X2955" s="72"/>
    </row>
    <row r="2956" spans="23:24" x14ac:dyDescent="0.2">
      <c r="W2956" s="72"/>
      <c r="X2956" s="72"/>
    </row>
    <row r="2957" spans="23:24" x14ac:dyDescent="0.2">
      <c r="W2957" s="72"/>
      <c r="X2957" s="72"/>
    </row>
    <row r="2958" spans="23:24" x14ac:dyDescent="0.2">
      <c r="W2958" s="72"/>
      <c r="X2958" s="72"/>
    </row>
    <row r="2959" spans="23:24" x14ac:dyDescent="0.2">
      <c r="W2959" s="72"/>
      <c r="X2959" s="72"/>
    </row>
    <row r="2960" spans="23:24" x14ac:dyDescent="0.2">
      <c r="W2960" s="72"/>
      <c r="X2960" s="72"/>
    </row>
    <row r="2961" spans="23:24" x14ac:dyDescent="0.2">
      <c r="W2961" s="72"/>
      <c r="X2961" s="72"/>
    </row>
    <row r="2962" spans="23:24" x14ac:dyDescent="0.2">
      <c r="W2962" s="72"/>
      <c r="X2962" s="72"/>
    </row>
    <row r="2963" spans="23:24" x14ac:dyDescent="0.2">
      <c r="W2963" s="72"/>
      <c r="X2963" s="72"/>
    </row>
    <row r="2964" spans="23:24" x14ac:dyDescent="0.2">
      <c r="W2964" s="72"/>
      <c r="X2964" s="72"/>
    </row>
    <row r="2965" spans="23:24" x14ac:dyDescent="0.2">
      <c r="W2965" s="72"/>
      <c r="X2965" s="72"/>
    </row>
    <row r="2966" spans="23:24" x14ac:dyDescent="0.2">
      <c r="W2966" s="72"/>
      <c r="X2966" s="72"/>
    </row>
    <row r="2967" spans="23:24" x14ac:dyDescent="0.2">
      <c r="W2967" s="72"/>
      <c r="X2967" s="72"/>
    </row>
    <row r="2968" spans="23:24" x14ac:dyDescent="0.2">
      <c r="W2968" s="72"/>
      <c r="X2968" s="72"/>
    </row>
    <row r="2969" spans="23:24" x14ac:dyDescent="0.2">
      <c r="W2969" s="72"/>
      <c r="X2969" s="72"/>
    </row>
    <row r="2970" spans="23:24" x14ac:dyDescent="0.2">
      <c r="W2970" s="72"/>
      <c r="X2970" s="72"/>
    </row>
    <row r="2971" spans="23:24" x14ac:dyDescent="0.2">
      <c r="W2971" s="72"/>
      <c r="X2971" s="72"/>
    </row>
    <row r="2972" spans="23:24" x14ac:dyDescent="0.2">
      <c r="W2972" s="72"/>
      <c r="X2972" s="72"/>
    </row>
    <row r="2973" spans="23:24" x14ac:dyDescent="0.2">
      <c r="W2973" s="72"/>
      <c r="X2973" s="72"/>
    </row>
    <row r="2974" spans="23:24" x14ac:dyDescent="0.2">
      <c r="W2974" s="72"/>
      <c r="X2974" s="72"/>
    </row>
    <row r="2975" spans="23:24" x14ac:dyDescent="0.2">
      <c r="W2975" s="72"/>
      <c r="X2975" s="72"/>
    </row>
    <row r="2976" spans="23:24" x14ac:dyDescent="0.2">
      <c r="W2976" s="72"/>
      <c r="X2976" s="72"/>
    </row>
    <row r="2977" spans="23:24" x14ac:dyDescent="0.2">
      <c r="W2977" s="72"/>
      <c r="X2977" s="72"/>
    </row>
    <row r="2978" spans="23:24" x14ac:dyDescent="0.2">
      <c r="W2978" s="72"/>
      <c r="X2978" s="72"/>
    </row>
    <row r="2979" spans="23:24" x14ac:dyDescent="0.2">
      <c r="W2979" s="72"/>
      <c r="X2979" s="72"/>
    </row>
    <row r="2980" spans="23:24" x14ac:dyDescent="0.2">
      <c r="W2980" s="72"/>
      <c r="X2980" s="72"/>
    </row>
    <row r="2981" spans="23:24" x14ac:dyDescent="0.2">
      <c r="W2981" s="72"/>
      <c r="X2981" s="72"/>
    </row>
    <row r="2982" spans="23:24" x14ac:dyDescent="0.2">
      <c r="W2982" s="72"/>
      <c r="X2982" s="72"/>
    </row>
    <row r="2983" spans="23:24" x14ac:dyDescent="0.2">
      <c r="W2983" s="72"/>
      <c r="X2983" s="72"/>
    </row>
    <row r="2984" spans="23:24" x14ac:dyDescent="0.2">
      <c r="W2984" s="72"/>
      <c r="X2984" s="72"/>
    </row>
    <row r="2985" spans="23:24" x14ac:dyDescent="0.2">
      <c r="W2985" s="72"/>
      <c r="X2985" s="72"/>
    </row>
    <row r="2986" spans="23:24" x14ac:dyDescent="0.2">
      <c r="W2986" s="72"/>
      <c r="X2986" s="72"/>
    </row>
    <row r="2987" spans="23:24" x14ac:dyDescent="0.2">
      <c r="W2987" s="72"/>
      <c r="X2987" s="72"/>
    </row>
    <row r="2988" spans="23:24" x14ac:dyDescent="0.2">
      <c r="W2988" s="72"/>
      <c r="X2988" s="72"/>
    </row>
    <row r="2989" spans="23:24" x14ac:dyDescent="0.2">
      <c r="W2989" s="72"/>
      <c r="X2989" s="72"/>
    </row>
    <row r="2990" spans="23:24" x14ac:dyDescent="0.2">
      <c r="W2990" s="72"/>
      <c r="X2990" s="72"/>
    </row>
    <row r="2991" spans="23:24" x14ac:dyDescent="0.2">
      <c r="W2991" s="72"/>
      <c r="X2991" s="72"/>
    </row>
    <row r="2992" spans="23:24" x14ac:dyDescent="0.2">
      <c r="W2992" s="72"/>
      <c r="X2992" s="72"/>
    </row>
    <row r="2993" spans="23:24" x14ac:dyDescent="0.2">
      <c r="W2993" s="72"/>
      <c r="X2993" s="72"/>
    </row>
    <row r="2994" spans="23:24" x14ac:dyDescent="0.2">
      <c r="W2994" s="72"/>
      <c r="X2994" s="72"/>
    </row>
    <row r="2995" spans="23:24" x14ac:dyDescent="0.2">
      <c r="W2995" s="72"/>
      <c r="X2995" s="72"/>
    </row>
    <row r="2996" spans="23:24" x14ac:dyDescent="0.2">
      <c r="W2996" s="72"/>
      <c r="X2996" s="72"/>
    </row>
    <row r="2997" spans="23:24" x14ac:dyDescent="0.2">
      <c r="W2997" s="72"/>
      <c r="X2997" s="72"/>
    </row>
    <row r="2998" spans="23:24" x14ac:dyDescent="0.2">
      <c r="W2998" s="72"/>
      <c r="X2998" s="72"/>
    </row>
    <row r="2999" spans="23:24" x14ac:dyDescent="0.2">
      <c r="W2999" s="72"/>
      <c r="X2999" s="72"/>
    </row>
    <row r="3000" spans="23:24" x14ac:dyDescent="0.2">
      <c r="W3000" s="72"/>
      <c r="X3000" s="72"/>
    </row>
    <row r="3001" spans="23:24" x14ac:dyDescent="0.2">
      <c r="W3001" s="72"/>
      <c r="X3001" s="72"/>
    </row>
    <row r="3002" spans="23:24" x14ac:dyDescent="0.2">
      <c r="W3002" s="72"/>
      <c r="X3002" s="72"/>
    </row>
    <row r="3003" spans="23:24" x14ac:dyDescent="0.2">
      <c r="W3003" s="72"/>
      <c r="X3003" s="72"/>
    </row>
    <row r="3004" spans="23:24" x14ac:dyDescent="0.2">
      <c r="W3004" s="72"/>
      <c r="X3004" s="72"/>
    </row>
    <row r="3005" spans="23:24" x14ac:dyDescent="0.2">
      <c r="W3005" s="72"/>
      <c r="X3005" s="72"/>
    </row>
    <row r="3006" spans="23:24" x14ac:dyDescent="0.2">
      <c r="W3006" s="72"/>
      <c r="X3006" s="72"/>
    </row>
    <row r="3007" spans="23:24" x14ac:dyDescent="0.2">
      <c r="W3007" s="72"/>
      <c r="X3007" s="72"/>
    </row>
    <row r="3008" spans="23:24" x14ac:dyDescent="0.2">
      <c r="W3008" s="72"/>
      <c r="X3008" s="72"/>
    </row>
    <row r="3009" spans="23:24" x14ac:dyDescent="0.2">
      <c r="W3009" s="72"/>
      <c r="X3009" s="72"/>
    </row>
    <row r="3010" spans="23:24" x14ac:dyDescent="0.2">
      <c r="W3010" s="72"/>
      <c r="X3010" s="72"/>
    </row>
    <row r="3011" spans="23:24" x14ac:dyDescent="0.2">
      <c r="W3011" s="72"/>
      <c r="X3011" s="72"/>
    </row>
    <row r="3012" spans="23:24" x14ac:dyDescent="0.2">
      <c r="W3012" s="72"/>
      <c r="X3012" s="72"/>
    </row>
    <row r="3013" spans="23:24" x14ac:dyDescent="0.2">
      <c r="W3013" s="72"/>
      <c r="X3013" s="72"/>
    </row>
    <row r="3014" spans="23:24" x14ac:dyDescent="0.2">
      <c r="W3014" s="72"/>
      <c r="X3014" s="72"/>
    </row>
    <row r="3015" spans="23:24" x14ac:dyDescent="0.2">
      <c r="W3015" s="72"/>
      <c r="X3015" s="72"/>
    </row>
    <row r="3016" spans="23:24" x14ac:dyDescent="0.2">
      <c r="W3016" s="72"/>
      <c r="X3016" s="72"/>
    </row>
    <row r="3017" spans="23:24" x14ac:dyDescent="0.2">
      <c r="W3017" s="72"/>
      <c r="X3017" s="72"/>
    </row>
    <row r="3018" spans="23:24" x14ac:dyDescent="0.2">
      <c r="W3018" s="72"/>
      <c r="X3018" s="72"/>
    </row>
    <row r="3019" spans="23:24" x14ac:dyDescent="0.2">
      <c r="W3019" s="72"/>
      <c r="X3019" s="72"/>
    </row>
    <row r="3020" spans="23:24" x14ac:dyDescent="0.2">
      <c r="W3020" s="72"/>
      <c r="X3020" s="72"/>
    </row>
    <row r="3021" spans="23:24" x14ac:dyDescent="0.2">
      <c r="W3021" s="72"/>
      <c r="X3021" s="72"/>
    </row>
    <row r="3022" spans="23:24" x14ac:dyDescent="0.2">
      <c r="W3022" s="72"/>
      <c r="X3022" s="72"/>
    </row>
    <row r="3023" spans="23:24" x14ac:dyDescent="0.2">
      <c r="W3023" s="72"/>
      <c r="X3023" s="72"/>
    </row>
    <row r="3024" spans="23:24" x14ac:dyDescent="0.2">
      <c r="W3024" s="72"/>
      <c r="X3024" s="72"/>
    </row>
    <row r="3025" spans="23:24" x14ac:dyDescent="0.2">
      <c r="W3025" s="72"/>
      <c r="X3025" s="72"/>
    </row>
    <row r="3026" spans="23:24" x14ac:dyDescent="0.2">
      <c r="W3026" s="72"/>
      <c r="X3026" s="72"/>
    </row>
    <row r="3027" spans="23:24" x14ac:dyDescent="0.2">
      <c r="W3027" s="72"/>
      <c r="X3027" s="72"/>
    </row>
    <row r="3028" spans="23:24" x14ac:dyDescent="0.2">
      <c r="W3028" s="72"/>
      <c r="X3028" s="72"/>
    </row>
    <row r="3029" spans="23:24" x14ac:dyDescent="0.2">
      <c r="W3029" s="72"/>
      <c r="X3029" s="72"/>
    </row>
    <row r="3030" spans="23:24" x14ac:dyDescent="0.2">
      <c r="W3030" s="72"/>
      <c r="X3030" s="72"/>
    </row>
    <row r="3031" spans="23:24" x14ac:dyDescent="0.2">
      <c r="W3031" s="72"/>
      <c r="X3031" s="72"/>
    </row>
    <row r="3032" spans="23:24" x14ac:dyDescent="0.2">
      <c r="W3032" s="72"/>
      <c r="X3032" s="72"/>
    </row>
    <row r="3033" spans="23:24" x14ac:dyDescent="0.2">
      <c r="W3033" s="72"/>
      <c r="X3033" s="72"/>
    </row>
    <row r="3034" spans="23:24" x14ac:dyDescent="0.2">
      <c r="W3034" s="72"/>
      <c r="X3034" s="72"/>
    </row>
    <row r="3035" spans="23:24" x14ac:dyDescent="0.2">
      <c r="W3035" s="72"/>
      <c r="X3035" s="72"/>
    </row>
    <row r="3036" spans="23:24" x14ac:dyDescent="0.2">
      <c r="W3036" s="72"/>
      <c r="X3036" s="72"/>
    </row>
    <row r="3037" spans="23:24" x14ac:dyDescent="0.2">
      <c r="W3037" s="72"/>
      <c r="X3037" s="72"/>
    </row>
    <row r="3038" spans="23:24" x14ac:dyDescent="0.2">
      <c r="W3038" s="72"/>
      <c r="X3038" s="72"/>
    </row>
    <row r="3039" spans="23:24" x14ac:dyDescent="0.2">
      <c r="W3039" s="72"/>
      <c r="X3039" s="72"/>
    </row>
    <row r="3040" spans="23:24" x14ac:dyDescent="0.2">
      <c r="W3040" s="72"/>
      <c r="X3040" s="72"/>
    </row>
    <row r="3041" spans="23:24" x14ac:dyDescent="0.2">
      <c r="W3041" s="72"/>
      <c r="X3041" s="72"/>
    </row>
    <row r="3042" spans="23:24" x14ac:dyDescent="0.2">
      <c r="W3042" s="72"/>
      <c r="X3042" s="72"/>
    </row>
    <row r="3043" spans="23:24" x14ac:dyDescent="0.2">
      <c r="W3043" s="72"/>
      <c r="X3043" s="72"/>
    </row>
    <row r="3044" spans="23:24" x14ac:dyDescent="0.2">
      <c r="W3044" s="72"/>
      <c r="X3044" s="72"/>
    </row>
    <row r="3045" spans="23:24" x14ac:dyDescent="0.2">
      <c r="W3045" s="72"/>
      <c r="X3045" s="72"/>
    </row>
    <row r="3046" spans="23:24" x14ac:dyDescent="0.2">
      <c r="W3046" s="72"/>
      <c r="X3046" s="72"/>
    </row>
    <row r="3047" spans="23:24" x14ac:dyDescent="0.2">
      <c r="W3047" s="72"/>
      <c r="X3047" s="72"/>
    </row>
    <row r="3048" spans="23:24" x14ac:dyDescent="0.2">
      <c r="W3048" s="72"/>
      <c r="X3048" s="72"/>
    </row>
    <row r="3049" spans="23:24" x14ac:dyDescent="0.2">
      <c r="W3049" s="72"/>
      <c r="X3049" s="72"/>
    </row>
    <row r="3050" spans="23:24" x14ac:dyDescent="0.2">
      <c r="W3050" s="72"/>
      <c r="X3050" s="72"/>
    </row>
    <row r="3051" spans="23:24" x14ac:dyDescent="0.2">
      <c r="W3051" s="72"/>
      <c r="X3051" s="72"/>
    </row>
    <row r="3052" spans="23:24" x14ac:dyDescent="0.2">
      <c r="W3052" s="72"/>
      <c r="X3052" s="72"/>
    </row>
    <row r="3053" spans="23:24" x14ac:dyDescent="0.2">
      <c r="W3053" s="72"/>
      <c r="X3053" s="72"/>
    </row>
    <row r="3054" spans="23:24" x14ac:dyDescent="0.2">
      <c r="W3054" s="72"/>
      <c r="X3054" s="72"/>
    </row>
    <row r="3055" spans="23:24" x14ac:dyDescent="0.2">
      <c r="W3055" s="72"/>
      <c r="X3055" s="72"/>
    </row>
    <row r="3056" spans="23:24" x14ac:dyDescent="0.2">
      <c r="W3056" s="72"/>
      <c r="X3056" s="72"/>
    </row>
    <row r="3057" spans="23:24" x14ac:dyDescent="0.2">
      <c r="W3057" s="72"/>
      <c r="X3057" s="72"/>
    </row>
    <row r="3058" spans="23:24" x14ac:dyDescent="0.2">
      <c r="W3058" s="72"/>
      <c r="X3058" s="72"/>
    </row>
    <row r="3059" spans="23:24" x14ac:dyDescent="0.2">
      <c r="W3059" s="72"/>
      <c r="X3059" s="72"/>
    </row>
    <row r="3060" spans="23:24" x14ac:dyDescent="0.2">
      <c r="W3060" s="72"/>
      <c r="X3060" s="72"/>
    </row>
    <row r="3061" spans="23:24" x14ac:dyDescent="0.2">
      <c r="W3061" s="72"/>
      <c r="X3061" s="72"/>
    </row>
    <row r="3062" spans="23:24" x14ac:dyDescent="0.2">
      <c r="W3062" s="72"/>
      <c r="X3062" s="72"/>
    </row>
    <row r="3063" spans="23:24" x14ac:dyDescent="0.2">
      <c r="W3063" s="72"/>
      <c r="X3063" s="72"/>
    </row>
    <row r="3064" spans="23:24" x14ac:dyDescent="0.2">
      <c r="W3064" s="72"/>
      <c r="X3064" s="72"/>
    </row>
    <row r="3065" spans="23:24" x14ac:dyDescent="0.2">
      <c r="W3065" s="72"/>
      <c r="X3065" s="72"/>
    </row>
    <row r="3066" spans="23:24" x14ac:dyDescent="0.2">
      <c r="W3066" s="72"/>
      <c r="X3066" s="72"/>
    </row>
    <row r="3067" spans="23:24" x14ac:dyDescent="0.2">
      <c r="W3067" s="72"/>
      <c r="X3067" s="72"/>
    </row>
    <row r="3068" spans="23:24" x14ac:dyDescent="0.2">
      <c r="W3068" s="72"/>
      <c r="X3068" s="72"/>
    </row>
    <row r="3069" spans="23:24" x14ac:dyDescent="0.2">
      <c r="W3069" s="72"/>
      <c r="X3069" s="72"/>
    </row>
    <row r="3070" spans="23:24" x14ac:dyDescent="0.2">
      <c r="W3070" s="72"/>
      <c r="X3070" s="72"/>
    </row>
    <row r="3071" spans="23:24" x14ac:dyDescent="0.2">
      <c r="W3071" s="72"/>
      <c r="X3071" s="72"/>
    </row>
    <row r="3072" spans="23:24" x14ac:dyDescent="0.2">
      <c r="W3072" s="72"/>
      <c r="X3072" s="72"/>
    </row>
    <row r="3073" spans="23:24" x14ac:dyDescent="0.2">
      <c r="W3073" s="72"/>
      <c r="X3073" s="72"/>
    </row>
    <row r="3074" spans="23:24" x14ac:dyDescent="0.2">
      <c r="W3074" s="72"/>
      <c r="X3074" s="72"/>
    </row>
    <row r="3075" spans="23:24" x14ac:dyDescent="0.2">
      <c r="W3075" s="72"/>
      <c r="X3075" s="72"/>
    </row>
    <row r="3076" spans="23:24" x14ac:dyDescent="0.2">
      <c r="W3076" s="72"/>
      <c r="X3076" s="72"/>
    </row>
    <row r="3077" spans="23:24" x14ac:dyDescent="0.2">
      <c r="W3077" s="72"/>
      <c r="X3077" s="72"/>
    </row>
    <row r="3078" spans="23:24" x14ac:dyDescent="0.2">
      <c r="W3078" s="72"/>
      <c r="X3078" s="72"/>
    </row>
    <row r="3079" spans="23:24" x14ac:dyDescent="0.2">
      <c r="W3079" s="72"/>
      <c r="X3079" s="72"/>
    </row>
    <row r="3080" spans="23:24" x14ac:dyDescent="0.2">
      <c r="W3080" s="72"/>
      <c r="X3080" s="72"/>
    </row>
    <row r="3081" spans="23:24" x14ac:dyDescent="0.2">
      <c r="W3081" s="72"/>
      <c r="X3081" s="72"/>
    </row>
    <row r="3082" spans="23:24" x14ac:dyDescent="0.2">
      <c r="W3082" s="72"/>
      <c r="X3082" s="72"/>
    </row>
    <row r="3083" spans="23:24" x14ac:dyDescent="0.2">
      <c r="W3083" s="72"/>
      <c r="X3083" s="72"/>
    </row>
    <row r="3084" spans="23:24" x14ac:dyDescent="0.2">
      <c r="W3084" s="72"/>
      <c r="X3084" s="72"/>
    </row>
    <row r="3085" spans="23:24" x14ac:dyDescent="0.2">
      <c r="W3085" s="72"/>
      <c r="X3085" s="72"/>
    </row>
    <row r="3086" spans="23:24" x14ac:dyDescent="0.2">
      <c r="W3086" s="72"/>
      <c r="X3086" s="72"/>
    </row>
    <row r="3087" spans="23:24" x14ac:dyDescent="0.2">
      <c r="W3087" s="72"/>
      <c r="X3087" s="72"/>
    </row>
    <row r="3088" spans="23:24" x14ac:dyDescent="0.2">
      <c r="W3088" s="72"/>
      <c r="X3088" s="72"/>
    </row>
    <row r="3089" spans="23:24" x14ac:dyDescent="0.2">
      <c r="W3089" s="72"/>
      <c r="X3089" s="72"/>
    </row>
    <row r="3090" spans="23:24" x14ac:dyDescent="0.2">
      <c r="W3090" s="72"/>
      <c r="X3090" s="72"/>
    </row>
    <row r="3091" spans="23:24" x14ac:dyDescent="0.2">
      <c r="W3091" s="72"/>
      <c r="X3091" s="72"/>
    </row>
    <row r="3092" spans="23:24" x14ac:dyDescent="0.2">
      <c r="W3092" s="72"/>
      <c r="X3092" s="72"/>
    </row>
    <row r="3093" spans="23:24" x14ac:dyDescent="0.2">
      <c r="W3093" s="72"/>
      <c r="X3093" s="72"/>
    </row>
    <row r="3094" spans="23:24" x14ac:dyDescent="0.2">
      <c r="W3094" s="72"/>
      <c r="X3094" s="72"/>
    </row>
    <row r="3095" spans="23:24" x14ac:dyDescent="0.2">
      <c r="W3095" s="72"/>
      <c r="X3095" s="72"/>
    </row>
    <row r="3096" spans="23:24" x14ac:dyDescent="0.2">
      <c r="W3096" s="72"/>
      <c r="X3096" s="72"/>
    </row>
    <row r="3097" spans="23:24" x14ac:dyDescent="0.2">
      <c r="W3097" s="72"/>
      <c r="X3097" s="72"/>
    </row>
    <row r="3098" spans="23:24" x14ac:dyDescent="0.2">
      <c r="W3098" s="72"/>
      <c r="X3098" s="72"/>
    </row>
    <row r="3099" spans="23:24" x14ac:dyDescent="0.2">
      <c r="W3099" s="72"/>
      <c r="X3099" s="72"/>
    </row>
    <row r="3100" spans="23:24" x14ac:dyDescent="0.2">
      <c r="W3100" s="72"/>
      <c r="X3100" s="72"/>
    </row>
    <row r="3101" spans="23:24" x14ac:dyDescent="0.2">
      <c r="W3101" s="72"/>
      <c r="X3101" s="72"/>
    </row>
    <row r="3102" spans="23:24" x14ac:dyDescent="0.2">
      <c r="W3102" s="72"/>
      <c r="X3102" s="72"/>
    </row>
    <row r="3103" spans="23:24" x14ac:dyDescent="0.2">
      <c r="W3103" s="72"/>
      <c r="X3103" s="72"/>
    </row>
    <row r="3104" spans="23:24" x14ac:dyDescent="0.2">
      <c r="W3104" s="72"/>
      <c r="X3104" s="72"/>
    </row>
    <row r="3105" spans="23:24" x14ac:dyDescent="0.2">
      <c r="W3105" s="72"/>
      <c r="X3105" s="72"/>
    </row>
    <row r="3106" spans="23:24" x14ac:dyDescent="0.2">
      <c r="W3106" s="72"/>
      <c r="X3106" s="72"/>
    </row>
    <row r="3107" spans="23:24" x14ac:dyDescent="0.2">
      <c r="W3107" s="72"/>
      <c r="X3107" s="72"/>
    </row>
    <row r="3108" spans="23:24" x14ac:dyDescent="0.2">
      <c r="W3108" s="72"/>
      <c r="X3108" s="72"/>
    </row>
    <row r="3109" spans="23:24" x14ac:dyDescent="0.2">
      <c r="W3109" s="72"/>
      <c r="X3109" s="72"/>
    </row>
    <row r="3110" spans="23:24" x14ac:dyDescent="0.2">
      <c r="W3110" s="72"/>
      <c r="X3110" s="72"/>
    </row>
    <row r="3111" spans="23:24" x14ac:dyDescent="0.2">
      <c r="W3111" s="72"/>
      <c r="X3111" s="72"/>
    </row>
    <row r="3112" spans="23:24" x14ac:dyDescent="0.2">
      <c r="W3112" s="72"/>
      <c r="X3112" s="72"/>
    </row>
    <row r="3113" spans="23:24" x14ac:dyDescent="0.2">
      <c r="W3113" s="72"/>
      <c r="X3113" s="72"/>
    </row>
    <row r="3114" spans="23:24" x14ac:dyDescent="0.2">
      <c r="W3114" s="72"/>
      <c r="X3114" s="72"/>
    </row>
    <row r="3115" spans="23:24" x14ac:dyDescent="0.2">
      <c r="W3115" s="72"/>
      <c r="X3115" s="72"/>
    </row>
    <row r="3116" spans="23:24" x14ac:dyDescent="0.2">
      <c r="W3116" s="72"/>
      <c r="X3116" s="72"/>
    </row>
    <row r="3117" spans="23:24" x14ac:dyDescent="0.2">
      <c r="W3117" s="72"/>
      <c r="X3117" s="72"/>
    </row>
    <row r="3118" spans="23:24" x14ac:dyDescent="0.2">
      <c r="W3118" s="72"/>
      <c r="X3118" s="72"/>
    </row>
    <row r="3119" spans="23:24" x14ac:dyDescent="0.2">
      <c r="W3119" s="72"/>
      <c r="X3119" s="72"/>
    </row>
    <row r="3120" spans="23:24" x14ac:dyDescent="0.2">
      <c r="W3120" s="72"/>
      <c r="X3120" s="72"/>
    </row>
    <row r="3121" spans="23:24" x14ac:dyDescent="0.2">
      <c r="W3121" s="72"/>
      <c r="X3121" s="72"/>
    </row>
    <row r="3122" spans="23:24" x14ac:dyDescent="0.2">
      <c r="W3122" s="72"/>
      <c r="X3122" s="72"/>
    </row>
    <row r="3123" spans="23:24" x14ac:dyDescent="0.2">
      <c r="W3123" s="72"/>
      <c r="X3123" s="72"/>
    </row>
    <row r="3124" spans="23:24" x14ac:dyDescent="0.2">
      <c r="W3124" s="72"/>
      <c r="X3124" s="72"/>
    </row>
    <row r="3125" spans="23:24" x14ac:dyDescent="0.2">
      <c r="W3125" s="72"/>
      <c r="X3125" s="72"/>
    </row>
    <row r="3126" spans="23:24" x14ac:dyDescent="0.2">
      <c r="W3126" s="72"/>
      <c r="X3126" s="72"/>
    </row>
    <row r="3127" spans="23:24" x14ac:dyDescent="0.2">
      <c r="W3127" s="72"/>
      <c r="X3127" s="72"/>
    </row>
    <row r="3128" spans="23:24" x14ac:dyDescent="0.2">
      <c r="W3128" s="72"/>
      <c r="X3128" s="72"/>
    </row>
    <row r="3129" spans="23:24" x14ac:dyDescent="0.2">
      <c r="W3129" s="72"/>
      <c r="X3129" s="72"/>
    </row>
    <row r="3130" spans="23:24" x14ac:dyDescent="0.2">
      <c r="W3130" s="72"/>
      <c r="X3130" s="72"/>
    </row>
    <row r="3131" spans="23:24" x14ac:dyDescent="0.2">
      <c r="W3131" s="72"/>
      <c r="X3131" s="72"/>
    </row>
    <row r="3132" spans="23:24" x14ac:dyDescent="0.2">
      <c r="W3132" s="72"/>
      <c r="X3132" s="72"/>
    </row>
    <row r="3133" spans="23:24" x14ac:dyDescent="0.2">
      <c r="W3133" s="72"/>
      <c r="X3133" s="72"/>
    </row>
    <row r="3134" spans="23:24" x14ac:dyDescent="0.2">
      <c r="W3134" s="72"/>
      <c r="X3134" s="72"/>
    </row>
    <row r="3135" spans="23:24" x14ac:dyDescent="0.2">
      <c r="W3135" s="72"/>
      <c r="X3135" s="72"/>
    </row>
    <row r="3136" spans="23:24" x14ac:dyDescent="0.2">
      <c r="W3136" s="72"/>
      <c r="X3136" s="72"/>
    </row>
    <row r="3137" spans="23:24" x14ac:dyDescent="0.2">
      <c r="W3137" s="72"/>
      <c r="X3137" s="72"/>
    </row>
    <row r="3138" spans="23:24" x14ac:dyDescent="0.2">
      <c r="W3138" s="72"/>
      <c r="X3138" s="72"/>
    </row>
    <row r="3139" spans="23:24" x14ac:dyDescent="0.2">
      <c r="W3139" s="72"/>
      <c r="X3139" s="72"/>
    </row>
    <row r="3140" spans="23:24" x14ac:dyDescent="0.2">
      <c r="W3140" s="72"/>
      <c r="X3140" s="72"/>
    </row>
    <row r="3141" spans="23:24" x14ac:dyDescent="0.2">
      <c r="W3141" s="72"/>
      <c r="X3141" s="72"/>
    </row>
    <row r="3142" spans="23:24" x14ac:dyDescent="0.2">
      <c r="W3142" s="72"/>
      <c r="X3142" s="72"/>
    </row>
    <row r="3143" spans="23:24" x14ac:dyDescent="0.2">
      <c r="W3143" s="72"/>
      <c r="X3143" s="72"/>
    </row>
    <row r="3144" spans="23:24" x14ac:dyDescent="0.2">
      <c r="W3144" s="72"/>
      <c r="X3144" s="72"/>
    </row>
    <row r="3145" spans="23:24" x14ac:dyDescent="0.2">
      <c r="W3145" s="72"/>
      <c r="X3145" s="72"/>
    </row>
    <row r="3146" spans="23:24" x14ac:dyDescent="0.2">
      <c r="W3146" s="72"/>
      <c r="X3146" s="72"/>
    </row>
    <row r="3147" spans="23:24" x14ac:dyDescent="0.2">
      <c r="W3147" s="72"/>
      <c r="X3147" s="72"/>
    </row>
    <row r="3148" spans="23:24" x14ac:dyDescent="0.2">
      <c r="W3148" s="72"/>
      <c r="X3148" s="72"/>
    </row>
    <row r="3149" spans="23:24" x14ac:dyDescent="0.2">
      <c r="W3149" s="72"/>
      <c r="X3149" s="72"/>
    </row>
    <row r="3150" spans="23:24" x14ac:dyDescent="0.2">
      <c r="W3150" s="72"/>
      <c r="X3150" s="72"/>
    </row>
    <row r="3151" spans="23:24" x14ac:dyDescent="0.2">
      <c r="W3151" s="72"/>
      <c r="X3151" s="72"/>
    </row>
    <row r="3152" spans="23:24" x14ac:dyDescent="0.2">
      <c r="W3152" s="72"/>
      <c r="X3152" s="72"/>
    </row>
    <row r="3153" spans="23:24" x14ac:dyDescent="0.2">
      <c r="W3153" s="72"/>
      <c r="X3153" s="72"/>
    </row>
    <row r="3154" spans="23:24" x14ac:dyDescent="0.2">
      <c r="W3154" s="72"/>
      <c r="X3154" s="72"/>
    </row>
    <row r="3155" spans="23:24" x14ac:dyDescent="0.2">
      <c r="W3155" s="72"/>
      <c r="X3155" s="72"/>
    </row>
    <row r="3156" spans="23:24" x14ac:dyDescent="0.2">
      <c r="W3156" s="72"/>
      <c r="X3156" s="72"/>
    </row>
    <row r="3157" spans="23:24" x14ac:dyDescent="0.2">
      <c r="W3157" s="72"/>
      <c r="X3157" s="72"/>
    </row>
    <row r="3158" spans="23:24" x14ac:dyDescent="0.2">
      <c r="W3158" s="72"/>
      <c r="X3158" s="72"/>
    </row>
    <row r="3159" spans="23:24" x14ac:dyDescent="0.2">
      <c r="W3159" s="72"/>
      <c r="X3159" s="72"/>
    </row>
    <row r="3160" spans="23:24" x14ac:dyDescent="0.2">
      <c r="W3160" s="72"/>
      <c r="X3160" s="72"/>
    </row>
    <row r="3161" spans="23:24" x14ac:dyDescent="0.2">
      <c r="W3161" s="72"/>
      <c r="X3161" s="72"/>
    </row>
    <row r="3162" spans="23:24" x14ac:dyDescent="0.2">
      <c r="W3162" s="72"/>
      <c r="X3162" s="72"/>
    </row>
    <row r="3163" spans="23:24" x14ac:dyDescent="0.2">
      <c r="W3163" s="72"/>
      <c r="X3163" s="72"/>
    </row>
    <row r="3164" spans="23:24" x14ac:dyDescent="0.2">
      <c r="W3164" s="72"/>
      <c r="X3164" s="72"/>
    </row>
    <row r="3165" spans="23:24" x14ac:dyDescent="0.2">
      <c r="W3165" s="72"/>
      <c r="X3165" s="72"/>
    </row>
    <row r="3166" spans="23:24" x14ac:dyDescent="0.2">
      <c r="W3166" s="72"/>
      <c r="X3166" s="72"/>
    </row>
    <row r="3167" spans="23:24" x14ac:dyDescent="0.2">
      <c r="W3167" s="72"/>
      <c r="X3167" s="72"/>
    </row>
    <row r="3168" spans="23:24" x14ac:dyDescent="0.2">
      <c r="W3168" s="72"/>
      <c r="X3168" s="72"/>
    </row>
    <row r="3169" spans="23:24" x14ac:dyDescent="0.2">
      <c r="W3169" s="72"/>
      <c r="X3169" s="72"/>
    </row>
    <row r="3170" spans="23:24" x14ac:dyDescent="0.2">
      <c r="W3170" s="72"/>
      <c r="X3170" s="72"/>
    </row>
    <row r="3171" spans="23:24" x14ac:dyDescent="0.2">
      <c r="W3171" s="72"/>
      <c r="X3171" s="72"/>
    </row>
    <row r="3172" spans="23:24" x14ac:dyDescent="0.2">
      <c r="W3172" s="72"/>
      <c r="X3172" s="72"/>
    </row>
    <row r="3173" spans="23:24" x14ac:dyDescent="0.2">
      <c r="W3173" s="72"/>
      <c r="X3173" s="72"/>
    </row>
    <row r="3174" spans="23:24" x14ac:dyDescent="0.2">
      <c r="W3174" s="72"/>
      <c r="X3174" s="72"/>
    </row>
    <row r="3175" spans="23:24" x14ac:dyDescent="0.2">
      <c r="W3175" s="72"/>
      <c r="X3175" s="72"/>
    </row>
    <row r="3176" spans="23:24" x14ac:dyDescent="0.2">
      <c r="W3176" s="72"/>
      <c r="X3176" s="72"/>
    </row>
    <row r="3177" spans="23:24" x14ac:dyDescent="0.2">
      <c r="W3177" s="72"/>
      <c r="X3177" s="72"/>
    </row>
    <row r="3178" spans="23:24" x14ac:dyDescent="0.2">
      <c r="W3178" s="72"/>
      <c r="X3178" s="72"/>
    </row>
    <row r="3179" spans="23:24" x14ac:dyDescent="0.2">
      <c r="W3179" s="72"/>
      <c r="X3179" s="72"/>
    </row>
    <row r="3180" spans="23:24" x14ac:dyDescent="0.2">
      <c r="W3180" s="72"/>
      <c r="X3180" s="72"/>
    </row>
    <row r="3181" spans="23:24" x14ac:dyDescent="0.2">
      <c r="W3181" s="72"/>
      <c r="X3181" s="72"/>
    </row>
    <row r="3182" spans="23:24" x14ac:dyDescent="0.2">
      <c r="W3182" s="72"/>
      <c r="X3182" s="72"/>
    </row>
    <row r="3183" spans="23:24" x14ac:dyDescent="0.2">
      <c r="W3183" s="72"/>
      <c r="X3183" s="72"/>
    </row>
    <row r="3184" spans="23:24" x14ac:dyDescent="0.2">
      <c r="W3184" s="72"/>
      <c r="X3184" s="72"/>
    </row>
    <row r="3185" spans="23:24" x14ac:dyDescent="0.2">
      <c r="W3185" s="72"/>
      <c r="X3185" s="72"/>
    </row>
    <row r="3186" spans="23:24" x14ac:dyDescent="0.2">
      <c r="W3186" s="72"/>
      <c r="X3186" s="72"/>
    </row>
    <row r="3187" spans="23:24" x14ac:dyDescent="0.2">
      <c r="W3187" s="72"/>
      <c r="X3187" s="72"/>
    </row>
    <row r="3188" spans="23:24" x14ac:dyDescent="0.2">
      <c r="W3188" s="72"/>
      <c r="X3188" s="72"/>
    </row>
    <row r="3189" spans="23:24" x14ac:dyDescent="0.2">
      <c r="W3189" s="72"/>
      <c r="X3189" s="72"/>
    </row>
    <row r="3190" spans="23:24" x14ac:dyDescent="0.2">
      <c r="W3190" s="72"/>
      <c r="X3190" s="72"/>
    </row>
    <row r="3191" spans="23:24" x14ac:dyDescent="0.2">
      <c r="W3191" s="72"/>
      <c r="X3191" s="72"/>
    </row>
    <row r="3192" spans="23:24" x14ac:dyDescent="0.2">
      <c r="W3192" s="72"/>
      <c r="X3192" s="72"/>
    </row>
    <row r="3193" spans="23:24" x14ac:dyDescent="0.2">
      <c r="W3193" s="72"/>
      <c r="X3193" s="72"/>
    </row>
    <row r="3194" spans="23:24" x14ac:dyDescent="0.2">
      <c r="W3194" s="72"/>
      <c r="X3194" s="72"/>
    </row>
    <row r="3195" spans="23:24" x14ac:dyDescent="0.2">
      <c r="W3195" s="72"/>
      <c r="X3195" s="72"/>
    </row>
    <row r="3196" spans="23:24" x14ac:dyDescent="0.2">
      <c r="W3196" s="72"/>
      <c r="X3196" s="72"/>
    </row>
    <row r="3197" spans="23:24" x14ac:dyDescent="0.2">
      <c r="W3197" s="72"/>
      <c r="X3197" s="72"/>
    </row>
    <row r="3198" spans="23:24" x14ac:dyDescent="0.2">
      <c r="W3198" s="72"/>
      <c r="X3198" s="72"/>
    </row>
    <row r="3199" spans="23:24" x14ac:dyDescent="0.2">
      <c r="W3199" s="72"/>
      <c r="X3199" s="72"/>
    </row>
    <row r="3200" spans="23:24" x14ac:dyDescent="0.2">
      <c r="W3200" s="72"/>
      <c r="X3200" s="72"/>
    </row>
    <row r="3201" spans="23:24" x14ac:dyDescent="0.2">
      <c r="W3201" s="72"/>
      <c r="X3201" s="72"/>
    </row>
    <row r="3202" spans="23:24" x14ac:dyDescent="0.2">
      <c r="W3202" s="72"/>
      <c r="X3202" s="72"/>
    </row>
    <row r="3203" spans="23:24" x14ac:dyDescent="0.2">
      <c r="W3203" s="72"/>
      <c r="X3203" s="72"/>
    </row>
    <row r="3204" spans="23:24" x14ac:dyDescent="0.2">
      <c r="W3204" s="72"/>
      <c r="X3204" s="72"/>
    </row>
    <row r="3205" spans="23:24" x14ac:dyDescent="0.2">
      <c r="W3205" s="72"/>
      <c r="X3205" s="72"/>
    </row>
    <row r="3206" spans="23:24" x14ac:dyDescent="0.2">
      <c r="W3206" s="72"/>
      <c r="X3206" s="72"/>
    </row>
    <row r="3207" spans="23:24" x14ac:dyDescent="0.2">
      <c r="W3207" s="72"/>
      <c r="X3207" s="72"/>
    </row>
    <row r="3208" spans="23:24" x14ac:dyDescent="0.2">
      <c r="W3208" s="72"/>
      <c r="X3208" s="72"/>
    </row>
    <row r="3209" spans="23:24" x14ac:dyDescent="0.2">
      <c r="W3209" s="72"/>
      <c r="X3209" s="72"/>
    </row>
    <row r="3210" spans="23:24" x14ac:dyDescent="0.2">
      <c r="W3210" s="72"/>
      <c r="X3210" s="72"/>
    </row>
    <row r="3211" spans="23:24" x14ac:dyDescent="0.2">
      <c r="W3211" s="72"/>
      <c r="X3211" s="72"/>
    </row>
    <row r="3212" spans="23:24" x14ac:dyDescent="0.2">
      <c r="W3212" s="72"/>
      <c r="X3212" s="72"/>
    </row>
    <row r="3213" spans="23:24" x14ac:dyDescent="0.2">
      <c r="W3213" s="72"/>
      <c r="X3213" s="72"/>
    </row>
    <row r="3214" spans="23:24" x14ac:dyDescent="0.2">
      <c r="W3214" s="72"/>
      <c r="X3214" s="72"/>
    </row>
    <row r="3215" spans="23:24" x14ac:dyDescent="0.2">
      <c r="W3215" s="72"/>
      <c r="X3215" s="72"/>
    </row>
    <row r="3216" spans="23:24" x14ac:dyDescent="0.2">
      <c r="W3216" s="72"/>
      <c r="X3216" s="72"/>
    </row>
    <row r="3217" spans="23:24" x14ac:dyDescent="0.2">
      <c r="W3217" s="72"/>
      <c r="X3217" s="72"/>
    </row>
    <row r="3218" spans="23:24" x14ac:dyDescent="0.2">
      <c r="W3218" s="72"/>
      <c r="X3218" s="72"/>
    </row>
    <row r="3219" spans="23:24" x14ac:dyDescent="0.2">
      <c r="W3219" s="72"/>
      <c r="X3219" s="72"/>
    </row>
    <row r="3220" spans="23:24" x14ac:dyDescent="0.2">
      <c r="W3220" s="72"/>
      <c r="X3220" s="72"/>
    </row>
    <row r="3221" spans="23:24" x14ac:dyDescent="0.2">
      <c r="W3221" s="72"/>
      <c r="X3221" s="72"/>
    </row>
    <row r="3222" spans="23:24" x14ac:dyDescent="0.2">
      <c r="W3222" s="72"/>
      <c r="X3222" s="72"/>
    </row>
    <row r="3223" spans="23:24" x14ac:dyDescent="0.2">
      <c r="W3223" s="72"/>
      <c r="X3223" s="72"/>
    </row>
    <row r="3224" spans="23:24" x14ac:dyDescent="0.2">
      <c r="W3224" s="72"/>
      <c r="X3224" s="72"/>
    </row>
    <row r="3225" spans="23:24" x14ac:dyDescent="0.2">
      <c r="W3225" s="72"/>
      <c r="X3225" s="72"/>
    </row>
    <row r="3226" spans="23:24" x14ac:dyDescent="0.2">
      <c r="W3226" s="72"/>
      <c r="X3226" s="72"/>
    </row>
    <row r="3227" spans="23:24" x14ac:dyDescent="0.2">
      <c r="W3227" s="72"/>
      <c r="X3227" s="72"/>
    </row>
    <row r="3228" spans="23:24" x14ac:dyDescent="0.2">
      <c r="W3228" s="72"/>
      <c r="X3228" s="72"/>
    </row>
    <row r="3229" spans="23:24" x14ac:dyDescent="0.2">
      <c r="W3229" s="72"/>
      <c r="X3229" s="72"/>
    </row>
    <row r="3230" spans="23:24" x14ac:dyDescent="0.2">
      <c r="W3230" s="72"/>
      <c r="X3230" s="72"/>
    </row>
    <row r="3231" spans="23:24" x14ac:dyDescent="0.2">
      <c r="W3231" s="72"/>
      <c r="X3231" s="72"/>
    </row>
    <row r="3232" spans="23:24" x14ac:dyDescent="0.2">
      <c r="W3232" s="72"/>
      <c r="X3232" s="72"/>
    </row>
    <row r="3233" spans="23:24" x14ac:dyDescent="0.2">
      <c r="W3233" s="72"/>
      <c r="X3233" s="72"/>
    </row>
    <row r="3234" spans="23:24" x14ac:dyDescent="0.2">
      <c r="W3234" s="72"/>
      <c r="X3234" s="72"/>
    </row>
    <row r="3235" spans="23:24" x14ac:dyDescent="0.2">
      <c r="W3235" s="72"/>
      <c r="X3235" s="72"/>
    </row>
    <row r="3236" spans="23:24" x14ac:dyDescent="0.2">
      <c r="W3236" s="72"/>
      <c r="X3236" s="72"/>
    </row>
    <row r="3237" spans="23:24" x14ac:dyDescent="0.2">
      <c r="W3237" s="72"/>
      <c r="X3237" s="72"/>
    </row>
    <row r="3238" spans="23:24" x14ac:dyDescent="0.2">
      <c r="W3238" s="72"/>
      <c r="X3238" s="72"/>
    </row>
    <row r="3239" spans="23:24" x14ac:dyDescent="0.2">
      <c r="W3239" s="72"/>
      <c r="X3239" s="72"/>
    </row>
    <row r="3240" spans="23:24" x14ac:dyDescent="0.2">
      <c r="W3240" s="72"/>
      <c r="X3240" s="72"/>
    </row>
    <row r="3241" spans="23:24" x14ac:dyDescent="0.2">
      <c r="W3241" s="72"/>
      <c r="X3241" s="72"/>
    </row>
    <row r="3242" spans="23:24" x14ac:dyDescent="0.2">
      <c r="W3242" s="72"/>
      <c r="X3242" s="72"/>
    </row>
    <row r="3243" spans="23:24" x14ac:dyDescent="0.2">
      <c r="W3243" s="72"/>
      <c r="X3243" s="72"/>
    </row>
    <row r="3244" spans="23:24" x14ac:dyDescent="0.2">
      <c r="W3244" s="72"/>
      <c r="X3244" s="72"/>
    </row>
    <row r="3245" spans="23:24" x14ac:dyDescent="0.2">
      <c r="W3245" s="72"/>
      <c r="X3245" s="72"/>
    </row>
    <row r="3246" spans="23:24" x14ac:dyDescent="0.2">
      <c r="W3246" s="72"/>
      <c r="X3246" s="72"/>
    </row>
    <row r="3247" spans="23:24" x14ac:dyDescent="0.2">
      <c r="W3247" s="72"/>
      <c r="X3247" s="72"/>
    </row>
    <row r="3248" spans="23:24" x14ac:dyDescent="0.2">
      <c r="W3248" s="72"/>
      <c r="X3248" s="72"/>
    </row>
    <row r="3249" spans="23:24" x14ac:dyDescent="0.2">
      <c r="W3249" s="72"/>
      <c r="X3249" s="72"/>
    </row>
    <row r="3250" spans="23:24" x14ac:dyDescent="0.2">
      <c r="W3250" s="72"/>
      <c r="X3250" s="72"/>
    </row>
    <row r="3251" spans="23:24" x14ac:dyDescent="0.2">
      <c r="W3251" s="72"/>
      <c r="X3251" s="72"/>
    </row>
    <row r="3252" spans="23:24" x14ac:dyDescent="0.2">
      <c r="W3252" s="72"/>
      <c r="X3252" s="72"/>
    </row>
    <row r="3253" spans="23:24" x14ac:dyDescent="0.2">
      <c r="W3253" s="72"/>
      <c r="X3253" s="72"/>
    </row>
    <row r="3254" spans="23:24" x14ac:dyDescent="0.2">
      <c r="W3254" s="72"/>
      <c r="X3254" s="72"/>
    </row>
    <row r="3255" spans="23:24" x14ac:dyDescent="0.2">
      <c r="W3255" s="72"/>
      <c r="X3255" s="72"/>
    </row>
    <row r="3256" spans="23:24" x14ac:dyDescent="0.2">
      <c r="W3256" s="72"/>
      <c r="X3256" s="72"/>
    </row>
    <row r="3257" spans="23:24" x14ac:dyDescent="0.2">
      <c r="W3257" s="72"/>
      <c r="X3257" s="72"/>
    </row>
    <row r="3258" spans="23:24" x14ac:dyDescent="0.2">
      <c r="W3258" s="72"/>
      <c r="X3258" s="72"/>
    </row>
    <row r="3259" spans="23:24" x14ac:dyDescent="0.2">
      <c r="W3259" s="72"/>
      <c r="X3259" s="72"/>
    </row>
    <row r="3260" spans="23:24" x14ac:dyDescent="0.2">
      <c r="W3260" s="72"/>
      <c r="X3260" s="72"/>
    </row>
    <row r="3261" spans="23:24" x14ac:dyDescent="0.2">
      <c r="W3261" s="72"/>
      <c r="X3261" s="72"/>
    </row>
    <row r="3262" spans="23:24" x14ac:dyDescent="0.2">
      <c r="W3262" s="72"/>
      <c r="X3262" s="72"/>
    </row>
    <row r="3263" spans="23:24" x14ac:dyDescent="0.2">
      <c r="W3263" s="72"/>
      <c r="X3263" s="72"/>
    </row>
    <row r="3264" spans="23:24" x14ac:dyDescent="0.2">
      <c r="W3264" s="72"/>
      <c r="X3264" s="72"/>
    </row>
    <row r="3265" spans="23:24" x14ac:dyDescent="0.2">
      <c r="W3265" s="72"/>
      <c r="X3265" s="72"/>
    </row>
    <row r="3266" spans="23:24" x14ac:dyDescent="0.2">
      <c r="W3266" s="72"/>
      <c r="X3266" s="72"/>
    </row>
    <row r="3267" spans="23:24" x14ac:dyDescent="0.2">
      <c r="W3267" s="72"/>
      <c r="X3267" s="72"/>
    </row>
    <row r="3268" spans="23:24" x14ac:dyDescent="0.2">
      <c r="W3268" s="72"/>
      <c r="X3268" s="72"/>
    </row>
    <row r="3269" spans="23:24" x14ac:dyDescent="0.2">
      <c r="W3269" s="72"/>
      <c r="X3269" s="72"/>
    </row>
    <row r="3270" spans="23:24" x14ac:dyDescent="0.2">
      <c r="W3270" s="72"/>
      <c r="X3270" s="72"/>
    </row>
    <row r="3271" spans="23:24" x14ac:dyDescent="0.2">
      <c r="W3271" s="72"/>
      <c r="X3271" s="72"/>
    </row>
    <row r="3272" spans="23:24" x14ac:dyDescent="0.2">
      <c r="W3272" s="72"/>
      <c r="X3272" s="72"/>
    </row>
    <row r="3273" spans="23:24" x14ac:dyDescent="0.2">
      <c r="W3273" s="72"/>
      <c r="X3273" s="72"/>
    </row>
    <row r="3274" spans="23:24" x14ac:dyDescent="0.2">
      <c r="W3274" s="72"/>
      <c r="X3274" s="72"/>
    </row>
    <row r="3275" spans="23:24" x14ac:dyDescent="0.2">
      <c r="W3275" s="72"/>
      <c r="X3275" s="72"/>
    </row>
    <row r="3276" spans="23:24" x14ac:dyDescent="0.2">
      <c r="W3276" s="72"/>
      <c r="X3276" s="72"/>
    </row>
    <row r="3277" spans="23:24" x14ac:dyDescent="0.2">
      <c r="W3277" s="72"/>
      <c r="X3277" s="72"/>
    </row>
    <row r="3278" spans="23:24" x14ac:dyDescent="0.2">
      <c r="W3278" s="72"/>
      <c r="X3278" s="72"/>
    </row>
    <row r="3279" spans="23:24" x14ac:dyDescent="0.2">
      <c r="W3279" s="72"/>
      <c r="X3279" s="72"/>
    </row>
    <row r="3280" spans="23:24" x14ac:dyDescent="0.2">
      <c r="W3280" s="72"/>
      <c r="X3280" s="72"/>
    </row>
    <row r="3281" spans="23:24" x14ac:dyDescent="0.2">
      <c r="W3281" s="72"/>
      <c r="X3281" s="72"/>
    </row>
    <row r="3282" spans="23:24" x14ac:dyDescent="0.2">
      <c r="W3282" s="72"/>
      <c r="X3282" s="72"/>
    </row>
    <row r="3283" spans="23:24" x14ac:dyDescent="0.2">
      <c r="W3283" s="72"/>
      <c r="X3283" s="72"/>
    </row>
    <row r="3284" spans="23:24" x14ac:dyDescent="0.2">
      <c r="W3284" s="72"/>
      <c r="X3284" s="72"/>
    </row>
    <row r="3285" spans="23:24" x14ac:dyDescent="0.2">
      <c r="W3285" s="72"/>
      <c r="X3285" s="72"/>
    </row>
    <row r="3286" spans="23:24" x14ac:dyDescent="0.2">
      <c r="W3286" s="72"/>
      <c r="X3286" s="72"/>
    </row>
    <row r="3287" spans="23:24" x14ac:dyDescent="0.2">
      <c r="W3287" s="72"/>
      <c r="X3287" s="72"/>
    </row>
    <row r="3288" spans="23:24" x14ac:dyDescent="0.2">
      <c r="W3288" s="72"/>
      <c r="X3288" s="72"/>
    </row>
    <row r="3289" spans="23:24" x14ac:dyDescent="0.2">
      <c r="W3289" s="72"/>
      <c r="X3289" s="72"/>
    </row>
    <row r="3290" spans="23:24" x14ac:dyDescent="0.2">
      <c r="W3290" s="72"/>
      <c r="X3290" s="72"/>
    </row>
    <row r="3291" spans="23:24" x14ac:dyDescent="0.2">
      <c r="W3291" s="72"/>
      <c r="X3291" s="72"/>
    </row>
    <row r="3292" spans="23:24" x14ac:dyDescent="0.2">
      <c r="W3292" s="72"/>
      <c r="X3292" s="72"/>
    </row>
    <row r="3293" spans="23:24" x14ac:dyDescent="0.2">
      <c r="W3293" s="72"/>
      <c r="X3293" s="72"/>
    </row>
    <row r="3294" spans="23:24" x14ac:dyDescent="0.2">
      <c r="W3294" s="72"/>
      <c r="X3294" s="72"/>
    </row>
    <row r="3295" spans="23:24" x14ac:dyDescent="0.2">
      <c r="W3295" s="72"/>
      <c r="X3295" s="72"/>
    </row>
    <row r="3296" spans="23:24" x14ac:dyDescent="0.2">
      <c r="W3296" s="72"/>
      <c r="X3296" s="72"/>
    </row>
    <row r="3297" spans="23:24" x14ac:dyDescent="0.2">
      <c r="W3297" s="72"/>
      <c r="X3297" s="72"/>
    </row>
    <row r="3298" spans="23:24" x14ac:dyDescent="0.2">
      <c r="W3298" s="72"/>
      <c r="X3298" s="72"/>
    </row>
    <row r="3299" spans="23:24" x14ac:dyDescent="0.2">
      <c r="W3299" s="72"/>
      <c r="X3299" s="72"/>
    </row>
    <row r="3300" spans="23:24" x14ac:dyDescent="0.2">
      <c r="W3300" s="72"/>
      <c r="X3300" s="72"/>
    </row>
    <row r="3301" spans="23:24" x14ac:dyDescent="0.2">
      <c r="W3301" s="72"/>
      <c r="X3301" s="72"/>
    </row>
    <row r="3302" spans="23:24" x14ac:dyDescent="0.2">
      <c r="W3302" s="72"/>
      <c r="X3302" s="72"/>
    </row>
    <row r="3303" spans="23:24" x14ac:dyDescent="0.2">
      <c r="W3303" s="72"/>
      <c r="X3303" s="72"/>
    </row>
    <row r="3304" spans="23:24" x14ac:dyDescent="0.2">
      <c r="W3304" s="72"/>
      <c r="X3304" s="72"/>
    </row>
    <row r="3305" spans="23:24" x14ac:dyDescent="0.2">
      <c r="W3305" s="72"/>
      <c r="X3305" s="72"/>
    </row>
    <row r="3306" spans="23:24" x14ac:dyDescent="0.2">
      <c r="W3306" s="72"/>
      <c r="X3306" s="72"/>
    </row>
    <row r="3307" spans="23:24" x14ac:dyDescent="0.2">
      <c r="W3307" s="72"/>
      <c r="X3307" s="72"/>
    </row>
    <row r="3308" spans="23:24" x14ac:dyDescent="0.2">
      <c r="W3308" s="72"/>
      <c r="X3308" s="72"/>
    </row>
    <row r="3309" spans="23:24" x14ac:dyDescent="0.2">
      <c r="W3309" s="72"/>
      <c r="X3309" s="72"/>
    </row>
    <row r="3310" spans="23:24" x14ac:dyDescent="0.2">
      <c r="W3310" s="72"/>
      <c r="X3310" s="72"/>
    </row>
    <row r="3311" spans="23:24" x14ac:dyDescent="0.2">
      <c r="W3311" s="72"/>
      <c r="X3311" s="72"/>
    </row>
    <row r="3312" spans="23:24" x14ac:dyDescent="0.2">
      <c r="W3312" s="72"/>
      <c r="X3312" s="72"/>
    </row>
    <row r="3313" spans="23:24" x14ac:dyDescent="0.2">
      <c r="W3313" s="72"/>
      <c r="X3313" s="72"/>
    </row>
    <row r="3314" spans="23:24" x14ac:dyDescent="0.2">
      <c r="W3314" s="72"/>
      <c r="X3314" s="72"/>
    </row>
    <row r="3315" spans="23:24" x14ac:dyDescent="0.2">
      <c r="W3315" s="72"/>
      <c r="X3315" s="72"/>
    </row>
    <row r="3316" spans="23:24" x14ac:dyDescent="0.2">
      <c r="W3316" s="72"/>
      <c r="X3316" s="72"/>
    </row>
    <row r="3317" spans="23:24" x14ac:dyDescent="0.2">
      <c r="W3317" s="72"/>
      <c r="X3317" s="72"/>
    </row>
    <row r="3318" spans="23:24" x14ac:dyDescent="0.2">
      <c r="W3318" s="72"/>
      <c r="X3318" s="72"/>
    </row>
    <row r="3319" spans="23:24" x14ac:dyDescent="0.2">
      <c r="W3319" s="72"/>
      <c r="X3319" s="72"/>
    </row>
    <row r="3320" spans="23:24" x14ac:dyDescent="0.2">
      <c r="W3320" s="72"/>
      <c r="X3320" s="72"/>
    </row>
    <row r="3321" spans="23:24" x14ac:dyDescent="0.2">
      <c r="W3321" s="72"/>
      <c r="X3321" s="72"/>
    </row>
    <row r="3322" spans="23:24" x14ac:dyDescent="0.2">
      <c r="W3322" s="72"/>
      <c r="X3322" s="72"/>
    </row>
    <row r="3323" spans="23:24" x14ac:dyDescent="0.2">
      <c r="W3323" s="72"/>
      <c r="X3323" s="72"/>
    </row>
    <row r="3324" spans="23:24" x14ac:dyDescent="0.2">
      <c r="W3324" s="72"/>
      <c r="X3324" s="72"/>
    </row>
    <row r="3325" spans="23:24" x14ac:dyDescent="0.2">
      <c r="W3325" s="72"/>
      <c r="X3325" s="72"/>
    </row>
    <row r="3326" spans="23:24" x14ac:dyDescent="0.2">
      <c r="W3326" s="72"/>
      <c r="X3326" s="72"/>
    </row>
    <row r="3327" spans="23:24" x14ac:dyDescent="0.2">
      <c r="W3327" s="72"/>
      <c r="X3327" s="72"/>
    </row>
    <row r="3328" spans="23:24" x14ac:dyDescent="0.2">
      <c r="W3328" s="72"/>
      <c r="X3328" s="72"/>
    </row>
    <row r="3329" spans="23:24" x14ac:dyDescent="0.2">
      <c r="W3329" s="72"/>
      <c r="X3329" s="72"/>
    </row>
    <row r="3330" spans="23:24" x14ac:dyDescent="0.2">
      <c r="W3330" s="72"/>
      <c r="X3330" s="72"/>
    </row>
    <row r="3331" spans="23:24" x14ac:dyDescent="0.2">
      <c r="W3331" s="72"/>
      <c r="X3331" s="72"/>
    </row>
    <row r="3332" spans="23:24" x14ac:dyDescent="0.2">
      <c r="W3332" s="72"/>
      <c r="X3332" s="72"/>
    </row>
    <row r="3333" spans="23:24" x14ac:dyDescent="0.2">
      <c r="W3333" s="72"/>
      <c r="X3333" s="72"/>
    </row>
    <row r="3334" spans="23:24" x14ac:dyDescent="0.2">
      <c r="W3334" s="72"/>
      <c r="X3334" s="72"/>
    </row>
    <row r="3335" spans="23:24" x14ac:dyDescent="0.2">
      <c r="W3335" s="72"/>
      <c r="X3335" s="72"/>
    </row>
    <row r="3336" spans="23:24" x14ac:dyDescent="0.2">
      <c r="W3336" s="72"/>
      <c r="X3336" s="72"/>
    </row>
    <row r="3337" spans="23:24" x14ac:dyDescent="0.2">
      <c r="W3337" s="72"/>
      <c r="X3337" s="72"/>
    </row>
    <row r="3338" spans="23:24" x14ac:dyDescent="0.2">
      <c r="W3338" s="72"/>
      <c r="X3338" s="72"/>
    </row>
    <row r="3339" spans="23:24" x14ac:dyDescent="0.2">
      <c r="W3339" s="72"/>
      <c r="X3339" s="72"/>
    </row>
    <row r="3340" spans="23:24" x14ac:dyDescent="0.2">
      <c r="W3340" s="72"/>
      <c r="X3340" s="72"/>
    </row>
    <row r="3341" spans="23:24" x14ac:dyDescent="0.2">
      <c r="W3341" s="72"/>
      <c r="X3341" s="72"/>
    </row>
    <row r="3342" spans="23:24" x14ac:dyDescent="0.2">
      <c r="W3342" s="72"/>
      <c r="X3342" s="72"/>
    </row>
    <row r="3343" spans="23:24" x14ac:dyDescent="0.2">
      <c r="W3343" s="72"/>
      <c r="X3343" s="72"/>
    </row>
    <row r="3344" spans="23:24" x14ac:dyDescent="0.2">
      <c r="W3344" s="72"/>
      <c r="X3344" s="72"/>
    </row>
    <row r="3345" spans="23:24" x14ac:dyDescent="0.2">
      <c r="W3345" s="72"/>
      <c r="X3345" s="72"/>
    </row>
    <row r="3346" spans="23:24" x14ac:dyDescent="0.2">
      <c r="W3346" s="72"/>
      <c r="X3346" s="72"/>
    </row>
    <row r="3347" spans="23:24" x14ac:dyDescent="0.2">
      <c r="W3347" s="72"/>
      <c r="X3347" s="72"/>
    </row>
    <row r="3348" spans="23:24" x14ac:dyDescent="0.2">
      <c r="W3348" s="72"/>
      <c r="X3348" s="72"/>
    </row>
    <row r="3349" spans="23:24" x14ac:dyDescent="0.2">
      <c r="W3349" s="72"/>
      <c r="X3349" s="72"/>
    </row>
    <row r="3350" spans="23:24" x14ac:dyDescent="0.2">
      <c r="W3350" s="72"/>
      <c r="X3350" s="72"/>
    </row>
    <row r="3351" spans="23:24" x14ac:dyDescent="0.2">
      <c r="W3351" s="72"/>
      <c r="X3351" s="72"/>
    </row>
    <row r="3352" spans="23:24" x14ac:dyDescent="0.2">
      <c r="W3352" s="72"/>
      <c r="X3352" s="72"/>
    </row>
    <row r="3353" spans="23:24" x14ac:dyDescent="0.2">
      <c r="W3353" s="72"/>
      <c r="X3353" s="72"/>
    </row>
    <row r="3354" spans="23:24" x14ac:dyDescent="0.2">
      <c r="W3354" s="72"/>
      <c r="X3354" s="72"/>
    </row>
    <row r="3355" spans="23:24" x14ac:dyDescent="0.2">
      <c r="W3355" s="72"/>
      <c r="X3355" s="72"/>
    </row>
    <row r="3356" spans="23:24" x14ac:dyDescent="0.2">
      <c r="W3356" s="72"/>
      <c r="X3356" s="72"/>
    </row>
    <row r="3357" spans="23:24" x14ac:dyDescent="0.2">
      <c r="W3357" s="72"/>
      <c r="X3357" s="72"/>
    </row>
    <row r="3358" spans="23:24" x14ac:dyDescent="0.2">
      <c r="W3358" s="72"/>
      <c r="X3358" s="72"/>
    </row>
    <row r="3359" spans="23:24" x14ac:dyDescent="0.2">
      <c r="W3359" s="72"/>
      <c r="X3359" s="72"/>
    </row>
    <row r="3360" spans="23:24" x14ac:dyDescent="0.2">
      <c r="W3360" s="72"/>
      <c r="X3360" s="72"/>
    </row>
    <row r="3361" spans="23:24" x14ac:dyDescent="0.2">
      <c r="W3361" s="72"/>
      <c r="X3361" s="72"/>
    </row>
    <row r="3362" spans="23:24" x14ac:dyDescent="0.2">
      <c r="W3362" s="72"/>
      <c r="X3362" s="72"/>
    </row>
    <row r="3363" spans="23:24" x14ac:dyDescent="0.2">
      <c r="W3363" s="72"/>
      <c r="X3363" s="72"/>
    </row>
    <row r="3364" spans="23:24" x14ac:dyDescent="0.2">
      <c r="W3364" s="72"/>
      <c r="X3364" s="72"/>
    </row>
    <row r="3365" spans="23:24" x14ac:dyDescent="0.2">
      <c r="W3365" s="72"/>
      <c r="X3365" s="72"/>
    </row>
    <row r="3366" spans="23:24" x14ac:dyDescent="0.2">
      <c r="W3366" s="72"/>
      <c r="X3366" s="72"/>
    </row>
    <row r="3367" spans="23:24" x14ac:dyDescent="0.2">
      <c r="W3367" s="72"/>
      <c r="X3367" s="72"/>
    </row>
    <row r="3368" spans="23:24" x14ac:dyDescent="0.2">
      <c r="W3368" s="72"/>
      <c r="X3368" s="72"/>
    </row>
    <row r="3369" spans="23:24" x14ac:dyDescent="0.2">
      <c r="W3369" s="72"/>
      <c r="X3369" s="72"/>
    </row>
    <row r="3370" spans="23:24" x14ac:dyDescent="0.2">
      <c r="W3370" s="72"/>
      <c r="X3370" s="72"/>
    </row>
    <row r="3371" spans="23:24" x14ac:dyDescent="0.2">
      <c r="W3371" s="72"/>
      <c r="X3371" s="72"/>
    </row>
    <row r="3372" spans="23:24" x14ac:dyDescent="0.2">
      <c r="W3372" s="72"/>
      <c r="X3372" s="72"/>
    </row>
    <row r="3373" spans="23:24" x14ac:dyDescent="0.2">
      <c r="W3373" s="72"/>
      <c r="X3373" s="72"/>
    </row>
    <row r="3374" spans="23:24" x14ac:dyDescent="0.2">
      <c r="W3374" s="72"/>
      <c r="X3374" s="72"/>
    </row>
    <row r="3375" spans="23:24" x14ac:dyDescent="0.2">
      <c r="W3375" s="72"/>
      <c r="X3375" s="72"/>
    </row>
    <row r="3376" spans="23:24" x14ac:dyDescent="0.2">
      <c r="W3376" s="72"/>
      <c r="X3376" s="72"/>
    </row>
    <row r="3377" spans="23:24" x14ac:dyDescent="0.2">
      <c r="W3377" s="72"/>
      <c r="X3377" s="72"/>
    </row>
    <row r="3378" spans="23:24" x14ac:dyDescent="0.2">
      <c r="W3378" s="72"/>
      <c r="X3378" s="72"/>
    </row>
    <row r="3379" spans="23:24" x14ac:dyDescent="0.2">
      <c r="W3379" s="72"/>
      <c r="X3379" s="72"/>
    </row>
    <row r="3380" spans="23:24" x14ac:dyDescent="0.2">
      <c r="W3380" s="72"/>
      <c r="X3380" s="72"/>
    </row>
    <row r="3381" spans="23:24" x14ac:dyDescent="0.2">
      <c r="W3381" s="72"/>
      <c r="X3381" s="72"/>
    </row>
    <row r="3382" spans="23:24" x14ac:dyDescent="0.2">
      <c r="W3382" s="72"/>
      <c r="X3382" s="72"/>
    </row>
    <row r="3383" spans="23:24" x14ac:dyDescent="0.2">
      <c r="W3383" s="72"/>
      <c r="X3383" s="72"/>
    </row>
    <row r="3384" spans="23:24" x14ac:dyDescent="0.2">
      <c r="W3384" s="72"/>
      <c r="X3384" s="72"/>
    </row>
    <row r="3385" spans="23:24" x14ac:dyDescent="0.2">
      <c r="W3385" s="72"/>
      <c r="X3385" s="72"/>
    </row>
    <row r="3386" spans="23:24" x14ac:dyDescent="0.2">
      <c r="W3386" s="72"/>
      <c r="X3386" s="72"/>
    </row>
    <row r="3387" spans="23:24" x14ac:dyDescent="0.2">
      <c r="W3387" s="72"/>
      <c r="X3387" s="72"/>
    </row>
    <row r="3388" spans="23:24" x14ac:dyDescent="0.2">
      <c r="W3388" s="72"/>
      <c r="X3388" s="72"/>
    </row>
    <row r="3389" spans="23:24" x14ac:dyDescent="0.2">
      <c r="W3389" s="72"/>
      <c r="X3389" s="72"/>
    </row>
    <row r="3390" spans="23:24" x14ac:dyDescent="0.2">
      <c r="W3390" s="72"/>
      <c r="X3390" s="72"/>
    </row>
    <row r="3391" spans="23:24" x14ac:dyDescent="0.2">
      <c r="W3391" s="72"/>
      <c r="X3391" s="72"/>
    </row>
    <row r="3392" spans="23:24" x14ac:dyDescent="0.2">
      <c r="W3392" s="72"/>
      <c r="X3392" s="72"/>
    </row>
    <row r="3393" spans="23:24" x14ac:dyDescent="0.2">
      <c r="W3393" s="72"/>
      <c r="X3393" s="72"/>
    </row>
    <row r="3394" spans="23:24" x14ac:dyDescent="0.2">
      <c r="W3394" s="72"/>
      <c r="X3394" s="72"/>
    </row>
    <row r="3395" spans="23:24" x14ac:dyDescent="0.2">
      <c r="W3395" s="72"/>
      <c r="X3395" s="72"/>
    </row>
    <row r="3396" spans="23:24" x14ac:dyDescent="0.2">
      <c r="W3396" s="72"/>
      <c r="X3396" s="72"/>
    </row>
    <row r="3397" spans="23:24" x14ac:dyDescent="0.2">
      <c r="W3397" s="72"/>
      <c r="X3397" s="72"/>
    </row>
    <row r="3398" spans="23:24" x14ac:dyDescent="0.2">
      <c r="W3398" s="72"/>
      <c r="X3398" s="72"/>
    </row>
    <row r="3399" spans="23:24" x14ac:dyDescent="0.2">
      <c r="W3399" s="72"/>
      <c r="X3399" s="72"/>
    </row>
    <row r="3400" spans="23:24" x14ac:dyDescent="0.2">
      <c r="W3400" s="72"/>
      <c r="X3400" s="72"/>
    </row>
    <row r="3401" spans="23:24" x14ac:dyDescent="0.2">
      <c r="W3401" s="72"/>
      <c r="X3401" s="72"/>
    </row>
    <row r="3402" spans="23:24" x14ac:dyDescent="0.2">
      <c r="W3402" s="72"/>
      <c r="X3402" s="72"/>
    </row>
    <row r="3403" spans="23:24" x14ac:dyDescent="0.2">
      <c r="W3403" s="72"/>
      <c r="X3403" s="72"/>
    </row>
    <row r="3404" spans="23:24" x14ac:dyDescent="0.2">
      <c r="W3404" s="72"/>
      <c r="X3404" s="72"/>
    </row>
    <row r="3405" spans="23:24" x14ac:dyDescent="0.2">
      <c r="W3405" s="72"/>
      <c r="X3405" s="72"/>
    </row>
    <row r="3406" spans="23:24" x14ac:dyDescent="0.2">
      <c r="W3406" s="72"/>
      <c r="X3406" s="72"/>
    </row>
    <row r="3407" spans="23:24" x14ac:dyDescent="0.2">
      <c r="W3407" s="72"/>
      <c r="X3407" s="72"/>
    </row>
    <row r="3408" spans="23:24" x14ac:dyDescent="0.2">
      <c r="W3408" s="72"/>
      <c r="X3408" s="72"/>
    </row>
    <row r="3409" spans="23:24" x14ac:dyDescent="0.2">
      <c r="W3409" s="72"/>
      <c r="X3409" s="72"/>
    </row>
    <row r="3410" spans="23:24" x14ac:dyDescent="0.2">
      <c r="W3410" s="72"/>
      <c r="X3410" s="72"/>
    </row>
    <row r="3411" spans="23:24" x14ac:dyDescent="0.2">
      <c r="W3411" s="72"/>
      <c r="X3411" s="72"/>
    </row>
    <row r="3412" spans="23:24" x14ac:dyDescent="0.2">
      <c r="W3412" s="72"/>
      <c r="X3412" s="72"/>
    </row>
    <row r="3413" spans="23:24" x14ac:dyDescent="0.2">
      <c r="W3413" s="72"/>
      <c r="X3413" s="72"/>
    </row>
    <row r="3414" spans="23:24" x14ac:dyDescent="0.2">
      <c r="W3414" s="72"/>
      <c r="X3414" s="72"/>
    </row>
    <row r="3415" spans="23:24" x14ac:dyDescent="0.2">
      <c r="W3415" s="72"/>
      <c r="X3415" s="72"/>
    </row>
    <row r="3416" spans="23:24" x14ac:dyDescent="0.2">
      <c r="W3416" s="72"/>
      <c r="X3416" s="72"/>
    </row>
    <row r="3417" spans="23:24" x14ac:dyDescent="0.2">
      <c r="W3417" s="72"/>
      <c r="X3417" s="72"/>
    </row>
    <row r="3418" spans="23:24" x14ac:dyDescent="0.2">
      <c r="W3418" s="72"/>
      <c r="X3418" s="72"/>
    </row>
    <row r="3419" spans="23:24" x14ac:dyDescent="0.2">
      <c r="W3419" s="72"/>
      <c r="X3419" s="72"/>
    </row>
    <row r="3420" spans="23:24" x14ac:dyDescent="0.2">
      <c r="W3420" s="72"/>
      <c r="X3420" s="72"/>
    </row>
    <row r="3421" spans="23:24" x14ac:dyDescent="0.2">
      <c r="W3421" s="72"/>
      <c r="X3421" s="72"/>
    </row>
    <row r="3422" spans="23:24" x14ac:dyDescent="0.2">
      <c r="W3422" s="72"/>
      <c r="X3422" s="72"/>
    </row>
    <row r="3423" spans="23:24" x14ac:dyDescent="0.2">
      <c r="W3423" s="72"/>
      <c r="X3423" s="72"/>
    </row>
    <row r="3424" spans="23:24" x14ac:dyDescent="0.2">
      <c r="W3424" s="72"/>
      <c r="X3424" s="72"/>
    </row>
    <row r="3425" spans="23:24" x14ac:dyDescent="0.2">
      <c r="W3425" s="72"/>
      <c r="X3425" s="72"/>
    </row>
    <row r="3426" spans="23:24" x14ac:dyDescent="0.2">
      <c r="W3426" s="72"/>
      <c r="X3426" s="72"/>
    </row>
    <row r="3427" spans="23:24" x14ac:dyDescent="0.2">
      <c r="W3427" s="72"/>
      <c r="X3427" s="72"/>
    </row>
    <row r="3428" spans="23:24" x14ac:dyDescent="0.2">
      <c r="W3428" s="72"/>
      <c r="X3428" s="72"/>
    </row>
    <row r="3429" spans="23:24" x14ac:dyDescent="0.2">
      <c r="W3429" s="72"/>
      <c r="X3429" s="72"/>
    </row>
    <row r="3430" spans="23:24" x14ac:dyDescent="0.2">
      <c r="W3430" s="72"/>
      <c r="X3430" s="72"/>
    </row>
    <row r="3431" spans="23:24" x14ac:dyDescent="0.2">
      <c r="W3431" s="72"/>
      <c r="X3431" s="72"/>
    </row>
    <row r="3432" spans="23:24" x14ac:dyDescent="0.2">
      <c r="W3432" s="72"/>
      <c r="X3432" s="72"/>
    </row>
    <row r="3433" spans="23:24" x14ac:dyDescent="0.2">
      <c r="W3433" s="72"/>
      <c r="X3433" s="72"/>
    </row>
    <row r="3434" spans="23:24" x14ac:dyDescent="0.2">
      <c r="W3434" s="72"/>
      <c r="X3434" s="72"/>
    </row>
    <row r="3435" spans="23:24" x14ac:dyDescent="0.2">
      <c r="W3435" s="72"/>
      <c r="X3435" s="72"/>
    </row>
    <row r="3436" spans="23:24" x14ac:dyDescent="0.2">
      <c r="W3436" s="72"/>
      <c r="X3436" s="72"/>
    </row>
    <row r="3437" spans="23:24" x14ac:dyDescent="0.2">
      <c r="W3437" s="72"/>
      <c r="X3437" s="72"/>
    </row>
    <row r="3438" spans="23:24" x14ac:dyDescent="0.2">
      <c r="W3438" s="72"/>
      <c r="X3438" s="72"/>
    </row>
    <row r="3439" spans="23:24" x14ac:dyDescent="0.2">
      <c r="W3439" s="72"/>
      <c r="X3439" s="72"/>
    </row>
    <row r="3440" spans="23:24" x14ac:dyDescent="0.2">
      <c r="W3440" s="72"/>
      <c r="X3440" s="72"/>
    </row>
    <row r="3441" spans="23:24" x14ac:dyDescent="0.2">
      <c r="W3441" s="72"/>
      <c r="X3441" s="72"/>
    </row>
    <row r="3442" spans="23:24" x14ac:dyDescent="0.2">
      <c r="W3442" s="72"/>
      <c r="X3442" s="72"/>
    </row>
    <row r="3443" spans="23:24" x14ac:dyDescent="0.2">
      <c r="W3443" s="72"/>
      <c r="X3443" s="72"/>
    </row>
    <row r="3444" spans="23:24" x14ac:dyDescent="0.2">
      <c r="W3444" s="72"/>
      <c r="X3444" s="72"/>
    </row>
    <row r="3445" spans="23:24" x14ac:dyDescent="0.2">
      <c r="W3445" s="72"/>
      <c r="X3445" s="72"/>
    </row>
    <row r="3446" spans="23:24" x14ac:dyDescent="0.2">
      <c r="W3446" s="72"/>
      <c r="X3446" s="72"/>
    </row>
    <row r="3447" spans="23:24" x14ac:dyDescent="0.2">
      <c r="W3447" s="72"/>
      <c r="X3447" s="72"/>
    </row>
    <row r="3448" spans="23:24" x14ac:dyDescent="0.2">
      <c r="W3448" s="72"/>
      <c r="X3448" s="72"/>
    </row>
    <row r="3449" spans="23:24" x14ac:dyDescent="0.2">
      <c r="W3449" s="72"/>
      <c r="X3449" s="72"/>
    </row>
    <row r="3450" spans="23:24" x14ac:dyDescent="0.2">
      <c r="W3450" s="72"/>
      <c r="X3450" s="72"/>
    </row>
    <row r="3451" spans="23:24" x14ac:dyDescent="0.2">
      <c r="W3451" s="72"/>
      <c r="X3451" s="72"/>
    </row>
    <row r="3452" spans="23:24" x14ac:dyDescent="0.2">
      <c r="W3452" s="72"/>
      <c r="X3452" s="72"/>
    </row>
    <row r="3453" spans="23:24" x14ac:dyDescent="0.2">
      <c r="W3453" s="72"/>
      <c r="X3453" s="72"/>
    </row>
    <row r="3454" spans="23:24" x14ac:dyDescent="0.2">
      <c r="W3454" s="72"/>
      <c r="X3454" s="72"/>
    </row>
    <row r="3455" spans="23:24" x14ac:dyDescent="0.2">
      <c r="W3455" s="72"/>
      <c r="X3455" s="72"/>
    </row>
    <row r="3456" spans="23:24" x14ac:dyDescent="0.2">
      <c r="W3456" s="72"/>
      <c r="X3456" s="72"/>
    </row>
    <row r="3457" spans="23:24" x14ac:dyDescent="0.2">
      <c r="W3457" s="72"/>
      <c r="X3457" s="72"/>
    </row>
    <row r="3458" spans="23:24" x14ac:dyDescent="0.2">
      <c r="W3458" s="72"/>
      <c r="X3458" s="72"/>
    </row>
    <row r="3459" spans="23:24" x14ac:dyDescent="0.2">
      <c r="W3459" s="72"/>
      <c r="X3459" s="72"/>
    </row>
    <row r="3460" spans="23:24" x14ac:dyDescent="0.2">
      <c r="W3460" s="72"/>
      <c r="X3460" s="72"/>
    </row>
    <row r="3461" spans="23:24" x14ac:dyDescent="0.2">
      <c r="W3461" s="72"/>
      <c r="X3461" s="72"/>
    </row>
    <row r="3462" spans="23:24" x14ac:dyDescent="0.2">
      <c r="W3462" s="72"/>
      <c r="X3462" s="72"/>
    </row>
    <row r="3463" spans="23:24" x14ac:dyDescent="0.2">
      <c r="W3463" s="72"/>
      <c r="X3463" s="72"/>
    </row>
    <row r="3464" spans="23:24" x14ac:dyDescent="0.2">
      <c r="W3464" s="72"/>
      <c r="X3464" s="72"/>
    </row>
    <row r="3465" spans="23:24" x14ac:dyDescent="0.2">
      <c r="W3465" s="72"/>
      <c r="X3465" s="72"/>
    </row>
    <row r="3466" spans="23:24" x14ac:dyDescent="0.2">
      <c r="W3466" s="72"/>
      <c r="X3466" s="72"/>
    </row>
    <row r="3467" spans="23:24" x14ac:dyDescent="0.2">
      <c r="W3467" s="72"/>
      <c r="X3467" s="72"/>
    </row>
    <row r="3468" spans="23:24" x14ac:dyDescent="0.2">
      <c r="W3468" s="72"/>
      <c r="X3468" s="72"/>
    </row>
    <row r="3469" spans="23:24" x14ac:dyDescent="0.2">
      <c r="W3469" s="72"/>
      <c r="X3469" s="72"/>
    </row>
    <row r="3470" spans="23:24" x14ac:dyDescent="0.2">
      <c r="W3470" s="72"/>
      <c r="X3470" s="72"/>
    </row>
    <row r="3471" spans="23:24" x14ac:dyDescent="0.2">
      <c r="W3471" s="72"/>
      <c r="X3471" s="72"/>
    </row>
    <row r="3472" spans="23:24" x14ac:dyDescent="0.2">
      <c r="W3472" s="72"/>
      <c r="X3472" s="72"/>
    </row>
    <row r="3473" spans="23:24" x14ac:dyDescent="0.2">
      <c r="W3473" s="72"/>
      <c r="X3473" s="72"/>
    </row>
    <row r="3474" spans="23:24" x14ac:dyDescent="0.2">
      <c r="W3474" s="72"/>
      <c r="X3474" s="72"/>
    </row>
    <row r="3475" spans="23:24" x14ac:dyDescent="0.2">
      <c r="W3475" s="72"/>
      <c r="X3475" s="72"/>
    </row>
    <row r="3476" spans="23:24" x14ac:dyDescent="0.2">
      <c r="W3476" s="72"/>
      <c r="X3476" s="72"/>
    </row>
    <row r="3477" spans="23:24" x14ac:dyDescent="0.2">
      <c r="W3477" s="72"/>
      <c r="X3477" s="72"/>
    </row>
    <row r="3478" spans="23:24" x14ac:dyDescent="0.2">
      <c r="W3478" s="72"/>
      <c r="X3478" s="72"/>
    </row>
    <row r="3479" spans="23:24" x14ac:dyDescent="0.2">
      <c r="W3479" s="72"/>
      <c r="X3479" s="72"/>
    </row>
    <row r="3480" spans="23:24" x14ac:dyDescent="0.2">
      <c r="W3480" s="72"/>
      <c r="X3480" s="72"/>
    </row>
    <row r="3481" spans="23:24" x14ac:dyDescent="0.2">
      <c r="W3481" s="72"/>
      <c r="X3481" s="72"/>
    </row>
    <row r="3482" spans="23:24" x14ac:dyDescent="0.2">
      <c r="W3482" s="72"/>
      <c r="X3482" s="72"/>
    </row>
    <row r="3483" spans="23:24" x14ac:dyDescent="0.2">
      <c r="W3483" s="72"/>
      <c r="X3483" s="72"/>
    </row>
    <row r="3484" spans="23:24" x14ac:dyDescent="0.2">
      <c r="W3484" s="72"/>
      <c r="X3484" s="72"/>
    </row>
    <row r="3485" spans="23:24" x14ac:dyDescent="0.2">
      <c r="W3485" s="72"/>
      <c r="X3485" s="72"/>
    </row>
    <row r="3486" spans="23:24" x14ac:dyDescent="0.2">
      <c r="W3486" s="72"/>
      <c r="X3486" s="72"/>
    </row>
    <row r="3487" spans="23:24" x14ac:dyDescent="0.2">
      <c r="W3487" s="72"/>
      <c r="X3487" s="72"/>
    </row>
    <row r="3488" spans="23:24" x14ac:dyDescent="0.2">
      <c r="W3488" s="72"/>
      <c r="X3488" s="72"/>
    </row>
    <row r="3489" spans="23:24" x14ac:dyDescent="0.2">
      <c r="W3489" s="72"/>
      <c r="X3489" s="72"/>
    </row>
    <row r="3490" spans="23:24" x14ac:dyDescent="0.2">
      <c r="W3490" s="72"/>
      <c r="X3490" s="72"/>
    </row>
    <row r="3491" spans="23:24" x14ac:dyDescent="0.2">
      <c r="W3491" s="72"/>
      <c r="X3491" s="72"/>
    </row>
    <row r="3492" spans="23:24" x14ac:dyDescent="0.2">
      <c r="W3492" s="72"/>
      <c r="X3492" s="72"/>
    </row>
    <row r="3493" spans="23:24" x14ac:dyDescent="0.2">
      <c r="W3493" s="72"/>
      <c r="X3493" s="72"/>
    </row>
    <row r="3494" spans="23:24" x14ac:dyDescent="0.2">
      <c r="W3494" s="72"/>
      <c r="X3494" s="72"/>
    </row>
    <row r="3495" spans="23:24" x14ac:dyDescent="0.2">
      <c r="W3495" s="72"/>
      <c r="X3495" s="72"/>
    </row>
    <row r="3496" spans="23:24" x14ac:dyDescent="0.2">
      <c r="W3496" s="72"/>
      <c r="X3496" s="72"/>
    </row>
    <row r="3497" spans="23:24" x14ac:dyDescent="0.2">
      <c r="W3497" s="72"/>
      <c r="X3497" s="72"/>
    </row>
    <row r="3498" spans="23:24" x14ac:dyDescent="0.2">
      <c r="W3498" s="72"/>
      <c r="X3498" s="72"/>
    </row>
    <row r="3499" spans="23:24" x14ac:dyDescent="0.2">
      <c r="W3499" s="72"/>
      <c r="X3499" s="72"/>
    </row>
    <row r="3500" spans="23:24" x14ac:dyDescent="0.2">
      <c r="W3500" s="72"/>
      <c r="X3500" s="72"/>
    </row>
    <row r="3501" spans="23:24" x14ac:dyDescent="0.2">
      <c r="W3501" s="72"/>
      <c r="X3501" s="72"/>
    </row>
    <row r="3502" spans="23:24" x14ac:dyDescent="0.2">
      <c r="W3502" s="72"/>
      <c r="X3502" s="72"/>
    </row>
    <row r="3503" spans="23:24" x14ac:dyDescent="0.2">
      <c r="W3503" s="72"/>
      <c r="X3503" s="72"/>
    </row>
    <row r="3504" spans="23:24" x14ac:dyDescent="0.2">
      <c r="W3504" s="72"/>
      <c r="X3504" s="72"/>
    </row>
    <row r="3505" spans="23:24" x14ac:dyDescent="0.2">
      <c r="W3505" s="72"/>
      <c r="X3505" s="72"/>
    </row>
    <row r="3506" spans="23:24" x14ac:dyDescent="0.2">
      <c r="W3506" s="72"/>
      <c r="X3506" s="72"/>
    </row>
    <row r="3507" spans="23:24" x14ac:dyDescent="0.2">
      <c r="W3507" s="72"/>
      <c r="X3507" s="72"/>
    </row>
    <row r="3508" spans="23:24" x14ac:dyDescent="0.2">
      <c r="W3508" s="72"/>
      <c r="X3508" s="72"/>
    </row>
    <row r="3509" spans="23:24" x14ac:dyDescent="0.2">
      <c r="W3509" s="72"/>
      <c r="X3509" s="72"/>
    </row>
    <row r="3510" spans="23:24" x14ac:dyDescent="0.2">
      <c r="W3510" s="72"/>
      <c r="X3510" s="72"/>
    </row>
    <row r="3511" spans="23:24" x14ac:dyDescent="0.2">
      <c r="W3511" s="72"/>
      <c r="X3511" s="72"/>
    </row>
    <row r="3512" spans="23:24" x14ac:dyDescent="0.2">
      <c r="W3512" s="72"/>
      <c r="X3512" s="72"/>
    </row>
    <row r="3513" spans="23:24" x14ac:dyDescent="0.2">
      <c r="W3513" s="72"/>
      <c r="X3513" s="72"/>
    </row>
    <row r="3514" spans="23:24" x14ac:dyDescent="0.2">
      <c r="W3514" s="72"/>
      <c r="X3514" s="72"/>
    </row>
    <row r="3515" spans="23:24" x14ac:dyDescent="0.2">
      <c r="W3515" s="72"/>
      <c r="X3515" s="72"/>
    </row>
    <row r="3516" spans="23:24" x14ac:dyDescent="0.2">
      <c r="W3516" s="72"/>
      <c r="X3516" s="72"/>
    </row>
    <row r="3517" spans="23:24" x14ac:dyDescent="0.2">
      <c r="W3517" s="72"/>
      <c r="X3517" s="72"/>
    </row>
    <row r="3518" spans="23:24" x14ac:dyDescent="0.2">
      <c r="W3518" s="72"/>
      <c r="X3518" s="72"/>
    </row>
    <row r="3519" spans="23:24" x14ac:dyDescent="0.2">
      <c r="W3519" s="72"/>
      <c r="X3519" s="72"/>
    </row>
    <row r="3520" spans="23:24" x14ac:dyDescent="0.2">
      <c r="W3520" s="72"/>
      <c r="X3520" s="72"/>
    </row>
    <row r="3521" spans="23:24" x14ac:dyDescent="0.2">
      <c r="W3521" s="72"/>
      <c r="X3521" s="72"/>
    </row>
    <row r="3522" spans="23:24" x14ac:dyDescent="0.2">
      <c r="W3522" s="72"/>
      <c r="X3522" s="72"/>
    </row>
    <row r="3523" spans="23:24" x14ac:dyDescent="0.2">
      <c r="W3523" s="72"/>
      <c r="X3523" s="72"/>
    </row>
    <row r="3524" spans="23:24" x14ac:dyDescent="0.2">
      <c r="W3524" s="72"/>
      <c r="X3524" s="72"/>
    </row>
    <row r="3525" spans="23:24" x14ac:dyDescent="0.2">
      <c r="W3525" s="72"/>
      <c r="X3525" s="72"/>
    </row>
    <row r="3526" spans="23:24" x14ac:dyDescent="0.2">
      <c r="W3526" s="72"/>
      <c r="X3526" s="72"/>
    </row>
    <row r="3527" spans="23:24" x14ac:dyDescent="0.2">
      <c r="W3527" s="72"/>
      <c r="X3527" s="72"/>
    </row>
    <row r="3528" spans="23:24" x14ac:dyDescent="0.2">
      <c r="W3528" s="72"/>
      <c r="X3528" s="72"/>
    </row>
    <row r="3529" spans="23:24" x14ac:dyDescent="0.2">
      <c r="W3529" s="72"/>
      <c r="X3529" s="72"/>
    </row>
    <row r="3530" spans="23:24" x14ac:dyDescent="0.2">
      <c r="W3530" s="72"/>
      <c r="X3530" s="72"/>
    </row>
    <row r="3531" spans="23:24" x14ac:dyDescent="0.2">
      <c r="W3531" s="72"/>
      <c r="X3531" s="72"/>
    </row>
    <row r="3532" spans="23:24" x14ac:dyDescent="0.2">
      <c r="W3532" s="72"/>
      <c r="X3532" s="72"/>
    </row>
    <row r="3533" spans="23:24" x14ac:dyDescent="0.2">
      <c r="W3533" s="72"/>
      <c r="X3533" s="72"/>
    </row>
    <row r="3534" spans="23:24" x14ac:dyDescent="0.2">
      <c r="W3534" s="72"/>
      <c r="X3534" s="72"/>
    </row>
    <row r="3535" spans="23:24" x14ac:dyDescent="0.2">
      <c r="W3535" s="72"/>
      <c r="X3535" s="72"/>
    </row>
    <row r="3536" spans="23:24" x14ac:dyDescent="0.2">
      <c r="W3536" s="72"/>
      <c r="X3536" s="72"/>
    </row>
    <row r="3537" spans="2:24" x14ac:dyDescent="0.2">
      <c r="W3537" s="72"/>
      <c r="X3537" s="72"/>
    </row>
    <row r="3538" spans="2:24" x14ac:dyDescent="0.2">
      <c r="W3538" s="72"/>
      <c r="X3538" s="72"/>
    </row>
    <row r="3539" spans="2:24" x14ac:dyDescent="0.2">
      <c r="W3539" s="72"/>
      <c r="X3539" s="72"/>
    </row>
    <row r="3540" spans="2:24" x14ac:dyDescent="0.2">
      <c r="W3540" s="72"/>
      <c r="X3540" s="72"/>
    </row>
    <row r="3541" spans="2:24" x14ac:dyDescent="0.2">
      <c r="W3541" s="72"/>
      <c r="X3541" s="72"/>
    </row>
    <row r="3542" spans="2:24" x14ac:dyDescent="0.2">
      <c r="W3542" s="72"/>
      <c r="X3542" s="72"/>
    </row>
    <row r="3543" spans="2:24" x14ac:dyDescent="0.2">
      <c r="B3543" s="97"/>
      <c r="C3543" s="98"/>
      <c r="D3543" s="99"/>
      <c r="E3543" s="99"/>
      <c r="W3543" s="72"/>
      <c r="X3543" s="72"/>
    </row>
    <row r="3544" spans="2:24" x14ac:dyDescent="0.2">
      <c r="B3544" s="97"/>
      <c r="C3544" s="98"/>
      <c r="D3544" s="99"/>
      <c r="E3544" s="99"/>
      <c r="W3544" s="72"/>
      <c r="X3544" s="72"/>
    </row>
    <row r="3545" spans="2:24" x14ac:dyDescent="0.2">
      <c r="B3545" s="97"/>
      <c r="C3545" s="98"/>
      <c r="D3545" s="99"/>
      <c r="E3545" s="99"/>
      <c r="W3545" s="72"/>
      <c r="X3545" s="72"/>
    </row>
    <row r="3546" spans="2:24" x14ac:dyDescent="0.2">
      <c r="B3546" s="97"/>
      <c r="C3546" s="98"/>
      <c r="D3546" s="99"/>
      <c r="E3546" s="99"/>
      <c r="W3546" s="72"/>
      <c r="X3546" s="72"/>
    </row>
    <row r="3547" spans="2:24" x14ac:dyDescent="0.2">
      <c r="B3547" s="97"/>
      <c r="C3547" s="98"/>
      <c r="D3547" s="99"/>
      <c r="E3547" s="99"/>
      <c r="W3547" s="72"/>
      <c r="X3547" s="72"/>
    </row>
    <row r="3548" spans="2:24" x14ac:dyDescent="0.2">
      <c r="B3548" s="97"/>
      <c r="C3548" s="98"/>
      <c r="D3548" s="99"/>
      <c r="E3548" s="99"/>
      <c r="W3548" s="72"/>
      <c r="X3548" s="72"/>
    </row>
    <row r="3549" spans="2:24" x14ac:dyDescent="0.2">
      <c r="B3549" s="97"/>
      <c r="C3549" s="98"/>
      <c r="D3549" s="99"/>
      <c r="E3549" s="99"/>
      <c r="W3549" s="72"/>
      <c r="X3549" s="72"/>
    </row>
    <row r="3550" spans="2:24" x14ac:dyDescent="0.2">
      <c r="B3550" s="97"/>
      <c r="C3550" s="98"/>
      <c r="D3550" s="99"/>
      <c r="E3550" s="99"/>
      <c r="W3550" s="72"/>
      <c r="X3550" s="72"/>
    </row>
    <row r="3551" spans="2:24" x14ac:dyDescent="0.2">
      <c r="B3551" s="97"/>
      <c r="C3551" s="98"/>
      <c r="D3551" s="99"/>
      <c r="E3551" s="99"/>
      <c r="W3551" s="72"/>
      <c r="X3551" s="72"/>
    </row>
    <row r="3552" spans="2:24" x14ac:dyDescent="0.2">
      <c r="B3552" s="97"/>
      <c r="C3552" s="98"/>
      <c r="D3552" s="99"/>
      <c r="E3552" s="99"/>
      <c r="W3552" s="72"/>
      <c r="X3552" s="72"/>
    </row>
    <row r="3553" spans="2:27" x14ac:dyDescent="0.2">
      <c r="B3553" s="97"/>
      <c r="C3553" s="98"/>
      <c r="D3553" s="99"/>
      <c r="E3553" s="99"/>
      <c r="W3553" s="72"/>
      <c r="X3553" s="72"/>
    </row>
    <row r="3554" spans="2:27" x14ac:dyDescent="0.2">
      <c r="B3554" s="97"/>
      <c r="C3554" s="98"/>
      <c r="D3554" s="99"/>
      <c r="E3554" s="99"/>
    </row>
    <row r="3555" spans="2:27" x14ac:dyDescent="0.2">
      <c r="B3555" s="97"/>
      <c r="C3555" s="98"/>
      <c r="D3555" s="99"/>
      <c r="E3555" s="99"/>
    </row>
    <row r="3556" spans="2:27" x14ac:dyDescent="0.2">
      <c r="B3556" s="97"/>
      <c r="C3556" s="98"/>
      <c r="D3556" s="99"/>
      <c r="E3556" s="99"/>
    </row>
    <row r="3557" spans="2:27" x14ac:dyDescent="0.2">
      <c r="B3557" s="97"/>
      <c r="C3557" s="98"/>
      <c r="D3557" s="99"/>
      <c r="E3557" s="99"/>
    </row>
    <row r="3558" spans="2:27" x14ac:dyDescent="0.2">
      <c r="B3558" s="97"/>
      <c r="C3558" s="98"/>
      <c r="D3558" s="99"/>
      <c r="E3558" s="99"/>
    </row>
    <row r="3559" spans="2:27" x14ac:dyDescent="0.2">
      <c r="B3559" s="97"/>
      <c r="C3559" s="98"/>
      <c r="D3559" s="99"/>
      <c r="E3559" s="99"/>
    </row>
    <row r="3560" spans="2:27" x14ac:dyDescent="0.2">
      <c r="B3560" s="97"/>
      <c r="C3560" s="98"/>
      <c r="D3560" s="99"/>
      <c r="E3560" s="99"/>
    </row>
    <row r="3564" spans="2:27" x14ac:dyDescent="0.2">
      <c r="AA3564" s="96"/>
    </row>
    <row r="3565" spans="2:27" x14ac:dyDescent="0.2">
      <c r="AA3565" s="96"/>
    </row>
    <row r="3566" spans="2:27" x14ac:dyDescent="0.2">
      <c r="AA3566" s="96"/>
    </row>
    <row r="3567" spans="2:27" x14ac:dyDescent="0.2">
      <c r="AA3567" s="96"/>
    </row>
    <row r="3568" spans="2:27" x14ac:dyDescent="0.2">
      <c r="AA3568" s="96"/>
    </row>
    <row r="3569" spans="27:27" x14ac:dyDescent="0.2">
      <c r="AA3569" s="96"/>
    </row>
    <row r="3570" spans="27:27" x14ac:dyDescent="0.2">
      <c r="AA3570" s="96"/>
    </row>
  </sheetData>
  <dataConsolidate/>
  <mergeCells count="2">
    <mergeCell ref="A3:A9"/>
    <mergeCell ref="A10:A16"/>
  </mergeCells>
  <conditionalFormatting sqref="Y23:Y69">
    <cfRule type="cellIs" dxfId="7" priority="1" operator="equal">
      <formula>FALSE</formula>
    </cfRule>
  </conditionalFormatting>
  <dataValidations count="3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23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1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219075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N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1" bestFit="1" customWidth="1"/>
    <col min="12" max="12" width="2.7109375" style="71" customWidth="1"/>
    <col min="13" max="13" width="11" style="72" bestFit="1" customWidth="1"/>
    <col min="14" max="14" width="4.7109375" style="72" customWidth="1"/>
    <col min="15" max="15" width="6" style="72" bestFit="1" customWidth="1"/>
    <col min="16" max="16" width="16.140625" style="72" bestFit="1" customWidth="1"/>
    <col min="17" max="20" width="17.28515625" style="72" bestFit="1" customWidth="1"/>
    <col min="21" max="21" width="10" style="72" bestFit="1" customWidth="1"/>
    <col min="22" max="22" width="12" style="72" bestFit="1" customWidth="1"/>
    <col min="23" max="23" width="5" style="73" bestFit="1" customWidth="1"/>
    <col min="24" max="24" width="9" style="72" bestFit="1" customWidth="1"/>
    <col min="25" max="25" width="11" style="72" bestFit="1" customWidth="1"/>
    <col min="26" max="26" width="2.7109375" style="72" customWidth="1"/>
    <col min="27" max="27" width="18.28515625" style="72" hidden="1" customWidth="1" outlineLevel="1"/>
    <col min="28" max="28" width="7" style="72" hidden="1" customWidth="1" outlineLevel="1"/>
    <col min="29" max="29" width="14.140625" style="72" hidden="1" customWidth="1" outlineLevel="1"/>
    <col min="30" max="31" width="19.28515625" style="72" hidden="1" customWidth="1" outlineLevel="1"/>
    <col min="32" max="32" width="13.140625" style="72" bestFit="1" customWidth="1" collapsed="1"/>
    <col min="33" max="33" width="22.42578125" style="72" bestFit="1" customWidth="1"/>
    <col min="34" max="34" width="12" style="72" bestFit="1" customWidth="1"/>
    <col min="35" max="35" width="17.28515625" style="72" bestFit="1" customWidth="1"/>
    <col min="36" max="36" width="12" style="72" bestFit="1" customWidth="1"/>
    <col min="37" max="38" width="15.140625" style="72" bestFit="1" customWidth="1"/>
    <col min="39" max="39" width="6" style="72" bestFit="1" customWidth="1"/>
    <col min="40" max="40" width="8" style="72" bestFit="1" customWidth="1"/>
    <col min="41" max="41" width="13.140625" style="72" bestFit="1" customWidth="1"/>
    <col min="42" max="42" width="11" style="72" bestFit="1" customWidth="1"/>
    <col min="43" max="43" width="8" style="72" bestFit="1" customWidth="1"/>
    <col min="44" max="44" width="5" style="72" bestFit="1" customWidth="1"/>
    <col min="45" max="45" width="20.28515625" style="72" bestFit="1" customWidth="1"/>
    <col min="46" max="46" width="19.28515625" style="72" bestFit="1" customWidth="1"/>
    <col min="47" max="47" width="5" style="72" bestFit="1" customWidth="1"/>
    <col min="48" max="16384" width="9.140625" style="72"/>
  </cols>
  <sheetData>
    <row r="1" spans="1:25" s="71" customFormat="1" hidden="1" outlineLevel="1" x14ac:dyDescent="0.2">
      <c r="A1" s="69"/>
      <c r="B1" s="66" t="s">
        <v>48</v>
      </c>
      <c r="C1" s="67"/>
      <c r="D1" s="67"/>
      <c r="E1" s="67"/>
      <c r="F1" s="68"/>
      <c r="G1" s="66" t="s">
        <v>8</v>
      </c>
      <c r="H1" s="67"/>
      <c r="I1" s="67"/>
      <c r="J1" s="67"/>
      <c r="K1" s="68"/>
    </row>
    <row r="2" spans="1:25" hidden="1" outlineLevel="1" x14ac:dyDescent="0.2">
      <c r="A2" s="70"/>
      <c r="B2" s="75" t="s">
        <v>4</v>
      </c>
      <c r="C2" s="79" t="s">
        <v>9</v>
      </c>
      <c r="D2" s="80" t="s">
        <v>10</v>
      </c>
      <c r="E2" s="79" t="s">
        <v>11</v>
      </c>
      <c r="F2" s="81" t="s">
        <v>12</v>
      </c>
      <c r="G2" s="79" t="s">
        <v>13</v>
      </c>
      <c r="H2" s="79" t="s">
        <v>10</v>
      </c>
      <c r="I2" s="79" t="s">
        <v>14</v>
      </c>
      <c r="J2" s="79" t="s">
        <v>11</v>
      </c>
      <c r="K2" s="79" t="s">
        <v>12</v>
      </c>
      <c r="M2" s="71"/>
      <c r="N2" s="71"/>
      <c r="O2" s="71"/>
      <c r="P2" s="71"/>
      <c r="Q2" s="71"/>
      <c r="R2" s="71"/>
      <c r="S2" s="71"/>
      <c r="T2" s="71"/>
      <c r="U2" s="73"/>
      <c r="W2" s="72"/>
    </row>
    <row r="3" spans="1:25" ht="12" hidden="1" outlineLevel="1" x14ac:dyDescent="0.25">
      <c r="A3" s="182" t="s">
        <v>50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42247</v>
      </c>
      <c r="E3" s="83">
        <f t="shared" ref="E3:E16" si="0">EDATE(SettlementDate,$B3)</f>
        <v>42636</v>
      </c>
      <c r="F3" s="84">
        <f t="shared" ref="F3:F16" si="1">IF(B3&lt;=12,1,IF(B3&lt;=24,3,IF(B3&lt;=120,6,IF(B3&lt;=240,12,IF(B3&lt;=360,36,60)))))</f>
        <v>1</v>
      </c>
      <c r="G3" s="92">
        <f>MIN(_xll.ohPack(Data!$J$4:INDEX(Fwd1M,MATCH(E3+1,SettlementDates,1),1)))</f>
        <v>-1.4028906224641186E-3</v>
      </c>
      <c r="H3" s="63">
        <f t="shared" ref="H3:H16" si="2">ROUNDDOWN(G3*10,2)/10</f>
        <v>-1E-3</v>
      </c>
      <c r="I3" s="92">
        <f>MAX(_xll.ohPack(Data!$J$4:INDEX(Fwd1M,MATCH(E3+1,SettlementDates,1),1)))</f>
        <v>-1.0399999999961551E-3</v>
      </c>
      <c r="J3" s="63">
        <f t="shared" ref="J3:J16" si="3">IF(I3-G3&gt;1%,(QUOTIENT(I3*10000,50)+1)*0.5%,(QUOTIENT(I3*10000,10)+1)*0.1%)</f>
        <v>0</v>
      </c>
      <c r="K3" s="92">
        <f t="shared" ref="K3:K16" si="4">IF(J3-H3&lt;0.5%,0.05%,IF(J3-H3&lt;1%,0.1%,IF(J3-H3&lt;2%,0.25%,0.5%)))</f>
        <v>5.0000000000000001E-4</v>
      </c>
      <c r="M3" s="71"/>
      <c r="N3" s="71"/>
      <c r="O3" s="71"/>
      <c r="P3" s="71"/>
      <c r="Q3" s="71"/>
      <c r="R3" s="71"/>
      <c r="S3" s="71"/>
      <c r="T3" s="71"/>
      <c r="U3" s="73"/>
      <c r="W3" s="72"/>
    </row>
    <row r="4" spans="1:25" ht="12" hidden="1" customHeight="1" outlineLevel="1" x14ac:dyDescent="0.25">
      <c r="A4" s="183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42277</v>
      </c>
      <c r="E4" s="86">
        <f t="shared" si="0"/>
        <v>43001</v>
      </c>
      <c r="F4" s="87">
        <f t="shared" si="1"/>
        <v>3</v>
      </c>
      <c r="G4" s="93">
        <f>MIN(_xll.ohPack(Data!$J$4:INDEX(Fwd1M,MATCH(E4+1,SettlementDates,1),1)))</f>
        <v>-1.4028906224641186E-3</v>
      </c>
      <c r="H4" s="64">
        <f t="shared" si="2"/>
        <v>-1E-3</v>
      </c>
      <c r="I4" s="93">
        <f>MAX(_xll.ohPack(Data!$J$4:INDEX(Fwd1M,MATCH(E4+1,SettlementDates,1),1)))</f>
        <v>-2.0069995903398079E-4</v>
      </c>
      <c r="J4" s="64">
        <f t="shared" si="3"/>
        <v>1E-3</v>
      </c>
      <c r="K4" s="93">
        <f t="shared" si="4"/>
        <v>5.0000000000000001E-4</v>
      </c>
      <c r="M4" s="71"/>
      <c r="N4" s="71"/>
      <c r="O4" s="71"/>
      <c r="P4" s="71"/>
      <c r="Q4" s="71"/>
      <c r="R4" s="71"/>
      <c r="S4" s="71"/>
      <c r="T4" s="71"/>
      <c r="U4" s="73"/>
      <c r="W4" s="72"/>
      <c r="Y4" s="74"/>
    </row>
    <row r="5" spans="1:25" ht="12" hidden="1" outlineLevel="1" x14ac:dyDescent="0.25">
      <c r="A5" s="183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86">
        <f t="shared" si="0"/>
        <v>44097</v>
      </c>
      <c r="F5" s="87">
        <f t="shared" si="1"/>
        <v>6</v>
      </c>
      <c r="G5" s="93">
        <f>MIN(_xll.ohPack(Data!$J$4:INDEX(Fwd1M,MATCH(E5+1,SettlementDates,1),1)))</f>
        <v>-1.4028906224641186E-3</v>
      </c>
      <c r="H5" s="64">
        <f t="shared" si="2"/>
        <v>-1E-3</v>
      </c>
      <c r="I5" s="93">
        <f>MAX(_xll.ohPack(Data!$J$4:INDEX(Fwd1M,MATCH(E5+1,SettlementDates,1),1)))</f>
        <v>8.6097935920562141E-3</v>
      </c>
      <c r="J5" s="64">
        <f t="shared" si="3"/>
        <v>0.01</v>
      </c>
      <c r="K5" s="93">
        <f t="shared" si="4"/>
        <v>2.5000000000000001E-3</v>
      </c>
      <c r="M5" s="71"/>
      <c r="N5" s="71"/>
      <c r="O5" s="71"/>
      <c r="P5" s="71"/>
      <c r="Q5" s="71"/>
      <c r="R5" s="71"/>
      <c r="S5" s="71"/>
      <c r="T5" s="71"/>
      <c r="U5" s="73"/>
      <c r="W5" s="72"/>
    </row>
    <row r="6" spans="1:25" ht="12" hidden="1" outlineLevel="1" x14ac:dyDescent="0.25">
      <c r="A6" s="183"/>
      <c r="B6" s="77">
        <v>120</v>
      </c>
      <c r="C6" s="60" t="str">
        <f>_xll.qlPeriodEquivalent(B6&amp;"M")</f>
        <v>10Y</v>
      </c>
      <c r="D6" s="85">
        <f>D5</f>
        <v>42185</v>
      </c>
      <c r="E6" s="86">
        <f t="shared" si="0"/>
        <v>45923</v>
      </c>
      <c r="F6" s="87">
        <f t="shared" si="1"/>
        <v>6</v>
      </c>
      <c r="G6" s="93">
        <f>MIN(_xll.ohPack(Data!$J$4:INDEX(Fwd1M,MATCH(E6+1,SettlementDates,1),1)))</f>
        <v>-1.4028906224641186E-3</v>
      </c>
      <c r="H6" s="64">
        <f t="shared" si="2"/>
        <v>-1E-3</v>
      </c>
      <c r="I6" s="93">
        <f>MAX(_xll.ohPack(Data!$J$4:INDEX(Fwd1M,MATCH(E6+1,SettlementDates,1),1)))</f>
        <v>1.9583122288342747E-2</v>
      </c>
      <c r="J6" s="64">
        <f t="shared" si="3"/>
        <v>0.02</v>
      </c>
      <c r="K6" s="93">
        <f t="shared" si="4"/>
        <v>5.0000000000000001E-3</v>
      </c>
      <c r="M6" s="71"/>
      <c r="N6" s="71"/>
      <c r="O6" s="71"/>
      <c r="P6" s="71"/>
      <c r="Q6" s="71"/>
      <c r="R6" s="71"/>
      <c r="S6" s="71"/>
      <c r="T6" s="71"/>
      <c r="U6" s="73"/>
      <c r="W6" s="72"/>
    </row>
    <row r="7" spans="1:25" ht="12" hidden="1" outlineLevel="1" x14ac:dyDescent="0.25">
      <c r="A7" s="183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42004</v>
      </c>
      <c r="E7" s="86">
        <f t="shared" si="0"/>
        <v>49575</v>
      </c>
      <c r="F7" s="87">
        <f t="shared" si="1"/>
        <v>12</v>
      </c>
      <c r="G7" s="93">
        <f>MIN(_xll.ohPack(Data!$J$4:INDEX(Fwd1M,MATCH(E7+1,SettlementDates,1),1)))</f>
        <v>-1.4028906224641186E-3</v>
      </c>
      <c r="H7" s="64">
        <f t="shared" si="2"/>
        <v>-1E-3</v>
      </c>
      <c r="I7" s="93">
        <f>MAX(_xll.ohPack(Data!$J$4:INDEX(Fwd1M,MATCH(E7+1,SettlementDates,1),1)))</f>
        <v>2.1463535437405083E-2</v>
      </c>
      <c r="J7" s="64">
        <f t="shared" si="3"/>
        <v>2.5000000000000001E-2</v>
      </c>
      <c r="K7" s="93">
        <f t="shared" si="4"/>
        <v>5.0000000000000001E-3</v>
      </c>
      <c r="M7" s="71"/>
      <c r="N7" s="71"/>
      <c r="O7" s="71"/>
      <c r="P7" s="71"/>
      <c r="Q7" s="71"/>
      <c r="R7" s="71"/>
      <c r="S7" s="71"/>
      <c r="T7" s="71"/>
      <c r="U7" s="73"/>
      <c r="W7" s="72"/>
    </row>
    <row r="8" spans="1:25" ht="12" hidden="1" outlineLevel="1" x14ac:dyDescent="0.25">
      <c r="A8" s="183"/>
      <c r="B8" s="77">
        <v>360</v>
      </c>
      <c r="C8" s="60" t="str">
        <f>_xll.qlPeriodEquivalent(B8&amp;"M")</f>
        <v>30Y</v>
      </c>
      <c r="D8" s="85">
        <f>D7</f>
        <v>42004</v>
      </c>
      <c r="E8" s="86">
        <f t="shared" si="0"/>
        <v>53228</v>
      </c>
      <c r="F8" s="87">
        <f t="shared" si="1"/>
        <v>36</v>
      </c>
      <c r="G8" s="93">
        <f>MIN(_xll.ohPack(Data!$J$4:INDEX(Fwd1M,MATCH(E8+1,SettlementDates,1),1)))</f>
        <v>-1.4028906224641186E-3</v>
      </c>
      <c r="H8" s="64">
        <f t="shared" si="2"/>
        <v>-1E-3</v>
      </c>
      <c r="I8" s="93">
        <f>MAX(_xll.ohPack(Data!$J$4:INDEX(Fwd1M,MATCH(E8+1,SettlementDates,1),1)))</f>
        <v>2.1463535437405083E-2</v>
      </c>
      <c r="J8" s="64">
        <f t="shared" si="3"/>
        <v>2.5000000000000001E-2</v>
      </c>
      <c r="K8" s="93">
        <f t="shared" si="4"/>
        <v>5.0000000000000001E-3</v>
      </c>
      <c r="M8" s="71"/>
      <c r="N8" s="71"/>
      <c r="O8" s="71"/>
      <c r="P8" s="71"/>
      <c r="Q8" s="71"/>
      <c r="R8" s="71"/>
      <c r="S8" s="71"/>
      <c r="T8" s="71"/>
      <c r="U8" s="73"/>
      <c r="W8" s="72"/>
    </row>
    <row r="9" spans="1:25" ht="12" hidden="1" outlineLevel="1" x14ac:dyDescent="0.25">
      <c r="A9" s="184"/>
      <c r="B9" s="78">
        <f>60*12</f>
        <v>720</v>
      </c>
      <c r="C9" s="60" t="str">
        <f>_xll.qlPeriodEquivalent(B9&amp;"M")</f>
        <v>60Y</v>
      </c>
      <c r="D9" s="85">
        <f>D8</f>
        <v>42004</v>
      </c>
      <c r="E9" s="86">
        <f t="shared" si="0"/>
        <v>64185</v>
      </c>
      <c r="F9" s="87">
        <f t="shared" si="1"/>
        <v>60</v>
      </c>
      <c r="G9" s="94">
        <f>MIN(_xll.ohPack(Data!$J$4:INDEX(Fwd1M,MATCH(E9+1,SettlementDates,1),1)))</f>
        <v>-1.4028906224641186E-3</v>
      </c>
      <c r="H9" s="65">
        <f t="shared" si="2"/>
        <v>-1E-3</v>
      </c>
      <c r="I9" s="94">
        <f>MAX(_xll.ohPack(Data!$J$4:INDEX(Fwd1M,MATCH(E9+1,SettlementDates,1),1)))</f>
        <v>2.1463535437405083E-2</v>
      </c>
      <c r="J9" s="65">
        <f t="shared" si="3"/>
        <v>2.5000000000000001E-2</v>
      </c>
      <c r="K9" s="94">
        <f t="shared" si="4"/>
        <v>5.0000000000000001E-3</v>
      </c>
      <c r="M9" s="71"/>
      <c r="N9" s="71"/>
      <c r="O9" s="71"/>
      <c r="P9" s="71"/>
      <c r="Q9" s="71"/>
      <c r="R9" s="71"/>
      <c r="S9" s="71"/>
      <c r="T9" s="71"/>
      <c r="U9" s="73"/>
      <c r="W9" s="72"/>
    </row>
    <row r="10" spans="1:25" ht="12" hidden="1" customHeight="1" outlineLevel="1" x14ac:dyDescent="0.25">
      <c r="A10" s="182" t="s">
        <v>49</v>
      </c>
      <c r="B10" s="77">
        <v>12</v>
      </c>
      <c r="C10" s="62" t="str">
        <f>_xll.qlPeriodEquivalent(B10&amp;"M")</f>
        <v>1Y</v>
      </c>
      <c r="D10" s="82">
        <f>D3</f>
        <v>42247</v>
      </c>
      <c r="E10" s="83">
        <f t="shared" si="0"/>
        <v>42636</v>
      </c>
      <c r="F10" s="88">
        <f t="shared" si="1"/>
        <v>1</v>
      </c>
      <c r="G10" s="93">
        <f>MIN(_xll.ohPack(Data!$K$4:INDEX(ONFwd1M,MATCH(E10+1,SettlementDates,1),1)))</f>
        <v>-1.4285311835449122E-3</v>
      </c>
      <c r="H10" s="64">
        <f t="shared" si="2"/>
        <v>-1E-3</v>
      </c>
      <c r="I10" s="93">
        <f>MAX(_xll.ohPack(Data!$K$4:INDEX(ONFwd1M,MATCH(E10+1,SettlementDates,1),1)))</f>
        <v>-9.5649205374748192E-4</v>
      </c>
      <c r="J10" s="64">
        <f t="shared" si="3"/>
        <v>1E-3</v>
      </c>
      <c r="K10" s="93">
        <f t="shared" si="4"/>
        <v>5.0000000000000001E-4</v>
      </c>
      <c r="M10" s="71"/>
      <c r="N10" s="71"/>
      <c r="O10" s="71"/>
      <c r="P10" s="71"/>
      <c r="Q10" s="71"/>
      <c r="R10" s="71"/>
      <c r="S10" s="71"/>
      <c r="T10" s="71"/>
      <c r="U10" s="73"/>
      <c r="W10" s="72"/>
    </row>
    <row r="11" spans="1:25" ht="12" hidden="1" outlineLevel="1" x14ac:dyDescent="0.25">
      <c r="A11" s="183"/>
      <c r="B11" s="77">
        <v>24</v>
      </c>
      <c r="C11" s="60" t="str">
        <f>_xll.qlPeriodEquivalent(B11&amp;"M")</f>
        <v>2Y</v>
      </c>
      <c r="D11" s="85">
        <f t="shared" ref="D11:D16" si="5">D4</f>
        <v>42277</v>
      </c>
      <c r="E11" s="86">
        <f t="shared" si="0"/>
        <v>43001</v>
      </c>
      <c r="F11" s="87">
        <f t="shared" si="1"/>
        <v>3</v>
      </c>
      <c r="G11" s="93">
        <f>MIN(_xll.ohPack(Data!$K$4:INDEX(ONFwd1M,MATCH(E11+1,SettlementDates,1),1)))</f>
        <v>-1.4285311835449122E-3</v>
      </c>
      <c r="H11" s="64">
        <f t="shared" si="2"/>
        <v>-1E-3</v>
      </c>
      <c r="I11" s="93">
        <f>MAX(_xll.ohPack(Data!$K$4:INDEX(ONFwd1M,MATCH(E11+1,SettlementDates,1),1)))</f>
        <v>-2.516818370112972E-4</v>
      </c>
      <c r="J11" s="64">
        <f t="shared" si="3"/>
        <v>1E-3</v>
      </c>
      <c r="K11" s="93">
        <f t="shared" si="4"/>
        <v>5.0000000000000001E-4</v>
      </c>
      <c r="M11" s="71"/>
      <c r="N11" s="71"/>
      <c r="O11" s="71"/>
      <c r="P11" s="71"/>
      <c r="Q11" s="71"/>
      <c r="R11" s="71"/>
      <c r="S11" s="71"/>
      <c r="T11" s="71"/>
      <c r="U11" s="73"/>
      <c r="W11" s="72"/>
    </row>
    <row r="12" spans="1:25" ht="12" hidden="1" outlineLevel="1" x14ac:dyDescent="0.25">
      <c r="A12" s="183"/>
      <c r="B12" s="77">
        <v>60</v>
      </c>
      <c r="C12" s="60" t="str">
        <f>_xll.qlPeriodEquivalent(B12&amp;"M")</f>
        <v>5Y</v>
      </c>
      <c r="D12" s="85">
        <f t="shared" si="5"/>
        <v>42185</v>
      </c>
      <c r="E12" s="86">
        <f t="shared" si="0"/>
        <v>44097</v>
      </c>
      <c r="F12" s="87">
        <f t="shared" si="1"/>
        <v>6</v>
      </c>
      <c r="G12" s="93">
        <f>MIN(_xll.ohPack(Data!$K$4:INDEX(ONFwd1M,MATCH(E12+1,SettlementDates,1),1)))</f>
        <v>-1.4285311835449122E-3</v>
      </c>
      <c r="H12" s="64">
        <f t="shared" si="2"/>
        <v>-1E-3</v>
      </c>
      <c r="I12" s="93">
        <f>MAX(_xll.ohPack(Data!$K$4:INDEX(ONFwd1M,MATCH(E12+1,SettlementDates,1),1)))</f>
        <v>8.4936906677590684E-3</v>
      </c>
      <c r="J12" s="64">
        <f t="shared" si="3"/>
        <v>9.0000000000000011E-3</v>
      </c>
      <c r="K12" s="93">
        <f t="shared" si="4"/>
        <v>2.5000000000000001E-3</v>
      </c>
      <c r="M12" s="71"/>
      <c r="N12" s="71"/>
      <c r="O12" s="71"/>
      <c r="P12" s="71"/>
      <c r="Q12" s="71"/>
      <c r="R12" s="71"/>
      <c r="S12" s="71"/>
      <c r="T12" s="71"/>
      <c r="U12" s="73"/>
      <c r="W12" s="72"/>
    </row>
    <row r="13" spans="1:25" ht="12" hidden="1" outlineLevel="1" x14ac:dyDescent="0.25">
      <c r="A13" s="183"/>
      <c r="B13" s="77">
        <v>120</v>
      </c>
      <c r="C13" s="60" t="str">
        <f>_xll.qlPeriodEquivalent(B13&amp;"M")</f>
        <v>10Y</v>
      </c>
      <c r="D13" s="85">
        <f t="shared" si="5"/>
        <v>42185</v>
      </c>
      <c r="E13" s="86">
        <f t="shared" si="0"/>
        <v>45923</v>
      </c>
      <c r="F13" s="87">
        <f t="shared" si="1"/>
        <v>6</v>
      </c>
      <c r="G13" s="93">
        <f>MIN(_xll.ohPack(Data!$K$4:INDEX(ONFwd1M,MATCH(E13+1,SettlementDates,1),1)))</f>
        <v>-1.4285311835449122E-3</v>
      </c>
      <c r="H13" s="64">
        <f t="shared" si="2"/>
        <v>-1E-3</v>
      </c>
      <c r="I13" s="93">
        <f>MAX(_xll.ohPack(Data!$K$4:INDEX(ONFwd1M,MATCH(E13+1,SettlementDates,1),1)))</f>
        <v>1.9527663742104906E-2</v>
      </c>
      <c r="J13" s="64">
        <f t="shared" si="3"/>
        <v>0.02</v>
      </c>
      <c r="K13" s="93">
        <f t="shared" si="4"/>
        <v>5.0000000000000001E-3</v>
      </c>
      <c r="M13" s="71"/>
      <c r="N13" s="71"/>
      <c r="O13" s="71"/>
      <c r="P13" s="71"/>
      <c r="Q13" s="71"/>
      <c r="R13" s="71"/>
      <c r="S13" s="71"/>
      <c r="T13" s="71"/>
      <c r="U13" s="73"/>
      <c r="W13" s="72"/>
    </row>
    <row r="14" spans="1:25" ht="12" hidden="1" outlineLevel="1" x14ac:dyDescent="0.25">
      <c r="A14" s="183"/>
      <c r="B14" s="77">
        <v>240</v>
      </c>
      <c r="C14" s="60" t="str">
        <f>_xll.qlPeriodEquivalent(B14&amp;"M")</f>
        <v>20Y</v>
      </c>
      <c r="D14" s="85">
        <f t="shared" si="5"/>
        <v>42004</v>
      </c>
      <c r="E14" s="86">
        <f t="shared" si="0"/>
        <v>49575</v>
      </c>
      <c r="F14" s="87">
        <f t="shared" si="1"/>
        <v>12</v>
      </c>
      <c r="G14" s="93">
        <f>MIN(_xll.ohPack(Data!$K$4:INDEX(ONFwd1M,MATCH(E14+1,SettlementDates,1),1)))</f>
        <v>-1.4285311835449122E-3</v>
      </c>
      <c r="H14" s="64">
        <f t="shared" si="2"/>
        <v>-1E-3</v>
      </c>
      <c r="I14" s="93">
        <f>MAX(_xll.ohPack(Data!$K$4:INDEX(ONFwd1M,MATCH(E14+1,SettlementDates,1),1)))</f>
        <v>2.1444414598859041E-2</v>
      </c>
      <c r="J14" s="64">
        <f t="shared" si="3"/>
        <v>2.5000000000000001E-2</v>
      </c>
      <c r="K14" s="93">
        <f t="shared" si="4"/>
        <v>5.0000000000000001E-3</v>
      </c>
      <c r="M14" s="71"/>
      <c r="N14" s="71"/>
      <c r="O14" s="71"/>
      <c r="P14" s="71"/>
      <c r="Q14" s="71"/>
      <c r="R14" s="71"/>
      <c r="S14" s="71"/>
      <c r="T14" s="71"/>
      <c r="U14" s="73"/>
      <c r="W14" s="72"/>
    </row>
    <row r="15" spans="1:25" ht="12" hidden="1" outlineLevel="1" x14ac:dyDescent="0.25">
      <c r="A15" s="183"/>
      <c r="B15" s="77">
        <v>360</v>
      </c>
      <c r="C15" s="60" t="str">
        <f>_xll.qlPeriodEquivalent(B15&amp;"M")</f>
        <v>30Y</v>
      </c>
      <c r="D15" s="85">
        <f t="shared" si="5"/>
        <v>42004</v>
      </c>
      <c r="E15" s="86">
        <f t="shared" si="0"/>
        <v>53228</v>
      </c>
      <c r="F15" s="87">
        <f t="shared" si="1"/>
        <v>36</v>
      </c>
      <c r="G15" s="93">
        <f>MIN(_xll.ohPack(Data!$K$4:INDEX(ONFwd1M,MATCH(E15+1,SettlementDates,1),1)))</f>
        <v>-1.4285311835449122E-3</v>
      </c>
      <c r="H15" s="64">
        <f t="shared" si="2"/>
        <v>-1E-3</v>
      </c>
      <c r="I15" s="93">
        <f>MAX(_xll.ohPack(Data!$K$4:INDEX(ONFwd1M,MATCH(E15+1,SettlementDates,1),1)))</f>
        <v>2.1444414598859041E-2</v>
      </c>
      <c r="J15" s="64">
        <f t="shared" si="3"/>
        <v>2.5000000000000001E-2</v>
      </c>
      <c r="K15" s="93">
        <f t="shared" si="4"/>
        <v>5.0000000000000001E-3</v>
      </c>
      <c r="M15" s="71"/>
      <c r="N15" s="71"/>
      <c r="O15" s="71"/>
      <c r="P15" s="71"/>
      <c r="Q15" s="71"/>
      <c r="R15" s="71"/>
      <c r="S15" s="71"/>
      <c r="T15" s="71"/>
      <c r="U15" s="73"/>
      <c r="W15" s="72"/>
    </row>
    <row r="16" spans="1:25" ht="12" hidden="1" outlineLevel="1" x14ac:dyDescent="0.25">
      <c r="A16" s="184"/>
      <c r="B16" s="78">
        <v>720</v>
      </c>
      <c r="C16" s="61" t="str">
        <f>_xll.qlPeriodEquivalent(B16&amp;"M")</f>
        <v>60Y</v>
      </c>
      <c r="D16" s="89">
        <f t="shared" si="5"/>
        <v>42004</v>
      </c>
      <c r="E16" s="90">
        <f t="shared" si="0"/>
        <v>64185</v>
      </c>
      <c r="F16" s="91">
        <f t="shared" si="1"/>
        <v>60</v>
      </c>
      <c r="G16" s="94">
        <f>MIN(_xll.ohPack(Data!$K$4:INDEX(ONFwd1M,MATCH(E16+1,SettlementDates,1),1)))</f>
        <v>-1.4285311835449122E-3</v>
      </c>
      <c r="H16" s="65">
        <f t="shared" si="2"/>
        <v>-1E-3</v>
      </c>
      <c r="I16" s="94">
        <f>MAX(_xll.ohPack(Data!$K$4:INDEX(ONFwd1M,MATCH(E16+1,SettlementDates,1),1)))</f>
        <v>2.1444414598859041E-2</v>
      </c>
      <c r="J16" s="65">
        <f t="shared" si="3"/>
        <v>2.5000000000000001E-2</v>
      </c>
      <c r="K16" s="94">
        <f t="shared" si="4"/>
        <v>5.0000000000000001E-3</v>
      </c>
      <c r="M16" s="71"/>
      <c r="N16" s="71"/>
      <c r="O16" s="71"/>
      <c r="P16" s="71"/>
      <c r="Q16" s="71"/>
      <c r="R16" s="71"/>
      <c r="S16" s="71"/>
      <c r="T16" s="71"/>
      <c r="U16" s="73"/>
      <c r="W16" s="72"/>
    </row>
    <row r="17" spans="3:31" collapsed="1" x14ac:dyDescent="0.2">
      <c r="R17" s="73"/>
      <c r="S17" s="73"/>
      <c r="T17" s="73"/>
      <c r="U17" s="73"/>
      <c r="V17" s="73"/>
    </row>
    <row r="18" spans="3:31" x14ac:dyDescent="0.2">
      <c r="C18" s="72"/>
      <c r="M18" s="122" t="s">
        <v>151</v>
      </c>
      <c r="P18" s="73"/>
      <c r="Q18" s="73"/>
      <c r="S18" s="73"/>
      <c r="T18" s="73"/>
      <c r="V18" s="73"/>
      <c r="AA18" s="71"/>
    </row>
    <row r="19" spans="3:31" x14ac:dyDescent="0.2">
      <c r="M19" s="111"/>
      <c r="P19" s="73"/>
      <c r="Q19" s="73"/>
      <c r="S19" s="73"/>
      <c r="T19" s="73"/>
      <c r="V19" s="73"/>
      <c r="AA19" s="95"/>
    </row>
    <row r="20" spans="3:31" x14ac:dyDescent="0.2">
      <c r="P20" s="73"/>
      <c r="Q20" s="73"/>
      <c r="S20" s="73"/>
      <c r="T20" s="73"/>
      <c r="U20" s="73"/>
      <c r="V20" s="73"/>
      <c r="X20" s="73"/>
      <c r="Y20" s="73"/>
    </row>
    <row r="21" spans="3:31" ht="13.5" x14ac:dyDescent="0.2">
      <c r="M21" s="100" t="s">
        <v>106</v>
      </c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2"/>
    </row>
    <row r="22" spans="3:31" x14ac:dyDescent="0.2">
      <c r="J22" s="72"/>
      <c r="K22" s="72"/>
      <c r="L22" s="72"/>
      <c r="M22" s="109" t="s">
        <v>54</v>
      </c>
      <c r="N22" s="109"/>
      <c r="O22" s="109" t="s">
        <v>18</v>
      </c>
      <c r="P22" s="110" t="s">
        <v>55</v>
      </c>
      <c r="Q22" s="110" t="s">
        <v>133</v>
      </c>
      <c r="R22" s="109" t="s">
        <v>16</v>
      </c>
      <c r="S22" s="109" t="s">
        <v>15</v>
      </c>
      <c r="T22" s="110" t="s">
        <v>56</v>
      </c>
      <c r="U22" s="110" t="s">
        <v>58</v>
      </c>
      <c r="V22" s="109" t="s">
        <v>0</v>
      </c>
      <c r="W22" s="109" t="s">
        <v>105</v>
      </c>
      <c r="X22" s="112" t="s">
        <v>59</v>
      </c>
      <c r="Y22" s="112" t="s">
        <v>60</v>
      </c>
      <c r="AA22" s="114" t="s">
        <v>104</v>
      </c>
      <c r="AC22" s="113" t="s">
        <v>109</v>
      </c>
      <c r="AD22" s="113" t="s">
        <v>110</v>
      </c>
      <c r="AE22" s="114" t="s">
        <v>111</v>
      </c>
    </row>
    <row r="23" spans="3:31" x14ac:dyDescent="0.2">
      <c r="J23" s="72"/>
      <c r="K23" s="72"/>
      <c r="L23" s="72"/>
      <c r="M23" s="103" t="s">
        <v>61</v>
      </c>
      <c r="N23" s="103"/>
      <c r="O23" s="103" t="s">
        <v>64</v>
      </c>
      <c r="P23" s="103" t="str">
        <f t="shared" ref="P23:P36" si="6">Currency&amp;LEFT(O23,LEN(O23)-1)&amp;"X1S"&amp;QuoteSuffix</f>
        <v>EUR2X1S_Quote</v>
      </c>
      <c r="Q23" s="139"/>
      <c r="R23" s="115">
        <f t="shared" ref="R23:R36" si="7">EvaluationDate</f>
        <v>42268</v>
      </c>
      <c r="S23" s="115" t="e">
        <f>_xll.qlInterestRateIndexValueDate(AA23,R23)</f>
        <v>#VALUE!</v>
      </c>
      <c r="T23" s="115" t="e">
        <f>_xll.qlInterestRateIndexMaturity(AA23,S23)</f>
        <v>#VALUE!</v>
      </c>
      <c r="U23" s="106" t="e">
        <f>_xll.qlIndexFixing(AA23,R23,,_xll.ohTrigger(Trigger,Trigger1M))</f>
        <v>#VALUE!</v>
      </c>
      <c r="V23" s="106">
        <f>_xll.qlQuoteValue(P23,_xll.ohTrigger(Trigger,Trigger1M))</f>
        <v>-1.0800000000000002E-3</v>
      </c>
      <c r="W23" s="106" t="b">
        <f>NOT(ISERROR(V23))</f>
        <v>1</v>
      </c>
      <c r="X23" s="106" t="e">
        <f>U23-V23</f>
        <v>#VALUE!</v>
      </c>
      <c r="Y23" s="118" t="e">
        <f>ABS(X23)&lt;=ABS('General Settings'!$D$23)</f>
        <v>#VALUE!</v>
      </c>
      <c r="AA23" s="62" t="e">
        <f>_xll.qlSwapIndex(,,O23,SettlementDays,Currency,JointCalendar,FixedLegTenor,FixedLegBDC,FixedLegDayCounter,Index1M,DiscountingCurve,Permanent,Trigger,ObjectOverwrite)</f>
        <v>#VALUE!</v>
      </c>
      <c r="AC23" s="113" t="s">
        <v>33</v>
      </c>
      <c r="AD23" s="113" t="s">
        <v>113</v>
      </c>
      <c r="AE23" s="114" t="s">
        <v>103</v>
      </c>
    </row>
    <row r="24" spans="3:31" x14ac:dyDescent="0.2">
      <c r="M24" s="123" t="s">
        <v>61</v>
      </c>
      <c r="N24" s="123"/>
      <c r="O24" s="123" t="s">
        <v>31</v>
      </c>
      <c r="P24" s="123" t="str">
        <f t="shared" si="6"/>
        <v>EUR3X1S_Quote</v>
      </c>
      <c r="Q24" s="138"/>
      <c r="R24" s="124">
        <f t="shared" si="7"/>
        <v>42268</v>
      </c>
      <c r="S24" s="124" t="e">
        <f>_xll.qlInterestRateIndexValueDate(AA24,R24)</f>
        <v>#VALUE!</v>
      </c>
      <c r="T24" s="124" t="e">
        <f>_xll.qlInterestRateIndexMaturity(AA24,S24)</f>
        <v>#VALUE!</v>
      </c>
      <c r="U24" s="125" t="e">
        <f>_xll.qlIndexFixing(AA24,R24,,_xll.ohTrigger(Trigger,Trigger1M))</f>
        <v>#VALUE!</v>
      </c>
      <c r="V24" s="125">
        <f>_xll.qlQuoteValue(P24,_xll.ohTrigger(Trigger,Trigger1M))</f>
        <v>-1.1000000000000001E-3</v>
      </c>
      <c r="W24" s="125" t="b">
        <f t="shared" ref="W24:W36" si="8">NOT(ISERROR(V24))</f>
        <v>1</v>
      </c>
      <c r="X24" s="125" t="e">
        <f t="shared" ref="X24:X36" si="9">U24-V24</f>
        <v>#VALUE!</v>
      </c>
      <c r="Y24" s="126" t="e">
        <f>ABS(X24)&lt;=ABS('General Settings'!$D$23)</f>
        <v>#VALUE!</v>
      </c>
      <c r="AA24" s="60" t="e">
        <f>_xll.qlSwapIndex(,,O24,SettlementDays,Currency,JointCalendar,FixedLegTenor,FixedLegBDC,FixedLegDayCounter,Index1M,DiscountingCurve,Permanent,Trigger,ObjectOverwrite)</f>
        <v>#VALUE!</v>
      </c>
    </row>
    <row r="25" spans="3:31" x14ac:dyDescent="0.2">
      <c r="M25" s="104" t="s">
        <v>61</v>
      </c>
      <c r="N25" s="104"/>
      <c r="O25" s="104" t="s">
        <v>65</v>
      </c>
      <c r="P25" s="104" t="str">
        <f t="shared" si="6"/>
        <v>EUR4X1S_Quote</v>
      </c>
      <c r="Q25" s="138"/>
      <c r="R25" s="116">
        <f t="shared" si="7"/>
        <v>42268</v>
      </c>
      <c r="S25" s="116" t="e">
        <f>_xll.qlInterestRateIndexValueDate(AA25,R25)</f>
        <v>#VALUE!</v>
      </c>
      <c r="T25" s="116" t="e">
        <f>_xll.qlInterestRateIndexMaturity(AA25,S25)</f>
        <v>#VALUE!</v>
      </c>
      <c r="U25" s="107" t="e">
        <f>_xll.qlIndexFixing(AA25,R25,,_xll.ohTrigger(Trigger,Trigger1M))</f>
        <v>#VALUE!</v>
      </c>
      <c r="V25" s="107">
        <f>_xll.qlQuoteValue(P25,_xll.ohTrigger(Trigger,Trigger1M))</f>
        <v>-1.1000000000000001E-3</v>
      </c>
      <c r="W25" s="107" t="b">
        <f t="shared" si="8"/>
        <v>1</v>
      </c>
      <c r="X25" s="107" t="e">
        <f t="shared" si="9"/>
        <v>#VALUE!</v>
      </c>
      <c r="Y25" s="119" t="e">
        <f>ABS(X25)&lt;=ABS('General Settings'!$D$23)</f>
        <v>#VALUE!</v>
      </c>
      <c r="AA25" s="60" t="e">
        <f>_xll.qlSwapIndex(,,O25,SettlementDays,Currency,JointCalendar,FixedLegTenor,FixedLegBDC,FixedLegDayCounter,Index1M,DiscountingCurve,Permanent,Trigger,ObjectOverwrite)</f>
        <v>#VALUE!</v>
      </c>
    </row>
    <row r="26" spans="3:31" x14ac:dyDescent="0.2">
      <c r="M26" s="104" t="s">
        <v>61</v>
      </c>
      <c r="N26" s="104"/>
      <c r="O26" s="104" t="s">
        <v>66</v>
      </c>
      <c r="P26" s="104" t="str">
        <f t="shared" si="6"/>
        <v>EUR5X1S_Quote</v>
      </c>
      <c r="Q26" s="138"/>
      <c r="R26" s="116">
        <f t="shared" si="7"/>
        <v>42268</v>
      </c>
      <c r="S26" s="116" t="e">
        <f>_xll.qlInterestRateIndexValueDate(AA26,R26)</f>
        <v>#VALUE!</v>
      </c>
      <c r="T26" s="116" t="e">
        <f>_xll.qlInterestRateIndexMaturity(AA26,S26)</f>
        <v>#VALUE!</v>
      </c>
      <c r="U26" s="107" t="e">
        <f>_xll.qlIndexFixing(AA26,R26,,_xll.ohTrigger(Trigger,Trigger1M))</f>
        <v>#VALUE!</v>
      </c>
      <c r="V26" s="107">
        <f>_xll.qlQuoteValue(P26,_xll.ohTrigger(Trigger,Trigger1M))</f>
        <v>-1.1099999999999999E-3</v>
      </c>
      <c r="W26" s="107" t="b">
        <f t="shared" si="8"/>
        <v>1</v>
      </c>
      <c r="X26" s="107" t="e">
        <f t="shared" si="9"/>
        <v>#VALUE!</v>
      </c>
      <c r="Y26" s="119" t="e">
        <f>ABS(X26)&lt;=ABS('General Settings'!$D$23)</f>
        <v>#VALUE!</v>
      </c>
      <c r="AA26" s="60" t="e">
        <f>_xll.qlSwapIndex(,,O26,SettlementDays,Currency,JointCalendar,FixedLegTenor,FixedLegBDC,FixedLegDayCounter,Index1M,DiscountingCurve,Permanent,Trigger,ObjectOverwrite)</f>
        <v>#VALUE!</v>
      </c>
    </row>
    <row r="27" spans="3:31" x14ac:dyDescent="0.2">
      <c r="M27" s="123" t="s">
        <v>61</v>
      </c>
      <c r="N27" s="123"/>
      <c r="O27" s="123" t="s">
        <v>32</v>
      </c>
      <c r="P27" s="123" t="str">
        <f t="shared" si="6"/>
        <v>EUR6X1S_Quote</v>
      </c>
      <c r="Q27" s="138"/>
      <c r="R27" s="124">
        <f t="shared" si="7"/>
        <v>42268</v>
      </c>
      <c r="S27" s="124" t="e">
        <f>_xll.qlInterestRateIndexValueDate(AA27,R27)</f>
        <v>#VALUE!</v>
      </c>
      <c r="T27" s="124" t="e">
        <f>_xll.qlInterestRateIndexMaturity(AA27,S27)</f>
        <v>#VALUE!</v>
      </c>
      <c r="U27" s="125" t="e">
        <f>_xll.qlIndexFixing(AA27,R27,,_xll.ohTrigger(Trigger,Trigger1M))</f>
        <v>#VALUE!</v>
      </c>
      <c r="V27" s="125">
        <f>_xll.qlQuoteValue(P27,_xll.ohTrigger(Trigger,Trigger1M))</f>
        <v>-1.1099999999999999E-3</v>
      </c>
      <c r="W27" s="125" t="b">
        <f t="shared" si="8"/>
        <v>1</v>
      </c>
      <c r="X27" s="125" t="e">
        <f t="shared" si="9"/>
        <v>#VALUE!</v>
      </c>
      <c r="Y27" s="126" t="e">
        <f>ABS(X27)&lt;=ABS('General Settings'!$D$23)</f>
        <v>#VALUE!</v>
      </c>
      <c r="AA27" s="60" t="e">
        <f>_xll.qlSwapIndex(,,O27,SettlementDays,Currency,JointCalendar,FixedLegTenor,FixedLegBDC,FixedLegDayCounter,Index1M,DiscountingCurve,Permanent,Trigger,ObjectOverwrite)</f>
        <v>#VALUE!</v>
      </c>
    </row>
    <row r="28" spans="3:31" x14ac:dyDescent="0.2">
      <c r="M28" s="104" t="s">
        <v>61</v>
      </c>
      <c r="N28" s="104"/>
      <c r="O28" s="104" t="s">
        <v>67</v>
      </c>
      <c r="P28" s="104" t="str">
        <f t="shared" si="6"/>
        <v>EUR7X1S_Quote</v>
      </c>
      <c r="Q28" s="138"/>
      <c r="R28" s="116">
        <f t="shared" si="7"/>
        <v>42268</v>
      </c>
      <c r="S28" s="116" t="e">
        <f>_xll.qlInterestRateIndexValueDate(AA28,R28)</f>
        <v>#VALUE!</v>
      </c>
      <c r="T28" s="116" t="e">
        <f>_xll.qlInterestRateIndexMaturity(AA28,S28)</f>
        <v>#VALUE!</v>
      </c>
      <c r="U28" s="107" t="e">
        <f>_xll.qlIndexFixing(AA28,R28,,_xll.ohTrigger(Trigger,Trigger1M))</f>
        <v>#VALUE!</v>
      </c>
      <c r="V28" s="107">
        <f>_xll.qlQuoteValue(P28,_xll.ohTrigger(Trigger,Trigger1M))</f>
        <v>-1.1200000000000001E-3</v>
      </c>
      <c r="W28" s="107" t="b">
        <f t="shared" si="8"/>
        <v>1</v>
      </c>
      <c r="X28" s="107" t="e">
        <f t="shared" si="9"/>
        <v>#VALUE!</v>
      </c>
      <c r="Y28" s="119" t="e">
        <f>ABS(X28)&lt;=ABS('General Settings'!$D$23)</f>
        <v>#VALUE!</v>
      </c>
      <c r="AA28" s="60" t="e">
        <f>_xll.qlSwapIndex(,,O28,SettlementDays,Currency,JointCalendar,FixedLegTenor,FixedLegBDC,FixedLegDayCounter,Index1M,DiscountingCurve,Permanent,Trigger,ObjectOverwrite)</f>
        <v>#VALUE!</v>
      </c>
    </row>
    <row r="29" spans="3:31" x14ac:dyDescent="0.2">
      <c r="M29" s="104" t="s">
        <v>61</v>
      </c>
      <c r="N29" s="104"/>
      <c r="O29" s="104" t="s">
        <v>68</v>
      </c>
      <c r="P29" s="104" t="str">
        <f t="shared" si="6"/>
        <v>EUR8X1S_Quote</v>
      </c>
      <c r="Q29" s="138"/>
      <c r="R29" s="116">
        <f t="shared" si="7"/>
        <v>42268</v>
      </c>
      <c r="S29" s="116" t="e">
        <f>_xll.qlInterestRateIndexValueDate(AA29,R29)</f>
        <v>#VALUE!</v>
      </c>
      <c r="T29" s="116" t="e">
        <f>_xll.qlInterestRateIndexMaturity(AA29,S29)</f>
        <v>#VALUE!</v>
      </c>
      <c r="U29" s="107" t="e">
        <f>_xll.qlIndexFixing(AA29,R29,,_xll.ohTrigger(Trigger,Trigger1M))</f>
        <v>#VALUE!</v>
      </c>
      <c r="V29" s="107">
        <f>_xll.qlQuoteValue(P29,_xll.ohTrigger(Trigger,Trigger1M))</f>
        <v>-1.14E-3</v>
      </c>
      <c r="W29" s="107" t="b">
        <f t="shared" si="8"/>
        <v>1</v>
      </c>
      <c r="X29" s="107" t="e">
        <f t="shared" si="9"/>
        <v>#VALUE!</v>
      </c>
      <c r="Y29" s="119" t="e">
        <f>ABS(X29)&lt;=ABS('General Settings'!$D$23)</f>
        <v>#VALUE!</v>
      </c>
      <c r="AA29" s="60" t="e">
        <f>_xll.qlSwapIndex(,,O29,SettlementDays,Currency,JointCalendar,FixedLegTenor,FixedLegBDC,FixedLegDayCounter,Index1M,DiscountingCurve,Permanent,Trigger,ObjectOverwrite)</f>
        <v>#VALUE!</v>
      </c>
    </row>
    <row r="30" spans="3:31" x14ac:dyDescent="0.2">
      <c r="M30" s="123" t="s">
        <v>61</v>
      </c>
      <c r="N30" s="123"/>
      <c r="O30" s="123" t="s">
        <v>69</v>
      </c>
      <c r="P30" s="123" t="str">
        <f t="shared" si="6"/>
        <v>EUR9X1S_Quote</v>
      </c>
      <c r="Q30" s="138"/>
      <c r="R30" s="124">
        <f t="shared" si="7"/>
        <v>42268</v>
      </c>
      <c r="S30" s="124" t="e">
        <f>_xll.qlInterestRateIndexValueDate(AA30,R30)</f>
        <v>#VALUE!</v>
      </c>
      <c r="T30" s="124" t="e">
        <f>_xll.qlInterestRateIndexMaturity(AA30,S30)</f>
        <v>#VALUE!</v>
      </c>
      <c r="U30" s="125" t="e">
        <f>_xll.qlIndexFixing(AA30,R30,,_xll.ohTrigger(Trigger,Trigger1M))</f>
        <v>#VALUE!</v>
      </c>
      <c r="V30" s="125">
        <f>_xll.qlQuoteValue(P30,_xll.ohTrigger(Trigger,Trigger1M))</f>
        <v>-1.16E-3</v>
      </c>
      <c r="W30" s="125" t="b">
        <f t="shared" si="8"/>
        <v>1</v>
      </c>
      <c r="X30" s="125" t="e">
        <f t="shared" si="9"/>
        <v>#VALUE!</v>
      </c>
      <c r="Y30" s="126" t="e">
        <f>ABS(X30)&lt;=ABS('General Settings'!$D$23)</f>
        <v>#VALUE!</v>
      </c>
      <c r="AA30" s="60" t="e">
        <f>_xll.qlSwapIndex(,,O30,SettlementDays,Currency,JointCalendar,FixedLegTenor,FixedLegBDC,FixedLegDayCounter,Index1M,DiscountingCurve,Permanent,Trigger,ObjectOverwrite)</f>
        <v>#VALUE!</v>
      </c>
    </row>
    <row r="31" spans="3:31" x14ac:dyDescent="0.2">
      <c r="M31" s="104" t="s">
        <v>61</v>
      </c>
      <c r="N31" s="104"/>
      <c r="O31" s="104" t="s">
        <v>70</v>
      </c>
      <c r="P31" s="104" t="str">
        <f t="shared" si="6"/>
        <v>EUR10X1S_Quote</v>
      </c>
      <c r="Q31" s="138"/>
      <c r="R31" s="116">
        <f t="shared" si="7"/>
        <v>42268</v>
      </c>
      <c r="S31" s="116" t="e">
        <f>_xll.qlInterestRateIndexValueDate(AA31,R31)</f>
        <v>#VALUE!</v>
      </c>
      <c r="T31" s="116" t="e">
        <f>_xll.qlInterestRateIndexMaturity(AA31,S31)</f>
        <v>#VALUE!</v>
      </c>
      <c r="U31" s="107" t="e">
        <f>_xll.qlIndexFixing(AA31,R31,,_xll.ohTrigger(Trigger,Trigger1M))</f>
        <v>#VALUE!</v>
      </c>
      <c r="V31" s="107">
        <f>_xll.qlQuoteValue(P31,_xll.ohTrigger(Trigger,Trigger1M))</f>
        <v>-1.17E-3</v>
      </c>
      <c r="W31" s="107" t="b">
        <f t="shared" si="8"/>
        <v>1</v>
      </c>
      <c r="X31" s="107" t="e">
        <f t="shared" si="9"/>
        <v>#VALUE!</v>
      </c>
      <c r="Y31" s="119" t="e">
        <f>ABS(X31)&lt;=ABS('General Settings'!$D$23)</f>
        <v>#VALUE!</v>
      </c>
      <c r="AA31" s="60" t="e">
        <f>_xll.qlSwapIndex(,,O31,SettlementDays,Currency,JointCalendar,FixedLegTenor,FixedLegBDC,FixedLegDayCounter,Index1M,DiscountingCurve,Permanent,Trigger,ObjectOverwrite)</f>
        <v>#VALUE!</v>
      </c>
    </row>
    <row r="32" spans="3:31" x14ac:dyDescent="0.2">
      <c r="M32" s="104" t="s">
        <v>61</v>
      </c>
      <c r="N32" s="104"/>
      <c r="O32" s="104" t="s">
        <v>71</v>
      </c>
      <c r="P32" s="104" t="str">
        <f t="shared" si="6"/>
        <v>EUR11X1S_Quote</v>
      </c>
      <c r="Q32" s="138"/>
      <c r="R32" s="116">
        <f t="shared" si="7"/>
        <v>42268</v>
      </c>
      <c r="S32" s="116" t="e">
        <f>_xll.qlInterestRateIndexValueDate(AA32,R32)</f>
        <v>#VALUE!</v>
      </c>
      <c r="T32" s="116" t="e">
        <f>_xll.qlInterestRateIndexMaturity(AA32,S32)</f>
        <v>#VALUE!</v>
      </c>
      <c r="U32" s="107" t="e">
        <f>_xll.qlIndexFixing(AA32,R32,,_xll.ohTrigger(Trigger,Trigger1M))</f>
        <v>#VALUE!</v>
      </c>
      <c r="V32" s="107">
        <f>_xll.qlQuoteValue(P32,_xll.ohTrigger(Trigger,Trigger1M))</f>
        <v>-1.1899999999999999E-3</v>
      </c>
      <c r="W32" s="107" t="b">
        <f t="shared" si="8"/>
        <v>1</v>
      </c>
      <c r="X32" s="107" t="e">
        <f t="shared" si="9"/>
        <v>#VALUE!</v>
      </c>
      <c r="Y32" s="119" t="e">
        <f>ABS(X32)&lt;=ABS('General Settings'!$D$23)</f>
        <v>#VALUE!</v>
      </c>
      <c r="AA32" s="60" t="e">
        <f>_xll.qlSwapIndex(,,O32,SettlementDays,Currency,JointCalendar,FixedLegTenor,FixedLegBDC,FixedLegDayCounter,Index1M,DiscountingCurve,Permanent,Trigger,ObjectOverwrite)</f>
        <v>#VALUE!</v>
      </c>
    </row>
    <row r="33" spans="13:64" x14ac:dyDescent="0.2">
      <c r="M33" s="123" t="s">
        <v>61</v>
      </c>
      <c r="N33" s="123"/>
      <c r="O33" s="123" t="s">
        <v>107</v>
      </c>
      <c r="P33" s="123" t="str">
        <f t="shared" si="6"/>
        <v>EUR12X1S_Quote</v>
      </c>
      <c r="Q33" s="138"/>
      <c r="R33" s="124">
        <f t="shared" si="7"/>
        <v>42268</v>
      </c>
      <c r="S33" s="124" t="e">
        <f>_xll.qlInterestRateIndexValueDate(AA33,R33)</f>
        <v>#VALUE!</v>
      </c>
      <c r="T33" s="124" t="e">
        <f>_xll.qlInterestRateIndexMaturity(AA33,S33)</f>
        <v>#VALUE!</v>
      </c>
      <c r="U33" s="125" t="e">
        <f>_xll.qlIndexFixing(AA33,R33,,_xll.ohTrigger(Trigger,Trigger1M))</f>
        <v>#VALUE!</v>
      </c>
      <c r="V33" s="125">
        <f>_xll.qlQuoteValue(P33,_xll.ohTrigger(Trigger,Trigger1M))</f>
        <v>-1.1999999999999999E-3</v>
      </c>
      <c r="W33" s="125" t="b">
        <f t="shared" si="8"/>
        <v>1</v>
      </c>
      <c r="X33" s="125" t="e">
        <f t="shared" si="9"/>
        <v>#VALUE!</v>
      </c>
      <c r="Y33" s="126" t="e">
        <f>ABS(X33)&lt;=ABS('General Settings'!$D$23)</f>
        <v>#VALUE!</v>
      </c>
      <c r="AA33" s="60" t="e">
        <f>_xll.qlSwapIndex(,,O33,SettlementDays,Currency,JointCalendar,FixedLegTenor,FixedLegBDC,FixedLegDayCounter,Index1M,DiscountingCurve,Permanent,Trigger,ObjectOverwrite)</f>
        <v>#VALUE!</v>
      </c>
    </row>
    <row r="34" spans="13:64" x14ac:dyDescent="0.2">
      <c r="M34" s="104" t="s">
        <v>61</v>
      </c>
      <c r="N34" s="104"/>
      <c r="O34" s="104" t="s">
        <v>74</v>
      </c>
      <c r="P34" s="104" t="str">
        <f t="shared" si="6"/>
        <v>EUR15X1S_Quote</v>
      </c>
      <c r="Q34" s="138"/>
      <c r="R34" s="116">
        <f t="shared" si="7"/>
        <v>42268</v>
      </c>
      <c r="S34" s="116" t="e">
        <f>_xll.qlInterestRateIndexValueDate(AA34,R34)</f>
        <v>#VALUE!</v>
      </c>
      <c r="T34" s="116" t="e">
        <f>_xll.qlInterestRateIndexMaturity(AA34,S34)</f>
        <v>#VALUE!</v>
      </c>
      <c r="U34" s="107" t="e">
        <f>_xll.qlIndexFixing(AA34,R34,,_xll.ohTrigger(Trigger,Trigger1M))</f>
        <v>#VALUE!</v>
      </c>
      <c r="V34" s="107" t="e">
        <f>_xll.qlQuoteValue(P34,_xll.ohTrigger(Trigger,Trigger1M))</f>
        <v>#NUM!</v>
      </c>
      <c r="W34" s="107" t="b">
        <f t="shared" si="8"/>
        <v>0</v>
      </c>
      <c r="X34" s="107" t="e">
        <f t="shared" si="9"/>
        <v>#VALUE!</v>
      </c>
      <c r="Y34" s="119" t="e">
        <f>ABS(X34)&lt;=ABS('General Settings'!$D$23)</f>
        <v>#VALUE!</v>
      </c>
      <c r="AA34" s="60" t="e">
        <f>_xll.qlSwapIndex(,,O34,SettlementDays,Currency,JointCalendar,FixedLegTenor,FixedLegBDC,FixedLegDayCounter,Index1M,DiscountingCurve,Permanent,Trigger,ObjectOverwrite)</f>
        <v>#VALUE!</v>
      </c>
    </row>
    <row r="35" spans="13:64" x14ac:dyDescent="0.2">
      <c r="M35" s="104" t="s">
        <v>61</v>
      </c>
      <c r="N35" s="104"/>
      <c r="O35" s="104" t="s">
        <v>77</v>
      </c>
      <c r="P35" s="104" t="str">
        <f t="shared" si="6"/>
        <v>EUR18X1S_Quote</v>
      </c>
      <c r="Q35" s="138"/>
      <c r="R35" s="116">
        <f t="shared" si="7"/>
        <v>42268</v>
      </c>
      <c r="S35" s="116" t="e">
        <f>_xll.qlInterestRateIndexValueDate(AA35,R35)</f>
        <v>#VALUE!</v>
      </c>
      <c r="T35" s="116" t="e">
        <f>_xll.qlInterestRateIndexMaturity(AA35,S35)</f>
        <v>#VALUE!</v>
      </c>
      <c r="U35" s="107" t="e">
        <f>_xll.qlIndexFixing(AA35,R35,,_xll.ohTrigger(Trigger,Trigger1M))</f>
        <v>#VALUE!</v>
      </c>
      <c r="V35" s="107" t="e">
        <f>_xll.qlQuoteValue(P35,_xll.ohTrigger(Trigger,Trigger1M))</f>
        <v>#NUM!</v>
      </c>
      <c r="W35" s="107" t="b">
        <f t="shared" si="8"/>
        <v>0</v>
      </c>
      <c r="X35" s="107" t="e">
        <f t="shared" si="9"/>
        <v>#VALUE!</v>
      </c>
      <c r="Y35" s="119" t="e">
        <f>ABS(X35)&lt;=ABS('General Settings'!$D$23)</f>
        <v>#VALUE!</v>
      </c>
      <c r="AA35" s="60" t="e">
        <f>_xll.qlSwapIndex(,,O35,SettlementDays,Currency,JointCalendar,FixedLegTenor,FixedLegBDC,FixedLegDayCounter,Index1M,DiscountingCurve,Permanent,Trigger,ObjectOverwrite)</f>
        <v>#VALUE!</v>
      </c>
    </row>
    <row r="36" spans="13:64" x14ac:dyDescent="0.2">
      <c r="M36" s="105" t="s">
        <v>61</v>
      </c>
      <c r="N36" s="105"/>
      <c r="O36" s="105" t="s">
        <v>108</v>
      </c>
      <c r="P36" s="105" t="str">
        <f t="shared" si="6"/>
        <v>EUR24X1S_Quote</v>
      </c>
      <c r="Q36" s="140"/>
      <c r="R36" s="117">
        <f t="shared" si="7"/>
        <v>42268</v>
      </c>
      <c r="S36" s="117" t="e">
        <f>_xll.qlInterestRateIndexValueDate(AA36,R36)</f>
        <v>#VALUE!</v>
      </c>
      <c r="T36" s="117" t="e">
        <f>_xll.qlInterestRateIndexMaturity(AA36,S36)</f>
        <v>#VALUE!</v>
      </c>
      <c r="U36" s="108" t="e">
        <f>_xll.qlIndexFixing(AA36,R36,,_xll.ohTrigger(Trigger,Trigger1M))</f>
        <v>#VALUE!</v>
      </c>
      <c r="V36" s="108" t="e">
        <f>_xll.qlQuoteValue(P36,_xll.ohTrigger(Trigger,Trigger1M))</f>
        <v>#NUM!</v>
      </c>
      <c r="W36" s="108" t="b">
        <f t="shared" si="8"/>
        <v>0</v>
      </c>
      <c r="X36" s="108" t="e">
        <f t="shared" si="9"/>
        <v>#VALUE!</v>
      </c>
      <c r="Y36" s="120" t="e">
        <f>ABS(X36)&lt;=ABS('General Settings'!$D$23)</f>
        <v>#VALUE!</v>
      </c>
      <c r="AA36" s="61" t="e">
        <f>_xll.qlSwapIndex(,,O36,SettlementDays,Currency,JointCalendar,FixedLegTenor,FixedLegBDC,FixedLegDayCounter,Index1M,DiscountingCurve,Permanent,Trigger,ObjectOverwrite)</f>
        <v>#VALUE!</v>
      </c>
    </row>
    <row r="37" spans="13:64" x14ac:dyDescent="0.2">
      <c r="R37" s="73"/>
      <c r="S37" s="73"/>
      <c r="T37" s="73"/>
      <c r="U37" s="73"/>
      <c r="V37" s="73"/>
    </row>
    <row r="38" spans="13:64" x14ac:dyDescent="0.2">
      <c r="R38" s="73"/>
      <c r="S38" s="73"/>
      <c r="T38" s="73"/>
      <c r="U38" s="73"/>
      <c r="V38" s="73"/>
    </row>
    <row r="39" spans="13:64" x14ac:dyDescent="0.2">
      <c r="R39" s="73"/>
      <c r="S39" s="73"/>
      <c r="T39" s="73"/>
      <c r="U39" s="73"/>
      <c r="V39" s="73"/>
    </row>
    <row r="40" spans="13:64" x14ac:dyDescent="0.2">
      <c r="R40" s="73"/>
      <c r="S40" s="73"/>
      <c r="T40" s="73"/>
      <c r="U40" s="73"/>
      <c r="V40" s="73"/>
    </row>
    <row r="41" spans="13:64" x14ac:dyDescent="0.2">
      <c r="R41" s="73"/>
      <c r="S41" s="73"/>
      <c r="T41" s="73"/>
      <c r="U41" s="73"/>
      <c r="V41" s="73"/>
    </row>
    <row r="42" spans="13:64" x14ac:dyDescent="0.2">
      <c r="R42" s="73"/>
      <c r="S42" s="73"/>
      <c r="T42" s="73"/>
      <c r="U42" s="73"/>
      <c r="V42" s="73"/>
      <c r="AZ42" s="127"/>
      <c r="BA42" s="127"/>
      <c r="BB42" s="127"/>
      <c r="BC42" s="127"/>
      <c r="BD42" s="127"/>
      <c r="BE42" s="127"/>
      <c r="BF42" s="127"/>
      <c r="BG42" s="127"/>
      <c r="BH42" s="127"/>
      <c r="BI42" s="127"/>
      <c r="BJ42" s="127"/>
      <c r="BK42" s="127"/>
      <c r="BL42" s="127"/>
    </row>
    <row r="43" spans="13:64" x14ac:dyDescent="0.2">
      <c r="R43" s="73"/>
      <c r="S43" s="73"/>
      <c r="T43" s="73"/>
      <c r="U43" s="73"/>
      <c r="V43" s="73"/>
      <c r="AZ43" s="127"/>
      <c r="BA43" s="127"/>
      <c r="BB43" s="127"/>
      <c r="BC43" s="127"/>
      <c r="BD43" s="127"/>
      <c r="BE43" s="127"/>
      <c r="BF43" s="127"/>
      <c r="BG43" s="127"/>
      <c r="BH43" s="127"/>
      <c r="BI43" s="127"/>
      <c r="BJ43" s="127"/>
      <c r="BK43" s="127"/>
      <c r="BL43" s="127"/>
    </row>
    <row r="44" spans="13:64" x14ac:dyDescent="0.2">
      <c r="R44" s="73"/>
      <c r="S44" s="73"/>
      <c r="T44" s="73"/>
      <c r="U44" s="73"/>
      <c r="V44" s="73"/>
      <c r="AZ44" s="127"/>
      <c r="BA44" s="127"/>
      <c r="BB44" s="127"/>
      <c r="BC44" s="127"/>
      <c r="BD44" s="127"/>
      <c r="BE44" s="127"/>
      <c r="BF44" s="127"/>
      <c r="BG44" s="127"/>
      <c r="BH44" s="127"/>
      <c r="BI44" s="127"/>
      <c r="BJ44" s="127"/>
      <c r="BK44" s="127"/>
      <c r="BL44" s="127"/>
    </row>
    <row r="45" spans="13:64" x14ac:dyDescent="0.2">
      <c r="R45" s="73"/>
      <c r="S45" s="73"/>
      <c r="T45" s="73"/>
      <c r="U45" s="73"/>
      <c r="V45" s="73"/>
      <c r="AZ45" s="127"/>
      <c r="BA45" s="127"/>
      <c r="BB45" s="127"/>
      <c r="BC45" s="127"/>
      <c r="BD45" s="127"/>
      <c r="BE45" s="127"/>
      <c r="BF45" s="127"/>
      <c r="BG45" s="127"/>
      <c r="BH45" s="127"/>
      <c r="BI45" s="127"/>
      <c r="BJ45" s="127"/>
      <c r="BK45" s="127"/>
      <c r="BL45" s="127"/>
    </row>
    <row r="46" spans="13:64" x14ac:dyDescent="0.2">
      <c r="R46" s="73"/>
      <c r="S46" s="73"/>
      <c r="T46" s="73"/>
      <c r="U46" s="73"/>
      <c r="V46" s="73"/>
      <c r="AZ46" s="127"/>
      <c r="BA46" s="127"/>
      <c r="BB46" s="127"/>
      <c r="BC46" s="127"/>
      <c r="BD46" s="127"/>
      <c r="BE46" s="127"/>
      <c r="BF46" s="127"/>
      <c r="BG46" s="127"/>
      <c r="BH46" s="127"/>
      <c r="BI46" s="127"/>
      <c r="BJ46" s="127"/>
      <c r="BK46" s="127"/>
      <c r="BL46" s="127"/>
    </row>
    <row r="47" spans="13:64" x14ac:dyDescent="0.2">
      <c r="R47" s="73"/>
      <c r="S47" s="73"/>
      <c r="T47" s="73"/>
      <c r="U47" s="73"/>
      <c r="V47" s="73"/>
      <c r="AZ47" s="127"/>
      <c r="BA47" s="127"/>
      <c r="BB47" s="127"/>
      <c r="BC47" s="127"/>
      <c r="BD47" s="127"/>
      <c r="BE47" s="127"/>
      <c r="BF47" s="127"/>
      <c r="BG47" s="127"/>
      <c r="BH47" s="127"/>
      <c r="BI47" s="127"/>
      <c r="BJ47" s="127"/>
      <c r="BK47" s="127"/>
      <c r="BL47" s="127"/>
    </row>
    <row r="48" spans="13:64" x14ac:dyDescent="0.2">
      <c r="R48" s="73"/>
      <c r="S48" s="73"/>
      <c r="T48" s="73"/>
      <c r="U48" s="73"/>
      <c r="V48" s="73"/>
      <c r="AZ48" s="127"/>
      <c r="BA48" s="127"/>
      <c r="BB48" s="127"/>
      <c r="BC48" s="127"/>
      <c r="BD48" s="127"/>
      <c r="BE48" s="127"/>
      <c r="BF48" s="127"/>
      <c r="BG48" s="127"/>
      <c r="BH48" s="127"/>
      <c r="BI48" s="127"/>
      <c r="BJ48" s="127"/>
      <c r="BK48" s="127"/>
      <c r="BL48" s="127"/>
    </row>
    <row r="49" spans="18:65" x14ac:dyDescent="0.2">
      <c r="R49" s="73"/>
      <c r="S49" s="73"/>
      <c r="T49" s="73"/>
      <c r="U49" s="73"/>
      <c r="V49" s="73"/>
      <c r="AZ49" s="127"/>
      <c r="BA49" s="127"/>
      <c r="BB49" s="127"/>
      <c r="BC49" s="127"/>
      <c r="BD49" s="127"/>
      <c r="BE49" s="127"/>
      <c r="BF49" s="127"/>
      <c r="BG49" s="127"/>
      <c r="BH49" s="127"/>
      <c r="BI49" s="127"/>
      <c r="BJ49" s="127"/>
      <c r="BK49" s="127"/>
      <c r="BL49" s="127"/>
    </row>
    <row r="50" spans="18:65" x14ac:dyDescent="0.2">
      <c r="R50" s="73"/>
      <c r="S50" s="73"/>
      <c r="T50" s="73"/>
      <c r="U50" s="73"/>
      <c r="V50" s="73"/>
      <c r="AZ50" s="127"/>
      <c r="BA50" s="127"/>
      <c r="BB50" s="127"/>
      <c r="BC50" s="127"/>
      <c r="BD50" s="127"/>
      <c r="BE50" s="127"/>
      <c r="BF50" s="127"/>
      <c r="BG50" s="127"/>
      <c r="BH50" s="127"/>
      <c r="BI50" s="127"/>
      <c r="BJ50" s="127"/>
      <c r="BK50" s="127"/>
      <c r="BL50" s="127"/>
    </row>
    <row r="51" spans="18:65" x14ac:dyDescent="0.2">
      <c r="R51" s="73"/>
      <c r="S51" s="73"/>
      <c r="T51" s="73"/>
      <c r="U51" s="73"/>
      <c r="V51" s="73"/>
      <c r="AZ51" s="127"/>
      <c r="BA51" s="127"/>
      <c r="BB51" s="127"/>
      <c r="BC51" s="127"/>
      <c r="BD51" s="127"/>
      <c r="BE51" s="127"/>
      <c r="BF51" s="127"/>
      <c r="BG51" s="127"/>
      <c r="BH51" s="127"/>
      <c r="BI51" s="127"/>
      <c r="BJ51" s="127"/>
      <c r="BK51" s="127"/>
      <c r="BL51" s="127"/>
    </row>
    <row r="52" spans="18:65" x14ac:dyDescent="0.2">
      <c r="R52" s="73"/>
      <c r="S52" s="73"/>
      <c r="T52" s="73"/>
      <c r="U52" s="73"/>
      <c r="V52" s="73"/>
      <c r="AZ52" s="127"/>
      <c r="BA52" s="127"/>
      <c r="BB52" s="127"/>
      <c r="BC52" s="127"/>
      <c r="BD52" s="127"/>
      <c r="BE52" s="127"/>
      <c r="BF52" s="127"/>
      <c r="BG52" s="127"/>
      <c r="BH52" s="127"/>
      <c r="BI52" s="127"/>
      <c r="BJ52" s="127"/>
      <c r="BK52" s="127"/>
      <c r="BL52" s="127"/>
    </row>
    <row r="53" spans="18:65" x14ac:dyDescent="0.2">
      <c r="R53" s="73"/>
      <c r="S53" s="73"/>
      <c r="T53" s="73"/>
      <c r="U53" s="73"/>
      <c r="V53" s="73"/>
    </row>
    <row r="54" spans="18:65" x14ac:dyDescent="0.2">
      <c r="R54" s="73"/>
      <c r="S54" s="73"/>
      <c r="T54" s="73"/>
      <c r="U54" s="73"/>
      <c r="V54" s="73"/>
      <c r="AZ54" s="127"/>
      <c r="BA54" s="127"/>
      <c r="BB54" s="127"/>
      <c r="BC54" s="127"/>
      <c r="BD54" s="127"/>
      <c r="BE54" s="127"/>
      <c r="BF54" s="127"/>
      <c r="BG54" s="127"/>
      <c r="BH54" s="127"/>
      <c r="BI54" s="127"/>
      <c r="BJ54" s="127"/>
      <c r="BK54" s="127"/>
      <c r="BL54" s="127"/>
      <c r="BM54" s="127"/>
    </row>
    <row r="55" spans="18:65" x14ac:dyDescent="0.2">
      <c r="R55" s="73"/>
      <c r="S55" s="73"/>
      <c r="T55" s="73"/>
      <c r="U55" s="73"/>
      <c r="V55" s="73"/>
      <c r="AZ55" s="127"/>
      <c r="BA55" s="127"/>
      <c r="BB55" s="127"/>
      <c r="BC55" s="127"/>
      <c r="BD55" s="127"/>
      <c r="BE55" s="127"/>
      <c r="BF55" s="127"/>
      <c r="BG55" s="127"/>
      <c r="BH55" s="127"/>
      <c r="BI55" s="127"/>
      <c r="BJ55" s="127"/>
      <c r="BK55" s="127"/>
      <c r="BL55" s="127"/>
      <c r="BM55" s="127"/>
    </row>
    <row r="56" spans="18:65" x14ac:dyDescent="0.2">
      <c r="R56" s="73"/>
      <c r="S56" s="73"/>
      <c r="T56" s="73"/>
      <c r="U56" s="73"/>
      <c r="V56" s="73"/>
      <c r="AZ56" s="127"/>
      <c r="BA56" s="127"/>
      <c r="BB56" s="127"/>
      <c r="BC56" s="127"/>
      <c r="BD56" s="127"/>
      <c r="BE56" s="127"/>
      <c r="BF56" s="127"/>
      <c r="BG56" s="127"/>
      <c r="BH56" s="127"/>
      <c r="BI56" s="127"/>
      <c r="BJ56" s="127"/>
      <c r="BK56" s="127"/>
      <c r="BL56" s="127"/>
      <c r="BM56" s="127"/>
    </row>
    <row r="57" spans="18:65" x14ac:dyDescent="0.2">
      <c r="R57" s="73"/>
      <c r="S57" s="73"/>
      <c r="T57" s="73"/>
      <c r="U57" s="73"/>
      <c r="V57" s="73"/>
      <c r="AZ57" s="127"/>
      <c r="BA57" s="127"/>
      <c r="BB57" s="127"/>
      <c r="BC57" s="127"/>
      <c r="BD57" s="127"/>
      <c r="BE57" s="127"/>
      <c r="BF57" s="127"/>
      <c r="BG57" s="127"/>
      <c r="BH57" s="127"/>
      <c r="BI57" s="127"/>
      <c r="BJ57" s="127"/>
      <c r="BK57" s="127"/>
      <c r="BL57" s="127"/>
      <c r="BM57" s="127"/>
    </row>
    <row r="58" spans="18:65" x14ac:dyDescent="0.2">
      <c r="R58" s="73"/>
      <c r="S58" s="73"/>
      <c r="T58" s="73"/>
      <c r="U58" s="73"/>
      <c r="V58" s="73"/>
      <c r="AZ58" s="127"/>
      <c r="BA58" s="127"/>
      <c r="BB58" s="127"/>
      <c r="BC58" s="127"/>
      <c r="BD58" s="127"/>
      <c r="BE58" s="127"/>
      <c r="BF58" s="127"/>
      <c r="BG58" s="127"/>
      <c r="BH58" s="127"/>
      <c r="BI58" s="127"/>
      <c r="BJ58" s="127"/>
      <c r="BK58" s="127"/>
      <c r="BL58" s="127"/>
      <c r="BM58" s="127"/>
    </row>
    <row r="59" spans="18:65" x14ac:dyDescent="0.2">
      <c r="R59" s="73"/>
      <c r="S59" s="73"/>
      <c r="T59" s="73"/>
      <c r="U59" s="73"/>
      <c r="V59" s="73"/>
      <c r="AZ59" s="127"/>
      <c r="BA59" s="127"/>
      <c r="BB59" s="127"/>
      <c r="BC59" s="127"/>
      <c r="BD59" s="127"/>
      <c r="BE59" s="127"/>
      <c r="BF59" s="127"/>
      <c r="BG59" s="127"/>
      <c r="BH59" s="127"/>
      <c r="BI59" s="127"/>
      <c r="BJ59" s="127"/>
      <c r="BK59" s="127"/>
      <c r="BL59" s="127"/>
      <c r="BM59" s="127"/>
    </row>
    <row r="60" spans="18:65" x14ac:dyDescent="0.2">
      <c r="R60" s="73"/>
      <c r="S60" s="73"/>
      <c r="T60" s="73"/>
      <c r="U60" s="73"/>
      <c r="V60" s="73"/>
      <c r="AZ60" s="127"/>
      <c r="BA60" s="127"/>
      <c r="BB60" s="127"/>
      <c r="BC60" s="127"/>
      <c r="BD60" s="127"/>
      <c r="BE60" s="127"/>
      <c r="BF60" s="127"/>
      <c r="BG60" s="127"/>
      <c r="BH60" s="127"/>
      <c r="BI60" s="127"/>
      <c r="BJ60" s="127"/>
      <c r="BK60" s="127"/>
      <c r="BL60" s="127"/>
      <c r="BM60" s="127"/>
    </row>
    <row r="61" spans="18:65" x14ac:dyDescent="0.2">
      <c r="R61" s="73"/>
      <c r="S61" s="73"/>
      <c r="T61" s="73"/>
      <c r="U61" s="73"/>
      <c r="V61" s="73"/>
      <c r="AZ61" s="127"/>
      <c r="BA61" s="127"/>
      <c r="BB61" s="127"/>
      <c r="BC61" s="127"/>
      <c r="BD61" s="127"/>
      <c r="BE61" s="127"/>
      <c r="BF61" s="127"/>
      <c r="BG61" s="127"/>
      <c r="BH61" s="127"/>
      <c r="BI61" s="127"/>
      <c r="BJ61" s="127"/>
      <c r="BK61" s="127"/>
      <c r="BL61" s="127"/>
      <c r="BM61" s="127"/>
    </row>
    <row r="62" spans="18:65" x14ac:dyDescent="0.2">
      <c r="R62" s="73"/>
      <c r="S62" s="73"/>
      <c r="T62" s="73"/>
      <c r="U62" s="73"/>
      <c r="V62" s="73"/>
      <c r="AZ62" s="127"/>
      <c r="BA62" s="127"/>
      <c r="BB62" s="127"/>
      <c r="BC62" s="127"/>
      <c r="BD62" s="127"/>
      <c r="BE62" s="127"/>
      <c r="BF62" s="127"/>
      <c r="BG62" s="127"/>
      <c r="BH62" s="127"/>
      <c r="BI62" s="127"/>
      <c r="BJ62" s="127"/>
      <c r="BK62" s="127"/>
      <c r="BL62" s="127"/>
      <c r="BM62" s="127"/>
    </row>
    <row r="63" spans="18:65" x14ac:dyDescent="0.2">
      <c r="R63" s="73"/>
      <c r="S63" s="73"/>
      <c r="T63" s="73"/>
      <c r="U63" s="73"/>
      <c r="V63" s="73"/>
      <c r="AZ63" s="127"/>
      <c r="BA63" s="127"/>
      <c r="BB63" s="127"/>
      <c r="BC63" s="127"/>
      <c r="BD63" s="127"/>
      <c r="BE63" s="127"/>
      <c r="BF63" s="127"/>
      <c r="BG63" s="127"/>
      <c r="BH63" s="127"/>
      <c r="BI63" s="127"/>
      <c r="BJ63" s="127"/>
      <c r="BK63" s="127"/>
      <c r="BL63" s="127"/>
      <c r="BM63" s="127"/>
    </row>
    <row r="64" spans="18:65" x14ac:dyDescent="0.2">
      <c r="R64" s="73"/>
      <c r="S64" s="73"/>
      <c r="T64" s="73"/>
      <c r="U64" s="73"/>
      <c r="V64" s="73"/>
      <c r="AZ64" s="127"/>
      <c r="BA64" s="127"/>
      <c r="BB64" s="127"/>
      <c r="BC64" s="127"/>
      <c r="BD64" s="127"/>
      <c r="BE64" s="127"/>
      <c r="BF64" s="127"/>
      <c r="BG64" s="127"/>
      <c r="BH64" s="127"/>
      <c r="BI64" s="127"/>
      <c r="BJ64" s="127"/>
      <c r="BK64" s="127"/>
      <c r="BL64" s="127"/>
      <c r="BM64" s="127"/>
    </row>
    <row r="65" spans="18:66" x14ac:dyDescent="0.2">
      <c r="R65" s="73"/>
      <c r="S65" s="73"/>
      <c r="T65" s="73"/>
      <c r="U65" s="73"/>
      <c r="V65" s="73"/>
      <c r="AZ65" s="127"/>
      <c r="BA65" s="127"/>
      <c r="BB65" s="127"/>
      <c r="BC65" s="127"/>
      <c r="BD65" s="127"/>
      <c r="BE65" s="127"/>
      <c r="BF65" s="127"/>
      <c r="BG65" s="127"/>
      <c r="BH65" s="127"/>
      <c r="BI65" s="127"/>
      <c r="BJ65" s="127"/>
      <c r="BK65" s="127"/>
      <c r="BL65" s="127"/>
      <c r="BM65" s="127"/>
    </row>
    <row r="66" spans="18:66" x14ac:dyDescent="0.2">
      <c r="R66" s="73"/>
      <c r="S66" s="73"/>
      <c r="T66" s="73"/>
      <c r="U66" s="73"/>
      <c r="V66" s="73"/>
      <c r="AZ66" s="127"/>
      <c r="BA66" s="127"/>
      <c r="BB66" s="127"/>
      <c r="BC66" s="127"/>
      <c r="BD66" s="127"/>
      <c r="BE66" s="127"/>
      <c r="BF66" s="127"/>
      <c r="BG66" s="127"/>
      <c r="BH66" s="127"/>
      <c r="BI66" s="127"/>
      <c r="BJ66" s="127"/>
      <c r="BK66" s="127"/>
      <c r="BL66" s="127"/>
      <c r="BM66" s="127"/>
    </row>
    <row r="67" spans="18:66" x14ac:dyDescent="0.2">
      <c r="R67" s="73"/>
      <c r="S67" s="73"/>
      <c r="T67" s="73"/>
      <c r="U67" s="73"/>
      <c r="V67" s="73"/>
    </row>
    <row r="68" spans="18:66" x14ac:dyDescent="0.2">
      <c r="R68" s="73"/>
      <c r="S68" s="73"/>
      <c r="T68" s="73"/>
      <c r="U68" s="73"/>
      <c r="V68" s="73"/>
    </row>
    <row r="69" spans="18:66" x14ac:dyDescent="0.2">
      <c r="R69" s="73"/>
      <c r="S69" s="73"/>
      <c r="T69" s="73"/>
      <c r="U69" s="73"/>
      <c r="V69" s="73"/>
    </row>
    <row r="70" spans="18:66" x14ac:dyDescent="0.2">
      <c r="R70" s="73"/>
      <c r="S70" s="73"/>
      <c r="T70" s="73"/>
      <c r="U70" s="73"/>
      <c r="V70" s="73"/>
    </row>
    <row r="71" spans="18:66" x14ac:dyDescent="0.2">
      <c r="R71" s="73"/>
      <c r="S71" s="73"/>
      <c r="T71" s="73"/>
      <c r="U71" s="73"/>
      <c r="V71" s="73"/>
    </row>
    <row r="72" spans="18:66" x14ac:dyDescent="0.2">
      <c r="R72" s="73"/>
      <c r="S72" s="73"/>
      <c r="T72" s="73"/>
      <c r="U72" s="73"/>
      <c r="V72" s="73"/>
    </row>
    <row r="73" spans="18:66" x14ac:dyDescent="0.2">
      <c r="R73" s="73"/>
      <c r="S73" s="73"/>
      <c r="T73" s="73"/>
      <c r="U73" s="73"/>
      <c r="V73" s="73"/>
    </row>
    <row r="74" spans="18:66" x14ac:dyDescent="0.2">
      <c r="R74" s="73"/>
      <c r="S74" s="73"/>
      <c r="T74" s="73"/>
      <c r="U74" s="73"/>
      <c r="V74" s="73"/>
      <c r="AZ74" s="127"/>
      <c r="BA74" s="127"/>
      <c r="BB74" s="127"/>
      <c r="BC74" s="127"/>
      <c r="BD74" s="127"/>
      <c r="BE74" s="127"/>
      <c r="BF74" s="127"/>
      <c r="BG74" s="127"/>
      <c r="BH74" s="127"/>
      <c r="BI74" s="127"/>
      <c r="BJ74" s="127"/>
      <c r="BK74" s="127"/>
      <c r="BL74" s="127"/>
      <c r="BM74" s="127"/>
      <c r="BN74" s="127"/>
    </row>
    <row r="75" spans="18:66" x14ac:dyDescent="0.2">
      <c r="R75" s="73"/>
      <c r="S75" s="73"/>
      <c r="T75" s="73"/>
      <c r="U75" s="73"/>
      <c r="V75" s="73"/>
      <c r="AZ75" s="127"/>
      <c r="BA75" s="127"/>
      <c r="BB75" s="127"/>
      <c r="BC75" s="127"/>
      <c r="BD75" s="127"/>
      <c r="BE75" s="127"/>
      <c r="BF75" s="127"/>
      <c r="BG75" s="127"/>
      <c r="BH75" s="127"/>
      <c r="BI75" s="127"/>
      <c r="BJ75" s="127"/>
      <c r="BK75" s="127"/>
      <c r="BL75" s="127"/>
      <c r="BM75" s="127"/>
      <c r="BN75" s="127"/>
    </row>
    <row r="76" spans="18:66" x14ac:dyDescent="0.2">
      <c r="R76" s="73"/>
      <c r="S76" s="73"/>
      <c r="T76" s="73"/>
      <c r="U76" s="73"/>
      <c r="V76" s="73"/>
      <c r="AZ76" s="127"/>
      <c r="BA76" s="127"/>
      <c r="BB76" s="127"/>
      <c r="BC76" s="127"/>
      <c r="BD76" s="127"/>
      <c r="BE76" s="127"/>
      <c r="BF76" s="127"/>
      <c r="BG76" s="127"/>
      <c r="BH76" s="127"/>
      <c r="BI76" s="127"/>
      <c r="BJ76" s="127"/>
      <c r="BK76" s="127"/>
      <c r="BL76" s="127"/>
      <c r="BM76" s="127"/>
      <c r="BN76" s="127"/>
    </row>
    <row r="77" spans="18:66" x14ac:dyDescent="0.2">
      <c r="R77" s="73"/>
      <c r="S77" s="73"/>
      <c r="T77" s="73"/>
      <c r="U77" s="73"/>
      <c r="V77" s="73"/>
      <c r="AZ77" s="127"/>
      <c r="BA77" s="127"/>
      <c r="BB77" s="127"/>
      <c r="BC77" s="127"/>
      <c r="BD77" s="127"/>
      <c r="BE77" s="127"/>
      <c r="BF77" s="127"/>
      <c r="BG77" s="127"/>
      <c r="BH77" s="127"/>
      <c r="BI77" s="127"/>
      <c r="BJ77" s="127"/>
      <c r="BK77" s="127"/>
      <c r="BL77" s="127"/>
      <c r="BM77" s="127"/>
      <c r="BN77" s="127"/>
    </row>
    <row r="78" spans="18:66" x14ac:dyDescent="0.2">
      <c r="R78" s="73"/>
      <c r="S78" s="73"/>
      <c r="T78" s="73"/>
      <c r="U78" s="73"/>
      <c r="V78" s="73"/>
      <c r="AZ78" s="127"/>
      <c r="BA78" s="127"/>
      <c r="BB78" s="127"/>
      <c r="BC78" s="127"/>
      <c r="BD78" s="127"/>
      <c r="BE78" s="127"/>
      <c r="BF78" s="127"/>
      <c r="BG78" s="127"/>
      <c r="BH78" s="127"/>
      <c r="BI78" s="127"/>
      <c r="BJ78" s="127"/>
      <c r="BK78" s="127"/>
      <c r="BL78" s="127"/>
      <c r="BM78" s="127"/>
      <c r="BN78" s="127"/>
    </row>
    <row r="79" spans="18:66" x14ac:dyDescent="0.2">
      <c r="R79" s="73"/>
      <c r="S79" s="73"/>
      <c r="T79" s="73"/>
      <c r="U79" s="73"/>
      <c r="V79" s="73"/>
      <c r="AZ79" s="127"/>
      <c r="BA79" s="127"/>
      <c r="BB79" s="127"/>
      <c r="BC79" s="127"/>
      <c r="BD79" s="127"/>
      <c r="BE79" s="127"/>
      <c r="BF79" s="127"/>
      <c r="BG79" s="127"/>
      <c r="BH79" s="127"/>
      <c r="BI79" s="127"/>
      <c r="BJ79" s="127"/>
      <c r="BK79" s="127"/>
      <c r="BL79" s="127"/>
      <c r="BM79" s="127"/>
      <c r="BN79" s="127"/>
    </row>
    <row r="80" spans="18:66" x14ac:dyDescent="0.2">
      <c r="R80" s="73"/>
      <c r="S80" s="73"/>
      <c r="T80" s="73"/>
      <c r="U80" s="73"/>
      <c r="V80" s="73"/>
      <c r="AZ80" s="127"/>
      <c r="BA80" s="127"/>
      <c r="BB80" s="127"/>
      <c r="BC80" s="127"/>
      <c r="BD80" s="127"/>
      <c r="BE80" s="127"/>
      <c r="BF80" s="127"/>
      <c r="BG80" s="127"/>
      <c r="BH80" s="127"/>
      <c r="BI80" s="127"/>
      <c r="BJ80" s="127"/>
      <c r="BK80" s="127"/>
      <c r="BL80" s="127"/>
      <c r="BM80" s="127"/>
      <c r="BN80" s="127"/>
    </row>
    <row r="81" spans="18:66" x14ac:dyDescent="0.2">
      <c r="R81" s="73"/>
      <c r="S81" s="73"/>
      <c r="T81" s="73"/>
      <c r="U81" s="73"/>
      <c r="V81" s="73"/>
      <c r="AZ81" s="127"/>
      <c r="BA81" s="127"/>
      <c r="BB81" s="127"/>
      <c r="BC81" s="127"/>
      <c r="BD81" s="127"/>
      <c r="BE81" s="127"/>
      <c r="BF81" s="127"/>
      <c r="BG81" s="127"/>
      <c r="BH81" s="127"/>
      <c r="BI81" s="127"/>
      <c r="BJ81" s="127"/>
      <c r="BK81" s="127"/>
      <c r="BL81" s="127"/>
      <c r="BM81" s="127"/>
      <c r="BN81" s="127"/>
    </row>
    <row r="82" spans="18:66" x14ac:dyDescent="0.2">
      <c r="R82" s="73"/>
      <c r="S82" s="73"/>
      <c r="T82" s="73"/>
      <c r="U82" s="73"/>
      <c r="V82" s="73"/>
    </row>
    <row r="83" spans="18:66" x14ac:dyDescent="0.2">
      <c r="R83" s="73"/>
      <c r="S83" s="73"/>
      <c r="T83" s="73"/>
      <c r="U83" s="73"/>
      <c r="V83" s="73"/>
      <c r="AZ83" s="127"/>
      <c r="BA83" s="127"/>
      <c r="BB83" s="127"/>
      <c r="BC83" s="127"/>
      <c r="BD83" s="127"/>
      <c r="BE83" s="127"/>
      <c r="BF83" s="127"/>
      <c r="BG83" s="127"/>
      <c r="BH83" s="127"/>
      <c r="BI83" s="127"/>
      <c r="BJ83" s="127"/>
      <c r="BK83" s="127"/>
      <c r="BL83" s="127"/>
      <c r="BM83" s="127"/>
      <c r="BN83" s="127"/>
    </row>
    <row r="84" spans="18:66" x14ac:dyDescent="0.2">
      <c r="R84" s="73"/>
      <c r="S84" s="73"/>
      <c r="T84" s="73"/>
      <c r="U84" s="73"/>
      <c r="V84" s="73"/>
      <c r="AZ84" s="127"/>
      <c r="BA84" s="127"/>
      <c r="BB84" s="127"/>
      <c r="BC84" s="127"/>
      <c r="BD84" s="127"/>
      <c r="BE84" s="127"/>
      <c r="BF84" s="127"/>
      <c r="BG84" s="127"/>
      <c r="BH84" s="127"/>
      <c r="BI84" s="127"/>
      <c r="BJ84" s="127"/>
      <c r="BK84" s="127"/>
      <c r="BL84" s="127"/>
      <c r="BM84" s="127"/>
      <c r="BN84" s="127"/>
    </row>
    <row r="85" spans="18:66" x14ac:dyDescent="0.2">
      <c r="R85" s="73"/>
      <c r="S85" s="73"/>
      <c r="T85" s="73"/>
      <c r="U85" s="73"/>
      <c r="V85" s="73"/>
      <c r="AZ85" s="127"/>
      <c r="BA85" s="127"/>
      <c r="BB85" s="127"/>
      <c r="BC85" s="127"/>
      <c r="BD85" s="127"/>
      <c r="BE85" s="127"/>
      <c r="BF85" s="127"/>
      <c r="BG85" s="127"/>
      <c r="BH85" s="127"/>
      <c r="BI85" s="127"/>
      <c r="BJ85" s="127"/>
      <c r="BK85" s="127"/>
      <c r="BL85" s="127"/>
      <c r="BM85" s="127"/>
      <c r="BN85" s="127"/>
    </row>
    <row r="86" spans="18:66" x14ac:dyDescent="0.2">
      <c r="R86" s="73"/>
      <c r="S86" s="73"/>
      <c r="T86" s="73"/>
      <c r="U86" s="73"/>
      <c r="V86" s="73"/>
      <c r="AZ86" s="127"/>
      <c r="BA86" s="127"/>
      <c r="BB86" s="127"/>
      <c r="BC86" s="127"/>
      <c r="BD86" s="127"/>
      <c r="BE86" s="127"/>
      <c r="BF86" s="127"/>
      <c r="BG86" s="127"/>
      <c r="BH86" s="127"/>
      <c r="BI86" s="127"/>
      <c r="BJ86" s="127"/>
      <c r="BK86" s="127"/>
      <c r="BL86" s="127"/>
      <c r="BM86" s="127"/>
      <c r="BN86" s="127"/>
    </row>
    <row r="87" spans="18:66" x14ac:dyDescent="0.2">
      <c r="R87" s="73"/>
      <c r="S87" s="73"/>
      <c r="T87" s="73"/>
      <c r="U87" s="73"/>
      <c r="V87" s="73"/>
      <c r="AZ87" s="127"/>
      <c r="BA87" s="127"/>
      <c r="BB87" s="127"/>
      <c r="BC87" s="127"/>
      <c r="BD87" s="127"/>
      <c r="BE87" s="127"/>
      <c r="BF87" s="127"/>
      <c r="BG87" s="127"/>
      <c r="BH87" s="127"/>
      <c r="BI87" s="127"/>
      <c r="BJ87" s="127"/>
      <c r="BK87" s="127"/>
      <c r="BL87" s="127"/>
      <c r="BM87" s="127"/>
      <c r="BN87" s="127"/>
    </row>
    <row r="88" spans="18:66" x14ac:dyDescent="0.2">
      <c r="R88" s="73"/>
      <c r="S88" s="73"/>
      <c r="T88" s="73"/>
      <c r="U88" s="73"/>
      <c r="V88" s="73"/>
      <c r="AZ88" s="127"/>
      <c r="BA88" s="127"/>
      <c r="BB88" s="127"/>
      <c r="BC88" s="127"/>
      <c r="BD88" s="127"/>
      <c r="BE88" s="127"/>
      <c r="BF88" s="127"/>
      <c r="BG88" s="127"/>
      <c r="BH88" s="127"/>
      <c r="BI88" s="127"/>
      <c r="BJ88" s="127"/>
      <c r="BK88" s="127"/>
      <c r="BL88" s="127"/>
      <c r="BM88" s="127"/>
      <c r="BN88" s="127"/>
    </row>
    <row r="89" spans="18:66" x14ac:dyDescent="0.2">
      <c r="R89" s="73"/>
      <c r="S89" s="73"/>
      <c r="T89" s="73"/>
      <c r="U89" s="73"/>
      <c r="V89" s="73"/>
      <c r="AZ89" s="127"/>
      <c r="BA89" s="127"/>
      <c r="BB89" s="127"/>
      <c r="BC89" s="127"/>
      <c r="BD89" s="127"/>
      <c r="BE89" s="127"/>
      <c r="BF89" s="127"/>
      <c r="BG89" s="127"/>
      <c r="BH89" s="127"/>
      <c r="BI89" s="127"/>
      <c r="BJ89" s="127"/>
      <c r="BK89" s="127"/>
      <c r="BL89" s="127"/>
      <c r="BM89" s="127"/>
      <c r="BN89" s="127"/>
    </row>
    <row r="90" spans="18:66" x14ac:dyDescent="0.2">
      <c r="R90" s="73"/>
      <c r="S90" s="73"/>
      <c r="T90" s="73"/>
      <c r="U90" s="73"/>
      <c r="V90" s="73"/>
      <c r="AZ90" s="127"/>
      <c r="BA90" s="127"/>
      <c r="BB90" s="127"/>
      <c r="BC90" s="127"/>
      <c r="BD90" s="127"/>
      <c r="BE90" s="127"/>
      <c r="BF90" s="127"/>
      <c r="BG90" s="127"/>
      <c r="BH90" s="127"/>
      <c r="BI90" s="127"/>
      <c r="BJ90" s="127"/>
      <c r="BK90" s="127"/>
      <c r="BL90" s="127"/>
      <c r="BM90" s="127"/>
      <c r="BN90" s="127"/>
    </row>
    <row r="91" spans="18:66" x14ac:dyDescent="0.2">
      <c r="R91" s="73"/>
      <c r="S91" s="73"/>
      <c r="T91" s="73"/>
      <c r="U91" s="73"/>
      <c r="V91" s="73"/>
      <c r="AZ91" s="127"/>
      <c r="BA91" s="127"/>
      <c r="BB91" s="127"/>
      <c r="BC91" s="127"/>
      <c r="BD91" s="127"/>
      <c r="BE91" s="127"/>
      <c r="BF91" s="127"/>
      <c r="BG91" s="127"/>
      <c r="BH91" s="127"/>
      <c r="BI91" s="127"/>
      <c r="BJ91" s="127"/>
      <c r="BK91" s="127"/>
      <c r="BL91" s="127"/>
      <c r="BM91" s="127"/>
      <c r="BN91" s="127"/>
    </row>
    <row r="92" spans="18:66" x14ac:dyDescent="0.2">
      <c r="R92" s="73"/>
      <c r="S92" s="73"/>
      <c r="T92" s="73"/>
      <c r="U92" s="73"/>
      <c r="V92" s="73"/>
      <c r="AZ92" s="127"/>
      <c r="BA92" s="127"/>
      <c r="BB92" s="127"/>
      <c r="BC92" s="127"/>
      <c r="BD92" s="127"/>
      <c r="BE92" s="127"/>
      <c r="BF92" s="127"/>
      <c r="BG92" s="127"/>
      <c r="BH92" s="127"/>
      <c r="BI92" s="127"/>
      <c r="BJ92" s="127"/>
      <c r="BK92" s="127"/>
      <c r="BL92" s="127"/>
      <c r="BM92" s="127"/>
      <c r="BN92" s="127"/>
    </row>
    <row r="93" spans="18:66" x14ac:dyDescent="0.2">
      <c r="R93" s="73"/>
      <c r="S93" s="73"/>
      <c r="T93" s="73"/>
      <c r="U93" s="73"/>
      <c r="V93" s="73"/>
      <c r="AZ93" s="127"/>
      <c r="BA93" s="127"/>
      <c r="BB93" s="127"/>
      <c r="BC93" s="127"/>
      <c r="BD93" s="127"/>
      <c r="BE93" s="127"/>
      <c r="BF93" s="127"/>
      <c r="BG93" s="127"/>
      <c r="BH93" s="127"/>
      <c r="BI93" s="127"/>
      <c r="BJ93" s="127"/>
      <c r="BK93" s="127"/>
      <c r="BL93" s="127"/>
      <c r="BM93" s="127"/>
      <c r="BN93" s="127"/>
    </row>
    <row r="94" spans="18:66" x14ac:dyDescent="0.2">
      <c r="R94" s="73"/>
      <c r="S94" s="73"/>
      <c r="T94" s="73"/>
      <c r="U94" s="73"/>
      <c r="V94" s="73"/>
      <c r="AZ94" s="127"/>
      <c r="BA94" s="127"/>
      <c r="BB94" s="127"/>
      <c r="BC94" s="127"/>
      <c r="BD94" s="127"/>
      <c r="BE94" s="127"/>
      <c r="BF94" s="127"/>
      <c r="BG94" s="127"/>
      <c r="BH94" s="127"/>
      <c r="BI94" s="127"/>
      <c r="BJ94" s="127"/>
      <c r="BK94" s="127"/>
      <c r="BL94" s="127"/>
      <c r="BM94" s="127"/>
      <c r="BN94" s="127"/>
    </row>
    <row r="95" spans="18:66" x14ac:dyDescent="0.2">
      <c r="R95" s="73"/>
      <c r="S95" s="73"/>
      <c r="T95" s="73"/>
      <c r="U95" s="73"/>
      <c r="V95" s="73"/>
      <c r="AZ95" s="127"/>
      <c r="BA95" s="127"/>
      <c r="BB95" s="127"/>
      <c r="BC95" s="127"/>
      <c r="BD95" s="127"/>
      <c r="BE95" s="127"/>
      <c r="BF95" s="127"/>
      <c r="BG95" s="127"/>
      <c r="BH95" s="127"/>
      <c r="BI95" s="127"/>
      <c r="BJ95" s="127"/>
      <c r="BK95" s="127"/>
      <c r="BL95" s="127"/>
      <c r="BM95" s="127"/>
      <c r="BN95" s="127"/>
    </row>
    <row r="96" spans="18:66" x14ac:dyDescent="0.2">
      <c r="R96" s="73"/>
      <c r="S96" s="73"/>
      <c r="T96" s="73"/>
      <c r="U96" s="73"/>
      <c r="V96" s="73"/>
      <c r="AZ96" s="127"/>
      <c r="BA96" s="127"/>
      <c r="BB96" s="127"/>
      <c r="BC96" s="127"/>
      <c r="BD96" s="127"/>
      <c r="BE96" s="127"/>
      <c r="BF96" s="127"/>
      <c r="BG96" s="127"/>
      <c r="BH96" s="127"/>
      <c r="BI96" s="127"/>
      <c r="BJ96" s="127"/>
      <c r="BK96" s="127"/>
      <c r="BL96" s="127"/>
      <c r="BM96" s="127"/>
      <c r="BN96" s="127"/>
    </row>
    <row r="97" spans="18:66" x14ac:dyDescent="0.2">
      <c r="R97" s="73"/>
      <c r="S97" s="73"/>
      <c r="T97" s="73"/>
      <c r="U97" s="73"/>
      <c r="V97" s="73"/>
      <c r="AZ97" s="127"/>
      <c r="BA97" s="127"/>
      <c r="BB97" s="127"/>
      <c r="BC97" s="127"/>
      <c r="BD97" s="127"/>
      <c r="BE97" s="127"/>
      <c r="BF97" s="127"/>
      <c r="BG97" s="127"/>
      <c r="BH97" s="127"/>
      <c r="BI97" s="127"/>
      <c r="BJ97" s="127"/>
      <c r="BK97" s="127"/>
      <c r="BL97" s="127"/>
      <c r="BM97" s="127"/>
      <c r="BN97" s="127"/>
    </row>
    <row r="98" spans="18:66" x14ac:dyDescent="0.2">
      <c r="R98" s="73"/>
      <c r="S98" s="73"/>
      <c r="T98" s="73"/>
      <c r="U98" s="73"/>
      <c r="V98" s="73"/>
      <c r="AZ98" s="127"/>
      <c r="BA98" s="127"/>
      <c r="BB98" s="127"/>
      <c r="BC98" s="127"/>
      <c r="BD98" s="127"/>
      <c r="BE98" s="127"/>
      <c r="BF98" s="127"/>
      <c r="BG98" s="127"/>
      <c r="BH98" s="127"/>
      <c r="BI98" s="127"/>
      <c r="BJ98" s="127"/>
      <c r="BK98" s="127"/>
      <c r="BL98" s="127"/>
      <c r="BM98" s="127"/>
      <c r="BN98" s="127"/>
    </row>
    <row r="99" spans="18:66" x14ac:dyDescent="0.2">
      <c r="R99" s="73"/>
      <c r="S99" s="73"/>
      <c r="T99" s="73"/>
      <c r="U99" s="73"/>
      <c r="V99" s="73"/>
      <c r="AZ99" s="127"/>
      <c r="BA99" s="127"/>
      <c r="BB99" s="127"/>
      <c r="BC99" s="127"/>
      <c r="BD99" s="127"/>
      <c r="BE99" s="127"/>
      <c r="BF99" s="127"/>
      <c r="BG99" s="127"/>
      <c r="BH99" s="127"/>
      <c r="BI99" s="127"/>
      <c r="BJ99" s="127"/>
      <c r="BK99" s="127"/>
      <c r="BL99" s="127"/>
      <c r="BM99" s="127"/>
      <c r="BN99" s="127"/>
    </row>
    <row r="100" spans="18:66" x14ac:dyDescent="0.2">
      <c r="R100" s="73"/>
      <c r="S100" s="73"/>
      <c r="T100" s="73"/>
      <c r="U100" s="73"/>
      <c r="V100" s="73"/>
      <c r="AZ100" s="127"/>
      <c r="BA100" s="127"/>
      <c r="BB100" s="127"/>
      <c r="BC100" s="127"/>
      <c r="BD100" s="127"/>
      <c r="BE100" s="127"/>
      <c r="BF100" s="127"/>
      <c r="BG100" s="127"/>
      <c r="BH100" s="127"/>
      <c r="BI100" s="127"/>
      <c r="BJ100" s="127"/>
      <c r="BK100" s="127"/>
      <c r="BL100" s="127"/>
      <c r="BM100" s="127"/>
      <c r="BN100" s="127"/>
    </row>
    <row r="101" spans="18:66" x14ac:dyDescent="0.2">
      <c r="R101" s="73"/>
      <c r="S101" s="73"/>
      <c r="T101" s="73"/>
      <c r="U101" s="73"/>
      <c r="V101" s="73"/>
      <c r="AZ101" s="127"/>
      <c r="BA101" s="127"/>
      <c r="BB101" s="127"/>
      <c r="BC101" s="127"/>
      <c r="BD101" s="127"/>
      <c r="BE101" s="127"/>
      <c r="BF101" s="127"/>
      <c r="BG101" s="127"/>
      <c r="BH101" s="127"/>
      <c r="BI101" s="127"/>
      <c r="BJ101" s="127"/>
      <c r="BK101" s="127"/>
      <c r="BL101" s="127"/>
      <c r="BM101" s="127"/>
      <c r="BN101" s="127"/>
    </row>
    <row r="102" spans="18:66" x14ac:dyDescent="0.2">
      <c r="R102" s="73"/>
      <c r="S102" s="73"/>
      <c r="T102" s="73"/>
      <c r="U102" s="73"/>
      <c r="V102" s="73"/>
      <c r="AZ102" s="127"/>
      <c r="BA102" s="127"/>
      <c r="BB102" s="127"/>
      <c r="BC102" s="127"/>
      <c r="BD102" s="127"/>
      <c r="BE102" s="127"/>
      <c r="BF102" s="127"/>
      <c r="BG102" s="127"/>
      <c r="BH102" s="127"/>
      <c r="BI102" s="127"/>
      <c r="BJ102" s="127"/>
      <c r="BK102" s="127"/>
      <c r="BL102" s="127"/>
      <c r="BM102" s="127"/>
      <c r="BN102" s="127"/>
    </row>
    <row r="103" spans="18:66" x14ac:dyDescent="0.2">
      <c r="R103" s="73"/>
      <c r="S103" s="73"/>
      <c r="T103" s="73"/>
      <c r="U103" s="73"/>
      <c r="V103" s="73"/>
      <c r="AZ103" s="127"/>
      <c r="BA103" s="127"/>
      <c r="BB103" s="127"/>
      <c r="BC103" s="127"/>
      <c r="BD103" s="127"/>
      <c r="BE103" s="127"/>
      <c r="BF103" s="127"/>
      <c r="BG103" s="127"/>
      <c r="BH103" s="127"/>
      <c r="BI103" s="127"/>
      <c r="BJ103" s="127"/>
      <c r="BK103" s="127"/>
      <c r="BL103" s="127"/>
      <c r="BM103" s="127"/>
      <c r="BN103" s="127"/>
    </row>
    <row r="104" spans="18:66" x14ac:dyDescent="0.2">
      <c r="R104" s="73"/>
      <c r="S104" s="73"/>
      <c r="T104" s="73"/>
      <c r="U104" s="73"/>
      <c r="V104" s="73"/>
      <c r="AZ104" s="127"/>
      <c r="BA104" s="127"/>
      <c r="BB104" s="127"/>
      <c r="BC104" s="127"/>
      <c r="BD104" s="127"/>
      <c r="BE104" s="127"/>
      <c r="BF104" s="127"/>
      <c r="BG104" s="127"/>
      <c r="BH104" s="127"/>
      <c r="BI104" s="127"/>
      <c r="BJ104" s="127"/>
      <c r="BK104" s="127"/>
      <c r="BL104" s="127"/>
      <c r="BM104" s="127"/>
      <c r="BN104" s="127"/>
    </row>
    <row r="105" spans="18:66" x14ac:dyDescent="0.2">
      <c r="R105" s="73"/>
      <c r="S105" s="73"/>
      <c r="T105" s="73"/>
      <c r="U105" s="73"/>
      <c r="V105" s="73"/>
      <c r="AZ105" s="127"/>
      <c r="BA105" s="127"/>
      <c r="BB105" s="127"/>
      <c r="BC105" s="127"/>
      <c r="BD105" s="127"/>
      <c r="BE105" s="127"/>
      <c r="BF105" s="127"/>
      <c r="BG105" s="127"/>
      <c r="BH105" s="127"/>
      <c r="BI105" s="127"/>
      <c r="BJ105" s="127"/>
      <c r="BK105" s="127"/>
      <c r="BL105" s="127"/>
      <c r="BM105" s="127"/>
      <c r="BN105" s="127"/>
    </row>
    <row r="106" spans="18:66" x14ac:dyDescent="0.2">
      <c r="R106" s="73"/>
      <c r="S106" s="73"/>
      <c r="T106" s="73"/>
      <c r="U106" s="73"/>
      <c r="V106" s="73"/>
    </row>
    <row r="107" spans="18:66" x14ac:dyDescent="0.2">
      <c r="R107" s="73"/>
      <c r="S107" s="73"/>
      <c r="T107" s="73"/>
      <c r="U107" s="73"/>
      <c r="V107" s="73"/>
    </row>
    <row r="108" spans="18:66" x14ac:dyDescent="0.2">
      <c r="R108" s="73"/>
      <c r="S108" s="73"/>
      <c r="T108" s="73"/>
      <c r="U108" s="73"/>
      <c r="V108" s="73"/>
    </row>
    <row r="109" spans="18:66" x14ac:dyDescent="0.2">
      <c r="R109" s="73"/>
      <c r="S109" s="73"/>
      <c r="T109" s="73"/>
      <c r="U109" s="73"/>
      <c r="V109" s="73"/>
    </row>
    <row r="110" spans="18:66" x14ac:dyDescent="0.2">
      <c r="R110" s="73"/>
      <c r="S110" s="73"/>
      <c r="T110" s="73"/>
      <c r="U110" s="73"/>
      <c r="V110" s="73"/>
    </row>
    <row r="111" spans="18:66" x14ac:dyDescent="0.2">
      <c r="R111" s="73"/>
      <c r="S111" s="73"/>
      <c r="T111" s="73"/>
      <c r="U111" s="73"/>
      <c r="V111" s="73"/>
    </row>
    <row r="112" spans="18:66" x14ac:dyDescent="0.2">
      <c r="R112" s="73"/>
      <c r="S112" s="73"/>
      <c r="T112" s="73"/>
      <c r="U112" s="73"/>
      <c r="V112" s="73"/>
    </row>
    <row r="113" spans="18:22" x14ac:dyDescent="0.2">
      <c r="R113" s="73"/>
      <c r="S113" s="73"/>
      <c r="T113" s="73"/>
      <c r="U113" s="73"/>
      <c r="V113" s="73"/>
    </row>
    <row r="114" spans="18:22" x14ac:dyDescent="0.2">
      <c r="R114" s="73"/>
      <c r="S114" s="73"/>
      <c r="T114" s="73"/>
      <c r="U114" s="73"/>
      <c r="V114" s="73"/>
    </row>
    <row r="115" spans="18:22" x14ac:dyDescent="0.2">
      <c r="R115" s="73"/>
      <c r="S115" s="73"/>
      <c r="T115" s="73"/>
      <c r="U115" s="73"/>
      <c r="V115" s="73"/>
    </row>
    <row r="116" spans="18:22" x14ac:dyDescent="0.2">
      <c r="R116" s="73"/>
      <c r="S116" s="73"/>
      <c r="T116" s="73"/>
      <c r="U116" s="73"/>
      <c r="V116" s="73"/>
    </row>
    <row r="117" spans="18:22" x14ac:dyDescent="0.2">
      <c r="R117" s="73"/>
      <c r="S117" s="73"/>
      <c r="T117" s="73"/>
      <c r="U117" s="73"/>
      <c r="V117" s="73"/>
    </row>
    <row r="118" spans="18:22" x14ac:dyDescent="0.2">
      <c r="R118" s="73"/>
      <c r="S118" s="73"/>
      <c r="T118" s="73"/>
      <c r="U118" s="73"/>
      <c r="V118" s="73"/>
    </row>
    <row r="119" spans="18:22" x14ac:dyDescent="0.2">
      <c r="R119" s="73"/>
      <c r="S119" s="73"/>
      <c r="T119" s="73"/>
      <c r="U119" s="73"/>
      <c r="V119" s="73"/>
    </row>
    <row r="120" spans="18:22" x14ac:dyDescent="0.2">
      <c r="R120" s="73"/>
      <c r="S120" s="73"/>
      <c r="T120" s="73"/>
      <c r="U120" s="73"/>
      <c r="V120" s="73"/>
    </row>
    <row r="121" spans="18:22" x14ac:dyDescent="0.2">
      <c r="R121" s="73"/>
      <c r="S121" s="73"/>
      <c r="T121" s="73"/>
      <c r="U121" s="73"/>
      <c r="V121" s="73"/>
    </row>
    <row r="122" spans="18:22" x14ac:dyDescent="0.2">
      <c r="R122" s="73"/>
      <c r="S122" s="73"/>
      <c r="T122" s="73"/>
      <c r="U122" s="73"/>
      <c r="V122" s="73"/>
    </row>
    <row r="123" spans="18:22" x14ac:dyDescent="0.2">
      <c r="R123" s="73"/>
      <c r="S123" s="73"/>
      <c r="T123" s="73"/>
      <c r="U123" s="73"/>
      <c r="V123" s="73"/>
    </row>
    <row r="124" spans="18:22" x14ac:dyDescent="0.2">
      <c r="R124" s="73"/>
      <c r="S124" s="73"/>
      <c r="T124" s="73"/>
      <c r="U124" s="73"/>
      <c r="V124" s="73"/>
    </row>
    <row r="125" spans="18:22" x14ac:dyDescent="0.2">
      <c r="R125" s="73"/>
      <c r="S125" s="73"/>
      <c r="T125" s="73"/>
      <c r="U125" s="73"/>
      <c r="V125" s="73"/>
    </row>
    <row r="126" spans="18:22" x14ac:dyDescent="0.2">
      <c r="R126" s="73"/>
      <c r="S126" s="73"/>
      <c r="T126" s="73"/>
      <c r="U126" s="73"/>
      <c r="V126" s="73"/>
    </row>
    <row r="127" spans="18:22" x14ac:dyDescent="0.2">
      <c r="R127" s="73"/>
      <c r="S127" s="73"/>
      <c r="T127" s="73"/>
      <c r="U127" s="73"/>
      <c r="V127" s="73"/>
    </row>
    <row r="128" spans="18:22" x14ac:dyDescent="0.2">
      <c r="R128" s="73"/>
      <c r="S128" s="73"/>
      <c r="T128" s="73"/>
      <c r="U128" s="73"/>
      <c r="V128" s="73"/>
    </row>
    <row r="129" spans="18:22" x14ac:dyDescent="0.2">
      <c r="R129" s="73"/>
      <c r="S129" s="73"/>
      <c r="T129" s="73"/>
      <c r="U129" s="73"/>
      <c r="V129" s="73"/>
    </row>
    <row r="130" spans="18:22" x14ac:dyDescent="0.2">
      <c r="R130" s="73"/>
      <c r="S130" s="73"/>
      <c r="T130" s="73"/>
      <c r="U130" s="73"/>
      <c r="V130" s="73"/>
    </row>
    <row r="131" spans="18:22" x14ac:dyDescent="0.2">
      <c r="R131" s="73"/>
      <c r="S131" s="73"/>
      <c r="T131" s="73"/>
      <c r="U131" s="73"/>
      <c r="V131" s="73"/>
    </row>
    <row r="132" spans="18:22" x14ac:dyDescent="0.2">
      <c r="R132" s="73"/>
      <c r="S132" s="73"/>
      <c r="T132" s="73"/>
      <c r="U132" s="73"/>
      <c r="V132" s="73"/>
    </row>
    <row r="133" spans="18:22" x14ac:dyDescent="0.2">
      <c r="R133" s="73"/>
      <c r="S133" s="73"/>
      <c r="T133" s="73"/>
      <c r="U133" s="73"/>
      <c r="V133" s="73"/>
    </row>
    <row r="134" spans="18:22" x14ac:dyDescent="0.2">
      <c r="R134" s="73"/>
      <c r="S134" s="73"/>
      <c r="T134" s="73"/>
      <c r="U134" s="73"/>
      <c r="V134" s="73"/>
    </row>
    <row r="135" spans="18:22" x14ac:dyDescent="0.2">
      <c r="R135" s="73"/>
      <c r="S135" s="73"/>
      <c r="T135" s="73"/>
      <c r="U135" s="73"/>
      <c r="V135" s="73"/>
    </row>
    <row r="136" spans="18:22" x14ac:dyDescent="0.2">
      <c r="R136" s="73"/>
      <c r="S136" s="73"/>
      <c r="T136" s="73"/>
      <c r="U136" s="73"/>
      <c r="V136" s="73"/>
    </row>
    <row r="137" spans="18:22" x14ac:dyDescent="0.2">
      <c r="R137" s="73"/>
      <c r="S137" s="73"/>
      <c r="T137" s="73"/>
      <c r="U137" s="73"/>
      <c r="V137" s="73"/>
    </row>
    <row r="138" spans="18:22" x14ac:dyDescent="0.2">
      <c r="R138" s="73"/>
      <c r="S138" s="73"/>
      <c r="T138" s="73"/>
      <c r="U138" s="73"/>
      <c r="V138" s="73"/>
    </row>
    <row r="139" spans="18:22" x14ac:dyDescent="0.2">
      <c r="R139" s="73"/>
      <c r="S139" s="73"/>
      <c r="T139" s="73"/>
      <c r="U139" s="73"/>
      <c r="V139" s="73"/>
    </row>
    <row r="140" spans="18:22" x14ac:dyDescent="0.2">
      <c r="R140" s="73"/>
      <c r="S140" s="73"/>
      <c r="T140" s="73"/>
      <c r="U140" s="73"/>
      <c r="V140" s="73"/>
    </row>
    <row r="141" spans="18:22" x14ac:dyDescent="0.2">
      <c r="R141" s="73"/>
      <c r="S141" s="73"/>
      <c r="T141" s="73"/>
      <c r="U141" s="73"/>
      <c r="V141" s="73"/>
    </row>
    <row r="142" spans="18:22" x14ac:dyDescent="0.2">
      <c r="R142" s="73"/>
      <c r="S142" s="73"/>
      <c r="T142" s="73"/>
      <c r="U142" s="73"/>
      <c r="V142" s="73"/>
    </row>
    <row r="143" spans="18:22" x14ac:dyDescent="0.2">
      <c r="R143" s="73"/>
      <c r="S143" s="73"/>
      <c r="T143" s="73"/>
      <c r="U143" s="73"/>
      <c r="V143" s="73"/>
    </row>
    <row r="144" spans="18:22" x14ac:dyDescent="0.2">
      <c r="R144" s="73"/>
      <c r="S144" s="73"/>
      <c r="T144" s="73"/>
      <c r="U144" s="73"/>
      <c r="V144" s="73"/>
    </row>
    <row r="145" spans="18:22" x14ac:dyDescent="0.2">
      <c r="R145" s="73"/>
      <c r="S145" s="73"/>
      <c r="T145" s="73"/>
      <c r="U145" s="73"/>
      <c r="V145" s="73"/>
    </row>
    <row r="146" spans="18:22" x14ac:dyDescent="0.2">
      <c r="R146" s="73"/>
      <c r="S146" s="73"/>
      <c r="T146" s="73"/>
      <c r="U146" s="73"/>
      <c r="V146" s="73"/>
    </row>
    <row r="147" spans="18:22" x14ac:dyDescent="0.2">
      <c r="R147" s="73"/>
      <c r="S147" s="73"/>
      <c r="T147" s="73"/>
      <c r="U147" s="73"/>
      <c r="V147" s="73"/>
    </row>
    <row r="148" spans="18:22" x14ac:dyDescent="0.2">
      <c r="R148" s="73"/>
      <c r="S148" s="73"/>
      <c r="T148" s="73"/>
      <c r="U148" s="73"/>
      <c r="V148" s="73"/>
    </row>
    <row r="149" spans="18:22" x14ac:dyDescent="0.2">
      <c r="R149" s="73"/>
      <c r="S149" s="73"/>
      <c r="T149" s="73"/>
      <c r="U149" s="73"/>
      <c r="V149" s="73"/>
    </row>
    <row r="150" spans="18:22" x14ac:dyDescent="0.2">
      <c r="R150" s="73"/>
      <c r="S150" s="73"/>
      <c r="T150" s="73"/>
      <c r="U150" s="73"/>
      <c r="V150" s="73"/>
    </row>
    <row r="151" spans="18:22" x14ac:dyDescent="0.2">
      <c r="R151" s="73"/>
      <c r="S151" s="73"/>
      <c r="T151" s="73"/>
      <c r="U151" s="73"/>
      <c r="V151" s="73"/>
    </row>
    <row r="152" spans="18:22" x14ac:dyDescent="0.2">
      <c r="R152" s="73"/>
      <c r="S152" s="73"/>
      <c r="T152" s="73"/>
      <c r="U152" s="73"/>
      <c r="V152" s="73"/>
    </row>
    <row r="153" spans="18:22" x14ac:dyDescent="0.2">
      <c r="R153" s="73"/>
      <c r="S153" s="73"/>
      <c r="T153" s="73"/>
      <c r="U153" s="73"/>
      <c r="V153" s="73"/>
    </row>
    <row r="154" spans="18:22" x14ac:dyDescent="0.2">
      <c r="R154" s="73"/>
      <c r="S154" s="73"/>
      <c r="T154" s="73"/>
      <c r="U154" s="73"/>
      <c r="V154" s="73"/>
    </row>
    <row r="155" spans="18:22" x14ac:dyDescent="0.2">
      <c r="R155" s="73"/>
      <c r="S155" s="73"/>
      <c r="T155" s="73"/>
      <c r="U155" s="73"/>
      <c r="V155" s="73"/>
    </row>
    <row r="156" spans="18:22" x14ac:dyDescent="0.2">
      <c r="R156" s="73"/>
      <c r="S156" s="73"/>
      <c r="T156" s="73"/>
      <c r="U156" s="73"/>
      <c r="V156" s="73"/>
    </row>
    <row r="157" spans="18:22" x14ac:dyDescent="0.2">
      <c r="R157" s="73"/>
      <c r="S157" s="73"/>
      <c r="T157" s="73"/>
      <c r="U157" s="73"/>
      <c r="V157" s="73"/>
    </row>
    <row r="158" spans="18:22" x14ac:dyDescent="0.2">
      <c r="R158" s="73"/>
      <c r="S158" s="73"/>
      <c r="T158" s="73"/>
      <c r="U158" s="73"/>
      <c r="V158" s="73"/>
    </row>
    <row r="159" spans="18:22" x14ac:dyDescent="0.2">
      <c r="R159" s="73"/>
      <c r="S159" s="73"/>
      <c r="T159" s="73"/>
      <c r="U159" s="73"/>
      <c r="V159" s="73"/>
    </row>
    <row r="160" spans="18:22" x14ac:dyDescent="0.2">
      <c r="R160" s="73"/>
      <c r="S160" s="73"/>
      <c r="T160" s="73"/>
      <c r="U160" s="73"/>
      <c r="V160" s="73"/>
    </row>
    <row r="161" spans="18:22" x14ac:dyDescent="0.2">
      <c r="R161" s="73"/>
      <c r="S161" s="73"/>
      <c r="T161" s="73"/>
      <c r="U161" s="73"/>
      <c r="V161" s="73"/>
    </row>
    <row r="162" spans="18:22" x14ac:dyDescent="0.2">
      <c r="R162" s="73"/>
      <c r="S162" s="73"/>
      <c r="T162" s="73"/>
      <c r="U162" s="73"/>
      <c r="V162" s="73"/>
    </row>
    <row r="163" spans="18:22" x14ac:dyDescent="0.2">
      <c r="R163" s="73"/>
      <c r="S163" s="73"/>
      <c r="T163" s="73"/>
      <c r="U163" s="73"/>
      <c r="V163" s="73"/>
    </row>
    <row r="164" spans="18:22" x14ac:dyDescent="0.2">
      <c r="R164" s="73"/>
      <c r="S164" s="73"/>
      <c r="T164" s="73"/>
      <c r="U164" s="73"/>
      <c r="V164" s="73"/>
    </row>
    <row r="165" spans="18:22" x14ac:dyDescent="0.2">
      <c r="R165" s="73"/>
      <c r="S165" s="73"/>
      <c r="T165" s="73"/>
      <c r="U165" s="73"/>
      <c r="V165" s="73"/>
    </row>
    <row r="166" spans="18:22" x14ac:dyDescent="0.2">
      <c r="R166" s="73"/>
      <c r="S166" s="73"/>
      <c r="T166" s="73"/>
      <c r="U166" s="73"/>
      <c r="V166" s="73"/>
    </row>
    <row r="167" spans="18:22" x14ac:dyDescent="0.2">
      <c r="R167" s="73"/>
      <c r="S167" s="73"/>
      <c r="T167" s="73"/>
      <c r="U167" s="73"/>
      <c r="V167" s="73"/>
    </row>
    <row r="168" spans="18:22" x14ac:dyDescent="0.2">
      <c r="R168" s="73"/>
      <c r="S168" s="73"/>
      <c r="T168" s="73"/>
      <c r="U168" s="73"/>
      <c r="V168" s="73"/>
    </row>
    <row r="169" spans="18:22" x14ac:dyDescent="0.2">
      <c r="R169" s="73"/>
      <c r="S169" s="73"/>
      <c r="T169" s="73"/>
      <c r="U169" s="73"/>
      <c r="V169" s="73"/>
    </row>
    <row r="170" spans="18:22" x14ac:dyDescent="0.2">
      <c r="R170" s="73"/>
      <c r="S170" s="73"/>
      <c r="T170" s="73"/>
      <c r="U170" s="73"/>
      <c r="V170" s="73"/>
    </row>
    <row r="171" spans="18:22" x14ac:dyDescent="0.2">
      <c r="R171" s="73"/>
      <c r="S171" s="73"/>
      <c r="T171" s="73"/>
      <c r="U171" s="73"/>
      <c r="V171" s="73"/>
    </row>
    <row r="172" spans="18:22" x14ac:dyDescent="0.2">
      <c r="R172" s="73"/>
      <c r="S172" s="73"/>
      <c r="T172" s="73"/>
      <c r="U172" s="73"/>
      <c r="V172" s="73"/>
    </row>
    <row r="173" spans="18:22" x14ac:dyDescent="0.2">
      <c r="R173" s="73"/>
      <c r="S173" s="73"/>
      <c r="T173" s="73"/>
      <c r="U173" s="73"/>
      <c r="V173" s="73"/>
    </row>
    <row r="174" spans="18:22" x14ac:dyDescent="0.2">
      <c r="R174" s="73"/>
      <c r="S174" s="73"/>
      <c r="T174" s="73"/>
      <c r="U174" s="73"/>
      <c r="V174" s="73"/>
    </row>
    <row r="175" spans="18:22" x14ac:dyDescent="0.2">
      <c r="R175" s="73"/>
      <c r="S175" s="73"/>
      <c r="T175" s="73"/>
      <c r="U175" s="73"/>
      <c r="V175" s="73"/>
    </row>
    <row r="176" spans="18:22" x14ac:dyDescent="0.2">
      <c r="R176" s="73"/>
      <c r="S176" s="73"/>
      <c r="T176" s="73"/>
      <c r="U176" s="73"/>
      <c r="V176" s="73"/>
    </row>
    <row r="177" spans="18:22" x14ac:dyDescent="0.2">
      <c r="R177" s="73"/>
      <c r="S177" s="73"/>
      <c r="T177" s="73"/>
      <c r="U177" s="73"/>
      <c r="V177" s="73"/>
    </row>
    <row r="178" spans="18:22" x14ac:dyDescent="0.2">
      <c r="R178" s="73"/>
      <c r="S178" s="73"/>
      <c r="T178" s="73"/>
      <c r="U178" s="73"/>
      <c r="V178" s="73"/>
    </row>
    <row r="179" spans="18:22" x14ac:dyDescent="0.2">
      <c r="R179" s="73"/>
      <c r="S179" s="73"/>
      <c r="T179" s="73"/>
      <c r="U179" s="73"/>
      <c r="V179" s="73"/>
    </row>
    <row r="180" spans="18:22" x14ac:dyDescent="0.2">
      <c r="R180" s="73"/>
      <c r="S180" s="73"/>
      <c r="T180" s="73"/>
      <c r="U180" s="73"/>
      <c r="V180" s="73"/>
    </row>
    <row r="181" spans="18:22" x14ac:dyDescent="0.2">
      <c r="R181" s="73"/>
      <c r="S181" s="73"/>
      <c r="T181" s="73"/>
      <c r="U181" s="73"/>
      <c r="V181" s="73"/>
    </row>
    <row r="182" spans="18:22" x14ac:dyDescent="0.2">
      <c r="R182" s="73"/>
      <c r="S182" s="73"/>
      <c r="T182" s="73"/>
      <c r="U182" s="73"/>
      <c r="V182" s="73"/>
    </row>
    <row r="183" spans="18:22" x14ac:dyDescent="0.2">
      <c r="R183" s="73"/>
      <c r="S183" s="73"/>
      <c r="T183" s="73"/>
      <c r="U183" s="73"/>
      <c r="V183" s="73"/>
    </row>
    <row r="184" spans="18:22" x14ac:dyDescent="0.2">
      <c r="R184" s="73"/>
      <c r="S184" s="73"/>
      <c r="T184" s="73"/>
      <c r="U184" s="73"/>
      <c r="V184" s="73"/>
    </row>
    <row r="185" spans="18:22" x14ac:dyDescent="0.2">
      <c r="R185" s="73"/>
      <c r="S185" s="73"/>
      <c r="T185" s="73"/>
      <c r="U185" s="73"/>
      <c r="V185" s="73"/>
    </row>
    <row r="186" spans="18:22" x14ac:dyDescent="0.2">
      <c r="R186" s="73"/>
      <c r="S186" s="73"/>
      <c r="T186" s="73"/>
      <c r="U186" s="73"/>
      <c r="V186" s="73"/>
    </row>
    <row r="187" spans="18:22" x14ac:dyDescent="0.2">
      <c r="R187" s="73"/>
      <c r="S187" s="73"/>
      <c r="T187" s="73"/>
      <c r="U187" s="73"/>
      <c r="V187" s="73"/>
    </row>
    <row r="188" spans="18:22" x14ac:dyDescent="0.2">
      <c r="R188" s="73"/>
      <c r="S188" s="73"/>
      <c r="T188" s="73"/>
      <c r="U188" s="73"/>
      <c r="V188" s="73"/>
    </row>
    <row r="189" spans="18:22" x14ac:dyDescent="0.2">
      <c r="R189" s="73"/>
      <c r="S189" s="73"/>
      <c r="T189" s="73"/>
      <c r="U189" s="73"/>
      <c r="V189" s="73"/>
    </row>
    <row r="190" spans="18:22" x14ac:dyDescent="0.2">
      <c r="R190" s="73"/>
      <c r="S190" s="73"/>
      <c r="T190" s="73"/>
      <c r="U190" s="73"/>
      <c r="V190" s="73"/>
    </row>
    <row r="191" spans="18:22" x14ac:dyDescent="0.2">
      <c r="R191" s="73"/>
      <c r="S191" s="73"/>
      <c r="T191" s="73"/>
      <c r="U191" s="73"/>
      <c r="V191" s="73"/>
    </row>
    <row r="192" spans="18:22" x14ac:dyDescent="0.2">
      <c r="R192" s="73"/>
      <c r="S192" s="73"/>
      <c r="T192" s="73"/>
      <c r="U192" s="73"/>
      <c r="V192" s="73"/>
    </row>
    <row r="193" spans="18:22" x14ac:dyDescent="0.2">
      <c r="R193" s="73"/>
      <c r="S193" s="73"/>
      <c r="T193" s="73"/>
      <c r="U193" s="73"/>
      <c r="V193" s="73"/>
    </row>
    <row r="194" spans="18:22" x14ac:dyDescent="0.2">
      <c r="R194" s="73"/>
      <c r="S194" s="73"/>
      <c r="T194" s="73"/>
      <c r="U194" s="73"/>
      <c r="V194" s="73"/>
    </row>
    <row r="195" spans="18:22" x14ac:dyDescent="0.2">
      <c r="R195" s="73"/>
      <c r="S195" s="73"/>
      <c r="T195" s="73"/>
      <c r="U195" s="73"/>
      <c r="V195" s="73"/>
    </row>
    <row r="196" spans="18:22" x14ac:dyDescent="0.2">
      <c r="R196" s="73"/>
      <c r="S196" s="73"/>
      <c r="T196" s="73"/>
      <c r="U196" s="73"/>
      <c r="V196" s="73"/>
    </row>
    <row r="197" spans="18:22" x14ac:dyDescent="0.2">
      <c r="R197" s="73"/>
      <c r="S197" s="73"/>
      <c r="T197" s="73"/>
      <c r="U197" s="73"/>
      <c r="V197" s="73"/>
    </row>
    <row r="198" spans="18:22" x14ac:dyDescent="0.2">
      <c r="R198" s="73"/>
      <c r="S198" s="73"/>
      <c r="T198" s="73"/>
      <c r="U198" s="73"/>
      <c r="V198" s="73"/>
    </row>
    <row r="199" spans="18:22" x14ac:dyDescent="0.2">
      <c r="R199" s="73"/>
      <c r="S199" s="73"/>
      <c r="T199" s="73"/>
      <c r="U199" s="73"/>
      <c r="V199" s="73"/>
    </row>
    <row r="200" spans="18:22" x14ac:dyDescent="0.2">
      <c r="R200" s="73"/>
      <c r="S200" s="73"/>
      <c r="T200" s="73"/>
      <c r="U200" s="73"/>
      <c r="V200" s="73"/>
    </row>
    <row r="201" spans="18:22" x14ac:dyDescent="0.2">
      <c r="R201" s="73"/>
      <c r="S201" s="73"/>
      <c r="T201" s="73"/>
      <c r="U201" s="73"/>
      <c r="V201" s="73"/>
    </row>
    <row r="202" spans="18:22" x14ac:dyDescent="0.2">
      <c r="R202" s="73"/>
      <c r="S202" s="73"/>
      <c r="T202" s="73"/>
      <c r="U202" s="73"/>
      <c r="V202" s="73"/>
    </row>
    <row r="203" spans="18:22" x14ac:dyDescent="0.2">
      <c r="R203" s="73"/>
      <c r="S203" s="73"/>
      <c r="T203" s="73"/>
      <c r="U203" s="73"/>
      <c r="V203" s="73"/>
    </row>
    <row r="204" spans="18:22" x14ac:dyDescent="0.2">
      <c r="R204" s="73"/>
      <c r="S204" s="73"/>
      <c r="T204" s="73"/>
      <c r="U204" s="73"/>
      <c r="V204" s="73"/>
    </row>
    <row r="205" spans="18:22" x14ac:dyDescent="0.2">
      <c r="R205" s="73"/>
      <c r="S205" s="73"/>
      <c r="T205" s="73"/>
      <c r="U205" s="73"/>
      <c r="V205" s="73"/>
    </row>
    <row r="206" spans="18:22" x14ac:dyDescent="0.2">
      <c r="R206" s="73"/>
      <c r="S206" s="73"/>
      <c r="T206" s="73"/>
      <c r="U206" s="73"/>
      <c r="V206" s="73"/>
    </row>
    <row r="207" spans="18:22" x14ac:dyDescent="0.2">
      <c r="R207" s="73"/>
      <c r="S207" s="73"/>
      <c r="T207" s="73"/>
      <c r="U207" s="73"/>
      <c r="V207" s="73"/>
    </row>
    <row r="208" spans="18:22" x14ac:dyDescent="0.2">
      <c r="R208" s="73"/>
      <c r="S208" s="73"/>
      <c r="T208" s="73"/>
      <c r="U208" s="73"/>
      <c r="V208" s="73"/>
    </row>
    <row r="209" spans="18:22" x14ac:dyDescent="0.2">
      <c r="R209" s="73"/>
      <c r="S209" s="73"/>
      <c r="T209" s="73"/>
      <c r="U209" s="73"/>
      <c r="V209" s="73"/>
    </row>
    <row r="210" spans="18:22" x14ac:dyDescent="0.2">
      <c r="R210" s="73"/>
      <c r="S210" s="73"/>
      <c r="T210" s="73"/>
      <c r="U210" s="73"/>
      <c r="V210" s="73"/>
    </row>
    <row r="211" spans="18:22" x14ac:dyDescent="0.2">
      <c r="R211" s="73"/>
      <c r="S211" s="73"/>
      <c r="T211" s="73"/>
      <c r="U211" s="73"/>
      <c r="V211" s="73"/>
    </row>
    <row r="212" spans="18:22" x14ac:dyDescent="0.2">
      <c r="R212" s="73"/>
      <c r="S212" s="73"/>
      <c r="T212" s="73"/>
      <c r="U212" s="73"/>
      <c r="V212" s="73"/>
    </row>
    <row r="213" spans="18:22" x14ac:dyDescent="0.2">
      <c r="R213" s="73"/>
      <c r="S213" s="73"/>
      <c r="T213" s="73"/>
      <c r="U213" s="73"/>
      <c r="V213" s="73"/>
    </row>
    <row r="214" spans="18:22" x14ac:dyDescent="0.2">
      <c r="R214" s="73"/>
      <c r="S214" s="73"/>
      <c r="T214" s="73"/>
      <c r="U214" s="73"/>
      <c r="V214" s="73"/>
    </row>
    <row r="215" spans="18:22" x14ac:dyDescent="0.2">
      <c r="R215" s="73"/>
      <c r="S215" s="73"/>
      <c r="T215" s="73"/>
      <c r="U215" s="73"/>
      <c r="V215" s="73"/>
    </row>
    <row r="216" spans="18:22" x14ac:dyDescent="0.2">
      <c r="R216" s="73"/>
      <c r="S216" s="73"/>
      <c r="T216" s="73"/>
      <c r="U216" s="73"/>
      <c r="V216" s="73"/>
    </row>
    <row r="217" spans="18:22" x14ac:dyDescent="0.2">
      <c r="R217" s="73"/>
      <c r="S217" s="73"/>
      <c r="T217" s="73"/>
      <c r="U217" s="73"/>
      <c r="V217" s="73"/>
    </row>
    <row r="218" spans="18:22" x14ac:dyDescent="0.2">
      <c r="R218" s="73"/>
      <c r="S218" s="73"/>
      <c r="T218" s="73"/>
      <c r="U218" s="73"/>
      <c r="V218" s="73"/>
    </row>
    <row r="219" spans="18:22" x14ac:dyDescent="0.2">
      <c r="R219" s="73"/>
      <c r="S219" s="73"/>
      <c r="T219" s="73"/>
      <c r="U219" s="73"/>
      <c r="V219" s="73"/>
    </row>
    <row r="220" spans="18:22" x14ac:dyDescent="0.2">
      <c r="R220" s="73"/>
      <c r="S220" s="73"/>
      <c r="T220" s="73"/>
      <c r="U220" s="73"/>
      <c r="V220" s="73"/>
    </row>
    <row r="221" spans="18:22" x14ac:dyDescent="0.2">
      <c r="R221" s="73"/>
      <c r="S221" s="73"/>
      <c r="T221" s="73"/>
      <c r="U221" s="73"/>
      <c r="V221" s="73"/>
    </row>
    <row r="222" spans="18:22" x14ac:dyDescent="0.2">
      <c r="R222" s="73"/>
      <c r="S222" s="73"/>
      <c r="T222" s="73"/>
      <c r="U222" s="73"/>
      <c r="V222" s="73"/>
    </row>
    <row r="223" spans="18:22" x14ac:dyDescent="0.2">
      <c r="R223" s="73"/>
      <c r="S223" s="73"/>
      <c r="T223" s="73"/>
      <c r="U223" s="73"/>
      <c r="V223" s="73"/>
    </row>
    <row r="224" spans="18:22" x14ac:dyDescent="0.2">
      <c r="R224" s="73"/>
      <c r="S224" s="73"/>
      <c r="T224" s="73"/>
      <c r="U224" s="73"/>
      <c r="V224" s="73"/>
    </row>
    <row r="225" spans="18:22" x14ac:dyDescent="0.2">
      <c r="R225" s="73"/>
      <c r="S225" s="73"/>
      <c r="T225" s="73"/>
      <c r="U225" s="73"/>
      <c r="V225" s="73"/>
    </row>
    <row r="226" spans="18:22" x14ac:dyDescent="0.2">
      <c r="R226" s="73"/>
      <c r="S226" s="73"/>
      <c r="T226" s="73"/>
      <c r="U226" s="73"/>
      <c r="V226" s="73"/>
    </row>
    <row r="227" spans="18:22" x14ac:dyDescent="0.2">
      <c r="R227" s="73"/>
      <c r="S227" s="73"/>
      <c r="T227" s="73"/>
      <c r="U227" s="73"/>
      <c r="V227" s="73"/>
    </row>
    <row r="228" spans="18:22" x14ac:dyDescent="0.2">
      <c r="R228" s="73"/>
      <c r="S228" s="73"/>
      <c r="T228" s="73"/>
      <c r="U228" s="73"/>
      <c r="V228" s="73"/>
    </row>
    <row r="229" spans="18:22" x14ac:dyDescent="0.2">
      <c r="R229" s="73"/>
      <c r="S229" s="73"/>
      <c r="T229" s="73"/>
      <c r="U229" s="73"/>
      <c r="V229" s="73"/>
    </row>
    <row r="230" spans="18:22" x14ac:dyDescent="0.2">
      <c r="R230" s="73"/>
      <c r="S230" s="73"/>
      <c r="T230" s="73"/>
      <c r="U230" s="73"/>
      <c r="V230" s="73"/>
    </row>
    <row r="231" spans="18:22" x14ac:dyDescent="0.2">
      <c r="R231" s="73"/>
      <c r="S231" s="73"/>
      <c r="T231" s="73"/>
      <c r="U231" s="73"/>
      <c r="V231" s="73"/>
    </row>
    <row r="232" spans="18:22" x14ac:dyDescent="0.2">
      <c r="R232" s="73"/>
      <c r="S232" s="73"/>
      <c r="T232" s="73"/>
      <c r="U232" s="73"/>
      <c r="V232" s="73"/>
    </row>
    <row r="233" spans="18:22" x14ac:dyDescent="0.2">
      <c r="R233" s="73"/>
      <c r="S233" s="73"/>
      <c r="T233" s="73"/>
      <c r="U233" s="73"/>
      <c r="V233" s="73"/>
    </row>
    <row r="234" spans="18:22" x14ac:dyDescent="0.2">
      <c r="R234" s="73"/>
      <c r="S234" s="73"/>
      <c r="T234" s="73"/>
      <c r="U234" s="73"/>
      <c r="V234" s="73"/>
    </row>
    <row r="235" spans="18:22" x14ac:dyDescent="0.2">
      <c r="R235" s="73"/>
      <c r="S235" s="73"/>
      <c r="T235" s="73"/>
      <c r="U235" s="73"/>
      <c r="V235" s="73"/>
    </row>
    <row r="236" spans="18:22" x14ac:dyDescent="0.2">
      <c r="R236" s="73"/>
      <c r="S236" s="73"/>
      <c r="T236" s="73"/>
      <c r="U236" s="73"/>
      <c r="V236" s="73"/>
    </row>
    <row r="237" spans="18:22" x14ac:dyDescent="0.2">
      <c r="R237" s="73"/>
      <c r="S237" s="73"/>
      <c r="T237" s="73"/>
      <c r="U237" s="73"/>
      <c r="V237" s="73"/>
    </row>
    <row r="238" spans="18:22" x14ac:dyDescent="0.2">
      <c r="R238" s="73"/>
      <c r="S238" s="73"/>
      <c r="T238" s="73"/>
      <c r="U238" s="73"/>
      <c r="V238" s="73"/>
    </row>
    <row r="239" spans="18:22" x14ac:dyDescent="0.2">
      <c r="R239" s="73"/>
      <c r="S239" s="73"/>
      <c r="T239" s="73"/>
      <c r="U239" s="73"/>
      <c r="V239" s="73"/>
    </row>
    <row r="240" spans="18:22" x14ac:dyDescent="0.2">
      <c r="R240" s="73"/>
      <c r="S240" s="73"/>
      <c r="T240" s="73"/>
      <c r="U240" s="73"/>
      <c r="V240" s="73"/>
    </row>
    <row r="241" spans="18:22" x14ac:dyDescent="0.2">
      <c r="R241" s="73"/>
      <c r="S241" s="73"/>
      <c r="T241" s="73"/>
      <c r="U241" s="73"/>
      <c r="V241" s="73"/>
    </row>
    <row r="242" spans="18:22" x14ac:dyDescent="0.2">
      <c r="R242" s="73"/>
      <c r="S242" s="73"/>
      <c r="T242" s="73"/>
      <c r="U242" s="73"/>
      <c r="V242" s="73"/>
    </row>
    <row r="243" spans="18:22" x14ac:dyDescent="0.2">
      <c r="R243" s="73"/>
      <c r="S243" s="73"/>
      <c r="T243" s="73"/>
      <c r="U243" s="73"/>
      <c r="V243" s="73"/>
    </row>
    <row r="244" spans="18:22" x14ac:dyDescent="0.2">
      <c r="R244" s="73"/>
      <c r="S244" s="73"/>
      <c r="T244" s="73"/>
      <c r="U244" s="73"/>
      <c r="V244" s="73"/>
    </row>
    <row r="245" spans="18:22" x14ac:dyDescent="0.2">
      <c r="R245" s="73"/>
      <c r="S245" s="73"/>
      <c r="T245" s="73"/>
      <c r="U245" s="73"/>
      <c r="V245" s="73"/>
    </row>
    <row r="246" spans="18:22" x14ac:dyDescent="0.2">
      <c r="R246" s="73"/>
      <c r="S246" s="73"/>
      <c r="T246" s="73"/>
      <c r="U246" s="73"/>
      <c r="V246" s="73"/>
    </row>
    <row r="247" spans="18:22" x14ac:dyDescent="0.2">
      <c r="R247" s="73"/>
      <c r="S247" s="73"/>
      <c r="T247" s="73"/>
      <c r="U247" s="73"/>
      <c r="V247" s="73"/>
    </row>
    <row r="248" spans="18:22" x14ac:dyDescent="0.2">
      <c r="R248" s="73"/>
      <c r="S248" s="73"/>
      <c r="T248" s="73"/>
      <c r="U248" s="73"/>
      <c r="V248" s="73"/>
    </row>
    <row r="249" spans="18:22" x14ac:dyDescent="0.2">
      <c r="R249" s="73"/>
      <c r="S249" s="73"/>
      <c r="T249" s="73"/>
      <c r="U249" s="73"/>
      <c r="V249" s="73"/>
    </row>
    <row r="250" spans="18:22" x14ac:dyDescent="0.2">
      <c r="R250" s="73"/>
      <c r="S250" s="73"/>
      <c r="T250" s="73"/>
      <c r="U250" s="73"/>
      <c r="V250" s="73"/>
    </row>
    <row r="251" spans="18:22" x14ac:dyDescent="0.2">
      <c r="R251" s="73"/>
      <c r="S251" s="73"/>
      <c r="T251" s="73"/>
      <c r="U251" s="73"/>
      <c r="V251" s="73"/>
    </row>
    <row r="252" spans="18:22" x14ac:dyDescent="0.2">
      <c r="R252" s="73"/>
      <c r="S252" s="73"/>
      <c r="T252" s="73"/>
      <c r="U252" s="73"/>
      <c r="V252" s="73"/>
    </row>
    <row r="253" spans="18:22" x14ac:dyDescent="0.2">
      <c r="R253" s="73"/>
      <c r="S253" s="73"/>
      <c r="T253" s="73"/>
      <c r="U253" s="73"/>
      <c r="V253" s="73"/>
    </row>
    <row r="254" spans="18:22" x14ac:dyDescent="0.2">
      <c r="R254" s="73"/>
      <c r="S254" s="73"/>
      <c r="T254" s="73"/>
      <c r="U254" s="73"/>
      <c r="V254" s="73"/>
    </row>
    <row r="255" spans="18:22" x14ac:dyDescent="0.2">
      <c r="R255" s="73"/>
      <c r="S255" s="73"/>
      <c r="T255" s="73"/>
      <c r="U255" s="73"/>
      <c r="V255" s="73"/>
    </row>
    <row r="256" spans="18:22" x14ac:dyDescent="0.2">
      <c r="R256" s="73"/>
      <c r="S256" s="73"/>
      <c r="T256" s="73"/>
      <c r="U256" s="73"/>
      <c r="V256" s="73"/>
    </row>
    <row r="257" spans="18:22" x14ac:dyDescent="0.2">
      <c r="R257" s="73"/>
      <c r="S257" s="73"/>
      <c r="T257" s="73"/>
      <c r="U257" s="73"/>
      <c r="V257" s="73"/>
    </row>
    <row r="258" spans="18:22" x14ac:dyDescent="0.2">
      <c r="R258" s="73"/>
      <c r="S258" s="73"/>
      <c r="T258" s="73"/>
      <c r="U258" s="73"/>
      <c r="V258" s="73"/>
    </row>
    <row r="259" spans="18:22" x14ac:dyDescent="0.2">
      <c r="R259" s="73"/>
      <c r="S259" s="73"/>
      <c r="T259" s="73"/>
      <c r="U259" s="73"/>
      <c r="V259" s="73"/>
    </row>
    <row r="260" spans="18:22" x14ac:dyDescent="0.2">
      <c r="R260" s="73"/>
      <c r="S260" s="73"/>
      <c r="T260" s="73"/>
      <c r="U260" s="73"/>
      <c r="V260" s="73"/>
    </row>
    <row r="261" spans="18:22" x14ac:dyDescent="0.2">
      <c r="R261" s="73"/>
      <c r="S261" s="73"/>
      <c r="T261" s="73"/>
      <c r="U261" s="73"/>
      <c r="V261" s="73"/>
    </row>
    <row r="262" spans="18:22" x14ac:dyDescent="0.2">
      <c r="R262" s="73"/>
      <c r="S262" s="73"/>
      <c r="T262" s="73"/>
      <c r="U262" s="73"/>
      <c r="V262" s="73"/>
    </row>
    <row r="263" spans="18:22" x14ac:dyDescent="0.2">
      <c r="R263" s="73"/>
      <c r="S263" s="73"/>
      <c r="T263" s="73"/>
      <c r="U263" s="73"/>
      <c r="V263" s="73"/>
    </row>
    <row r="264" spans="18:22" x14ac:dyDescent="0.2">
      <c r="R264" s="73"/>
      <c r="S264" s="73"/>
      <c r="T264" s="73"/>
      <c r="U264" s="73"/>
      <c r="V264" s="73"/>
    </row>
    <row r="265" spans="18:22" x14ac:dyDescent="0.2">
      <c r="R265" s="73"/>
      <c r="S265" s="73"/>
      <c r="T265" s="73"/>
      <c r="U265" s="73"/>
      <c r="V265" s="73"/>
    </row>
    <row r="266" spans="18:22" x14ac:dyDescent="0.2">
      <c r="R266" s="73"/>
      <c r="S266" s="73"/>
      <c r="T266" s="73"/>
      <c r="U266" s="73"/>
      <c r="V266" s="73"/>
    </row>
    <row r="267" spans="18:22" x14ac:dyDescent="0.2">
      <c r="R267" s="73"/>
      <c r="S267" s="73"/>
      <c r="T267" s="73"/>
      <c r="U267" s="73"/>
      <c r="V267" s="73"/>
    </row>
    <row r="268" spans="18:22" x14ac:dyDescent="0.2">
      <c r="R268" s="73"/>
      <c r="S268" s="73"/>
      <c r="T268" s="73"/>
      <c r="U268" s="73"/>
      <c r="V268" s="73"/>
    </row>
    <row r="269" spans="18:22" x14ac:dyDescent="0.2">
      <c r="R269" s="73"/>
      <c r="S269" s="73"/>
      <c r="T269" s="73"/>
      <c r="U269" s="73"/>
      <c r="V269" s="73"/>
    </row>
    <row r="270" spans="18:22" x14ac:dyDescent="0.2">
      <c r="R270" s="73"/>
      <c r="S270" s="73"/>
      <c r="T270" s="73"/>
      <c r="U270" s="73"/>
      <c r="V270" s="73"/>
    </row>
    <row r="271" spans="18:22" x14ac:dyDescent="0.2">
      <c r="R271" s="73"/>
      <c r="S271" s="73"/>
      <c r="T271" s="73"/>
      <c r="U271" s="73"/>
      <c r="V271" s="73"/>
    </row>
    <row r="272" spans="18:22" x14ac:dyDescent="0.2">
      <c r="R272" s="73"/>
      <c r="S272" s="73"/>
      <c r="T272" s="73"/>
      <c r="U272" s="73"/>
      <c r="V272" s="73"/>
    </row>
    <row r="273" spans="18:24" x14ac:dyDescent="0.2">
      <c r="R273" s="73"/>
      <c r="S273" s="73"/>
      <c r="T273" s="73"/>
      <c r="U273" s="73"/>
      <c r="V273" s="73"/>
    </row>
    <row r="274" spans="18:24" x14ac:dyDescent="0.2">
      <c r="R274" s="73"/>
      <c r="S274" s="73"/>
      <c r="T274" s="73"/>
      <c r="U274" s="73"/>
      <c r="V274" s="73"/>
    </row>
    <row r="275" spans="18:24" x14ac:dyDescent="0.2">
      <c r="R275" s="73"/>
      <c r="S275" s="73"/>
      <c r="T275" s="73"/>
      <c r="U275" s="73"/>
      <c r="V275" s="73"/>
    </row>
    <row r="276" spans="18:24" x14ac:dyDescent="0.2">
      <c r="W276" s="72"/>
      <c r="X276" s="73"/>
    </row>
    <row r="277" spans="18:24" x14ac:dyDescent="0.2">
      <c r="W277" s="72"/>
      <c r="X277" s="73"/>
    </row>
    <row r="278" spans="18:24" x14ac:dyDescent="0.2">
      <c r="W278" s="72"/>
      <c r="X278" s="73"/>
    </row>
    <row r="279" spans="18:24" x14ac:dyDescent="0.2">
      <c r="W279" s="72"/>
      <c r="X279" s="73"/>
    </row>
    <row r="280" spans="18:24" x14ac:dyDescent="0.2">
      <c r="W280" s="72"/>
      <c r="X280" s="73"/>
    </row>
    <row r="281" spans="18:24" x14ac:dyDescent="0.2">
      <c r="W281" s="72"/>
      <c r="X281" s="73"/>
    </row>
    <row r="282" spans="18:24" x14ac:dyDescent="0.2">
      <c r="W282" s="72"/>
      <c r="X282" s="73"/>
    </row>
    <row r="283" spans="18:24" x14ac:dyDescent="0.2">
      <c r="W283" s="72"/>
      <c r="X283" s="73"/>
    </row>
    <row r="284" spans="18:24" x14ac:dyDescent="0.2">
      <c r="W284" s="72"/>
      <c r="X284" s="73"/>
    </row>
    <row r="285" spans="18:24" x14ac:dyDescent="0.2">
      <c r="W285" s="72"/>
      <c r="X285" s="73"/>
    </row>
    <row r="286" spans="18:24" x14ac:dyDescent="0.2">
      <c r="W286" s="72"/>
      <c r="X286" s="73"/>
    </row>
    <row r="287" spans="18:24" x14ac:dyDescent="0.2">
      <c r="W287" s="72"/>
      <c r="X287" s="73"/>
    </row>
    <row r="288" spans="18:24" x14ac:dyDescent="0.2">
      <c r="W288" s="72"/>
      <c r="X288" s="73"/>
    </row>
    <row r="289" spans="23:24" x14ac:dyDescent="0.2">
      <c r="W289" s="72"/>
      <c r="X289" s="73"/>
    </row>
    <row r="290" spans="23:24" x14ac:dyDescent="0.2">
      <c r="W290" s="72"/>
      <c r="X290" s="73"/>
    </row>
    <row r="291" spans="23:24" x14ac:dyDescent="0.2">
      <c r="W291" s="72"/>
      <c r="X291" s="73"/>
    </row>
    <row r="292" spans="23:24" x14ac:dyDescent="0.2">
      <c r="W292" s="72"/>
      <c r="X292" s="73"/>
    </row>
    <row r="293" spans="23:24" x14ac:dyDescent="0.2">
      <c r="W293" s="72"/>
      <c r="X293" s="73"/>
    </row>
    <row r="294" spans="23:24" x14ac:dyDescent="0.2">
      <c r="W294" s="72"/>
      <c r="X294" s="73"/>
    </row>
    <row r="295" spans="23:24" x14ac:dyDescent="0.2">
      <c r="W295" s="72"/>
      <c r="X295" s="73"/>
    </row>
    <row r="296" spans="23:24" x14ac:dyDescent="0.2">
      <c r="W296" s="72"/>
      <c r="X296" s="73"/>
    </row>
    <row r="297" spans="23:24" x14ac:dyDescent="0.2">
      <c r="W297" s="72"/>
      <c r="X297" s="73"/>
    </row>
    <row r="298" spans="23:24" x14ac:dyDescent="0.2">
      <c r="W298" s="72"/>
      <c r="X298" s="73"/>
    </row>
    <row r="299" spans="23:24" x14ac:dyDescent="0.2">
      <c r="W299" s="72"/>
      <c r="X299" s="73"/>
    </row>
    <row r="300" spans="23:24" x14ac:dyDescent="0.2">
      <c r="W300" s="72"/>
      <c r="X300" s="73"/>
    </row>
    <row r="301" spans="23:24" x14ac:dyDescent="0.2">
      <c r="W301" s="72"/>
      <c r="X301" s="73"/>
    </row>
    <row r="302" spans="23:24" x14ac:dyDescent="0.2">
      <c r="W302" s="72"/>
      <c r="X302" s="73"/>
    </row>
    <row r="303" spans="23:24" x14ac:dyDescent="0.2">
      <c r="W303" s="72"/>
      <c r="X303" s="73"/>
    </row>
    <row r="304" spans="23:24" x14ac:dyDescent="0.2">
      <c r="W304" s="72"/>
      <c r="X304" s="73"/>
    </row>
    <row r="305" spans="23:24" x14ac:dyDescent="0.2">
      <c r="W305" s="72"/>
      <c r="X305" s="73"/>
    </row>
    <row r="306" spans="23:24" x14ac:dyDescent="0.2">
      <c r="W306" s="72"/>
      <c r="X306" s="73"/>
    </row>
    <row r="307" spans="23:24" x14ac:dyDescent="0.2">
      <c r="W307" s="72"/>
      <c r="X307" s="73"/>
    </row>
    <row r="308" spans="23:24" x14ac:dyDescent="0.2">
      <c r="W308" s="72"/>
      <c r="X308" s="73"/>
    </row>
    <row r="309" spans="23:24" x14ac:dyDescent="0.2">
      <c r="W309" s="72"/>
      <c r="X309" s="73"/>
    </row>
    <row r="310" spans="23:24" x14ac:dyDescent="0.2">
      <c r="W310" s="72"/>
      <c r="X310" s="73"/>
    </row>
    <row r="311" spans="23:24" x14ac:dyDescent="0.2">
      <c r="W311" s="72"/>
      <c r="X311" s="73"/>
    </row>
    <row r="312" spans="23:24" x14ac:dyDescent="0.2">
      <c r="W312" s="72"/>
      <c r="X312" s="73"/>
    </row>
    <row r="313" spans="23:24" x14ac:dyDescent="0.2">
      <c r="W313" s="72"/>
      <c r="X313" s="73"/>
    </row>
    <row r="314" spans="23:24" x14ac:dyDescent="0.2">
      <c r="W314" s="72"/>
      <c r="X314" s="73"/>
    </row>
    <row r="315" spans="23:24" x14ac:dyDescent="0.2">
      <c r="W315" s="72"/>
      <c r="X315" s="73"/>
    </row>
    <row r="316" spans="23:24" x14ac:dyDescent="0.2">
      <c r="W316" s="72"/>
      <c r="X316" s="73"/>
    </row>
    <row r="317" spans="23:24" x14ac:dyDescent="0.2">
      <c r="W317" s="72"/>
      <c r="X317" s="73"/>
    </row>
    <row r="318" spans="23:24" x14ac:dyDescent="0.2">
      <c r="W318" s="72"/>
      <c r="X318" s="73"/>
    </row>
    <row r="319" spans="23:24" x14ac:dyDescent="0.2">
      <c r="W319" s="72"/>
      <c r="X319" s="73"/>
    </row>
    <row r="320" spans="23:24" x14ac:dyDescent="0.2">
      <c r="W320" s="72"/>
      <c r="X320" s="73"/>
    </row>
    <row r="321" spans="23:24" x14ac:dyDescent="0.2">
      <c r="W321" s="72"/>
      <c r="X321" s="73"/>
    </row>
    <row r="322" spans="23:24" x14ac:dyDescent="0.2">
      <c r="W322" s="72"/>
      <c r="X322" s="73"/>
    </row>
    <row r="323" spans="23:24" x14ac:dyDescent="0.2">
      <c r="W323" s="72"/>
      <c r="X323" s="73"/>
    </row>
    <row r="324" spans="23:24" x14ac:dyDescent="0.2">
      <c r="W324" s="72"/>
      <c r="X324" s="73"/>
    </row>
    <row r="325" spans="23:24" x14ac:dyDescent="0.2">
      <c r="W325" s="72"/>
      <c r="X325" s="73"/>
    </row>
    <row r="326" spans="23:24" x14ac:dyDescent="0.2">
      <c r="W326" s="72"/>
      <c r="X326" s="73"/>
    </row>
    <row r="327" spans="23:24" x14ac:dyDescent="0.2">
      <c r="W327" s="72"/>
      <c r="X327" s="73"/>
    </row>
    <row r="328" spans="23:24" x14ac:dyDescent="0.2">
      <c r="W328" s="72"/>
      <c r="X328" s="73"/>
    </row>
    <row r="329" spans="23:24" x14ac:dyDescent="0.2">
      <c r="W329" s="72"/>
      <c r="X329" s="73"/>
    </row>
    <row r="330" spans="23:24" x14ac:dyDescent="0.2">
      <c r="W330" s="72"/>
      <c r="X330" s="73"/>
    </row>
    <row r="331" spans="23:24" x14ac:dyDescent="0.2">
      <c r="W331" s="72"/>
      <c r="X331" s="73"/>
    </row>
    <row r="332" spans="23:24" x14ac:dyDescent="0.2">
      <c r="W332" s="72"/>
      <c r="X332" s="73"/>
    </row>
    <row r="333" spans="23:24" x14ac:dyDescent="0.2">
      <c r="W333" s="72"/>
      <c r="X333" s="73"/>
    </row>
    <row r="334" spans="23:24" x14ac:dyDescent="0.2">
      <c r="W334" s="72"/>
      <c r="X334" s="73"/>
    </row>
    <row r="335" spans="23:24" x14ac:dyDescent="0.2">
      <c r="W335" s="72"/>
      <c r="X335" s="73"/>
    </row>
    <row r="336" spans="23:24" x14ac:dyDescent="0.2">
      <c r="W336" s="72"/>
      <c r="X336" s="73"/>
    </row>
    <row r="337" spans="23:24" x14ac:dyDescent="0.2">
      <c r="W337" s="72"/>
      <c r="X337" s="73"/>
    </row>
    <row r="338" spans="23:24" x14ac:dyDescent="0.2">
      <c r="W338" s="72"/>
      <c r="X338" s="73"/>
    </row>
    <row r="339" spans="23:24" x14ac:dyDescent="0.2">
      <c r="W339" s="72"/>
      <c r="X339" s="73"/>
    </row>
    <row r="340" spans="23:24" x14ac:dyDescent="0.2">
      <c r="W340" s="72"/>
      <c r="X340" s="73"/>
    </row>
    <row r="341" spans="23:24" x14ac:dyDescent="0.2">
      <c r="W341" s="72"/>
      <c r="X341" s="73"/>
    </row>
    <row r="342" spans="23:24" x14ac:dyDescent="0.2">
      <c r="W342" s="72"/>
      <c r="X342" s="73"/>
    </row>
    <row r="343" spans="23:24" x14ac:dyDescent="0.2">
      <c r="W343" s="72"/>
      <c r="X343" s="73"/>
    </row>
    <row r="344" spans="23:24" x14ac:dyDescent="0.2">
      <c r="W344" s="72"/>
      <c r="X344" s="73"/>
    </row>
    <row r="345" spans="23:24" x14ac:dyDescent="0.2">
      <c r="W345" s="72"/>
      <c r="X345" s="73"/>
    </row>
    <row r="346" spans="23:24" x14ac:dyDescent="0.2">
      <c r="W346" s="72"/>
      <c r="X346" s="73"/>
    </row>
    <row r="347" spans="23:24" x14ac:dyDescent="0.2">
      <c r="W347" s="72"/>
      <c r="X347" s="73"/>
    </row>
    <row r="348" spans="23:24" x14ac:dyDescent="0.2">
      <c r="W348" s="72"/>
      <c r="X348" s="73"/>
    </row>
    <row r="349" spans="23:24" x14ac:dyDescent="0.2">
      <c r="W349" s="72"/>
      <c r="X349" s="73"/>
    </row>
    <row r="350" spans="23:24" x14ac:dyDescent="0.2">
      <c r="W350" s="72"/>
      <c r="X350" s="73"/>
    </row>
    <row r="351" spans="23:24" x14ac:dyDescent="0.2">
      <c r="W351" s="72"/>
      <c r="X351" s="73"/>
    </row>
    <row r="352" spans="23:24" x14ac:dyDescent="0.2">
      <c r="W352" s="72"/>
      <c r="X352" s="73"/>
    </row>
    <row r="353" spans="23:24" x14ac:dyDescent="0.2">
      <c r="W353" s="72"/>
      <c r="X353" s="73"/>
    </row>
    <row r="354" spans="23:24" x14ac:dyDescent="0.2">
      <c r="W354" s="72"/>
      <c r="X354" s="73"/>
    </row>
    <row r="355" spans="23:24" x14ac:dyDescent="0.2">
      <c r="W355" s="72"/>
      <c r="X355" s="73"/>
    </row>
    <row r="356" spans="23:24" x14ac:dyDescent="0.2">
      <c r="W356" s="72"/>
      <c r="X356" s="73"/>
    </row>
    <row r="357" spans="23:24" x14ac:dyDescent="0.2">
      <c r="W357" s="72"/>
      <c r="X357" s="73"/>
    </row>
    <row r="358" spans="23:24" x14ac:dyDescent="0.2">
      <c r="W358" s="72"/>
      <c r="X358" s="73"/>
    </row>
    <row r="359" spans="23:24" x14ac:dyDescent="0.2">
      <c r="W359" s="72"/>
      <c r="X359" s="73"/>
    </row>
    <row r="360" spans="23:24" x14ac:dyDescent="0.2">
      <c r="W360" s="72"/>
      <c r="X360" s="73"/>
    </row>
    <row r="361" spans="23:24" x14ac:dyDescent="0.2">
      <c r="W361" s="72"/>
      <c r="X361" s="73"/>
    </row>
    <row r="362" spans="23:24" x14ac:dyDescent="0.2">
      <c r="W362" s="72"/>
      <c r="X362" s="73"/>
    </row>
    <row r="363" spans="23:24" x14ac:dyDescent="0.2">
      <c r="W363" s="72"/>
      <c r="X363" s="73"/>
    </row>
    <row r="364" spans="23:24" x14ac:dyDescent="0.2">
      <c r="W364" s="72"/>
      <c r="X364" s="73"/>
    </row>
    <row r="365" spans="23:24" x14ac:dyDescent="0.2">
      <c r="W365" s="72"/>
      <c r="X365" s="73"/>
    </row>
    <row r="366" spans="23:24" x14ac:dyDescent="0.2">
      <c r="W366" s="72"/>
      <c r="X366" s="73"/>
    </row>
    <row r="367" spans="23:24" x14ac:dyDescent="0.2">
      <c r="W367" s="72"/>
      <c r="X367" s="73"/>
    </row>
    <row r="368" spans="23:24" x14ac:dyDescent="0.2">
      <c r="W368" s="72"/>
      <c r="X368" s="73"/>
    </row>
    <row r="369" spans="23:24" x14ac:dyDescent="0.2">
      <c r="W369" s="72"/>
      <c r="X369" s="73"/>
    </row>
    <row r="370" spans="23:24" x14ac:dyDescent="0.2">
      <c r="W370" s="72"/>
      <c r="X370" s="73"/>
    </row>
    <row r="371" spans="23:24" x14ac:dyDescent="0.2">
      <c r="W371" s="72"/>
      <c r="X371" s="73"/>
    </row>
    <row r="372" spans="23:24" x14ac:dyDescent="0.2">
      <c r="W372" s="72"/>
      <c r="X372" s="73"/>
    </row>
    <row r="373" spans="23:24" x14ac:dyDescent="0.2">
      <c r="W373" s="72"/>
      <c r="X373" s="73"/>
    </row>
    <row r="374" spans="23:24" x14ac:dyDescent="0.2">
      <c r="W374" s="72"/>
      <c r="X374" s="73"/>
    </row>
    <row r="375" spans="23:24" x14ac:dyDescent="0.2">
      <c r="W375" s="72"/>
      <c r="X375" s="73"/>
    </row>
    <row r="376" spans="23:24" x14ac:dyDescent="0.2">
      <c r="W376" s="72"/>
      <c r="X376" s="73"/>
    </row>
    <row r="377" spans="23:24" x14ac:dyDescent="0.2">
      <c r="W377" s="72"/>
      <c r="X377" s="73"/>
    </row>
    <row r="378" spans="23:24" x14ac:dyDescent="0.2">
      <c r="W378" s="72"/>
      <c r="X378" s="73"/>
    </row>
    <row r="379" spans="23:24" x14ac:dyDescent="0.2">
      <c r="W379" s="72"/>
      <c r="X379" s="73"/>
    </row>
    <row r="380" spans="23:24" x14ac:dyDescent="0.2">
      <c r="W380" s="72"/>
      <c r="X380" s="73"/>
    </row>
    <row r="381" spans="23:24" x14ac:dyDescent="0.2">
      <c r="W381" s="72"/>
      <c r="X381" s="73"/>
    </row>
    <row r="382" spans="23:24" x14ac:dyDescent="0.2">
      <c r="W382" s="72"/>
      <c r="X382" s="73"/>
    </row>
    <row r="383" spans="23:24" x14ac:dyDescent="0.2">
      <c r="W383" s="72"/>
      <c r="X383" s="73"/>
    </row>
    <row r="384" spans="23:24" x14ac:dyDescent="0.2">
      <c r="W384" s="72"/>
      <c r="X384" s="73"/>
    </row>
    <row r="385" spans="23:24" x14ac:dyDescent="0.2">
      <c r="W385" s="72"/>
      <c r="X385" s="73"/>
    </row>
    <row r="386" spans="23:24" x14ac:dyDescent="0.2">
      <c r="W386" s="72"/>
      <c r="X386" s="73"/>
    </row>
    <row r="387" spans="23:24" x14ac:dyDescent="0.2">
      <c r="W387" s="72"/>
      <c r="X387" s="73"/>
    </row>
    <row r="388" spans="23:24" x14ac:dyDescent="0.2">
      <c r="W388" s="72"/>
      <c r="X388" s="73"/>
    </row>
    <row r="389" spans="23:24" x14ac:dyDescent="0.2">
      <c r="W389" s="72"/>
      <c r="X389" s="73"/>
    </row>
    <row r="390" spans="23:24" x14ac:dyDescent="0.2">
      <c r="W390" s="72"/>
      <c r="X390" s="73"/>
    </row>
    <row r="391" spans="23:24" x14ac:dyDescent="0.2">
      <c r="W391" s="72"/>
      <c r="X391" s="73"/>
    </row>
    <row r="392" spans="23:24" x14ac:dyDescent="0.2">
      <c r="W392" s="72"/>
      <c r="X392" s="73"/>
    </row>
    <row r="393" spans="23:24" x14ac:dyDescent="0.2">
      <c r="W393" s="72"/>
      <c r="X393" s="73"/>
    </row>
    <row r="394" spans="23:24" x14ac:dyDescent="0.2">
      <c r="W394" s="72"/>
      <c r="X394" s="73"/>
    </row>
    <row r="395" spans="23:24" x14ac:dyDescent="0.2">
      <c r="W395" s="72"/>
      <c r="X395" s="73"/>
    </row>
    <row r="396" spans="23:24" x14ac:dyDescent="0.2">
      <c r="W396" s="72"/>
      <c r="X396" s="73"/>
    </row>
    <row r="397" spans="23:24" x14ac:dyDescent="0.2">
      <c r="W397" s="72"/>
      <c r="X397" s="73"/>
    </row>
    <row r="398" spans="23:24" x14ac:dyDescent="0.2">
      <c r="W398" s="72"/>
      <c r="X398" s="73"/>
    </row>
    <row r="399" spans="23:24" x14ac:dyDescent="0.2">
      <c r="W399" s="72"/>
      <c r="X399" s="73"/>
    </row>
    <row r="400" spans="23:24" x14ac:dyDescent="0.2">
      <c r="W400" s="72"/>
      <c r="X400" s="73"/>
    </row>
    <row r="401" spans="23:24" x14ac:dyDescent="0.2">
      <c r="W401" s="72"/>
      <c r="X401" s="73"/>
    </row>
    <row r="402" spans="23:24" x14ac:dyDescent="0.2">
      <c r="W402" s="72"/>
      <c r="X402" s="73"/>
    </row>
    <row r="403" spans="23:24" x14ac:dyDescent="0.2">
      <c r="W403" s="72"/>
      <c r="X403" s="73"/>
    </row>
    <row r="404" spans="23:24" x14ac:dyDescent="0.2">
      <c r="W404" s="72"/>
      <c r="X404" s="73"/>
    </row>
    <row r="405" spans="23:24" x14ac:dyDescent="0.2">
      <c r="W405" s="72"/>
      <c r="X405" s="73"/>
    </row>
    <row r="406" spans="23:24" x14ac:dyDescent="0.2">
      <c r="W406" s="72"/>
      <c r="X406" s="73"/>
    </row>
    <row r="407" spans="23:24" x14ac:dyDescent="0.2">
      <c r="W407" s="72"/>
      <c r="X407" s="73"/>
    </row>
    <row r="408" spans="23:24" x14ac:dyDescent="0.2">
      <c r="W408" s="72"/>
      <c r="X408" s="73"/>
    </row>
    <row r="409" spans="23:24" x14ac:dyDescent="0.2">
      <c r="W409" s="72"/>
      <c r="X409" s="73"/>
    </row>
    <row r="410" spans="23:24" x14ac:dyDescent="0.2">
      <c r="W410" s="72"/>
      <c r="X410" s="73"/>
    </row>
    <row r="411" spans="23:24" x14ac:dyDescent="0.2">
      <c r="W411" s="72"/>
      <c r="X411" s="73"/>
    </row>
    <row r="412" spans="23:24" x14ac:dyDescent="0.2">
      <c r="W412" s="72"/>
      <c r="X412" s="73"/>
    </row>
    <row r="413" spans="23:24" x14ac:dyDescent="0.2">
      <c r="W413" s="72"/>
      <c r="X413" s="73"/>
    </row>
    <row r="414" spans="23:24" x14ac:dyDescent="0.2">
      <c r="W414" s="72"/>
      <c r="X414" s="73"/>
    </row>
    <row r="415" spans="23:24" x14ac:dyDescent="0.2">
      <c r="W415" s="72"/>
      <c r="X415" s="73"/>
    </row>
    <row r="416" spans="23:24" x14ac:dyDescent="0.2">
      <c r="W416" s="72"/>
      <c r="X416" s="73"/>
    </row>
    <row r="417" spans="23:24" x14ac:dyDescent="0.2">
      <c r="W417" s="72"/>
      <c r="X417" s="73"/>
    </row>
    <row r="418" spans="23:24" x14ac:dyDescent="0.2">
      <c r="W418" s="72"/>
      <c r="X418" s="73"/>
    </row>
    <row r="419" spans="23:24" x14ac:dyDescent="0.2">
      <c r="W419" s="72"/>
      <c r="X419" s="73"/>
    </row>
    <row r="420" spans="23:24" x14ac:dyDescent="0.2">
      <c r="W420" s="72"/>
      <c r="X420" s="73"/>
    </row>
    <row r="421" spans="23:24" x14ac:dyDescent="0.2">
      <c r="W421" s="72"/>
      <c r="X421" s="73"/>
    </row>
    <row r="422" spans="23:24" x14ac:dyDescent="0.2">
      <c r="W422" s="72"/>
      <c r="X422" s="73"/>
    </row>
    <row r="423" spans="23:24" x14ac:dyDescent="0.2">
      <c r="W423" s="72"/>
      <c r="X423" s="73"/>
    </row>
    <row r="424" spans="23:24" x14ac:dyDescent="0.2">
      <c r="W424" s="72"/>
      <c r="X424" s="73"/>
    </row>
    <row r="425" spans="23:24" x14ac:dyDescent="0.2">
      <c r="W425" s="72"/>
      <c r="X425" s="73"/>
    </row>
    <row r="426" spans="23:24" x14ac:dyDescent="0.2">
      <c r="W426" s="72"/>
      <c r="X426" s="73"/>
    </row>
    <row r="427" spans="23:24" x14ac:dyDescent="0.2">
      <c r="W427" s="72"/>
      <c r="X427" s="73"/>
    </row>
    <row r="428" spans="23:24" x14ac:dyDescent="0.2">
      <c r="W428" s="72"/>
      <c r="X428" s="73"/>
    </row>
    <row r="429" spans="23:24" x14ac:dyDescent="0.2">
      <c r="W429" s="72"/>
      <c r="X429" s="73"/>
    </row>
    <row r="430" spans="23:24" x14ac:dyDescent="0.2">
      <c r="W430" s="72"/>
      <c r="X430" s="73"/>
    </row>
    <row r="431" spans="23:24" x14ac:dyDescent="0.2">
      <c r="W431" s="72"/>
      <c r="X431" s="73"/>
    </row>
    <row r="432" spans="23:24" x14ac:dyDescent="0.2">
      <c r="W432" s="72"/>
      <c r="X432" s="73"/>
    </row>
    <row r="433" spans="23:24" x14ac:dyDescent="0.2">
      <c r="W433" s="72"/>
      <c r="X433" s="73"/>
    </row>
    <row r="434" spans="23:24" x14ac:dyDescent="0.2">
      <c r="W434" s="72"/>
      <c r="X434" s="73"/>
    </row>
    <row r="435" spans="23:24" x14ac:dyDescent="0.2">
      <c r="W435" s="72"/>
      <c r="X435" s="73"/>
    </row>
    <row r="436" spans="23:24" x14ac:dyDescent="0.2">
      <c r="W436" s="72"/>
      <c r="X436" s="73"/>
    </row>
    <row r="437" spans="23:24" x14ac:dyDescent="0.2">
      <c r="W437" s="72"/>
      <c r="X437" s="73"/>
    </row>
    <row r="438" spans="23:24" x14ac:dyDescent="0.2">
      <c r="W438" s="72"/>
      <c r="X438" s="73"/>
    </row>
    <row r="439" spans="23:24" x14ac:dyDescent="0.2">
      <c r="W439" s="72"/>
      <c r="X439" s="73"/>
    </row>
    <row r="440" spans="23:24" x14ac:dyDescent="0.2">
      <c r="W440" s="72"/>
      <c r="X440" s="73"/>
    </row>
    <row r="441" spans="23:24" x14ac:dyDescent="0.2">
      <c r="W441" s="72"/>
      <c r="X441" s="73"/>
    </row>
    <row r="442" spans="23:24" x14ac:dyDescent="0.2">
      <c r="W442" s="72"/>
      <c r="X442" s="73"/>
    </row>
    <row r="443" spans="23:24" x14ac:dyDescent="0.2">
      <c r="W443" s="72"/>
      <c r="X443" s="73"/>
    </row>
    <row r="444" spans="23:24" x14ac:dyDescent="0.2">
      <c r="W444" s="72"/>
      <c r="X444" s="73"/>
    </row>
    <row r="445" spans="23:24" x14ac:dyDescent="0.2">
      <c r="W445" s="72"/>
      <c r="X445" s="73"/>
    </row>
    <row r="446" spans="23:24" x14ac:dyDescent="0.2">
      <c r="W446" s="72"/>
      <c r="X446" s="73"/>
    </row>
    <row r="447" spans="23:24" x14ac:dyDescent="0.2">
      <c r="W447" s="72"/>
      <c r="X447" s="73"/>
    </row>
    <row r="448" spans="23:24" x14ac:dyDescent="0.2">
      <c r="W448" s="72"/>
      <c r="X448" s="73"/>
    </row>
    <row r="449" spans="23:24" x14ac:dyDescent="0.2">
      <c r="W449" s="72"/>
      <c r="X449" s="73"/>
    </row>
    <row r="450" spans="23:24" x14ac:dyDescent="0.2">
      <c r="W450" s="72"/>
      <c r="X450" s="73"/>
    </row>
    <row r="451" spans="23:24" x14ac:dyDescent="0.2">
      <c r="W451" s="72"/>
      <c r="X451" s="73"/>
    </row>
    <row r="452" spans="23:24" x14ac:dyDescent="0.2">
      <c r="W452" s="72"/>
      <c r="X452" s="73"/>
    </row>
    <row r="453" spans="23:24" x14ac:dyDescent="0.2">
      <c r="W453" s="72"/>
      <c r="X453" s="73"/>
    </row>
    <row r="454" spans="23:24" x14ac:dyDescent="0.2">
      <c r="W454" s="72"/>
      <c r="X454" s="73"/>
    </row>
    <row r="455" spans="23:24" x14ac:dyDescent="0.2">
      <c r="W455" s="72"/>
      <c r="X455" s="73"/>
    </row>
    <row r="456" spans="23:24" x14ac:dyDescent="0.2">
      <c r="W456" s="72"/>
      <c r="X456" s="73"/>
    </row>
    <row r="457" spans="23:24" x14ac:dyDescent="0.2">
      <c r="W457" s="72"/>
      <c r="X457" s="73"/>
    </row>
    <row r="458" spans="23:24" x14ac:dyDescent="0.2">
      <c r="W458" s="72"/>
      <c r="X458" s="73"/>
    </row>
    <row r="459" spans="23:24" x14ac:dyDescent="0.2">
      <c r="W459" s="72"/>
      <c r="X459" s="73"/>
    </row>
    <row r="460" spans="23:24" x14ac:dyDescent="0.2">
      <c r="W460" s="72"/>
      <c r="X460" s="73"/>
    </row>
    <row r="461" spans="23:24" x14ac:dyDescent="0.2">
      <c r="W461" s="72"/>
      <c r="X461" s="73"/>
    </row>
    <row r="462" spans="23:24" x14ac:dyDescent="0.2">
      <c r="W462" s="72"/>
      <c r="X462" s="73"/>
    </row>
    <row r="463" spans="23:24" x14ac:dyDescent="0.2">
      <c r="W463" s="72"/>
      <c r="X463" s="73"/>
    </row>
    <row r="464" spans="23:24" x14ac:dyDescent="0.2">
      <c r="W464" s="72"/>
      <c r="X464" s="73"/>
    </row>
    <row r="465" spans="23:24" x14ac:dyDescent="0.2">
      <c r="W465" s="72"/>
      <c r="X465" s="73"/>
    </row>
    <row r="466" spans="23:24" x14ac:dyDescent="0.2">
      <c r="W466" s="72"/>
      <c r="X466" s="73"/>
    </row>
    <row r="467" spans="23:24" x14ac:dyDescent="0.2">
      <c r="W467" s="72"/>
      <c r="X467" s="73"/>
    </row>
    <row r="468" spans="23:24" x14ac:dyDescent="0.2">
      <c r="W468" s="72"/>
      <c r="X468" s="73"/>
    </row>
    <row r="469" spans="23:24" x14ac:dyDescent="0.2">
      <c r="W469" s="72"/>
      <c r="X469" s="73"/>
    </row>
    <row r="470" spans="23:24" x14ac:dyDescent="0.2">
      <c r="W470" s="72"/>
      <c r="X470" s="73"/>
    </row>
    <row r="471" spans="23:24" x14ac:dyDescent="0.2">
      <c r="W471" s="72"/>
      <c r="X471" s="73"/>
    </row>
    <row r="472" spans="23:24" x14ac:dyDescent="0.2">
      <c r="W472" s="72"/>
      <c r="X472" s="73"/>
    </row>
    <row r="473" spans="23:24" x14ac:dyDescent="0.2">
      <c r="W473" s="72"/>
      <c r="X473" s="73"/>
    </row>
    <row r="474" spans="23:24" x14ac:dyDescent="0.2">
      <c r="W474" s="72"/>
      <c r="X474" s="73"/>
    </row>
    <row r="475" spans="23:24" x14ac:dyDescent="0.2">
      <c r="W475" s="72"/>
      <c r="X475" s="73"/>
    </row>
    <row r="476" spans="23:24" x14ac:dyDescent="0.2">
      <c r="W476" s="72"/>
      <c r="X476" s="73"/>
    </row>
    <row r="477" spans="23:24" x14ac:dyDescent="0.2">
      <c r="W477" s="72"/>
      <c r="X477" s="73"/>
    </row>
    <row r="478" spans="23:24" x14ac:dyDescent="0.2">
      <c r="W478" s="72"/>
      <c r="X478" s="73"/>
    </row>
    <row r="479" spans="23:24" x14ac:dyDescent="0.2">
      <c r="W479" s="72"/>
      <c r="X479" s="73"/>
    </row>
    <row r="480" spans="23:24" x14ac:dyDescent="0.2">
      <c r="W480" s="72"/>
      <c r="X480" s="73"/>
    </row>
    <row r="481" spans="23:24" x14ac:dyDescent="0.2">
      <c r="W481" s="72"/>
      <c r="X481" s="73"/>
    </row>
    <row r="482" spans="23:24" x14ac:dyDescent="0.2">
      <c r="W482" s="72"/>
      <c r="X482" s="73"/>
    </row>
    <row r="483" spans="23:24" x14ac:dyDescent="0.2">
      <c r="W483" s="72"/>
      <c r="X483" s="73"/>
    </row>
    <row r="484" spans="23:24" x14ac:dyDescent="0.2">
      <c r="W484" s="72"/>
      <c r="X484" s="73"/>
    </row>
    <row r="485" spans="23:24" x14ac:dyDescent="0.2">
      <c r="W485" s="72"/>
      <c r="X485" s="73"/>
    </row>
    <row r="486" spans="23:24" x14ac:dyDescent="0.2">
      <c r="W486" s="72"/>
      <c r="X486" s="73"/>
    </row>
    <row r="487" spans="23:24" x14ac:dyDescent="0.2">
      <c r="W487" s="72"/>
      <c r="X487" s="73"/>
    </row>
    <row r="488" spans="23:24" x14ac:dyDescent="0.2">
      <c r="W488" s="72"/>
      <c r="X488" s="73"/>
    </row>
    <row r="489" spans="23:24" x14ac:dyDescent="0.2">
      <c r="W489" s="72"/>
      <c r="X489" s="73"/>
    </row>
    <row r="490" spans="23:24" x14ac:dyDescent="0.2">
      <c r="W490" s="72"/>
      <c r="X490" s="73"/>
    </row>
    <row r="491" spans="23:24" x14ac:dyDescent="0.2">
      <c r="W491" s="72"/>
      <c r="X491" s="73"/>
    </row>
    <row r="492" spans="23:24" x14ac:dyDescent="0.2">
      <c r="W492" s="72"/>
      <c r="X492" s="73"/>
    </row>
    <row r="493" spans="23:24" x14ac:dyDescent="0.2">
      <c r="W493" s="72"/>
      <c r="X493" s="73"/>
    </row>
    <row r="494" spans="23:24" x14ac:dyDescent="0.2">
      <c r="W494" s="72"/>
      <c r="X494" s="73"/>
    </row>
    <row r="495" spans="23:24" x14ac:dyDescent="0.2">
      <c r="W495" s="72"/>
      <c r="X495" s="73"/>
    </row>
    <row r="496" spans="23:24" x14ac:dyDescent="0.2">
      <c r="W496" s="72"/>
      <c r="X496" s="73"/>
    </row>
    <row r="497" spans="23:24" x14ac:dyDescent="0.2">
      <c r="W497" s="72"/>
      <c r="X497" s="73"/>
    </row>
    <row r="498" spans="23:24" x14ac:dyDescent="0.2">
      <c r="W498" s="72"/>
      <c r="X498" s="73"/>
    </row>
    <row r="499" spans="23:24" x14ac:dyDescent="0.2">
      <c r="W499" s="72"/>
      <c r="X499" s="73"/>
    </row>
    <row r="500" spans="23:24" x14ac:dyDescent="0.2">
      <c r="W500" s="72"/>
      <c r="X500" s="73"/>
    </row>
    <row r="501" spans="23:24" x14ac:dyDescent="0.2">
      <c r="W501" s="72"/>
      <c r="X501" s="73"/>
    </row>
    <row r="502" spans="23:24" x14ac:dyDescent="0.2">
      <c r="W502" s="72"/>
      <c r="X502" s="73"/>
    </row>
    <row r="503" spans="23:24" x14ac:dyDescent="0.2">
      <c r="W503" s="72"/>
      <c r="X503" s="73"/>
    </row>
    <row r="504" spans="23:24" x14ac:dyDescent="0.2">
      <c r="W504" s="72"/>
      <c r="X504" s="73"/>
    </row>
    <row r="505" spans="23:24" x14ac:dyDescent="0.2">
      <c r="W505" s="72"/>
      <c r="X505" s="73"/>
    </row>
    <row r="506" spans="23:24" x14ac:dyDescent="0.2">
      <c r="W506" s="72"/>
      <c r="X506" s="73"/>
    </row>
    <row r="507" spans="23:24" x14ac:dyDescent="0.2">
      <c r="W507" s="72"/>
      <c r="X507" s="73"/>
    </row>
    <row r="508" spans="23:24" x14ac:dyDescent="0.2">
      <c r="W508" s="72"/>
      <c r="X508" s="73"/>
    </row>
    <row r="509" spans="23:24" x14ac:dyDescent="0.2">
      <c r="W509" s="72"/>
      <c r="X509" s="73"/>
    </row>
    <row r="510" spans="23:24" x14ac:dyDescent="0.2">
      <c r="W510" s="72"/>
      <c r="X510" s="73"/>
    </row>
    <row r="511" spans="23:24" x14ac:dyDescent="0.2">
      <c r="W511" s="72"/>
      <c r="X511" s="73"/>
    </row>
    <row r="512" spans="23:24" x14ac:dyDescent="0.2">
      <c r="W512" s="72"/>
      <c r="X512" s="73"/>
    </row>
    <row r="513" spans="23:24" x14ac:dyDescent="0.2">
      <c r="W513" s="72"/>
      <c r="X513" s="73"/>
    </row>
    <row r="514" spans="23:24" x14ac:dyDescent="0.2">
      <c r="W514" s="72"/>
      <c r="X514" s="73"/>
    </row>
    <row r="515" spans="23:24" x14ac:dyDescent="0.2">
      <c r="W515" s="72"/>
      <c r="X515" s="73"/>
    </row>
    <row r="516" spans="23:24" x14ac:dyDescent="0.2">
      <c r="W516" s="72"/>
      <c r="X516" s="73"/>
    </row>
    <row r="517" spans="23:24" x14ac:dyDescent="0.2">
      <c r="W517" s="72"/>
      <c r="X517" s="73"/>
    </row>
    <row r="518" spans="23:24" x14ac:dyDescent="0.2">
      <c r="W518" s="72"/>
      <c r="X518" s="73"/>
    </row>
    <row r="519" spans="23:24" x14ac:dyDescent="0.2">
      <c r="W519" s="72"/>
      <c r="X519" s="73"/>
    </row>
    <row r="520" spans="23:24" x14ac:dyDescent="0.2">
      <c r="W520" s="72"/>
      <c r="X520" s="73"/>
    </row>
    <row r="521" spans="23:24" x14ac:dyDescent="0.2">
      <c r="W521" s="72"/>
      <c r="X521" s="73"/>
    </row>
    <row r="522" spans="23:24" x14ac:dyDescent="0.2">
      <c r="W522" s="72"/>
      <c r="X522" s="73"/>
    </row>
    <row r="523" spans="23:24" x14ac:dyDescent="0.2">
      <c r="W523" s="72"/>
      <c r="X523" s="73"/>
    </row>
    <row r="524" spans="23:24" x14ac:dyDescent="0.2">
      <c r="W524" s="72"/>
      <c r="X524" s="73"/>
    </row>
    <row r="525" spans="23:24" x14ac:dyDescent="0.2">
      <c r="W525" s="72"/>
      <c r="X525" s="73"/>
    </row>
    <row r="526" spans="23:24" x14ac:dyDescent="0.2">
      <c r="W526" s="72"/>
      <c r="X526" s="73"/>
    </row>
    <row r="527" spans="23:24" x14ac:dyDescent="0.2">
      <c r="W527" s="72"/>
      <c r="X527" s="73"/>
    </row>
    <row r="528" spans="23:24" x14ac:dyDescent="0.2">
      <c r="W528" s="72"/>
      <c r="X528" s="73"/>
    </row>
    <row r="529" spans="23:24" x14ac:dyDescent="0.2">
      <c r="W529" s="72"/>
      <c r="X529" s="73"/>
    </row>
    <row r="530" spans="23:24" x14ac:dyDescent="0.2">
      <c r="W530" s="72"/>
      <c r="X530" s="73"/>
    </row>
    <row r="531" spans="23:24" x14ac:dyDescent="0.2">
      <c r="W531" s="72"/>
      <c r="X531" s="73"/>
    </row>
    <row r="532" spans="23:24" x14ac:dyDescent="0.2">
      <c r="W532" s="72"/>
      <c r="X532" s="73"/>
    </row>
    <row r="533" spans="23:24" x14ac:dyDescent="0.2">
      <c r="W533" s="72"/>
      <c r="X533" s="73"/>
    </row>
    <row r="534" spans="23:24" x14ac:dyDescent="0.2">
      <c r="W534" s="72"/>
      <c r="X534" s="73"/>
    </row>
    <row r="535" spans="23:24" x14ac:dyDescent="0.2">
      <c r="W535" s="72"/>
      <c r="X535" s="73"/>
    </row>
    <row r="536" spans="23:24" x14ac:dyDescent="0.2">
      <c r="W536" s="72"/>
      <c r="X536" s="73"/>
    </row>
    <row r="537" spans="23:24" x14ac:dyDescent="0.2">
      <c r="W537" s="72"/>
      <c r="X537" s="73"/>
    </row>
    <row r="538" spans="23:24" x14ac:dyDescent="0.2">
      <c r="W538" s="72"/>
      <c r="X538" s="73"/>
    </row>
    <row r="539" spans="23:24" x14ac:dyDescent="0.2">
      <c r="W539" s="72"/>
      <c r="X539" s="73"/>
    </row>
    <row r="540" spans="23:24" x14ac:dyDescent="0.2">
      <c r="W540" s="72"/>
      <c r="X540" s="73"/>
    </row>
    <row r="541" spans="23:24" x14ac:dyDescent="0.2">
      <c r="W541" s="72"/>
      <c r="X541" s="73"/>
    </row>
    <row r="542" spans="23:24" x14ac:dyDescent="0.2">
      <c r="W542" s="72"/>
      <c r="X542" s="73"/>
    </row>
    <row r="543" spans="23:24" x14ac:dyDescent="0.2">
      <c r="W543" s="72"/>
      <c r="X543" s="73"/>
    </row>
    <row r="544" spans="23:24" x14ac:dyDescent="0.2">
      <c r="W544" s="72"/>
      <c r="X544" s="73"/>
    </row>
    <row r="545" spans="23:24" x14ac:dyDescent="0.2">
      <c r="W545" s="72"/>
      <c r="X545" s="73"/>
    </row>
    <row r="546" spans="23:24" x14ac:dyDescent="0.2">
      <c r="W546" s="72"/>
      <c r="X546" s="73"/>
    </row>
    <row r="547" spans="23:24" x14ac:dyDescent="0.2">
      <c r="W547" s="72"/>
      <c r="X547" s="73"/>
    </row>
    <row r="548" spans="23:24" x14ac:dyDescent="0.2">
      <c r="W548" s="72"/>
      <c r="X548" s="73"/>
    </row>
    <row r="549" spans="23:24" x14ac:dyDescent="0.2">
      <c r="W549" s="72"/>
      <c r="X549" s="73"/>
    </row>
    <row r="550" spans="23:24" x14ac:dyDescent="0.2">
      <c r="W550" s="72"/>
      <c r="X550" s="73"/>
    </row>
    <row r="551" spans="23:24" x14ac:dyDescent="0.2">
      <c r="W551" s="72"/>
      <c r="X551" s="73"/>
    </row>
    <row r="552" spans="23:24" x14ac:dyDescent="0.2">
      <c r="W552" s="72"/>
      <c r="X552" s="73"/>
    </row>
    <row r="553" spans="23:24" x14ac:dyDescent="0.2">
      <c r="W553" s="72"/>
      <c r="X553" s="73"/>
    </row>
    <row r="554" spans="23:24" x14ac:dyDescent="0.2">
      <c r="W554" s="72"/>
      <c r="X554" s="73"/>
    </row>
    <row r="555" spans="23:24" x14ac:dyDescent="0.2">
      <c r="W555" s="72"/>
      <c r="X555" s="73"/>
    </row>
    <row r="556" spans="23:24" x14ac:dyDescent="0.2">
      <c r="W556" s="72"/>
      <c r="X556" s="73"/>
    </row>
    <row r="557" spans="23:24" x14ac:dyDescent="0.2">
      <c r="W557" s="72"/>
      <c r="X557" s="73"/>
    </row>
    <row r="558" spans="23:24" x14ac:dyDescent="0.2">
      <c r="W558" s="72"/>
      <c r="X558" s="73"/>
    </row>
    <row r="559" spans="23:24" x14ac:dyDescent="0.2">
      <c r="W559" s="72"/>
      <c r="X559" s="73"/>
    </row>
    <row r="560" spans="23:24" x14ac:dyDescent="0.2">
      <c r="W560" s="72"/>
      <c r="X560" s="73"/>
    </row>
    <row r="561" spans="23:24" x14ac:dyDescent="0.2">
      <c r="W561" s="72"/>
      <c r="X561" s="73"/>
    </row>
    <row r="562" spans="23:24" x14ac:dyDescent="0.2">
      <c r="W562" s="72"/>
      <c r="X562" s="73"/>
    </row>
    <row r="563" spans="23:24" x14ac:dyDescent="0.2">
      <c r="W563" s="72"/>
      <c r="X563" s="73"/>
    </row>
    <row r="564" spans="23:24" x14ac:dyDescent="0.2">
      <c r="W564" s="72"/>
      <c r="X564" s="73"/>
    </row>
    <row r="565" spans="23:24" x14ac:dyDescent="0.2">
      <c r="W565" s="72"/>
      <c r="X565" s="73"/>
    </row>
    <row r="566" spans="23:24" x14ac:dyDescent="0.2">
      <c r="W566" s="72"/>
      <c r="X566" s="73"/>
    </row>
    <row r="567" spans="23:24" x14ac:dyDescent="0.2">
      <c r="W567" s="72"/>
      <c r="X567" s="73"/>
    </row>
    <row r="568" spans="23:24" x14ac:dyDescent="0.2">
      <c r="W568" s="72"/>
      <c r="X568" s="73"/>
    </row>
    <row r="569" spans="23:24" x14ac:dyDescent="0.2">
      <c r="W569" s="72"/>
      <c r="X569" s="73"/>
    </row>
    <row r="570" spans="23:24" x14ac:dyDescent="0.2">
      <c r="W570" s="72"/>
      <c r="X570" s="73"/>
    </row>
    <row r="571" spans="23:24" x14ac:dyDescent="0.2">
      <c r="W571" s="72"/>
      <c r="X571" s="73"/>
    </row>
    <row r="572" spans="23:24" x14ac:dyDescent="0.2">
      <c r="W572" s="72"/>
      <c r="X572" s="73"/>
    </row>
    <row r="573" spans="23:24" x14ac:dyDescent="0.2">
      <c r="W573" s="72"/>
      <c r="X573" s="73"/>
    </row>
    <row r="574" spans="23:24" x14ac:dyDescent="0.2">
      <c r="W574" s="72"/>
      <c r="X574" s="73"/>
    </row>
    <row r="575" spans="23:24" x14ac:dyDescent="0.2">
      <c r="W575" s="72"/>
      <c r="X575" s="73"/>
    </row>
    <row r="576" spans="23:24" x14ac:dyDescent="0.2">
      <c r="W576" s="72"/>
      <c r="X576" s="73"/>
    </row>
    <row r="577" spans="23:24" x14ac:dyDescent="0.2">
      <c r="W577" s="72"/>
      <c r="X577" s="73"/>
    </row>
    <row r="578" spans="23:24" x14ac:dyDescent="0.2">
      <c r="W578" s="72"/>
      <c r="X578" s="73"/>
    </row>
    <row r="579" spans="23:24" x14ac:dyDescent="0.2">
      <c r="W579" s="72"/>
      <c r="X579" s="73"/>
    </row>
    <row r="580" spans="23:24" x14ac:dyDescent="0.2">
      <c r="W580" s="72"/>
      <c r="X580" s="73"/>
    </row>
    <row r="581" spans="23:24" x14ac:dyDescent="0.2">
      <c r="W581" s="72"/>
      <c r="X581" s="73"/>
    </row>
    <row r="582" spans="23:24" x14ac:dyDescent="0.2">
      <c r="W582" s="72"/>
      <c r="X582" s="73"/>
    </row>
    <row r="583" spans="23:24" x14ac:dyDescent="0.2">
      <c r="W583" s="72"/>
      <c r="X583" s="73"/>
    </row>
    <row r="584" spans="23:24" x14ac:dyDescent="0.2">
      <c r="W584" s="72"/>
      <c r="X584" s="73"/>
    </row>
    <row r="585" spans="23:24" x14ac:dyDescent="0.2">
      <c r="W585" s="72"/>
      <c r="X585" s="73"/>
    </row>
    <row r="586" spans="23:24" x14ac:dyDescent="0.2">
      <c r="W586" s="72"/>
      <c r="X586" s="73"/>
    </row>
    <row r="587" spans="23:24" x14ac:dyDescent="0.2">
      <c r="W587" s="72"/>
      <c r="X587" s="73"/>
    </row>
    <row r="588" spans="23:24" x14ac:dyDescent="0.2">
      <c r="W588" s="72"/>
      <c r="X588" s="73"/>
    </row>
    <row r="589" spans="23:24" x14ac:dyDescent="0.2">
      <c r="W589" s="72"/>
      <c r="X589" s="73"/>
    </row>
    <row r="590" spans="23:24" x14ac:dyDescent="0.2">
      <c r="W590" s="72"/>
      <c r="X590" s="73"/>
    </row>
    <row r="591" spans="23:24" x14ac:dyDescent="0.2">
      <c r="W591" s="72"/>
      <c r="X591" s="73"/>
    </row>
    <row r="592" spans="23:24" x14ac:dyDescent="0.2">
      <c r="W592" s="72"/>
      <c r="X592" s="73"/>
    </row>
    <row r="593" spans="23:24" x14ac:dyDescent="0.2">
      <c r="W593" s="72"/>
      <c r="X593" s="73"/>
    </row>
    <row r="594" spans="23:24" x14ac:dyDescent="0.2">
      <c r="W594" s="72"/>
      <c r="X594" s="73"/>
    </row>
    <row r="595" spans="23:24" x14ac:dyDescent="0.2">
      <c r="W595" s="72"/>
      <c r="X595" s="73"/>
    </row>
    <row r="596" spans="23:24" x14ac:dyDescent="0.2">
      <c r="W596" s="72"/>
      <c r="X596" s="73"/>
    </row>
    <row r="597" spans="23:24" x14ac:dyDescent="0.2">
      <c r="W597" s="72"/>
      <c r="X597" s="73"/>
    </row>
    <row r="598" spans="23:24" x14ac:dyDescent="0.2">
      <c r="W598" s="72"/>
      <c r="X598" s="73"/>
    </row>
    <row r="599" spans="23:24" x14ac:dyDescent="0.2">
      <c r="W599" s="72"/>
      <c r="X599" s="73"/>
    </row>
    <row r="600" spans="23:24" x14ac:dyDescent="0.2">
      <c r="W600" s="72"/>
      <c r="X600" s="73"/>
    </row>
    <row r="601" spans="23:24" x14ac:dyDescent="0.2">
      <c r="W601" s="72"/>
      <c r="X601" s="73"/>
    </row>
    <row r="602" spans="23:24" x14ac:dyDescent="0.2">
      <c r="W602" s="72"/>
      <c r="X602" s="73"/>
    </row>
    <row r="603" spans="23:24" x14ac:dyDescent="0.2">
      <c r="W603" s="72"/>
      <c r="X603" s="73"/>
    </row>
    <row r="604" spans="23:24" x14ac:dyDescent="0.2">
      <c r="W604" s="72"/>
      <c r="X604" s="73"/>
    </row>
    <row r="605" spans="23:24" x14ac:dyDescent="0.2">
      <c r="W605" s="72"/>
      <c r="X605" s="73"/>
    </row>
    <row r="606" spans="23:24" x14ac:dyDescent="0.2">
      <c r="W606" s="72"/>
      <c r="X606" s="73"/>
    </row>
    <row r="607" spans="23:24" x14ac:dyDescent="0.2">
      <c r="W607" s="72"/>
      <c r="X607" s="73"/>
    </row>
    <row r="608" spans="23:24" x14ac:dyDescent="0.2">
      <c r="W608" s="72"/>
      <c r="X608" s="73"/>
    </row>
    <row r="609" spans="23:24" x14ac:dyDescent="0.2">
      <c r="W609" s="72"/>
      <c r="X609" s="73"/>
    </row>
    <row r="610" spans="23:24" x14ac:dyDescent="0.2">
      <c r="W610" s="72"/>
      <c r="X610" s="73"/>
    </row>
    <row r="611" spans="23:24" x14ac:dyDescent="0.2">
      <c r="W611" s="72"/>
      <c r="X611" s="73"/>
    </row>
    <row r="612" spans="23:24" x14ac:dyDescent="0.2">
      <c r="W612" s="72"/>
      <c r="X612" s="73"/>
    </row>
    <row r="613" spans="23:24" x14ac:dyDescent="0.2">
      <c r="W613" s="72"/>
      <c r="X613" s="73"/>
    </row>
    <row r="614" spans="23:24" x14ac:dyDescent="0.2">
      <c r="W614" s="72"/>
      <c r="X614" s="73"/>
    </row>
    <row r="615" spans="23:24" x14ac:dyDescent="0.2">
      <c r="W615" s="72"/>
      <c r="X615" s="73"/>
    </row>
    <row r="616" spans="23:24" x14ac:dyDescent="0.2">
      <c r="W616" s="72"/>
      <c r="X616" s="73"/>
    </row>
    <row r="617" spans="23:24" x14ac:dyDescent="0.2">
      <c r="W617" s="72"/>
      <c r="X617" s="73"/>
    </row>
    <row r="618" spans="23:24" x14ac:dyDescent="0.2">
      <c r="W618" s="72"/>
      <c r="X618" s="73"/>
    </row>
    <row r="619" spans="23:24" x14ac:dyDescent="0.2">
      <c r="W619" s="72"/>
      <c r="X619" s="73"/>
    </row>
    <row r="620" spans="23:24" x14ac:dyDescent="0.2">
      <c r="W620" s="72"/>
      <c r="X620" s="73"/>
    </row>
    <row r="621" spans="23:24" x14ac:dyDescent="0.2">
      <c r="W621" s="72"/>
      <c r="X621" s="73"/>
    </row>
    <row r="622" spans="23:24" x14ac:dyDescent="0.2">
      <c r="W622" s="72"/>
      <c r="X622" s="73"/>
    </row>
    <row r="623" spans="23:24" x14ac:dyDescent="0.2">
      <c r="W623" s="72"/>
      <c r="X623" s="73"/>
    </row>
    <row r="624" spans="23:24" x14ac:dyDescent="0.2">
      <c r="W624" s="72"/>
      <c r="X624" s="73"/>
    </row>
    <row r="625" spans="23:24" x14ac:dyDescent="0.2">
      <c r="W625" s="72"/>
      <c r="X625" s="73"/>
    </row>
    <row r="626" spans="23:24" x14ac:dyDescent="0.2">
      <c r="W626" s="72"/>
      <c r="X626" s="73"/>
    </row>
    <row r="627" spans="23:24" x14ac:dyDescent="0.2">
      <c r="W627" s="72"/>
      <c r="X627" s="73"/>
    </row>
    <row r="628" spans="23:24" x14ac:dyDescent="0.2">
      <c r="W628" s="72"/>
      <c r="X628" s="73"/>
    </row>
    <row r="629" spans="23:24" x14ac:dyDescent="0.2">
      <c r="W629" s="72"/>
      <c r="X629" s="73"/>
    </row>
    <row r="630" spans="23:24" x14ac:dyDescent="0.2">
      <c r="W630" s="72"/>
      <c r="X630" s="73"/>
    </row>
    <row r="631" spans="23:24" x14ac:dyDescent="0.2">
      <c r="W631" s="72"/>
      <c r="X631" s="73"/>
    </row>
    <row r="632" spans="23:24" x14ac:dyDescent="0.2">
      <c r="W632" s="72"/>
      <c r="X632" s="73"/>
    </row>
    <row r="633" spans="23:24" x14ac:dyDescent="0.2">
      <c r="W633" s="72"/>
      <c r="X633" s="73"/>
    </row>
    <row r="634" spans="23:24" x14ac:dyDescent="0.2">
      <c r="W634" s="72"/>
      <c r="X634" s="73"/>
    </row>
    <row r="635" spans="23:24" x14ac:dyDescent="0.2">
      <c r="W635" s="72"/>
      <c r="X635" s="73"/>
    </row>
    <row r="636" spans="23:24" x14ac:dyDescent="0.2">
      <c r="W636" s="72"/>
      <c r="X636" s="73"/>
    </row>
    <row r="637" spans="23:24" x14ac:dyDescent="0.2">
      <c r="W637" s="72"/>
      <c r="X637" s="73"/>
    </row>
    <row r="638" spans="23:24" x14ac:dyDescent="0.2">
      <c r="W638" s="72"/>
      <c r="X638" s="73"/>
    </row>
    <row r="639" spans="23:24" x14ac:dyDescent="0.2">
      <c r="W639" s="72"/>
      <c r="X639" s="73"/>
    </row>
    <row r="640" spans="23:24" x14ac:dyDescent="0.2">
      <c r="W640" s="72"/>
      <c r="X640" s="73"/>
    </row>
    <row r="641" spans="23:24" x14ac:dyDescent="0.2">
      <c r="W641" s="72"/>
      <c r="X641" s="73"/>
    </row>
    <row r="642" spans="23:24" x14ac:dyDescent="0.2">
      <c r="W642" s="72"/>
      <c r="X642" s="73"/>
    </row>
    <row r="643" spans="23:24" x14ac:dyDescent="0.2">
      <c r="W643" s="72"/>
      <c r="X643" s="73"/>
    </row>
    <row r="644" spans="23:24" x14ac:dyDescent="0.2">
      <c r="W644" s="72"/>
      <c r="X644" s="73"/>
    </row>
    <row r="645" spans="23:24" x14ac:dyDescent="0.2">
      <c r="W645" s="72"/>
      <c r="X645" s="73"/>
    </row>
    <row r="646" spans="23:24" x14ac:dyDescent="0.2">
      <c r="W646" s="72"/>
      <c r="X646" s="73"/>
    </row>
    <row r="647" spans="23:24" x14ac:dyDescent="0.2">
      <c r="W647" s="72"/>
      <c r="X647" s="73"/>
    </row>
    <row r="648" spans="23:24" x14ac:dyDescent="0.2">
      <c r="W648" s="72"/>
      <c r="X648" s="73"/>
    </row>
    <row r="649" spans="23:24" x14ac:dyDescent="0.2">
      <c r="W649" s="72"/>
      <c r="X649" s="73"/>
    </row>
    <row r="650" spans="23:24" x14ac:dyDescent="0.2">
      <c r="W650" s="72"/>
      <c r="X650" s="73"/>
    </row>
    <row r="651" spans="23:24" x14ac:dyDescent="0.2">
      <c r="W651" s="72"/>
      <c r="X651" s="73"/>
    </row>
    <row r="652" spans="23:24" x14ac:dyDescent="0.2">
      <c r="W652" s="72"/>
      <c r="X652" s="73"/>
    </row>
    <row r="653" spans="23:24" x14ac:dyDescent="0.2">
      <c r="W653" s="72"/>
      <c r="X653" s="73"/>
    </row>
    <row r="654" spans="23:24" x14ac:dyDescent="0.2">
      <c r="W654" s="72"/>
      <c r="X654" s="73"/>
    </row>
    <row r="655" spans="23:24" x14ac:dyDescent="0.2">
      <c r="W655" s="72"/>
      <c r="X655" s="73"/>
    </row>
    <row r="656" spans="23:24" x14ac:dyDescent="0.2">
      <c r="W656" s="72"/>
      <c r="X656" s="73"/>
    </row>
    <row r="657" spans="23:24" x14ac:dyDescent="0.2">
      <c r="W657" s="72"/>
      <c r="X657" s="73"/>
    </row>
    <row r="658" spans="23:24" x14ac:dyDescent="0.2">
      <c r="W658" s="72"/>
      <c r="X658" s="73"/>
    </row>
    <row r="659" spans="23:24" x14ac:dyDescent="0.2">
      <c r="W659" s="72"/>
      <c r="X659" s="73"/>
    </row>
    <row r="660" spans="23:24" x14ac:dyDescent="0.2">
      <c r="W660" s="72"/>
      <c r="X660" s="73"/>
    </row>
    <row r="661" spans="23:24" x14ac:dyDescent="0.2">
      <c r="W661" s="72"/>
      <c r="X661" s="73"/>
    </row>
    <row r="662" spans="23:24" x14ac:dyDescent="0.2">
      <c r="W662" s="72"/>
      <c r="X662" s="73"/>
    </row>
    <row r="663" spans="23:24" x14ac:dyDescent="0.2">
      <c r="W663" s="72"/>
      <c r="X663" s="73"/>
    </row>
    <row r="664" spans="23:24" x14ac:dyDescent="0.2">
      <c r="W664" s="72"/>
      <c r="X664" s="73"/>
    </row>
    <row r="665" spans="23:24" x14ac:dyDescent="0.2">
      <c r="W665" s="72"/>
      <c r="X665" s="73"/>
    </row>
    <row r="666" spans="23:24" x14ac:dyDescent="0.2">
      <c r="W666" s="72"/>
      <c r="X666" s="73"/>
    </row>
    <row r="667" spans="23:24" x14ac:dyDescent="0.2">
      <c r="W667" s="72"/>
      <c r="X667" s="73"/>
    </row>
    <row r="668" spans="23:24" x14ac:dyDescent="0.2">
      <c r="W668" s="72"/>
      <c r="X668" s="73"/>
    </row>
    <row r="669" spans="23:24" x14ac:dyDescent="0.2">
      <c r="W669" s="72"/>
      <c r="X669" s="73"/>
    </row>
    <row r="670" spans="23:24" x14ac:dyDescent="0.2">
      <c r="W670" s="72"/>
      <c r="X670" s="73"/>
    </row>
    <row r="671" spans="23:24" x14ac:dyDescent="0.2">
      <c r="W671" s="72"/>
      <c r="X671" s="73"/>
    </row>
    <row r="672" spans="23:24" x14ac:dyDescent="0.2">
      <c r="W672" s="72"/>
      <c r="X672" s="73"/>
    </row>
    <row r="673" spans="23:24" x14ac:dyDescent="0.2">
      <c r="W673" s="72"/>
      <c r="X673" s="73"/>
    </row>
    <row r="674" spans="23:24" x14ac:dyDescent="0.2">
      <c r="W674" s="72"/>
      <c r="X674" s="73"/>
    </row>
    <row r="675" spans="23:24" x14ac:dyDescent="0.2">
      <c r="W675" s="72"/>
      <c r="X675" s="73"/>
    </row>
    <row r="676" spans="23:24" x14ac:dyDescent="0.2">
      <c r="W676" s="72"/>
      <c r="X676" s="73"/>
    </row>
    <row r="677" spans="23:24" x14ac:dyDescent="0.2">
      <c r="W677" s="72"/>
      <c r="X677" s="73"/>
    </row>
    <row r="678" spans="23:24" x14ac:dyDescent="0.2">
      <c r="W678" s="72"/>
      <c r="X678" s="73"/>
    </row>
    <row r="679" spans="23:24" x14ac:dyDescent="0.2">
      <c r="W679" s="72"/>
      <c r="X679" s="73"/>
    </row>
    <row r="680" spans="23:24" x14ac:dyDescent="0.2">
      <c r="W680" s="72"/>
      <c r="X680" s="73"/>
    </row>
    <row r="681" spans="23:24" x14ac:dyDescent="0.2">
      <c r="W681" s="72"/>
      <c r="X681" s="73"/>
    </row>
    <row r="682" spans="23:24" x14ac:dyDescent="0.2">
      <c r="W682" s="72"/>
      <c r="X682" s="73"/>
    </row>
    <row r="683" spans="23:24" x14ac:dyDescent="0.2">
      <c r="W683" s="72"/>
      <c r="X683" s="73"/>
    </row>
    <row r="684" spans="23:24" x14ac:dyDescent="0.2">
      <c r="W684" s="72"/>
      <c r="X684" s="73"/>
    </row>
    <row r="685" spans="23:24" x14ac:dyDescent="0.2">
      <c r="W685" s="72"/>
      <c r="X685" s="73"/>
    </row>
    <row r="686" spans="23:24" x14ac:dyDescent="0.2">
      <c r="W686" s="72"/>
      <c r="X686" s="73"/>
    </row>
    <row r="687" spans="23:24" x14ac:dyDescent="0.2">
      <c r="W687" s="72"/>
      <c r="X687" s="73"/>
    </row>
    <row r="688" spans="23:24" x14ac:dyDescent="0.2">
      <c r="W688" s="72"/>
      <c r="X688" s="73"/>
    </row>
    <row r="689" spans="23:24" x14ac:dyDescent="0.2">
      <c r="W689" s="72"/>
      <c r="X689" s="73"/>
    </row>
    <row r="690" spans="23:24" x14ac:dyDescent="0.2">
      <c r="W690" s="72"/>
      <c r="X690" s="73"/>
    </row>
    <row r="691" spans="23:24" x14ac:dyDescent="0.2">
      <c r="W691" s="72"/>
      <c r="X691" s="73"/>
    </row>
    <row r="692" spans="23:24" x14ac:dyDescent="0.2">
      <c r="W692" s="72"/>
      <c r="X692" s="73"/>
    </row>
    <row r="693" spans="23:24" x14ac:dyDescent="0.2">
      <c r="W693" s="72"/>
      <c r="X693" s="73"/>
    </row>
    <row r="694" spans="23:24" x14ac:dyDescent="0.2">
      <c r="W694" s="72"/>
      <c r="X694" s="73"/>
    </row>
    <row r="695" spans="23:24" x14ac:dyDescent="0.2">
      <c r="W695" s="72"/>
      <c r="X695" s="73"/>
    </row>
    <row r="696" spans="23:24" x14ac:dyDescent="0.2">
      <c r="W696" s="72"/>
      <c r="X696" s="73"/>
    </row>
    <row r="697" spans="23:24" x14ac:dyDescent="0.2">
      <c r="W697" s="72"/>
      <c r="X697" s="73"/>
    </row>
    <row r="698" spans="23:24" x14ac:dyDescent="0.2">
      <c r="W698" s="72"/>
      <c r="X698" s="73"/>
    </row>
    <row r="699" spans="23:24" x14ac:dyDescent="0.2">
      <c r="W699" s="72"/>
      <c r="X699" s="73"/>
    </row>
    <row r="700" spans="23:24" x14ac:dyDescent="0.2">
      <c r="W700" s="72"/>
      <c r="X700" s="73"/>
    </row>
    <row r="701" spans="23:24" x14ac:dyDescent="0.2">
      <c r="W701" s="72"/>
      <c r="X701" s="73"/>
    </row>
    <row r="702" spans="23:24" x14ac:dyDescent="0.2">
      <c r="W702" s="72"/>
      <c r="X702" s="73"/>
    </row>
    <row r="703" spans="23:24" x14ac:dyDescent="0.2">
      <c r="W703" s="72"/>
      <c r="X703" s="73"/>
    </row>
    <row r="704" spans="23:24" x14ac:dyDescent="0.2">
      <c r="W704" s="72"/>
      <c r="X704" s="73"/>
    </row>
    <row r="705" spans="23:24" x14ac:dyDescent="0.2">
      <c r="W705" s="72"/>
      <c r="X705" s="73"/>
    </row>
    <row r="706" spans="23:24" x14ac:dyDescent="0.2">
      <c r="W706" s="72"/>
      <c r="X706" s="73"/>
    </row>
    <row r="707" spans="23:24" x14ac:dyDescent="0.2">
      <c r="W707" s="72"/>
      <c r="X707" s="73"/>
    </row>
    <row r="708" spans="23:24" x14ac:dyDescent="0.2">
      <c r="W708" s="72"/>
      <c r="X708" s="73"/>
    </row>
    <row r="709" spans="23:24" x14ac:dyDescent="0.2">
      <c r="W709" s="72"/>
      <c r="X709" s="73"/>
    </row>
    <row r="710" spans="23:24" x14ac:dyDescent="0.2">
      <c r="W710" s="72"/>
      <c r="X710" s="73"/>
    </row>
    <row r="711" spans="23:24" x14ac:dyDescent="0.2">
      <c r="W711" s="72"/>
      <c r="X711" s="73"/>
    </row>
    <row r="712" spans="23:24" x14ac:dyDescent="0.2">
      <c r="W712" s="72"/>
      <c r="X712" s="73"/>
    </row>
    <row r="713" spans="23:24" x14ac:dyDescent="0.2">
      <c r="W713" s="72"/>
      <c r="X713" s="73"/>
    </row>
    <row r="714" spans="23:24" x14ac:dyDescent="0.2">
      <c r="W714" s="72"/>
      <c r="X714" s="73"/>
    </row>
    <row r="715" spans="23:24" x14ac:dyDescent="0.2">
      <c r="W715" s="72"/>
      <c r="X715" s="73"/>
    </row>
    <row r="716" spans="23:24" x14ac:dyDescent="0.2">
      <c r="W716" s="72"/>
      <c r="X716" s="73"/>
    </row>
    <row r="717" spans="23:24" x14ac:dyDescent="0.2">
      <c r="W717" s="72"/>
      <c r="X717" s="73"/>
    </row>
    <row r="718" spans="23:24" x14ac:dyDescent="0.2">
      <c r="W718" s="72"/>
      <c r="X718" s="73"/>
    </row>
    <row r="719" spans="23:24" x14ac:dyDescent="0.2">
      <c r="W719" s="72"/>
      <c r="X719" s="73"/>
    </row>
    <row r="720" spans="23:24" x14ac:dyDescent="0.2">
      <c r="W720" s="72"/>
      <c r="X720" s="73"/>
    </row>
    <row r="721" spans="23:24" x14ac:dyDescent="0.2">
      <c r="W721" s="72"/>
      <c r="X721" s="73"/>
    </row>
    <row r="722" spans="23:24" x14ac:dyDescent="0.2">
      <c r="W722" s="72"/>
      <c r="X722" s="73"/>
    </row>
    <row r="723" spans="23:24" x14ac:dyDescent="0.2">
      <c r="W723" s="72"/>
      <c r="X723" s="73"/>
    </row>
    <row r="724" spans="23:24" x14ac:dyDescent="0.2">
      <c r="W724" s="72"/>
      <c r="X724" s="73"/>
    </row>
    <row r="725" spans="23:24" x14ac:dyDescent="0.2">
      <c r="W725" s="72"/>
      <c r="X725" s="73"/>
    </row>
    <row r="726" spans="23:24" x14ac:dyDescent="0.2">
      <c r="W726" s="72"/>
      <c r="X726" s="73"/>
    </row>
    <row r="727" spans="23:24" x14ac:dyDescent="0.2">
      <c r="W727" s="72"/>
      <c r="X727" s="73"/>
    </row>
    <row r="728" spans="23:24" x14ac:dyDescent="0.2">
      <c r="W728" s="72"/>
      <c r="X728" s="73"/>
    </row>
    <row r="729" spans="23:24" x14ac:dyDescent="0.2">
      <c r="W729" s="72"/>
      <c r="X729" s="73"/>
    </row>
    <row r="730" spans="23:24" x14ac:dyDescent="0.2">
      <c r="W730" s="72"/>
      <c r="X730" s="73"/>
    </row>
    <row r="731" spans="23:24" x14ac:dyDescent="0.2">
      <c r="W731" s="72"/>
      <c r="X731" s="73"/>
    </row>
    <row r="732" spans="23:24" x14ac:dyDescent="0.2">
      <c r="W732" s="72"/>
      <c r="X732" s="73"/>
    </row>
    <row r="733" spans="23:24" x14ac:dyDescent="0.2">
      <c r="W733" s="72"/>
      <c r="X733" s="73"/>
    </row>
    <row r="734" spans="23:24" x14ac:dyDescent="0.2">
      <c r="W734" s="72"/>
      <c r="X734" s="73"/>
    </row>
    <row r="735" spans="23:24" x14ac:dyDescent="0.2">
      <c r="W735" s="72"/>
      <c r="X735" s="73"/>
    </row>
    <row r="736" spans="23:24" x14ac:dyDescent="0.2">
      <c r="W736" s="72"/>
      <c r="X736" s="73"/>
    </row>
    <row r="737" spans="23:24" x14ac:dyDescent="0.2">
      <c r="W737" s="72"/>
      <c r="X737" s="73"/>
    </row>
    <row r="738" spans="23:24" x14ac:dyDescent="0.2">
      <c r="W738" s="72"/>
      <c r="X738" s="73"/>
    </row>
    <row r="739" spans="23:24" x14ac:dyDescent="0.2">
      <c r="W739" s="72"/>
      <c r="X739" s="73"/>
    </row>
    <row r="740" spans="23:24" x14ac:dyDescent="0.2">
      <c r="W740" s="72"/>
      <c r="X740" s="73"/>
    </row>
    <row r="741" spans="23:24" x14ac:dyDescent="0.2">
      <c r="W741" s="72"/>
      <c r="X741" s="73"/>
    </row>
    <row r="742" spans="23:24" x14ac:dyDescent="0.2">
      <c r="W742" s="72"/>
      <c r="X742" s="73"/>
    </row>
    <row r="743" spans="23:24" x14ac:dyDescent="0.2">
      <c r="W743" s="72"/>
      <c r="X743" s="73"/>
    </row>
    <row r="744" spans="23:24" x14ac:dyDescent="0.2">
      <c r="W744" s="72"/>
      <c r="X744" s="73"/>
    </row>
    <row r="745" spans="23:24" x14ac:dyDescent="0.2">
      <c r="W745" s="72"/>
      <c r="X745" s="73"/>
    </row>
    <row r="746" spans="23:24" x14ac:dyDescent="0.2">
      <c r="W746" s="72"/>
      <c r="X746" s="73"/>
    </row>
    <row r="747" spans="23:24" x14ac:dyDescent="0.2">
      <c r="W747" s="72"/>
      <c r="X747" s="73"/>
    </row>
    <row r="748" spans="23:24" x14ac:dyDescent="0.2">
      <c r="W748" s="72"/>
      <c r="X748" s="73"/>
    </row>
    <row r="749" spans="23:24" x14ac:dyDescent="0.2">
      <c r="W749" s="72"/>
      <c r="X749" s="73"/>
    </row>
    <row r="750" spans="23:24" x14ac:dyDescent="0.2">
      <c r="W750" s="72"/>
      <c r="X750" s="73"/>
    </row>
    <row r="751" spans="23:24" x14ac:dyDescent="0.2">
      <c r="W751" s="72"/>
      <c r="X751" s="73"/>
    </row>
    <row r="752" spans="23:24" x14ac:dyDescent="0.2">
      <c r="W752" s="72"/>
      <c r="X752" s="73"/>
    </row>
    <row r="753" spans="23:24" x14ac:dyDescent="0.2">
      <c r="W753" s="72"/>
      <c r="X753" s="73"/>
    </row>
    <row r="754" spans="23:24" x14ac:dyDescent="0.2">
      <c r="W754" s="72"/>
      <c r="X754" s="73"/>
    </row>
    <row r="755" spans="23:24" x14ac:dyDescent="0.2">
      <c r="W755" s="72"/>
      <c r="X755" s="73"/>
    </row>
    <row r="756" spans="23:24" x14ac:dyDescent="0.2">
      <c r="W756" s="72"/>
      <c r="X756" s="73"/>
    </row>
    <row r="757" spans="23:24" x14ac:dyDescent="0.2">
      <c r="W757" s="72"/>
      <c r="X757" s="73"/>
    </row>
    <row r="758" spans="23:24" x14ac:dyDescent="0.2">
      <c r="W758" s="72"/>
      <c r="X758" s="73"/>
    </row>
    <row r="759" spans="23:24" x14ac:dyDescent="0.2">
      <c r="W759" s="72"/>
      <c r="X759" s="73"/>
    </row>
    <row r="760" spans="23:24" x14ac:dyDescent="0.2">
      <c r="W760" s="72"/>
      <c r="X760" s="73"/>
    </row>
    <row r="761" spans="23:24" x14ac:dyDescent="0.2">
      <c r="W761" s="72"/>
      <c r="X761" s="73"/>
    </row>
    <row r="762" spans="23:24" x14ac:dyDescent="0.2">
      <c r="W762" s="72"/>
      <c r="X762" s="73"/>
    </row>
    <row r="763" spans="23:24" x14ac:dyDescent="0.2">
      <c r="W763" s="72"/>
      <c r="X763" s="73"/>
    </row>
    <row r="764" spans="23:24" x14ac:dyDescent="0.2">
      <c r="W764" s="72"/>
      <c r="X764" s="73"/>
    </row>
    <row r="765" spans="23:24" x14ac:dyDescent="0.2">
      <c r="W765" s="72"/>
      <c r="X765" s="73"/>
    </row>
    <row r="766" spans="23:24" x14ac:dyDescent="0.2">
      <c r="W766" s="72"/>
      <c r="X766" s="73"/>
    </row>
    <row r="767" spans="23:24" x14ac:dyDescent="0.2">
      <c r="W767" s="72"/>
      <c r="X767" s="73"/>
    </row>
    <row r="768" spans="23:24" x14ac:dyDescent="0.2">
      <c r="W768" s="72"/>
      <c r="X768" s="73"/>
    </row>
    <row r="769" spans="23:24" x14ac:dyDescent="0.2">
      <c r="W769" s="72"/>
      <c r="X769" s="73"/>
    </row>
    <row r="770" spans="23:24" x14ac:dyDescent="0.2">
      <c r="W770" s="72"/>
      <c r="X770" s="73"/>
    </row>
    <row r="771" spans="23:24" x14ac:dyDescent="0.2">
      <c r="W771" s="72"/>
      <c r="X771" s="73"/>
    </row>
    <row r="772" spans="23:24" x14ac:dyDescent="0.2">
      <c r="W772" s="72"/>
      <c r="X772" s="73"/>
    </row>
    <row r="773" spans="23:24" x14ac:dyDescent="0.2">
      <c r="W773" s="72"/>
      <c r="X773" s="73"/>
    </row>
    <row r="774" spans="23:24" x14ac:dyDescent="0.2">
      <c r="W774" s="72"/>
      <c r="X774" s="73"/>
    </row>
    <row r="775" spans="23:24" x14ac:dyDescent="0.2">
      <c r="W775" s="72"/>
      <c r="X775" s="73"/>
    </row>
    <row r="776" spans="23:24" x14ac:dyDescent="0.2">
      <c r="W776" s="72"/>
      <c r="X776" s="73"/>
    </row>
    <row r="777" spans="23:24" x14ac:dyDescent="0.2">
      <c r="W777" s="72"/>
      <c r="X777" s="73"/>
    </row>
    <row r="778" spans="23:24" x14ac:dyDescent="0.2">
      <c r="W778" s="72"/>
      <c r="X778" s="73"/>
    </row>
    <row r="779" spans="23:24" x14ac:dyDescent="0.2">
      <c r="W779" s="72"/>
      <c r="X779" s="73"/>
    </row>
    <row r="780" spans="23:24" x14ac:dyDescent="0.2">
      <c r="W780" s="72"/>
      <c r="X780" s="73"/>
    </row>
    <row r="781" spans="23:24" x14ac:dyDescent="0.2">
      <c r="W781" s="72"/>
      <c r="X781" s="73"/>
    </row>
    <row r="782" spans="23:24" x14ac:dyDescent="0.2">
      <c r="W782" s="72"/>
      <c r="X782" s="73"/>
    </row>
    <row r="783" spans="23:24" x14ac:dyDescent="0.2">
      <c r="W783" s="72"/>
      <c r="X783" s="73"/>
    </row>
    <row r="784" spans="23:24" x14ac:dyDescent="0.2">
      <c r="W784" s="72"/>
      <c r="X784" s="73"/>
    </row>
    <row r="785" spans="23:24" x14ac:dyDescent="0.2">
      <c r="W785" s="72"/>
      <c r="X785" s="73"/>
    </row>
    <row r="786" spans="23:24" x14ac:dyDescent="0.2">
      <c r="W786" s="72"/>
      <c r="X786" s="73"/>
    </row>
    <row r="787" spans="23:24" x14ac:dyDescent="0.2">
      <c r="W787" s="72"/>
      <c r="X787" s="73"/>
    </row>
    <row r="788" spans="23:24" x14ac:dyDescent="0.2">
      <c r="W788" s="72"/>
      <c r="X788" s="73"/>
    </row>
    <row r="789" spans="23:24" x14ac:dyDescent="0.2">
      <c r="W789" s="72"/>
      <c r="X789" s="73"/>
    </row>
    <row r="790" spans="23:24" x14ac:dyDescent="0.2">
      <c r="W790" s="72"/>
      <c r="X790" s="73"/>
    </row>
    <row r="791" spans="23:24" x14ac:dyDescent="0.2">
      <c r="W791" s="72"/>
      <c r="X791" s="73"/>
    </row>
    <row r="792" spans="23:24" x14ac:dyDescent="0.2">
      <c r="W792" s="72"/>
      <c r="X792" s="73"/>
    </row>
    <row r="793" spans="23:24" x14ac:dyDescent="0.2">
      <c r="W793" s="72"/>
      <c r="X793" s="73"/>
    </row>
    <row r="794" spans="23:24" x14ac:dyDescent="0.2">
      <c r="W794" s="72"/>
      <c r="X794" s="73"/>
    </row>
    <row r="795" spans="23:24" x14ac:dyDescent="0.2">
      <c r="W795" s="72"/>
      <c r="X795" s="73"/>
    </row>
    <row r="796" spans="23:24" x14ac:dyDescent="0.2">
      <c r="W796" s="72"/>
      <c r="X796" s="73"/>
    </row>
    <row r="797" spans="23:24" x14ac:dyDescent="0.2">
      <c r="W797" s="72"/>
      <c r="X797" s="73"/>
    </row>
    <row r="798" spans="23:24" x14ac:dyDescent="0.2">
      <c r="W798" s="72"/>
      <c r="X798" s="73"/>
    </row>
    <row r="799" spans="23:24" x14ac:dyDescent="0.2">
      <c r="W799" s="72"/>
      <c r="X799" s="73"/>
    </row>
    <row r="800" spans="23:24" x14ac:dyDescent="0.2">
      <c r="W800" s="72"/>
      <c r="X800" s="73"/>
    </row>
    <row r="801" spans="23:24" x14ac:dyDescent="0.2">
      <c r="W801" s="72"/>
      <c r="X801" s="73"/>
    </row>
    <row r="802" spans="23:24" x14ac:dyDescent="0.2">
      <c r="W802" s="72"/>
      <c r="X802" s="73"/>
    </row>
    <row r="803" spans="23:24" x14ac:dyDescent="0.2">
      <c r="W803" s="72"/>
      <c r="X803" s="73"/>
    </row>
    <row r="804" spans="23:24" x14ac:dyDescent="0.2">
      <c r="W804" s="72"/>
      <c r="X804" s="73"/>
    </row>
    <row r="805" spans="23:24" x14ac:dyDescent="0.2">
      <c r="W805" s="72"/>
      <c r="X805" s="73"/>
    </row>
    <row r="806" spans="23:24" x14ac:dyDescent="0.2">
      <c r="W806" s="72"/>
      <c r="X806" s="73"/>
    </row>
    <row r="807" spans="23:24" x14ac:dyDescent="0.2">
      <c r="W807" s="72"/>
      <c r="X807" s="73"/>
    </row>
    <row r="808" spans="23:24" x14ac:dyDescent="0.2">
      <c r="W808" s="72"/>
      <c r="X808" s="73"/>
    </row>
    <row r="809" spans="23:24" x14ac:dyDescent="0.2">
      <c r="W809" s="72"/>
      <c r="X809" s="73"/>
    </row>
    <row r="810" spans="23:24" x14ac:dyDescent="0.2">
      <c r="W810" s="72"/>
      <c r="X810" s="73"/>
    </row>
    <row r="811" spans="23:24" x14ac:dyDescent="0.2">
      <c r="W811" s="72"/>
      <c r="X811" s="73"/>
    </row>
    <row r="812" spans="23:24" x14ac:dyDescent="0.2">
      <c r="W812" s="72"/>
      <c r="X812" s="73"/>
    </row>
    <row r="813" spans="23:24" x14ac:dyDescent="0.2">
      <c r="W813" s="72"/>
      <c r="X813" s="73"/>
    </row>
    <row r="814" spans="23:24" x14ac:dyDescent="0.2">
      <c r="W814" s="72"/>
      <c r="X814" s="73"/>
    </row>
    <row r="815" spans="23:24" x14ac:dyDescent="0.2">
      <c r="W815" s="72"/>
      <c r="X815" s="73"/>
    </row>
    <row r="816" spans="23:24" x14ac:dyDescent="0.2">
      <c r="W816" s="72"/>
      <c r="X816" s="73"/>
    </row>
    <row r="817" spans="23:24" x14ac:dyDescent="0.2">
      <c r="W817" s="72"/>
      <c r="X817" s="73"/>
    </row>
    <row r="818" spans="23:24" x14ac:dyDescent="0.2">
      <c r="W818" s="72"/>
      <c r="X818" s="73"/>
    </row>
    <row r="819" spans="23:24" x14ac:dyDescent="0.2">
      <c r="W819" s="72"/>
      <c r="X819" s="73"/>
    </row>
    <row r="820" spans="23:24" x14ac:dyDescent="0.2">
      <c r="W820" s="72"/>
      <c r="X820" s="73"/>
    </row>
    <row r="821" spans="23:24" x14ac:dyDescent="0.2">
      <c r="W821" s="72"/>
      <c r="X821" s="73"/>
    </row>
    <row r="822" spans="23:24" x14ac:dyDescent="0.2">
      <c r="W822" s="72"/>
      <c r="X822" s="73"/>
    </row>
    <row r="823" spans="23:24" x14ac:dyDescent="0.2">
      <c r="W823" s="72"/>
      <c r="X823" s="73"/>
    </row>
    <row r="824" spans="23:24" x14ac:dyDescent="0.2">
      <c r="W824" s="72"/>
      <c r="X824" s="73"/>
    </row>
    <row r="825" spans="23:24" x14ac:dyDescent="0.2">
      <c r="W825" s="72"/>
      <c r="X825" s="73"/>
    </row>
    <row r="826" spans="23:24" x14ac:dyDescent="0.2">
      <c r="W826" s="72"/>
      <c r="X826" s="73"/>
    </row>
    <row r="827" spans="23:24" x14ac:dyDescent="0.2">
      <c r="W827" s="72"/>
      <c r="X827" s="73"/>
    </row>
    <row r="828" spans="23:24" x14ac:dyDescent="0.2">
      <c r="W828" s="72"/>
      <c r="X828" s="73"/>
    </row>
    <row r="829" spans="23:24" x14ac:dyDescent="0.2">
      <c r="W829" s="72"/>
      <c r="X829" s="73"/>
    </row>
    <row r="830" spans="23:24" x14ac:dyDescent="0.2">
      <c r="W830" s="72"/>
      <c r="X830" s="73"/>
    </row>
    <row r="831" spans="23:24" x14ac:dyDescent="0.2">
      <c r="W831" s="72"/>
      <c r="X831" s="73"/>
    </row>
    <row r="832" spans="23:24" x14ac:dyDescent="0.2">
      <c r="W832" s="72"/>
      <c r="X832" s="73"/>
    </row>
    <row r="833" spans="23:24" x14ac:dyDescent="0.2">
      <c r="W833" s="72"/>
      <c r="X833" s="73"/>
    </row>
    <row r="834" spans="23:24" x14ac:dyDescent="0.2">
      <c r="W834" s="72"/>
      <c r="X834" s="73"/>
    </row>
    <row r="835" spans="23:24" x14ac:dyDescent="0.2">
      <c r="W835" s="72"/>
      <c r="X835" s="73"/>
    </row>
    <row r="836" spans="23:24" x14ac:dyDescent="0.2">
      <c r="W836" s="72"/>
      <c r="X836" s="73"/>
    </row>
    <row r="837" spans="23:24" x14ac:dyDescent="0.2">
      <c r="W837" s="72"/>
      <c r="X837" s="73"/>
    </row>
    <row r="838" spans="23:24" x14ac:dyDescent="0.2">
      <c r="W838" s="72"/>
      <c r="X838" s="73"/>
    </row>
    <row r="839" spans="23:24" x14ac:dyDescent="0.2">
      <c r="W839" s="72"/>
      <c r="X839" s="73"/>
    </row>
    <row r="840" spans="23:24" x14ac:dyDescent="0.2">
      <c r="W840" s="72"/>
      <c r="X840" s="73"/>
    </row>
    <row r="841" spans="23:24" x14ac:dyDescent="0.2">
      <c r="W841" s="72"/>
      <c r="X841" s="73"/>
    </row>
    <row r="842" spans="23:24" x14ac:dyDescent="0.2">
      <c r="W842" s="72"/>
      <c r="X842" s="73"/>
    </row>
    <row r="843" spans="23:24" x14ac:dyDescent="0.2">
      <c r="W843" s="72"/>
      <c r="X843" s="73"/>
    </row>
    <row r="844" spans="23:24" x14ac:dyDescent="0.2">
      <c r="W844" s="72"/>
      <c r="X844" s="73"/>
    </row>
    <row r="845" spans="23:24" x14ac:dyDescent="0.2">
      <c r="W845" s="72"/>
      <c r="X845" s="73"/>
    </row>
    <row r="846" spans="23:24" x14ac:dyDescent="0.2">
      <c r="W846" s="72"/>
      <c r="X846" s="73"/>
    </row>
    <row r="847" spans="23:24" x14ac:dyDescent="0.2">
      <c r="W847" s="72"/>
      <c r="X847" s="73"/>
    </row>
    <row r="848" spans="23:24" x14ac:dyDescent="0.2">
      <c r="W848" s="72"/>
      <c r="X848" s="73"/>
    </row>
    <row r="849" spans="23:24" x14ac:dyDescent="0.2">
      <c r="W849" s="72"/>
      <c r="X849" s="73"/>
    </row>
    <row r="850" spans="23:24" x14ac:dyDescent="0.2">
      <c r="W850" s="72"/>
      <c r="X850" s="73"/>
    </row>
    <row r="851" spans="23:24" x14ac:dyDescent="0.2">
      <c r="W851" s="72"/>
      <c r="X851" s="73"/>
    </row>
    <row r="852" spans="23:24" x14ac:dyDescent="0.2">
      <c r="W852" s="72"/>
      <c r="X852" s="73"/>
    </row>
    <row r="853" spans="23:24" x14ac:dyDescent="0.2">
      <c r="W853" s="72"/>
      <c r="X853" s="73"/>
    </row>
    <row r="854" spans="23:24" x14ac:dyDescent="0.2">
      <c r="W854" s="72"/>
      <c r="X854" s="73"/>
    </row>
    <row r="855" spans="23:24" x14ac:dyDescent="0.2">
      <c r="W855" s="72"/>
      <c r="X855" s="73"/>
    </row>
    <row r="856" spans="23:24" x14ac:dyDescent="0.2">
      <c r="W856" s="72"/>
      <c r="X856" s="73"/>
    </row>
    <row r="857" spans="23:24" x14ac:dyDescent="0.2">
      <c r="W857" s="72"/>
      <c r="X857" s="73"/>
    </row>
    <row r="858" spans="23:24" x14ac:dyDescent="0.2">
      <c r="W858" s="72"/>
      <c r="X858" s="73"/>
    </row>
    <row r="859" spans="23:24" x14ac:dyDescent="0.2">
      <c r="W859" s="72"/>
      <c r="X859" s="73"/>
    </row>
    <row r="860" spans="23:24" x14ac:dyDescent="0.2">
      <c r="W860" s="72"/>
      <c r="X860" s="73"/>
    </row>
    <row r="861" spans="23:24" x14ac:dyDescent="0.2">
      <c r="W861" s="72"/>
      <c r="X861" s="73"/>
    </row>
    <row r="862" spans="23:24" x14ac:dyDescent="0.2">
      <c r="W862" s="72"/>
      <c r="X862" s="73"/>
    </row>
    <row r="863" spans="23:24" x14ac:dyDescent="0.2">
      <c r="W863" s="72"/>
      <c r="X863" s="73"/>
    </row>
    <row r="864" spans="23:24" x14ac:dyDescent="0.2">
      <c r="W864" s="72"/>
      <c r="X864" s="73"/>
    </row>
    <row r="865" spans="23:24" x14ac:dyDescent="0.2">
      <c r="W865" s="72"/>
      <c r="X865" s="73"/>
    </row>
    <row r="866" spans="23:24" x14ac:dyDescent="0.2">
      <c r="W866" s="72"/>
      <c r="X866" s="73"/>
    </row>
    <row r="867" spans="23:24" x14ac:dyDescent="0.2">
      <c r="W867" s="72"/>
      <c r="X867" s="73"/>
    </row>
    <row r="868" spans="23:24" x14ac:dyDescent="0.2">
      <c r="W868" s="72"/>
      <c r="X868" s="73"/>
    </row>
    <row r="869" spans="23:24" x14ac:dyDescent="0.2">
      <c r="W869" s="72"/>
      <c r="X869" s="73"/>
    </row>
    <row r="870" spans="23:24" x14ac:dyDescent="0.2">
      <c r="W870" s="72"/>
      <c r="X870" s="73"/>
    </row>
    <row r="871" spans="23:24" x14ac:dyDescent="0.2">
      <c r="W871" s="72"/>
      <c r="X871" s="73"/>
    </row>
    <row r="872" spans="23:24" x14ac:dyDescent="0.2">
      <c r="W872" s="72"/>
      <c r="X872" s="73"/>
    </row>
    <row r="873" spans="23:24" x14ac:dyDescent="0.2">
      <c r="W873" s="72"/>
      <c r="X873" s="73"/>
    </row>
    <row r="874" spans="23:24" x14ac:dyDescent="0.2">
      <c r="W874" s="72"/>
      <c r="X874" s="73"/>
    </row>
    <row r="875" spans="23:24" x14ac:dyDescent="0.2">
      <c r="W875" s="72"/>
      <c r="X875" s="73"/>
    </row>
    <row r="876" spans="23:24" x14ac:dyDescent="0.2">
      <c r="W876" s="72"/>
      <c r="X876" s="73"/>
    </row>
    <row r="877" spans="23:24" x14ac:dyDescent="0.2">
      <c r="W877" s="72"/>
      <c r="X877" s="73"/>
    </row>
    <row r="878" spans="23:24" x14ac:dyDescent="0.2">
      <c r="W878" s="72"/>
      <c r="X878" s="73"/>
    </row>
    <row r="879" spans="23:24" x14ac:dyDescent="0.2">
      <c r="W879" s="72"/>
      <c r="X879" s="73"/>
    </row>
    <row r="880" spans="23:24" x14ac:dyDescent="0.2">
      <c r="W880" s="72"/>
      <c r="X880" s="73"/>
    </row>
    <row r="881" spans="23:24" x14ac:dyDescent="0.2">
      <c r="W881" s="72"/>
      <c r="X881" s="73"/>
    </row>
    <row r="882" spans="23:24" x14ac:dyDescent="0.2">
      <c r="W882" s="72"/>
      <c r="X882" s="73"/>
    </row>
    <row r="883" spans="23:24" x14ac:dyDescent="0.2">
      <c r="W883" s="72"/>
      <c r="X883" s="73"/>
    </row>
    <row r="884" spans="23:24" x14ac:dyDescent="0.2">
      <c r="W884" s="72"/>
      <c r="X884" s="73"/>
    </row>
    <row r="885" spans="23:24" x14ac:dyDescent="0.2">
      <c r="W885" s="72"/>
      <c r="X885" s="73"/>
    </row>
    <row r="886" spans="23:24" x14ac:dyDescent="0.2">
      <c r="W886" s="72"/>
      <c r="X886" s="73"/>
    </row>
    <row r="887" spans="23:24" x14ac:dyDescent="0.2">
      <c r="W887" s="72"/>
      <c r="X887" s="73"/>
    </row>
    <row r="888" spans="23:24" x14ac:dyDescent="0.2">
      <c r="W888" s="72"/>
      <c r="X888" s="73"/>
    </row>
    <row r="889" spans="23:24" x14ac:dyDescent="0.2">
      <c r="W889" s="72"/>
      <c r="X889" s="73"/>
    </row>
    <row r="890" spans="23:24" x14ac:dyDescent="0.2">
      <c r="W890" s="72"/>
      <c r="X890" s="73"/>
    </row>
    <row r="891" spans="23:24" x14ac:dyDescent="0.2">
      <c r="W891" s="72"/>
      <c r="X891" s="73"/>
    </row>
    <row r="892" spans="23:24" x14ac:dyDescent="0.2">
      <c r="W892" s="72"/>
      <c r="X892" s="73"/>
    </row>
    <row r="893" spans="23:24" x14ac:dyDescent="0.2">
      <c r="W893" s="72"/>
      <c r="X893" s="73"/>
    </row>
    <row r="894" spans="23:24" x14ac:dyDescent="0.2">
      <c r="W894" s="72"/>
      <c r="X894" s="73"/>
    </row>
    <row r="895" spans="23:24" x14ac:dyDescent="0.2">
      <c r="W895" s="72"/>
      <c r="X895" s="73"/>
    </row>
    <row r="896" spans="23:24" x14ac:dyDescent="0.2">
      <c r="W896" s="72"/>
      <c r="X896" s="73"/>
    </row>
    <row r="897" spans="23:24" x14ac:dyDescent="0.2">
      <c r="W897" s="72"/>
      <c r="X897" s="73"/>
    </row>
    <row r="898" spans="23:24" x14ac:dyDescent="0.2">
      <c r="W898" s="72"/>
      <c r="X898" s="73"/>
    </row>
    <row r="899" spans="23:24" x14ac:dyDescent="0.2">
      <c r="W899" s="72"/>
      <c r="X899" s="73"/>
    </row>
    <row r="900" spans="23:24" x14ac:dyDescent="0.2">
      <c r="W900" s="72"/>
      <c r="X900" s="73"/>
    </row>
    <row r="901" spans="23:24" x14ac:dyDescent="0.2">
      <c r="W901" s="72"/>
      <c r="X901" s="73"/>
    </row>
    <row r="902" spans="23:24" x14ac:dyDescent="0.2">
      <c r="W902" s="72"/>
      <c r="X902" s="73"/>
    </row>
    <row r="903" spans="23:24" x14ac:dyDescent="0.2">
      <c r="W903" s="72"/>
      <c r="X903" s="73"/>
    </row>
    <row r="904" spans="23:24" x14ac:dyDescent="0.2">
      <c r="W904" s="72"/>
      <c r="X904" s="73"/>
    </row>
    <row r="905" spans="23:24" x14ac:dyDescent="0.2">
      <c r="W905" s="72"/>
      <c r="X905" s="73"/>
    </row>
    <row r="906" spans="23:24" x14ac:dyDescent="0.2">
      <c r="W906" s="72"/>
      <c r="X906" s="73"/>
    </row>
    <row r="907" spans="23:24" x14ac:dyDescent="0.2">
      <c r="W907" s="72"/>
      <c r="X907" s="73"/>
    </row>
    <row r="908" spans="23:24" x14ac:dyDescent="0.2">
      <c r="W908" s="72"/>
      <c r="X908" s="73"/>
    </row>
    <row r="909" spans="23:24" x14ac:dyDescent="0.2">
      <c r="W909" s="72"/>
      <c r="X909" s="73"/>
    </row>
    <row r="910" spans="23:24" x14ac:dyDescent="0.2">
      <c r="W910" s="72"/>
      <c r="X910" s="73"/>
    </row>
    <row r="911" spans="23:24" x14ac:dyDescent="0.2">
      <c r="W911" s="72"/>
      <c r="X911" s="73"/>
    </row>
    <row r="912" spans="23:24" x14ac:dyDescent="0.2">
      <c r="W912" s="72"/>
      <c r="X912" s="73"/>
    </row>
    <row r="913" spans="23:24" x14ac:dyDescent="0.2">
      <c r="W913" s="72"/>
      <c r="X913" s="73"/>
    </row>
    <row r="914" spans="23:24" x14ac:dyDescent="0.2">
      <c r="W914" s="72"/>
      <c r="X914" s="73"/>
    </row>
    <row r="915" spans="23:24" x14ac:dyDescent="0.2">
      <c r="W915" s="72"/>
      <c r="X915" s="73"/>
    </row>
    <row r="916" spans="23:24" x14ac:dyDescent="0.2">
      <c r="W916" s="72"/>
      <c r="X916" s="73"/>
    </row>
    <row r="917" spans="23:24" x14ac:dyDescent="0.2">
      <c r="W917" s="72"/>
      <c r="X917" s="73"/>
    </row>
    <row r="918" spans="23:24" x14ac:dyDescent="0.2">
      <c r="W918" s="72"/>
      <c r="X918" s="73"/>
    </row>
    <row r="919" spans="23:24" x14ac:dyDescent="0.2">
      <c r="W919" s="72"/>
      <c r="X919" s="73"/>
    </row>
    <row r="920" spans="23:24" x14ac:dyDescent="0.2">
      <c r="W920" s="72"/>
      <c r="X920" s="73"/>
    </row>
    <row r="921" spans="23:24" x14ac:dyDescent="0.2">
      <c r="W921" s="72"/>
      <c r="X921" s="73"/>
    </row>
    <row r="922" spans="23:24" x14ac:dyDescent="0.2">
      <c r="W922" s="72"/>
      <c r="X922" s="73"/>
    </row>
    <row r="923" spans="23:24" x14ac:dyDescent="0.2">
      <c r="W923" s="72"/>
      <c r="X923" s="73"/>
    </row>
    <row r="924" spans="23:24" x14ac:dyDescent="0.2">
      <c r="W924" s="72"/>
      <c r="X924" s="73"/>
    </row>
    <row r="925" spans="23:24" x14ac:dyDescent="0.2">
      <c r="W925" s="72"/>
      <c r="X925" s="73"/>
    </row>
    <row r="926" spans="23:24" x14ac:dyDescent="0.2">
      <c r="W926" s="72"/>
      <c r="X926" s="73"/>
    </row>
    <row r="927" spans="23:24" x14ac:dyDescent="0.2">
      <c r="W927" s="72"/>
      <c r="X927" s="73"/>
    </row>
    <row r="928" spans="23:24" x14ac:dyDescent="0.2">
      <c r="W928" s="72"/>
      <c r="X928" s="73"/>
    </row>
    <row r="929" spans="23:24" x14ac:dyDescent="0.2">
      <c r="W929" s="72"/>
      <c r="X929" s="73"/>
    </row>
    <row r="930" spans="23:24" x14ac:dyDescent="0.2">
      <c r="W930" s="72"/>
      <c r="X930" s="73"/>
    </row>
    <row r="931" spans="23:24" x14ac:dyDescent="0.2">
      <c r="W931" s="72"/>
      <c r="X931" s="73"/>
    </row>
    <row r="932" spans="23:24" x14ac:dyDescent="0.2">
      <c r="W932" s="72"/>
      <c r="X932" s="73"/>
    </row>
    <row r="933" spans="23:24" x14ac:dyDescent="0.2">
      <c r="W933" s="72"/>
      <c r="X933" s="73"/>
    </row>
    <row r="934" spans="23:24" x14ac:dyDescent="0.2">
      <c r="W934" s="72"/>
      <c r="X934" s="73"/>
    </row>
    <row r="935" spans="23:24" x14ac:dyDescent="0.2">
      <c r="W935" s="72"/>
      <c r="X935" s="73"/>
    </row>
    <row r="936" spans="23:24" x14ac:dyDescent="0.2">
      <c r="W936" s="72"/>
      <c r="X936" s="73"/>
    </row>
    <row r="937" spans="23:24" x14ac:dyDescent="0.2">
      <c r="W937" s="72"/>
      <c r="X937" s="73"/>
    </row>
    <row r="938" spans="23:24" x14ac:dyDescent="0.2">
      <c r="W938" s="72"/>
      <c r="X938" s="73"/>
    </row>
    <row r="939" spans="23:24" x14ac:dyDescent="0.2">
      <c r="W939" s="72"/>
      <c r="X939" s="73"/>
    </row>
    <row r="940" spans="23:24" x14ac:dyDescent="0.2">
      <c r="W940" s="72"/>
      <c r="X940" s="73"/>
    </row>
    <row r="941" spans="23:24" x14ac:dyDescent="0.2">
      <c r="W941" s="72"/>
      <c r="X941" s="73"/>
    </row>
    <row r="942" spans="23:24" x14ac:dyDescent="0.2">
      <c r="W942" s="72"/>
      <c r="X942" s="73"/>
    </row>
    <row r="943" spans="23:24" x14ac:dyDescent="0.2">
      <c r="W943" s="72"/>
      <c r="X943" s="73"/>
    </row>
    <row r="944" spans="23:24" x14ac:dyDescent="0.2">
      <c r="W944" s="72"/>
      <c r="X944" s="73"/>
    </row>
    <row r="945" spans="23:24" x14ac:dyDescent="0.2">
      <c r="W945" s="72"/>
      <c r="X945" s="73"/>
    </row>
    <row r="946" spans="23:24" x14ac:dyDescent="0.2">
      <c r="W946" s="72"/>
      <c r="X946" s="73"/>
    </row>
    <row r="947" spans="23:24" x14ac:dyDescent="0.2">
      <c r="W947" s="72"/>
      <c r="X947" s="73"/>
    </row>
    <row r="948" spans="23:24" x14ac:dyDescent="0.2">
      <c r="W948" s="72"/>
      <c r="X948" s="73"/>
    </row>
    <row r="949" spans="23:24" x14ac:dyDescent="0.2">
      <c r="W949" s="72"/>
      <c r="X949" s="73"/>
    </row>
    <row r="950" spans="23:24" x14ac:dyDescent="0.2">
      <c r="W950" s="72"/>
      <c r="X950" s="73"/>
    </row>
    <row r="951" spans="23:24" x14ac:dyDescent="0.2">
      <c r="W951" s="72"/>
      <c r="X951" s="73"/>
    </row>
    <row r="952" spans="23:24" x14ac:dyDescent="0.2">
      <c r="W952" s="72"/>
      <c r="X952" s="73"/>
    </row>
    <row r="953" spans="23:24" x14ac:dyDescent="0.2">
      <c r="W953" s="72"/>
      <c r="X953" s="73"/>
    </row>
    <row r="954" spans="23:24" x14ac:dyDescent="0.2">
      <c r="W954" s="72"/>
      <c r="X954" s="73"/>
    </row>
    <row r="955" spans="23:24" x14ac:dyDescent="0.2">
      <c r="W955" s="72"/>
      <c r="X955" s="73"/>
    </row>
    <row r="956" spans="23:24" x14ac:dyDescent="0.2">
      <c r="W956" s="72"/>
      <c r="X956" s="73"/>
    </row>
    <row r="957" spans="23:24" x14ac:dyDescent="0.2">
      <c r="W957" s="72"/>
      <c r="X957" s="73"/>
    </row>
    <row r="958" spans="23:24" x14ac:dyDescent="0.2">
      <c r="W958" s="72"/>
      <c r="X958" s="73"/>
    </row>
    <row r="959" spans="23:24" x14ac:dyDescent="0.2">
      <c r="W959" s="72"/>
      <c r="X959" s="73"/>
    </row>
    <row r="960" spans="23:24" x14ac:dyDescent="0.2">
      <c r="W960" s="72"/>
      <c r="X960" s="73"/>
    </row>
    <row r="961" spans="23:24" x14ac:dyDescent="0.2">
      <c r="W961" s="72"/>
      <c r="X961" s="73"/>
    </row>
    <row r="962" spans="23:24" x14ac:dyDescent="0.2">
      <c r="W962" s="72"/>
      <c r="X962" s="73"/>
    </row>
    <row r="963" spans="23:24" x14ac:dyDescent="0.2">
      <c r="W963" s="72"/>
      <c r="X963" s="73"/>
    </row>
    <row r="964" spans="23:24" x14ac:dyDescent="0.2">
      <c r="W964" s="72"/>
      <c r="X964" s="73"/>
    </row>
    <row r="965" spans="23:24" x14ac:dyDescent="0.2">
      <c r="W965" s="72"/>
      <c r="X965" s="73"/>
    </row>
    <row r="966" spans="23:24" x14ac:dyDescent="0.2">
      <c r="W966" s="72"/>
      <c r="X966" s="73"/>
    </row>
    <row r="967" spans="23:24" x14ac:dyDescent="0.2">
      <c r="W967" s="72"/>
      <c r="X967" s="73"/>
    </row>
    <row r="968" spans="23:24" x14ac:dyDescent="0.2">
      <c r="W968" s="72"/>
      <c r="X968" s="73"/>
    </row>
    <row r="969" spans="23:24" x14ac:dyDescent="0.2">
      <c r="W969" s="72"/>
      <c r="X969" s="73"/>
    </row>
    <row r="970" spans="23:24" x14ac:dyDescent="0.2">
      <c r="W970" s="72"/>
      <c r="X970" s="73"/>
    </row>
    <row r="971" spans="23:24" x14ac:dyDescent="0.2">
      <c r="W971" s="72"/>
      <c r="X971" s="73"/>
    </row>
    <row r="972" spans="23:24" x14ac:dyDescent="0.2">
      <c r="W972" s="72"/>
      <c r="X972" s="73"/>
    </row>
    <row r="973" spans="23:24" x14ac:dyDescent="0.2">
      <c r="W973" s="72"/>
      <c r="X973" s="73"/>
    </row>
    <row r="974" spans="23:24" x14ac:dyDescent="0.2">
      <c r="W974" s="72"/>
      <c r="X974" s="73"/>
    </row>
    <row r="975" spans="23:24" x14ac:dyDescent="0.2">
      <c r="W975" s="72"/>
      <c r="X975" s="73"/>
    </row>
    <row r="976" spans="23:24" x14ac:dyDescent="0.2">
      <c r="W976" s="72"/>
      <c r="X976" s="73"/>
    </row>
    <row r="977" spans="23:24" x14ac:dyDescent="0.2">
      <c r="W977" s="72"/>
      <c r="X977" s="73"/>
    </row>
    <row r="978" spans="23:24" x14ac:dyDescent="0.2">
      <c r="W978" s="72"/>
      <c r="X978" s="73"/>
    </row>
    <row r="979" spans="23:24" x14ac:dyDescent="0.2">
      <c r="W979" s="72"/>
      <c r="X979" s="73"/>
    </row>
    <row r="980" spans="23:24" x14ac:dyDescent="0.2">
      <c r="W980" s="72"/>
      <c r="X980" s="73"/>
    </row>
    <row r="981" spans="23:24" x14ac:dyDescent="0.2">
      <c r="W981" s="72"/>
      <c r="X981" s="73"/>
    </row>
    <row r="982" spans="23:24" x14ac:dyDescent="0.2">
      <c r="W982" s="72"/>
      <c r="X982" s="73"/>
    </row>
    <row r="983" spans="23:24" x14ac:dyDescent="0.2">
      <c r="W983" s="72"/>
      <c r="X983" s="73"/>
    </row>
    <row r="984" spans="23:24" x14ac:dyDescent="0.2">
      <c r="W984" s="72"/>
      <c r="X984" s="73"/>
    </row>
    <row r="985" spans="23:24" x14ac:dyDescent="0.2">
      <c r="W985" s="72"/>
      <c r="X985" s="73"/>
    </row>
    <row r="986" spans="23:24" x14ac:dyDescent="0.2">
      <c r="W986" s="72"/>
      <c r="X986" s="73"/>
    </row>
    <row r="987" spans="23:24" x14ac:dyDescent="0.2">
      <c r="W987" s="72"/>
      <c r="X987" s="73"/>
    </row>
    <row r="988" spans="23:24" x14ac:dyDescent="0.2">
      <c r="W988" s="72"/>
      <c r="X988" s="73"/>
    </row>
    <row r="989" spans="23:24" x14ac:dyDescent="0.2">
      <c r="W989" s="72"/>
      <c r="X989" s="73"/>
    </row>
    <row r="990" spans="23:24" x14ac:dyDescent="0.2">
      <c r="W990" s="72"/>
      <c r="X990" s="73"/>
    </row>
    <row r="991" spans="23:24" x14ac:dyDescent="0.2">
      <c r="W991" s="72"/>
      <c r="X991" s="73"/>
    </row>
    <row r="992" spans="23:24" x14ac:dyDescent="0.2">
      <c r="W992" s="72"/>
      <c r="X992" s="73"/>
    </row>
    <row r="993" spans="23:24" x14ac:dyDescent="0.2">
      <c r="W993" s="72"/>
      <c r="X993" s="73"/>
    </row>
    <row r="994" spans="23:24" x14ac:dyDescent="0.2">
      <c r="W994" s="72"/>
      <c r="X994" s="73"/>
    </row>
    <row r="995" spans="23:24" x14ac:dyDescent="0.2">
      <c r="W995" s="72"/>
      <c r="X995" s="73"/>
    </row>
    <row r="996" spans="23:24" x14ac:dyDescent="0.2">
      <c r="W996" s="72"/>
      <c r="X996" s="73"/>
    </row>
    <row r="997" spans="23:24" x14ac:dyDescent="0.2">
      <c r="W997" s="72"/>
      <c r="X997" s="73"/>
    </row>
    <row r="998" spans="23:24" x14ac:dyDescent="0.2">
      <c r="W998" s="72"/>
      <c r="X998" s="73"/>
    </row>
    <row r="999" spans="23:24" x14ac:dyDescent="0.2">
      <c r="W999" s="72"/>
      <c r="X999" s="73"/>
    </row>
    <row r="1000" spans="23:24" x14ac:dyDescent="0.2">
      <c r="W1000" s="72"/>
      <c r="X1000" s="73"/>
    </row>
    <row r="1001" spans="23:24" x14ac:dyDescent="0.2">
      <c r="W1001" s="72"/>
      <c r="X1001" s="73"/>
    </row>
    <row r="1002" spans="23:24" x14ac:dyDescent="0.2">
      <c r="W1002" s="72"/>
      <c r="X1002" s="73"/>
    </row>
    <row r="1003" spans="23:24" x14ac:dyDescent="0.2">
      <c r="W1003" s="72"/>
      <c r="X1003" s="73"/>
    </row>
    <row r="1004" spans="23:24" x14ac:dyDescent="0.2">
      <c r="W1004" s="72"/>
      <c r="X1004" s="73"/>
    </row>
    <row r="1005" spans="23:24" x14ac:dyDescent="0.2">
      <c r="W1005" s="72"/>
      <c r="X1005" s="73"/>
    </row>
    <row r="1006" spans="23:24" x14ac:dyDescent="0.2">
      <c r="W1006" s="72"/>
      <c r="X1006" s="73"/>
    </row>
    <row r="1007" spans="23:24" x14ac:dyDescent="0.2">
      <c r="W1007" s="72"/>
      <c r="X1007" s="73"/>
    </row>
    <row r="1008" spans="23:24" x14ac:dyDescent="0.2">
      <c r="W1008" s="72"/>
      <c r="X1008" s="73"/>
    </row>
    <row r="1009" spans="23:24" x14ac:dyDescent="0.2">
      <c r="W1009" s="72"/>
      <c r="X1009" s="73"/>
    </row>
    <row r="1010" spans="23:24" x14ac:dyDescent="0.2">
      <c r="W1010" s="72"/>
      <c r="X1010" s="73"/>
    </row>
    <row r="1011" spans="23:24" x14ac:dyDescent="0.2">
      <c r="W1011" s="72"/>
      <c r="X1011" s="73"/>
    </row>
    <row r="1012" spans="23:24" x14ac:dyDescent="0.2">
      <c r="W1012" s="72"/>
      <c r="X1012" s="73"/>
    </row>
    <row r="1013" spans="23:24" x14ac:dyDescent="0.2">
      <c r="W1013" s="72"/>
      <c r="X1013" s="73"/>
    </row>
    <row r="1014" spans="23:24" x14ac:dyDescent="0.2">
      <c r="W1014" s="72"/>
      <c r="X1014" s="73"/>
    </row>
    <row r="1015" spans="23:24" x14ac:dyDescent="0.2">
      <c r="W1015" s="72"/>
      <c r="X1015" s="73"/>
    </row>
    <row r="1016" spans="23:24" x14ac:dyDescent="0.2">
      <c r="W1016" s="72"/>
      <c r="X1016" s="73"/>
    </row>
    <row r="1017" spans="23:24" x14ac:dyDescent="0.2">
      <c r="W1017" s="72"/>
      <c r="X1017" s="73"/>
    </row>
    <row r="1018" spans="23:24" x14ac:dyDescent="0.2">
      <c r="W1018" s="72"/>
      <c r="X1018" s="73"/>
    </row>
    <row r="1019" spans="23:24" x14ac:dyDescent="0.2">
      <c r="W1019" s="72"/>
      <c r="X1019" s="73"/>
    </row>
    <row r="1020" spans="23:24" x14ac:dyDescent="0.2">
      <c r="W1020" s="72"/>
      <c r="X1020" s="73"/>
    </row>
    <row r="1021" spans="23:24" x14ac:dyDescent="0.2">
      <c r="W1021" s="72"/>
      <c r="X1021" s="73"/>
    </row>
    <row r="1022" spans="23:24" x14ac:dyDescent="0.2">
      <c r="W1022" s="72"/>
      <c r="X1022" s="73"/>
    </row>
    <row r="1023" spans="23:24" x14ac:dyDescent="0.2">
      <c r="W1023" s="72"/>
      <c r="X1023" s="73"/>
    </row>
    <row r="1024" spans="23:24" x14ac:dyDescent="0.2">
      <c r="W1024" s="72"/>
      <c r="X1024" s="73"/>
    </row>
    <row r="1025" spans="23:24" x14ac:dyDescent="0.2">
      <c r="W1025" s="72"/>
      <c r="X1025" s="73"/>
    </row>
    <row r="1026" spans="23:24" x14ac:dyDescent="0.2">
      <c r="W1026" s="72"/>
      <c r="X1026" s="73"/>
    </row>
    <row r="1027" spans="23:24" x14ac:dyDescent="0.2">
      <c r="W1027" s="72"/>
      <c r="X1027" s="73"/>
    </row>
    <row r="1028" spans="23:24" x14ac:dyDescent="0.2">
      <c r="W1028" s="72"/>
      <c r="X1028" s="73"/>
    </row>
    <row r="1029" spans="23:24" x14ac:dyDescent="0.2">
      <c r="W1029" s="72"/>
      <c r="X1029" s="73"/>
    </row>
    <row r="1030" spans="23:24" x14ac:dyDescent="0.2">
      <c r="W1030" s="72"/>
      <c r="X1030" s="73"/>
    </row>
    <row r="1031" spans="23:24" x14ac:dyDescent="0.2">
      <c r="W1031" s="72"/>
      <c r="X1031" s="73"/>
    </row>
    <row r="1032" spans="23:24" x14ac:dyDescent="0.2">
      <c r="W1032" s="72"/>
      <c r="X1032" s="73"/>
    </row>
    <row r="1033" spans="23:24" x14ac:dyDescent="0.2">
      <c r="W1033" s="72"/>
      <c r="X1033" s="73"/>
    </row>
    <row r="1034" spans="23:24" x14ac:dyDescent="0.2">
      <c r="W1034" s="72"/>
      <c r="X1034" s="73"/>
    </row>
    <row r="1035" spans="23:24" x14ac:dyDescent="0.2">
      <c r="W1035" s="72"/>
      <c r="X1035" s="73"/>
    </row>
    <row r="1036" spans="23:24" x14ac:dyDescent="0.2">
      <c r="W1036" s="72"/>
      <c r="X1036" s="73"/>
    </row>
    <row r="1037" spans="23:24" x14ac:dyDescent="0.2">
      <c r="W1037" s="72"/>
      <c r="X1037" s="73"/>
    </row>
    <row r="1038" spans="23:24" x14ac:dyDescent="0.2">
      <c r="W1038" s="72"/>
      <c r="X1038" s="73"/>
    </row>
    <row r="1039" spans="23:24" x14ac:dyDescent="0.2">
      <c r="W1039" s="72"/>
      <c r="X1039" s="73"/>
    </row>
    <row r="1040" spans="23:24" x14ac:dyDescent="0.2">
      <c r="W1040" s="72"/>
      <c r="X1040" s="73"/>
    </row>
    <row r="1041" spans="23:24" x14ac:dyDescent="0.2">
      <c r="W1041" s="72"/>
      <c r="X1041" s="73"/>
    </row>
    <row r="1042" spans="23:24" x14ac:dyDescent="0.2">
      <c r="W1042" s="72"/>
      <c r="X1042" s="73"/>
    </row>
    <row r="1043" spans="23:24" x14ac:dyDescent="0.2">
      <c r="W1043" s="72"/>
      <c r="X1043" s="73"/>
    </row>
    <row r="1044" spans="23:24" x14ac:dyDescent="0.2">
      <c r="W1044" s="72"/>
      <c r="X1044" s="73"/>
    </row>
    <row r="1045" spans="23:24" x14ac:dyDescent="0.2">
      <c r="W1045" s="72"/>
      <c r="X1045" s="73"/>
    </row>
    <row r="1046" spans="23:24" x14ac:dyDescent="0.2">
      <c r="W1046" s="72"/>
      <c r="X1046" s="73"/>
    </row>
    <row r="1047" spans="23:24" x14ac:dyDescent="0.2">
      <c r="W1047" s="72"/>
      <c r="X1047" s="73"/>
    </row>
    <row r="1048" spans="23:24" x14ac:dyDescent="0.2">
      <c r="W1048" s="72"/>
      <c r="X1048" s="73"/>
    </row>
    <row r="1049" spans="23:24" x14ac:dyDescent="0.2">
      <c r="W1049" s="72"/>
      <c r="X1049" s="73"/>
    </row>
    <row r="1050" spans="23:24" x14ac:dyDescent="0.2">
      <c r="W1050" s="72"/>
      <c r="X1050" s="73"/>
    </row>
    <row r="1051" spans="23:24" x14ac:dyDescent="0.2">
      <c r="W1051" s="72"/>
      <c r="X1051" s="73"/>
    </row>
    <row r="1052" spans="23:24" x14ac:dyDescent="0.2">
      <c r="W1052" s="72"/>
      <c r="X1052" s="73"/>
    </row>
    <row r="1053" spans="23:24" x14ac:dyDescent="0.2">
      <c r="W1053" s="72"/>
      <c r="X1053" s="73"/>
    </row>
    <row r="1054" spans="23:24" x14ac:dyDescent="0.2">
      <c r="W1054" s="72"/>
      <c r="X1054" s="73"/>
    </row>
    <row r="1055" spans="23:24" x14ac:dyDescent="0.2">
      <c r="W1055" s="72"/>
      <c r="X1055" s="73"/>
    </row>
    <row r="1056" spans="23:24" x14ac:dyDescent="0.2">
      <c r="W1056" s="72"/>
      <c r="X1056" s="73"/>
    </row>
    <row r="1057" spans="23:24" x14ac:dyDescent="0.2">
      <c r="W1057" s="72"/>
      <c r="X1057" s="73"/>
    </row>
    <row r="1058" spans="23:24" x14ac:dyDescent="0.2">
      <c r="W1058" s="72"/>
      <c r="X1058" s="73"/>
    </row>
    <row r="1059" spans="23:24" x14ac:dyDescent="0.2">
      <c r="W1059" s="72"/>
      <c r="X1059" s="73"/>
    </row>
    <row r="1060" spans="23:24" x14ac:dyDescent="0.2">
      <c r="W1060" s="72"/>
      <c r="X1060" s="73"/>
    </row>
    <row r="1061" spans="23:24" x14ac:dyDescent="0.2">
      <c r="W1061" s="72"/>
      <c r="X1061" s="73"/>
    </row>
    <row r="1062" spans="23:24" x14ac:dyDescent="0.2">
      <c r="W1062" s="72"/>
      <c r="X1062" s="73"/>
    </row>
    <row r="1063" spans="23:24" x14ac:dyDescent="0.2">
      <c r="W1063" s="72"/>
      <c r="X1063" s="73"/>
    </row>
    <row r="1064" spans="23:24" x14ac:dyDescent="0.2">
      <c r="W1064" s="72"/>
      <c r="X1064" s="73"/>
    </row>
    <row r="1065" spans="23:24" x14ac:dyDescent="0.2">
      <c r="W1065" s="72"/>
      <c r="X1065" s="73"/>
    </row>
    <row r="1066" spans="23:24" x14ac:dyDescent="0.2">
      <c r="W1066" s="72"/>
      <c r="X1066" s="73"/>
    </row>
    <row r="1067" spans="23:24" x14ac:dyDescent="0.2">
      <c r="W1067" s="72"/>
      <c r="X1067" s="73"/>
    </row>
    <row r="1068" spans="23:24" x14ac:dyDescent="0.2">
      <c r="W1068" s="72"/>
      <c r="X1068" s="73"/>
    </row>
    <row r="1069" spans="23:24" x14ac:dyDescent="0.2">
      <c r="W1069" s="72"/>
      <c r="X1069" s="73"/>
    </row>
    <row r="1070" spans="23:24" x14ac:dyDescent="0.2">
      <c r="W1070" s="72"/>
      <c r="X1070" s="73"/>
    </row>
    <row r="1071" spans="23:24" x14ac:dyDescent="0.2">
      <c r="W1071" s="72"/>
      <c r="X1071" s="73"/>
    </row>
    <row r="1072" spans="23:24" x14ac:dyDescent="0.2">
      <c r="W1072" s="72"/>
      <c r="X1072" s="73"/>
    </row>
    <row r="1073" spans="23:24" x14ac:dyDescent="0.2">
      <c r="W1073" s="72"/>
      <c r="X1073" s="73"/>
    </row>
    <row r="1074" spans="23:24" x14ac:dyDescent="0.2">
      <c r="W1074" s="72"/>
      <c r="X1074" s="73"/>
    </row>
    <row r="1075" spans="23:24" x14ac:dyDescent="0.2">
      <c r="W1075" s="72"/>
      <c r="X1075" s="73"/>
    </row>
    <row r="1076" spans="23:24" x14ac:dyDescent="0.2">
      <c r="W1076" s="72"/>
      <c r="X1076" s="73"/>
    </row>
    <row r="1077" spans="23:24" x14ac:dyDescent="0.2">
      <c r="W1077" s="72"/>
      <c r="X1077" s="73"/>
    </row>
    <row r="1078" spans="23:24" x14ac:dyDescent="0.2">
      <c r="W1078" s="72"/>
      <c r="X1078" s="73"/>
    </row>
    <row r="1079" spans="23:24" x14ac:dyDescent="0.2">
      <c r="W1079" s="72"/>
      <c r="X1079" s="73"/>
    </row>
    <row r="1080" spans="23:24" x14ac:dyDescent="0.2">
      <c r="W1080" s="72"/>
      <c r="X1080" s="73"/>
    </row>
    <row r="1081" spans="23:24" x14ac:dyDescent="0.2">
      <c r="W1081" s="72"/>
      <c r="X1081" s="73"/>
    </row>
    <row r="1082" spans="23:24" x14ac:dyDescent="0.2">
      <c r="W1082" s="72"/>
      <c r="X1082" s="73"/>
    </row>
    <row r="1083" spans="23:24" x14ac:dyDescent="0.2">
      <c r="W1083" s="72"/>
      <c r="X1083" s="73"/>
    </row>
    <row r="1084" spans="23:24" x14ac:dyDescent="0.2">
      <c r="W1084" s="72"/>
      <c r="X1084" s="73"/>
    </row>
    <row r="1085" spans="23:24" x14ac:dyDescent="0.2">
      <c r="W1085" s="72"/>
      <c r="X1085" s="73"/>
    </row>
    <row r="1086" spans="23:24" x14ac:dyDescent="0.2">
      <c r="W1086" s="72"/>
      <c r="X1086" s="73"/>
    </row>
    <row r="1087" spans="23:24" x14ac:dyDescent="0.2">
      <c r="W1087" s="72"/>
      <c r="X1087" s="73"/>
    </row>
    <row r="1088" spans="23:24" x14ac:dyDescent="0.2">
      <c r="W1088" s="72"/>
      <c r="X1088" s="73"/>
    </row>
    <row r="1089" spans="23:24" x14ac:dyDescent="0.2">
      <c r="W1089" s="72"/>
      <c r="X1089" s="73"/>
    </row>
    <row r="1090" spans="23:24" x14ac:dyDescent="0.2">
      <c r="W1090" s="72"/>
      <c r="X1090" s="73"/>
    </row>
    <row r="1091" spans="23:24" x14ac:dyDescent="0.2">
      <c r="W1091" s="72"/>
      <c r="X1091" s="73"/>
    </row>
    <row r="1092" spans="23:24" x14ac:dyDescent="0.2">
      <c r="W1092" s="72"/>
      <c r="X1092" s="73"/>
    </row>
    <row r="1093" spans="23:24" x14ac:dyDescent="0.2">
      <c r="W1093" s="72"/>
      <c r="X1093" s="73"/>
    </row>
    <row r="1094" spans="23:24" x14ac:dyDescent="0.2">
      <c r="W1094" s="72"/>
      <c r="X1094" s="73"/>
    </row>
    <row r="1095" spans="23:24" x14ac:dyDescent="0.2">
      <c r="W1095" s="72"/>
      <c r="X1095" s="73"/>
    </row>
    <row r="1096" spans="23:24" x14ac:dyDescent="0.2">
      <c r="W1096" s="72"/>
      <c r="X1096" s="73"/>
    </row>
    <row r="1097" spans="23:24" x14ac:dyDescent="0.2">
      <c r="W1097" s="72"/>
      <c r="X1097" s="73"/>
    </row>
    <row r="1098" spans="23:24" x14ac:dyDescent="0.2">
      <c r="W1098" s="72"/>
      <c r="X1098" s="73"/>
    </row>
    <row r="1099" spans="23:24" x14ac:dyDescent="0.2">
      <c r="W1099" s="72"/>
      <c r="X1099" s="73"/>
    </row>
    <row r="1100" spans="23:24" x14ac:dyDescent="0.2">
      <c r="W1100" s="72"/>
      <c r="X1100" s="73"/>
    </row>
    <row r="1101" spans="23:24" x14ac:dyDescent="0.2">
      <c r="W1101" s="72"/>
      <c r="X1101" s="73"/>
    </row>
    <row r="1102" spans="23:24" x14ac:dyDescent="0.2">
      <c r="W1102" s="72"/>
      <c r="X1102" s="73"/>
    </row>
    <row r="1103" spans="23:24" x14ac:dyDescent="0.2">
      <c r="W1103" s="72"/>
      <c r="X1103" s="73"/>
    </row>
    <row r="1104" spans="23:24" x14ac:dyDescent="0.2">
      <c r="W1104" s="72"/>
      <c r="X1104" s="73"/>
    </row>
    <row r="1105" spans="23:24" x14ac:dyDescent="0.2">
      <c r="W1105" s="72"/>
      <c r="X1105" s="73"/>
    </row>
    <row r="1106" spans="23:24" x14ac:dyDescent="0.2">
      <c r="W1106" s="72"/>
      <c r="X1106" s="73"/>
    </row>
    <row r="1107" spans="23:24" x14ac:dyDescent="0.2">
      <c r="W1107" s="72"/>
      <c r="X1107" s="73"/>
    </row>
    <row r="1108" spans="23:24" x14ac:dyDescent="0.2">
      <c r="W1108" s="72"/>
      <c r="X1108" s="73"/>
    </row>
    <row r="1109" spans="23:24" x14ac:dyDescent="0.2">
      <c r="W1109" s="72"/>
      <c r="X1109" s="73"/>
    </row>
    <row r="1110" spans="23:24" x14ac:dyDescent="0.2">
      <c r="W1110" s="72"/>
      <c r="X1110" s="73"/>
    </row>
    <row r="1111" spans="23:24" x14ac:dyDescent="0.2">
      <c r="W1111" s="72"/>
      <c r="X1111" s="73"/>
    </row>
    <row r="1112" spans="23:24" x14ac:dyDescent="0.2">
      <c r="W1112" s="72"/>
      <c r="X1112" s="73"/>
    </row>
    <row r="1113" spans="23:24" x14ac:dyDescent="0.2">
      <c r="W1113" s="72"/>
      <c r="X1113" s="73"/>
    </row>
    <row r="1114" spans="23:24" x14ac:dyDescent="0.2">
      <c r="W1114" s="72"/>
      <c r="X1114" s="73"/>
    </row>
    <row r="1115" spans="23:24" x14ac:dyDescent="0.2">
      <c r="W1115" s="72"/>
      <c r="X1115" s="73"/>
    </row>
    <row r="1116" spans="23:24" x14ac:dyDescent="0.2">
      <c r="W1116" s="72"/>
      <c r="X1116" s="73"/>
    </row>
    <row r="1117" spans="23:24" x14ac:dyDescent="0.2">
      <c r="W1117" s="72"/>
      <c r="X1117" s="73"/>
    </row>
    <row r="1118" spans="23:24" x14ac:dyDescent="0.2">
      <c r="W1118" s="72"/>
      <c r="X1118" s="73"/>
    </row>
    <row r="1119" spans="23:24" x14ac:dyDescent="0.2">
      <c r="W1119" s="72"/>
      <c r="X1119" s="73"/>
    </row>
    <row r="1120" spans="23:24" x14ac:dyDescent="0.2">
      <c r="W1120" s="72"/>
      <c r="X1120" s="73"/>
    </row>
    <row r="1121" spans="23:24" x14ac:dyDescent="0.2">
      <c r="W1121" s="72"/>
      <c r="X1121" s="73"/>
    </row>
    <row r="1122" spans="23:24" x14ac:dyDescent="0.2">
      <c r="W1122" s="72"/>
      <c r="X1122" s="73"/>
    </row>
    <row r="1123" spans="23:24" x14ac:dyDescent="0.2">
      <c r="W1123" s="72"/>
      <c r="X1123" s="73"/>
    </row>
    <row r="1124" spans="23:24" x14ac:dyDescent="0.2">
      <c r="W1124" s="72"/>
      <c r="X1124" s="73"/>
    </row>
    <row r="1125" spans="23:24" x14ac:dyDescent="0.2">
      <c r="W1125" s="72"/>
      <c r="X1125" s="73"/>
    </row>
    <row r="1126" spans="23:24" x14ac:dyDescent="0.2">
      <c r="W1126" s="72"/>
      <c r="X1126" s="73"/>
    </row>
    <row r="1127" spans="23:24" x14ac:dyDescent="0.2">
      <c r="W1127" s="72"/>
      <c r="X1127" s="73"/>
    </row>
    <row r="1128" spans="23:24" x14ac:dyDescent="0.2">
      <c r="W1128" s="72"/>
      <c r="X1128" s="73"/>
    </row>
    <row r="1129" spans="23:24" x14ac:dyDescent="0.2">
      <c r="W1129" s="72"/>
      <c r="X1129" s="73"/>
    </row>
    <row r="1130" spans="23:24" x14ac:dyDescent="0.2">
      <c r="W1130" s="72"/>
      <c r="X1130" s="73"/>
    </row>
    <row r="1131" spans="23:24" x14ac:dyDescent="0.2">
      <c r="W1131" s="72"/>
      <c r="X1131" s="73"/>
    </row>
    <row r="1132" spans="23:24" x14ac:dyDescent="0.2">
      <c r="W1132" s="72"/>
      <c r="X1132" s="73"/>
    </row>
    <row r="1133" spans="23:24" x14ac:dyDescent="0.2">
      <c r="W1133" s="72"/>
      <c r="X1133" s="73"/>
    </row>
    <row r="1134" spans="23:24" x14ac:dyDescent="0.2">
      <c r="W1134" s="72"/>
      <c r="X1134" s="73"/>
    </row>
    <row r="1135" spans="23:24" x14ac:dyDescent="0.2">
      <c r="W1135" s="72"/>
      <c r="X1135" s="73"/>
    </row>
    <row r="1136" spans="23:24" x14ac:dyDescent="0.2">
      <c r="W1136" s="72"/>
      <c r="X1136" s="73"/>
    </row>
    <row r="1137" spans="23:24" x14ac:dyDescent="0.2">
      <c r="W1137" s="72"/>
      <c r="X1137" s="73"/>
    </row>
    <row r="1138" spans="23:24" x14ac:dyDescent="0.2">
      <c r="W1138" s="72"/>
      <c r="X1138" s="73"/>
    </row>
    <row r="1139" spans="23:24" x14ac:dyDescent="0.2">
      <c r="W1139" s="72"/>
      <c r="X1139" s="73"/>
    </row>
    <row r="1140" spans="23:24" x14ac:dyDescent="0.2">
      <c r="W1140" s="72"/>
      <c r="X1140" s="73"/>
    </row>
    <row r="1141" spans="23:24" x14ac:dyDescent="0.2">
      <c r="W1141" s="72"/>
      <c r="X1141" s="73"/>
    </row>
    <row r="1142" spans="23:24" x14ac:dyDescent="0.2">
      <c r="W1142" s="72"/>
      <c r="X1142" s="73"/>
    </row>
    <row r="1143" spans="23:24" x14ac:dyDescent="0.2">
      <c r="W1143" s="72"/>
      <c r="X1143" s="73"/>
    </row>
    <row r="1144" spans="23:24" x14ac:dyDescent="0.2">
      <c r="W1144" s="72"/>
      <c r="X1144" s="73"/>
    </row>
    <row r="1145" spans="23:24" x14ac:dyDescent="0.2">
      <c r="W1145" s="72"/>
      <c r="X1145" s="73"/>
    </row>
    <row r="1146" spans="23:24" x14ac:dyDescent="0.2">
      <c r="W1146" s="72"/>
      <c r="X1146" s="73"/>
    </row>
    <row r="1147" spans="23:24" x14ac:dyDescent="0.2">
      <c r="W1147" s="72"/>
      <c r="X1147" s="73"/>
    </row>
    <row r="1148" spans="23:24" x14ac:dyDescent="0.2">
      <c r="W1148" s="72"/>
      <c r="X1148" s="73"/>
    </row>
    <row r="1149" spans="23:24" x14ac:dyDescent="0.2">
      <c r="W1149" s="72"/>
      <c r="X1149" s="73"/>
    </row>
    <row r="1150" spans="23:24" x14ac:dyDescent="0.2">
      <c r="W1150" s="72"/>
      <c r="X1150" s="73"/>
    </row>
    <row r="1151" spans="23:24" x14ac:dyDescent="0.2">
      <c r="W1151" s="72"/>
      <c r="X1151" s="73"/>
    </row>
    <row r="1152" spans="23:24" x14ac:dyDescent="0.2">
      <c r="W1152" s="72"/>
      <c r="X1152" s="73"/>
    </row>
    <row r="1153" spans="23:24" x14ac:dyDescent="0.2">
      <c r="W1153" s="72"/>
      <c r="X1153" s="73"/>
    </row>
    <row r="1154" spans="23:24" x14ac:dyDescent="0.2">
      <c r="W1154" s="72"/>
      <c r="X1154" s="73"/>
    </row>
    <row r="1155" spans="23:24" x14ac:dyDescent="0.2">
      <c r="W1155" s="72"/>
      <c r="X1155" s="73"/>
    </row>
    <row r="1156" spans="23:24" x14ac:dyDescent="0.2">
      <c r="W1156" s="72"/>
      <c r="X1156" s="73"/>
    </row>
    <row r="1157" spans="23:24" x14ac:dyDescent="0.2">
      <c r="W1157" s="72"/>
      <c r="X1157" s="73"/>
    </row>
    <row r="1158" spans="23:24" x14ac:dyDescent="0.2">
      <c r="W1158" s="72"/>
      <c r="X1158" s="73"/>
    </row>
    <row r="1159" spans="23:24" x14ac:dyDescent="0.2">
      <c r="W1159" s="72"/>
      <c r="X1159" s="73"/>
    </row>
    <row r="1160" spans="23:24" x14ac:dyDescent="0.2">
      <c r="W1160" s="72"/>
      <c r="X1160" s="73"/>
    </row>
    <row r="1161" spans="23:24" x14ac:dyDescent="0.2">
      <c r="W1161" s="72"/>
      <c r="X1161" s="73"/>
    </row>
    <row r="1162" spans="23:24" x14ac:dyDescent="0.2">
      <c r="W1162" s="72"/>
      <c r="X1162" s="73"/>
    </row>
    <row r="1163" spans="23:24" x14ac:dyDescent="0.2">
      <c r="W1163" s="72"/>
      <c r="X1163" s="73"/>
    </row>
    <row r="1164" spans="23:24" x14ac:dyDescent="0.2">
      <c r="W1164" s="72"/>
      <c r="X1164" s="73"/>
    </row>
    <row r="1165" spans="23:24" x14ac:dyDescent="0.2">
      <c r="W1165" s="72"/>
      <c r="X1165" s="73"/>
    </row>
    <row r="1166" spans="23:24" x14ac:dyDescent="0.2">
      <c r="W1166" s="72"/>
      <c r="X1166" s="73"/>
    </row>
    <row r="1167" spans="23:24" x14ac:dyDescent="0.2">
      <c r="W1167" s="72"/>
      <c r="X1167" s="73"/>
    </row>
    <row r="1168" spans="23:24" x14ac:dyDescent="0.2">
      <c r="W1168" s="72"/>
      <c r="X1168" s="73"/>
    </row>
    <row r="1169" spans="23:24" x14ac:dyDescent="0.2">
      <c r="W1169" s="72"/>
      <c r="X1169" s="73"/>
    </row>
    <row r="1170" spans="23:24" x14ac:dyDescent="0.2">
      <c r="W1170" s="72"/>
      <c r="X1170" s="73"/>
    </row>
    <row r="1171" spans="23:24" x14ac:dyDescent="0.2">
      <c r="W1171" s="72"/>
      <c r="X1171" s="73"/>
    </row>
    <row r="1172" spans="23:24" x14ac:dyDescent="0.2">
      <c r="W1172" s="72"/>
      <c r="X1172" s="73"/>
    </row>
    <row r="1173" spans="23:24" x14ac:dyDescent="0.2">
      <c r="W1173" s="72"/>
      <c r="X1173" s="73"/>
    </row>
    <row r="1174" spans="23:24" x14ac:dyDescent="0.2">
      <c r="W1174" s="72"/>
      <c r="X1174" s="73"/>
    </row>
    <row r="1175" spans="23:24" x14ac:dyDescent="0.2">
      <c r="W1175" s="72"/>
      <c r="X1175" s="73"/>
    </row>
    <row r="1176" spans="23:24" x14ac:dyDescent="0.2">
      <c r="W1176" s="72"/>
      <c r="X1176" s="73"/>
    </row>
    <row r="1177" spans="23:24" x14ac:dyDescent="0.2">
      <c r="W1177" s="72"/>
      <c r="X1177" s="73"/>
    </row>
    <row r="1178" spans="23:24" x14ac:dyDescent="0.2">
      <c r="W1178" s="72"/>
      <c r="X1178" s="73"/>
    </row>
    <row r="1179" spans="23:24" x14ac:dyDescent="0.2">
      <c r="W1179" s="72"/>
      <c r="X1179" s="73"/>
    </row>
    <row r="1180" spans="23:24" x14ac:dyDescent="0.2">
      <c r="W1180" s="72"/>
      <c r="X1180" s="73"/>
    </row>
    <row r="1181" spans="23:24" x14ac:dyDescent="0.2">
      <c r="W1181" s="72"/>
      <c r="X1181" s="73"/>
    </row>
    <row r="1182" spans="23:24" x14ac:dyDescent="0.2">
      <c r="W1182" s="72"/>
      <c r="X1182" s="73"/>
    </row>
    <row r="1183" spans="23:24" x14ac:dyDescent="0.2">
      <c r="W1183" s="72"/>
      <c r="X1183" s="73"/>
    </row>
    <row r="1184" spans="23:24" x14ac:dyDescent="0.2">
      <c r="W1184" s="72"/>
      <c r="X1184" s="73"/>
    </row>
    <row r="1185" spans="23:24" x14ac:dyDescent="0.2">
      <c r="W1185" s="72"/>
      <c r="X1185" s="73"/>
    </row>
    <row r="1186" spans="23:24" x14ac:dyDescent="0.2">
      <c r="W1186" s="72"/>
      <c r="X1186" s="73"/>
    </row>
    <row r="1187" spans="23:24" x14ac:dyDescent="0.2">
      <c r="W1187" s="72"/>
      <c r="X1187" s="73"/>
    </row>
    <row r="1188" spans="23:24" x14ac:dyDescent="0.2">
      <c r="W1188" s="72"/>
      <c r="X1188" s="73"/>
    </row>
    <row r="1189" spans="23:24" x14ac:dyDescent="0.2">
      <c r="W1189" s="72"/>
      <c r="X1189" s="73"/>
    </row>
    <row r="1190" spans="23:24" x14ac:dyDescent="0.2">
      <c r="W1190" s="72"/>
      <c r="X1190" s="73"/>
    </row>
    <row r="1191" spans="23:24" x14ac:dyDescent="0.2">
      <c r="W1191" s="72"/>
      <c r="X1191" s="73"/>
    </row>
    <row r="1192" spans="23:24" x14ac:dyDescent="0.2">
      <c r="W1192" s="72"/>
      <c r="X1192" s="73"/>
    </row>
    <row r="1193" spans="23:24" x14ac:dyDescent="0.2">
      <c r="W1193" s="72"/>
      <c r="X1193" s="73"/>
    </row>
    <row r="1194" spans="23:24" x14ac:dyDescent="0.2">
      <c r="W1194" s="72"/>
      <c r="X1194" s="73"/>
    </row>
    <row r="1195" spans="23:24" x14ac:dyDescent="0.2">
      <c r="W1195" s="72"/>
      <c r="X1195" s="73"/>
    </row>
    <row r="1196" spans="23:24" x14ac:dyDescent="0.2">
      <c r="W1196" s="72"/>
      <c r="X1196" s="73"/>
    </row>
    <row r="1197" spans="23:24" x14ac:dyDescent="0.2">
      <c r="W1197" s="72"/>
      <c r="X1197" s="73"/>
    </row>
    <row r="1198" spans="23:24" x14ac:dyDescent="0.2">
      <c r="W1198" s="72"/>
      <c r="X1198" s="73"/>
    </row>
    <row r="1199" spans="23:24" x14ac:dyDescent="0.2">
      <c r="W1199" s="72"/>
      <c r="X1199" s="73"/>
    </row>
    <row r="1200" spans="23:24" x14ac:dyDescent="0.2">
      <c r="W1200" s="72"/>
      <c r="X1200" s="73"/>
    </row>
    <row r="1201" spans="23:24" x14ac:dyDescent="0.2">
      <c r="W1201" s="72"/>
      <c r="X1201" s="73"/>
    </row>
    <row r="1202" spans="23:24" x14ac:dyDescent="0.2">
      <c r="W1202" s="72"/>
      <c r="X1202" s="73"/>
    </row>
    <row r="1203" spans="23:24" x14ac:dyDescent="0.2">
      <c r="W1203" s="72"/>
      <c r="X1203" s="73"/>
    </row>
    <row r="1204" spans="23:24" x14ac:dyDescent="0.2">
      <c r="W1204" s="72"/>
      <c r="X1204" s="73"/>
    </row>
    <row r="1205" spans="23:24" x14ac:dyDescent="0.2">
      <c r="W1205" s="72"/>
      <c r="X1205" s="73"/>
    </row>
    <row r="1206" spans="23:24" x14ac:dyDescent="0.2">
      <c r="W1206" s="72"/>
      <c r="X1206" s="73"/>
    </row>
    <row r="1207" spans="23:24" x14ac:dyDescent="0.2">
      <c r="W1207" s="72"/>
      <c r="X1207" s="73"/>
    </row>
    <row r="1208" spans="23:24" x14ac:dyDescent="0.2">
      <c r="W1208" s="72"/>
      <c r="X1208" s="73"/>
    </row>
    <row r="1209" spans="23:24" x14ac:dyDescent="0.2">
      <c r="W1209" s="72"/>
      <c r="X1209" s="73"/>
    </row>
    <row r="1210" spans="23:24" x14ac:dyDescent="0.2">
      <c r="W1210" s="72"/>
      <c r="X1210" s="73"/>
    </row>
    <row r="1211" spans="23:24" x14ac:dyDescent="0.2">
      <c r="W1211" s="72"/>
      <c r="X1211" s="73"/>
    </row>
    <row r="1212" spans="23:24" x14ac:dyDescent="0.2">
      <c r="W1212" s="72"/>
      <c r="X1212" s="73"/>
    </row>
    <row r="1213" spans="23:24" x14ac:dyDescent="0.2">
      <c r="W1213" s="72"/>
      <c r="X1213" s="73"/>
    </row>
    <row r="1214" spans="23:24" x14ac:dyDescent="0.2">
      <c r="W1214" s="72"/>
      <c r="X1214" s="73"/>
    </row>
    <row r="1215" spans="23:24" x14ac:dyDescent="0.2">
      <c r="W1215" s="72"/>
      <c r="X1215" s="73"/>
    </row>
    <row r="1216" spans="23:24" x14ac:dyDescent="0.2">
      <c r="W1216" s="72"/>
      <c r="X1216" s="73"/>
    </row>
    <row r="1217" spans="23:24" x14ac:dyDescent="0.2">
      <c r="W1217" s="72"/>
      <c r="X1217" s="73"/>
    </row>
    <row r="1218" spans="23:24" x14ac:dyDescent="0.2">
      <c r="W1218" s="72"/>
      <c r="X1218" s="73"/>
    </row>
    <row r="1219" spans="23:24" x14ac:dyDescent="0.2">
      <c r="W1219" s="72"/>
      <c r="X1219" s="73"/>
    </row>
    <row r="1220" spans="23:24" x14ac:dyDescent="0.2">
      <c r="W1220" s="72"/>
      <c r="X1220" s="73"/>
    </row>
    <row r="1221" spans="23:24" x14ac:dyDescent="0.2">
      <c r="W1221" s="72"/>
      <c r="X1221" s="73"/>
    </row>
    <row r="1222" spans="23:24" x14ac:dyDescent="0.2">
      <c r="W1222" s="72"/>
      <c r="X1222" s="73"/>
    </row>
    <row r="1223" spans="23:24" x14ac:dyDescent="0.2">
      <c r="W1223" s="72"/>
      <c r="X1223" s="73"/>
    </row>
    <row r="1224" spans="23:24" x14ac:dyDescent="0.2">
      <c r="W1224" s="72"/>
      <c r="X1224" s="73"/>
    </row>
    <row r="1225" spans="23:24" x14ac:dyDescent="0.2">
      <c r="W1225" s="72"/>
      <c r="X1225" s="73"/>
    </row>
    <row r="1226" spans="23:24" x14ac:dyDescent="0.2">
      <c r="W1226" s="72"/>
      <c r="X1226" s="73"/>
    </row>
    <row r="1227" spans="23:24" x14ac:dyDescent="0.2">
      <c r="W1227" s="72"/>
      <c r="X1227" s="73"/>
    </row>
    <row r="1228" spans="23:24" x14ac:dyDescent="0.2">
      <c r="W1228" s="72"/>
      <c r="X1228" s="73"/>
    </row>
    <row r="1229" spans="23:24" x14ac:dyDescent="0.2">
      <c r="W1229" s="72"/>
      <c r="X1229" s="73"/>
    </row>
    <row r="1230" spans="23:24" x14ac:dyDescent="0.2">
      <c r="W1230" s="72"/>
      <c r="X1230" s="73"/>
    </row>
    <row r="1231" spans="23:24" x14ac:dyDescent="0.2">
      <c r="W1231" s="72"/>
      <c r="X1231" s="73"/>
    </row>
    <row r="1232" spans="23:24" x14ac:dyDescent="0.2">
      <c r="W1232" s="72"/>
      <c r="X1232" s="73"/>
    </row>
    <row r="1233" spans="23:24" x14ac:dyDescent="0.2">
      <c r="W1233" s="72"/>
      <c r="X1233" s="73"/>
    </row>
    <row r="1234" spans="23:24" x14ac:dyDescent="0.2">
      <c r="W1234" s="72"/>
      <c r="X1234" s="73"/>
    </row>
    <row r="1235" spans="23:24" x14ac:dyDescent="0.2">
      <c r="W1235" s="72"/>
      <c r="X1235" s="73"/>
    </row>
    <row r="1236" spans="23:24" x14ac:dyDescent="0.2">
      <c r="W1236" s="72"/>
      <c r="X1236" s="73"/>
    </row>
    <row r="1237" spans="23:24" x14ac:dyDescent="0.2">
      <c r="W1237" s="72"/>
      <c r="X1237" s="73"/>
    </row>
    <row r="1238" spans="23:24" x14ac:dyDescent="0.2">
      <c r="W1238" s="72"/>
      <c r="X1238" s="73"/>
    </row>
    <row r="1239" spans="23:24" x14ac:dyDescent="0.2">
      <c r="W1239" s="72"/>
      <c r="X1239" s="73"/>
    </row>
    <row r="1240" spans="23:24" x14ac:dyDescent="0.2">
      <c r="W1240" s="72"/>
      <c r="X1240" s="73"/>
    </row>
    <row r="1241" spans="23:24" x14ac:dyDescent="0.2">
      <c r="W1241" s="72"/>
      <c r="X1241" s="73"/>
    </row>
    <row r="1242" spans="23:24" x14ac:dyDescent="0.2">
      <c r="W1242" s="72"/>
      <c r="X1242" s="73"/>
    </row>
    <row r="1243" spans="23:24" x14ac:dyDescent="0.2">
      <c r="W1243" s="72"/>
      <c r="X1243" s="73"/>
    </row>
    <row r="1244" spans="23:24" x14ac:dyDescent="0.2">
      <c r="W1244" s="72"/>
      <c r="X1244" s="73"/>
    </row>
    <row r="1245" spans="23:24" x14ac:dyDescent="0.2">
      <c r="W1245" s="72"/>
      <c r="X1245" s="73"/>
    </row>
    <row r="1246" spans="23:24" x14ac:dyDescent="0.2">
      <c r="W1246" s="72"/>
      <c r="X1246" s="73"/>
    </row>
    <row r="1247" spans="23:24" x14ac:dyDescent="0.2">
      <c r="W1247" s="72"/>
      <c r="X1247" s="73"/>
    </row>
    <row r="1248" spans="23:24" x14ac:dyDescent="0.2">
      <c r="W1248" s="72"/>
      <c r="X1248" s="73"/>
    </row>
    <row r="1249" spans="23:24" x14ac:dyDescent="0.2">
      <c r="W1249" s="72"/>
      <c r="X1249" s="73"/>
    </row>
    <row r="1250" spans="23:24" x14ac:dyDescent="0.2">
      <c r="W1250" s="72"/>
      <c r="X1250" s="73"/>
    </row>
    <row r="1251" spans="23:24" x14ac:dyDescent="0.2">
      <c r="W1251" s="72"/>
      <c r="X1251" s="73"/>
    </row>
    <row r="1252" spans="23:24" x14ac:dyDescent="0.2">
      <c r="W1252" s="72"/>
      <c r="X1252" s="73"/>
    </row>
    <row r="1253" spans="23:24" x14ac:dyDescent="0.2">
      <c r="W1253" s="72"/>
      <c r="X1253" s="73"/>
    </row>
    <row r="1254" spans="23:24" x14ac:dyDescent="0.2">
      <c r="W1254" s="72"/>
      <c r="X1254" s="73"/>
    </row>
    <row r="1255" spans="23:24" x14ac:dyDescent="0.2">
      <c r="W1255" s="72"/>
      <c r="X1255" s="73"/>
    </row>
    <row r="1256" spans="23:24" x14ac:dyDescent="0.2">
      <c r="W1256" s="72"/>
      <c r="X1256" s="73"/>
    </row>
    <row r="1257" spans="23:24" x14ac:dyDescent="0.2">
      <c r="W1257" s="72"/>
      <c r="X1257" s="73"/>
    </row>
    <row r="1258" spans="23:24" x14ac:dyDescent="0.2">
      <c r="W1258" s="72"/>
      <c r="X1258" s="73"/>
    </row>
    <row r="1259" spans="23:24" x14ac:dyDescent="0.2">
      <c r="W1259" s="72"/>
      <c r="X1259" s="73"/>
    </row>
    <row r="1260" spans="23:24" x14ac:dyDescent="0.2">
      <c r="W1260" s="72"/>
      <c r="X1260" s="73"/>
    </row>
    <row r="1261" spans="23:24" x14ac:dyDescent="0.2">
      <c r="W1261" s="72"/>
      <c r="X1261" s="73"/>
    </row>
    <row r="1262" spans="23:24" x14ac:dyDescent="0.2">
      <c r="W1262" s="72"/>
      <c r="X1262" s="73"/>
    </row>
    <row r="1263" spans="23:24" x14ac:dyDescent="0.2">
      <c r="W1263" s="72"/>
      <c r="X1263" s="73"/>
    </row>
    <row r="1264" spans="23:24" x14ac:dyDescent="0.2">
      <c r="W1264" s="72"/>
      <c r="X1264" s="73"/>
    </row>
    <row r="1265" spans="23:24" x14ac:dyDescent="0.2">
      <c r="W1265" s="72"/>
      <c r="X1265" s="73"/>
    </row>
    <row r="1266" spans="23:24" x14ac:dyDescent="0.2">
      <c r="W1266" s="72"/>
      <c r="X1266" s="73"/>
    </row>
    <row r="1267" spans="23:24" x14ac:dyDescent="0.2">
      <c r="W1267" s="72"/>
      <c r="X1267" s="73"/>
    </row>
    <row r="1268" spans="23:24" x14ac:dyDescent="0.2">
      <c r="W1268" s="72"/>
      <c r="X1268" s="73"/>
    </row>
    <row r="1269" spans="23:24" x14ac:dyDescent="0.2">
      <c r="W1269" s="72"/>
      <c r="X1269" s="73"/>
    </row>
    <row r="1270" spans="23:24" x14ac:dyDescent="0.2">
      <c r="W1270" s="72"/>
      <c r="X1270" s="73"/>
    </row>
    <row r="1271" spans="23:24" x14ac:dyDescent="0.2">
      <c r="W1271" s="72"/>
      <c r="X1271" s="73"/>
    </row>
    <row r="1272" spans="23:24" x14ac:dyDescent="0.2">
      <c r="W1272" s="72"/>
      <c r="X1272" s="73"/>
    </row>
    <row r="1273" spans="23:24" x14ac:dyDescent="0.2">
      <c r="W1273" s="72"/>
      <c r="X1273" s="73"/>
    </row>
    <row r="1274" spans="23:24" x14ac:dyDescent="0.2">
      <c r="W1274" s="72"/>
      <c r="X1274" s="73"/>
    </row>
    <row r="1275" spans="23:24" x14ac:dyDescent="0.2">
      <c r="W1275" s="72"/>
      <c r="X1275" s="73"/>
    </row>
    <row r="1276" spans="23:24" x14ac:dyDescent="0.2">
      <c r="W1276" s="72"/>
      <c r="X1276" s="73"/>
    </row>
    <row r="1277" spans="23:24" x14ac:dyDescent="0.2">
      <c r="W1277" s="72"/>
      <c r="X1277" s="73"/>
    </row>
    <row r="1278" spans="23:24" x14ac:dyDescent="0.2">
      <c r="W1278" s="72"/>
      <c r="X1278" s="73"/>
    </row>
    <row r="1279" spans="23:24" x14ac:dyDescent="0.2">
      <c r="W1279" s="72"/>
      <c r="X1279" s="73"/>
    </row>
    <row r="1280" spans="23:24" x14ac:dyDescent="0.2">
      <c r="W1280" s="72"/>
      <c r="X1280" s="73"/>
    </row>
    <row r="1281" spans="23:24" x14ac:dyDescent="0.2">
      <c r="W1281" s="72"/>
      <c r="X1281" s="73"/>
    </row>
    <row r="1282" spans="23:24" x14ac:dyDescent="0.2">
      <c r="W1282" s="72"/>
      <c r="X1282" s="73"/>
    </row>
    <row r="1283" spans="23:24" x14ac:dyDescent="0.2">
      <c r="W1283" s="72"/>
      <c r="X1283" s="73"/>
    </row>
    <row r="1284" spans="23:24" x14ac:dyDescent="0.2">
      <c r="W1284" s="72"/>
      <c r="X1284" s="73"/>
    </row>
    <row r="1285" spans="23:24" x14ac:dyDescent="0.2">
      <c r="W1285" s="72"/>
      <c r="X1285" s="73"/>
    </row>
    <row r="1286" spans="23:24" x14ac:dyDescent="0.2">
      <c r="W1286" s="72"/>
      <c r="X1286" s="73"/>
    </row>
    <row r="1287" spans="23:24" x14ac:dyDescent="0.2">
      <c r="W1287" s="72"/>
      <c r="X1287" s="73"/>
    </row>
    <row r="1288" spans="23:24" x14ac:dyDescent="0.2">
      <c r="W1288" s="72"/>
      <c r="X1288" s="73"/>
    </row>
    <row r="1289" spans="23:24" x14ac:dyDescent="0.2">
      <c r="W1289" s="72"/>
      <c r="X1289" s="73"/>
    </row>
    <row r="1290" spans="23:24" x14ac:dyDescent="0.2">
      <c r="W1290" s="72"/>
      <c r="X1290" s="73"/>
    </row>
    <row r="1291" spans="23:24" x14ac:dyDescent="0.2">
      <c r="W1291" s="72"/>
      <c r="X1291" s="73"/>
    </row>
    <row r="1292" spans="23:24" x14ac:dyDescent="0.2">
      <c r="W1292" s="72"/>
      <c r="X1292" s="73"/>
    </row>
    <row r="1293" spans="23:24" x14ac:dyDescent="0.2">
      <c r="W1293" s="72"/>
      <c r="X1293" s="73"/>
    </row>
    <row r="1294" spans="23:24" x14ac:dyDescent="0.2">
      <c r="W1294" s="72"/>
      <c r="X1294" s="73"/>
    </row>
    <row r="1295" spans="23:24" x14ac:dyDescent="0.2">
      <c r="W1295" s="72"/>
      <c r="X1295" s="73"/>
    </row>
    <row r="1296" spans="23:24" x14ac:dyDescent="0.2">
      <c r="W1296" s="72"/>
      <c r="X1296" s="73"/>
    </row>
    <row r="1297" spans="23:24" x14ac:dyDescent="0.2">
      <c r="W1297" s="72"/>
      <c r="X1297" s="73"/>
    </row>
    <row r="1298" spans="23:24" x14ac:dyDescent="0.2">
      <c r="W1298" s="72"/>
      <c r="X1298" s="73"/>
    </row>
    <row r="1299" spans="23:24" x14ac:dyDescent="0.2">
      <c r="W1299" s="72"/>
      <c r="X1299" s="73"/>
    </row>
    <row r="1300" spans="23:24" x14ac:dyDescent="0.2">
      <c r="W1300" s="72"/>
      <c r="X1300" s="73"/>
    </row>
    <row r="1301" spans="23:24" x14ac:dyDescent="0.2">
      <c r="W1301" s="72"/>
      <c r="X1301" s="73"/>
    </row>
    <row r="1302" spans="23:24" x14ac:dyDescent="0.2">
      <c r="W1302" s="72"/>
      <c r="X1302" s="73"/>
    </row>
    <row r="1303" spans="23:24" x14ac:dyDescent="0.2">
      <c r="W1303" s="72"/>
      <c r="X1303" s="73"/>
    </row>
    <row r="1304" spans="23:24" x14ac:dyDescent="0.2">
      <c r="W1304" s="72"/>
      <c r="X1304" s="73"/>
    </row>
    <row r="1305" spans="23:24" x14ac:dyDescent="0.2">
      <c r="W1305" s="72"/>
      <c r="X1305" s="73"/>
    </row>
    <row r="1306" spans="23:24" x14ac:dyDescent="0.2">
      <c r="W1306" s="72"/>
      <c r="X1306" s="73"/>
    </row>
    <row r="1307" spans="23:24" x14ac:dyDescent="0.2">
      <c r="W1307" s="72"/>
      <c r="X1307" s="73"/>
    </row>
    <row r="1308" spans="23:24" x14ac:dyDescent="0.2">
      <c r="W1308" s="72"/>
      <c r="X1308" s="73"/>
    </row>
    <row r="1309" spans="23:24" x14ac:dyDescent="0.2">
      <c r="W1309" s="72"/>
      <c r="X1309" s="73"/>
    </row>
    <row r="1310" spans="23:24" x14ac:dyDescent="0.2">
      <c r="W1310" s="72"/>
      <c r="X1310" s="73"/>
    </row>
    <row r="1311" spans="23:24" x14ac:dyDescent="0.2">
      <c r="W1311" s="72"/>
      <c r="X1311" s="73"/>
    </row>
    <row r="1312" spans="23:24" x14ac:dyDescent="0.2">
      <c r="W1312" s="72"/>
      <c r="X1312" s="73"/>
    </row>
    <row r="1313" spans="23:24" x14ac:dyDescent="0.2">
      <c r="W1313" s="72"/>
      <c r="X1313" s="73"/>
    </row>
    <row r="1314" spans="23:24" x14ac:dyDescent="0.2">
      <c r="W1314" s="72"/>
      <c r="X1314" s="73"/>
    </row>
    <row r="1315" spans="23:24" x14ac:dyDescent="0.2">
      <c r="W1315" s="72"/>
      <c r="X1315" s="73"/>
    </row>
    <row r="1316" spans="23:24" x14ac:dyDescent="0.2">
      <c r="W1316" s="72"/>
      <c r="X1316" s="73"/>
    </row>
    <row r="1317" spans="23:24" x14ac:dyDescent="0.2">
      <c r="W1317" s="72"/>
      <c r="X1317" s="73"/>
    </row>
    <row r="1318" spans="23:24" x14ac:dyDescent="0.2">
      <c r="W1318" s="72"/>
      <c r="X1318" s="73"/>
    </row>
    <row r="1319" spans="23:24" x14ac:dyDescent="0.2">
      <c r="W1319" s="72"/>
      <c r="X1319" s="73"/>
    </row>
    <row r="1320" spans="23:24" x14ac:dyDescent="0.2">
      <c r="W1320" s="72"/>
      <c r="X1320" s="73"/>
    </row>
    <row r="1321" spans="23:24" x14ac:dyDescent="0.2">
      <c r="W1321" s="72"/>
      <c r="X1321" s="73"/>
    </row>
    <row r="1322" spans="23:24" x14ac:dyDescent="0.2">
      <c r="W1322" s="72"/>
      <c r="X1322" s="73"/>
    </row>
    <row r="1323" spans="23:24" x14ac:dyDescent="0.2">
      <c r="W1323" s="72"/>
      <c r="X1323" s="73"/>
    </row>
    <row r="1324" spans="23:24" x14ac:dyDescent="0.2">
      <c r="W1324" s="72"/>
      <c r="X1324" s="73"/>
    </row>
    <row r="1325" spans="23:24" x14ac:dyDescent="0.2">
      <c r="W1325" s="72"/>
      <c r="X1325" s="73"/>
    </row>
    <row r="1326" spans="23:24" x14ac:dyDescent="0.2">
      <c r="W1326" s="72"/>
      <c r="X1326" s="73"/>
    </row>
    <row r="1327" spans="23:24" x14ac:dyDescent="0.2">
      <c r="W1327" s="72"/>
      <c r="X1327" s="73"/>
    </row>
    <row r="1328" spans="23:24" x14ac:dyDescent="0.2">
      <c r="W1328" s="72"/>
      <c r="X1328" s="73"/>
    </row>
    <row r="1329" spans="23:24" x14ac:dyDescent="0.2">
      <c r="W1329" s="72"/>
      <c r="X1329" s="73"/>
    </row>
    <row r="1330" spans="23:24" x14ac:dyDescent="0.2">
      <c r="W1330" s="72"/>
      <c r="X1330" s="73"/>
    </row>
    <row r="1331" spans="23:24" x14ac:dyDescent="0.2">
      <c r="W1331" s="72"/>
      <c r="X1331" s="73"/>
    </row>
    <row r="1332" spans="23:24" x14ac:dyDescent="0.2">
      <c r="W1332" s="72"/>
      <c r="X1332" s="73"/>
    </row>
    <row r="1333" spans="23:24" x14ac:dyDescent="0.2">
      <c r="W1333" s="72"/>
      <c r="X1333" s="73"/>
    </row>
    <row r="1334" spans="23:24" x14ac:dyDescent="0.2">
      <c r="W1334" s="72"/>
      <c r="X1334" s="73"/>
    </row>
    <row r="1335" spans="23:24" x14ac:dyDescent="0.2">
      <c r="W1335" s="72"/>
      <c r="X1335" s="73"/>
    </row>
    <row r="1336" spans="23:24" x14ac:dyDescent="0.2">
      <c r="W1336" s="72"/>
      <c r="X1336" s="73"/>
    </row>
    <row r="1337" spans="23:24" x14ac:dyDescent="0.2">
      <c r="W1337" s="72"/>
      <c r="X1337" s="73"/>
    </row>
    <row r="1338" spans="23:24" x14ac:dyDescent="0.2">
      <c r="W1338" s="72"/>
      <c r="X1338" s="73"/>
    </row>
    <row r="1339" spans="23:24" x14ac:dyDescent="0.2">
      <c r="W1339" s="72"/>
      <c r="X1339" s="73"/>
    </row>
    <row r="1340" spans="23:24" x14ac:dyDescent="0.2">
      <c r="W1340" s="72"/>
      <c r="X1340" s="73"/>
    </row>
    <row r="1341" spans="23:24" x14ac:dyDescent="0.2">
      <c r="W1341" s="72"/>
      <c r="X1341" s="73"/>
    </row>
    <row r="1342" spans="23:24" x14ac:dyDescent="0.2">
      <c r="W1342" s="72"/>
      <c r="X1342" s="73"/>
    </row>
    <row r="1343" spans="23:24" x14ac:dyDescent="0.2">
      <c r="W1343" s="72"/>
      <c r="X1343" s="73"/>
    </row>
    <row r="1344" spans="23:24" x14ac:dyDescent="0.2">
      <c r="W1344" s="72"/>
      <c r="X1344" s="73"/>
    </row>
    <row r="1345" spans="23:24" x14ac:dyDescent="0.2">
      <c r="W1345" s="72"/>
      <c r="X1345" s="73"/>
    </row>
    <row r="1346" spans="23:24" x14ac:dyDescent="0.2">
      <c r="W1346" s="72"/>
      <c r="X1346" s="73"/>
    </row>
    <row r="1347" spans="23:24" x14ac:dyDescent="0.2">
      <c r="W1347" s="72"/>
      <c r="X1347" s="73"/>
    </row>
    <row r="1348" spans="23:24" x14ac:dyDescent="0.2">
      <c r="W1348" s="72"/>
      <c r="X1348" s="73"/>
    </row>
    <row r="1349" spans="23:24" x14ac:dyDescent="0.2">
      <c r="W1349" s="72"/>
      <c r="X1349" s="73"/>
    </row>
    <row r="1350" spans="23:24" x14ac:dyDescent="0.2">
      <c r="W1350" s="72"/>
      <c r="X1350" s="73"/>
    </row>
    <row r="1351" spans="23:24" x14ac:dyDescent="0.2">
      <c r="W1351" s="72"/>
      <c r="X1351" s="73"/>
    </row>
    <row r="1352" spans="23:24" x14ac:dyDescent="0.2">
      <c r="W1352" s="72"/>
      <c r="X1352" s="73"/>
    </row>
    <row r="1353" spans="23:24" x14ac:dyDescent="0.2">
      <c r="W1353" s="72"/>
      <c r="X1353" s="73"/>
    </row>
    <row r="1354" spans="23:24" x14ac:dyDescent="0.2">
      <c r="W1354" s="72"/>
      <c r="X1354" s="73"/>
    </row>
    <row r="1355" spans="23:24" x14ac:dyDescent="0.2">
      <c r="W1355" s="72"/>
      <c r="X1355" s="73"/>
    </row>
    <row r="1356" spans="23:24" x14ac:dyDescent="0.2">
      <c r="W1356" s="72"/>
      <c r="X1356" s="73"/>
    </row>
    <row r="1357" spans="23:24" x14ac:dyDescent="0.2">
      <c r="W1357" s="72"/>
      <c r="X1357" s="73"/>
    </row>
    <row r="1358" spans="23:24" x14ac:dyDescent="0.2">
      <c r="W1358" s="72"/>
      <c r="X1358" s="73"/>
    </row>
    <row r="1359" spans="23:24" x14ac:dyDescent="0.2">
      <c r="W1359" s="72"/>
      <c r="X1359" s="73"/>
    </row>
    <row r="1360" spans="23:24" x14ac:dyDescent="0.2">
      <c r="W1360" s="72"/>
      <c r="X1360" s="73"/>
    </row>
    <row r="1361" spans="23:24" x14ac:dyDescent="0.2">
      <c r="W1361" s="72"/>
      <c r="X1361" s="73"/>
    </row>
    <row r="1362" spans="23:24" x14ac:dyDescent="0.2">
      <c r="W1362" s="72"/>
      <c r="X1362" s="73"/>
    </row>
    <row r="1363" spans="23:24" x14ac:dyDescent="0.2">
      <c r="W1363" s="72"/>
      <c r="X1363" s="73"/>
    </row>
    <row r="1364" spans="23:24" x14ac:dyDescent="0.2">
      <c r="W1364" s="72"/>
      <c r="X1364" s="73"/>
    </row>
    <row r="1365" spans="23:24" x14ac:dyDescent="0.2">
      <c r="W1365" s="72"/>
      <c r="X1365" s="73"/>
    </row>
    <row r="1366" spans="23:24" x14ac:dyDescent="0.2">
      <c r="W1366" s="72"/>
      <c r="X1366" s="73"/>
    </row>
    <row r="1367" spans="23:24" x14ac:dyDescent="0.2">
      <c r="W1367" s="72"/>
      <c r="X1367" s="73"/>
    </row>
    <row r="1368" spans="23:24" x14ac:dyDescent="0.2">
      <c r="W1368" s="72"/>
      <c r="X1368" s="73"/>
    </row>
    <row r="1369" spans="23:24" x14ac:dyDescent="0.2">
      <c r="W1369" s="72"/>
      <c r="X1369" s="73"/>
    </row>
    <row r="1370" spans="23:24" x14ac:dyDescent="0.2">
      <c r="W1370" s="72"/>
      <c r="X1370" s="73"/>
    </row>
    <row r="1371" spans="23:24" x14ac:dyDescent="0.2">
      <c r="W1371" s="72"/>
      <c r="X1371" s="73"/>
    </row>
    <row r="1372" spans="23:24" x14ac:dyDescent="0.2">
      <c r="W1372" s="72"/>
      <c r="X1372" s="73"/>
    </row>
    <row r="1373" spans="23:24" x14ac:dyDescent="0.2">
      <c r="W1373" s="72"/>
      <c r="X1373" s="73"/>
    </row>
    <row r="1374" spans="23:24" x14ac:dyDescent="0.2">
      <c r="W1374" s="72"/>
      <c r="X1374" s="73"/>
    </row>
    <row r="1375" spans="23:24" x14ac:dyDescent="0.2">
      <c r="W1375" s="72"/>
      <c r="X1375" s="73"/>
    </row>
    <row r="1376" spans="23:24" x14ac:dyDescent="0.2">
      <c r="W1376" s="72"/>
      <c r="X1376" s="73"/>
    </row>
    <row r="1377" spans="23:24" x14ac:dyDescent="0.2">
      <c r="W1377" s="72"/>
      <c r="X1377" s="73"/>
    </row>
    <row r="1378" spans="23:24" x14ac:dyDescent="0.2">
      <c r="W1378" s="72"/>
      <c r="X1378" s="73"/>
    </row>
    <row r="1379" spans="23:24" x14ac:dyDescent="0.2">
      <c r="W1379" s="72"/>
      <c r="X1379" s="73"/>
    </row>
    <row r="1380" spans="23:24" x14ac:dyDescent="0.2">
      <c r="W1380" s="72"/>
      <c r="X1380" s="73"/>
    </row>
    <row r="1381" spans="23:24" x14ac:dyDescent="0.2">
      <c r="W1381" s="72"/>
      <c r="X1381" s="73"/>
    </row>
    <row r="1382" spans="23:24" x14ac:dyDescent="0.2">
      <c r="W1382" s="72"/>
      <c r="X1382" s="73"/>
    </row>
    <row r="1383" spans="23:24" x14ac:dyDescent="0.2">
      <c r="W1383" s="72"/>
      <c r="X1383" s="73"/>
    </row>
    <row r="1384" spans="23:24" x14ac:dyDescent="0.2">
      <c r="W1384" s="72"/>
      <c r="X1384" s="73"/>
    </row>
    <row r="1385" spans="23:24" x14ac:dyDescent="0.2">
      <c r="W1385" s="72"/>
      <c r="X1385" s="73"/>
    </row>
    <row r="1386" spans="23:24" x14ac:dyDescent="0.2">
      <c r="W1386" s="72"/>
      <c r="X1386" s="73"/>
    </row>
    <row r="1387" spans="23:24" x14ac:dyDescent="0.2">
      <c r="W1387" s="72"/>
      <c r="X1387" s="73"/>
    </row>
    <row r="1388" spans="23:24" x14ac:dyDescent="0.2">
      <c r="W1388" s="72"/>
      <c r="X1388" s="73"/>
    </row>
    <row r="1389" spans="23:24" x14ac:dyDescent="0.2">
      <c r="W1389" s="72"/>
      <c r="X1389" s="73"/>
    </row>
    <row r="1390" spans="23:24" x14ac:dyDescent="0.2">
      <c r="W1390" s="72"/>
      <c r="X1390" s="73"/>
    </row>
    <row r="1391" spans="23:24" x14ac:dyDescent="0.2">
      <c r="W1391" s="72"/>
      <c r="X1391" s="73"/>
    </row>
    <row r="1392" spans="23:24" x14ac:dyDescent="0.2">
      <c r="W1392" s="72"/>
      <c r="X1392" s="73"/>
    </row>
    <row r="1393" spans="23:24" x14ac:dyDescent="0.2">
      <c r="W1393" s="72"/>
      <c r="X1393" s="73"/>
    </row>
    <row r="1394" spans="23:24" x14ac:dyDescent="0.2">
      <c r="W1394" s="72"/>
      <c r="X1394" s="73"/>
    </row>
    <row r="1395" spans="23:24" x14ac:dyDescent="0.2">
      <c r="W1395" s="72"/>
      <c r="X1395" s="73"/>
    </row>
    <row r="1396" spans="23:24" x14ac:dyDescent="0.2">
      <c r="W1396" s="72"/>
      <c r="X1396" s="73"/>
    </row>
    <row r="1397" spans="23:24" x14ac:dyDescent="0.2">
      <c r="W1397" s="72"/>
      <c r="X1397" s="73"/>
    </row>
    <row r="1398" spans="23:24" x14ac:dyDescent="0.2">
      <c r="W1398" s="72"/>
      <c r="X1398" s="73"/>
    </row>
    <row r="1399" spans="23:24" x14ac:dyDescent="0.2">
      <c r="W1399" s="72"/>
      <c r="X1399" s="73"/>
    </row>
    <row r="1400" spans="23:24" x14ac:dyDescent="0.2">
      <c r="W1400" s="72"/>
      <c r="X1400" s="73"/>
    </row>
    <row r="1401" spans="23:24" x14ac:dyDescent="0.2">
      <c r="W1401" s="72"/>
      <c r="X1401" s="73"/>
    </row>
    <row r="1402" spans="23:24" x14ac:dyDescent="0.2">
      <c r="W1402" s="72"/>
      <c r="X1402" s="73"/>
    </row>
    <row r="1403" spans="23:24" x14ac:dyDescent="0.2">
      <c r="W1403" s="72"/>
      <c r="X1403" s="73"/>
    </row>
    <row r="1404" spans="23:24" x14ac:dyDescent="0.2">
      <c r="W1404" s="72"/>
      <c r="X1404" s="73"/>
    </row>
    <row r="1405" spans="23:24" x14ac:dyDescent="0.2">
      <c r="W1405" s="72"/>
      <c r="X1405" s="73"/>
    </row>
    <row r="1406" spans="23:24" x14ac:dyDescent="0.2">
      <c r="W1406" s="72"/>
      <c r="X1406" s="73"/>
    </row>
    <row r="1407" spans="23:24" x14ac:dyDescent="0.2">
      <c r="W1407" s="72"/>
      <c r="X1407" s="73"/>
    </row>
    <row r="1408" spans="23:24" x14ac:dyDescent="0.2">
      <c r="W1408" s="72"/>
      <c r="X1408" s="73"/>
    </row>
    <row r="1409" spans="23:24" x14ac:dyDescent="0.2">
      <c r="W1409" s="72"/>
      <c r="X1409" s="73"/>
    </row>
    <row r="1410" spans="23:24" x14ac:dyDescent="0.2">
      <c r="W1410" s="72"/>
      <c r="X1410" s="73"/>
    </row>
    <row r="1411" spans="23:24" x14ac:dyDescent="0.2">
      <c r="W1411" s="72"/>
      <c r="X1411" s="73"/>
    </row>
    <row r="1412" spans="23:24" x14ac:dyDescent="0.2">
      <c r="W1412" s="72"/>
      <c r="X1412" s="73"/>
    </row>
    <row r="1413" spans="23:24" x14ac:dyDescent="0.2">
      <c r="W1413" s="72"/>
      <c r="X1413" s="73"/>
    </row>
    <row r="1414" spans="23:24" x14ac:dyDescent="0.2">
      <c r="W1414" s="72"/>
      <c r="X1414" s="73"/>
    </row>
    <row r="1415" spans="23:24" x14ac:dyDescent="0.2">
      <c r="W1415" s="72"/>
      <c r="X1415" s="73"/>
    </row>
    <row r="1416" spans="23:24" x14ac:dyDescent="0.2">
      <c r="W1416" s="72"/>
      <c r="X1416" s="73"/>
    </row>
    <row r="1417" spans="23:24" x14ac:dyDescent="0.2">
      <c r="W1417" s="72"/>
      <c r="X1417" s="73"/>
    </row>
    <row r="1418" spans="23:24" x14ac:dyDescent="0.2">
      <c r="W1418" s="72"/>
      <c r="X1418" s="73"/>
    </row>
    <row r="1419" spans="23:24" x14ac:dyDescent="0.2">
      <c r="W1419" s="72"/>
      <c r="X1419" s="73"/>
    </row>
    <row r="1420" spans="23:24" x14ac:dyDescent="0.2">
      <c r="W1420" s="72"/>
      <c r="X1420" s="73"/>
    </row>
    <row r="1421" spans="23:24" x14ac:dyDescent="0.2">
      <c r="W1421" s="72"/>
      <c r="X1421" s="73"/>
    </row>
    <row r="1422" spans="23:24" x14ac:dyDescent="0.2">
      <c r="W1422" s="72"/>
      <c r="X1422" s="73"/>
    </row>
    <row r="1423" spans="23:24" x14ac:dyDescent="0.2">
      <c r="W1423" s="72"/>
      <c r="X1423" s="73"/>
    </row>
    <row r="1424" spans="23:24" x14ac:dyDescent="0.2">
      <c r="W1424" s="72"/>
      <c r="X1424" s="73"/>
    </row>
    <row r="1425" spans="23:24" x14ac:dyDescent="0.2">
      <c r="W1425" s="72"/>
      <c r="X1425" s="73"/>
    </row>
    <row r="1426" spans="23:24" x14ac:dyDescent="0.2">
      <c r="W1426" s="72"/>
      <c r="X1426" s="73"/>
    </row>
    <row r="1427" spans="23:24" x14ac:dyDescent="0.2">
      <c r="W1427" s="72"/>
      <c r="X1427" s="73"/>
    </row>
    <row r="1428" spans="23:24" x14ac:dyDescent="0.2">
      <c r="W1428" s="72"/>
      <c r="X1428" s="73"/>
    </row>
    <row r="1429" spans="23:24" x14ac:dyDescent="0.2">
      <c r="W1429" s="72"/>
      <c r="X1429" s="73"/>
    </row>
    <row r="1430" spans="23:24" x14ac:dyDescent="0.2">
      <c r="W1430" s="72"/>
      <c r="X1430" s="73"/>
    </row>
    <row r="1431" spans="23:24" x14ac:dyDescent="0.2">
      <c r="W1431" s="72"/>
      <c r="X1431" s="73"/>
    </row>
    <row r="1432" spans="23:24" x14ac:dyDescent="0.2">
      <c r="W1432" s="72"/>
      <c r="X1432" s="73"/>
    </row>
    <row r="1433" spans="23:24" x14ac:dyDescent="0.2">
      <c r="W1433" s="72"/>
      <c r="X1433" s="73"/>
    </row>
    <row r="1434" spans="23:24" x14ac:dyDescent="0.2">
      <c r="W1434" s="72"/>
      <c r="X1434" s="73"/>
    </row>
    <row r="1435" spans="23:24" x14ac:dyDescent="0.2">
      <c r="W1435" s="72"/>
      <c r="X1435" s="73"/>
    </row>
    <row r="1436" spans="23:24" x14ac:dyDescent="0.2">
      <c r="W1436" s="72"/>
      <c r="X1436" s="73"/>
    </row>
    <row r="1437" spans="23:24" x14ac:dyDescent="0.2">
      <c r="W1437" s="72"/>
      <c r="X1437" s="73"/>
    </row>
    <row r="1438" spans="23:24" x14ac:dyDescent="0.2">
      <c r="W1438" s="72"/>
      <c r="X1438" s="73"/>
    </row>
    <row r="1439" spans="23:24" x14ac:dyDescent="0.2">
      <c r="W1439" s="72"/>
      <c r="X1439" s="73"/>
    </row>
    <row r="1440" spans="23:24" x14ac:dyDescent="0.2">
      <c r="W1440" s="72"/>
      <c r="X1440" s="73"/>
    </row>
    <row r="1441" spans="23:24" x14ac:dyDescent="0.2">
      <c r="W1441" s="72"/>
      <c r="X1441" s="73"/>
    </row>
    <row r="1442" spans="23:24" x14ac:dyDescent="0.2">
      <c r="W1442" s="72"/>
      <c r="X1442" s="73"/>
    </row>
    <row r="1443" spans="23:24" x14ac:dyDescent="0.2">
      <c r="W1443" s="72"/>
      <c r="X1443" s="73"/>
    </row>
    <row r="1444" spans="23:24" x14ac:dyDescent="0.2">
      <c r="W1444" s="72"/>
      <c r="X1444" s="73"/>
    </row>
    <row r="1445" spans="23:24" x14ac:dyDescent="0.2">
      <c r="W1445" s="72"/>
      <c r="X1445" s="73"/>
    </row>
    <row r="1446" spans="23:24" x14ac:dyDescent="0.2">
      <c r="W1446" s="72"/>
      <c r="X1446" s="73"/>
    </row>
    <row r="1447" spans="23:24" x14ac:dyDescent="0.2">
      <c r="W1447" s="72"/>
      <c r="X1447" s="73"/>
    </row>
    <row r="1448" spans="23:24" x14ac:dyDescent="0.2">
      <c r="W1448" s="72"/>
      <c r="X1448" s="73"/>
    </row>
    <row r="1449" spans="23:24" x14ac:dyDescent="0.2">
      <c r="W1449" s="72"/>
      <c r="X1449" s="73"/>
    </row>
    <row r="1450" spans="23:24" x14ac:dyDescent="0.2">
      <c r="W1450" s="72"/>
      <c r="X1450" s="73"/>
    </row>
    <row r="1451" spans="23:24" x14ac:dyDescent="0.2">
      <c r="W1451" s="72"/>
      <c r="X1451" s="73"/>
    </row>
    <row r="1452" spans="23:24" x14ac:dyDescent="0.2">
      <c r="W1452" s="72"/>
      <c r="X1452" s="73"/>
    </row>
    <row r="1453" spans="23:24" x14ac:dyDescent="0.2">
      <c r="W1453" s="72"/>
      <c r="X1453" s="73"/>
    </row>
    <row r="1454" spans="23:24" x14ac:dyDescent="0.2">
      <c r="W1454" s="72"/>
      <c r="X1454" s="73"/>
    </row>
    <row r="1455" spans="23:24" x14ac:dyDescent="0.2">
      <c r="W1455" s="72"/>
      <c r="X1455" s="73"/>
    </row>
    <row r="1456" spans="23:24" x14ac:dyDescent="0.2">
      <c r="W1456" s="72"/>
      <c r="X1456" s="73"/>
    </row>
    <row r="1457" spans="23:24" x14ac:dyDescent="0.2">
      <c r="W1457" s="72"/>
      <c r="X1457" s="73"/>
    </row>
    <row r="1458" spans="23:24" x14ac:dyDescent="0.2">
      <c r="W1458" s="72"/>
      <c r="X1458" s="73"/>
    </row>
    <row r="1459" spans="23:24" x14ac:dyDescent="0.2">
      <c r="W1459" s="72"/>
      <c r="X1459" s="73"/>
    </row>
    <row r="1460" spans="23:24" x14ac:dyDescent="0.2">
      <c r="W1460" s="72"/>
      <c r="X1460" s="73"/>
    </row>
    <row r="1461" spans="23:24" x14ac:dyDescent="0.2">
      <c r="W1461" s="72"/>
      <c r="X1461" s="73"/>
    </row>
    <row r="1462" spans="23:24" x14ac:dyDescent="0.2">
      <c r="W1462" s="72"/>
      <c r="X1462" s="73"/>
    </row>
    <row r="1463" spans="23:24" x14ac:dyDescent="0.2">
      <c r="W1463" s="72"/>
      <c r="X1463" s="73"/>
    </row>
    <row r="1464" spans="23:24" x14ac:dyDescent="0.2">
      <c r="W1464" s="72"/>
      <c r="X1464" s="73"/>
    </row>
    <row r="1465" spans="23:24" x14ac:dyDescent="0.2">
      <c r="W1465" s="72"/>
      <c r="X1465" s="73"/>
    </row>
    <row r="1466" spans="23:24" x14ac:dyDescent="0.2">
      <c r="W1466" s="72"/>
      <c r="X1466" s="73"/>
    </row>
    <row r="1467" spans="23:24" x14ac:dyDescent="0.2">
      <c r="W1467" s="72"/>
      <c r="X1467" s="73"/>
    </row>
    <row r="1468" spans="23:24" x14ac:dyDescent="0.2">
      <c r="W1468" s="72"/>
      <c r="X1468" s="73"/>
    </row>
    <row r="1469" spans="23:24" x14ac:dyDescent="0.2">
      <c r="W1469" s="72"/>
      <c r="X1469" s="73"/>
    </row>
    <row r="1470" spans="23:24" x14ac:dyDescent="0.2">
      <c r="W1470" s="72"/>
      <c r="X1470" s="73"/>
    </row>
    <row r="1471" spans="23:24" x14ac:dyDescent="0.2">
      <c r="W1471" s="72"/>
      <c r="X1471" s="73"/>
    </row>
    <row r="1472" spans="23:24" x14ac:dyDescent="0.2">
      <c r="W1472" s="72"/>
      <c r="X1472" s="73"/>
    </row>
    <row r="1473" spans="23:24" x14ac:dyDescent="0.2">
      <c r="W1473" s="72"/>
      <c r="X1473" s="73"/>
    </row>
    <row r="1474" spans="23:24" x14ac:dyDescent="0.2">
      <c r="W1474" s="72"/>
      <c r="X1474" s="73"/>
    </row>
    <row r="1475" spans="23:24" x14ac:dyDescent="0.2">
      <c r="W1475" s="72"/>
      <c r="X1475" s="73"/>
    </row>
    <row r="1476" spans="23:24" x14ac:dyDescent="0.2">
      <c r="W1476" s="72"/>
      <c r="X1476" s="73"/>
    </row>
    <row r="1477" spans="23:24" x14ac:dyDescent="0.2">
      <c r="W1477" s="72"/>
      <c r="X1477" s="73"/>
    </row>
    <row r="1478" spans="23:24" x14ac:dyDescent="0.2">
      <c r="W1478" s="72"/>
      <c r="X1478" s="73"/>
    </row>
    <row r="1479" spans="23:24" x14ac:dyDescent="0.2">
      <c r="W1479" s="72"/>
      <c r="X1479" s="73"/>
    </row>
    <row r="1480" spans="23:24" x14ac:dyDescent="0.2">
      <c r="W1480" s="72"/>
      <c r="X1480" s="73"/>
    </row>
    <row r="1481" spans="23:24" x14ac:dyDescent="0.2">
      <c r="W1481" s="72"/>
      <c r="X1481" s="73"/>
    </row>
    <row r="1482" spans="23:24" x14ac:dyDescent="0.2">
      <c r="W1482" s="72"/>
      <c r="X1482" s="73"/>
    </row>
    <row r="1483" spans="23:24" x14ac:dyDescent="0.2">
      <c r="W1483" s="72"/>
      <c r="X1483" s="73"/>
    </row>
    <row r="1484" spans="23:24" x14ac:dyDescent="0.2">
      <c r="W1484" s="72"/>
      <c r="X1484" s="73"/>
    </row>
    <row r="1485" spans="23:24" x14ac:dyDescent="0.2">
      <c r="W1485" s="72"/>
      <c r="X1485" s="73"/>
    </row>
    <row r="1486" spans="23:24" x14ac:dyDescent="0.2">
      <c r="W1486" s="72"/>
      <c r="X1486" s="73"/>
    </row>
    <row r="1487" spans="23:24" x14ac:dyDescent="0.2">
      <c r="W1487" s="72"/>
      <c r="X1487" s="73"/>
    </row>
    <row r="1488" spans="23:24" x14ac:dyDescent="0.2">
      <c r="W1488" s="72"/>
      <c r="X1488" s="73"/>
    </row>
    <row r="1489" spans="23:24" x14ac:dyDescent="0.2">
      <c r="W1489" s="72"/>
      <c r="X1489" s="73"/>
    </row>
    <row r="1490" spans="23:24" x14ac:dyDescent="0.2">
      <c r="W1490" s="72"/>
      <c r="X1490" s="73"/>
    </row>
    <row r="1491" spans="23:24" x14ac:dyDescent="0.2">
      <c r="W1491" s="72"/>
      <c r="X1491" s="73"/>
    </row>
    <row r="1492" spans="23:24" x14ac:dyDescent="0.2">
      <c r="W1492" s="72"/>
      <c r="X1492" s="73"/>
    </row>
    <row r="1493" spans="23:24" x14ac:dyDescent="0.2">
      <c r="W1493" s="72"/>
      <c r="X1493" s="73"/>
    </row>
    <row r="1494" spans="23:24" x14ac:dyDescent="0.2">
      <c r="W1494" s="72"/>
      <c r="X1494" s="73"/>
    </row>
    <row r="1495" spans="23:24" x14ac:dyDescent="0.2">
      <c r="W1495" s="72"/>
      <c r="X1495" s="73"/>
    </row>
    <row r="1496" spans="23:24" x14ac:dyDescent="0.2">
      <c r="W1496" s="72"/>
      <c r="X1496" s="73"/>
    </row>
    <row r="1497" spans="23:24" x14ac:dyDescent="0.2">
      <c r="W1497" s="72"/>
      <c r="X1497" s="73"/>
    </row>
    <row r="1498" spans="23:24" x14ac:dyDescent="0.2">
      <c r="W1498" s="72"/>
      <c r="X1498" s="73"/>
    </row>
    <row r="1499" spans="23:24" x14ac:dyDescent="0.2">
      <c r="W1499" s="72"/>
      <c r="X1499" s="73"/>
    </row>
    <row r="1500" spans="23:24" x14ac:dyDescent="0.2">
      <c r="W1500" s="72"/>
      <c r="X1500" s="73"/>
    </row>
    <row r="1501" spans="23:24" x14ac:dyDescent="0.2">
      <c r="W1501" s="72"/>
      <c r="X1501" s="73"/>
    </row>
    <row r="1502" spans="23:24" x14ac:dyDescent="0.2">
      <c r="W1502" s="72"/>
      <c r="X1502" s="73"/>
    </row>
    <row r="1503" spans="23:24" x14ac:dyDescent="0.2">
      <c r="W1503" s="72"/>
      <c r="X1503" s="73"/>
    </row>
    <row r="1504" spans="23:24" x14ac:dyDescent="0.2">
      <c r="W1504" s="72"/>
      <c r="X1504" s="73"/>
    </row>
    <row r="1505" spans="23:24" x14ac:dyDescent="0.2">
      <c r="W1505" s="72"/>
      <c r="X1505" s="73"/>
    </row>
    <row r="1506" spans="23:24" x14ac:dyDescent="0.2">
      <c r="W1506" s="72"/>
      <c r="X1506" s="73"/>
    </row>
    <row r="1507" spans="23:24" x14ac:dyDescent="0.2">
      <c r="W1507" s="72"/>
      <c r="X1507" s="73"/>
    </row>
    <row r="1508" spans="23:24" x14ac:dyDescent="0.2">
      <c r="W1508" s="72"/>
      <c r="X1508" s="73"/>
    </row>
    <row r="1509" spans="23:24" x14ac:dyDescent="0.2">
      <c r="W1509" s="72"/>
      <c r="X1509" s="73"/>
    </row>
    <row r="1510" spans="23:24" x14ac:dyDescent="0.2">
      <c r="W1510" s="72"/>
      <c r="X1510" s="73"/>
    </row>
    <row r="1511" spans="23:24" x14ac:dyDescent="0.2">
      <c r="W1511" s="72"/>
      <c r="X1511" s="73"/>
    </row>
    <row r="1512" spans="23:24" x14ac:dyDescent="0.2">
      <c r="W1512" s="72"/>
      <c r="X1512" s="73"/>
    </row>
    <row r="1513" spans="23:24" x14ac:dyDescent="0.2">
      <c r="W1513" s="72"/>
      <c r="X1513" s="73"/>
    </row>
    <row r="1514" spans="23:24" x14ac:dyDescent="0.2">
      <c r="W1514" s="72"/>
      <c r="X1514" s="73"/>
    </row>
    <row r="1515" spans="23:24" x14ac:dyDescent="0.2">
      <c r="W1515" s="72"/>
      <c r="X1515" s="73"/>
    </row>
    <row r="1516" spans="23:24" x14ac:dyDescent="0.2">
      <c r="W1516" s="72"/>
      <c r="X1516" s="73"/>
    </row>
    <row r="1517" spans="23:24" x14ac:dyDescent="0.2">
      <c r="W1517" s="72"/>
      <c r="X1517" s="73"/>
    </row>
    <row r="1518" spans="23:24" x14ac:dyDescent="0.2">
      <c r="W1518" s="72"/>
      <c r="X1518" s="73"/>
    </row>
    <row r="1519" spans="23:24" x14ac:dyDescent="0.2">
      <c r="W1519" s="72"/>
      <c r="X1519" s="73"/>
    </row>
    <row r="1520" spans="23:24" x14ac:dyDescent="0.2">
      <c r="W1520" s="72"/>
      <c r="X1520" s="73"/>
    </row>
    <row r="1521" spans="23:24" x14ac:dyDescent="0.2">
      <c r="W1521" s="72"/>
      <c r="X1521" s="73"/>
    </row>
    <row r="1522" spans="23:24" x14ac:dyDescent="0.2">
      <c r="W1522" s="72"/>
      <c r="X1522" s="73"/>
    </row>
    <row r="1523" spans="23:24" x14ac:dyDescent="0.2">
      <c r="W1523" s="72"/>
      <c r="X1523" s="73"/>
    </row>
    <row r="1524" spans="23:24" x14ac:dyDescent="0.2">
      <c r="W1524" s="72"/>
      <c r="X1524" s="73"/>
    </row>
    <row r="1525" spans="23:24" x14ac:dyDescent="0.2">
      <c r="W1525" s="72"/>
      <c r="X1525" s="73"/>
    </row>
    <row r="1526" spans="23:24" x14ac:dyDescent="0.2">
      <c r="W1526" s="72"/>
      <c r="X1526" s="73"/>
    </row>
    <row r="1527" spans="23:24" x14ac:dyDescent="0.2">
      <c r="W1527" s="72"/>
      <c r="X1527" s="73"/>
    </row>
    <row r="1528" spans="23:24" x14ac:dyDescent="0.2">
      <c r="W1528" s="72"/>
      <c r="X1528" s="73"/>
    </row>
    <row r="1529" spans="23:24" x14ac:dyDescent="0.2">
      <c r="W1529" s="72"/>
      <c r="X1529" s="73"/>
    </row>
    <row r="1530" spans="23:24" x14ac:dyDescent="0.2">
      <c r="W1530" s="72"/>
      <c r="X1530" s="73"/>
    </row>
    <row r="1531" spans="23:24" x14ac:dyDescent="0.2">
      <c r="W1531" s="72"/>
      <c r="X1531" s="73"/>
    </row>
    <row r="1532" spans="23:24" x14ac:dyDescent="0.2">
      <c r="W1532" s="72"/>
      <c r="X1532" s="73"/>
    </row>
    <row r="1533" spans="23:24" x14ac:dyDescent="0.2">
      <c r="W1533" s="72"/>
      <c r="X1533" s="73"/>
    </row>
    <row r="1534" spans="23:24" x14ac:dyDescent="0.2">
      <c r="W1534" s="72"/>
      <c r="X1534" s="73"/>
    </row>
    <row r="1535" spans="23:24" x14ac:dyDescent="0.2">
      <c r="W1535" s="72"/>
      <c r="X1535" s="73"/>
    </row>
    <row r="1536" spans="23:24" x14ac:dyDescent="0.2">
      <c r="W1536" s="72"/>
      <c r="X1536" s="73"/>
    </row>
    <row r="1537" spans="23:24" x14ac:dyDescent="0.2">
      <c r="W1537" s="72"/>
      <c r="X1537" s="73"/>
    </row>
    <row r="1538" spans="23:24" x14ac:dyDescent="0.2">
      <c r="W1538" s="72"/>
      <c r="X1538" s="73"/>
    </row>
    <row r="1539" spans="23:24" x14ac:dyDescent="0.2">
      <c r="W1539" s="72"/>
      <c r="X1539" s="73"/>
    </row>
    <row r="1540" spans="23:24" x14ac:dyDescent="0.2">
      <c r="W1540" s="72"/>
      <c r="X1540" s="73"/>
    </row>
    <row r="1541" spans="23:24" x14ac:dyDescent="0.2">
      <c r="W1541" s="72"/>
      <c r="X1541" s="73"/>
    </row>
    <row r="1542" spans="23:24" x14ac:dyDescent="0.2">
      <c r="W1542" s="72"/>
      <c r="X1542" s="73"/>
    </row>
    <row r="1543" spans="23:24" x14ac:dyDescent="0.2">
      <c r="W1543" s="72"/>
      <c r="X1543" s="73"/>
    </row>
    <row r="1544" spans="23:24" x14ac:dyDescent="0.2">
      <c r="W1544" s="72"/>
      <c r="X1544" s="73"/>
    </row>
    <row r="1545" spans="23:24" x14ac:dyDescent="0.2">
      <c r="W1545" s="72"/>
      <c r="X1545" s="73"/>
    </row>
    <row r="1546" spans="23:24" x14ac:dyDescent="0.2">
      <c r="W1546" s="72"/>
      <c r="X1546" s="73"/>
    </row>
    <row r="1547" spans="23:24" x14ac:dyDescent="0.2">
      <c r="W1547" s="72"/>
      <c r="X1547" s="73"/>
    </row>
    <row r="1548" spans="23:24" x14ac:dyDescent="0.2">
      <c r="W1548" s="72"/>
      <c r="X1548" s="73"/>
    </row>
    <row r="1549" spans="23:24" x14ac:dyDescent="0.2">
      <c r="W1549" s="72"/>
      <c r="X1549" s="73"/>
    </row>
    <row r="1550" spans="23:24" x14ac:dyDescent="0.2">
      <c r="W1550" s="72"/>
      <c r="X1550" s="73"/>
    </row>
    <row r="1551" spans="23:24" x14ac:dyDescent="0.2">
      <c r="W1551" s="72"/>
      <c r="X1551" s="73"/>
    </row>
    <row r="1552" spans="23:24" x14ac:dyDescent="0.2">
      <c r="W1552" s="72"/>
      <c r="X1552" s="73"/>
    </row>
    <row r="1553" spans="23:24" x14ac:dyDescent="0.2">
      <c r="W1553" s="72"/>
      <c r="X1553" s="73"/>
    </row>
    <row r="1554" spans="23:24" x14ac:dyDescent="0.2">
      <c r="W1554" s="72"/>
      <c r="X1554" s="73"/>
    </row>
    <row r="1555" spans="23:24" x14ac:dyDescent="0.2">
      <c r="W1555" s="72"/>
      <c r="X1555" s="73"/>
    </row>
    <row r="1556" spans="23:24" x14ac:dyDescent="0.2">
      <c r="W1556" s="72"/>
      <c r="X1556" s="73"/>
    </row>
    <row r="1557" spans="23:24" x14ac:dyDescent="0.2">
      <c r="W1557" s="72"/>
      <c r="X1557" s="73"/>
    </row>
    <row r="1558" spans="23:24" x14ac:dyDescent="0.2">
      <c r="W1558" s="72"/>
      <c r="X1558" s="73"/>
    </row>
    <row r="1559" spans="23:24" x14ac:dyDescent="0.2">
      <c r="W1559" s="72"/>
      <c r="X1559" s="73"/>
    </row>
    <row r="1560" spans="23:24" x14ac:dyDescent="0.2">
      <c r="W1560" s="72"/>
      <c r="X1560" s="73"/>
    </row>
    <row r="1561" spans="23:24" x14ac:dyDescent="0.2">
      <c r="W1561" s="72"/>
      <c r="X1561" s="73"/>
    </row>
    <row r="1562" spans="23:24" x14ac:dyDescent="0.2">
      <c r="W1562" s="72"/>
      <c r="X1562" s="73"/>
    </row>
    <row r="1563" spans="23:24" x14ac:dyDescent="0.2">
      <c r="W1563" s="72"/>
      <c r="X1563" s="73"/>
    </row>
    <row r="1564" spans="23:24" x14ac:dyDescent="0.2">
      <c r="W1564" s="72"/>
      <c r="X1564" s="73"/>
    </row>
    <row r="1565" spans="23:24" x14ac:dyDescent="0.2">
      <c r="W1565" s="72"/>
      <c r="X1565" s="73"/>
    </row>
    <row r="1566" spans="23:24" x14ac:dyDescent="0.2">
      <c r="W1566" s="72"/>
      <c r="X1566" s="73"/>
    </row>
    <row r="1567" spans="23:24" x14ac:dyDescent="0.2">
      <c r="W1567" s="72"/>
      <c r="X1567" s="73"/>
    </row>
    <row r="1568" spans="23:24" x14ac:dyDescent="0.2">
      <c r="W1568" s="72"/>
      <c r="X1568" s="73"/>
    </row>
    <row r="1569" spans="23:24" x14ac:dyDescent="0.2">
      <c r="W1569" s="72"/>
      <c r="X1569" s="73"/>
    </row>
    <row r="1570" spans="23:24" x14ac:dyDescent="0.2">
      <c r="W1570" s="72"/>
      <c r="X1570" s="73"/>
    </row>
    <row r="1571" spans="23:24" x14ac:dyDescent="0.2">
      <c r="W1571" s="72"/>
      <c r="X1571" s="73"/>
    </row>
    <row r="1572" spans="23:24" x14ac:dyDescent="0.2">
      <c r="W1572" s="72"/>
      <c r="X1572" s="73"/>
    </row>
    <row r="1573" spans="23:24" x14ac:dyDescent="0.2">
      <c r="W1573" s="72"/>
      <c r="X1573" s="73"/>
    </row>
    <row r="1574" spans="23:24" x14ac:dyDescent="0.2">
      <c r="W1574" s="72"/>
      <c r="X1574" s="73"/>
    </row>
    <row r="1575" spans="23:24" x14ac:dyDescent="0.2">
      <c r="W1575" s="72"/>
      <c r="X1575" s="73"/>
    </row>
    <row r="1576" spans="23:24" x14ac:dyDescent="0.2">
      <c r="W1576" s="72"/>
      <c r="X1576" s="73"/>
    </row>
    <row r="1577" spans="23:24" x14ac:dyDescent="0.2">
      <c r="W1577" s="72"/>
      <c r="X1577" s="73"/>
    </row>
    <row r="1578" spans="23:24" x14ac:dyDescent="0.2">
      <c r="W1578" s="72"/>
      <c r="X1578" s="73"/>
    </row>
    <row r="1579" spans="23:24" x14ac:dyDescent="0.2">
      <c r="W1579" s="72"/>
      <c r="X1579" s="73"/>
    </row>
    <row r="1580" spans="23:24" x14ac:dyDescent="0.2">
      <c r="W1580" s="72"/>
      <c r="X1580" s="73"/>
    </row>
    <row r="1581" spans="23:24" x14ac:dyDescent="0.2">
      <c r="W1581" s="72"/>
      <c r="X1581" s="73"/>
    </row>
    <row r="1582" spans="23:24" x14ac:dyDescent="0.2">
      <c r="W1582" s="72"/>
      <c r="X1582" s="73"/>
    </row>
    <row r="1583" spans="23:24" x14ac:dyDescent="0.2">
      <c r="W1583" s="72"/>
      <c r="X1583" s="73"/>
    </row>
    <row r="1584" spans="23:24" x14ac:dyDescent="0.2">
      <c r="W1584" s="72"/>
      <c r="X1584" s="73"/>
    </row>
    <row r="1585" spans="23:24" x14ac:dyDescent="0.2">
      <c r="W1585" s="72"/>
      <c r="X1585" s="73"/>
    </row>
    <row r="1586" spans="23:24" x14ac:dyDescent="0.2">
      <c r="W1586" s="72"/>
      <c r="X1586" s="73"/>
    </row>
    <row r="1587" spans="23:24" x14ac:dyDescent="0.2">
      <c r="W1587" s="72"/>
      <c r="X1587" s="73"/>
    </row>
    <row r="1588" spans="23:24" x14ac:dyDescent="0.2">
      <c r="W1588" s="72"/>
      <c r="X1588" s="73"/>
    </row>
    <row r="1589" spans="23:24" x14ac:dyDescent="0.2">
      <c r="W1589" s="72"/>
      <c r="X1589" s="73"/>
    </row>
    <row r="1590" spans="23:24" x14ac:dyDescent="0.2">
      <c r="W1590" s="72"/>
      <c r="X1590" s="73"/>
    </row>
    <row r="1591" spans="23:24" x14ac:dyDescent="0.2">
      <c r="W1591" s="72"/>
      <c r="X1591" s="73"/>
    </row>
    <row r="1592" spans="23:24" x14ac:dyDescent="0.2">
      <c r="W1592" s="72"/>
      <c r="X1592" s="73"/>
    </row>
    <row r="1593" spans="23:24" x14ac:dyDescent="0.2">
      <c r="W1593" s="72"/>
      <c r="X1593" s="73"/>
    </row>
    <row r="1594" spans="23:24" x14ac:dyDescent="0.2">
      <c r="W1594" s="72"/>
      <c r="X1594" s="73"/>
    </row>
    <row r="1595" spans="23:24" x14ac:dyDescent="0.2">
      <c r="W1595" s="72"/>
      <c r="X1595" s="73"/>
    </row>
    <row r="1596" spans="23:24" x14ac:dyDescent="0.2">
      <c r="W1596" s="72"/>
      <c r="X1596" s="73"/>
    </row>
    <row r="1597" spans="23:24" x14ac:dyDescent="0.2">
      <c r="W1597" s="72"/>
      <c r="X1597" s="73"/>
    </row>
    <row r="1598" spans="23:24" x14ac:dyDescent="0.2">
      <c r="W1598" s="72"/>
      <c r="X1598" s="73"/>
    </row>
    <row r="1599" spans="23:24" x14ac:dyDescent="0.2">
      <c r="W1599" s="72"/>
      <c r="X1599" s="73"/>
    </row>
    <row r="1600" spans="23:24" x14ac:dyDescent="0.2">
      <c r="W1600" s="72"/>
      <c r="X1600" s="73"/>
    </row>
    <row r="1601" spans="23:24" x14ac:dyDescent="0.2">
      <c r="W1601" s="72"/>
      <c r="X1601" s="73"/>
    </row>
    <row r="1602" spans="23:24" x14ac:dyDescent="0.2">
      <c r="W1602" s="72"/>
      <c r="X1602" s="73"/>
    </row>
    <row r="1603" spans="23:24" x14ac:dyDescent="0.2">
      <c r="W1603" s="72"/>
      <c r="X1603" s="73"/>
    </row>
    <row r="1604" spans="23:24" x14ac:dyDescent="0.2">
      <c r="W1604" s="72"/>
      <c r="X1604" s="73"/>
    </row>
    <row r="1605" spans="23:24" x14ac:dyDescent="0.2">
      <c r="W1605" s="72"/>
      <c r="X1605" s="73"/>
    </row>
    <row r="1606" spans="23:24" x14ac:dyDescent="0.2">
      <c r="W1606" s="72"/>
      <c r="X1606" s="73"/>
    </row>
    <row r="1607" spans="23:24" x14ac:dyDescent="0.2">
      <c r="W1607" s="72"/>
      <c r="X1607" s="73"/>
    </row>
    <row r="1608" spans="23:24" x14ac:dyDescent="0.2">
      <c r="W1608" s="72"/>
      <c r="X1608" s="73"/>
    </row>
    <row r="1609" spans="23:24" x14ac:dyDescent="0.2">
      <c r="W1609" s="72"/>
      <c r="X1609" s="73"/>
    </row>
    <row r="1610" spans="23:24" x14ac:dyDescent="0.2">
      <c r="W1610" s="72"/>
      <c r="X1610" s="73"/>
    </row>
    <row r="1611" spans="23:24" x14ac:dyDescent="0.2">
      <c r="W1611" s="72"/>
      <c r="X1611" s="73"/>
    </row>
    <row r="1612" spans="23:24" x14ac:dyDescent="0.2">
      <c r="W1612" s="72"/>
      <c r="X1612" s="73"/>
    </row>
    <row r="1613" spans="23:24" x14ac:dyDescent="0.2">
      <c r="W1613" s="72"/>
      <c r="X1613" s="73"/>
    </row>
    <row r="1614" spans="23:24" x14ac:dyDescent="0.2">
      <c r="W1614" s="72"/>
      <c r="X1614" s="73"/>
    </row>
    <row r="1615" spans="23:24" x14ac:dyDescent="0.2">
      <c r="W1615" s="72"/>
      <c r="X1615" s="73"/>
    </row>
    <row r="1616" spans="23:24" x14ac:dyDescent="0.2">
      <c r="W1616" s="72"/>
      <c r="X1616" s="73"/>
    </row>
    <row r="1617" spans="23:24" x14ac:dyDescent="0.2">
      <c r="W1617" s="72"/>
      <c r="X1617" s="73"/>
    </row>
    <row r="1618" spans="23:24" x14ac:dyDescent="0.2">
      <c r="W1618" s="72"/>
      <c r="X1618" s="73"/>
    </row>
    <row r="1619" spans="23:24" x14ac:dyDescent="0.2">
      <c r="W1619" s="72"/>
      <c r="X1619" s="73"/>
    </row>
    <row r="1620" spans="23:24" x14ac:dyDescent="0.2">
      <c r="W1620" s="72"/>
      <c r="X1620" s="73"/>
    </row>
    <row r="1621" spans="23:24" x14ac:dyDescent="0.2">
      <c r="W1621" s="72"/>
      <c r="X1621" s="73"/>
    </row>
    <row r="1622" spans="23:24" x14ac:dyDescent="0.2">
      <c r="W1622" s="72"/>
      <c r="X1622" s="73"/>
    </row>
    <row r="1623" spans="23:24" x14ac:dyDescent="0.2">
      <c r="W1623" s="72"/>
      <c r="X1623" s="73"/>
    </row>
    <row r="1624" spans="23:24" x14ac:dyDescent="0.2">
      <c r="W1624" s="72"/>
      <c r="X1624" s="73"/>
    </row>
    <row r="1625" spans="23:24" x14ac:dyDescent="0.2">
      <c r="W1625" s="72"/>
      <c r="X1625" s="73"/>
    </row>
    <row r="1626" spans="23:24" x14ac:dyDescent="0.2">
      <c r="W1626" s="72"/>
      <c r="X1626" s="73"/>
    </row>
    <row r="1627" spans="23:24" x14ac:dyDescent="0.2">
      <c r="W1627" s="72"/>
      <c r="X1627" s="73"/>
    </row>
    <row r="1628" spans="23:24" x14ac:dyDescent="0.2">
      <c r="W1628" s="72"/>
      <c r="X1628" s="73"/>
    </row>
    <row r="1629" spans="23:24" x14ac:dyDescent="0.2">
      <c r="W1629" s="72"/>
      <c r="X1629" s="73"/>
    </row>
    <row r="1630" spans="23:24" x14ac:dyDescent="0.2">
      <c r="W1630" s="72"/>
      <c r="X1630" s="73"/>
    </row>
    <row r="1631" spans="23:24" x14ac:dyDescent="0.2">
      <c r="W1631" s="72"/>
      <c r="X1631" s="73"/>
    </row>
    <row r="1632" spans="23:24" x14ac:dyDescent="0.2">
      <c r="W1632" s="72"/>
      <c r="X1632" s="73"/>
    </row>
    <row r="1633" spans="23:24" x14ac:dyDescent="0.2">
      <c r="W1633" s="72"/>
      <c r="X1633" s="73"/>
    </row>
    <row r="1634" spans="23:24" x14ac:dyDescent="0.2">
      <c r="W1634" s="72"/>
      <c r="X1634" s="73"/>
    </row>
    <row r="1635" spans="23:24" x14ac:dyDescent="0.2">
      <c r="W1635" s="72"/>
      <c r="X1635" s="73"/>
    </row>
    <row r="1636" spans="23:24" x14ac:dyDescent="0.2">
      <c r="W1636" s="72"/>
      <c r="X1636" s="73"/>
    </row>
    <row r="1637" spans="23:24" x14ac:dyDescent="0.2">
      <c r="W1637" s="72"/>
      <c r="X1637" s="73"/>
    </row>
    <row r="1638" spans="23:24" x14ac:dyDescent="0.2">
      <c r="W1638" s="72"/>
      <c r="X1638" s="73"/>
    </row>
    <row r="1639" spans="23:24" x14ac:dyDescent="0.2">
      <c r="W1639" s="72"/>
      <c r="X1639" s="73"/>
    </row>
    <row r="1640" spans="23:24" x14ac:dyDescent="0.2">
      <c r="W1640" s="72"/>
      <c r="X1640" s="73"/>
    </row>
    <row r="1641" spans="23:24" x14ac:dyDescent="0.2">
      <c r="W1641" s="72"/>
      <c r="X1641" s="73"/>
    </row>
    <row r="1642" spans="23:24" x14ac:dyDescent="0.2">
      <c r="W1642" s="72"/>
      <c r="X1642" s="73"/>
    </row>
    <row r="1643" spans="23:24" x14ac:dyDescent="0.2">
      <c r="W1643" s="72"/>
      <c r="X1643" s="73"/>
    </row>
    <row r="1644" spans="23:24" x14ac:dyDescent="0.2">
      <c r="W1644" s="72"/>
      <c r="X1644" s="73"/>
    </row>
    <row r="1645" spans="23:24" x14ac:dyDescent="0.2">
      <c r="W1645" s="72"/>
      <c r="X1645" s="73"/>
    </row>
    <row r="1646" spans="23:24" x14ac:dyDescent="0.2">
      <c r="W1646" s="72"/>
      <c r="X1646" s="73"/>
    </row>
    <row r="1647" spans="23:24" x14ac:dyDescent="0.2">
      <c r="W1647" s="72"/>
      <c r="X1647" s="73"/>
    </row>
    <row r="1648" spans="23:24" x14ac:dyDescent="0.2">
      <c r="W1648" s="72"/>
      <c r="X1648" s="73"/>
    </row>
    <row r="1649" spans="23:24" x14ac:dyDescent="0.2">
      <c r="W1649" s="72"/>
      <c r="X1649" s="73"/>
    </row>
    <row r="1650" spans="23:24" x14ac:dyDescent="0.2">
      <c r="W1650" s="72"/>
      <c r="X1650" s="73"/>
    </row>
    <row r="1651" spans="23:24" x14ac:dyDescent="0.2">
      <c r="W1651" s="72"/>
      <c r="X1651" s="73"/>
    </row>
    <row r="1652" spans="23:24" x14ac:dyDescent="0.2">
      <c r="W1652" s="72"/>
      <c r="X1652" s="73"/>
    </row>
    <row r="1653" spans="23:24" x14ac:dyDescent="0.2">
      <c r="W1653" s="72"/>
      <c r="X1653" s="73"/>
    </row>
    <row r="1654" spans="23:24" x14ac:dyDescent="0.2">
      <c r="W1654" s="72"/>
      <c r="X1654" s="73"/>
    </row>
    <row r="1655" spans="23:24" x14ac:dyDescent="0.2">
      <c r="W1655" s="72"/>
      <c r="X1655" s="73"/>
    </row>
    <row r="1656" spans="23:24" x14ac:dyDescent="0.2">
      <c r="W1656" s="72"/>
      <c r="X1656" s="73"/>
    </row>
    <row r="1657" spans="23:24" x14ac:dyDescent="0.2">
      <c r="W1657" s="72"/>
      <c r="X1657" s="73"/>
    </row>
    <row r="1658" spans="23:24" x14ac:dyDescent="0.2">
      <c r="W1658" s="72"/>
      <c r="X1658" s="73"/>
    </row>
    <row r="1659" spans="23:24" x14ac:dyDescent="0.2">
      <c r="W1659" s="72"/>
      <c r="X1659" s="73"/>
    </row>
    <row r="1660" spans="23:24" x14ac:dyDescent="0.2">
      <c r="W1660" s="72"/>
      <c r="X1660" s="73"/>
    </row>
    <row r="1661" spans="23:24" x14ac:dyDescent="0.2">
      <c r="W1661" s="72"/>
      <c r="X1661" s="73"/>
    </row>
    <row r="1662" spans="23:24" x14ac:dyDescent="0.2">
      <c r="W1662" s="72"/>
      <c r="X1662" s="73"/>
    </row>
    <row r="1663" spans="23:24" x14ac:dyDescent="0.2">
      <c r="W1663" s="72"/>
      <c r="X1663" s="73"/>
    </row>
    <row r="1664" spans="23:24" x14ac:dyDescent="0.2">
      <c r="W1664" s="72"/>
      <c r="X1664" s="73"/>
    </row>
    <row r="1665" spans="23:24" x14ac:dyDescent="0.2">
      <c r="W1665" s="72"/>
      <c r="X1665" s="73"/>
    </row>
    <row r="1666" spans="23:24" x14ac:dyDescent="0.2">
      <c r="W1666" s="72"/>
      <c r="X1666" s="73"/>
    </row>
    <row r="1667" spans="23:24" x14ac:dyDescent="0.2">
      <c r="W1667" s="72"/>
      <c r="X1667" s="73"/>
    </row>
    <row r="1668" spans="23:24" x14ac:dyDescent="0.2">
      <c r="W1668" s="72"/>
      <c r="X1668" s="73"/>
    </row>
    <row r="1669" spans="23:24" x14ac:dyDescent="0.2">
      <c r="W1669" s="72"/>
      <c r="X1669" s="73"/>
    </row>
    <row r="1670" spans="23:24" x14ac:dyDescent="0.2">
      <c r="W1670" s="72"/>
      <c r="X1670" s="73"/>
    </row>
    <row r="1671" spans="23:24" x14ac:dyDescent="0.2">
      <c r="W1671" s="72"/>
      <c r="X1671" s="73"/>
    </row>
    <row r="1672" spans="23:24" x14ac:dyDescent="0.2">
      <c r="W1672" s="72"/>
      <c r="X1672" s="73"/>
    </row>
    <row r="1673" spans="23:24" x14ac:dyDescent="0.2">
      <c r="W1673" s="72"/>
      <c r="X1673" s="73"/>
    </row>
    <row r="1674" spans="23:24" x14ac:dyDescent="0.2">
      <c r="W1674" s="72"/>
      <c r="X1674" s="73"/>
    </row>
    <row r="1675" spans="23:24" x14ac:dyDescent="0.2">
      <c r="W1675" s="72"/>
      <c r="X1675" s="73"/>
    </row>
    <row r="1676" spans="23:24" x14ac:dyDescent="0.2">
      <c r="W1676" s="72"/>
      <c r="X1676" s="73"/>
    </row>
    <row r="1677" spans="23:24" x14ac:dyDescent="0.2">
      <c r="W1677" s="72"/>
      <c r="X1677" s="73"/>
    </row>
    <row r="1678" spans="23:24" x14ac:dyDescent="0.2">
      <c r="W1678" s="72"/>
      <c r="X1678" s="73"/>
    </row>
    <row r="1679" spans="23:24" x14ac:dyDescent="0.2">
      <c r="W1679" s="72"/>
      <c r="X1679" s="73"/>
    </row>
    <row r="1680" spans="23:24" x14ac:dyDescent="0.2">
      <c r="W1680" s="72"/>
      <c r="X1680" s="73"/>
    </row>
    <row r="1681" spans="23:24" x14ac:dyDescent="0.2">
      <c r="W1681" s="72"/>
      <c r="X1681" s="73"/>
    </row>
    <row r="1682" spans="23:24" x14ac:dyDescent="0.2">
      <c r="W1682" s="72"/>
      <c r="X1682" s="73"/>
    </row>
    <row r="1683" spans="23:24" x14ac:dyDescent="0.2">
      <c r="W1683" s="72"/>
      <c r="X1683" s="73"/>
    </row>
    <row r="1684" spans="23:24" x14ac:dyDescent="0.2">
      <c r="W1684" s="72"/>
      <c r="X1684" s="73"/>
    </row>
    <row r="1685" spans="23:24" x14ac:dyDescent="0.2">
      <c r="W1685" s="72"/>
      <c r="X1685" s="73"/>
    </row>
    <row r="1686" spans="23:24" x14ac:dyDescent="0.2">
      <c r="W1686" s="72"/>
      <c r="X1686" s="73"/>
    </row>
    <row r="1687" spans="23:24" x14ac:dyDescent="0.2">
      <c r="W1687" s="72"/>
      <c r="X1687" s="73"/>
    </row>
    <row r="1688" spans="23:24" x14ac:dyDescent="0.2">
      <c r="W1688" s="72"/>
      <c r="X1688" s="73"/>
    </row>
    <row r="1689" spans="23:24" x14ac:dyDescent="0.2">
      <c r="W1689" s="72"/>
      <c r="X1689" s="73"/>
    </row>
    <row r="1690" spans="23:24" x14ac:dyDescent="0.2">
      <c r="W1690" s="72"/>
      <c r="X1690" s="73"/>
    </row>
    <row r="1691" spans="23:24" x14ac:dyDescent="0.2">
      <c r="W1691" s="72"/>
      <c r="X1691" s="73"/>
    </row>
    <row r="1692" spans="23:24" x14ac:dyDescent="0.2">
      <c r="W1692" s="72"/>
      <c r="X1692" s="73"/>
    </row>
    <row r="1693" spans="23:24" x14ac:dyDescent="0.2">
      <c r="W1693" s="72"/>
      <c r="X1693" s="73"/>
    </row>
    <row r="1694" spans="23:24" x14ac:dyDescent="0.2">
      <c r="W1694" s="72"/>
      <c r="X1694" s="73"/>
    </row>
    <row r="1695" spans="23:24" x14ac:dyDescent="0.2">
      <c r="W1695" s="72"/>
      <c r="X1695" s="73"/>
    </row>
    <row r="1696" spans="23:24" x14ac:dyDescent="0.2">
      <c r="W1696" s="72"/>
      <c r="X1696" s="73"/>
    </row>
    <row r="1697" spans="23:24" x14ac:dyDescent="0.2">
      <c r="W1697" s="72"/>
      <c r="X1697" s="73"/>
    </row>
    <row r="1698" spans="23:24" x14ac:dyDescent="0.2">
      <c r="W1698" s="72"/>
      <c r="X1698" s="73"/>
    </row>
    <row r="1699" spans="23:24" x14ac:dyDescent="0.2">
      <c r="W1699" s="72"/>
      <c r="X1699" s="73"/>
    </row>
    <row r="1700" spans="23:24" x14ac:dyDescent="0.2">
      <c r="W1700" s="72"/>
      <c r="X1700" s="73"/>
    </row>
    <row r="1701" spans="23:24" x14ac:dyDescent="0.2">
      <c r="W1701" s="72"/>
      <c r="X1701" s="73"/>
    </row>
    <row r="1702" spans="23:24" x14ac:dyDescent="0.2">
      <c r="W1702" s="72"/>
      <c r="X1702" s="73"/>
    </row>
    <row r="1703" spans="23:24" x14ac:dyDescent="0.2">
      <c r="W1703" s="72"/>
      <c r="X1703" s="73"/>
    </row>
    <row r="1704" spans="23:24" x14ac:dyDescent="0.2">
      <c r="W1704" s="72"/>
      <c r="X1704" s="73"/>
    </row>
    <row r="1705" spans="23:24" x14ac:dyDescent="0.2">
      <c r="W1705" s="72"/>
      <c r="X1705" s="73"/>
    </row>
    <row r="1706" spans="23:24" x14ac:dyDescent="0.2">
      <c r="W1706" s="72"/>
      <c r="X1706" s="73"/>
    </row>
    <row r="1707" spans="23:24" x14ac:dyDescent="0.2">
      <c r="W1707" s="72"/>
      <c r="X1707" s="73"/>
    </row>
    <row r="1708" spans="23:24" x14ac:dyDescent="0.2">
      <c r="W1708" s="72"/>
      <c r="X1708" s="73"/>
    </row>
    <row r="1709" spans="23:24" x14ac:dyDescent="0.2">
      <c r="W1709" s="72"/>
      <c r="X1709" s="73"/>
    </row>
    <row r="1710" spans="23:24" x14ac:dyDescent="0.2">
      <c r="W1710" s="72"/>
      <c r="X1710" s="73"/>
    </row>
    <row r="1711" spans="23:24" x14ac:dyDescent="0.2">
      <c r="W1711" s="72"/>
      <c r="X1711" s="73"/>
    </row>
    <row r="1712" spans="23:24" x14ac:dyDescent="0.2">
      <c r="W1712" s="72"/>
      <c r="X1712" s="73"/>
    </row>
    <row r="1713" spans="23:24" x14ac:dyDescent="0.2">
      <c r="W1713" s="72"/>
      <c r="X1713" s="73"/>
    </row>
    <row r="1714" spans="23:24" x14ac:dyDescent="0.2">
      <c r="W1714" s="72"/>
      <c r="X1714" s="73"/>
    </row>
    <row r="1715" spans="23:24" x14ac:dyDescent="0.2">
      <c r="W1715" s="72"/>
      <c r="X1715" s="73"/>
    </row>
    <row r="1716" spans="23:24" x14ac:dyDescent="0.2">
      <c r="W1716" s="72"/>
      <c r="X1716" s="73"/>
    </row>
    <row r="1717" spans="23:24" x14ac:dyDescent="0.2">
      <c r="W1717" s="72"/>
      <c r="X1717" s="73"/>
    </row>
    <row r="1718" spans="23:24" x14ac:dyDescent="0.2">
      <c r="W1718" s="72"/>
      <c r="X1718" s="73"/>
    </row>
    <row r="1719" spans="23:24" x14ac:dyDescent="0.2">
      <c r="W1719" s="72"/>
      <c r="X1719" s="73"/>
    </row>
    <row r="1720" spans="23:24" x14ac:dyDescent="0.2">
      <c r="W1720" s="72"/>
      <c r="X1720" s="73"/>
    </row>
    <row r="1721" spans="23:24" x14ac:dyDescent="0.2">
      <c r="W1721" s="72"/>
      <c r="X1721" s="73"/>
    </row>
    <row r="1722" spans="23:24" x14ac:dyDescent="0.2">
      <c r="W1722" s="72"/>
      <c r="X1722" s="73"/>
    </row>
    <row r="1723" spans="23:24" x14ac:dyDescent="0.2">
      <c r="W1723" s="72"/>
      <c r="X1723" s="73"/>
    </row>
    <row r="1724" spans="23:24" x14ac:dyDescent="0.2">
      <c r="W1724" s="72"/>
      <c r="X1724" s="73"/>
    </row>
    <row r="1725" spans="23:24" x14ac:dyDescent="0.2">
      <c r="W1725" s="72"/>
      <c r="X1725" s="73"/>
    </row>
    <row r="1726" spans="23:24" x14ac:dyDescent="0.2">
      <c r="W1726" s="72"/>
      <c r="X1726" s="73"/>
    </row>
    <row r="1727" spans="23:24" x14ac:dyDescent="0.2">
      <c r="W1727" s="72"/>
      <c r="X1727" s="73"/>
    </row>
    <row r="1728" spans="23:24" x14ac:dyDescent="0.2">
      <c r="W1728" s="72"/>
      <c r="X1728" s="73"/>
    </row>
    <row r="1729" spans="23:24" x14ac:dyDescent="0.2">
      <c r="W1729" s="72"/>
      <c r="X1729" s="73"/>
    </row>
    <row r="1730" spans="23:24" x14ac:dyDescent="0.2">
      <c r="W1730" s="72"/>
      <c r="X1730" s="73"/>
    </row>
    <row r="1731" spans="23:24" x14ac:dyDescent="0.2">
      <c r="W1731" s="72"/>
      <c r="X1731" s="73"/>
    </row>
    <row r="1732" spans="23:24" x14ac:dyDescent="0.2">
      <c r="W1732" s="72"/>
      <c r="X1732" s="73"/>
    </row>
    <row r="1733" spans="23:24" x14ac:dyDescent="0.2">
      <c r="W1733" s="72"/>
      <c r="X1733" s="73"/>
    </row>
    <row r="1734" spans="23:24" x14ac:dyDescent="0.2">
      <c r="W1734" s="72"/>
      <c r="X1734" s="73"/>
    </row>
    <row r="1735" spans="23:24" x14ac:dyDescent="0.2">
      <c r="W1735" s="72"/>
      <c r="X1735" s="73"/>
    </row>
    <row r="1736" spans="23:24" x14ac:dyDescent="0.2">
      <c r="W1736" s="72"/>
      <c r="X1736" s="73"/>
    </row>
    <row r="1737" spans="23:24" x14ac:dyDescent="0.2">
      <c r="W1737" s="72"/>
      <c r="X1737" s="73"/>
    </row>
    <row r="1738" spans="23:24" x14ac:dyDescent="0.2">
      <c r="W1738" s="72"/>
      <c r="X1738" s="73"/>
    </row>
    <row r="1739" spans="23:24" x14ac:dyDescent="0.2">
      <c r="W1739" s="72"/>
      <c r="X1739" s="73"/>
    </row>
    <row r="1740" spans="23:24" x14ac:dyDescent="0.2">
      <c r="W1740" s="72"/>
      <c r="X1740" s="73"/>
    </row>
    <row r="1741" spans="23:24" x14ac:dyDescent="0.2">
      <c r="W1741" s="72"/>
      <c r="X1741" s="73"/>
    </row>
    <row r="1742" spans="23:24" x14ac:dyDescent="0.2">
      <c r="W1742" s="72"/>
      <c r="X1742" s="73"/>
    </row>
    <row r="1743" spans="23:24" x14ac:dyDescent="0.2">
      <c r="W1743" s="72"/>
      <c r="X1743" s="73"/>
    </row>
    <row r="1744" spans="23:24" x14ac:dyDescent="0.2">
      <c r="W1744" s="72"/>
      <c r="X1744" s="73"/>
    </row>
    <row r="1745" spans="23:24" x14ac:dyDescent="0.2">
      <c r="W1745" s="72"/>
      <c r="X1745" s="73"/>
    </row>
    <row r="1746" spans="23:24" x14ac:dyDescent="0.2">
      <c r="W1746" s="72"/>
      <c r="X1746" s="73"/>
    </row>
    <row r="1747" spans="23:24" x14ac:dyDescent="0.2">
      <c r="W1747" s="72"/>
      <c r="X1747" s="73"/>
    </row>
    <row r="1748" spans="23:24" x14ac:dyDescent="0.2">
      <c r="W1748" s="72"/>
      <c r="X1748" s="73"/>
    </row>
    <row r="1749" spans="23:24" x14ac:dyDescent="0.2">
      <c r="W1749" s="72"/>
      <c r="X1749" s="73"/>
    </row>
    <row r="1750" spans="23:24" x14ac:dyDescent="0.2">
      <c r="W1750" s="72"/>
      <c r="X1750" s="73"/>
    </row>
    <row r="1751" spans="23:24" x14ac:dyDescent="0.2">
      <c r="W1751" s="72"/>
      <c r="X1751" s="73"/>
    </row>
    <row r="1752" spans="23:24" x14ac:dyDescent="0.2">
      <c r="W1752" s="72"/>
      <c r="X1752" s="73"/>
    </row>
    <row r="1753" spans="23:24" x14ac:dyDescent="0.2">
      <c r="W1753" s="72"/>
      <c r="X1753" s="73"/>
    </row>
    <row r="1754" spans="23:24" x14ac:dyDescent="0.2">
      <c r="W1754" s="72"/>
      <c r="X1754" s="73"/>
    </row>
    <row r="1755" spans="23:24" x14ac:dyDescent="0.2">
      <c r="W1755" s="72"/>
      <c r="X1755" s="73"/>
    </row>
    <row r="1756" spans="23:24" x14ac:dyDescent="0.2">
      <c r="W1756" s="72"/>
      <c r="X1756" s="73"/>
    </row>
    <row r="1757" spans="23:24" x14ac:dyDescent="0.2">
      <c r="W1757" s="72"/>
      <c r="X1757" s="73"/>
    </row>
    <row r="1758" spans="23:24" x14ac:dyDescent="0.2">
      <c r="W1758" s="72"/>
      <c r="X1758" s="73"/>
    </row>
    <row r="1759" spans="23:24" x14ac:dyDescent="0.2">
      <c r="W1759" s="72"/>
      <c r="X1759" s="73"/>
    </row>
    <row r="1760" spans="23:24" x14ac:dyDescent="0.2">
      <c r="W1760" s="72"/>
      <c r="X1760" s="73"/>
    </row>
    <row r="1761" spans="23:24" x14ac:dyDescent="0.2">
      <c r="W1761" s="72"/>
      <c r="X1761" s="73"/>
    </row>
    <row r="1762" spans="23:24" x14ac:dyDescent="0.2">
      <c r="W1762" s="72"/>
      <c r="X1762" s="73"/>
    </row>
    <row r="1763" spans="23:24" x14ac:dyDescent="0.2">
      <c r="W1763" s="72"/>
      <c r="X1763" s="73"/>
    </row>
    <row r="1764" spans="23:24" x14ac:dyDescent="0.2">
      <c r="W1764" s="72"/>
      <c r="X1764" s="73"/>
    </row>
    <row r="1765" spans="23:24" x14ac:dyDescent="0.2">
      <c r="W1765" s="72"/>
      <c r="X1765" s="73"/>
    </row>
    <row r="1766" spans="23:24" x14ac:dyDescent="0.2">
      <c r="W1766" s="72"/>
      <c r="X1766" s="73"/>
    </row>
    <row r="1767" spans="23:24" x14ac:dyDescent="0.2">
      <c r="W1767" s="72"/>
      <c r="X1767" s="73"/>
    </row>
    <row r="1768" spans="23:24" x14ac:dyDescent="0.2">
      <c r="W1768" s="72"/>
      <c r="X1768" s="73"/>
    </row>
    <row r="1769" spans="23:24" x14ac:dyDescent="0.2">
      <c r="W1769" s="72"/>
      <c r="X1769" s="73"/>
    </row>
    <row r="1770" spans="23:24" x14ac:dyDescent="0.2">
      <c r="W1770" s="72"/>
      <c r="X1770" s="73"/>
    </row>
    <row r="1771" spans="23:24" x14ac:dyDescent="0.2">
      <c r="W1771" s="72"/>
      <c r="X1771" s="73"/>
    </row>
    <row r="1772" spans="23:24" x14ac:dyDescent="0.2">
      <c r="W1772" s="72"/>
      <c r="X1772" s="73"/>
    </row>
    <row r="1773" spans="23:24" x14ac:dyDescent="0.2">
      <c r="W1773" s="72"/>
      <c r="X1773" s="73"/>
    </row>
    <row r="1774" spans="23:24" x14ac:dyDescent="0.2">
      <c r="W1774" s="72"/>
      <c r="X1774" s="73"/>
    </row>
    <row r="1775" spans="23:24" x14ac:dyDescent="0.2">
      <c r="W1775" s="72"/>
      <c r="X1775" s="73"/>
    </row>
    <row r="1776" spans="23:24" x14ac:dyDescent="0.2">
      <c r="W1776" s="72"/>
      <c r="X1776" s="73"/>
    </row>
    <row r="1777" spans="23:24" x14ac:dyDescent="0.2">
      <c r="W1777" s="72"/>
      <c r="X1777" s="73"/>
    </row>
    <row r="1778" spans="23:24" x14ac:dyDescent="0.2">
      <c r="W1778" s="72"/>
      <c r="X1778" s="73"/>
    </row>
    <row r="1779" spans="23:24" x14ac:dyDescent="0.2">
      <c r="W1779" s="72"/>
      <c r="X1779" s="73"/>
    </row>
    <row r="1780" spans="23:24" x14ac:dyDescent="0.2">
      <c r="W1780" s="72"/>
      <c r="X1780" s="73"/>
    </row>
    <row r="1781" spans="23:24" x14ac:dyDescent="0.2">
      <c r="W1781" s="72"/>
      <c r="X1781" s="73"/>
    </row>
    <row r="1782" spans="23:24" x14ac:dyDescent="0.2">
      <c r="W1782" s="72"/>
      <c r="X1782" s="73"/>
    </row>
    <row r="1783" spans="23:24" x14ac:dyDescent="0.2">
      <c r="W1783" s="72"/>
      <c r="X1783" s="73"/>
    </row>
    <row r="1784" spans="23:24" x14ac:dyDescent="0.2">
      <c r="W1784" s="72"/>
      <c r="X1784" s="73"/>
    </row>
    <row r="1785" spans="23:24" x14ac:dyDescent="0.2">
      <c r="W1785" s="72"/>
      <c r="X1785" s="73"/>
    </row>
    <row r="1786" spans="23:24" x14ac:dyDescent="0.2">
      <c r="W1786" s="72"/>
      <c r="X1786" s="73"/>
    </row>
    <row r="1787" spans="23:24" x14ac:dyDescent="0.2">
      <c r="W1787" s="72"/>
      <c r="X1787" s="73"/>
    </row>
    <row r="1788" spans="23:24" x14ac:dyDescent="0.2">
      <c r="W1788" s="72"/>
      <c r="X1788" s="73"/>
    </row>
    <row r="1789" spans="23:24" x14ac:dyDescent="0.2">
      <c r="W1789" s="72"/>
      <c r="X1789" s="73"/>
    </row>
    <row r="1790" spans="23:24" x14ac:dyDescent="0.2">
      <c r="W1790" s="72"/>
      <c r="X1790" s="73"/>
    </row>
    <row r="1791" spans="23:24" x14ac:dyDescent="0.2">
      <c r="W1791" s="72"/>
      <c r="X1791" s="73"/>
    </row>
    <row r="1792" spans="23:24" x14ac:dyDescent="0.2">
      <c r="W1792" s="72"/>
      <c r="X1792" s="73"/>
    </row>
    <row r="1793" spans="23:24" x14ac:dyDescent="0.2">
      <c r="W1793" s="72"/>
      <c r="X1793" s="73"/>
    </row>
    <row r="1794" spans="23:24" x14ac:dyDescent="0.2">
      <c r="W1794" s="72"/>
      <c r="X1794" s="73"/>
    </row>
    <row r="1795" spans="23:24" x14ac:dyDescent="0.2">
      <c r="W1795" s="72"/>
      <c r="X1795" s="73"/>
    </row>
    <row r="1796" spans="23:24" x14ac:dyDescent="0.2">
      <c r="W1796" s="72"/>
      <c r="X1796" s="73"/>
    </row>
    <row r="1797" spans="23:24" x14ac:dyDescent="0.2">
      <c r="W1797" s="72"/>
      <c r="X1797" s="73"/>
    </row>
    <row r="1798" spans="23:24" x14ac:dyDescent="0.2">
      <c r="W1798" s="72"/>
      <c r="X1798" s="73"/>
    </row>
    <row r="1799" spans="23:24" x14ac:dyDescent="0.2">
      <c r="W1799" s="72"/>
      <c r="X1799" s="73"/>
    </row>
    <row r="1800" spans="23:24" x14ac:dyDescent="0.2">
      <c r="W1800" s="72"/>
      <c r="X1800" s="73"/>
    </row>
    <row r="1801" spans="23:24" x14ac:dyDescent="0.2">
      <c r="W1801" s="72"/>
      <c r="X1801" s="73"/>
    </row>
    <row r="1802" spans="23:24" x14ac:dyDescent="0.2">
      <c r="W1802" s="72"/>
      <c r="X1802" s="73"/>
    </row>
    <row r="1803" spans="23:24" x14ac:dyDescent="0.2">
      <c r="W1803" s="72"/>
      <c r="X1803" s="73"/>
    </row>
    <row r="1804" spans="23:24" x14ac:dyDescent="0.2">
      <c r="W1804" s="72"/>
      <c r="X1804" s="73"/>
    </row>
    <row r="1805" spans="23:24" x14ac:dyDescent="0.2">
      <c r="W1805" s="72"/>
      <c r="X1805" s="73"/>
    </row>
    <row r="1806" spans="23:24" x14ac:dyDescent="0.2">
      <c r="W1806" s="72"/>
      <c r="X1806" s="73"/>
    </row>
    <row r="1807" spans="23:24" x14ac:dyDescent="0.2">
      <c r="W1807" s="72"/>
      <c r="X1807" s="73"/>
    </row>
    <row r="1808" spans="23:24" x14ac:dyDescent="0.2">
      <c r="W1808" s="72"/>
      <c r="X1808" s="73"/>
    </row>
    <row r="1809" spans="23:24" x14ac:dyDescent="0.2">
      <c r="W1809" s="72"/>
      <c r="X1809" s="73"/>
    </row>
    <row r="1810" spans="23:24" x14ac:dyDescent="0.2">
      <c r="W1810" s="72"/>
      <c r="X1810" s="73"/>
    </row>
    <row r="1811" spans="23:24" x14ac:dyDescent="0.2">
      <c r="W1811" s="72"/>
      <c r="X1811" s="73"/>
    </row>
    <row r="1812" spans="23:24" x14ac:dyDescent="0.2">
      <c r="W1812" s="72"/>
      <c r="X1812" s="73"/>
    </row>
    <row r="1813" spans="23:24" x14ac:dyDescent="0.2">
      <c r="W1813" s="72"/>
      <c r="X1813" s="73"/>
    </row>
    <row r="1814" spans="23:24" x14ac:dyDescent="0.2">
      <c r="W1814" s="72"/>
      <c r="X1814" s="73"/>
    </row>
    <row r="1815" spans="23:24" x14ac:dyDescent="0.2">
      <c r="W1815" s="72"/>
      <c r="X1815" s="73"/>
    </row>
    <row r="1816" spans="23:24" x14ac:dyDescent="0.2">
      <c r="W1816" s="72"/>
      <c r="X1816" s="73"/>
    </row>
    <row r="1817" spans="23:24" x14ac:dyDescent="0.2">
      <c r="W1817" s="72"/>
      <c r="X1817" s="73"/>
    </row>
    <row r="1818" spans="23:24" x14ac:dyDescent="0.2">
      <c r="W1818" s="72"/>
      <c r="X1818" s="73"/>
    </row>
    <row r="1819" spans="23:24" x14ac:dyDescent="0.2">
      <c r="W1819" s="72"/>
      <c r="X1819" s="73"/>
    </row>
    <row r="1820" spans="23:24" x14ac:dyDescent="0.2">
      <c r="W1820" s="72"/>
      <c r="X1820" s="73"/>
    </row>
    <row r="1821" spans="23:24" x14ac:dyDescent="0.2">
      <c r="W1821" s="72"/>
      <c r="X1821" s="73"/>
    </row>
    <row r="1822" spans="23:24" x14ac:dyDescent="0.2">
      <c r="W1822" s="72"/>
      <c r="X1822" s="73"/>
    </row>
    <row r="1823" spans="23:24" x14ac:dyDescent="0.2">
      <c r="W1823" s="72"/>
      <c r="X1823" s="73"/>
    </row>
    <row r="1824" spans="23:24" x14ac:dyDescent="0.2">
      <c r="W1824" s="72"/>
      <c r="X1824" s="73"/>
    </row>
    <row r="1825" spans="23:24" x14ac:dyDescent="0.2">
      <c r="W1825" s="72"/>
      <c r="X1825" s="73"/>
    </row>
    <row r="1826" spans="23:24" x14ac:dyDescent="0.2">
      <c r="W1826" s="72"/>
      <c r="X1826" s="73"/>
    </row>
    <row r="1827" spans="23:24" x14ac:dyDescent="0.2">
      <c r="W1827" s="72"/>
      <c r="X1827" s="73"/>
    </row>
    <row r="1828" spans="23:24" x14ac:dyDescent="0.2">
      <c r="W1828" s="72"/>
      <c r="X1828" s="73"/>
    </row>
    <row r="1829" spans="23:24" x14ac:dyDescent="0.2">
      <c r="W1829" s="72"/>
      <c r="X1829" s="73"/>
    </row>
    <row r="1830" spans="23:24" x14ac:dyDescent="0.2">
      <c r="W1830" s="72"/>
      <c r="X1830" s="73"/>
    </row>
    <row r="1831" spans="23:24" x14ac:dyDescent="0.2">
      <c r="W1831" s="72"/>
      <c r="X1831" s="73"/>
    </row>
    <row r="1832" spans="23:24" x14ac:dyDescent="0.2">
      <c r="W1832" s="72"/>
      <c r="X1832" s="73"/>
    </row>
    <row r="1833" spans="23:24" x14ac:dyDescent="0.2">
      <c r="W1833" s="72"/>
      <c r="X1833" s="73"/>
    </row>
    <row r="1834" spans="23:24" x14ac:dyDescent="0.2">
      <c r="W1834" s="72"/>
      <c r="X1834" s="73"/>
    </row>
    <row r="1835" spans="23:24" x14ac:dyDescent="0.2">
      <c r="W1835" s="72"/>
      <c r="X1835" s="73"/>
    </row>
    <row r="1836" spans="23:24" x14ac:dyDescent="0.2">
      <c r="W1836" s="72"/>
      <c r="X1836" s="73"/>
    </row>
    <row r="1837" spans="23:24" x14ac:dyDescent="0.2">
      <c r="W1837" s="72"/>
      <c r="X1837" s="73"/>
    </row>
    <row r="1838" spans="23:24" x14ac:dyDescent="0.2">
      <c r="W1838" s="72"/>
      <c r="X1838" s="73"/>
    </row>
    <row r="1839" spans="23:24" x14ac:dyDescent="0.2">
      <c r="W1839" s="72"/>
      <c r="X1839" s="73"/>
    </row>
    <row r="1840" spans="23:24" x14ac:dyDescent="0.2">
      <c r="W1840" s="72"/>
      <c r="X1840" s="73"/>
    </row>
    <row r="1841" spans="23:24" x14ac:dyDescent="0.2">
      <c r="W1841" s="72"/>
      <c r="X1841" s="73"/>
    </row>
    <row r="1842" spans="23:24" x14ac:dyDescent="0.2">
      <c r="W1842" s="72"/>
      <c r="X1842" s="73"/>
    </row>
    <row r="1843" spans="23:24" x14ac:dyDescent="0.2">
      <c r="W1843" s="72"/>
      <c r="X1843" s="73"/>
    </row>
    <row r="1844" spans="23:24" x14ac:dyDescent="0.2">
      <c r="W1844" s="72"/>
      <c r="X1844" s="73"/>
    </row>
    <row r="1845" spans="23:24" x14ac:dyDescent="0.2">
      <c r="W1845" s="72"/>
      <c r="X1845" s="73"/>
    </row>
    <row r="1846" spans="23:24" x14ac:dyDescent="0.2">
      <c r="W1846" s="72"/>
      <c r="X1846" s="73"/>
    </row>
    <row r="1847" spans="23:24" x14ac:dyDescent="0.2">
      <c r="W1847" s="72"/>
      <c r="X1847" s="73"/>
    </row>
    <row r="1848" spans="23:24" x14ac:dyDescent="0.2">
      <c r="W1848" s="72"/>
      <c r="X1848" s="73"/>
    </row>
    <row r="1849" spans="23:24" x14ac:dyDescent="0.2">
      <c r="W1849" s="72"/>
      <c r="X1849" s="73"/>
    </row>
    <row r="1850" spans="23:24" x14ac:dyDescent="0.2">
      <c r="W1850" s="72"/>
      <c r="X1850" s="73"/>
    </row>
    <row r="1851" spans="23:24" x14ac:dyDescent="0.2">
      <c r="W1851" s="72"/>
      <c r="X1851" s="73"/>
    </row>
    <row r="1852" spans="23:24" x14ac:dyDescent="0.2">
      <c r="W1852" s="72"/>
      <c r="X1852" s="73"/>
    </row>
    <row r="1853" spans="23:24" x14ac:dyDescent="0.2">
      <c r="W1853" s="72"/>
      <c r="X1853" s="73"/>
    </row>
    <row r="1854" spans="23:24" x14ac:dyDescent="0.2">
      <c r="W1854" s="72"/>
      <c r="X1854" s="73"/>
    </row>
    <row r="1855" spans="23:24" x14ac:dyDescent="0.2">
      <c r="W1855" s="72"/>
      <c r="X1855" s="73"/>
    </row>
    <row r="1856" spans="23:24" x14ac:dyDescent="0.2">
      <c r="W1856" s="72"/>
      <c r="X1856" s="73"/>
    </row>
    <row r="1857" spans="23:24" x14ac:dyDescent="0.2">
      <c r="W1857" s="72"/>
      <c r="X1857" s="73"/>
    </row>
    <row r="1858" spans="23:24" x14ac:dyDescent="0.2">
      <c r="W1858" s="72"/>
      <c r="X1858" s="73"/>
    </row>
    <row r="1859" spans="23:24" x14ac:dyDescent="0.2">
      <c r="W1859" s="72"/>
      <c r="X1859" s="73"/>
    </row>
    <row r="1860" spans="23:24" x14ac:dyDescent="0.2">
      <c r="W1860" s="72"/>
      <c r="X1860" s="73"/>
    </row>
    <row r="1861" spans="23:24" x14ac:dyDescent="0.2">
      <c r="W1861" s="72"/>
      <c r="X1861" s="73"/>
    </row>
    <row r="1862" spans="23:24" x14ac:dyDescent="0.2">
      <c r="W1862" s="72"/>
      <c r="X1862" s="73"/>
    </row>
    <row r="1863" spans="23:24" x14ac:dyDescent="0.2">
      <c r="W1863" s="72"/>
      <c r="X1863" s="73"/>
    </row>
    <row r="1864" spans="23:24" x14ac:dyDescent="0.2">
      <c r="W1864" s="72"/>
      <c r="X1864" s="73"/>
    </row>
    <row r="1865" spans="23:24" x14ac:dyDescent="0.2">
      <c r="W1865" s="72"/>
      <c r="X1865" s="73"/>
    </row>
    <row r="1866" spans="23:24" x14ac:dyDescent="0.2">
      <c r="W1866" s="72"/>
      <c r="X1866" s="73"/>
    </row>
    <row r="1867" spans="23:24" x14ac:dyDescent="0.2">
      <c r="W1867" s="72"/>
      <c r="X1867" s="73"/>
    </row>
    <row r="1868" spans="23:24" x14ac:dyDescent="0.2">
      <c r="W1868" s="72"/>
      <c r="X1868" s="73"/>
    </row>
    <row r="1869" spans="23:24" x14ac:dyDescent="0.2">
      <c r="W1869" s="72"/>
      <c r="X1869" s="73"/>
    </row>
    <row r="1870" spans="23:24" x14ac:dyDescent="0.2">
      <c r="W1870" s="72"/>
      <c r="X1870" s="73"/>
    </row>
    <row r="1871" spans="23:24" x14ac:dyDescent="0.2">
      <c r="W1871" s="72"/>
      <c r="X1871" s="73"/>
    </row>
    <row r="1872" spans="23:24" x14ac:dyDescent="0.2">
      <c r="W1872" s="72"/>
      <c r="X1872" s="73"/>
    </row>
    <row r="1873" spans="23:24" x14ac:dyDescent="0.2">
      <c r="W1873" s="72"/>
      <c r="X1873" s="73"/>
    </row>
    <row r="1874" spans="23:24" x14ac:dyDescent="0.2">
      <c r="W1874" s="72"/>
      <c r="X1874" s="73"/>
    </row>
    <row r="1875" spans="23:24" x14ac:dyDescent="0.2">
      <c r="W1875" s="72"/>
      <c r="X1875" s="73"/>
    </row>
    <row r="1876" spans="23:24" x14ac:dyDescent="0.2">
      <c r="W1876" s="72"/>
      <c r="X1876" s="73"/>
    </row>
    <row r="1877" spans="23:24" x14ac:dyDescent="0.2">
      <c r="W1877" s="72"/>
      <c r="X1877" s="73"/>
    </row>
    <row r="1878" spans="23:24" x14ac:dyDescent="0.2">
      <c r="W1878" s="72"/>
      <c r="X1878" s="73"/>
    </row>
    <row r="1879" spans="23:24" x14ac:dyDescent="0.2">
      <c r="W1879" s="72"/>
      <c r="X1879" s="73"/>
    </row>
    <row r="1880" spans="23:24" x14ac:dyDescent="0.2">
      <c r="W1880" s="72"/>
      <c r="X1880" s="73"/>
    </row>
    <row r="1881" spans="23:24" x14ac:dyDescent="0.2">
      <c r="W1881" s="72"/>
      <c r="X1881" s="73"/>
    </row>
    <row r="1882" spans="23:24" x14ac:dyDescent="0.2">
      <c r="W1882" s="72"/>
      <c r="X1882" s="73"/>
    </row>
    <row r="1883" spans="23:24" x14ac:dyDescent="0.2">
      <c r="W1883" s="72"/>
      <c r="X1883" s="73"/>
    </row>
    <row r="1884" spans="23:24" x14ac:dyDescent="0.2">
      <c r="W1884" s="72"/>
      <c r="X1884" s="73"/>
    </row>
    <row r="1885" spans="23:24" x14ac:dyDescent="0.2">
      <c r="W1885" s="72"/>
      <c r="X1885" s="73"/>
    </row>
    <row r="1886" spans="23:24" x14ac:dyDescent="0.2">
      <c r="W1886" s="72"/>
      <c r="X1886" s="73"/>
    </row>
    <row r="1887" spans="23:24" x14ac:dyDescent="0.2">
      <c r="W1887" s="72"/>
      <c r="X1887" s="73"/>
    </row>
    <row r="1888" spans="23:24" x14ac:dyDescent="0.2">
      <c r="W1888" s="72"/>
      <c r="X1888" s="73"/>
    </row>
    <row r="1889" spans="23:24" x14ac:dyDescent="0.2">
      <c r="W1889" s="72"/>
      <c r="X1889" s="73"/>
    </row>
    <row r="1890" spans="23:24" x14ac:dyDescent="0.2">
      <c r="W1890" s="72"/>
      <c r="X1890" s="73"/>
    </row>
    <row r="1891" spans="23:24" x14ac:dyDescent="0.2">
      <c r="W1891" s="72"/>
      <c r="X1891" s="73"/>
    </row>
    <row r="1892" spans="23:24" x14ac:dyDescent="0.2">
      <c r="W1892" s="72"/>
      <c r="X1892" s="73"/>
    </row>
    <row r="1893" spans="23:24" x14ac:dyDescent="0.2">
      <c r="W1893" s="72"/>
      <c r="X1893" s="73"/>
    </row>
    <row r="1894" spans="23:24" x14ac:dyDescent="0.2">
      <c r="W1894" s="72"/>
      <c r="X1894" s="73"/>
    </row>
    <row r="1895" spans="23:24" x14ac:dyDescent="0.2">
      <c r="W1895" s="72"/>
      <c r="X1895" s="73"/>
    </row>
    <row r="1896" spans="23:24" x14ac:dyDescent="0.2">
      <c r="W1896" s="72"/>
      <c r="X1896" s="73"/>
    </row>
    <row r="1897" spans="23:24" x14ac:dyDescent="0.2">
      <c r="W1897" s="72"/>
      <c r="X1897" s="73"/>
    </row>
    <row r="1898" spans="23:24" x14ac:dyDescent="0.2">
      <c r="W1898" s="72"/>
      <c r="X1898" s="73"/>
    </row>
    <row r="1899" spans="23:24" x14ac:dyDescent="0.2">
      <c r="W1899" s="72"/>
      <c r="X1899" s="73"/>
    </row>
    <row r="1900" spans="23:24" x14ac:dyDescent="0.2">
      <c r="W1900" s="72"/>
      <c r="X1900" s="73"/>
    </row>
    <row r="1901" spans="23:24" x14ac:dyDescent="0.2">
      <c r="W1901" s="72"/>
      <c r="X1901" s="73"/>
    </row>
    <row r="1902" spans="23:24" x14ac:dyDescent="0.2">
      <c r="W1902" s="72"/>
      <c r="X1902" s="73"/>
    </row>
    <row r="1903" spans="23:24" x14ac:dyDescent="0.2">
      <c r="W1903" s="72"/>
      <c r="X1903" s="73"/>
    </row>
    <row r="1904" spans="23:24" x14ac:dyDescent="0.2">
      <c r="W1904" s="72"/>
      <c r="X1904" s="73"/>
    </row>
    <row r="1905" spans="23:24" x14ac:dyDescent="0.2">
      <c r="W1905" s="72"/>
      <c r="X1905" s="73"/>
    </row>
    <row r="1906" spans="23:24" x14ac:dyDescent="0.2">
      <c r="W1906" s="72"/>
      <c r="X1906" s="73"/>
    </row>
    <row r="1907" spans="23:24" x14ac:dyDescent="0.2">
      <c r="W1907" s="72"/>
      <c r="X1907" s="73"/>
    </row>
    <row r="1908" spans="23:24" x14ac:dyDescent="0.2">
      <c r="W1908" s="72"/>
      <c r="X1908" s="73"/>
    </row>
    <row r="1909" spans="23:24" x14ac:dyDescent="0.2">
      <c r="W1909" s="72"/>
      <c r="X1909" s="73"/>
    </row>
    <row r="1910" spans="23:24" x14ac:dyDescent="0.2">
      <c r="W1910" s="72"/>
      <c r="X1910" s="73"/>
    </row>
    <row r="1911" spans="23:24" x14ac:dyDescent="0.2">
      <c r="W1911" s="72"/>
      <c r="X1911" s="73"/>
    </row>
    <row r="1912" spans="23:24" x14ac:dyDescent="0.2">
      <c r="W1912" s="72"/>
      <c r="X1912" s="73"/>
    </row>
    <row r="1913" spans="23:24" x14ac:dyDescent="0.2">
      <c r="W1913" s="72"/>
      <c r="X1913" s="73"/>
    </row>
    <row r="1914" spans="23:24" x14ac:dyDescent="0.2">
      <c r="W1914" s="72"/>
      <c r="X1914" s="73"/>
    </row>
    <row r="1915" spans="23:24" x14ac:dyDescent="0.2">
      <c r="W1915" s="72"/>
      <c r="X1915" s="73"/>
    </row>
    <row r="1916" spans="23:24" x14ac:dyDescent="0.2">
      <c r="W1916" s="72"/>
      <c r="X1916" s="73"/>
    </row>
    <row r="1917" spans="23:24" x14ac:dyDescent="0.2">
      <c r="W1917" s="72"/>
      <c r="X1917" s="73"/>
    </row>
    <row r="1918" spans="23:24" x14ac:dyDescent="0.2">
      <c r="W1918" s="72"/>
      <c r="X1918" s="73"/>
    </row>
    <row r="1919" spans="23:24" x14ac:dyDescent="0.2">
      <c r="W1919" s="72"/>
      <c r="X1919" s="73"/>
    </row>
    <row r="1920" spans="23:24" x14ac:dyDescent="0.2">
      <c r="W1920" s="72"/>
      <c r="X1920" s="73"/>
    </row>
    <row r="1921" spans="23:24" x14ac:dyDescent="0.2">
      <c r="W1921" s="72"/>
      <c r="X1921" s="73"/>
    </row>
    <row r="1922" spans="23:24" x14ac:dyDescent="0.2">
      <c r="W1922" s="72"/>
      <c r="X1922" s="73"/>
    </row>
    <row r="1923" spans="23:24" x14ac:dyDescent="0.2">
      <c r="W1923" s="72"/>
      <c r="X1923" s="73"/>
    </row>
    <row r="1924" spans="23:24" x14ac:dyDescent="0.2">
      <c r="W1924" s="72"/>
      <c r="X1924" s="73"/>
    </row>
    <row r="1925" spans="23:24" x14ac:dyDescent="0.2">
      <c r="W1925" s="72"/>
      <c r="X1925" s="73"/>
    </row>
    <row r="1926" spans="23:24" x14ac:dyDescent="0.2">
      <c r="W1926" s="72"/>
      <c r="X1926" s="73"/>
    </row>
    <row r="1927" spans="23:24" x14ac:dyDescent="0.2">
      <c r="W1927" s="72"/>
      <c r="X1927" s="73"/>
    </row>
    <row r="1928" spans="23:24" x14ac:dyDescent="0.2">
      <c r="W1928" s="72"/>
      <c r="X1928" s="73"/>
    </row>
    <row r="1929" spans="23:24" x14ac:dyDescent="0.2">
      <c r="W1929" s="72"/>
      <c r="X1929" s="73"/>
    </row>
    <row r="1930" spans="23:24" x14ac:dyDescent="0.2">
      <c r="W1930" s="72"/>
      <c r="X1930" s="73"/>
    </row>
    <row r="1931" spans="23:24" x14ac:dyDescent="0.2">
      <c r="W1931" s="72"/>
      <c r="X1931" s="73"/>
    </row>
    <row r="1932" spans="23:24" x14ac:dyDescent="0.2">
      <c r="W1932" s="72"/>
      <c r="X1932" s="73"/>
    </row>
    <row r="1933" spans="23:24" x14ac:dyDescent="0.2">
      <c r="W1933" s="72"/>
      <c r="X1933" s="73"/>
    </row>
    <row r="1934" spans="23:24" x14ac:dyDescent="0.2">
      <c r="W1934" s="72"/>
      <c r="X1934" s="73"/>
    </row>
    <row r="1935" spans="23:24" x14ac:dyDescent="0.2">
      <c r="W1935" s="72"/>
      <c r="X1935" s="73"/>
    </row>
    <row r="1936" spans="23:24" x14ac:dyDescent="0.2">
      <c r="W1936" s="72"/>
      <c r="X1936" s="73"/>
    </row>
    <row r="1937" spans="23:24" x14ac:dyDescent="0.2">
      <c r="W1937" s="72"/>
      <c r="X1937" s="73"/>
    </row>
    <row r="1938" spans="23:24" x14ac:dyDescent="0.2">
      <c r="W1938" s="72"/>
      <c r="X1938" s="73"/>
    </row>
    <row r="1939" spans="23:24" x14ac:dyDescent="0.2">
      <c r="W1939" s="72"/>
      <c r="X1939" s="73"/>
    </row>
    <row r="1940" spans="23:24" x14ac:dyDescent="0.2">
      <c r="W1940" s="72"/>
      <c r="X1940" s="73"/>
    </row>
    <row r="1941" spans="23:24" x14ac:dyDescent="0.2">
      <c r="W1941" s="72"/>
      <c r="X1941" s="73"/>
    </row>
    <row r="1942" spans="23:24" x14ac:dyDescent="0.2">
      <c r="W1942" s="72"/>
      <c r="X1942" s="73"/>
    </row>
    <row r="1943" spans="23:24" x14ac:dyDescent="0.2">
      <c r="W1943" s="72"/>
      <c r="X1943" s="73"/>
    </row>
    <row r="1944" spans="23:24" x14ac:dyDescent="0.2">
      <c r="W1944" s="72"/>
      <c r="X1944" s="73"/>
    </row>
    <row r="1945" spans="23:24" x14ac:dyDescent="0.2">
      <c r="W1945" s="72"/>
      <c r="X1945" s="73"/>
    </row>
    <row r="1946" spans="23:24" x14ac:dyDescent="0.2">
      <c r="W1946" s="72"/>
      <c r="X1946" s="73"/>
    </row>
    <row r="1947" spans="23:24" x14ac:dyDescent="0.2">
      <c r="W1947" s="72"/>
      <c r="X1947" s="73"/>
    </row>
    <row r="1948" spans="23:24" x14ac:dyDescent="0.2">
      <c r="W1948" s="72"/>
      <c r="X1948" s="73"/>
    </row>
    <row r="1949" spans="23:24" x14ac:dyDescent="0.2">
      <c r="W1949" s="72"/>
      <c r="X1949" s="73"/>
    </row>
    <row r="1950" spans="23:24" x14ac:dyDescent="0.2">
      <c r="W1950" s="72"/>
      <c r="X1950" s="73"/>
    </row>
    <row r="1951" spans="23:24" x14ac:dyDescent="0.2">
      <c r="W1951" s="72"/>
      <c r="X1951" s="73"/>
    </row>
    <row r="1952" spans="23:24" x14ac:dyDescent="0.2">
      <c r="W1952" s="72"/>
      <c r="X1952" s="73"/>
    </row>
    <row r="1953" spans="23:24" x14ac:dyDescent="0.2">
      <c r="W1953" s="72"/>
      <c r="X1953" s="73"/>
    </row>
    <row r="1954" spans="23:24" x14ac:dyDescent="0.2">
      <c r="W1954" s="72"/>
      <c r="X1954" s="73"/>
    </row>
    <row r="1955" spans="23:24" x14ac:dyDescent="0.2">
      <c r="W1955" s="72"/>
      <c r="X1955" s="73"/>
    </row>
    <row r="1956" spans="23:24" x14ac:dyDescent="0.2">
      <c r="W1956" s="72"/>
      <c r="X1956" s="73"/>
    </row>
    <row r="1957" spans="23:24" x14ac:dyDescent="0.2">
      <c r="W1957" s="72"/>
      <c r="X1957" s="73"/>
    </row>
    <row r="1958" spans="23:24" x14ac:dyDescent="0.2">
      <c r="W1958" s="72"/>
      <c r="X1958" s="73"/>
    </row>
    <row r="1959" spans="23:24" x14ac:dyDescent="0.2">
      <c r="W1959" s="72"/>
      <c r="X1959" s="73"/>
    </row>
    <row r="1960" spans="23:24" x14ac:dyDescent="0.2">
      <c r="W1960" s="72"/>
      <c r="X1960" s="73"/>
    </row>
    <row r="1961" spans="23:24" x14ac:dyDescent="0.2">
      <c r="W1961" s="72"/>
      <c r="X1961" s="73"/>
    </row>
    <row r="1962" spans="23:24" x14ac:dyDescent="0.2">
      <c r="W1962" s="72"/>
      <c r="X1962" s="73"/>
    </row>
    <row r="1963" spans="23:24" x14ac:dyDescent="0.2">
      <c r="W1963" s="72"/>
      <c r="X1963" s="73"/>
    </row>
    <row r="1964" spans="23:24" x14ac:dyDescent="0.2">
      <c r="W1964" s="72"/>
      <c r="X1964" s="73"/>
    </row>
    <row r="1965" spans="23:24" x14ac:dyDescent="0.2">
      <c r="W1965" s="72"/>
      <c r="X1965" s="73"/>
    </row>
    <row r="1966" spans="23:24" x14ac:dyDescent="0.2">
      <c r="W1966" s="72"/>
      <c r="X1966" s="73"/>
    </row>
    <row r="1967" spans="23:24" x14ac:dyDescent="0.2">
      <c r="W1967" s="72"/>
      <c r="X1967" s="73"/>
    </row>
    <row r="1968" spans="23:24" x14ac:dyDescent="0.2">
      <c r="W1968" s="72"/>
      <c r="X1968" s="73"/>
    </row>
    <row r="1969" spans="23:24" x14ac:dyDescent="0.2">
      <c r="W1969" s="72"/>
      <c r="X1969" s="73"/>
    </row>
    <row r="1970" spans="23:24" x14ac:dyDescent="0.2">
      <c r="W1970" s="72"/>
      <c r="X1970" s="73"/>
    </row>
    <row r="1971" spans="23:24" x14ac:dyDescent="0.2">
      <c r="W1971" s="72"/>
      <c r="X1971" s="73"/>
    </row>
    <row r="1972" spans="23:24" x14ac:dyDescent="0.2">
      <c r="W1972" s="72"/>
      <c r="X1972" s="73"/>
    </row>
    <row r="1973" spans="23:24" x14ac:dyDescent="0.2">
      <c r="W1973" s="72"/>
      <c r="X1973" s="73"/>
    </row>
    <row r="1974" spans="23:24" x14ac:dyDescent="0.2">
      <c r="W1974" s="72"/>
      <c r="X1974" s="73"/>
    </row>
    <row r="1975" spans="23:24" x14ac:dyDescent="0.2">
      <c r="W1975" s="72"/>
      <c r="X1975" s="73"/>
    </row>
    <row r="1976" spans="23:24" x14ac:dyDescent="0.2">
      <c r="W1976" s="72"/>
      <c r="X1976" s="73"/>
    </row>
    <row r="1977" spans="23:24" x14ac:dyDescent="0.2">
      <c r="W1977" s="72"/>
      <c r="X1977" s="73"/>
    </row>
    <row r="1978" spans="23:24" x14ac:dyDescent="0.2">
      <c r="W1978" s="72"/>
      <c r="X1978" s="73"/>
    </row>
    <row r="1979" spans="23:24" x14ac:dyDescent="0.2">
      <c r="W1979" s="72"/>
      <c r="X1979" s="73"/>
    </row>
    <row r="1980" spans="23:24" x14ac:dyDescent="0.2">
      <c r="W1980" s="72"/>
      <c r="X1980" s="73"/>
    </row>
    <row r="1981" spans="23:24" x14ac:dyDescent="0.2">
      <c r="W1981" s="72"/>
      <c r="X1981" s="73"/>
    </row>
    <row r="1982" spans="23:24" x14ac:dyDescent="0.2">
      <c r="W1982" s="72"/>
      <c r="X1982" s="73"/>
    </row>
    <row r="1983" spans="23:24" x14ac:dyDescent="0.2">
      <c r="W1983" s="72"/>
      <c r="X1983" s="73"/>
    </row>
    <row r="1984" spans="23:24" x14ac:dyDescent="0.2">
      <c r="W1984" s="72"/>
      <c r="X1984" s="73"/>
    </row>
    <row r="1985" spans="23:24" x14ac:dyDescent="0.2">
      <c r="W1985" s="72"/>
      <c r="X1985" s="73"/>
    </row>
    <row r="1986" spans="23:24" x14ac:dyDescent="0.2">
      <c r="W1986" s="72"/>
      <c r="X1986" s="73"/>
    </row>
    <row r="1987" spans="23:24" x14ac:dyDescent="0.2">
      <c r="W1987" s="72"/>
      <c r="X1987" s="73"/>
    </row>
    <row r="1988" spans="23:24" x14ac:dyDescent="0.2">
      <c r="W1988" s="72"/>
      <c r="X1988" s="73"/>
    </row>
    <row r="1989" spans="23:24" x14ac:dyDescent="0.2">
      <c r="W1989" s="72"/>
      <c r="X1989" s="73"/>
    </row>
    <row r="1990" spans="23:24" x14ac:dyDescent="0.2">
      <c r="W1990" s="72"/>
      <c r="X1990" s="73"/>
    </row>
    <row r="1991" spans="23:24" x14ac:dyDescent="0.2">
      <c r="W1991" s="72"/>
      <c r="X1991" s="73"/>
    </row>
    <row r="1992" spans="23:24" x14ac:dyDescent="0.2">
      <c r="W1992" s="72"/>
      <c r="X1992" s="73"/>
    </row>
    <row r="1993" spans="23:24" x14ac:dyDescent="0.2">
      <c r="W1993" s="72"/>
      <c r="X1993" s="73"/>
    </row>
    <row r="1994" spans="23:24" x14ac:dyDescent="0.2">
      <c r="W1994" s="72"/>
      <c r="X1994" s="73"/>
    </row>
    <row r="1995" spans="23:24" x14ac:dyDescent="0.2">
      <c r="W1995" s="72"/>
      <c r="X1995" s="73"/>
    </row>
    <row r="1996" spans="23:24" x14ac:dyDescent="0.2">
      <c r="W1996" s="72"/>
      <c r="X1996" s="73"/>
    </row>
    <row r="1997" spans="23:24" x14ac:dyDescent="0.2">
      <c r="W1997" s="72"/>
      <c r="X1997" s="73"/>
    </row>
    <row r="1998" spans="23:24" x14ac:dyDescent="0.2">
      <c r="W1998" s="72"/>
      <c r="X1998" s="73"/>
    </row>
    <row r="1999" spans="23:24" x14ac:dyDescent="0.2">
      <c r="W1999" s="72"/>
      <c r="X1999" s="73"/>
    </row>
    <row r="2000" spans="23:24" x14ac:dyDescent="0.2">
      <c r="W2000" s="72"/>
      <c r="X2000" s="73"/>
    </row>
    <row r="2001" spans="23:24" x14ac:dyDescent="0.2">
      <c r="W2001" s="72"/>
      <c r="X2001" s="73"/>
    </row>
    <row r="2002" spans="23:24" x14ac:dyDescent="0.2">
      <c r="W2002" s="72"/>
      <c r="X2002" s="73"/>
    </row>
    <row r="2003" spans="23:24" x14ac:dyDescent="0.2">
      <c r="W2003" s="72"/>
      <c r="X2003" s="73"/>
    </row>
    <row r="2004" spans="23:24" x14ac:dyDescent="0.2">
      <c r="W2004" s="72"/>
      <c r="X2004" s="73"/>
    </row>
    <row r="2005" spans="23:24" x14ac:dyDescent="0.2">
      <c r="W2005" s="72"/>
      <c r="X2005" s="73"/>
    </row>
    <row r="2006" spans="23:24" x14ac:dyDescent="0.2">
      <c r="W2006" s="72"/>
      <c r="X2006" s="73"/>
    </row>
    <row r="2007" spans="23:24" x14ac:dyDescent="0.2">
      <c r="W2007" s="72"/>
      <c r="X2007" s="73"/>
    </row>
    <row r="2008" spans="23:24" x14ac:dyDescent="0.2">
      <c r="W2008" s="72"/>
      <c r="X2008" s="73"/>
    </row>
    <row r="2009" spans="23:24" x14ac:dyDescent="0.2">
      <c r="W2009" s="72"/>
      <c r="X2009" s="73"/>
    </row>
    <row r="2010" spans="23:24" x14ac:dyDescent="0.2">
      <c r="W2010" s="72"/>
      <c r="X2010" s="73"/>
    </row>
    <row r="2011" spans="23:24" x14ac:dyDescent="0.2">
      <c r="W2011" s="72"/>
      <c r="X2011" s="73"/>
    </row>
    <row r="2012" spans="23:24" x14ac:dyDescent="0.2">
      <c r="W2012" s="72"/>
      <c r="X2012" s="73"/>
    </row>
    <row r="2013" spans="23:24" x14ac:dyDescent="0.2">
      <c r="W2013" s="72"/>
      <c r="X2013" s="73"/>
    </row>
    <row r="2014" spans="23:24" x14ac:dyDescent="0.2">
      <c r="W2014" s="72"/>
      <c r="X2014" s="73"/>
    </row>
    <row r="2015" spans="23:24" x14ac:dyDescent="0.2">
      <c r="W2015" s="72"/>
      <c r="X2015" s="73"/>
    </row>
    <row r="2016" spans="23:24" x14ac:dyDescent="0.2">
      <c r="W2016" s="72"/>
      <c r="X2016" s="73"/>
    </row>
    <row r="2017" spans="23:24" x14ac:dyDescent="0.2">
      <c r="W2017" s="72"/>
      <c r="X2017" s="73"/>
    </row>
    <row r="2018" spans="23:24" x14ac:dyDescent="0.2">
      <c r="W2018" s="72"/>
      <c r="X2018" s="73"/>
    </row>
    <row r="2019" spans="23:24" x14ac:dyDescent="0.2">
      <c r="W2019" s="72"/>
      <c r="X2019" s="73"/>
    </row>
    <row r="2020" spans="23:24" x14ac:dyDescent="0.2">
      <c r="W2020" s="72"/>
      <c r="X2020" s="73"/>
    </row>
    <row r="2021" spans="23:24" x14ac:dyDescent="0.2">
      <c r="W2021" s="72"/>
      <c r="X2021" s="73"/>
    </row>
    <row r="2022" spans="23:24" x14ac:dyDescent="0.2">
      <c r="W2022" s="72"/>
      <c r="X2022" s="73"/>
    </row>
    <row r="2023" spans="23:24" x14ac:dyDescent="0.2">
      <c r="W2023" s="72"/>
      <c r="X2023" s="73"/>
    </row>
    <row r="2024" spans="23:24" x14ac:dyDescent="0.2">
      <c r="W2024" s="72"/>
      <c r="X2024" s="73"/>
    </row>
    <row r="2025" spans="23:24" x14ac:dyDescent="0.2">
      <c r="W2025" s="72"/>
      <c r="X2025" s="73"/>
    </row>
    <row r="2026" spans="23:24" x14ac:dyDescent="0.2">
      <c r="W2026" s="72"/>
      <c r="X2026" s="73"/>
    </row>
    <row r="2027" spans="23:24" x14ac:dyDescent="0.2">
      <c r="W2027" s="72"/>
      <c r="X2027" s="73"/>
    </row>
    <row r="2028" spans="23:24" x14ac:dyDescent="0.2">
      <c r="W2028" s="72"/>
      <c r="X2028" s="73"/>
    </row>
    <row r="2029" spans="23:24" x14ac:dyDescent="0.2">
      <c r="W2029" s="72"/>
      <c r="X2029" s="73"/>
    </row>
    <row r="2030" spans="23:24" x14ac:dyDescent="0.2">
      <c r="W2030" s="72"/>
      <c r="X2030" s="73"/>
    </row>
    <row r="2031" spans="23:24" x14ac:dyDescent="0.2">
      <c r="W2031" s="72"/>
      <c r="X2031" s="73"/>
    </row>
    <row r="2032" spans="23:24" x14ac:dyDescent="0.2">
      <c r="W2032" s="72"/>
      <c r="X2032" s="73"/>
    </row>
    <row r="2033" spans="23:24" x14ac:dyDescent="0.2">
      <c r="W2033" s="72"/>
      <c r="X2033" s="73"/>
    </row>
    <row r="2034" spans="23:24" x14ac:dyDescent="0.2">
      <c r="W2034" s="72"/>
      <c r="X2034" s="73"/>
    </row>
    <row r="2035" spans="23:24" x14ac:dyDescent="0.2">
      <c r="W2035" s="72"/>
      <c r="X2035" s="73"/>
    </row>
    <row r="2036" spans="23:24" x14ac:dyDescent="0.2">
      <c r="W2036" s="72"/>
      <c r="X2036" s="73"/>
    </row>
    <row r="2037" spans="23:24" x14ac:dyDescent="0.2">
      <c r="W2037" s="72"/>
      <c r="X2037" s="73"/>
    </row>
    <row r="2038" spans="23:24" x14ac:dyDescent="0.2">
      <c r="W2038" s="72"/>
      <c r="X2038" s="73"/>
    </row>
    <row r="2039" spans="23:24" x14ac:dyDescent="0.2">
      <c r="W2039" s="72"/>
      <c r="X2039" s="73"/>
    </row>
    <row r="2040" spans="23:24" x14ac:dyDescent="0.2">
      <c r="W2040" s="72"/>
      <c r="X2040" s="73"/>
    </row>
    <row r="2041" spans="23:24" x14ac:dyDescent="0.2">
      <c r="W2041" s="72"/>
      <c r="X2041" s="73"/>
    </row>
    <row r="2042" spans="23:24" x14ac:dyDescent="0.2">
      <c r="W2042" s="72"/>
      <c r="X2042" s="73"/>
    </row>
    <row r="2043" spans="23:24" x14ac:dyDescent="0.2">
      <c r="W2043" s="72"/>
      <c r="X2043" s="73"/>
    </row>
    <row r="2044" spans="23:24" x14ac:dyDescent="0.2">
      <c r="W2044" s="72"/>
      <c r="X2044" s="73"/>
    </row>
    <row r="2045" spans="23:24" x14ac:dyDescent="0.2">
      <c r="W2045" s="72"/>
      <c r="X2045" s="73"/>
    </row>
    <row r="2046" spans="23:24" x14ac:dyDescent="0.2">
      <c r="W2046" s="72"/>
      <c r="X2046" s="73"/>
    </row>
    <row r="2047" spans="23:24" x14ac:dyDescent="0.2">
      <c r="W2047" s="72"/>
      <c r="X2047" s="73"/>
    </row>
    <row r="2048" spans="23:24" x14ac:dyDescent="0.2">
      <c r="W2048" s="72"/>
      <c r="X2048" s="73"/>
    </row>
    <row r="2049" spans="23:24" x14ac:dyDescent="0.2">
      <c r="W2049" s="72"/>
      <c r="X2049" s="73"/>
    </row>
    <row r="2050" spans="23:24" x14ac:dyDescent="0.2">
      <c r="W2050" s="72"/>
      <c r="X2050" s="73"/>
    </row>
    <row r="2051" spans="23:24" x14ac:dyDescent="0.2">
      <c r="W2051" s="72"/>
      <c r="X2051" s="73"/>
    </row>
    <row r="2052" spans="23:24" x14ac:dyDescent="0.2">
      <c r="W2052" s="72"/>
      <c r="X2052" s="73"/>
    </row>
    <row r="2053" spans="23:24" x14ac:dyDescent="0.2">
      <c r="W2053" s="72"/>
      <c r="X2053" s="73"/>
    </row>
    <row r="2054" spans="23:24" x14ac:dyDescent="0.2">
      <c r="W2054" s="72"/>
      <c r="X2054" s="73"/>
    </row>
    <row r="2055" spans="23:24" x14ac:dyDescent="0.2">
      <c r="W2055" s="72"/>
      <c r="X2055" s="73"/>
    </row>
    <row r="2056" spans="23:24" x14ac:dyDescent="0.2">
      <c r="W2056" s="72"/>
      <c r="X2056" s="73"/>
    </row>
    <row r="2057" spans="23:24" x14ac:dyDescent="0.2">
      <c r="W2057" s="72"/>
      <c r="X2057" s="73"/>
    </row>
    <row r="2058" spans="23:24" x14ac:dyDescent="0.2">
      <c r="W2058" s="72"/>
      <c r="X2058" s="73"/>
    </row>
    <row r="2059" spans="23:24" x14ac:dyDescent="0.2">
      <c r="W2059" s="72"/>
      <c r="X2059" s="73"/>
    </row>
    <row r="2060" spans="23:24" x14ac:dyDescent="0.2">
      <c r="W2060" s="72"/>
      <c r="X2060" s="73"/>
    </row>
    <row r="2061" spans="23:24" x14ac:dyDescent="0.2">
      <c r="W2061" s="72"/>
      <c r="X2061" s="73"/>
    </row>
    <row r="2062" spans="23:24" x14ac:dyDescent="0.2">
      <c r="W2062" s="72"/>
      <c r="X2062" s="73"/>
    </row>
    <row r="2063" spans="23:24" x14ac:dyDescent="0.2">
      <c r="W2063" s="72"/>
      <c r="X2063" s="73"/>
    </row>
    <row r="2064" spans="23:24" x14ac:dyDescent="0.2">
      <c r="W2064" s="72"/>
      <c r="X2064" s="73"/>
    </row>
    <row r="2065" spans="23:24" x14ac:dyDescent="0.2">
      <c r="W2065" s="72"/>
      <c r="X2065" s="73"/>
    </row>
    <row r="2066" spans="23:24" x14ac:dyDescent="0.2">
      <c r="W2066" s="72"/>
      <c r="X2066" s="73"/>
    </row>
    <row r="2067" spans="23:24" x14ac:dyDescent="0.2">
      <c r="W2067" s="72"/>
      <c r="X2067" s="73"/>
    </row>
    <row r="2068" spans="23:24" x14ac:dyDescent="0.2">
      <c r="W2068" s="72"/>
      <c r="X2068" s="73"/>
    </row>
    <row r="2069" spans="23:24" x14ac:dyDescent="0.2">
      <c r="W2069" s="72"/>
      <c r="X2069" s="73"/>
    </row>
    <row r="2070" spans="23:24" x14ac:dyDescent="0.2">
      <c r="W2070" s="72"/>
      <c r="X2070" s="73"/>
    </row>
    <row r="2071" spans="23:24" x14ac:dyDescent="0.2">
      <c r="W2071" s="72"/>
      <c r="X2071" s="73"/>
    </row>
    <row r="2072" spans="23:24" x14ac:dyDescent="0.2">
      <c r="W2072" s="72"/>
      <c r="X2072" s="73"/>
    </row>
    <row r="2073" spans="23:24" x14ac:dyDescent="0.2">
      <c r="W2073" s="72"/>
      <c r="X2073" s="73"/>
    </row>
    <row r="2074" spans="23:24" x14ac:dyDescent="0.2">
      <c r="W2074" s="72"/>
      <c r="X2074" s="73"/>
    </row>
    <row r="2075" spans="23:24" x14ac:dyDescent="0.2">
      <c r="W2075" s="72"/>
      <c r="X2075" s="73"/>
    </row>
    <row r="2076" spans="23:24" x14ac:dyDescent="0.2">
      <c r="W2076" s="72"/>
      <c r="X2076" s="73"/>
    </row>
    <row r="2077" spans="23:24" x14ac:dyDescent="0.2">
      <c r="W2077" s="72"/>
      <c r="X2077" s="73"/>
    </row>
    <row r="2078" spans="23:24" x14ac:dyDescent="0.2">
      <c r="W2078" s="72"/>
      <c r="X2078" s="73"/>
    </row>
    <row r="2079" spans="23:24" x14ac:dyDescent="0.2">
      <c r="W2079" s="72"/>
      <c r="X2079" s="73"/>
    </row>
    <row r="2080" spans="23:24" x14ac:dyDescent="0.2">
      <c r="W2080" s="72"/>
      <c r="X2080" s="73"/>
    </row>
    <row r="2081" spans="23:24" x14ac:dyDescent="0.2">
      <c r="W2081" s="72"/>
      <c r="X2081" s="73"/>
    </row>
    <row r="2082" spans="23:24" x14ac:dyDescent="0.2">
      <c r="W2082" s="72"/>
      <c r="X2082" s="73"/>
    </row>
    <row r="2083" spans="23:24" x14ac:dyDescent="0.2">
      <c r="W2083" s="72"/>
      <c r="X2083" s="73"/>
    </row>
    <row r="2084" spans="23:24" x14ac:dyDescent="0.2">
      <c r="W2084" s="72"/>
      <c r="X2084" s="73"/>
    </row>
    <row r="2085" spans="23:24" x14ac:dyDescent="0.2">
      <c r="W2085" s="72"/>
      <c r="X2085" s="73"/>
    </row>
    <row r="2086" spans="23:24" x14ac:dyDescent="0.2">
      <c r="W2086" s="72"/>
      <c r="X2086" s="73"/>
    </row>
    <row r="2087" spans="23:24" x14ac:dyDescent="0.2">
      <c r="W2087" s="72"/>
      <c r="X2087" s="73"/>
    </row>
    <row r="2088" spans="23:24" x14ac:dyDescent="0.2">
      <c r="W2088" s="72"/>
      <c r="X2088" s="73"/>
    </row>
    <row r="2089" spans="23:24" x14ac:dyDescent="0.2">
      <c r="W2089" s="72"/>
      <c r="X2089" s="73"/>
    </row>
    <row r="2090" spans="23:24" x14ac:dyDescent="0.2">
      <c r="W2090" s="72"/>
      <c r="X2090" s="73"/>
    </row>
    <row r="2091" spans="23:24" x14ac:dyDescent="0.2">
      <c r="W2091" s="72"/>
      <c r="X2091" s="73"/>
    </row>
    <row r="2092" spans="23:24" x14ac:dyDescent="0.2">
      <c r="W2092" s="72"/>
      <c r="X2092" s="73"/>
    </row>
    <row r="2093" spans="23:24" x14ac:dyDescent="0.2">
      <c r="W2093" s="72"/>
      <c r="X2093" s="73"/>
    </row>
    <row r="2094" spans="23:24" x14ac:dyDescent="0.2">
      <c r="W2094" s="72"/>
      <c r="X2094" s="73"/>
    </row>
    <row r="2095" spans="23:24" x14ac:dyDescent="0.2">
      <c r="W2095" s="72"/>
      <c r="X2095" s="73"/>
    </row>
    <row r="2096" spans="23:24" x14ac:dyDescent="0.2">
      <c r="W2096" s="72"/>
      <c r="X2096" s="73"/>
    </row>
    <row r="2097" spans="23:24" x14ac:dyDescent="0.2">
      <c r="W2097" s="72"/>
      <c r="X2097" s="73"/>
    </row>
    <row r="2098" spans="23:24" x14ac:dyDescent="0.2">
      <c r="W2098" s="72"/>
      <c r="X2098" s="73"/>
    </row>
    <row r="2099" spans="23:24" x14ac:dyDescent="0.2">
      <c r="W2099" s="72"/>
      <c r="X2099" s="73"/>
    </row>
    <row r="2100" spans="23:24" x14ac:dyDescent="0.2">
      <c r="W2100" s="72"/>
      <c r="X2100" s="73"/>
    </row>
    <row r="2101" spans="23:24" x14ac:dyDescent="0.2">
      <c r="W2101" s="72"/>
      <c r="X2101" s="73"/>
    </row>
    <row r="2102" spans="23:24" x14ac:dyDescent="0.2">
      <c r="W2102" s="72"/>
      <c r="X2102" s="73"/>
    </row>
    <row r="2103" spans="23:24" x14ac:dyDescent="0.2">
      <c r="W2103" s="72"/>
      <c r="X2103" s="73"/>
    </row>
    <row r="2104" spans="23:24" x14ac:dyDescent="0.2">
      <c r="W2104" s="72"/>
      <c r="X2104" s="73"/>
    </row>
    <row r="2105" spans="23:24" x14ac:dyDescent="0.2">
      <c r="W2105" s="72"/>
      <c r="X2105" s="73"/>
    </row>
    <row r="2106" spans="23:24" x14ac:dyDescent="0.2">
      <c r="W2106" s="72"/>
      <c r="X2106" s="73"/>
    </row>
    <row r="2107" spans="23:24" x14ac:dyDescent="0.2">
      <c r="W2107" s="72"/>
      <c r="X2107" s="73"/>
    </row>
    <row r="2108" spans="23:24" x14ac:dyDescent="0.2">
      <c r="W2108" s="72"/>
      <c r="X2108" s="73"/>
    </row>
    <row r="2109" spans="23:24" x14ac:dyDescent="0.2">
      <c r="W2109" s="72"/>
      <c r="X2109" s="73"/>
    </row>
    <row r="2110" spans="23:24" x14ac:dyDescent="0.2">
      <c r="W2110" s="72"/>
      <c r="X2110" s="73"/>
    </row>
    <row r="2111" spans="23:24" x14ac:dyDescent="0.2">
      <c r="W2111" s="72"/>
      <c r="X2111" s="73"/>
    </row>
    <row r="2112" spans="23:24" x14ac:dyDescent="0.2">
      <c r="W2112" s="72"/>
      <c r="X2112" s="73"/>
    </row>
    <row r="2113" spans="23:24" x14ac:dyDescent="0.2">
      <c r="W2113" s="72"/>
      <c r="X2113" s="73"/>
    </row>
    <row r="2114" spans="23:24" x14ac:dyDescent="0.2">
      <c r="W2114" s="72"/>
      <c r="X2114" s="73"/>
    </row>
    <row r="2115" spans="23:24" x14ac:dyDescent="0.2">
      <c r="W2115" s="72"/>
      <c r="X2115" s="73"/>
    </row>
    <row r="2116" spans="23:24" x14ac:dyDescent="0.2">
      <c r="W2116" s="72"/>
      <c r="X2116" s="73"/>
    </row>
    <row r="2117" spans="23:24" x14ac:dyDescent="0.2">
      <c r="W2117" s="72"/>
      <c r="X2117" s="73"/>
    </row>
    <row r="2118" spans="23:24" x14ac:dyDescent="0.2">
      <c r="W2118" s="72"/>
      <c r="X2118" s="73"/>
    </row>
    <row r="2119" spans="23:24" x14ac:dyDescent="0.2">
      <c r="W2119" s="72"/>
      <c r="X2119" s="73"/>
    </row>
    <row r="2120" spans="23:24" x14ac:dyDescent="0.2">
      <c r="W2120" s="72"/>
      <c r="X2120" s="73"/>
    </row>
    <row r="2121" spans="23:24" x14ac:dyDescent="0.2">
      <c r="W2121" s="72"/>
      <c r="X2121" s="73"/>
    </row>
    <row r="2122" spans="23:24" x14ac:dyDescent="0.2">
      <c r="W2122" s="72"/>
      <c r="X2122" s="73"/>
    </row>
    <row r="2123" spans="23:24" x14ac:dyDescent="0.2">
      <c r="W2123" s="72"/>
      <c r="X2123" s="73"/>
    </row>
    <row r="2124" spans="23:24" x14ac:dyDescent="0.2">
      <c r="W2124" s="72"/>
      <c r="X2124" s="73"/>
    </row>
    <row r="2125" spans="23:24" x14ac:dyDescent="0.2">
      <c r="W2125" s="72"/>
      <c r="X2125" s="73"/>
    </row>
    <row r="2126" spans="23:24" x14ac:dyDescent="0.2">
      <c r="W2126" s="72"/>
      <c r="X2126" s="73"/>
    </row>
    <row r="2127" spans="23:24" x14ac:dyDescent="0.2">
      <c r="W2127" s="72"/>
      <c r="X2127" s="73"/>
    </row>
    <row r="2128" spans="23:24" x14ac:dyDescent="0.2">
      <c r="W2128" s="72"/>
      <c r="X2128" s="73"/>
    </row>
    <row r="2129" spans="23:24" x14ac:dyDescent="0.2">
      <c r="W2129" s="72"/>
      <c r="X2129" s="73"/>
    </row>
    <row r="2130" spans="23:24" x14ac:dyDescent="0.2">
      <c r="W2130" s="72"/>
      <c r="X2130" s="73"/>
    </row>
    <row r="2131" spans="23:24" x14ac:dyDescent="0.2">
      <c r="W2131" s="72"/>
      <c r="X2131" s="73"/>
    </row>
    <row r="2132" spans="23:24" x14ac:dyDescent="0.2">
      <c r="W2132" s="72"/>
      <c r="X2132" s="73"/>
    </row>
    <row r="2133" spans="23:24" x14ac:dyDescent="0.2">
      <c r="W2133" s="72"/>
      <c r="X2133" s="73"/>
    </row>
    <row r="2134" spans="23:24" x14ac:dyDescent="0.2">
      <c r="W2134" s="72"/>
      <c r="X2134" s="73"/>
    </row>
    <row r="2135" spans="23:24" x14ac:dyDescent="0.2">
      <c r="W2135" s="72"/>
      <c r="X2135" s="73"/>
    </row>
    <row r="2136" spans="23:24" x14ac:dyDescent="0.2">
      <c r="W2136" s="72"/>
      <c r="X2136" s="73"/>
    </row>
    <row r="2137" spans="23:24" x14ac:dyDescent="0.2">
      <c r="W2137" s="72"/>
      <c r="X2137" s="73"/>
    </row>
    <row r="2138" spans="23:24" x14ac:dyDescent="0.2">
      <c r="W2138" s="72"/>
      <c r="X2138" s="73"/>
    </row>
    <row r="2139" spans="23:24" x14ac:dyDescent="0.2">
      <c r="W2139" s="72"/>
      <c r="X2139" s="73"/>
    </row>
    <row r="2140" spans="23:24" x14ac:dyDescent="0.2">
      <c r="W2140" s="72"/>
      <c r="X2140" s="73"/>
    </row>
    <row r="2141" spans="23:24" x14ac:dyDescent="0.2">
      <c r="W2141" s="72"/>
      <c r="X2141" s="73"/>
    </row>
    <row r="2142" spans="23:24" x14ac:dyDescent="0.2">
      <c r="W2142" s="72"/>
      <c r="X2142" s="73"/>
    </row>
    <row r="2143" spans="23:24" x14ac:dyDescent="0.2">
      <c r="W2143" s="72"/>
      <c r="X2143" s="73"/>
    </row>
    <row r="2144" spans="23:24" x14ac:dyDescent="0.2">
      <c r="W2144" s="72"/>
      <c r="X2144" s="73"/>
    </row>
    <row r="2145" spans="23:24" x14ac:dyDescent="0.2">
      <c r="W2145" s="72"/>
      <c r="X2145" s="73"/>
    </row>
    <row r="2146" spans="23:24" x14ac:dyDescent="0.2">
      <c r="W2146" s="72"/>
      <c r="X2146" s="73"/>
    </row>
    <row r="2147" spans="23:24" x14ac:dyDescent="0.2">
      <c r="W2147" s="72"/>
      <c r="X2147" s="73"/>
    </row>
    <row r="2148" spans="23:24" x14ac:dyDescent="0.2">
      <c r="W2148" s="72"/>
      <c r="X2148" s="73"/>
    </row>
    <row r="2149" spans="23:24" x14ac:dyDescent="0.2">
      <c r="W2149" s="72"/>
      <c r="X2149" s="73"/>
    </row>
    <row r="2150" spans="23:24" x14ac:dyDescent="0.2">
      <c r="W2150" s="72"/>
      <c r="X2150" s="73"/>
    </row>
    <row r="2151" spans="23:24" x14ac:dyDescent="0.2">
      <c r="W2151" s="72"/>
      <c r="X2151" s="73"/>
    </row>
    <row r="2152" spans="23:24" x14ac:dyDescent="0.2">
      <c r="W2152" s="72"/>
      <c r="X2152" s="73"/>
    </row>
    <row r="2153" spans="23:24" x14ac:dyDescent="0.2">
      <c r="W2153" s="72"/>
      <c r="X2153" s="73"/>
    </row>
    <row r="2154" spans="23:24" x14ac:dyDescent="0.2">
      <c r="W2154" s="72"/>
      <c r="X2154" s="73"/>
    </row>
    <row r="2155" spans="23:24" x14ac:dyDescent="0.2">
      <c r="W2155" s="72"/>
      <c r="X2155" s="73"/>
    </row>
    <row r="2156" spans="23:24" x14ac:dyDescent="0.2">
      <c r="W2156" s="72"/>
      <c r="X2156" s="73"/>
    </row>
    <row r="2157" spans="23:24" x14ac:dyDescent="0.2">
      <c r="W2157" s="72"/>
      <c r="X2157" s="73"/>
    </row>
    <row r="2158" spans="23:24" x14ac:dyDescent="0.2">
      <c r="W2158" s="72"/>
      <c r="X2158" s="73"/>
    </row>
    <row r="2159" spans="23:24" x14ac:dyDescent="0.2">
      <c r="W2159" s="72"/>
      <c r="X2159" s="73"/>
    </row>
    <row r="2160" spans="23:24" x14ac:dyDescent="0.2">
      <c r="W2160" s="72"/>
      <c r="X2160" s="73"/>
    </row>
    <row r="2161" spans="23:24" x14ac:dyDescent="0.2">
      <c r="W2161" s="72"/>
      <c r="X2161" s="73"/>
    </row>
    <row r="2162" spans="23:24" x14ac:dyDescent="0.2">
      <c r="W2162" s="72"/>
      <c r="X2162" s="73"/>
    </row>
    <row r="2163" spans="23:24" x14ac:dyDescent="0.2">
      <c r="W2163" s="72"/>
      <c r="X2163" s="73"/>
    </row>
    <row r="2164" spans="23:24" x14ac:dyDescent="0.2">
      <c r="W2164" s="72"/>
      <c r="X2164" s="73"/>
    </row>
    <row r="2165" spans="23:24" x14ac:dyDescent="0.2">
      <c r="W2165" s="72"/>
      <c r="X2165" s="73"/>
    </row>
    <row r="2166" spans="23:24" x14ac:dyDescent="0.2">
      <c r="W2166" s="72"/>
      <c r="X2166" s="73"/>
    </row>
    <row r="2167" spans="23:24" x14ac:dyDescent="0.2">
      <c r="W2167" s="72"/>
      <c r="X2167" s="73"/>
    </row>
    <row r="2168" spans="23:24" x14ac:dyDescent="0.2">
      <c r="W2168" s="72"/>
      <c r="X2168" s="73"/>
    </row>
    <row r="2169" spans="23:24" x14ac:dyDescent="0.2">
      <c r="W2169" s="72"/>
      <c r="X2169" s="73"/>
    </row>
    <row r="2170" spans="23:24" x14ac:dyDescent="0.2">
      <c r="W2170" s="72"/>
      <c r="X2170" s="73"/>
    </row>
    <row r="2171" spans="23:24" x14ac:dyDescent="0.2">
      <c r="W2171" s="72"/>
      <c r="X2171" s="73"/>
    </row>
    <row r="2172" spans="23:24" x14ac:dyDescent="0.2">
      <c r="W2172" s="72"/>
      <c r="X2172" s="73"/>
    </row>
    <row r="2173" spans="23:24" x14ac:dyDescent="0.2">
      <c r="W2173" s="72"/>
      <c r="X2173" s="73"/>
    </row>
    <row r="2174" spans="23:24" x14ac:dyDescent="0.2">
      <c r="W2174" s="72"/>
      <c r="X2174" s="73"/>
    </row>
    <row r="2175" spans="23:24" x14ac:dyDescent="0.2">
      <c r="W2175" s="72"/>
      <c r="X2175" s="73"/>
    </row>
    <row r="2176" spans="23:24" x14ac:dyDescent="0.2">
      <c r="W2176" s="72"/>
      <c r="X2176" s="73"/>
    </row>
    <row r="2177" spans="23:24" x14ac:dyDescent="0.2">
      <c r="W2177" s="72"/>
      <c r="X2177" s="73"/>
    </row>
    <row r="2178" spans="23:24" x14ac:dyDescent="0.2">
      <c r="W2178" s="72"/>
      <c r="X2178" s="73"/>
    </row>
    <row r="2179" spans="23:24" x14ac:dyDescent="0.2">
      <c r="W2179" s="72"/>
      <c r="X2179" s="73"/>
    </row>
    <row r="2180" spans="23:24" x14ac:dyDescent="0.2">
      <c r="W2180" s="72"/>
      <c r="X2180" s="73"/>
    </row>
    <row r="2181" spans="23:24" x14ac:dyDescent="0.2">
      <c r="W2181" s="72"/>
      <c r="X2181" s="73"/>
    </row>
    <row r="2182" spans="23:24" x14ac:dyDescent="0.2">
      <c r="W2182" s="72"/>
      <c r="X2182" s="73"/>
    </row>
    <row r="2183" spans="23:24" x14ac:dyDescent="0.2">
      <c r="W2183" s="72"/>
      <c r="X2183" s="73"/>
    </row>
    <row r="2184" spans="23:24" x14ac:dyDescent="0.2">
      <c r="W2184" s="72"/>
      <c r="X2184" s="73"/>
    </row>
    <row r="2185" spans="23:24" x14ac:dyDescent="0.2">
      <c r="W2185" s="72"/>
      <c r="X2185" s="73"/>
    </row>
    <row r="2186" spans="23:24" x14ac:dyDescent="0.2">
      <c r="W2186" s="72"/>
      <c r="X2186" s="73"/>
    </row>
    <row r="2187" spans="23:24" x14ac:dyDescent="0.2">
      <c r="W2187" s="72"/>
      <c r="X2187" s="73"/>
    </row>
    <row r="2188" spans="23:24" x14ac:dyDescent="0.2">
      <c r="W2188" s="72"/>
      <c r="X2188" s="73"/>
    </row>
    <row r="2189" spans="23:24" x14ac:dyDescent="0.2">
      <c r="W2189" s="72"/>
      <c r="X2189" s="73"/>
    </row>
    <row r="2190" spans="23:24" x14ac:dyDescent="0.2">
      <c r="W2190" s="72"/>
      <c r="X2190" s="73"/>
    </row>
    <row r="2191" spans="23:24" x14ac:dyDescent="0.2">
      <c r="W2191" s="72"/>
      <c r="X2191" s="73"/>
    </row>
    <row r="2192" spans="23:24" x14ac:dyDescent="0.2">
      <c r="W2192" s="72"/>
      <c r="X2192" s="73"/>
    </row>
    <row r="2193" spans="23:24" x14ac:dyDescent="0.2">
      <c r="W2193" s="72"/>
      <c r="X2193" s="73"/>
    </row>
    <row r="2194" spans="23:24" x14ac:dyDescent="0.2">
      <c r="W2194" s="72"/>
      <c r="X2194" s="73"/>
    </row>
    <row r="2195" spans="23:24" x14ac:dyDescent="0.2">
      <c r="W2195" s="72"/>
      <c r="X2195" s="73"/>
    </row>
    <row r="2196" spans="23:24" x14ac:dyDescent="0.2">
      <c r="W2196" s="72"/>
      <c r="X2196" s="73"/>
    </row>
    <row r="2197" spans="23:24" x14ac:dyDescent="0.2">
      <c r="W2197" s="72"/>
      <c r="X2197" s="73"/>
    </row>
    <row r="2198" spans="23:24" x14ac:dyDescent="0.2">
      <c r="W2198" s="72"/>
      <c r="X2198" s="73"/>
    </row>
    <row r="2199" spans="23:24" x14ac:dyDescent="0.2">
      <c r="W2199" s="72"/>
      <c r="X2199" s="73"/>
    </row>
    <row r="2200" spans="23:24" x14ac:dyDescent="0.2">
      <c r="W2200" s="72"/>
      <c r="X2200" s="73"/>
    </row>
    <row r="2201" spans="23:24" x14ac:dyDescent="0.2">
      <c r="W2201" s="72"/>
      <c r="X2201" s="73"/>
    </row>
    <row r="2202" spans="23:24" x14ac:dyDescent="0.2">
      <c r="W2202" s="72"/>
      <c r="X2202" s="73"/>
    </row>
    <row r="2203" spans="23:24" x14ac:dyDescent="0.2">
      <c r="W2203" s="72"/>
      <c r="X2203" s="73"/>
    </row>
    <row r="2204" spans="23:24" x14ac:dyDescent="0.2">
      <c r="W2204" s="72"/>
      <c r="X2204" s="73"/>
    </row>
    <row r="2205" spans="23:24" x14ac:dyDescent="0.2">
      <c r="W2205" s="72"/>
      <c r="X2205" s="73"/>
    </row>
    <row r="2206" spans="23:24" x14ac:dyDescent="0.2">
      <c r="W2206" s="72"/>
      <c r="X2206" s="73"/>
    </row>
    <row r="2207" spans="23:24" x14ac:dyDescent="0.2">
      <c r="W2207" s="72"/>
      <c r="X2207" s="73"/>
    </row>
    <row r="2208" spans="23:24" x14ac:dyDescent="0.2">
      <c r="W2208" s="72"/>
      <c r="X2208" s="73"/>
    </row>
    <row r="2209" spans="23:24" x14ac:dyDescent="0.2">
      <c r="W2209" s="72"/>
      <c r="X2209" s="73"/>
    </row>
    <row r="2210" spans="23:24" x14ac:dyDescent="0.2">
      <c r="W2210" s="72"/>
      <c r="X2210" s="73"/>
    </row>
    <row r="2211" spans="23:24" x14ac:dyDescent="0.2">
      <c r="W2211" s="72"/>
      <c r="X2211" s="73"/>
    </row>
    <row r="2212" spans="23:24" x14ac:dyDescent="0.2">
      <c r="W2212" s="72"/>
      <c r="X2212" s="73"/>
    </row>
    <row r="2213" spans="23:24" x14ac:dyDescent="0.2">
      <c r="W2213" s="72"/>
      <c r="X2213" s="73"/>
    </row>
    <row r="2214" spans="23:24" x14ac:dyDescent="0.2">
      <c r="W2214" s="72"/>
      <c r="X2214" s="73"/>
    </row>
    <row r="2215" spans="23:24" x14ac:dyDescent="0.2">
      <c r="W2215" s="72"/>
      <c r="X2215" s="73"/>
    </row>
    <row r="2216" spans="23:24" x14ac:dyDescent="0.2">
      <c r="W2216" s="72"/>
      <c r="X2216" s="73"/>
    </row>
    <row r="2217" spans="23:24" x14ac:dyDescent="0.2">
      <c r="W2217" s="72"/>
      <c r="X2217" s="73"/>
    </row>
    <row r="2218" spans="23:24" x14ac:dyDescent="0.2">
      <c r="W2218" s="72"/>
      <c r="X2218" s="73"/>
    </row>
    <row r="2219" spans="23:24" x14ac:dyDescent="0.2">
      <c r="W2219" s="72"/>
      <c r="X2219" s="73"/>
    </row>
    <row r="2220" spans="23:24" x14ac:dyDescent="0.2">
      <c r="W2220" s="72"/>
      <c r="X2220" s="73"/>
    </row>
    <row r="2221" spans="23:24" x14ac:dyDescent="0.2">
      <c r="W2221" s="72"/>
      <c r="X2221" s="73"/>
    </row>
    <row r="2222" spans="23:24" x14ac:dyDescent="0.2">
      <c r="W2222" s="72"/>
      <c r="X2222" s="73"/>
    </row>
    <row r="2223" spans="23:24" x14ac:dyDescent="0.2">
      <c r="W2223" s="72"/>
      <c r="X2223" s="73"/>
    </row>
    <row r="2224" spans="23:24" x14ac:dyDescent="0.2">
      <c r="W2224" s="72"/>
      <c r="X2224" s="73"/>
    </row>
    <row r="2225" spans="23:24" x14ac:dyDescent="0.2">
      <c r="W2225" s="72"/>
      <c r="X2225" s="73"/>
    </row>
    <row r="2226" spans="23:24" x14ac:dyDescent="0.2">
      <c r="W2226" s="72"/>
      <c r="X2226" s="73"/>
    </row>
    <row r="2227" spans="23:24" x14ac:dyDescent="0.2">
      <c r="W2227" s="72"/>
      <c r="X2227" s="73"/>
    </row>
    <row r="2228" spans="23:24" x14ac:dyDescent="0.2">
      <c r="W2228" s="72"/>
      <c r="X2228" s="73"/>
    </row>
    <row r="2229" spans="23:24" x14ac:dyDescent="0.2">
      <c r="W2229" s="72"/>
      <c r="X2229" s="73"/>
    </row>
    <row r="2230" spans="23:24" x14ac:dyDescent="0.2">
      <c r="W2230" s="72"/>
      <c r="X2230" s="73"/>
    </row>
    <row r="2231" spans="23:24" x14ac:dyDescent="0.2">
      <c r="W2231" s="72"/>
      <c r="X2231" s="73"/>
    </row>
    <row r="2232" spans="23:24" x14ac:dyDescent="0.2">
      <c r="W2232" s="72"/>
      <c r="X2232" s="73"/>
    </row>
    <row r="2233" spans="23:24" x14ac:dyDescent="0.2">
      <c r="W2233" s="72"/>
      <c r="X2233" s="73"/>
    </row>
    <row r="2234" spans="23:24" x14ac:dyDescent="0.2">
      <c r="W2234" s="72"/>
      <c r="X2234" s="73"/>
    </row>
    <row r="2235" spans="23:24" x14ac:dyDescent="0.2">
      <c r="W2235" s="72"/>
      <c r="X2235" s="73"/>
    </row>
    <row r="2236" spans="23:24" x14ac:dyDescent="0.2">
      <c r="W2236" s="72"/>
      <c r="X2236" s="73"/>
    </row>
    <row r="2237" spans="23:24" x14ac:dyDescent="0.2">
      <c r="W2237" s="72"/>
      <c r="X2237" s="73"/>
    </row>
    <row r="2238" spans="23:24" x14ac:dyDescent="0.2">
      <c r="W2238" s="72"/>
      <c r="X2238" s="73"/>
    </row>
    <row r="2239" spans="23:24" x14ac:dyDescent="0.2">
      <c r="W2239" s="72"/>
      <c r="X2239" s="73"/>
    </row>
    <row r="2240" spans="23:24" x14ac:dyDescent="0.2">
      <c r="W2240" s="72"/>
      <c r="X2240" s="73"/>
    </row>
    <row r="2241" spans="23:24" x14ac:dyDescent="0.2">
      <c r="W2241" s="72"/>
      <c r="X2241" s="73"/>
    </row>
    <row r="2242" spans="23:24" x14ac:dyDescent="0.2">
      <c r="W2242" s="72"/>
      <c r="X2242" s="73"/>
    </row>
    <row r="2243" spans="23:24" x14ac:dyDescent="0.2">
      <c r="W2243" s="72"/>
      <c r="X2243" s="73"/>
    </row>
    <row r="2244" spans="23:24" x14ac:dyDescent="0.2">
      <c r="W2244" s="72"/>
      <c r="X2244" s="73"/>
    </row>
    <row r="2245" spans="23:24" x14ac:dyDescent="0.2">
      <c r="W2245" s="72"/>
      <c r="X2245" s="73"/>
    </row>
    <row r="2246" spans="23:24" x14ac:dyDescent="0.2">
      <c r="W2246" s="72"/>
      <c r="X2246" s="73"/>
    </row>
    <row r="2247" spans="23:24" x14ac:dyDescent="0.2">
      <c r="W2247" s="72"/>
      <c r="X2247" s="73"/>
    </row>
    <row r="2248" spans="23:24" x14ac:dyDescent="0.2">
      <c r="W2248" s="72"/>
      <c r="X2248" s="73"/>
    </row>
    <row r="2249" spans="23:24" x14ac:dyDescent="0.2">
      <c r="W2249" s="72"/>
      <c r="X2249" s="73"/>
    </row>
    <row r="2250" spans="23:24" x14ac:dyDescent="0.2">
      <c r="W2250" s="72"/>
      <c r="X2250" s="73"/>
    </row>
    <row r="2251" spans="23:24" x14ac:dyDescent="0.2">
      <c r="W2251" s="72"/>
      <c r="X2251" s="73"/>
    </row>
    <row r="2252" spans="23:24" x14ac:dyDescent="0.2">
      <c r="W2252" s="72"/>
      <c r="X2252" s="73"/>
    </row>
    <row r="2253" spans="23:24" x14ac:dyDescent="0.2">
      <c r="W2253" s="72"/>
      <c r="X2253" s="73"/>
    </row>
    <row r="2254" spans="23:24" x14ac:dyDescent="0.2">
      <c r="W2254" s="72"/>
      <c r="X2254" s="73"/>
    </row>
    <row r="2255" spans="23:24" x14ac:dyDescent="0.2">
      <c r="W2255" s="72"/>
      <c r="X2255" s="73"/>
    </row>
    <row r="2256" spans="23:24" x14ac:dyDescent="0.2">
      <c r="W2256" s="72"/>
      <c r="X2256" s="73"/>
    </row>
    <row r="2257" spans="23:24" x14ac:dyDescent="0.2">
      <c r="W2257" s="72"/>
      <c r="X2257" s="73"/>
    </row>
    <row r="2258" spans="23:24" x14ac:dyDescent="0.2">
      <c r="W2258" s="72"/>
      <c r="X2258" s="73"/>
    </row>
    <row r="2259" spans="23:24" x14ac:dyDescent="0.2">
      <c r="W2259" s="72"/>
      <c r="X2259" s="73"/>
    </row>
    <row r="2260" spans="23:24" x14ac:dyDescent="0.2">
      <c r="W2260" s="72"/>
      <c r="X2260" s="73"/>
    </row>
    <row r="2261" spans="23:24" x14ac:dyDescent="0.2">
      <c r="W2261" s="72"/>
      <c r="X2261" s="73"/>
    </row>
    <row r="2262" spans="23:24" x14ac:dyDescent="0.2">
      <c r="W2262" s="72"/>
      <c r="X2262" s="73"/>
    </row>
    <row r="2263" spans="23:24" x14ac:dyDescent="0.2">
      <c r="W2263" s="72"/>
      <c r="X2263" s="73"/>
    </row>
    <row r="2264" spans="23:24" x14ac:dyDescent="0.2">
      <c r="W2264" s="72"/>
      <c r="X2264" s="73"/>
    </row>
    <row r="2265" spans="23:24" x14ac:dyDescent="0.2">
      <c r="W2265" s="72"/>
      <c r="X2265" s="73"/>
    </row>
    <row r="2266" spans="23:24" x14ac:dyDescent="0.2">
      <c r="W2266" s="72"/>
      <c r="X2266" s="73"/>
    </row>
    <row r="2267" spans="23:24" x14ac:dyDescent="0.2">
      <c r="W2267" s="72"/>
      <c r="X2267" s="73"/>
    </row>
    <row r="2268" spans="23:24" x14ac:dyDescent="0.2">
      <c r="W2268" s="72"/>
      <c r="X2268" s="73"/>
    </row>
    <row r="2269" spans="23:24" x14ac:dyDescent="0.2">
      <c r="W2269" s="72"/>
      <c r="X2269" s="73"/>
    </row>
    <row r="2270" spans="23:24" x14ac:dyDescent="0.2">
      <c r="W2270" s="72"/>
      <c r="X2270" s="73"/>
    </row>
    <row r="2271" spans="23:24" x14ac:dyDescent="0.2">
      <c r="W2271" s="72"/>
      <c r="X2271" s="73"/>
    </row>
    <row r="2272" spans="23:24" x14ac:dyDescent="0.2">
      <c r="W2272" s="72"/>
      <c r="X2272" s="73"/>
    </row>
    <row r="2273" spans="23:24" x14ac:dyDescent="0.2">
      <c r="W2273" s="72"/>
      <c r="X2273" s="73"/>
    </row>
    <row r="2274" spans="23:24" x14ac:dyDescent="0.2">
      <c r="W2274" s="72"/>
      <c r="X2274" s="73"/>
    </row>
    <row r="2275" spans="23:24" x14ac:dyDescent="0.2">
      <c r="W2275" s="72"/>
      <c r="X2275" s="73"/>
    </row>
    <row r="2276" spans="23:24" x14ac:dyDescent="0.2">
      <c r="W2276" s="72"/>
      <c r="X2276" s="73"/>
    </row>
    <row r="2277" spans="23:24" x14ac:dyDescent="0.2">
      <c r="W2277" s="72"/>
      <c r="X2277" s="73"/>
    </row>
    <row r="2278" spans="23:24" x14ac:dyDescent="0.2">
      <c r="W2278" s="72"/>
      <c r="X2278" s="73"/>
    </row>
    <row r="2279" spans="23:24" x14ac:dyDescent="0.2">
      <c r="W2279" s="72"/>
      <c r="X2279" s="73"/>
    </row>
    <row r="2280" spans="23:24" x14ac:dyDescent="0.2">
      <c r="W2280" s="72"/>
      <c r="X2280" s="73"/>
    </row>
    <row r="2281" spans="23:24" x14ac:dyDescent="0.2">
      <c r="W2281" s="72"/>
      <c r="X2281" s="73"/>
    </row>
    <row r="2282" spans="23:24" x14ac:dyDescent="0.2">
      <c r="W2282" s="72"/>
      <c r="X2282" s="73"/>
    </row>
    <row r="2283" spans="23:24" x14ac:dyDescent="0.2">
      <c r="W2283" s="72"/>
      <c r="X2283" s="73"/>
    </row>
    <row r="2284" spans="23:24" x14ac:dyDescent="0.2">
      <c r="W2284" s="72"/>
      <c r="X2284" s="73"/>
    </row>
    <row r="2285" spans="23:24" x14ac:dyDescent="0.2">
      <c r="W2285" s="72"/>
      <c r="X2285" s="73"/>
    </row>
    <row r="2286" spans="23:24" x14ac:dyDescent="0.2">
      <c r="W2286" s="72"/>
      <c r="X2286" s="73"/>
    </row>
    <row r="2287" spans="23:24" x14ac:dyDescent="0.2">
      <c r="W2287" s="72"/>
      <c r="X2287" s="73"/>
    </row>
    <row r="2288" spans="23:24" x14ac:dyDescent="0.2">
      <c r="W2288" s="72"/>
      <c r="X2288" s="73"/>
    </row>
    <row r="2289" spans="23:24" x14ac:dyDescent="0.2">
      <c r="W2289" s="72"/>
      <c r="X2289" s="73"/>
    </row>
    <row r="2290" spans="23:24" x14ac:dyDescent="0.2">
      <c r="W2290" s="72"/>
      <c r="X2290" s="73"/>
    </row>
    <row r="2291" spans="23:24" x14ac:dyDescent="0.2">
      <c r="W2291" s="72"/>
      <c r="X2291" s="73"/>
    </row>
    <row r="2292" spans="23:24" x14ac:dyDescent="0.2">
      <c r="W2292" s="72"/>
      <c r="X2292" s="73"/>
    </row>
    <row r="2293" spans="23:24" x14ac:dyDescent="0.2">
      <c r="W2293" s="72"/>
      <c r="X2293" s="73"/>
    </row>
    <row r="2294" spans="23:24" x14ac:dyDescent="0.2">
      <c r="W2294" s="72"/>
      <c r="X2294" s="73"/>
    </row>
    <row r="2295" spans="23:24" x14ac:dyDescent="0.2">
      <c r="W2295" s="72"/>
      <c r="X2295" s="73"/>
    </row>
    <row r="2296" spans="23:24" x14ac:dyDescent="0.2">
      <c r="W2296" s="72"/>
      <c r="X2296" s="73"/>
    </row>
    <row r="2297" spans="23:24" x14ac:dyDescent="0.2">
      <c r="W2297" s="72"/>
      <c r="X2297" s="73"/>
    </row>
    <row r="2298" spans="23:24" x14ac:dyDescent="0.2">
      <c r="W2298" s="72"/>
      <c r="X2298" s="73"/>
    </row>
    <row r="2299" spans="23:24" x14ac:dyDescent="0.2">
      <c r="W2299" s="72"/>
      <c r="X2299" s="73"/>
    </row>
    <row r="2300" spans="23:24" x14ac:dyDescent="0.2">
      <c r="W2300" s="72"/>
      <c r="X2300" s="73"/>
    </row>
    <row r="2301" spans="23:24" x14ac:dyDescent="0.2">
      <c r="W2301" s="72"/>
      <c r="X2301" s="73"/>
    </row>
    <row r="2302" spans="23:24" x14ac:dyDescent="0.2">
      <c r="W2302" s="72"/>
      <c r="X2302" s="73"/>
    </row>
    <row r="2303" spans="23:24" x14ac:dyDescent="0.2">
      <c r="W2303" s="72"/>
      <c r="X2303" s="73"/>
    </row>
    <row r="2304" spans="23:24" x14ac:dyDescent="0.2">
      <c r="W2304" s="72"/>
      <c r="X2304" s="73"/>
    </row>
    <row r="2305" spans="23:24" x14ac:dyDescent="0.2">
      <c r="W2305" s="72"/>
      <c r="X2305" s="73"/>
    </row>
    <row r="2306" spans="23:24" x14ac:dyDescent="0.2">
      <c r="W2306" s="72"/>
      <c r="X2306" s="73"/>
    </row>
    <row r="2307" spans="23:24" x14ac:dyDescent="0.2">
      <c r="W2307" s="72"/>
      <c r="X2307" s="73"/>
    </row>
    <row r="2308" spans="23:24" x14ac:dyDescent="0.2">
      <c r="W2308" s="72"/>
      <c r="X2308" s="73"/>
    </row>
    <row r="2309" spans="23:24" x14ac:dyDescent="0.2">
      <c r="W2309" s="72"/>
      <c r="X2309" s="73"/>
    </row>
    <row r="2310" spans="23:24" x14ac:dyDescent="0.2">
      <c r="W2310" s="72"/>
      <c r="X2310" s="73"/>
    </row>
    <row r="2311" spans="23:24" x14ac:dyDescent="0.2">
      <c r="W2311" s="72"/>
      <c r="X2311" s="73"/>
    </row>
    <row r="2312" spans="23:24" x14ac:dyDescent="0.2">
      <c r="W2312" s="72"/>
      <c r="X2312" s="73"/>
    </row>
    <row r="2313" spans="23:24" x14ac:dyDescent="0.2">
      <c r="W2313" s="72"/>
      <c r="X2313" s="73"/>
    </row>
    <row r="2314" spans="23:24" x14ac:dyDescent="0.2">
      <c r="W2314" s="72"/>
      <c r="X2314" s="73"/>
    </row>
    <row r="2315" spans="23:24" x14ac:dyDescent="0.2">
      <c r="W2315" s="72"/>
      <c r="X2315" s="73"/>
    </row>
    <row r="2316" spans="23:24" x14ac:dyDescent="0.2">
      <c r="W2316" s="72"/>
      <c r="X2316" s="73"/>
    </row>
    <row r="2317" spans="23:24" x14ac:dyDescent="0.2">
      <c r="W2317" s="72"/>
      <c r="X2317" s="73"/>
    </row>
    <row r="2318" spans="23:24" x14ac:dyDescent="0.2">
      <c r="W2318" s="72"/>
      <c r="X2318" s="73"/>
    </row>
    <row r="2319" spans="23:24" x14ac:dyDescent="0.2">
      <c r="W2319" s="72"/>
      <c r="X2319" s="73"/>
    </row>
    <row r="2320" spans="23:24" x14ac:dyDescent="0.2">
      <c r="W2320" s="72"/>
      <c r="X2320" s="73"/>
    </row>
    <row r="2321" spans="23:24" x14ac:dyDescent="0.2">
      <c r="W2321" s="72"/>
      <c r="X2321" s="73"/>
    </row>
    <row r="2322" spans="23:24" x14ac:dyDescent="0.2">
      <c r="W2322" s="72"/>
      <c r="X2322" s="73"/>
    </row>
    <row r="2323" spans="23:24" x14ac:dyDescent="0.2">
      <c r="W2323" s="72"/>
      <c r="X2323" s="73"/>
    </row>
    <row r="2324" spans="23:24" x14ac:dyDescent="0.2">
      <c r="W2324" s="72"/>
      <c r="X2324" s="73"/>
    </row>
    <row r="2325" spans="23:24" x14ac:dyDescent="0.2">
      <c r="W2325" s="72"/>
      <c r="X2325" s="73"/>
    </row>
    <row r="2326" spans="23:24" x14ac:dyDescent="0.2">
      <c r="W2326" s="72"/>
      <c r="X2326" s="73"/>
    </row>
    <row r="2327" spans="23:24" x14ac:dyDescent="0.2">
      <c r="W2327" s="72"/>
      <c r="X2327" s="73"/>
    </row>
    <row r="2328" spans="23:24" x14ac:dyDescent="0.2">
      <c r="W2328" s="72"/>
      <c r="X2328" s="73"/>
    </row>
    <row r="2329" spans="23:24" x14ac:dyDescent="0.2">
      <c r="W2329" s="72"/>
      <c r="X2329" s="73"/>
    </row>
    <row r="2330" spans="23:24" x14ac:dyDescent="0.2">
      <c r="W2330" s="72"/>
      <c r="X2330" s="73"/>
    </row>
    <row r="2331" spans="23:24" x14ac:dyDescent="0.2">
      <c r="W2331" s="72"/>
      <c r="X2331" s="73"/>
    </row>
    <row r="2332" spans="23:24" x14ac:dyDescent="0.2">
      <c r="W2332" s="72"/>
      <c r="X2332" s="73"/>
    </row>
    <row r="2333" spans="23:24" x14ac:dyDescent="0.2">
      <c r="W2333" s="72"/>
      <c r="X2333" s="73"/>
    </row>
    <row r="2334" spans="23:24" x14ac:dyDescent="0.2">
      <c r="W2334" s="72"/>
      <c r="X2334" s="73"/>
    </row>
    <row r="2335" spans="23:24" x14ac:dyDescent="0.2">
      <c r="W2335" s="72"/>
      <c r="X2335" s="73"/>
    </row>
    <row r="2336" spans="23:24" x14ac:dyDescent="0.2">
      <c r="W2336" s="72"/>
      <c r="X2336" s="73"/>
    </row>
    <row r="2337" spans="23:24" x14ac:dyDescent="0.2">
      <c r="W2337" s="72"/>
      <c r="X2337" s="73"/>
    </row>
    <row r="2338" spans="23:24" x14ac:dyDescent="0.2">
      <c r="W2338" s="72"/>
      <c r="X2338" s="73"/>
    </row>
    <row r="2339" spans="23:24" x14ac:dyDescent="0.2">
      <c r="W2339" s="72"/>
      <c r="X2339" s="73"/>
    </row>
    <row r="2340" spans="23:24" x14ac:dyDescent="0.2">
      <c r="W2340" s="72"/>
      <c r="X2340" s="73"/>
    </row>
    <row r="2341" spans="23:24" x14ac:dyDescent="0.2">
      <c r="W2341" s="72"/>
      <c r="X2341" s="73"/>
    </row>
    <row r="2342" spans="23:24" x14ac:dyDescent="0.2">
      <c r="W2342" s="72"/>
      <c r="X2342" s="73"/>
    </row>
    <row r="2343" spans="23:24" x14ac:dyDescent="0.2">
      <c r="W2343" s="72"/>
      <c r="X2343" s="73"/>
    </row>
    <row r="2344" spans="23:24" x14ac:dyDescent="0.2">
      <c r="W2344" s="72"/>
      <c r="X2344" s="73"/>
    </row>
    <row r="2345" spans="23:24" x14ac:dyDescent="0.2">
      <c r="W2345" s="72"/>
      <c r="X2345" s="73"/>
    </row>
    <row r="2346" spans="23:24" x14ac:dyDescent="0.2">
      <c r="W2346" s="72"/>
      <c r="X2346" s="73"/>
    </row>
    <row r="2347" spans="23:24" x14ac:dyDescent="0.2">
      <c r="W2347" s="72"/>
      <c r="X2347" s="73"/>
    </row>
    <row r="2348" spans="23:24" x14ac:dyDescent="0.2">
      <c r="W2348" s="72"/>
      <c r="X2348" s="73"/>
    </row>
    <row r="2349" spans="23:24" x14ac:dyDescent="0.2">
      <c r="W2349" s="72"/>
      <c r="X2349" s="73"/>
    </row>
    <row r="2350" spans="23:24" x14ac:dyDescent="0.2">
      <c r="W2350" s="72"/>
      <c r="X2350" s="73"/>
    </row>
    <row r="2351" spans="23:24" x14ac:dyDescent="0.2">
      <c r="W2351" s="72"/>
      <c r="X2351" s="73"/>
    </row>
    <row r="2352" spans="23:24" x14ac:dyDescent="0.2">
      <c r="W2352" s="72"/>
      <c r="X2352" s="73"/>
    </row>
    <row r="2353" spans="23:24" x14ac:dyDescent="0.2">
      <c r="W2353" s="72"/>
      <c r="X2353" s="73"/>
    </row>
    <row r="2354" spans="23:24" x14ac:dyDescent="0.2">
      <c r="W2354" s="72"/>
      <c r="X2354" s="73"/>
    </row>
    <row r="2355" spans="23:24" x14ac:dyDescent="0.2">
      <c r="W2355" s="72"/>
      <c r="X2355" s="73"/>
    </row>
    <row r="2356" spans="23:24" x14ac:dyDescent="0.2">
      <c r="W2356" s="72"/>
      <c r="X2356" s="73"/>
    </row>
    <row r="2357" spans="23:24" x14ac:dyDescent="0.2">
      <c r="W2357" s="72"/>
      <c r="X2357" s="73"/>
    </row>
    <row r="2358" spans="23:24" x14ac:dyDescent="0.2">
      <c r="W2358" s="72"/>
      <c r="X2358" s="73"/>
    </row>
    <row r="2359" spans="23:24" x14ac:dyDescent="0.2">
      <c r="W2359" s="72"/>
      <c r="X2359" s="73"/>
    </row>
    <row r="2360" spans="23:24" x14ac:dyDescent="0.2">
      <c r="W2360" s="72"/>
      <c r="X2360" s="73"/>
    </row>
    <row r="2361" spans="23:24" x14ac:dyDescent="0.2">
      <c r="W2361" s="72"/>
      <c r="X2361" s="73"/>
    </row>
    <row r="2362" spans="23:24" x14ac:dyDescent="0.2">
      <c r="W2362" s="72"/>
      <c r="X2362" s="73"/>
    </row>
    <row r="2363" spans="23:24" x14ac:dyDescent="0.2">
      <c r="W2363" s="72"/>
      <c r="X2363" s="73"/>
    </row>
    <row r="2364" spans="23:24" x14ac:dyDescent="0.2">
      <c r="W2364" s="72"/>
      <c r="X2364" s="73"/>
    </row>
    <row r="2365" spans="23:24" x14ac:dyDescent="0.2">
      <c r="W2365" s="72"/>
      <c r="X2365" s="73"/>
    </row>
    <row r="2366" spans="23:24" x14ac:dyDescent="0.2">
      <c r="W2366" s="72"/>
      <c r="X2366" s="73"/>
    </row>
    <row r="2367" spans="23:24" x14ac:dyDescent="0.2">
      <c r="W2367" s="72"/>
      <c r="X2367" s="73"/>
    </row>
    <row r="2368" spans="23:24" x14ac:dyDescent="0.2">
      <c r="W2368" s="72"/>
      <c r="X2368" s="73"/>
    </row>
    <row r="2369" spans="23:24" x14ac:dyDescent="0.2">
      <c r="W2369" s="72"/>
      <c r="X2369" s="73"/>
    </row>
    <row r="2370" spans="23:24" x14ac:dyDescent="0.2">
      <c r="W2370" s="72"/>
      <c r="X2370" s="73"/>
    </row>
    <row r="2371" spans="23:24" x14ac:dyDescent="0.2">
      <c r="W2371" s="72"/>
      <c r="X2371" s="73"/>
    </row>
    <row r="2372" spans="23:24" x14ac:dyDescent="0.2">
      <c r="W2372" s="72"/>
      <c r="X2372" s="73"/>
    </row>
    <row r="2373" spans="23:24" x14ac:dyDescent="0.2">
      <c r="W2373" s="72"/>
      <c r="X2373" s="73"/>
    </row>
    <row r="2374" spans="23:24" x14ac:dyDescent="0.2">
      <c r="W2374" s="72"/>
      <c r="X2374" s="73"/>
    </row>
    <row r="2375" spans="23:24" x14ac:dyDescent="0.2">
      <c r="W2375" s="72"/>
      <c r="X2375" s="73"/>
    </row>
    <row r="2376" spans="23:24" x14ac:dyDescent="0.2">
      <c r="W2376" s="72"/>
      <c r="X2376" s="73"/>
    </row>
    <row r="2377" spans="23:24" x14ac:dyDescent="0.2">
      <c r="W2377" s="72"/>
      <c r="X2377" s="73"/>
    </row>
    <row r="2378" spans="23:24" x14ac:dyDescent="0.2">
      <c r="W2378" s="72"/>
      <c r="X2378" s="73"/>
    </row>
    <row r="2379" spans="23:24" x14ac:dyDescent="0.2">
      <c r="W2379" s="72"/>
      <c r="X2379" s="73"/>
    </row>
    <row r="2380" spans="23:24" x14ac:dyDescent="0.2">
      <c r="W2380" s="72"/>
      <c r="X2380" s="73"/>
    </row>
    <row r="2381" spans="23:24" x14ac:dyDescent="0.2">
      <c r="W2381" s="72"/>
      <c r="X2381" s="73"/>
    </row>
    <row r="2382" spans="23:24" x14ac:dyDescent="0.2">
      <c r="W2382" s="72"/>
      <c r="X2382" s="73"/>
    </row>
    <row r="2383" spans="23:24" x14ac:dyDescent="0.2">
      <c r="W2383" s="72"/>
      <c r="X2383" s="73"/>
    </row>
    <row r="2384" spans="23:24" x14ac:dyDescent="0.2">
      <c r="W2384" s="72"/>
      <c r="X2384" s="73"/>
    </row>
    <row r="2385" spans="23:24" x14ac:dyDescent="0.2">
      <c r="W2385" s="72"/>
      <c r="X2385" s="73"/>
    </row>
    <row r="2386" spans="23:24" x14ac:dyDescent="0.2">
      <c r="W2386" s="72"/>
      <c r="X2386" s="73"/>
    </row>
    <row r="2387" spans="23:24" x14ac:dyDescent="0.2">
      <c r="W2387" s="72"/>
      <c r="X2387" s="73"/>
    </row>
    <row r="2388" spans="23:24" x14ac:dyDescent="0.2">
      <c r="W2388" s="72"/>
      <c r="X2388" s="73"/>
    </row>
    <row r="2389" spans="23:24" x14ac:dyDescent="0.2">
      <c r="W2389" s="72"/>
      <c r="X2389" s="73"/>
    </row>
    <row r="2390" spans="23:24" x14ac:dyDescent="0.2">
      <c r="W2390" s="72"/>
      <c r="X2390" s="73"/>
    </row>
    <row r="2391" spans="23:24" x14ac:dyDescent="0.2">
      <c r="W2391" s="72"/>
      <c r="X2391" s="73"/>
    </row>
    <row r="2392" spans="23:24" x14ac:dyDescent="0.2">
      <c r="W2392" s="72"/>
      <c r="X2392" s="73"/>
    </row>
    <row r="2393" spans="23:24" x14ac:dyDescent="0.2">
      <c r="W2393" s="72"/>
      <c r="X2393" s="73"/>
    </row>
    <row r="2394" spans="23:24" x14ac:dyDescent="0.2">
      <c r="W2394" s="72"/>
      <c r="X2394" s="73"/>
    </row>
    <row r="2395" spans="23:24" x14ac:dyDescent="0.2">
      <c r="W2395" s="72"/>
      <c r="X2395" s="73"/>
    </row>
    <row r="2396" spans="23:24" x14ac:dyDescent="0.2">
      <c r="W2396" s="72"/>
      <c r="X2396" s="73"/>
    </row>
    <row r="2397" spans="23:24" x14ac:dyDescent="0.2">
      <c r="W2397" s="72"/>
      <c r="X2397" s="73"/>
    </row>
    <row r="2398" spans="23:24" x14ac:dyDescent="0.2">
      <c r="W2398" s="72"/>
      <c r="X2398" s="73"/>
    </row>
    <row r="2399" spans="23:24" x14ac:dyDescent="0.2">
      <c r="W2399" s="72"/>
      <c r="X2399" s="73"/>
    </row>
    <row r="2400" spans="23:24" x14ac:dyDescent="0.2">
      <c r="W2400" s="72"/>
      <c r="X2400" s="73"/>
    </row>
    <row r="2401" spans="23:24" x14ac:dyDescent="0.2">
      <c r="W2401" s="72"/>
      <c r="X2401" s="73"/>
    </row>
    <row r="2402" spans="23:24" x14ac:dyDescent="0.2">
      <c r="W2402" s="72"/>
      <c r="X2402" s="73"/>
    </row>
    <row r="2403" spans="23:24" x14ac:dyDescent="0.2">
      <c r="W2403" s="72"/>
      <c r="X2403" s="73"/>
    </row>
    <row r="2404" spans="23:24" x14ac:dyDescent="0.2">
      <c r="W2404" s="72"/>
      <c r="X2404" s="73"/>
    </row>
    <row r="2405" spans="23:24" x14ac:dyDescent="0.2">
      <c r="W2405" s="72"/>
      <c r="X2405" s="73"/>
    </row>
    <row r="2406" spans="23:24" x14ac:dyDescent="0.2">
      <c r="W2406" s="72"/>
      <c r="X2406" s="73"/>
    </row>
    <row r="2407" spans="23:24" x14ac:dyDescent="0.2">
      <c r="W2407" s="72"/>
      <c r="X2407" s="73"/>
    </row>
    <row r="2408" spans="23:24" x14ac:dyDescent="0.2">
      <c r="W2408" s="72"/>
      <c r="X2408" s="73"/>
    </row>
    <row r="2409" spans="23:24" x14ac:dyDescent="0.2">
      <c r="W2409" s="72"/>
      <c r="X2409" s="73"/>
    </row>
    <row r="2410" spans="23:24" x14ac:dyDescent="0.2">
      <c r="W2410" s="72"/>
      <c r="X2410" s="73"/>
    </row>
    <row r="2411" spans="23:24" x14ac:dyDescent="0.2">
      <c r="W2411" s="72"/>
      <c r="X2411" s="73"/>
    </row>
    <row r="2412" spans="23:24" x14ac:dyDescent="0.2">
      <c r="W2412" s="72"/>
      <c r="X2412" s="73"/>
    </row>
    <row r="2413" spans="23:24" x14ac:dyDescent="0.2">
      <c r="W2413" s="72"/>
      <c r="X2413" s="73"/>
    </row>
    <row r="2414" spans="23:24" x14ac:dyDescent="0.2">
      <c r="W2414" s="72"/>
      <c r="X2414" s="73"/>
    </row>
    <row r="2415" spans="23:24" x14ac:dyDescent="0.2">
      <c r="W2415" s="72"/>
      <c r="X2415" s="73"/>
    </row>
    <row r="2416" spans="23:24" x14ac:dyDescent="0.2">
      <c r="W2416" s="72"/>
      <c r="X2416" s="73"/>
    </row>
    <row r="2417" spans="23:24" x14ac:dyDescent="0.2">
      <c r="W2417" s="72"/>
      <c r="X2417" s="73"/>
    </row>
    <row r="2418" spans="23:24" x14ac:dyDescent="0.2">
      <c r="W2418" s="72"/>
      <c r="X2418" s="73"/>
    </row>
    <row r="2419" spans="23:24" x14ac:dyDescent="0.2">
      <c r="W2419" s="72"/>
      <c r="X2419" s="73"/>
    </row>
    <row r="2420" spans="23:24" x14ac:dyDescent="0.2">
      <c r="W2420" s="72"/>
      <c r="X2420" s="73"/>
    </row>
    <row r="2421" spans="23:24" x14ac:dyDescent="0.2">
      <c r="W2421" s="72"/>
      <c r="X2421" s="73"/>
    </row>
    <row r="2422" spans="23:24" x14ac:dyDescent="0.2">
      <c r="W2422" s="72"/>
      <c r="X2422" s="73"/>
    </row>
    <row r="2423" spans="23:24" x14ac:dyDescent="0.2">
      <c r="W2423" s="72"/>
      <c r="X2423" s="73"/>
    </row>
    <row r="2424" spans="23:24" x14ac:dyDescent="0.2">
      <c r="W2424" s="72"/>
      <c r="X2424" s="73"/>
    </row>
    <row r="2425" spans="23:24" x14ac:dyDescent="0.2">
      <c r="W2425" s="72"/>
      <c r="X2425" s="73"/>
    </row>
    <row r="2426" spans="23:24" x14ac:dyDescent="0.2">
      <c r="W2426" s="72"/>
      <c r="X2426" s="73"/>
    </row>
    <row r="2427" spans="23:24" x14ac:dyDescent="0.2">
      <c r="W2427" s="72"/>
      <c r="X2427" s="73"/>
    </row>
    <row r="2428" spans="23:24" x14ac:dyDescent="0.2">
      <c r="W2428" s="72"/>
      <c r="X2428" s="73"/>
    </row>
    <row r="2429" spans="23:24" x14ac:dyDescent="0.2">
      <c r="W2429" s="72"/>
      <c r="X2429" s="73"/>
    </row>
    <row r="2430" spans="23:24" x14ac:dyDescent="0.2">
      <c r="W2430" s="72"/>
      <c r="X2430" s="73"/>
    </row>
    <row r="2431" spans="23:24" x14ac:dyDescent="0.2">
      <c r="W2431" s="72"/>
      <c r="X2431" s="73"/>
    </row>
    <row r="2432" spans="23:24" x14ac:dyDescent="0.2">
      <c r="W2432" s="72"/>
      <c r="X2432" s="73"/>
    </row>
    <row r="2433" spans="23:24" x14ac:dyDescent="0.2">
      <c r="W2433" s="72"/>
      <c r="X2433" s="73"/>
    </row>
    <row r="2434" spans="23:24" x14ac:dyDescent="0.2">
      <c r="W2434" s="72"/>
      <c r="X2434" s="73"/>
    </row>
    <row r="2435" spans="23:24" x14ac:dyDescent="0.2">
      <c r="W2435" s="72"/>
      <c r="X2435" s="73"/>
    </row>
    <row r="2436" spans="23:24" x14ac:dyDescent="0.2">
      <c r="W2436" s="72"/>
      <c r="X2436" s="73"/>
    </row>
    <row r="2437" spans="23:24" x14ac:dyDescent="0.2">
      <c r="W2437" s="72"/>
      <c r="X2437" s="73"/>
    </row>
    <row r="2438" spans="23:24" x14ac:dyDescent="0.2">
      <c r="W2438" s="72"/>
      <c r="X2438" s="73"/>
    </row>
    <row r="2439" spans="23:24" x14ac:dyDescent="0.2">
      <c r="W2439" s="72"/>
      <c r="X2439" s="73"/>
    </row>
    <row r="2440" spans="23:24" x14ac:dyDescent="0.2">
      <c r="W2440" s="72"/>
      <c r="X2440" s="73"/>
    </row>
    <row r="2441" spans="23:24" x14ac:dyDescent="0.2">
      <c r="W2441" s="72"/>
      <c r="X2441" s="73"/>
    </row>
    <row r="2442" spans="23:24" x14ac:dyDescent="0.2">
      <c r="W2442" s="72"/>
      <c r="X2442" s="73"/>
    </row>
    <row r="2443" spans="23:24" x14ac:dyDescent="0.2">
      <c r="W2443" s="72"/>
      <c r="X2443" s="73"/>
    </row>
    <row r="2444" spans="23:24" x14ac:dyDescent="0.2">
      <c r="W2444" s="72"/>
      <c r="X2444" s="73"/>
    </row>
    <row r="2445" spans="23:24" x14ac:dyDescent="0.2">
      <c r="W2445" s="72"/>
      <c r="X2445" s="73"/>
    </row>
    <row r="2446" spans="23:24" x14ac:dyDescent="0.2">
      <c r="W2446" s="72"/>
      <c r="X2446" s="73"/>
    </row>
    <row r="2447" spans="23:24" x14ac:dyDescent="0.2">
      <c r="W2447" s="72"/>
      <c r="X2447" s="73"/>
    </row>
    <row r="2448" spans="23:24" x14ac:dyDescent="0.2">
      <c r="W2448" s="72"/>
      <c r="X2448" s="73"/>
    </row>
    <row r="2449" spans="23:24" x14ac:dyDescent="0.2">
      <c r="W2449" s="72"/>
      <c r="X2449" s="73"/>
    </row>
    <row r="2450" spans="23:24" x14ac:dyDescent="0.2">
      <c r="W2450" s="72"/>
      <c r="X2450" s="73"/>
    </row>
    <row r="2451" spans="23:24" x14ac:dyDescent="0.2">
      <c r="W2451" s="72"/>
      <c r="X2451" s="73"/>
    </row>
    <row r="2452" spans="23:24" x14ac:dyDescent="0.2">
      <c r="W2452" s="72"/>
      <c r="X2452" s="73"/>
    </row>
    <row r="2453" spans="23:24" x14ac:dyDescent="0.2">
      <c r="W2453" s="72"/>
      <c r="X2453" s="73"/>
    </row>
    <row r="2454" spans="23:24" x14ac:dyDescent="0.2">
      <c r="W2454" s="72"/>
      <c r="X2454" s="73"/>
    </row>
    <row r="2455" spans="23:24" x14ac:dyDescent="0.2">
      <c r="W2455" s="72"/>
      <c r="X2455" s="73"/>
    </row>
    <row r="2456" spans="23:24" x14ac:dyDescent="0.2">
      <c r="W2456" s="72"/>
      <c r="X2456" s="73"/>
    </row>
    <row r="2457" spans="23:24" x14ac:dyDescent="0.2">
      <c r="W2457" s="72"/>
      <c r="X2457" s="73"/>
    </row>
    <row r="2458" spans="23:24" x14ac:dyDescent="0.2">
      <c r="W2458" s="72"/>
      <c r="X2458" s="73"/>
    </row>
    <row r="2459" spans="23:24" x14ac:dyDescent="0.2">
      <c r="W2459" s="72"/>
      <c r="X2459" s="73"/>
    </row>
    <row r="2460" spans="23:24" x14ac:dyDescent="0.2">
      <c r="W2460" s="72"/>
      <c r="X2460" s="73"/>
    </row>
    <row r="2461" spans="23:24" x14ac:dyDescent="0.2">
      <c r="W2461" s="72"/>
      <c r="X2461" s="73"/>
    </row>
    <row r="2462" spans="23:24" x14ac:dyDescent="0.2">
      <c r="W2462" s="72"/>
      <c r="X2462" s="73"/>
    </row>
    <row r="2463" spans="23:24" x14ac:dyDescent="0.2">
      <c r="W2463" s="72"/>
      <c r="X2463" s="73"/>
    </row>
    <row r="2464" spans="23:24" x14ac:dyDescent="0.2">
      <c r="W2464" s="72"/>
      <c r="X2464" s="73"/>
    </row>
    <row r="2465" spans="23:24" x14ac:dyDescent="0.2">
      <c r="W2465" s="72"/>
      <c r="X2465" s="73"/>
    </row>
    <row r="2466" spans="23:24" x14ac:dyDescent="0.2">
      <c r="W2466" s="72"/>
      <c r="X2466" s="73"/>
    </row>
    <row r="2467" spans="23:24" x14ac:dyDescent="0.2">
      <c r="W2467" s="72"/>
      <c r="X2467" s="73"/>
    </row>
    <row r="2468" spans="23:24" x14ac:dyDescent="0.2">
      <c r="W2468" s="72"/>
      <c r="X2468" s="73"/>
    </row>
    <row r="2469" spans="23:24" x14ac:dyDescent="0.2">
      <c r="W2469" s="72"/>
      <c r="X2469" s="73"/>
    </row>
    <row r="2470" spans="23:24" x14ac:dyDescent="0.2">
      <c r="W2470" s="72"/>
      <c r="X2470" s="73"/>
    </row>
    <row r="2471" spans="23:24" x14ac:dyDescent="0.2">
      <c r="W2471" s="72"/>
      <c r="X2471" s="73"/>
    </row>
    <row r="2472" spans="23:24" x14ac:dyDescent="0.2">
      <c r="W2472" s="72"/>
      <c r="X2472" s="73"/>
    </row>
    <row r="2473" spans="23:24" x14ac:dyDescent="0.2">
      <c r="W2473" s="72"/>
      <c r="X2473" s="73"/>
    </row>
    <row r="2474" spans="23:24" x14ac:dyDescent="0.2">
      <c r="W2474" s="72"/>
      <c r="X2474" s="73"/>
    </row>
    <row r="2475" spans="23:24" x14ac:dyDescent="0.2">
      <c r="W2475" s="72"/>
      <c r="X2475" s="73"/>
    </row>
    <row r="2476" spans="23:24" x14ac:dyDescent="0.2">
      <c r="W2476" s="72"/>
      <c r="X2476" s="73"/>
    </row>
    <row r="2477" spans="23:24" x14ac:dyDescent="0.2">
      <c r="W2477" s="72"/>
      <c r="X2477" s="73"/>
    </row>
    <row r="2478" spans="23:24" x14ac:dyDescent="0.2">
      <c r="W2478" s="72"/>
      <c r="X2478" s="73"/>
    </row>
    <row r="2479" spans="23:24" x14ac:dyDescent="0.2">
      <c r="W2479" s="72"/>
      <c r="X2479" s="73"/>
    </row>
    <row r="2480" spans="23:24" x14ac:dyDescent="0.2">
      <c r="W2480" s="72"/>
      <c r="X2480" s="73"/>
    </row>
    <row r="2481" spans="23:24" x14ac:dyDescent="0.2">
      <c r="W2481" s="72"/>
      <c r="X2481" s="73"/>
    </row>
    <row r="2482" spans="23:24" x14ac:dyDescent="0.2">
      <c r="W2482" s="72"/>
      <c r="X2482" s="73"/>
    </row>
    <row r="2483" spans="23:24" x14ac:dyDescent="0.2">
      <c r="W2483" s="72"/>
      <c r="X2483" s="73"/>
    </row>
    <row r="2484" spans="23:24" x14ac:dyDescent="0.2">
      <c r="W2484" s="72"/>
      <c r="X2484" s="73"/>
    </row>
    <row r="2485" spans="23:24" x14ac:dyDescent="0.2">
      <c r="W2485" s="72"/>
      <c r="X2485" s="73"/>
    </row>
    <row r="2486" spans="23:24" x14ac:dyDescent="0.2">
      <c r="W2486" s="72"/>
      <c r="X2486" s="73"/>
    </row>
    <row r="2487" spans="23:24" x14ac:dyDescent="0.2">
      <c r="W2487" s="72"/>
      <c r="X2487" s="73"/>
    </row>
    <row r="2488" spans="23:24" x14ac:dyDescent="0.2">
      <c r="W2488" s="72"/>
      <c r="X2488" s="73"/>
    </row>
    <row r="2489" spans="23:24" x14ac:dyDescent="0.2">
      <c r="W2489" s="72"/>
      <c r="X2489" s="73"/>
    </row>
    <row r="2490" spans="23:24" x14ac:dyDescent="0.2">
      <c r="W2490" s="72"/>
      <c r="X2490" s="73"/>
    </row>
    <row r="2491" spans="23:24" x14ac:dyDescent="0.2">
      <c r="W2491" s="72"/>
      <c r="X2491" s="73"/>
    </row>
    <row r="2492" spans="23:24" x14ac:dyDescent="0.2">
      <c r="W2492" s="72"/>
      <c r="X2492" s="73"/>
    </row>
    <row r="2493" spans="23:24" x14ac:dyDescent="0.2">
      <c r="W2493" s="72"/>
      <c r="X2493" s="73"/>
    </row>
    <row r="2494" spans="23:24" x14ac:dyDescent="0.2">
      <c r="W2494" s="72"/>
      <c r="X2494" s="73"/>
    </row>
    <row r="2495" spans="23:24" x14ac:dyDescent="0.2">
      <c r="W2495" s="72"/>
      <c r="X2495" s="73"/>
    </row>
    <row r="2496" spans="23:24" x14ac:dyDescent="0.2">
      <c r="W2496" s="72"/>
      <c r="X2496" s="73"/>
    </row>
    <row r="2497" spans="23:24" x14ac:dyDescent="0.2">
      <c r="W2497" s="72"/>
      <c r="X2497" s="73"/>
    </row>
    <row r="2498" spans="23:24" x14ac:dyDescent="0.2">
      <c r="W2498" s="72"/>
      <c r="X2498" s="73"/>
    </row>
    <row r="2499" spans="23:24" x14ac:dyDescent="0.2">
      <c r="W2499" s="72"/>
      <c r="X2499" s="73"/>
    </row>
    <row r="2500" spans="23:24" x14ac:dyDescent="0.2">
      <c r="W2500" s="72"/>
      <c r="X2500" s="73"/>
    </row>
    <row r="2501" spans="23:24" x14ac:dyDescent="0.2">
      <c r="W2501" s="72"/>
      <c r="X2501" s="73"/>
    </row>
    <row r="2502" spans="23:24" x14ac:dyDescent="0.2">
      <c r="W2502" s="72"/>
      <c r="X2502" s="73"/>
    </row>
    <row r="2503" spans="23:24" x14ac:dyDescent="0.2">
      <c r="W2503" s="72"/>
      <c r="X2503" s="73"/>
    </row>
    <row r="2504" spans="23:24" x14ac:dyDescent="0.2">
      <c r="W2504" s="72"/>
      <c r="X2504" s="73"/>
    </row>
    <row r="2505" spans="23:24" x14ac:dyDescent="0.2">
      <c r="W2505" s="72"/>
      <c r="X2505" s="73"/>
    </row>
    <row r="2506" spans="23:24" x14ac:dyDescent="0.2">
      <c r="W2506" s="72"/>
      <c r="X2506" s="73"/>
    </row>
    <row r="2507" spans="23:24" x14ac:dyDescent="0.2">
      <c r="W2507" s="72"/>
      <c r="X2507" s="73"/>
    </row>
    <row r="2508" spans="23:24" x14ac:dyDescent="0.2">
      <c r="W2508" s="72"/>
      <c r="X2508" s="73"/>
    </row>
    <row r="2509" spans="23:24" x14ac:dyDescent="0.2">
      <c r="W2509" s="72"/>
      <c r="X2509" s="73"/>
    </row>
    <row r="2510" spans="23:24" x14ac:dyDescent="0.2">
      <c r="W2510" s="72"/>
      <c r="X2510" s="73"/>
    </row>
    <row r="2511" spans="23:24" x14ac:dyDescent="0.2">
      <c r="W2511" s="72"/>
      <c r="X2511" s="73"/>
    </row>
    <row r="2512" spans="23:24" x14ac:dyDescent="0.2">
      <c r="W2512" s="72"/>
      <c r="X2512" s="73"/>
    </row>
    <row r="2513" spans="23:24" x14ac:dyDescent="0.2">
      <c r="W2513" s="72"/>
      <c r="X2513" s="73"/>
    </row>
    <row r="2514" spans="23:24" x14ac:dyDescent="0.2">
      <c r="W2514" s="72"/>
      <c r="X2514" s="73"/>
    </row>
    <row r="2515" spans="23:24" x14ac:dyDescent="0.2">
      <c r="W2515" s="72"/>
      <c r="X2515" s="73"/>
    </row>
    <row r="2516" spans="23:24" x14ac:dyDescent="0.2">
      <c r="W2516" s="72"/>
      <c r="X2516" s="73"/>
    </row>
    <row r="2517" spans="23:24" x14ac:dyDescent="0.2">
      <c r="W2517" s="72"/>
      <c r="X2517" s="73"/>
    </row>
    <row r="2518" spans="23:24" x14ac:dyDescent="0.2">
      <c r="W2518" s="72"/>
      <c r="X2518" s="73"/>
    </row>
    <row r="2519" spans="23:24" x14ac:dyDescent="0.2">
      <c r="W2519" s="72"/>
      <c r="X2519" s="73"/>
    </row>
    <row r="2520" spans="23:24" x14ac:dyDescent="0.2">
      <c r="W2520" s="72"/>
      <c r="X2520" s="73"/>
    </row>
    <row r="2521" spans="23:24" x14ac:dyDescent="0.2">
      <c r="W2521" s="72"/>
      <c r="X2521" s="73"/>
    </row>
    <row r="2522" spans="23:24" x14ac:dyDescent="0.2">
      <c r="W2522" s="72"/>
      <c r="X2522" s="73"/>
    </row>
    <row r="2523" spans="23:24" x14ac:dyDescent="0.2">
      <c r="W2523" s="72"/>
      <c r="X2523" s="73"/>
    </row>
    <row r="2524" spans="23:24" x14ac:dyDescent="0.2">
      <c r="W2524" s="72"/>
      <c r="X2524" s="73"/>
    </row>
    <row r="2525" spans="23:24" x14ac:dyDescent="0.2">
      <c r="W2525" s="72"/>
      <c r="X2525" s="73"/>
    </row>
    <row r="2526" spans="23:24" x14ac:dyDescent="0.2">
      <c r="W2526" s="72"/>
      <c r="X2526" s="73"/>
    </row>
    <row r="2527" spans="23:24" x14ac:dyDescent="0.2">
      <c r="W2527" s="72"/>
      <c r="X2527" s="73"/>
    </row>
    <row r="2528" spans="23:24" x14ac:dyDescent="0.2">
      <c r="W2528" s="72"/>
      <c r="X2528" s="73"/>
    </row>
    <row r="2529" spans="23:24" x14ac:dyDescent="0.2">
      <c r="W2529" s="72"/>
      <c r="X2529" s="73"/>
    </row>
    <row r="2530" spans="23:24" x14ac:dyDescent="0.2">
      <c r="W2530" s="72"/>
      <c r="X2530" s="73"/>
    </row>
    <row r="2531" spans="23:24" x14ac:dyDescent="0.2">
      <c r="W2531" s="72"/>
      <c r="X2531" s="73"/>
    </row>
    <row r="2532" spans="23:24" x14ac:dyDescent="0.2">
      <c r="W2532" s="72"/>
      <c r="X2532" s="73"/>
    </row>
    <row r="2533" spans="23:24" x14ac:dyDescent="0.2">
      <c r="W2533" s="72"/>
      <c r="X2533" s="73"/>
    </row>
    <row r="2534" spans="23:24" x14ac:dyDescent="0.2">
      <c r="W2534" s="72"/>
      <c r="X2534" s="73"/>
    </row>
    <row r="2535" spans="23:24" x14ac:dyDescent="0.2">
      <c r="W2535" s="72"/>
      <c r="X2535" s="73"/>
    </row>
    <row r="2536" spans="23:24" x14ac:dyDescent="0.2">
      <c r="W2536" s="72"/>
      <c r="X2536" s="73"/>
    </row>
    <row r="2537" spans="23:24" x14ac:dyDescent="0.2">
      <c r="W2537" s="72"/>
      <c r="X2537" s="73"/>
    </row>
    <row r="2538" spans="23:24" x14ac:dyDescent="0.2">
      <c r="W2538" s="72"/>
      <c r="X2538" s="73"/>
    </row>
    <row r="2539" spans="23:24" x14ac:dyDescent="0.2">
      <c r="W2539" s="72"/>
      <c r="X2539" s="73"/>
    </row>
    <row r="2540" spans="23:24" x14ac:dyDescent="0.2">
      <c r="W2540" s="72"/>
      <c r="X2540" s="73"/>
    </row>
    <row r="2541" spans="23:24" x14ac:dyDescent="0.2">
      <c r="W2541" s="72"/>
      <c r="X2541" s="73"/>
    </row>
    <row r="2542" spans="23:24" x14ac:dyDescent="0.2">
      <c r="W2542" s="72"/>
      <c r="X2542" s="73"/>
    </row>
    <row r="2543" spans="23:24" x14ac:dyDescent="0.2">
      <c r="W2543" s="72"/>
      <c r="X2543" s="73"/>
    </row>
    <row r="2544" spans="23:24" x14ac:dyDescent="0.2">
      <c r="W2544" s="72"/>
      <c r="X2544" s="73"/>
    </row>
    <row r="2545" spans="23:24" x14ac:dyDescent="0.2">
      <c r="W2545" s="72"/>
      <c r="X2545" s="73"/>
    </row>
    <row r="2546" spans="23:24" x14ac:dyDescent="0.2">
      <c r="W2546" s="72"/>
      <c r="X2546" s="73"/>
    </row>
    <row r="2547" spans="23:24" x14ac:dyDescent="0.2">
      <c r="W2547" s="72"/>
      <c r="X2547" s="73"/>
    </row>
    <row r="2548" spans="23:24" x14ac:dyDescent="0.2">
      <c r="W2548" s="72"/>
      <c r="X2548" s="73"/>
    </row>
    <row r="2549" spans="23:24" x14ac:dyDescent="0.2">
      <c r="W2549" s="72"/>
      <c r="X2549" s="73"/>
    </row>
    <row r="2550" spans="23:24" x14ac:dyDescent="0.2">
      <c r="W2550" s="72"/>
      <c r="X2550" s="73"/>
    </row>
    <row r="2551" spans="23:24" x14ac:dyDescent="0.2">
      <c r="W2551" s="72"/>
      <c r="X2551" s="73"/>
    </row>
    <row r="2552" spans="23:24" x14ac:dyDescent="0.2">
      <c r="W2552" s="72"/>
      <c r="X2552" s="73"/>
    </row>
    <row r="2553" spans="23:24" x14ac:dyDescent="0.2">
      <c r="W2553" s="72"/>
      <c r="X2553" s="73"/>
    </row>
    <row r="2554" spans="23:24" x14ac:dyDescent="0.2">
      <c r="W2554" s="72"/>
      <c r="X2554" s="73"/>
    </row>
    <row r="2555" spans="23:24" x14ac:dyDescent="0.2">
      <c r="W2555" s="72"/>
      <c r="X2555" s="73"/>
    </row>
    <row r="2556" spans="23:24" x14ac:dyDescent="0.2">
      <c r="W2556" s="72"/>
      <c r="X2556" s="73"/>
    </row>
    <row r="2557" spans="23:24" x14ac:dyDescent="0.2">
      <c r="W2557" s="72"/>
      <c r="X2557" s="73"/>
    </row>
    <row r="2558" spans="23:24" x14ac:dyDescent="0.2">
      <c r="W2558" s="72"/>
      <c r="X2558" s="73"/>
    </row>
    <row r="2559" spans="23:24" x14ac:dyDescent="0.2">
      <c r="W2559" s="72"/>
      <c r="X2559" s="73"/>
    </row>
    <row r="2560" spans="23:24" x14ac:dyDescent="0.2">
      <c r="W2560" s="72"/>
      <c r="X2560" s="73"/>
    </row>
    <row r="2561" spans="23:24" x14ac:dyDescent="0.2">
      <c r="W2561" s="72"/>
      <c r="X2561" s="73"/>
    </row>
    <row r="2562" spans="23:24" x14ac:dyDescent="0.2">
      <c r="W2562" s="72"/>
      <c r="X2562" s="73"/>
    </row>
    <row r="2563" spans="23:24" x14ac:dyDescent="0.2">
      <c r="W2563" s="72"/>
      <c r="X2563" s="73"/>
    </row>
    <row r="2564" spans="23:24" x14ac:dyDescent="0.2">
      <c r="W2564" s="72"/>
      <c r="X2564" s="73"/>
    </row>
    <row r="2565" spans="23:24" x14ac:dyDescent="0.2">
      <c r="W2565" s="72"/>
      <c r="X2565" s="73"/>
    </row>
    <row r="2566" spans="23:24" x14ac:dyDescent="0.2">
      <c r="W2566" s="72"/>
      <c r="X2566" s="73"/>
    </row>
    <row r="2567" spans="23:24" x14ac:dyDescent="0.2">
      <c r="W2567" s="72"/>
      <c r="X2567" s="73"/>
    </row>
    <row r="2568" spans="23:24" x14ac:dyDescent="0.2">
      <c r="W2568" s="72"/>
      <c r="X2568" s="73"/>
    </row>
    <row r="2569" spans="23:24" x14ac:dyDescent="0.2">
      <c r="W2569" s="72"/>
      <c r="X2569" s="73"/>
    </row>
    <row r="2570" spans="23:24" x14ac:dyDescent="0.2">
      <c r="W2570" s="72"/>
      <c r="X2570" s="73"/>
    </row>
    <row r="2571" spans="23:24" x14ac:dyDescent="0.2">
      <c r="W2571" s="72"/>
      <c r="X2571" s="73"/>
    </row>
    <row r="2572" spans="23:24" x14ac:dyDescent="0.2">
      <c r="W2572" s="72"/>
      <c r="X2572" s="73"/>
    </row>
    <row r="2573" spans="23:24" x14ac:dyDescent="0.2">
      <c r="W2573" s="72"/>
      <c r="X2573" s="73"/>
    </row>
    <row r="2574" spans="23:24" x14ac:dyDescent="0.2">
      <c r="W2574" s="72"/>
      <c r="X2574" s="73"/>
    </row>
    <row r="2575" spans="23:24" x14ac:dyDescent="0.2">
      <c r="W2575" s="72"/>
      <c r="X2575" s="73"/>
    </row>
    <row r="2576" spans="23:24" x14ac:dyDescent="0.2">
      <c r="W2576" s="72"/>
      <c r="X2576" s="73"/>
    </row>
    <row r="2577" spans="23:24" x14ac:dyDescent="0.2">
      <c r="W2577" s="72"/>
      <c r="X2577" s="73"/>
    </row>
    <row r="2578" spans="23:24" x14ac:dyDescent="0.2">
      <c r="W2578" s="72"/>
      <c r="X2578" s="73"/>
    </row>
    <row r="2579" spans="23:24" x14ac:dyDescent="0.2">
      <c r="W2579" s="72"/>
      <c r="X2579" s="73"/>
    </row>
    <row r="2580" spans="23:24" x14ac:dyDescent="0.2">
      <c r="W2580" s="72"/>
      <c r="X2580" s="73"/>
    </row>
    <row r="2581" spans="23:24" x14ac:dyDescent="0.2">
      <c r="W2581" s="72"/>
      <c r="X2581" s="73"/>
    </row>
    <row r="2582" spans="23:24" x14ac:dyDescent="0.2">
      <c r="W2582" s="72"/>
      <c r="X2582" s="73"/>
    </row>
    <row r="2583" spans="23:24" x14ac:dyDescent="0.2">
      <c r="W2583" s="72"/>
      <c r="X2583" s="73"/>
    </row>
    <row r="2584" spans="23:24" x14ac:dyDescent="0.2">
      <c r="W2584" s="72"/>
      <c r="X2584" s="73"/>
    </row>
    <row r="2585" spans="23:24" x14ac:dyDescent="0.2">
      <c r="W2585" s="72"/>
      <c r="X2585" s="73"/>
    </row>
    <row r="2586" spans="23:24" x14ac:dyDescent="0.2">
      <c r="W2586" s="72"/>
      <c r="X2586" s="73"/>
    </row>
    <row r="2587" spans="23:24" x14ac:dyDescent="0.2">
      <c r="W2587" s="72"/>
      <c r="X2587" s="73"/>
    </row>
    <row r="2588" spans="23:24" x14ac:dyDescent="0.2">
      <c r="W2588" s="72"/>
      <c r="X2588" s="73"/>
    </row>
    <row r="2589" spans="23:24" x14ac:dyDescent="0.2">
      <c r="W2589" s="72"/>
      <c r="X2589" s="73"/>
    </row>
    <row r="2590" spans="23:24" x14ac:dyDescent="0.2">
      <c r="W2590" s="72"/>
      <c r="X2590" s="73"/>
    </row>
    <row r="2591" spans="23:24" x14ac:dyDescent="0.2">
      <c r="W2591" s="72"/>
      <c r="X2591" s="73"/>
    </row>
    <row r="2592" spans="23:24" x14ac:dyDescent="0.2">
      <c r="W2592" s="72"/>
      <c r="X2592" s="73"/>
    </row>
    <row r="2593" spans="23:24" x14ac:dyDescent="0.2">
      <c r="W2593" s="72"/>
      <c r="X2593" s="73"/>
    </row>
    <row r="2594" spans="23:24" x14ac:dyDescent="0.2">
      <c r="W2594" s="72"/>
      <c r="X2594" s="73"/>
    </row>
    <row r="2595" spans="23:24" x14ac:dyDescent="0.2">
      <c r="W2595" s="72"/>
      <c r="X2595" s="73"/>
    </row>
    <row r="2596" spans="23:24" x14ac:dyDescent="0.2">
      <c r="W2596" s="72"/>
      <c r="X2596" s="73"/>
    </row>
    <row r="2597" spans="23:24" x14ac:dyDescent="0.2">
      <c r="W2597" s="72"/>
      <c r="X2597" s="73"/>
    </row>
    <row r="2598" spans="23:24" x14ac:dyDescent="0.2">
      <c r="W2598" s="72"/>
      <c r="X2598" s="73"/>
    </row>
    <row r="2599" spans="23:24" x14ac:dyDescent="0.2">
      <c r="W2599" s="72"/>
      <c r="X2599" s="73"/>
    </row>
    <row r="2600" spans="23:24" x14ac:dyDescent="0.2">
      <c r="W2600" s="72"/>
      <c r="X2600" s="73"/>
    </row>
    <row r="2601" spans="23:24" x14ac:dyDescent="0.2">
      <c r="W2601" s="72"/>
      <c r="X2601" s="73"/>
    </row>
    <row r="2602" spans="23:24" x14ac:dyDescent="0.2">
      <c r="W2602" s="72"/>
      <c r="X2602" s="73"/>
    </row>
    <row r="2603" spans="23:24" x14ac:dyDescent="0.2">
      <c r="W2603" s="72"/>
      <c r="X2603" s="73"/>
    </row>
    <row r="2604" spans="23:24" x14ac:dyDescent="0.2">
      <c r="W2604" s="72"/>
      <c r="X2604" s="73"/>
    </row>
    <row r="2605" spans="23:24" x14ac:dyDescent="0.2">
      <c r="W2605" s="72"/>
      <c r="X2605" s="73"/>
    </row>
    <row r="2606" spans="23:24" x14ac:dyDescent="0.2">
      <c r="W2606" s="72"/>
      <c r="X2606" s="73"/>
    </row>
    <row r="2607" spans="23:24" x14ac:dyDescent="0.2">
      <c r="W2607" s="72"/>
      <c r="X2607" s="73"/>
    </row>
    <row r="2608" spans="23:24" x14ac:dyDescent="0.2">
      <c r="W2608" s="72"/>
      <c r="X2608" s="73"/>
    </row>
    <row r="2609" spans="23:24" x14ac:dyDescent="0.2">
      <c r="W2609" s="72"/>
      <c r="X2609" s="73"/>
    </row>
    <row r="2610" spans="23:24" x14ac:dyDescent="0.2">
      <c r="W2610" s="72"/>
      <c r="X2610" s="73"/>
    </row>
    <row r="2611" spans="23:24" x14ac:dyDescent="0.2">
      <c r="W2611" s="72"/>
      <c r="X2611" s="73"/>
    </row>
    <row r="2612" spans="23:24" x14ac:dyDescent="0.2">
      <c r="W2612" s="72"/>
      <c r="X2612" s="73"/>
    </row>
    <row r="2613" spans="23:24" x14ac:dyDescent="0.2">
      <c r="W2613" s="72"/>
      <c r="X2613" s="73"/>
    </row>
    <row r="2614" spans="23:24" x14ac:dyDescent="0.2">
      <c r="W2614" s="72"/>
      <c r="X2614" s="73"/>
    </row>
    <row r="2615" spans="23:24" x14ac:dyDescent="0.2">
      <c r="W2615" s="72"/>
      <c r="X2615" s="73"/>
    </row>
    <row r="2616" spans="23:24" x14ac:dyDescent="0.2">
      <c r="W2616" s="72"/>
      <c r="X2616" s="73"/>
    </row>
    <row r="2617" spans="23:24" x14ac:dyDescent="0.2">
      <c r="W2617" s="72"/>
      <c r="X2617" s="73"/>
    </row>
    <row r="2618" spans="23:24" x14ac:dyDescent="0.2">
      <c r="W2618" s="72"/>
      <c r="X2618" s="73"/>
    </row>
    <row r="2619" spans="23:24" x14ac:dyDescent="0.2">
      <c r="W2619" s="72"/>
      <c r="X2619" s="73"/>
    </row>
    <row r="2620" spans="23:24" x14ac:dyDescent="0.2">
      <c r="W2620" s="72"/>
      <c r="X2620" s="73"/>
    </row>
    <row r="2621" spans="23:24" x14ac:dyDescent="0.2">
      <c r="W2621" s="72"/>
      <c r="X2621" s="73"/>
    </row>
    <row r="2622" spans="23:24" x14ac:dyDescent="0.2">
      <c r="W2622" s="72"/>
      <c r="X2622" s="73"/>
    </row>
    <row r="2623" spans="23:24" x14ac:dyDescent="0.2">
      <c r="W2623" s="72"/>
      <c r="X2623" s="73"/>
    </row>
    <row r="2624" spans="23:24" x14ac:dyDescent="0.2">
      <c r="W2624" s="72"/>
      <c r="X2624" s="73"/>
    </row>
    <row r="2625" spans="23:24" x14ac:dyDescent="0.2">
      <c r="W2625" s="72"/>
      <c r="X2625" s="73"/>
    </row>
    <row r="2626" spans="23:24" x14ac:dyDescent="0.2">
      <c r="W2626" s="72"/>
      <c r="X2626" s="73"/>
    </row>
    <row r="2627" spans="23:24" x14ac:dyDescent="0.2">
      <c r="W2627" s="72"/>
      <c r="X2627" s="73"/>
    </row>
    <row r="2628" spans="23:24" x14ac:dyDescent="0.2">
      <c r="W2628" s="72"/>
      <c r="X2628" s="73"/>
    </row>
    <row r="2629" spans="23:24" x14ac:dyDescent="0.2">
      <c r="W2629" s="72"/>
      <c r="X2629" s="73"/>
    </row>
    <row r="2630" spans="23:24" x14ac:dyDescent="0.2">
      <c r="W2630" s="72"/>
      <c r="X2630" s="73"/>
    </row>
    <row r="2631" spans="23:24" x14ac:dyDescent="0.2">
      <c r="W2631" s="72"/>
      <c r="X2631" s="73"/>
    </row>
    <row r="2632" spans="23:24" x14ac:dyDescent="0.2">
      <c r="W2632" s="72"/>
      <c r="X2632" s="73"/>
    </row>
    <row r="2633" spans="23:24" x14ac:dyDescent="0.2">
      <c r="W2633" s="72"/>
      <c r="X2633" s="73"/>
    </row>
    <row r="2634" spans="23:24" x14ac:dyDescent="0.2">
      <c r="W2634" s="72"/>
      <c r="X2634" s="73"/>
    </row>
    <row r="2635" spans="23:24" x14ac:dyDescent="0.2">
      <c r="W2635" s="72"/>
      <c r="X2635" s="73"/>
    </row>
    <row r="2636" spans="23:24" x14ac:dyDescent="0.2">
      <c r="W2636" s="72"/>
      <c r="X2636" s="73"/>
    </row>
    <row r="2637" spans="23:24" x14ac:dyDescent="0.2">
      <c r="W2637" s="72"/>
      <c r="X2637" s="73"/>
    </row>
    <row r="2638" spans="23:24" x14ac:dyDescent="0.2">
      <c r="W2638" s="72"/>
      <c r="X2638" s="73"/>
    </row>
    <row r="2639" spans="23:24" x14ac:dyDescent="0.2">
      <c r="W2639" s="72"/>
      <c r="X2639" s="73"/>
    </row>
    <row r="2640" spans="23:24" x14ac:dyDescent="0.2">
      <c r="W2640" s="72"/>
      <c r="X2640" s="73"/>
    </row>
    <row r="2641" spans="23:24" x14ac:dyDescent="0.2">
      <c r="W2641" s="72"/>
      <c r="X2641" s="73"/>
    </row>
    <row r="2642" spans="23:24" x14ac:dyDescent="0.2">
      <c r="W2642" s="72"/>
      <c r="X2642" s="73"/>
    </row>
    <row r="2643" spans="23:24" x14ac:dyDescent="0.2">
      <c r="W2643" s="72"/>
      <c r="X2643" s="73"/>
    </row>
    <row r="2644" spans="23:24" x14ac:dyDescent="0.2">
      <c r="W2644" s="72"/>
      <c r="X2644" s="73"/>
    </row>
    <row r="2645" spans="23:24" x14ac:dyDescent="0.2">
      <c r="W2645" s="72"/>
      <c r="X2645" s="73"/>
    </row>
    <row r="2646" spans="23:24" x14ac:dyDescent="0.2">
      <c r="W2646" s="72"/>
      <c r="X2646" s="73"/>
    </row>
    <row r="2647" spans="23:24" x14ac:dyDescent="0.2">
      <c r="W2647" s="72"/>
      <c r="X2647" s="73"/>
    </row>
    <row r="2648" spans="23:24" x14ac:dyDescent="0.2">
      <c r="W2648" s="72"/>
      <c r="X2648" s="73"/>
    </row>
    <row r="2649" spans="23:24" x14ac:dyDescent="0.2">
      <c r="W2649" s="72"/>
      <c r="X2649" s="73"/>
    </row>
    <row r="2650" spans="23:24" x14ac:dyDescent="0.2">
      <c r="W2650" s="72"/>
      <c r="X2650" s="73"/>
    </row>
    <row r="2651" spans="23:24" x14ac:dyDescent="0.2">
      <c r="W2651" s="72"/>
      <c r="X2651" s="73"/>
    </row>
    <row r="2652" spans="23:24" x14ac:dyDescent="0.2">
      <c r="W2652" s="72"/>
      <c r="X2652" s="73"/>
    </row>
    <row r="2653" spans="23:24" x14ac:dyDescent="0.2">
      <c r="W2653" s="72"/>
      <c r="X2653" s="73"/>
    </row>
    <row r="2654" spans="23:24" x14ac:dyDescent="0.2">
      <c r="W2654" s="72"/>
      <c r="X2654" s="73"/>
    </row>
    <row r="2655" spans="23:24" x14ac:dyDescent="0.2">
      <c r="W2655" s="72"/>
      <c r="X2655" s="73"/>
    </row>
    <row r="2656" spans="23:24" x14ac:dyDescent="0.2">
      <c r="W2656" s="72"/>
      <c r="X2656" s="73"/>
    </row>
    <row r="2657" spans="23:24" x14ac:dyDescent="0.2">
      <c r="W2657" s="72"/>
      <c r="X2657" s="73"/>
    </row>
    <row r="2658" spans="23:24" x14ac:dyDescent="0.2">
      <c r="W2658" s="72"/>
      <c r="X2658" s="73"/>
    </row>
    <row r="2659" spans="23:24" x14ac:dyDescent="0.2">
      <c r="W2659" s="72"/>
      <c r="X2659" s="73"/>
    </row>
    <row r="2660" spans="23:24" x14ac:dyDescent="0.2">
      <c r="W2660" s="72"/>
      <c r="X2660" s="73"/>
    </row>
    <row r="2661" spans="23:24" x14ac:dyDescent="0.2">
      <c r="W2661" s="72"/>
      <c r="X2661" s="73"/>
    </row>
    <row r="2662" spans="23:24" x14ac:dyDescent="0.2">
      <c r="W2662" s="72"/>
      <c r="X2662" s="73"/>
    </row>
    <row r="2663" spans="23:24" x14ac:dyDescent="0.2">
      <c r="W2663" s="72"/>
      <c r="X2663" s="73"/>
    </row>
    <row r="2664" spans="23:24" x14ac:dyDescent="0.2">
      <c r="W2664" s="72"/>
      <c r="X2664" s="73"/>
    </row>
    <row r="2665" spans="23:24" x14ac:dyDescent="0.2">
      <c r="W2665" s="72"/>
      <c r="X2665" s="73"/>
    </row>
    <row r="2666" spans="23:24" x14ac:dyDescent="0.2">
      <c r="W2666" s="72"/>
      <c r="X2666" s="73"/>
    </row>
    <row r="2667" spans="23:24" x14ac:dyDescent="0.2">
      <c r="W2667" s="72"/>
      <c r="X2667" s="73"/>
    </row>
    <row r="2668" spans="23:24" x14ac:dyDescent="0.2">
      <c r="W2668" s="72"/>
      <c r="X2668" s="73"/>
    </row>
    <row r="2669" spans="23:24" x14ac:dyDescent="0.2">
      <c r="W2669" s="72"/>
      <c r="X2669" s="73"/>
    </row>
    <row r="2670" spans="23:24" x14ac:dyDescent="0.2">
      <c r="W2670" s="72"/>
      <c r="X2670" s="73"/>
    </row>
    <row r="2671" spans="23:24" x14ac:dyDescent="0.2">
      <c r="W2671" s="72"/>
      <c r="X2671" s="73"/>
    </row>
    <row r="2672" spans="23:24" x14ac:dyDescent="0.2">
      <c r="W2672" s="72"/>
      <c r="X2672" s="73"/>
    </row>
    <row r="2673" spans="23:24" x14ac:dyDescent="0.2">
      <c r="W2673" s="72"/>
      <c r="X2673" s="73"/>
    </row>
    <row r="2674" spans="23:24" x14ac:dyDescent="0.2">
      <c r="W2674" s="72"/>
      <c r="X2674" s="73"/>
    </row>
    <row r="2675" spans="23:24" x14ac:dyDescent="0.2">
      <c r="W2675" s="72"/>
      <c r="X2675" s="73"/>
    </row>
    <row r="2676" spans="23:24" x14ac:dyDescent="0.2">
      <c r="W2676" s="72"/>
      <c r="X2676" s="73"/>
    </row>
    <row r="2677" spans="23:24" x14ac:dyDescent="0.2">
      <c r="W2677" s="72"/>
      <c r="X2677" s="73"/>
    </row>
    <row r="2678" spans="23:24" x14ac:dyDescent="0.2">
      <c r="W2678" s="72"/>
      <c r="X2678" s="73"/>
    </row>
    <row r="2679" spans="23:24" x14ac:dyDescent="0.2">
      <c r="W2679" s="72"/>
      <c r="X2679" s="73"/>
    </row>
    <row r="2680" spans="23:24" x14ac:dyDescent="0.2">
      <c r="W2680" s="72"/>
      <c r="X2680" s="73"/>
    </row>
    <row r="2681" spans="23:24" x14ac:dyDescent="0.2">
      <c r="W2681" s="72"/>
      <c r="X2681" s="73"/>
    </row>
    <row r="2682" spans="23:24" x14ac:dyDescent="0.2">
      <c r="W2682" s="72"/>
      <c r="X2682" s="73"/>
    </row>
    <row r="2683" spans="23:24" x14ac:dyDescent="0.2">
      <c r="W2683" s="72"/>
      <c r="X2683" s="73"/>
    </row>
    <row r="2684" spans="23:24" x14ac:dyDescent="0.2">
      <c r="W2684" s="72"/>
      <c r="X2684" s="73"/>
    </row>
    <row r="2685" spans="23:24" x14ac:dyDescent="0.2">
      <c r="W2685" s="72"/>
      <c r="X2685" s="73"/>
    </row>
    <row r="2686" spans="23:24" x14ac:dyDescent="0.2">
      <c r="W2686" s="72"/>
      <c r="X2686" s="73"/>
    </row>
    <row r="2687" spans="23:24" x14ac:dyDescent="0.2">
      <c r="W2687" s="72"/>
      <c r="X2687" s="73"/>
    </row>
    <row r="2688" spans="23:24" x14ac:dyDescent="0.2">
      <c r="W2688" s="72"/>
      <c r="X2688" s="73"/>
    </row>
    <row r="2689" spans="23:24" x14ac:dyDescent="0.2">
      <c r="W2689" s="72"/>
      <c r="X2689" s="73"/>
    </row>
    <row r="2690" spans="23:24" x14ac:dyDescent="0.2">
      <c r="W2690" s="72"/>
      <c r="X2690" s="73"/>
    </row>
    <row r="2691" spans="23:24" x14ac:dyDescent="0.2">
      <c r="W2691" s="72"/>
      <c r="X2691" s="73"/>
    </row>
    <row r="2692" spans="23:24" x14ac:dyDescent="0.2">
      <c r="W2692" s="72"/>
      <c r="X2692" s="73"/>
    </row>
    <row r="2693" spans="23:24" x14ac:dyDescent="0.2">
      <c r="W2693" s="72"/>
      <c r="X2693" s="73"/>
    </row>
    <row r="2694" spans="23:24" x14ac:dyDescent="0.2">
      <c r="W2694" s="72"/>
      <c r="X2694" s="73"/>
    </row>
    <row r="2695" spans="23:24" x14ac:dyDescent="0.2">
      <c r="W2695" s="72"/>
      <c r="X2695" s="73"/>
    </row>
    <row r="2696" spans="23:24" x14ac:dyDescent="0.2">
      <c r="W2696" s="72"/>
      <c r="X2696" s="73"/>
    </row>
    <row r="2697" spans="23:24" x14ac:dyDescent="0.2">
      <c r="W2697" s="72"/>
      <c r="X2697" s="73"/>
    </row>
    <row r="2698" spans="23:24" x14ac:dyDescent="0.2">
      <c r="W2698" s="72"/>
      <c r="X2698" s="73"/>
    </row>
    <row r="2699" spans="23:24" x14ac:dyDescent="0.2">
      <c r="W2699" s="72"/>
      <c r="X2699" s="73"/>
    </row>
    <row r="2700" spans="23:24" x14ac:dyDescent="0.2">
      <c r="W2700" s="72"/>
      <c r="X2700" s="73"/>
    </row>
    <row r="2701" spans="23:24" x14ac:dyDescent="0.2">
      <c r="W2701" s="72"/>
      <c r="X2701" s="73"/>
    </row>
    <row r="2702" spans="23:24" x14ac:dyDescent="0.2">
      <c r="W2702" s="72"/>
      <c r="X2702" s="73"/>
    </row>
    <row r="2703" spans="23:24" x14ac:dyDescent="0.2">
      <c r="W2703" s="72"/>
      <c r="X2703" s="73"/>
    </row>
    <row r="2704" spans="23:24" x14ac:dyDescent="0.2">
      <c r="W2704" s="72"/>
      <c r="X2704" s="73"/>
    </row>
    <row r="2705" spans="23:24" x14ac:dyDescent="0.2">
      <c r="W2705" s="72"/>
      <c r="X2705" s="73"/>
    </row>
    <row r="2706" spans="23:24" x14ac:dyDescent="0.2">
      <c r="W2706" s="72"/>
      <c r="X2706" s="73"/>
    </row>
    <row r="2707" spans="23:24" x14ac:dyDescent="0.2">
      <c r="W2707" s="72"/>
      <c r="X2707" s="73"/>
    </row>
    <row r="2708" spans="23:24" x14ac:dyDescent="0.2">
      <c r="W2708" s="72"/>
      <c r="X2708" s="73"/>
    </row>
    <row r="2709" spans="23:24" x14ac:dyDescent="0.2">
      <c r="W2709" s="72"/>
      <c r="X2709" s="73"/>
    </row>
    <row r="2710" spans="23:24" x14ac:dyDescent="0.2">
      <c r="W2710" s="72"/>
      <c r="X2710" s="73"/>
    </row>
    <row r="2711" spans="23:24" x14ac:dyDescent="0.2">
      <c r="W2711" s="72"/>
      <c r="X2711" s="73"/>
    </row>
    <row r="2712" spans="23:24" x14ac:dyDescent="0.2">
      <c r="W2712" s="72"/>
      <c r="X2712" s="73"/>
    </row>
    <row r="2713" spans="23:24" x14ac:dyDescent="0.2">
      <c r="W2713" s="72"/>
      <c r="X2713" s="73"/>
    </row>
    <row r="2714" spans="23:24" x14ac:dyDescent="0.2">
      <c r="W2714" s="72"/>
      <c r="X2714" s="73"/>
    </row>
    <row r="2715" spans="23:24" x14ac:dyDescent="0.2">
      <c r="W2715" s="72"/>
      <c r="X2715" s="73"/>
    </row>
    <row r="2716" spans="23:24" x14ac:dyDescent="0.2">
      <c r="W2716" s="72"/>
      <c r="X2716" s="73"/>
    </row>
    <row r="2717" spans="23:24" x14ac:dyDescent="0.2">
      <c r="W2717" s="72"/>
      <c r="X2717" s="73"/>
    </row>
    <row r="2718" spans="23:24" x14ac:dyDescent="0.2">
      <c r="W2718" s="72"/>
      <c r="X2718" s="73"/>
    </row>
    <row r="2719" spans="23:24" x14ac:dyDescent="0.2">
      <c r="W2719" s="72"/>
      <c r="X2719" s="73"/>
    </row>
    <row r="2720" spans="23:24" x14ac:dyDescent="0.2">
      <c r="W2720" s="72"/>
      <c r="X2720" s="73"/>
    </row>
    <row r="2721" spans="23:24" x14ac:dyDescent="0.2">
      <c r="W2721" s="72"/>
      <c r="X2721" s="73"/>
    </row>
    <row r="2722" spans="23:24" x14ac:dyDescent="0.2">
      <c r="W2722" s="72"/>
      <c r="X2722" s="73"/>
    </row>
    <row r="2723" spans="23:24" x14ac:dyDescent="0.2">
      <c r="W2723" s="72"/>
      <c r="X2723" s="73"/>
    </row>
    <row r="2724" spans="23:24" x14ac:dyDescent="0.2">
      <c r="W2724" s="72"/>
      <c r="X2724" s="73"/>
    </row>
    <row r="2725" spans="23:24" x14ac:dyDescent="0.2">
      <c r="W2725" s="72"/>
      <c r="X2725" s="73"/>
    </row>
    <row r="2726" spans="23:24" x14ac:dyDescent="0.2">
      <c r="W2726" s="72"/>
      <c r="X2726" s="73"/>
    </row>
    <row r="2727" spans="23:24" x14ac:dyDescent="0.2">
      <c r="W2727" s="72"/>
      <c r="X2727" s="73"/>
    </row>
    <row r="2728" spans="23:24" x14ac:dyDescent="0.2">
      <c r="W2728" s="72"/>
      <c r="X2728" s="73"/>
    </row>
    <row r="2729" spans="23:24" x14ac:dyDescent="0.2">
      <c r="W2729" s="72"/>
      <c r="X2729" s="73"/>
    </row>
    <row r="2730" spans="23:24" x14ac:dyDescent="0.2">
      <c r="W2730" s="72"/>
      <c r="X2730" s="73"/>
    </row>
    <row r="2731" spans="23:24" x14ac:dyDescent="0.2">
      <c r="W2731" s="72"/>
      <c r="X2731" s="73"/>
    </row>
    <row r="2732" spans="23:24" x14ac:dyDescent="0.2">
      <c r="W2732" s="72"/>
      <c r="X2732" s="73"/>
    </row>
    <row r="2733" spans="23:24" x14ac:dyDescent="0.2">
      <c r="W2733" s="72"/>
      <c r="X2733" s="73"/>
    </row>
    <row r="2734" spans="23:24" x14ac:dyDescent="0.2">
      <c r="W2734" s="72"/>
      <c r="X2734" s="73"/>
    </row>
    <row r="2735" spans="23:24" x14ac:dyDescent="0.2">
      <c r="W2735" s="72"/>
      <c r="X2735" s="73"/>
    </row>
    <row r="2736" spans="23:24" x14ac:dyDescent="0.2">
      <c r="W2736" s="72"/>
      <c r="X2736" s="73"/>
    </row>
    <row r="2737" spans="23:24" x14ac:dyDescent="0.2">
      <c r="W2737" s="72"/>
      <c r="X2737" s="73"/>
    </row>
    <row r="2738" spans="23:24" x14ac:dyDescent="0.2">
      <c r="W2738" s="72"/>
      <c r="X2738" s="73"/>
    </row>
    <row r="2739" spans="23:24" x14ac:dyDescent="0.2">
      <c r="W2739" s="72"/>
      <c r="X2739" s="73"/>
    </row>
    <row r="2740" spans="23:24" x14ac:dyDescent="0.2">
      <c r="W2740" s="72"/>
      <c r="X2740" s="73"/>
    </row>
    <row r="2741" spans="23:24" x14ac:dyDescent="0.2">
      <c r="W2741" s="72"/>
      <c r="X2741" s="73"/>
    </row>
    <row r="2742" spans="23:24" x14ac:dyDescent="0.2">
      <c r="W2742" s="72"/>
      <c r="X2742" s="73"/>
    </row>
    <row r="2743" spans="23:24" x14ac:dyDescent="0.2">
      <c r="W2743" s="72"/>
      <c r="X2743" s="73"/>
    </row>
    <row r="2744" spans="23:24" x14ac:dyDescent="0.2">
      <c r="W2744" s="72"/>
      <c r="X2744" s="73"/>
    </row>
    <row r="2745" spans="23:24" x14ac:dyDescent="0.2">
      <c r="W2745" s="72"/>
      <c r="X2745" s="73"/>
    </row>
    <row r="2746" spans="23:24" x14ac:dyDescent="0.2">
      <c r="W2746" s="72"/>
      <c r="X2746" s="73"/>
    </row>
    <row r="2747" spans="23:24" x14ac:dyDescent="0.2">
      <c r="W2747" s="72"/>
      <c r="X2747" s="73"/>
    </row>
    <row r="2748" spans="23:24" x14ac:dyDescent="0.2">
      <c r="W2748" s="72"/>
      <c r="X2748" s="73"/>
    </row>
    <row r="2749" spans="23:24" x14ac:dyDescent="0.2">
      <c r="W2749" s="72"/>
      <c r="X2749" s="73"/>
    </row>
    <row r="2750" spans="23:24" x14ac:dyDescent="0.2">
      <c r="W2750" s="72"/>
      <c r="X2750" s="73"/>
    </row>
    <row r="2751" spans="23:24" x14ac:dyDescent="0.2">
      <c r="W2751" s="72"/>
      <c r="X2751" s="73"/>
    </row>
    <row r="2752" spans="23:24" x14ac:dyDescent="0.2">
      <c r="W2752" s="72"/>
      <c r="X2752" s="73"/>
    </row>
    <row r="2753" spans="23:24" x14ac:dyDescent="0.2">
      <c r="W2753" s="72"/>
      <c r="X2753" s="73"/>
    </row>
    <row r="2754" spans="23:24" x14ac:dyDescent="0.2">
      <c r="W2754" s="72"/>
      <c r="X2754" s="73"/>
    </row>
    <row r="2755" spans="23:24" x14ac:dyDescent="0.2">
      <c r="W2755" s="72"/>
      <c r="X2755" s="73"/>
    </row>
    <row r="2756" spans="23:24" x14ac:dyDescent="0.2">
      <c r="W2756" s="72"/>
      <c r="X2756" s="73"/>
    </row>
    <row r="2757" spans="23:24" x14ac:dyDescent="0.2">
      <c r="W2757" s="72"/>
      <c r="X2757" s="73"/>
    </row>
    <row r="2758" spans="23:24" x14ac:dyDescent="0.2">
      <c r="W2758" s="72"/>
      <c r="X2758" s="73"/>
    </row>
    <row r="2759" spans="23:24" x14ac:dyDescent="0.2">
      <c r="W2759" s="72"/>
      <c r="X2759" s="73"/>
    </row>
    <row r="2760" spans="23:24" x14ac:dyDescent="0.2">
      <c r="W2760" s="72"/>
      <c r="X2760" s="73"/>
    </row>
    <row r="2761" spans="23:24" x14ac:dyDescent="0.2">
      <c r="W2761" s="72"/>
      <c r="X2761" s="73"/>
    </row>
    <row r="2762" spans="23:24" x14ac:dyDescent="0.2">
      <c r="W2762" s="72"/>
      <c r="X2762" s="73"/>
    </row>
    <row r="2763" spans="23:24" x14ac:dyDescent="0.2">
      <c r="W2763" s="72"/>
      <c r="X2763" s="73"/>
    </row>
    <row r="2764" spans="23:24" x14ac:dyDescent="0.2">
      <c r="W2764" s="72"/>
      <c r="X2764" s="73"/>
    </row>
    <row r="2765" spans="23:24" x14ac:dyDescent="0.2">
      <c r="W2765" s="72"/>
      <c r="X2765" s="73"/>
    </row>
    <row r="2766" spans="23:24" x14ac:dyDescent="0.2">
      <c r="W2766" s="72"/>
      <c r="X2766" s="73"/>
    </row>
    <row r="2767" spans="23:24" x14ac:dyDescent="0.2">
      <c r="W2767" s="72"/>
      <c r="X2767" s="73"/>
    </row>
    <row r="2768" spans="23:24" x14ac:dyDescent="0.2">
      <c r="W2768" s="72"/>
      <c r="X2768" s="73"/>
    </row>
    <row r="2769" spans="23:24" x14ac:dyDescent="0.2">
      <c r="W2769" s="72"/>
      <c r="X2769" s="73"/>
    </row>
    <row r="2770" spans="23:24" x14ac:dyDescent="0.2">
      <c r="W2770" s="72"/>
      <c r="X2770" s="73"/>
    </row>
    <row r="2771" spans="23:24" x14ac:dyDescent="0.2">
      <c r="W2771" s="72"/>
      <c r="X2771" s="73"/>
    </row>
    <row r="2772" spans="23:24" x14ac:dyDescent="0.2">
      <c r="W2772" s="72"/>
      <c r="X2772" s="73"/>
    </row>
    <row r="2773" spans="23:24" x14ac:dyDescent="0.2">
      <c r="W2773" s="72"/>
      <c r="X2773" s="73"/>
    </row>
    <row r="2774" spans="23:24" x14ac:dyDescent="0.2">
      <c r="W2774" s="72"/>
      <c r="X2774" s="73"/>
    </row>
    <row r="2775" spans="23:24" x14ac:dyDescent="0.2">
      <c r="W2775" s="72"/>
      <c r="X2775" s="73"/>
    </row>
    <row r="2776" spans="23:24" x14ac:dyDescent="0.2">
      <c r="W2776" s="72"/>
      <c r="X2776" s="73"/>
    </row>
    <row r="2777" spans="23:24" x14ac:dyDescent="0.2">
      <c r="W2777" s="72"/>
      <c r="X2777" s="73"/>
    </row>
    <row r="2778" spans="23:24" x14ac:dyDescent="0.2">
      <c r="W2778" s="72"/>
      <c r="X2778" s="73"/>
    </row>
    <row r="2779" spans="23:24" x14ac:dyDescent="0.2">
      <c r="W2779" s="72"/>
      <c r="X2779" s="73"/>
    </row>
    <row r="2780" spans="23:24" x14ac:dyDescent="0.2">
      <c r="W2780" s="72"/>
      <c r="X2780" s="73"/>
    </row>
    <row r="2781" spans="23:24" x14ac:dyDescent="0.2">
      <c r="W2781" s="72"/>
      <c r="X2781" s="73"/>
    </row>
    <row r="2782" spans="23:24" x14ac:dyDescent="0.2">
      <c r="W2782" s="72"/>
      <c r="X2782" s="73"/>
    </row>
    <row r="2783" spans="23:24" x14ac:dyDescent="0.2">
      <c r="W2783" s="72"/>
      <c r="X2783" s="73"/>
    </row>
    <row r="2784" spans="23:24" x14ac:dyDescent="0.2">
      <c r="W2784" s="72"/>
      <c r="X2784" s="73"/>
    </row>
    <row r="2785" spans="23:24" x14ac:dyDescent="0.2">
      <c r="W2785" s="72"/>
      <c r="X2785" s="73"/>
    </row>
    <row r="2786" spans="23:24" x14ac:dyDescent="0.2">
      <c r="W2786" s="72"/>
      <c r="X2786" s="73"/>
    </row>
    <row r="2787" spans="23:24" x14ac:dyDescent="0.2">
      <c r="W2787" s="72"/>
      <c r="X2787" s="73"/>
    </row>
    <row r="2788" spans="23:24" x14ac:dyDescent="0.2">
      <c r="W2788" s="72"/>
      <c r="X2788" s="73"/>
    </row>
    <row r="2789" spans="23:24" x14ac:dyDescent="0.2">
      <c r="W2789" s="72"/>
      <c r="X2789" s="73"/>
    </row>
    <row r="2790" spans="23:24" x14ac:dyDescent="0.2">
      <c r="W2790" s="72"/>
      <c r="X2790" s="73"/>
    </row>
    <row r="2791" spans="23:24" x14ac:dyDescent="0.2">
      <c r="W2791" s="72"/>
      <c r="X2791" s="73"/>
    </row>
    <row r="2792" spans="23:24" x14ac:dyDescent="0.2">
      <c r="W2792" s="72"/>
      <c r="X2792" s="73"/>
    </row>
    <row r="2793" spans="23:24" x14ac:dyDescent="0.2">
      <c r="W2793" s="72"/>
      <c r="X2793" s="73"/>
    </row>
    <row r="2794" spans="23:24" x14ac:dyDescent="0.2">
      <c r="W2794" s="72"/>
      <c r="X2794" s="73"/>
    </row>
    <row r="2795" spans="23:24" x14ac:dyDescent="0.2">
      <c r="W2795" s="72"/>
      <c r="X2795" s="73"/>
    </row>
    <row r="2796" spans="23:24" x14ac:dyDescent="0.2">
      <c r="W2796" s="72"/>
      <c r="X2796" s="73"/>
    </row>
    <row r="2797" spans="23:24" x14ac:dyDescent="0.2">
      <c r="W2797" s="72"/>
      <c r="X2797" s="73"/>
    </row>
    <row r="2798" spans="23:24" x14ac:dyDescent="0.2">
      <c r="W2798" s="72"/>
      <c r="X2798" s="73"/>
    </row>
    <row r="2799" spans="23:24" x14ac:dyDescent="0.2">
      <c r="W2799" s="72"/>
      <c r="X2799" s="73"/>
    </row>
    <row r="2800" spans="23:24" x14ac:dyDescent="0.2">
      <c r="W2800" s="72"/>
      <c r="X2800" s="73"/>
    </row>
    <row r="2801" spans="23:24" x14ac:dyDescent="0.2">
      <c r="W2801" s="72"/>
      <c r="X2801" s="73"/>
    </row>
    <row r="2802" spans="23:24" x14ac:dyDescent="0.2">
      <c r="W2802" s="72"/>
      <c r="X2802" s="73"/>
    </row>
    <row r="2803" spans="23:24" x14ac:dyDescent="0.2">
      <c r="W2803" s="72"/>
      <c r="X2803" s="73"/>
    </row>
    <row r="2804" spans="23:24" x14ac:dyDescent="0.2">
      <c r="W2804" s="72"/>
      <c r="X2804" s="73"/>
    </row>
    <row r="2805" spans="23:24" x14ac:dyDescent="0.2">
      <c r="W2805" s="72"/>
      <c r="X2805" s="73"/>
    </row>
    <row r="2806" spans="23:24" x14ac:dyDescent="0.2">
      <c r="W2806" s="72"/>
      <c r="X2806" s="73"/>
    </row>
    <row r="2807" spans="23:24" x14ac:dyDescent="0.2">
      <c r="W2807" s="72"/>
      <c r="X2807" s="73"/>
    </row>
    <row r="2808" spans="23:24" x14ac:dyDescent="0.2">
      <c r="W2808" s="72"/>
      <c r="X2808" s="73"/>
    </row>
    <row r="2809" spans="23:24" x14ac:dyDescent="0.2">
      <c r="W2809" s="72"/>
      <c r="X2809" s="73"/>
    </row>
    <row r="2810" spans="23:24" x14ac:dyDescent="0.2">
      <c r="W2810" s="72"/>
      <c r="X2810" s="73"/>
    </row>
    <row r="2811" spans="23:24" x14ac:dyDescent="0.2">
      <c r="W2811" s="72"/>
      <c r="X2811" s="73"/>
    </row>
    <row r="2812" spans="23:24" x14ac:dyDescent="0.2">
      <c r="W2812" s="72"/>
      <c r="X2812" s="73"/>
    </row>
    <row r="2813" spans="23:24" x14ac:dyDescent="0.2">
      <c r="W2813" s="72"/>
      <c r="X2813" s="73"/>
    </row>
    <row r="2814" spans="23:24" x14ac:dyDescent="0.2">
      <c r="W2814" s="72"/>
      <c r="X2814" s="73"/>
    </row>
    <row r="2815" spans="23:24" x14ac:dyDescent="0.2">
      <c r="W2815" s="72"/>
      <c r="X2815" s="73"/>
    </row>
    <row r="2816" spans="23:24" x14ac:dyDescent="0.2">
      <c r="W2816" s="72"/>
      <c r="X2816" s="73"/>
    </row>
    <row r="2817" spans="23:24" x14ac:dyDescent="0.2">
      <c r="W2817" s="72"/>
      <c r="X2817" s="73"/>
    </row>
    <row r="2818" spans="23:24" x14ac:dyDescent="0.2">
      <c r="W2818" s="72"/>
      <c r="X2818" s="73"/>
    </row>
    <row r="2819" spans="23:24" x14ac:dyDescent="0.2">
      <c r="W2819" s="72"/>
      <c r="X2819" s="73"/>
    </row>
    <row r="2820" spans="23:24" x14ac:dyDescent="0.2">
      <c r="W2820" s="72"/>
      <c r="X2820" s="73"/>
    </row>
    <row r="2821" spans="23:24" x14ac:dyDescent="0.2">
      <c r="W2821" s="72"/>
      <c r="X2821" s="73"/>
    </row>
    <row r="2822" spans="23:24" x14ac:dyDescent="0.2">
      <c r="W2822" s="72"/>
      <c r="X2822" s="73"/>
    </row>
    <row r="2823" spans="23:24" x14ac:dyDescent="0.2">
      <c r="W2823" s="72"/>
      <c r="X2823" s="73"/>
    </row>
    <row r="2824" spans="23:24" x14ac:dyDescent="0.2">
      <c r="W2824" s="72"/>
      <c r="X2824" s="73"/>
    </row>
    <row r="2825" spans="23:24" x14ac:dyDescent="0.2">
      <c r="W2825" s="72"/>
      <c r="X2825" s="73"/>
    </row>
    <row r="2826" spans="23:24" x14ac:dyDescent="0.2">
      <c r="W2826" s="72"/>
      <c r="X2826" s="73"/>
    </row>
    <row r="2827" spans="23:24" x14ac:dyDescent="0.2">
      <c r="W2827" s="72"/>
      <c r="X2827" s="73"/>
    </row>
    <row r="2828" spans="23:24" x14ac:dyDescent="0.2">
      <c r="W2828" s="72"/>
      <c r="X2828" s="73"/>
    </row>
    <row r="2829" spans="23:24" x14ac:dyDescent="0.2">
      <c r="W2829" s="72"/>
      <c r="X2829" s="73"/>
    </row>
    <row r="2830" spans="23:24" x14ac:dyDescent="0.2">
      <c r="W2830" s="72"/>
      <c r="X2830" s="73"/>
    </row>
    <row r="2831" spans="23:24" x14ac:dyDescent="0.2">
      <c r="W2831" s="72"/>
      <c r="X2831" s="73"/>
    </row>
    <row r="2832" spans="23:24" x14ac:dyDescent="0.2">
      <c r="W2832" s="72"/>
      <c r="X2832" s="73"/>
    </row>
    <row r="2833" spans="23:24" x14ac:dyDescent="0.2">
      <c r="W2833" s="72"/>
      <c r="X2833" s="73"/>
    </row>
    <row r="2834" spans="23:24" x14ac:dyDescent="0.2">
      <c r="W2834" s="72"/>
      <c r="X2834" s="73"/>
    </row>
    <row r="2835" spans="23:24" x14ac:dyDescent="0.2">
      <c r="W2835" s="72"/>
      <c r="X2835" s="73"/>
    </row>
    <row r="2836" spans="23:24" x14ac:dyDescent="0.2">
      <c r="W2836" s="72"/>
      <c r="X2836" s="73"/>
    </row>
    <row r="2837" spans="23:24" x14ac:dyDescent="0.2">
      <c r="W2837" s="72"/>
      <c r="X2837" s="73"/>
    </row>
    <row r="2838" spans="23:24" x14ac:dyDescent="0.2">
      <c r="W2838" s="72"/>
      <c r="X2838" s="73"/>
    </row>
    <row r="2839" spans="23:24" x14ac:dyDescent="0.2">
      <c r="W2839" s="72"/>
      <c r="X2839" s="73"/>
    </row>
    <row r="2840" spans="23:24" x14ac:dyDescent="0.2">
      <c r="W2840" s="72"/>
      <c r="X2840" s="73"/>
    </row>
    <row r="2841" spans="23:24" x14ac:dyDescent="0.2">
      <c r="W2841" s="72"/>
      <c r="X2841" s="73"/>
    </row>
    <row r="2842" spans="23:24" x14ac:dyDescent="0.2">
      <c r="W2842" s="72"/>
      <c r="X2842" s="73"/>
    </row>
    <row r="2843" spans="23:24" x14ac:dyDescent="0.2">
      <c r="W2843" s="72"/>
      <c r="X2843" s="73"/>
    </row>
    <row r="2844" spans="23:24" x14ac:dyDescent="0.2">
      <c r="W2844" s="72"/>
      <c r="X2844" s="73"/>
    </row>
    <row r="2845" spans="23:24" x14ac:dyDescent="0.2">
      <c r="W2845" s="72"/>
      <c r="X2845" s="73"/>
    </row>
    <row r="2846" spans="23:24" x14ac:dyDescent="0.2">
      <c r="W2846" s="72"/>
      <c r="X2846" s="73"/>
    </row>
    <row r="2847" spans="23:24" x14ac:dyDescent="0.2">
      <c r="W2847" s="72"/>
      <c r="X2847" s="73"/>
    </row>
    <row r="2848" spans="23:24" x14ac:dyDescent="0.2">
      <c r="W2848" s="72"/>
      <c r="X2848" s="73"/>
    </row>
    <row r="2849" spans="23:24" x14ac:dyDescent="0.2">
      <c r="W2849" s="72"/>
      <c r="X2849" s="73"/>
    </row>
    <row r="2850" spans="23:24" x14ac:dyDescent="0.2">
      <c r="W2850" s="72"/>
      <c r="X2850" s="73"/>
    </row>
    <row r="2851" spans="23:24" x14ac:dyDescent="0.2">
      <c r="W2851" s="72"/>
      <c r="X2851" s="73"/>
    </row>
    <row r="2852" spans="23:24" x14ac:dyDescent="0.2">
      <c r="W2852" s="72"/>
      <c r="X2852" s="73"/>
    </row>
    <row r="2853" spans="23:24" x14ac:dyDescent="0.2">
      <c r="W2853" s="72"/>
      <c r="X2853" s="73"/>
    </row>
    <row r="2854" spans="23:24" x14ac:dyDescent="0.2">
      <c r="W2854" s="72"/>
      <c r="X2854" s="73"/>
    </row>
    <row r="2855" spans="23:24" x14ac:dyDescent="0.2">
      <c r="W2855" s="72"/>
      <c r="X2855" s="73"/>
    </row>
    <row r="2856" spans="23:24" x14ac:dyDescent="0.2">
      <c r="W2856" s="72"/>
      <c r="X2856" s="73"/>
    </row>
    <row r="2857" spans="23:24" x14ac:dyDescent="0.2">
      <c r="W2857" s="72"/>
      <c r="X2857" s="73"/>
    </row>
    <row r="2858" spans="23:24" x14ac:dyDescent="0.2">
      <c r="W2858" s="72"/>
      <c r="X2858" s="73"/>
    </row>
    <row r="2859" spans="23:24" x14ac:dyDescent="0.2">
      <c r="W2859" s="72"/>
      <c r="X2859" s="73"/>
    </row>
    <row r="2860" spans="23:24" x14ac:dyDescent="0.2">
      <c r="W2860" s="72"/>
      <c r="X2860" s="73"/>
    </row>
    <row r="2861" spans="23:24" x14ac:dyDescent="0.2">
      <c r="W2861" s="72"/>
      <c r="X2861" s="73"/>
    </row>
    <row r="2862" spans="23:24" x14ac:dyDescent="0.2">
      <c r="W2862" s="72"/>
      <c r="X2862" s="73"/>
    </row>
    <row r="2863" spans="23:24" x14ac:dyDescent="0.2">
      <c r="W2863" s="72"/>
      <c r="X2863" s="73"/>
    </row>
    <row r="2864" spans="23:24" x14ac:dyDescent="0.2">
      <c r="W2864" s="72"/>
      <c r="X2864" s="73"/>
    </row>
    <row r="2865" spans="23:24" x14ac:dyDescent="0.2">
      <c r="W2865" s="72"/>
      <c r="X2865" s="73"/>
    </row>
    <row r="2866" spans="23:24" x14ac:dyDescent="0.2">
      <c r="W2866" s="72"/>
      <c r="X2866" s="73"/>
    </row>
    <row r="2867" spans="23:24" x14ac:dyDescent="0.2">
      <c r="W2867" s="72"/>
      <c r="X2867" s="73"/>
    </row>
    <row r="2868" spans="23:24" x14ac:dyDescent="0.2">
      <c r="W2868" s="72"/>
      <c r="X2868" s="73"/>
    </row>
    <row r="2869" spans="23:24" x14ac:dyDescent="0.2">
      <c r="W2869" s="72"/>
      <c r="X2869" s="73"/>
    </row>
    <row r="2870" spans="23:24" x14ac:dyDescent="0.2">
      <c r="W2870" s="72"/>
      <c r="X2870" s="73"/>
    </row>
    <row r="2871" spans="23:24" x14ac:dyDescent="0.2">
      <c r="W2871" s="72"/>
      <c r="X2871" s="73"/>
    </row>
    <row r="2872" spans="23:24" x14ac:dyDescent="0.2">
      <c r="W2872" s="72"/>
      <c r="X2872" s="73"/>
    </row>
    <row r="2873" spans="23:24" x14ac:dyDescent="0.2">
      <c r="W2873" s="72"/>
      <c r="X2873" s="73"/>
    </row>
    <row r="2874" spans="23:24" x14ac:dyDescent="0.2">
      <c r="W2874" s="72"/>
      <c r="X2874" s="73"/>
    </row>
    <row r="2875" spans="23:24" x14ac:dyDescent="0.2">
      <c r="W2875" s="72"/>
      <c r="X2875" s="73"/>
    </row>
    <row r="2876" spans="23:24" x14ac:dyDescent="0.2">
      <c r="W2876" s="72"/>
      <c r="X2876" s="73"/>
    </row>
    <row r="2877" spans="23:24" x14ac:dyDescent="0.2">
      <c r="W2877" s="72"/>
      <c r="X2877" s="73"/>
    </row>
    <row r="2878" spans="23:24" x14ac:dyDescent="0.2">
      <c r="W2878" s="72"/>
      <c r="X2878" s="73"/>
    </row>
    <row r="2879" spans="23:24" x14ac:dyDescent="0.2">
      <c r="W2879" s="72"/>
      <c r="X2879" s="73"/>
    </row>
    <row r="2880" spans="23:24" x14ac:dyDescent="0.2">
      <c r="W2880" s="72"/>
      <c r="X2880" s="73"/>
    </row>
    <row r="2881" spans="23:24" x14ac:dyDescent="0.2">
      <c r="W2881" s="72"/>
      <c r="X2881" s="73"/>
    </row>
    <row r="2882" spans="23:24" x14ac:dyDescent="0.2">
      <c r="W2882" s="72"/>
      <c r="X2882" s="73"/>
    </row>
    <row r="2883" spans="23:24" x14ac:dyDescent="0.2">
      <c r="W2883" s="72"/>
      <c r="X2883" s="73"/>
    </row>
    <row r="2884" spans="23:24" x14ac:dyDescent="0.2">
      <c r="W2884" s="72"/>
      <c r="X2884" s="73"/>
    </row>
    <row r="2885" spans="23:24" x14ac:dyDescent="0.2">
      <c r="W2885" s="72"/>
      <c r="X2885" s="73"/>
    </row>
    <row r="2886" spans="23:24" x14ac:dyDescent="0.2">
      <c r="W2886" s="72"/>
      <c r="X2886" s="73"/>
    </row>
    <row r="2887" spans="23:24" x14ac:dyDescent="0.2">
      <c r="W2887" s="72"/>
      <c r="X2887" s="73"/>
    </row>
    <row r="2888" spans="23:24" x14ac:dyDescent="0.2">
      <c r="W2888" s="72"/>
      <c r="X2888" s="73"/>
    </row>
    <row r="2889" spans="23:24" x14ac:dyDescent="0.2">
      <c r="W2889" s="72"/>
      <c r="X2889" s="73"/>
    </row>
    <row r="2890" spans="23:24" x14ac:dyDescent="0.2">
      <c r="W2890" s="72"/>
      <c r="X2890" s="73"/>
    </row>
    <row r="2891" spans="23:24" x14ac:dyDescent="0.2">
      <c r="W2891" s="72"/>
      <c r="X2891" s="73"/>
    </row>
    <row r="2892" spans="23:24" x14ac:dyDescent="0.2">
      <c r="W2892" s="72"/>
      <c r="X2892" s="73"/>
    </row>
    <row r="2893" spans="23:24" x14ac:dyDescent="0.2">
      <c r="W2893" s="72"/>
      <c r="X2893" s="73"/>
    </row>
    <row r="2894" spans="23:24" x14ac:dyDescent="0.2">
      <c r="W2894" s="72"/>
      <c r="X2894" s="73"/>
    </row>
    <row r="2895" spans="23:24" x14ac:dyDescent="0.2">
      <c r="W2895" s="72"/>
      <c r="X2895" s="73"/>
    </row>
    <row r="2896" spans="23:24" x14ac:dyDescent="0.2">
      <c r="W2896" s="72"/>
      <c r="X2896" s="73"/>
    </row>
    <row r="2897" spans="23:24" x14ac:dyDescent="0.2">
      <c r="W2897" s="72"/>
      <c r="X2897" s="73"/>
    </row>
    <row r="2898" spans="23:24" x14ac:dyDescent="0.2">
      <c r="W2898" s="72"/>
      <c r="X2898" s="73"/>
    </row>
    <row r="2899" spans="23:24" x14ac:dyDescent="0.2">
      <c r="W2899" s="72"/>
      <c r="X2899" s="73"/>
    </row>
    <row r="2900" spans="23:24" x14ac:dyDescent="0.2">
      <c r="W2900" s="72"/>
      <c r="X2900" s="73"/>
    </row>
    <row r="2901" spans="23:24" x14ac:dyDescent="0.2">
      <c r="W2901" s="72"/>
      <c r="X2901" s="73"/>
    </row>
    <row r="2902" spans="23:24" x14ac:dyDescent="0.2">
      <c r="W2902" s="72"/>
      <c r="X2902" s="73"/>
    </row>
    <row r="2903" spans="23:24" x14ac:dyDescent="0.2">
      <c r="W2903" s="72"/>
      <c r="X2903" s="73"/>
    </row>
    <row r="2904" spans="23:24" x14ac:dyDescent="0.2">
      <c r="W2904" s="72"/>
      <c r="X2904" s="73"/>
    </row>
    <row r="2905" spans="23:24" x14ac:dyDescent="0.2">
      <c r="W2905" s="72"/>
      <c r="X2905" s="73"/>
    </row>
    <row r="2906" spans="23:24" x14ac:dyDescent="0.2">
      <c r="W2906" s="72"/>
      <c r="X2906" s="73"/>
    </row>
    <row r="2907" spans="23:24" x14ac:dyDescent="0.2">
      <c r="W2907" s="72"/>
      <c r="X2907" s="73"/>
    </row>
    <row r="2908" spans="23:24" x14ac:dyDescent="0.2">
      <c r="W2908" s="72"/>
      <c r="X2908" s="73"/>
    </row>
    <row r="2909" spans="23:24" x14ac:dyDescent="0.2">
      <c r="W2909" s="72"/>
      <c r="X2909" s="73"/>
    </row>
    <row r="2910" spans="23:24" x14ac:dyDescent="0.2">
      <c r="W2910" s="72"/>
      <c r="X2910" s="73"/>
    </row>
    <row r="2911" spans="23:24" x14ac:dyDescent="0.2">
      <c r="W2911" s="72"/>
      <c r="X2911" s="73"/>
    </row>
    <row r="2912" spans="23:24" x14ac:dyDescent="0.2">
      <c r="W2912" s="72"/>
      <c r="X2912" s="73"/>
    </row>
    <row r="2913" spans="23:24" x14ac:dyDescent="0.2">
      <c r="W2913" s="72"/>
      <c r="X2913" s="73"/>
    </row>
    <row r="2914" spans="23:24" x14ac:dyDescent="0.2">
      <c r="W2914" s="72"/>
      <c r="X2914" s="73"/>
    </row>
    <row r="2915" spans="23:24" x14ac:dyDescent="0.2">
      <c r="W2915" s="72"/>
      <c r="X2915" s="73"/>
    </row>
    <row r="2916" spans="23:24" x14ac:dyDescent="0.2">
      <c r="W2916" s="72"/>
      <c r="X2916" s="73"/>
    </row>
    <row r="2917" spans="23:24" x14ac:dyDescent="0.2">
      <c r="W2917" s="72"/>
      <c r="X2917" s="73"/>
    </row>
    <row r="2918" spans="23:24" x14ac:dyDescent="0.2">
      <c r="W2918" s="72"/>
      <c r="X2918" s="73"/>
    </row>
    <row r="2919" spans="23:24" x14ac:dyDescent="0.2">
      <c r="W2919" s="72"/>
      <c r="X2919" s="73"/>
    </row>
    <row r="2920" spans="23:24" x14ac:dyDescent="0.2">
      <c r="W2920" s="72"/>
      <c r="X2920" s="73"/>
    </row>
    <row r="2921" spans="23:24" x14ac:dyDescent="0.2">
      <c r="W2921" s="72"/>
      <c r="X2921" s="73"/>
    </row>
    <row r="2922" spans="23:24" x14ac:dyDescent="0.2">
      <c r="W2922" s="72"/>
      <c r="X2922" s="73"/>
    </row>
    <row r="2923" spans="23:24" x14ac:dyDescent="0.2">
      <c r="W2923" s="72"/>
      <c r="X2923" s="73"/>
    </row>
    <row r="2924" spans="23:24" x14ac:dyDescent="0.2">
      <c r="W2924" s="72"/>
      <c r="X2924" s="73"/>
    </row>
    <row r="2925" spans="23:24" x14ac:dyDescent="0.2">
      <c r="W2925" s="72"/>
      <c r="X2925" s="73"/>
    </row>
    <row r="2926" spans="23:24" x14ac:dyDescent="0.2">
      <c r="W2926" s="72"/>
      <c r="X2926" s="73"/>
    </row>
    <row r="2927" spans="23:24" x14ac:dyDescent="0.2">
      <c r="W2927" s="72"/>
      <c r="X2927" s="73"/>
    </row>
    <row r="2928" spans="23:24" x14ac:dyDescent="0.2">
      <c r="W2928" s="72"/>
      <c r="X2928" s="73"/>
    </row>
    <row r="2929" spans="23:24" x14ac:dyDescent="0.2">
      <c r="W2929" s="72"/>
      <c r="X2929" s="73"/>
    </row>
    <row r="2930" spans="23:24" x14ac:dyDescent="0.2">
      <c r="W2930" s="72"/>
      <c r="X2930" s="73"/>
    </row>
    <row r="2931" spans="23:24" x14ac:dyDescent="0.2">
      <c r="W2931" s="72"/>
      <c r="X2931" s="73"/>
    </row>
    <row r="2932" spans="23:24" x14ac:dyDescent="0.2">
      <c r="W2932" s="72"/>
      <c r="X2932" s="73"/>
    </row>
    <row r="2933" spans="23:24" x14ac:dyDescent="0.2">
      <c r="W2933" s="72"/>
      <c r="X2933" s="73"/>
    </row>
    <row r="2934" spans="23:24" x14ac:dyDescent="0.2">
      <c r="W2934" s="72"/>
      <c r="X2934" s="73"/>
    </row>
    <row r="2935" spans="23:24" x14ac:dyDescent="0.2">
      <c r="W2935" s="72"/>
      <c r="X2935" s="73"/>
    </row>
    <row r="2936" spans="23:24" x14ac:dyDescent="0.2">
      <c r="W2936" s="72"/>
      <c r="X2936" s="73"/>
    </row>
    <row r="2937" spans="23:24" x14ac:dyDescent="0.2">
      <c r="W2937" s="72"/>
      <c r="X2937" s="73"/>
    </row>
    <row r="2938" spans="23:24" x14ac:dyDescent="0.2">
      <c r="W2938" s="72"/>
      <c r="X2938" s="73"/>
    </row>
    <row r="2939" spans="23:24" x14ac:dyDescent="0.2">
      <c r="W2939" s="72"/>
      <c r="X2939" s="73"/>
    </row>
    <row r="2940" spans="23:24" x14ac:dyDescent="0.2">
      <c r="W2940" s="72"/>
      <c r="X2940" s="73"/>
    </row>
    <row r="2941" spans="23:24" x14ac:dyDescent="0.2">
      <c r="W2941" s="72"/>
      <c r="X2941" s="73"/>
    </row>
    <row r="2942" spans="23:24" x14ac:dyDescent="0.2">
      <c r="W2942" s="72"/>
      <c r="X2942" s="73"/>
    </row>
    <row r="2943" spans="23:24" x14ac:dyDescent="0.2">
      <c r="W2943" s="72"/>
      <c r="X2943" s="73"/>
    </row>
    <row r="2944" spans="23:24" x14ac:dyDescent="0.2">
      <c r="W2944" s="72"/>
      <c r="X2944" s="73"/>
    </row>
    <row r="2945" spans="23:24" x14ac:dyDescent="0.2">
      <c r="W2945" s="72"/>
      <c r="X2945" s="73"/>
    </row>
    <row r="2946" spans="23:24" x14ac:dyDescent="0.2">
      <c r="W2946" s="72"/>
      <c r="X2946" s="73"/>
    </row>
    <row r="2947" spans="23:24" x14ac:dyDescent="0.2">
      <c r="W2947" s="72"/>
      <c r="X2947" s="73"/>
    </row>
    <row r="2948" spans="23:24" x14ac:dyDescent="0.2">
      <c r="W2948" s="72"/>
      <c r="X2948" s="73"/>
    </row>
    <row r="2949" spans="23:24" x14ac:dyDescent="0.2">
      <c r="W2949" s="72"/>
      <c r="X2949" s="73"/>
    </row>
    <row r="2950" spans="23:24" x14ac:dyDescent="0.2">
      <c r="W2950" s="72"/>
      <c r="X2950" s="73"/>
    </row>
    <row r="2951" spans="23:24" x14ac:dyDescent="0.2">
      <c r="W2951" s="72"/>
      <c r="X2951" s="73"/>
    </row>
    <row r="2952" spans="23:24" x14ac:dyDescent="0.2">
      <c r="W2952" s="72"/>
      <c r="X2952" s="73"/>
    </row>
    <row r="2953" spans="23:24" x14ac:dyDescent="0.2">
      <c r="W2953" s="72"/>
      <c r="X2953" s="73"/>
    </row>
    <row r="2954" spans="23:24" x14ac:dyDescent="0.2">
      <c r="W2954" s="72"/>
      <c r="X2954" s="73"/>
    </row>
    <row r="2955" spans="23:24" x14ac:dyDescent="0.2">
      <c r="W2955" s="72"/>
      <c r="X2955" s="73"/>
    </row>
    <row r="2956" spans="23:24" x14ac:dyDescent="0.2">
      <c r="W2956" s="72"/>
      <c r="X2956" s="73"/>
    </row>
    <row r="2957" spans="23:24" x14ac:dyDescent="0.2">
      <c r="W2957" s="72"/>
      <c r="X2957" s="73"/>
    </row>
    <row r="2958" spans="23:24" x14ac:dyDescent="0.2">
      <c r="W2958" s="72"/>
      <c r="X2958" s="73"/>
    </row>
    <row r="2959" spans="23:24" x14ac:dyDescent="0.2">
      <c r="W2959" s="72"/>
      <c r="X2959" s="73"/>
    </row>
    <row r="2960" spans="23:24" x14ac:dyDescent="0.2">
      <c r="W2960" s="72"/>
      <c r="X2960" s="73"/>
    </row>
    <row r="2961" spans="23:24" x14ac:dyDescent="0.2">
      <c r="W2961" s="72"/>
      <c r="X2961" s="73"/>
    </row>
    <row r="2962" spans="23:24" x14ac:dyDescent="0.2">
      <c r="W2962" s="72"/>
      <c r="X2962" s="73"/>
    </row>
    <row r="2963" spans="23:24" x14ac:dyDescent="0.2">
      <c r="W2963" s="72"/>
      <c r="X2963" s="73"/>
    </row>
    <row r="2964" spans="23:24" x14ac:dyDescent="0.2">
      <c r="W2964" s="72"/>
      <c r="X2964" s="73"/>
    </row>
    <row r="2965" spans="23:24" x14ac:dyDescent="0.2">
      <c r="W2965" s="72"/>
      <c r="X2965" s="73"/>
    </row>
    <row r="2966" spans="23:24" x14ac:dyDescent="0.2">
      <c r="W2966" s="72"/>
      <c r="X2966" s="73"/>
    </row>
    <row r="2967" spans="23:24" x14ac:dyDescent="0.2">
      <c r="W2967" s="72"/>
      <c r="X2967" s="73"/>
    </row>
    <row r="2968" spans="23:24" x14ac:dyDescent="0.2">
      <c r="W2968" s="72"/>
      <c r="X2968" s="73"/>
    </row>
    <row r="2969" spans="23:24" x14ac:dyDescent="0.2">
      <c r="W2969" s="72"/>
      <c r="X2969" s="73"/>
    </row>
    <row r="2970" spans="23:24" x14ac:dyDescent="0.2">
      <c r="W2970" s="72"/>
      <c r="X2970" s="73"/>
    </row>
    <row r="2971" spans="23:24" x14ac:dyDescent="0.2">
      <c r="W2971" s="72"/>
      <c r="X2971" s="73"/>
    </row>
    <row r="2972" spans="23:24" x14ac:dyDescent="0.2">
      <c r="W2972" s="72"/>
      <c r="X2972" s="73"/>
    </row>
    <row r="2973" spans="23:24" x14ac:dyDescent="0.2">
      <c r="W2973" s="72"/>
      <c r="X2973" s="73"/>
    </row>
    <row r="2974" spans="23:24" x14ac:dyDescent="0.2">
      <c r="W2974" s="72"/>
      <c r="X2974" s="73"/>
    </row>
    <row r="2975" spans="23:24" x14ac:dyDescent="0.2">
      <c r="W2975" s="72"/>
      <c r="X2975" s="73"/>
    </row>
    <row r="2976" spans="23:24" x14ac:dyDescent="0.2">
      <c r="W2976" s="72"/>
      <c r="X2976" s="73"/>
    </row>
    <row r="2977" spans="23:24" x14ac:dyDescent="0.2">
      <c r="W2977" s="72"/>
      <c r="X2977" s="73"/>
    </row>
    <row r="2978" spans="23:24" x14ac:dyDescent="0.2">
      <c r="W2978" s="72"/>
      <c r="X2978" s="73"/>
    </row>
    <row r="2979" spans="23:24" x14ac:dyDescent="0.2">
      <c r="W2979" s="72"/>
      <c r="X2979" s="73"/>
    </row>
    <row r="2980" spans="23:24" x14ac:dyDescent="0.2">
      <c r="W2980" s="72"/>
      <c r="X2980" s="73"/>
    </row>
    <row r="2981" spans="23:24" x14ac:dyDescent="0.2">
      <c r="W2981" s="72"/>
      <c r="X2981" s="73"/>
    </row>
    <row r="2982" spans="23:24" x14ac:dyDescent="0.2">
      <c r="W2982" s="72"/>
      <c r="X2982" s="73"/>
    </row>
    <row r="2983" spans="23:24" x14ac:dyDescent="0.2">
      <c r="W2983" s="72"/>
      <c r="X2983" s="73"/>
    </row>
    <row r="2984" spans="23:24" x14ac:dyDescent="0.2">
      <c r="W2984" s="72"/>
      <c r="X2984" s="73"/>
    </row>
    <row r="2985" spans="23:24" x14ac:dyDescent="0.2">
      <c r="W2985" s="72"/>
      <c r="X2985" s="73"/>
    </row>
    <row r="2986" spans="23:24" x14ac:dyDescent="0.2">
      <c r="W2986" s="72"/>
      <c r="X2986" s="73"/>
    </row>
    <row r="2987" spans="23:24" x14ac:dyDescent="0.2">
      <c r="W2987" s="72"/>
      <c r="X2987" s="73"/>
    </row>
    <row r="2988" spans="23:24" x14ac:dyDescent="0.2">
      <c r="W2988" s="72"/>
      <c r="X2988" s="73"/>
    </row>
    <row r="2989" spans="23:24" x14ac:dyDescent="0.2">
      <c r="W2989" s="72"/>
      <c r="X2989" s="73"/>
    </row>
    <row r="2990" spans="23:24" x14ac:dyDescent="0.2">
      <c r="W2990" s="72"/>
      <c r="X2990" s="73"/>
    </row>
    <row r="2991" spans="23:24" x14ac:dyDescent="0.2">
      <c r="W2991" s="72"/>
      <c r="X2991" s="73"/>
    </row>
    <row r="2992" spans="23:24" x14ac:dyDescent="0.2">
      <c r="W2992" s="72"/>
      <c r="X2992" s="73"/>
    </row>
    <row r="2993" spans="23:24" x14ac:dyDescent="0.2">
      <c r="W2993" s="72"/>
      <c r="X2993" s="73"/>
    </row>
    <row r="2994" spans="23:24" x14ac:dyDescent="0.2">
      <c r="W2994" s="72"/>
      <c r="X2994" s="73"/>
    </row>
    <row r="2995" spans="23:24" x14ac:dyDescent="0.2">
      <c r="W2995" s="72"/>
      <c r="X2995" s="73"/>
    </row>
    <row r="2996" spans="23:24" x14ac:dyDescent="0.2">
      <c r="W2996" s="72"/>
      <c r="X2996" s="73"/>
    </row>
    <row r="2997" spans="23:24" x14ac:dyDescent="0.2">
      <c r="W2997" s="72"/>
      <c r="X2997" s="73"/>
    </row>
    <row r="2998" spans="23:24" x14ac:dyDescent="0.2">
      <c r="W2998" s="72"/>
      <c r="X2998" s="73"/>
    </row>
    <row r="2999" spans="23:24" x14ac:dyDescent="0.2">
      <c r="W2999" s="72"/>
      <c r="X2999" s="73"/>
    </row>
    <row r="3000" spans="23:24" x14ac:dyDescent="0.2">
      <c r="W3000" s="72"/>
      <c r="X3000" s="73"/>
    </row>
    <row r="3001" spans="23:24" x14ac:dyDescent="0.2">
      <c r="W3001" s="72"/>
      <c r="X3001" s="73"/>
    </row>
    <row r="3002" spans="23:24" x14ac:dyDescent="0.2">
      <c r="W3002" s="72"/>
      <c r="X3002" s="73"/>
    </row>
    <row r="3003" spans="23:24" x14ac:dyDescent="0.2">
      <c r="W3003" s="72"/>
      <c r="X3003" s="73"/>
    </row>
    <row r="3004" spans="23:24" x14ac:dyDescent="0.2">
      <c r="W3004" s="72"/>
      <c r="X3004" s="73"/>
    </row>
    <row r="3005" spans="23:24" x14ac:dyDescent="0.2">
      <c r="W3005" s="72"/>
      <c r="X3005" s="73"/>
    </row>
    <row r="3006" spans="23:24" x14ac:dyDescent="0.2">
      <c r="W3006" s="72"/>
      <c r="X3006" s="73"/>
    </row>
    <row r="3007" spans="23:24" x14ac:dyDescent="0.2">
      <c r="W3007" s="72"/>
      <c r="X3007" s="73"/>
    </row>
    <row r="3008" spans="23:24" x14ac:dyDescent="0.2">
      <c r="W3008" s="72"/>
      <c r="X3008" s="73"/>
    </row>
    <row r="3009" spans="23:24" x14ac:dyDescent="0.2">
      <c r="W3009" s="72"/>
      <c r="X3009" s="73"/>
    </row>
    <row r="3010" spans="23:24" x14ac:dyDescent="0.2">
      <c r="W3010" s="72"/>
      <c r="X3010" s="73"/>
    </row>
    <row r="3011" spans="23:24" x14ac:dyDescent="0.2">
      <c r="W3011" s="72"/>
      <c r="X3011" s="73"/>
    </row>
    <row r="3012" spans="23:24" x14ac:dyDescent="0.2">
      <c r="W3012" s="72"/>
      <c r="X3012" s="73"/>
    </row>
    <row r="3013" spans="23:24" x14ac:dyDescent="0.2">
      <c r="W3013" s="72"/>
      <c r="X3013" s="73"/>
    </row>
    <row r="3014" spans="23:24" x14ac:dyDescent="0.2">
      <c r="W3014" s="72"/>
      <c r="X3014" s="73"/>
    </row>
    <row r="3015" spans="23:24" x14ac:dyDescent="0.2">
      <c r="W3015" s="72"/>
      <c r="X3015" s="73"/>
    </row>
    <row r="3016" spans="23:24" x14ac:dyDescent="0.2">
      <c r="W3016" s="72"/>
      <c r="X3016" s="73"/>
    </row>
    <row r="3017" spans="23:24" x14ac:dyDescent="0.2">
      <c r="W3017" s="72"/>
      <c r="X3017" s="73"/>
    </row>
    <row r="3018" spans="23:24" x14ac:dyDescent="0.2">
      <c r="W3018" s="72"/>
      <c r="X3018" s="73"/>
    </row>
    <row r="3019" spans="23:24" x14ac:dyDescent="0.2">
      <c r="W3019" s="72"/>
      <c r="X3019" s="73"/>
    </row>
    <row r="3020" spans="23:24" x14ac:dyDescent="0.2">
      <c r="W3020" s="72"/>
      <c r="X3020" s="73"/>
    </row>
    <row r="3021" spans="23:24" x14ac:dyDescent="0.2">
      <c r="W3021" s="72"/>
      <c r="X3021" s="73"/>
    </row>
    <row r="3022" spans="23:24" x14ac:dyDescent="0.2">
      <c r="W3022" s="72"/>
      <c r="X3022" s="73"/>
    </row>
    <row r="3023" spans="23:24" x14ac:dyDescent="0.2">
      <c r="W3023" s="72"/>
      <c r="X3023" s="73"/>
    </row>
    <row r="3024" spans="23:24" x14ac:dyDescent="0.2">
      <c r="W3024" s="72"/>
      <c r="X3024" s="73"/>
    </row>
    <row r="3025" spans="23:24" x14ac:dyDescent="0.2">
      <c r="W3025" s="72"/>
      <c r="X3025" s="73"/>
    </row>
    <row r="3026" spans="23:24" x14ac:dyDescent="0.2">
      <c r="W3026" s="72"/>
      <c r="X3026" s="73"/>
    </row>
    <row r="3027" spans="23:24" x14ac:dyDescent="0.2">
      <c r="W3027" s="72"/>
      <c r="X3027" s="73"/>
    </row>
    <row r="3028" spans="23:24" x14ac:dyDescent="0.2">
      <c r="W3028" s="72"/>
      <c r="X3028" s="73"/>
    </row>
    <row r="3029" spans="23:24" x14ac:dyDescent="0.2">
      <c r="W3029" s="72"/>
      <c r="X3029" s="73"/>
    </row>
    <row r="3030" spans="23:24" x14ac:dyDescent="0.2">
      <c r="W3030" s="72"/>
      <c r="X3030" s="73"/>
    </row>
    <row r="3031" spans="23:24" x14ac:dyDescent="0.2">
      <c r="W3031" s="72"/>
      <c r="X3031" s="73"/>
    </row>
    <row r="3032" spans="23:24" x14ac:dyDescent="0.2">
      <c r="W3032" s="72"/>
      <c r="X3032" s="73"/>
    </row>
    <row r="3033" spans="23:24" x14ac:dyDescent="0.2">
      <c r="W3033" s="72"/>
      <c r="X3033" s="73"/>
    </row>
    <row r="3034" spans="23:24" x14ac:dyDescent="0.2">
      <c r="W3034" s="72"/>
      <c r="X3034" s="73"/>
    </row>
    <row r="3035" spans="23:24" x14ac:dyDescent="0.2">
      <c r="W3035" s="72"/>
      <c r="X3035" s="73"/>
    </row>
    <row r="3036" spans="23:24" x14ac:dyDescent="0.2">
      <c r="W3036" s="72"/>
      <c r="X3036" s="73"/>
    </row>
    <row r="3037" spans="23:24" x14ac:dyDescent="0.2">
      <c r="W3037" s="72"/>
      <c r="X3037" s="73"/>
    </row>
    <row r="3038" spans="23:24" x14ac:dyDescent="0.2">
      <c r="W3038" s="72"/>
      <c r="X3038" s="73"/>
    </row>
    <row r="3039" spans="23:24" x14ac:dyDescent="0.2">
      <c r="W3039" s="72"/>
      <c r="X3039" s="73"/>
    </row>
    <row r="3040" spans="23:24" x14ac:dyDescent="0.2">
      <c r="W3040" s="72"/>
      <c r="X3040" s="73"/>
    </row>
    <row r="3041" spans="23:24" x14ac:dyDescent="0.2">
      <c r="W3041" s="72"/>
      <c r="X3041" s="73"/>
    </row>
    <row r="3042" spans="23:24" x14ac:dyDescent="0.2">
      <c r="W3042" s="72"/>
      <c r="X3042" s="73"/>
    </row>
    <row r="3043" spans="23:24" x14ac:dyDescent="0.2">
      <c r="W3043" s="72"/>
      <c r="X3043" s="73"/>
    </row>
    <row r="3044" spans="23:24" x14ac:dyDescent="0.2">
      <c r="W3044" s="72"/>
      <c r="X3044" s="73"/>
    </row>
    <row r="3045" spans="23:24" x14ac:dyDescent="0.2">
      <c r="W3045" s="72"/>
      <c r="X3045" s="73"/>
    </row>
    <row r="3046" spans="23:24" x14ac:dyDescent="0.2">
      <c r="W3046" s="72"/>
      <c r="X3046" s="73"/>
    </row>
    <row r="3047" spans="23:24" x14ac:dyDescent="0.2">
      <c r="W3047" s="72"/>
      <c r="X3047" s="73"/>
    </row>
    <row r="3048" spans="23:24" x14ac:dyDescent="0.2">
      <c r="W3048" s="72"/>
      <c r="X3048" s="73"/>
    </row>
    <row r="3049" spans="23:24" x14ac:dyDescent="0.2">
      <c r="W3049" s="72"/>
      <c r="X3049" s="73"/>
    </row>
    <row r="3050" spans="23:24" x14ac:dyDescent="0.2">
      <c r="W3050" s="72"/>
      <c r="X3050" s="73"/>
    </row>
    <row r="3051" spans="23:24" x14ac:dyDescent="0.2">
      <c r="W3051" s="72"/>
      <c r="X3051" s="73"/>
    </row>
    <row r="3052" spans="23:24" x14ac:dyDescent="0.2">
      <c r="W3052" s="72"/>
      <c r="X3052" s="73"/>
    </row>
    <row r="3053" spans="23:24" x14ac:dyDescent="0.2">
      <c r="W3053" s="72"/>
      <c r="X3053" s="73"/>
    </row>
    <row r="3054" spans="23:24" x14ac:dyDescent="0.2">
      <c r="W3054" s="72"/>
      <c r="X3054" s="73"/>
    </row>
    <row r="3055" spans="23:24" x14ac:dyDescent="0.2">
      <c r="W3055" s="72"/>
      <c r="X3055" s="73"/>
    </row>
    <row r="3056" spans="23:24" x14ac:dyDescent="0.2">
      <c r="W3056" s="72"/>
      <c r="X3056" s="73"/>
    </row>
    <row r="3057" spans="23:24" x14ac:dyDescent="0.2">
      <c r="W3057" s="72"/>
      <c r="X3057" s="73"/>
    </row>
    <row r="3058" spans="23:24" x14ac:dyDescent="0.2">
      <c r="W3058" s="72"/>
      <c r="X3058" s="73"/>
    </row>
    <row r="3059" spans="23:24" x14ac:dyDescent="0.2">
      <c r="W3059" s="72"/>
      <c r="X3059" s="73"/>
    </row>
    <row r="3060" spans="23:24" x14ac:dyDescent="0.2">
      <c r="W3060" s="72"/>
      <c r="X3060" s="73"/>
    </row>
    <row r="3061" spans="23:24" x14ac:dyDescent="0.2">
      <c r="W3061" s="72"/>
      <c r="X3061" s="73"/>
    </row>
    <row r="3062" spans="23:24" x14ac:dyDescent="0.2">
      <c r="W3062" s="72"/>
      <c r="X3062" s="73"/>
    </row>
    <row r="3063" spans="23:24" x14ac:dyDescent="0.2">
      <c r="W3063" s="72"/>
      <c r="X3063" s="73"/>
    </row>
    <row r="3064" spans="23:24" x14ac:dyDescent="0.2">
      <c r="W3064" s="72"/>
      <c r="X3064" s="73"/>
    </row>
    <row r="3065" spans="23:24" x14ac:dyDescent="0.2">
      <c r="W3065" s="72"/>
      <c r="X3065" s="73"/>
    </row>
    <row r="3066" spans="23:24" x14ac:dyDescent="0.2">
      <c r="W3066" s="72"/>
      <c r="X3066" s="73"/>
    </row>
    <row r="3067" spans="23:24" x14ac:dyDescent="0.2">
      <c r="W3067" s="72"/>
      <c r="X3067" s="73"/>
    </row>
    <row r="3068" spans="23:24" x14ac:dyDescent="0.2">
      <c r="W3068" s="72"/>
      <c r="X3068" s="73"/>
    </row>
    <row r="3069" spans="23:24" x14ac:dyDescent="0.2">
      <c r="W3069" s="72"/>
      <c r="X3069" s="73"/>
    </row>
    <row r="3070" spans="23:24" x14ac:dyDescent="0.2">
      <c r="W3070" s="72"/>
      <c r="X3070" s="73"/>
    </row>
    <row r="3071" spans="23:24" x14ac:dyDescent="0.2">
      <c r="W3071" s="72"/>
      <c r="X3071" s="73"/>
    </row>
    <row r="3072" spans="23:24" x14ac:dyDescent="0.2">
      <c r="W3072" s="72"/>
      <c r="X3072" s="73"/>
    </row>
    <row r="3073" spans="23:24" x14ac:dyDescent="0.2">
      <c r="W3073" s="72"/>
      <c r="X3073" s="73"/>
    </row>
    <row r="3074" spans="23:24" x14ac:dyDescent="0.2">
      <c r="W3074" s="72"/>
      <c r="X3074" s="73"/>
    </row>
    <row r="3075" spans="23:24" x14ac:dyDescent="0.2">
      <c r="W3075" s="72"/>
      <c r="X3075" s="73"/>
    </row>
    <row r="3076" spans="23:24" x14ac:dyDescent="0.2">
      <c r="W3076" s="72"/>
      <c r="X3076" s="73"/>
    </row>
    <row r="3077" spans="23:24" x14ac:dyDescent="0.2">
      <c r="W3077" s="72"/>
      <c r="X3077" s="73"/>
    </row>
    <row r="3078" spans="23:24" x14ac:dyDescent="0.2">
      <c r="W3078" s="72"/>
      <c r="X3078" s="73"/>
    </row>
    <row r="3079" spans="23:24" x14ac:dyDescent="0.2">
      <c r="W3079" s="72"/>
      <c r="X3079" s="73"/>
    </row>
    <row r="3080" spans="23:24" x14ac:dyDescent="0.2">
      <c r="W3080" s="72"/>
      <c r="X3080" s="73"/>
    </row>
    <row r="3081" spans="23:24" x14ac:dyDescent="0.2">
      <c r="W3081" s="72"/>
      <c r="X3081" s="73"/>
    </row>
    <row r="3082" spans="23:24" x14ac:dyDescent="0.2">
      <c r="W3082" s="72"/>
      <c r="X3082" s="73"/>
    </row>
    <row r="3083" spans="23:24" x14ac:dyDescent="0.2">
      <c r="W3083" s="72"/>
      <c r="X3083" s="73"/>
    </row>
    <row r="3084" spans="23:24" x14ac:dyDescent="0.2">
      <c r="W3084" s="72"/>
      <c r="X3084" s="73"/>
    </row>
    <row r="3085" spans="23:24" x14ac:dyDescent="0.2">
      <c r="W3085" s="72"/>
      <c r="X3085" s="73"/>
    </row>
    <row r="3086" spans="23:24" x14ac:dyDescent="0.2">
      <c r="W3086" s="72"/>
      <c r="X3086" s="73"/>
    </row>
    <row r="3087" spans="23:24" x14ac:dyDescent="0.2">
      <c r="W3087" s="72"/>
      <c r="X3087" s="73"/>
    </row>
    <row r="3088" spans="23:24" x14ac:dyDescent="0.2">
      <c r="W3088" s="72"/>
      <c r="X3088" s="73"/>
    </row>
    <row r="3089" spans="23:24" x14ac:dyDescent="0.2">
      <c r="W3089" s="72"/>
      <c r="X3089" s="73"/>
    </row>
    <row r="3090" spans="23:24" x14ac:dyDescent="0.2">
      <c r="W3090" s="72"/>
      <c r="X3090" s="73"/>
    </row>
    <row r="3091" spans="23:24" x14ac:dyDescent="0.2">
      <c r="W3091" s="72"/>
      <c r="X3091" s="73"/>
    </row>
    <row r="3092" spans="23:24" x14ac:dyDescent="0.2">
      <c r="W3092" s="72"/>
      <c r="X3092" s="73"/>
    </row>
    <row r="3093" spans="23:24" x14ac:dyDescent="0.2">
      <c r="W3093" s="72"/>
      <c r="X3093" s="73"/>
    </row>
    <row r="3094" spans="23:24" x14ac:dyDescent="0.2">
      <c r="W3094" s="72"/>
      <c r="X3094" s="73"/>
    </row>
    <row r="3095" spans="23:24" x14ac:dyDescent="0.2">
      <c r="W3095" s="72"/>
      <c r="X3095" s="73"/>
    </row>
    <row r="3096" spans="23:24" x14ac:dyDescent="0.2">
      <c r="W3096" s="72"/>
      <c r="X3096" s="73"/>
    </row>
    <row r="3097" spans="23:24" x14ac:dyDescent="0.2">
      <c r="W3097" s="72"/>
      <c r="X3097" s="73"/>
    </row>
    <row r="3098" spans="23:24" x14ac:dyDescent="0.2">
      <c r="W3098" s="72"/>
      <c r="X3098" s="73"/>
    </row>
    <row r="3099" spans="23:24" x14ac:dyDescent="0.2">
      <c r="W3099" s="72"/>
      <c r="X3099" s="73"/>
    </row>
    <row r="3100" spans="23:24" x14ac:dyDescent="0.2">
      <c r="W3100" s="72"/>
      <c r="X3100" s="73"/>
    </row>
    <row r="3101" spans="23:24" x14ac:dyDescent="0.2">
      <c r="W3101" s="72"/>
      <c r="X3101" s="73"/>
    </row>
    <row r="3102" spans="23:24" x14ac:dyDescent="0.2">
      <c r="W3102" s="72"/>
      <c r="X3102" s="73"/>
    </row>
    <row r="3103" spans="23:24" x14ac:dyDescent="0.2">
      <c r="W3103" s="72"/>
      <c r="X3103" s="73"/>
    </row>
    <row r="3104" spans="23:24" x14ac:dyDescent="0.2">
      <c r="W3104" s="72"/>
      <c r="X3104" s="73"/>
    </row>
    <row r="3105" spans="23:24" x14ac:dyDescent="0.2">
      <c r="W3105" s="72"/>
      <c r="X3105" s="73"/>
    </row>
    <row r="3106" spans="23:24" x14ac:dyDescent="0.2">
      <c r="W3106" s="72"/>
      <c r="X3106" s="73"/>
    </row>
    <row r="3107" spans="23:24" x14ac:dyDescent="0.2">
      <c r="W3107" s="72"/>
      <c r="X3107" s="73"/>
    </row>
    <row r="3108" spans="23:24" x14ac:dyDescent="0.2">
      <c r="W3108" s="72"/>
      <c r="X3108" s="73"/>
    </row>
    <row r="3109" spans="23:24" x14ac:dyDescent="0.2">
      <c r="W3109" s="72"/>
      <c r="X3109" s="73"/>
    </row>
    <row r="3110" spans="23:24" x14ac:dyDescent="0.2">
      <c r="W3110" s="72"/>
      <c r="X3110" s="73"/>
    </row>
    <row r="3111" spans="23:24" x14ac:dyDescent="0.2">
      <c r="W3111" s="72"/>
      <c r="X3111" s="73"/>
    </row>
    <row r="3112" spans="23:24" x14ac:dyDescent="0.2">
      <c r="W3112" s="72"/>
      <c r="X3112" s="73"/>
    </row>
    <row r="3113" spans="23:24" x14ac:dyDescent="0.2">
      <c r="W3113" s="72"/>
      <c r="X3113" s="73"/>
    </row>
    <row r="3114" spans="23:24" x14ac:dyDescent="0.2">
      <c r="W3114" s="72"/>
      <c r="X3114" s="73"/>
    </row>
    <row r="3115" spans="23:24" x14ac:dyDescent="0.2">
      <c r="W3115" s="72"/>
      <c r="X3115" s="73"/>
    </row>
    <row r="3116" spans="23:24" x14ac:dyDescent="0.2">
      <c r="W3116" s="72"/>
      <c r="X3116" s="73"/>
    </row>
    <row r="3117" spans="23:24" x14ac:dyDescent="0.2">
      <c r="W3117" s="72"/>
      <c r="X3117" s="73"/>
    </row>
    <row r="3118" spans="23:24" x14ac:dyDescent="0.2">
      <c r="W3118" s="72"/>
      <c r="X3118" s="73"/>
    </row>
    <row r="3119" spans="23:24" x14ac:dyDescent="0.2">
      <c r="W3119" s="72"/>
      <c r="X3119" s="73"/>
    </row>
    <row r="3120" spans="23:24" x14ac:dyDescent="0.2">
      <c r="W3120" s="72"/>
      <c r="X3120" s="73"/>
    </row>
    <row r="3121" spans="23:24" x14ac:dyDescent="0.2">
      <c r="W3121" s="72"/>
      <c r="X3121" s="73"/>
    </row>
    <row r="3122" spans="23:24" x14ac:dyDescent="0.2">
      <c r="W3122" s="72"/>
      <c r="X3122" s="73"/>
    </row>
    <row r="3123" spans="23:24" x14ac:dyDescent="0.2">
      <c r="W3123" s="72"/>
      <c r="X3123" s="73"/>
    </row>
    <row r="3124" spans="23:24" x14ac:dyDescent="0.2">
      <c r="W3124" s="72"/>
      <c r="X3124" s="73"/>
    </row>
    <row r="3125" spans="23:24" x14ac:dyDescent="0.2">
      <c r="W3125" s="72"/>
      <c r="X3125" s="73"/>
    </row>
    <row r="3126" spans="23:24" x14ac:dyDescent="0.2">
      <c r="W3126" s="72"/>
      <c r="X3126" s="73"/>
    </row>
    <row r="3127" spans="23:24" x14ac:dyDescent="0.2">
      <c r="W3127" s="72"/>
      <c r="X3127" s="73"/>
    </row>
    <row r="3128" spans="23:24" x14ac:dyDescent="0.2">
      <c r="W3128" s="72"/>
      <c r="X3128" s="73"/>
    </row>
    <row r="3129" spans="23:24" x14ac:dyDescent="0.2">
      <c r="W3129" s="72"/>
      <c r="X3129" s="73"/>
    </row>
    <row r="3130" spans="23:24" x14ac:dyDescent="0.2">
      <c r="W3130" s="72"/>
      <c r="X3130" s="73"/>
    </row>
    <row r="3131" spans="23:24" x14ac:dyDescent="0.2">
      <c r="W3131" s="72"/>
      <c r="X3131" s="73"/>
    </row>
    <row r="3132" spans="23:24" x14ac:dyDescent="0.2">
      <c r="W3132" s="72"/>
      <c r="X3132" s="73"/>
    </row>
    <row r="3133" spans="23:24" x14ac:dyDescent="0.2">
      <c r="W3133" s="72"/>
      <c r="X3133" s="73"/>
    </row>
    <row r="3134" spans="23:24" x14ac:dyDescent="0.2">
      <c r="W3134" s="72"/>
      <c r="X3134" s="73"/>
    </row>
    <row r="3135" spans="23:24" x14ac:dyDescent="0.2">
      <c r="W3135" s="72"/>
      <c r="X3135" s="73"/>
    </row>
    <row r="3136" spans="23:24" x14ac:dyDescent="0.2">
      <c r="W3136" s="72"/>
      <c r="X3136" s="73"/>
    </row>
    <row r="3137" spans="23:24" x14ac:dyDescent="0.2">
      <c r="W3137" s="72"/>
      <c r="X3137" s="73"/>
    </row>
    <row r="3138" spans="23:24" x14ac:dyDescent="0.2">
      <c r="W3138" s="72"/>
      <c r="X3138" s="73"/>
    </row>
    <row r="3139" spans="23:24" x14ac:dyDescent="0.2">
      <c r="W3139" s="72"/>
      <c r="X3139" s="73"/>
    </row>
    <row r="3140" spans="23:24" x14ac:dyDescent="0.2">
      <c r="W3140" s="72"/>
      <c r="X3140" s="73"/>
    </row>
    <row r="3141" spans="23:24" x14ac:dyDescent="0.2">
      <c r="W3141" s="72"/>
      <c r="X3141" s="73"/>
    </row>
    <row r="3142" spans="23:24" x14ac:dyDescent="0.2">
      <c r="W3142" s="72"/>
      <c r="X3142" s="73"/>
    </row>
    <row r="3143" spans="23:24" x14ac:dyDescent="0.2">
      <c r="W3143" s="72"/>
      <c r="X3143" s="73"/>
    </row>
    <row r="3144" spans="23:24" x14ac:dyDescent="0.2">
      <c r="W3144" s="72"/>
      <c r="X3144" s="73"/>
    </row>
    <row r="3145" spans="23:24" x14ac:dyDescent="0.2">
      <c r="W3145" s="72"/>
      <c r="X3145" s="73"/>
    </row>
    <row r="3146" spans="23:24" x14ac:dyDescent="0.2">
      <c r="W3146" s="72"/>
      <c r="X3146" s="73"/>
    </row>
    <row r="3147" spans="23:24" x14ac:dyDescent="0.2">
      <c r="W3147" s="72"/>
      <c r="X3147" s="73"/>
    </row>
    <row r="3148" spans="23:24" x14ac:dyDescent="0.2">
      <c r="W3148" s="72"/>
      <c r="X3148" s="73"/>
    </row>
    <row r="3149" spans="23:24" x14ac:dyDescent="0.2">
      <c r="W3149" s="72"/>
      <c r="X3149" s="73"/>
    </row>
    <row r="3150" spans="23:24" x14ac:dyDescent="0.2">
      <c r="W3150" s="72"/>
      <c r="X3150" s="73"/>
    </row>
    <row r="3151" spans="23:24" x14ac:dyDescent="0.2">
      <c r="W3151" s="72"/>
      <c r="X3151" s="73"/>
    </row>
    <row r="3152" spans="23:24" x14ac:dyDescent="0.2">
      <c r="W3152" s="72"/>
      <c r="X3152" s="73"/>
    </row>
    <row r="3153" spans="23:24" x14ac:dyDescent="0.2">
      <c r="W3153" s="72"/>
      <c r="X3153" s="73"/>
    </row>
    <row r="3154" spans="23:24" x14ac:dyDescent="0.2">
      <c r="W3154" s="72"/>
      <c r="X3154" s="73"/>
    </row>
    <row r="3155" spans="23:24" x14ac:dyDescent="0.2">
      <c r="W3155" s="72"/>
      <c r="X3155" s="73"/>
    </row>
    <row r="3156" spans="23:24" x14ac:dyDescent="0.2">
      <c r="W3156" s="72"/>
      <c r="X3156" s="73"/>
    </row>
    <row r="3157" spans="23:24" x14ac:dyDescent="0.2">
      <c r="W3157" s="72"/>
      <c r="X3157" s="73"/>
    </row>
    <row r="3158" spans="23:24" x14ac:dyDescent="0.2">
      <c r="W3158" s="72"/>
      <c r="X3158" s="73"/>
    </row>
    <row r="3159" spans="23:24" x14ac:dyDescent="0.2">
      <c r="W3159" s="72"/>
      <c r="X3159" s="73"/>
    </row>
    <row r="3160" spans="23:24" x14ac:dyDescent="0.2">
      <c r="W3160" s="72"/>
      <c r="X3160" s="73"/>
    </row>
    <row r="3161" spans="23:24" x14ac:dyDescent="0.2">
      <c r="W3161" s="72"/>
      <c r="X3161" s="73"/>
    </row>
    <row r="3162" spans="23:24" x14ac:dyDescent="0.2">
      <c r="W3162" s="72"/>
      <c r="X3162" s="73"/>
    </row>
    <row r="3163" spans="23:24" x14ac:dyDescent="0.2">
      <c r="W3163" s="72"/>
      <c r="X3163" s="73"/>
    </row>
    <row r="3164" spans="23:24" x14ac:dyDescent="0.2">
      <c r="W3164" s="72"/>
      <c r="X3164" s="73"/>
    </row>
    <row r="3165" spans="23:24" x14ac:dyDescent="0.2">
      <c r="W3165" s="72"/>
      <c r="X3165" s="73"/>
    </row>
    <row r="3166" spans="23:24" x14ac:dyDescent="0.2">
      <c r="W3166" s="72"/>
      <c r="X3166" s="73"/>
    </row>
    <row r="3167" spans="23:24" x14ac:dyDescent="0.2">
      <c r="W3167" s="72"/>
      <c r="X3167" s="73"/>
    </row>
    <row r="3168" spans="23:24" x14ac:dyDescent="0.2">
      <c r="W3168" s="72"/>
      <c r="X3168" s="73"/>
    </row>
    <row r="3169" spans="23:24" x14ac:dyDescent="0.2">
      <c r="W3169" s="72"/>
      <c r="X3169" s="73"/>
    </row>
    <row r="3170" spans="23:24" x14ac:dyDescent="0.2">
      <c r="W3170" s="72"/>
      <c r="X3170" s="73"/>
    </row>
    <row r="3171" spans="23:24" x14ac:dyDescent="0.2">
      <c r="W3171" s="72"/>
      <c r="X3171" s="73"/>
    </row>
    <row r="3172" spans="23:24" x14ac:dyDescent="0.2">
      <c r="W3172" s="72"/>
      <c r="X3172" s="73"/>
    </row>
    <row r="3173" spans="23:24" x14ac:dyDescent="0.2">
      <c r="W3173" s="72"/>
      <c r="X3173" s="73"/>
    </row>
    <row r="3174" spans="23:24" x14ac:dyDescent="0.2">
      <c r="W3174" s="72"/>
      <c r="X3174" s="73"/>
    </row>
    <row r="3175" spans="23:24" x14ac:dyDescent="0.2">
      <c r="W3175" s="72"/>
      <c r="X3175" s="73"/>
    </row>
    <row r="3176" spans="23:24" x14ac:dyDescent="0.2">
      <c r="W3176" s="72"/>
      <c r="X3176" s="73"/>
    </row>
    <row r="3177" spans="23:24" x14ac:dyDescent="0.2">
      <c r="W3177" s="72"/>
      <c r="X3177" s="73"/>
    </row>
    <row r="3178" spans="23:24" x14ac:dyDescent="0.2">
      <c r="W3178" s="72"/>
      <c r="X3178" s="73"/>
    </row>
    <row r="3179" spans="23:24" x14ac:dyDescent="0.2">
      <c r="W3179" s="72"/>
      <c r="X3179" s="73"/>
    </row>
    <row r="3180" spans="23:24" x14ac:dyDescent="0.2">
      <c r="W3180" s="72"/>
      <c r="X3180" s="73"/>
    </row>
    <row r="3181" spans="23:24" x14ac:dyDescent="0.2">
      <c r="W3181" s="72"/>
      <c r="X3181" s="73"/>
    </row>
    <row r="3182" spans="23:24" x14ac:dyDescent="0.2">
      <c r="W3182" s="72"/>
      <c r="X3182" s="73"/>
    </row>
    <row r="3183" spans="23:24" x14ac:dyDescent="0.2">
      <c r="W3183" s="72"/>
      <c r="X3183" s="73"/>
    </row>
    <row r="3184" spans="23:24" x14ac:dyDescent="0.2">
      <c r="W3184" s="72"/>
      <c r="X3184" s="73"/>
    </row>
    <row r="3185" spans="23:24" x14ac:dyDescent="0.2">
      <c r="W3185" s="72"/>
      <c r="X3185" s="73"/>
    </row>
    <row r="3186" spans="23:24" x14ac:dyDescent="0.2">
      <c r="W3186" s="72"/>
      <c r="X3186" s="73"/>
    </row>
    <row r="3187" spans="23:24" x14ac:dyDescent="0.2">
      <c r="W3187" s="72"/>
      <c r="X3187" s="73"/>
    </row>
    <row r="3188" spans="23:24" x14ac:dyDescent="0.2">
      <c r="W3188" s="72"/>
      <c r="X3188" s="73"/>
    </row>
    <row r="3189" spans="23:24" x14ac:dyDescent="0.2">
      <c r="W3189" s="72"/>
      <c r="X3189" s="73"/>
    </row>
    <row r="3190" spans="23:24" x14ac:dyDescent="0.2">
      <c r="W3190" s="72"/>
      <c r="X3190" s="73"/>
    </row>
    <row r="3191" spans="23:24" x14ac:dyDescent="0.2">
      <c r="W3191" s="72"/>
      <c r="X3191" s="73"/>
    </row>
    <row r="3192" spans="23:24" x14ac:dyDescent="0.2">
      <c r="W3192" s="72"/>
      <c r="X3192" s="73"/>
    </row>
    <row r="3193" spans="23:24" x14ac:dyDescent="0.2">
      <c r="W3193" s="72"/>
      <c r="X3193" s="73"/>
    </row>
    <row r="3194" spans="23:24" x14ac:dyDescent="0.2">
      <c r="W3194" s="72"/>
      <c r="X3194" s="73"/>
    </row>
    <row r="3195" spans="23:24" x14ac:dyDescent="0.2">
      <c r="W3195" s="72"/>
      <c r="X3195" s="73"/>
    </row>
    <row r="3196" spans="23:24" x14ac:dyDescent="0.2">
      <c r="W3196" s="72"/>
      <c r="X3196" s="73"/>
    </row>
    <row r="3197" spans="23:24" x14ac:dyDescent="0.2">
      <c r="W3197" s="72"/>
      <c r="X3197" s="73"/>
    </row>
    <row r="3198" spans="23:24" x14ac:dyDescent="0.2">
      <c r="W3198" s="72"/>
      <c r="X3198" s="73"/>
    </row>
    <row r="3199" spans="23:24" x14ac:dyDescent="0.2">
      <c r="W3199" s="72"/>
      <c r="X3199" s="73"/>
    </row>
    <row r="3200" spans="23:24" x14ac:dyDescent="0.2">
      <c r="W3200" s="72"/>
      <c r="X3200" s="73"/>
    </row>
    <row r="3201" spans="23:24" x14ac:dyDescent="0.2">
      <c r="W3201" s="72"/>
      <c r="X3201" s="73"/>
    </row>
    <row r="3202" spans="23:24" x14ac:dyDescent="0.2">
      <c r="W3202" s="72"/>
      <c r="X3202" s="73"/>
    </row>
    <row r="3203" spans="23:24" x14ac:dyDescent="0.2">
      <c r="W3203" s="72"/>
      <c r="X3203" s="73"/>
    </row>
    <row r="3204" spans="23:24" x14ac:dyDescent="0.2">
      <c r="W3204" s="72"/>
      <c r="X3204" s="73"/>
    </row>
    <row r="3205" spans="23:24" x14ac:dyDescent="0.2">
      <c r="W3205" s="72"/>
      <c r="X3205" s="73"/>
    </row>
    <row r="3206" spans="23:24" x14ac:dyDescent="0.2">
      <c r="W3206" s="72"/>
      <c r="X3206" s="73"/>
    </row>
    <row r="3207" spans="23:24" x14ac:dyDescent="0.2">
      <c r="W3207" s="72"/>
      <c r="X3207" s="73"/>
    </row>
    <row r="3208" spans="23:24" x14ac:dyDescent="0.2">
      <c r="W3208" s="72"/>
      <c r="X3208" s="73"/>
    </row>
    <row r="3209" spans="23:24" x14ac:dyDescent="0.2">
      <c r="W3209" s="72"/>
      <c r="X3209" s="73"/>
    </row>
    <row r="3210" spans="23:24" x14ac:dyDescent="0.2">
      <c r="W3210" s="72"/>
      <c r="X3210" s="73"/>
    </row>
    <row r="3211" spans="23:24" x14ac:dyDescent="0.2">
      <c r="W3211" s="72"/>
      <c r="X3211" s="73"/>
    </row>
    <row r="3212" spans="23:24" x14ac:dyDescent="0.2">
      <c r="W3212" s="72"/>
      <c r="X3212" s="73"/>
    </row>
    <row r="3213" spans="23:24" x14ac:dyDescent="0.2">
      <c r="W3213" s="72"/>
      <c r="X3213" s="73"/>
    </row>
    <row r="3214" spans="23:24" x14ac:dyDescent="0.2">
      <c r="W3214" s="72"/>
      <c r="X3214" s="73"/>
    </row>
    <row r="3215" spans="23:24" x14ac:dyDescent="0.2">
      <c r="W3215" s="72"/>
      <c r="X3215" s="73"/>
    </row>
    <row r="3216" spans="23:24" x14ac:dyDescent="0.2">
      <c r="W3216" s="72"/>
      <c r="X3216" s="73"/>
    </row>
    <row r="3217" spans="23:24" x14ac:dyDescent="0.2">
      <c r="W3217" s="72"/>
      <c r="X3217" s="73"/>
    </row>
    <row r="3218" spans="23:24" x14ac:dyDescent="0.2">
      <c r="W3218" s="72"/>
      <c r="X3218" s="73"/>
    </row>
    <row r="3219" spans="23:24" x14ac:dyDescent="0.2">
      <c r="W3219" s="72"/>
      <c r="X3219" s="73"/>
    </row>
    <row r="3220" spans="23:24" x14ac:dyDescent="0.2">
      <c r="W3220" s="72"/>
      <c r="X3220" s="73"/>
    </row>
    <row r="3221" spans="23:24" x14ac:dyDescent="0.2">
      <c r="W3221" s="72"/>
      <c r="X3221" s="73"/>
    </row>
    <row r="3222" spans="23:24" x14ac:dyDescent="0.2">
      <c r="W3222" s="72"/>
      <c r="X3222" s="73"/>
    </row>
    <row r="3223" spans="23:24" x14ac:dyDescent="0.2">
      <c r="W3223" s="72"/>
      <c r="X3223" s="73"/>
    </row>
    <row r="3224" spans="23:24" x14ac:dyDescent="0.2">
      <c r="W3224" s="72"/>
      <c r="X3224" s="73"/>
    </row>
    <row r="3225" spans="23:24" x14ac:dyDescent="0.2">
      <c r="W3225" s="72"/>
      <c r="X3225" s="73"/>
    </row>
    <row r="3226" spans="23:24" x14ac:dyDescent="0.2">
      <c r="W3226" s="72"/>
      <c r="X3226" s="73"/>
    </row>
    <row r="3227" spans="23:24" x14ac:dyDescent="0.2">
      <c r="W3227" s="72"/>
      <c r="X3227" s="73"/>
    </row>
    <row r="3228" spans="23:24" x14ac:dyDescent="0.2">
      <c r="W3228" s="72"/>
      <c r="X3228" s="73"/>
    </row>
    <row r="3229" spans="23:24" x14ac:dyDescent="0.2">
      <c r="W3229" s="72"/>
      <c r="X3229" s="73"/>
    </row>
    <row r="3230" spans="23:24" x14ac:dyDescent="0.2">
      <c r="W3230" s="72"/>
      <c r="X3230" s="73"/>
    </row>
    <row r="3231" spans="23:24" x14ac:dyDescent="0.2">
      <c r="W3231" s="72"/>
      <c r="X3231" s="73"/>
    </row>
    <row r="3232" spans="23:24" x14ac:dyDescent="0.2">
      <c r="W3232" s="72"/>
      <c r="X3232" s="73"/>
    </row>
    <row r="3233" spans="23:24" x14ac:dyDescent="0.2">
      <c r="W3233" s="72"/>
      <c r="X3233" s="73"/>
    </row>
    <row r="3234" spans="23:24" x14ac:dyDescent="0.2">
      <c r="W3234" s="72"/>
      <c r="X3234" s="73"/>
    </row>
    <row r="3235" spans="23:24" x14ac:dyDescent="0.2">
      <c r="W3235" s="72"/>
      <c r="X3235" s="73"/>
    </row>
    <row r="3236" spans="23:24" x14ac:dyDescent="0.2">
      <c r="W3236" s="72"/>
      <c r="X3236" s="73"/>
    </row>
    <row r="3237" spans="23:24" x14ac:dyDescent="0.2">
      <c r="W3237" s="72"/>
      <c r="X3237" s="73"/>
    </row>
    <row r="3238" spans="23:24" x14ac:dyDescent="0.2">
      <c r="W3238" s="72"/>
      <c r="X3238" s="73"/>
    </row>
    <row r="3239" spans="23:24" x14ac:dyDescent="0.2">
      <c r="W3239" s="72"/>
      <c r="X3239" s="73"/>
    </row>
    <row r="3240" spans="23:24" x14ac:dyDescent="0.2">
      <c r="W3240" s="72"/>
      <c r="X3240" s="73"/>
    </row>
    <row r="3241" spans="23:24" x14ac:dyDescent="0.2">
      <c r="W3241" s="72"/>
      <c r="X3241" s="73"/>
    </row>
    <row r="3242" spans="23:24" x14ac:dyDescent="0.2">
      <c r="W3242" s="72"/>
      <c r="X3242" s="73"/>
    </row>
    <row r="3243" spans="23:24" x14ac:dyDescent="0.2">
      <c r="W3243" s="72"/>
      <c r="X3243" s="73"/>
    </row>
    <row r="3244" spans="23:24" x14ac:dyDescent="0.2">
      <c r="W3244" s="72"/>
      <c r="X3244" s="73"/>
    </row>
    <row r="3245" spans="23:24" x14ac:dyDescent="0.2">
      <c r="W3245" s="72"/>
      <c r="X3245" s="73"/>
    </row>
    <row r="3246" spans="23:24" x14ac:dyDescent="0.2">
      <c r="W3246" s="72"/>
      <c r="X3246" s="73"/>
    </row>
    <row r="3247" spans="23:24" x14ac:dyDescent="0.2">
      <c r="W3247" s="72"/>
      <c r="X3247" s="73"/>
    </row>
    <row r="3248" spans="23:24" x14ac:dyDescent="0.2">
      <c r="W3248" s="72"/>
      <c r="X3248" s="73"/>
    </row>
    <row r="3249" spans="23:24" x14ac:dyDescent="0.2">
      <c r="W3249" s="72"/>
      <c r="X3249" s="73"/>
    </row>
    <row r="3250" spans="23:24" x14ac:dyDescent="0.2">
      <c r="W3250" s="72"/>
      <c r="X3250" s="73"/>
    </row>
    <row r="3251" spans="23:24" x14ac:dyDescent="0.2">
      <c r="W3251" s="72"/>
      <c r="X3251" s="73"/>
    </row>
    <row r="3252" spans="23:24" x14ac:dyDescent="0.2">
      <c r="W3252" s="72"/>
      <c r="X3252" s="73"/>
    </row>
    <row r="3253" spans="23:24" x14ac:dyDescent="0.2">
      <c r="W3253" s="72"/>
      <c r="X3253" s="73"/>
    </row>
    <row r="3254" spans="23:24" x14ac:dyDescent="0.2">
      <c r="W3254" s="72"/>
      <c r="X3254" s="73"/>
    </row>
    <row r="3255" spans="23:24" x14ac:dyDescent="0.2">
      <c r="W3255" s="72"/>
      <c r="X3255" s="73"/>
    </row>
    <row r="3256" spans="23:24" x14ac:dyDescent="0.2">
      <c r="W3256" s="72"/>
      <c r="X3256" s="73"/>
    </row>
    <row r="3257" spans="23:24" x14ac:dyDescent="0.2">
      <c r="W3257" s="72"/>
      <c r="X3257" s="73"/>
    </row>
    <row r="3258" spans="23:24" x14ac:dyDescent="0.2">
      <c r="W3258" s="72"/>
      <c r="X3258" s="73"/>
    </row>
    <row r="3259" spans="23:24" x14ac:dyDescent="0.2">
      <c r="W3259" s="72"/>
      <c r="X3259" s="73"/>
    </row>
    <row r="3260" spans="23:24" x14ac:dyDescent="0.2">
      <c r="W3260" s="72"/>
      <c r="X3260" s="73"/>
    </row>
    <row r="3261" spans="23:24" x14ac:dyDescent="0.2">
      <c r="W3261" s="72"/>
      <c r="X3261" s="73"/>
    </row>
    <row r="3262" spans="23:24" x14ac:dyDescent="0.2">
      <c r="W3262" s="72"/>
      <c r="X3262" s="73"/>
    </row>
    <row r="3263" spans="23:24" x14ac:dyDescent="0.2">
      <c r="W3263" s="72"/>
      <c r="X3263" s="73"/>
    </row>
    <row r="3264" spans="23:24" x14ac:dyDescent="0.2">
      <c r="W3264" s="72"/>
      <c r="X3264" s="73"/>
    </row>
    <row r="3265" spans="23:24" x14ac:dyDescent="0.2">
      <c r="W3265" s="72"/>
      <c r="X3265" s="73"/>
    </row>
    <row r="3266" spans="23:24" x14ac:dyDescent="0.2">
      <c r="W3266" s="72"/>
      <c r="X3266" s="73"/>
    </row>
    <row r="3267" spans="23:24" x14ac:dyDescent="0.2">
      <c r="W3267" s="72"/>
      <c r="X3267" s="73"/>
    </row>
    <row r="3268" spans="23:24" x14ac:dyDescent="0.2">
      <c r="W3268" s="72"/>
      <c r="X3268" s="73"/>
    </row>
    <row r="3269" spans="23:24" x14ac:dyDescent="0.2">
      <c r="W3269" s="72"/>
      <c r="X3269" s="73"/>
    </row>
    <row r="3270" spans="23:24" x14ac:dyDescent="0.2">
      <c r="W3270" s="72"/>
      <c r="X3270" s="73"/>
    </row>
    <row r="3271" spans="23:24" x14ac:dyDescent="0.2">
      <c r="W3271" s="72"/>
      <c r="X3271" s="73"/>
    </row>
    <row r="3272" spans="23:24" x14ac:dyDescent="0.2">
      <c r="W3272" s="72"/>
      <c r="X3272" s="73"/>
    </row>
    <row r="3273" spans="23:24" x14ac:dyDescent="0.2">
      <c r="W3273" s="72"/>
      <c r="X3273" s="73"/>
    </row>
    <row r="3274" spans="23:24" x14ac:dyDescent="0.2">
      <c r="W3274" s="72"/>
      <c r="X3274" s="73"/>
    </row>
    <row r="3275" spans="23:24" x14ac:dyDescent="0.2">
      <c r="W3275" s="72"/>
      <c r="X3275" s="73"/>
    </row>
    <row r="3276" spans="23:24" x14ac:dyDescent="0.2">
      <c r="W3276" s="72"/>
      <c r="X3276" s="73"/>
    </row>
    <row r="3277" spans="23:24" x14ac:dyDescent="0.2">
      <c r="W3277" s="72"/>
      <c r="X3277" s="73"/>
    </row>
    <row r="3278" spans="23:24" x14ac:dyDescent="0.2">
      <c r="W3278" s="72"/>
      <c r="X3278" s="73"/>
    </row>
    <row r="3279" spans="23:24" x14ac:dyDescent="0.2">
      <c r="W3279" s="72"/>
      <c r="X3279" s="73"/>
    </row>
    <row r="3280" spans="23:24" x14ac:dyDescent="0.2">
      <c r="W3280" s="72"/>
      <c r="X3280" s="73"/>
    </row>
    <row r="3281" spans="23:24" x14ac:dyDescent="0.2">
      <c r="W3281" s="72"/>
      <c r="X3281" s="73"/>
    </row>
    <row r="3282" spans="23:24" x14ac:dyDescent="0.2">
      <c r="W3282" s="72"/>
      <c r="X3282" s="73"/>
    </row>
    <row r="3283" spans="23:24" x14ac:dyDescent="0.2">
      <c r="W3283" s="72"/>
      <c r="X3283" s="73"/>
    </row>
    <row r="3284" spans="23:24" x14ac:dyDescent="0.2">
      <c r="W3284" s="72"/>
      <c r="X3284" s="73"/>
    </row>
    <row r="3285" spans="23:24" x14ac:dyDescent="0.2">
      <c r="W3285" s="72"/>
      <c r="X3285" s="73"/>
    </row>
    <row r="3286" spans="23:24" x14ac:dyDescent="0.2">
      <c r="W3286" s="72"/>
      <c r="X3286" s="73"/>
    </row>
    <row r="3287" spans="23:24" x14ac:dyDescent="0.2">
      <c r="W3287" s="72"/>
      <c r="X3287" s="73"/>
    </row>
    <row r="3288" spans="23:24" x14ac:dyDescent="0.2">
      <c r="W3288" s="72"/>
      <c r="X3288" s="73"/>
    </row>
    <row r="3289" spans="23:24" x14ac:dyDescent="0.2">
      <c r="W3289" s="72"/>
      <c r="X3289" s="73"/>
    </row>
    <row r="3290" spans="23:24" x14ac:dyDescent="0.2">
      <c r="W3290" s="72"/>
      <c r="X3290" s="73"/>
    </row>
    <row r="3291" spans="23:24" x14ac:dyDescent="0.2">
      <c r="W3291" s="72"/>
      <c r="X3291" s="73"/>
    </row>
    <row r="3292" spans="23:24" x14ac:dyDescent="0.2">
      <c r="W3292" s="72"/>
      <c r="X3292" s="73"/>
    </row>
    <row r="3293" spans="23:24" x14ac:dyDescent="0.2">
      <c r="W3293" s="72"/>
      <c r="X3293" s="73"/>
    </row>
    <row r="3294" spans="23:24" x14ac:dyDescent="0.2">
      <c r="W3294" s="72"/>
      <c r="X3294" s="73"/>
    </row>
    <row r="3295" spans="23:24" x14ac:dyDescent="0.2">
      <c r="W3295" s="72"/>
      <c r="X3295" s="73"/>
    </row>
    <row r="3296" spans="23:24" x14ac:dyDescent="0.2">
      <c r="W3296" s="72"/>
      <c r="X3296" s="73"/>
    </row>
    <row r="3297" spans="23:24" x14ac:dyDescent="0.2">
      <c r="W3297" s="72"/>
      <c r="X3297" s="73"/>
    </row>
    <row r="3298" spans="23:24" x14ac:dyDescent="0.2">
      <c r="W3298" s="72"/>
      <c r="X3298" s="73"/>
    </row>
    <row r="3299" spans="23:24" x14ac:dyDescent="0.2">
      <c r="W3299" s="72"/>
      <c r="X3299" s="73"/>
    </row>
    <row r="3300" spans="23:24" x14ac:dyDescent="0.2">
      <c r="W3300" s="72"/>
      <c r="X3300" s="73"/>
    </row>
    <row r="3301" spans="23:24" x14ac:dyDescent="0.2">
      <c r="W3301" s="72"/>
      <c r="X3301" s="73"/>
    </row>
    <row r="3302" spans="23:24" x14ac:dyDescent="0.2">
      <c r="W3302" s="72"/>
      <c r="X3302" s="73"/>
    </row>
    <row r="3303" spans="23:24" x14ac:dyDescent="0.2">
      <c r="W3303" s="72"/>
      <c r="X3303" s="73"/>
    </row>
    <row r="3304" spans="23:24" x14ac:dyDescent="0.2">
      <c r="W3304" s="72"/>
      <c r="X3304" s="73"/>
    </row>
    <row r="3305" spans="23:24" x14ac:dyDescent="0.2">
      <c r="W3305" s="72"/>
      <c r="X3305" s="73"/>
    </row>
    <row r="3306" spans="23:24" x14ac:dyDescent="0.2">
      <c r="W3306" s="72"/>
      <c r="X3306" s="73"/>
    </row>
    <row r="3307" spans="23:24" x14ac:dyDescent="0.2">
      <c r="W3307" s="72"/>
      <c r="X3307" s="73"/>
    </row>
    <row r="3308" spans="23:24" x14ac:dyDescent="0.2">
      <c r="W3308" s="72"/>
      <c r="X3308" s="73"/>
    </row>
    <row r="3309" spans="23:24" x14ac:dyDescent="0.2">
      <c r="W3309" s="72"/>
      <c r="X3309" s="73"/>
    </row>
    <row r="3310" spans="23:24" x14ac:dyDescent="0.2">
      <c r="W3310" s="72"/>
      <c r="X3310" s="73"/>
    </row>
    <row r="3311" spans="23:24" x14ac:dyDescent="0.2">
      <c r="W3311" s="72"/>
      <c r="X3311" s="73"/>
    </row>
    <row r="3312" spans="23:24" x14ac:dyDescent="0.2">
      <c r="W3312" s="72"/>
      <c r="X3312" s="73"/>
    </row>
    <row r="3313" spans="23:24" x14ac:dyDescent="0.2">
      <c r="W3313" s="72"/>
      <c r="X3313" s="73"/>
    </row>
    <row r="3314" spans="23:24" x14ac:dyDescent="0.2">
      <c r="W3314" s="72"/>
      <c r="X3314" s="73"/>
    </row>
    <row r="3315" spans="23:24" x14ac:dyDescent="0.2">
      <c r="W3315" s="72"/>
      <c r="X3315" s="73"/>
    </row>
    <row r="3316" spans="23:24" x14ac:dyDescent="0.2">
      <c r="W3316" s="72"/>
      <c r="X3316" s="73"/>
    </row>
    <row r="3317" spans="23:24" x14ac:dyDescent="0.2">
      <c r="W3317" s="72"/>
      <c r="X3317" s="73"/>
    </row>
    <row r="3318" spans="23:24" x14ac:dyDescent="0.2">
      <c r="W3318" s="72"/>
      <c r="X3318" s="73"/>
    </row>
    <row r="3319" spans="23:24" x14ac:dyDescent="0.2">
      <c r="W3319" s="72"/>
      <c r="X3319" s="73"/>
    </row>
    <row r="3320" spans="23:24" x14ac:dyDescent="0.2">
      <c r="W3320" s="72"/>
      <c r="X3320" s="73"/>
    </row>
    <row r="3321" spans="23:24" x14ac:dyDescent="0.2">
      <c r="W3321" s="72"/>
      <c r="X3321" s="73"/>
    </row>
    <row r="3322" spans="23:24" x14ac:dyDescent="0.2">
      <c r="W3322" s="72"/>
      <c r="X3322" s="73"/>
    </row>
    <row r="3323" spans="23:24" x14ac:dyDescent="0.2">
      <c r="W3323" s="72"/>
      <c r="X3323" s="73"/>
    </row>
    <row r="3324" spans="23:24" x14ac:dyDescent="0.2">
      <c r="W3324" s="72"/>
      <c r="X3324" s="73"/>
    </row>
    <row r="3325" spans="23:24" x14ac:dyDescent="0.2">
      <c r="W3325" s="72"/>
      <c r="X3325" s="73"/>
    </row>
    <row r="3326" spans="23:24" x14ac:dyDescent="0.2">
      <c r="W3326" s="72"/>
      <c r="X3326" s="73"/>
    </row>
    <row r="3327" spans="23:24" x14ac:dyDescent="0.2">
      <c r="W3327" s="72"/>
      <c r="X3327" s="73"/>
    </row>
    <row r="3328" spans="23:24" x14ac:dyDescent="0.2">
      <c r="W3328" s="72"/>
      <c r="X3328" s="73"/>
    </row>
    <row r="3329" spans="23:24" x14ac:dyDescent="0.2">
      <c r="W3329" s="72"/>
      <c r="X3329" s="73"/>
    </row>
    <row r="3330" spans="23:24" x14ac:dyDescent="0.2">
      <c r="W3330" s="72"/>
      <c r="X3330" s="73"/>
    </row>
    <row r="3331" spans="23:24" x14ac:dyDescent="0.2">
      <c r="W3331" s="72"/>
      <c r="X3331" s="73"/>
    </row>
    <row r="3332" spans="23:24" x14ac:dyDescent="0.2">
      <c r="W3332" s="72"/>
      <c r="X3332" s="73"/>
    </row>
    <row r="3333" spans="23:24" x14ac:dyDescent="0.2">
      <c r="W3333" s="72"/>
      <c r="X3333" s="73"/>
    </row>
    <row r="3334" spans="23:24" x14ac:dyDescent="0.2">
      <c r="W3334" s="72"/>
      <c r="X3334" s="73"/>
    </row>
    <row r="3335" spans="23:24" x14ac:dyDescent="0.2">
      <c r="W3335" s="72"/>
      <c r="X3335" s="73"/>
    </row>
    <row r="3336" spans="23:24" x14ac:dyDescent="0.2">
      <c r="W3336" s="72"/>
      <c r="X3336" s="73"/>
    </row>
    <row r="3337" spans="23:24" x14ac:dyDescent="0.2">
      <c r="W3337" s="72"/>
      <c r="X3337" s="73"/>
    </row>
    <row r="3338" spans="23:24" x14ac:dyDescent="0.2">
      <c r="W3338" s="72"/>
      <c r="X3338" s="73"/>
    </row>
    <row r="3339" spans="23:24" x14ac:dyDescent="0.2">
      <c r="W3339" s="72"/>
      <c r="X3339" s="73"/>
    </row>
    <row r="3340" spans="23:24" x14ac:dyDescent="0.2">
      <c r="W3340" s="72"/>
      <c r="X3340" s="73"/>
    </row>
    <row r="3341" spans="23:24" x14ac:dyDescent="0.2">
      <c r="W3341" s="72"/>
      <c r="X3341" s="73"/>
    </row>
    <row r="3342" spans="23:24" x14ac:dyDescent="0.2">
      <c r="W3342" s="72"/>
      <c r="X3342" s="73"/>
    </row>
    <row r="3343" spans="23:24" x14ac:dyDescent="0.2">
      <c r="W3343" s="72"/>
      <c r="X3343" s="73"/>
    </row>
    <row r="3344" spans="23:24" x14ac:dyDescent="0.2">
      <c r="W3344" s="72"/>
      <c r="X3344" s="73"/>
    </row>
    <row r="3345" spans="23:24" x14ac:dyDescent="0.2">
      <c r="W3345" s="72"/>
      <c r="X3345" s="73"/>
    </row>
    <row r="3346" spans="23:24" x14ac:dyDescent="0.2">
      <c r="W3346" s="72"/>
      <c r="X3346" s="73"/>
    </row>
    <row r="3347" spans="23:24" x14ac:dyDescent="0.2">
      <c r="W3347" s="72"/>
      <c r="X3347" s="73"/>
    </row>
    <row r="3348" spans="23:24" x14ac:dyDescent="0.2">
      <c r="W3348" s="72"/>
      <c r="X3348" s="73"/>
    </row>
    <row r="3349" spans="23:24" x14ac:dyDescent="0.2">
      <c r="W3349" s="72"/>
      <c r="X3349" s="73"/>
    </row>
    <row r="3350" spans="23:24" x14ac:dyDescent="0.2">
      <c r="W3350" s="72"/>
      <c r="X3350" s="73"/>
    </row>
    <row r="3351" spans="23:24" x14ac:dyDescent="0.2">
      <c r="W3351" s="72"/>
      <c r="X3351" s="73"/>
    </row>
    <row r="3352" spans="23:24" x14ac:dyDescent="0.2">
      <c r="W3352" s="72"/>
      <c r="X3352" s="73"/>
    </row>
    <row r="3353" spans="23:24" x14ac:dyDescent="0.2">
      <c r="W3353" s="72"/>
      <c r="X3353" s="73"/>
    </row>
    <row r="3354" spans="23:24" x14ac:dyDescent="0.2">
      <c r="W3354" s="72"/>
      <c r="X3354" s="73"/>
    </row>
    <row r="3355" spans="23:24" x14ac:dyDescent="0.2">
      <c r="W3355" s="72"/>
      <c r="X3355" s="73"/>
    </row>
    <row r="3356" spans="23:24" x14ac:dyDescent="0.2">
      <c r="W3356" s="72"/>
      <c r="X3356" s="73"/>
    </row>
    <row r="3357" spans="23:24" x14ac:dyDescent="0.2">
      <c r="W3357" s="72"/>
      <c r="X3357" s="73"/>
    </row>
    <row r="3358" spans="23:24" x14ac:dyDescent="0.2">
      <c r="W3358" s="72"/>
      <c r="X3358" s="73"/>
    </row>
    <row r="3359" spans="23:24" x14ac:dyDescent="0.2">
      <c r="W3359" s="72"/>
      <c r="X3359" s="73"/>
    </row>
    <row r="3360" spans="23:24" x14ac:dyDescent="0.2">
      <c r="W3360" s="72"/>
      <c r="X3360" s="73"/>
    </row>
    <row r="3361" spans="23:24" x14ac:dyDescent="0.2">
      <c r="W3361" s="72"/>
      <c r="X3361" s="73"/>
    </row>
    <row r="3362" spans="23:24" x14ac:dyDescent="0.2">
      <c r="W3362" s="72"/>
      <c r="X3362" s="73"/>
    </row>
    <row r="3363" spans="23:24" x14ac:dyDescent="0.2">
      <c r="W3363" s="72"/>
      <c r="X3363" s="73"/>
    </row>
    <row r="3364" spans="23:24" x14ac:dyDescent="0.2">
      <c r="W3364" s="72"/>
      <c r="X3364" s="73"/>
    </row>
    <row r="3365" spans="23:24" x14ac:dyDescent="0.2">
      <c r="W3365" s="72"/>
      <c r="X3365" s="73"/>
    </row>
    <row r="3366" spans="23:24" x14ac:dyDescent="0.2">
      <c r="W3366" s="72"/>
      <c r="X3366" s="73"/>
    </row>
    <row r="3367" spans="23:24" x14ac:dyDescent="0.2">
      <c r="W3367" s="72"/>
      <c r="X3367" s="73"/>
    </row>
    <row r="3368" spans="23:24" x14ac:dyDescent="0.2">
      <c r="W3368" s="72"/>
      <c r="X3368" s="73"/>
    </row>
    <row r="3369" spans="23:24" x14ac:dyDescent="0.2">
      <c r="W3369" s="72"/>
      <c r="X3369" s="73"/>
    </row>
    <row r="3370" spans="23:24" x14ac:dyDescent="0.2">
      <c r="W3370" s="72"/>
      <c r="X3370" s="73"/>
    </row>
    <row r="3371" spans="23:24" x14ac:dyDescent="0.2">
      <c r="W3371" s="72"/>
      <c r="X3371" s="73"/>
    </row>
    <row r="3372" spans="23:24" x14ac:dyDescent="0.2">
      <c r="W3372" s="72"/>
      <c r="X3372" s="73"/>
    </row>
    <row r="3373" spans="23:24" x14ac:dyDescent="0.2">
      <c r="W3373" s="72"/>
      <c r="X3373" s="73"/>
    </row>
    <row r="3374" spans="23:24" x14ac:dyDescent="0.2">
      <c r="W3374" s="72"/>
      <c r="X3374" s="73"/>
    </row>
    <row r="3375" spans="23:24" x14ac:dyDescent="0.2">
      <c r="W3375" s="72"/>
      <c r="X3375" s="73"/>
    </row>
    <row r="3376" spans="23:24" x14ac:dyDescent="0.2">
      <c r="W3376" s="72"/>
      <c r="X3376" s="73"/>
    </row>
    <row r="3377" spans="23:24" x14ac:dyDescent="0.2">
      <c r="W3377" s="72"/>
      <c r="X3377" s="73"/>
    </row>
    <row r="3378" spans="23:24" x14ac:dyDescent="0.2">
      <c r="W3378" s="72"/>
      <c r="X3378" s="73"/>
    </row>
    <row r="3379" spans="23:24" x14ac:dyDescent="0.2">
      <c r="W3379" s="72"/>
      <c r="X3379" s="73"/>
    </row>
    <row r="3380" spans="23:24" x14ac:dyDescent="0.2">
      <c r="W3380" s="72"/>
      <c r="X3380" s="73"/>
    </row>
    <row r="3381" spans="23:24" x14ac:dyDescent="0.2">
      <c r="W3381" s="72"/>
      <c r="X3381" s="73"/>
    </row>
    <row r="3382" spans="23:24" x14ac:dyDescent="0.2">
      <c r="W3382" s="72"/>
      <c r="X3382" s="73"/>
    </row>
    <row r="3383" spans="23:24" x14ac:dyDescent="0.2">
      <c r="W3383" s="72"/>
      <c r="X3383" s="73"/>
    </row>
    <row r="3384" spans="23:24" x14ac:dyDescent="0.2">
      <c r="W3384" s="72"/>
      <c r="X3384" s="73"/>
    </row>
    <row r="3385" spans="23:24" x14ac:dyDescent="0.2">
      <c r="W3385" s="72"/>
      <c r="X3385" s="73"/>
    </row>
    <row r="3386" spans="23:24" x14ac:dyDescent="0.2">
      <c r="W3386" s="72"/>
      <c r="X3386" s="73"/>
    </row>
    <row r="3387" spans="23:24" x14ac:dyDescent="0.2">
      <c r="W3387" s="72"/>
      <c r="X3387" s="73"/>
    </row>
    <row r="3388" spans="23:24" x14ac:dyDescent="0.2">
      <c r="W3388" s="72"/>
      <c r="X3388" s="73"/>
    </row>
    <row r="3389" spans="23:24" x14ac:dyDescent="0.2">
      <c r="W3389" s="72"/>
      <c r="X3389" s="73"/>
    </row>
    <row r="3390" spans="23:24" x14ac:dyDescent="0.2">
      <c r="W3390" s="72"/>
      <c r="X3390" s="73"/>
    </row>
    <row r="3391" spans="23:24" x14ac:dyDescent="0.2">
      <c r="W3391" s="72"/>
      <c r="X3391" s="73"/>
    </row>
    <row r="3392" spans="23:24" x14ac:dyDescent="0.2">
      <c r="W3392" s="72"/>
      <c r="X3392" s="73"/>
    </row>
    <row r="3393" spans="23:24" x14ac:dyDescent="0.2">
      <c r="W3393" s="72"/>
      <c r="X3393" s="73"/>
    </row>
    <row r="3394" spans="23:24" x14ac:dyDescent="0.2">
      <c r="W3394" s="72"/>
      <c r="X3394" s="73"/>
    </row>
    <row r="3395" spans="23:24" x14ac:dyDescent="0.2">
      <c r="W3395" s="72"/>
      <c r="X3395" s="73"/>
    </row>
    <row r="3396" spans="23:24" x14ac:dyDescent="0.2">
      <c r="W3396" s="72"/>
      <c r="X3396" s="73"/>
    </row>
    <row r="3397" spans="23:24" x14ac:dyDescent="0.2">
      <c r="W3397" s="72"/>
      <c r="X3397" s="73"/>
    </row>
    <row r="3398" spans="23:24" x14ac:dyDescent="0.2">
      <c r="W3398" s="72"/>
      <c r="X3398" s="73"/>
    </row>
    <row r="3399" spans="23:24" x14ac:dyDescent="0.2">
      <c r="W3399" s="72"/>
      <c r="X3399" s="73"/>
    </row>
    <row r="3400" spans="23:24" x14ac:dyDescent="0.2">
      <c r="W3400" s="72"/>
      <c r="X3400" s="73"/>
    </row>
    <row r="3401" spans="23:24" x14ac:dyDescent="0.2">
      <c r="W3401" s="72"/>
      <c r="X3401" s="73"/>
    </row>
    <row r="3402" spans="23:24" x14ac:dyDescent="0.2">
      <c r="W3402" s="72"/>
      <c r="X3402" s="73"/>
    </row>
    <row r="3403" spans="23:24" x14ac:dyDescent="0.2">
      <c r="W3403" s="72"/>
      <c r="X3403" s="73"/>
    </row>
    <row r="3404" spans="23:24" x14ac:dyDescent="0.2">
      <c r="W3404" s="72"/>
      <c r="X3404" s="73"/>
    </row>
    <row r="3405" spans="23:24" x14ac:dyDescent="0.2">
      <c r="W3405" s="72"/>
      <c r="X3405" s="73"/>
    </row>
    <row r="3406" spans="23:24" x14ac:dyDescent="0.2">
      <c r="W3406" s="72"/>
      <c r="X3406" s="73"/>
    </row>
    <row r="3407" spans="23:24" x14ac:dyDescent="0.2">
      <c r="W3407" s="72"/>
      <c r="X3407" s="73"/>
    </row>
    <row r="3408" spans="23:24" x14ac:dyDescent="0.2">
      <c r="W3408" s="72"/>
      <c r="X3408" s="73"/>
    </row>
    <row r="3409" spans="23:24" x14ac:dyDescent="0.2">
      <c r="W3409" s="72"/>
      <c r="X3409" s="73"/>
    </row>
    <row r="3410" spans="23:24" x14ac:dyDescent="0.2">
      <c r="W3410" s="72"/>
      <c r="X3410" s="73"/>
    </row>
    <row r="3411" spans="23:24" x14ac:dyDescent="0.2">
      <c r="W3411" s="72"/>
      <c r="X3411" s="73"/>
    </row>
    <row r="3412" spans="23:24" x14ac:dyDescent="0.2">
      <c r="W3412" s="72"/>
      <c r="X3412" s="73"/>
    </row>
    <row r="3413" spans="23:24" x14ac:dyDescent="0.2">
      <c r="W3413" s="72"/>
      <c r="X3413" s="73"/>
    </row>
    <row r="3414" spans="23:24" x14ac:dyDescent="0.2">
      <c r="W3414" s="72"/>
      <c r="X3414" s="73"/>
    </row>
    <row r="3415" spans="23:24" x14ac:dyDescent="0.2">
      <c r="W3415" s="72"/>
      <c r="X3415" s="73"/>
    </row>
    <row r="3416" spans="23:24" x14ac:dyDescent="0.2">
      <c r="W3416" s="72"/>
      <c r="X3416" s="73"/>
    </row>
    <row r="3417" spans="23:24" x14ac:dyDescent="0.2">
      <c r="W3417" s="72"/>
      <c r="X3417" s="73"/>
    </row>
    <row r="3418" spans="23:24" x14ac:dyDescent="0.2">
      <c r="W3418" s="72"/>
      <c r="X3418" s="73"/>
    </row>
    <row r="3419" spans="23:24" x14ac:dyDescent="0.2">
      <c r="W3419" s="72"/>
      <c r="X3419" s="73"/>
    </row>
    <row r="3420" spans="23:24" x14ac:dyDescent="0.2">
      <c r="W3420" s="72"/>
      <c r="X3420" s="73"/>
    </row>
    <row r="3421" spans="23:24" x14ac:dyDescent="0.2">
      <c r="W3421" s="72"/>
      <c r="X3421" s="73"/>
    </row>
    <row r="3422" spans="23:24" x14ac:dyDescent="0.2">
      <c r="W3422" s="72"/>
      <c r="X3422" s="73"/>
    </row>
    <row r="3423" spans="23:24" x14ac:dyDescent="0.2">
      <c r="W3423" s="72"/>
      <c r="X3423" s="73"/>
    </row>
    <row r="3424" spans="23:24" x14ac:dyDescent="0.2">
      <c r="W3424" s="72"/>
      <c r="X3424" s="73"/>
    </row>
    <row r="3425" spans="23:24" x14ac:dyDescent="0.2">
      <c r="W3425" s="72"/>
      <c r="X3425" s="73"/>
    </row>
    <row r="3426" spans="23:24" x14ac:dyDescent="0.2">
      <c r="W3426" s="72"/>
      <c r="X3426" s="73"/>
    </row>
    <row r="3427" spans="23:24" x14ac:dyDescent="0.2">
      <c r="W3427" s="72"/>
      <c r="X3427" s="73"/>
    </row>
    <row r="3428" spans="23:24" x14ac:dyDescent="0.2">
      <c r="W3428" s="72"/>
      <c r="X3428" s="73"/>
    </row>
    <row r="3429" spans="23:24" x14ac:dyDescent="0.2">
      <c r="W3429" s="72"/>
      <c r="X3429" s="73"/>
    </row>
    <row r="3430" spans="23:24" x14ac:dyDescent="0.2">
      <c r="W3430" s="72"/>
      <c r="X3430" s="73"/>
    </row>
    <row r="3431" spans="23:24" x14ac:dyDescent="0.2">
      <c r="W3431" s="72"/>
      <c r="X3431" s="73"/>
    </row>
    <row r="3432" spans="23:24" x14ac:dyDescent="0.2">
      <c r="W3432" s="72"/>
      <c r="X3432" s="73"/>
    </row>
    <row r="3433" spans="23:24" x14ac:dyDescent="0.2">
      <c r="W3433" s="72"/>
      <c r="X3433" s="73"/>
    </row>
    <row r="3434" spans="23:24" x14ac:dyDescent="0.2">
      <c r="W3434" s="72"/>
      <c r="X3434" s="73"/>
    </row>
    <row r="3435" spans="23:24" x14ac:dyDescent="0.2">
      <c r="W3435" s="72"/>
      <c r="X3435" s="73"/>
    </row>
    <row r="3436" spans="23:24" x14ac:dyDescent="0.2">
      <c r="W3436" s="72"/>
      <c r="X3436" s="73"/>
    </row>
    <row r="3437" spans="23:24" x14ac:dyDescent="0.2">
      <c r="W3437" s="72"/>
      <c r="X3437" s="73"/>
    </row>
    <row r="3438" spans="23:24" x14ac:dyDescent="0.2">
      <c r="W3438" s="72"/>
      <c r="X3438" s="73"/>
    </row>
    <row r="3439" spans="23:24" x14ac:dyDescent="0.2">
      <c r="W3439" s="72"/>
      <c r="X3439" s="73"/>
    </row>
    <row r="3440" spans="23:24" x14ac:dyDescent="0.2">
      <c r="W3440" s="72"/>
      <c r="X3440" s="73"/>
    </row>
    <row r="3441" spans="23:24" x14ac:dyDescent="0.2">
      <c r="W3441" s="72"/>
      <c r="X3441" s="73"/>
    </row>
    <row r="3442" spans="23:24" x14ac:dyDescent="0.2">
      <c r="W3442" s="72"/>
      <c r="X3442" s="73"/>
    </row>
    <row r="3443" spans="23:24" x14ac:dyDescent="0.2">
      <c r="W3443" s="72"/>
      <c r="X3443" s="73"/>
    </row>
    <row r="3444" spans="23:24" x14ac:dyDescent="0.2">
      <c r="W3444" s="72"/>
      <c r="X3444" s="73"/>
    </row>
    <row r="3445" spans="23:24" x14ac:dyDescent="0.2">
      <c r="W3445" s="72"/>
      <c r="X3445" s="73"/>
    </row>
    <row r="3446" spans="23:24" x14ac:dyDescent="0.2">
      <c r="W3446" s="72"/>
      <c r="X3446" s="73"/>
    </row>
    <row r="3447" spans="23:24" x14ac:dyDescent="0.2">
      <c r="W3447" s="72"/>
      <c r="X3447" s="73"/>
    </row>
    <row r="3448" spans="23:24" x14ac:dyDescent="0.2">
      <c r="W3448" s="72"/>
      <c r="X3448" s="73"/>
    </row>
    <row r="3449" spans="23:24" x14ac:dyDescent="0.2">
      <c r="W3449" s="72"/>
      <c r="X3449" s="73"/>
    </row>
    <row r="3450" spans="23:24" x14ac:dyDescent="0.2">
      <c r="W3450" s="72"/>
      <c r="X3450" s="73"/>
    </row>
    <row r="3451" spans="23:24" x14ac:dyDescent="0.2">
      <c r="W3451" s="72"/>
      <c r="X3451" s="73"/>
    </row>
    <row r="3452" spans="23:24" x14ac:dyDescent="0.2">
      <c r="W3452" s="72"/>
      <c r="X3452" s="73"/>
    </row>
    <row r="3453" spans="23:24" x14ac:dyDescent="0.2">
      <c r="W3453" s="72"/>
      <c r="X3453" s="73"/>
    </row>
    <row r="3454" spans="23:24" x14ac:dyDescent="0.2">
      <c r="W3454" s="72"/>
      <c r="X3454" s="73"/>
    </row>
    <row r="3455" spans="23:24" x14ac:dyDescent="0.2">
      <c r="W3455" s="72"/>
      <c r="X3455" s="73"/>
    </row>
    <row r="3456" spans="23:24" x14ac:dyDescent="0.2">
      <c r="W3456" s="72"/>
      <c r="X3456" s="73"/>
    </row>
    <row r="3457" spans="23:24" x14ac:dyDescent="0.2">
      <c r="W3457" s="72"/>
      <c r="X3457" s="73"/>
    </row>
    <row r="3458" spans="23:24" x14ac:dyDescent="0.2">
      <c r="W3458" s="72"/>
      <c r="X3458" s="73"/>
    </row>
    <row r="3459" spans="23:24" x14ac:dyDescent="0.2">
      <c r="W3459" s="72"/>
      <c r="X3459" s="73"/>
    </row>
    <row r="3460" spans="23:24" x14ac:dyDescent="0.2">
      <c r="W3460" s="72"/>
      <c r="X3460" s="73"/>
    </row>
    <row r="3461" spans="23:24" x14ac:dyDescent="0.2">
      <c r="W3461" s="72"/>
      <c r="X3461" s="73"/>
    </row>
    <row r="3462" spans="23:24" x14ac:dyDescent="0.2">
      <c r="W3462" s="72"/>
      <c r="X3462" s="73"/>
    </row>
    <row r="3463" spans="23:24" x14ac:dyDescent="0.2">
      <c r="W3463" s="72"/>
      <c r="X3463" s="73"/>
    </row>
    <row r="3464" spans="23:24" x14ac:dyDescent="0.2">
      <c r="W3464" s="72"/>
      <c r="X3464" s="73"/>
    </row>
    <row r="3465" spans="23:24" x14ac:dyDescent="0.2">
      <c r="W3465" s="72"/>
      <c r="X3465" s="73"/>
    </row>
    <row r="3466" spans="23:24" x14ac:dyDescent="0.2">
      <c r="W3466" s="72"/>
      <c r="X3466" s="73"/>
    </row>
    <row r="3467" spans="23:24" x14ac:dyDescent="0.2">
      <c r="W3467" s="72"/>
      <c r="X3467" s="73"/>
    </row>
    <row r="3468" spans="23:24" x14ac:dyDescent="0.2">
      <c r="W3468" s="72"/>
      <c r="X3468" s="73"/>
    </row>
    <row r="3469" spans="23:24" x14ac:dyDescent="0.2">
      <c r="W3469" s="72"/>
      <c r="X3469" s="73"/>
    </row>
    <row r="3470" spans="23:24" x14ac:dyDescent="0.2">
      <c r="W3470" s="72"/>
      <c r="X3470" s="73"/>
    </row>
    <row r="3471" spans="23:24" x14ac:dyDescent="0.2">
      <c r="W3471" s="72"/>
      <c r="X3471" s="73"/>
    </row>
    <row r="3472" spans="23:24" x14ac:dyDescent="0.2">
      <c r="W3472" s="72"/>
      <c r="X3472" s="73"/>
    </row>
    <row r="3473" spans="23:24" x14ac:dyDescent="0.2">
      <c r="W3473" s="72"/>
      <c r="X3473" s="73"/>
    </row>
    <row r="3474" spans="23:24" x14ac:dyDescent="0.2">
      <c r="W3474" s="72"/>
      <c r="X3474" s="73"/>
    </row>
    <row r="3475" spans="23:24" x14ac:dyDescent="0.2">
      <c r="W3475" s="72"/>
      <c r="X3475" s="73"/>
    </row>
    <row r="3476" spans="23:24" x14ac:dyDescent="0.2">
      <c r="W3476" s="72"/>
      <c r="X3476" s="73"/>
    </row>
    <row r="3477" spans="23:24" x14ac:dyDescent="0.2">
      <c r="W3477" s="72"/>
      <c r="X3477" s="73"/>
    </row>
    <row r="3478" spans="23:24" x14ac:dyDescent="0.2">
      <c r="W3478" s="72"/>
      <c r="X3478" s="73"/>
    </row>
    <row r="3479" spans="23:24" x14ac:dyDescent="0.2">
      <c r="W3479" s="72"/>
      <c r="X3479" s="73"/>
    </row>
    <row r="3480" spans="23:24" x14ac:dyDescent="0.2">
      <c r="W3480" s="72"/>
      <c r="X3480" s="73"/>
    </row>
    <row r="3481" spans="23:24" x14ac:dyDescent="0.2">
      <c r="W3481" s="72"/>
      <c r="X3481" s="73"/>
    </row>
    <row r="3482" spans="23:24" x14ac:dyDescent="0.2">
      <c r="W3482" s="72"/>
      <c r="X3482" s="73"/>
    </row>
    <row r="3483" spans="23:24" x14ac:dyDescent="0.2">
      <c r="W3483" s="72"/>
      <c r="X3483" s="73"/>
    </row>
    <row r="3484" spans="23:24" x14ac:dyDescent="0.2">
      <c r="W3484" s="72"/>
      <c r="X3484" s="73"/>
    </row>
    <row r="3485" spans="23:24" x14ac:dyDescent="0.2">
      <c r="W3485" s="72"/>
      <c r="X3485" s="73"/>
    </row>
    <row r="3486" spans="23:24" x14ac:dyDescent="0.2">
      <c r="W3486" s="72"/>
      <c r="X3486" s="73"/>
    </row>
    <row r="3487" spans="23:24" x14ac:dyDescent="0.2">
      <c r="W3487" s="72"/>
      <c r="X3487" s="73"/>
    </row>
    <row r="3488" spans="23:24" x14ac:dyDescent="0.2">
      <c r="W3488" s="72"/>
      <c r="X3488" s="73"/>
    </row>
    <row r="3489" spans="23:24" x14ac:dyDescent="0.2">
      <c r="W3489" s="72"/>
      <c r="X3489" s="73"/>
    </row>
    <row r="3490" spans="23:24" x14ac:dyDescent="0.2">
      <c r="W3490" s="72"/>
      <c r="X3490" s="73"/>
    </row>
    <row r="3491" spans="23:24" x14ac:dyDescent="0.2">
      <c r="W3491" s="72"/>
      <c r="X3491" s="73"/>
    </row>
    <row r="3492" spans="23:24" x14ac:dyDescent="0.2">
      <c r="W3492" s="72"/>
      <c r="X3492" s="73"/>
    </row>
    <row r="3493" spans="23:24" x14ac:dyDescent="0.2">
      <c r="W3493" s="72"/>
      <c r="X3493" s="73"/>
    </row>
    <row r="3494" spans="23:24" x14ac:dyDescent="0.2">
      <c r="W3494" s="72"/>
      <c r="X3494" s="73"/>
    </row>
    <row r="3495" spans="23:24" x14ac:dyDescent="0.2">
      <c r="W3495" s="72"/>
      <c r="X3495" s="73"/>
    </row>
    <row r="3496" spans="23:24" x14ac:dyDescent="0.2">
      <c r="W3496" s="72"/>
      <c r="X3496" s="73"/>
    </row>
    <row r="3497" spans="23:24" x14ac:dyDescent="0.2">
      <c r="W3497" s="72"/>
      <c r="X3497" s="73"/>
    </row>
    <row r="3498" spans="23:24" x14ac:dyDescent="0.2">
      <c r="W3498" s="72"/>
      <c r="X3498" s="73"/>
    </row>
    <row r="3499" spans="23:24" x14ac:dyDescent="0.2">
      <c r="W3499" s="72"/>
      <c r="X3499" s="73"/>
    </row>
    <row r="3500" spans="23:24" x14ac:dyDescent="0.2">
      <c r="W3500" s="72"/>
      <c r="X3500" s="73"/>
    </row>
    <row r="3501" spans="23:24" x14ac:dyDescent="0.2">
      <c r="W3501" s="72"/>
      <c r="X3501" s="73"/>
    </row>
    <row r="3502" spans="23:24" x14ac:dyDescent="0.2">
      <c r="W3502" s="72"/>
      <c r="X3502" s="73"/>
    </row>
    <row r="3503" spans="23:24" x14ac:dyDescent="0.2">
      <c r="W3503" s="72"/>
      <c r="X3503" s="73"/>
    </row>
    <row r="3504" spans="23:24" x14ac:dyDescent="0.2">
      <c r="W3504" s="72"/>
      <c r="X3504" s="73"/>
    </row>
    <row r="3505" spans="23:24" x14ac:dyDescent="0.2">
      <c r="W3505" s="72"/>
      <c r="X3505" s="73"/>
    </row>
    <row r="3506" spans="23:24" x14ac:dyDescent="0.2">
      <c r="W3506" s="72"/>
      <c r="X3506" s="73"/>
    </row>
    <row r="3507" spans="23:24" x14ac:dyDescent="0.2">
      <c r="W3507" s="72"/>
      <c r="X3507" s="73"/>
    </row>
    <row r="3508" spans="23:24" x14ac:dyDescent="0.2">
      <c r="W3508" s="72"/>
      <c r="X3508" s="73"/>
    </row>
    <row r="3509" spans="23:24" x14ac:dyDescent="0.2">
      <c r="W3509" s="72"/>
      <c r="X3509" s="73"/>
    </row>
    <row r="3510" spans="23:24" x14ac:dyDescent="0.2">
      <c r="W3510" s="72"/>
      <c r="X3510" s="73"/>
    </row>
    <row r="3511" spans="23:24" x14ac:dyDescent="0.2">
      <c r="W3511" s="72"/>
      <c r="X3511" s="73"/>
    </row>
    <row r="3512" spans="23:24" x14ac:dyDescent="0.2">
      <c r="W3512" s="72"/>
      <c r="X3512" s="73"/>
    </row>
    <row r="3513" spans="23:24" x14ac:dyDescent="0.2">
      <c r="W3513" s="72"/>
      <c r="X3513" s="73"/>
    </row>
    <row r="3514" spans="23:24" x14ac:dyDescent="0.2">
      <c r="W3514" s="72"/>
      <c r="X3514" s="73"/>
    </row>
    <row r="3515" spans="23:24" x14ac:dyDescent="0.2">
      <c r="W3515" s="72"/>
      <c r="X3515" s="73"/>
    </row>
    <row r="3516" spans="23:24" x14ac:dyDescent="0.2">
      <c r="W3516" s="72"/>
      <c r="X3516" s="73"/>
    </row>
    <row r="3517" spans="23:24" x14ac:dyDescent="0.2">
      <c r="W3517" s="72"/>
      <c r="X3517" s="73"/>
    </row>
    <row r="3518" spans="23:24" x14ac:dyDescent="0.2">
      <c r="W3518" s="72"/>
      <c r="X3518" s="73"/>
    </row>
    <row r="3519" spans="23:24" x14ac:dyDescent="0.2">
      <c r="W3519" s="72"/>
      <c r="X3519" s="73"/>
    </row>
    <row r="3520" spans="23:24" x14ac:dyDescent="0.2">
      <c r="W3520" s="72"/>
      <c r="X3520" s="73"/>
    </row>
    <row r="3521" spans="23:24" x14ac:dyDescent="0.2">
      <c r="W3521" s="72"/>
      <c r="X3521" s="73"/>
    </row>
    <row r="3522" spans="23:24" x14ac:dyDescent="0.2">
      <c r="W3522" s="72"/>
      <c r="X3522" s="73"/>
    </row>
    <row r="3523" spans="23:24" x14ac:dyDescent="0.2">
      <c r="W3523" s="72"/>
      <c r="X3523" s="73"/>
    </row>
    <row r="3524" spans="23:24" x14ac:dyDescent="0.2">
      <c r="W3524" s="72"/>
      <c r="X3524" s="73"/>
    </row>
    <row r="3525" spans="23:24" x14ac:dyDescent="0.2">
      <c r="W3525" s="72"/>
      <c r="X3525" s="73"/>
    </row>
    <row r="3526" spans="23:24" x14ac:dyDescent="0.2">
      <c r="W3526" s="72"/>
      <c r="X3526" s="73"/>
    </row>
    <row r="3527" spans="23:24" x14ac:dyDescent="0.2">
      <c r="W3527" s="72"/>
      <c r="X3527" s="73"/>
    </row>
    <row r="3528" spans="23:24" x14ac:dyDescent="0.2">
      <c r="W3528" s="72"/>
      <c r="X3528" s="73"/>
    </row>
    <row r="3529" spans="23:24" x14ac:dyDescent="0.2">
      <c r="W3529" s="72"/>
      <c r="X3529" s="73"/>
    </row>
    <row r="3530" spans="23:24" x14ac:dyDescent="0.2">
      <c r="W3530" s="72"/>
      <c r="X3530" s="73"/>
    </row>
    <row r="3531" spans="23:24" x14ac:dyDescent="0.2">
      <c r="W3531" s="72"/>
      <c r="X3531" s="73"/>
    </row>
    <row r="3532" spans="23:24" x14ac:dyDescent="0.2">
      <c r="W3532" s="72"/>
      <c r="X3532" s="73"/>
    </row>
    <row r="3533" spans="23:24" x14ac:dyDescent="0.2">
      <c r="W3533" s="72"/>
      <c r="X3533" s="73"/>
    </row>
    <row r="3534" spans="23:24" x14ac:dyDescent="0.2">
      <c r="W3534" s="72"/>
      <c r="X3534" s="73"/>
    </row>
    <row r="3535" spans="23:24" x14ac:dyDescent="0.2">
      <c r="W3535" s="72"/>
      <c r="X3535" s="73"/>
    </row>
    <row r="3536" spans="23:24" x14ac:dyDescent="0.2">
      <c r="W3536" s="72"/>
      <c r="X3536" s="73"/>
    </row>
    <row r="3537" spans="2:24" x14ac:dyDescent="0.2">
      <c r="W3537" s="72"/>
      <c r="X3537" s="73"/>
    </row>
    <row r="3538" spans="2:24" x14ac:dyDescent="0.2">
      <c r="W3538" s="72"/>
      <c r="X3538" s="73"/>
    </row>
    <row r="3539" spans="2:24" x14ac:dyDescent="0.2">
      <c r="W3539" s="72"/>
      <c r="X3539" s="73"/>
    </row>
    <row r="3540" spans="2:24" x14ac:dyDescent="0.2">
      <c r="W3540" s="72"/>
      <c r="X3540" s="73"/>
    </row>
    <row r="3541" spans="2:24" x14ac:dyDescent="0.2">
      <c r="W3541" s="72"/>
      <c r="X3541" s="73"/>
    </row>
    <row r="3542" spans="2:24" x14ac:dyDescent="0.2">
      <c r="W3542" s="72"/>
      <c r="X3542" s="73"/>
    </row>
    <row r="3543" spans="2:24" x14ac:dyDescent="0.2">
      <c r="B3543" s="97"/>
      <c r="C3543" s="98"/>
      <c r="D3543" s="99"/>
      <c r="E3543" s="99"/>
    </row>
    <row r="3544" spans="2:24" x14ac:dyDescent="0.2">
      <c r="B3544" s="97"/>
      <c r="C3544" s="98"/>
      <c r="D3544" s="99"/>
      <c r="E3544" s="99"/>
    </row>
    <row r="3545" spans="2:24" x14ac:dyDescent="0.2">
      <c r="B3545" s="97"/>
      <c r="C3545" s="98"/>
      <c r="D3545" s="99"/>
      <c r="E3545" s="99"/>
    </row>
    <row r="3546" spans="2:24" x14ac:dyDescent="0.2">
      <c r="B3546" s="97"/>
      <c r="C3546" s="98"/>
      <c r="D3546" s="99"/>
      <c r="E3546" s="99"/>
    </row>
    <row r="3547" spans="2:24" x14ac:dyDescent="0.2">
      <c r="B3547" s="97"/>
      <c r="C3547" s="98"/>
      <c r="D3547" s="99"/>
      <c r="E3547" s="99"/>
    </row>
    <row r="3548" spans="2:24" x14ac:dyDescent="0.2">
      <c r="B3548" s="97"/>
      <c r="C3548" s="98"/>
      <c r="D3548" s="99"/>
      <c r="E3548" s="99"/>
    </row>
    <row r="3549" spans="2:24" x14ac:dyDescent="0.2">
      <c r="B3549" s="97"/>
      <c r="C3549" s="98"/>
      <c r="D3549" s="99"/>
      <c r="E3549" s="99"/>
    </row>
    <row r="3550" spans="2:24" x14ac:dyDescent="0.2">
      <c r="B3550" s="97"/>
      <c r="C3550" s="98"/>
      <c r="D3550" s="99"/>
      <c r="E3550" s="99"/>
    </row>
    <row r="3551" spans="2:24" x14ac:dyDescent="0.2">
      <c r="B3551" s="97"/>
      <c r="C3551" s="98"/>
      <c r="D3551" s="99"/>
      <c r="E3551" s="99"/>
    </row>
    <row r="3552" spans="2:24" x14ac:dyDescent="0.2">
      <c r="B3552" s="97"/>
      <c r="C3552" s="98"/>
      <c r="D3552" s="99"/>
      <c r="E3552" s="99"/>
    </row>
    <row r="3553" spans="2:26" x14ac:dyDescent="0.2">
      <c r="B3553" s="97"/>
      <c r="C3553" s="98"/>
      <c r="D3553" s="99"/>
      <c r="E3553" s="99"/>
      <c r="Z3553" s="96"/>
    </row>
    <row r="3554" spans="2:26" x14ac:dyDescent="0.2">
      <c r="B3554" s="97"/>
      <c r="C3554" s="98"/>
      <c r="D3554" s="99"/>
      <c r="E3554" s="99"/>
      <c r="Z3554" s="96"/>
    </row>
    <row r="3555" spans="2:26" x14ac:dyDescent="0.2">
      <c r="B3555" s="97"/>
      <c r="C3555" s="98"/>
      <c r="D3555" s="99"/>
      <c r="E3555" s="99"/>
      <c r="Z3555" s="96"/>
    </row>
    <row r="3556" spans="2:26" x14ac:dyDescent="0.2">
      <c r="B3556" s="97"/>
      <c r="C3556" s="98"/>
      <c r="D3556" s="99"/>
      <c r="E3556" s="99"/>
      <c r="Z3556" s="96"/>
    </row>
    <row r="3557" spans="2:26" x14ac:dyDescent="0.2">
      <c r="B3557" s="97"/>
      <c r="C3557" s="98"/>
      <c r="D3557" s="99"/>
      <c r="E3557" s="99"/>
      <c r="Z3557" s="96"/>
    </row>
    <row r="3558" spans="2:26" x14ac:dyDescent="0.2">
      <c r="B3558" s="97"/>
      <c r="C3558" s="98"/>
      <c r="D3558" s="99"/>
      <c r="E3558" s="99"/>
      <c r="Z3558" s="96"/>
    </row>
    <row r="3559" spans="2:26" x14ac:dyDescent="0.2">
      <c r="B3559" s="97"/>
      <c r="C3559" s="98"/>
      <c r="D3559" s="99"/>
      <c r="E3559" s="99"/>
      <c r="Z3559" s="96"/>
    </row>
    <row r="3560" spans="2:26" x14ac:dyDescent="0.2">
      <c r="B3560" s="97"/>
      <c r="C3560" s="98"/>
      <c r="D3560" s="99"/>
      <c r="E3560" s="99"/>
    </row>
  </sheetData>
  <dataConsolidate/>
  <mergeCells count="2">
    <mergeCell ref="A3:A9"/>
    <mergeCell ref="A10:A16"/>
  </mergeCells>
  <conditionalFormatting sqref="Y23:Y36">
    <cfRule type="cellIs" dxfId="6" priority="1" operator="equal">
      <formula>FALSE</formula>
    </cfRule>
  </conditionalFormatting>
  <dataValidations count="4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allowBlank="1" showInputMessage="1" showErrorMessage="1" sqref="AE23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D23">
      <formula1>"Following,Modified Following,Preceding,Modified Preceding,Unadjusted,Half-Month Modified Following"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Y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7" style="71" bestFit="1" customWidth="1"/>
    <col min="9" max="9" width="10" style="71" bestFit="1" customWidth="1"/>
    <col min="10" max="10" width="6" style="71" bestFit="1" customWidth="1"/>
    <col min="11" max="11" width="11" style="71" bestFit="1" customWidth="1"/>
    <col min="12" max="12" width="2.7109375" style="71" customWidth="1"/>
    <col min="13" max="13" width="11" style="72" bestFit="1" customWidth="1"/>
    <col min="14" max="14" width="4.7109375" style="72" customWidth="1"/>
    <col min="15" max="15" width="6" style="72" bestFit="1" customWidth="1"/>
    <col min="16" max="16" width="17.28515625" style="72" bestFit="1" customWidth="1"/>
    <col min="17" max="17" width="24.42578125" style="72" bestFit="1" customWidth="1"/>
    <col min="18" max="20" width="17.28515625" style="72" bestFit="1" customWidth="1"/>
    <col min="21" max="22" width="12.7109375" style="72" customWidth="1"/>
    <col min="23" max="23" width="6" style="73" bestFit="1" customWidth="1"/>
    <col min="24" max="25" width="11" style="72" bestFit="1" customWidth="1"/>
    <col min="26" max="26" width="2.7109375" style="72" customWidth="1"/>
    <col min="27" max="27" width="18.28515625" style="72" hidden="1" customWidth="1" outlineLevel="1"/>
    <col min="28" max="28" width="2.7109375" style="72" hidden="1" customWidth="1" outlineLevel="1"/>
    <col min="29" max="29" width="18.28515625" style="72" hidden="1" customWidth="1" outlineLevel="1"/>
    <col min="30" max="30" width="19.28515625" style="72" hidden="1" customWidth="1" outlineLevel="1"/>
    <col min="31" max="31" width="20.28515625" style="72" hidden="1" customWidth="1" outlineLevel="1"/>
    <col min="32" max="32" width="2.7109375" style="72" hidden="1" customWidth="1" outlineLevel="1"/>
    <col min="33" max="33" width="5" style="72" hidden="1" customWidth="1" outlineLevel="1"/>
    <col min="34" max="34" width="3" style="72" customWidth="1" collapsed="1"/>
    <col min="35" max="36" width="6" style="72" customWidth="1"/>
    <col min="37" max="37" width="15.140625" style="72" customWidth="1"/>
    <col min="38" max="38" width="15.140625" style="72" bestFit="1" customWidth="1"/>
    <col min="39" max="39" width="6" style="72" bestFit="1" customWidth="1"/>
    <col min="40" max="40" width="8" style="72" bestFit="1" customWidth="1"/>
    <col min="41" max="41" width="13.140625" style="72" bestFit="1" customWidth="1"/>
    <col min="42" max="42" width="11" style="72" bestFit="1" customWidth="1"/>
    <col min="43" max="43" width="8" style="72" bestFit="1" customWidth="1"/>
    <col min="44" max="44" width="5" style="72" bestFit="1" customWidth="1"/>
    <col min="45" max="45" width="20.28515625" style="72" bestFit="1" customWidth="1"/>
    <col min="46" max="46" width="19.28515625" style="72" bestFit="1" customWidth="1"/>
    <col min="47" max="58" width="5" style="72" bestFit="1" customWidth="1"/>
    <col min="59" max="16384" width="9.140625" style="72"/>
  </cols>
  <sheetData>
    <row r="1" spans="1:25" s="71" customFormat="1" hidden="1" outlineLevel="1" x14ac:dyDescent="0.2">
      <c r="A1" s="69"/>
      <c r="B1" s="66" t="s">
        <v>48</v>
      </c>
      <c r="C1" s="67"/>
      <c r="D1" s="67"/>
      <c r="E1" s="67"/>
      <c r="F1" s="68"/>
      <c r="G1" s="66" t="s">
        <v>8</v>
      </c>
      <c r="H1" s="67"/>
      <c r="I1" s="67"/>
      <c r="J1" s="67"/>
      <c r="K1" s="68"/>
    </row>
    <row r="2" spans="1:25" hidden="1" outlineLevel="1" x14ac:dyDescent="0.2">
      <c r="A2" s="70"/>
      <c r="B2" s="75" t="s">
        <v>4</v>
      </c>
      <c r="C2" s="79" t="s">
        <v>9</v>
      </c>
      <c r="D2" s="80" t="s">
        <v>10</v>
      </c>
      <c r="E2" s="79" t="s">
        <v>11</v>
      </c>
      <c r="F2" s="81" t="s">
        <v>12</v>
      </c>
      <c r="G2" s="79" t="s">
        <v>13</v>
      </c>
      <c r="H2" s="79" t="s">
        <v>10</v>
      </c>
      <c r="I2" s="79" t="s">
        <v>14</v>
      </c>
      <c r="J2" s="79" t="s">
        <v>11</v>
      </c>
      <c r="K2" s="79" t="s">
        <v>12</v>
      </c>
      <c r="M2" s="71"/>
      <c r="N2" s="71"/>
      <c r="O2" s="71"/>
      <c r="P2" s="71"/>
      <c r="Q2" s="71"/>
      <c r="R2" s="71"/>
      <c r="S2" s="71"/>
      <c r="T2" s="71"/>
      <c r="U2" s="73"/>
      <c r="W2" s="72"/>
    </row>
    <row r="3" spans="1:25" ht="12" hidden="1" outlineLevel="1" x14ac:dyDescent="0.25">
      <c r="A3" s="182" t="s">
        <v>50</v>
      </c>
      <c r="B3" s="76">
        <v>12</v>
      </c>
      <c r="C3" s="62" t="str">
        <f>_xll.qlPeriodEquivalent(B3&amp;"M")</f>
        <v>1Y</v>
      </c>
      <c r="D3" s="82">
        <f>_xll.qlDateEndOfMonth(EDATE(EvaluationDate,-1))</f>
        <v>42247</v>
      </c>
      <c r="E3" s="83">
        <f t="shared" ref="E3:E16" si="0">EDATE(SettlementDate,$B3)</f>
        <v>42636</v>
      </c>
      <c r="F3" s="84">
        <f t="shared" ref="F3:F16" si="1">IF(B3&lt;=12,1,IF(B3&lt;=24,3,IF(B3&lt;=120,6,IF(B3&lt;=240,12,IF(B3&lt;=360,36,60)))))</f>
        <v>1</v>
      </c>
      <c r="G3" s="92">
        <f>MIN(_xll.ohPack(Data!$L$4:INDEX(Fwd3M,MATCH(E3+1,SettlementDates,1),1)))</f>
        <v>-4.2901544913989318E-4</v>
      </c>
      <c r="H3" s="63">
        <f>IF(G3&gt;=0,ROUNDDOWN(G3*10,2)/10,ROUNDUP(G3*10,2)/10)</f>
        <v>-1E-3</v>
      </c>
      <c r="I3" s="92">
        <f>MAX(_xll.ohPack(Data!$L$4:INDEX(Fwd3M,MATCH(E3+1,SettlementDates,1),1)))</f>
        <v>-3.2208440728640999E-4</v>
      </c>
      <c r="J3" s="63">
        <f t="shared" ref="J3:J16" si="2">IF(I3-G3&gt;1%,(QUOTIENT(I3*10000,50)+1)*0.5%,(QUOTIENT(I3*10000,10)+1)*0.1%)</f>
        <v>1E-3</v>
      </c>
      <c r="K3" s="92">
        <f t="shared" ref="K3:K16" si="3">IF(J3-H3&lt;0.5%,0.05%,IF(J3-H3&lt;1%,0.1%,IF(J3-H3&lt;2%,0.25%,0.5%)))</f>
        <v>5.0000000000000001E-4</v>
      </c>
      <c r="M3" s="71"/>
      <c r="N3" s="71"/>
      <c r="O3" s="71"/>
      <c r="P3" s="71"/>
      <c r="Q3" s="71"/>
      <c r="R3" s="71"/>
      <c r="S3" s="71"/>
      <c r="T3" s="71"/>
      <c r="U3" s="73"/>
      <c r="W3" s="72"/>
    </row>
    <row r="4" spans="1:25" ht="12" hidden="1" customHeight="1" outlineLevel="1" x14ac:dyDescent="0.25">
      <c r="A4" s="183"/>
      <c r="B4" s="77">
        <v>24</v>
      </c>
      <c r="C4" s="60" t="str">
        <f>_xll.qlPeriodEquivalent(B4&amp;"M")</f>
        <v>2Y</v>
      </c>
      <c r="D4" s="85">
        <f>_xll.qlDateEndOfMonth(EDATE(_xll.qlIMMNextDate(EvaluationDate-1,TRUE),-3))</f>
        <v>42277</v>
      </c>
      <c r="E4" s="86">
        <f t="shared" si="0"/>
        <v>43001</v>
      </c>
      <c r="F4" s="87">
        <f t="shared" si="1"/>
        <v>3</v>
      </c>
      <c r="G4" s="93">
        <f>MIN(_xll.ohPack(Data!$L$4:INDEX(Fwd3M,MATCH(E4+1,SettlementDates,1),1)))</f>
        <v>-4.2901544913989318E-4</v>
      </c>
      <c r="H4" s="64">
        <f t="shared" ref="H4:H16" si="4">IF(G4&gt;=0,ROUNDDOWN(G4*10,2)/10,ROUNDUP(G4*10,2)/10)</f>
        <v>-1E-3</v>
      </c>
      <c r="I4" s="93">
        <f>MAX(_xll.ohPack(Data!$L$4:INDEX(Fwd3M,MATCH(E4+1,SettlementDates,1),1)))</f>
        <v>9.8519350478544444E-4</v>
      </c>
      <c r="J4" s="64">
        <f t="shared" si="2"/>
        <v>1E-3</v>
      </c>
      <c r="K4" s="93">
        <f t="shared" si="3"/>
        <v>5.0000000000000001E-4</v>
      </c>
      <c r="M4" s="71"/>
      <c r="N4" s="71"/>
      <c r="O4" s="71"/>
      <c r="P4" s="71"/>
      <c r="Q4" s="71"/>
      <c r="R4" s="71"/>
      <c r="S4" s="71"/>
      <c r="T4" s="71"/>
      <c r="U4" s="73"/>
      <c r="W4" s="72"/>
      <c r="Y4" s="74"/>
    </row>
    <row r="5" spans="1:25" ht="12" hidden="1" outlineLevel="1" x14ac:dyDescent="0.25">
      <c r="A5" s="183"/>
      <c r="B5" s="77">
        <v>60</v>
      </c>
      <c r="C5" s="60" t="str">
        <f>_xll.qlPeriodEquivalent(B5&amp;"M")</f>
        <v>5Y</v>
      </c>
      <c r="D5" s="85">
        <f>IF(OR(MONTH(_xll.qlIMMNextDate(EvaluationDate-1))=6,MONTH(_xll.qlIMMNextDate(EvaluationDate-1))=12),_xll.qlDateEndOfMonth(EDATE(_xll.qlIMMNextDate(EvaluationDate-1,TRUE),-6)),_xll.qlDateEndOfMonth(EDATE(_xll.qlIMMNextDate(EvaluationDate-1,TRUE),-3)))</f>
        <v>42185</v>
      </c>
      <c r="E5" s="86">
        <f t="shared" si="0"/>
        <v>44097</v>
      </c>
      <c r="F5" s="87">
        <f t="shared" si="1"/>
        <v>6</v>
      </c>
      <c r="G5" s="93">
        <f>MIN(_xll.ohPack(Data!$L$4:INDEX(Fwd3M,MATCH(E5+1,SettlementDates,1),1)))</f>
        <v>-4.2901544913989318E-4</v>
      </c>
      <c r="H5" s="64">
        <f t="shared" si="4"/>
        <v>-1E-3</v>
      </c>
      <c r="I5" s="93">
        <f>MAX(_xll.ohPack(Data!$L$4:INDEX(Fwd3M,MATCH(E5+1,SettlementDates,1),1)))</f>
        <v>1.0014739469835936E-2</v>
      </c>
      <c r="J5" s="64">
        <f t="shared" si="2"/>
        <v>1.4999999999999999E-2</v>
      </c>
      <c r="K5" s="93">
        <f t="shared" si="3"/>
        <v>2.5000000000000001E-3</v>
      </c>
      <c r="M5" s="71"/>
      <c r="N5" s="71"/>
      <c r="O5" s="71"/>
      <c r="P5" s="71"/>
      <c r="Q5" s="71"/>
      <c r="R5" s="71"/>
      <c r="S5" s="71"/>
      <c r="T5" s="71"/>
      <c r="U5" s="73"/>
      <c r="W5" s="72"/>
    </row>
    <row r="6" spans="1:25" ht="12" hidden="1" outlineLevel="1" x14ac:dyDescent="0.25">
      <c r="A6" s="183"/>
      <c r="B6" s="77">
        <v>120</v>
      </c>
      <c r="C6" s="60" t="str">
        <f>_xll.qlPeriodEquivalent(B6&amp;"M")</f>
        <v>10Y</v>
      </c>
      <c r="D6" s="85">
        <f>D5</f>
        <v>42185</v>
      </c>
      <c r="E6" s="86">
        <f t="shared" si="0"/>
        <v>45923</v>
      </c>
      <c r="F6" s="87">
        <f t="shared" si="1"/>
        <v>6</v>
      </c>
      <c r="G6" s="93">
        <f>MIN(_xll.ohPack(Data!$L$4:INDEX(Fwd3M,MATCH(E6+1,SettlementDates,1),1)))</f>
        <v>-4.2901544913989318E-4</v>
      </c>
      <c r="H6" s="64">
        <f t="shared" si="4"/>
        <v>-1E-3</v>
      </c>
      <c r="I6" s="93">
        <f>MAX(_xll.ohPack(Data!$L$4:INDEX(Fwd3M,MATCH(E6+1,SettlementDates,1),1)))</f>
        <v>2.0659537634452992E-2</v>
      </c>
      <c r="J6" s="64">
        <f t="shared" si="2"/>
        <v>2.5000000000000001E-2</v>
      </c>
      <c r="K6" s="93">
        <f t="shared" si="3"/>
        <v>5.0000000000000001E-3</v>
      </c>
      <c r="M6" s="71"/>
      <c r="N6" s="71"/>
      <c r="O6" s="71"/>
      <c r="P6" s="71"/>
      <c r="Q6" s="71"/>
      <c r="R6" s="71"/>
      <c r="S6" s="71"/>
      <c r="T6" s="71"/>
      <c r="U6" s="73"/>
      <c r="W6" s="72"/>
    </row>
    <row r="7" spans="1:25" ht="12" hidden="1" outlineLevel="1" x14ac:dyDescent="0.25">
      <c r="A7" s="183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42004</v>
      </c>
      <c r="E7" s="86">
        <f t="shared" si="0"/>
        <v>49575</v>
      </c>
      <c r="F7" s="87">
        <f t="shared" si="1"/>
        <v>12</v>
      </c>
      <c r="G7" s="93">
        <f>MIN(_xll.ohPack(Data!$L$4:INDEX(Fwd3M,MATCH(E7+1,SettlementDates,1),1)))</f>
        <v>-4.2901544913989318E-4</v>
      </c>
      <c r="H7" s="64">
        <f t="shared" si="4"/>
        <v>-1E-3</v>
      </c>
      <c r="I7" s="93">
        <f>MAX(_xll.ohPack(Data!$L$4:INDEX(Fwd3M,MATCH(E7+1,SettlementDates,1),1)))</f>
        <v>2.2140820007533819E-2</v>
      </c>
      <c r="J7" s="64">
        <f t="shared" si="2"/>
        <v>2.5000000000000001E-2</v>
      </c>
      <c r="K7" s="93">
        <f t="shared" si="3"/>
        <v>5.0000000000000001E-3</v>
      </c>
      <c r="M7" s="71"/>
      <c r="N7" s="71"/>
      <c r="O7" s="71"/>
      <c r="P7" s="71"/>
      <c r="Q7" s="71"/>
      <c r="R7" s="71"/>
      <c r="S7" s="71"/>
      <c r="T7" s="71"/>
      <c r="U7" s="73"/>
      <c r="W7" s="72"/>
    </row>
    <row r="8" spans="1:25" ht="12" hidden="1" outlineLevel="1" x14ac:dyDescent="0.25">
      <c r="A8" s="183"/>
      <c r="B8" s="77">
        <v>360</v>
      </c>
      <c r="C8" s="60" t="str">
        <f>_xll.qlPeriodEquivalent(B8&amp;"M")</f>
        <v>30Y</v>
      </c>
      <c r="D8" s="85">
        <f>D7</f>
        <v>42004</v>
      </c>
      <c r="E8" s="86">
        <f t="shared" si="0"/>
        <v>53228</v>
      </c>
      <c r="F8" s="87">
        <f t="shared" si="1"/>
        <v>36</v>
      </c>
      <c r="G8" s="93">
        <f>MIN(_xll.ohPack(Data!$L$4:INDEX(Fwd3M,MATCH(E8+1,SettlementDates,1),1)))</f>
        <v>-4.2901544913989318E-4</v>
      </c>
      <c r="H8" s="64">
        <f t="shared" si="4"/>
        <v>-1E-3</v>
      </c>
      <c r="I8" s="93">
        <f>MAX(_xll.ohPack(Data!$L$4:INDEX(Fwd3M,MATCH(E8+1,SettlementDates,1),1)))</f>
        <v>2.2140820007533819E-2</v>
      </c>
      <c r="J8" s="64">
        <f t="shared" si="2"/>
        <v>2.5000000000000001E-2</v>
      </c>
      <c r="K8" s="93">
        <f t="shared" si="3"/>
        <v>5.0000000000000001E-3</v>
      </c>
      <c r="M8" s="71"/>
      <c r="N8" s="71"/>
      <c r="O8" s="71"/>
      <c r="P8" s="71"/>
      <c r="Q8" s="71"/>
      <c r="R8" s="71"/>
      <c r="S8" s="71"/>
      <c r="T8" s="71"/>
      <c r="U8" s="73"/>
      <c r="W8" s="72"/>
    </row>
    <row r="9" spans="1:25" ht="12" hidden="1" outlineLevel="1" x14ac:dyDescent="0.25">
      <c r="A9" s="184"/>
      <c r="B9" s="78">
        <f>60*12</f>
        <v>720</v>
      </c>
      <c r="C9" s="60" t="str">
        <f>_xll.qlPeriodEquivalent(B9&amp;"M")</f>
        <v>60Y</v>
      </c>
      <c r="D9" s="85">
        <f>D8</f>
        <v>42004</v>
      </c>
      <c r="E9" s="86">
        <f t="shared" si="0"/>
        <v>64185</v>
      </c>
      <c r="F9" s="87">
        <f t="shared" si="1"/>
        <v>60</v>
      </c>
      <c r="G9" s="94">
        <f>MIN(_xll.ohPack(Data!$L$4:INDEX(Fwd3M,MATCH(E9+1,SettlementDates,1),1)))</f>
        <v>-4.2901544913989318E-4</v>
      </c>
      <c r="H9" s="65">
        <f t="shared" si="4"/>
        <v>-1E-3</v>
      </c>
      <c r="I9" s="94">
        <f>MAX(_xll.ohPack(Data!$L$4:INDEX(Fwd3M,MATCH(E9+1,SettlementDates,1),1)))</f>
        <v>2.2140820007533819E-2</v>
      </c>
      <c r="J9" s="65">
        <f t="shared" si="2"/>
        <v>2.5000000000000001E-2</v>
      </c>
      <c r="K9" s="94">
        <f t="shared" si="3"/>
        <v>5.0000000000000001E-3</v>
      </c>
      <c r="M9" s="71"/>
      <c r="N9" s="71"/>
      <c r="O9" s="71"/>
      <c r="P9" s="71"/>
      <c r="Q9" s="71"/>
      <c r="R9" s="71"/>
      <c r="S9" s="71"/>
      <c r="T9" s="71"/>
      <c r="U9" s="73"/>
      <c r="W9" s="72"/>
    </row>
    <row r="10" spans="1:25" ht="12" hidden="1" customHeight="1" outlineLevel="1" x14ac:dyDescent="0.25">
      <c r="A10" s="182" t="s">
        <v>49</v>
      </c>
      <c r="B10" s="77">
        <v>12</v>
      </c>
      <c r="C10" s="62" t="str">
        <f>_xll.qlPeriodEquivalent(B10&amp;"M")</f>
        <v>1Y</v>
      </c>
      <c r="D10" s="82">
        <f>D3</f>
        <v>42247</v>
      </c>
      <c r="E10" s="83">
        <f t="shared" si="0"/>
        <v>42636</v>
      </c>
      <c r="F10" s="88">
        <f t="shared" si="1"/>
        <v>1</v>
      </c>
      <c r="G10" s="93">
        <f>MIN(_xll.ohPack(Data!$M$4:INDEX(ONFwd3M,MATCH(E10+1,SettlementDates,1),1)))</f>
        <v>-4.5700775368029412E-4</v>
      </c>
      <c r="H10" s="64">
        <f t="shared" si="4"/>
        <v>-1E-3</v>
      </c>
      <c r="I10" s="93">
        <f>MAX(_xll.ohPack(Data!$M$4:INDEX(ONFwd3M,MATCH(E10+1,SettlementDates,1),1)))</f>
        <v>3.9201120241916243E-4</v>
      </c>
      <c r="J10" s="64">
        <f t="shared" si="2"/>
        <v>1E-3</v>
      </c>
      <c r="K10" s="93">
        <f t="shared" si="3"/>
        <v>5.0000000000000001E-4</v>
      </c>
      <c r="M10" s="71"/>
      <c r="N10" s="71"/>
      <c r="O10" s="71"/>
      <c r="P10" s="71"/>
      <c r="Q10" s="71"/>
      <c r="R10" s="71"/>
      <c r="S10" s="71"/>
      <c r="T10" s="71"/>
      <c r="U10" s="73"/>
      <c r="W10" s="72"/>
    </row>
    <row r="11" spans="1:25" ht="12" hidden="1" outlineLevel="1" x14ac:dyDescent="0.25">
      <c r="A11" s="183"/>
      <c r="B11" s="77">
        <v>24</v>
      </c>
      <c r="C11" s="60" t="str">
        <f>_xll.qlPeriodEquivalent(B11&amp;"M")</f>
        <v>2Y</v>
      </c>
      <c r="D11" s="85">
        <f t="shared" ref="D11:D16" si="5">D4</f>
        <v>42277</v>
      </c>
      <c r="E11" s="86">
        <f t="shared" si="0"/>
        <v>43001</v>
      </c>
      <c r="F11" s="87">
        <f t="shared" si="1"/>
        <v>3</v>
      </c>
      <c r="G11" s="93">
        <f>MIN(_xll.ohPack(Data!$M$4:INDEX(ONFwd3M,MATCH(E11+1,SettlementDates,1),1)))</f>
        <v>-4.5700775368029412E-4</v>
      </c>
      <c r="H11" s="64">
        <f t="shared" si="4"/>
        <v>-1E-3</v>
      </c>
      <c r="I11" s="93">
        <f>MAX(_xll.ohPack(Data!$M$4:INDEX(ONFwd3M,MATCH(E11+1,SettlementDates,1),1)))</f>
        <v>7.8621463899253285E-4</v>
      </c>
      <c r="J11" s="64">
        <f t="shared" si="2"/>
        <v>1E-3</v>
      </c>
      <c r="K11" s="93">
        <f t="shared" si="3"/>
        <v>5.0000000000000001E-4</v>
      </c>
      <c r="M11" s="71"/>
      <c r="N11" s="71"/>
      <c r="O11" s="71"/>
      <c r="P11" s="71"/>
      <c r="Q11" s="71"/>
      <c r="R11" s="71"/>
      <c r="S11" s="71"/>
      <c r="T11" s="71"/>
      <c r="U11" s="73"/>
      <c r="W11" s="72"/>
    </row>
    <row r="12" spans="1:25" ht="12" hidden="1" outlineLevel="1" x14ac:dyDescent="0.25">
      <c r="A12" s="183"/>
      <c r="B12" s="77">
        <v>60</v>
      </c>
      <c r="C12" s="60" t="str">
        <f>_xll.qlPeriodEquivalent(B12&amp;"M")</f>
        <v>5Y</v>
      </c>
      <c r="D12" s="85">
        <f t="shared" si="5"/>
        <v>42185</v>
      </c>
      <c r="E12" s="86">
        <f t="shared" si="0"/>
        <v>44097</v>
      </c>
      <c r="F12" s="87">
        <f t="shared" si="1"/>
        <v>6</v>
      </c>
      <c r="G12" s="93">
        <f>MIN(_xll.ohPack(Data!$M$4:INDEX(ONFwd3M,MATCH(E12+1,SettlementDates,1),1)))</f>
        <v>-4.5700775368029412E-4</v>
      </c>
      <c r="H12" s="64">
        <f t="shared" si="4"/>
        <v>-1E-3</v>
      </c>
      <c r="I12" s="93">
        <f>MAX(_xll.ohPack(Data!$M$4:INDEX(ONFwd3M,MATCH(E12+1,SettlementDates,1),1)))</f>
        <v>9.6114476358621914E-3</v>
      </c>
      <c r="J12" s="64">
        <f t="shared" si="2"/>
        <v>0.01</v>
      </c>
      <c r="K12" s="93">
        <f t="shared" si="3"/>
        <v>2.5000000000000001E-3</v>
      </c>
      <c r="M12" s="71"/>
      <c r="N12" s="71"/>
      <c r="O12" s="71"/>
      <c r="P12" s="71"/>
      <c r="Q12" s="71"/>
      <c r="R12" s="71"/>
      <c r="S12" s="71"/>
      <c r="T12" s="71"/>
      <c r="U12" s="73"/>
      <c r="W12" s="72"/>
    </row>
    <row r="13" spans="1:25" ht="12" hidden="1" outlineLevel="1" x14ac:dyDescent="0.25">
      <c r="A13" s="183"/>
      <c r="B13" s="77">
        <v>120</v>
      </c>
      <c r="C13" s="60" t="str">
        <f>_xll.qlPeriodEquivalent(B13&amp;"M")</f>
        <v>10Y</v>
      </c>
      <c r="D13" s="85">
        <f t="shared" si="5"/>
        <v>42185</v>
      </c>
      <c r="E13" s="86">
        <f t="shared" si="0"/>
        <v>45923</v>
      </c>
      <c r="F13" s="87">
        <f t="shared" si="1"/>
        <v>6</v>
      </c>
      <c r="G13" s="93">
        <f>MIN(_xll.ohPack(Data!$M$4:INDEX(ONFwd3M,MATCH(E13+1,SettlementDates,1),1)))</f>
        <v>-4.5700775368029412E-4</v>
      </c>
      <c r="H13" s="64">
        <f t="shared" si="4"/>
        <v>-1E-3</v>
      </c>
      <c r="I13" s="93">
        <f>MAX(_xll.ohPack(Data!$M$4:INDEX(ONFwd3M,MATCH(E13+1,SettlementDates,1),1)))</f>
        <v>2.0469554447535288E-2</v>
      </c>
      <c r="J13" s="64">
        <f t="shared" si="2"/>
        <v>2.5000000000000001E-2</v>
      </c>
      <c r="K13" s="93">
        <f t="shared" si="3"/>
        <v>5.0000000000000001E-3</v>
      </c>
      <c r="M13" s="71"/>
      <c r="N13" s="71"/>
      <c r="O13" s="71"/>
      <c r="P13" s="71"/>
      <c r="Q13" s="71"/>
      <c r="R13" s="71"/>
      <c r="S13" s="71"/>
      <c r="T13" s="71"/>
      <c r="U13" s="73"/>
      <c r="W13" s="72"/>
    </row>
    <row r="14" spans="1:25" ht="12" hidden="1" outlineLevel="1" x14ac:dyDescent="0.25">
      <c r="A14" s="183"/>
      <c r="B14" s="77">
        <v>240</v>
      </c>
      <c r="C14" s="60" t="str">
        <f>_xll.qlPeriodEquivalent(B14&amp;"M")</f>
        <v>20Y</v>
      </c>
      <c r="D14" s="85">
        <f t="shared" si="5"/>
        <v>42004</v>
      </c>
      <c r="E14" s="86">
        <f t="shared" si="0"/>
        <v>49575</v>
      </c>
      <c r="F14" s="87">
        <f t="shared" si="1"/>
        <v>12</v>
      </c>
      <c r="G14" s="93">
        <f>MIN(_xll.ohPack(Data!$M$4:INDEX(ONFwd3M,MATCH(E14+1,SettlementDates,1),1)))</f>
        <v>-4.5700775368029412E-4</v>
      </c>
      <c r="H14" s="64">
        <f t="shared" si="4"/>
        <v>-1E-3</v>
      </c>
      <c r="I14" s="93">
        <f>MAX(_xll.ohPack(Data!$M$4:INDEX(ONFwd3M,MATCH(E14+1,SettlementDates,1),1)))</f>
        <v>2.2079568016639683E-2</v>
      </c>
      <c r="J14" s="64">
        <f t="shared" si="2"/>
        <v>2.5000000000000001E-2</v>
      </c>
      <c r="K14" s="93">
        <f t="shared" si="3"/>
        <v>5.0000000000000001E-3</v>
      </c>
      <c r="M14" s="71"/>
      <c r="N14" s="71"/>
      <c r="O14" s="71"/>
      <c r="P14" s="71"/>
      <c r="Q14" s="71"/>
      <c r="R14" s="71"/>
      <c r="S14" s="71"/>
      <c r="T14" s="71"/>
      <c r="U14" s="73"/>
      <c r="W14" s="72"/>
    </row>
    <row r="15" spans="1:25" ht="12" hidden="1" outlineLevel="1" x14ac:dyDescent="0.25">
      <c r="A15" s="183"/>
      <c r="B15" s="77">
        <v>360</v>
      </c>
      <c r="C15" s="60" t="str">
        <f>_xll.qlPeriodEquivalent(B15&amp;"M")</f>
        <v>30Y</v>
      </c>
      <c r="D15" s="85">
        <f t="shared" si="5"/>
        <v>42004</v>
      </c>
      <c r="E15" s="86">
        <f t="shared" si="0"/>
        <v>53228</v>
      </c>
      <c r="F15" s="87">
        <f t="shared" si="1"/>
        <v>36</v>
      </c>
      <c r="G15" s="93">
        <f>MIN(_xll.ohPack(Data!$M$4:INDEX(ONFwd3M,MATCH(E15+1,SettlementDates,1),1)))</f>
        <v>-4.5700775368029412E-4</v>
      </c>
      <c r="H15" s="64">
        <f t="shared" si="4"/>
        <v>-1E-3</v>
      </c>
      <c r="I15" s="93">
        <f>MAX(_xll.ohPack(Data!$M$4:INDEX(ONFwd3M,MATCH(E15+1,SettlementDates,1),1)))</f>
        <v>2.2079568016639683E-2</v>
      </c>
      <c r="J15" s="64">
        <f t="shared" si="2"/>
        <v>2.5000000000000001E-2</v>
      </c>
      <c r="K15" s="93">
        <f t="shared" si="3"/>
        <v>5.0000000000000001E-3</v>
      </c>
      <c r="M15" s="71"/>
      <c r="N15" s="71"/>
      <c r="O15" s="71"/>
      <c r="P15" s="71"/>
      <c r="Q15" s="71"/>
      <c r="R15" s="71"/>
      <c r="S15" s="71"/>
      <c r="T15" s="71"/>
      <c r="U15" s="73"/>
      <c r="W15" s="72"/>
    </row>
    <row r="16" spans="1:25" ht="12" hidden="1" outlineLevel="1" x14ac:dyDescent="0.25">
      <c r="A16" s="184"/>
      <c r="B16" s="78">
        <v>720</v>
      </c>
      <c r="C16" s="61" t="str">
        <f>_xll.qlPeriodEquivalent(B16&amp;"M")</f>
        <v>60Y</v>
      </c>
      <c r="D16" s="89">
        <f t="shared" si="5"/>
        <v>42004</v>
      </c>
      <c r="E16" s="90">
        <f t="shared" si="0"/>
        <v>64185</v>
      </c>
      <c r="F16" s="91">
        <f t="shared" si="1"/>
        <v>60</v>
      </c>
      <c r="G16" s="94">
        <f>MIN(_xll.ohPack(Data!$M$4:INDEX(ONFwd3M,MATCH(E16+1,SettlementDates,1),1)))</f>
        <v>-4.5700775368029412E-4</v>
      </c>
      <c r="H16" s="65">
        <f t="shared" si="4"/>
        <v>-1E-3</v>
      </c>
      <c r="I16" s="94">
        <f>MAX(_xll.ohPack(Data!$M$4:INDEX(ONFwd3M,MATCH(E16+1,SettlementDates,1),1)))</f>
        <v>2.2079568016639683E-2</v>
      </c>
      <c r="J16" s="65">
        <f t="shared" si="2"/>
        <v>2.5000000000000001E-2</v>
      </c>
      <c r="K16" s="94">
        <f t="shared" si="3"/>
        <v>5.0000000000000001E-3</v>
      </c>
      <c r="M16" s="71"/>
      <c r="N16" s="71"/>
      <c r="O16" s="71"/>
      <c r="P16" s="71"/>
      <c r="Q16" s="71"/>
      <c r="R16" s="71"/>
      <c r="S16" s="71"/>
      <c r="T16" s="71"/>
      <c r="U16" s="73"/>
      <c r="W16" s="72"/>
    </row>
    <row r="17" spans="3:33" collapsed="1" x14ac:dyDescent="0.2">
      <c r="R17" s="73"/>
      <c r="S17" s="73"/>
      <c r="T17" s="73"/>
      <c r="U17" s="73"/>
      <c r="V17" s="73"/>
    </row>
    <row r="18" spans="3:33" x14ac:dyDescent="0.2">
      <c r="C18" s="72"/>
      <c r="M18" s="122" t="s">
        <v>151</v>
      </c>
      <c r="Q18" s="73"/>
      <c r="R18" s="73"/>
      <c r="S18" s="73"/>
      <c r="T18" s="73"/>
      <c r="V18" s="73"/>
      <c r="AA18" s="71"/>
    </row>
    <row r="19" spans="3:33" x14ac:dyDescent="0.2">
      <c r="M19" s="111"/>
      <c r="P19" s="73"/>
      <c r="Q19" s="73"/>
      <c r="R19" s="73"/>
      <c r="S19" s="73"/>
      <c r="T19" s="73"/>
      <c r="V19" s="73"/>
      <c r="AA19" s="95"/>
    </row>
    <row r="20" spans="3:33" x14ac:dyDescent="0.2">
      <c r="P20" s="73"/>
      <c r="Q20" s="73"/>
      <c r="R20" s="73"/>
      <c r="S20" s="73"/>
      <c r="T20" s="73"/>
      <c r="U20" s="73"/>
      <c r="V20" s="73"/>
      <c r="Y20" s="73"/>
    </row>
    <row r="21" spans="3:33" ht="13.5" x14ac:dyDescent="0.2">
      <c r="M21" s="100" t="s">
        <v>114</v>
      </c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2"/>
    </row>
    <row r="22" spans="3:33" x14ac:dyDescent="0.2">
      <c r="J22" s="72"/>
      <c r="K22" s="162" t="b">
        <v>1</v>
      </c>
      <c r="L22" s="72"/>
      <c r="M22" s="109" t="s">
        <v>54</v>
      </c>
      <c r="N22" s="109"/>
      <c r="O22" s="109" t="s">
        <v>18</v>
      </c>
      <c r="P22" s="110" t="s">
        <v>55</v>
      </c>
      <c r="Q22" s="110" t="s">
        <v>133</v>
      </c>
      <c r="R22" s="109" t="s">
        <v>16</v>
      </c>
      <c r="S22" s="109" t="s">
        <v>15</v>
      </c>
      <c r="T22" s="110" t="s">
        <v>56</v>
      </c>
      <c r="U22" s="110" t="s">
        <v>58</v>
      </c>
      <c r="V22" s="109" t="s">
        <v>0</v>
      </c>
      <c r="W22" s="109" t="s">
        <v>105</v>
      </c>
      <c r="X22" s="112" t="s">
        <v>161</v>
      </c>
      <c r="Y22" s="112" t="s">
        <v>60</v>
      </c>
    </row>
    <row r="23" spans="3:33" x14ac:dyDescent="0.2">
      <c r="J23" s="72"/>
      <c r="K23" s="72"/>
      <c r="L23" s="72"/>
      <c r="M23" s="60" t="s">
        <v>154</v>
      </c>
      <c r="N23" s="60" t="s">
        <v>30</v>
      </c>
      <c r="O23" s="60" t="str">
        <f t="shared" ref="O23:O34" si="6">LEFT(N23,LEN(N23)-1)+3&amp;"M"</f>
        <v>4M</v>
      </c>
      <c r="P23" s="60" t="str">
        <f t="shared" ref="P23:P34" si="7">Currency&amp;LEFT(N23,LEN(N23)-1)&amp;"x"&amp;LEFT(O23,LEN(O23)-1)&amp;"F"&amp;QuoteSuffix</f>
        <v>EUR1x4F_Quote</v>
      </c>
      <c r="Q23" s="138"/>
      <c r="R23" s="136">
        <f>_xll.qlInterestRateIndexFixingDate(Index3M,S23)</f>
        <v>42298</v>
      </c>
      <c r="S23" s="136">
        <f>_xll.qlCalendarAdvance(Calendar,SettlementDate,N23,"mf",TRUE)</f>
        <v>42300</v>
      </c>
      <c r="T23" s="136">
        <f>_xll.qlCalendarAdvance(Calendar,SettlementDate,O23,"mf",TRUE)</f>
        <v>42394</v>
      </c>
      <c r="U23" s="141">
        <f>_xll.qlIndexFixing(Index3M,R23,TRUE,_xll.ohTrigger(Trigger,Trigger3M))</f>
        <v>-3.6449472282004149E-4</v>
      </c>
      <c r="V23" s="141">
        <f>_xll.qlQuoteValue(P23,_xll.ohTrigger(Trigger,Trigger3M))</f>
        <v>-3.7999999999999997E-4</v>
      </c>
      <c r="W23" s="60" t="b">
        <f>NOT(ISERROR(V23))</f>
        <v>1</v>
      </c>
      <c r="X23" s="166">
        <f>(U23-V23)*10000</f>
        <v>0.15505277179958477</v>
      </c>
      <c r="Y23" s="60" t="b">
        <f>ABS(X23)&lt;=ABS('General Settings'!$D$25)</f>
        <v>0</v>
      </c>
      <c r="AG23" s="177" t="e">
        <f>NA()</f>
        <v>#N/A</v>
      </c>
    </row>
    <row r="24" spans="3:33" x14ac:dyDescent="0.2">
      <c r="M24" s="60" t="s">
        <v>154</v>
      </c>
      <c r="N24" s="60" t="s">
        <v>64</v>
      </c>
      <c r="O24" s="60" t="str">
        <f t="shared" si="6"/>
        <v>5M</v>
      </c>
      <c r="P24" s="60" t="str">
        <f t="shared" si="7"/>
        <v>EUR2x5F_Quote</v>
      </c>
      <c r="Q24" s="138"/>
      <c r="R24" s="136">
        <f>_xll.qlInterestRateIndexFixingDate(Index3M,S24)</f>
        <v>42327</v>
      </c>
      <c r="S24" s="136">
        <f>_xll.qlCalendarAdvance(Calendar,SettlementDate,N24,"mf",TRUE)</f>
        <v>42331</v>
      </c>
      <c r="T24" s="136">
        <f>_xll.qlCalendarAdvance(Calendar,SettlementDate,O24,"mf",TRUE)</f>
        <v>42423</v>
      </c>
      <c r="U24" s="141">
        <f>_xll.qlIndexFixing(Index3M,R24,TRUE,_xll.ohTrigger(Trigger,Trigger3M))</f>
        <v>-3.6233685085057776E-4</v>
      </c>
      <c r="V24" s="141">
        <f>_xll.qlQuoteValue(P24,_xll.ohTrigger(Trigger,Trigger3M))</f>
        <v>-3.7999999999999997E-4</v>
      </c>
      <c r="W24" s="60" t="b">
        <f t="shared" ref="W24:W34" si="8">NOT(ISERROR(V24))</f>
        <v>1</v>
      </c>
      <c r="X24" s="166">
        <f t="shared" ref="X24:X60" si="9">(U24-V24)*10000</f>
        <v>0.17663149149422208</v>
      </c>
      <c r="Y24" s="60" t="b">
        <f>ABS(X24)&lt;=ABS('General Settings'!$D$25)</f>
        <v>0</v>
      </c>
      <c r="AG24" s="178" t="e">
        <f>NA()</f>
        <v>#N/A</v>
      </c>
    </row>
    <row r="25" spans="3:33" x14ac:dyDescent="0.2">
      <c r="K25" s="162" t="b">
        <v>1</v>
      </c>
      <c r="M25" s="60" t="s">
        <v>154</v>
      </c>
      <c r="N25" s="60" t="s">
        <v>31</v>
      </c>
      <c r="O25" s="60" t="str">
        <f t="shared" si="6"/>
        <v>6M</v>
      </c>
      <c r="P25" s="60" t="str">
        <f t="shared" si="7"/>
        <v>EUR3x6F_Quote</v>
      </c>
      <c r="Q25" s="138"/>
      <c r="R25" s="136">
        <f>_xll.qlInterestRateIndexFixingDate(Index3M,S25)</f>
        <v>42359</v>
      </c>
      <c r="S25" s="136">
        <f>_xll.qlCalendarAdvance(Calendar,SettlementDate,N25,"mf",TRUE)</f>
        <v>42361</v>
      </c>
      <c r="T25" s="136">
        <f>_xll.qlCalendarAdvance(Calendar,SettlementDate,O25,"mf",TRUE)</f>
        <v>42452</v>
      </c>
      <c r="U25" s="141">
        <f>_xll.qlIndexFixing(Index3M,R25,TRUE,_xll.ohTrigger(Trigger,Trigger3M))</f>
        <v>-3.7744418432102275E-4</v>
      </c>
      <c r="V25" s="141">
        <f>_xll.qlQuoteValue(P25,_xll.ohTrigger(Trigger,Trigger3M))</f>
        <v>-3.7999999999999997E-4</v>
      </c>
      <c r="W25" s="60" t="b">
        <f t="shared" si="8"/>
        <v>1</v>
      </c>
      <c r="X25" s="166">
        <f t="shared" si="9"/>
        <v>2.5558156789772208E-2</v>
      </c>
      <c r="Y25" s="60" t="b">
        <f>ABS(X25)&lt;=ABS('General Settings'!$D$25)</f>
        <v>0</v>
      </c>
      <c r="AG25" s="178" t="e">
        <f>NA()</f>
        <v>#N/A</v>
      </c>
    </row>
    <row r="26" spans="3:33" x14ac:dyDescent="0.2">
      <c r="M26" s="60" t="s">
        <v>154</v>
      </c>
      <c r="N26" s="60" t="s">
        <v>65</v>
      </c>
      <c r="O26" s="60" t="str">
        <f t="shared" si="6"/>
        <v>7M</v>
      </c>
      <c r="P26" s="60" t="str">
        <f t="shared" si="7"/>
        <v>EUR4x7F_Quote</v>
      </c>
      <c r="Q26" s="138"/>
      <c r="R26" s="136">
        <f>_xll.qlInterestRateIndexFixingDate(Index3M,S26)</f>
        <v>42390</v>
      </c>
      <c r="S26" s="136">
        <f>_xll.qlCalendarAdvance(Calendar,SettlementDate,N26,"mf",TRUE)</f>
        <v>42394</v>
      </c>
      <c r="T26" s="136">
        <f>_xll.qlCalendarAdvance(Calendar,SettlementDate,O26,"mf",TRUE)</f>
        <v>42485</v>
      </c>
      <c r="U26" s="141">
        <f>_xll.qlIndexFixing(Index3M,R26,TRUE,_xll.ohTrigger(Trigger,Trigger3M))</f>
        <v>-4.1777623764976653E-4</v>
      </c>
      <c r="V26" s="141">
        <f>_xll.qlQuoteValue(P26,_xll.ohTrigger(Trigger,Trigger3M))</f>
        <v>-4.0000000000000002E-4</v>
      </c>
      <c r="W26" s="60" t="b">
        <f t="shared" si="8"/>
        <v>1</v>
      </c>
      <c r="X26" s="166">
        <f t="shared" si="9"/>
        <v>-0.1777623764976651</v>
      </c>
      <c r="Y26" s="60" t="b">
        <f>ABS(X26)&lt;=ABS('General Settings'!$D$25)</f>
        <v>0</v>
      </c>
      <c r="AG26" s="178" t="e">
        <f>NA()</f>
        <v>#N/A</v>
      </c>
    </row>
    <row r="27" spans="3:33" x14ac:dyDescent="0.2">
      <c r="M27" s="60" t="s">
        <v>154</v>
      </c>
      <c r="N27" s="60" t="s">
        <v>66</v>
      </c>
      <c r="O27" s="60" t="str">
        <f t="shared" si="6"/>
        <v>8M</v>
      </c>
      <c r="P27" s="60" t="str">
        <f t="shared" si="7"/>
        <v>EUR5x8F_Quote</v>
      </c>
      <c r="Q27" s="138"/>
      <c r="R27" s="136">
        <f>_xll.qlInterestRateIndexFixingDate(Index3M,S27)</f>
        <v>42419</v>
      </c>
      <c r="S27" s="136">
        <f>_xll.qlCalendarAdvance(Calendar,SettlementDate,N27,"mf",TRUE)</f>
        <v>42423</v>
      </c>
      <c r="T27" s="136">
        <f>_xll.qlCalendarAdvance(Calendar,SettlementDate,O27,"mf",TRUE)</f>
        <v>42513</v>
      </c>
      <c r="U27" s="141">
        <f>_xll.qlIndexFixing(Index3M,R27,TRUE,_xll.ohTrigger(Trigger,Trigger3M))</f>
        <v>-4.2254942993569244E-4</v>
      </c>
      <c r="V27" s="141">
        <f>_xll.qlQuoteValue(P27,_xll.ohTrigger(Trigger,Trigger3M))</f>
        <v>-4.0999999999999994E-4</v>
      </c>
      <c r="W27" s="60" t="b">
        <f t="shared" si="8"/>
        <v>1</v>
      </c>
      <c r="X27" s="166">
        <f t="shared" si="9"/>
        <v>-0.12549429935692508</v>
      </c>
      <c r="Y27" s="60" t="b">
        <f>ABS(X27)&lt;=ABS('General Settings'!$D$25)</f>
        <v>0</v>
      </c>
      <c r="AG27" s="178" t="e">
        <f>NA()</f>
        <v>#N/A</v>
      </c>
    </row>
    <row r="28" spans="3:33" x14ac:dyDescent="0.2">
      <c r="K28" s="162" t="b">
        <v>1</v>
      </c>
      <c r="M28" s="60" t="s">
        <v>154</v>
      </c>
      <c r="N28" s="60" t="s">
        <v>32</v>
      </c>
      <c r="O28" s="60" t="str">
        <f t="shared" si="6"/>
        <v>9M</v>
      </c>
      <c r="P28" s="60" t="str">
        <f t="shared" si="7"/>
        <v>EUR6x9F_Quote</v>
      </c>
      <c r="Q28" s="138"/>
      <c r="R28" s="136">
        <f>_xll.qlInterestRateIndexFixingDate(Index3M,S28)</f>
        <v>42450</v>
      </c>
      <c r="S28" s="136">
        <f>_xll.qlCalendarAdvance(Calendar,SettlementDate,N28,"mf",TRUE)</f>
        <v>42452</v>
      </c>
      <c r="T28" s="136">
        <f>_xll.qlCalendarAdvance(Calendar,SettlementDate,O28,"mf",TRUE)</f>
        <v>42544</v>
      </c>
      <c r="U28" s="141">
        <f>_xll.qlIndexFixing(Index3M,R28,TRUE,_xll.ohTrigger(Trigger,Trigger3M))</f>
        <v>-4.2548141120716306E-4</v>
      </c>
      <c r="V28" s="141">
        <f>_xll.qlQuoteValue(P28,_xll.ohTrigger(Trigger,Trigger3M))</f>
        <v>-4.2999999999999999E-4</v>
      </c>
      <c r="W28" s="60" t="b">
        <f t="shared" si="8"/>
        <v>1</v>
      </c>
      <c r="X28" s="166">
        <f t="shared" si="9"/>
        <v>4.5185887928369278E-2</v>
      </c>
      <c r="Y28" s="60" t="b">
        <f>ABS(X28)&lt;=ABS('General Settings'!$D$25)</f>
        <v>0</v>
      </c>
      <c r="AG28" s="178" t="e">
        <f>NA()</f>
        <v>#N/A</v>
      </c>
    </row>
    <row r="29" spans="3:33" x14ac:dyDescent="0.2">
      <c r="M29" s="60" t="s">
        <v>154</v>
      </c>
      <c r="N29" s="60" t="s">
        <v>67</v>
      </c>
      <c r="O29" s="60" t="str">
        <f t="shared" si="6"/>
        <v>10M</v>
      </c>
      <c r="P29" s="60" t="str">
        <f t="shared" si="7"/>
        <v>EUR7x10F_Quote</v>
      </c>
      <c r="Q29" s="138"/>
      <c r="R29" s="136">
        <f>_xll.qlInterestRateIndexFixingDate(Index3M,S29)</f>
        <v>42481</v>
      </c>
      <c r="S29" s="136">
        <f>_xll.qlCalendarAdvance(Calendar,SettlementDate,N29,"mf",TRUE)</f>
        <v>42485</v>
      </c>
      <c r="T29" s="136">
        <f>_xll.qlCalendarAdvance(Calendar,SettlementDate,O29,"mf",TRUE)</f>
        <v>42576</v>
      </c>
      <c r="U29" s="141">
        <f>_xll.qlIndexFixing(Index3M,R29,TRUE,_xll.ohTrigger(Trigger,Trigger3M))</f>
        <v>-4.2824260665465317E-4</v>
      </c>
      <c r="V29" s="141">
        <f>_xll.qlQuoteValue(P29,_xll.ohTrigger(Trigger,Trigger3M))</f>
        <v>-4.4000000000000007E-4</v>
      </c>
      <c r="W29" s="60" t="b">
        <f t="shared" si="8"/>
        <v>1</v>
      </c>
      <c r="X29" s="166">
        <f t="shared" si="9"/>
        <v>0.11757393345346898</v>
      </c>
      <c r="Y29" s="60" t="b">
        <f>ABS(X29)&lt;=ABS('General Settings'!$D$25)</f>
        <v>0</v>
      </c>
      <c r="AG29" s="178" t="e">
        <f>NA()</f>
        <v>#N/A</v>
      </c>
    </row>
    <row r="30" spans="3:33" x14ac:dyDescent="0.2">
      <c r="M30" s="60" t="s">
        <v>154</v>
      </c>
      <c r="N30" s="60" t="s">
        <v>68</v>
      </c>
      <c r="O30" s="60" t="str">
        <f t="shared" si="6"/>
        <v>11M</v>
      </c>
      <c r="P30" s="60" t="str">
        <f t="shared" si="7"/>
        <v>EUR8x11F_Quote</v>
      </c>
      <c r="Q30" s="138"/>
      <c r="R30" s="136">
        <f>_xll.qlInterestRateIndexFixingDate(Index3M,S30)</f>
        <v>42509</v>
      </c>
      <c r="S30" s="136">
        <f>_xll.qlCalendarAdvance(Calendar,SettlementDate,N30,"mf",TRUE)</f>
        <v>42513</v>
      </c>
      <c r="T30" s="136">
        <f>_xll.qlCalendarAdvance(Calendar,SettlementDate,O30,"mf",TRUE)</f>
        <v>42605</v>
      </c>
      <c r="U30" s="141">
        <f>_xll.qlIndexFixing(Index3M,R30,TRUE,_xll.ohTrigger(Trigger,Trigger3M))</f>
        <v>-4.2873267467648311E-4</v>
      </c>
      <c r="V30" s="141">
        <f>_xll.qlQuoteValue(P30,_xll.ohTrigger(Trigger,Trigger3M))</f>
        <v>-4.4999999999999999E-4</v>
      </c>
      <c r="W30" s="60" t="b">
        <f t="shared" si="8"/>
        <v>1</v>
      </c>
      <c r="X30" s="166">
        <f t="shared" si="9"/>
        <v>0.21267325323516875</v>
      </c>
      <c r="Y30" s="60" t="b">
        <f>ABS(X30)&lt;=ABS('General Settings'!$D$25)</f>
        <v>0</v>
      </c>
      <c r="AG30" s="178" t="e">
        <f>NA()</f>
        <v>#N/A</v>
      </c>
    </row>
    <row r="31" spans="3:33" x14ac:dyDescent="0.2">
      <c r="M31" s="60" t="s">
        <v>154</v>
      </c>
      <c r="N31" s="60" t="s">
        <v>69</v>
      </c>
      <c r="O31" s="60" t="str">
        <f t="shared" si="6"/>
        <v>12M</v>
      </c>
      <c r="P31" s="60" t="str">
        <f t="shared" si="7"/>
        <v>EUR9x12F_Quote</v>
      </c>
      <c r="Q31" s="138"/>
      <c r="R31" s="136">
        <f>_xll.qlInterestRateIndexFixingDate(Index3M,S31)</f>
        <v>42542</v>
      </c>
      <c r="S31" s="136">
        <f>_xll.qlCalendarAdvance(Calendar,SettlementDate,N31,"mf",TRUE)</f>
        <v>42544</v>
      </c>
      <c r="T31" s="136">
        <f>_xll.qlCalendarAdvance(Calendar,SettlementDate,O31,"mf",TRUE)</f>
        <v>42636</v>
      </c>
      <c r="U31" s="141">
        <f>_xll.qlIndexFixing(Index3M,R31,TRUE,_xll.ohTrigger(Trigger,Trigger3M))</f>
        <v>-4.2218357517899012E-4</v>
      </c>
      <c r="V31" s="141">
        <f>_xll.qlQuoteValue(P31,_xll.ohTrigger(Trigger,Trigger3M))</f>
        <v>-4.4999999999999999E-4</v>
      </c>
      <c r="W31" s="60" t="b">
        <f t="shared" si="8"/>
        <v>1</v>
      </c>
      <c r="X31" s="166">
        <f t="shared" si="9"/>
        <v>0.27816424821009866</v>
      </c>
      <c r="Y31" s="60" t="b">
        <f>ABS(X31)&lt;=ABS('General Settings'!$D$25)</f>
        <v>0</v>
      </c>
      <c r="AG31" s="178" t="e">
        <f>NA()</f>
        <v>#N/A</v>
      </c>
    </row>
    <row r="32" spans="3:33" x14ac:dyDescent="0.2">
      <c r="M32" s="60" t="s">
        <v>154</v>
      </c>
      <c r="N32" s="60" t="s">
        <v>70</v>
      </c>
      <c r="O32" s="60" t="str">
        <f t="shared" si="6"/>
        <v>13M</v>
      </c>
      <c r="P32" s="60" t="str">
        <f t="shared" si="7"/>
        <v>EUR10x13F_Quote</v>
      </c>
      <c r="Q32" s="138"/>
      <c r="R32" s="136">
        <f>_xll.qlInterestRateIndexFixingDate(Index3M,S32)</f>
        <v>42572</v>
      </c>
      <c r="S32" s="136">
        <f>_xll.qlCalendarAdvance(Calendar,SettlementDate,N32,"mf",TRUE)</f>
        <v>42576</v>
      </c>
      <c r="T32" s="136">
        <f>_xll.qlCalendarAdvance(Calendar,SettlementDate,O32,"mf",TRUE)</f>
        <v>42667</v>
      </c>
      <c r="U32" s="141">
        <f>_xll.qlIndexFixing(Index3M,R32,TRUE,_xll.ohTrigger(Trigger,Trigger3M))</f>
        <v>-3.9923458662863412E-4</v>
      </c>
      <c r="V32" s="141">
        <f>_xll.qlQuoteValue(P32,_xll.ohTrigger(Trigger,Trigger3M))</f>
        <v>-4.2000000000000002E-4</v>
      </c>
      <c r="W32" s="60" t="b">
        <f t="shared" si="8"/>
        <v>1</v>
      </c>
      <c r="X32" s="166">
        <f t="shared" si="9"/>
        <v>0.20765413371365901</v>
      </c>
      <c r="Y32" s="60" t="b">
        <f>ABS(X32)&lt;=ABS('General Settings'!$D$25)</f>
        <v>0</v>
      </c>
      <c r="AG32" s="178" t="e">
        <f>NA()</f>
        <v>#N/A</v>
      </c>
    </row>
    <row r="33" spans="13:33" x14ac:dyDescent="0.2">
      <c r="M33" s="60" t="s">
        <v>154</v>
      </c>
      <c r="N33" s="60" t="s">
        <v>71</v>
      </c>
      <c r="O33" s="60" t="str">
        <f t="shared" si="6"/>
        <v>14M</v>
      </c>
      <c r="P33" s="60" t="str">
        <f t="shared" si="7"/>
        <v>EUR11x14F_Quote</v>
      </c>
      <c r="Q33" s="138"/>
      <c r="R33" s="136">
        <f>_xll.qlInterestRateIndexFixingDate(Index3M,S33)</f>
        <v>42601</v>
      </c>
      <c r="S33" s="136">
        <f>_xll.qlCalendarAdvance(Calendar,SettlementDate,N33,"mf",TRUE)</f>
        <v>42605</v>
      </c>
      <c r="T33" s="136">
        <f>_xll.qlCalendarAdvance(Calendar,SettlementDate,O33,"mf",TRUE)</f>
        <v>42697</v>
      </c>
      <c r="U33" s="141">
        <f>_xll.qlIndexFixing(Index3M,R33,TRUE,_xll.ohTrigger(Trigger,Trigger3M))</f>
        <v>-3.6523906410855452E-4</v>
      </c>
      <c r="V33" s="141">
        <f>_xll.qlQuoteValue(P33,_xll.ohTrigger(Trigger,Trigger3M))</f>
        <v>-3.8999999999999999E-4</v>
      </c>
      <c r="W33" s="60" t="b">
        <f t="shared" si="8"/>
        <v>1</v>
      </c>
      <c r="X33" s="166">
        <f t="shared" si="9"/>
        <v>0.24760935891445479</v>
      </c>
      <c r="Y33" s="60" t="b">
        <f>ABS(X33)&lt;=ABS('General Settings'!$D$25)</f>
        <v>0</v>
      </c>
      <c r="AG33" s="178" t="e">
        <f>NA()</f>
        <v>#N/A</v>
      </c>
    </row>
    <row r="34" spans="13:33" x14ac:dyDescent="0.2">
      <c r="M34" s="60" t="s">
        <v>154</v>
      </c>
      <c r="N34" s="60" t="s">
        <v>107</v>
      </c>
      <c r="O34" s="60" t="str">
        <f t="shared" si="6"/>
        <v>15M</v>
      </c>
      <c r="P34" s="60" t="str">
        <f t="shared" si="7"/>
        <v>EUR12x15F_Quote</v>
      </c>
      <c r="Q34" s="138"/>
      <c r="R34" s="136">
        <f>_xll.qlInterestRateIndexFixingDate(Index3M,S34)</f>
        <v>42634</v>
      </c>
      <c r="S34" s="136">
        <f>_xll.qlCalendarAdvance(Calendar,SettlementDate,N34,"mf",TRUE)</f>
        <v>42636</v>
      </c>
      <c r="T34" s="136">
        <f>_xll.qlCalendarAdvance(Calendar,SettlementDate,O34,"mf",TRUE)</f>
        <v>42727</v>
      </c>
      <c r="U34" s="141">
        <f>_xll.qlIndexFixing(Index3M,R34,TRUE,_xll.ohTrigger(Trigger,Trigger3M))</f>
        <v>-3.2208440728640999E-4</v>
      </c>
      <c r="V34" s="141">
        <f>_xll.qlQuoteValue(P34,_xll.ohTrigger(Trigger,Trigger3M))</f>
        <v>-3.5999999999999997E-4</v>
      </c>
      <c r="W34" s="60" t="b">
        <f t="shared" si="8"/>
        <v>1</v>
      </c>
      <c r="X34" s="166">
        <f t="shared" si="9"/>
        <v>0.3791559271358998</v>
      </c>
      <c r="Y34" s="60" t="b">
        <f>ABS(X34)&lt;=ABS('General Settings'!$D$25)</f>
        <v>0</v>
      </c>
      <c r="AG34" s="179" t="e">
        <f>NA()</f>
        <v>#N/A</v>
      </c>
    </row>
    <row r="35" spans="13:33" x14ac:dyDescent="0.2">
      <c r="M35" s="132" t="s">
        <v>115</v>
      </c>
      <c r="N35" s="132"/>
      <c r="O35" s="132" t="str">
        <f>_xll.qlIMMNextCode(EvaluationDate-1,TRUE,Trigger)</f>
        <v>Z5</v>
      </c>
      <c r="P35" s="132" t="str">
        <f t="shared" ref="P35:P60" si="10">Currency&amp;"FUT3M"&amp;O35&amp;QuoteSuffix</f>
        <v>EURFUT3MZ5_Quote</v>
      </c>
      <c r="Q35" s="132" t="str">
        <f t="shared" ref="Q35:Q60" si="11">Currency&amp;"FUT3M"&amp;O35&amp;"ConvAdj"&amp;QuoteSuffix</f>
        <v>EURFUT3MZ5ConvAdj_Quote</v>
      </c>
      <c r="R35" s="133">
        <f>_xll.qlInterestRateIndexFixingDate(Index3M,S35)</f>
        <v>42352</v>
      </c>
      <c r="S35" s="133">
        <f>_xll.qlIMMdate(O35)</f>
        <v>42354</v>
      </c>
      <c r="T35" s="133">
        <f>_xll.qlInterestRateIndexMaturity(Index3M,S35)</f>
        <v>42445</v>
      </c>
      <c r="U35" s="134">
        <f>_xll.qlIndexFixing(Index3M,R35,TRUE,_xll.ohTrigger(Trigger,Trigger3M))</f>
        <v>-3.7499999976253875E-4</v>
      </c>
      <c r="V35" s="134">
        <f>(100-_xll.qlQuoteValue(P35,_xll.ohTrigger(Trigger,Trigger3M)))/100-_xll.qlQuoteValue(Q35,_xll.ohTrigger(Trigger,Trigger3M))</f>
        <v>-3.7499999999994314E-4</v>
      </c>
      <c r="W35" s="132" t="b">
        <f>NOT(ISERROR(V35))</f>
        <v>1</v>
      </c>
      <c r="X35" s="167">
        <f t="shared" si="9"/>
        <v>2.374043886824162E-9</v>
      </c>
      <c r="Y35" s="62" t="b">
        <f>ABS(X35)&lt;=ABS('General Settings'!$D$26)</f>
        <v>0</v>
      </c>
      <c r="AG35" s="177" t="e">
        <f>NA()</f>
        <v>#N/A</v>
      </c>
    </row>
    <row r="36" spans="13:33" x14ac:dyDescent="0.2">
      <c r="M36" s="123" t="s">
        <v>115</v>
      </c>
      <c r="N36" s="123"/>
      <c r="O36" s="123" t="str">
        <f>_xll.qlIMMNextCode(O35,TRUE,Trigger)</f>
        <v>H6</v>
      </c>
      <c r="P36" s="123" t="str">
        <f t="shared" si="10"/>
        <v>EURFUT3MH6_Quote</v>
      </c>
      <c r="Q36" s="123" t="str">
        <f t="shared" si="11"/>
        <v>EURFUT3MH6ConvAdj_Quote</v>
      </c>
      <c r="R36" s="124">
        <f>_xll.qlInterestRateIndexFixingDate(Index3M,S36)</f>
        <v>42443</v>
      </c>
      <c r="S36" s="124">
        <f>_xll.qlIMMdate(O36)</f>
        <v>42445</v>
      </c>
      <c r="T36" s="124">
        <f>_xll.qlInterestRateIndexMaturity(Index3M,S36)</f>
        <v>42537</v>
      </c>
      <c r="U36" s="125">
        <f>_xll.qlIndexFixing(Index3M,R36,TRUE,_xll.ohTrigger(Trigger,Trigger3M))</f>
        <v>-4.2499999998106254E-4</v>
      </c>
      <c r="V36" s="125">
        <f>(100-_xll.qlQuoteValue(P36,_xll.ohTrigger(Trigger,Trigger3M)))/100-_xll.qlQuoteValue(Q36,_xll.ohTrigger(Trigger,Trigger3M))</f>
        <v>-4.2500000000003977E-4</v>
      </c>
      <c r="W36" s="123" t="b">
        <f t="shared" ref="W36:W60" si="12">NOT(ISERROR(V36))</f>
        <v>1</v>
      </c>
      <c r="X36" s="168">
        <f t="shared" si="9"/>
        <v>1.8977224305882778E-10</v>
      </c>
      <c r="Y36" s="60" t="b">
        <f>ABS(X36)&lt;=ABS('General Settings'!$D$26)</f>
        <v>0</v>
      </c>
      <c r="AG36" s="178" t="e">
        <f>NA()</f>
        <v>#N/A</v>
      </c>
    </row>
    <row r="37" spans="13:33" x14ac:dyDescent="0.2">
      <c r="M37" s="123" t="s">
        <v>115</v>
      </c>
      <c r="N37" s="123"/>
      <c r="O37" s="123" t="str">
        <f>_xll.qlIMMNextCode(O36,TRUE,Trigger)</f>
        <v>M6</v>
      </c>
      <c r="P37" s="123" t="str">
        <f t="shared" si="10"/>
        <v>EURFUT3MM6_Quote</v>
      </c>
      <c r="Q37" s="123" t="str">
        <f t="shared" si="11"/>
        <v>EURFUT3MM6ConvAdj_Quote</v>
      </c>
      <c r="R37" s="124">
        <f>_xll.qlInterestRateIndexFixingDate(Index3M,S37)</f>
        <v>42534</v>
      </c>
      <c r="S37" s="124">
        <f>_xll.qlIMMdate(O37)</f>
        <v>42536</v>
      </c>
      <c r="T37" s="124">
        <f>_xll.qlInterestRateIndexMaturity(Index3M,S37)</f>
        <v>42628</v>
      </c>
      <c r="U37" s="125">
        <f>_xll.qlIndexFixing(Index3M,R37,TRUE,_xll.ohTrigger(Trigger,Trigger3M))</f>
        <v>-4.2500000337009075E-4</v>
      </c>
      <c r="V37" s="125">
        <f>(100-_xll.qlQuoteValue(P37,_xll.ohTrigger(Trigger,Trigger3M)))/100-_xll.qlQuoteValue(Q37,_xll.ohTrigger(Trigger,Trigger3M))</f>
        <v>-4.2500000000003977E-4</v>
      </c>
      <c r="W37" s="123" t="b">
        <f t="shared" si="12"/>
        <v>1</v>
      </c>
      <c r="X37" s="168">
        <f t="shared" si="9"/>
        <v>-3.3700509830675296E-8</v>
      </c>
      <c r="Y37" s="60" t="b">
        <f>ABS(X37)&lt;=ABS('General Settings'!$D$26)</f>
        <v>0</v>
      </c>
      <c r="AG37" s="178" t="e">
        <f>NA()</f>
        <v>#N/A</v>
      </c>
    </row>
    <row r="38" spans="13:33" x14ac:dyDescent="0.2">
      <c r="M38" s="123" t="s">
        <v>115</v>
      </c>
      <c r="N38" s="123"/>
      <c r="O38" s="123" t="str">
        <f>_xll.qlIMMNextCode(O37,TRUE,Trigger)</f>
        <v>U6</v>
      </c>
      <c r="P38" s="123" t="str">
        <f t="shared" si="10"/>
        <v>EURFUT3MU6_Quote</v>
      </c>
      <c r="Q38" s="123" t="str">
        <f t="shared" si="11"/>
        <v>EURFUT3MU6ConvAdj_Quote</v>
      </c>
      <c r="R38" s="124">
        <f>_xll.qlInterestRateIndexFixingDate(Index3M,S38)</f>
        <v>42632</v>
      </c>
      <c r="S38" s="124">
        <f>_xll.qlIMMdate(O38)</f>
        <v>42634</v>
      </c>
      <c r="T38" s="124">
        <f>_xll.qlInterestRateIndexMaturity(Index3M,S38)</f>
        <v>42725</v>
      </c>
      <c r="U38" s="125">
        <f>_xll.qlIndexFixing(Index3M,R38,TRUE,_xll.ohTrigger(Trigger,Trigger3M))</f>
        <v>-3.2499999981293982E-4</v>
      </c>
      <c r="V38" s="125">
        <f>(100-_xll.qlQuoteValue(P38,_xll.ohTrigger(Trigger,Trigger3M)))/100-_xll.qlQuoteValue(Q38,_xll.ohTrigger(Trigger,Trigger3M))</f>
        <v>-3.2499999999998866E-4</v>
      </c>
      <c r="W38" s="123" t="b">
        <f t="shared" si="12"/>
        <v>1</v>
      </c>
      <c r="X38" s="168">
        <f t="shared" si="9"/>
        <v>1.8704883562176144E-9</v>
      </c>
      <c r="Y38" s="60" t="b">
        <f>ABS(X38)&lt;=ABS('General Settings'!$D$26)</f>
        <v>0</v>
      </c>
      <c r="AG38" s="178" t="e">
        <f>NA()</f>
        <v>#N/A</v>
      </c>
    </row>
    <row r="39" spans="13:33" x14ac:dyDescent="0.2">
      <c r="M39" s="123" t="s">
        <v>115</v>
      </c>
      <c r="N39" s="123"/>
      <c r="O39" s="123" t="str">
        <f>_xll.qlIMMNextCode(O38,TRUE,Trigger)</f>
        <v>Z6</v>
      </c>
      <c r="P39" s="123" t="str">
        <f t="shared" si="10"/>
        <v>EURFUT3MZ6_Quote</v>
      </c>
      <c r="Q39" s="123" t="str">
        <f t="shared" si="11"/>
        <v>EURFUT3MZ6ConvAdj_Quote</v>
      </c>
      <c r="R39" s="124">
        <f>_xll.qlInterestRateIndexFixingDate(Index3M,S39)</f>
        <v>42723</v>
      </c>
      <c r="S39" s="124">
        <f>_xll.qlIMMdate(O39)</f>
        <v>42725</v>
      </c>
      <c r="T39" s="124">
        <f>_xll.qlInterestRateIndexMaturity(Index3M,S39)</f>
        <v>42815</v>
      </c>
      <c r="U39" s="125">
        <f>_xll.qlIndexFixing(Index3M,R39,TRUE,_xll.ohTrigger(Trigger,Trigger3M))</f>
        <v>-1.2499999414661289E-4</v>
      </c>
      <c r="V39" s="125">
        <f>(100-_xll.qlQuoteValue(P39,_xll.ohTrigger(Trigger,Trigger3M)))/100-_xll.qlQuoteValue(Q39,_xll.ohTrigger(Trigger,Trigger3M))</f>
        <v>-1.2500000000002841E-4</v>
      </c>
      <c r="W39" s="123" t="b">
        <f t="shared" si="12"/>
        <v>1</v>
      </c>
      <c r="X39" s="168">
        <f t="shared" si="9"/>
        <v>5.8534155170444913E-8</v>
      </c>
      <c r="Y39" s="60" t="b">
        <f>ABS(X39)&lt;=ABS('General Settings'!$D$26)</f>
        <v>0</v>
      </c>
      <c r="AG39" s="178" t="e">
        <f>NA()</f>
        <v>#N/A</v>
      </c>
    </row>
    <row r="40" spans="13:33" x14ac:dyDescent="0.2">
      <c r="M40" s="123" t="s">
        <v>115</v>
      </c>
      <c r="N40" s="123"/>
      <c r="O40" s="123" t="str">
        <f>_xll.qlIMMNextCode(O39,TRUE,Trigger)</f>
        <v>H7</v>
      </c>
      <c r="P40" s="123" t="str">
        <f t="shared" si="10"/>
        <v>EURFUT3MH7_Quote</v>
      </c>
      <c r="Q40" s="123" t="str">
        <f t="shared" si="11"/>
        <v>EURFUT3MH7ConvAdj_Quote</v>
      </c>
      <c r="R40" s="124">
        <f>_xll.qlInterestRateIndexFixingDate(Index3M,S40)</f>
        <v>42807</v>
      </c>
      <c r="S40" s="124">
        <f>_xll.qlIMMdate(O40)</f>
        <v>42809</v>
      </c>
      <c r="T40" s="124">
        <f>_xll.qlInterestRateIndexMaturity(Index3M,S40)</f>
        <v>42901</v>
      </c>
      <c r="U40" s="125">
        <f>_xll.qlIndexFixing(Index3M,R40,TRUE,_xll.ohTrigger(Trigger,Trigger3M))</f>
        <v>1.74999997838963E-4</v>
      </c>
      <c r="V40" s="125">
        <f>(100-_xll.qlQuoteValue(P40,_xll.ohTrigger(Trigger,Trigger3M)))/100-_xll.qlQuoteValue(Q40,_xll.ohTrigger(Trigger,Trigger3M))</f>
        <v>1.7499999999998295E-4</v>
      </c>
      <c r="W40" s="123" t="b">
        <f t="shared" si="12"/>
        <v>1</v>
      </c>
      <c r="X40" s="168">
        <f t="shared" si="9"/>
        <v>-2.1610199523944273E-8</v>
      </c>
      <c r="Y40" s="60" t="b">
        <f>ABS(X40)&lt;=ABS('General Settings'!$D$26)</f>
        <v>0</v>
      </c>
      <c r="AG40" s="178" t="e">
        <f>NA()</f>
        <v>#N/A</v>
      </c>
    </row>
    <row r="41" spans="13:33" x14ac:dyDescent="0.2">
      <c r="M41" s="123" t="s">
        <v>115</v>
      </c>
      <c r="N41" s="123"/>
      <c r="O41" s="123" t="str">
        <f>_xll.qlIMMNextCode(O40,TRUE,Trigger)</f>
        <v>M7</v>
      </c>
      <c r="P41" s="123" t="str">
        <f t="shared" si="10"/>
        <v>EURFUT3MM7_Quote</v>
      </c>
      <c r="Q41" s="123" t="str">
        <f t="shared" si="11"/>
        <v>EURFUT3MM7ConvAdj_Quote</v>
      </c>
      <c r="R41" s="124">
        <f>_xll.qlInterestRateIndexFixingDate(Index3M,S41)</f>
        <v>42905</v>
      </c>
      <c r="S41" s="124">
        <f>_xll.qlIMMdate(O41)</f>
        <v>42907</v>
      </c>
      <c r="T41" s="124">
        <f>_xll.qlInterestRateIndexMaturity(Index3M,S41)</f>
        <v>42999</v>
      </c>
      <c r="U41" s="125">
        <f>_xll.qlIndexFixing(Index3M,R41,TRUE,_xll.ohTrigger(Trigger,Trigger3M))</f>
        <v>5.749999988138492E-4</v>
      </c>
      <c r="V41" s="125">
        <f>(100-_xll.qlQuoteValue(P41,_xll.ohTrigger(Trigger,Trigger3M)))/100-_xll.qlQuoteValue(Q41,_xll.ohTrigger(Trigger,Trigger3M))</f>
        <v>5.7500000000004553E-4</v>
      </c>
      <c r="W41" s="123" t="b">
        <f t="shared" si="12"/>
        <v>1</v>
      </c>
      <c r="X41" s="168">
        <f t="shared" si="9"/>
        <v>-1.1861963234577333E-8</v>
      </c>
      <c r="Y41" s="60" t="b">
        <f>ABS(X41)&lt;=ABS('General Settings'!$D$26)</f>
        <v>0</v>
      </c>
      <c r="AG41" s="178" t="e">
        <f>NA()</f>
        <v>#N/A</v>
      </c>
    </row>
    <row r="42" spans="13:33" x14ac:dyDescent="0.2">
      <c r="M42" s="123" t="s">
        <v>115</v>
      </c>
      <c r="N42" s="123"/>
      <c r="O42" s="123" t="str">
        <f>_xll.qlIMMNextCode(O41,TRUE,Trigger)</f>
        <v>U7</v>
      </c>
      <c r="P42" s="123" t="str">
        <f t="shared" si="10"/>
        <v>EURFUT3MU7_Quote</v>
      </c>
      <c r="Q42" s="123" t="str">
        <f t="shared" si="11"/>
        <v>EURFUT3MU7ConvAdj_Quote</v>
      </c>
      <c r="R42" s="124">
        <f>_xll.qlInterestRateIndexFixingDate(Index3M,S42)</f>
        <v>42996</v>
      </c>
      <c r="S42" s="124">
        <f>_xll.qlIMMdate(O42)</f>
        <v>42998</v>
      </c>
      <c r="T42" s="124">
        <f>_xll.qlInterestRateIndexMaturity(Index3M,S42)</f>
        <v>43089</v>
      </c>
      <c r="U42" s="125">
        <f>_xll.qlIndexFixing(Index3M,R42,TRUE,_xll.ohTrigger(Trigger,Trigger3M))</f>
        <v>9.7500000077269751E-4</v>
      </c>
      <c r="V42" s="125">
        <f>(100-_xll.qlQuoteValue(P42,_xll.ohTrigger(Trigger,Trigger3M)))/100-_xll.qlQuoteValue(Q42,_xll.ohTrigger(Trigger,Trigger3M))</f>
        <v>9.7499999999996591E-4</v>
      </c>
      <c r="W42" s="123" t="b">
        <f t="shared" si="12"/>
        <v>1</v>
      </c>
      <c r="X42" s="168">
        <f t="shared" si="9"/>
        <v>7.7273159659191348E-9</v>
      </c>
      <c r="Y42" s="60" t="b">
        <f>ABS(X42)&lt;=ABS('General Settings'!$D$26)</f>
        <v>0</v>
      </c>
      <c r="AG42" s="178" t="e">
        <f>NA()</f>
        <v>#N/A</v>
      </c>
    </row>
    <row r="43" spans="13:33" x14ac:dyDescent="0.2">
      <c r="M43" s="171" t="s">
        <v>115</v>
      </c>
      <c r="N43" s="171"/>
      <c r="O43" s="171" t="str">
        <f>_xll.qlIMMNextCode(O42,TRUE,Trigger)</f>
        <v>Z7</v>
      </c>
      <c r="P43" s="171" t="str">
        <f t="shared" si="10"/>
        <v>EURFUT3MZ7_Quote</v>
      </c>
      <c r="Q43" s="171" t="str">
        <f t="shared" si="11"/>
        <v>EURFUT3MZ7ConvAdj_Quote</v>
      </c>
      <c r="R43" s="172">
        <f>_xll.qlInterestRateIndexFixingDate(Index3M,S43)</f>
        <v>43087</v>
      </c>
      <c r="S43" s="172">
        <f>_xll.qlIMMdate(O43)</f>
        <v>43089</v>
      </c>
      <c r="T43" s="172">
        <f>_xll.qlInterestRateIndexMaturity(Index3M,S43)</f>
        <v>43179</v>
      </c>
      <c r="U43" s="173">
        <f>_xll.qlIndexFixing(Index3M,R43,TRUE,_xll.ohTrigger(Trigger,Trigger3M))</f>
        <v>1.5091998436886911E-3</v>
      </c>
      <c r="V43" s="173">
        <f>(100-_xll.qlQuoteValue(P43,_xll.ohTrigger(Trigger,Trigger3M)))/100-_xll.qlQuoteValue(Q43,_xll.ohTrigger(Trigger,Trigger3M))</f>
        <v>1.5250000000000341E-3</v>
      </c>
      <c r="W43" s="171" t="b">
        <f t="shared" si="12"/>
        <v>1</v>
      </c>
      <c r="X43" s="174">
        <f t="shared" si="9"/>
        <v>-0.1580015631134305</v>
      </c>
      <c r="Y43" s="171" t="b">
        <f>ABS(X43)&lt;=ABS('General Settings'!$D$26)</f>
        <v>0</v>
      </c>
      <c r="AG43" s="178" t="e">
        <f>NA()</f>
        <v>#N/A</v>
      </c>
    </row>
    <row r="44" spans="13:33" x14ac:dyDescent="0.2">
      <c r="M44" s="60" t="s">
        <v>115</v>
      </c>
      <c r="N44" s="60"/>
      <c r="O44" s="60" t="str">
        <f>_xll.qlIMMNextCode(O43,TRUE,Trigger)</f>
        <v>H8</v>
      </c>
      <c r="P44" s="60" t="str">
        <f t="shared" si="10"/>
        <v>EURFUT3MH8_Quote</v>
      </c>
      <c r="Q44" s="60" t="str">
        <f t="shared" si="11"/>
        <v>EURFUT3MH8ConvAdj_Quote</v>
      </c>
      <c r="R44" s="136">
        <f>_xll.qlInterestRateIndexFixingDate(Index3M,S44)</f>
        <v>43178</v>
      </c>
      <c r="S44" s="136">
        <f>_xll.qlIMMdate(O44)</f>
        <v>43180</v>
      </c>
      <c r="T44" s="136">
        <f>_xll.qlInterestRateIndexMaturity(Index3M,S44)</f>
        <v>43272</v>
      </c>
      <c r="U44" s="141">
        <f>_xll.qlIndexFixing(Index3M,R44,TRUE,_xll.ohTrigger(Trigger,Trigger3M))</f>
        <v>2.1545160902966907E-3</v>
      </c>
      <c r="V44" s="141">
        <f>(100-_xll.qlQuoteValue(P44,_xll.ohTrigger(Trigger,Trigger3M)))/100-_xll.qlQuoteValue(Q44,_xll.ohTrigger(Trigger,Trigger3M))</f>
        <v>2.125000000000057E-3</v>
      </c>
      <c r="W44" s="60" t="b">
        <f t="shared" si="12"/>
        <v>1</v>
      </c>
      <c r="X44" s="166">
        <f t="shared" si="9"/>
        <v>0.29516090296633718</v>
      </c>
      <c r="Y44" s="60" t="b">
        <f>ABS(X44)&lt;=ABS('General Settings'!$D$26)</f>
        <v>0</v>
      </c>
      <c r="AG44" s="178" t="e">
        <f>NA()</f>
        <v>#N/A</v>
      </c>
    </row>
    <row r="45" spans="13:33" x14ac:dyDescent="0.2">
      <c r="M45" s="60" t="s">
        <v>115</v>
      </c>
      <c r="N45" s="60"/>
      <c r="O45" s="60" t="str">
        <f>_xll.qlIMMNextCode(O44,TRUE,Trigger)</f>
        <v>M8</v>
      </c>
      <c r="P45" s="60" t="str">
        <f t="shared" si="10"/>
        <v>EURFUT3MM8_Quote</v>
      </c>
      <c r="Q45" s="60" t="str">
        <f t="shared" si="11"/>
        <v>EURFUT3MM8ConvAdj_Quote</v>
      </c>
      <c r="R45" s="136">
        <f>_xll.qlInterestRateIndexFixingDate(Index3M,S45)</f>
        <v>43269</v>
      </c>
      <c r="S45" s="136">
        <f>_xll.qlIMMdate(O45)</f>
        <v>43271</v>
      </c>
      <c r="T45" s="136">
        <f>_xll.qlInterestRateIndexMaturity(Index3M,S45)</f>
        <v>43363</v>
      </c>
      <c r="U45" s="141">
        <f>_xll.qlIndexFixing(Index3M,R45,TRUE,_xll.ohTrigger(Trigger,Trigger3M))</f>
        <v>2.8728309193155224E-3</v>
      </c>
      <c r="V45" s="141">
        <f>(100-_xll.qlQuoteValue(P45,_xll.ohTrigger(Trigger,Trigger3M)))/100-_xll.qlQuoteValue(Q45,_xll.ohTrigger(Trigger,Trigger3M))</f>
        <v>2.8499999999999658E-3</v>
      </c>
      <c r="W45" s="60" t="b">
        <f t="shared" si="12"/>
        <v>1</v>
      </c>
      <c r="X45" s="166">
        <f t="shared" si="9"/>
        <v>0.22830919315556564</v>
      </c>
      <c r="Y45" s="60" t="b">
        <f>ABS(X45)&lt;=ABS('General Settings'!$D$26)</f>
        <v>0</v>
      </c>
      <c r="AG45" s="178" t="e">
        <f>NA()</f>
        <v>#N/A</v>
      </c>
    </row>
    <row r="46" spans="13:33" x14ac:dyDescent="0.2">
      <c r="M46" s="60" t="s">
        <v>115</v>
      </c>
      <c r="N46" s="60"/>
      <c r="O46" s="60" t="str">
        <f>_xll.qlIMMNextCode(O45,TRUE,Trigger)</f>
        <v>U8</v>
      </c>
      <c r="P46" s="60" t="str">
        <f t="shared" si="10"/>
        <v>EURFUT3MU8_Quote</v>
      </c>
      <c r="Q46" s="60" t="str">
        <f t="shared" si="11"/>
        <v>EURFUT3MU8ConvAdj_Quote</v>
      </c>
      <c r="R46" s="136">
        <f>_xll.qlInterestRateIndexFixingDate(Index3M,S46)</f>
        <v>43360</v>
      </c>
      <c r="S46" s="136">
        <f>_xll.qlIMMdate(O46)</f>
        <v>43362</v>
      </c>
      <c r="T46" s="136">
        <f>_xll.qlInterestRateIndexMaturity(Index3M,S46)</f>
        <v>43453</v>
      </c>
      <c r="U46" s="141">
        <f>_xll.qlIndexFixing(Index3M,R46,TRUE,_xll.ohTrigger(Trigger,Trigger3M))</f>
        <v>3.6546114402709346E-3</v>
      </c>
      <c r="V46" s="141">
        <f>(100-_xll.qlQuoteValue(P46,_xll.ohTrigger(Trigger,Trigger3M)))/100-_xll.qlQuoteValue(Q46,_xll.ohTrigger(Trigger,Trigger3M))</f>
        <v>3.6249999999999716E-3</v>
      </c>
      <c r="W46" s="60" t="b">
        <f t="shared" si="12"/>
        <v>1</v>
      </c>
      <c r="X46" s="166">
        <f t="shared" si="9"/>
        <v>0.29611440270963052</v>
      </c>
      <c r="Y46" s="60" t="b">
        <f>ABS(X46)&lt;=ABS('General Settings'!$D$26)</f>
        <v>0</v>
      </c>
      <c r="AG46" s="178" t="e">
        <f>NA()</f>
        <v>#N/A</v>
      </c>
    </row>
    <row r="47" spans="13:33" x14ac:dyDescent="0.2">
      <c r="M47" s="60" t="s">
        <v>115</v>
      </c>
      <c r="N47" s="60"/>
      <c r="O47" s="60" t="str">
        <f>_xll.qlIMMNextCode(O46,TRUE,Trigger)</f>
        <v>Z8</v>
      </c>
      <c r="P47" s="60" t="str">
        <f t="shared" si="10"/>
        <v>EURFUT3MZ8_Quote</v>
      </c>
      <c r="Q47" s="60" t="str">
        <f t="shared" si="11"/>
        <v>EURFUT3MZ8ConvAdj_Quote</v>
      </c>
      <c r="R47" s="136">
        <f>_xll.qlInterestRateIndexFixingDate(Index3M,S47)</f>
        <v>43451</v>
      </c>
      <c r="S47" s="136">
        <f>_xll.qlIMMdate(O47)</f>
        <v>43453</v>
      </c>
      <c r="T47" s="136">
        <f>_xll.qlInterestRateIndexMaturity(Index3M,S47)</f>
        <v>43543</v>
      </c>
      <c r="U47" s="141">
        <f>_xll.qlIndexFixing(Index3M,R47,TRUE,_xll.ohTrigger(Trigger,Trigger3M))</f>
        <v>4.4555212528454291E-3</v>
      </c>
      <c r="V47" s="141">
        <f>(100-_xll.qlQuoteValue(P47,_xll.ohTrigger(Trigger,Trigger3M)))/100-_xll.qlQuoteValue(Q47,_xll.ohTrigger(Trigger,Trigger3M))</f>
        <v>4.4749999999999087E-3</v>
      </c>
      <c r="W47" s="60" t="b">
        <f t="shared" si="12"/>
        <v>1</v>
      </c>
      <c r="X47" s="166">
        <f t="shared" si="9"/>
        <v>-0.19478747154479636</v>
      </c>
      <c r="Y47" s="60" t="b">
        <f>ABS(X47)&lt;=ABS('General Settings'!$D$26)</f>
        <v>0</v>
      </c>
      <c r="AG47" s="178" t="e">
        <f>NA()</f>
        <v>#N/A</v>
      </c>
    </row>
    <row r="48" spans="13:33" x14ac:dyDescent="0.2">
      <c r="M48" s="60" t="s">
        <v>115</v>
      </c>
      <c r="N48" s="60"/>
      <c r="O48" s="60" t="str">
        <f>_xll.qlIMMNextCode(O47,TRUE,Trigger)</f>
        <v>H9</v>
      </c>
      <c r="P48" s="60" t="str">
        <f t="shared" si="10"/>
        <v>EURFUT3MH9_Quote</v>
      </c>
      <c r="Q48" s="60" t="str">
        <f t="shared" si="11"/>
        <v>EURFUT3MH9ConvAdj_Quote</v>
      </c>
      <c r="R48" s="136">
        <f>_xll.qlInterestRateIndexFixingDate(Index3M,S48)</f>
        <v>43542</v>
      </c>
      <c r="S48" s="136">
        <f>_xll.qlIMMdate(O48)</f>
        <v>43544</v>
      </c>
      <c r="T48" s="136">
        <f>_xll.qlInterestRateIndexMaturity(Index3M,S48)</f>
        <v>43636</v>
      </c>
      <c r="U48" s="141">
        <f>_xll.qlIndexFixing(Index3M,R48,TRUE,_xll.ohTrigger(Trigger,Trigger3M))</f>
        <v>5.2572095182993866E-3</v>
      </c>
      <c r="V48" s="141">
        <f>(100-_xll.qlQuoteValue(P48,_xll.ohTrigger(Trigger,Trigger3M)))/100-_xll.qlQuoteValue(Q48,_xll.ohTrigger(Trigger,Trigger3M))</f>
        <v>5.3249999999999886E-3</v>
      </c>
      <c r="W48" s="60" t="b">
        <f t="shared" si="12"/>
        <v>1</v>
      </c>
      <c r="X48" s="166">
        <f t="shared" si="9"/>
        <v>-0.67790481700602012</v>
      </c>
      <c r="Y48" s="60" t="b">
        <f>ABS(X48)&lt;=ABS('General Settings'!$D$26)</f>
        <v>0</v>
      </c>
      <c r="AG48" s="178" t="e">
        <f>NA()</f>
        <v>#N/A</v>
      </c>
    </row>
    <row r="49" spans="12:33" x14ac:dyDescent="0.2">
      <c r="M49" s="60" t="s">
        <v>115</v>
      </c>
      <c r="N49" s="60"/>
      <c r="O49" s="60" t="str">
        <f>_xll.qlIMMNextCode(O48,TRUE,Trigger)</f>
        <v>M9</v>
      </c>
      <c r="P49" s="60" t="str">
        <f t="shared" si="10"/>
        <v>EURFUT3MM9_Quote</v>
      </c>
      <c r="Q49" s="60" t="str">
        <f t="shared" si="11"/>
        <v>EURFUT3MM9ConvAdj_Quote</v>
      </c>
      <c r="R49" s="136">
        <f>_xll.qlInterestRateIndexFixingDate(Index3M,S49)</f>
        <v>43633</v>
      </c>
      <c r="S49" s="136">
        <f>_xll.qlIMMdate(O49)</f>
        <v>43635</v>
      </c>
      <c r="T49" s="136">
        <f>_xll.qlInterestRateIndexMaturity(Index3M,S49)</f>
        <v>43727</v>
      </c>
      <c r="U49" s="141">
        <f>_xll.qlIndexFixing(Index3M,R49,TRUE,_xll.ohTrigger(Trigger,Trigger3M))</f>
        <v>6.0158311225209388E-3</v>
      </c>
      <c r="V49" s="141">
        <f>(100-_xll.qlQuoteValue(P49,_xll.ohTrigger(Trigger,Trigger3M)))/100-_xll.qlQuoteValue(Q49,_xll.ohTrigger(Trigger,Trigger3M))</f>
        <v>6.1750000000000685E-3</v>
      </c>
      <c r="W49" s="60" t="b">
        <f t="shared" si="12"/>
        <v>1</v>
      </c>
      <c r="X49" s="166">
        <f t="shared" si="9"/>
        <v>-1.5916887747912962</v>
      </c>
      <c r="Y49" s="60" t="b">
        <f>ABS(X49)&lt;=ABS('General Settings'!$D$26)</f>
        <v>0</v>
      </c>
      <c r="AG49" s="178" t="e">
        <f>NA()</f>
        <v>#N/A</v>
      </c>
    </row>
    <row r="50" spans="12:33" x14ac:dyDescent="0.2">
      <c r="M50" s="60" t="s">
        <v>115</v>
      </c>
      <c r="N50" s="60"/>
      <c r="O50" s="60" t="str">
        <f>_xll.qlIMMNextCode(O49,TRUE,Trigger)</f>
        <v>U9</v>
      </c>
      <c r="P50" s="60" t="str">
        <f t="shared" si="10"/>
        <v>EURFUT3MU9_Quote</v>
      </c>
      <c r="Q50" s="60" t="str">
        <f t="shared" si="11"/>
        <v>EURFUT3MU9ConvAdj_Quote</v>
      </c>
      <c r="R50" s="136">
        <f>_xll.qlInterestRateIndexFixingDate(Index3M,S50)</f>
        <v>43724</v>
      </c>
      <c r="S50" s="136">
        <f>_xll.qlIMMdate(O50)</f>
        <v>43726</v>
      </c>
      <c r="T50" s="136">
        <f>_xll.qlInterestRateIndexMaturity(Index3M,S50)</f>
        <v>43817</v>
      </c>
      <c r="U50" s="141">
        <f>_xll.qlIndexFixing(Index3M,R50,TRUE,_xll.ohTrigger(Trigger,Trigger3M))</f>
        <v>6.7303181056694913E-3</v>
      </c>
      <c r="V50" s="141">
        <f>(100-_xll.qlQuoteValue(P50,_xll.ohTrigger(Trigger,Trigger3M)))/100-_xll.qlQuoteValue(Q50,_xll.ohTrigger(Trigger,Trigger3M))</f>
        <v>7.0499999999999834E-3</v>
      </c>
      <c r="W50" s="60" t="b">
        <f t="shared" si="12"/>
        <v>1</v>
      </c>
      <c r="X50" s="166">
        <f t="shared" si="9"/>
        <v>-3.1968189433049208</v>
      </c>
      <c r="Y50" s="60" t="b">
        <f>ABS(X50)&lt;=ABS('General Settings'!$D$26)</f>
        <v>0</v>
      </c>
      <c r="AG50" s="178" t="e">
        <f>NA()</f>
        <v>#N/A</v>
      </c>
    </row>
    <row r="51" spans="12:33" x14ac:dyDescent="0.2">
      <c r="M51" s="60" t="s">
        <v>115</v>
      </c>
      <c r="N51" s="60"/>
      <c r="O51" s="60" t="str">
        <f>_xll.qlIMMNextCode(O50,TRUE,Trigger)</f>
        <v>Z9</v>
      </c>
      <c r="P51" s="60" t="str">
        <f t="shared" si="10"/>
        <v>EURFUT3MZ9_Quote</v>
      </c>
      <c r="Q51" s="60" t="str">
        <f t="shared" si="11"/>
        <v>EURFUT3MZ9ConvAdj_Quote</v>
      </c>
      <c r="R51" s="136">
        <f>_xll.qlInterestRateIndexFixingDate(Index3M,S51)</f>
        <v>43815</v>
      </c>
      <c r="S51" s="136">
        <f>_xll.qlIMMdate(O51)</f>
        <v>43817</v>
      </c>
      <c r="T51" s="136">
        <f>_xll.qlInterestRateIndexMaturity(Index3M,S51)</f>
        <v>43908</v>
      </c>
      <c r="U51" s="141">
        <f>_xll.qlIndexFixing(Index3M,R51,TRUE,_xll.ohTrigger(Trigger,Trigger3M))</f>
        <v>7.4677313422114797E-3</v>
      </c>
      <c r="V51" s="141">
        <f>(100-_xll.qlQuoteValue(P51,_xll.ohTrigger(Trigger,Trigger3M)))/100-_xll.qlQuoteValue(Q51,_xll.ohTrigger(Trigger,Trigger3M))</f>
        <v>7.899999999999921E-3</v>
      </c>
      <c r="W51" s="60" t="b">
        <f t="shared" si="12"/>
        <v>1</v>
      </c>
      <c r="X51" s="166">
        <f t="shared" si="9"/>
        <v>-4.3226865778844132</v>
      </c>
      <c r="Y51" s="60" t="b">
        <f>ABS(X51)&lt;=ABS('General Settings'!$D$26)</f>
        <v>0</v>
      </c>
      <c r="AG51" s="178" t="e">
        <f>NA()</f>
        <v>#N/A</v>
      </c>
    </row>
    <row r="52" spans="12:33" x14ac:dyDescent="0.2">
      <c r="M52" s="60" t="s">
        <v>115</v>
      </c>
      <c r="N52" s="60"/>
      <c r="O52" s="60" t="str">
        <f>_xll.qlIMMNextCode(O51,TRUE,Trigger)</f>
        <v>H0</v>
      </c>
      <c r="P52" s="60" t="str">
        <f t="shared" si="10"/>
        <v>EURFUT3MH0_Quote</v>
      </c>
      <c r="Q52" s="60" t="str">
        <f t="shared" si="11"/>
        <v>EURFUT3MH0ConvAdj_Quote</v>
      </c>
      <c r="R52" s="136">
        <f>_xll.qlInterestRateIndexFixingDate(Index3M,S52)</f>
        <v>43906</v>
      </c>
      <c r="S52" s="136">
        <f>_xll.qlIMMdate(O52)</f>
        <v>43908</v>
      </c>
      <c r="T52" s="136">
        <f>_xll.qlInterestRateIndexMaturity(Index3M,S52)</f>
        <v>44000</v>
      </c>
      <c r="U52" s="141">
        <f>_xll.qlIndexFixing(Index3M,R52,TRUE,_xll.ohTrigger(Trigger,Trigger3M))</f>
        <v>8.2517601901442531E-3</v>
      </c>
      <c r="V52" s="141">
        <f>(100-_xll.qlQuoteValue(P52,_xll.ohTrigger(Trigger,Trigger3M)))/100-_xll.qlQuoteValue(Q52,_xll.ohTrigger(Trigger,Trigger3M))</f>
        <v>8.6750000000000681E-3</v>
      </c>
      <c r="W52" s="60" t="b">
        <f t="shared" si="12"/>
        <v>1</v>
      </c>
      <c r="X52" s="166">
        <f t="shared" si="9"/>
        <v>-4.23239809855815</v>
      </c>
      <c r="Y52" s="60" t="b">
        <f>ABS(X52)&lt;=ABS('General Settings'!$D$26)</f>
        <v>0</v>
      </c>
      <c r="AG52" s="178" t="e">
        <f>NA()</f>
        <v>#N/A</v>
      </c>
    </row>
    <row r="53" spans="12:33" x14ac:dyDescent="0.2">
      <c r="M53" s="60" t="s">
        <v>115</v>
      </c>
      <c r="N53" s="60"/>
      <c r="O53" s="60" t="str">
        <f>_xll.qlIMMNextCode(O52,TRUE,Trigger)</f>
        <v>M0</v>
      </c>
      <c r="P53" s="60" t="str">
        <f t="shared" si="10"/>
        <v>EURFUT3MM0_Quote</v>
      </c>
      <c r="Q53" s="60" t="str">
        <f t="shared" si="11"/>
        <v>EURFUT3MM0ConvAdj_Quote</v>
      </c>
      <c r="R53" s="136">
        <f>_xll.qlInterestRateIndexFixingDate(Index3M,S53)</f>
        <v>43997</v>
      </c>
      <c r="S53" s="136">
        <f>_xll.qlIMMdate(O53)</f>
        <v>43999</v>
      </c>
      <c r="T53" s="136">
        <f>_xll.qlInterestRateIndexMaturity(Index3M,S53)</f>
        <v>44091</v>
      </c>
      <c r="U53" s="141">
        <f>_xll.qlIndexFixing(Index3M,R53,TRUE,_xll.ohTrigger(Trigger,Trigger3M))</f>
        <v>9.0778072949468745E-3</v>
      </c>
      <c r="V53" s="141">
        <f>(100-_xll.qlQuoteValue(P53,_xll.ohTrigger(Trigger,Trigger3M)))/100-_xll.qlQuoteValue(Q53,_xll.ohTrigger(Trigger,Trigger3M))</f>
        <v>9.499999999999887E-3</v>
      </c>
      <c r="W53" s="60" t="b">
        <f t="shared" si="12"/>
        <v>1</v>
      </c>
      <c r="X53" s="166">
        <f t="shared" si="9"/>
        <v>-4.2219270505301258</v>
      </c>
      <c r="Y53" s="60" t="b">
        <f>ABS(X53)&lt;=ABS('General Settings'!$D$26)</f>
        <v>0</v>
      </c>
      <c r="AG53" s="178" t="e">
        <f>NA()</f>
        <v>#N/A</v>
      </c>
    </row>
    <row r="54" spans="12:33" x14ac:dyDescent="0.2">
      <c r="M54" s="60" t="s">
        <v>115</v>
      </c>
      <c r="N54" s="60"/>
      <c r="O54" s="60" t="str">
        <f>_xll.qlIMMNextCode(O53,TRUE,Trigger)</f>
        <v>U0</v>
      </c>
      <c r="P54" s="60" t="str">
        <f t="shared" si="10"/>
        <v>EURFUT3MU0_Quote</v>
      </c>
      <c r="Q54" s="60" t="str">
        <f t="shared" si="11"/>
        <v>EURFUT3MU0ConvAdj_Quote</v>
      </c>
      <c r="R54" s="136">
        <f>_xll.qlInterestRateIndexFixingDate(Index3M,S54)</f>
        <v>44088</v>
      </c>
      <c r="S54" s="136">
        <f>_xll.qlIMMdate(O54)</f>
        <v>44090</v>
      </c>
      <c r="T54" s="136">
        <f>_xll.qlInterestRateIndexMaturity(Index3M,S54)</f>
        <v>44181</v>
      </c>
      <c r="U54" s="141">
        <f>_xll.qlIndexFixing(Index3M,R54,TRUE,_xll.ohTrigger(Trigger,Trigger3M))</f>
        <v>9.9385553902416185E-3</v>
      </c>
      <c r="V54" s="141">
        <f>(100-_xll.qlQuoteValue(P54,_xll.ohTrigger(Trigger,Trigger3M)))/100-_xll.qlQuoteValue(Q54,_xll.ohTrigger(Trigger,Trigger3M))</f>
        <v>1.0300000000000011E-2</v>
      </c>
      <c r="W54" s="60" t="b">
        <f t="shared" si="12"/>
        <v>1</v>
      </c>
      <c r="X54" s="166">
        <f t="shared" si="9"/>
        <v>-3.6144460975839205</v>
      </c>
      <c r="Y54" s="60" t="b">
        <f>ABS(X54)&lt;=ABS('General Settings'!$D$26)</f>
        <v>0</v>
      </c>
      <c r="AG54" s="178" t="e">
        <f>NA()</f>
        <v>#N/A</v>
      </c>
    </row>
    <row r="55" spans="12:33" x14ac:dyDescent="0.2">
      <c r="M55" s="60" t="s">
        <v>115</v>
      </c>
      <c r="N55" s="60"/>
      <c r="O55" s="60" t="str">
        <f>_xll.qlIMMNextCode(O54,TRUE,Trigger)</f>
        <v>Z0</v>
      </c>
      <c r="P55" s="60" t="str">
        <f t="shared" si="10"/>
        <v>EURFUT3MZ0_Quote</v>
      </c>
      <c r="Q55" s="60" t="str">
        <f t="shared" si="11"/>
        <v>EURFUT3MZ0ConvAdj_Quote</v>
      </c>
      <c r="R55" s="136">
        <f>_xll.qlInterestRateIndexFixingDate(Index3M,S55)</f>
        <v>44179</v>
      </c>
      <c r="S55" s="136">
        <f>_xll.qlIMMdate(O55)</f>
        <v>44181</v>
      </c>
      <c r="T55" s="136">
        <f>_xll.qlInterestRateIndexMaturity(Index3M,S55)</f>
        <v>44271</v>
      </c>
      <c r="U55" s="141">
        <f>_xll.qlIndexFixing(Index3M,R55,TRUE,_xll.ohTrigger(Trigger,Trigger3M))</f>
        <v>1.0785154970138322E-2</v>
      </c>
      <c r="V55" s="141">
        <f>(100-_xll.qlQuoteValue(P55,_xll.ohTrigger(Trigger,Trigger3M)))/100-_xll.qlQuoteValue(Q55,_xll.ohTrigger(Trigger,Trigger3M))</f>
        <v>1.1075000000000017E-2</v>
      </c>
      <c r="W55" s="60" t="b">
        <f t="shared" si="12"/>
        <v>1</v>
      </c>
      <c r="X55" s="166">
        <f t="shared" si="9"/>
        <v>-2.8984502986169511</v>
      </c>
      <c r="Y55" s="60" t="b">
        <f>ABS(X55)&lt;=ABS('General Settings'!$D$26)</f>
        <v>0</v>
      </c>
      <c r="AG55" s="178" t="e">
        <f>NA()</f>
        <v>#N/A</v>
      </c>
    </row>
    <row r="56" spans="12:33" x14ac:dyDescent="0.2">
      <c r="M56" s="60" t="s">
        <v>115</v>
      </c>
      <c r="N56" s="60"/>
      <c r="O56" s="60" t="str">
        <f>_xll.qlIMMNextCode(O55,TRUE,Trigger)</f>
        <v>H1</v>
      </c>
      <c r="P56" s="60" t="str">
        <f t="shared" si="10"/>
        <v>EURFUT3MH1_Quote</v>
      </c>
      <c r="Q56" s="60" t="str">
        <f t="shared" si="11"/>
        <v>EURFUT3MH1ConvAdj_Quote</v>
      </c>
      <c r="R56" s="136">
        <f>_xll.qlInterestRateIndexFixingDate(Index3M,S56)</f>
        <v>44270</v>
      </c>
      <c r="S56" s="136">
        <f>_xll.qlIMMdate(O56)</f>
        <v>44272</v>
      </c>
      <c r="T56" s="136">
        <f>_xll.qlInterestRateIndexMaturity(Index3M,S56)</f>
        <v>44364</v>
      </c>
      <c r="U56" s="141">
        <f>_xll.qlIndexFixing(Index3M,R56,TRUE,_xll.ohTrigger(Trigger,Trigger3M))</f>
        <v>1.1604727529606449E-2</v>
      </c>
      <c r="V56" s="141">
        <f>(100-_xll.qlQuoteValue(P56,_xll.ohTrigger(Trigger,Trigger3M)))/100-_xll.qlQuoteValue(Q56,_xll.ohTrigger(Trigger,Trigger3M))</f>
        <v>1.1850000000000022E-2</v>
      </c>
      <c r="W56" s="60" t="b">
        <f t="shared" si="12"/>
        <v>1</v>
      </c>
      <c r="X56" s="166">
        <f t="shared" si="9"/>
        <v>-2.4527247039357256</v>
      </c>
      <c r="Y56" s="60" t="b">
        <f>ABS(X56)&lt;=ABS('General Settings'!$D$26)</f>
        <v>0</v>
      </c>
      <c r="AG56" s="178" t="e">
        <f>NA()</f>
        <v>#N/A</v>
      </c>
    </row>
    <row r="57" spans="12:33" x14ac:dyDescent="0.2">
      <c r="M57" s="104" t="s">
        <v>115</v>
      </c>
      <c r="N57" s="104"/>
      <c r="O57" s="104" t="str">
        <f>_xll.qlIMMNextCode(O56,TRUE,Trigger)</f>
        <v>M1</v>
      </c>
      <c r="P57" s="104" t="str">
        <f t="shared" si="10"/>
        <v>EURFUT3MM1_Quote</v>
      </c>
      <c r="Q57" s="104" t="str">
        <f t="shared" si="11"/>
        <v>EURFUT3MM1ConvAdj_Quote</v>
      </c>
      <c r="R57" s="116">
        <f>_xll.qlInterestRateIndexFixingDate(Index3M,S57)</f>
        <v>44361</v>
      </c>
      <c r="S57" s="116">
        <f>_xll.qlIMMdate(O57)</f>
        <v>44363</v>
      </c>
      <c r="T57" s="116">
        <f>_xll.qlInterestRateIndexMaturity(Index3M,S57)</f>
        <v>44455</v>
      </c>
      <c r="U57" s="107">
        <f>_xll.qlIndexFixing(Index3M,R57,TRUE,_xll.ohTrigger(Trigger,Trigger3M))</f>
        <v>1.2362612928056873E-2</v>
      </c>
      <c r="V57" s="107">
        <f>(100-_xll.qlQuoteValue(P57,_xll.ohTrigger(Trigger,Trigger3M)))/100-_xll.qlQuoteValue(Q57,_xll.ohTrigger(Trigger,Trigger3M))</f>
        <v>1.2624999999999886E-2</v>
      </c>
      <c r="W57" s="104" t="b">
        <f t="shared" si="12"/>
        <v>1</v>
      </c>
      <c r="X57" s="175">
        <f t="shared" si="9"/>
        <v>-2.6238707194301338</v>
      </c>
      <c r="Y57" s="104" t="b">
        <f>ABS(X57)&lt;=ABS('General Settings'!$D$26)</f>
        <v>0</v>
      </c>
      <c r="AG57" s="178" t="e">
        <f>NA()</f>
        <v>#N/A</v>
      </c>
    </row>
    <row r="58" spans="12:33" x14ac:dyDescent="0.2">
      <c r="M58" s="104" t="s">
        <v>115</v>
      </c>
      <c r="N58" s="104"/>
      <c r="O58" s="104" t="str">
        <f>_xll.qlIMMNextCode(O57,TRUE,Trigger)</f>
        <v>U1</v>
      </c>
      <c r="P58" s="104" t="str">
        <f t="shared" si="10"/>
        <v>EURFUT3MU1_Quote</v>
      </c>
      <c r="Q58" s="104" t="str">
        <f t="shared" si="11"/>
        <v>EURFUT3MU1ConvAdj_Quote</v>
      </c>
      <c r="R58" s="116">
        <f>_xll.qlInterestRateIndexFixingDate(Index3M,S58)</f>
        <v>44452</v>
      </c>
      <c r="S58" s="116">
        <f>_xll.qlIMMdate(O58)</f>
        <v>44454</v>
      </c>
      <c r="T58" s="116">
        <f>_xll.qlInterestRateIndexMaturity(Index3M,S58)</f>
        <v>44545</v>
      </c>
      <c r="U58" s="107">
        <f>_xll.qlIndexFixing(Index3M,R58,TRUE,_xll.ohTrigger(Trigger,Trigger3M))</f>
        <v>1.3061888751244637E-2</v>
      </c>
      <c r="V58" s="107">
        <f>(100-_xll.qlQuoteValue(P58,_xll.ohTrigger(Trigger,Trigger3M)))/100-_xll.qlQuoteValue(Q58,_xll.ohTrigger(Trigger,Trigger3M))</f>
        <v>1.3375000000000057E-2</v>
      </c>
      <c r="W58" s="104" t="b">
        <f t="shared" si="12"/>
        <v>1</v>
      </c>
      <c r="X58" s="175">
        <f t="shared" si="9"/>
        <v>-3.1311124875542036</v>
      </c>
      <c r="Y58" s="104" t="b">
        <f>ABS(X58)&lt;=ABS('General Settings'!$D$26)</f>
        <v>0</v>
      </c>
      <c r="AG58" s="179" t="e">
        <f>NA()</f>
        <v>#N/A</v>
      </c>
    </row>
    <row r="59" spans="12:33" x14ac:dyDescent="0.2">
      <c r="M59" s="103" t="s">
        <v>116</v>
      </c>
      <c r="N59" s="103"/>
      <c r="O59" s="103" t="str">
        <f>IF(_xll.qlIMMIsIMMcode(_xll.qlIMMNextCode(SettlementDate,FALSE)),_xll.qlIMMNextCode(_xll.qlIMMNextCode(SettlementDate,FALSE),FALSE),_xll.qlIMMNextCode(SettlementDate,FALSE))</f>
        <v>V5</v>
      </c>
      <c r="P59" s="103" t="str">
        <f t="shared" si="10"/>
        <v>EURFUT3MV5_Quote</v>
      </c>
      <c r="Q59" s="103" t="str">
        <f t="shared" si="11"/>
        <v>EURFUT3MV5ConvAdj_Quote</v>
      </c>
      <c r="R59" s="115">
        <f>_xll.qlInterestRateIndexFixingDate(Index3M,S59)</f>
        <v>42296</v>
      </c>
      <c r="S59" s="115">
        <f>_xll.qlIMMdate(O59)</f>
        <v>42298</v>
      </c>
      <c r="T59" s="115">
        <f>_xll.qlInterestRateIndexMaturity(Index3M,S59)</f>
        <v>42390</v>
      </c>
      <c r="U59" s="106">
        <f>_xll.qlIndexFixing(Index3M,R59,TRUE,_xll.ohTrigger(Trigger,Trigger3M))</f>
        <v>-3.6452124068611289E-4</v>
      </c>
      <c r="V59" s="106">
        <f>(100-_xll.qlQuoteValue(P59,_xll.ohTrigger(Trigger,Trigger3M)))/100-_xll.qlQuoteValue(Q59,_xll.ohTrigger(Trigger,Trigger3M))</f>
        <v>-3.7499999999994314E-4</v>
      </c>
      <c r="W59" s="103" t="b">
        <f t="shared" si="12"/>
        <v>1</v>
      </c>
      <c r="X59" s="176">
        <f t="shared" si="9"/>
        <v>0.10478759313830253</v>
      </c>
      <c r="Y59" s="103" t="b">
        <f>ABS(X59)&lt;=ABS('General Settings'!$D$26)</f>
        <v>0</v>
      </c>
      <c r="AG59" s="177" t="e">
        <f>NA()</f>
        <v>#N/A</v>
      </c>
    </row>
    <row r="60" spans="12:33" x14ac:dyDescent="0.2">
      <c r="M60" s="61" t="s">
        <v>116</v>
      </c>
      <c r="N60" s="61"/>
      <c r="O60" s="61" t="str">
        <f>IF(_xll.qlIMMIsIMMcode(_xll.qlIMMNextCode(O59,FALSE)),_xll.qlIMMNextCode(_xll.qlIMMNextCode(O59,FALSE),FALSE),_xll.qlIMMNextCode(O59,FALSE))</f>
        <v>X5</v>
      </c>
      <c r="P60" s="61" t="str">
        <f t="shared" si="10"/>
        <v>EURFUT3MX5_Quote</v>
      </c>
      <c r="Q60" s="61" t="str">
        <f t="shared" si="11"/>
        <v>EURFUT3MX5ConvAdj_Quote</v>
      </c>
      <c r="R60" s="137">
        <f>_xll.qlInterestRateIndexFixingDate(Index3M,S60)</f>
        <v>42324</v>
      </c>
      <c r="S60" s="137">
        <f>_xll.qlIMMdate(O60)</f>
        <v>42326</v>
      </c>
      <c r="T60" s="137">
        <f>_xll.qlInterestRateIndexMaturity(Index3M,S60)</f>
        <v>42418</v>
      </c>
      <c r="U60" s="142">
        <f>_xll.qlIndexFixing(Index3M,R60,TRUE,_xll.ohTrigger(Trigger,Trigger3M))</f>
        <v>-3.6083371526848698E-4</v>
      </c>
      <c r="V60" s="142">
        <f>(100-_xll.qlQuoteValue(P60,_xll.ohTrigger(Trigger,Trigger3M)))/100-_xll.qlQuoteValue(Q60,_xll.ohTrigger(Trigger,Trigger3M))</f>
        <v>-3.7499999999994314E-4</v>
      </c>
      <c r="W60" s="61" t="b">
        <f t="shared" si="12"/>
        <v>1</v>
      </c>
      <c r="X60" s="169">
        <f t="shared" si="9"/>
        <v>0.14166284731456158</v>
      </c>
      <c r="Y60" s="61" t="b">
        <f>ABS(X60)&lt;=ABS('General Settings'!$D$26)</f>
        <v>0</v>
      </c>
      <c r="AA60" s="114" t="s">
        <v>104</v>
      </c>
      <c r="AC60" s="113" t="s">
        <v>109</v>
      </c>
      <c r="AD60" s="113" t="s">
        <v>110</v>
      </c>
      <c r="AE60" s="114" t="s">
        <v>111</v>
      </c>
      <c r="AG60" s="179" t="e">
        <f>NA()</f>
        <v>#N/A</v>
      </c>
    </row>
    <row r="61" spans="12:33" x14ac:dyDescent="0.2">
      <c r="L61" s="72"/>
      <c r="M61" s="60" t="s">
        <v>61</v>
      </c>
      <c r="N61" s="60"/>
      <c r="O61" s="60" t="s">
        <v>32</v>
      </c>
      <c r="P61" s="60" t="str">
        <f t="shared" ref="P61:P98" si="13">Currency&amp;"AB3E"&amp;O61&amp;QuoteSuffix</f>
        <v>EURAB3E6M_Quote</v>
      </c>
      <c r="Q61" s="138"/>
      <c r="R61" s="136">
        <f t="shared" ref="R61:R98" si="14">EvaluationDate</f>
        <v>42268</v>
      </c>
      <c r="S61" s="136">
        <f>_xll.qlInterestRateIndexValueDate(AA61,R61)</f>
        <v>42270</v>
      </c>
      <c r="T61" s="136">
        <f>_xll.qlInterestRateIndexMaturity(AA61,S61)</f>
        <v>42452</v>
      </c>
      <c r="U61" s="141">
        <f>_xll.qlIndexFixing('3M Monitor'!AA61,R61,TRUE,_xll.ohTrigger(Trigger,Trigger3M))</f>
        <v>-3.8285787406713666E-4</v>
      </c>
      <c r="V61" s="141" t="e">
        <f>_xll.qlQuoteValue(P61,_xll.ohTrigger(Trigger,Trigger3M))</f>
        <v>#NUM!</v>
      </c>
      <c r="W61" s="60" t="b">
        <f t="shared" ref="W61:W88" si="15">NOT(ISERROR(V61))</f>
        <v>0</v>
      </c>
      <c r="X61" s="166" t="e">
        <f t="shared" ref="X61:X76" si="16">(U61-V61)*10000</f>
        <v>#NUM!</v>
      </c>
      <c r="Y61" s="60" t="e">
        <f>ABS(X61)&lt;=ABS('General Settings'!$D$27)</f>
        <v>#NUM!</v>
      </c>
      <c r="AA61" s="62" t="str">
        <f>_xll.qlSwapIndex(,,O61,SettlementDays,Currency,Calendar,FixedLegTenor,FixedLegBDC,FixedLegDayCounter,Index3M,DiscountingCurve,Permanent,Trigger,ObjectOverwrite)</f>
        <v>obj_00662#0001</v>
      </c>
      <c r="AC61" s="113" t="s">
        <v>33</v>
      </c>
      <c r="AD61" s="113" t="s">
        <v>113</v>
      </c>
      <c r="AE61" s="114" t="s">
        <v>162</v>
      </c>
    </row>
    <row r="62" spans="12:33" x14ac:dyDescent="0.2">
      <c r="M62" s="60" t="s">
        <v>61</v>
      </c>
      <c r="N62" s="60"/>
      <c r="O62" s="60" t="s">
        <v>33</v>
      </c>
      <c r="P62" s="60" t="str">
        <f t="shared" si="13"/>
        <v>EURAB3E1Y_Quote</v>
      </c>
      <c r="Q62" s="138"/>
      <c r="R62" s="136">
        <f t="shared" si="14"/>
        <v>42268</v>
      </c>
      <c r="S62" s="136">
        <f>_xll.qlInterestRateIndexValueDate(AA62,R62)</f>
        <v>42270</v>
      </c>
      <c r="T62" s="136">
        <f>_xll.qlInterestRateIndexMaturity(AA62,S62)</f>
        <v>42636</v>
      </c>
      <c r="U62" s="141">
        <f>_xll.qlIndexFixing('3M Monitor'!AA62,R62,TRUE,_xll.ohTrigger(Trigger,Trigger3M))</f>
        <v>-4.0784360436705181E-4</v>
      </c>
      <c r="V62" s="141">
        <f>_xll.qlQuoteValue(P62,_xll.ohTrigger(Trigger,Trigger3M))</f>
        <v>-4.2000000000000002E-4</v>
      </c>
      <c r="W62" s="60" t="b">
        <f t="shared" si="15"/>
        <v>1</v>
      </c>
      <c r="X62" s="166">
        <f t="shared" si="16"/>
        <v>0.12156395632948207</v>
      </c>
      <c r="Y62" s="60" t="b">
        <f>ABS(X62)&lt;=ABS('General Settings'!$D$27)</f>
        <v>0</v>
      </c>
      <c r="AA62" s="60" t="str">
        <f>_xll.qlSwapIndex(,,O62,SettlementDays,Currency,Calendar,FixedLegTenor,FixedLegBDC,FixedLegDayCounter,Index3M,DiscountingCurve,Permanent,Trigger,ObjectOverwrite)</f>
        <v>obj_00646#0001</v>
      </c>
    </row>
    <row r="63" spans="12:33" x14ac:dyDescent="0.2">
      <c r="M63" s="60" t="s">
        <v>61</v>
      </c>
      <c r="N63" s="60"/>
      <c r="O63" s="60" t="s">
        <v>74</v>
      </c>
      <c r="P63" s="60" t="str">
        <f t="shared" si="13"/>
        <v>EURAB3E15M_Quote</v>
      </c>
      <c r="Q63" s="138"/>
      <c r="R63" s="136">
        <f t="shared" si="14"/>
        <v>42268</v>
      </c>
      <c r="S63" s="136">
        <f>_xll.qlInterestRateIndexValueDate(AA63,R63)</f>
        <v>42270</v>
      </c>
      <c r="T63" s="136">
        <f>_xll.qlInterestRateIndexMaturity(AA63,S63)</f>
        <v>42727</v>
      </c>
      <c r="U63" s="141">
        <f>_xll.qlIndexFixing('3M Monitor'!AA63,R63,TRUE,_xll.ohTrigger(Trigger,Trigger3M))</f>
        <v>-3.9139801328555538E-4</v>
      </c>
      <c r="V63" s="141">
        <f>_xll.qlQuoteValue(P63,_xll.ohTrigger(Trigger,Trigger3M))</f>
        <v>-4.0999999999999994E-4</v>
      </c>
      <c r="W63" s="60" t="b">
        <f t="shared" si="15"/>
        <v>1</v>
      </c>
      <c r="X63" s="166">
        <f t="shared" si="16"/>
        <v>0.1860198671444456</v>
      </c>
      <c r="Y63" s="60" t="b">
        <f>ABS(X63)&lt;=ABS('General Settings'!$D$27)</f>
        <v>0</v>
      </c>
      <c r="AA63" s="60" t="str">
        <f>_xll.qlSwapIndex(,,O63,SettlementDays,Currency,Calendar,FixedLegTenor,FixedLegBDC,FixedLegDayCounter,Index3M,DiscountingCurve,Permanent,Trigger,ObjectOverwrite)</f>
        <v>obj_00655#0001</v>
      </c>
    </row>
    <row r="64" spans="12:33" x14ac:dyDescent="0.2">
      <c r="M64" s="60" t="s">
        <v>61</v>
      </c>
      <c r="N64" s="60"/>
      <c r="O64" s="60" t="s">
        <v>77</v>
      </c>
      <c r="P64" s="60" t="str">
        <f t="shared" si="13"/>
        <v>EURAB3E18M_Quote</v>
      </c>
      <c r="Q64" s="138"/>
      <c r="R64" s="136">
        <f t="shared" si="14"/>
        <v>42268</v>
      </c>
      <c r="S64" s="136">
        <f>_xll.qlInterestRateIndexValueDate(AA64,R64)</f>
        <v>42270</v>
      </c>
      <c r="T64" s="136">
        <f>_xll.qlInterestRateIndexMaturity(AA64,S64)</f>
        <v>42817</v>
      </c>
      <c r="U64" s="141">
        <f>_xll.qlIndexFixing('3M Monitor'!AA64,R64,TRUE,_xll.ohTrigger(Trigger,Trigger3M))</f>
        <v>-3.4598863539865479E-4</v>
      </c>
      <c r="V64" s="141">
        <f>_xll.qlQuoteValue(P64,_xll.ohTrigger(Trigger,Trigger3M))</f>
        <v>-3.5999999999999997E-4</v>
      </c>
      <c r="W64" s="60" t="b">
        <f t="shared" si="15"/>
        <v>1</v>
      </c>
      <c r="X64" s="166">
        <f t="shared" si="16"/>
        <v>0.1401136460134518</v>
      </c>
      <c r="Y64" s="60" t="b">
        <f>ABS(X64)&lt;=ABS('General Settings'!$D$27)</f>
        <v>0</v>
      </c>
      <c r="AA64" s="60" t="str">
        <f>_xll.qlSwapIndex(,,O64,SettlementDays,Currency,Calendar,FixedLegTenor,FixedLegBDC,FixedLegDayCounter,Index3M,DiscountingCurve,Permanent,Trigger,ObjectOverwrite)</f>
        <v>obj_00664#0001</v>
      </c>
    </row>
    <row r="65" spans="10:27" x14ac:dyDescent="0.2">
      <c r="M65" s="60" t="s">
        <v>61</v>
      </c>
      <c r="N65" s="60"/>
      <c r="O65" s="60" t="s">
        <v>80</v>
      </c>
      <c r="P65" s="60" t="str">
        <f t="shared" si="13"/>
        <v>EURAB3E21M_Quote</v>
      </c>
      <c r="Q65" s="138"/>
      <c r="R65" s="136">
        <f t="shared" si="14"/>
        <v>42268</v>
      </c>
      <c r="S65" s="136">
        <f>_xll.qlInterestRateIndexValueDate(AA65,R65)</f>
        <v>42270</v>
      </c>
      <c r="T65" s="136">
        <f>_xll.qlInterestRateIndexMaturity(AA65,S65)</f>
        <v>42909</v>
      </c>
      <c r="U65" s="141">
        <f>_xll.qlIndexFixing('3M Monitor'!AA65,R65,TRUE,_xll.ohTrigger(Trigger,Trigger3M))</f>
        <v>-2.6594955250561995E-4</v>
      </c>
      <c r="V65" s="141">
        <f>_xll.qlQuoteValue(P65,_xll.ohTrigger(Trigger,Trigger3M))</f>
        <v>-2.9000000000000006E-4</v>
      </c>
      <c r="W65" s="60" t="b">
        <f t="shared" si="15"/>
        <v>1</v>
      </c>
      <c r="X65" s="166">
        <f t="shared" si="16"/>
        <v>0.24050447494380109</v>
      </c>
      <c r="Y65" s="60" t="b">
        <f>ABS(X65)&lt;=ABS('General Settings'!$D$27)</f>
        <v>0</v>
      </c>
      <c r="AA65" s="60" t="str">
        <f>_xll.qlSwapIndex(,,O65,SettlementDays,Currency,Calendar,FixedLegTenor,FixedLegBDC,FixedLegDayCounter,Index3M,DiscountingCurve,Permanent,Trigger,ObjectOverwrite)</f>
        <v>obj_0064a#0001</v>
      </c>
    </row>
    <row r="66" spans="10:27" x14ac:dyDescent="0.2">
      <c r="M66" s="60" t="s">
        <v>61</v>
      </c>
      <c r="N66" s="60"/>
      <c r="O66" s="60" t="s">
        <v>83</v>
      </c>
      <c r="P66" s="60" t="str">
        <f t="shared" si="13"/>
        <v>EURAB3E2Y_Quote</v>
      </c>
      <c r="Q66" s="138"/>
      <c r="R66" s="136">
        <f t="shared" si="14"/>
        <v>42268</v>
      </c>
      <c r="S66" s="136">
        <f>_xll.qlInterestRateIndexValueDate(AA66,R66)</f>
        <v>42270</v>
      </c>
      <c r="T66" s="136">
        <f>_xll.qlInterestRateIndexMaturity(AA66,S66)</f>
        <v>43003</v>
      </c>
      <c r="U66" s="141">
        <f>_xll.qlIndexFixing('3M Monitor'!AA66,R66,TRUE,_xll.ohTrigger(Trigger,Trigger3M))</f>
        <v>-1.5550325110273391E-4</v>
      </c>
      <c r="V66" s="141">
        <f>_xll.qlQuoteValue(P66,_xll.ohTrigger(Trigger,Trigger3M))</f>
        <v>-1.7000000000000001E-4</v>
      </c>
      <c r="W66" s="60" t="b">
        <f t="shared" si="15"/>
        <v>1</v>
      </c>
      <c r="X66" s="166">
        <f t="shared" si="16"/>
        <v>0.14496748897266104</v>
      </c>
      <c r="Y66" s="60" t="b">
        <f>ABS(X66)&lt;=ABS('General Settings'!$D$27)</f>
        <v>0</v>
      </c>
      <c r="AA66" s="60" t="str">
        <f>_xll.qlSwapIndex(,,O66,SettlementDays,Currency,Calendar,FixedLegTenor,FixedLegBDC,FixedLegDayCounter,Index3M,DiscountingCurve,Permanent,Trigger,ObjectOverwrite)</f>
        <v>obj_00659#0001</v>
      </c>
    </row>
    <row r="67" spans="10:27" x14ac:dyDescent="0.2">
      <c r="M67" s="123" t="s">
        <v>61</v>
      </c>
      <c r="N67" s="123"/>
      <c r="O67" s="123" t="s">
        <v>84</v>
      </c>
      <c r="P67" s="123" t="str">
        <f t="shared" si="13"/>
        <v>EURAB3E3Y_Quote</v>
      </c>
      <c r="Q67" s="138"/>
      <c r="R67" s="124">
        <f t="shared" si="14"/>
        <v>42268</v>
      </c>
      <c r="S67" s="124">
        <f>_xll.qlInterestRateIndexValueDate(AA67,R67)</f>
        <v>42270</v>
      </c>
      <c r="T67" s="124">
        <f>_xll.qlInterestRateIndexMaturity(AA67,S67)</f>
        <v>43367</v>
      </c>
      <c r="U67" s="125">
        <f>_xll.qlIndexFixing('3M Monitor'!AA67,R67,TRUE,_xll.ohTrigger(Trigger,Trigger3M))</f>
        <v>5.399999999871843E-4</v>
      </c>
      <c r="V67" s="125">
        <f>_xll.qlQuoteValue(P67,_xll.ohTrigger(Trigger,Trigger3M))</f>
        <v>5.4000000000000001E-4</v>
      </c>
      <c r="W67" s="123" t="b">
        <f t="shared" si="15"/>
        <v>1</v>
      </c>
      <c r="X67" s="168">
        <f t="shared" si="16"/>
        <v>-1.2815703359647657E-10</v>
      </c>
      <c r="Y67" s="60" t="b">
        <f>ABS(X67)&lt;=ABS('General Settings'!$D$27)</f>
        <v>0</v>
      </c>
      <c r="AA67" s="60" t="str">
        <f>_xll.qlSwapIndex(,,O67,SettlementDays,Currency,Calendar,FixedLegTenor,FixedLegBDC,FixedLegDayCounter,Index3M,DiscountingCurve,Permanent,Trigger,ObjectOverwrite)</f>
        <v>obj_0065d#0001</v>
      </c>
    </row>
    <row r="68" spans="10:27" x14ac:dyDescent="0.2">
      <c r="M68" s="123" t="s">
        <v>61</v>
      </c>
      <c r="N68" s="123"/>
      <c r="O68" s="123" t="s">
        <v>85</v>
      </c>
      <c r="P68" s="123" t="str">
        <f t="shared" si="13"/>
        <v>EURAB3E4Y_Quote</v>
      </c>
      <c r="Q68" s="138"/>
      <c r="R68" s="124">
        <f t="shared" si="14"/>
        <v>42268</v>
      </c>
      <c r="S68" s="124">
        <f>_xll.qlInterestRateIndexValueDate(AA68,R68)</f>
        <v>42270</v>
      </c>
      <c r="T68" s="124">
        <f>_xll.qlInterestRateIndexMaturity(AA68,S68)</f>
        <v>43731</v>
      </c>
      <c r="U68" s="125">
        <f>_xll.qlIndexFixing('3M Monitor'!AA68,R68,TRUE,_xll.ohTrigger(Trigger,Trigger3M))</f>
        <v>1.6399999994672404E-3</v>
      </c>
      <c r="V68" s="125">
        <f>_xll.qlQuoteValue(P68,_xll.ohTrigger(Trigger,Trigger3M))</f>
        <v>1.64E-3</v>
      </c>
      <c r="W68" s="123" t="b">
        <f t="shared" si="15"/>
        <v>1</v>
      </c>
      <c r="X68" s="168">
        <f t="shared" si="16"/>
        <v>-5.3275960032461711E-9</v>
      </c>
      <c r="Y68" s="60" t="b">
        <f>ABS(X68)&lt;=ABS('General Settings'!$D$27)</f>
        <v>0</v>
      </c>
      <c r="AA68" s="60" t="str">
        <f>_xll.qlSwapIndex(,,O68,SettlementDays,Currency,Calendar,FixedLegTenor,FixedLegBDC,FixedLegDayCounter,Index3M,DiscountingCurve,Permanent,Trigger,ObjectOverwrite)</f>
        <v>obj_00666#0001</v>
      </c>
    </row>
    <row r="69" spans="10:27" x14ac:dyDescent="0.2">
      <c r="M69" s="123" t="s">
        <v>61</v>
      </c>
      <c r="N69" s="123"/>
      <c r="O69" s="123" t="s">
        <v>86</v>
      </c>
      <c r="P69" s="123" t="str">
        <f t="shared" si="13"/>
        <v>EURAB3E5Y_Quote</v>
      </c>
      <c r="Q69" s="138"/>
      <c r="R69" s="124">
        <f t="shared" si="14"/>
        <v>42268</v>
      </c>
      <c r="S69" s="124">
        <f>_xll.qlInterestRateIndexValueDate(AA69,R69)</f>
        <v>42270</v>
      </c>
      <c r="T69" s="124">
        <f>_xll.qlInterestRateIndexMaturity(AA69,S69)</f>
        <v>44097</v>
      </c>
      <c r="U69" s="125">
        <f>_xll.qlIndexFixing('3M Monitor'!AA69,R69,TRUE,_xll.ohTrigger(Trigger,Trigger3M))</f>
        <v>2.9199999990616411E-3</v>
      </c>
      <c r="V69" s="125">
        <f>_xll.qlQuoteValue(P69,_xll.ohTrigger(Trigger,Trigger3M))</f>
        <v>2.9200000000000003E-3</v>
      </c>
      <c r="W69" s="123" t="b">
        <f t="shared" si="15"/>
        <v>1</v>
      </c>
      <c r="X69" s="168">
        <f t="shared" si="16"/>
        <v>-9.3835919937057533E-9</v>
      </c>
      <c r="Y69" s="60" t="b">
        <f>ABS(X69)&lt;=ABS('General Settings'!$D$27)</f>
        <v>0</v>
      </c>
      <c r="AA69" s="60" t="str">
        <f>_xll.qlSwapIndex(,,O69,SettlementDays,Currency,Calendar,FixedLegTenor,FixedLegBDC,FixedLegDayCounter,Index3M,DiscountingCurve,Permanent,Trigger,ObjectOverwrite)</f>
        <v>obj_00656#0001</v>
      </c>
    </row>
    <row r="70" spans="10:27" x14ac:dyDescent="0.2">
      <c r="M70" s="123" t="s">
        <v>61</v>
      </c>
      <c r="N70" s="123"/>
      <c r="O70" s="123" t="s">
        <v>87</v>
      </c>
      <c r="P70" s="123" t="str">
        <f t="shared" si="13"/>
        <v>EURAB3E6Y_Quote</v>
      </c>
      <c r="Q70" s="138"/>
      <c r="R70" s="124">
        <f t="shared" si="14"/>
        <v>42268</v>
      </c>
      <c r="S70" s="124">
        <f>_xll.qlInterestRateIndexValueDate(AA70,R70)</f>
        <v>42270</v>
      </c>
      <c r="T70" s="124">
        <f>_xll.qlInterestRateIndexMaturity(AA70,S70)</f>
        <v>44462</v>
      </c>
      <c r="U70" s="125">
        <f>_xll.qlIndexFixing('3M Monitor'!AA70,R70,TRUE,_xll.ohTrigger(Trigger,Trigger3M))</f>
        <v>4.3200000000218055E-3</v>
      </c>
      <c r="V70" s="125">
        <f>_xll.qlQuoteValue(P70,_xll.ohTrigger(Trigger,Trigger3M))</f>
        <v>4.3200000000000009E-3</v>
      </c>
      <c r="W70" s="123" t="b">
        <f t="shared" si="15"/>
        <v>1</v>
      </c>
      <c r="X70" s="168">
        <f t="shared" si="16"/>
        <v>2.1804606731290477E-10</v>
      </c>
      <c r="Y70" s="60" t="b">
        <f>ABS(X70)&lt;=ABS('General Settings'!$D$27)</f>
        <v>0</v>
      </c>
      <c r="AA70" s="60" t="str">
        <f>_xll.qlSwapIndex(,,O70,SettlementDays,Currency,Calendar,FixedLegTenor,FixedLegBDC,FixedLegDayCounter,Index3M,DiscountingCurve,Permanent,Trigger,ObjectOverwrite)</f>
        <v>obj_00668#0001</v>
      </c>
    </row>
    <row r="71" spans="10:27" x14ac:dyDescent="0.2">
      <c r="J71" s="72"/>
      <c r="K71" s="72"/>
      <c r="M71" s="123" t="s">
        <v>61</v>
      </c>
      <c r="N71" s="123"/>
      <c r="O71" s="123" t="s">
        <v>88</v>
      </c>
      <c r="P71" s="123" t="str">
        <f t="shared" si="13"/>
        <v>EURAB3E7Y_Quote</v>
      </c>
      <c r="Q71" s="138"/>
      <c r="R71" s="124">
        <f t="shared" si="14"/>
        <v>42268</v>
      </c>
      <c r="S71" s="124">
        <f>_xll.qlInterestRateIndexValueDate(AA71,R71)</f>
        <v>42270</v>
      </c>
      <c r="T71" s="124">
        <f>_xll.qlInterestRateIndexMaturity(AA71,S71)</f>
        <v>44827</v>
      </c>
      <c r="U71" s="125">
        <f>_xll.qlIndexFixing('3M Monitor'!AA71,R71,TRUE,_xll.ohTrigger(Trigger,Trigger3M))</f>
        <v>5.7300000003340703E-3</v>
      </c>
      <c r="V71" s="125">
        <f>_xll.qlQuoteValue(P71,_xll.ohTrigger(Trigger,Trigger3M))</f>
        <v>5.7300000000000007E-3</v>
      </c>
      <c r="W71" s="123" t="b">
        <f t="shared" si="15"/>
        <v>1</v>
      </c>
      <c r="X71" s="168">
        <f t="shared" si="16"/>
        <v>3.3406957755666156E-9</v>
      </c>
      <c r="Y71" s="60" t="b">
        <f>ABS(X71)&lt;=ABS('General Settings'!$D$27)</f>
        <v>0</v>
      </c>
      <c r="AA71" s="60" t="str">
        <f>_xll.qlSwapIndex(,,O71,SettlementDays,Currency,Calendar,FixedLegTenor,FixedLegBDC,FixedLegDayCounter,Index3M,DiscountingCurve,Permanent,Trigger,ObjectOverwrite)</f>
        <v>obj_00650#0001</v>
      </c>
    </row>
    <row r="72" spans="10:27" x14ac:dyDescent="0.2">
      <c r="M72" s="123" t="s">
        <v>61</v>
      </c>
      <c r="N72" s="123"/>
      <c r="O72" s="123" t="s">
        <v>89</v>
      </c>
      <c r="P72" s="123" t="str">
        <f t="shared" si="13"/>
        <v>EURAB3E8Y_Quote</v>
      </c>
      <c r="Q72" s="138"/>
      <c r="R72" s="124">
        <f t="shared" si="14"/>
        <v>42268</v>
      </c>
      <c r="S72" s="124">
        <f>_xll.qlInterestRateIndexValueDate(AA72,R72)</f>
        <v>42270</v>
      </c>
      <c r="T72" s="124">
        <f>_xll.qlInterestRateIndexMaturity(AA72,S72)</f>
        <v>45194</v>
      </c>
      <c r="U72" s="125">
        <f>_xll.qlIndexFixing('3M Monitor'!AA72,R72,TRUE,_xll.ohTrigger(Trigger,Trigger3M))</f>
        <v>7.1100000003775287E-3</v>
      </c>
      <c r="V72" s="125">
        <f>_xll.qlQuoteValue(P72,_xll.ohTrigger(Trigger,Trigger3M))</f>
        <v>7.1100000000000009E-3</v>
      </c>
      <c r="W72" s="123" t="b">
        <f t="shared" si="15"/>
        <v>1</v>
      </c>
      <c r="X72" s="168">
        <f t="shared" si="16"/>
        <v>3.7752787007683253E-9</v>
      </c>
      <c r="Y72" s="60" t="b">
        <f>ABS(X72)&lt;=ABS('General Settings'!$D$27)</f>
        <v>0</v>
      </c>
      <c r="AA72" s="60" t="str">
        <f>_xll.qlSwapIndex(,,O72,SettlementDays,Currency,Calendar,FixedLegTenor,FixedLegBDC,FixedLegDayCounter,Index3M,DiscountingCurve,Permanent,Trigger,ObjectOverwrite)</f>
        <v>obj_0065f#0001</v>
      </c>
    </row>
    <row r="73" spans="10:27" x14ac:dyDescent="0.2">
      <c r="M73" s="123" t="s">
        <v>61</v>
      </c>
      <c r="N73" s="123"/>
      <c r="O73" s="123" t="s">
        <v>90</v>
      </c>
      <c r="P73" s="123" t="str">
        <f t="shared" si="13"/>
        <v>EURAB3E9Y_Quote</v>
      </c>
      <c r="Q73" s="138"/>
      <c r="R73" s="124">
        <f t="shared" si="14"/>
        <v>42268</v>
      </c>
      <c r="S73" s="124">
        <f>_xll.qlInterestRateIndexValueDate(AA73,R73)</f>
        <v>42270</v>
      </c>
      <c r="T73" s="124">
        <f>_xll.qlInterestRateIndexMaturity(AA73,S73)</f>
        <v>45558</v>
      </c>
      <c r="U73" s="125">
        <f>_xll.qlIndexFixing('3M Monitor'!AA73,R73,TRUE,_xll.ohTrigger(Trigger,Trigger3M))</f>
        <v>8.3800000001616973E-3</v>
      </c>
      <c r="V73" s="125">
        <f>_xll.qlQuoteValue(P73,_xll.ohTrigger(Trigger,Trigger3M))</f>
        <v>8.3800000000000003E-3</v>
      </c>
      <c r="W73" s="123" t="b">
        <f t="shared" si="15"/>
        <v>1</v>
      </c>
      <c r="X73" s="168">
        <f t="shared" si="16"/>
        <v>1.6169704464275014E-9</v>
      </c>
      <c r="Y73" s="60" t="b">
        <f>ABS(X73)&lt;=ABS('General Settings'!$D$27)</f>
        <v>0</v>
      </c>
      <c r="AA73" s="60" t="str">
        <f>_xll.qlSwapIndex(,,O73,SettlementDays,Currency,Calendar,FixedLegTenor,FixedLegBDC,FixedLegDayCounter,Index3M,DiscountingCurve,Permanent,Trigger,ObjectOverwrite)</f>
        <v>obj_00644#0001</v>
      </c>
    </row>
    <row r="74" spans="10:27" x14ac:dyDescent="0.2">
      <c r="M74" s="123" t="s">
        <v>61</v>
      </c>
      <c r="N74" s="123"/>
      <c r="O74" s="123" t="s">
        <v>91</v>
      </c>
      <c r="P74" s="123" t="str">
        <f t="shared" si="13"/>
        <v>EURAB3E10Y_Quote</v>
      </c>
      <c r="Q74" s="138"/>
      <c r="R74" s="124">
        <f t="shared" si="14"/>
        <v>42268</v>
      </c>
      <c r="S74" s="124">
        <f>_xll.qlInterestRateIndexValueDate(AA74,R74)</f>
        <v>42270</v>
      </c>
      <c r="T74" s="124">
        <f>_xll.qlInterestRateIndexMaturity(AA74,S74)</f>
        <v>45923</v>
      </c>
      <c r="U74" s="125">
        <f>_xll.qlIndexFixing('3M Monitor'!AA74,R74,TRUE,_xll.ohTrigger(Trigger,Trigger3M))</f>
        <v>9.5100000001217214E-3</v>
      </c>
      <c r="V74" s="125">
        <f>_xll.qlQuoteValue(P74,_xll.ohTrigger(Trigger,Trigger3M))</f>
        <v>9.5099999999999994E-3</v>
      </c>
      <c r="W74" s="123" t="b">
        <f t="shared" si="15"/>
        <v>1</v>
      </c>
      <c r="X74" s="168">
        <f t="shared" si="16"/>
        <v>1.217220768623406E-9</v>
      </c>
      <c r="Y74" s="60" t="b">
        <f>ABS(X74)&lt;=ABS('General Settings'!$D$27)</f>
        <v>0</v>
      </c>
      <c r="AA74" s="60" t="str">
        <f>_xll.qlSwapIndex(,,O74,SettlementDays,Currency,Calendar,FixedLegTenor,FixedLegBDC,FixedLegDayCounter,Index3M,DiscountingCurve,Permanent,Trigger,ObjectOverwrite)</f>
        <v>obj_00653#0001</v>
      </c>
    </row>
    <row r="75" spans="10:27" x14ac:dyDescent="0.2">
      <c r="M75" s="60" t="s">
        <v>61</v>
      </c>
      <c r="N75" s="60"/>
      <c r="O75" s="60" t="s">
        <v>117</v>
      </c>
      <c r="P75" s="60" t="str">
        <f t="shared" si="13"/>
        <v>EURAB3E11Y_Quote</v>
      </c>
      <c r="Q75" s="138"/>
      <c r="R75" s="136">
        <f t="shared" si="14"/>
        <v>42268</v>
      </c>
      <c r="S75" s="136">
        <f>_xll.qlInterestRateIndexValueDate(AA75,R75)</f>
        <v>42270</v>
      </c>
      <c r="T75" s="136">
        <f>_xll.qlInterestRateIndexMaturity(AA75,S75)</f>
        <v>46288</v>
      </c>
      <c r="U75" s="141">
        <f>_xll.qlIndexFixing('3M Monitor'!AA75,R75,TRUE,_xll.ohTrigger(Trigger,Trigger3M))</f>
        <v>1.0527412988332454E-2</v>
      </c>
      <c r="V75" s="141">
        <f>_xll.qlQuoteValue(P75,_xll.ohTrigger(Trigger,Trigger3M))</f>
        <v>1.0529999999999999E-2</v>
      </c>
      <c r="W75" s="60" t="b">
        <f t="shared" si="15"/>
        <v>1</v>
      </c>
      <c r="X75" s="166">
        <f t="shared" si="16"/>
        <v>-2.5870116675454774E-2</v>
      </c>
      <c r="Y75" s="60" t="b">
        <f>ABS(X75)&lt;=ABS('General Settings'!$D$27)</f>
        <v>0</v>
      </c>
      <c r="AA75" s="60" t="str">
        <f>_xll.qlSwapIndex(,,O75,SettlementDays,Currency,Calendar,FixedLegTenor,FixedLegBDC,FixedLegDayCounter,Index3M,DiscountingCurve,Permanent,Trigger,ObjectOverwrite)</f>
        <v>obj_00647#0001</v>
      </c>
    </row>
    <row r="76" spans="10:27" x14ac:dyDescent="0.2">
      <c r="M76" s="123" t="s">
        <v>61</v>
      </c>
      <c r="N76" s="123"/>
      <c r="O76" s="123" t="s">
        <v>92</v>
      </c>
      <c r="P76" s="123" t="str">
        <f t="shared" si="13"/>
        <v>EURAB3E12Y_Quote</v>
      </c>
      <c r="Q76" s="138"/>
      <c r="R76" s="124">
        <f t="shared" si="14"/>
        <v>42268</v>
      </c>
      <c r="S76" s="124">
        <f>_xll.qlInterestRateIndexValueDate(AA76,R76)</f>
        <v>42270</v>
      </c>
      <c r="T76" s="124">
        <f>_xll.qlInterestRateIndexMaturity(AA76,S76)</f>
        <v>46653</v>
      </c>
      <c r="U76" s="125">
        <f>_xll.qlIndexFixing('3M Monitor'!AA76,R76,TRUE,_xll.ohTrigger(Trigger,Trigger3M))</f>
        <v>1.1430000000353571E-2</v>
      </c>
      <c r="V76" s="125">
        <f>_xll.qlQuoteValue(P76,_xll.ohTrigger(Trigger,Trigger3M))</f>
        <v>1.1429999999999997E-2</v>
      </c>
      <c r="W76" s="123" t="b">
        <f t="shared" si="15"/>
        <v>1</v>
      </c>
      <c r="X76" s="168">
        <f t="shared" si="16"/>
        <v>3.535730735970688E-9</v>
      </c>
      <c r="Y76" s="60" t="b">
        <f>ABS(X76)&lt;=ABS('General Settings'!$D$27)</f>
        <v>0</v>
      </c>
      <c r="AA76" s="60" t="str">
        <f>_xll.qlSwapIndex(,,O76,SettlementDays,Currency,Calendar,FixedLegTenor,FixedLegBDC,FixedLegDayCounter,Index3M,DiscountingCurve,Permanent,Trigger,ObjectOverwrite)</f>
        <v>obj_00652#0001</v>
      </c>
    </row>
    <row r="77" spans="10:27" x14ac:dyDescent="0.2">
      <c r="M77" s="60" t="s">
        <v>61</v>
      </c>
      <c r="N77" s="60"/>
      <c r="O77" s="60" t="s">
        <v>118</v>
      </c>
      <c r="P77" s="60" t="str">
        <f t="shared" si="13"/>
        <v>EURAB3E13Y_Quote</v>
      </c>
      <c r="Q77" s="138"/>
      <c r="R77" s="136">
        <f t="shared" si="14"/>
        <v>42268</v>
      </c>
      <c r="S77" s="136">
        <f>_xll.qlInterestRateIndexValueDate(AA77,R77)</f>
        <v>42270</v>
      </c>
      <c r="T77" s="136">
        <f>_xll.qlInterestRateIndexMaturity(AA77,S77)</f>
        <v>47021</v>
      </c>
      <c r="U77" s="141">
        <f>_xll.qlIndexFixing('3M Monitor'!AA77,R77,TRUE,_xll.ohTrigger(Trigger,Trigger3M))</f>
        <v>1.2216677312572557E-2</v>
      </c>
      <c r="V77" s="141" t="e">
        <f>_xll.qlQuoteValue(P77,_xll.ohTrigger(Trigger,Trigger3M))</f>
        <v>#NUM!</v>
      </c>
      <c r="W77" s="60" t="b">
        <f t="shared" si="15"/>
        <v>0</v>
      </c>
      <c r="X77" s="166" t="e">
        <f t="shared" ref="X77:X102" si="17">(U77-V77)*10000</f>
        <v>#NUM!</v>
      </c>
      <c r="Y77" s="60" t="e">
        <f>ABS(X77)&lt;=ABS('General Settings'!$D$27)</f>
        <v>#NUM!</v>
      </c>
      <c r="AA77" s="60" t="str">
        <f>_xll.qlSwapIndex(,,O77,SettlementDays,Currency,Calendar,FixedLegTenor,FixedLegBDC,FixedLegDayCounter,Index3M,DiscountingCurve,Permanent,Trigger,ObjectOverwrite)</f>
        <v>obj_00651#0001</v>
      </c>
    </row>
    <row r="78" spans="10:27" x14ac:dyDescent="0.2">
      <c r="M78" s="60" t="s">
        <v>61</v>
      </c>
      <c r="N78" s="60"/>
      <c r="O78" s="60" t="s">
        <v>119</v>
      </c>
      <c r="P78" s="60" t="str">
        <f t="shared" si="13"/>
        <v>EURAB3E14Y_Quote</v>
      </c>
      <c r="Q78" s="138"/>
      <c r="R78" s="136">
        <f t="shared" si="14"/>
        <v>42268</v>
      </c>
      <c r="S78" s="136">
        <f>_xll.qlInterestRateIndexValueDate(AA78,R78)</f>
        <v>42270</v>
      </c>
      <c r="T78" s="136">
        <f>_xll.qlInterestRateIndexMaturity(AA78,S78)</f>
        <v>47385</v>
      </c>
      <c r="U78" s="141">
        <f>_xll.qlIndexFixing('3M Monitor'!AA78,R78,TRUE,_xll.ohTrigger(Trigger,Trigger3M))</f>
        <v>1.2878157354417063E-2</v>
      </c>
      <c r="V78" s="141" t="e">
        <f>_xll.qlQuoteValue(P78,_xll.ohTrigger(Trigger,Trigger3M))</f>
        <v>#NUM!</v>
      </c>
      <c r="W78" s="60" t="b">
        <f t="shared" si="15"/>
        <v>0</v>
      </c>
      <c r="X78" s="166" t="e">
        <f t="shared" si="17"/>
        <v>#NUM!</v>
      </c>
      <c r="Y78" s="60" t="e">
        <f>ABS(X78)&lt;=ABS('General Settings'!$D$27)</f>
        <v>#NUM!</v>
      </c>
      <c r="AA78" s="60" t="str">
        <f>_xll.qlSwapIndex(,,O78,SettlementDays,Currency,Calendar,FixedLegTenor,FixedLegBDC,FixedLegDayCounter,Index3M,DiscountingCurve,Permanent,Trigger,ObjectOverwrite)</f>
        <v>obj_00665#0001</v>
      </c>
    </row>
    <row r="79" spans="10:27" x14ac:dyDescent="0.2">
      <c r="M79" s="123" t="s">
        <v>61</v>
      </c>
      <c r="N79" s="123"/>
      <c r="O79" s="123" t="s">
        <v>93</v>
      </c>
      <c r="P79" s="123" t="str">
        <f t="shared" si="13"/>
        <v>EURAB3E15Y_Quote</v>
      </c>
      <c r="Q79" s="138"/>
      <c r="R79" s="124">
        <f t="shared" si="14"/>
        <v>42268</v>
      </c>
      <c r="S79" s="124">
        <f>_xll.qlInterestRateIndexValueDate(AA79,R79)</f>
        <v>42270</v>
      </c>
      <c r="T79" s="124">
        <f>_xll.qlInterestRateIndexMaturity(AA79,S79)</f>
        <v>47749</v>
      </c>
      <c r="U79" s="125">
        <f>_xll.qlIndexFixing('3M Monitor'!AA79,R79,TRUE,_xll.ohTrigger(Trigger,Trigger3M))</f>
        <v>1.3439999999990192E-2</v>
      </c>
      <c r="V79" s="125">
        <f>_xll.qlQuoteValue(P79,_xll.ohTrigger(Trigger,Trigger3M))</f>
        <v>1.3439999999999999E-2</v>
      </c>
      <c r="W79" s="123" t="b">
        <f t="shared" si="15"/>
        <v>1</v>
      </c>
      <c r="X79" s="168">
        <f t="shared" si="17"/>
        <v>-9.8063918096968905E-11</v>
      </c>
      <c r="Y79" s="60" t="b">
        <f>ABS(X79)&lt;=ABS('General Settings'!$D$27)</f>
        <v>0</v>
      </c>
      <c r="AA79" s="60" t="str">
        <f>_xll.qlSwapIndex(,,O79,SettlementDays,Currency,Calendar,FixedLegTenor,FixedLegBDC,FixedLegDayCounter,Index3M,DiscountingCurve,Permanent,Trigger,ObjectOverwrite)</f>
        <v>obj_0064b#0001</v>
      </c>
    </row>
    <row r="80" spans="10:27" x14ac:dyDescent="0.2">
      <c r="M80" s="60" t="s">
        <v>61</v>
      </c>
      <c r="N80" s="60"/>
      <c r="O80" s="60" t="s">
        <v>120</v>
      </c>
      <c r="P80" s="60" t="str">
        <f t="shared" si="13"/>
        <v>EURAB3E16Y_Quote</v>
      </c>
      <c r="Q80" s="138"/>
      <c r="R80" s="136">
        <f t="shared" si="14"/>
        <v>42268</v>
      </c>
      <c r="S80" s="136">
        <f>_xll.qlInterestRateIndexValueDate(AA80,R80)</f>
        <v>42270</v>
      </c>
      <c r="T80" s="136">
        <f>_xll.qlInterestRateIndexMaturity(AA80,S80)</f>
        <v>48114</v>
      </c>
      <c r="U80" s="141">
        <f>_xll.qlIndexFixing('3M Monitor'!AA80,R80,TRUE,_xll.ohTrigger(Trigger,Trigger3M))</f>
        <v>1.3916055863626471E-2</v>
      </c>
      <c r="V80" s="141" t="e">
        <f>_xll.qlQuoteValue(P80,_xll.ohTrigger(Trigger,Trigger3M))</f>
        <v>#NUM!</v>
      </c>
      <c r="W80" s="60" t="b">
        <f t="shared" si="15"/>
        <v>0</v>
      </c>
      <c r="X80" s="166" t="e">
        <f t="shared" si="17"/>
        <v>#NUM!</v>
      </c>
      <c r="Y80" s="60" t="e">
        <f>ABS(X80)&lt;=ABS('General Settings'!$D$27)</f>
        <v>#NUM!</v>
      </c>
      <c r="AA80" s="60" t="str">
        <f>_xll.qlSwapIndex(,,O80,SettlementDays,Currency,Calendar,FixedLegTenor,FixedLegBDC,FixedLegDayCounter,Index3M,DiscountingCurve,Permanent,Trigger,ObjectOverwrite)</f>
        <v>obj_0065a#0001</v>
      </c>
    </row>
    <row r="81" spans="13:36" x14ac:dyDescent="0.2">
      <c r="M81" s="60" t="s">
        <v>61</v>
      </c>
      <c r="N81" s="60"/>
      <c r="O81" s="60" t="s">
        <v>121</v>
      </c>
      <c r="P81" s="60" t="str">
        <f t="shared" si="13"/>
        <v>EURAB3E17Y_Quote</v>
      </c>
      <c r="Q81" s="138"/>
      <c r="R81" s="136">
        <f t="shared" si="14"/>
        <v>42268</v>
      </c>
      <c r="S81" s="136">
        <f>_xll.qlInterestRateIndexValueDate(AA81,R81)</f>
        <v>42270</v>
      </c>
      <c r="T81" s="136">
        <f>_xll.qlInterestRateIndexMaturity(AA81,S81)</f>
        <v>48480</v>
      </c>
      <c r="U81" s="141">
        <f>_xll.qlIndexFixing('3M Monitor'!AA81,R81,TRUE,_xll.ohTrigger(Trigger,Trigger3M))</f>
        <v>1.4316393279170224E-2</v>
      </c>
      <c r="V81" s="141" t="e">
        <f>_xll.qlQuoteValue(P81,_xll.ohTrigger(Trigger,Trigger3M))</f>
        <v>#NUM!</v>
      </c>
      <c r="W81" s="60" t="b">
        <f t="shared" si="15"/>
        <v>0</v>
      </c>
      <c r="X81" s="166" t="e">
        <f t="shared" si="17"/>
        <v>#NUM!</v>
      </c>
      <c r="Y81" s="60" t="e">
        <f>ABS(X81)&lt;=ABS('General Settings'!$D$27)</f>
        <v>#NUM!</v>
      </c>
      <c r="AA81" s="60" t="str">
        <f>_xll.qlSwapIndex(,,O81,SettlementDays,Currency,Calendar,FixedLegTenor,FixedLegBDC,FixedLegDayCounter,Index3M,DiscountingCurve,Permanent,Trigger,ObjectOverwrite)</f>
        <v>obj_00667#0001</v>
      </c>
    </row>
    <row r="82" spans="13:36" x14ac:dyDescent="0.2">
      <c r="M82" s="60" t="s">
        <v>61</v>
      </c>
      <c r="N82" s="60"/>
      <c r="O82" s="60" t="s">
        <v>122</v>
      </c>
      <c r="P82" s="60" t="str">
        <f t="shared" si="13"/>
        <v>EURAB3E18Y_Quote</v>
      </c>
      <c r="Q82" s="138"/>
      <c r="R82" s="136">
        <f t="shared" si="14"/>
        <v>42268</v>
      </c>
      <c r="S82" s="136">
        <f>_xll.qlInterestRateIndexValueDate(AA82,R82)</f>
        <v>42270</v>
      </c>
      <c r="T82" s="136">
        <f>_xll.qlInterestRateIndexMaturity(AA82,S82)</f>
        <v>48845</v>
      </c>
      <c r="U82" s="141">
        <f>_xll.qlIndexFixing('3M Monitor'!AA82,R82,TRUE,_xll.ohTrigger(Trigger,Trigger3M))</f>
        <v>1.46423269013378E-2</v>
      </c>
      <c r="V82" s="141" t="e">
        <f>_xll.qlQuoteValue(P82,_xll.ohTrigger(Trigger,Trigger3M))</f>
        <v>#NUM!</v>
      </c>
      <c r="W82" s="60" t="b">
        <f t="shared" si="15"/>
        <v>0</v>
      </c>
      <c r="X82" s="166" t="e">
        <f t="shared" si="17"/>
        <v>#NUM!</v>
      </c>
      <c r="Y82" s="60" t="e">
        <f>ABS(X82)&lt;=ABS('General Settings'!$D$27)</f>
        <v>#NUM!</v>
      </c>
      <c r="AA82" s="60" t="str">
        <f>_xll.qlSwapIndex(,,O82,SettlementDays,Currency,Calendar,FixedLegTenor,FixedLegBDC,FixedLegDayCounter,Index3M,DiscountingCurve,Permanent,Trigger,ObjectOverwrite)</f>
        <v>obj_0064e#0001</v>
      </c>
    </row>
    <row r="83" spans="13:36" x14ac:dyDescent="0.2">
      <c r="M83" s="60" t="s">
        <v>61</v>
      </c>
      <c r="N83" s="60"/>
      <c r="O83" s="60" t="s">
        <v>123</v>
      </c>
      <c r="P83" s="60" t="str">
        <f t="shared" si="13"/>
        <v>EURAB3E19Y_Quote</v>
      </c>
      <c r="Q83" s="138"/>
      <c r="R83" s="136">
        <f t="shared" si="14"/>
        <v>42268</v>
      </c>
      <c r="S83" s="136">
        <f>_xll.qlInterestRateIndexValueDate(AA83,R83)</f>
        <v>42270</v>
      </c>
      <c r="T83" s="136">
        <f>_xll.qlInterestRateIndexMaturity(AA83,S83)</f>
        <v>49212</v>
      </c>
      <c r="U83" s="141">
        <f>_xll.qlIndexFixing('3M Monitor'!AA83,R83,TRUE,_xll.ohTrigger(Trigger,Trigger3M))</f>
        <v>1.4905627504692208E-2</v>
      </c>
      <c r="V83" s="141" t="e">
        <f>_xll.qlQuoteValue(P83,_xll.ohTrigger(Trigger,Trigger3M))</f>
        <v>#NUM!</v>
      </c>
      <c r="W83" s="60" t="b">
        <f t="shared" si="15"/>
        <v>0</v>
      </c>
      <c r="X83" s="166" t="e">
        <f t="shared" si="17"/>
        <v>#NUM!</v>
      </c>
      <c r="Y83" s="60" t="e">
        <f>ABS(X83)&lt;=ABS('General Settings'!$D$27)</f>
        <v>#NUM!</v>
      </c>
      <c r="AA83" s="60" t="str">
        <f>_xll.qlSwapIndex(,,O83,SettlementDays,Currency,Calendar,FixedLegTenor,FixedLegBDC,FixedLegDayCounter,Index3M,DiscountingCurve,Permanent,Trigger,ObjectOverwrite)</f>
        <v>obj_00669#0001</v>
      </c>
    </row>
    <row r="84" spans="13:36" x14ac:dyDescent="0.2">
      <c r="M84" s="123" t="s">
        <v>61</v>
      </c>
      <c r="N84" s="123"/>
      <c r="O84" s="123" t="s">
        <v>94</v>
      </c>
      <c r="P84" s="123" t="str">
        <f t="shared" si="13"/>
        <v>EURAB3E20Y_Quote</v>
      </c>
      <c r="Q84" s="138"/>
      <c r="R84" s="124">
        <f t="shared" si="14"/>
        <v>42268</v>
      </c>
      <c r="S84" s="124">
        <f>_xll.qlInterestRateIndexValueDate(AA84,R84)</f>
        <v>42270</v>
      </c>
      <c r="T84" s="124">
        <f>_xll.qlInterestRateIndexMaturity(AA84,S84)</f>
        <v>49576</v>
      </c>
      <c r="U84" s="125">
        <f>_xll.qlIndexFixing('3M Monitor'!AA84,R84,TRUE,_xll.ohTrigger(Trigger,Trigger3M))</f>
        <v>1.5109999999976722E-2</v>
      </c>
      <c r="V84" s="125">
        <f>_xll.qlQuoteValue(P84,_xll.ohTrigger(Trigger,Trigger3M))</f>
        <v>1.5110000000000002E-2</v>
      </c>
      <c r="W84" s="123" t="b">
        <f t="shared" si="15"/>
        <v>1</v>
      </c>
      <c r="X84" s="168">
        <f t="shared" si="17"/>
        <v>-2.3279989047608751E-10</v>
      </c>
      <c r="Y84" s="60" t="b">
        <f>ABS(X84)&lt;=ABS('General Settings'!$D$27)</f>
        <v>0</v>
      </c>
      <c r="AA84" s="60" t="str">
        <f>_xll.qlSwapIndex(,,O84,SettlementDays,Currency,Calendar,FixedLegTenor,FixedLegBDC,FixedLegDayCounter,Index3M,DiscountingCurve,Permanent,Trigger,ObjectOverwrite)</f>
        <v>obj_00661#0001</v>
      </c>
    </row>
    <row r="85" spans="13:36" x14ac:dyDescent="0.2">
      <c r="M85" s="60" t="s">
        <v>61</v>
      </c>
      <c r="N85" s="60"/>
      <c r="O85" s="60" t="s">
        <v>124</v>
      </c>
      <c r="P85" s="60" t="str">
        <f t="shared" si="13"/>
        <v>EURAB3E21Y_Quote</v>
      </c>
      <c r="Q85" s="138"/>
      <c r="R85" s="136">
        <f t="shared" si="14"/>
        <v>42268</v>
      </c>
      <c r="S85" s="136">
        <f>_xll.qlInterestRateIndexValueDate(AA85,R85)</f>
        <v>42270</v>
      </c>
      <c r="T85" s="136">
        <f>_xll.qlInterestRateIndexMaturity(AA85,S85)</f>
        <v>49941</v>
      </c>
      <c r="U85" s="141">
        <f>_xll.qlIndexFixing('3M Monitor'!AA85,R85,TRUE,_xll.ohTrigger(Trigger,Trigger3M))</f>
        <v>1.5266916292753391E-2</v>
      </c>
      <c r="V85" s="141" t="e">
        <f>_xll.qlQuoteValue(P85,_xll.ohTrigger(Trigger,Trigger3M))</f>
        <v>#NUM!</v>
      </c>
      <c r="W85" s="60" t="b">
        <f t="shared" si="15"/>
        <v>0</v>
      </c>
      <c r="X85" s="166" t="e">
        <f t="shared" si="17"/>
        <v>#NUM!</v>
      </c>
      <c r="Y85" s="60" t="e">
        <f>ABS(X85)&lt;=ABS('General Settings'!$D$27)</f>
        <v>#NUM!</v>
      </c>
      <c r="AA85" s="60" t="str">
        <f>_xll.qlSwapIndex(,,O85,SettlementDays,Currency,Calendar,FixedLegTenor,FixedLegBDC,FixedLegDayCounter,Index3M,DiscountingCurve,Permanent,Trigger,ObjectOverwrite)</f>
        <v>obj_0064d#0001</v>
      </c>
    </row>
    <row r="86" spans="13:36" x14ac:dyDescent="0.2">
      <c r="M86" s="60" t="s">
        <v>61</v>
      </c>
      <c r="N86" s="60"/>
      <c r="O86" s="60" t="s">
        <v>125</v>
      </c>
      <c r="P86" s="60" t="str">
        <f t="shared" si="13"/>
        <v>EURAB3E22Y_Quote</v>
      </c>
      <c r="Q86" s="138"/>
      <c r="R86" s="136">
        <f t="shared" si="14"/>
        <v>42268</v>
      </c>
      <c r="S86" s="136">
        <f>_xll.qlInterestRateIndexValueDate(AA86,R86)</f>
        <v>42270</v>
      </c>
      <c r="T86" s="136">
        <f>_xll.qlInterestRateIndexMaturity(AA86,S86)</f>
        <v>50306</v>
      </c>
      <c r="U86" s="141">
        <f>_xll.qlIndexFixing('3M Monitor'!AA86,R86,TRUE,_xll.ohTrigger(Trigger,Trigger3M))</f>
        <v>1.5380761300639742E-2</v>
      </c>
      <c r="V86" s="141" t="e">
        <f>_xll.qlQuoteValue(P86,_xll.ohTrigger(Trigger,Trigger3M))</f>
        <v>#NUM!</v>
      </c>
      <c r="W86" s="60" t="b">
        <f t="shared" si="15"/>
        <v>0</v>
      </c>
      <c r="X86" s="166" t="e">
        <f t="shared" si="17"/>
        <v>#NUM!</v>
      </c>
      <c r="Y86" s="60" t="e">
        <f>ABS(X86)&lt;=ABS('General Settings'!$D$27)</f>
        <v>#NUM!</v>
      </c>
      <c r="AA86" s="60" t="str">
        <f>_xll.qlSwapIndex(,,O86,SettlementDays,Currency,Calendar,FixedLegTenor,FixedLegBDC,FixedLegDayCounter,Index3M,DiscountingCurve,Permanent,Trigger,ObjectOverwrite)</f>
        <v>obj_00660#0001</v>
      </c>
    </row>
    <row r="87" spans="13:36" x14ac:dyDescent="0.2">
      <c r="M87" s="60" t="s">
        <v>61</v>
      </c>
      <c r="N87" s="60"/>
      <c r="O87" s="60" t="s">
        <v>126</v>
      </c>
      <c r="P87" s="60" t="str">
        <f t="shared" si="13"/>
        <v>EURAB3E23Y_Quote</v>
      </c>
      <c r="Q87" s="138"/>
      <c r="R87" s="136">
        <f t="shared" si="14"/>
        <v>42268</v>
      </c>
      <c r="S87" s="136">
        <f>_xll.qlInterestRateIndexValueDate(AA87,R87)</f>
        <v>42270</v>
      </c>
      <c r="T87" s="136">
        <f>_xll.qlInterestRateIndexMaturity(AA87,S87)</f>
        <v>50671</v>
      </c>
      <c r="U87" s="141">
        <f>_xll.qlIndexFixing('3M Monitor'!AA87,R87,TRUE,_xll.ohTrigger(Trigger,Trigger3M))</f>
        <v>1.5461782673085851E-2</v>
      </c>
      <c r="V87" s="141" t="e">
        <f>_xll.qlQuoteValue(P87,_xll.ohTrigger(Trigger,Trigger3M))</f>
        <v>#NUM!</v>
      </c>
      <c r="W87" s="60" t="b">
        <f t="shared" si="15"/>
        <v>0</v>
      </c>
      <c r="X87" s="166" t="e">
        <f t="shared" si="17"/>
        <v>#NUM!</v>
      </c>
      <c r="Y87" s="60" t="e">
        <f>ABS(X87)&lt;=ABS('General Settings'!$D$27)</f>
        <v>#NUM!</v>
      </c>
      <c r="AA87" s="60" t="str">
        <f>_xll.qlSwapIndex(,,O87,SettlementDays,Currency,Calendar,FixedLegTenor,FixedLegBDC,FixedLegDayCounter,Index3M,DiscountingCurve,Permanent,Trigger,ObjectOverwrite)</f>
        <v>obj_00645#0001</v>
      </c>
    </row>
    <row r="88" spans="13:36" x14ac:dyDescent="0.2">
      <c r="M88" s="60" t="s">
        <v>61</v>
      </c>
      <c r="N88" s="60"/>
      <c r="O88" s="60" t="s">
        <v>127</v>
      </c>
      <c r="P88" s="60" t="str">
        <f t="shared" si="13"/>
        <v>EURAB3E24Y_Quote</v>
      </c>
      <c r="Q88" s="138"/>
      <c r="R88" s="136">
        <f t="shared" si="14"/>
        <v>42268</v>
      </c>
      <c r="S88" s="136">
        <f>_xll.qlInterestRateIndexValueDate(AA88,R88)</f>
        <v>42270</v>
      </c>
      <c r="T88" s="136">
        <f>_xll.qlInterestRateIndexMaturity(AA88,S88)</f>
        <v>51036</v>
      </c>
      <c r="U88" s="141">
        <f>_xll.qlIndexFixing('3M Monitor'!AA88,R88,TRUE,_xll.ohTrigger(Trigger,Trigger3M))</f>
        <v>1.5518299099439468E-2</v>
      </c>
      <c r="V88" s="141" t="e">
        <f>_xll.qlQuoteValue(P88,_xll.ohTrigger(Trigger,Trigger3M))</f>
        <v>#NUM!</v>
      </c>
      <c r="W88" s="60" t="b">
        <f t="shared" si="15"/>
        <v>0</v>
      </c>
      <c r="X88" s="166" t="e">
        <f t="shared" si="17"/>
        <v>#NUM!</v>
      </c>
      <c r="Y88" s="60" t="e">
        <f>ABS(X88)&lt;=ABS('General Settings'!$D$27)</f>
        <v>#NUM!</v>
      </c>
      <c r="AA88" s="60" t="str">
        <f>_xll.qlSwapIndex(,,O88,SettlementDays,Currency,Calendar,FixedLegTenor,FixedLegBDC,FixedLegDayCounter,Index3M,DiscountingCurve,Permanent,Trigger,ObjectOverwrite)</f>
        <v>obj_00654#0001</v>
      </c>
    </row>
    <row r="89" spans="13:36" x14ac:dyDescent="0.2">
      <c r="M89" s="123" t="s">
        <v>61</v>
      </c>
      <c r="N89" s="123"/>
      <c r="O89" s="123" t="s">
        <v>95</v>
      </c>
      <c r="P89" s="123" t="str">
        <f t="shared" si="13"/>
        <v>EURAB3E25Y_Quote</v>
      </c>
      <c r="Q89" s="138"/>
      <c r="R89" s="124">
        <f t="shared" si="14"/>
        <v>42268</v>
      </c>
      <c r="S89" s="124">
        <f>_xll.qlInterestRateIndexValueDate(AA89,R89)</f>
        <v>42270</v>
      </c>
      <c r="T89" s="124">
        <f>_xll.qlInterestRateIndexMaturity(AA89,S89)</f>
        <v>51403</v>
      </c>
      <c r="U89" s="125">
        <f>_xll.qlIndexFixing('3M Monitor'!AA89,R89,TRUE,_xll.ohTrigger(Trigger,Trigger3M))</f>
        <v>1.5559999999938023E-2</v>
      </c>
      <c r="V89" s="125">
        <f>_xll.qlQuoteValue(P89,_xll.ohTrigger(Trigger,Trigger3M))</f>
        <v>1.5560000000000001E-2</v>
      </c>
      <c r="W89" s="123" t="b">
        <f t="shared" ref="W89:W102" si="18">NOT(ISERROR(V89))</f>
        <v>1</v>
      </c>
      <c r="X89" s="168">
        <f t="shared" si="17"/>
        <v>-6.1978200349699364E-10</v>
      </c>
      <c r="Y89" s="60" t="b">
        <f>ABS(X89)&lt;=ABS('General Settings'!$D$27)</f>
        <v>0</v>
      </c>
      <c r="AA89" s="60" t="str">
        <f>_xll.qlSwapIndex(,,O89,SettlementDays,Currency,Calendar,FixedLegTenor,FixedLegBDC,FixedLegDayCounter,Index3M,DiscountingCurve,Permanent,Trigger,ObjectOverwrite)</f>
        <v>obj_00663#0001</v>
      </c>
    </row>
    <row r="90" spans="13:36" x14ac:dyDescent="0.2">
      <c r="M90" s="60" t="s">
        <v>61</v>
      </c>
      <c r="N90" s="60"/>
      <c r="O90" s="60" t="s">
        <v>128</v>
      </c>
      <c r="P90" s="60" t="str">
        <f t="shared" si="13"/>
        <v>EURAB3E26Y_Quote</v>
      </c>
      <c r="Q90" s="138"/>
      <c r="R90" s="136">
        <f t="shared" si="14"/>
        <v>42268</v>
      </c>
      <c r="S90" s="136">
        <f>_xll.qlInterestRateIndexValueDate(AA90,R90)</f>
        <v>42270</v>
      </c>
      <c r="T90" s="136">
        <f>_xll.qlInterestRateIndexMaturity(AA90,S90)</f>
        <v>51767</v>
      </c>
      <c r="U90" s="141">
        <f>_xll.qlIndexFixing('3M Monitor'!AA90,R90,TRUE,_xll.ohTrigger(Trigger,Trigger3M))</f>
        <v>1.5590722738999054E-2</v>
      </c>
      <c r="V90" s="141" t="e">
        <f>_xll.qlQuoteValue(P90,_xll.ohTrigger(Trigger,Trigger3M))</f>
        <v>#NUM!</v>
      </c>
      <c r="W90" s="60" t="b">
        <f t="shared" si="18"/>
        <v>0</v>
      </c>
      <c r="X90" s="166" t="e">
        <f t="shared" si="17"/>
        <v>#NUM!</v>
      </c>
      <c r="Y90" s="60" t="e">
        <f>ABS(X90)&lt;=ABS('General Settings'!$D$27)</f>
        <v>#NUM!</v>
      </c>
      <c r="AA90" s="60" t="str">
        <f>_xll.qlSwapIndex(,,O90,SettlementDays,Currency,Calendar,FixedLegTenor,FixedLegBDC,FixedLegDayCounter,Index3M,DiscountingCurve,Permanent,Trigger,ObjectOverwrite)</f>
        <v>obj_00649#0001</v>
      </c>
    </row>
    <row r="91" spans="13:36" x14ac:dyDescent="0.2">
      <c r="M91" s="60" t="s">
        <v>61</v>
      </c>
      <c r="N91" s="60"/>
      <c r="O91" s="60" t="s">
        <v>96</v>
      </c>
      <c r="P91" s="60" t="str">
        <f t="shared" si="13"/>
        <v>EURAB3E27Y_Quote</v>
      </c>
      <c r="Q91" s="138"/>
      <c r="R91" s="136">
        <f t="shared" si="14"/>
        <v>42268</v>
      </c>
      <c r="S91" s="136">
        <f>_xll.qlInterestRateIndexValueDate(AA91,R91)</f>
        <v>42270</v>
      </c>
      <c r="T91" s="136">
        <f>_xll.qlInterestRateIndexMaturity(AA91,S91)</f>
        <v>52132</v>
      </c>
      <c r="U91" s="141">
        <f>_xll.qlIndexFixing('3M Monitor'!AA91,R91,TRUE,_xll.ohTrigger(Trigger,Trigger3M))</f>
        <v>1.5615632948989716E-2</v>
      </c>
      <c r="V91" s="141" t="e">
        <f>_xll.qlQuoteValue(P91,_xll.ohTrigger(Trigger,Trigger3M))</f>
        <v>#NUM!</v>
      </c>
      <c r="W91" s="60" t="b">
        <f t="shared" si="18"/>
        <v>0</v>
      </c>
      <c r="X91" s="166" t="e">
        <f t="shared" si="17"/>
        <v>#NUM!</v>
      </c>
      <c r="Y91" s="60" t="e">
        <f>ABS(X91)&lt;=ABS('General Settings'!$D$27)</f>
        <v>#NUM!</v>
      </c>
      <c r="AA91" s="60" t="str">
        <f>_xll.qlSwapIndex(,,O91,SettlementDays,Currency,Calendar,FixedLegTenor,FixedLegBDC,FixedLegDayCounter,Index3M,DiscountingCurve,Permanent,Trigger,ObjectOverwrite)</f>
        <v>obj_00657#0001</v>
      </c>
    </row>
    <row r="92" spans="13:36" x14ac:dyDescent="0.2">
      <c r="M92" s="60" t="s">
        <v>61</v>
      </c>
      <c r="N92" s="60"/>
      <c r="O92" s="60" t="s">
        <v>129</v>
      </c>
      <c r="P92" s="60" t="str">
        <f t="shared" si="13"/>
        <v>EURAB3E28Y_Quote</v>
      </c>
      <c r="Q92" s="138"/>
      <c r="R92" s="136">
        <f t="shared" si="14"/>
        <v>42268</v>
      </c>
      <c r="S92" s="136">
        <f>_xll.qlInterestRateIndexValueDate(AA92,R92)</f>
        <v>42270</v>
      </c>
      <c r="T92" s="136">
        <f>_xll.qlInterestRateIndexMaturity(AA92,S92)</f>
        <v>52497</v>
      </c>
      <c r="U92" s="141">
        <f>_xll.qlIndexFixing('3M Monitor'!AA92,R92,TRUE,_xll.ohTrigger(Trigger,Trigger3M))</f>
        <v>1.5637042307966205E-2</v>
      </c>
      <c r="V92" s="141" t="e">
        <f>_xll.qlQuoteValue(P92,_xll.ohTrigger(Trigger,Trigger3M))</f>
        <v>#NUM!</v>
      </c>
      <c r="W92" s="60" t="b">
        <f t="shared" si="18"/>
        <v>0</v>
      </c>
      <c r="X92" s="166" t="e">
        <f t="shared" si="17"/>
        <v>#NUM!</v>
      </c>
      <c r="Y92" s="60" t="e">
        <f>ABS(X92)&lt;=ABS('General Settings'!$D$27)</f>
        <v>#NUM!</v>
      </c>
      <c r="AA92" s="60" t="str">
        <f>_xll.qlSwapIndex(,,O92,SettlementDays,Currency,Calendar,FixedLegTenor,FixedLegBDC,FixedLegDayCounter,Index3M,DiscountingCurve,Permanent,Trigger,ObjectOverwrite)</f>
        <v>obj_0065c#0001</v>
      </c>
    </row>
    <row r="93" spans="13:36" x14ac:dyDescent="0.2">
      <c r="M93" s="60" t="s">
        <v>61</v>
      </c>
      <c r="N93" s="60"/>
      <c r="O93" s="60" t="s">
        <v>130</v>
      </c>
      <c r="P93" s="60" t="str">
        <f t="shared" si="13"/>
        <v>EURAB3E29Y_Quote</v>
      </c>
      <c r="Q93" s="138"/>
      <c r="R93" s="136">
        <f t="shared" si="14"/>
        <v>42268</v>
      </c>
      <c r="S93" s="136">
        <f>_xll.qlInterestRateIndexValueDate(AA93,R93)</f>
        <v>42270</v>
      </c>
      <c r="T93" s="136">
        <f>_xll.qlInterestRateIndexMaturity(AA93,S93)</f>
        <v>52863</v>
      </c>
      <c r="U93" s="141">
        <f>_xll.qlIndexFixing('3M Monitor'!AA93,R93,TRUE,_xll.ohTrigger(Trigger,Trigger3M))</f>
        <v>1.5658507668231847E-2</v>
      </c>
      <c r="V93" s="141" t="e">
        <f>_xll.qlQuoteValue(P93,_xll.ohTrigger(Trigger,Trigger3M))</f>
        <v>#NUM!</v>
      </c>
      <c r="W93" s="60" t="b">
        <f t="shared" si="18"/>
        <v>0</v>
      </c>
      <c r="X93" s="166" t="e">
        <f t="shared" si="17"/>
        <v>#NUM!</v>
      </c>
      <c r="Y93" s="60" t="e">
        <f>ABS(X93)&lt;=ABS('General Settings'!$D$27)</f>
        <v>#NUM!</v>
      </c>
      <c r="AA93" s="60" t="str">
        <f>_xll.qlSwapIndex(,,O93,SettlementDays,Currency,Calendar,FixedLegTenor,FixedLegBDC,FixedLegDayCounter,Index3M,DiscountingCurve,Permanent,Trigger,ObjectOverwrite)</f>
        <v>obj_0064c#0001</v>
      </c>
    </row>
    <row r="94" spans="13:36" x14ac:dyDescent="0.2">
      <c r="M94" s="123" t="s">
        <v>61</v>
      </c>
      <c r="N94" s="123"/>
      <c r="O94" s="123" t="s">
        <v>97</v>
      </c>
      <c r="P94" s="123" t="str">
        <f t="shared" si="13"/>
        <v>EURAB3E30Y_Quote</v>
      </c>
      <c r="Q94" s="138"/>
      <c r="R94" s="124">
        <f t="shared" si="14"/>
        <v>42268</v>
      </c>
      <c r="S94" s="124">
        <f>_xll.qlInterestRateIndexValueDate(AA94,R94)</f>
        <v>42270</v>
      </c>
      <c r="T94" s="124">
        <f>_xll.qlInterestRateIndexMaturity(AA94,S94)</f>
        <v>53230</v>
      </c>
      <c r="U94" s="125">
        <f>_xll.qlIndexFixing('3M Monitor'!AA94,R94,TRUE,_xll.ohTrigger(Trigger,Trigger3M))</f>
        <v>1.5680000000409429E-2</v>
      </c>
      <c r="V94" s="125">
        <f>_xll.qlQuoteValue(P94,_xll.ohTrigger(Trigger,Trigger3M))</f>
        <v>1.5679999999999999E-2</v>
      </c>
      <c r="W94" s="123" t="b">
        <f t="shared" si="18"/>
        <v>1</v>
      </c>
      <c r="X94" s="168">
        <f t="shared" si="17"/>
        <v>4.0942943480004601E-9</v>
      </c>
      <c r="Y94" s="60" t="b">
        <f>ABS(X94)&lt;=ABS('General Settings'!$D$27)</f>
        <v>0</v>
      </c>
      <c r="AA94" s="60" t="str">
        <f>_xll.qlSwapIndex(,,O94,SettlementDays,Currency,Calendar,FixedLegTenor,FixedLegBDC,FixedLegDayCounter,Index3M,DiscountingCurve,Permanent,Trigger,ObjectOverwrite)</f>
        <v>obj_0065b#0001</v>
      </c>
      <c r="AF94" s="154"/>
      <c r="AG94" s="127"/>
      <c r="AH94" s="154"/>
      <c r="AI94" s="97"/>
      <c r="AJ94" s="154"/>
    </row>
    <row r="95" spans="13:36" x14ac:dyDescent="0.2">
      <c r="M95" s="60" t="s">
        <v>61</v>
      </c>
      <c r="N95" s="60"/>
      <c r="O95" s="60" t="s">
        <v>98</v>
      </c>
      <c r="P95" s="60" t="str">
        <f t="shared" si="13"/>
        <v>EURAB3E35Y_Quote</v>
      </c>
      <c r="Q95" s="138"/>
      <c r="R95" s="136">
        <f t="shared" si="14"/>
        <v>42268</v>
      </c>
      <c r="S95" s="136">
        <f>_xll.qlInterestRateIndexValueDate(AA95,R95)</f>
        <v>42270</v>
      </c>
      <c r="T95" s="136">
        <f>_xll.qlInterestRateIndexMaturity(AA95,S95)</f>
        <v>55054</v>
      </c>
      <c r="U95" s="141">
        <f>_xll.qlIndexFixing('3M Monitor'!AA95,R95,TRUE,_xll.ohTrigger(Trigger,Trigger3M))</f>
        <v>1.5802454178853471E-2</v>
      </c>
      <c r="V95" s="141" t="e">
        <f>_xll.qlQuoteValue(P95,_xll.ohTrigger(Trigger,Trigger3M))</f>
        <v>#NUM!</v>
      </c>
      <c r="W95" s="60" t="b">
        <f t="shared" si="18"/>
        <v>0</v>
      </c>
      <c r="X95" s="166" t="e">
        <f t="shared" si="17"/>
        <v>#NUM!</v>
      </c>
      <c r="Y95" s="60" t="e">
        <f>ABS(X95)&lt;=ABS('General Settings'!$D$27)</f>
        <v>#NUM!</v>
      </c>
      <c r="AA95" s="60" t="str">
        <f>_xll.qlSwapIndex(,,O95,SettlementDays,Currency,Calendar,FixedLegTenor,FixedLegBDC,FixedLegDayCounter,Index3M,DiscountingCurve,Permanent,Trigger,ObjectOverwrite)</f>
        <v>obj_0066a#0001</v>
      </c>
      <c r="AF95" s="154"/>
      <c r="AG95" s="127"/>
      <c r="AH95" s="154"/>
      <c r="AI95" s="97"/>
      <c r="AJ95" s="154"/>
    </row>
    <row r="96" spans="13:36" x14ac:dyDescent="0.2">
      <c r="M96" s="123" t="s">
        <v>61</v>
      </c>
      <c r="N96" s="123"/>
      <c r="O96" s="123" t="s">
        <v>99</v>
      </c>
      <c r="P96" s="123" t="str">
        <f t="shared" si="13"/>
        <v>EURAB3E40Y_Quote</v>
      </c>
      <c r="Q96" s="138"/>
      <c r="R96" s="124">
        <f t="shared" si="14"/>
        <v>42268</v>
      </c>
      <c r="S96" s="124">
        <f>_xll.qlInterestRateIndexValueDate(AA96,R96)</f>
        <v>42270</v>
      </c>
      <c r="T96" s="124">
        <f>_xll.qlInterestRateIndexMaturity(AA96,S96)</f>
        <v>56880</v>
      </c>
      <c r="U96" s="125">
        <f>_xll.qlIndexFixing('3M Monitor'!AA96,R96,TRUE,_xll.ohTrigger(Trigger,Trigger3M))</f>
        <v>1.5839999999645013E-2</v>
      </c>
      <c r="V96" s="125">
        <f>_xll.qlQuoteValue(P96,_xll.ohTrigger(Trigger,Trigger3M))</f>
        <v>1.584E-2</v>
      </c>
      <c r="W96" s="123" t="b">
        <f t="shared" si="18"/>
        <v>1</v>
      </c>
      <c r="X96" s="168">
        <f t="shared" si="17"/>
        <v>-3.549868732299899E-9</v>
      </c>
      <c r="Y96" s="60" t="b">
        <f>ABS(X96)&lt;=ABS('General Settings'!$D$27)</f>
        <v>0</v>
      </c>
      <c r="AA96" s="60" t="str">
        <f>_xll.qlSwapIndex(,,O96,SettlementDays,Currency,Calendar,FixedLegTenor,FixedLegBDC,FixedLegDayCounter,Index3M,DiscountingCurve,Permanent,Trigger,ObjectOverwrite)</f>
        <v>obj_0064f#0001</v>
      </c>
      <c r="AF96" s="154"/>
      <c r="AG96" s="127"/>
      <c r="AH96" s="154"/>
      <c r="AI96" s="97"/>
      <c r="AJ96" s="154"/>
    </row>
    <row r="97" spans="13:77" x14ac:dyDescent="0.2">
      <c r="M97" s="123" t="s">
        <v>61</v>
      </c>
      <c r="N97" s="123"/>
      <c r="O97" s="123" t="s">
        <v>100</v>
      </c>
      <c r="P97" s="123" t="str">
        <f t="shared" si="13"/>
        <v>EURAB3E50Y_Quote</v>
      </c>
      <c r="Q97" s="138"/>
      <c r="R97" s="124">
        <f t="shared" si="14"/>
        <v>42268</v>
      </c>
      <c r="S97" s="124">
        <f>_xll.qlInterestRateIndexValueDate(AA97,R97)</f>
        <v>42270</v>
      </c>
      <c r="T97" s="124">
        <f>_xll.qlInterestRateIndexMaturity(AA97,S97)</f>
        <v>60533</v>
      </c>
      <c r="U97" s="125">
        <f>_xll.qlIndexFixing('3M Monitor'!AA97,R97,TRUE,_xll.ohTrigger(Trigger,Trigger3M))</f>
        <v>1.5469999999497847E-2</v>
      </c>
      <c r="V97" s="125">
        <f>_xll.qlQuoteValue(P97,_xll.ohTrigger(Trigger,Trigger3M))</f>
        <v>1.5470000000000001E-2</v>
      </c>
      <c r="W97" s="123" t="b">
        <f t="shared" si="18"/>
        <v>1</v>
      </c>
      <c r="X97" s="168">
        <f t="shared" si="17"/>
        <v>-5.021538740379583E-9</v>
      </c>
      <c r="Y97" s="60" t="b">
        <f>ABS(X97)&lt;=ABS('General Settings'!$D$27)</f>
        <v>0</v>
      </c>
      <c r="AA97" s="60" t="str">
        <f>_xll.qlSwapIndex(,,O97,SettlementDays,Currency,Calendar,FixedLegTenor,FixedLegBDC,FixedLegDayCounter,Index3M,DiscountingCurve,Permanent,Trigger,ObjectOverwrite)</f>
        <v>obj_0065e#0001</v>
      </c>
      <c r="AF97" s="154"/>
      <c r="AG97" s="127"/>
      <c r="AH97" s="154"/>
      <c r="AI97" s="97"/>
      <c r="AJ97" s="154"/>
    </row>
    <row r="98" spans="13:77" x14ac:dyDescent="0.2">
      <c r="M98" s="123" t="s">
        <v>61</v>
      </c>
      <c r="N98" s="123"/>
      <c r="O98" s="123" t="s">
        <v>131</v>
      </c>
      <c r="P98" s="123" t="str">
        <f t="shared" si="13"/>
        <v>EURAB3E60Y_Quote</v>
      </c>
      <c r="Q98" s="138"/>
      <c r="R98" s="124">
        <f t="shared" si="14"/>
        <v>42268</v>
      </c>
      <c r="S98" s="124">
        <f>_xll.qlInterestRateIndexValueDate(AA98,R98)</f>
        <v>42270</v>
      </c>
      <c r="T98" s="124">
        <f>_xll.qlInterestRateIndexMaturity(AA98,S98)</f>
        <v>64185</v>
      </c>
      <c r="U98" s="125">
        <f>_xll.qlIndexFixing('3M Monitor'!AA98,R98,TRUE,_xll.ohTrigger(Trigger,Trigger3M))</f>
        <v>1.5359999999837802E-2</v>
      </c>
      <c r="V98" s="125">
        <f>_xll.qlQuoteValue(P98,_xll.ohTrigger(Trigger,Trigger3M))</f>
        <v>1.536E-2</v>
      </c>
      <c r="W98" s="123" t="b">
        <f t="shared" si="18"/>
        <v>1</v>
      </c>
      <c r="X98" s="168">
        <f t="shared" si="17"/>
        <v>-1.6219837972730744E-9</v>
      </c>
      <c r="Y98" s="60" t="b">
        <f>ABS(X98)&lt;=ABS('General Settings'!$D$27)</f>
        <v>0</v>
      </c>
      <c r="AA98" s="61" t="str">
        <f>_xll.qlSwapIndex(,,O98,SettlementDays,Currency,Calendar,FixedLegTenor,FixedLegBDC,FixedLegDayCounter,Index3M,DiscountingCurve,Permanent,Trigger,ObjectOverwrite)</f>
        <v>obj_00643#0001</v>
      </c>
      <c r="AC98" s="114" t="s">
        <v>142</v>
      </c>
      <c r="AF98" s="154"/>
      <c r="AG98" s="127"/>
      <c r="AH98" s="154"/>
      <c r="AI98" s="97"/>
      <c r="AJ98" s="154"/>
    </row>
    <row r="99" spans="13:77" x14ac:dyDescent="0.2">
      <c r="M99" s="62" t="s">
        <v>132</v>
      </c>
      <c r="N99" s="62">
        <v>12</v>
      </c>
      <c r="O99" s="62" t="s">
        <v>138</v>
      </c>
      <c r="P99" s="62" t="str">
        <f t="shared" ref="P99:P105" si="19">Currency&amp;O99&amp;N99&amp;QuoteSuffix</f>
        <v>EUR1S12_Quote</v>
      </c>
      <c r="Q99" s="139"/>
      <c r="R99" s="151">
        <f>_xll.qlInterestRateIndexFixingDate(Index3M,S99)</f>
        <v>42352</v>
      </c>
      <c r="S99" s="151">
        <f>_xll.qlIMMdate(AE99)</f>
        <v>42354</v>
      </c>
      <c r="T99" s="151">
        <f>_xll.qlSwapMaturityDate(AA99)</f>
        <v>42725</v>
      </c>
      <c r="U99" s="150">
        <f>_xll.qlVanillaSwapFairRate(AA99,_xll.ohTrigger(Trigger,Trigger3M))</f>
        <v>-3.9382521687056295E-4</v>
      </c>
      <c r="V99" s="150">
        <f>_xll.qlQuoteValue(P99,_xll.ohTrigger(Trigger,Trigger3M))</f>
        <v>-4.0999999999999994E-4</v>
      </c>
      <c r="W99" s="62" t="b">
        <f t="shared" si="18"/>
        <v>1</v>
      </c>
      <c r="X99" s="170">
        <f t="shared" si="17"/>
        <v>0.16174783129436987</v>
      </c>
      <c r="Y99" s="62" t="b">
        <f>ABS(X99)&lt;=ABS('General Settings'!$D$28)</f>
        <v>0</v>
      </c>
      <c r="AA99" s="62" t="str">
        <f>_xll.qlMakeIMMSwap(,"12M",Index3M,,S99,FixedLegDayCounter,,DiscountingEngine,,)</f>
        <v>obj_00692#0001</v>
      </c>
      <c r="AC99" s="114" t="str">
        <f>_xll.qlDiscountingSwapEngine(,DiscountingCurve,,,,Permanent,Trigger,ObjectOverwrite)</f>
        <v>obj_00658#0001</v>
      </c>
      <c r="AE99" s="177" t="str">
        <f>_xll.qlIMMNextCode(EvaluationDate-1,,Trigger)</f>
        <v>Z5</v>
      </c>
      <c r="AF99" s="154"/>
      <c r="AH99" s="154"/>
      <c r="AI99" s="97"/>
      <c r="AJ99" s="154"/>
    </row>
    <row r="100" spans="13:77" x14ac:dyDescent="0.2">
      <c r="M100" s="60" t="s">
        <v>132</v>
      </c>
      <c r="N100" s="60">
        <v>12</v>
      </c>
      <c r="O100" s="60" t="s">
        <v>139</v>
      </c>
      <c r="P100" s="60" t="str">
        <f t="shared" si="19"/>
        <v>EUR2S12_Quote</v>
      </c>
      <c r="Q100" s="138"/>
      <c r="R100" s="136">
        <f>_xll.qlInterestRateIndexFixingDate(Index3M,S100)</f>
        <v>42443</v>
      </c>
      <c r="S100" s="136">
        <f>_xll.qlIMMdate(AE100)</f>
        <v>42445</v>
      </c>
      <c r="T100" s="136">
        <f>_xll.qlSwapMaturityDate(AA100)</f>
        <v>42809</v>
      </c>
      <c r="U100" s="141">
        <f>_xll.qlVanillaSwapFairRate(AA100,_xll.ohTrigger(Trigger,Trigger3M))</f>
        <v>-3.3647433377339311E-4</v>
      </c>
      <c r="V100" s="141">
        <f>_xll.qlQuoteValue(P100,_xll.ohTrigger(Trigger,Trigger3M))</f>
        <v>-3.5999999999999997E-4</v>
      </c>
      <c r="W100" s="60" t="b">
        <f t="shared" si="18"/>
        <v>1</v>
      </c>
      <c r="X100" s="166">
        <f t="shared" si="17"/>
        <v>0.23525666226606859</v>
      </c>
      <c r="Y100" s="60" t="b">
        <f>ABS(X100)&lt;=ABS('General Settings'!$D$28)</f>
        <v>0</v>
      </c>
      <c r="AA100" s="60" t="str">
        <f>_xll.qlMakeIMMSwap(,"12M",Index3M,,S100,FixedLegDayCounter,,DiscountingEngine,,)</f>
        <v>obj_00693#0001</v>
      </c>
      <c r="AE100" s="178" t="str">
        <f>_xll.qlIMMNextCode(AE99,,Trigger)</f>
        <v>H6</v>
      </c>
      <c r="AF100" s="154"/>
      <c r="AH100" s="154"/>
      <c r="AI100" s="97"/>
      <c r="AJ100" s="154"/>
    </row>
    <row r="101" spans="13:77" x14ac:dyDescent="0.2">
      <c r="M101" s="60" t="s">
        <v>132</v>
      </c>
      <c r="N101" s="60">
        <v>12</v>
      </c>
      <c r="O101" s="60" t="s">
        <v>140</v>
      </c>
      <c r="P101" s="60" t="str">
        <f t="shared" si="19"/>
        <v>EUR3S12_Quote</v>
      </c>
      <c r="Q101" s="138"/>
      <c r="R101" s="136">
        <f>_xll.qlInterestRateIndexFixingDate(Index3M,S101)</f>
        <v>42534</v>
      </c>
      <c r="S101" s="136">
        <f>_xll.qlIMMdate(AE101)</f>
        <v>42536</v>
      </c>
      <c r="T101" s="136">
        <f>_xll.qlSwapMaturityDate(AA101)</f>
        <v>42907</v>
      </c>
      <c r="U101" s="141">
        <f>_xll.qlVanillaSwapFairRate(AA101,_xll.ohTrigger(Trigger,Trigger3M))</f>
        <v>-1.7422071549401169E-4</v>
      </c>
      <c r="V101" s="141">
        <f>_xll.qlQuoteValue(P101,_xll.ohTrigger(Trigger,Trigger3M))</f>
        <v>-2.0999999999999998E-4</v>
      </c>
      <c r="W101" s="60" t="b">
        <f t="shared" si="18"/>
        <v>1</v>
      </c>
      <c r="X101" s="166">
        <f t="shared" si="17"/>
        <v>0.3577928450598829</v>
      </c>
      <c r="Y101" s="60" t="b">
        <f>ABS(X101)&lt;=ABS('General Settings'!$D$28)</f>
        <v>0</v>
      </c>
      <c r="AA101" s="60" t="str">
        <f>_xll.qlMakeIMMSwap(,"12M",Index3M,,S101,FixedLegDayCounter,,DiscountingEngine,,)</f>
        <v>obj_00694#0001</v>
      </c>
      <c r="AE101" s="178" t="str">
        <f>_xll.qlIMMNextCode(AE100,,Trigger)</f>
        <v>M6</v>
      </c>
      <c r="AF101" s="154"/>
      <c r="AH101" s="154"/>
      <c r="AI101" s="97"/>
      <c r="AJ101" s="154"/>
    </row>
    <row r="102" spans="13:77" x14ac:dyDescent="0.2">
      <c r="M102" s="60" t="s">
        <v>132</v>
      </c>
      <c r="N102" s="60">
        <v>12</v>
      </c>
      <c r="O102" s="60" t="s">
        <v>141</v>
      </c>
      <c r="P102" s="60" t="str">
        <f t="shared" si="19"/>
        <v>EUR4S12_Quote</v>
      </c>
      <c r="Q102" s="138"/>
      <c r="R102" s="136">
        <f>_xll.qlInterestRateIndexFixingDate(Index3M,S102)</f>
        <v>42632</v>
      </c>
      <c r="S102" s="136">
        <f>_xll.qlIMMdate(AE102)</f>
        <v>42634</v>
      </c>
      <c r="T102" s="136">
        <f>_xll.qlSwapMaturityDate(AA102)</f>
        <v>42998</v>
      </c>
      <c r="U102" s="141">
        <f>_xll.qlVanillaSwapFairRate(AA102,_xll.ohTrigger(Trigger,Trigger3M))</f>
        <v>8.3006633876804003E-5</v>
      </c>
      <c r="V102" s="141">
        <f>_xll.qlQuoteValue(P102,_xll.ohTrigger(Trigger,Trigger3M))</f>
        <v>3.9999999999999983E-5</v>
      </c>
      <c r="W102" s="60" t="b">
        <f t="shared" si="18"/>
        <v>1</v>
      </c>
      <c r="X102" s="166">
        <f t="shared" si="17"/>
        <v>0.43006633876804018</v>
      </c>
      <c r="Y102" s="60" t="b">
        <f>ABS(X102)&lt;=ABS('General Settings'!$D$28)</f>
        <v>0</v>
      </c>
      <c r="AA102" s="60" t="str">
        <f>_xll.qlMakeIMMSwap(,"12M",Index3M,,S102,FixedLegDayCounter,,DiscountingEngine,,)</f>
        <v>obj_0069f#0001</v>
      </c>
      <c r="AE102" s="178" t="str">
        <f>_xll.qlIMMNextCode(AE101,,Trigger)</f>
        <v>U6</v>
      </c>
      <c r="AF102" s="154"/>
      <c r="AH102" s="154"/>
      <c r="AI102" s="97"/>
      <c r="AJ102" s="154"/>
    </row>
    <row r="103" spans="13:77" x14ac:dyDescent="0.2">
      <c r="M103" s="60" t="s">
        <v>132</v>
      </c>
      <c r="N103" s="60">
        <v>24</v>
      </c>
      <c r="O103" s="60" t="s">
        <v>138</v>
      </c>
      <c r="P103" s="60" t="str">
        <f t="shared" si="19"/>
        <v>EUR1S24_Quote</v>
      </c>
      <c r="Q103" s="138"/>
      <c r="R103" s="136">
        <f>_xll.qlInterestRateIndexFixingDate(Index3M,S103)</f>
        <v>42723</v>
      </c>
      <c r="S103" s="136">
        <f>_xll.qlIMMdate(AE103)</f>
        <v>42725</v>
      </c>
      <c r="T103" s="136">
        <f>_xll.qlSwapMaturityDate(AA103)</f>
        <v>43089</v>
      </c>
      <c r="U103" s="141">
        <f>_xll.qlVanillaSwapFairRate(AA103,_xll.ohTrigger(Trigger,Trigger3M))</f>
        <v>4.1242862776195695E-4</v>
      </c>
      <c r="V103" s="141">
        <f>_xll.qlQuoteValue(P103,_xll.ohTrigger(Trigger,Trigger3M))</f>
        <v>-2.9999999999999974E-5</v>
      </c>
      <c r="W103" s="60" t="b">
        <f t="shared" ref="W103:W105" si="20">NOT(ISERROR(V103))</f>
        <v>1</v>
      </c>
      <c r="X103" s="166">
        <f t="shared" ref="X103:X105" si="21">(U103-V103)*10000</f>
        <v>4.4242862776195695</v>
      </c>
      <c r="Y103" s="60" t="b">
        <f>ABS(X103)&lt;=ABS('General Settings'!$D$28)</f>
        <v>0</v>
      </c>
      <c r="AA103" s="60" t="str">
        <f>_xll.qlMakeIMMSwap(,"12M",Index3M,,S103,FixedLegDayCounter,,DiscountingEngine,,)</f>
        <v>obj_006a0#0001</v>
      </c>
      <c r="AE103" s="178" t="str">
        <f>_xll.qlIMMNextCode(AE102,,Trigger)</f>
        <v>Z6</v>
      </c>
      <c r="AF103" s="154"/>
      <c r="AH103" s="154"/>
      <c r="AI103" s="97"/>
      <c r="AJ103" s="154"/>
    </row>
    <row r="104" spans="13:77" x14ac:dyDescent="0.2">
      <c r="M104" s="60" t="s">
        <v>132</v>
      </c>
      <c r="N104" s="60">
        <v>24</v>
      </c>
      <c r="O104" s="60" t="s">
        <v>139</v>
      </c>
      <c r="P104" s="60" t="str">
        <f t="shared" si="19"/>
        <v>EUR2S24_Quote</v>
      </c>
      <c r="Q104" s="138"/>
      <c r="R104" s="136">
        <f>_xll.qlInterestRateIndexFixingDate(Index3M,S104)</f>
        <v>42807</v>
      </c>
      <c r="S104" s="136">
        <f>_xll.qlIMMdate(AE104)</f>
        <v>42809</v>
      </c>
      <c r="T104" s="136">
        <f>_xll.qlSwapMaturityDate(AA104)</f>
        <v>43180</v>
      </c>
      <c r="U104" s="141">
        <f>_xll.qlVanillaSwapFairRate(AA104,_xll.ohTrigger(Trigger,Trigger3M))</f>
        <v>8.1110313602491483E-4</v>
      </c>
      <c r="V104" s="141">
        <f>_xll.qlQuoteValue(P104,_xll.ohTrigger(Trigger,Trigger3M))</f>
        <v>2.0000000000000001E-4</v>
      </c>
      <c r="W104" s="60" t="b">
        <f t="shared" si="20"/>
        <v>1</v>
      </c>
      <c r="X104" s="166">
        <f t="shared" si="21"/>
        <v>6.1110313602491484</v>
      </c>
      <c r="Y104" s="60" t="b">
        <f>ABS(X104)&lt;=ABS('General Settings'!$D$28)</f>
        <v>0</v>
      </c>
      <c r="AA104" s="60" t="str">
        <f>_xll.qlMakeIMMSwap(,"12M",Index3M,,S104,FixedLegDayCounter,,DiscountingEngine,,)</f>
        <v>obj_006a1#0001</v>
      </c>
      <c r="AB104" s="153"/>
      <c r="AC104" s="153"/>
      <c r="AD104" s="97"/>
      <c r="AE104" s="178" t="str">
        <f>_xll.qlIMMNextCode(AE103,,Trigger)</f>
        <v>H7</v>
      </c>
      <c r="AF104" s="154"/>
      <c r="AH104" s="154"/>
      <c r="AI104" s="97"/>
      <c r="AJ104" s="154"/>
      <c r="AK104" s="155"/>
      <c r="AL104" s="152"/>
      <c r="AM104" s="152"/>
      <c r="AN104" s="156"/>
      <c r="AO104" s="152"/>
      <c r="AP104" s="152"/>
      <c r="AQ104" s="152"/>
      <c r="AR104" s="152"/>
      <c r="AS104" s="152"/>
      <c r="AT104" s="127"/>
      <c r="AU104" s="127"/>
      <c r="AV104" s="127"/>
      <c r="AW104" s="127"/>
      <c r="AX104" s="127"/>
      <c r="AY104" s="127"/>
      <c r="AZ104" s="127"/>
      <c r="BA104" s="127"/>
      <c r="BB104" s="127"/>
      <c r="BC104" s="127"/>
      <c r="BD104" s="127"/>
      <c r="BE104" s="127"/>
      <c r="BF104" s="127"/>
      <c r="BG104" s="127"/>
      <c r="BH104" s="127"/>
      <c r="BI104" s="127"/>
      <c r="BJ104" s="127"/>
      <c r="BK104" s="127"/>
      <c r="BL104" s="127"/>
      <c r="BM104" s="127"/>
      <c r="BN104" s="127"/>
      <c r="BO104" s="127"/>
      <c r="BP104" s="127"/>
    </row>
    <row r="105" spans="13:77" x14ac:dyDescent="0.2">
      <c r="M105" s="61" t="s">
        <v>132</v>
      </c>
      <c r="N105" s="61">
        <v>36</v>
      </c>
      <c r="O105" s="61" t="s">
        <v>138</v>
      </c>
      <c r="P105" s="61" t="str">
        <f t="shared" si="19"/>
        <v>EUR1S36_Quote</v>
      </c>
      <c r="Q105" s="140"/>
      <c r="R105" s="137">
        <f>_xll.qlInterestRateIndexFixingDate(Index3M,S105)</f>
        <v>42905</v>
      </c>
      <c r="S105" s="137">
        <f>_xll.qlIMMdate(AE105)</f>
        <v>42907</v>
      </c>
      <c r="T105" s="137">
        <f>_xll.qlSwapMaturityDate(AA105)</f>
        <v>43271</v>
      </c>
      <c r="U105" s="142">
        <f>_xll.qlVanillaSwapFairRate(AA105,_xll.ohTrigger(Trigger,Trigger3M))</f>
        <v>1.3210316092057456E-3</v>
      </c>
      <c r="V105" s="142">
        <f>_xll.qlQuoteValue(P105,_xll.ohTrigger(Trigger,Trigger3M))</f>
        <v>8.0000000000000015E-4</v>
      </c>
      <c r="W105" s="61" t="b">
        <f t="shared" si="20"/>
        <v>1</v>
      </c>
      <c r="X105" s="169">
        <f t="shared" si="21"/>
        <v>5.2103160920574547</v>
      </c>
      <c r="Y105" s="61" t="b">
        <f>ABS(X105)&lt;=ABS('General Settings'!$D$28)</f>
        <v>0</v>
      </c>
      <c r="AA105" s="61" t="str">
        <f>_xll.qlMakeIMMSwap(,"12M",Index3M,,S105,FixedLegDayCounter,,DiscountingEngine,,)</f>
        <v>obj_006a2#0001</v>
      </c>
      <c r="AB105" s="153"/>
      <c r="AC105" s="153"/>
      <c r="AD105" s="97"/>
      <c r="AE105" s="179" t="str">
        <f>_xll.qlIMMNextCode(AE104,,Trigger)</f>
        <v>M7</v>
      </c>
      <c r="AF105" s="154"/>
      <c r="AH105" s="154"/>
      <c r="AI105" s="97"/>
      <c r="AJ105" s="154"/>
      <c r="AK105" s="155"/>
      <c r="AL105" s="152"/>
      <c r="AM105" s="152"/>
      <c r="AN105" s="156"/>
      <c r="AO105" s="152"/>
      <c r="AP105" s="152"/>
      <c r="AQ105" s="152"/>
      <c r="AR105" s="152"/>
      <c r="AS105" s="152"/>
      <c r="AT105" s="127"/>
      <c r="AU105" s="127"/>
      <c r="AV105" s="127"/>
      <c r="AW105" s="127"/>
      <c r="AX105" s="127"/>
      <c r="AY105" s="127"/>
      <c r="AZ105" s="127"/>
      <c r="BA105" s="127"/>
      <c r="BB105" s="127"/>
      <c r="BC105" s="127"/>
      <c r="BD105" s="127"/>
      <c r="BE105" s="127"/>
      <c r="BF105" s="127"/>
      <c r="BG105" s="127"/>
      <c r="BH105" s="127"/>
      <c r="BI105" s="127"/>
      <c r="BJ105" s="127"/>
      <c r="BK105" s="127"/>
      <c r="BL105" s="127"/>
      <c r="BM105" s="127"/>
      <c r="BN105" s="127"/>
      <c r="BO105" s="127"/>
      <c r="BP105" s="127"/>
      <c r="BQ105" s="127"/>
      <c r="BR105" s="127"/>
      <c r="BS105" s="127"/>
      <c r="BT105" s="127"/>
      <c r="BU105" s="127"/>
      <c r="BV105" s="127"/>
      <c r="BW105" s="127"/>
      <c r="BX105" s="127"/>
      <c r="BY105" s="127"/>
    </row>
    <row r="106" spans="13:77" x14ac:dyDescent="0.2">
      <c r="W106" s="72"/>
      <c r="X106" s="73"/>
      <c r="AA106" s="97"/>
      <c r="AB106" s="153"/>
      <c r="AC106" s="153"/>
      <c r="AD106" s="97"/>
      <c r="AE106" s="97"/>
      <c r="AF106" s="154"/>
      <c r="AH106" s="154"/>
      <c r="AI106" s="97"/>
      <c r="AJ106" s="154"/>
      <c r="AK106" s="155"/>
      <c r="AL106" s="152"/>
      <c r="AM106" s="152"/>
      <c r="AN106" s="156"/>
      <c r="AO106" s="152"/>
      <c r="AP106" s="152"/>
      <c r="AQ106" s="152"/>
      <c r="AR106" s="152"/>
      <c r="AS106" s="152"/>
      <c r="AT106" s="127"/>
      <c r="AU106" s="127"/>
      <c r="AV106" s="127"/>
      <c r="AW106" s="127"/>
      <c r="AX106" s="127"/>
      <c r="AY106" s="127"/>
      <c r="AZ106" s="127"/>
      <c r="BA106" s="127"/>
      <c r="BB106" s="127"/>
      <c r="BC106" s="127"/>
      <c r="BD106" s="127"/>
      <c r="BE106" s="127"/>
      <c r="BF106" s="127"/>
      <c r="BG106" s="127"/>
      <c r="BH106" s="127"/>
      <c r="BI106" s="127"/>
      <c r="BJ106" s="127"/>
      <c r="BK106" s="127"/>
      <c r="BL106" s="127"/>
      <c r="BM106" s="127"/>
      <c r="BN106" s="127"/>
      <c r="BO106" s="127"/>
      <c r="BP106" s="127"/>
      <c r="BQ106" s="127"/>
      <c r="BR106" s="127"/>
      <c r="BS106" s="127"/>
      <c r="BT106" s="127"/>
      <c r="BU106" s="127"/>
      <c r="BV106" s="127"/>
      <c r="BW106" s="127"/>
      <c r="BX106" s="127"/>
      <c r="BY106" s="127"/>
    </row>
    <row r="107" spans="13:77" x14ac:dyDescent="0.2">
      <c r="AF107" s="154"/>
      <c r="AH107" s="154"/>
      <c r="AK107" s="155"/>
      <c r="AL107" s="152"/>
      <c r="AM107" s="152"/>
      <c r="AN107" s="156"/>
      <c r="AO107" s="152"/>
      <c r="AP107" s="152"/>
      <c r="AQ107" s="152"/>
      <c r="AR107" s="152"/>
      <c r="AS107" s="152"/>
      <c r="AT107" s="127"/>
      <c r="AU107" s="127"/>
      <c r="AV107" s="127"/>
      <c r="AW107" s="127"/>
      <c r="AX107" s="127"/>
      <c r="AY107" s="127"/>
      <c r="AZ107" s="127"/>
      <c r="BA107" s="127"/>
      <c r="BB107" s="127"/>
      <c r="BC107" s="127"/>
      <c r="BD107" s="127"/>
      <c r="BE107" s="127"/>
      <c r="BF107" s="127"/>
      <c r="BG107" s="127"/>
      <c r="BH107" s="127"/>
      <c r="BI107" s="127"/>
      <c r="BJ107" s="127"/>
      <c r="BK107" s="127"/>
      <c r="BL107" s="127"/>
      <c r="BM107" s="127"/>
      <c r="BN107" s="127"/>
      <c r="BO107" s="127"/>
      <c r="BP107" s="127"/>
      <c r="BQ107" s="127"/>
      <c r="BR107" s="127"/>
      <c r="BS107" s="127"/>
      <c r="BT107" s="127"/>
      <c r="BU107" s="127"/>
      <c r="BV107" s="127"/>
      <c r="BW107" s="127"/>
      <c r="BX107" s="127"/>
      <c r="BY107" s="127"/>
    </row>
    <row r="108" spans="13:77" x14ac:dyDescent="0.2">
      <c r="W108" s="72"/>
      <c r="X108" s="73"/>
      <c r="AA108" s="97"/>
      <c r="AB108" s="153"/>
      <c r="AC108" s="153"/>
      <c r="AD108" s="97"/>
      <c r="AE108" s="97"/>
      <c r="AF108" s="154"/>
      <c r="AG108" s="127"/>
      <c r="AH108" s="154"/>
      <c r="AI108" s="97"/>
      <c r="AJ108" s="154"/>
      <c r="AK108" s="155"/>
      <c r="AL108" s="152"/>
      <c r="AM108" s="152"/>
      <c r="AN108" s="156"/>
      <c r="AO108" s="152"/>
      <c r="AP108" s="152"/>
      <c r="AQ108" s="152"/>
      <c r="AR108" s="152"/>
      <c r="AS108" s="152"/>
      <c r="AT108" s="127"/>
      <c r="AU108" s="127"/>
      <c r="AV108" s="127"/>
      <c r="AW108" s="127"/>
      <c r="AX108" s="127"/>
      <c r="AY108" s="127"/>
      <c r="AZ108" s="127"/>
      <c r="BA108" s="127"/>
      <c r="BB108" s="127"/>
      <c r="BC108" s="127"/>
      <c r="BD108" s="127"/>
      <c r="BE108" s="127"/>
      <c r="BF108" s="127"/>
      <c r="BG108" s="127"/>
      <c r="BH108" s="127"/>
      <c r="BI108" s="127"/>
      <c r="BJ108" s="127"/>
      <c r="BK108" s="127"/>
      <c r="BL108" s="127"/>
      <c r="BM108" s="127"/>
      <c r="BN108" s="127"/>
      <c r="BO108" s="127"/>
      <c r="BP108" s="127"/>
      <c r="BQ108" s="127"/>
      <c r="BR108" s="127"/>
      <c r="BS108" s="127"/>
      <c r="BT108" s="127"/>
      <c r="BU108" s="127"/>
      <c r="BV108" s="127"/>
      <c r="BW108" s="127"/>
      <c r="BX108" s="127"/>
      <c r="BY108" s="127"/>
    </row>
    <row r="109" spans="13:77" x14ac:dyDescent="0.2">
      <c r="W109" s="72"/>
      <c r="X109" s="73"/>
      <c r="AA109" s="97"/>
      <c r="AB109" s="153"/>
      <c r="AC109" s="153"/>
      <c r="AD109" s="97"/>
      <c r="AE109" s="97"/>
      <c r="AF109" s="154"/>
      <c r="AG109" s="127"/>
      <c r="AH109" s="154"/>
      <c r="AI109" s="97"/>
      <c r="AJ109" s="154"/>
      <c r="AK109" s="155"/>
      <c r="AL109" s="152"/>
      <c r="AM109" s="152"/>
      <c r="AN109" s="156"/>
      <c r="AO109" s="152"/>
      <c r="AP109" s="152"/>
      <c r="AQ109" s="152"/>
      <c r="AR109" s="152"/>
      <c r="AS109" s="152"/>
      <c r="AT109" s="127"/>
      <c r="AU109" s="127"/>
      <c r="AV109" s="127"/>
      <c r="AW109" s="127"/>
      <c r="AX109" s="127"/>
      <c r="AY109" s="127"/>
      <c r="AZ109" s="127"/>
      <c r="BA109" s="127"/>
      <c r="BB109" s="127"/>
      <c r="BC109" s="127"/>
      <c r="BD109" s="127"/>
      <c r="BE109" s="127"/>
      <c r="BF109" s="127"/>
      <c r="BG109" s="127"/>
      <c r="BH109" s="127"/>
      <c r="BI109" s="127"/>
      <c r="BJ109" s="127"/>
      <c r="BK109" s="127"/>
      <c r="BL109" s="127"/>
      <c r="BM109" s="127"/>
      <c r="BN109" s="127"/>
      <c r="BO109" s="127"/>
      <c r="BP109" s="127"/>
      <c r="BQ109" s="127"/>
      <c r="BR109" s="127"/>
      <c r="BS109" s="127"/>
      <c r="BT109" s="127"/>
      <c r="BU109" s="127"/>
      <c r="BV109" s="127"/>
      <c r="BW109" s="127"/>
      <c r="BX109" s="127"/>
      <c r="BY109" s="127"/>
    </row>
    <row r="110" spans="13:77" x14ac:dyDescent="0.2">
      <c r="W110" s="72"/>
      <c r="X110" s="73"/>
      <c r="AA110" s="97"/>
      <c r="AB110" s="153"/>
      <c r="AC110" s="153"/>
      <c r="AD110" s="97"/>
      <c r="AE110" s="97"/>
      <c r="AF110" s="154"/>
      <c r="AG110" s="127"/>
      <c r="AH110" s="154"/>
      <c r="AI110" s="97"/>
      <c r="AJ110" s="154"/>
      <c r="AK110" s="155"/>
      <c r="AL110" s="152"/>
      <c r="AM110" s="152"/>
      <c r="AN110" s="156"/>
      <c r="AO110" s="152"/>
      <c r="AP110" s="152"/>
      <c r="AQ110" s="152"/>
      <c r="AR110" s="152"/>
      <c r="AS110" s="152"/>
      <c r="AT110" s="127"/>
      <c r="AU110" s="127"/>
      <c r="AV110" s="127"/>
      <c r="AW110" s="127"/>
      <c r="AX110" s="127"/>
      <c r="AY110" s="127"/>
      <c r="AZ110" s="127"/>
      <c r="BA110" s="127"/>
      <c r="BB110" s="127"/>
      <c r="BC110" s="127"/>
      <c r="BD110" s="127"/>
      <c r="BE110" s="127"/>
      <c r="BF110" s="127"/>
      <c r="BG110" s="127"/>
      <c r="BH110" s="127"/>
      <c r="BI110" s="127"/>
      <c r="BJ110" s="127"/>
      <c r="BK110" s="127"/>
      <c r="BL110" s="127"/>
      <c r="BM110" s="127"/>
      <c r="BN110" s="127"/>
      <c r="BO110" s="127"/>
      <c r="BP110" s="127"/>
      <c r="BQ110" s="127"/>
      <c r="BR110" s="127"/>
      <c r="BS110" s="127"/>
      <c r="BT110" s="127"/>
      <c r="BU110" s="127"/>
      <c r="BV110" s="127"/>
      <c r="BW110" s="127"/>
      <c r="BX110" s="127"/>
      <c r="BY110" s="127"/>
    </row>
    <row r="111" spans="13:77" x14ac:dyDescent="0.2">
      <c r="W111" s="72"/>
      <c r="X111" s="73"/>
      <c r="AA111" s="97"/>
      <c r="AB111" s="153"/>
      <c r="AC111" s="153"/>
      <c r="AD111" s="97"/>
      <c r="AE111" s="97"/>
      <c r="AF111" s="154"/>
      <c r="AG111" s="127"/>
      <c r="AH111" s="154"/>
      <c r="AI111" s="97"/>
      <c r="AJ111" s="154"/>
      <c r="AK111" s="155"/>
      <c r="AL111" s="152"/>
      <c r="AM111" s="152"/>
      <c r="AN111" s="156"/>
      <c r="AO111" s="152"/>
      <c r="AP111" s="152"/>
      <c r="AQ111" s="152"/>
      <c r="AR111" s="152"/>
      <c r="AS111" s="152"/>
      <c r="AT111" s="127"/>
      <c r="AU111" s="127"/>
      <c r="AV111" s="127"/>
      <c r="AW111" s="127"/>
      <c r="AX111" s="127"/>
      <c r="AY111" s="127"/>
      <c r="AZ111" s="127"/>
      <c r="BA111" s="127"/>
      <c r="BB111" s="127"/>
      <c r="BC111" s="127"/>
      <c r="BD111" s="127"/>
      <c r="BE111" s="127"/>
      <c r="BF111" s="127"/>
      <c r="BG111" s="127"/>
      <c r="BH111" s="127"/>
      <c r="BI111" s="127"/>
      <c r="BJ111" s="127"/>
      <c r="BK111" s="127"/>
      <c r="BL111" s="127"/>
      <c r="BM111" s="127"/>
      <c r="BN111" s="127"/>
      <c r="BO111" s="127"/>
      <c r="BP111" s="127"/>
      <c r="BQ111" s="127"/>
      <c r="BR111" s="127"/>
      <c r="BS111" s="127"/>
      <c r="BT111" s="127"/>
      <c r="BU111" s="127"/>
      <c r="BV111" s="127"/>
      <c r="BW111" s="127"/>
      <c r="BX111" s="127"/>
      <c r="BY111" s="127"/>
    </row>
    <row r="112" spans="13:77" x14ac:dyDescent="0.2">
      <c r="W112" s="72"/>
      <c r="X112" s="73"/>
      <c r="AA112" s="97"/>
      <c r="AB112" s="153"/>
      <c r="AC112" s="153"/>
      <c r="AD112" s="97"/>
      <c r="AE112" s="97"/>
      <c r="AF112" s="154"/>
      <c r="AG112" s="127"/>
      <c r="AH112" s="154"/>
      <c r="AI112" s="97"/>
      <c r="AJ112" s="154"/>
      <c r="AK112" s="155"/>
      <c r="AL112" s="152"/>
      <c r="AM112" s="152"/>
      <c r="AN112" s="156"/>
      <c r="AO112" s="152"/>
      <c r="AP112" s="152"/>
      <c r="AQ112" s="152"/>
      <c r="AR112" s="152"/>
      <c r="AS112" s="152"/>
      <c r="AT112" s="127"/>
      <c r="AU112" s="127"/>
      <c r="AV112" s="127"/>
      <c r="AW112" s="127"/>
      <c r="AX112" s="127"/>
      <c r="AY112" s="127"/>
      <c r="AZ112" s="127"/>
      <c r="BA112" s="127"/>
      <c r="BB112" s="127"/>
      <c r="BC112" s="127"/>
      <c r="BD112" s="127"/>
      <c r="BE112" s="127"/>
      <c r="BF112" s="127"/>
      <c r="BG112" s="127"/>
      <c r="BH112" s="127"/>
      <c r="BI112" s="127"/>
      <c r="BJ112" s="127"/>
      <c r="BK112" s="127"/>
      <c r="BL112" s="127"/>
      <c r="BM112" s="127"/>
      <c r="BN112" s="127"/>
      <c r="BO112" s="127"/>
      <c r="BP112" s="127"/>
      <c r="BQ112" s="127"/>
      <c r="BR112" s="127"/>
      <c r="BS112" s="127"/>
      <c r="BT112" s="127"/>
      <c r="BU112" s="127"/>
      <c r="BV112" s="127"/>
      <c r="BW112" s="127"/>
      <c r="BX112" s="127"/>
      <c r="BY112" s="127"/>
    </row>
    <row r="113" spans="23:77" x14ac:dyDescent="0.2">
      <c r="W113" s="72"/>
      <c r="X113" s="73"/>
      <c r="AA113" s="97"/>
      <c r="AB113" s="153"/>
      <c r="AC113" s="153"/>
      <c r="AD113" s="97"/>
      <c r="AE113" s="97"/>
      <c r="AF113" s="154"/>
      <c r="AG113" s="127"/>
      <c r="AH113" s="154"/>
      <c r="AI113" s="97"/>
      <c r="AJ113" s="154"/>
      <c r="AK113" s="155"/>
      <c r="AL113" s="152"/>
      <c r="AM113" s="152"/>
      <c r="AN113" s="156"/>
      <c r="AO113" s="152"/>
      <c r="AP113" s="152"/>
      <c r="AQ113" s="152"/>
      <c r="AR113" s="152"/>
      <c r="AS113" s="152"/>
      <c r="AT113" s="127"/>
      <c r="AU113" s="127"/>
      <c r="AV113" s="127"/>
      <c r="AW113" s="127"/>
      <c r="AX113" s="127"/>
      <c r="AY113" s="127"/>
      <c r="AZ113" s="127"/>
      <c r="BA113" s="127"/>
      <c r="BB113" s="127"/>
      <c r="BC113" s="127"/>
      <c r="BD113" s="127"/>
      <c r="BE113" s="127"/>
      <c r="BF113" s="127"/>
      <c r="BG113" s="127"/>
      <c r="BH113" s="127"/>
      <c r="BI113" s="127"/>
      <c r="BJ113" s="127"/>
      <c r="BK113" s="127"/>
      <c r="BL113" s="127"/>
      <c r="BM113" s="127"/>
      <c r="BN113" s="127"/>
      <c r="BO113" s="127"/>
      <c r="BP113" s="127"/>
      <c r="BQ113" s="127"/>
      <c r="BR113" s="127"/>
      <c r="BS113" s="127"/>
      <c r="BT113" s="127"/>
      <c r="BU113" s="127"/>
      <c r="BV113" s="127"/>
      <c r="BW113" s="127"/>
      <c r="BX113" s="127"/>
      <c r="BY113" s="127"/>
    </row>
    <row r="114" spans="23:77" x14ac:dyDescent="0.2">
      <c r="W114" s="72"/>
      <c r="X114" s="73"/>
      <c r="AA114" s="97"/>
      <c r="AB114" s="153"/>
      <c r="AC114" s="153"/>
      <c r="AD114" s="97"/>
      <c r="AE114" s="97"/>
      <c r="AF114" s="154"/>
      <c r="AG114" s="127"/>
      <c r="AH114" s="154"/>
      <c r="AI114" s="97"/>
      <c r="AJ114" s="154"/>
      <c r="AK114" s="155"/>
      <c r="AL114" s="152"/>
      <c r="AM114" s="152"/>
      <c r="AN114" s="156"/>
      <c r="AO114" s="152"/>
      <c r="AP114" s="152"/>
      <c r="AQ114" s="152"/>
      <c r="AR114" s="152"/>
      <c r="AS114" s="152"/>
      <c r="AT114" s="127"/>
      <c r="AU114" s="127"/>
      <c r="AV114" s="127"/>
      <c r="AW114" s="127"/>
      <c r="AX114" s="127"/>
      <c r="AY114" s="127"/>
      <c r="AZ114" s="127"/>
      <c r="BA114" s="127"/>
      <c r="BB114" s="127"/>
      <c r="BC114" s="127"/>
      <c r="BD114" s="127"/>
      <c r="BE114" s="127"/>
      <c r="BF114" s="127"/>
      <c r="BG114" s="127"/>
      <c r="BH114" s="127"/>
      <c r="BI114" s="127"/>
      <c r="BJ114" s="127"/>
      <c r="BK114" s="127"/>
      <c r="BL114" s="127"/>
      <c r="BM114" s="127"/>
      <c r="BN114" s="127"/>
      <c r="BO114" s="127"/>
      <c r="BP114" s="127"/>
      <c r="BQ114" s="127"/>
      <c r="BR114" s="127"/>
      <c r="BS114" s="127"/>
      <c r="BT114" s="127"/>
      <c r="BU114" s="127"/>
      <c r="BV114" s="127"/>
      <c r="BW114" s="127"/>
      <c r="BX114" s="127"/>
      <c r="BY114" s="127"/>
    </row>
    <row r="115" spans="23:77" x14ac:dyDescent="0.2">
      <c r="W115" s="72"/>
      <c r="X115" s="73"/>
      <c r="AA115" s="97"/>
      <c r="AB115" s="153"/>
      <c r="AC115" s="153"/>
      <c r="AD115" s="97"/>
      <c r="AE115" s="97"/>
      <c r="AF115" s="154"/>
      <c r="AG115" s="127"/>
      <c r="AH115" s="154"/>
      <c r="AI115" s="97"/>
      <c r="AJ115" s="154"/>
      <c r="AK115" s="155"/>
      <c r="AL115" s="152"/>
      <c r="AM115" s="152"/>
      <c r="AN115" s="156"/>
      <c r="AO115" s="152"/>
      <c r="AP115" s="152"/>
      <c r="AQ115" s="152"/>
      <c r="AR115" s="152"/>
      <c r="AS115" s="152"/>
      <c r="AT115" s="127"/>
      <c r="AU115" s="127"/>
      <c r="AV115" s="127"/>
      <c r="AW115" s="127"/>
      <c r="AX115" s="127"/>
      <c r="AY115" s="127"/>
      <c r="AZ115" s="127"/>
      <c r="BA115" s="127"/>
      <c r="BB115" s="127"/>
      <c r="BC115" s="127"/>
      <c r="BD115" s="127"/>
      <c r="BE115" s="127"/>
      <c r="BF115" s="127"/>
      <c r="BG115" s="127"/>
      <c r="BH115" s="127"/>
      <c r="BI115" s="127"/>
      <c r="BJ115" s="127"/>
      <c r="BK115" s="127"/>
      <c r="BL115" s="127"/>
      <c r="BM115" s="127"/>
      <c r="BN115" s="127"/>
      <c r="BO115" s="127"/>
      <c r="BP115" s="127"/>
      <c r="BQ115" s="127"/>
      <c r="BR115" s="127"/>
      <c r="BS115" s="127"/>
      <c r="BT115" s="127"/>
      <c r="BU115" s="127"/>
      <c r="BV115" s="127"/>
      <c r="BW115" s="127"/>
      <c r="BX115" s="127"/>
      <c r="BY115" s="127"/>
    </row>
    <row r="116" spans="23:77" x14ac:dyDescent="0.2">
      <c r="W116" s="72"/>
      <c r="X116" s="73"/>
      <c r="AA116" s="97"/>
      <c r="AB116" s="153"/>
      <c r="AC116" s="153"/>
      <c r="AD116" s="97"/>
      <c r="AE116" s="97"/>
      <c r="AK116" s="155"/>
      <c r="AL116" s="152"/>
      <c r="AM116" s="152"/>
      <c r="AN116" s="156"/>
      <c r="AO116" s="152"/>
      <c r="AP116" s="152"/>
      <c r="AQ116" s="152"/>
      <c r="AR116" s="152"/>
      <c r="AS116" s="152"/>
      <c r="AT116" s="127"/>
      <c r="AU116" s="127"/>
      <c r="AV116" s="127"/>
      <c r="AW116" s="127"/>
      <c r="AX116" s="127"/>
      <c r="AY116" s="127"/>
      <c r="AZ116" s="127"/>
      <c r="BA116" s="127"/>
      <c r="BB116" s="127"/>
      <c r="BC116" s="127"/>
      <c r="BD116" s="127"/>
      <c r="BE116" s="127"/>
      <c r="BF116" s="127"/>
      <c r="BG116" s="127"/>
      <c r="BH116" s="127"/>
      <c r="BI116" s="127"/>
      <c r="BJ116" s="127"/>
      <c r="BK116" s="127"/>
      <c r="BL116" s="127"/>
      <c r="BM116" s="127"/>
      <c r="BN116" s="127"/>
      <c r="BO116" s="127"/>
      <c r="BP116" s="127"/>
      <c r="BQ116" s="127"/>
      <c r="BR116" s="127"/>
      <c r="BS116" s="127"/>
      <c r="BT116" s="127"/>
      <c r="BU116" s="127"/>
      <c r="BV116" s="127"/>
      <c r="BW116" s="127"/>
      <c r="BX116" s="127"/>
      <c r="BY116" s="127"/>
    </row>
    <row r="117" spans="23:77" x14ac:dyDescent="0.2">
      <c r="W117" s="72"/>
      <c r="X117" s="73"/>
      <c r="AA117" s="97"/>
      <c r="AB117" s="153"/>
      <c r="AC117" s="153"/>
      <c r="AD117" s="97"/>
      <c r="AE117" s="97"/>
      <c r="AK117" s="155"/>
      <c r="AL117" s="152"/>
      <c r="AM117" s="152"/>
      <c r="AN117" s="156"/>
      <c r="AO117" s="152"/>
      <c r="AP117" s="152"/>
      <c r="AQ117" s="152"/>
      <c r="AR117" s="152"/>
      <c r="AS117" s="152"/>
      <c r="AT117" s="127"/>
      <c r="AU117" s="127"/>
      <c r="AV117" s="127"/>
      <c r="AW117" s="127"/>
      <c r="AX117" s="127"/>
      <c r="AY117" s="127"/>
      <c r="AZ117" s="127"/>
      <c r="BA117" s="127"/>
      <c r="BB117" s="127"/>
      <c r="BC117" s="127"/>
      <c r="BD117" s="127"/>
      <c r="BE117" s="127"/>
      <c r="BF117" s="127"/>
      <c r="BG117" s="127"/>
      <c r="BH117" s="127"/>
      <c r="BI117" s="127"/>
      <c r="BJ117" s="127"/>
      <c r="BK117" s="127"/>
      <c r="BL117" s="127"/>
      <c r="BM117" s="127"/>
      <c r="BN117" s="127"/>
      <c r="BO117" s="127"/>
      <c r="BP117" s="127"/>
      <c r="BQ117" s="127"/>
      <c r="BR117" s="127"/>
      <c r="BS117" s="127"/>
      <c r="BT117" s="127"/>
      <c r="BU117" s="127"/>
      <c r="BV117" s="127"/>
      <c r="BW117" s="127"/>
      <c r="BX117" s="127"/>
      <c r="BY117" s="127"/>
    </row>
    <row r="118" spans="23:77" x14ac:dyDescent="0.2">
      <c r="W118" s="72"/>
      <c r="X118" s="73"/>
      <c r="AA118" s="97"/>
      <c r="AB118" s="153"/>
      <c r="AC118" s="153"/>
      <c r="AD118" s="97"/>
      <c r="AE118" s="97"/>
      <c r="AK118" s="155"/>
      <c r="AL118" s="152"/>
      <c r="AM118" s="152"/>
      <c r="AN118" s="156"/>
      <c r="AO118" s="152"/>
      <c r="AP118" s="152"/>
      <c r="AQ118" s="152"/>
      <c r="AR118" s="152"/>
      <c r="AS118" s="152"/>
      <c r="AT118" s="127"/>
      <c r="AU118" s="127"/>
      <c r="AV118" s="127"/>
      <c r="AW118" s="127"/>
      <c r="AX118" s="127"/>
      <c r="AY118" s="127"/>
      <c r="AZ118" s="127"/>
      <c r="BA118" s="127"/>
      <c r="BB118" s="127"/>
      <c r="BC118" s="127"/>
      <c r="BD118" s="127"/>
      <c r="BE118" s="127"/>
      <c r="BF118" s="127"/>
      <c r="BG118" s="127"/>
      <c r="BH118" s="127"/>
      <c r="BI118" s="127"/>
      <c r="BJ118" s="127"/>
      <c r="BK118" s="127"/>
      <c r="BL118" s="127"/>
      <c r="BM118" s="127"/>
      <c r="BN118" s="127"/>
      <c r="BO118" s="127"/>
      <c r="BP118" s="127"/>
      <c r="BQ118" s="127"/>
      <c r="BR118" s="127"/>
      <c r="BS118" s="127"/>
      <c r="BT118" s="127"/>
      <c r="BU118" s="127"/>
      <c r="BV118" s="127"/>
      <c r="BW118" s="127"/>
      <c r="BX118" s="127"/>
      <c r="BY118" s="127"/>
    </row>
    <row r="119" spans="23:77" x14ac:dyDescent="0.2">
      <c r="W119" s="72"/>
      <c r="X119" s="73"/>
      <c r="AA119" s="97"/>
      <c r="AB119" s="153"/>
      <c r="AC119" s="153"/>
      <c r="AD119" s="97"/>
      <c r="AE119" s="97"/>
      <c r="AK119" s="155"/>
      <c r="AL119" s="152"/>
      <c r="AM119" s="152"/>
      <c r="AN119" s="156"/>
      <c r="AO119" s="152"/>
      <c r="AP119" s="152"/>
      <c r="AQ119" s="152"/>
      <c r="AR119" s="152"/>
      <c r="AS119" s="152"/>
      <c r="AT119" s="127"/>
      <c r="AU119" s="127"/>
      <c r="AV119" s="127"/>
      <c r="AW119" s="127"/>
      <c r="AX119" s="127"/>
      <c r="AY119" s="127"/>
      <c r="AZ119" s="127"/>
      <c r="BA119" s="127"/>
      <c r="BB119" s="127"/>
      <c r="BC119" s="127"/>
      <c r="BD119" s="127"/>
      <c r="BE119" s="127"/>
      <c r="BF119" s="127"/>
      <c r="BG119" s="127"/>
      <c r="BH119" s="127"/>
      <c r="BI119" s="127"/>
      <c r="BJ119" s="127"/>
      <c r="BK119" s="127"/>
      <c r="BL119" s="127"/>
      <c r="BM119" s="127"/>
      <c r="BN119" s="127"/>
      <c r="BO119" s="127"/>
      <c r="BP119" s="127"/>
      <c r="BQ119" s="127"/>
      <c r="BR119" s="127"/>
      <c r="BS119" s="127"/>
      <c r="BT119" s="127"/>
      <c r="BU119" s="127"/>
      <c r="BV119" s="127"/>
      <c r="BW119" s="127"/>
      <c r="BX119" s="127"/>
      <c r="BY119" s="127"/>
    </row>
    <row r="120" spans="23:77" x14ac:dyDescent="0.2">
      <c r="W120" s="72"/>
      <c r="X120" s="73"/>
      <c r="AA120" s="97"/>
      <c r="AB120" s="153"/>
      <c r="AC120" s="153"/>
      <c r="AD120" s="97"/>
      <c r="AE120" s="97"/>
      <c r="AK120" s="155"/>
      <c r="AL120" s="152"/>
      <c r="AM120" s="152"/>
      <c r="AN120" s="156"/>
      <c r="AO120" s="152"/>
      <c r="AP120" s="152"/>
      <c r="AQ120" s="152"/>
      <c r="AR120" s="152"/>
      <c r="AS120" s="152"/>
      <c r="AT120" s="127"/>
      <c r="AU120" s="127"/>
      <c r="AV120" s="127"/>
      <c r="AW120" s="127"/>
      <c r="AX120" s="127"/>
      <c r="AY120" s="127"/>
      <c r="AZ120" s="127"/>
      <c r="BA120" s="127"/>
      <c r="BB120" s="127"/>
      <c r="BC120" s="127"/>
      <c r="BD120" s="127"/>
      <c r="BE120" s="127"/>
      <c r="BF120" s="127"/>
      <c r="BG120" s="127"/>
      <c r="BH120" s="127"/>
      <c r="BI120" s="127"/>
      <c r="BJ120" s="127"/>
      <c r="BK120" s="127"/>
      <c r="BL120" s="127"/>
      <c r="BM120" s="127"/>
      <c r="BN120" s="127"/>
      <c r="BO120" s="127"/>
      <c r="BP120" s="127"/>
      <c r="BQ120" s="127"/>
      <c r="BR120" s="127"/>
      <c r="BS120" s="127"/>
      <c r="BT120" s="127"/>
      <c r="BU120" s="127"/>
      <c r="BV120" s="127"/>
      <c r="BW120" s="127"/>
      <c r="BX120" s="127"/>
      <c r="BY120" s="127"/>
    </row>
    <row r="121" spans="23:77" x14ac:dyDescent="0.2">
      <c r="W121" s="72"/>
      <c r="X121" s="73"/>
      <c r="AA121" s="97"/>
      <c r="AB121" s="153"/>
      <c r="AC121" s="153"/>
      <c r="AD121" s="97"/>
      <c r="AE121" s="97"/>
      <c r="AK121" s="155"/>
      <c r="AL121" s="152"/>
      <c r="AM121" s="152"/>
      <c r="AN121" s="156"/>
      <c r="AO121" s="152"/>
      <c r="AP121" s="152"/>
      <c r="AQ121" s="152"/>
      <c r="AR121" s="152"/>
      <c r="AS121" s="152"/>
      <c r="AT121" s="127"/>
      <c r="AU121" s="127"/>
      <c r="AV121" s="127"/>
      <c r="AW121" s="127"/>
      <c r="AX121" s="127"/>
      <c r="AY121" s="127"/>
      <c r="AZ121" s="127"/>
      <c r="BA121" s="127"/>
      <c r="BB121" s="127"/>
      <c r="BC121" s="127"/>
      <c r="BD121" s="127"/>
      <c r="BE121" s="127"/>
      <c r="BF121" s="127"/>
      <c r="BG121" s="127"/>
      <c r="BH121" s="127"/>
      <c r="BI121" s="127"/>
      <c r="BJ121" s="127"/>
      <c r="BK121" s="127"/>
      <c r="BL121" s="127"/>
      <c r="BM121" s="127"/>
      <c r="BN121" s="127"/>
      <c r="BO121" s="127"/>
      <c r="BP121" s="127"/>
      <c r="BQ121" s="127"/>
      <c r="BR121" s="127"/>
      <c r="BS121" s="127"/>
      <c r="BT121" s="127"/>
      <c r="BU121" s="127"/>
      <c r="BV121" s="127"/>
      <c r="BW121" s="127"/>
      <c r="BX121" s="127"/>
      <c r="BY121" s="127"/>
    </row>
    <row r="122" spans="23:77" x14ac:dyDescent="0.2">
      <c r="W122" s="72"/>
      <c r="X122" s="73"/>
      <c r="AA122" s="97"/>
      <c r="AB122" s="153"/>
      <c r="AC122" s="153"/>
      <c r="AD122" s="97"/>
      <c r="AE122" s="97"/>
      <c r="AK122" s="155"/>
      <c r="AL122" s="152"/>
      <c r="AM122" s="152"/>
      <c r="AN122" s="156"/>
      <c r="AO122" s="152"/>
      <c r="AP122" s="152"/>
      <c r="AQ122" s="152"/>
      <c r="AR122" s="152"/>
      <c r="AS122" s="152"/>
      <c r="AT122" s="127"/>
      <c r="AU122" s="127"/>
      <c r="AV122" s="127"/>
      <c r="AW122" s="127"/>
      <c r="AX122" s="127"/>
      <c r="AY122" s="127"/>
      <c r="AZ122" s="127"/>
      <c r="BA122" s="127"/>
      <c r="BB122" s="127"/>
      <c r="BC122" s="127"/>
      <c r="BD122" s="127"/>
      <c r="BE122" s="127"/>
      <c r="BF122" s="127"/>
      <c r="BG122" s="127"/>
      <c r="BH122" s="127"/>
      <c r="BI122" s="127"/>
      <c r="BJ122" s="127"/>
      <c r="BK122" s="127"/>
      <c r="BL122" s="127"/>
      <c r="BM122" s="127"/>
      <c r="BN122" s="127"/>
      <c r="BO122" s="127"/>
      <c r="BP122" s="127"/>
      <c r="BQ122" s="127"/>
      <c r="BR122" s="127"/>
      <c r="BS122" s="127"/>
      <c r="BT122" s="127"/>
      <c r="BU122" s="127"/>
      <c r="BV122" s="127"/>
      <c r="BW122" s="127"/>
      <c r="BX122" s="127"/>
      <c r="BY122" s="127"/>
    </row>
    <row r="123" spans="23:77" x14ac:dyDescent="0.2">
      <c r="W123" s="72"/>
      <c r="X123" s="73"/>
      <c r="AA123" s="97"/>
      <c r="AB123" s="153"/>
      <c r="AC123" s="153"/>
      <c r="AD123" s="97"/>
      <c r="AE123" s="97"/>
      <c r="AK123" s="155"/>
      <c r="AL123" s="152"/>
      <c r="AM123" s="152"/>
      <c r="AN123" s="156"/>
      <c r="AO123" s="152"/>
      <c r="AP123" s="152"/>
      <c r="AQ123" s="152"/>
      <c r="AR123" s="152"/>
      <c r="AS123" s="152"/>
      <c r="AT123" s="127"/>
      <c r="AU123" s="127"/>
      <c r="AV123" s="127"/>
      <c r="AW123" s="127"/>
      <c r="AX123" s="127"/>
      <c r="AY123" s="127"/>
      <c r="AZ123" s="127"/>
      <c r="BA123" s="127"/>
      <c r="BB123" s="127"/>
      <c r="BC123" s="127"/>
      <c r="BD123" s="127"/>
      <c r="BE123" s="127"/>
      <c r="BF123" s="127"/>
      <c r="BG123" s="127"/>
      <c r="BH123" s="127"/>
      <c r="BI123" s="127"/>
      <c r="BJ123" s="127"/>
      <c r="BK123" s="127"/>
      <c r="BL123" s="127"/>
      <c r="BM123" s="127"/>
      <c r="BN123" s="127"/>
      <c r="BO123" s="127"/>
      <c r="BP123" s="127"/>
      <c r="BQ123" s="127"/>
      <c r="BR123" s="127"/>
      <c r="BS123" s="127"/>
      <c r="BT123" s="127"/>
      <c r="BU123" s="127"/>
      <c r="BV123" s="127"/>
      <c r="BW123" s="127"/>
      <c r="BX123" s="127"/>
      <c r="BY123" s="127"/>
    </row>
    <row r="124" spans="23:77" x14ac:dyDescent="0.2">
      <c r="W124" s="72"/>
      <c r="X124" s="73"/>
      <c r="AA124" s="97"/>
      <c r="AB124" s="153"/>
      <c r="AC124" s="153"/>
      <c r="AD124" s="97"/>
      <c r="AE124" s="97"/>
      <c r="AK124" s="155"/>
      <c r="AL124" s="152"/>
      <c r="AM124" s="152"/>
      <c r="AN124" s="156"/>
      <c r="AO124" s="152"/>
      <c r="AP124" s="152"/>
      <c r="AQ124" s="152"/>
      <c r="AR124" s="152"/>
      <c r="AS124" s="152"/>
      <c r="AT124" s="127"/>
      <c r="AU124" s="127"/>
      <c r="AV124" s="127"/>
      <c r="AW124" s="127"/>
      <c r="AX124" s="127"/>
      <c r="AY124" s="127"/>
      <c r="AZ124" s="127"/>
      <c r="BA124" s="127"/>
      <c r="BB124" s="127"/>
      <c r="BC124" s="127"/>
      <c r="BD124" s="127"/>
      <c r="BE124" s="127"/>
      <c r="BF124" s="127"/>
      <c r="BG124" s="127"/>
      <c r="BH124" s="127"/>
      <c r="BI124" s="127"/>
      <c r="BJ124" s="127"/>
      <c r="BK124" s="127"/>
      <c r="BL124" s="127"/>
      <c r="BM124" s="127"/>
      <c r="BN124" s="127"/>
      <c r="BO124" s="127"/>
      <c r="BP124" s="127"/>
      <c r="BQ124" s="127"/>
      <c r="BR124" s="127"/>
      <c r="BS124" s="127"/>
      <c r="BT124" s="127"/>
      <c r="BU124" s="127"/>
      <c r="BV124" s="127"/>
      <c r="BW124" s="127"/>
      <c r="BX124" s="127"/>
      <c r="BY124" s="127"/>
    </row>
    <row r="125" spans="23:77" x14ac:dyDescent="0.2">
      <c r="W125" s="72"/>
      <c r="X125" s="73"/>
      <c r="AA125" s="97"/>
      <c r="AB125" s="153"/>
      <c r="AC125" s="153"/>
      <c r="AD125" s="97"/>
      <c r="AE125" s="97"/>
    </row>
    <row r="126" spans="23:77" x14ac:dyDescent="0.2">
      <c r="W126" s="72"/>
      <c r="X126" s="73"/>
      <c r="AA126" s="97"/>
      <c r="AB126" s="153"/>
      <c r="AC126" s="153"/>
      <c r="AD126" s="97"/>
      <c r="AE126" s="97"/>
    </row>
    <row r="127" spans="23:77" x14ac:dyDescent="0.2">
      <c r="W127" s="72"/>
      <c r="X127" s="73"/>
    </row>
    <row r="128" spans="23:77" x14ac:dyDescent="0.2">
      <c r="W128" s="72"/>
      <c r="X128" s="73"/>
    </row>
    <row r="129" spans="23:24" x14ac:dyDescent="0.2">
      <c r="W129" s="72"/>
      <c r="X129" s="73"/>
    </row>
    <row r="130" spans="23:24" x14ac:dyDescent="0.2">
      <c r="W130" s="72"/>
      <c r="X130" s="73"/>
    </row>
    <row r="131" spans="23:24" x14ac:dyDescent="0.2">
      <c r="W131" s="72"/>
      <c r="X131" s="73"/>
    </row>
    <row r="132" spans="23:24" x14ac:dyDescent="0.2">
      <c r="W132" s="72"/>
      <c r="X132" s="73"/>
    </row>
    <row r="133" spans="23:24" x14ac:dyDescent="0.2">
      <c r="W133" s="72"/>
      <c r="X133" s="73"/>
    </row>
    <row r="134" spans="23:24" x14ac:dyDescent="0.2">
      <c r="W134" s="72"/>
      <c r="X134" s="73"/>
    </row>
    <row r="135" spans="23:24" x14ac:dyDescent="0.2">
      <c r="W135" s="72"/>
      <c r="X135" s="73"/>
    </row>
    <row r="136" spans="23:24" x14ac:dyDescent="0.2">
      <c r="W136" s="72"/>
      <c r="X136" s="73"/>
    </row>
    <row r="137" spans="23:24" x14ac:dyDescent="0.2">
      <c r="W137" s="72"/>
      <c r="X137" s="73"/>
    </row>
    <row r="138" spans="23:24" x14ac:dyDescent="0.2">
      <c r="W138" s="72"/>
      <c r="X138" s="73"/>
    </row>
    <row r="139" spans="23:24" x14ac:dyDescent="0.2">
      <c r="W139" s="72"/>
      <c r="X139" s="73"/>
    </row>
    <row r="140" spans="23:24" x14ac:dyDescent="0.2">
      <c r="W140" s="72"/>
      <c r="X140" s="73"/>
    </row>
    <row r="141" spans="23:24" x14ac:dyDescent="0.2">
      <c r="W141" s="72"/>
      <c r="X141" s="73"/>
    </row>
    <row r="142" spans="23:24" x14ac:dyDescent="0.2">
      <c r="W142" s="72"/>
      <c r="X142" s="73"/>
    </row>
    <row r="143" spans="23:24" x14ac:dyDescent="0.2">
      <c r="W143" s="72"/>
      <c r="X143" s="73"/>
    </row>
    <row r="144" spans="23:24" x14ac:dyDescent="0.2">
      <c r="W144" s="72"/>
      <c r="X144" s="73"/>
    </row>
    <row r="145" spans="23:24" x14ac:dyDescent="0.2">
      <c r="W145" s="72"/>
      <c r="X145" s="73"/>
    </row>
    <row r="146" spans="23:24" x14ac:dyDescent="0.2">
      <c r="W146" s="72"/>
      <c r="X146" s="73"/>
    </row>
    <row r="147" spans="23:24" x14ac:dyDescent="0.2">
      <c r="W147" s="72"/>
      <c r="X147" s="73"/>
    </row>
    <row r="148" spans="23:24" x14ac:dyDescent="0.2">
      <c r="W148" s="72"/>
      <c r="X148" s="73"/>
    </row>
    <row r="149" spans="23:24" x14ac:dyDescent="0.2">
      <c r="W149" s="72"/>
      <c r="X149" s="73"/>
    </row>
    <row r="150" spans="23:24" x14ac:dyDescent="0.2">
      <c r="W150" s="72"/>
      <c r="X150" s="73"/>
    </row>
    <row r="151" spans="23:24" x14ac:dyDescent="0.2">
      <c r="W151" s="72"/>
      <c r="X151" s="73"/>
    </row>
    <row r="152" spans="23:24" x14ac:dyDescent="0.2">
      <c r="W152" s="72"/>
      <c r="X152" s="73"/>
    </row>
    <row r="153" spans="23:24" x14ac:dyDescent="0.2">
      <c r="W153" s="72"/>
      <c r="X153" s="73"/>
    </row>
    <row r="154" spans="23:24" x14ac:dyDescent="0.2">
      <c r="W154" s="72"/>
      <c r="X154" s="73"/>
    </row>
    <row r="155" spans="23:24" x14ac:dyDescent="0.2">
      <c r="W155" s="72"/>
      <c r="X155" s="73"/>
    </row>
    <row r="156" spans="23:24" x14ac:dyDescent="0.2">
      <c r="W156" s="72"/>
      <c r="X156" s="73"/>
    </row>
    <row r="157" spans="23:24" x14ac:dyDescent="0.2">
      <c r="W157" s="72"/>
      <c r="X157" s="73"/>
    </row>
    <row r="158" spans="23:24" x14ac:dyDescent="0.2">
      <c r="W158" s="72"/>
      <c r="X158" s="73"/>
    </row>
    <row r="159" spans="23:24" x14ac:dyDescent="0.2">
      <c r="W159" s="72"/>
      <c r="X159" s="73"/>
    </row>
    <row r="160" spans="23:24" x14ac:dyDescent="0.2">
      <c r="W160" s="72"/>
      <c r="X160" s="73"/>
    </row>
    <row r="161" spans="23:24" x14ac:dyDescent="0.2">
      <c r="W161" s="72"/>
      <c r="X161" s="73"/>
    </row>
    <row r="162" spans="23:24" x14ac:dyDescent="0.2">
      <c r="W162" s="72"/>
      <c r="X162" s="73"/>
    </row>
    <row r="163" spans="23:24" x14ac:dyDescent="0.2">
      <c r="W163" s="72"/>
      <c r="X163" s="73"/>
    </row>
    <row r="164" spans="23:24" x14ac:dyDescent="0.2">
      <c r="W164" s="72"/>
      <c r="X164" s="73"/>
    </row>
    <row r="165" spans="23:24" x14ac:dyDescent="0.2">
      <c r="W165" s="72"/>
      <c r="X165" s="73"/>
    </row>
    <row r="166" spans="23:24" x14ac:dyDescent="0.2">
      <c r="W166" s="72"/>
      <c r="X166" s="73"/>
    </row>
    <row r="167" spans="23:24" x14ac:dyDescent="0.2">
      <c r="W167" s="72"/>
      <c r="X167" s="73"/>
    </row>
    <row r="168" spans="23:24" x14ac:dyDescent="0.2">
      <c r="W168" s="72"/>
      <c r="X168" s="73"/>
    </row>
    <row r="169" spans="23:24" x14ac:dyDescent="0.2">
      <c r="W169" s="72"/>
      <c r="X169" s="73"/>
    </row>
    <row r="170" spans="23:24" x14ac:dyDescent="0.2">
      <c r="W170" s="72"/>
      <c r="X170" s="73"/>
    </row>
    <row r="171" spans="23:24" x14ac:dyDescent="0.2">
      <c r="W171" s="72"/>
      <c r="X171" s="73"/>
    </row>
    <row r="172" spans="23:24" x14ac:dyDescent="0.2">
      <c r="W172" s="72"/>
      <c r="X172" s="73"/>
    </row>
    <row r="173" spans="23:24" x14ac:dyDescent="0.2">
      <c r="W173" s="72"/>
      <c r="X173" s="73"/>
    </row>
    <row r="174" spans="23:24" x14ac:dyDescent="0.2">
      <c r="W174" s="72"/>
      <c r="X174" s="73"/>
    </row>
    <row r="175" spans="23:24" x14ac:dyDescent="0.2">
      <c r="W175" s="72"/>
      <c r="X175" s="73"/>
    </row>
    <row r="176" spans="23:24" x14ac:dyDescent="0.2">
      <c r="W176" s="72"/>
      <c r="X176" s="73"/>
    </row>
    <row r="177" spans="23:24" x14ac:dyDescent="0.2">
      <c r="W177" s="72"/>
      <c r="X177" s="73"/>
    </row>
    <row r="178" spans="23:24" x14ac:dyDescent="0.2">
      <c r="W178" s="72"/>
      <c r="X178" s="73"/>
    </row>
    <row r="179" spans="23:24" x14ac:dyDescent="0.2">
      <c r="W179" s="72"/>
      <c r="X179" s="73"/>
    </row>
    <row r="180" spans="23:24" x14ac:dyDescent="0.2">
      <c r="W180" s="72"/>
      <c r="X180" s="73"/>
    </row>
    <row r="181" spans="23:24" x14ac:dyDescent="0.2">
      <c r="W181" s="72"/>
      <c r="X181" s="73"/>
    </row>
    <row r="182" spans="23:24" x14ac:dyDescent="0.2">
      <c r="W182" s="72"/>
      <c r="X182" s="73"/>
    </row>
    <row r="183" spans="23:24" x14ac:dyDescent="0.2">
      <c r="W183" s="72"/>
      <c r="X183" s="73"/>
    </row>
    <row r="184" spans="23:24" x14ac:dyDescent="0.2">
      <c r="W184" s="72"/>
      <c r="X184" s="73"/>
    </row>
    <row r="185" spans="23:24" x14ac:dyDescent="0.2">
      <c r="W185" s="72"/>
      <c r="X185" s="73"/>
    </row>
    <row r="186" spans="23:24" x14ac:dyDescent="0.2">
      <c r="W186" s="72"/>
      <c r="X186" s="73"/>
    </row>
    <row r="187" spans="23:24" x14ac:dyDescent="0.2">
      <c r="W187" s="72"/>
      <c r="X187" s="73"/>
    </row>
    <row r="188" spans="23:24" x14ac:dyDescent="0.2">
      <c r="W188" s="72"/>
      <c r="X188" s="73"/>
    </row>
    <row r="189" spans="23:24" x14ac:dyDescent="0.2">
      <c r="W189" s="72"/>
      <c r="X189" s="73"/>
    </row>
    <row r="190" spans="23:24" x14ac:dyDescent="0.2">
      <c r="W190" s="72"/>
      <c r="X190" s="73"/>
    </row>
    <row r="191" spans="23:24" x14ac:dyDescent="0.2">
      <c r="W191" s="72"/>
      <c r="X191" s="73"/>
    </row>
    <row r="192" spans="23:24" x14ac:dyDescent="0.2">
      <c r="W192" s="72"/>
      <c r="X192" s="73"/>
    </row>
    <row r="193" spans="23:24" x14ac:dyDescent="0.2">
      <c r="W193" s="72"/>
      <c r="X193" s="73"/>
    </row>
    <row r="194" spans="23:24" x14ac:dyDescent="0.2">
      <c r="W194" s="72"/>
      <c r="X194" s="73"/>
    </row>
    <row r="195" spans="23:24" x14ac:dyDescent="0.2">
      <c r="W195" s="72"/>
      <c r="X195" s="73"/>
    </row>
    <row r="196" spans="23:24" x14ac:dyDescent="0.2">
      <c r="W196" s="72"/>
      <c r="X196" s="73"/>
    </row>
    <row r="197" spans="23:24" x14ac:dyDescent="0.2">
      <c r="W197" s="72"/>
      <c r="X197" s="73"/>
    </row>
    <row r="198" spans="23:24" x14ac:dyDescent="0.2">
      <c r="W198" s="72"/>
      <c r="X198" s="73"/>
    </row>
    <row r="199" spans="23:24" x14ac:dyDescent="0.2">
      <c r="W199" s="72"/>
      <c r="X199" s="73"/>
    </row>
    <row r="200" spans="23:24" x14ac:dyDescent="0.2">
      <c r="W200" s="72"/>
      <c r="X200" s="73"/>
    </row>
    <row r="201" spans="23:24" x14ac:dyDescent="0.2">
      <c r="W201" s="72"/>
      <c r="X201" s="73"/>
    </row>
    <row r="202" spans="23:24" x14ac:dyDescent="0.2">
      <c r="W202" s="72"/>
      <c r="X202" s="73"/>
    </row>
    <row r="203" spans="23:24" x14ac:dyDescent="0.2">
      <c r="W203" s="72"/>
      <c r="X203" s="73"/>
    </row>
    <row r="204" spans="23:24" x14ac:dyDescent="0.2">
      <c r="W204" s="72"/>
      <c r="X204" s="73"/>
    </row>
    <row r="205" spans="23:24" x14ac:dyDescent="0.2">
      <c r="W205" s="72"/>
      <c r="X205" s="73"/>
    </row>
    <row r="206" spans="23:24" x14ac:dyDescent="0.2">
      <c r="W206" s="72"/>
      <c r="X206" s="73"/>
    </row>
    <row r="207" spans="23:24" x14ac:dyDescent="0.2">
      <c r="W207" s="72"/>
      <c r="X207" s="73"/>
    </row>
    <row r="208" spans="23:24" x14ac:dyDescent="0.2">
      <c r="W208" s="72"/>
      <c r="X208" s="73"/>
    </row>
    <row r="209" spans="23:24" x14ac:dyDescent="0.2">
      <c r="W209" s="72"/>
      <c r="X209" s="73"/>
    </row>
    <row r="210" spans="23:24" x14ac:dyDescent="0.2">
      <c r="W210" s="72"/>
      <c r="X210" s="73"/>
    </row>
    <row r="211" spans="23:24" x14ac:dyDescent="0.2">
      <c r="W211" s="72"/>
      <c r="X211" s="73"/>
    </row>
    <row r="212" spans="23:24" x14ac:dyDescent="0.2">
      <c r="W212" s="72"/>
      <c r="X212" s="73"/>
    </row>
    <row r="213" spans="23:24" x14ac:dyDescent="0.2">
      <c r="W213" s="72"/>
      <c r="X213" s="73"/>
    </row>
    <row r="214" spans="23:24" x14ac:dyDescent="0.2">
      <c r="W214" s="72"/>
      <c r="X214" s="73"/>
    </row>
    <row r="215" spans="23:24" x14ac:dyDescent="0.2">
      <c r="W215" s="72"/>
      <c r="X215" s="73"/>
    </row>
    <row r="216" spans="23:24" x14ac:dyDescent="0.2">
      <c r="W216" s="72"/>
      <c r="X216" s="73"/>
    </row>
    <row r="217" spans="23:24" x14ac:dyDescent="0.2">
      <c r="W217" s="72"/>
      <c r="X217" s="73"/>
    </row>
    <row r="218" spans="23:24" x14ac:dyDescent="0.2">
      <c r="W218" s="72"/>
      <c r="X218" s="73"/>
    </row>
    <row r="219" spans="23:24" x14ac:dyDescent="0.2">
      <c r="W219" s="72"/>
      <c r="X219" s="73"/>
    </row>
    <row r="220" spans="23:24" x14ac:dyDescent="0.2">
      <c r="W220" s="72"/>
      <c r="X220" s="73"/>
    </row>
    <row r="221" spans="23:24" x14ac:dyDescent="0.2">
      <c r="W221" s="72"/>
      <c r="X221" s="73"/>
    </row>
    <row r="222" spans="23:24" x14ac:dyDescent="0.2">
      <c r="W222" s="72"/>
      <c r="X222" s="73"/>
    </row>
    <row r="223" spans="23:24" x14ac:dyDescent="0.2">
      <c r="W223" s="72"/>
      <c r="X223" s="73"/>
    </row>
    <row r="224" spans="23:24" x14ac:dyDescent="0.2">
      <c r="W224" s="72"/>
      <c r="X224" s="73"/>
    </row>
    <row r="225" spans="23:24" x14ac:dyDescent="0.2">
      <c r="W225" s="72"/>
      <c r="X225" s="73"/>
    </row>
    <row r="226" spans="23:24" x14ac:dyDescent="0.2">
      <c r="W226" s="72"/>
      <c r="X226" s="73"/>
    </row>
    <row r="227" spans="23:24" x14ac:dyDescent="0.2">
      <c r="W227" s="72"/>
      <c r="X227" s="73"/>
    </row>
    <row r="228" spans="23:24" x14ac:dyDescent="0.2">
      <c r="W228" s="72"/>
      <c r="X228" s="73"/>
    </row>
    <row r="229" spans="23:24" x14ac:dyDescent="0.2">
      <c r="W229" s="72"/>
      <c r="X229" s="73"/>
    </row>
    <row r="230" spans="23:24" x14ac:dyDescent="0.2">
      <c r="W230" s="72"/>
      <c r="X230" s="73"/>
    </row>
    <row r="231" spans="23:24" x14ac:dyDescent="0.2">
      <c r="W231" s="72"/>
      <c r="X231" s="73"/>
    </row>
    <row r="232" spans="23:24" x14ac:dyDescent="0.2">
      <c r="W232" s="72"/>
      <c r="X232" s="73"/>
    </row>
    <row r="233" spans="23:24" x14ac:dyDescent="0.2">
      <c r="W233" s="72"/>
      <c r="X233" s="73"/>
    </row>
    <row r="234" spans="23:24" x14ac:dyDescent="0.2">
      <c r="W234" s="72"/>
      <c r="X234" s="73"/>
    </row>
    <row r="235" spans="23:24" x14ac:dyDescent="0.2">
      <c r="W235" s="72"/>
      <c r="X235" s="73"/>
    </row>
    <row r="236" spans="23:24" x14ac:dyDescent="0.2">
      <c r="W236" s="72"/>
      <c r="X236" s="73"/>
    </row>
    <row r="237" spans="23:24" x14ac:dyDescent="0.2">
      <c r="W237" s="72"/>
      <c r="X237" s="73"/>
    </row>
    <row r="238" spans="23:24" x14ac:dyDescent="0.2">
      <c r="W238" s="72"/>
      <c r="X238" s="73"/>
    </row>
    <row r="239" spans="23:24" x14ac:dyDescent="0.2">
      <c r="W239" s="72"/>
      <c r="X239" s="73"/>
    </row>
    <row r="240" spans="23:24" x14ac:dyDescent="0.2">
      <c r="W240" s="72"/>
      <c r="X240" s="73"/>
    </row>
    <row r="241" spans="23:24" x14ac:dyDescent="0.2">
      <c r="W241" s="72"/>
      <c r="X241" s="73"/>
    </row>
    <row r="242" spans="23:24" x14ac:dyDescent="0.2">
      <c r="W242" s="72"/>
      <c r="X242" s="73"/>
    </row>
    <row r="243" spans="23:24" x14ac:dyDescent="0.2">
      <c r="W243" s="72"/>
      <c r="X243" s="73"/>
    </row>
    <row r="244" spans="23:24" x14ac:dyDescent="0.2">
      <c r="W244" s="72"/>
      <c r="X244" s="73"/>
    </row>
    <row r="245" spans="23:24" x14ac:dyDescent="0.2">
      <c r="W245" s="72"/>
      <c r="X245" s="73"/>
    </row>
    <row r="246" spans="23:24" x14ac:dyDescent="0.2">
      <c r="W246" s="72"/>
      <c r="X246" s="73"/>
    </row>
    <row r="247" spans="23:24" x14ac:dyDescent="0.2">
      <c r="W247" s="72"/>
      <c r="X247" s="73"/>
    </row>
    <row r="248" spans="23:24" x14ac:dyDescent="0.2">
      <c r="W248" s="72"/>
      <c r="X248" s="73"/>
    </row>
    <row r="249" spans="23:24" x14ac:dyDescent="0.2">
      <c r="W249" s="72"/>
      <c r="X249" s="73"/>
    </row>
    <row r="250" spans="23:24" x14ac:dyDescent="0.2">
      <c r="W250" s="72"/>
      <c r="X250" s="73"/>
    </row>
    <row r="251" spans="23:24" x14ac:dyDescent="0.2">
      <c r="W251" s="72"/>
      <c r="X251" s="73"/>
    </row>
    <row r="252" spans="23:24" x14ac:dyDescent="0.2">
      <c r="W252" s="72"/>
      <c r="X252" s="73"/>
    </row>
    <row r="253" spans="23:24" x14ac:dyDescent="0.2">
      <c r="W253" s="72"/>
      <c r="X253" s="73"/>
    </row>
    <row r="254" spans="23:24" x14ac:dyDescent="0.2">
      <c r="W254" s="72"/>
      <c r="X254" s="73"/>
    </row>
    <row r="255" spans="23:24" x14ac:dyDescent="0.2">
      <c r="W255" s="72"/>
      <c r="X255" s="73"/>
    </row>
    <row r="256" spans="23:24" x14ac:dyDescent="0.2">
      <c r="W256" s="72"/>
      <c r="X256" s="73"/>
    </row>
    <row r="257" spans="23:24" x14ac:dyDescent="0.2">
      <c r="W257" s="72"/>
      <c r="X257" s="73"/>
    </row>
    <row r="258" spans="23:24" x14ac:dyDescent="0.2">
      <c r="W258" s="72"/>
      <c r="X258" s="73"/>
    </row>
    <row r="259" spans="23:24" x14ac:dyDescent="0.2">
      <c r="W259" s="72"/>
      <c r="X259" s="73"/>
    </row>
    <row r="260" spans="23:24" x14ac:dyDescent="0.2">
      <c r="W260" s="72"/>
      <c r="X260" s="73"/>
    </row>
    <row r="261" spans="23:24" x14ac:dyDescent="0.2">
      <c r="W261" s="72"/>
      <c r="X261" s="73"/>
    </row>
    <row r="262" spans="23:24" x14ac:dyDescent="0.2">
      <c r="W262" s="72"/>
      <c r="X262" s="73"/>
    </row>
    <row r="263" spans="23:24" x14ac:dyDescent="0.2">
      <c r="W263" s="72"/>
      <c r="X263" s="73"/>
    </row>
    <row r="264" spans="23:24" x14ac:dyDescent="0.2">
      <c r="W264" s="72"/>
      <c r="X264" s="73"/>
    </row>
    <row r="265" spans="23:24" x14ac:dyDescent="0.2">
      <c r="W265" s="72"/>
      <c r="X265" s="73"/>
    </row>
    <row r="266" spans="23:24" x14ac:dyDescent="0.2">
      <c r="W266" s="72"/>
      <c r="X266" s="73"/>
    </row>
    <row r="267" spans="23:24" x14ac:dyDescent="0.2">
      <c r="W267" s="72"/>
      <c r="X267" s="73"/>
    </row>
    <row r="268" spans="23:24" x14ac:dyDescent="0.2">
      <c r="W268" s="72"/>
      <c r="X268" s="73"/>
    </row>
    <row r="269" spans="23:24" x14ac:dyDescent="0.2">
      <c r="W269" s="72"/>
      <c r="X269" s="73"/>
    </row>
    <row r="270" spans="23:24" x14ac:dyDescent="0.2">
      <c r="W270" s="72"/>
      <c r="X270" s="73"/>
    </row>
    <row r="271" spans="23:24" x14ac:dyDescent="0.2">
      <c r="W271" s="72"/>
      <c r="X271" s="73"/>
    </row>
    <row r="272" spans="23:24" x14ac:dyDescent="0.2">
      <c r="W272" s="72"/>
      <c r="X272" s="73"/>
    </row>
    <row r="273" spans="23:24" x14ac:dyDescent="0.2">
      <c r="W273" s="72"/>
      <c r="X273" s="73"/>
    </row>
    <row r="274" spans="23:24" x14ac:dyDescent="0.2">
      <c r="W274" s="72"/>
      <c r="X274" s="73"/>
    </row>
    <row r="275" spans="23:24" x14ac:dyDescent="0.2">
      <c r="W275" s="72"/>
      <c r="X275" s="73"/>
    </row>
    <row r="276" spans="23:24" x14ac:dyDescent="0.2">
      <c r="W276" s="72"/>
      <c r="X276" s="73"/>
    </row>
    <row r="277" spans="23:24" x14ac:dyDescent="0.2">
      <c r="W277" s="72"/>
      <c r="X277" s="73"/>
    </row>
    <row r="278" spans="23:24" x14ac:dyDescent="0.2">
      <c r="W278" s="72"/>
      <c r="X278" s="73"/>
    </row>
    <row r="279" spans="23:24" x14ac:dyDescent="0.2">
      <c r="W279" s="72"/>
      <c r="X279" s="73"/>
    </row>
    <row r="280" spans="23:24" x14ac:dyDescent="0.2">
      <c r="W280" s="72"/>
      <c r="X280" s="73"/>
    </row>
    <row r="281" spans="23:24" x14ac:dyDescent="0.2">
      <c r="W281" s="72"/>
      <c r="X281" s="73"/>
    </row>
    <row r="282" spans="23:24" x14ac:dyDescent="0.2">
      <c r="W282" s="72"/>
      <c r="X282" s="73"/>
    </row>
    <row r="283" spans="23:24" x14ac:dyDescent="0.2">
      <c r="W283" s="72"/>
      <c r="X283" s="73"/>
    </row>
    <row r="284" spans="23:24" x14ac:dyDescent="0.2">
      <c r="W284" s="72"/>
      <c r="X284" s="73"/>
    </row>
    <row r="285" spans="23:24" x14ac:dyDescent="0.2">
      <c r="W285" s="72"/>
      <c r="X285" s="73"/>
    </row>
    <row r="286" spans="23:24" x14ac:dyDescent="0.2">
      <c r="W286" s="72"/>
      <c r="X286" s="73"/>
    </row>
    <row r="287" spans="23:24" x14ac:dyDescent="0.2">
      <c r="W287" s="72"/>
      <c r="X287" s="73"/>
    </row>
    <row r="288" spans="23:24" x14ac:dyDescent="0.2">
      <c r="W288" s="72"/>
      <c r="X288" s="73"/>
    </row>
    <row r="289" spans="23:24" x14ac:dyDescent="0.2">
      <c r="W289" s="72"/>
      <c r="X289" s="73"/>
    </row>
    <row r="290" spans="23:24" x14ac:dyDescent="0.2">
      <c r="W290" s="72"/>
      <c r="X290" s="73"/>
    </row>
    <row r="291" spans="23:24" x14ac:dyDescent="0.2">
      <c r="W291" s="72"/>
      <c r="X291" s="73"/>
    </row>
    <row r="292" spans="23:24" x14ac:dyDescent="0.2">
      <c r="W292" s="72"/>
      <c r="X292" s="73"/>
    </row>
    <row r="293" spans="23:24" x14ac:dyDescent="0.2">
      <c r="W293" s="72"/>
      <c r="X293" s="73"/>
    </row>
    <row r="294" spans="23:24" x14ac:dyDescent="0.2">
      <c r="W294" s="72"/>
      <c r="X294" s="73"/>
    </row>
    <row r="295" spans="23:24" x14ac:dyDescent="0.2">
      <c r="W295" s="72"/>
      <c r="X295" s="73"/>
    </row>
    <row r="296" spans="23:24" x14ac:dyDescent="0.2">
      <c r="W296" s="72"/>
      <c r="X296" s="73"/>
    </row>
    <row r="297" spans="23:24" x14ac:dyDescent="0.2">
      <c r="W297" s="72"/>
      <c r="X297" s="73"/>
    </row>
    <row r="298" spans="23:24" x14ac:dyDescent="0.2">
      <c r="W298" s="72"/>
      <c r="X298" s="73"/>
    </row>
    <row r="299" spans="23:24" x14ac:dyDescent="0.2">
      <c r="W299" s="72"/>
      <c r="X299" s="73"/>
    </row>
    <row r="300" spans="23:24" x14ac:dyDescent="0.2">
      <c r="W300" s="72"/>
      <c r="X300" s="73"/>
    </row>
    <row r="301" spans="23:24" x14ac:dyDescent="0.2">
      <c r="W301" s="72"/>
      <c r="X301" s="73"/>
    </row>
    <row r="302" spans="23:24" x14ac:dyDescent="0.2">
      <c r="W302" s="72"/>
      <c r="X302" s="73"/>
    </row>
    <row r="303" spans="23:24" x14ac:dyDescent="0.2">
      <c r="W303" s="72"/>
      <c r="X303" s="73"/>
    </row>
    <row r="304" spans="23:24" x14ac:dyDescent="0.2">
      <c r="W304" s="72"/>
      <c r="X304" s="73"/>
    </row>
    <row r="305" spans="23:24" x14ac:dyDescent="0.2">
      <c r="W305" s="72"/>
      <c r="X305" s="73"/>
    </row>
    <row r="306" spans="23:24" x14ac:dyDescent="0.2">
      <c r="W306" s="72"/>
      <c r="X306" s="73"/>
    </row>
    <row r="307" spans="23:24" x14ac:dyDescent="0.2">
      <c r="W307" s="72"/>
      <c r="X307" s="73"/>
    </row>
    <row r="308" spans="23:24" x14ac:dyDescent="0.2">
      <c r="W308" s="72"/>
      <c r="X308" s="73"/>
    </row>
    <row r="309" spans="23:24" x14ac:dyDescent="0.2">
      <c r="W309" s="72"/>
      <c r="X309" s="73"/>
    </row>
    <row r="310" spans="23:24" x14ac:dyDescent="0.2">
      <c r="W310" s="72"/>
      <c r="X310" s="73"/>
    </row>
    <row r="311" spans="23:24" x14ac:dyDescent="0.2">
      <c r="W311" s="72"/>
      <c r="X311" s="73"/>
    </row>
    <row r="312" spans="23:24" x14ac:dyDescent="0.2">
      <c r="W312" s="72"/>
      <c r="X312" s="73"/>
    </row>
    <row r="313" spans="23:24" x14ac:dyDescent="0.2">
      <c r="W313" s="72"/>
      <c r="X313" s="73"/>
    </row>
    <row r="314" spans="23:24" x14ac:dyDescent="0.2">
      <c r="W314" s="72"/>
      <c r="X314" s="73"/>
    </row>
    <row r="315" spans="23:24" x14ac:dyDescent="0.2">
      <c r="W315" s="72"/>
      <c r="X315" s="73"/>
    </row>
    <row r="316" spans="23:24" x14ac:dyDescent="0.2">
      <c r="W316" s="72"/>
      <c r="X316" s="73"/>
    </row>
    <row r="317" spans="23:24" x14ac:dyDescent="0.2">
      <c r="W317" s="72"/>
      <c r="X317" s="73"/>
    </row>
    <row r="318" spans="23:24" x14ac:dyDescent="0.2">
      <c r="W318" s="72"/>
      <c r="X318" s="73"/>
    </row>
    <row r="319" spans="23:24" x14ac:dyDescent="0.2">
      <c r="W319" s="72"/>
      <c r="X319" s="73"/>
    </row>
    <row r="320" spans="23:24" x14ac:dyDescent="0.2">
      <c r="W320" s="72"/>
      <c r="X320" s="73"/>
    </row>
    <row r="321" spans="23:24" x14ac:dyDescent="0.2">
      <c r="W321" s="72"/>
      <c r="X321" s="73"/>
    </row>
    <row r="322" spans="23:24" x14ac:dyDescent="0.2">
      <c r="W322" s="72"/>
      <c r="X322" s="73"/>
    </row>
    <row r="323" spans="23:24" x14ac:dyDescent="0.2">
      <c r="W323" s="72"/>
      <c r="X323" s="73"/>
    </row>
    <row r="324" spans="23:24" x14ac:dyDescent="0.2">
      <c r="W324" s="72"/>
      <c r="X324" s="73"/>
    </row>
    <row r="325" spans="23:24" x14ac:dyDescent="0.2">
      <c r="W325" s="72"/>
      <c r="X325" s="73"/>
    </row>
    <row r="326" spans="23:24" x14ac:dyDescent="0.2">
      <c r="W326" s="72"/>
      <c r="X326" s="73"/>
    </row>
    <row r="327" spans="23:24" x14ac:dyDescent="0.2">
      <c r="W327" s="72"/>
      <c r="X327" s="73"/>
    </row>
    <row r="328" spans="23:24" x14ac:dyDescent="0.2">
      <c r="W328" s="72"/>
      <c r="X328" s="73"/>
    </row>
    <row r="329" spans="23:24" x14ac:dyDescent="0.2">
      <c r="W329" s="72"/>
      <c r="X329" s="73"/>
    </row>
    <row r="330" spans="23:24" x14ac:dyDescent="0.2">
      <c r="W330" s="72"/>
      <c r="X330" s="73"/>
    </row>
    <row r="331" spans="23:24" x14ac:dyDescent="0.2">
      <c r="W331" s="72"/>
      <c r="X331" s="73"/>
    </row>
    <row r="332" spans="23:24" x14ac:dyDescent="0.2">
      <c r="W332" s="72"/>
      <c r="X332" s="73"/>
    </row>
    <row r="333" spans="23:24" x14ac:dyDescent="0.2">
      <c r="W333" s="72"/>
      <c r="X333" s="73"/>
    </row>
    <row r="334" spans="23:24" x14ac:dyDescent="0.2">
      <c r="W334" s="72"/>
      <c r="X334" s="73"/>
    </row>
    <row r="335" spans="23:24" x14ac:dyDescent="0.2">
      <c r="W335" s="72"/>
      <c r="X335" s="73"/>
    </row>
    <row r="336" spans="23:24" x14ac:dyDescent="0.2">
      <c r="W336" s="72"/>
      <c r="X336" s="73"/>
    </row>
    <row r="337" spans="23:24" x14ac:dyDescent="0.2">
      <c r="W337" s="72"/>
      <c r="X337" s="73"/>
    </row>
    <row r="338" spans="23:24" x14ac:dyDescent="0.2">
      <c r="W338" s="72"/>
      <c r="X338" s="73"/>
    </row>
    <row r="339" spans="23:24" x14ac:dyDescent="0.2">
      <c r="W339" s="72"/>
      <c r="X339" s="73"/>
    </row>
    <row r="340" spans="23:24" x14ac:dyDescent="0.2">
      <c r="W340" s="72"/>
      <c r="X340" s="73"/>
    </row>
    <row r="341" spans="23:24" x14ac:dyDescent="0.2">
      <c r="W341" s="72"/>
      <c r="X341" s="73"/>
    </row>
    <row r="342" spans="23:24" x14ac:dyDescent="0.2">
      <c r="W342" s="72"/>
      <c r="X342" s="73"/>
    </row>
    <row r="343" spans="23:24" x14ac:dyDescent="0.2">
      <c r="W343" s="72"/>
      <c r="X343" s="73"/>
    </row>
    <row r="344" spans="23:24" x14ac:dyDescent="0.2">
      <c r="W344" s="72"/>
      <c r="X344" s="73"/>
    </row>
    <row r="345" spans="23:24" x14ac:dyDescent="0.2">
      <c r="W345" s="72"/>
      <c r="X345" s="73"/>
    </row>
    <row r="346" spans="23:24" x14ac:dyDescent="0.2">
      <c r="W346" s="72"/>
      <c r="X346" s="73"/>
    </row>
    <row r="347" spans="23:24" x14ac:dyDescent="0.2">
      <c r="W347" s="72"/>
      <c r="X347" s="73"/>
    </row>
    <row r="348" spans="23:24" x14ac:dyDescent="0.2">
      <c r="W348" s="72"/>
      <c r="X348" s="73"/>
    </row>
    <row r="349" spans="23:24" x14ac:dyDescent="0.2">
      <c r="W349" s="72"/>
      <c r="X349" s="73"/>
    </row>
    <row r="350" spans="23:24" x14ac:dyDescent="0.2">
      <c r="W350" s="72"/>
      <c r="X350" s="73"/>
    </row>
    <row r="351" spans="23:24" x14ac:dyDescent="0.2">
      <c r="W351" s="72"/>
      <c r="X351" s="73"/>
    </row>
    <row r="352" spans="23:24" x14ac:dyDescent="0.2">
      <c r="W352" s="72"/>
      <c r="X352" s="73"/>
    </row>
    <row r="353" spans="23:24" x14ac:dyDescent="0.2">
      <c r="W353" s="72"/>
      <c r="X353" s="73"/>
    </row>
    <row r="354" spans="23:24" x14ac:dyDescent="0.2">
      <c r="W354" s="72"/>
      <c r="X354" s="73"/>
    </row>
    <row r="355" spans="23:24" x14ac:dyDescent="0.2">
      <c r="W355" s="72"/>
      <c r="X355" s="73"/>
    </row>
    <row r="356" spans="23:24" x14ac:dyDescent="0.2">
      <c r="W356" s="72"/>
      <c r="X356" s="73"/>
    </row>
    <row r="357" spans="23:24" x14ac:dyDescent="0.2">
      <c r="W357" s="72"/>
      <c r="X357" s="73"/>
    </row>
    <row r="358" spans="23:24" x14ac:dyDescent="0.2">
      <c r="W358" s="72"/>
      <c r="X358" s="73"/>
    </row>
    <row r="359" spans="23:24" x14ac:dyDescent="0.2">
      <c r="W359" s="72"/>
      <c r="X359" s="73"/>
    </row>
    <row r="360" spans="23:24" x14ac:dyDescent="0.2">
      <c r="W360" s="72"/>
      <c r="X360" s="73"/>
    </row>
    <row r="361" spans="23:24" x14ac:dyDescent="0.2">
      <c r="W361" s="72"/>
      <c r="X361" s="73"/>
    </row>
    <row r="362" spans="23:24" x14ac:dyDescent="0.2">
      <c r="W362" s="72"/>
      <c r="X362" s="73"/>
    </row>
    <row r="363" spans="23:24" x14ac:dyDescent="0.2">
      <c r="W363" s="72"/>
      <c r="X363" s="73"/>
    </row>
    <row r="364" spans="23:24" x14ac:dyDescent="0.2">
      <c r="W364" s="72"/>
      <c r="X364" s="73"/>
    </row>
    <row r="365" spans="23:24" x14ac:dyDescent="0.2">
      <c r="W365" s="72"/>
      <c r="X365" s="73"/>
    </row>
    <row r="366" spans="23:24" x14ac:dyDescent="0.2">
      <c r="W366" s="72"/>
      <c r="X366" s="73"/>
    </row>
    <row r="367" spans="23:24" x14ac:dyDescent="0.2">
      <c r="W367" s="72"/>
      <c r="X367" s="73"/>
    </row>
    <row r="368" spans="23:24" x14ac:dyDescent="0.2">
      <c r="W368" s="72"/>
      <c r="X368" s="73"/>
    </row>
    <row r="369" spans="23:24" x14ac:dyDescent="0.2">
      <c r="W369" s="72"/>
      <c r="X369" s="73"/>
    </row>
    <row r="370" spans="23:24" x14ac:dyDescent="0.2">
      <c r="W370" s="72"/>
      <c r="X370" s="73"/>
    </row>
    <row r="371" spans="23:24" x14ac:dyDescent="0.2">
      <c r="W371" s="72"/>
      <c r="X371" s="73"/>
    </row>
    <row r="372" spans="23:24" x14ac:dyDescent="0.2">
      <c r="W372" s="72"/>
      <c r="X372" s="73"/>
    </row>
    <row r="373" spans="23:24" x14ac:dyDescent="0.2">
      <c r="W373" s="72"/>
      <c r="X373" s="73"/>
    </row>
    <row r="374" spans="23:24" x14ac:dyDescent="0.2">
      <c r="W374" s="72"/>
      <c r="X374" s="73"/>
    </row>
    <row r="375" spans="23:24" x14ac:dyDescent="0.2">
      <c r="W375" s="72"/>
      <c r="X375" s="73"/>
    </row>
    <row r="376" spans="23:24" x14ac:dyDescent="0.2">
      <c r="W376" s="72"/>
      <c r="X376" s="73"/>
    </row>
    <row r="377" spans="23:24" x14ac:dyDescent="0.2">
      <c r="W377" s="72"/>
      <c r="X377" s="73"/>
    </row>
    <row r="378" spans="23:24" x14ac:dyDescent="0.2">
      <c r="W378" s="72"/>
      <c r="X378" s="73"/>
    </row>
    <row r="379" spans="23:24" x14ac:dyDescent="0.2">
      <c r="W379" s="72"/>
      <c r="X379" s="73"/>
    </row>
    <row r="380" spans="23:24" x14ac:dyDescent="0.2">
      <c r="W380" s="72"/>
      <c r="X380" s="73"/>
    </row>
    <row r="381" spans="23:24" x14ac:dyDescent="0.2">
      <c r="W381" s="72"/>
      <c r="X381" s="73"/>
    </row>
    <row r="382" spans="23:24" x14ac:dyDescent="0.2">
      <c r="W382" s="72"/>
      <c r="X382" s="73"/>
    </row>
    <row r="383" spans="23:24" x14ac:dyDescent="0.2">
      <c r="W383" s="72"/>
      <c r="X383" s="73"/>
    </row>
    <row r="384" spans="23:24" x14ac:dyDescent="0.2">
      <c r="W384" s="72"/>
      <c r="X384" s="73"/>
    </row>
    <row r="385" spans="23:24" x14ac:dyDescent="0.2">
      <c r="W385" s="72"/>
      <c r="X385" s="73"/>
    </row>
    <row r="386" spans="23:24" x14ac:dyDescent="0.2">
      <c r="W386" s="72"/>
      <c r="X386" s="73"/>
    </row>
    <row r="387" spans="23:24" x14ac:dyDescent="0.2">
      <c r="W387" s="72"/>
      <c r="X387" s="73"/>
    </row>
    <row r="388" spans="23:24" x14ac:dyDescent="0.2">
      <c r="W388" s="72"/>
      <c r="X388" s="73"/>
    </row>
    <row r="389" spans="23:24" x14ac:dyDescent="0.2">
      <c r="W389" s="72"/>
      <c r="X389" s="73"/>
    </row>
    <row r="390" spans="23:24" x14ac:dyDescent="0.2">
      <c r="W390" s="72"/>
      <c r="X390" s="73"/>
    </row>
    <row r="391" spans="23:24" x14ac:dyDescent="0.2">
      <c r="W391" s="72"/>
      <c r="X391" s="73"/>
    </row>
    <row r="392" spans="23:24" x14ac:dyDescent="0.2">
      <c r="W392" s="72"/>
      <c r="X392" s="73"/>
    </row>
    <row r="393" spans="23:24" x14ac:dyDescent="0.2">
      <c r="W393" s="72"/>
      <c r="X393" s="73"/>
    </row>
    <row r="394" spans="23:24" x14ac:dyDescent="0.2">
      <c r="W394" s="72"/>
      <c r="X394" s="73"/>
    </row>
    <row r="395" spans="23:24" x14ac:dyDescent="0.2">
      <c r="W395" s="72"/>
      <c r="X395" s="73"/>
    </row>
    <row r="396" spans="23:24" x14ac:dyDescent="0.2">
      <c r="W396" s="72"/>
      <c r="X396" s="73"/>
    </row>
    <row r="397" spans="23:24" x14ac:dyDescent="0.2">
      <c r="W397" s="72"/>
      <c r="X397" s="73"/>
    </row>
    <row r="398" spans="23:24" x14ac:dyDescent="0.2">
      <c r="W398" s="72"/>
      <c r="X398" s="73"/>
    </row>
    <row r="399" spans="23:24" x14ac:dyDescent="0.2">
      <c r="W399" s="72"/>
      <c r="X399" s="73"/>
    </row>
    <row r="400" spans="23:24" x14ac:dyDescent="0.2">
      <c r="W400" s="72"/>
      <c r="X400" s="73"/>
    </row>
    <row r="401" spans="23:24" x14ac:dyDescent="0.2">
      <c r="W401" s="72"/>
      <c r="X401" s="73"/>
    </row>
    <row r="402" spans="23:24" x14ac:dyDescent="0.2">
      <c r="W402" s="72"/>
      <c r="X402" s="73"/>
    </row>
    <row r="403" spans="23:24" x14ac:dyDescent="0.2">
      <c r="W403" s="72"/>
      <c r="X403" s="73"/>
    </row>
    <row r="404" spans="23:24" x14ac:dyDescent="0.2">
      <c r="W404" s="72"/>
      <c r="X404" s="73"/>
    </row>
    <row r="405" spans="23:24" x14ac:dyDescent="0.2">
      <c r="W405" s="72"/>
      <c r="X405" s="73"/>
    </row>
    <row r="406" spans="23:24" x14ac:dyDescent="0.2">
      <c r="W406" s="72"/>
      <c r="X406" s="73"/>
    </row>
    <row r="407" spans="23:24" x14ac:dyDescent="0.2">
      <c r="W407" s="72"/>
      <c r="X407" s="73"/>
    </row>
    <row r="408" spans="23:24" x14ac:dyDescent="0.2">
      <c r="W408" s="72"/>
      <c r="X408" s="73"/>
    </row>
    <row r="409" spans="23:24" x14ac:dyDescent="0.2">
      <c r="W409" s="72"/>
      <c r="X409" s="73"/>
    </row>
    <row r="410" spans="23:24" x14ac:dyDescent="0.2">
      <c r="W410" s="72"/>
      <c r="X410" s="73"/>
    </row>
    <row r="411" spans="23:24" x14ac:dyDescent="0.2">
      <c r="W411" s="72"/>
      <c r="X411" s="73"/>
    </row>
    <row r="412" spans="23:24" x14ac:dyDescent="0.2">
      <c r="W412" s="72"/>
      <c r="X412" s="73"/>
    </row>
    <row r="413" spans="23:24" x14ac:dyDescent="0.2">
      <c r="W413" s="72"/>
      <c r="X413" s="73"/>
    </row>
    <row r="414" spans="23:24" x14ac:dyDescent="0.2">
      <c r="W414" s="72"/>
      <c r="X414" s="73"/>
    </row>
    <row r="415" spans="23:24" x14ac:dyDescent="0.2">
      <c r="W415" s="72"/>
      <c r="X415" s="73"/>
    </row>
    <row r="416" spans="23:24" x14ac:dyDescent="0.2">
      <c r="W416" s="72"/>
      <c r="X416" s="73"/>
    </row>
    <row r="417" spans="23:24" x14ac:dyDescent="0.2">
      <c r="W417" s="72"/>
      <c r="X417" s="73"/>
    </row>
    <row r="418" spans="23:24" x14ac:dyDescent="0.2">
      <c r="W418" s="72"/>
      <c r="X418" s="73"/>
    </row>
    <row r="419" spans="23:24" x14ac:dyDescent="0.2">
      <c r="W419" s="72"/>
      <c r="X419" s="73"/>
    </row>
    <row r="420" spans="23:24" x14ac:dyDescent="0.2">
      <c r="W420" s="72"/>
      <c r="X420" s="73"/>
    </row>
    <row r="421" spans="23:24" x14ac:dyDescent="0.2">
      <c r="W421" s="72"/>
      <c r="X421" s="73"/>
    </row>
    <row r="422" spans="23:24" x14ac:dyDescent="0.2">
      <c r="W422" s="72"/>
      <c r="X422" s="73"/>
    </row>
    <row r="423" spans="23:24" x14ac:dyDescent="0.2">
      <c r="W423" s="72"/>
      <c r="X423" s="73"/>
    </row>
    <row r="424" spans="23:24" x14ac:dyDescent="0.2">
      <c r="W424" s="72"/>
      <c r="X424" s="73"/>
    </row>
    <row r="425" spans="23:24" x14ac:dyDescent="0.2">
      <c r="W425" s="72"/>
      <c r="X425" s="73"/>
    </row>
    <row r="426" spans="23:24" x14ac:dyDescent="0.2">
      <c r="W426" s="72"/>
      <c r="X426" s="73"/>
    </row>
    <row r="427" spans="23:24" x14ac:dyDescent="0.2">
      <c r="W427" s="72"/>
      <c r="X427" s="73"/>
    </row>
    <row r="428" spans="23:24" x14ac:dyDescent="0.2">
      <c r="W428" s="72"/>
      <c r="X428" s="73"/>
    </row>
    <row r="429" spans="23:24" x14ac:dyDescent="0.2">
      <c r="W429" s="72"/>
      <c r="X429" s="73"/>
    </row>
    <row r="430" spans="23:24" x14ac:dyDescent="0.2">
      <c r="W430" s="72"/>
      <c r="X430" s="73"/>
    </row>
    <row r="431" spans="23:24" x14ac:dyDescent="0.2">
      <c r="W431" s="72"/>
      <c r="X431" s="73"/>
    </row>
    <row r="432" spans="23:24" x14ac:dyDescent="0.2">
      <c r="W432" s="72"/>
      <c r="X432" s="73"/>
    </row>
    <row r="433" spans="23:24" x14ac:dyDescent="0.2">
      <c r="W433" s="72"/>
      <c r="X433" s="73"/>
    </row>
    <row r="434" spans="23:24" x14ac:dyDescent="0.2">
      <c r="W434" s="72"/>
      <c r="X434" s="73"/>
    </row>
    <row r="435" spans="23:24" x14ac:dyDescent="0.2">
      <c r="W435" s="72"/>
      <c r="X435" s="73"/>
    </row>
    <row r="436" spans="23:24" x14ac:dyDescent="0.2">
      <c r="W436" s="72"/>
      <c r="X436" s="73"/>
    </row>
    <row r="437" spans="23:24" x14ac:dyDescent="0.2">
      <c r="W437" s="72"/>
      <c r="X437" s="73"/>
    </row>
    <row r="438" spans="23:24" x14ac:dyDescent="0.2">
      <c r="W438" s="72"/>
      <c r="X438" s="73"/>
    </row>
    <row r="439" spans="23:24" x14ac:dyDescent="0.2">
      <c r="W439" s="72"/>
      <c r="X439" s="73"/>
    </row>
    <row r="440" spans="23:24" x14ac:dyDescent="0.2">
      <c r="W440" s="72"/>
      <c r="X440" s="73"/>
    </row>
    <row r="441" spans="23:24" x14ac:dyDescent="0.2">
      <c r="W441" s="72"/>
      <c r="X441" s="73"/>
    </row>
    <row r="442" spans="23:24" x14ac:dyDescent="0.2">
      <c r="W442" s="72"/>
      <c r="X442" s="73"/>
    </row>
    <row r="443" spans="23:24" x14ac:dyDescent="0.2">
      <c r="W443" s="72"/>
      <c r="X443" s="73"/>
    </row>
    <row r="444" spans="23:24" x14ac:dyDescent="0.2">
      <c r="W444" s="72"/>
      <c r="X444" s="73"/>
    </row>
    <row r="445" spans="23:24" x14ac:dyDescent="0.2">
      <c r="W445" s="72"/>
      <c r="X445" s="73"/>
    </row>
    <row r="446" spans="23:24" x14ac:dyDescent="0.2">
      <c r="W446" s="72"/>
      <c r="X446" s="73"/>
    </row>
    <row r="447" spans="23:24" x14ac:dyDescent="0.2">
      <c r="W447" s="72"/>
      <c r="X447" s="73"/>
    </row>
    <row r="448" spans="23:24" x14ac:dyDescent="0.2">
      <c r="W448" s="72"/>
      <c r="X448" s="73"/>
    </row>
    <row r="449" spans="23:24" x14ac:dyDescent="0.2">
      <c r="W449" s="72"/>
      <c r="X449" s="73"/>
    </row>
    <row r="450" spans="23:24" x14ac:dyDescent="0.2">
      <c r="W450" s="72"/>
      <c r="X450" s="73"/>
    </row>
    <row r="451" spans="23:24" x14ac:dyDescent="0.2">
      <c r="W451" s="72"/>
      <c r="X451" s="73"/>
    </row>
    <row r="452" spans="23:24" x14ac:dyDescent="0.2">
      <c r="W452" s="72"/>
      <c r="X452" s="73"/>
    </row>
    <row r="453" spans="23:24" x14ac:dyDescent="0.2">
      <c r="W453" s="72"/>
      <c r="X453" s="73"/>
    </row>
    <row r="454" spans="23:24" x14ac:dyDescent="0.2">
      <c r="W454" s="72"/>
      <c r="X454" s="73"/>
    </row>
    <row r="455" spans="23:24" x14ac:dyDescent="0.2">
      <c r="W455" s="72"/>
      <c r="X455" s="73"/>
    </row>
    <row r="456" spans="23:24" x14ac:dyDescent="0.2">
      <c r="W456" s="72"/>
      <c r="X456" s="73"/>
    </row>
    <row r="457" spans="23:24" x14ac:dyDescent="0.2">
      <c r="W457" s="72"/>
      <c r="X457" s="73"/>
    </row>
    <row r="458" spans="23:24" x14ac:dyDescent="0.2">
      <c r="W458" s="72"/>
      <c r="X458" s="73"/>
    </row>
    <row r="459" spans="23:24" x14ac:dyDescent="0.2">
      <c r="W459" s="72"/>
      <c r="X459" s="73"/>
    </row>
    <row r="460" spans="23:24" x14ac:dyDescent="0.2">
      <c r="W460" s="72"/>
      <c r="X460" s="73"/>
    </row>
    <row r="461" spans="23:24" x14ac:dyDescent="0.2">
      <c r="W461" s="72"/>
      <c r="X461" s="73"/>
    </row>
    <row r="462" spans="23:24" x14ac:dyDescent="0.2">
      <c r="W462" s="72"/>
      <c r="X462" s="73"/>
    </row>
    <row r="463" spans="23:24" x14ac:dyDescent="0.2">
      <c r="W463" s="72"/>
      <c r="X463" s="73"/>
    </row>
    <row r="464" spans="23:24" x14ac:dyDescent="0.2">
      <c r="W464" s="72"/>
      <c r="X464" s="73"/>
    </row>
    <row r="465" spans="23:24" x14ac:dyDescent="0.2">
      <c r="W465" s="72"/>
      <c r="X465" s="73"/>
    </row>
    <row r="466" spans="23:24" x14ac:dyDescent="0.2">
      <c r="W466" s="72"/>
      <c r="X466" s="73"/>
    </row>
    <row r="467" spans="23:24" x14ac:dyDescent="0.2">
      <c r="W467" s="72"/>
      <c r="X467" s="73"/>
    </row>
    <row r="468" spans="23:24" x14ac:dyDescent="0.2">
      <c r="W468" s="72"/>
      <c r="X468" s="73"/>
    </row>
    <row r="469" spans="23:24" x14ac:dyDescent="0.2">
      <c r="W469" s="72"/>
      <c r="X469" s="73"/>
    </row>
    <row r="470" spans="23:24" x14ac:dyDescent="0.2">
      <c r="W470" s="72"/>
      <c r="X470" s="73"/>
    </row>
    <row r="471" spans="23:24" x14ac:dyDescent="0.2">
      <c r="W471" s="72"/>
      <c r="X471" s="73"/>
    </row>
    <row r="472" spans="23:24" x14ac:dyDescent="0.2">
      <c r="W472" s="72"/>
      <c r="X472" s="73"/>
    </row>
    <row r="473" spans="23:24" x14ac:dyDescent="0.2">
      <c r="W473" s="72"/>
      <c r="X473" s="73"/>
    </row>
    <row r="474" spans="23:24" x14ac:dyDescent="0.2">
      <c r="W474" s="72"/>
      <c r="X474" s="73"/>
    </row>
    <row r="475" spans="23:24" x14ac:dyDescent="0.2">
      <c r="W475" s="72"/>
      <c r="X475" s="73"/>
    </row>
    <row r="476" spans="23:24" x14ac:dyDescent="0.2">
      <c r="W476" s="72"/>
      <c r="X476" s="73"/>
    </row>
    <row r="477" spans="23:24" x14ac:dyDescent="0.2">
      <c r="W477" s="72"/>
      <c r="X477" s="73"/>
    </row>
    <row r="478" spans="23:24" x14ac:dyDescent="0.2">
      <c r="W478" s="72"/>
      <c r="X478" s="73"/>
    </row>
    <row r="479" spans="23:24" x14ac:dyDescent="0.2">
      <c r="W479" s="72"/>
      <c r="X479" s="73"/>
    </row>
    <row r="480" spans="23:24" x14ac:dyDescent="0.2">
      <c r="W480" s="72"/>
      <c r="X480" s="73"/>
    </row>
    <row r="481" spans="23:24" x14ac:dyDescent="0.2">
      <c r="W481" s="72"/>
      <c r="X481" s="73"/>
    </row>
    <row r="482" spans="23:24" x14ac:dyDescent="0.2">
      <c r="W482" s="72"/>
      <c r="X482" s="73"/>
    </row>
    <row r="483" spans="23:24" x14ac:dyDescent="0.2">
      <c r="W483" s="72"/>
      <c r="X483" s="73"/>
    </row>
    <row r="484" spans="23:24" x14ac:dyDescent="0.2">
      <c r="W484" s="72"/>
      <c r="X484" s="73"/>
    </row>
    <row r="485" spans="23:24" x14ac:dyDescent="0.2">
      <c r="W485" s="72"/>
      <c r="X485" s="73"/>
    </row>
    <row r="486" spans="23:24" x14ac:dyDescent="0.2">
      <c r="W486" s="72"/>
      <c r="X486" s="73"/>
    </row>
    <row r="487" spans="23:24" x14ac:dyDescent="0.2">
      <c r="W487" s="72"/>
      <c r="X487" s="73"/>
    </row>
    <row r="488" spans="23:24" x14ac:dyDescent="0.2">
      <c r="W488" s="72"/>
      <c r="X488" s="73"/>
    </row>
    <row r="489" spans="23:24" x14ac:dyDescent="0.2">
      <c r="W489" s="72"/>
      <c r="X489" s="73"/>
    </row>
    <row r="490" spans="23:24" x14ac:dyDescent="0.2">
      <c r="W490" s="72"/>
      <c r="X490" s="73"/>
    </row>
    <row r="491" spans="23:24" x14ac:dyDescent="0.2">
      <c r="W491" s="72"/>
      <c r="X491" s="73"/>
    </row>
    <row r="492" spans="23:24" x14ac:dyDescent="0.2">
      <c r="W492" s="72"/>
      <c r="X492" s="73"/>
    </row>
    <row r="493" spans="23:24" x14ac:dyDescent="0.2">
      <c r="W493" s="72"/>
      <c r="X493" s="73"/>
    </row>
    <row r="494" spans="23:24" x14ac:dyDescent="0.2">
      <c r="W494" s="72"/>
      <c r="X494" s="73"/>
    </row>
    <row r="495" spans="23:24" x14ac:dyDescent="0.2">
      <c r="W495" s="72"/>
      <c r="X495" s="73"/>
    </row>
    <row r="496" spans="23:24" x14ac:dyDescent="0.2">
      <c r="W496" s="72"/>
      <c r="X496" s="73"/>
    </row>
    <row r="497" spans="23:24" x14ac:dyDescent="0.2">
      <c r="W497" s="72"/>
      <c r="X497" s="73"/>
    </row>
    <row r="498" spans="23:24" x14ac:dyDescent="0.2">
      <c r="W498" s="72"/>
      <c r="X498" s="73"/>
    </row>
    <row r="499" spans="23:24" x14ac:dyDescent="0.2">
      <c r="W499" s="72"/>
      <c r="X499" s="73"/>
    </row>
    <row r="500" spans="23:24" x14ac:dyDescent="0.2">
      <c r="W500" s="72"/>
      <c r="X500" s="73"/>
    </row>
    <row r="501" spans="23:24" x14ac:dyDescent="0.2">
      <c r="W501" s="72"/>
      <c r="X501" s="73"/>
    </row>
    <row r="502" spans="23:24" x14ac:dyDescent="0.2">
      <c r="W502" s="72"/>
      <c r="X502" s="73"/>
    </row>
    <row r="503" spans="23:24" x14ac:dyDescent="0.2">
      <c r="W503" s="72"/>
      <c r="X503" s="73"/>
    </row>
    <row r="504" spans="23:24" x14ac:dyDescent="0.2">
      <c r="W504" s="72"/>
      <c r="X504" s="73"/>
    </row>
    <row r="505" spans="23:24" x14ac:dyDescent="0.2">
      <c r="W505" s="72"/>
      <c r="X505" s="73"/>
    </row>
    <row r="506" spans="23:24" x14ac:dyDescent="0.2">
      <c r="W506" s="72"/>
      <c r="X506" s="73"/>
    </row>
    <row r="507" spans="23:24" x14ac:dyDescent="0.2">
      <c r="W507" s="72"/>
      <c r="X507" s="73"/>
    </row>
    <row r="508" spans="23:24" x14ac:dyDescent="0.2">
      <c r="W508" s="72"/>
      <c r="X508" s="73"/>
    </row>
    <row r="509" spans="23:24" x14ac:dyDescent="0.2">
      <c r="W509" s="72"/>
      <c r="X509" s="73"/>
    </row>
    <row r="510" spans="23:24" x14ac:dyDescent="0.2">
      <c r="W510" s="72"/>
      <c r="X510" s="73"/>
    </row>
    <row r="511" spans="23:24" x14ac:dyDescent="0.2">
      <c r="W511" s="72"/>
      <c r="X511" s="73"/>
    </row>
    <row r="512" spans="23:24" x14ac:dyDescent="0.2">
      <c r="W512" s="72"/>
      <c r="X512" s="73"/>
    </row>
    <row r="513" spans="23:24" x14ac:dyDescent="0.2">
      <c r="W513" s="72"/>
      <c r="X513" s="73"/>
    </row>
    <row r="514" spans="23:24" x14ac:dyDescent="0.2">
      <c r="W514" s="72"/>
      <c r="X514" s="73"/>
    </row>
    <row r="515" spans="23:24" x14ac:dyDescent="0.2">
      <c r="W515" s="72"/>
      <c r="X515" s="73"/>
    </row>
    <row r="516" spans="23:24" x14ac:dyDescent="0.2">
      <c r="W516" s="72"/>
      <c r="X516" s="73"/>
    </row>
    <row r="517" spans="23:24" x14ac:dyDescent="0.2">
      <c r="W517" s="72"/>
      <c r="X517" s="73"/>
    </row>
    <row r="518" spans="23:24" x14ac:dyDescent="0.2">
      <c r="W518" s="72"/>
      <c r="X518" s="73"/>
    </row>
    <row r="519" spans="23:24" x14ac:dyDescent="0.2">
      <c r="W519" s="72"/>
      <c r="X519" s="73"/>
    </row>
    <row r="520" spans="23:24" x14ac:dyDescent="0.2">
      <c r="W520" s="72"/>
      <c r="X520" s="73"/>
    </row>
    <row r="521" spans="23:24" x14ac:dyDescent="0.2">
      <c r="W521" s="72"/>
      <c r="X521" s="73"/>
    </row>
    <row r="522" spans="23:24" x14ac:dyDescent="0.2">
      <c r="W522" s="72"/>
      <c r="X522" s="73"/>
    </row>
    <row r="523" spans="23:24" x14ac:dyDescent="0.2">
      <c r="W523" s="72"/>
      <c r="X523" s="73"/>
    </row>
    <row r="524" spans="23:24" x14ac:dyDescent="0.2">
      <c r="W524" s="72"/>
      <c r="X524" s="73"/>
    </row>
    <row r="525" spans="23:24" x14ac:dyDescent="0.2">
      <c r="W525" s="72"/>
      <c r="X525" s="73"/>
    </row>
    <row r="526" spans="23:24" x14ac:dyDescent="0.2">
      <c r="W526" s="72"/>
      <c r="X526" s="73"/>
    </row>
    <row r="527" spans="23:24" x14ac:dyDescent="0.2">
      <c r="W527" s="72"/>
      <c r="X527" s="73"/>
    </row>
    <row r="528" spans="23:24" x14ac:dyDescent="0.2">
      <c r="W528" s="72"/>
      <c r="X528" s="73"/>
    </row>
    <row r="529" spans="23:24" x14ac:dyDescent="0.2">
      <c r="W529" s="72"/>
      <c r="X529" s="73"/>
    </row>
    <row r="530" spans="23:24" x14ac:dyDescent="0.2">
      <c r="W530" s="72"/>
      <c r="X530" s="73"/>
    </row>
    <row r="531" spans="23:24" x14ac:dyDescent="0.2">
      <c r="W531" s="72"/>
      <c r="X531" s="73"/>
    </row>
    <row r="532" spans="23:24" x14ac:dyDescent="0.2">
      <c r="W532" s="72"/>
      <c r="X532" s="73"/>
    </row>
    <row r="533" spans="23:24" x14ac:dyDescent="0.2">
      <c r="W533" s="72"/>
      <c r="X533" s="73"/>
    </row>
    <row r="534" spans="23:24" x14ac:dyDescent="0.2">
      <c r="W534" s="72"/>
      <c r="X534" s="73"/>
    </row>
    <row r="535" spans="23:24" x14ac:dyDescent="0.2">
      <c r="W535" s="72"/>
      <c r="X535" s="73"/>
    </row>
    <row r="536" spans="23:24" x14ac:dyDescent="0.2">
      <c r="W536" s="72"/>
      <c r="X536" s="73"/>
    </row>
    <row r="537" spans="23:24" x14ac:dyDescent="0.2">
      <c r="W537" s="72"/>
      <c r="X537" s="73"/>
    </row>
    <row r="538" spans="23:24" x14ac:dyDescent="0.2">
      <c r="W538" s="72"/>
      <c r="X538" s="73"/>
    </row>
    <row r="539" spans="23:24" x14ac:dyDescent="0.2">
      <c r="W539" s="72"/>
      <c r="X539" s="73"/>
    </row>
    <row r="540" spans="23:24" x14ac:dyDescent="0.2">
      <c r="W540" s="72"/>
      <c r="X540" s="73"/>
    </row>
    <row r="541" spans="23:24" x14ac:dyDescent="0.2">
      <c r="W541" s="72"/>
      <c r="X541" s="73"/>
    </row>
    <row r="542" spans="23:24" x14ac:dyDescent="0.2">
      <c r="W542" s="72"/>
      <c r="X542" s="73"/>
    </row>
    <row r="543" spans="23:24" x14ac:dyDescent="0.2">
      <c r="W543" s="72"/>
      <c r="X543" s="73"/>
    </row>
    <row r="544" spans="23:24" x14ac:dyDescent="0.2">
      <c r="W544" s="72"/>
      <c r="X544" s="73"/>
    </row>
    <row r="545" spans="23:24" x14ac:dyDescent="0.2">
      <c r="W545" s="72"/>
      <c r="X545" s="73"/>
    </row>
    <row r="546" spans="23:24" x14ac:dyDescent="0.2">
      <c r="W546" s="72"/>
      <c r="X546" s="73"/>
    </row>
    <row r="547" spans="23:24" x14ac:dyDescent="0.2">
      <c r="W547" s="72"/>
      <c r="X547" s="73"/>
    </row>
    <row r="548" spans="23:24" x14ac:dyDescent="0.2">
      <c r="W548" s="72"/>
      <c r="X548" s="73"/>
    </row>
    <row r="549" spans="23:24" x14ac:dyDescent="0.2">
      <c r="W549" s="72"/>
      <c r="X549" s="73"/>
    </row>
    <row r="550" spans="23:24" x14ac:dyDescent="0.2">
      <c r="W550" s="72"/>
      <c r="X550" s="73"/>
    </row>
    <row r="551" spans="23:24" x14ac:dyDescent="0.2">
      <c r="W551" s="72"/>
      <c r="X551" s="73"/>
    </row>
    <row r="552" spans="23:24" x14ac:dyDescent="0.2">
      <c r="W552" s="72"/>
      <c r="X552" s="73"/>
    </row>
    <row r="553" spans="23:24" x14ac:dyDescent="0.2">
      <c r="W553" s="72"/>
      <c r="X553" s="73"/>
    </row>
    <row r="554" spans="23:24" x14ac:dyDescent="0.2">
      <c r="W554" s="72"/>
      <c r="X554" s="73"/>
    </row>
    <row r="555" spans="23:24" x14ac:dyDescent="0.2">
      <c r="W555" s="72"/>
      <c r="X555" s="73"/>
    </row>
    <row r="556" spans="23:24" x14ac:dyDescent="0.2">
      <c r="W556" s="72"/>
      <c r="X556" s="73"/>
    </row>
    <row r="557" spans="23:24" x14ac:dyDescent="0.2">
      <c r="W557" s="72"/>
      <c r="X557" s="73"/>
    </row>
    <row r="558" spans="23:24" x14ac:dyDescent="0.2">
      <c r="W558" s="72"/>
      <c r="X558" s="73"/>
    </row>
    <row r="559" spans="23:24" x14ac:dyDescent="0.2">
      <c r="W559" s="72"/>
      <c r="X559" s="73"/>
    </row>
    <row r="560" spans="23:24" x14ac:dyDescent="0.2">
      <c r="W560" s="72"/>
      <c r="X560" s="73"/>
    </row>
    <row r="561" spans="23:24" x14ac:dyDescent="0.2">
      <c r="W561" s="72"/>
      <c r="X561" s="73"/>
    </row>
    <row r="562" spans="23:24" x14ac:dyDescent="0.2">
      <c r="W562" s="72"/>
      <c r="X562" s="73"/>
    </row>
    <row r="563" spans="23:24" x14ac:dyDescent="0.2">
      <c r="W563" s="72"/>
      <c r="X563" s="73"/>
    </row>
    <row r="564" spans="23:24" x14ac:dyDescent="0.2">
      <c r="W564" s="72"/>
      <c r="X564" s="73"/>
    </row>
    <row r="565" spans="23:24" x14ac:dyDescent="0.2">
      <c r="W565" s="72"/>
      <c r="X565" s="73"/>
    </row>
    <row r="566" spans="23:24" x14ac:dyDescent="0.2">
      <c r="W566" s="72"/>
      <c r="X566" s="73"/>
    </row>
    <row r="567" spans="23:24" x14ac:dyDescent="0.2">
      <c r="W567" s="72"/>
      <c r="X567" s="73"/>
    </row>
    <row r="568" spans="23:24" x14ac:dyDescent="0.2">
      <c r="W568" s="72"/>
      <c r="X568" s="73"/>
    </row>
    <row r="569" spans="23:24" x14ac:dyDescent="0.2">
      <c r="W569" s="72"/>
      <c r="X569" s="73"/>
    </row>
    <row r="570" spans="23:24" x14ac:dyDescent="0.2">
      <c r="W570" s="72"/>
      <c r="X570" s="73"/>
    </row>
    <row r="571" spans="23:24" x14ac:dyDescent="0.2">
      <c r="W571" s="72"/>
      <c r="X571" s="73"/>
    </row>
    <row r="572" spans="23:24" x14ac:dyDescent="0.2">
      <c r="W572" s="72"/>
      <c r="X572" s="73"/>
    </row>
    <row r="573" spans="23:24" x14ac:dyDescent="0.2">
      <c r="W573" s="72"/>
      <c r="X573" s="73"/>
    </row>
    <row r="574" spans="23:24" x14ac:dyDescent="0.2">
      <c r="W574" s="72"/>
      <c r="X574" s="73"/>
    </row>
    <row r="575" spans="23:24" x14ac:dyDescent="0.2">
      <c r="W575" s="72"/>
      <c r="X575" s="73"/>
    </row>
    <row r="576" spans="23:24" x14ac:dyDescent="0.2">
      <c r="W576" s="72"/>
      <c r="X576" s="73"/>
    </row>
    <row r="577" spans="23:24" x14ac:dyDescent="0.2">
      <c r="W577" s="72"/>
      <c r="X577" s="73"/>
    </row>
    <row r="578" spans="23:24" x14ac:dyDescent="0.2">
      <c r="W578" s="72"/>
      <c r="X578" s="73"/>
    </row>
    <row r="579" spans="23:24" x14ac:dyDescent="0.2">
      <c r="W579" s="72"/>
      <c r="X579" s="73"/>
    </row>
    <row r="580" spans="23:24" x14ac:dyDescent="0.2">
      <c r="W580" s="72"/>
      <c r="X580" s="73"/>
    </row>
    <row r="581" spans="23:24" x14ac:dyDescent="0.2">
      <c r="W581" s="72"/>
      <c r="X581" s="73"/>
    </row>
    <row r="582" spans="23:24" x14ac:dyDescent="0.2">
      <c r="W582" s="72"/>
      <c r="X582" s="73"/>
    </row>
    <row r="583" spans="23:24" x14ac:dyDescent="0.2">
      <c r="W583" s="72"/>
      <c r="X583" s="73"/>
    </row>
    <row r="584" spans="23:24" x14ac:dyDescent="0.2">
      <c r="W584" s="72"/>
      <c r="X584" s="73"/>
    </row>
    <row r="585" spans="23:24" x14ac:dyDescent="0.2">
      <c r="W585" s="72"/>
      <c r="X585" s="73"/>
    </row>
    <row r="586" spans="23:24" x14ac:dyDescent="0.2">
      <c r="W586" s="72"/>
      <c r="X586" s="73"/>
    </row>
    <row r="587" spans="23:24" x14ac:dyDescent="0.2">
      <c r="W587" s="72"/>
      <c r="X587" s="73"/>
    </row>
    <row r="588" spans="23:24" x14ac:dyDescent="0.2">
      <c r="W588" s="72"/>
      <c r="X588" s="73"/>
    </row>
    <row r="589" spans="23:24" x14ac:dyDescent="0.2">
      <c r="W589" s="72"/>
      <c r="X589" s="73"/>
    </row>
    <row r="590" spans="23:24" x14ac:dyDescent="0.2">
      <c r="W590" s="72"/>
      <c r="X590" s="73"/>
    </row>
    <row r="591" spans="23:24" x14ac:dyDescent="0.2">
      <c r="W591" s="72"/>
      <c r="X591" s="73"/>
    </row>
    <row r="592" spans="23:24" x14ac:dyDescent="0.2">
      <c r="W592" s="72"/>
      <c r="X592" s="73"/>
    </row>
    <row r="593" spans="23:24" x14ac:dyDescent="0.2">
      <c r="W593" s="72"/>
      <c r="X593" s="73"/>
    </row>
    <row r="594" spans="23:24" x14ac:dyDescent="0.2">
      <c r="W594" s="72"/>
      <c r="X594" s="73"/>
    </row>
    <row r="595" spans="23:24" x14ac:dyDescent="0.2">
      <c r="W595" s="72"/>
      <c r="X595" s="73"/>
    </row>
    <row r="596" spans="23:24" x14ac:dyDescent="0.2">
      <c r="W596" s="72"/>
      <c r="X596" s="73"/>
    </row>
    <row r="597" spans="23:24" x14ac:dyDescent="0.2">
      <c r="W597" s="72"/>
      <c r="X597" s="73"/>
    </row>
    <row r="598" spans="23:24" x14ac:dyDescent="0.2">
      <c r="W598" s="72"/>
      <c r="X598" s="73"/>
    </row>
    <row r="599" spans="23:24" x14ac:dyDescent="0.2">
      <c r="W599" s="72"/>
      <c r="X599" s="73"/>
    </row>
    <row r="600" spans="23:24" x14ac:dyDescent="0.2">
      <c r="W600" s="72"/>
      <c r="X600" s="73"/>
    </row>
    <row r="601" spans="23:24" x14ac:dyDescent="0.2">
      <c r="W601" s="72"/>
      <c r="X601" s="73"/>
    </row>
    <row r="602" spans="23:24" x14ac:dyDescent="0.2">
      <c r="W602" s="72"/>
      <c r="X602" s="73"/>
    </row>
    <row r="603" spans="23:24" x14ac:dyDescent="0.2">
      <c r="W603" s="72"/>
      <c r="X603" s="73"/>
    </row>
    <row r="604" spans="23:24" x14ac:dyDescent="0.2">
      <c r="W604" s="72"/>
      <c r="X604" s="73"/>
    </row>
    <row r="605" spans="23:24" x14ac:dyDescent="0.2">
      <c r="W605" s="72"/>
      <c r="X605" s="73"/>
    </row>
    <row r="606" spans="23:24" x14ac:dyDescent="0.2">
      <c r="W606" s="72"/>
      <c r="X606" s="73"/>
    </row>
    <row r="607" spans="23:24" x14ac:dyDescent="0.2">
      <c r="W607" s="72"/>
      <c r="X607" s="73"/>
    </row>
    <row r="608" spans="23:24" x14ac:dyDescent="0.2">
      <c r="W608" s="72"/>
      <c r="X608" s="73"/>
    </row>
    <row r="609" spans="23:24" x14ac:dyDescent="0.2">
      <c r="W609" s="72"/>
      <c r="X609" s="73"/>
    </row>
    <row r="610" spans="23:24" x14ac:dyDescent="0.2">
      <c r="W610" s="72"/>
      <c r="X610" s="73"/>
    </row>
    <row r="611" spans="23:24" x14ac:dyDescent="0.2">
      <c r="W611" s="72"/>
      <c r="X611" s="73"/>
    </row>
    <row r="612" spans="23:24" x14ac:dyDescent="0.2">
      <c r="W612" s="72"/>
      <c r="X612" s="73"/>
    </row>
    <row r="613" spans="23:24" x14ac:dyDescent="0.2">
      <c r="W613" s="72"/>
      <c r="X613" s="73"/>
    </row>
    <row r="614" spans="23:24" x14ac:dyDescent="0.2">
      <c r="W614" s="72"/>
      <c r="X614" s="73"/>
    </row>
    <row r="615" spans="23:24" x14ac:dyDescent="0.2">
      <c r="W615" s="72"/>
      <c r="X615" s="73"/>
    </row>
    <row r="616" spans="23:24" x14ac:dyDescent="0.2">
      <c r="W616" s="72"/>
      <c r="X616" s="73"/>
    </row>
    <row r="617" spans="23:24" x14ac:dyDescent="0.2">
      <c r="W617" s="72"/>
      <c r="X617" s="73"/>
    </row>
    <row r="618" spans="23:24" x14ac:dyDescent="0.2">
      <c r="W618" s="72"/>
      <c r="X618" s="73"/>
    </row>
    <row r="619" spans="23:24" x14ac:dyDescent="0.2">
      <c r="W619" s="72"/>
      <c r="X619" s="73"/>
    </row>
    <row r="620" spans="23:24" x14ac:dyDescent="0.2">
      <c r="W620" s="72"/>
      <c r="X620" s="73"/>
    </row>
    <row r="621" spans="23:24" x14ac:dyDescent="0.2">
      <c r="W621" s="72"/>
      <c r="X621" s="73"/>
    </row>
    <row r="622" spans="23:24" x14ac:dyDescent="0.2">
      <c r="W622" s="72"/>
      <c r="X622" s="73"/>
    </row>
    <row r="623" spans="23:24" x14ac:dyDescent="0.2">
      <c r="W623" s="72"/>
      <c r="X623" s="73"/>
    </row>
    <row r="624" spans="23:24" x14ac:dyDescent="0.2">
      <c r="W624" s="72"/>
      <c r="X624" s="73"/>
    </row>
    <row r="625" spans="23:24" x14ac:dyDescent="0.2">
      <c r="W625" s="72"/>
      <c r="X625" s="73"/>
    </row>
    <row r="626" spans="23:24" x14ac:dyDescent="0.2">
      <c r="W626" s="72"/>
      <c r="X626" s="73"/>
    </row>
    <row r="627" spans="23:24" x14ac:dyDescent="0.2">
      <c r="W627" s="72"/>
      <c r="X627" s="73"/>
    </row>
    <row r="628" spans="23:24" x14ac:dyDescent="0.2">
      <c r="W628" s="72"/>
      <c r="X628" s="73"/>
    </row>
    <row r="629" spans="23:24" x14ac:dyDescent="0.2">
      <c r="W629" s="72"/>
      <c r="X629" s="73"/>
    </row>
    <row r="630" spans="23:24" x14ac:dyDescent="0.2">
      <c r="W630" s="72"/>
      <c r="X630" s="73"/>
    </row>
    <row r="631" spans="23:24" x14ac:dyDescent="0.2">
      <c r="W631" s="72"/>
      <c r="X631" s="73"/>
    </row>
    <row r="632" spans="23:24" x14ac:dyDescent="0.2">
      <c r="W632" s="72"/>
      <c r="X632" s="73"/>
    </row>
    <row r="633" spans="23:24" x14ac:dyDescent="0.2">
      <c r="W633" s="72"/>
      <c r="X633" s="73"/>
    </row>
    <row r="634" spans="23:24" x14ac:dyDescent="0.2">
      <c r="W634" s="72"/>
      <c r="X634" s="73"/>
    </row>
    <row r="635" spans="23:24" x14ac:dyDescent="0.2">
      <c r="W635" s="72"/>
      <c r="X635" s="73"/>
    </row>
    <row r="636" spans="23:24" x14ac:dyDescent="0.2">
      <c r="W636" s="72"/>
      <c r="X636" s="73"/>
    </row>
    <row r="637" spans="23:24" x14ac:dyDescent="0.2">
      <c r="W637" s="72"/>
      <c r="X637" s="73"/>
    </row>
    <row r="638" spans="23:24" x14ac:dyDescent="0.2">
      <c r="W638" s="72"/>
      <c r="X638" s="73"/>
    </row>
    <row r="639" spans="23:24" x14ac:dyDescent="0.2">
      <c r="W639" s="72"/>
      <c r="X639" s="73"/>
    </row>
    <row r="640" spans="23:24" x14ac:dyDescent="0.2">
      <c r="W640" s="72"/>
      <c r="X640" s="73"/>
    </row>
    <row r="641" spans="23:24" x14ac:dyDescent="0.2">
      <c r="W641" s="72"/>
      <c r="X641" s="73"/>
    </row>
    <row r="642" spans="23:24" x14ac:dyDescent="0.2">
      <c r="W642" s="72"/>
      <c r="X642" s="73"/>
    </row>
    <row r="643" spans="23:24" x14ac:dyDescent="0.2">
      <c r="W643" s="72"/>
      <c r="X643" s="73"/>
    </row>
    <row r="644" spans="23:24" x14ac:dyDescent="0.2">
      <c r="W644" s="72"/>
      <c r="X644" s="73"/>
    </row>
    <row r="645" spans="23:24" x14ac:dyDescent="0.2">
      <c r="W645" s="72"/>
      <c r="X645" s="73"/>
    </row>
    <row r="646" spans="23:24" x14ac:dyDescent="0.2">
      <c r="W646" s="72"/>
      <c r="X646" s="73"/>
    </row>
    <row r="647" spans="23:24" x14ac:dyDescent="0.2">
      <c r="W647" s="72"/>
      <c r="X647" s="73"/>
    </row>
    <row r="648" spans="23:24" x14ac:dyDescent="0.2">
      <c r="W648" s="72"/>
      <c r="X648" s="73"/>
    </row>
    <row r="649" spans="23:24" x14ac:dyDescent="0.2">
      <c r="W649" s="72"/>
      <c r="X649" s="73"/>
    </row>
    <row r="650" spans="23:24" x14ac:dyDescent="0.2">
      <c r="W650" s="72"/>
      <c r="X650" s="73"/>
    </row>
    <row r="651" spans="23:24" x14ac:dyDescent="0.2">
      <c r="W651" s="72"/>
      <c r="X651" s="73"/>
    </row>
    <row r="652" spans="23:24" x14ac:dyDescent="0.2">
      <c r="W652" s="72"/>
      <c r="X652" s="73"/>
    </row>
    <row r="653" spans="23:24" x14ac:dyDescent="0.2">
      <c r="W653" s="72"/>
      <c r="X653" s="73"/>
    </row>
    <row r="654" spans="23:24" x14ac:dyDescent="0.2">
      <c r="W654" s="72"/>
      <c r="X654" s="73"/>
    </row>
    <row r="655" spans="23:24" x14ac:dyDescent="0.2">
      <c r="W655" s="72"/>
      <c r="X655" s="73"/>
    </row>
    <row r="656" spans="23:24" x14ac:dyDescent="0.2">
      <c r="W656" s="72"/>
      <c r="X656" s="73"/>
    </row>
    <row r="657" spans="23:24" x14ac:dyDescent="0.2">
      <c r="W657" s="72"/>
      <c r="X657" s="73"/>
    </row>
    <row r="658" spans="23:24" x14ac:dyDescent="0.2">
      <c r="W658" s="72"/>
      <c r="X658" s="73"/>
    </row>
    <row r="659" spans="23:24" x14ac:dyDescent="0.2">
      <c r="W659" s="72"/>
      <c r="X659" s="73"/>
    </row>
    <row r="660" spans="23:24" x14ac:dyDescent="0.2">
      <c r="W660" s="72"/>
      <c r="X660" s="73"/>
    </row>
    <row r="661" spans="23:24" x14ac:dyDescent="0.2">
      <c r="W661" s="72"/>
      <c r="X661" s="73"/>
    </row>
    <row r="662" spans="23:24" x14ac:dyDescent="0.2">
      <c r="W662" s="72"/>
      <c r="X662" s="73"/>
    </row>
    <row r="663" spans="23:24" x14ac:dyDescent="0.2">
      <c r="W663" s="72"/>
      <c r="X663" s="73"/>
    </row>
    <row r="664" spans="23:24" x14ac:dyDescent="0.2">
      <c r="W664" s="72"/>
      <c r="X664" s="73"/>
    </row>
    <row r="665" spans="23:24" x14ac:dyDescent="0.2">
      <c r="W665" s="72"/>
      <c r="X665" s="73"/>
    </row>
    <row r="666" spans="23:24" x14ac:dyDescent="0.2">
      <c r="W666" s="72"/>
      <c r="X666" s="73"/>
    </row>
    <row r="667" spans="23:24" x14ac:dyDescent="0.2">
      <c r="W667" s="72"/>
      <c r="X667" s="73"/>
    </row>
    <row r="668" spans="23:24" x14ac:dyDescent="0.2">
      <c r="W668" s="72"/>
      <c r="X668" s="73"/>
    </row>
    <row r="669" spans="23:24" x14ac:dyDescent="0.2">
      <c r="W669" s="72"/>
      <c r="X669" s="73"/>
    </row>
    <row r="670" spans="23:24" x14ac:dyDescent="0.2">
      <c r="W670" s="72"/>
      <c r="X670" s="73"/>
    </row>
    <row r="671" spans="23:24" x14ac:dyDescent="0.2">
      <c r="W671" s="72"/>
      <c r="X671" s="73"/>
    </row>
    <row r="672" spans="23:24" x14ac:dyDescent="0.2">
      <c r="W672" s="72"/>
      <c r="X672" s="73"/>
    </row>
    <row r="673" spans="23:24" x14ac:dyDescent="0.2">
      <c r="W673" s="72"/>
      <c r="X673" s="73"/>
    </row>
    <row r="674" spans="23:24" x14ac:dyDescent="0.2">
      <c r="W674" s="72"/>
      <c r="X674" s="73"/>
    </row>
    <row r="675" spans="23:24" x14ac:dyDescent="0.2">
      <c r="W675" s="72"/>
      <c r="X675" s="73"/>
    </row>
    <row r="676" spans="23:24" x14ac:dyDescent="0.2">
      <c r="W676" s="72"/>
      <c r="X676" s="73"/>
    </row>
    <row r="677" spans="23:24" x14ac:dyDescent="0.2">
      <c r="W677" s="72"/>
      <c r="X677" s="73"/>
    </row>
    <row r="678" spans="23:24" x14ac:dyDescent="0.2">
      <c r="W678" s="72"/>
      <c r="X678" s="73"/>
    </row>
    <row r="679" spans="23:24" x14ac:dyDescent="0.2">
      <c r="W679" s="72"/>
      <c r="X679" s="73"/>
    </row>
    <row r="680" spans="23:24" x14ac:dyDescent="0.2">
      <c r="W680" s="72"/>
      <c r="X680" s="73"/>
    </row>
    <row r="681" spans="23:24" x14ac:dyDescent="0.2">
      <c r="W681" s="72"/>
      <c r="X681" s="73"/>
    </row>
    <row r="682" spans="23:24" x14ac:dyDescent="0.2">
      <c r="W682" s="72"/>
      <c r="X682" s="73"/>
    </row>
    <row r="683" spans="23:24" x14ac:dyDescent="0.2">
      <c r="W683" s="72"/>
      <c r="X683" s="73"/>
    </row>
    <row r="684" spans="23:24" x14ac:dyDescent="0.2">
      <c r="W684" s="72"/>
      <c r="X684" s="73"/>
    </row>
    <row r="685" spans="23:24" x14ac:dyDescent="0.2">
      <c r="W685" s="72"/>
      <c r="X685" s="73"/>
    </row>
    <row r="686" spans="23:24" x14ac:dyDescent="0.2">
      <c r="W686" s="72"/>
      <c r="X686" s="73"/>
    </row>
    <row r="687" spans="23:24" x14ac:dyDescent="0.2">
      <c r="W687" s="72"/>
      <c r="X687" s="73"/>
    </row>
    <row r="688" spans="23:24" x14ac:dyDescent="0.2">
      <c r="W688" s="72"/>
      <c r="X688" s="73"/>
    </row>
    <row r="689" spans="23:24" x14ac:dyDescent="0.2">
      <c r="W689" s="72"/>
      <c r="X689" s="73"/>
    </row>
    <row r="690" spans="23:24" x14ac:dyDescent="0.2">
      <c r="W690" s="72"/>
      <c r="X690" s="73"/>
    </row>
    <row r="691" spans="23:24" x14ac:dyDescent="0.2">
      <c r="W691" s="72"/>
      <c r="X691" s="73"/>
    </row>
    <row r="692" spans="23:24" x14ac:dyDescent="0.2">
      <c r="W692" s="72"/>
      <c r="X692" s="73"/>
    </row>
    <row r="693" spans="23:24" x14ac:dyDescent="0.2">
      <c r="W693" s="72"/>
      <c r="X693" s="73"/>
    </row>
    <row r="694" spans="23:24" x14ac:dyDescent="0.2">
      <c r="W694" s="72"/>
      <c r="X694" s="73"/>
    </row>
    <row r="695" spans="23:24" x14ac:dyDescent="0.2">
      <c r="W695" s="72"/>
      <c r="X695" s="73"/>
    </row>
    <row r="696" spans="23:24" x14ac:dyDescent="0.2">
      <c r="W696" s="72"/>
      <c r="X696" s="73"/>
    </row>
    <row r="697" spans="23:24" x14ac:dyDescent="0.2">
      <c r="W697" s="72"/>
      <c r="X697" s="73"/>
    </row>
    <row r="698" spans="23:24" x14ac:dyDescent="0.2">
      <c r="W698" s="72"/>
      <c r="X698" s="73"/>
    </row>
    <row r="699" spans="23:24" x14ac:dyDescent="0.2">
      <c r="W699" s="72"/>
      <c r="X699" s="73"/>
    </row>
    <row r="700" spans="23:24" x14ac:dyDescent="0.2">
      <c r="W700" s="72"/>
      <c r="X700" s="73"/>
    </row>
    <row r="701" spans="23:24" x14ac:dyDescent="0.2">
      <c r="W701" s="72"/>
      <c r="X701" s="73"/>
    </row>
    <row r="702" spans="23:24" x14ac:dyDescent="0.2">
      <c r="W702" s="72"/>
      <c r="X702" s="73"/>
    </row>
    <row r="703" spans="23:24" x14ac:dyDescent="0.2">
      <c r="W703" s="72"/>
      <c r="X703" s="73"/>
    </row>
    <row r="704" spans="23:24" x14ac:dyDescent="0.2">
      <c r="W704" s="72"/>
      <c r="X704" s="73"/>
    </row>
    <row r="705" spans="23:24" x14ac:dyDescent="0.2">
      <c r="W705" s="72"/>
      <c r="X705" s="73"/>
    </row>
    <row r="706" spans="23:24" x14ac:dyDescent="0.2">
      <c r="W706" s="72"/>
      <c r="X706" s="73"/>
    </row>
    <row r="707" spans="23:24" x14ac:dyDescent="0.2">
      <c r="W707" s="72"/>
      <c r="X707" s="73"/>
    </row>
    <row r="708" spans="23:24" x14ac:dyDescent="0.2">
      <c r="W708" s="72"/>
      <c r="X708" s="73"/>
    </row>
    <row r="709" spans="23:24" x14ac:dyDescent="0.2">
      <c r="W709" s="72"/>
      <c r="X709" s="73"/>
    </row>
    <row r="710" spans="23:24" x14ac:dyDescent="0.2">
      <c r="W710" s="72"/>
      <c r="X710" s="73"/>
    </row>
    <row r="711" spans="23:24" x14ac:dyDescent="0.2">
      <c r="W711" s="72"/>
      <c r="X711" s="73"/>
    </row>
    <row r="712" spans="23:24" x14ac:dyDescent="0.2">
      <c r="W712" s="72"/>
      <c r="X712" s="73"/>
    </row>
    <row r="713" spans="23:24" x14ac:dyDescent="0.2">
      <c r="W713" s="72"/>
      <c r="X713" s="73"/>
    </row>
    <row r="714" spans="23:24" x14ac:dyDescent="0.2">
      <c r="W714" s="72"/>
      <c r="X714" s="73"/>
    </row>
    <row r="715" spans="23:24" x14ac:dyDescent="0.2">
      <c r="W715" s="72"/>
      <c r="X715" s="73"/>
    </row>
    <row r="716" spans="23:24" x14ac:dyDescent="0.2">
      <c r="W716" s="72"/>
      <c r="X716" s="73"/>
    </row>
    <row r="717" spans="23:24" x14ac:dyDescent="0.2">
      <c r="W717" s="72"/>
      <c r="X717" s="73"/>
    </row>
    <row r="718" spans="23:24" x14ac:dyDescent="0.2">
      <c r="W718" s="72"/>
      <c r="X718" s="73"/>
    </row>
    <row r="719" spans="23:24" x14ac:dyDescent="0.2">
      <c r="W719" s="72"/>
      <c r="X719" s="73"/>
    </row>
    <row r="720" spans="23:24" x14ac:dyDescent="0.2">
      <c r="W720" s="72"/>
      <c r="X720" s="73"/>
    </row>
    <row r="721" spans="23:24" x14ac:dyDescent="0.2">
      <c r="W721" s="72"/>
      <c r="X721" s="73"/>
    </row>
    <row r="722" spans="23:24" x14ac:dyDescent="0.2">
      <c r="W722" s="72"/>
      <c r="X722" s="73"/>
    </row>
    <row r="723" spans="23:24" x14ac:dyDescent="0.2">
      <c r="W723" s="72"/>
      <c r="X723" s="73"/>
    </row>
    <row r="724" spans="23:24" x14ac:dyDescent="0.2">
      <c r="W724" s="72"/>
      <c r="X724" s="73"/>
    </row>
    <row r="725" spans="23:24" x14ac:dyDescent="0.2">
      <c r="W725" s="72"/>
      <c r="X725" s="73"/>
    </row>
    <row r="726" spans="23:24" x14ac:dyDescent="0.2">
      <c r="W726" s="72"/>
      <c r="X726" s="73"/>
    </row>
    <row r="727" spans="23:24" x14ac:dyDescent="0.2">
      <c r="W727" s="72"/>
      <c r="X727" s="73"/>
    </row>
    <row r="728" spans="23:24" x14ac:dyDescent="0.2">
      <c r="W728" s="72"/>
      <c r="X728" s="73"/>
    </row>
    <row r="729" spans="23:24" x14ac:dyDescent="0.2">
      <c r="W729" s="72"/>
      <c r="X729" s="73"/>
    </row>
    <row r="730" spans="23:24" x14ac:dyDescent="0.2">
      <c r="W730" s="72"/>
      <c r="X730" s="73"/>
    </row>
    <row r="731" spans="23:24" x14ac:dyDescent="0.2">
      <c r="W731" s="72"/>
      <c r="X731" s="73"/>
    </row>
    <row r="732" spans="23:24" x14ac:dyDescent="0.2">
      <c r="W732" s="72"/>
      <c r="X732" s="73"/>
    </row>
    <row r="733" spans="23:24" x14ac:dyDescent="0.2">
      <c r="W733" s="72"/>
      <c r="X733" s="73"/>
    </row>
    <row r="734" spans="23:24" x14ac:dyDescent="0.2">
      <c r="W734" s="72"/>
      <c r="X734" s="73"/>
    </row>
    <row r="735" spans="23:24" x14ac:dyDescent="0.2">
      <c r="W735" s="72"/>
      <c r="X735" s="73"/>
    </row>
    <row r="736" spans="23:24" x14ac:dyDescent="0.2">
      <c r="W736" s="72"/>
      <c r="X736" s="73"/>
    </row>
    <row r="737" spans="23:24" x14ac:dyDescent="0.2">
      <c r="W737" s="72"/>
      <c r="X737" s="73"/>
    </row>
    <row r="738" spans="23:24" x14ac:dyDescent="0.2">
      <c r="W738" s="72"/>
      <c r="X738" s="73"/>
    </row>
    <row r="739" spans="23:24" x14ac:dyDescent="0.2">
      <c r="W739" s="72"/>
      <c r="X739" s="73"/>
    </row>
    <row r="740" spans="23:24" x14ac:dyDescent="0.2">
      <c r="W740" s="72"/>
      <c r="X740" s="73"/>
    </row>
    <row r="741" spans="23:24" x14ac:dyDescent="0.2">
      <c r="W741" s="72"/>
      <c r="X741" s="73"/>
    </row>
    <row r="742" spans="23:24" x14ac:dyDescent="0.2">
      <c r="W742" s="72"/>
      <c r="X742" s="73"/>
    </row>
    <row r="743" spans="23:24" x14ac:dyDescent="0.2">
      <c r="W743" s="72"/>
      <c r="X743" s="73"/>
    </row>
    <row r="744" spans="23:24" x14ac:dyDescent="0.2">
      <c r="W744" s="72"/>
      <c r="X744" s="73"/>
    </row>
    <row r="745" spans="23:24" x14ac:dyDescent="0.2">
      <c r="W745" s="72"/>
      <c r="X745" s="73"/>
    </row>
    <row r="746" spans="23:24" x14ac:dyDescent="0.2">
      <c r="W746" s="72"/>
      <c r="X746" s="73"/>
    </row>
    <row r="747" spans="23:24" x14ac:dyDescent="0.2">
      <c r="W747" s="72"/>
      <c r="X747" s="73"/>
    </row>
    <row r="748" spans="23:24" x14ac:dyDescent="0.2">
      <c r="W748" s="72"/>
      <c r="X748" s="73"/>
    </row>
    <row r="749" spans="23:24" x14ac:dyDescent="0.2">
      <c r="W749" s="72"/>
      <c r="X749" s="73"/>
    </row>
    <row r="750" spans="23:24" x14ac:dyDescent="0.2">
      <c r="W750" s="72"/>
      <c r="X750" s="73"/>
    </row>
    <row r="751" spans="23:24" x14ac:dyDescent="0.2">
      <c r="W751" s="72"/>
      <c r="X751" s="73"/>
    </row>
    <row r="752" spans="23:24" x14ac:dyDescent="0.2">
      <c r="W752" s="72"/>
      <c r="X752" s="73"/>
    </row>
    <row r="753" spans="23:24" x14ac:dyDescent="0.2">
      <c r="W753" s="72"/>
      <c r="X753" s="73"/>
    </row>
    <row r="754" spans="23:24" x14ac:dyDescent="0.2">
      <c r="W754" s="72"/>
      <c r="X754" s="73"/>
    </row>
    <row r="755" spans="23:24" x14ac:dyDescent="0.2">
      <c r="W755" s="72"/>
      <c r="X755" s="73"/>
    </row>
    <row r="756" spans="23:24" x14ac:dyDescent="0.2">
      <c r="W756" s="72"/>
      <c r="X756" s="73"/>
    </row>
    <row r="757" spans="23:24" x14ac:dyDescent="0.2">
      <c r="W757" s="72"/>
      <c r="X757" s="73"/>
    </row>
    <row r="758" spans="23:24" x14ac:dyDescent="0.2">
      <c r="W758" s="72"/>
      <c r="X758" s="73"/>
    </row>
    <row r="759" spans="23:24" x14ac:dyDescent="0.2">
      <c r="W759" s="72"/>
      <c r="X759" s="73"/>
    </row>
    <row r="760" spans="23:24" x14ac:dyDescent="0.2">
      <c r="W760" s="72"/>
      <c r="X760" s="73"/>
    </row>
    <row r="761" spans="23:24" x14ac:dyDescent="0.2">
      <c r="W761" s="72"/>
      <c r="X761" s="73"/>
    </row>
    <row r="762" spans="23:24" x14ac:dyDescent="0.2">
      <c r="W762" s="72"/>
      <c r="X762" s="73"/>
    </row>
    <row r="763" spans="23:24" x14ac:dyDescent="0.2">
      <c r="W763" s="72"/>
      <c r="X763" s="73"/>
    </row>
    <row r="764" spans="23:24" x14ac:dyDescent="0.2">
      <c r="W764" s="72"/>
      <c r="X764" s="73"/>
    </row>
    <row r="765" spans="23:24" x14ac:dyDescent="0.2">
      <c r="W765" s="72"/>
      <c r="X765" s="73"/>
    </row>
    <row r="766" spans="23:24" x14ac:dyDescent="0.2">
      <c r="W766" s="72"/>
      <c r="X766" s="73"/>
    </row>
    <row r="767" spans="23:24" x14ac:dyDescent="0.2">
      <c r="W767" s="72"/>
      <c r="X767" s="73"/>
    </row>
    <row r="768" spans="23:24" x14ac:dyDescent="0.2">
      <c r="W768" s="72"/>
      <c r="X768" s="73"/>
    </row>
    <row r="769" spans="23:24" x14ac:dyDescent="0.2">
      <c r="W769" s="72"/>
      <c r="X769" s="73"/>
    </row>
    <row r="770" spans="23:24" x14ac:dyDescent="0.2">
      <c r="W770" s="72"/>
      <c r="X770" s="73"/>
    </row>
    <row r="771" spans="23:24" x14ac:dyDescent="0.2">
      <c r="W771" s="72"/>
      <c r="X771" s="73"/>
    </row>
    <row r="772" spans="23:24" x14ac:dyDescent="0.2">
      <c r="W772" s="72"/>
      <c r="X772" s="73"/>
    </row>
    <row r="773" spans="23:24" x14ac:dyDescent="0.2">
      <c r="W773" s="72"/>
      <c r="X773" s="73"/>
    </row>
    <row r="774" spans="23:24" x14ac:dyDescent="0.2">
      <c r="W774" s="72"/>
      <c r="X774" s="73"/>
    </row>
    <row r="775" spans="23:24" x14ac:dyDescent="0.2">
      <c r="W775" s="72"/>
      <c r="X775" s="73"/>
    </row>
    <row r="776" spans="23:24" x14ac:dyDescent="0.2">
      <c r="W776" s="72"/>
      <c r="X776" s="73"/>
    </row>
    <row r="777" spans="23:24" x14ac:dyDescent="0.2">
      <c r="W777" s="72"/>
      <c r="X777" s="73"/>
    </row>
    <row r="778" spans="23:24" x14ac:dyDescent="0.2">
      <c r="W778" s="72"/>
      <c r="X778" s="73"/>
    </row>
    <row r="779" spans="23:24" x14ac:dyDescent="0.2">
      <c r="W779" s="72"/>
      <c r="X779" s="73"/>
    </row>
    <row r="780" spans="23:24" x14ac:dyDescent="0.2">
      <c r="W780" s="72"/>
      <c r="X780" s="73"/>
    </row>
    <row r="781" spans="23:24" x14ac:dyDescent="0.2">
      <c r="W781" s="72"/>
      <c r="X781" s="73"/>
    </row>
    <row r="782" spans="23:24" x14ac:dyDescent="0.2">
      <c r="W782" s="72"/>
      <c r="X782" s="73"/>
    </row>
    <row r="783" spans="23:24" x14ac:dyDescent="0.2">
      <c r="W783" s="72"/>
      <c r="X783" s="73"/>
    </row>
    <row r="784" spans="23:24" x14ac:dyDescent="0.2">
      <c r="W784" s="72"/>
      <c r="X784" s="73"/>
    </row>
    <row r="785" spans="23:24" x14ac:dyDescent="0.2">
      <c r="W785" s="72"/>
      <c r="X785" s="73"/>
    </row>
    <row r="786" spans="23:24" x14ac:dyDescent="0.2">
      <c r="W786" s="72"/>
      <c r="X786" s="73"/>
    </row>
    <row r="787" spans="23:24" x14ac:dyDescent="0.2">
      <c r="W787" s="72"/>
      <c r="X787" s="73"/>
    </row>
    <row r="788" spans="23:24" x14ac:dyDescent="0.2">
      <c r="W788" s="72"/>
      <c r="X788" s="73"/>
    </row>
    <row r="789" spans="23:24" x14ac:dyDescent="0.2">
      <c r="W789" s="72"/>
      <c r="X789" s="73"/>
    </row>
    <row r="790" spans="23:24" x14ac:dyDescent="0.2">
      <c r="W790" s="72"/>
      <c r="X790" s="73"/>
    </row>
    <row r="791" spans="23:24" x14ac:dyDescent="0.2">
      <c r="W791" s="72"/>
      <c r="X791" s="73"/>
    </row>
    <row r="792" spans="23:24" x14ac:dyDescent="0.2">
      <c r="W792" s="72"/>
      <c r="X792" s="73"/>
    </row>
    <row r="793" spans="23:24" x14ac:dyDescent="0.2">
      <c r="W793" s="72"/>
      <c r="X793" s="73"/>
    </row>
    <row r="794" spans="23:24" x14ac:dyDescent="0.2">
      <c r="W794" s="72"/>
      <c r="X794" s="73"/>
    </row>
    <row r="795" spans="23:24" x14ac:dyDescent="0.2">
      <c r="W795" s="72"/>
      <c r="X795" s="73"/>
    </row>
    <row r="796" spans="23:24" x14ac:dyDescent="0.2">
      <c r="W796" s="72"/>
      <c r="X796" s="73"/>
    </row>
    <row r="797" spans="23:24" x14ac:dyDescent="0.2">
      <c r="W797" s="72"/>
      <c r="X797" s="73"/>
    </row>
    <row r="798" spans="23:24" x14ac:dyDescent="0.2">
      <c r="W798" s="72"/>
      <c r="X798" s="73"/>
    </row>
    <row r="799" spans="23:24" x14ac:dyDescent="0.2">
      <c r="W799" s="72"/>
      <c r="X799" s="73"/>
    </row>
    <row r="800" spans="23:24" x14ac:dyDescent="0.2">
      <c r="W800" s="72"/>
      <c r="X800" s="73"/>
    </row>
    <row r="801" spans="23:24" x14ac:dyDescent="0.2">
      <c r="W801" s="72"/>
      <c r="X801" s="73"/>
    </row>
    <row r="802" spans="23:24" x14ac:dyDescent="0.2">
      <c r="W802" s="72"/>
      <c r="X802" s="73"/>
    </row>
    <row r="803" spans="23:24" x14ac:dyDescent="0.2">
      <c r="W803" s="72"/>
      <c r="X803" s="73"/>
    </row>
    <row r="804" spans="23:24" x14ac:dyDescent="0.2">
      <c r="W804" s="72"/>
      <c r="X804" s="73"/>
    </row>
    <row r="805" spans="23:24" x14ac:dyDescent="0.2">
      <c r="W805" s="72"/>
      <c r="X805" s="73"/>
    </row>
    <row r="806" spans="23:24" x14ac:dyDescent="0.2">
      <c r="W806" s="72"/>
      <c r="X806" s="73"/>
    </row>
    <row r="807" spans="23:24" x14ac:dyDescent="0.2">
      <c r="W807" s="72"/>
      <c r="X807" s="73"/>
    </row>
    <row r="808" spans="23:24" x14ac:dyDescent="0.2">
      <c r="W808" s="72"/>
      <c r="X808" s="73"/>
    </row>
    <row r="809" spans="23:24" x14ac:dyDescent="0.2">
      <c r="W809" s="72"/>
      <c r="X809" s="73"/>
    </row>
    <row r="810" spans="23:24" x14ac:dyDescent="0.2">
      <c r="W810" s="72"/>
      <c r="X810" s="73"/>
    </row>
    <row r="811" spans="23:24" x14ac:dyDescent="0.2">
      <c r="W811" s="72"/>
      <c r="X811" s="73"/>
    </row>
    <row r="812" spans="23:24" x14ac:dyDescent="0.2">
      <c r="W812" s="72"/>
      <c r="X812" s="73"/>
    </row>
    <row r="813" spans="23:24" x14ac:dyDescent="0.2">
      <c r="W813" s="72"/>
      <c r="X813" s="73"/>
    </row>
    <row r="814" spans="23:24" x14ac:dyDescent="0.2">
      <c r="W814" s="72"/>
      <c r="X814" s="73"/>
    </row>
    <row r="815" spans="23:24" x14ac:dyDescent="0.2">
      <c r="W815" s="72"/>
      <c r="X815" s="73"/>
    </row>
    <row r="816" spans="23:24" x14ac:dyDescent="0.2">
      <c r="W816" s="72"/>
      <c r="X816" s="73"/>
    </row>
    <row r="817" spans="23:24" x14ac:dyDescent="0.2">
      <c r="W817" s="72"/>
      <c r="X817" s="73"/>
    </row>
    <row r="818" spans="23:24" x14ac:dyDescent="0.2">
      <c r="W818" s="72"/>
      <c r="X818" s="73"/>
    </row>
    <row r="819" spans="23:24" x14ac:dyDescent="0.2">
      <c r="W819" s="72"/>
      <c r="X819" s="73"/>
    </row>
    <row r="820" spans="23:24" x14ac:dyDescent="0.2">
      <c r="W820" s="72"/>
      <c r="X820" s="73"/>
    </row>
    <row r="821" spans="23:24" x14ac:dyDescent="0.2">
      <c r="W821" s="72"/>
      <c r="X821" s="73"/>
    </row>
    <row r="822" spans="23:24" x14ac:dyDescent="0.2">
      <c r="W822" s="72"/>
      <c r="X822" s="73"/>
    </row>
    <row r="823" spans="23:24" x14ac:dyDescent="0.2">
      <c r="W823" s="72"/>
      <c r="X823" s="73"/>
    </row>
    <row r="824" spans="23:24" x14ac:dyDescent="0.2">
      <c r="W824" s="72"/>
      <c r="X824" s="73"/>
    </row>
    <row r="825" spans="23:24" x14ac:dyDescent="0.2">
      <c r="W825" s="72"/>
      <c r="X825" s="73"/>
    </row>
    <row r="826" spans="23:24" x14ac:dyDescent="0.2">
      <c r="W826" s="72"/>
      <c r="X826" s="73"/>
    </row>
    <row r="827" spans="23:24" x14ac:dyDescent="0.2">
      <c r="W827" s="72"/>
      <c r="X827" s="73"/>
    </row>
    <row r="828" spans="23:24" x14ac:dyDescent="0.2">
      <c r="W828" s="72"/>
      <c r="X828" s="73"/>
    </row>
    <row r="829" spans="23:24" x14ac:dyDescent="0.2">
      <c r="W829" s="72"/>
      <c r="X829" s="73"/>
    </row>
    <row r="830" spans="23:24" x14ac:dyDescent="0.2">
      <c r="W830" s="72"/>
      <c r="X830" s="73"/>
    </row>
    <row r="831" spans="23:24" x14ac:dyDescent="0.2">
      <c r="W831" s="72"/>
      <c r="X831" s="73"/>
    </row>
    <row r="832" spans="23:24" x14ac:dyDescent="0.2">
      <c r="W832" s="72"/>
      <c r="X832" s="73"/>
    </row>
    <row r="833" spans="23:24" x14ac:dyDescent="0.2">
      <c r="W833" s="72"/>
      <c r="X833" s="73"/>
    </row>
    <row r="834" spans="23:24" x14ac:dyDescent="0.2">
      <c r="W834" s="72"/>
      <c r="X834" s="73"/>
    </row>
    <row r="835" spans="23:24" x14ac:dyDescent="0.2">
      <c r="W835" s="72"/>
      <c r="X835" s="73"/>
    </row>
    <row r="836" spans="23:24" x14ac:dyDescent="0.2">
      <c r="W836" s="72"/>
      <c r="X836" s="73"/>
    </row>
    <row r="837" spans="23:24" x14ac:dyDescent="0.2">
      <c r="W837" s="72"/>
      <c r="X837" s="73"/>
    </row>
    <row r="838" spans="23:24" x14ac:dyDescent="0.2">
      <c r="W838" s="72"/>
      <c r="X838" s="73"/>
    </row>
    <row r="839" spans="23:24" x14ac:dyDescent="0.2">
      <c r="W839" s="72"/>
      <c r="X839" s="73"/>
    </row>
    <row r="840" spans="23:24" x14ac:dyDescent="0.2">
      <c r="W840" s="72"/>
      <c r="X840" s="73"/>
    </row>
    <row r="841" spans="23:24" x14ac:dyDescent="0.2">
      <c r="W841" s="72"/>
      <c r="X841" s="73"/>
    </row>
    <row r="842" spans="23:24" x14ac:dyDescent="0.2">
      <c r="W842" s="72"/>
      <c r="X842" s="73"/>
    </row>
    <row r="843" spans="23:24" x14ac:dyDescent="0.2">
      <c r="W843" s="72"/>
      <c r="X843" s="73"/>
    </row>
    <row r="844" spans="23:24" x14ac:dyDescent="0.2">
      <c r="W844" s="72"/>
      <c r="X844" s="73"/>
    </row>
    <row r="845" spans="23:24" x14ac:dyDescent="0.2">
      <c r="W845" s="72"/>
      <c r="X845" s="73"/>
    </row>
    <row r="846" spans="23:24" x14ac:dyDescent="0.2">
      <c r="W846" s="72"/>
      <c r="X846" s="73"/>
    </row>
    <row r="847" spans="23:24" x14ac:dyDescent="0.2">
      <c r="W847" s="72"/>
      <c r="X847" s="73"/>
    </row>
    <row r="848" spans="23:24" x14ac:dyDescent="0.2">
      <c r="W848" s="72"/>
      <c r="X848" s="73"/>
    </row>
    <row r="849" spans="23:24" x14ac:dyDescent="0.2">
      <c r="W849" s="72"/>
      <c r="X849" s="73"/>
    </row>
    <row r="850" spans="23:24" x14ac:dyDescent="0.2">
      <c r="W850" s="72"/>
      <c r="X850" s="73"/>
    </row>
    <row r="851" spans="23:24" x14ac:dyDescent="0.2">
      <c r="W851" s="72"/>
      <c r="X851" s="73"/>
    </row>
    <row r="852" spans="23:24" x14ac:dyDescent="0.2">
      <c r="W852" s="72"/>
      <c r="X852" s="73"/>
    </row>
    <row r="853" spans="23:24" x14ac:dyDescent="0.2">
      <c r="W853" s="72"/>
      <c r="X853" s="73"/>
    </row>
    <row r="854" spans="23:24" x14ac:dyDescent="0.2">
      <c r="W854" s="72"/>
      <c r="X854" s="73"/>
    </row>
    <row r="855" spans="23:24" x14ac:dyDescent="0.2">
      <c r="W855" s="72"/>
      <c r="X855" s="73"/>
    </row>
    <row r="856" spans="23:24" x14ac:dyDescent="0.2">
      <c r="W856" s="72"/>
      <c r="X856" s="73"/>
    </row>
    <row r="857" spans="23:24" x14ac:dyDescent="0.2">
      <c r="W857" s="72"/>
      <c r="X857" s="73"/>
    </row>
    <row r="858" spans="23:24" x14ac:dyDescent="0.2">
      <c r="W858" s="72"/>
      <c r="X858" s="73"/>
    </row>
    <row r="859" spans="23:24" x14ac:dyDescent="0.2">
      <c r="W859" s="72"/>
      <c r="X859" s="73"/>
    </row>
    <row r="860" spans="23:24" x14ac:dyDescent="0.2">
      <c r="W860" s="72"/>
      <c r="X860" s="73"/>
    </row>
    <row r="861" spans="23:24" x14ac:dyDescent="0.2">
      <c r="W861" s="72"/>
      <c r="X861" s="73"/>
    </row>
    <row r="862" spans="23:24" x14ac:dyDescent="0.2">
      <c r="W862" s="72"/>
      <c r="X862" s="73"/>
    </row>
    <row r="863" spans="23:24" x14ac:dyDescent="0.2">
      <c r="W863" s="72"/>
      <c r="X863" s="73"/>
    </row>
    <row r="864" spans="23:24" x14ac:dyDescent="0.2">
      <c r="W864" s="72"/>
      <c r="X864" s="73"/>
    </row>
    <row r="865" spans="23:24" x14ac:dyDescent="0.2">
      <c r="W865" s="72"/>
      <c r="X865" s="73"/>
    </row>
    <row r="866" spans="23:24" x14ac:dyDescent="0.2">
      <c r="W866" s="72"/>
      <c r="X866" s="73"/>
    </row>
    <row r="867" spans="23:24" x14ac:dyDescent="0.2">
      <c r="W867" s="72"/>
      <c r="X867" s="73"/>
    </row>
    <row r="868" spans="23:24" x14ac:dyDescent="0.2">
      <c r="W868" s="72"/>
      <c r="X868" s="73"/>
    </row>
    <row r="869" spans="23:24" x14ac:dyDescent="0.2">
      <c r="W869" s="72"/>
      <c r="X869" s="73"/>
    </row>
    <row r="870" spans="23:24" x14ac:dyDescent="0.2">
      <c r="W870" s="72"/>
      <c r="X870" s="73"/>
    </row>
    <row r="871" spans="23:24" x14ac:dyDescent="0.2">
      <c r="W871" s="72"/>
      <c r="X871" s="73"/>
    </row>
    <row r="872" spans="23:24" x14ac:dyDescent="0.2">
      <c r="W872" s="72"/>
      <c r="X872" s="73"/>
    </row>
    <row r="873" spans="23:24" x14ac:dyDescent="0.2">
      <c r="W873" s="72"/>
      <c r="X873" s="73"/>
    </row>
    <row r="874" spans="23:24" x14ac:dyDescent="0.2">
      <c r="W874" s="72"/>
      <c r="X874" s="73"/>
    </row>
    <row r="875" spans="23:24" x14ac:dyDescent="0.2">
      <c r="W875" s="72"/>
      <c r="X875" s="73"/>
    </row>
    <row r="876" spans="23:24" x14ac:dyDescent="0.2">
      <c r="W876" s="72"/>
      <c r="X876" s="73"/>
    </row>
    <row r="877" spans="23:24" x14ac:dyDescent="0.2">
      <c r="W877" s="72"/>
      <c r="X877" s="73"/>
    </row>
    <row r="878" spans="23:24" x14ac:dyDescent="0.2">
      <c r="W878" s="72"/>
      <c r="X878" s="73"/>
    </row>
    <row r="879" spans="23:24" x14ac:dyDescent="0.2">
      <c r="W879" s="72"/>
      <c r="X879" s="73"/>
    </row>
    <row r="880" spans="23:24" x14ac:dyDescent="0.2">
      <c r="W880" s="72"/>
      <c r="X880" s="73"/>
    </row>
    <row r="881" spans="23:24" x14ac:dyDescent="0.2">
      <c r="W881" s="72"/>
      <c r="X881" s="73"/>
    </row>
    <row r="882" spans="23:24" x14ac:dyDescent="0.2">
      <c r="W882" s="72"/>
      <c r="X882" s="73"/>
    </row>
    <row r="883" spans="23:24" x14ac:dyDescent="0.2">
      <c r="W883" s="72"/>
      <c r="X883" s="73"/>
    </row>
    <row r="884" spans="23:24" x14ac:dyDescent="0.2">
      <c r="W884" s="72"/>
      <c r="X884" s="73"/>
    </row>
    <row r="885" spans="23:24" x14ac:dyDescent="0.2">
      <c r="W885" s="72"/>
      <c r="X885" s="73"/>
    </row>
    <row r="886" spans="23:24" x14ac:dyDescent="0.2">
      <c r="W886" s="72"/>
      <c r="X886" s="73"/>
    </row>
    <row r="887" spans="23:24" x14ac:dyDescent="0.2">
      <c r="W887" s="72"/>
      <c r="X887" s="73"/>
    </row>
    <row r="888" spans="23:24" x14ac:dyDescent="0.2">
      <c r="W888" s="72"/>
      <c r="X888" s="73"/>
    </row>
    <row r="889" spans="23:24" x14ac:dyDescent="0.2">
      <c r="W889" s="72"/>
      <c r="X889" s="73"/>
    </row>
    <row r="890" spans="23:24" x14ac:dyDescent="0.2">
      <c r="W890" s="72"/>
      <c r="X890" s="73"/>
    </row>
    <row r="891" spans="23:24" x14ac:dyDescent="0.2">
      <c r="W891" s="72"/>
      <c r="X891" s="73"/>
    </row>
    <row r="892" spans="23:24" x14ac:dyDescent="0.2">
      <c r="W892" s="72"/>
      <c r="X892" s="73"/>
    </row>
    <row r="893" spans="23:24" x14ac:dyDescent="0.2">
      <c r="W893" s="72"/>
      <c r="X893" s="73"/>
    </row>
    <row r="894" spans="23:24" x14ac:dyDescent="0.2">
      <c r="W894" s="72"/>
      <c r="X894" s="73"/>
    </row>
    <row r="895" spans="23:24" x14ac:dyDescent="0.2">
      <c r="W895" s="72"/>
      <c r="X895" s="73"/>
    </row>
    <row r="896" spans="23:24" x14ac:dyDescent="0.2">
      <c r="W896" s="72"/>
      <c r="X896" s="73"/>
    </row>
    <row r="897" spans="23:24" x14ac:dyDescent="0.2">
      <c r="W897" s="72"/>
      <c r="X897" s="73"/>
    </row>
    <row r="898" spans="23:24" x14ac:dyDescent="0.2">
      <c r="W898" s="72"/>
      <c r="X898" s="73"/>
    </row>
    <row r="899" spans="23:24" x14ac:dyDescent="0.2">
      <c r="W899" s="72"/>
      <c r="X899" s="73"/>
    </row>
    <row r="900" spans="23:24" x14ac:dyDescent="0.2">
      <c r="W900" s="72"/>
      <c r="X900" s="73"/>
    </row>
    <row r="901" spans="23:24" x14ac:dyDescent="0.2">
      <c r="W901" s="72"/>
      <c r="X901" s="73"/>
    </row>
    <row r="902" spans="23:24" x14ac:dyDescent="0.2">
      <c r="W902" s="72"/>
      <c r="X902" s="73"/>
    </row>
    <row r="903" spans="23:24" x14ac:dyDescent="0.2">
      <c r="W903" s="72"/>
      <c r="X903" s="73"/>
    </row>
    <row r="904" spans="23:24" x14ac:dyDescent="0.2">
      <c r="W904" s="72"/>
      <c r="X904" s="73"/>
    </row>
    <row r="905" spans="23:24" x14ac:dyDescent="0.2">
      <c r="W905" s="72"/>
      <c r="X905" s="73"/>
    </row>
    <row r="906" spans="23:24" x14ac:dyDescent="0.2">
      <c r="W906" s="72"/>
      <c r="X906" s="73"/>
    </row>
    <row r="907" spans="23:24" x14ac:dyDescent="0.2">
      <c r="W907" s="72"/>
      <c r="X907" s="73"/>
    </row>
    <row r="908" spans="23:24" x14ac:dyDescent="0.2">
      <c r="W908" s="72"/>
      <c r="X908" s="73"/>
    </row>
    <row r="909" spans="23:24" x14ac:dyDescent="0.2">
      <c r="W909" s="72"/>
      <c r="X909" s="73"/>
    </row>
    <row r="910" spans="23:24" x14ac:dyDescent="0.2">
      <c r="W910" s="72"/>
      <c r="X910" s="73"/>
    </row>
    <row r="911" spans="23:24" x14ac:dyDescent="0.2">
      <c r="W911" s="72"/>
      <c r="X911" s="73"/>
    </row>
    <row r="912" spans="23:24" x14ac:dyDescent="0.2">
      <c r="W912" s="72"/>
      <c r="X912" s="73"/>
    </row>
    <row r="913" spans="23:24" x14ac:dyDescent="0.2">
      <c r="W913" s="72"/>
      <c r="X913" s="73"/>
    </row>
    <row r="914" spans="23:24" x14ac:dyDescent="0.2">
      <c r="W914" s="72"/>
      <c r="X914" s="73"/>
    </row>
    <row r="915" spans="23:24" x14ac:dyDescent="0.2">
      <c r="W915" s="72"/>
      <c r="X915" s="73"/>
    </row>
    <row r="916" spans="23:24" x14ac:dyDescent="0.2">
      <c r="W916" s="72"/>
      <c r="X916" s="73"/>
    </row>
    <row r="917" spans="23:24" x14ac:dyDescent="0.2">
      <c r="W917" s="72"/>
      <c r="X917" s="73"/>
    </row>
    <row r="918" spans="23:24" x14ac:dyDescent="0.2">
      <c r="W918" s="72"/>
      <c r="X918" s="73"/>
    </row>
    <row r="919" spans="23:24" x14ac:dyDescent="0.2">
      <c r="W919" s="72"/>
      <c r="X919" s="73"/>
    </row>
    <row r="920" spans="23:24" x14ac:dyDescent="0.2">
      <c r="W920" s="72"/>
      <c r="X920" s="73"/>
    </row>
    <row r="921" spans="23:24" x14ac:dyDescent="0.2">
      <c r="W921" s="72"/>
      <c r="X921" s="73"/>
    </row>
    <row r="922" spans="23:24" x14ac:dyDescent="0.2">
      <c r="W922" s="72"/>
      <c r="X922" s="73"/>
    </row>
    <row r="923" spans="23:24" x14ac:dyDescent="0.2">
      <c r="W923" s="72"/>
      <c r="X923" s="73"/>
    </row>
    <row r="924" spans="23:24" x14ac:dyDescent="0.2">
      <c r="W924" s="72"/>
      <c r="X924" s="73"/>
    </row>
    <row r="925" spans="23:24" x14ac:dyDescent="0.2">
      <c r="W925" s="72"/>
      <c r="X925" s="73"/>
    </row>
    <row r="926" spans="23:24" x14ac:dyDescent="0.2">
      <c r="W926" s="72"/>
      <c r="X926" s="73"/>
    </row>
    <row r="927" spans="23:24" x14ac:dyDescent="0.2">
      <c r="W927" s="72"/>
      <c r="X927" s="73"/>
    </row>
    <row r="928" spans="23:24" x14ac:dyDescent="0.2">
      <c r="W928" s="72"/>
      <c r="X928" s="73"/>
    </row>
    <row r="929" spans="23:24" x14ac:dyDescent="0.2">
      <c r="W929" s="72"/>
      <c r="X929" s="73"/>
    </row>
    <row r="930" spans="23:24" x14ac:dyDescent="0.2">
      <c r="W930" s="72"/>
      <c r="X930" s="73"/>
    </row>
    <row r="931" spans="23:24" x14ac:dyDescent="0.2">
      <c r="W931" s="72"/>
      <c r="X931" s="73"/>
    </row>
    <row r="932" spans="23:24" x14ac:dyDescent="0.2">
      <c r="W932" s="72"/>
      <c r="X932" s="73"/>
    </row>
    <row r="933" spans="23:24" x14ac:dyDescent="0.2">
      <c r="W933" s="72"/>
      <c r="X933" s="73"/>
    </row>
    <row r="934" spans="23:24" x14ac:dyDescent="0.2">
      <c r="W934" s="72"/>
      <c r="X934" s="73"/>
    </row>
    <row r="935" spans="23:24" x14ac:dyDescent="0.2">
      <c r="W935" s="72"/>
      <c r="X935" s="73"/>
    </row>
    <row r="936" spans="23:24" x14ac:dyDescent="0.2">
      <c r="W936" s="72"/>
      <c r="X936" s="73"/>
    </row>
    <row r="937" spans="23:24" x14ac:dyDescent="0.2">
      <c r="W937" s="72"/>
      <c r="X937" s="73"/>
    </row>
    <row r="938" spans="23:24" x14ac:dyDescent="0.2">
      <c r="W938" s="72"/>
      <c r="X938" s="73"/>
    </row>
    <row r="939" spans="23:24" x14ac:dyDescent="0.2">
      <c r="W939" s="72"/>
      <c r="X939" s="73"/>
    </row>
    <row r="940" spans="23:24" x14ac:dyDescent="0.2">
      <c r="W940" s="72"/>
      <c r="X940" s="73"/>
    </row>
    <row r="941" spans="23:24" x14ac:dyDescent="0.2">
      <c r="W941" s="72"/>
      <c r="X941" s="73"/>
    </row>
    <row r="942" spans="23:24" x14ac:dyDescent="0.2">
      <c r="W942" s="72"/>
      <c r="X942" s="73"/>
    </row>
    <row r="943" spans="23:24" x14ac:dyDescent="0.2">
      <c r="W943" s="72"/>
      <c r="X943" s="73"/>
    </row>
    <row r="944" spans="23:24" x14ac:dyDescent="0.2">
      <c r="W944" s="72"/>
      <c r="X944" s="73"/>
    </row>
    <row r="945" spans="23:24" x14ac:dyDescent="0.2">
      <c r="W945" s="72"/>
      <c r="X945" s="73"/>
    </row>
    <row r="946" spans="23:24" x14ac:dyDescent="0.2">
      <c r="W946" s="72"/>
      <c r="X946" s="73"/>
    </row>
    <row r="947" spans="23:24" x14ac:dyDescent="0.2">
      <c r="W947" s="72"/>
      <c r="X947" s="73"/>
    </row>
    <row r="948" spans="23:24" x14ac:dyDescent="0.2">
      <c r="W948" s="72"/>
      <c r="X948" s="73"/>
    </row>
    <row r="949" spans="23:24" x14ac:dyDescent="0.2">
      <c r="W949" s="72"/>
      <c r="X949" s="73"/>
    </row>
    <row r="950" spans="23:24" x14ac:dyDescent="0.2">
      <c r="W950" s="72"/>
      <c r="X950" s="73"/>
    </row>
    <row r="951" spans="23:24" x14ac:dyDescent="0.2">
      <c r="W951" s="72"/>
      <c r="X951" s="73"/>
    </row>
    <row r="952" spans="23:24" x14ac:dyDescent="0.2">
      <c r="W952" s="72"/>
      <c r="X952" s="73"/>
    </row>
    <row r="953" spans="23:24" x14ac:dyDescent="0.2">
      <c r="W953" s="72"/>
      <c r="X953" s="73"/>
    </row>
    <row r="954" spans="23:24" x14ac:dyDescent="0.2">
      <c r="W954" s="72"/>
      <c r="X954" s="73"/>
    </row>
    <row r="955" spans="23:24" x14ac:dyDescent="0.2">
      <c r="W955" s="72"/>
      <c r="X955" s="73"/>
    </row>
    <row r="956" spans="23:24" x14ac:dyDescent="0.2">
      <c r="W956" s="72"/>
      <c r="X956" s="73"/>
    </row>
    <row r="957" spans="23:24" x14ac:dyDescent="0.2">
      <c r="W957" s="72"/>
      <c r="X957" s="73"/>
    </row>
    <row r="958" spans="23:24" x14ac:dyDescent="0.2">
      <c r="W958" s="72"/>
      <c r="X958" s="73"/>
    </row>
    <row r="959" spans="23:24" x14ac:dyDescent="0.2">
      <c r="W959" s="72"/>
      <c r="X959" s="73"/>
    </row>
    <row r="960" spans="23:24" x14ac:dyDescent="0.2">
      <c r="W960" s="72"/>
      <c r="X960" s="73"/>
    </row>
    <row r="961" spans="23:24" x14ac:dyDescent="0.2">
      <c r="W961" s="72"/>
      <c r="X961" s="73"/>
    </row>
    <row r="962" spans="23:24" x14ac:dyDescent="0.2">
      <c r="W962" s="72"/>
      <c r="X962" s="73"/>
    </row>
    <row r="963" spans="23:24" x14ac:dyDescent="0.2">
      <c r="W963" s="72"/>
      <c r="X963" s="73"/>
    </row>
    <row r="964" spans="23:24" x14ac:dyDescent="0.2">
      <c r="W964" s="72"/>
      <c r="X964" s="73"/>
    </row>
    <row r="965" spans="23:24" x14ac:dyDescent="0.2">
      <c r="W965" s="72"/>
      <c r="X965" s="73"/>
    </row>
    <row r="966" spans="23:24" x14ac:dyDescent="0.2">
      <c r="W966" s="72"/>
      <c r="X966" s="73"/>
    </row>
    <row r="967" spans="23:24" x14ac:dyDescent="0.2">
      <c r="W967" s="72"/>
      <c r="X967" s="73"/>
    </row>
    <row r="968" spans="23:24" x14ac:dyDescent="0.2">
      <c r="W968" s="72"/>
      <c r="X968" s="73"/>
    </row>
    <row r="969" spans="23:24" x14ac:dyDescent="0.2">
      <c r="W969" s="72"/>
      <c r="X969" s="73"/>
    </row>
    <row r="970" spans="23:24" x14ac:dyDescent="0.2">
      <c r="W970" s="72"/>
      <c r="X970" s="73"/>
    </row>
    <row r="971" spans="23:24" x14ac:dyDescent="0.2">
      <c r="W971" s="72"/>
      <c r="X971" s="73"/>
    </row>
    <row r="972" spans="23:24" x14ac:dyDescent="0.2">
      <c r="W972" s="72"/>
      <c r="X972" s="73"/>
    </row>
    <row r="973" spans="23:24" x14ac:dyDescent="0.2">
      <c r="W973" s="72"/>
      <c r="X973" s="73"/>
    </row>
    <row r="974" spans="23:24" x14ac:dyDescent="0.2">
      <c r="W974" s="72"/>
      <c r="X974" s="73"/>
    </row>
    <row r="975" spans="23:24" x14ac:dyDescent="0.2">
      <c r="W975" s="72"/>
      <c r="X975" s="73"/>
    </row>
    <row r="976" spans="23:24" x14ac:dyDescent="0.2">
      <c r="W976" s="72"/>
      <c r="X976" s="73"/>
    </row>
    <row r="977" spans="23:24" x14ac:dyDescent="0.2">
      <c r="W977" s="72"/>
      <c r="X977" s="73"/>
    </row>
    <row r="978" spans="23:24" x14ac:dyDescent="0.2">
      <c r="W978" s="72"/>
      <c r="X978" s="73"/>
    </row>
    <row r="979" spans="23:24" x14ac:dyDescent="0.2">
      <c r="W979" s="72"/>
      <c r="X979" s="73"/>
    </row>
    <row r="980" spans="23:24" x14ac:dyDescent="0.2">
      <c r="W980" s="72"/>
      <c r="X980" s="73"/>
    </row>
    <row r="981" spans="23:24" x14ac:dyDescent="0.2">
      <c r="W981" s="72"/>
      <c r="X981" s="73"/>
    </row>
    <row r="982" spans="23:24" x14ac:dyDescent="0.2">
      <c r="W982" s="72"/>
      <c r="X982" s="73"/>
    </row>
    <row r="983" spans="23:24" x14ac:dyDescent="0.2">
      <c r="W983" s="72"/>
      <c r="X983" s="73"/>
    </row>
    <row r="984" spans="23:24" x14ac:dyDescent="0.2">
      <c r="W984" s="72"/>
      <c r="X984" s="73"/>
    </row>
    <row r="985" spans="23:24" x14ac:dyDescent="0.2">
      <c r="W985" s="72"/>
      <c r="X985" s="73"/>
    </row>
    <row r="986" spans="23:24" x14ac:dyDescent="0.2">
      <c r="W986" s="72"/>
      <c r="X986" s="73"/>
    </row>
    <row r="987" spans="23:24" x14ac:dyDescent="0.2">
      <c r="W987" s="72"/>
      <c r="X987" s="73"/>
    </row>
    <row r="988" spans="23:24" x14ac:dyDescent="0.2">
      <c r="W988" s="72"/>
      <c r="X988" s="73"/>
    </row>
    <row r="989" spans="23:24" x14ac:dyDescent="0.2">
      <c r="W989" s="72"/>
      <c r="X989" s="73"/>
    </row>
    <row r="990" spans="23:24" x14ac:dyDescent="0.2">
      <c r="W990" s="72"/>
      <c r="X990" s="73"/>
    </row>
    <row r="991" spans="23:24" x14ac:dyDescent="0.2">
      <c r="W991" s="72"/>
      <c r="X991" s="73"/>
    </row>
    <row r="992" spans="23:24" x14ac:dyDescent="0.2">
      <c r="W992" s="72"/>
      <c r="X992" s="73"/>
    </row>
    <row r="993" spans="23:24" x14ac:dyDescent="0.2">
      <c r="W993" s="72"/>
      <c r="X993" s="73"/>
    </row>
    <row r="994" spans="23:24" x14ac:dyDescent="0.2">
      <c r="W994" s="72"/>
      <c r="X994" s="73"/>
    </row>
    <row r="995" spans="23:24" x14ac:dyDescent="0.2">
      <c r="W995" s="72"/>
      <c r="X995" s="73"/>
    </row>
    <row r="996" spans="23:24" x14ac:dyDescent="0.2">
      <c r="W996" s="72"/>
      <c r="X996" s="73"/>
    </row>
    <row r="997" spans="23:24" x14ac:dyDescent="0.2">
      <c r="W997" s="72"/>
      <c r="X997" s="73"/>
    </row>
    <row r="998" spans="23:24" x14ac:dyDescent="0.2">
      <c r="W998" s="72"/>
      <c r="X998" s="73"/>
    </row>
    <row r="999" spans="23:24" x14ac:dyDescent="0.2">
      <c r="W999" s="72"/>
      <c r="X999" s="73"/>
    </row>
    <row r="1000" spans="23:24" x14ac:dyDescent="0.2">
      <c r="W1000" s="72"/>
      <c r="X1000" s="73"/>
    </row>
    <row r="1001" spans="23:24" x14ac:dyDescent="0.2">
      <c r="W1001" s="72"/>
      <c r="X1001" s="73"/>
    </row>
    <row r="1002" spans="23:24" x14ac:dyDescent="0.2">
      <c r="W1002" s="72"/>
      <c r="X1002" s="73"/>
    </row>
    <row r="1003" spans="23:24" x14ac:dyDescent="0.2">
      <c r="W1003" s="72"/>
      <c r="X1003" s="73"/>
    </row>
    <row r="1004" spans="23:24" x14ac:dyDescent="0.2">
      <c r="W1004" s="72"/>
      <c r="X1004" s="73"/>
    </row>
    <row r="1005" spans="23:24" x14ac:dyDescent="0.2">
      <c r="W1005" s="72"/>
      <c r="X1005" s="73"/>
    </row>
    <row r="1006" spans="23:24" x14ac:dyDescent="0.2">
      <c r="W1006" s="72"/>
      <c r="X1006" s="73"/>
    </row>
    <row r="1007" spans="23:24" x14ac:dyDescent="0.2">
      <c r="W1007" s="72"/>
      <c r="X1007" s="73"/>
    </row>
    <row r="1008" spans="23:24" x14ac:dyDescent="0.2">
      <c r="W1008" s="72"/>
      <c r="X1008" s="73"/>
    </row>
    <row r="1009" spans="23:24" x14ac:dyDescent="0.2">
      <c r="W1009" s="72"/>
      <c r="X1009" s="73"/>
    </row>
    <row r="1010" spans="23:24" x14ac:dyDescent="0.2">
      <c r="W1010" s="72"/>
      <c r="X1010" s="73"/>
    </row>
    <row r="1011" spans="23:24" x14ac:dyDescent="0.2">
      <c r="W1011" s="72"/>
      <c r="X1011" s="73"/>
    </row>
    <row r="1012" spans="23:24" x14ac:dyDescent="0.2">
      <c r="W1012" s="72"/>
      <c r="X1012" s="73"/>
    </row>
    <row r="1013" spans="23:24" x14ac:dyDescent="0.2">
      <c r="W1013" s="72"/>
      <c r="X1013" s="73"/>
    </row>
    <row r="1014" spans="23:24" x14ac:dyDescent="0.2">
      <c r="W1014" s="72"/>
      <c r="X1014" s="73"/>
    </row>
    <row r="1015" spans="23:24" x14ac:dyDescent="0.2">
      <c r="W1015" s="72"/>
      <c r="X1015" s="73"/>
    </row>
    <row r="1016" spans="23:24" x14ac:dyDescent="0.2">
      <c r="W1016" s="72"/>
      <c r="X1016" s="73"/>
    </row>
    <row r="1017" spans="23:24" x14ac:dyDescent="0.2">
      <c r="W1017" s="72"/>
      <c r="X1017" s="73"/>
    </row>
    <row r="1018" spans="23:24" x14ac:dyDescent="0.2">
      <c r="W1018" s="72"/>
      <c r="X1018" s="73"/>
    </row>
    <row r="1019" spans="23:24" x14ac:dyDescent="0.2">
      <c r="W1019" s="72"/>
      <c r="X1019" s="73"/>
    </row>
    <row r="1020" spans="23:24" x14ac:dyDescent="0.2">
      <c r="W1020" s="72"/>
      <c r="X1020" s="73"/>
    </row>
    <row r="1021" spans="23:24" x14ac:dyDescent="0.2">
      <c r="W1021" s="72"/>
      <c r="X1021" s="73"/>
    </row>
    <row r="1022" spans="23:24" x14ac:dyDescent="0.2">
      <c r="W1022" s="72"/>
      <c r="X1022" s="73"/>
    </row>
    <row r="1023" spans="23:24" x14ac:dyDescent="0.2">
      <c r="W1023" s="72"/>
      <c r="X1023" s="73"/>
    </row>
    <row r="1024" spans="23:24" x14ac:dyDescent="0.2">
      <c r="W1024" s="72"/>
      <c r="X1024" s="73"/>
    </row>
    <row r="1025" spans="23:24" x14ac:dyDescent="0.2">
      <c r="W1025" s="72"/>
      <c r="X1025" s="73"/>
    </row>
    <row r="1026" spans="23:24" x14ac:dyDescent="0.2">
      <c r="W1026" s="72"/>
      <c r="X1026" s="73"/>
    </row>
    <row r="1027" spans="23:24" x14ac:dyDescent="0.2">
      <c r="W1027" s="72"/>
      <c r="X1027" s="73"/>
    </row>
    <row r="1028" spans="23:24" x14ac:dyDescent="0.2">
      <c r="W1028" s="72"/>
      <c r="X1028" s="73"/>
    </row>
    <row r="1029" spans="23:24" x14ac:dyDescent="0.2">
      <c r="W1029" s="72"/>
      <c r="X1029" s="73"/>
    </row>
    <row r="1030" spans="23:24" x14ac:dyDescent="0.2">
      <c r="W1030" s="72"/>
      <c r="X1030" s="73"/>
    </row>
    <row r="1031" spans="23:24" x14ac:dyDescent="0.2">
      <c r="W1031" s="72"/>
      <c r="X1031" s="73"/>
    </row>
    <row r="1032" spans="23:24" x14ac:dyDescent="0.2">
      <c r="W1032" s="72"/>
      <c r="X1032" s="73"/>
    </row>
    <row r="1033" spans="23:24" x14ac:dyDescent="0.2">
      <c r="W1033" s="72"/>
      <c r="X1033" s="73"/>
    </row>
    <row r="1034" spans="23:24" x14ac:dyDescent="0.2">
      <c r="W1034" s="72"/>
      <c r="X1034" s="73"/>
    </row>
    <row r="1035" spans="23:24" x14ac:dyDescent="0.2">
      <c r="W1035" s="72"/>
      <c r="X1035" s="73"/>
    </row>
    <row r="1036" spans="23:24" x14ac:dyDescent="0.2">
      <c r="W1036" s="72"/>
      <c r="X1036" s="73"/>
    </row>
    <row r="1037" spans="23:24" x14ac:dyDescent="0.2">
      <c r="W1037" s="72"/>
      <c r="X1037" s="73"/>
    </row>
    <row r="1038" spans="23:24" x14ac:dyDescent="0.2">
      <c r="W1038" s="72"/>
      <c r="X1038" s="73"/>
    </row>
    <row r="1039" spans="23:24" x14ac:dyDescent="0.2">
      <c r="W1039" s="72"/>
      <c r="X1039" s="73"/>
    </row>
    <row r="1040" spans="23:24" x14ac:dyDescent="0.2">
      <c r="W1040" s="72"/>
      <c r="X1040" s="73"/>
    </row>
    <row r="1041" spans="23:24" x14ac:dyDescent="0.2">
      <c r="W1041" s="72"/>
      <c r="X1041" s="73"/>
    </row>
    <row r="1042" spans="23:24" x14ac:dyDescent="0.2">
      <c r="W1042" s="72"/>
      <c r="X1042" s="73"/>
    </row>
    <row r="1043" spans="23:24" x14ac:dyDescent="0.2">
      <c r="W1043" s="72"/>
      <c r="X1043" s="73"/>
    </row>
    <row r="1044" spans="23:24" x14ac:dyDescent="0.2">
      <c r="W1044" s="72"/>
      <c r="X1044" s="73"/>
    </row>
    <row r="1045" spans="23:24" x14ac:dyDescent="0.2">
      <c r="W1045" s="72"/>
      <c r="X1045" s="73"/>
    </row>
    <row r="1046" spans="23:24" x14ac:dyDescent="0.2">
      <c r="W1046" s="72"/>
      <c r="X1046" s="73"/>
    </row>
    <row r="1047" spans="23:24" x14ac:dyDescent="0.2">
      <c r="W1047" s="72"/>
      <c r="X1047" s="73"/>
    </row>
    <row r="1048" spans="23:24" x14ac:dyDescent="0.2">
      <c r="W1048" s="72"/>
      <c r="X1048" s="73"/>
    </row>
    <row r="1049" spans="23:24" x14ac:dyDescent="0.2">
      <c r="W1049" s="72"/>
      <c r="X1049" s="73"/>
    </row>
    <row r="1050" spans="23:24" x14ac:dyDescent="0.2">
      <c r="W1050" s="72"/>
      <c r="X1050" s="73"/>
    </row>
    <row r="1051" spans="23:24" x14ac:dyDescent="0.2">
      <c r="W1051" s="72"/>
      <c r="X1051" s="73"/>
    </row>
    <row r="1052" spans="23:24" x14ac:dyDescent="0.2">
      <c r="W1052" s="72"/>
      <c r="X1052" s="73"/>
    </row>
    <row r="1053" spans="23:24" x14ac:dyDescent="0.2">
      <c r="W1053" s="72"/>
      <c r="X1053" s="73"/>
    </row>
    <row r="1054" spans="23:24" x14ac:dyDescent="0.2">
      <c r="W1054" s="72"/>
      <c r="X1054" s="73"/>
    </row>
    <row r="1055" spans="23:24" x14ac:dyDescent="0.2">
      <c r="W1055" s="72"/>
      <c r="X1055" s="73"/>
    </row>
    <row r="1056" spans="23:24" x14ac:dyDescent="0.2">
      <c r="W1056" s="72"/>
      <c r="X1056" s="73"/>
    </row>
    <row r="1057" spans="23:24" x14ac:dyDescent="0.2">
      <c r="W1057" s="72"/>
      <c r="X1057" s="73"/>
    </row>
    <row r="1058" spans="23:24" x14ac:dyDescent="0.2">
      <c r="W1058" s="72"/>
      <c r="X1058" s="73"/>
    </row>
    <row r="1059" spans="23:24" x14ac:dyDescent="0.2">
      <c r="W1059" s="72"/>
      <c r="X1059" s="73"/>
    </row>
    <row r="1060" spans="23:24" x14ac:dyDescent="0.2">
      <c r="W1060" s="72"/>
      <c r="X1060" s="73"/>
    </row>
    <row r="1061" spans="23:24" x14ac:dyDescent="0.2">
      <c r="W1061" s="72"/>
      <c r="X1061" s="73"/>
    </row>
    <row r="1062" spans="23:24" x14ac:dyDescent="0.2">
      <c r="W1062" s="72"/>
      <c r="X1062" s="73"/>
    </row>
    <row r="1063" spans="23:24" x14ac:dyDescent="0.2">
      <c r="W1063" s="72"/>
      <c r="X1063" s="73"/>
    </row>
    <row r="1064" spans="23:24" x14ac:dyDescent="0.2">
      <c r="W1064" s="72"/>
      <c r="X1064" s="73"/>
    </row>
    <row r="1065" spans="23:24" x14ac:dyDescent="0.2">
      <c r="W1065" s="72"/>
      <c r="X1065" s="73"/>
    </row>
    <row r="1066" spans="23:24" x14ac:dyDescent="0.2">
      <c r="W1066" s="72"/>
      <c r="X1066" s="73"/>
    </row>
    <row r="1067" spans="23:24" x14ac:dyDescent="0.2">
      <c r="W1067" s="72"/>
      <c r="X1067" s="73"/>
    </row>
    <row r="1068" spans="23:24" x14ac:dyDescent="0.2">
      <c r="W1068" s="72"/>
      <c r="X1068" s="73"/>
    </row>
    <row r="1069" spans="23:24" x14ac:dyDescent="0.2">
      <c r="W1069" s="72"/>
      <c r="X1069" s="73"/>
    </row>
    <row r="1070" spans="23:24" x14ac:dyDescent="0.2">
      <c r="W1070" s="72"/>
      <c r="X1070" s="73"/>
    </row>
    <row r="1071" spans="23:24" x14ac:dyDescent="0.2">
      <c r="W1071" s="72"/>
      <c r="X1071" s="73"/>
    </row>
    <row r="1072" spans="23:24" x14ac:dyDescent="0.2">
      <c r="W1072" s="72"/>
      <c r="X1072" s="73"/>
    </row>
    <row r="1073" spans="23:24" x14ac:dyDescent="0.2">
      <c r="W1073" s="72"/>
      <c r="X1073" s="73"/>
    </row>
    <row r="1074" spans="23:24" x14ac:dyDescent="0.2">
      <c r="W1074" s="72"/>
      <c r="X1074" s="73"/>
    </row>
    <row r="1075" spans="23:24" x14ac:dyDescent="0.2">
      <c r="W1075" s="72"/>
      <c r="X1075" s="73"/>
    </row>
    <row r="1076" spans="23:24" x14ac:dyDescent="0.2">
      <c r="W1076" s="72"/>
      <c r="X1076" s="73"/>
    </row>
    <row r="1077" spans="23:24" x14ac:dyDescent="0.2">
      <c r="W1077" s="72"/>
      <c r="X1077" s="73"/>
    </row>
    <row r="1078" spans="23:24" x14ac:dyDescent="0.2">
      <c r="W1078" s="72"/>
      <c r="X1078" s="73"/>
    </row>
    <row r="1079" spans="23:24" x14ac:dyDescent="0.2">
      <c r="W1079" s="72"/>
      <c r="X1079" s="73"/>
    </row>
    <row r="1080" spans="23:24" x14ac:dyDescent="0.2">
      <c r="W1080" s="72"/>
      <c r="X1080" s="73"/>
    </row>
    <row r="1081" spans="23:24" x14ac:dyDescent="0.2">
      <c r="W1081" s="72"/>
      <c r="X1081" s="73"/>
    </row>
    <row r="1082" spans="23:24" x14ac:dyDescent="0.2">
      <c r="W1082" s="72"/>
      <c r="X1082" s="73"/>
    </row>
    <row r="1083" spans="23:24" x14ac:dyDescent="0.2">
      <c r="W1083" s="72"/>
      <c r="X1083" s="73"/>
    </row>
    <row r="1084" spans="23:24" x14ac:dyDescent="0.2">
      <c r="W1084" s="72"/>
      <c r="X1084" s="73"/>
    </row>
    <row r="1085" spans="23:24" x14ac:dyDescent="0.2">
      <c r="W1085" s="72"/>
      <c r="X1085" s="73"/>
    </row>
    <row r="1086" spans="23:24" x14ac:dyDescent="0.2">
      <c r="W1086" s="72"/>
      <c r="X1086" s="73"/>
    </row>
    <row r="1087" spans="23:24" x14ac:dyDescent="0.2">
      <c r="W1087" s="72"/>
      <c r="X1087" s="73"/>
    </row>
    <row r="1088" spans="23:24" x14ac:dyDescent="0.2">
      <c r="W1088" s="72"/>
      <c r="X1088" s="73"/>
    </row>
    <row r="1089" spans="23:24" x14ac:dyDescent="0.2">
      <c r="W1089" s="72"/>
      <c r="X1089" s="73"/>
    </row>
    <row r="1090" spans="23:24" x14ac:dyDescent="0.2">
      <c r="W1090" s="72"/>
      <c r="X1090" s="73"/>
    </row>
    <row r="1091" spans="23:24" x14ac:dyDescent="0.2">
      <c r="W1091" s="72"/>
      <c r="X1091" s="73"/>
    </row>
    <row r="1092" spans="23:24" x14ac:dyDescent="0.2">
      <c r="W1092" s="72"/>
      <c r="X1092" s="73"/>
    </row>
    <row r="1093" spans="23:24" x14ac:dyDescent="0.2">
      <c r="W1093" s="72"/>
      <c r="X1093" s="73"/>
    </row>
    <row r="1094" spans="23:24" x14ac:dyDescent="0.2">
      <c r="W1094" s="72"/>
      <c r="X1094" s="73"/>
    </row>
    <row r="1095" spans="23:24" x14ac:dyDescent="0.2">
      <c r="W1095" s="72"/>
      <c r="X1095" s="73"/>
    </row>
    <row r="1096" spans="23:24" x14ac:dyDescent="0.2">
      <c r="W1096" s="72"/>
      <c r="X1096" s="73"/>
    </row>
    <row r="1097" spans="23:24" x14ac:dyDescent="0.2">
      <c r="W1097" s="72"/>
      <c r="X1097" s="73"/>
    </row>
    <row r="1098" spans="23:24" x14ac:dyDescent="0.2">
      <c r="W1098" s="72"/>
      <c r="X1098" s="73"/>
    </row>
    <row r="1099" spans="23:24" x14ac:dyDescent="0.2">
      <c r="W1099" s="72"/>
      <c r="X1099" s="73"/>
    </row>
    <row r="1100" spans="23:24" x14ac:dyDescent="0.2">
      <c r="W1100" s="72"/>
      <c r="X1100" s="73"/>
    </row>
    <row r="1101" spans="23:24" x14ac:dyDescent="0.2">
      <c r="W1101" s="72"/>
      <c r="X1101" s="73"/>
    </row>
    <row r="1102" spans="23:24" x14ac:dyDescent="0.2">
      <c r="W1102" s="72"/>
      <c r="X1102" s="73"/>
    </row>
    <row r="1103" spans="23:24" x14ac:dyDescent="0.2">
      <c r="W1103" s="72"/>
      <c r="X1103" s="73"/>
    </row>
    <row r="1104" spans="23:24" x14ac:dyDescent="0.2">
      <c r="W1104" s="72"/>
      <c r="X1104" s="73"/>
    </row>
    <row r="1105" spans="23:24" x14ac:dyDescent="0.2">
      <c r="W1105" s="72"/>
      <c r="X1105" s="73"/>
    </row>
    <row r="1106" spans="23:24" x14ac:dyDescent="0.2">
      <c r="W1106" s="72"/>
      <c r="X1106" s="73"/>
    </row>
    <row r="1107" spans="23:24" x14ac:dyDescent="0.2">
      <c r="W1107" s="72"/>
      <c r="X1107" s="73"/>
    </row>
    <row r="1108" spans="23:24" x14ac:dyDescent="0.2">
      <c r="W1108" s="72"/>
      <c r="X1108" s="73"/>
    </row>
    <row r="1109" spans="23:24" x14ac:dyDescent="0.2">
      <c r="W1109" s="72"/>
      <c r="X1109" s="73"/>
    </row>
    <row r="1110" spans="23:24" x14ac:dyDescent="0.2">
      <c r="W1110" s="72"/>
      <c r="X1110" s="73"/>
    </row>
    <row r="1111" spans="23:24" x14ac:dyDescent="0.2">
      <c r="W1111" s="72"/>
      <c r="X1111" s="73"/>
    </row>
    <row r="1112" spans="23:24" x14ac:dyDescent="0.2">
      <c r="W1112" s="72"/>
      <c r="X1112" s="73"/>
    </row>
    <row r="1113" spans="23:24" x14ac:dyDescent="0.2">
      <c r="W1113" s="72"/>
      <c r="X1113" s="73"/>
    </row>
    <row r="1114" spans="23:24" x14ac:dyDescent="0.2">
      <c r="W1114" s="72"/>
      <c r="X1114" s="73"/>
    </row>
    <row r="1115" spans="23:24" x14ac:dyDescent="0.2">
      <c r="W1115" s="72"/>
      <c r="X1115" s="73"/>
    </row>
    <row r="1116" spans="23:24" x14ac:dyDescent="0.2">
      <c r="W1116" s="72"/>
      <c r="X1116" s="73"/>
    </row>
    <row r="1117" spans="23:24" x14ac:dyDescent="0.2">
      <c r="W1117" s="72"/>
      <c r="X1117" s="73"/>
    </row>
    <row r="1118" spans="23:24" x14ac:dyDescent="0.2">
      <c r="W1118" s="72"/>
      <c r="X1118" s="73"/>
    </row>
    <row r="1119" spans="23:24" x14ac:dyDescent="0.2">
      <c r="W1119" s="72"/>
      <c r="X1119" s="73"/>
    </row>
    <row r="1120" spans="23:24" x14ac:dyDescent="0.2">
      <c r="W1120" s="72"/>
      <c r="X1120" s="73"/>
    </row>
    <row r="1121" spans="23:24" x14ac:dyDescent="0.2">
      <c r="W1121" s="72"/>
      <c r="X1121" s="73"/>
    </row>
    <row r="1122" spans="23:24" x14ac:dyDescent="0.2">
      <c r="W1122" s="72"/>
      <c r="X1122" s="73"/>
    </row>
    <row r="1123" spans="23:24" x14ac:dyDescent="0.2">
      <c r="W1123" s="72"/>
      <c r="X1123" s="73"/>
    </row>
    <row r="1124" spans="23:24" x14ac:dyDescent="0.2">
      <c r="W1124" s="72"/>
      <c r="X1124" s="73"/>
    </row>
    <row r="1125" spans="23:24" x14ac:dyDescent="0.2">
      <c r="W1125" s="72"/>
      <c r="X1125" s="73"/>
    </row>
    <row r="1126" spans="23:24" x14ac:dyDescent="0.2">
      <c r="W1126" s="72"/>
      <c r="X1126" s="73"/>
    </row>
    <row r="1127" spans="23:24" x14ac:dyDescent="0.2">
      <c r="W1127" s="72"/>
      <c r="X1127" s="73"/>
    </row>
    <row r="1128" spans="23:24" x14ac:dyDescent="0.2">
      <c r="W1128" s="72"/>
      <c r="X1128" s="73"/>
    </row>
    <row r="1129" spans="23:24" x14ac:dyDescent="0.2">
      <c r="W1129" s="72"/>
      <c r="X1129" s="73"/>
    </row>
    <row r="1130" spans="23:24" x14ac:dyDescent="0.2">
      <c r="W1130" s="72"/>
      <c r="X1130" s="73"/>
    </row>
    <row r="1131" spans="23:24" x14ac:dyDescent="0.2">
      <c r="W1131" s="72"/>
      <c r="X1131" s="73"/>
    </row>
    <row r="1132" spans="23:24" x14ac:dyDescent="0.2">
      <c r="W1132" s="72"/>
      <c r="X1132" s="73"/>
    </row>
    <row r="1133" spans="23:24" x14ac:dyDescent="0.2">
      <c r="W1133" s="72"/>
      <c r="X1133" s="73"/>
    </row>
    <row r="1134" spans="23:24" x14ac:dyDescent="0.2">
      <c r="W1134" s="72"/>
      <c r="X1134" s="73"/>
    </row>
    <row r="1135" spans="23:24" x14ac:dyDescent="0.2">
      <c r="W1135" s="72"/>
      <c r="X1135" s="73"/>
    </row>
    <row r="1136" spans="23:24" x14ac:dyDescent="0.2">
      <c r="W1136" s="72"/>
      <c r="X1136" s="73"/>
    </row>
    <row r="1137" spans="23:24" x14ac:dyDescent="0.2">
      <c r="W1137" s="72"/>
      <c r="X1137" s="73"/>
    </row>
    <row r="1138" spans="23:24" x14ac:dyDescent="0.2">
      <c r="W1138" s="72"/>
      <c r="X1138" s="73"/>
    </row>
    <row r="1139" spans="23:24" x14ac:dyDescent="0.2">
      <c r="W1139" s="72"/>
      <c r="X1139" s="73"/>
    </row>
    <row r="1140" spans="23:24" x14ac:dyDescent="0.2">
      <c r="W1140" s="72"/>
      <c r="X1140" s="73"/>
    </row>
    <row r="1141" spans="23:24" x14ac:dyDescent="0.2">
      <c r="W1141" s="72"/>
      <c r="X1141" s="73"/>
    </row>
    <row r="1142" spans="23:24" x14ac:dyDescent="0.2">
      <c r="W1142" s="72"/>
      <c r="X1142" s="73"/>
    </row>
    <row r="1143" spans="23:24" x14ac:dyDescent="0.2">
      <c r="W1143" s="72"/>
      <c r="X1143" s="73"/>
    </row>
    <row r="1144" spans="23:24" x14ac:dyDescent="0.2">
      <c r="W1144" s="72"/>
      <c r="X1144" s="73"/>
    </row>
    <row r="1145" spans="23:24" x14ac:dyDescent="0.2">
      <c r="W1145" s="72"/>
      <c r="X1145" s="73"/>
    </row>
    <row r="1146" spans="23:24" x14ac:dyDescent="0.2">
      <c r="W1146" s="72"/>
      <c r="X1146" s="73"/>
    </row>
    <row r="1147" spans="23:24" x14ac:dyDescent="0.2">
      <c r="W1147" s="72"/>
      <c r="X1147" s="73"/>
    </row>
    <row r="1148" spans="23:24" x14ac:dyDescent="0.2">
      <c r="W1148" s="72"/>
      <c r="X1148" s="73"/>
    </row>
    <row r="1149" spans="23:24" x14ac:dyDescent="0.2">
      <c r="W1149" s="72"/>
      <c r="X1149" s="73"/>
    </row>
    <row r="1150" spans="23:24" x14ac:dyDescent="0.2">
      <c r="W1150" s="72"/>
      <c r="X1150" s="73"/>
    </row>
    <row r="1151" spans="23:24" x14ac:dyDescent="0.2">
      <c r="W1151" s="72"/>
      <c r="X1151" s="73"/>
    </row>
    <row r="1152" spans="23:24" x14ac:dyDescent="0.2">
      <c r="W1152" s="72"/>
      <c r="X1152" s="73"/>
    </row>
    <row r="1153" spans="23:24" x14ac:dyDescent="0.2">
      <c r="W1153" s="72"/>
      <c r="X1153" s="73"/>
    </row>
    <row r="1154" spans="23:24" x14ac:dyDescent="0.2">
      <c r="W1154" s="72"/>
      <c r="X1154" s="73"/>
    </row>
    <row r="1155" spans="23:24" x14ac:dyDescent="0.2">
      <c r="W1155" s="72"/>
      <c r="X1155" s="73"/>
    </row>
    <row r="1156" spans="23:24" x14ac:dyDescent="0.2">
      <c r="W1156" s="72"/>
      <c r="X1156" s="73"/>
    </row>
    <row r="1157" spans="23:24" x14ac:dyDescent="0.2">
      <c r="W1157" s="72"/>
      <c r="X1157" s="73"/>
    </row>
    <row r="1158" spans="23:24" x14ac:dyDescent="0.2">
      <c r="W1158" s="72"/>
      <c r="X1158" s="73"/>
    </row>
    <row r="1159" spans="23:24" x14ac:dyDescent="0.2">
      <c r="W1159" s="72"/>
      <c r="X1159" s="73"/>
    </row>
    <row r="1160" spans="23:24" x14ac:dyDescent="0.2">
      <c r="W1160" s="72"/>
      <c r="X1160" s="73"/>
    </row>
    <row r="1161" spans="23:24" x14ac:dyDescent="0.2">
      <c r="W1161" s="72"/>
      <c r="X1161" s="73"/>
    </row>
    <row r="1162" spans="23:24" x14ac:dyDescent="0.2">
      <c r="W1162" s="72"/>
      <c r="X1162" s="73"/>
    </row>
    <row r="1163" spans="23:24" x14ac:dyDescent="0.2">
      <c r="W1163" s="72"/>
      <c r="X1163" s="73"/>
    </row>
    <row r="1164" spans="23:24" x14ac:dyDescent="0.2">
      <c r="W1164" s="72"/>
      <c r="X1164" s="73"/>
    </row>
    <row r="1165" spans="23:24" x14ac:dyDescent="0.2">
      <c r="W1165" s="72"/>
      <c r="X1165" s="73"/>
    </row>
    <row r="1166" spans="23:24" x14ac:dyDescent="0.2">
      <c r="W1166" s="72"/>
      <c r="X1166" s="73"/>
    </row>
    <row r="1167" spans="23:24" x14ac:dyDescent="0.2">
      <c r="W1167" s="72"/>
      <c r="X1167" s="73"/>
    </row>
    <row r="1168" spans="23:24" x14ac:dyDescent="0.2">
      <c r="W1168" s="72"/>
      <c r="X1168" s="73"/>
    </row>
    <row r="1169" spans="23:24" x14ac:dyDescent="0.2">
      <c r="W1169" s="72"/>
      <c r="X1169" s="73"/>
    </row>
    <row r="1170" spans="23:24" x14ac:dyDescent="0.2">
      <c r="W1170" s="72"/>
      <c r="X1170" s="73"/>
    </row>
    <row r="1171" spans="23:24" x14ac:dyDescent="0.2">
      <c r="W1171" s="72"/>
      <c r="X1171" s="73"/>
    </row>
    <row r="1172" spans="23:24" x14ac:dyDescent="0.2">
      <c r="W1172" s="72"/>
      <c r="X1172" s="73"/>
    </row>
    <row r="1173" spans="23:24" x14ac:dyDescent="0.2">
      <c r="W1173" s="72"/>
      <c r="X1173" s="73"/>
    </row>
    <row r="1174" spans="23:24" x14ac:dyDescent="0.2">
      <c r="W1174" s="72"/>
      <c r="X1174" s="73"/>
    </row>
    <row r="1175" spans="23:24" x14ac:dyDescent="0.2">
      <c r="W1175" s="72"/>
      <c r="X1175" s="73"/>
    </row>
    <row r="1176" spans="23:24" x14ac:dyDescent="0.2">
      <c r="W1176" s="72"/>
      <c r="X1176" s="73"/>
    </row>
    <row r="1177" spans="23:24" x14ac:dyDescent="0.2">
      <c r="W1177" s="72"/>
      <c r="X1177" s="73"/>
    </row>
    <row r="1178" spans="23:24" x14ac:dyDescent="0.2">
      <c r="W1178" s="72"/>
      <c r="X1178" s="73"/>
    </row>
    <row r="1179" spans="23:24" x14ac:dyDescent="0.2">
      <c r="W1179" s="72"/>
      <c r="X1179" s="73"/>
    </row>
    <row r="1180" spans="23:24" x14ac:dyDescent="0.2">
      <c r="W1180" s="72"/>
      <c r="X1180" s="73"/>
    </row>
    <row r="1181" spans="23:24" x14ac:dyDescent="0.2">
      <c r="W1181" s="72"/>
      <c r="X1181" s="73"/>
    </row>
    <row r="1182" spans="23:24" x14ac:dyDescent="0.2">
      <c r="W1182" s="72"/>
      <c r="X1182" s="73"/>
    </row>
    <row r="1183" spans="23:24" x14ac:dyDescent="0.2">
      <c r="W1183" s="72"/>
      <c r="X1183" s="73"/>
    </row>
    <row r="1184" spans="23:24" x14ac:dyDescent="0.2">
      <c r="W1184" s="72"/>
      <c r="X1184" s="73"/>
    </row>
    <row r="1185" spans="23:24" x14ac:dyDescent="0.2">
      <c r="W1185" s="72"/>
      <c r="X1185" s="73"/>
    </row>
    <row r="1186" spans="23:24" x14ac:dyDescent="0.2">
      <c r="W1186" s="72"/>
      <c r="X1186" s="73"/>
    </row>
    <row r="1187" spans="23:24" x14ac:dyDescent="0.2">
      <c r="W1187" s="72"/>
      <c r="X1187" s="73"/>
    </row>
    <row r="1188" spans="23:24" x14ac:dyDescent="0.2">
      <c r="W1188" s="72"/>
      <c r="X1188" s="73"/>
    </row>
    <row r="1189" spans="23:24" x14ac:dyDescent="0.2">
      <c r="W1189" s="72"/>
      <c r="X1189" s="73"/>
    </row>
    <row r="1190" spans="23:24" x14ac:dyDescent="0.2">
      <c r="W1190" s="72"/>
      <c r="X1190" s="73"/>
    </row>
    <row r="1191" spans="23:24" x14ac:dyDescent="0.2">
      <c r="W1191" s="72"/>
      <c r="X1191" s="73"/>
    </row>
    <row r="1192" spans="23:24" x14ac:dyDescent="0.2">
      <c r="W1192" s="72"/>
      <c r="X1192" s="73"/>
    </row>
    <row r="1193" spans="23:24" x14ac:dyDescent="0.2">
      <c r="W1193" s="72"/>
      <c r="X1193" s="73"/>
    </row>
    <row r="1194" spans="23:24" x14ac:dyDescent="0.2">
      <c r="W1194" s="72"/>
      <c r="X1194" s="73"/>
    </row>
    <row r="1195" spans="23:24" x14ac:dyDescent="0.2">
      <c r="W1195" s="72"/>
      <c r="X1195" s="73"/>
    </row>
    <row r="1196" spans="23:24" x14ac:dyDescent="0.2">
      <c r="W1196" s="72"/>
      <c r="X1196" s="73"/>
    </row>
    <row r="1197" spans="23:24" x14ac:dyDescent="0.2">
      <c r="W1197" s="72"/>
      <c r="X1197" s="73"/>
    </row>
    <row r="1198" spans="23:24" x14ac:dyDescent="0.2">
      <c r="W1198" s="72"/>
      <c r="X1198" s="73"/>
    </row>
    <row r="1199" spans="23:24" x14ac:dyDescent="0.2">
      <c r="W1199" s="72"/>
      <c r="X1199" s="73"/>
    </row>
    <row r="1200" spans="23:24" x14ac:dyDescent="0.2">
      <c r="W1200" s="72"/>
      <c r="X1200" s="73"/>
    </row>
    <row r="1201" spans="23:24" x14ac:dyDescent="0.2">
      <c r="W1201" s="72"/>
      <c r="X1201" s="73"/>
    </row>
    <row r="1202" spans="23:24" x14ac:dyDescent="0.2">
      <c r="W1202" s="72"/>
      <c r="X1202" s="73"/>
    </row>
    <row r="1203" spans="23:24" x14ac:dyDescent="0.2">
      <c r="W1203" s="72"/>
      <c r="X1203" s="73"/>
    </row>
    <row r="1204" spans="23:24" x14ac:dyDescent="0.2">
      <c r="W1204" s="72"/>
      <c r="X1204" s="73"/>
    </row>
    <row r="1205" spans="23:24" x14ac:dyDescent="0.2">
      <c r="W1205" s="72"/>
      <c r="X1205" s="73"/>
    </row>
    <row r="1206" spans="23:24" x14ac:dyDescent="0.2">
      <c r="W1206" s="72"/>
      <c r="X1206" s="73"/>
    </row>
    <row r="1207" spans="23:24" x14ac:dyDescent="0.2">
      <c r="W1207" s="72"/>
      <c r="X1207" s="73"/>
    </row>
    <row r="1208" spans="23:24" x14ac:dyDescent="0.2">
      <c r="W1208" s="72"/>
      <c r="X1208" s="73"/>
    </row>
    <row r="1209" spans="23:24" x14ac:dyDescent="0.2">
      <c r="W1209" s="72"/>
      <c r="X1209" s="73"/>
    </row>
    <row r="1210" spans="23:24" x14ac:dyDescent="0.2">
      <c r="W1210" s="72"/>
      <c r="X1210" s="73"/>
    </row>
    <row r="1211" spans="23:24" x14ac:dyDescent="0.2">
      <c r="W1211" s="72"/>
      <c r="X1211" s="73"/>
    </row>
    <row r="1212" spans="23:24" x14ac:dyDescent="0.2">
      <c r="W1212" s="72"/>
      <c r="X1212" s="73"/>
    </row>
    <row r="1213" spans="23:24" x14ac:dyDescent="0.2">
      <c r="W1213" s="72"/>
      <c r="X1213" s="73"/>
    </row>
    <row r="1214" spans="23:24" x14ac:dyDescent="0.2">
      <c r="W1214" s="72"/>
      <c r="X1214" s="73"/>
    </row>
    <row r="1215" spans="23:24" x14ac:dyDescent="0.2">
      <c r="W1215" s="72"/>
      <c r="X1215" s="73"/>
    </row>
    <row r="1216" spans="23:24" x14ac:dyDescent="0.2">
      <c r="W1216" s="72"/>
      <c r="X1216" s="73"/>
    </row>
    <row r="1217" spans="23:24" x14ac:dyDescent="0.2">
      <c r="W1217" s="72"/>
      <c r="X1217" s="73"/>
    </row>
    <row r="1218" spans="23:24" x14ac:dyDescent="0.2">
      <c r="W1218" s="72"/>
      <c r="X1218" s="73"/>
    </row>
    <row r="1219" spans="23:24" x14ac:dyDescent="0.2">
      <c r="W1219" s="72"/>
      <c r="X1219" s="73"/>
    </row>
    <row r="1220" spans="23:24" x14ac:dyDescent="0.2">
      <c r="W1220" s="72"/>
      <c r="X1220" s="73"/>
    </row>
    <row r="1221" spans="23:24" x14ac:dyDescent="0.2">
      <c r="W1221" s="72"/>
      <c r="X1221" s="73"/>
    </row>
    <row r="1222" spans="23:24" x14ac:dyDescent="0.2">
      <c r="W1222" s="72"/>
      <c r="X1222" s="73"/>
    </row>
    <row r="1223" spans="23:24" x14ac:dyDescent="0.2">
      <c r="W1223" s="72"/>
      <c r="X1223" s="73"/>
    </row>
    <row r="1224" spans="23:24" x14ac:dyDescent="0.2">
      <c r="W1224" s="72"/>
      <c r="X1224" s="73"/>
    </row>
    <row r="1225" spans="23:24" x14ac:dyDescent="0.2">
      <c r="W1225" s="72"/>
      <c r="X1225" s="73"/>
    </row>
    <row r="1226" spans="23:24" x14ac:dyDescent="0.2">
      <c r="W1226" s="72"/>
      <c r="X1226" s="73"/>
    </row>
    <row r="1227" spans="23:24" x14ac:dyDescent="0.2">
      <c r="W1227" s="72"/>
      <c r="X1227" s="73"/>
    </row>
    <row r="1228" spans="23:24" x14ac:dyDescent="0.2">
      <c r="W1228" s="72"/>
      <c r="X1228" s="73"/>
    </row>
    <row r="1229" spans="23:24" x14ac:dyDescent="0.2">
      <c r="W1229" s="72"/>
      <c r="X1229" s="73"/>
    </row>
    <row r="1230" spans="23:24" x14ac:dyDescent="0.2">
      <c r="W1230" s="72"/>
      <c r="X1230" s="73"/>
    </row>
    <row r="1231" spans="23:24" x14ac:dyDescent="0.2">
      <c r="W1231" s="72"/>
      <c r="X1231" s="73"/>
    </row>
    <row r="1232" spans="23:24" x14ac:dyDescent="0.2">
      <c r="W1232" s="72"/>
      <c r="X1232" s="73"/>
    </row>
    <row r="1233" spans="23:24" x14ac:dyDescent="0.2">
      <c r="W1233" s="72"/>
      <c r="X1233" s="73"/>
    </row>
    <row r="1234" spans="23:24" x14ac:dyDescent="0.2">
      <c r="W1234" s="72"/>
      <c r="X1234" s="73"/>
    </row>
    <row r="1235" spans="23:24" x14ac:dyDescent="0.2">
      <c r="W1235" s="72"/>
      <c r="X1235" s="73"/>
    </row>
    <row r="1236" spans="23:24" x14ac:dyDescent="0.2">
      <c r="W1236" s="72"/>
      <c r="X1236" s="73"/>
    </row>
    <row r="1237" spans="23:24" x14ac:dyDescent="0.2">
      <c r="W1237" s="72"/>
      <c r="X1237" s="73"/>
    </row>
    <row r="1238" spans="23:24" x14ac:dyDescent="0.2">
      <c r="W1238" s="72"/>
      <c r="X1238" s="73"/>
    </row>
    <row r="1239" spans="23:24" x14ac:dyDescent="0.2">
      <c r="W1239" s="72"/>
      <c r="X1239" s="73"/>
    </row>
    <row r="1240" spans="23:24" x14ac:dyDescent="0.2">
      <c r="W1240" s="72"/>
      <c r="X1240" s="73"/>
    </row>
    <row r="1241" spans="23:24" x14ac:dyDescent="0.2">
      <c r="W1241" s="72"/>
      <c r="X1241" s="73"/>
    </row>
    <row r="1242" spans="23:24" x14ac:dyDescent="0.2">
      <c r="W1242" s="72"/>
      <c r="X1242" s="73"/>
    </row>
    <row r="1243" spans="23:24" x14ac:dyDescent="0.2">
      <c r="W1243" s="72"/>
      <c r="X1243" s="73"/>
    </row>
    <row r="1244" spans="23:24" x14ac:dyDescent="0.2">
      <c r="W1244" s="72"/>
      <c r="X1244" s="73"/>
    </row>
    <row r="1245" spans="23:24" x14ac:dyDescent="0.2">
      <c r="W1245" s="72"/>
      <c r="X1245" s="73"/>
    </row>
    <row r="1246" spans="23:24" x14ac:dyDescent="0.2">
      <c r="W1246" s="72"/>
      <c r="X1246" s="73"/>
    </row>
    <row r="1247" spans="23:24" x14ac:dyDescent="0.2">
      <c r="W1247" s="72"/>
      <c r="X1247" s="73"/>
    </row>
    <row r="1248" spans="23:24" x14ac:dyDescent="0.2">
      <c r="W1248" s="72"/>
      <c r="X1248" s="73"/>
    </row>
    <row r="1249" spans="23:24" x14ac:dyDescent="0.2">
      <c r="W1249" s="72"/>
      <c r="X1249" s="73"/>
    </row>
    <row r="1250" spans="23:24" x14ac:dyDescent="0.2">
      <c r="W1250" s="72"/>
      <c r="X1250" s="73"/>
    </row>
    <row r="1251" spans="23:24" x14ac:dyDescent="0.2">
      <c r="W1251" s="72"/>
      <c r="X1251" s="73"/>
    </row>
    <row r="1252" spans="23:24" x14ac:dyDescent="0.2">
      <c r="W1252" s="72"/>
      <c r="X1252" s="73"/>
    </row>
    <row r="1253" spans="23:24" x14ac:dyDescent="0.2">
      <c r="W1253" s="72"/>
      <c r="X1253" s="73"/>
    </row>
    <row r="1254" spans="23:24" x14ac:dyDescent="0.2">
      <c r="W1254" s="72"/>
      <c r="X1254" s="73"/>
    </row>
    <row r="1255" spans="23:24" x14ac:dyDescent="0.2">
      <c r="W1255" s="72"/>
      <c r="X1255" s="73"/>
    </row>
    <row r="1256" spans="23:24" x14ac:dyDescent="0.2">
      <c r="W1256" s="72"/>
      <c r="X1256" s="73"/>
    </row>
    <row r="1257" spans="23:24" x14ac:dyDescent="0.2">
      <c r="W1257" s="72"/>
      <c r="X1257" s="73"/>
    </row>
    <row r="1258" spans="23:24" x14ac:dyDescent="0.2">
      <c r="W1258" s="72"/>
      <c r="X1258" s="73"/>
    </row>
    <row r="1259" spans="23:24" x14ac:dyDescent="0.2">
      <c r="W1259" s="72"/>
      <c r="X1259" s="73"/>
    </row>
    <row r="1260" spans="23:24" x14ac:dyDescent="0.2">
      <c r="W1260" s="72"/>
      <c r="X1260" s="73"/>
    </row>
    <row r="1261" spans="23:24" x14ac:dyDescent="0.2">
      <c r="W1261" s="72"/>
      <c r="X1261" s="73"/>
    </row>
    <row r="1262" spans="23:24" x14ac:dyDescent="0.2">
      <c r="W1262" s="72"/>
      <c r="X1262" s="73"/>
    </row>
    <row r="1263" spans="23:24" x14ac:dyDescent="0.2">
      <c r="W1263" s="72"/>
      <c r="X1263" s="73"/>
    </row>
    <row r="1264" spans="23:24" x14ac:dyDescent="0.2">
      <c r="W1264" s="72"/>
      <c r="X1264" s="73"/>
    </row>
    <row r="1265" spans="23:24" x14ac:dyDescent="0.2">
      <c r="W1265" s="72"/>
      <c r="X1265" s="73"/>
    </row>
    <row r="1266" spans="23:24" x14ac:dyDescent="0.2">
      <c r="W1266" s="72"/>
      <c r="X1266" s="73"/>
    </row>
    <row r="1267" spans="23:24" x14ac:dyDescent="0.2">
      <c r="W1267" s="72"/>
      <c r="X1267" s="73"/>
    </row>
    <row r="1268" spans="23:24" x14ac:dyDescent="0.2">
      <c r="W1268" s="72"/>
      <c r="X1268" s="73"/>
    </row>
    <row r="1269" spans="23:24" x14ac:dyDescent="0.2">
      <c r="W1269" s="72"/>
      <c r="X1269" s="73"/>
    </row>
    <row r="1270" spans="23:24" x14ac:dyDescent="0.2">
      <c r="W1270" s="72"/>
      <c r="X1270" s="73"/>
    </row>
    <row r="1271" spans="23:24" x14ac:dyDescent="0.2">
      <c r="W1271" s="72"/>
      <c r="X1271" s="73"/>
    </row>
    <row r="1272" spans="23:24" x14ac:dyDescent="0.2">
      <c r="W1272" s="72"/>
      <c r="X1272" s="73"/>
    </row>
    <row r="1273" spans="23:24" x14ac:dyDescent="0.2">
      <c r="W1273" s="72"/>
      <c r="X1273" s="73"/>
    </row>
    <row r="1274" spans="23:24" x14ac:dyDescent="0.2">
      <c r="W1274" s="72"/>
      <c r="X1274" s="73"/>
    </row>
    <row r="1275" spans="23:24" x14ac:dyDescent="0.2">
      <c r="W1275" s="72"/>
      <c r="X1275" s="73"/>
    </row>
    <row r="1276" spans="23:24" x14ac:dyDescent="0.2">
      <c r="W1276" s="72"/>
      <c r="X1276" s="73"/>
    </row>
    <row r="1277" spans="23:24" x14ac:dyDescent="0.2">
      <c r="W1277" s="72"/>
      <c r="X1277" s="73"/>
    </row>
    <row r="1278" spans="23:24" x14ac:dyDescent="0.2">
      <c r="W1278" s="72"/>
      <c r="X1278" s="73"/>
    </row>
    <row r="1279" spans="23:24" x14ac:dyDescent="0.2">
      <c r="W1279" s="72"/>
      <c r="X1279" s="73"/>
    </row>
    <row r="1280" spans="23:24" x14ac:dyDescent="0.2">
      <c r="W1280" s="72"/>
      <c r="X1280" s="73"/>
    </row>
    <row r="1281" spans="23:24" x14ac:dyDescent="0.2">
      <c r="W1281" s="72"/>
      <c r="X1281" s="73"/>
    </row>
    <row r="1282" spans="23:24" x14ac:dyDescent="0.2">
      <c r="W1282" s="72"/>
      <c r="X1282" s="73"/>
    </row>
    <row r="1283" spans="23:24" x14ac:dyDescent="0.2">
      <c r="W1283" s="72"/>
      <c r="X1283" s="73"/>
    </row>
    <row r="1284" spans="23:24" x14ac:dyDescent="0.2">
      <c r="W1284" s="72"/>
      <c r="X1284" s="73"/>
    </row>
    <row r="1285" spans="23:24" x14ac:dyDescent="0.2">
      <c r="W1285" s="72"/>
      <c r="X1285" s="73"/>
    </row>
    <row r="1286" spans="23:24" x14ac:dyDescent="0.2">
      <c r="W1286" s="72"/>
      <c r="X1286" s="73"/>
    </row>
    <row r="1287" spans="23:24" x14ac:dyDescent="0.2">
      <c r="W1287" s="72"/>
      <c r="X1287" s="73"/>
    </row>
    <row r="1288" spans="23:24" x14ac:dyDescent="0.2">
      <c r="W1288" s="72"/>
      <c r="X1288" s="73"/>
    </row>
    <row r="1289" spans="23:24" x14ac:dyDescent="0.2">
      <c r="W1289" s="72"/>
      <c r="X1289" s="73"/>
    </row>
    <row r="1290" spans="23:24" x14ac:dyDescent="0.2">
      <c r="W1290" s="72"/>
      <c r="X1290" s="73"/>
    </row>
    <row r="1291" spans="23:24" x14ac:dyDescent="0.2">
      <c r="W1291" s="72"/>
      <c r="X1291" s="73"/>
    </row>
    <row r="1292" spans="23:24" x14ac:dyDescent="0.2">
      <c r="W1292" s="72"/>
      <c r="X1292" s="73"/>
    </row>
    <row r="1293" spans="23:24" x14ac:dyDescent="0.2">
      <c r="W1293" s="72"/>
      <c r="X1293" s="73"/>
    </row>
    <row r="1294" spans="23:24" x14ac:dyDescent="0.2">
      <c r="W1294" s="72"/>
      <c r="X1294" s="73"/>
    </row>
    <row r="1295" spans="23:24" x14ac:dyDescent="0.2">
      <c r="W1295" s="72"/>
      <c r="X1295" s="73"/>
    </row>
    <row r="1296" spans="23:24" x14ac:dyDescent="0.2">
      <c r="W1296" s="72"/>
      <c r="X1296" s="73"/>
    </row>
    <row r="1297" spans="23:24" x14ac:dyDescent="0.2">
      <c r="W1297" s="72"/>
      <c r="X1297" s="73"/>
    </row>
    <row r="1298" spans="23:24" x14ac:dyDescent="0.2">
      <c r="W1298" s="72"/>
      <c r="X1298" s="73"/>
    </row>
    <row r="1299" spans="23:24" x14ac:dyDescent="0.2">
      <c r="W1299" s="72"/>
      <c r="X1299" s="73"/>
    </row>
    <row r="1300" spans="23:24" x14ac:dyDescent="0.2">
      <c r="W1300" s="72"/>
      <c r="X1300" s="73"/>
    </row>
    <row r="1301" spans="23:24" x14ac:dyDescent="0.2">
      <c r="W1301" s="72"/>
      <c r="X1301" s="73"/>
    </row>
    <row r="1302" spans="23:24" x14ac:dyDescent="0.2">
      <c r="W1302" s="72"/>
      <c r="X1302" s="73"/>
    </row>
    <row r="1303" spans="23:24" x14ac:dyDescent="0.2">
      <c r="W1303" s="72"/>
      <c r="X1303" s="73"/>
    </row>
    <row r="1304" spans="23:24" x14ac:dyDescent="0.2">
      <c r="W1304" s="72"/>
      <c r="X1304" s="73"/>
    </row>
    <row r="1305" spans="23:24" x14ac:dyDescent="0.2">
      <c r="W1305" s="72"/>
      <c r="X1305" s="73"/>
    </row>
    <row r="1306" spans="23:24" x14ac:dyDescent="0.2">
      <c r="W1306" s="72"/>
      <c r="X1306" s="73"/>
    </row>
    <row r="1307" spans="23:24" x14ac:dyDescent="0.2">
      <c r="W1307" s="72"/>
      <c r="X1307" s="73"/>
    </row>
    <row r="1308" spans="23:24" x14ac:dyDescent="0.2">
      <c r="W1308" s="72"/>
      <c r="X1308" s="73"/>
    </row>
    <row r="1309" spans="23:24" x14ac:dyDescent="0.2">
      <c r="W1309" s="72"/>
      <c r="X1309" s="73"/>
    </row>
    <row r="1310" spans="23:24" x14ac:dyDescent="0.2">
      <c r="W1310" s="72"/>
      <c r="X1310" s="73"/>
    </row>
    <row r="1311" spans="23:24" x14ac:dyDescent="0.2">
      <c r="W1311" s="72"/>
      <c r="X1311" s="73"/>
    </row>
    <row r="1312" spans="23:24" x14ac:dyDescent="0.2">
      <c r="W1312" s="72"/>
      <c r="X1312" s="73"/>
    </row>
    <row r="1313" spans="23:24" x14ac:dyDescent="0.2">
      <c r="W1313" s="72"/>
      <c r="X1313" s="73"/>
    </row>
    <row r="1314" spans="23:24" x14ac:dyDescent="0.2">
      <c r="W1314" s="72"/>
      <c r="X1314" s="73"/>
    </row>
    <row r="1315" spans="23:24" x14ac:dyDescent="0.2">
      <c r="W1315" s="72"/>
      <c r="X1315" s="73"/>
    </row>
    <row r="1316" spans="23:24" x14ac:dyDescent="0.2">
      <c r="W1316" s="72"/>
      <c r="X1316" s="73"/>
    </row>
    <row r="1317" spans="23:24" x14ac:dyDescent="0.2">
      <c r="W1317" s="72"/>
      <c r="X1317" s="73"/>
    </row>
    <row r="1318" spans="23:24" x14ac:dyDescent="0.2">
      <c r="W1318" s="72"/>
      <c r="X1318" s="73"/>
    </row>
    <row r="1319" spans="23:24" x14ac:dyDescent="0.2">
      <c r="W1319" s="72"/>
      <c r="X1319" s="73"/>
    </row>
    <row r="1320" spans="23:24" x14ac:dyDescent="0.2">
      <c r="W1320" s="72"/>
      <c r="X1320" s="73"/>
    </row>
    <row r="1321" spans="23:24" x14ac:dyDescent="0.2">
      <c r="W1321" s="72"/>
      <c r="X1321" s="73"/>
    </row>
    <row r="1322" spans="23:24" x14ac:dyDescent="0.2">
      <c r="W1322" s="72"/>
      <c r="X1322" s="73"/>
    </row>
    <row r="1323" spans="23:24" x14ac:dyDescent="0.2">
      <c r="W1323" s="72"/>
      <c r="X1323" s="73"/>
    </row>
    <row r="1324" spans="23:24" x14ac:dyDescent="0.2">
      <c r="W1324" s="72"/>
      <c r="X1324" s="73"/>
    </row>
    <row r="1325" spans="23:24" x14ac:dyDescent="0.2">
      <c r="W1325" s="72"/>
      <c r="X1325" s="73"/>
    </row>
    <row r="1326" spans="23:24" x14ac:dyDescent="0.2">
      <c r="W1326" s="72"/>
      <c r="X1326" s="73"/>
    </row>
    <row r="1327" spans="23:24" x14ac:dyDescent="0.2">
      <c r="W1327" s="72"/>
      <c r="X1327" s="73"/>
    </row>
    <row r="1328" spans="23:24" x14ac:dyDescent="0.2">
      <c r="W1328" s="72"/>
      <c r="X1328" s="73"/>
    </row>
    <row r="1329" spans="23:24" x14ac:dyDescent="0.2">
      <c r="W1329" s="72"/>
      <c r="X1329" s="73"/>
    </row>
    <row r="1330" spans="23:24" x14ac:dyDescent="0.2">
      <c r="W1330" s="72"/>
      <c r="X1330" s="73"/>
    </row>
    <row r="1331" spans="23:24" x14ac:dyDescent="0.2">
      <c r="W1331" s="72"/>
      <c r="X1331" s="73"/>
    </row>
    <row r="1332" spans="23:24" x14ac:dyDescent="0.2">
      <c r="W1332" s="72"/>
      <c r="X1332" s="73"/>
    </row>
    <row r="1333" spans="23:24" x14ac:dyDescent="0.2">
      <c r="W1333" s="72"/>
      <c r="X1333" s="73"/>
    </row>
    <row r="1334" spans="23:24" x14ac:dyDescent="0.2">
      <c r="W1334" s="72"/>
      <c r="X1334" s="73"/>
    </row>
    <row r="1335" spans="23:24" x14ac:dyDescent="0.2">
      <c r="W1335" s="72"/>
      <c r="X1335" s="73"/>
    </row>
    <row r="1336" spans="23:24" x14ac:dyDescent="0.2">
      <c r="W1336" s="72"/>
      <c r="X1336" s="73"/>
    </row>
    <row r="1337" spans="23:24" x14ac:dyDescent="0.2">
      <c r="W1337" s="72"/>
      <c r="X1337" s="73"/>
    </row>
    <row r="1338" spans="23:24" x14ac:dyDescent="0.2">
      <c r="W1338" s="72"/>
      <c r="X1338" s="73"/>
    </row>
    <row r="1339" spans="23:24" x14ac:dyDescent="0.2">
      <c r="W1339" s="72"/>
      <c r="X1339" s="73"/>
    </row>
    <row r="1340" spans="23:24" x14ac:dyDescent="0.2">
      <c r="W1340" s="72"/>
      <c r="X1340" s="73"/>
    </row>
    <row r="1341" spans="23:24" x14ac:dyDescent="0.2">
      <c r="W1341" s="72"/>
      <c r="X1341" s="73"/>
    </row>
    <row r="1342" spans="23:24" x14ac:dyDescent="0.2">
      <c r="W1342" s="72"/>
      <c r="X1342" s="73"/>
    </row>
    <row r="1343" spans="23:24" x14ac:dyDescent="0.2">
      <c r="W1343" s="72"/>
      <c r="X1343" s="73"/>
    </row>
    <row r="1344" spans="23:24" x14ac:dyDescent="0.2">
      <c r="W1344" s="72"/>
      <c r="X1344" s="73"/>
    </row>
    <row r="1345" spans="23:24" x14ac:dyDescent="0.2">
      <c r="W1345" s="72"/>
      <c r="X1345" s="73"/>
    </row>
    <row r="1346" spans="23:24" x14ac:dyDescent="0.2">
      <c r="W1346" s="72"/>
      <c r="X1346" s="73"/>
    </row>
    <row r="1347" spans="23:24" x14ac:dyDescent="0.2">
      <c r="W1347" s="72"/>
      <c r="X1347" s="73"/>
    </row>
    <row r="1348" spans="23:24" x14ac:dyDescent="0.2">
      <c r="W1348" s="72"/>
      <c r="X1348" s="73"/>
    </row>
    <row r="1349" spans="23:24" x14ac:dyDescent="0.2">
      <c r="W1349" s="72"/>
      <c r="X1349" s="73"/>
    </row>
    <row r="1350" spans="23:24" x14ac:dyDescent="0.2">
      <c r="W1350" s="72"/>
      <c r="X1350" s="73"/>
    </row>
    <row r="1351" spans="23:24" x14ac:dyDescent="0.2">
      <c r="W1351" s="72"/>
      <c r="X1351" s="73"/>
    </row>
    <row r="1352" spans="23:24" x14ac:dyDescent="0.2">
      <c r="W1352" s="72"/>
      <c r="X1352" s="73"/>
    </row>
    <row r="1353" spans="23:24" x14ac:dyDescent="0.2">
      <c r="W1353" s="72"/>
      <c r="X1353" s="73"/>
    </row>
    <row r="1354" spans="23:24" x14ac:dyDescent="0.2">
      <c r="W1354" s="72"/>
      <c r="X1354" s="73"/>
    </row>
    <row r="1355" spans="23:24" x14ac:dyDescent="0.2">
      <c r="W1355" s="72"/>
      <c r="X1355" s="73"/>
    </row>
    <row r="1356" spans="23:24" x14ac:dyDescent="0.2">
      <c r="W1356" s="72"/>
      <c r="X1356" s="73"/>
    </row>
    <row r="1357" spans="23:24" x14ac:dyDescent="0.2">
      <c r="W1357" s="72"/>
      <c r="X1357" s="73"/>
    </row>
    <row r="1358" spans="23:24" x14ac:dyDescent="0.2">
      <c r="W1358" s="72"/>
      <c r="X1358" s="73"/>
    </row>
    <row r="1359" spans="23:24" x14ac:dyDescent="0.2">
      <c r="W1359" s="72"/>
      <c r="X1359" s="73"/>
    </row>
    <row r="1360" spans="23:24" x14ac:dyDescent="0.2">
      <c r="W1360" s="72"/>
      <c r="X1360" s="73"/>
    </row>
    <row r="1361" spans="23:24" x14ac:dyDescent="0.2">
      <c r="W1361" s="72"/>
      <c r="X1361" s="73"/>
    </row>
    <row r="1362" spans="23:24" x14ac:dyDescent="0.2">
      <c r="W1362" s="72"/>
      <c r="X1362" s="73"/>
    </row>
    <row r="1363" spans="23:24" x14ac:dyDescent="0.2">
      <c r="W1363" s="72"/>
      <c r="X1363" s="73"/>
    </row>
    <row r="1364" spans="23:24" x14ac:dyDescent="0.2">
      <c r="W1364" s="72"/>
      <c r="X1364" s="73"/>
    </row>
    <row r="1365" spans="23:24" x14ac:dyDescent="0.2">
      <c r="W1365" s="72"/>
      <c r="X1365" s="73"/>
    </row>
    <row r="1366" spans="23:24" x14ac:dyDescent="0.2">
      <c r="W1366" s="72"/>
      <c r="X1366" s="73"/>
    </row>
    <row r="1367" spans="23:24" x14ac:dyDescent="0.2">
      <c r="W1367" s="72"/>
      <c r="X1367" s="73"/>
    </row>
    <row r="1368" spans="23:24" x14ac:dyDescent="0.2">
      <c r="W1368" s="72"/>
      <c r="X1368" s="73"/>
    </row>
    <row r="1369" spans="23:24" x14ac:dyDescent="0.2">
      <c r="W1369" s="72"/>
      <c r="X1369" s="73"/>
    </row>
    <row r="1370" spans="23:24" x14ac:dyDescent="0.2">
      <c r="W1370" s="72"/>
      <c r="X1370" s="73"/>
    </row>
    <row r="1371" spans="23:24" x14ac:dyDescent="0.2">
      <c r="W1371" s="72"/>
      <c r="X1371" s="73"/>
    </row>
    <row r="1372" spans="23:24" x14ac:dyDescent="0.2">
      <c r="W1372" s="72"/>
      <c r="X1372" s="73"/>
    </row>
    <row r="1373" spans="23:24" x14ac:dyDescent="0.2">
      <c r="W1373" s="72"/>
      <c r="X1373" s="73"/>
    </row>
    <row r="1374" spans="23:24" x14ac:dyDescent="0.2">
      <c r="W1374" s="72"/>
      <c r="X1374" s="73"/>
    </row>
    <row r="1375" spans="23:24" x14ac:dyDescent="0.2">
      <c r="W1375" s="72"/>
      <c r="X1375" s="73"/>
    </row>
    <row r="1376" spans="23:24" x14ac:dyDescent="0.2">
      <c r="W1376" s="72"/>
      <c r="X1376" s="73"/>
    </row>
    <row r="1377" spans="23:24" x14ac:dyDescent="0.2">
      <c r="W1377" s="72"/>
      <c r="X1377" s="73"/>
    </row>
    <row r="1378" spans="23:24" x14ac:dyDescent="0.2">
      <c r="W1378" s="72"/>
      <c r="X1378" s="73"/>
    </row>
    <row r="1379" spans="23:24" x14ac:dyDescent="0.2">
      <c r="W1379" s="72"/>
      <c r="X1379" s="73"/>
    </row>
    <row r="1380" spans="23:24" x14ac:dyDescent="0.2">
      <c r="W1380" s="72"/>
      <c r="X1380" s="73"/>
    </row>
    <row r="1381" spans="23:24" x14ac:dyDescent="0.2">
      <c r="W1381" s="72"/>
      <c r="X1381" s="73"/>
    </row>
    <row r="1382" spans="23:24" x14ac:dyDescent="0.2">
      <c r="W1382" s="72"/>
      <c r="X1382" s="73"/>
    </row>
    <row r="1383" spans="23:24" x14ac:dyDescent="0.2">
      <c r="W1383" s="72"/>
      <c r="X1383" s="73"/>
    </row>
    <row r="1384" spans="23:24" x14ac:dyDescent="0.2">
      <c r="W1384" s="72"/>
      <c r="X1384" s="73"/>
    </row>
    <row r="1385" spans="23:24" x14ac:dyDescent="0.2">
      <c r="W1385" s="72"/>
      <c r="X1385" s="73"/>
    </row>
    <row r="1386" spans="23:24" x14ac:dyDescent="0.2">
      <c r="W1386" s="72"/>
      <c r="X1386" s="73"/>
    </row>
    <row r="1387" spans="23:24" x14ac:dyDescent="0.2">
      <c r="W1387" s="72"/>
      <c r="X1387" s="73"/>
    </row>
    <row r="1388" spans="23:24" x14ac:dyDescent="0.2">
      <c r="W1388" s="72"/>
      <c r="X1388" s="73"/>
    </row>
    <row r="1389" spans="23:24" x14ac:dyDescent="0.2">
      <c r="W1389" s="72"/>
      <c r="X1389" s="73"/>
    </row>
    <row r="1390" spans="23:24" x14ac:dyDescent="0.2">
      <c r="W1390" s="72"/>
      <c r="X1390" s="73"/>
    </row>
    <row r="1391" spans="23:24" x14ac:dyDescent="0.2">
      <c r="W1391" s="72"/>
      <c r="X1391" s="73"/>
    </row>
    <row r="1392" spans="23:24" x14ac:dyDescent="0.2">
      <c r="W1392" s="72"/>
      <c r="X1392" s="73"/>
    </row>
    <row r="1393" spans="23:24" x14ac:dyDescent="0.2">
      <c r="W1393" s="72"/>
      <c r="X1393" s="73"/>
    </row>
    <row r="1394" spans="23:24" x14ac:dyDescent="0.2">
      <c r="W1394" s="72"/>
      <c r="X1394" s="73"/>
    </row>
    <row r="1395" spans="23:24" x14ac:dyDescent="0.2">
      <c r="W1395" s="72"/>
      <c r="X1395" s="73"/>
    </row>
    <row r="1396" spans="23:24" x14ac:dyDescent="0.2">
      <c r="W1396" s="72"/>
      <c r="X1396" s="73"/>
    </row>
    <row r="1397" spans="23:24" x14ac:dyDescent="0.2">
      <c r="W1397" s="72"/>
      <c r="X1397" s="73"/>
    </row>
    <row r="1398" spans="23:24" x14ac:dyDescent="0.2">
      <c r="W1398" s="72"/>
      <c r="X1398" s="73"/>
    </row>
    <row r="1399" spans="23:24" x14ac:dyDescent="0.2">
      <c r="W1399" s="72"/>
      <c r="X1399" s="73"/>
    </row>
    <row r="1400" spans="23:24" x14ac:dyDescent="0.2">
      <c r="W1400" s="72"/>
      <c r="X1400" s="73"/>
    </row>
    <row r="1401" spans="23:24" x14ac:dyDescent="0.2">
      <c r="W1401" s="72"/>
      <c r="X1401" s="73"/>
    </row>
    <row r="1402" spans="23:24" x14ac:dyDescent="0.2">
      <c r="W1402" s="72"/>
      <c r="X1402" s="73"/>
    </row>
    <row r="1403" spans="23:24" x14ac:dyDescent="0.2">
      <c r="W1403" s="72"/>
      <c r="X1403" s="73"/>
    </row>
    <row r="1404" spans="23:24" x14ac:dyDescent="0.2">
      <c r="W1404" s="72"/>
      <c r="X1404" s="73"/>
    </row>
    <row r="1405" spans="23:24" x14ac:dyDescent="0.2">
      <c r="W1405" s="72"/>
      <c r="X1405" s="73"/>
    </row>
    <row r="1406" spans="23:24" x14ac:dyDescent="0.2">
      <c r="W1406" s="72"/>
      <c r="X1406" s="73"/>
    </row>
    <row r="1407" spans="23:24" x14ac:dyDescent="0.2">
      <c r="W1407" s="72"/>
      <c r="X1407" s="73"/>
    </row>
    <row r="1408" spans="23:24" x14ac:dyDescent="0.2">
      <c r="W1408" s="72"/>
      <c r="X1408" s="73"/>
    </row>
    <row r="1409" spans="23:24" x14ac:dyDescent="0.2">
      <c r="W1409" s="72"/>
      <c r="X1409" s="73"/>
    </row>
    <row r="1410" spans="23:24" x14ac:dyDescent="0.2">
      <c r="W1410" s="72"/>
      <c r="X1410" s="73"/>
    </row>
    <row r="1411" spans="23:24" x14ac:dyDescent="0.2">
      <c r="W1411" s="72"/>
      <c r="X1411" s="73"/>
    </row>
    <row r="1412" spans="23:24" x14ac:dyDescent="0.2">
      <c r="W1412" s="72"/>
      <c r="X1412" s="73"/>
    </row>
    <row r="1413" spans="23:24" x14ac:dyDescent="0.2">
      <c r="W1413" s="72"/>
      <c r="X1413" s="73"/>
    </row>
    <row r="1414" spans="23:24" x14ac:dyDescent="0.2">
      <c r="W1414" s="72"/>
      <c r="X1414" s="73"/>
    </row>
    <row r="1415" spans="23:24" x14ac:dyDescent="0.2">
      <c r="W1415" s="72"/>
      <c r="X1415" s="73"/>
    </row>
    <row r="1416" spans="23:24" x14ac:dyDescent="0.2">
      <c r="W1416" s="72"/>
      <c r="X1416" s="73"/>
    </row>
    <row r="1417" spans="23:24" x14ac:dyDescent="0.2">
      <c r="W1417" s="72"/>
      <c r="X1417" s="73"/>
    </row>
    <row r="1418" spans="23:24" x14ac:dyDescent="0.2">
      <c r="W1418" s="72"/>
      <c r="X1418" s="73"/>
    </row>
    <row r="1419" spans="23:24" x14ac:dyDescent="0.2">
      <c r="W1419" s="72"/>
      <c r="X1419" s="73"/>
    </row>
    <row r="1420" spans="23:24" x14ac:dyDescent="0.2">
      <c r="W1420" s="72"/>
      <c r="X1420" s="73"/>
    </row>
    <row r="1421" spans="23:24" x14ac:dyDescent="0.2">
      <c r="W1421" s="72"/>
      <c r="X1421" s="73"/>
    </row>
    <row r="1422" spans="23:24" x14ac:dyDescent="0.2">
      <c r="W1422" s="72"/>
      <c r="X1422" s="73"/>
    </row>
    <row r="1423" spans="23:24" x14ac:dyDescent="0.2">
      <c r="W1423" s="72"/>
      <c r="X1423" s="73"/>
    </row>
    <row r="1424" spans="23:24" x14ac:dyDescent="0.2">
      <c r="W1424" s="72"/>
      <c r="X1424" s="73"/>
    </row>
    <row r="1425" spans="23:24" x14ac:dyDescent="0.2">
      <c r="W1425" s="72"/>
      <c r="X1425" s="73"/>
    </row>
    <row r="1426" spans="23:24" x14ac:dyDescent="0.2">
      <c r="W1426" s="72"/>
      <c r="X1426" s="73"/>
    </row>
    <row r="1427" spans="23:24" x14ac:dyDescent="0.2">
      <c r="W1427" s="72"/>
      <c r="X1427" s="73"/>
    </row>
    <row r="1428" spans="23:24" x14ac:dyDescent="0.2">
      <c r="W1428" s="72"/>
      <c r="X1428" s="73"/>
    </row>
    <row r="1429" spans="23:24" x14ac:dyDescent="0.2">
      <c r="W1429" s="72"/>
      <c r="X1429" s="73"/>
    </row>
    <row r="1430" spans="23:24" x14ac:dyDescent="0.2">
      <c r="W1430" s="72"/>
      <c r="X1430" s="73"/>
    </row>
    <row r="1431" spans="23:24" x14ac:dyDescent="0.2">
      <c r="W1431" s="72"/>
      <c r="X1431" s="73"/>
    </row>
    <row r="1432" spans="23:24" x14ac:dyDescent="0.2">
      <c r="W1432" s="72"/>
      <c r="X1432" s="73"/>
    </row>
    <row r="1433" spans="23:24" x14ac:dyDescent="0.2">
      <c r="W1433" s="72"/>
      <c r="X1433" s="73"/>
    </row>
    <row r="1434" spans="23:24" x14ac:dyDescent="0.2">
      <c r="W1434" s="72"/>
      <c r="X1434" s="73"/>
    </row>
    <row r="1435" spans="23:24" x14ac:dyDescent="0.2">
      <c r="W1435" s="72"/>
      <c r="X1435" s="73"/>
    </row>
    <row r="1436" spans="23:24" x14ac:dyDescent="0.2">
      <c r="W1436" s="72"/>
      <c r="X1436" s="73"/>
    </row>
    <row r="1437" spans="23:24" x14ac:dyDescent="0.2">
      <c r="W1437" s="72"/>
      <c r="X1437" s="73"/>
    </row>
    <row r="1438" spans="23:24" x14ac:dyDescent="0.2">
      <c r="W1438" s="72"/>
      <c r="X1438" s="73"/>
    </row>
    <row r="1439" spans="23:24" x14ac:dyDescent="0.2">
      <c r="W1439" s="72"/>
      <c r="X1439" s="73"/>
    </row>
    <row r="1440" spans="23:24" x14ac:dyDescent="0.2">
      <c r="W1440" s="72"/>
      <c r="X1440" s="73"/>
    </row>
    <row r="1441" spans="23:24" x14ac:dyDescent="0.2">
      <c r="W1441" s="72"/>
      <c r="X1441" s="73"/>
    </row>
    <row r="1442" spans="23:24" x14ac:dyDescent="0.2">
      <c r="W1442" s="72"/>
      <c r="X1442" s="73"/>
    </row>
    <row r="1443" spans="23:24" x14ac:dyDescent="0.2">
      <c r="W1443" s="72"/>
      <c r="X1443" s="73"/>
    </row>
    <row r="1444" spans="23:24" x14ac:dyDescent="0.2">
      <c r="W1444" s="72"/>
      <c r="X1444" s="73"/>
    </row>
    <row r="1445" spans="23:24" x14ac:dyDescent="0.2">
      <c r="W1445" s="72"/>
      <c r="X1445" s="73"/>
    </row>
    <row r="1446" spans="23:24" x14ac:dyDescent="0.2">
      <c r="W1446" s="72"/>
      <c r="X1446" s="73"/>
    </row>
    <row r="1447" spans="23:24" x14ac:dyDescent="0.2">
      <c r="W1447" s="72"/>
      <c r="X1447" s="73"/>
    </row>
    <row r="1448" spans="23:24" x14ac:dyDescent="0.2">
      <c r="W1448" s="72"/>
      <c r="X1448" s="73"/>
    </row>
    <row r="1449" spans="23:24" x14ac:dyDescent="0.2">
      <c r="W1449" s="72"/>
      <c r="X1449" s="73"/>
    </row>
    <row r="1450" spans="23:24" x14ac:dyDescent="0.2">
      <c r="W1450" s="72"/>
      <c r="X1450" s="73"/>
    </row>
    <row r="1451" spans="23:24" x14ac:dyDescent="0.2">
      <c r="W1451" s="72"/>
      <c r="X1451" s="73"/>
    </row>
    <row r="1452" spans="23:24" x14ac:dyDescent="0.2">
      <c r="W1452" s="72"/>
      <c r="X1452" s="73"/>
    </row>
    <row r="1453" spans="23:24" x14ac:dyDescent="0.2">
      <c r="W1453" s="72"/>
      <c r="X1453" s="73"/>
    </row>
    <row r="1454" spans="23:24" x14ac:dyDescent="0.2">
      <c r="W1454" s="72"/>
      <c r="X1454" s="73"/>
    </row>
    <row r="1455" spans="23:24" x14ac:dyDescent="0.2">
      <c r="W1455" s="72"/>
      <c r="X1455" s="73"/>
    </row>
    <row r="1456" spans="23:24" x14ac:dyDescent="0.2">
      <c r="W1456" s="72"/>
      <c r="X1456" s="73"/>
    </row>
    <row r="1457" spans="23:24" x14ac:dyDescent="0.2">
      <c r="W1457" s="72"/>
      <c r="X1457" s="73"/>
    </row>
    <row r="1458" spans="23:24" x14ac:dyDescent="0.2">
      <c r="W1458" s="72"/>
      <c r="X1458" s="73"/>
    </row>
    <row r="1459" spans="23:24" x14ac:dyDescent="0.2">
      <c r="W1459" s="72"/>
      <c r="X1459" s="73"/>
    </row>
    <row r="1460" spans="23:24" x14ac:dyDescent="0.2">
      <c r="W1460" s="72"/>
      <c r="X1460" s="73"/>
    </row>
    <row r="1461" spans="23:24" x14ac:dyDescent="0.2">
      <c r="W1461" s="72"/>
      <c r="X1461" s="73"/>
    </row>
    <row r="1462" spans="23:24" x14ac:dyDescent="0.2">
      <c r="W1462" s="72"/>
      <c r="X1462" s="73"/>
    </row>
    <row r="1463" spans="23:24" x14ac:dyDescent="0.2">
      <c r="W1463" s="72"/>
      <c r="X1463" s="73"/>
    </row>
    <row r="1464" spans="23:24" x14ac:dyDescent="0.2">
      <c r="W1464" s="72"/>
      <c r="X1464" s="73"/>
    </row>
    <row r="1465" spans="23:24" x14ac:dyDescent="0.2">
      <c r="W1465" s="72"/>
      <c r="X1465" s="73"/>
    </row>
    <row r="1466" spans="23:24" x14ac:dyDescent="0.2">
      <c r="W1466" s="72"/>
      <c r="X1466" s="73"/>
    </row>
    <row r="1467" spans="23:24" x14ac:dyDescent="0.2">
      <c r="W1467" s="72"/>
      <c r="X1467" s="73"/>
    </row>
    <row r="1468" spans="23:24" x14ac:dyDescent="0.2">
      <c r="W1468" s="72"/>
      <c r="X1468" s="73"/>
    </row>
    <row r="1469" spans="23:24" x14ac:dyDescent="0.2">
      <c r="W1469" s="72"/>
      <c r="X1469" s="73"/>
    </row>
    <row r="1470" spans="23:24" x14ac:dyDescent="0.2">
      <c r="W1470" s="72"/>
      <c r="X1470" s="73"/>
    </row>
    <row r="1471" spans="23:24" x14ac:dyDescent="0.2">
      <c r="W1471" s="72"/>
      <c r="X1471" s="73"/>
    </row>
    <row r="1472" spans="23:24" x14ac:dyDescent="0.2">
      <c r="W1472" s="72"/>
      <c r="X1472" s="73"/>
    </row>
    <row r="1473" spans="23:24" x14ac:dyDescent="0.2">
      <c r="W1473" s="72"/>
      <c r="X1473" s="73"/>
    </row>
    <row r="1474" spans="23:24" x14ac:dyDescent="0.2">
      <c r="W1474" s="72"/>
      <c r="X1474" s="73"/>
    </row>
    <row r="1475" spans="23:24" x14ac:dyDescent="0.2">
      <c r="W1475" s="72"/>
      <c r="X1475" s="73"/>
    </row>
    <row r="1476" spans="23:24" x14ac:dyDescent="0.2">
      <c r="W1476" s="72"/>
      <c r="X1476" s="73"/>
    </row>
    <row r="1477" spans="23:24" x14ac:dyDescent="0.2">
      <c r="W1477" s="72"/>
      <c r="X1477" s="73"/>
    </row>
    <row r="1478" spans="23:24" x14ac:dyDescent="0.2">
      <c r="W1478" s="72"/>
      <c r="X1478" s="73"/>
    </row>
    <row r="1479" spans="23:24" x14ac:dyDescent="0.2">
      <c r="W1479" s="72"/>
      <c r="X1479" s="73"/>
    </row>
    <row r="1480" spans="23:24" x14ac:dyDescent="0.2">
      <c r="W1480" s="72"/>
      <c r="X1480" s="73"/>
    </row>
    <row r="1481" spans="23:24" x14ac:dyDescent="0.2">
      <c r="W1481" s="72"/>
      <c r="X1481" s="73"/>
    </row>
    <row r="1482" spans="23:24" x14ac:dyDescent="0.2">
      <c r="W1482" s="72"/>
      <c r="X1482" s="73"/>
    </row>
    <row r="1483" spans="23:24" x14ac:dyDescent="0.2">
      <c r="W1483" s="72"/>
      <c r="X1483" s="73"/>
    </row>
    <row r="1484" spans="23:24" x14ac:dyDescent="0.2">
      <c r="W1484" s="72"/>
      <c r="X1484" s="73"/>
    </row>
    <row r="1485" spans="23:24" x14ac:dyDescent="0.2">
      <c r="W1485" s="72"/>
      <c r="X1485" s="73"/>
    </row>
    <row r="1486" spans="23:24" x14ac:dyDescent="0.2">
      <c r="W1486" s="72"/>
      <c r="X1486" s="73"/>
    </row>
    <row r="1487" spans="23:24" x14ac:dyDescent="0.2">
      <c r="W1487" s="72"/>
      <c r="X1487" s="73"/>
    </row>
    <row r="1488" spans="23:24" x14ac:dyDescent="0.2">
      <c r="W1488" s="72"/>
      <c r="X1488" s="73"/>
    </row>
    <row r="1489" spans="23:24" x14ac:dyDescent="0.2">
      <c r="W1489" s="72"/>
      <c r="X1489" s="73"/>
    </row>
    <row r="1490" spans="23:24" x14ac:dyDescent="0.2">
      <c r="W1490" s="72"/>
      <c r="X1490" s="73"/>
    </row>
    <row r="1491" spans="23:24" x14ac:dyDescent="0.2">
      <c r="W1491" s="72"/>
      <c r="X1491" s="73"/>
    </row>
    <row r="1492" spans="23:24" x14ac:dyDescent="0.2">
      <c r="W1492" s="72"/>
      <c r="X1492" s="73"/>
    </row>
    <row r="1493" spans="23:24" x14ac:dyDescent="0.2">
      <c r="W1493" s="72"/>
      <c r="X1493" s="73"/>
    </row>
    <row r="1494" spans="23:24" x14ac:dyDescent="0.2">
      <c r="W1494" s="72"/>
      <c r="X1494" s="73"/>
    </row>
    <row r="1495" spans="23:24" x14ac:dyDescent="0.2">
      <c r="W1495" s="72"/>
      <c r="X1495" s="73"/>
    </row>
    <row r="1496" spans="23:24" x14ac:dyDescent="0.2">
      <c r="W1496" s="72"/>
      <c r="X1496" s="73"/>
    </row>
    <row r="1497" spans="23:24" x14ac:dyDescent="0.2">
      <c r="W1497" s="72"/>
      <c r="X1497" s="73"/>
    </row>
    <row r="1498" spans="23:24" x14ac:dyDescent="0.2">
      <c r="W1498" s="72"/>
      <c r="X1498" s="73"/>
    </row>
    <row r="1499" spans="23:24" x14ac:dyDescent="0.2">
      <c r="W1499" s="72"/>
      <c r="X1499" s="73"/>
    </row>
    <row r="1500" spans="23:24" x14ac:dyDescent="0.2">
      <c r="W1500" s="72"/>
      <c r="X1500" s="73"/>
    </row>
    <row r="1501" spans="23:24" x14ac:dyDescent="0.2">
      <c r="W1501" s="72"/>
      <c r="X1501" s="73"/>
    </row>
    <row r="1502" spans="23:24" x14ac:dyDescent="0.2">
      <c r="W1502" s="72"/>
      <c r="X1502" s="73"/>
    </row>
    <row r="1503" spans="23:24" x14ac:dyDescent="0.2">
      <c r="W1503" s="72"/>
      <c r="X1503" s="73"/>
    </row>
    <row r="1504" spans="23:24" x14ac:dyDescent="0.2">
      <c r="W1504" s="72"/>
      <c r="X1504" s="73"/>
    </row>
    <row r="1505" spans="23:24" x14ac:dyDescent="0.2">
      <c r="W1505" s="72"/>
      <c r="X1505" s="73"/>
    </row>
    <row r="1506" spans="23:24" x14ac:dyDescent="0.2">
      <c r="W1506" s="72"/>
      <c r="X1506" s="73"/>
    </row>
    <row r="1507" spans="23:24" x14ac:dyDescent="0.2">
      <c r="W1507" s="72"/>
      <c r="X1507" s="73"/>
    </row>
    <row r="1508" spans="23:24" x14ac:dyDescent="0.2">
      <c r="W1508" s="72"/>
      <c r="X1508" s="73"/>
    </row>
    <row r="1509" spans="23:24" x14ac:dyDescent="0.2">
      <c r="W1509" s="72"/>
      <c r="X1509" s="73"/>
    </row>
    <row r="1510" spans="23:24" x14ac:dyDescent="0.2">
      <c r="W1510" s="72"/>
      <c r="X1510" s="73"/>
    </row>
    <row r="1511" spans="23:24" x14ac:dyDescent="0.2">
      <c r="W1511" s="72"/>
      <c r="X1511" s="73"/>
    </row>
    <row r="1512" spans="23:24" x14ac:dyDescent="0.2">
      <c r="W1512" s="72"/>
      <c r="X1512" s="73"/>
    </row>
    <row r="1513" spans="23:24" x14ac:dyDescent="0.2">
      <c r="W1513" s="72"/>
      <c r="X1513" s="73"/>
    </row>
    <row r="1514" spans="23:24" x14ac:dyDescent="0.2">
      <c r="W1514" s="72"/>
      <c r="X1514" s="73"/>
    </row>
    <row r="1515" spans="23:24" x14ac:dyDescent="0.2">
      <c r="W1515" s="72"/>
      <c r="X1515" s="73"/>
    </row>
    <row r="1516" spans="23:24" x14ac:dyDescent="0.2">
      <c r="W1516" s="72"/>
      <c r="X1516" s="73"/>
    </row>
    <row r="1517" spans="23:24" x14ac:dyDescent="0.2">
      <c r="W1517" s="72"/>
      <c r="X1517" s="73"/>
    </row>
    <row r="1518" spans="23:24" x14ac:dyDescent="0.2">
      <c r="W1518" s="72"/>
      <c r="X1518" s="73"/>
    </row>
    <row r="1519" spans="23:24" x14ac:dyDescent="0.2">
      <c r="W1519" s="72"/>
      <c r="X1519" s="73"/>
    </row>
    <row r="1520" spans="23:24" x14ac:dyDescent="0.2">
      <c r="W1520" s="72"/>
      <c r="X1520" s="73"/>
    </row>
    <row r="1521" spans="23:24" x14ac:dyDescent="0.2">
      <c r="W1521" s="72"/>
      <c r="X1521" s="73"/>
    </row>
    <row r="1522" spans="23:24" x14ac:dyDescent="0.2">
      <c r="W1522" s="72"/>
      <c r="X1522" s="73"/>
    </row>
    <row r="1523" spans="23:24" x14ac:dyDescent="0.2">
      <c r="W1523" s="72"/>
      <c r="X1523" s="73"/>
    </row>
    <row r="1524" spans="23:24" x14ac:dyDescent="0.2">
      <c r="W1524" s="72"/>
      <c r="X1524" s="73"/>
    </row>
    <row r="1525" spans="23:24" x14ac:dyDescent="0.2">
      <c r="W1525" s="72"/>
      <c r="X1525" s="73"/>
    </row>
    <row r="1526" spans="23:24" x14ac:dyDescent="0.2">
      <c r="W1526" s="72"/>
      <c r="X1526" s="73"/>
    </row>
    <row r="1527" spans="23:24" x14ac:dyDescent="0.2">
      <c r="W1527" s="72"/>
      <c r="X1527" s="73"/>
    </row>
    <row r="1528" spans="23:24" x14ac:dyDescent="0.2">
      <c r="W1528" s="72"/>
      <c r="X1528" s="73"/>
    </row>
    <row r="1529" spans="23:24" x14ac:dyDescent="0.2">
      <c r="W1529" s="72"/>
      <c r="X1529" s="73"/>
    </row>
    <row r="1530" spans="23:24" x14ac:dyDescent="0.2">
      <c r="W1530" s="72"/>
      <c r="X1530" s="73"/>
    </row>
    <row r="1531" spans="23:24" x14ac:dyDescent="0.2">
      <c r="W1531" s="72"/>
      <c r="X1531" s="73"/>
    </row>
    <row r="1532" spans="23:24" x14ac:dyDescent="0.2">
      <c r="W1532" s="72"/>
      <c r="X1532" s="73"/>
    </row>
    <row r="1533" spans="23:24" x14ac:dyDescent="0.2">
      <c r="W1533" s="72"/>
      <c r="X1533" s="73"/>
    </row>
    <row r="1534" spans="23:24" x14ac:dyDescent="0.2">
      <c r="W1534" s="72"/>
      <c r="X1534" s="73"/>
    </row>
    <row r="1535" spans="23:24" x14ac:dyDescent="0.2">
      <c r="W1535" s="72"/>
      <c r="X1535" s="73"/>
    </row>
    <row r="1536" spans="23:24" x14ac:dyDescent="0.2">
      <c r="W1536" s="72"/>
      <c r="X1536" s="73"/>
    </row>
    <row r="1537" spans="23:24" x14ac:dyDescent="0.2">
      <c r="W1537" s="72"/>
      <c r="X1537" s="73"/>
    </row>
    <row r="1538" spans="23:24" x14ac:dyDescent="0.2">
      <c r="W1538" s="72"/>
      <c r="X1538" s="73"/>
    </row>
    <row r="1539" spans="23:24" x14ac:dyDescent="0.2">
      <c r="W1539" s="72"/>
      <c r="X1539" s="73"/>
    </row>
    <row r="1540" spans="23:24" x14ac:dyDescent="0.2">
      <c r="W1540" s="72"/>
      <c r="X1540" s="73"/>
    </row>
    <row r="1541" spans="23:24" x14ac:dyDescent="0.2">
      <c r="W1541" s="72"/>
      <c r="X1541" s="73"/>
    </row>
    <row r="1542" spans="23:24" x14ac:dyDescent="0.2">
      <c r="W1542" s="72"/>
      <c r="X1542" s="73"/>
    </row>
    <row r="1543" spans="23:24" x14ac:dyDescent="0.2">
      <c r="W1543" s="72"/>
      <c r="X1543" s="73"/>
    </row>
    <row r="1544" spans="23:24" x14ac:dyDescent="0.2">
      <c r="W1544" s="72"/>
      <c r="X1544" s="73"/>
    </row>
    <row r="1545" spans="23:24" x14ac:dyDescent="0.2">
      <c r="W1545" s="72"/>
      <c r="X1545" s="73"/>
    </row>
    <row r="1546" spans="23:24" x14ac:dyDescent="0.2">
      <c r="W1546" s="72"/>
      <c r="X1546" s="73"/>
    </row>
    <row r="1547" spans="23:24" x14ac:dyDescent="0.2">
      <c r="W1547" s="72"/>
      <c r="X1547" s="73"/>
    </row>
    <row r="1548" spans="23:24" x14ac:dyDescent="0.2">
      <c r="W1548" s="72"/>
      <c r="X1548" s="73"/>
    </row>
    <row r="1549" spans="23:24" x14ac:dyDescent="0.2">
      <c r="W1549" s="72"/>
      <c r="X1549" s="73"/>
    </row>
    <row r="1550" spans="23:24" x14ac:dyDescent="0.2">
      <c r="W1550" s="72"/>
      <c r="X1550" s="73"/>
    </row>
    <row r="1551" spans="23:24" x14ac:dyDescent="0.2">
      <c r="W1551" s="72"/>
      <c r="X1551" s="73"/>
    </row>
    <row r="1552" spans="23:24" x14ac:dyDescent="0.2">
      <c r="W1552" s="72"/>
      <c r="X1552" s="73"/>
    </row>
    <row r="1553" spans="23:24" x14ac:dyDescent="0.2">
      <c r="W1553" s="72"/>
      <c r="X1553" s="73"/>
    </row>
    <row r="1554" spans="23:24" x14ac:dyDescent="0.2">
      <c r="W1554" s="72"/>
      <c r="X1554" s="73"/>
    </row>
    <row r="1555" spans="23:24" x14ac:dyDescent="0.2">
      <c r="W1555" s="72"/>
      <c r="X1555" s="73"/>
    </row>
    <row r="1556" spans="23:24" x14ac:dyDescent="0.2">
      <c r="W1556" s="72"/>
      <c r="X1556" s="73"/>
    </row>
    <row r="1557" spans="23:24" x14ac:dyDescent="0.2">
      <c r="W1557" s="72"/>
      <c r="X1557" s="73"/>
    </row>
    <row r="1558" spans="23:24" x14ac:dyDescent="0.2">
      <c r="W1558" s="72"/>
      <c r="X1558" s="73"/>
    </row>
    <row r="1559" spans="23:24" x14ac:dyDescent="0.2">
      <c r="W1559" s="72"/>
      <c r="X1559" s="73"/>
    </row>
    <row r="1560" spans="23:24" x14ac:dyDescent="0.2">
      <c r="W1560" s="72"/>
      <c r="X1560" s="73"/>
    </row>
    <row r="1561" spans="23:24" x14ac:dyDescent="0.2">
      <c r="W1561" s="72"/>
      <c r="X1561" s="73"/>
    </row>
    <row r="1562" spans="23:24" x14ac:dyDescent="0.2">
      <c r="W1562" s="72"/>
      <c r="X1562" s="73"/>
    </row>
    <row r="1563" spans="23:24" x14ac:dyDescent="0.2">
      <c r="W1563" s="72"/>
      <c r="X1563" s="73"/>
    </row>
    <row r="1564" spans="23:24" x14ac:dyDescent="0.2">
      <c r="W1564" s="72"/>
      <c r="X1564" s="73"/>
    </row>
    <row r="1565" spans="23:24" x14ac:dyDescent="0.2">
      <c r="W1565" s="72"/>
      <c r="X1565" s="73"/>
    </row>
    <row r="1566" spans="23:24" x14ac:dyDescent="0.2">
      <c r="W1566" s="72"/>
      <c r="X1566" s="73"/>
    </row>
    <row r="1567" spans="23:24" x14ac:dyDescent="0.2">
      <c r="W1567" s="72"/>
      <c r="X1567" s="73"/>
    </row>
    <row r="1568" spans="23:24" x14ac:dyDescent="0.2">
      <c r="W1568" s="72"/>
      <c r="X1568" s="73"/>
    </row>
    <row r="1569" spans="23:24" x14ac:dyDescent="0.2">
      <c r="W1569" s="72"/>
      <c r="X1569" s="73"/>
    </row>
    <row r="1570" spans="23:24" x14ac:dyDescent="0.2">
      <c r="W1570" s="72"/>
      <c r="X1570" s="73"/>
    </row>
    <row r="1571" spans="23:24" x14ac:dyDescent="0.2">
      <c r="W1571" s="72"/>
      <c r="X1571" s="73"/>
    </row>
    <row r="1572" spans="23:24" x14ac:dyDescent="0.2">
      <c r="W1572" s="72"/>
      <c r="X1572" s="73"/>
    </row>
    <row r="1573" spans="23:24" x14ac:dyDescent="0.2">
      <c r="W1573" s="72"/>
      <c r="X1573" s="73"/>
    </row>
    <row r="1574" spans="23:24" x14ac:dyDescent="0.2">
      <c r="W1574" s="72"/>
      <c r="X1574" s="73"/>
    </row>
    <row r="1575" spans="23:24" x14ac:dyDescent="0.2">
      <c r="W1575" s="72"/>
      <c r="X1575" s="73"/>
    </row>
    <row r="1576" spans="23:24" x14ac:dyDescent="0.2">
      <c r="W1576" s="72"/>
      <c r="X1576" s="73"/>
    </row>
    <row r="1577" spans="23:24" x14ac:dyDescent="0.2">
      <c r="W1577" s="72"/>
      <c r="X1577" s="73"/>
    </row>
    <row r="1578" spans="23:24" x14ac:dyDescent="0.2">
      <c r="W1578" s="72"/>
      <c r="X1578" s="73"/>
    </row>
    <row r="1579" spans="23:24" x14ac:dyDescent="0.2">
      <c r="W1579" s="72"/>
      <c r="X1579" s="73"/>
    </row>
    <row r="1580" spans="23:24" x14ac:dyDescent="0.2">
      <c r="W1580" s="72"/>
      <c r="X1580" s="73"/>
    </row>
    <row r="1581" spans="23:24" x14ac:dyDescent="0.2">
      <c r="W1581" s="72"/>
      <c r="X1581" s="73"/>
    </row>
    <row r="1582" spans="23:24" x14ac:dyDescent="0.2">
      <c r="W1582" s="72"/>
      <c r="X1582" s="73"/>
    </row>
    <row r="1583" spans="23:24" x14ac:dyDescent="0.2">
      <c r="W1583" s="72"/>
      <c r="X1583" s="73"/>
    </row>
    <row r="1584" spans="23:24" x14ac:dyDescent="0.2">
      <c r="W1584" s="72"/>
      <c r="X1584" s="73"/>
    </row>
    <row r="1585" spans="23:24" x14ac:dyDescent="0.2">
      <c r="W1585" s="72"/>
      <c r="X1585" s="73"/>
    </row>
    <row r="1586" spans="23:24" x14ac:dyDescent="0.2">
      <c r="W1586" s="72"/>
      <c r="X1586" s="73"/>
    </row>
    <row r="1587" spans="23:24" x14ac:dyDescent="0.2">
      <c r="W1587" s="72"/>
      <c r="X1587" s="73"/>
    </row>
    <row r="1588" spans="23:24" x14ac:dyDescent="0.2">
      <c r="W1588" s="72"/>
      <c r="X1588" s="73"/>
    </row>
    <row r="1589" spans="23:24" x14ac:dyDescent="0.2">
      <c r="W1589" s="72"/>
      <c r="X1589" s="73"/>
    </row>
    <row r="1590" spans="23:24" x14ac:dyDescent="0.2">
      <c r="W1590" s="72"/>
      <c r="X1590" s="73"/>
    </row>
    <row r="1591" spans="23:24" x14ac:dyDescent="0.2">
      <c r="W1591" s="72"/>
      <c r="X1591" s="73"/>
    </row>
    <row r="1592" spans="23:24" x14ac:dyDescent="0.2">
      <c r="W1592" s="72"/>
      <c r="X1592" s="73"/>
    </row>
    <row r="1593" spans="23:24" x14ac:dyDescent="0.2">
      <c r="W1593" s="72"/>
      <c r="X1593" s="73"/>
    </row>
    <row r="1594" spans="23:24" x14ac:dyDescent="0.2">
      <c r="W1594" s="72"/>
      <c r="X1594" s="73"/>
    </row>
    <row r="1595" spans="23:24" x14ac:dyDescent="0.2">
      <c r="W1595" s="72"/>
      <c r="X1595" s="73"/>
    </row>
    <row r="1596" spans="23:24" x14ac:dyDescent="0.2">
      <c r="W1596" s="72"/>
      <c r="X1596" s="73"/>
    </row>
    <row r="1597" spans="23:24" x14ac:dyDescent="0.2">
      <c r="W1597" s="72"/>
      <c r="X1597" s="73"/>
    </row>
    <row r="1598" spans="23:24" x14ac:dyDescent="0.2">
      <c r="W1598" s="72"/>
      <c r="X1598" s="73"/>
    </row>
    <row r="1599" spans="23:24" x14ac:dyDescent="0.2">
      <c r="W1599" s="72"/>
      <c r="X1599" s="73"/>
    </row>
    <row r="1600" spans="23:24" x14ac:dyDescent="0.2">
      <c r="W1600" s="72"/>
      <c r="X1600" s="73"/>
    </row>
    <row r="1601" spans="23:24" x14ac:dyDescent="0.2">
      <c r="W1601" s="72"/>
      <c r="X1601" s="73"/>
    </row>
    <row r="1602" spans="23:24" x14ac:dyDescent="0.2">
      <c r="W1602" s="72"/>
      <c r="X1602" s="73"/>
    </row>
    <row r="1603" spans="23:24" x14ac:dyDescent="0.2">
      <c r="W1603" s="72"/>
      <c r="X1603" s="73"/>
    </row>
    <row r="1604" spans="23:24" x14ac:dyDescent="0.2">
      <c r="W1604" s="72"/>
      <c r="X1604" s="73"/>
    </row>
    <row r="1605" spans="23:24" x14ac:dyDescent="0.2">
      <c r="W1605" s="72"/>
      <c r="X1605" s="73"/>
    </row>
    <row r="1606" spans="23:24" x14ac:dyDescent="0.2">
      <c r="W1606" s="72"/>
      <c r="X1606" s="73"/>
    </row>
    <row r="1607" spans="23:24" x14ac:dyDescent="0.2">
      <c r="W1607" s="72"/>
      <c r="X1607" s="73"/>
    </row>
    <row r="1608" spans="23:24" x14ac:dyDescent="0.2">
      <c r="W1608" s="72"/>
      <c r="X1608" s="73"/>
    </row>
    <row r="1609" spans="23:24" x14ac:dyDescent="0.2">
      <c r="W1609" s="72"/>
      <c r="X1609" s="73"/>
    </row>
    <row r="1610" spans="23:24" x14ac:dyDescent="0.2">
      <c r="W1610" s="72"/>
      <c r="X1610" s="73"/>
    </row>
    <row r="1611" spans="23:24" x14ac:dyDescent="0.2">
      <c r="W1611" s="72"/>
      <c r="X1611" s="73"/>
    </row>
    <row r="1612" spans="23:24" x14ac:dyDescent="0.2">
      <c r="W1612" s="72"/>
      <c r="X1612" s="73"/>
    </row>
    <row r="1613" spans="23:24" x14ac:dyDescent="0.2">
      <c r="W1613" s="72"/>
      <c r="X1613" s="73"/>
    </row>
    <row r="1614" spans="23:24" x14ac:dyDescent="0.2">
      <c r="W1614" s="72"/>
      <c r="X1614" s="73"/>
    </row>
    <row r="1615" spans="23:24" x14ac:dyDescent="0.2">
      <c r="W1615" s="72"/>
      <c r="X1615" s="73"/>
    </row>
    <row r="1616" spans="23:24" x14ac:dyDescent="0.2">
      <c r="W1616" s="72"/>
      <c r="X1616" s="73"/>
    </row>
    <row r="1617" spans="23:24" x14ac:dyDescent="0.2">
      <c r="W1617" s="72"/>
      <c r="X1617" s="73"/>
    </row>
    <row r="1618" spans="23:24" x14ac:dyDescent="0.2">
      <c r="W1618" s="72"/>
      <c r="X1618" s="73"/>
    </row>
    <row r="1619" spans="23:24" x14ac:dyDescent="0.2">
      <c r="W1619" s="72"/>
      <c r="X1619" s="73"/>
    </row>
    <row r="1620" spans="23:24" x14ac:dyDescent="0.2">
      <c r="W1620" s="72"/>
      <c r="X1620" s="73"/>
    </row>
    <row r="1621" spans="23:24" x14ac:dyDescent="0.2">
      <c r="W1621" s="72"/>
      <c r="X1621" s="73"/>
    </row>
    <row r="1622" spans="23:24" x14ac:dyDescent="0.2">
      <c r="W1622" s="72"/>
      <c r="X1622" s="73"/>
    </row>
    <row r="1623" spans="23:24" x14ac:dyDescent="0.2">
      <c r="W1623" s="72"/>
      <c r="X1623" s="73"/>
    </row>
    <row r="1624" spans="23:24" x14ac:dyDescent="0.2">
      <c r="W1624" s="72"/>
      <c r="X1624" s="73"/>
    </row>
    <row r="1625" spans="23:24" x14ac:dyDescent="0.2">
      <c r="W1625" s="72"/>
      <c r="X1625" s="73"/>
    </row>
    <row r="1626" spans="23:24" x14ac:dyDescent="0.2">
      <c r="W1626" s="72"/>
      <c r="X1626" s="73"/>
    </row>
    <row r="1627" spans="23:24" x14ac:dyDescent="0.2">
      <c r="W1627" s="72"/>
      <c r="X1627" s="73"/>
    </row>
    <row r="1628" spans="23:24" x14ac:dyDescent="0.2">
      <c r="W1628" s="72"/>
      <c r="X1628" s="73"/>
    </row>
    <row r="1629" spans="23:24" x14ac:dyDescent="0.2">
      <c r="W1629" s="72"/>
      <c r="X1629" s="73"/>
    </row>
    <row r="1630" spans="23:24" x14ac:dyDescent="0.2">
      <c r="W1630" s="72"/>
      <c r="X1630" s="73"/>
    </row>
    <row r="1631" spans="23:24" x14ac:dyDescent="0.2">
      <c r="W1631" s="72"/>
      <c r="X1631" s="73"/>
    </row>
    <row r="1632" spans="23:24" x14ac:dyDescent="0.2">
      <c r="W1632" s="72"/>
      <c r="X1632" s="73"/>
    </row>
    <row r="1633" spans="23:24" x14ac:dyDescent="0.2">
      <c r="W1633" s="72"/>
      <c r="X1633" s="73"/>
    </row>
    <row r="1634" spans="23:24" x14ac:dyDescent="0.2">
      <c r="W1634" s="72"/>
      <c r="X1634" s="73"/>
    </row>
    <row r="1635" spans="23:24" x14ac:dyDescent="0.2">
      <c r="W1635" s="72"/>
      <c r="X1635" s="73"/>
    </row>
    <row r="1636" spans="23:24" x14ac:dyDescent="0.2">
      <c r="W1636" s="72"/>
      <c r="X1636" s="73"/>
    </row>
    <row r="1637" spans="23:24" x14ac:dyDescent="0.2">
      <c r="W1637" s="72"/>
      <c r="X1637" s="73"/>
    </row>
    <row r="1638" spans="23:24" x14ac:dyDescent="0.2">
      <c r="W1638" s="72"/>
      <c r="X1638" s="73"/>
    </row>
    <row r="1639" spans="23:24" x14ac:dyDescent="0.2">
      <c r="W1639" s="72"/>
      <c r="X1639" s="73"/>
    </row>
    <row r="1640" spans="23:24" x14ac:dyDescent="0.2">
      <c r="W1640" s="72"/>
      <c r="X1640" s="73"/>
    </row>
    <row r="1641" spans="23:24" x14ac:dyDescent="0.2">
      <c r="W1641" s="72"/>
      <c r="X1641" s="73"/>
    </row>
    <row r="1642" spans="23:24" x14ac:dyDescent="0.2">
      <c r="W1642" s="72"/>
      <c r="X1642" s="73"/>
    </row>
    <row r="1643" spans="23:24" x14ac:dyDescent="0.2">
      <c r="W1643" s="72"/>
      <c r="X1643" s="73"/>
    </row>
    <row r="1644" spans="23:24" x14ac:dyDescent="0.2">
      <c r="W1644" s="72"/>
      <c r="X1644" s="73"/>
    </row>
    <row r="1645" spans="23:24" x14ac:dyDescent="0.2">
      <c r="W1645" s="72"/>
      <c r="X1645" s="73"/>
    </row>
    <row r="1646" spans="23:24" x14ac:dyDescent="0.2">
      <c r="W1646" s="72"/>
      <c r="X1646" s="73"/>
    </row>
    <row r="1647" spans="23:24" x14ac:dyDescent="0.2">
      <c r="W1647" s="72"/>
      <c r="X1647" s="73"/>
    </row>
    <row r="1648" spans="23:24" x14ac:dyDescent="0.2">
      <c r="W1648" s="72"/>
      <c r="X1648" s="73"/>
    </row>
    <row r="1649" spans="23:24" x14ac:dyDescent="0.2">
      <c r="W1649" s="72"/>
      <c r="X1649" s="73"/>
    </row>
    <row r="1650" spans="23:24" x14ac:dyDescent="0.2">
      <c r="W1650" s="72"/>
      <c r="X1650" s="73"/>
    </row>
    <row r="1651" spans="23:24" x14ac:dyDescent="0.2">
      <c r="W1651" s="72"/>
      <c r="X1651" s="73"/>
    </row>
    <row r="1652" spans="23:24" x14ac:dyDescent="0.2">
      <c r="W1652" s="72"/>
      <c r="X1652" s="73"/>
    </row>
    <row r="1653" spans="23:24" x14ac:dyDescent="0.2">
      <c r="W1653" s="72"/>
      <c r="X1653" s="73"/>
    </row>
    <row r="1654" spans="23:24" x14ac:dyDescent="0.2">
      <c r="W1654" s="72"/>
      <c r="X1654" s="73"/>
    </row>
    <row r="1655" spans="23:24" x14ac:dyDescent="0.2">
      <c r="W1655" s="72"/>
      <c r="X1655" s="73"/>
    </row>
    <row r="1656" spans="23:24" x14ac:dyDescent="0.2">
      <c r="W1656" s="72"/>
      <c r="X1656" s="73"/>
    </row>
    <row r="1657" spans="23:24" x14ac:dyDescent="0.2">
      <c r="W1657" s="72"/>
      <c r="X1657" s="73"/>
    </row>
    <row r="1658" spans="23:24" x14ac:dyDescent="0.2">
      <c r="W1658" s="72"/>
      <c r="X1658" s="73"/>
    </row>
    <row r="1659" spans="23:24" x14ac:dyDescent="0.2">
      <c r="W1659" s="72"/>
      <c r="X1659" s="73"/>
    </row>
    <row r="1660" spans="23:24" x14ac:dyDescent="0.2">
      <c r="W1660" s="72"/>
      <c r="X1660" s="73"/>
    </row>
    <row r="1661" spans="23:24" x14ac:dyDescent="0.2">
      <c r="W1661" s="72"/>
      <c r="X1661" s="73"/>
    </row>
    <row r="1662" spans="23:24" x14ac:dyDescent="0.2">
      <c r="W1662" s="72"/>
      <c r="X1662" s="73"/>
    </row>
    <row r="1663" spans="23:24" x14ac:dyDescent="0.2">
      <c r="W1663" s="72"/>
      <c r="X1663" s="73"/>
    </row>
    <row r="1664" spans="23:24" x14ac:dyDescent="0.2">
      <c r="W1664" s="72"/>
      <c r="X1664" s="73"/>
    </row>
    <row r="1665" spans="23:24" x14ac:dyDescent="0.2">
      <c r="W1665" s="72"/>
      <c r="X1665" s="73"/>
    </row>
    <row r="1666" spans="23:24" x14ac:dyDescent="0.2">
      <c r="W1666" s="72"/>
      <c r="X1666" s="73"/>
    </row>
    <row r="1667" spans="23:24" x14ac:dyDescent="0.2">
      <c r="W1667" s="72"/>
      <c r="X1667" s="73"/>
    </row>
    <row r="1668" spans="23:24" x14ac:dyDescent="0.2">
      <c r="W1668" s="72"/>
      <c r="X1668" s="73"/>
    </row>
    <row r="1669" spans="23:24" x14ac:dyDescent="0.2">
      <c r="W1669" s="72"/>
      <c r="X1669" s="73"/>
    </row>
    <row r="1670" spans="23:24" x14ac:dyDescent="0.2">
      <c r="W1670" s="72"/>
      <c r="X1670" s="73"/>
    </row>
    <row r="1671" spans="23:24" x14ac:dyDescent="0.2">
      <c r="W1671" s="72"/>
      <c r="X1671" s="73"/>
    </row>
    <row r="1672" spans="23:24" x14ac:dyDescent="0.2">
      <c r="W1672" s="72"/>
      <c r="X1672" s="73"/>
    </row>
    <row r="1673" spans="23:24" x14ac:dyDescent="0.2">
      <c r="W1673" s="72"/>
      <c r="X1673" s="73"/>
    </row>
    <row r="1674" spans="23:24" x14ac:dyDescent="0.2">
      <c r="W1674" s="72"/>
      <c r="X1674" s="73"/>
    </row>
    <row r="1675" spans="23:24" x14ac:dyDescent="0.2">
      <c r="W1675" s="72"/>
      <c r="X1675" s="73"/>
    </row>
    <row r="1676" spans="23:24" x14ac:dyDescent="0.2">
      <c r="W1676" s="72"/>
      <c r="X1676" s="73"/>
    </row>
    <row r="1677" spans="23:24" x14ac:dyDescent="0.2">
      <c r="W1677" s="72"/>
      <c r="X1677" s="73"/>
    </row>
    <row r="1678" spans="23:24" x14ac:dyDescent="0.2">
      <c r="W1678" s="72"/>
      <c r="X1678" s="73"/>
    </row>
    <row r="1679" spans="23:24" x14ac:dyDescent="0.2">
      <c r="W1679" s="72"/>
      <c r="X1679" s="73"/>
    </row>
    <row r="1680" spans="23:24" x14ac:dyDescent="0.2">
      <c r="W1680" s="72"/>
      <c r="X1680" s="73"/>
    </row>
    <row r="1681" spans="23:24" x14ac:dyDescent="0.2">
      <c r="W1681" s="72"/>
      <c r="X1681" s="73"/>
    </row>
    <row r="1682" spans="23:24" x14ac:dyDescent="0.2">
      <c r="W1682" s="72"/>
      <c r="X1682" s="73"/>
    </row>
    <row r="1683" spans="23:24" x14ac:dyDescent="0.2">
      <c r="W1683" s="72"/>
      <c r="X1683" s="73"/>
    </row>
    <row r="1684" spans="23:24" x14ac:dyDescent="0.2">
      <c r="W1684" s="72"/>
      <c r="X1684" s="73"/>
    </row>
    <row r="1685" spans="23:24" x14ac:dyDescent="0.2">
      <c r="W1685" s="72"/>
      <c r="X1685" s="73"/>
    </row>
    <row r="1686" spans="23:24" x14ac:dyDescent="0.2">
      <c r="W1686" s="72"/>
      <c r="X1686" s="73"/>
    </row>
    <row r="1687" spans="23:24" x14ac:dyDescent="0.2">
      <c r="W1687" s="72"/>
      <c r="X1687" s="73"/>
    </row>
    <row r="1688" spans="23:24" x14ac:dyDescent="0.2">
      <c r="W1688" s="72"/>
      <c r="X1688" s="73"/>
    </row>
    <row r="1689" spans="23:24" x14ac:dyDescent="0.2">
      <c r="W1689" s="72"/>
      <c r="X1689" s="73"/>
    </row>
    <row r="1690" spans="23:24" x14ac:dyDescent="0.2">
      <c r="W1690" s="72"/>
      <c r="X1690" s="73"/>
    </row>
    <row r="1691" spans="23:24" x14ac:dyDescent="0.2">
      <c r="W1691" s="72"/>
      <c r="X1691" s="73"/>
    </row>
    <row r="1692" spans="23:24" x14ac:dyDescent="0.2">
      <c r="W1692" s="72"/>
      <c r="X1692" s="73"/>
    </row>
    <row r="1693" spans="23:24" x14ac:dyDescent="0.2">
      <c r="W1693" s="72"/>
      <c r="X1693" s="73"/>
    </row>
    <row r="1694" spans="23:24" x14ac:dyDescent="0.2">
      <c r="W1694" s="72"/>
      <c r="X1694" s="73"/>
    </row>
    <row r="1695" spans="23:24" x14ac:dyDescent="0.2">
      <c r="W1695" s="72"/>
      <c r="X1695" s="73"/>
    </row>
    <row r="1696" spans="23:24" x14ac:dyDescent="0.2">
      <c r="W1696" s="72"/>
      <c r="X1696" s="73"/>
    </row>
    <row r="1697" spans="23:24" x14ac:dyDescent="0.2">
      <c r="W1697" s="72"/>
      <c r="X1697" s="73"/>
    </row>
    <row r="1698" spans="23:24" x14ac:dyDescent="0.2">
      <c r="W1698" s="72"/>
      <c r="X1698" s="73"/>
    </row>
    <row r="1699" spans="23:24" x14ac:dyDescent="0.2">
      <c r="W1699" s="72"/>
      <c r="X1699" s="73"/>
    </row>
    <row r="1700" spans="23:24" x14ac:dyDescent="0.2">
      <c r="W1700" s="72"/>
      <c r="X1700" s="73"/>
    </row>
    <row r="1701" spans="23:24" x14ac:dyDescent="0.2">
      <c r="W1701" s="72"/>
      <c r="X1701" s="73"/>
    </row>
    <row r="1702" spans="23:24" x14ac:dyDescent="0.2">
      <c r="W1702" s="72"/>
      <c r="X1702" s="73"/>
    </row>
    <row r="1703" spans="23:24" x14ac:dyDescent="0.2">
      <c r="W1703" s="72"/>
      <c r="X1703" s="73"/>
    </row>
    <row r="1704" spans="23:24" x14ac:dyDescent="0.2">
      <c r="W1704" s="72"/>
      <c r="X1704" s="73"/>
    </row>
    <row r="1705" spans="23:24" x14ac:dyDescent="0.2">
      <c r="W1705" s="72"/>
      <c r="X1705" s="73"/>
    </row>
    <row r="1706" spans="23:24" x14ac:dyDescent="0.2">
      <c r="W1706" s="72"/>
      <c r="X1706" s="73"/>
    </row>
    <row r="1707" spans="23:24" x14ac:dyDescent="0.2">
      <c r="W1707" s="72"/>
      <c r="X1707" s="73"/>
    </row>
    <row r="1708" spans="23:24" x14ac:dyDescent="0.2">
      <c r="W1708" s="72"/>
      <c r="X1708" s="73"/>
    </row>
    <row r="1709" spans="23:24" x14ac:dyDescent="0.2">
      <c r="W1709" s="72"/>
      <c r="X1709" s="73"/>
    </row>
    <row r="1710" spans="23:24" x14ac:dyDescent="0.2">
      <c r="W1710" s="72"/>
      <c r="X1710" s="73"/>
    </row>
    <row r="1711" spans="23:24" x14ac:dyDescent="0.2">
      <c r="W1711" s="72"/>
      <c r="X1711" s="73"/>
    </row>
    <row r="1712" spans="23:24" x14ac:dyDescent="0.2">
      <c r="W1712" s="72"/>
      <c r="X1712" s="73"/>
    </row>
    <row r="1713" spans="23:24" x14ac:dyDescent="0.2">
      <c r="W1713" s="72"/>
      <c r="X1713" s="73"/>
    </row>
    <row r="1714" spans="23:24" x14ac:dyDescent="0.2">
      <c r="W1714" s="72"/>
      <c r="X1714" s="73"/>
    </row>
    <row r="1715" spans="23:24" x14ac:dyDescent="0.2">
      <c r="W1715" s="72"/>
      <c r="X1715" s="73"/>
    </row>
    <row r="1716" spans="23:24" x14ac:dyDescent="0.2">
      <c r="W1716" s="72"/>
      <c r="X1716" s="73"/>
    </row>
    <row r="1717" spans="23:24" x14ac:dyDescent="0.2">
      <c r="W1717" s="72"/>
      <c r="X1717" s="73"/>
    </row>
    <row r="1718" spans="23:24" x14ac:dyDescent="0.2">
      <c r="W1718" s="72"/>
      <c r="X1718" s="73"/>
    </row>
    <row r="1719" spans="23:24" x14ac:dyDescent="0.2">
      <c r="W1719" s="72"/>
      <c r="X1719" s="73"/>
    </row>
    <row r="1720" spans="23:24" x14ac:dyDescent="0.2">
      <c r="W1720" s="72"/>
      <c r="X1720" s="73"/>
    </row>
    <row r="1721" spans="23:24" x14ac:dyDescent="0.2">
      <c r="W1721" s="72"/>
      <c r="X1721" s="73"/>
    </row>
    <row r="1722" spans="23:24" x14ac:dyDescent="0.2">
      <c r="W1722" s="72"/>
      <c r="X1722" s="73"/>
    </row>
    <row r="1723" spans="23:24" x14ac:dyDescent="0.2">
      <c r="W1723" s="72"/>
      <c r="X1723" s="73"/>
    </row>
    <row r="1724" spans="23:24" x14ac:dyDescent="0.2">
      <c r="W1724" s="72"/>
      <c r="X1724" s="73"/>
    </row>
    <row r="1725" spans="23:24" x14ac:dyDescent="0.2">
      <c r="W1725" s="72"/>
      <c r="X1725" s="73"/>
    </row>
    <row r="1726" spans="23:24" x14ac:dyDescent="0.2">
      <c r="W1726" s="72"/>
      <c r="X1726" s="73"/>
    </row>
    <row r="1727" spans="23:24" x14ac:dyDescent="0.2">
      <c r="W1727" s="72"/>
      <c r="X1727" s="73"/>
    </row>
    <row r="1728" spans="23:24" x14ac:dyDescent="0.2">
      <c r="W1728" s="72"/>
      <c r="X1728" s="73"/>
    </row>
    <row r="1729" spans="23:24" x14ac:dyDescent="0.2">
      <c r="W1729" s="72"/>
      <c r="X1729" s="73"/>
    </row>
    <row r="1730" spans="23:24" x14ac:dyDescent="0.2">
      <c r="W1730" s="72"/>
      <c r="X1730" s="73"/>
    </row>
    <row r="1731" spans="23:24" x14ac:dyDescent="0.2">
      <c r="W1731" s="72"/>
      <c r="X1731" s="73"/>
    </row>
    <row r="1732" spans="23:24" x14ac:dyDescent="0.2">
      <c r="W1732" s="72"/>
      <c r="X1732" s="73"/>
    </row>
    <row r="1733" spans="23:24" x14ac:dyDescent="0.2">
      <c r="W1733" s="72"/>
      <c r="X1733" s="73"/>
    </row>
    <row r="1734" spans="23:24" x14ac:dyDescent="0.2">
      <c r="W1734" s="72"/>
      <c r="X1734" s="73"/>
    </row>
    <row r="1735" spans="23:24" x14ac:dyDescent="0.2">
      <c r="W1735" s="72"/>
      <c r="X1735" s="73"/>
    </row>
    <row r="1736" spans="23:24" x14ac:dyDescent="0.2">
      <c r="W1736" s="72"/>
      <c r="X1736" s="73"/>
    </row>
    <row r="1737" spans="23:24" x14ac:dyDescent="0.2">
      <c r="W1737" s="72"/>
      <c r="X1737" s="73"/>
    </row>
    <row r="1738" spans="23:24" x14ac:dyDescent="0.2">
      <c r="W1738" s="72"/>
      <c r="X1738" s="73"/>
    </row>
    <row r="1739" spans="23:24" x14ac:dyDescent="0.2">
      <c r="W1739" s="72"/>
      <c r="X1739" s="73"/>
    </row>
    <row r="1740" spans="23:24" x14ac:dyDescent="0.2">
      <c r="W1740" s="72"/>
      <c r="X1740" s="73"/>
    </row>
    <row r="1741" spans="23:24" x14ac:dyDescent="0.2">
      <c r="W1741" s="72"/>
      <c r="X1741" s="73"/>
    </row>
    <row r="1742" spans="23:24" x14ac:dyDescent="0.2">
      <c r="W1742" s="72"/>
      <c r="X1742" s="73"/>
    </row>
    <row r="1743" spans="23:24" x14ac:dyDescent="0.2">
      <c r="W1743" s="72"/>
      <c r="X1743" s="73"/>
    </row>
    <row r="1744" spans="23:24" x14ac:dyDescent="0.2">
      <c r="W1744" s="72"/>
      <c r="X1744" s="73"/>
    </row>
    <row r="1745" spans="23:24" x14ac:dyDescent="0.2">
      <c r="W1745" s="72"/>
      <c r="X1745" s="73"/>
    </row>
    <row r="1746" spans="23:24" x14ac:dyDescent="0.2">
      <c r="W1746" s="72"/>
      <c r="X1746" s="73"/>
    </row>
    <row r="1747" spans="23:24" x14ac:dyDescent="0.2">
      <c r="W1747" s="72"/>
      <c r="X1747" s="73"/>
    </row>
    <row r="1748" spans="23:24" x14ac:dyDescent="0.2">
      <c r="W1748" s="72"/>
      <c r="X1748" s="73"/>
    </row>
    <row r="1749" spans="23:24" x14ac:dyDescent="0.2">
      <c r="W1749" s="72"/>
      <c r="X1749" s="73"/>
    </row>
    <row r="1750" spans="23:24" x14ac:dyDescent="0.2">
      <c r="W1750" s="72"/>
      <c r="X1750" s="73"/>
    </row>
    <row r="1751" spans="23:24" x14ac:dyDescent="0.2">
      <c r="W1751" s="72"/>
      <c r="X1751" s="73"/>
    </row>
    <row r="1752" spans="23:24" x14ac:dyDescent="0.2">
      <c r="W1752" s="72"/>
      <c r="X1752" s="73"/>
    </row>
    <row r="1753" spans="23:24" x14ac:dyDescent="0.2">
      <c r="W1753" s="72"/>
      <c r="X1753" s="73"/>
    </row>
    <row r="1754" spans="23:24" x14ac:dyDescent="0.2">
      <c r="W1754" s="72"/>
      <c r="X1754" s="73"/>
    </row>
    <row r="1755" spans="23:24" x14ac:dyDescent="0.2">
      <c r="W1755" s="72"/>
      <c r="X1755" s="73"/>
    </row>
    <row r="1756" spans="23:24" x14ac:dyDescent="0.2">
      <c r="W1756" s="72"/>
      <c r="X1756" s="73"/>
    </row>
    <row r="1757" spans="23:24" x14ac:dyDescent="0.2">
      <c r="W1757" s="72"/>
      <c r="X1757" s="73"/>
    </row>
    <row r="1758" spans="23:24" x14ac:dyDescent="0.2">
      <c r="W1758" s="72"/>
      <c r="X1758" s="73"/>
    </row>
    <row r="1759" spans="23:24" x14ac:dyDescent="0.2">
      <c r="W1759" s="72"/>
      <c r="X1759" s="73"/>
    </row>
    <row r="1760" spans="23:24" x14ac:dyDescent="0.2">
      <c r="W1760" s="72"/>
      <c r="X1760" s="73"/>
    </row>
    <row r="1761" spans="23:24" x14ac:dyDescent="0.2">
      <c r="W1761" s="72"/>
      <c r="X1761" s="73"/>
    </row>
    <row r="1762" spans="23:24" x14ac:dyDescent="0.2">
      <c r="W1762" s="72"/>
      <c r="X1762" s="73"/>
    </row>
    <row r="1763" spans="23:24" x14ac:dyDescent="0.2">
      <c r="W1763" s="72"/>
      <c r="X1763" s="73"/>
    </row>
    <row r="1764" spans="23:24" x14ac:dyDescent="0.2">
      <c r="W1764" s="72"/>
      <c r="X1764" s="73"/>
    </row>
    <row r="1765" spans="23:24" x14ac:dyDescent="0.2">
      <c r="W1765" s="72"/>
      <c r="X1765" s="73"/>
    </row>
    <row r="1766" spans="23:24" x14ac:dyDescent="0.2">
      <c r="W1766" s="72"/>
      <c r="X1766" s="73"/>
    </row>
    <row r="1767" spans="23:24" x14ac:dyDescent="0.2">
      <c r="W1767" s="72"/>
      <c r="X1767" s="73"/>
    </row>
    <row r="1768" spans="23:24" x14ac:dyDescent="0.2">
      <c r="W1768" s="72"/>
      <c r="X1768" s="73"/>
    </row>
    <row r="1769" spans="23:24" x14ac:dyDescent="0.2">
      <c r="W1769" s="72"/>
      <c r="X1769" s="73"/>
    </row>
    <row r="1770" spans="23:24" x14ac:dyDescent="0.2">
      <c r="W1770" s="72"/>
      <c r="X1770" s="73"/>
    </row>
    <row r="1771" spans="23:24" x14ac:dyDescent="0.2">
      <c r="W1771" s="72"/>
      <c r="X1771" s="73"/>
    </row>
    <row r="1772" spans="23:24" x14ac:dyDescent="0.2">
      <c r="W1772" s="72"/>
      <c r="X1772" s="73"/>
    </row>
    <row r="1773" spans="23:24" x14ac:dyDescent="0.2">
      <c r="W1773" s="72"/>
      <c r="X1773" s="73"/>
    </row>
    <row r="1774" spans="23:24" x14ac:dyDescent="0.2">
      <c r="W1774" s="72"/>
      <c r="X1774" s="73"/>
    </row>
    <row r="1775" spans="23:24" x14ac:dyDescent="0.2">
      <c r="W1775" s="72"/>
      <c r="X1775" s="73"/>
    </row>
    <row r="1776" spans="23:24" x14ac:dyDescent="0.2">
      <c r="W1776" s="72"/>
      <c r="X1776" s="73"/>
    </row>
    <row r="1777" spans="23:24" x14ac:dyDescent="0.2">
      <c r="W1777" s="72"/>
      <c r="X1777" s="73"/>
    </row>
    <row r="1778" spans="23:24" x14ac:dyDescent="0.2">
      <c r="W1778" s="72"/>
      <c r="X1778" s="73"/>
    </row>
    <row r="1779" spans="23:24" x14ac:dyDescent="0.2">
      <c r="W1779" s="72"/>
      <c r="X1779" s="73"/>
    </row>
    <row r="1780" spans="23:24" x14ac:dyDescent="0.2">
      <c r="W1780" s="72"/>
      <c r="X1780" s="73"/>
    </row>
    <row r="1781" spans="23:24" x14ac:dyDescent="0.2">
      <c r="W1781" s="72"/>
      <c r="X1781" s="73"/>
    </row>
    <row r="1782" spans="23:24" x14ac:dyDescent="0.2">
      <c r="W1782" s="72"/>
      <c r="X1782" s="73"/>
    </row>
    <row r="1783" spans="23:24" x14ac:dyDescent="0.2">
      <c r="W1783" s="72"/>
      <c r="X1783" s="73"/>
    </row>
    <row r="1784" spans="23:24" x14ac:dyDescent="0.2">
      <c r="W1784" s="72"/>
      <c r="X1784" s="73"/>
    </row>
    <row r="1785" spans="23:24" x14ac:dyDescent="0.2">
      <c r="W1785" s="72"/>
      <c r="X1785" s="73"/>
    </row>
    <row r="1786" spans="23:24" x14ac:dyDescent="0.2">
      <c r="W1786" s="72"/>
      <c r="X1786" s="73"/>
    </row>
    <row r="1787" spans="23:24" x14ac:dyDescent="0.2">
      <c r="W1787" s="72"/>
      <c r="X1787" s="73"/>
    </row>
    <row r="1788" spans="23:24" x14ac:dyDescent="0.2">
      <c r="W1788" s="72"/>
      <c r="X1788" s="73"/>
    </row>
    <row r="1789" spans="23:24" x14ac:dyDescent="0.2">
      <c r="W1789" s="72"/>
      <c r="X1789" s="73"/>
    </row>
    <row r="1790" spans="23:24" x14ac:dyDescent="0.2">
      <c r="W1790" s="72"/>
      <c r="X1790" s="73"/>
    </row>
    <row r="1791" spans="23:24" x14ac:dyDescent="0.2">
      <c r="W1791" s="72"/>
      <c r="X1791" s="73"/>
    </row>
    <row r="1792" spans="23:24" x14ac:dyDescent="0.2">
      <c r="W1792" s="72"/>
      <c r="X1792" s="73"/>
    </row>
    <row r="1793" spans="23:24" x14ac:dyDescent="0.2">
      <c r="W1793" s="72"/>
      <c r="X1793" s="73"/>
    </row>
    <row r="1794" spans="23:24" x14ac:dyDescent="0.2">
      <c r="W1794" s="72"/>
      <c r="X1794" s="73"/>
    </row>
    <row r="1795" spans="23:24" x14ac:dyDescent="0.2">
      <c r="W1795" s="72"/>
      <c r="X1795" s="73"/>
    </row>
    <row r="1796" spans="23:24" x14ac:dyDescent="0.2">
      <c r="W1796" s="72"/>
      <c r="X1796" s="73"/>
    </row>
    <row r="1797" spans="23:24" x14ac:dyDescent="0.2">
      <c r="W1797" s="72"/>
      <c r="X1797" s="73"/>
    </row>
    <row r="1798" spans="23:24" x14ac:dyDescent="0.2">
      <c r="W1798" s="72"/>
      <c r="X1798" s="73"/>
    </row>
    <row r="1799" spans="23:24" x14ac:dyDescent="0.2">
      <c r="W1799" s="72"/>
      <c r="X1799" s="73"/>
    </row>
    <row r="1800" spans="23:24" x14ac:dyDescent="0.2">
      <c r="W1800" s="72"/>
      <c r="X1800" s="73"/>
    </row>
    <row r="1801" spans="23:24" x14ac:dyDescent="0.2">
      <c r="W1801" s="72"/>
      <c r="X1801" s="73"/>
    </row>
    <row r="1802" spans="23:24" x14ac:dyDescent="0.2">
      <c r="W1802" s="72"/>
      <c r="X1802" s="73"/>
    </row>
    <row r="1803" spans="23:24" x14ac:dyDescent="0.2">
      <c r="W1803" s="72"/>
      <c r="X1803" s="73"/>
    </row>
    <row r="1804" spans="23:24" x14ac:dyDescent="0.2">
      <c r="W1804" s="72"/>
      <c r="X1804" s="73"/>
    </row>
    <row r="1805" spans="23:24" x14ac:dyDescent="0.2">
      <c r="W1805" s="72"/>
      <c r="X1805" s="73"/>
    </row>
    <row r="1806" spans="23:24" x14ac:dyDescent="0.2">
      <c r="W1806" s="72"/>
      <c r="X1806" s="73"/>
    </row>
    <row r="1807" spans="23:24" x14ac:dyDescent="0.2">
      <c r="W1807" s="72"/>
      <c r="X1807" s="73"/>
    </row>
    <row r="1808" spans="23:24" x14ac:dyDescent="0.2">
      <c r="W1808" s="72"/>
      <c r="X1808" s="73"/>
    </row>
    <row r="1809" spans="23:24" x14ac:dyDescent="0.2">
      <c r="W1809" s="72"/>
      <c r="X1809" s="73"/>
    </row>
    <row r="1810" spans="23:24" x14ac:dyDescent="0.2">
      <c r="W1810" s="72"/>
      <c r="X1810" s="73"/>
    </row>
    <row r="1811" spans="23:24" x14ac:dyDescent="0.2">
      <c r="W1811" s="72"/>
      <c r="X1811" s="73"/>
    </row>
    <row r="1812" spans="23:24" x14ac:dyDescent="0.2">
      <c r="W1812" s="72"/>
      <c r="X1812" s="73"/>
    </row>
    <row r="1813" spans="23:24" x14ac:dyDescent="0.2">
      <c r="W1813" s="72"/>
      <c r="X1813" s="73"/>
    </row>
    <row r="1814" spans="23:24" x14ac:dyDescent="0.2">
      <c r="W1814" s="72"/>
      <c r="X1814" s="73"/>
    </row>
    <row r="1815" spans="23:24" x14ac:dyDescent="0.2">
      <c r="W1815" s="72"/>
      <c r="X1815" s="73"/>
    </row>
    <row r="1816" spans="23:24" x14ac:dyDescent="0.2">
      <c r="W1816" s="72"/>
      <c r="X1816" s="73"/>
    </row>
    <row r="1817" spans="23:24" x14ac:dyDescent="0.2">
      <c r="W1817" s="72"/>
      <c r="X1817" s="73"/>
    </row>
    <row r="1818" spans="23:24" x14ac:dyDescent="0.2">
      <c r="W1818" s="72"/>
      <c r="X1818" s="73"/>
    </row>
    <row r="1819" spans="23:24" x14ac:dyDescent="0.2">
      <c r="W1819" s="72"/>
      <c r="X1819" s="73"/>
    </row>
    <row r="1820" spans="23:24" x14ac:dyDescent="0.2">
      <c r="W1820" s="72"/>
      <c r="X1820" s="73"/>
    </row>
    <row r="1821" spans="23:24" x14ac:dyDescent="0.2">
      <c r="W1821" s="72"/>
      <c r="X1821" s="73"/>
    </row>
    <row r="1822" spans="23:24" x14ac:dyDescent="0.2">
      <c r="W1822" s="72"/>
      <c r="X1822" s="73"/>
    </row>
    <row r="1823" spans="23:24" x14ac:dyDescent="0.2">
      <c r="W1823" s="72"/>
      <c r="X1823" s="73"/>
    </row>
    <row r="1824" spans="23:24" x14ac:dyDescent="0.2">
      <c r="W1824" s="72"/>
      <c r="X1824" s="73"/>
    </row>
    <row r="1825" spans="23:24" x14ac:dyDescent="0.2">
      <c r="W1825" s="72"/>
      <c r="X1825" s="73"/>
    </row>
    <row r="1826" spans="23:24" x14ac:dyDescent="0.2">
      <c r="W1826" s="72"/>
      <c r="X1826" s="73"/>
    </row>
    <row r="1827" spans="23:24" x14ac:dyDescent="0.2">
      <c r="W1827" s="72"/>
      <c r="X1827" s="73"/>
    </row>
    <row r="1828" spans="23:24" x14ac:dyDescent="0.2">
      <c r="W1828" s="72"/>
      <c r="X1828" s="73"/>
    </row>
    <row r="1829" spans="23:24" x14ac:dyDescent="0.2">
      <c r="W1829" s="72"/>
      <c r="X1829" s="73"/>
    </row>
    <row r="1830" spans="23:24" x14ac:dyDescent="0.2">
      <c r="W1830" s="72"/>
      <c r="X1830" s="73"/>
    </row>
    <row r="1831" spans="23:24" x14ac:dyDescent="0.2">
      <c r="W1831" s="72"/>
      <c r="X1831" s="73"/>
    </row>
    <row r="1832" spans="23:24" x14ac:dyDescent="0.2">
      <c r="W1832" s="72"/>
      <c r="X1832" s="73"/>
    </row>
    <row r="1833" spans="23:24" x14ac:dyDescent="0.2">
      <c r="W1833" s="72"/>
      <c r="X1833" s="73"/>
    </row>
    <row r="1834" spans="23:24" x14ac:dyDescent="0.2">
      <c r="W1834" s="72"/>
      <c r="X1834" s="73"/>
    </row>
    <row r="1835" spans="23:24" x14ac:dyDescent="0.2">
      <c r="W1835" s="72"/>
      <c r="X1835" s="73"/>
    </row>
    <row r="1836" spans="23:24" x14ac:dyDescent="0.2">
      <c r="W1836" s="72"/>
      <c r="X1836" s="73"/>
    </row>
    <row r="1837" spans="23:24" x14ac:dyDescent="0.2">
      <c r="W1837" s="72"/>
      <c r="X1837" s="73"/>
    </row>
    <row r="1838" spans="23:24" x14ac:dyDescent="0.2">
      <c r="W1838" s="72"/>
      <c r="X1838" s="73"/>
    </row>
    <row r="1839" spans="23:24" x14ac:dyDescent="0.2">
      <c r="W1839" s="72"/>
      <c r="X1839" s="73"/>
    </row>
    <row r="1840" spans="23:24" x14ac:dyDescent="0.2">
      <c r="W1840" s="72"/>
      <c r="X1840" s="73"/>
    </row>
    <row r="1841" spans="23:24" x14ac:dyDescent="0.2">
      <c r="W1841" s="72"/>
      <c r="X1841" s="73"/>
    </row>
    <row r="1842" spans="23:24" x14ac:dyDescent="0.2">
      <c r="W1842" s="72"/>
      <c r="X1842" s="73"/>
    </row>
    <row r="1843" spans="23:24" x14ac:dyDescent="0.2">
      <c r="W1843" s="72"/>
      <c r="X1843" s="73"/>
    </row>
    <row r="1844" spans="23:24" x14ac:dyDescent="0.2">
      <c r="W1844" s="72"/>
      <c r="X1844" s="73"/>
    </row>
    <row r="1845" spans="23:24" x14ac:dyDescent="0.2">
      <c r="W1845" s="72"/>
      <c r="X1845" s="73"/>
    </row>
    <row r="1846" spans="23:24" x14ac:dyDescent="0.2">
      <c r="W1846" s="72"/>
      <c r="X1846" s="73"/>
    </row>
    <row r="1847" spans="23:24" x14ac:dyDescent="0.2">
      <c r="W1847" s="72"/>
      <c r="X1847" s="73"/>
    </row>
    <row r="1848" spans="23:24" x14ac:dyDescent="0.2">
      <c r="W1848" s="72"/>
      <c r="X1848" s="73"/>
    </row>
    <row r="1849" spans="23:24" x14ac:dyDescent="0.2">
      <c r="W1849" s="72"/>
      <c r="X1849" s="73"/>
    </row>
    <row r="1850" spans="23:24" x14ac:dyDescent="0.2">
      <c r="W1850" s="72"/>
      <c r="X1850" s="73"/>
    </row>
    <row r="1851" spans="23:24" x14ac:dyDescent="0.2">
      <c r="W1851" s="72"/>
      <c r="X1851" s="73"/>
    </row>
    <row r="1852" spans="23:24" x14ac:dyDescent="0.2">
      <c r="W1852" s="72"/>
      <c r="X1852" s="73"/>
    </row>
    <row r="1853" spans="23:24" x14ac:dyDescent="0.2">
      <c r="W1853" s="72"/>
      <c r="X1853" s="73"/>
    </row>
    <row r="1854" spans="23:24" x14ac:dyDescent="0.2">
      <c r="W1854" s="72"/>
      <c r="X1854" s="73"/>
    </row>
    <row r="1855" spans="23:24" x14ac:dyDescent="0.2">
      <c r="W1855" s="72"/>
      <c r="X1855" s="73"/>
    </row>
    <row r="1856" spans="23:24" x14ac:dyDescent="0.2">
      <c r="W1856" s="72"/>
      <c r="X1856" s="73"/>
    </row>
    <row r="1857" spans="23:24" x14ac:dyDescent="0.2">
      <c r="W1857" s="72"/>
      <c r="X1857" s="73"/>
    </row>
    <row r="1858" spans="23:24" x14ac:dyDescent="0.2">
      <c r="W1858" s="72"/>
      <c r="X1858" s="73"/>
    </row>
    <row r="1859" spans="23:24" x14ac:dyDescent="0.2">
      <c r="W1859" s="72"/>
      <c r="X1859" s="73"/>
    </row>
    <row r="1860" spans="23:24" x14ac:dyDescent="0.2">
      <c r="W1860" s="72"/>
      <c r="X1860" s="73"/>
    </row>
    <row r="1861" spans="23:24" x14ac:dyDescent="0.2">
      <c r="W1861" s="72"/>
      <c r="X1861" s="73"/>
    </row>
    <row r="1862" spans="23:24" x14ac:dyDescent="0.2">
      <c r="W1862" s="72"/>
      <c r="X1862" s="73"/>
    </row>
    <row r="1863" spans="23:24" x14ac:dyDescent="0.2">
      <c r="W1863" s="72"/>
      <c r="X1863" s="73"/>
    </row>
    <row r="1864" spans="23:24" x14ac:dyDescent="0.2">
      <c r="W1864" s="72"/>
      <c r="X1864" s="73"/>
    </row>
    <row r="1865" spans="23:24" x14ac:dyDescent="0.2">
      <c r="W1865" s="72"/>
      <c r="X1865" s="73"/>
    </row>
    <row r="1866" spans="23:24" x14ac:dyDescent="0.2">
      <c r="W1866" s="72"/>
      <c r="X1866" s="73"/>
    </row>
    <row r="1867" spans="23:24" x14ac:dyDescent="0.2">
      <c r="W1867" s="72"/>
      <c r="X1867" s="73"/>
    </row>
    <row r="1868" spans="23:24" x14ac:dyDescent="0.2">
      <c r="W1868" s="72"/>
      <c r="X1868" s="73"/>
    </row>
    <row r="1869" spans="23:24" x14ac:dyDescent="0.2">
      <c r="W1869" s="72"/>
      <c r="X1869" s="73"/>
    </row>
    <row r="1870" spans="23:24" x14ac:dyDescent="0.2">
      <c r="W1870" s="72"/>
      <c r="X1870" s="73"/>
    </row>
    <row r="1871" spans="23:24" x14ac:dyDescent="0.2">
      <c r="W1871" s="72"/>
      <c r="X1871" s="73"/>
    </row>
    <row r="1872" spans="23:24" x14ac:dyDescent="0.2">
      <c r="W1872" s="72"/>
      <c r="X1872" s="73"/>
    </row>
    <row r="1873" spans="23:24" x14ac:dyDescent="0.2">
      <c r="W1873" s="72"/>
      <c r="X1873" s="73"/>
    </row>
    <row r="1874" spans="23:24" x14ac:dyDescent="0.2">
      <c r="W1874" s="72"/>
      <c r="X1874" s="73"/>
    </row>
    <row r="1875" spans="23:24" x14ac:dyDescent="0.2">
      <c r="W1875" s="72"/>
      <c r="X1875" s="73"/>
    </row>
    <row r="1876" spans="23:24" x14ac:dyDescent="0.2">
      <c r="W1876" s="72"/>
      <c r="X1876" s="73"/>
    </row>
    <row r="1877" spans="23:24" x14ac:dyDescent="0.2">
      <c r="W1877" s="72"/>
      <c r="X1877" s="73"/>
    </row>
    <row r="1878" spans="23:24" x14ac:dyDescent="0.2">
      <c r="W1878" s="72"/>
      <c r="X1878" s="73"/>
    </row>
    <row r="1879" spans="23:24" x14ac:dyDescent="0.2">
      <c r="W1879" s="72"/>
      <c r="X1879" s="73"/>
    </row>
    <row r="1880" spans="23:24" x14ac:dyDescent="0.2">
      <c r="W1880" s="72"/>
      <c r="X1880" s="73"/>
    </row>
    <row r="1881" spans="23:24" x14ac:dyDescent="0.2">
      <c r="W1881" s="72"/>
      <c r="X1881" s="73"/>
    </row>
    <row r="1882" spans="23:24" x14ac:dyDescent="0.2">
      <c r="W1882" s="72"/>
      <c r="X1882" s="73"/>
    </row>
    <row r="1883" spans="23:24" x14ac:dyDescent="0.2">
      <c r="W1883" s="72"/>
      <c r="X1883" s="73"/>
    </row>
    <row r="1884" spans="23:24" x14ac:dyDescent="0.2">
      <c r="W1884" s="72"/>
      <c r="X1884" s="73"/>
    </row>
    <row r="1885" spans="23:24" x14ac:dyDescent="0.2">
      <c r="W1885" s="72"/>
      <c r="X1885" s="73"/>
    </row>
    <row r="1886" spans="23:24" x14ac:dyDescent="0.2">
      <c r="W1886" s="72"/>
      <c r="X1886" s="73"/>
    </row>
    <row r="1887" spans="23:24" x14ac:dyDescent="0.2">
      <c r="W1887" s="72"/>
      <c r="X1887" s="73"/>
    </row>
    <row r="1888" spans="23:24" x14ac:dyDescent="0.2">
      <c r="W1888" s="72"/>
      <c r="X1888" s="73"/>
    </row>
    <row r="1889" spans="23:24" x14ac:dyDescent="0.2">
      <c r="W1889" s="72"/>
      <c r="X1889" s="73"/>
    </row>
    <row r="1890" spans="23:24" x14ac:dyDescent="0.2">
      <c r="W1890" s="72"/>
      <c r="X1890" s="73"/>
    </row>
    <row r="1891" spans="23:24" x14ac:dyDescent="0.2">
      <c r="W1891" s="72"/>
      <c r="X1891" s="73"/>
    </row>
    <row r="1892" spans="23:24" x14ac:dyDescent="0.2">
      <c r="W1892" s="72"/>
      <c r="X1892" s="73"/>
    </row>
    <row r="1893" spans="23:24" x14ac:dyDescent="0.2">
      <c r="W1893" s="72"/>
      <c r="X1893" s="73"/>
    </row>
    <row r="1894" spans="23:24" x14ac:dyDescent="0.2">
      <c r="W1894" s="72"/>
      <c r="X1894" s="73"/>
    </row>
    <row r="1895" spans="23:24" x14ac:dyDescent="0.2">
      <c r="W1895" s="72"/>
      <c r="X1895" s="73"/>
    </row>
    <row r="1896" spans="23:24" x14ac:dyDescent="0.2">
      <c r="W1896" s="72"/>
      <c r="X1896" s="73"/>
    </row>
    <row r="1897" spans="23:24" x14ac:dyDescent="0.2">
      <c r="W1897" s="72"/>
      <c r="X1897" s="73"/>
    </row>
    <row r="1898" spans="23:24" x14ac:dyDescent="0.2">
      <c r="W1898" s="72"/>
      <c r="X1898" s="73"/>
    </row>
    <row r="1899" spans="23:24" x14ac:dyDescent="0.2">
      <c r="W1899" s="72"/>
      <c r="X1899" s="73"/>
    </row>
    <row r="1900" spans="23:24" x14ac:dyDescent="0.2">
      <c r="W1900" s="72"/>
      <c r="X1900" s="73"/>
    </row>
    <row r="1901" spans="23:24" x14ac:dyDescent="0.2">
      <c r="W1901" s="72"/>
      <c r="X1901" s="73"/>
    </row>
    <row r="1902" spans="23:24" x14ac:dyDescent="0.2">
      <c r="W1902" s="72"/>
      <c r="X1902" s="73"/>
    </row>
    <row r="1903" spans="23:24" x14ac:dyDescent="0.2">
      <c r="W1903" s="72"/>
      <c r="X1903" s="73"/>
    </row>
    <row r="1904" spans="23:24" x14ac:dyDescent="0.2">
      <c r="W1904" s="72"/>
      <c r="X1904" s="73"/>
    </row>
    <row r="1905" spans="23:24" x14ac:dyDescent="0.2">
      <c r="W1905" s="72"/>
      <c r="X1905" s="73"/>
    </row>
    <row r="1906" spans="23:24" x14ac:dyDescent="0.2">
      <c r="W1906" s="72"/>
      <c r="X1906" s="73"/>
    </row>
    <row r="1907" spans="23:24" x14ac:dyDescent="0.2">
      <c r="W1907" s="72"/>
      <c r="X1907" s="73"/>
    </row>
    <row r="1908" spans="23:24" x14ac:dyDescent="0.2">
      <c r="W1908" s="72"/>
      <c r="X1908" s="73"/>
    </row>
    <row r="1909" spans="23:24" x14ac:dyDescent="0.2">
      <c r="W1909" s="72"/>
      <c r="X1909" s="73"/>
    </row>
    <row r="1910" spans="23:24" x14ac:dyDescent="0.2">
      <c r="W1910" s="72"/>
      <c r="X1910" s="73"/>
    </row>
    <row r="1911" spans="23:24" x14ac:dyDescent="0.2">
      <c r="W1911" s="72"/>
      <c r="X1911" s="73"/>
    </row>
    <row r="1912" spans="23:24" x14ac:dyDescent="0.2">
      <c r="W1912" s="72"/>
      <c r="X1912" s="73"/>
    </row>
    <row r="1913" spans="23:24" x14ac:dyDescent="0.2">
      <c r="W1913" s="72"/>
      <c r="X1913" s="73"/>
    </row>
    <row r="1914" spans="23:24" x14ac:dyDescent="0.2">
      <c r="W1914" s="72"/>
      <c r="X1914" s="73"/>
    </row>
    <row r="1915" spans="23:24" x14ac:dyDescent="0.2">
      <c r="W1915" s="72"/>
      <c r="X1915" s="73"/>
    </row>
    <row r="1916" spans="23:24" x14ac:dyDescent="0.2">
      <c r="W1916" s="72"/>
      <c r="X1916" s="73"/>
    </row>
    <row r="1917" spans="23:24" x14ac:dyDescent="0.2">
      <c r="W1917" s="72"/>
      <c r="X1917" s="73"/>
    </row>
    <row r="1918" spans="23:24" x14ac:dyDescent="0.2">
      <c r="W1918" s="72"/>
      <c r="X1918" s="73"/>
    </row>
    <row r="1919" spans="23:24" x14ac:dyDescent="0.2">
      <c r="W1919" s="72"/>
      <c r="X1919" s="73"/>
    </row>
    <row r="1920" spans="23:24" x14ac:dyDescent="0.2">
      <c r="W1920" s="72"/>
      <c r="X1920" s="73"/>
    </row>
    <row r="1921" spans="23:24" x14ac:dyDescent="0.2">
      <c r="W1921" s="72"/>
      <c r="X1921" s="73"/>
    </row>
    <row r="1922" spans="23:24" x14ac:dyDescent="0.2">
      <c r="W1922" s="72"/>
      <c r="X1922" s="73"/>
    </row>
    <row r="1923" spans="23:24" x14ac:dyDescent="0.2">
      <c r="W1923" s="72"/>
      <c r="X1923" s="73"/>
    </row>
    <row r="1924" spans="23:24" x14ac:dyDescent="0.2">
      <c r="W1924" s="72"/>
      <c r="X1924" s="73"/>
    </row>
    <row r="1925" spans="23:24" x14ac:dyDescent="0.2">
      <c r="W1925" s="72"/>
      <c r="X1925" s="73"/>
    </row>
    <row r="1926" spans="23:24" x14ac:dyDescent="0.2">
      <c r="W1926" s="72"/>
      <c r="X1926" s="73"/>
    </row>
    <row r="1927" spans="23:24" x14ac:dyDescent="0.2">
      <c r="W1927" s="72"/>
      <c r="X1927" s="73"/>
    </row>
    <row r="1928" spans="23:24" x14ac:dyDescent="0.2">
      <c r="W1928" s="72"/>
      <c r="X1928" s="73"/>
    </row>
    <row r="1929" spans="23:24" x14ac:dyDescent="0.2">
      <c r="W1929" s="72"/>
      <c r="X1929" s="73"/>
    </row>
    <row r="1930" spans="23:24" x14ac:dyDescent="0.2">
      <c r="W1930" s="72"/>
      <c r="X1930" s="73"/>
    </row>
    <row r="1931" spans="23:24" x14ac:dyDescent="0.2">
      <c r="W1931" s="72"/>
      <c r="X1931" s="73"/>
    </row>
    <row r="1932" spans="23:24" x14ac:dyDescent="0.2">
      <c r="W1932" s="72"/>
      <c r="X1932" s="73"/>
    </row>
    <row r="1933" spans="23:24" x14ac:dyDescent="0.2">
      <c r="W1933" s="72"/>
      <c r="X1933" s="73"/>
    </row>
    <row r="1934" spans="23:24" x14ac:dyDescent="0.2">
      <c r="W1934" s="72"/>
      <c r="X1934" s="73"/>
    </row>
    <row r="1935" spans="23:24" x14ac:dyDescent="0.2">
      <c r="W1935" s="72"/>
      <c r="X1935" s="73"/>
    </row>
    <row r="1936" spans="23:24" x14ac:dyDescent="0.2">
      <c r="W1936" s="72"/>
      <c r="X1936" s="73"/>
    </row>
    <row r="1937" spans="23:24" x14ac:dyDescent="0.2">
      <c r="W1937" s="72"/>
      <c r="X1937" s="73"/>
    </row>
    <row r="1938" spans="23:24" x14ac:dyDescent="0.2">
      <c r="W1938" s="72"/>
      <c r="X1938" s="73"/>
    </row>
    <row r="1939" spans="23:24" x14ac:dyDescent="0.2">
      <c r="W1939" s="72"/>
      <c r="X1939" s="73"/>
    </row>
    <row r="1940" spans="23:24" x14ac:dyDescent="0.2">
      <c r="W1940" s="72"/>
      <c r="X1940" s="73"/>
    </row>
    <row r="1941" spans="23:24" x14ac:dyDescent="0.2">
      <c r="W1941" s="72"/>
      <c r="X1941" s="73"/>
    </row>
    <row r="1942" spans="23:24" x14ac:dyDescent="0.2">
      <c r="W1942" s="72"/>
      <c r="X1942" s="73"/>
    </row>
    <row r="1943" spans="23:24" x14ac:dyDescent="0.2">
      <c r="W1943" s="72"/>
      <c r="X1943" s="73"/>
    </row>
    <row r="1944" spans="23:24" x14ac:dyDescent="0.2">
      <c r="W1944" s="72"/>
      <c r="X1944" s="73"/>
    </row>
    <row r="1945" spans="23:24" x14ac:dyDescent="0.2">
      <c r="W1945" s="72"/>
      <c r="X1945" s="73"/>
    </row>
    <row r="1946" spans="23:24" x14ac:dyDescent="0.2">
      <c r="W1946" s="72"/>
      <c r="X1946" s="73"/>
    </row>
    <row r="1947" spans="23:24" x14ac:dyDescent="0.2">
      <c r="W1947" s="72"/>
      <c r="X1947" s="73"/>
    </row>
    <row r="1948" spans="23:24" x14ac:dyDescent="0.2">
      <c r="W1948" s="72"/>
      <c r="X1948" s="73"/>
    </row>
    <row r="1949" spans="23:24" x14ac:dyDescent="0.2">
      <c r="W1949" s="72"/>
      <c r="X1949" s="73"/>
    </row>
    <row r="1950" spans="23:24" x14ac:dyDescent="0.2">
      <c r="W1950" s="72"/>
      <c r="X1950" s="73"/>
    </row>
    <row r="1951" spans="23:24" x14ac:dyDescent="0.2">
      <c r="W1951" s="72"/>
      <c r="X1951" s="73"/>
    </row>
    <row r="1952" spans="23:24" x14ac:dyDescent="0.2">
      <c r="W1952" s="72"/>
      <c r="X1952" s="73"/>
    </row>
    <row r="1953" spans="23:24" x14ac:dyDescent="0.2">
      <c r="W1953" s="72"/>
      <c r="X1953" s="73"/>
    </row>
    <row r="1954" spans="23:24" x14ac:dyDescent="0.2">
      <c r="W1954" s="72"/>
      <c r="X1954" s="73"/>
    </row>
    <row r="1955" spans="23:24" x14ac:dyDescent="0.2">
      <c r="W1955" s="72"/>
      <c r="X1955" s="73"/>
    </row>
    <row r="1956" spans="23:24" x14ac:dyDescent="0.2">
      <c r="W1956" s="72"/>
      <c r="X1956" s="73"/>
    </row>
    <row r="1957" spans="23:24" x14ac:dyDescent="0.2">
      <c r="W1957" s="72"/>
      <c r="X1957" s="73"/>
    </row>
    <row r="1958" spans="23:24" x14ac:dyDescent="0.2">
      <c r="W1958" s="72"/>
      <c r="X1958" s="73"/>
    </row>
    <row r="1959" spans="23:24" x14ac:dyDescent="0.2">
      <c r="W1959" s="72"/>
      <c r="X1959" s="73"/>
    </row>
    <row r="1960" spans="23:24" x14ac:dyDescent="0.2">
      <c r="W1960" s="72"/>
      <c r="X1960" s="73"/>
    </row>
    <row r="1961" spans="23:24" x14ac:dyDescent="0.2">
      <c r="W1961" s="72"/>
      <c r="X1961" s="73"/>
    </row>
    <row r="1962" spans="23:24" x14ac:dyDescent="0.2">
      <c r="W1962" s="72"/>
      <c r="X1962" s="73"/>
    </row>
    <row r="1963" spans="23:24" x14ac:dyDescent="0.2">
      <c r="W1963" s="72"/>
      <c r="X1963" s="73"/>
    </row>
    <row r="1964" spans="23:24" x14ac:dyDescent="0.2">
      <c r="W1964" s="72"/>
      <c r="X1964" s="73"/>
    </row>
    <row r="1965" spans="23:24" x14ac:dyDescent="0.2">
      <c r="W1965" s="72"/>
      <c r="X1965" s="73"/>
    </row>
    <row r="1966" spans="23:24" x14ac:dyDescent="0.2">
      <c r="W1966" s="72"/>
      <c r="X1966" s="73"/>
    </row>
    <row r="1967" spans="23:24" x14ac:dyDescent="0.2">
      <c r="W1967" s="72"/>
      <c r="X1967" s="73"/>
    </row>
    <row r="1968" spans="23:24" x14ac:dyDescent="0.2">
      <c r="W1968" s="72"/>
      <c r="X1968" s="73"/>
    </row>
    <row r="1969" spans="23:24" x14ac:dyDescent="0.2">
      <c r="W1969" s="72"/>
      <c r="X1969" s="73"/>
    </row>
    <row r="1970" spans="23:24" x14ac:dyDescent="0.2">
      <c r="W1970" s="72"/>
      <c r="X1970" s="73"/>
    </row>
    <row r="1971" spans="23:24" x14ac:dyDescent="0.2">
      <c r="W1971" s="72"/>
      <c r="X1971" s="73"/>
    </row>
    <row r="1972" spans="23:24" x14ac:dyDescent="0.2">
      <c r="W1972" s="72"/>
      <c r="X1972" s="73"/>
    </row>
    <row r="1973" spans="23:24" x14ac:dyDescent="0.2">
      <c r="W1973" s="72"/>
      <c r="X1973" s="73"/>
    </row>
    <row r="1974" spans="23:24" x14ac:dyDescent="0.2">
      <c r="W1974" s="72"/>
      <c r="X1974" s="73"/>
    </row>
    <row r="1975" spans="23:24" x14ac:dyDescent="0.2">
      <c r="W1975" s="72"/>
      <c r="X1975" s="73"/>
    </row>
    <row r="1976" spans="23:24" x14ac:dyDescent="0.2">
      <c r="W1976" s="72"/>
      <c r="X1976" s="73"/>
    </row>
    <row r="1977" spans="23:24" x14ac:dyDescent="0.2">
      <c r="W1977" s="72"/>
      <c r="X1977" s="73"/>
    </row>
    <row r="1978" spans="23:24" x14ac:dyDescent="0.2">
      <c r="W1978" s="72"/>
      <c r="X1978" s="73"/>
    </row>
    <row r="1979" spans="23:24" x14ac:dyDescent="0.2">
      <c r="W1979" s="72"/>
      <c r="X1979" s="73"/>
    </row>
    <row r="1980" spans="23:24" x14ac:dyDescent="0.2">
      <c r="W1980" s="72"/>
      <c r="X1980" s="73"/>
    </row>
    <row r="1981" spans="23:24" x14ac:dyDescent="0.2">
      <c r="W1981" s="72"/>
      <c r="X1981" s="73"/>
    </row>
    <row r="1982" spans="23:24" x14ac:dyDescent="0.2">
      <c r="W1982" s="72"/>
      <c r="X1982" s="73"/>
    </row>
    <row r="1983" spans="23:24" x14ac:dyDescent="0.2">
      <c r="W1983" s="72"/>
      <c r="X1983" s="73"/>
    </row>
    <row r="1984" spans="23:24" x14ac:dyDescent="0.2">
      <c r="W1984" s="72"/>
      <c r="X1984" s="73"/>
    </row>
    <row r="1985" spans="23:24" x14ac:dyDescent="0.2">
      <c r="W1985" s="72"/>
      <c r="X1985" s="73"/>
    </row>
    <row r="1986" spans="23:24" x14ac:dyDescent="0.2">
      <c r="W1986" s="72"/>
      <c r="X1986" s="73"/>
    </row>
    <row r="1987" spans="23:24" x14ac:dyDescent="0.2">
      <c r="W1987" s="72"/>
      <c r="X1987" s="73"/>
    </row>
    <row r="1988" spans="23:24" x14ac:dyDescent="0.2">
      <c r="W1988" s="72"/>
      <c r="X1988" s="73"/>
    </row>
    <row r="1989" spans="23:24" x14ac:dyDescent="0.2">
      <c r="W1989" s="72"/>
      <c r="X1989" s="73"/>
    </row>
    <row r="1990" spans="23:24" x14ac:dyDescent="0.2">
      <c r="W1990" s="72"/>
      <c r="X1990" s="73"/>
    </row>
    <row r="1991" spans="23:24" x14ac:dyDescent="0.2">
      <c r="W1991" s="72"/>
      <c r="X1991" s="73"/>
    </row>
    <row r="1992" spans="23:24" x14ac:dyDescent="0.2">
      <c r="W1992" s="72"/>
      <c r="X1992" s="73"/>
    </row>
    <row r="1993" spans="23:24" x14ac:dyDescent="0.2">
      <c r="W1993" s="72"/>
      <c r="X1993" s="73"/>
    </row>
    <row r="1994" spans="23:24" x14ac:dyDescent="0.2">
      <c r="W1994" s="72"/>
      <c r="X1994" s="73"/>
    </row>
    <row r="1995" spans="23:24" x14ac:dyDescent="0.2">
      <c r="W1995" s="72"/>
      <c r="X1995" s="73"/>
    </row>
    <row r="1996" spans="23:24" x14ac:dyDescent="0.2">
      <c r="W1996" s="72"/>
      <c r="X1996" s="73"/>
    </row>
    <row r="1997" spans="23:24" x14ac:dyDescent="0.2">
      <c r="W1997" s="72"/>
      <c r="X1997" s="73"/>
    </row>
    <row r="1998" spans="23:24" x14ac:dyDescent="0.2">
      <c r="W1998" s="72"/>
      <c r="X1998" s="73"/>
    </row>
    <row r="1999" spans="23:24" x14ac:dyDescent="0.2">
      <c r="W1999" s="72"/>
      <c r="X1999" s="73"/>
    </row>
    <row r="2000" spans="23:24" x14ac:dyDescent="0.2">
      <c r="W2000" s="72"/>
      <c r="X2000" s="73"/>
    </row>
    <row r="2001" spans="23:24" x14ac:dyDescent="0.2">
      <c r="W2001" s="72"/>
      <c r="X2001" s="73"/>
    </row>
    <row r="2002" spans="23:24" x14ac:dyDescent="0.2">
      <c r="W2002" s="72"/>
      <c r="X2002" s="73"/>
    </row>
    <row r="2003" spans="23:24" x14ac:dyDescent="0.2">
      <c r="W2003" s="72"/>
      <c r="X2003" s="73"/>
    </row>
    <row r="2004" spans="23:24" x14ac:dyDescent="0.2">
      <c r="W2004" s="72"/>
      <c r="X2004" s="73"/>
    </row>
    <row r="2005" spans="23:24" x14ac:dyDescent="0.2">
      <c r="W2005" s="72"/>
      <c r="X2005" s="73"/>
    </row>
    <row r="2006" spans="23:24" x14ac:dyDescent="0.2">
      <c r="W2006" s="72"/>
      <c r="X2006" s="73"/>
    </row>
    <row r="2007" spans="23:24" x14ac:dyDescent="0.2">
      <c r="W2007" s="72"/>
      <c r="X2007" s="73"/>
    </row>
    <row r="2008" spans="23:24" x14ac:dyDescent="0.2">
      <c r="W2008" s="72"/>
      <c r="X2008" s="73"/>
    </row>
    <row r="2009" spans="23:24" x14ac:dyDescent="0.2">
      <c r="W2009" s="72"/>
      <c r="X2009" s="73"/>
    </row>
    <row r="2010" spans="23:24" x14ac:dyDescent="0.2">
      <c r="W2010" s="72"/>
      <c r="X2010" s="73"/>
    </row>
    <row r="2011" spans="23:24" x14ac:dyDescent="0.2">
      <c r="W2011" s="72"/>
      <c r="X2011" s="73"/>
    </row>
    <row r="2012" spans="23:24" x14ac:dyDescent="0.2">
      <c r="W2012" s="72"/>
      <c r="X2012" s="73"/>
    </row>
    <row r="2013" spans="23:24" x14ac:dyDescent="0.2">
      <c r="W2013" s="72"/>
      <c r="X2013" s="73"/>
    </row>
    <row r="2014" spans="23:24" x14ac:dyDescent="0.2">
      <c r="W2014" s="72"/>
      <c r="X2014" s="73"/>
    </row>
    <row r="2015" spans="23:24" x14ac:dyDescent="0.2">
      <c r="W2015" s="72"/>
      <c r="X2015" s="73"/>
    </row>
    <row r="2016" spans="23:24" x14ac:dyDescent="0.2">
      <c r="W2016" s="72"/>
      <c r="X2016" s="73"/>
    </row>
    <row r="2017" spans="23:24" x14ac:dyDescent="0.2">
      <c r="W2017" s="72"/>
      <c r="X2017" s="73"/>
    </row>
    <row r="2018" spans="23:24" x14ac:dyDescent="0.2">
      <c r="W2018" s="72"/>
      <c r="X2018" s="73"/>
    </row>
    <row r="2019" spans="23:24" x14ac:dyDescent="0.2">
      <c r="W2019" s="72"/>
      <c r="X2019" s="73"/>
    </row>
    <row r="2020" spans="23:24" x14ac:dyDescent="0.2">
      <c r="W2020" s="72"/>
      <c r="X2020" s="73"/>
    </row>
    <row r="2021" spans="23:24" x14ac:dyDescent="0.2">
      <c r="W2021" s="72"/>
      <c r="X2021" s="73"/>
    </row>
    <row r="2022" spans="23:24" x14ac:dyDescent="0.2">
      <c r="W2022" s="72"/>
      <c r="X2022" s="73"/>
    </row>
    <row r="2023" spans="23:24" x14ac:dyDescent="0.2">
      <c r="W2023" s="72"/>
      <c r="X2023" s="73"/>
    </row>
    <row r="2024" spans="23:24" x14ac:dyDescent="0.2">
      <c r="W2024" s="72"/>
      <c r="X2024" s="73"/>
    </row>
    <row r="2025" spans="23:24" x14ac:dyDescent="0.2">
      <c r="W2025" s="72"/>
      <c r="X2025" s="73"/>
    </row>
    <row r="2026" spans="23:24" x14ac:dyDescent="0.2">
      <c r="W2026" s="72"/>
      <c r="X2026" s="73"/>
    </row>
    <row r="2027" spans="23:24" x14ac:dyDescent="0.2">
      <c r="W2027" s="72"/>
      <c r="X2027" s="73"/>
    </row>
    <row r="2028" spans="23:24" x14ac:dyDescent="0.2">
      <c r="W2028" s="72"/>
      <c r="X2028" s="73"/>
    </row>
    <row r="2029" spans="23:24" x14ac:dyDescent="0.2">
      <c r="W2029" s="72"/>
      <c r="X2029" s="73"/>
    </row>
    <row r="2030" spans="23:24" x14ac:dyDescent="0.2">
      <c r="W2030" s="72"/>
      <c r="X2030" s="73"/>
    </row>
    <row r="2031" spans="23:24" x14ac:dyDescent="0.2">
      <c r="W2031" s="72"/>
      <c r="X2031" s="73"/>
    </row>
    <row r="2032" spans="23:24" x14ac:dyDescent="0.2">
      <c r="W2032" s="72"/>
      <c r="X2032" s="73"/>
    </row>
    <row r="2033" spans="23:24" x14ac:dyDescent="0.2">
      <c r="W2033" s="72"/>
      <c r="X2033" s="73"/>
    </row>
    <row r="2034" spans="23:24" x14ac:dyDescent="0.2">
      <c r="W2034" s="72"/>
      <c r="X2034" s="73"/>
    </row>
    <row r="2035" spans="23:24" x14ac:dyDescent="0.2">
      <c r="W2035" s="72"/>
      <c r="X2035" s="73"/>
    </row>
    <row r="2036" spans="23:24" x14ac:dyDescent="0.2">
      <c r="W2036" s="72"/>
      <c r="X2036" s="73"/>
    </row>
    <row r="2037" spans="23:24" x14ac:dyDescent="0.2">
      <c r="W2037" s="72"/>
      <c r="X2037" s="73"/>
    </row>
    <row r="2038" spans="23:24" x14ac:dyDescent="0.2">
      <c r="W2038" s="72"/>
      <c r="X2038" s="73"/>
    </row>
    <row r="2039" spans="23:24" x14ac:dyDescent="0.2">
      <c r="W2039" s="72"/>
      <c r="X2039" s="73"/>
    </row>
    <row r="2040" spans="23:24" x14ac:dyDescent="0.2">
      <c r="W2040" s="72"/>
      <c r="X2040" s="73"/>
    </row>
    <row r="2041" spans="23:24" x14ac:dyDescent="0.2">
      <c r="W2041" s="72"/>
      <c r="X2041" s="73"/>
    </row>
    <row r="2042" spans="23:24" x14ac:dyDescent="0.2">
      <c r="W2042" s="72"/>
      <c r="X2042" s="73"/>
    </row>
    <row r="2043" spans="23:24" x14ac:dyDescent="0.2">
      <c r="W2043" s="72"/>
      <c r="X2043" s="73"/>
    </row>
    <row r="2044" spans="23:24" x14ac:dyDescent="0.2">
      <c r="W2044" s="72"/>
      <c r="X2044" s="73"/>
    </row>
    <row r="2045" spans="23:24" x14ac:dyDescent="0.2">
      <c r="W2045" s="72"/>
      <c r="X2045" s="73"/>
    </row>
    <row r="2046" spans="23:24" x14ac:dyDescent="0.2">
      <c r="W2046" s="72"/>
      <c r="X2046" s="73"/>
    </row>
    <row r="2047" spans="23:24" x14ac:dyDescent="0.2">
      <c r="W2047" s="72"/>
      <c r="X2047" s="73"/>
    </row>
    <row r="2048" spans="23:24" x14ac:dyDescent="0.2">
      <c r="W2048" s="72"/>
      <c r="X2048" s="73"/>
    </row>
    <row r="2049" spans="23:24" x14ac:dyDescent="0.2">
      <c r="W2049" s="72"/>
      <c r="X2049" s="73"/>
    </row>
    <row r="2050" spans="23:24" x14ac:dyDescent="0.2">
      <c r="W2050" s="72"/>
      <c r="X2050" s="73"/>
    </row>
    <row r="2051" spans="23:24" x14ac:dyDescent="0.2">
      <c r="W2051" s="72"/>
      <c r="X2051" s="73"/>
    </row>
    <row r="2052" spans="23:24" x14ac:dyDescent="0.2">
      <c r="W2052" s="72"/>
      <c r="X2052" s="73"/>
    </row>
    <row r="2053" spans="23:24" x14ac:dyDescent="0.2">
      <c r="W2053" s="72"/>
      <c r="X2053" s="73"/>
    </row>
    <row r="2054" spans="23:24" x14ac:dyDescent="0.2">
      <c r="W2054" s="72"/>
      <c r="X2054" s="73"/>
    </row>
    <row r="2055" spans="23:24" x14ac:dyDescent="0.2">
      <c r="W2055" s="72"/>
      <c r="X2055" s="73"/>
    </row>
    <row r="2056" spans="23:24" x14ac:dyDescent="0.2">
      <c r="W2056" s="72"/>
      <c r="X2056" s="73"/>
    </row>
    <row r="2057" spans="23:24" x14ac:dyDescent="0.2">
      <c r="W2057" s="72"/>
      <c r="X2057" s="73"/>
    </row>
    <row r="2058" spans="23:24" x14ac:dyDescent="0.2">
      <c r="W2058" s="72"/>
      <c r="X2058" s="73"/>
    </row>
    <row r="2059" spans="23:24" x14ac:dyDescent="0.2">
      <c r="W2059" s="72"/>
      <c r="X2059" s="73"/>
    </row>
    <row r="2060" spans="23:24" x14ac:dyDescent="0.2">
      <c r="W2060" s="72"/>
      <c r="X2060" s="73"/>
    </row>
    <row r="2061" spans="23:24" x14ac:dyDescent="0.2">
      <c r="W2061" s="72"/>
      <c r="X2061" s="73"/>
    </row>
    <row r="2062" spans="23:24" x14ac:dyDescent="0.2">
      <c r="W2062" s="72"/>
      <c r="X2062" s="73"/>
    </row>
    <row r="2063" spans="23:24" x14ac:dyDescent="0.2">
      <c r="W2063" s="72"/>
      <c r="X2063" s="73"/>
    </row>
    <row r="2064" spans="23:24" x14ac:dyDescent="0.2">
      <c r="W2064" s="72"/>
      <c r="X2064" s="73"/>
    </row>
    <row r="2065" spans="23:24" x14ac:dyDescent="0.2">
      <c r="W2065" s="72"/>
      <c r="X2065" s="73"/>
    </row>
    <row r="2066" spans="23:24" x14ac:dyDescent="0.2">
      <c r="W2066" s="72"/>
      <c r="X2066" s="73"/>
    </row>
    <row r="2067" spans="23:24" x14ac:dyDescent="0.2">
      <c r="W2067" s="72"/>
      <c r="X2067" s="73"/>
    </row>
    <row r="2068" spans="23:24" x14ac:dyDescent="0.2">
      <c r="W2068" s="72"/>
      <c r="X2068" s="73"/>
    </row>
    <row r="2069" spans="23:24" x14ac:dyDescent="0.2">
      <c r="W2069" s="72"/>
      <c r="X2069" s="73"/>
    </row>
    <row r="2070" spans="23:24" x14ac:dyDescent="0.2">
      <c r="W2070" s="72"/>
      <c r="X2070" s="73"/>
    </row>
    <row r="2071" spans="23:24" x14ac:dyDescent="0.2">
      <c r="W2071" s="72"/>
      <c r="X2071" s="73"/>
    </row>
    <row r="2072" spans="23:24" x14ac:dyDescent="0.2">
      <c r="W2072" s="72"/>
      <c r="X2072" s="73"/>
    </row>
    <row r="2073" spans="23:24" x14ac:dyDescent="0.2">
      <c r="W2073" s="72"/>
      <c r="X2073" s="73"/>
    </row>
    <row r="2074" spans="23:24" x14ac:dyDescent="0.2">
      <c r="W2074" s="72"/>
      <c r="X2074" s="73"/>
    </row>
    <row r="2075" spans="23:24" x14ac:dyDescent="0.2">
      <c r="W2075" s="72"/>
      <c r="X2075" s="73"/>
    </row>
    <row r="2076" spans="23:24" x14ac:dyDescent="0.2">
      <c r="W2076" s="72"/>
      <c r="X2076" s="73"/>
    </row>
    <row r="2077" spans="23:24" x14ac:dyDescent="0.2">
      <c r="W2077" s="72"/>
      <c r="X2077" s="73"/>
    </row>
    <row r="2078" spans="23:24" x14ac:dyDescent="0.2">
      <c r="W2078" s="72"/>
      <c r="X2078" s="73"/>
    </row>
    <row r="2079" spans="23:24" x14ac:dyDescent="0.2">
      <c r="W2079" s="72"/>
      <c r="X2079" s="73"/>
    </row>
    <row r="2080" spans="23:24" x14ac:dyDescent="0.2">
      <c r="W2080" s="72"/>
      <c r="X2080" s="73"/>
    </row>
    <row r="2081" spans="23:24" x14ac:dyDescent="0.2">
      <c r="W2081" s="72"/>
      <c r="X2081" s="73"/>
    </row>
    <row r="2082" spans="23:24" x14ac:dyDescent="0.2">
      <c r="W2082" s="72"/>
      <c r="X2082" s="73"/>
    </row>
    <row r="2083" spans="23:24" x14ac:dyDescent="0.2">
      <c r="W2083" s="72"/>
      <c r="X2083" s="73"/>
    </row>
    <row r="2084" spans="23:24" x14ac:dyDescent="0.2">
      <c r="W2084" s="72"/>
      <c r="X2084" s="73"/>
    </row>
    <row r="2085" spans="23:24" x14ac:dyDescent="0.2">
      <c r="W2085" s="72"/>
      <c r="X2085" s="73"/>
    </row>
    <row r="2086" spans="23:24" x14ac:dyDescent="0.2">
      <c r="W2086" s="72"/>
      <c r="X2086" s="73"/>
    </row>
    <row r="2087" spans="23:24" x14ac:dyDescent="0.2">
      <c r="W2087" s="72"/>
      <c r="X2087" s="73"/>
    </row>
    <row r="2088" spans="23:24" x14ac:dyDescent="0.2">
      <c r="W2088" s="72"/>
      <c r="X2088" s="73"/>
    </row>
    <row r="2089" spans="23:24" x14ac:dyDescent="0.2">
      <c r="W2089" s="72"/>
      <c r="X2089" s="73"/>
    </row>
    <row r="2090" spans="23:24" x14ac:dyDescent="0.2">
      <c r="W2090" s="72"/>
      <c r="X2090" s="73"/>
    </row>
    <row r="2091" spans="23:24" x14ac:dyDescent="0.2">
      <c r="W2091" s="72"/>
      <c r="X2091" s="73"/>
    </row>
    <row r="2092" spans="23:24" x14ac:dyDescent="0.2">
      <c r="W2092" s="72"/>
      <c r="X2092" s="73"/>
    </row>
    <row r="2093" spans="23:24" x14ac:dyDescent="0.2">
      <c r="W2093" s="72"/>
      <c r="X2093" s="73"/>
    </row>
    <row r="2094" spans="23:24" x14ac:dyDescent="0.2">
      <c r="W2094" s="72"/>
      <c r="X2094" s="73"/>
    </row>
    <row r="2095" spans="23:24" x14ac:dyDescent="0.2">
      <c r="W2095" s="72"/>
      <c r="X2095" s="73"/>
    </row>
    <row r="2096" spans="23:24" x14ac:dyDescent="0.2">
      <c r="W2096" s="72"/>
      <c r="X2096" s="73"/>
    </row>
    <row r="2097" spans="23:24" x14ac:dyDescent="0.2">
      <c r="W2097" s="72"/>
      <c r="X2097" s="73"/>
    </row>
    <row r="2098" spans="23:24" x14ac:dyDescent="0.2">
      <c r="W2098" s="72"/>
      <c r="X2098" s="73"/>
    </row>
    <row r="2099" spans="23:24" x14ac:dyDescent="0.2">
      <c r="W2099" s="72"/>
      <c r="X2099" s="73"/>
    </row>
    <row r="2100" spans="23:24" x14ac:dyDescent="0.2">
      <c r="W2100" s="72"/>
      <c r="X2100" s="73"/>
    </row>
    <row r="2101" spans="23:24" x14ac:dyDescent="0.2">
      <c r="W2101" s="72"/>
      <c r="X2101" s="73"/>
    </row>
    <row r="2102" spans="23:24" x14ac:dyDescent="0.2">
      <c r="W2102" s="72"/>
      <c r="X2102" s="73"/>
    </row>
    <row r="2103" spans="23:24" x14ac:dyDescent="0.2">
      <c r="W2103" s="72"/>
      <c r="X2103" s="73"/>
    </row>
    <row r="2104" spans="23:24" x14ac:dyDescent="0.2">
      <c r="W2104" s="72"/>
      <c r="X2104" s="73"/>
    </row>
    <row r="2105" spans="23:24" x14ac:dyDescent="0.2">
      <c r="W2105" s="72"/>
      <c r="X2105" s="73"/>
    </row>
    <row r="2106" spans="23:24" x14ac:dyDescent="0.2">
      <c r="W2106" s="72"/>
      <c r="X2106" s="73"/>
    </row>
    <row r="2107" spans="23:24" x14ac:dyDescent="0.2">
      <c r="W2107" s="72"/>
      <c r="X2107" s="73"/>
    </row>
    <row r="2108" spans="23:24" x14ac:dyDescent="0.2">
      <c r="W2108" s="72"/>
      <c r="X2108" s="73"/>
    </row>
    <row r="2109" spans="23:24" x14ac:dyDescent="0.2">
      <c r="W2109" s="72"/>
      <c r="X2109" s="73"/>
    </row>
    <row r="2110" spans="23:24" x14ac:dyDescent="0.2">
      <c r="W2110" s="72"/>
      <c r="X2110" s="73"/>
    </row>
    <row r="2111" spans="23:24" x14ac:dyDescent="0.2">
      <c r="W2111" s="72"/>
      <c r="X2111" s="73"/>
    </row>
    <row r="2112" spans="23:24" x14ac:dyDescent="0.2">
      <c r="W2112" s="72"/>
      <c r="X2112" s="73"/>
    </row>
    <row r="2113" spans="23:24" x14ac:dyDescent="0.2">
      <c r="W2113" s="72"/>
      <c r="X2113" s="73"/>
    </row>
    <row r="2114" spans="23:24" x14ac:dyDescent="0.2">
      <c r="W2114" s="72"/>
      <c r="X2114" s="73"/>
    </row>
    <row r="2115" spans="23:24" x14ac:dyDescent="0.2">
      <c r="W2115" s="72"/>
      <c r="X2115" s="73"/>
    </row>
    <row r="2116" spans="23:24" x14ac:dyDescent="0.2">
      <c r="W2116" s="72"/>
      <c r="X2116" s="73"/>
    </row>
    <row r="2117" spans="23:24" x14ac:dyDescent="0.2">
      <c r="W2117" s="72"/>
      <c r="X2117" s="73"/>
    </row>
    <row r="2118" spans="23:24" x14ac:dyDescent="0.2">
      <c r="W2118" s="72"/>
      <c r="X2118" s="73"/>
    </row>
    <row r="2119" spans="23:24" x14ac:dyDescent="0.2">
      <c r="W2119" s="72"/>
      <c r="X2119" s="73"/>
    </row>
    <row r="2120" spans="23:24" x14ac:dyDescent="0.2">
      <c r="W2120" s="72"/>
      <c r="X2120" s="73"/>
    </row>
    <row r="2121" spans="23:24" x14ac:dyDescent="0.2">
      <c r="W2121" s="72"/>
      <c r="X2121" s="73"/>
    </row>
    <row r="2122" spans="23:24" x14ac:dyDescent="0.2">
      <c r="W2122" s="72"/>
      <c r="X2122" s="73"/>
    </row>
    <row r="2123" spans="23:24" x14ac:dyDescent="0.2">
      <c r="W2123" s="72"/>
      <c r="X2123" s="73"/>
    </row>
    <row r="2124" spans="23:24" x14ac:dyDescent="0.2">
      <c r="W2124" s="72"/>
      <c r="X2124" s="73"/>
    </row>
    <row r="2125" spans="23:24" x14ac:dyDescent="0.2">
      <c r="W2125" s="72"/>
      <c r="X2125" s="73"/>
    </row>
    <row r="2126" spans="23:24" x14ac:dyDescent="0.2">
      <c r="W2126" s="72"/>
      <c r="X2126" s="73"/>
    </row>
    <row r="2127" spans="23:24" x14ac:dyDescent="0.2">
      <c r="W2127" s="72"/>
      <c r="X2127" s="73"/>
    </row>
    <row r="2128" spans="23:24" x14ac:dyDescent="0.2">
      <c r="W2128" s="72"/>
      <c r="X2128" s="73"/>
    </row>
    <row r="2129" spans="23:24" x14ac:dyDescent="0.2">
      <c r="W2129" s="72"/>
      <c r="X2129" s="73"/>
    </row>
    <row r="2130" spans="23:24" x14ac:dyDescent="0.2">
      <c r="W2130" s="72"/>
      <c r="X2130" s="73"/>
    </row>
    <row r="2131" spans="23:24" x14ac:dyDescent="0.2">
      <c r="W2131" s="72"/>
      <c r="X2131" s="73"/>
    </row>
    <row r="2132" spans="23:24" x14ac:dyDescent="0.2">
      <c r="W2132" s="72"/>
      <c r="X2132" s="73"/>
    </row>
    <row r="2133" spans="23:24" x14ac:dyDescent="0.2">
      <c r="W2133" s="72"/>
      <c r="X2133" s="73"/>
    </row>
    <row r="2134" spans="23:24" x14ac:dyDescent="0.2">
      <c r="W2134" s="72"/>
      <c r="X2134" s="73"/>
    </row>
    <row r="2135" spans="23:24" x14ac:dyDescent="0.2">
      <c r="W2135" s="72"/>
      <c r="X2135" s="73"/>
    </row>
    <row r="2136" spans="23:24" x14ac:dyDescent="0.2">
      <c r="W2136" s="72"/>
      <c r="X2136" s="73"/>
    </row>
    <row r="2137" spans="23:24" x14ac:dyDescent="0.2">
      <c r="W2137" s="72"/>
      <c r="X2137" s="73"/>
    </row>
    <row r="2138" spans="23:24" x14ac:dyDescent="0.2">
      <c r="W2138" s="72"/>
      <c r="X2138" s="73"/>
    </row>
    <row r="2139" spans="23:24" x14ac:dyDescent="0.2">
      <c r="W2139" s="72"/>
      <c r="X2139" s="73"/>
    </row>
    <row r="2140" spans="23:24" x14ac:dyDescent="0.2">
      <c r="W2140" s="72"/>
      <c r="X2140" s="73"/>
    </row>
    <row r="2141" spans="23:24" x14ac:dyDescent="0.2">
      <c r="W2141" s="72"/>
      <c r="X2141" s="73"/>
    </row>
    <row r="2142" spans="23:24" x14ac:dyDescent="0.2">
      <c r="W2142" s="72"/>
      <c r="X2142" s="73"/>
    </row>
    <row r="2143" spans="23:24" x14ac:dyDescent="0.2">
      <c r="W2143" s="72"/>
      <c r="X2143" s="73"/>
    </row>
    <row r="2144" spans="23:24" x14ac:dyDescent="0.2">
      <c r="W2144" s="72"/>
      <c r="X2144" s="73"/>
    </row>
    <row r="2145" spans="23:24" x14ac:dyDescent="0.2">
      <c r="W2145" s="72"/>
      <c r="X2145" s="73"/>
    </row>
    <row r="2146" spans="23:24" x14ac:dyDescent="0.2">
      <c r="W2146" s="72"/>
      <c r="X2146" s="73"/>
    </row>
    <row r="2147" spans="23:24" x14ac:dyDescent="0.2">
      <c r="W2147" s="72"/>
      <c r="X2147" s="73"/>
    </row>
    <row r="2148" spans="23:24" x14ac:dyDescent="0.2">
      <c r="W2148" s="72"/>
      <c r="X2148" s="73"/>
    </row>
    <row r="2149" spans="23:24" x14ac:dyDescent="0.2">
      <c r="W2149" s="72"/>
      <c r="X2149" s="73"/>
    </row>
    <row r="2150" spans="23:24" x14ac:dyDescent="0.2">
      <c r="W2150" s="72"/>
      <c r="X2150" s="73"/>
    </row>
    <row r="2151" spans="23:24" x14ac:dyDescent="0.2">
      <c r="W2151" s="72"/>
      <c r="X2151" s="73"/>
    </row>
    <row r="2152" spans="23:24" x14ac:dyDescent="0.2">
      <c r="W2152" s="72"/>
      <c r="X2152" s="73"/>
    </row>
    <row r="2153" spans="23:24" x14ac:dyDescent="0.2">
      <c r="W2153" s="72"/>
      <c r="X2153" s="73"/>
    </row>
    <row r="2154" spans="23:24" x14ac:dyDescent="0.2">
      <c r="W2154" s="72"/>
      <c r="X2154" s="73"/>
    </row>
    <row r="2155" spans="23:24" x14ac:dyDescent="0.2">
      <c r="W2155" s="72"/>
      <c r="X2155" s="73"/>
    </row>
    <row r="2156" spans="23:24" x14ac:dyDescent="0.2">
      <c r="W2156" s="72"/>
      <c r="X2156" s="73"/>
    </row>
    <row r="2157" spans="23:24" x14ac:dyDescent="0.2">
      <c r="W2157" s="72"/>
      <c r="X2157" s="73"/>
    </row>
    <row r="2158" spans="23:24" x14ac:dyDescent="0.2">
      <c r="W2158" s="72"/>
      <c r="X2158" s="73"/>
    </row>
    <row r="2159" spans="23:24" x14ac:dyDescent="0.2">
      <c r="W2159" s="72"/>
      <c r="X2159" s="73"/>
    </row>
    <row r="2160" spans="23:24" x14ac:dyDescent="0.2">
      <c r="W2160" s="72"/>
      <c r="X2160" s="73"/>
    </row>
    <row r="2161" spans="23:24" x14ac:dyDescent="0.2">
      <c r="W2161" s="72"/>
      <c r="X2161" s="73"/>
    </row>
    <row r="2162" spans="23:24" x14ac:dyDescent="0.2">
      <c r="W2162" s="72"/>
      <c r="X2162" s="73"/>
    </row>
    <row r="2163" spans="23:24" x14ac:dyDescent="0.2">
      <c r="W2163" s="72"/>
      <c r="X2163" s="73"/>
    </row>
    <row r="2164" spans="23:24" x14ac:dyDescent="0.2">
      <c r="W2164" s="72"/>
      <c r="X2164" s="73"/>
    </row>
    <row r="2165" spans="23:24" x14ac:dyDescent="0.2">
      <c r="W2165" s="72"/>
      <c r="X2165" s="73"/>
    </row>
    <row r="2166" spans="23:24" x14ac:dyDescent="0.2">
      <c r="W2166" s="72"/>
      <c r="X2166" s="73"/>
    </row>
    <row r="2167" spans="23:24" x14ac:dyDescent="0.2">
      <c r="W2167" s="72"/>
      <c r="X2167" s="73"/>
    </row>
    <row r="2168" spans="23:24" x14ac:dyDescent="0.2">
      <c r="W2168" s="72"/>
      <c r="X2168" s="73"/>
    </row>
    <row r="2169" spans="23:24" x14ac:dyDescent="0.2">
      <c r="W2169" s="72"/>
      <c r="X2169" s="73"/>
    </row>
    <row r="2170" spans="23:24" x14ac:dyDescent="0.2">
      <c r="W2170" s="72"/>
      <c r="X2170" s="73"/>
    </row>
    <row r="2171" spans="23:24" x14ac:dyDescent="0.2">
      <c r="W2171" s="72"/>
      <c r="X2171" s="73"/>
    </row>
    <row r="2172" spans="23:24" x14ac:dyDescent="0.2">
      <c r="W2172" s="72"/>
      <c r="X2172" s="73"/>
    </row>
    <row r="2173" spans="23:24" x14ac:dyDescent="0.2">
      <c r="W2173" s="72"/>
      <c r="X2173" s="73"/>
    </row>
    <row r="2174" spans="23:24" x14ac:dyDescent="0.2">
      <c r="W2174" s="72"/>
      <c r="X2174" s="73"/>
    </row>
    <row r="2175" spans="23:24" x14ac:dyDescent="0.2">
      <c r="W2175" s="72"/>
      <c r="X2175" s="73"/>
    </row>
    <row r="2176" spans="23:24" x14ac:dyDescent="0.2">
      <c r="W2176" s="72"/>
      <c r="X2176" s="73"/>
    </row>
    <row r="2177" spans="23:24" x14ac:dyDescent="0.2">
      <c r="W2177" s="72"/>
      <c r="X2177" s="73"/>
    </row>
    <row r="2178" spans="23:24" x14ac:dyDescent="0.2">
      <c r="W2178" s="72"/>
      <c r="X2178" s="73"/>
    </row>
    <row r="2179" spans="23:24" x14ac:dyDescent="0.2">
      <c r="W2179" s="72"/>
      <c r="X2179" s="73"/>
    </row>
    <row r="2180" spans="23:24" x14ac:dyDescent="0.2">
      <c r="W2180" s="72"/>
      <c r="X2180" s="73"/>
    </row>
    <row r="2181" spans="23:24" x14ac:dyDescent="0.2">
      <c r="W2181" s="72"/>
      <c r="X2181" s="73"/>
    </row>
    <row r="2182" spans="23:24" x14ac:dyDescent="0.2">
      <c r="W2182" s="72"/>
      <c r="X2182" s="73"/>
    </row>
    <row r="2183" spans="23:24" x14ac:dyDescent="0.2">
      <c r="W2183" s="72"/>
      <c r="X2183" s="73"/>
    </row>
    <row r="2184" spans="23:24" x14ac:dyDescent="0.2">
      <c r="W2184" s="72"/>
      <c r="X2184" s="73"/>
    </row>
    <row r="2185" spans="23:24" x14ac:dyDescent="0.2">
      <c r="W2185" s="72"/>
      <c r="X2185" s="73"/>
    </row>
    <row r="2186" spans="23:24" x14ac:dyDescent="0.2">
      <c r="W2186" s="72"/>
      <c r="X2186" s="73"/>
    </row>
    <row r="2187" spans="23:24" x14ac:dyDescent="0.2">
      <c r="W2187" s="72"/>
      <c r="X2187" s="73"/>
    </row>
    <row r="2188" spans="23:24" x14ac:dyDescent="0.2">
      <c r="W2188" s="72"/>
      <c r="X2188" s="73"/>
    </row>
    <row r="2189" spans="23:24" x14ac:dyDescent="0.2">
      <c r="W2189" s="72"/>
      <c r="X2189" s="73"/>
    </row>
    <row r="2190" spans="23:24" x14ac:dyDescent="0.2">
      <c r="W2190" s="72"/>
      <c r="X2190" s="73"/>
    </row>
    <row r="2191" spans="23:24" x14ac:dyDescent="0.2">
      <c r="W2191" s="72"/>
      <c r="X2191" s="73"/>
    </row>
    <row r="2192" spans="23:24" x14ac:dyDescent="0.2">
      <c r="W2192" s="72"/>
      <c r="X2192" s="73"/>
    </row>
    <row r="2193" spans="23:24" x14ac:dyDescent="0.2">
      <c r="W2193" s="72"/>
      <c r="X2193" s="73"/>
    </row>
    <row r="2194" spans="23:24" x14ac:dyDescent="0.2">
      <c r="W2194" s="72"/>
      <c r="X2194" s="73"/>
    </row>
    <row r="2195" spans="23:24" x14ac:dyDescent="0.2">
      <c r="W2195" s="72"/>
      <c r="X2195" s="73"/>
    </row>
    <row r="2196" spans="23:24" x14ac:dyDescent="0.2">
      <c r="W2196" s="72"/>
      <c r="X2196" s="73"/>
    </row>
    <row r="2197" spans="23:24" x14ac:dyDescent="0.2">
      <c r="W2197" s="72"/>
      <c r="X2197" s="73"/>
    </row>
    <row r="2198" spans="23:24" x14ac:dyDescent="0.2">
      <c r="W2198" s="72"/>
      <c r="X2198" s="73"/>
    </row>
    <row r="2199" spans="23:24" x14ac:dyDescent="0.2">
      <c r="W2199" s="72"/>
      <c r="X2199" s="73"/>
    </row>
    <row r="2200" spans="23:24" x14ac:dyDescent="0.2">
      <c r="W2200" s="72"/>
      <c r="X2200" s="73"/>
    </row>
    <row r="2201" spans="23:24" x14ac:dyDescent="0.2">
      <c r="W2201" s="72"/>
      <c r="X2201" s="73"/>
    </row>
    <row r="2202" spans="23:24" x14ac:dyDescent="0.2">
      <c r="W2202" s="72"/>
      <c r="X2202" s="73"/>
    </row>
    <row r="2203" spans="23:24" x14ac:dyDescent="0.2">
      <c r="W2203" s="72"/>
      <c r="X2203" s="73"/>
    </row>
    <row r="2204" spans="23:24" x14ac:dyDescent="0.2">
      <c r="W2204" s="72"/>
      <c r="X2204" s="73"/>
    </row>
    <row r="2205" spans="23:24" x14ac:dyDescent="0.2">
      <c r="W2205" s="72"/>
      <c r="X2205" s="73"/>
    </row>
    <row r="2206" spans="23:24" x14ac:dyDescent="0.2">
      <c r="W2206" s="72"/>
      <c r="X2206" s="73"/>
    </row>
    <row r="2207" spans="23:24" x14ac:dyDescent="0.2">
      <c r="W2207" s="72"/>
      <c r="X2207" s="73"/>
    </row>
    <row r="2208" spans="23:24" x14ac:dyDescent="0.2">
      <c r="W2208" s="72"/>
      <c r="X2208" s="73"/>
    </row>
    <row r="2209" spans="23:24" x14ac:dyDescent="0.2">
      <c r="W2209" s="72"/>
      <c r="X2209" s="73"/>
    </row>
    <row r="2210" spans="23:24" x14ac:dyDescent="0.2">
      <c r="W2210" s="72"/>
      <c r="X2210" s="73"/>
    </row>
    <row r="2211" spans="23:24" x14ac:dyDescent="0.2">
      <c r="W2211" s="72"/>
      <c r="X2211" s="73"/>
    </row>
    <row r="2212" spans="23:24" x14ac:dyDescent="0.2">
      <c r="W2212" s="72"/>
      <c r="X2212" s="73"/>
    </row>
    <row r="2213" spans="23:24" x14ac:dyDescent="0.2">
      <c r="W2213" s="72"/>
      <c r="X2213" s="73"/>
    </row>
    <row r="2214" spans="23:24" x14ac:dyDescent="0.2">
      <c r="W2214" s="72"/>
      <c r="X2214" s="73"/>
    </row>
    <row r="2215" spans="23:24" x14ac:dyDescent="0.2">
      <c r="W2215" s="72"/>
      <c r="X2215" s="73"/>
    </row>
    <row r="2216" spans="23:24" x14ac:dyDescent="0.2">
      <c r="W2216" s="72"/>
      <c r="X2216" s="73"/>
    </row>
    <row r="2217" spans="23:24" x14ac:dyDescent="0.2">
      <c r="W2217" s="72"/>
      <c r="X2217" s="73"/>
    </row>
    <row r="2218" spans="23:24" x14ac:dyDescent="0.2">
      <c r="W2218" s="72"/>
      <c r="X2218" s="73"/>
    </row>
    <row r="2219" spans="23:24" x14ac:dyDescent="0.2">
      <c r="W2219" s="72"/>
      <c r="X2219" s="73"/>
    </row>
    <row r="2220" spans="23:24" x14ac:dyDescent="0.2">
      <c r="W2220" s="72"/>
      <c r="X2220" s="73"/>
    </row>
    <row r="2221" spans="23:24" x14ac:dyDescent="0.2">
      <c r="W2221" s="72"/>
      <c r="X2221" s="73"/>
    </row>
    <row r="2222" spans="23:24" x14ac:dyDescent="0.2">
      <c r="W2222" s="72"/>
      <c r="X2222" s="73"/>
    </row>
    <row r="2223" spans="23:24" x14ac:dyDescent="0.2">
      <c r="W2223" s="72"/>
      <c r="X2223" s="73"/>
    </row>
    <row r="2224" spans="23:24" x14ac:dyDescent="0.2">
      <c r="W2224" s="72"/>
      <c r="X2224" s="73"/>
    </row>
    <row r="2225" spans="23:24" x14ac:dyDescent="0.2">
      <c r="W2225" s="72"/>
      <c r="X2225" s="73"/>
    </row>
    <row r="2226" spans="23:24" x14ac:dyDescent="0.2">
      <c r="W2226" s="72"/>
      <c r="X2226" s="73"/>
    </row>
    <row r="2227" spans="23:24" x14ac:dyDescent="0.2">
      <c r="W2227" s="72"/>
      <c r="X2227" s="73"/>
    </row>
    <row r="2228" spans="23:24" x14ac:dyDescent="0.2">
      <c r="W2228" s="72"/>
      <c r="X2228" s="73"/>
    </row>
    <row r="2229" spans="23:24" x14ac:dyDescent="0.2">
      <c r="W2229" s="72"/>
      <c r="X2229" s="73"/>
    </row>
    <row r="2230" spans="23:24" x14ac:dyDescent="0.2">
      <c r="W2230" s="72"/>
      <c r="X2230" s="73"/>
    </row>
    <row r="2231" spans="23:24" x14ac:dyDescent="0.2">
      <c r="W2231" s="72"/>
      <c r="X2231" s="73"/>
    </row>
    <row r="2232" spans="23:24" x14ac:dyDescent="0.2">
      <c r="W2232" s="72"/>
      <c r="X2232" s="73"/>
    </row>
    <row r="2233" spans="23:24" x14ac:dyDescent="0.2">
      <c r="W2233" s="72"/>
      <c r="X2233" s="73"/>
    </row>
    <row r="2234" spans="23:24" x14ac:dyDescent="0.2">
      <c r="W2234" s="72"/>
      <c r="X2234" s="73"/>
    </row>
    <row r="2235" spans="23:24" x14ac:dyDescent="0.2">
      <c r="W2235" s="72"/>
      <c r="X2235" s="73"/>
    </row>
    <row r="2236" spans="23:24" x14ac:dyDescent="0.2">
      <c r="W2236" s="72"/>
      <c r="X2236" s="73"/>
    </row>
    <row r="2237" spans="23:24" x14ac:dyDescent="0.2">
      <c r="W2237" s="72"/>
      <c r="X2237" s="73"/>
    </row>
    <row r="2238" spans="23:24" x14ac:dyDescent="0.2">
      <c r="W2238" s="72"/>
      <c r="X2238" s="73"/>
    </row>
    <row r="2239" spans="23:24" x14ac:dyDescent="0.2">
      <c r="W2239" s="72"/>
      <c r="X2239" s="73"/>
    </row>
    <row r="2240" spans="23:24" x14ac:dyDescent="0.2">
      <c r="W2240" s="72"/>
      <c r="X2240" s="73"/>
    </row>
    <row r="2241" spans="23:24" x14ac:dyDescent="0.2">
      <c r="W2241" s="72"/>
      <c r="X2241" s="73"/>
    </row>
    <row r="2242" spans="23:24" x14ac:dyDescent="0.2">
      <c r="W2242" s="72"/>
      <c r="X2242" s="73"/>
    </row>
    <row r="2243" spans="23:24" x14ac:dyDescent="0.2">
      <c r="W2243" s="72"/>
      <c r="X2243" s="73"/>
    </row>
    <row r="2244" spans="23:24" x14ac:dyDescent="0.2">
      <c r="W2244" s="72"/>
      <c r="X2244" s="73"/>
    </row>
    <row r="2245" spans="23:24" x14ac:dyDescent="0.2">
      <c r="W2245" s="72"/>
      <c r="X2245" s="73"/>
    </row>
    <row r="2246" spans="23:24" x14ac:dyDescent="0.2">
      <c r="W2246" s="72"/>
      <c r="X2246" s="73"/>
    </row>
    <row r="2247" spans="23:24" x14ac:dyDescent="0.2">
      <c r="W2247" s="72"/>
      <c r="X2247" s="73"/>
    </row>
    <row r="2248" spans="23:24" x14ac:dyDescent="0.2">
      <c r="W2248" s="72"/>
      <c r="X2248" s="73"/>
    </row>
    <row r="2249" spans="23:24" x14ac:dyDescent="0.2">
      <c r="W2249" s="72"/>
      <c r="X2249" s="73"/>
    </row>
    <row r="2250" spans="23:24" x14ac:dyDescent="0.2">
      <c r="W2250" s="72"/>
      <c r="X2250" s="73"/>
    </row>
    <row r="2251" spans="23:24" x14ac:dyDescent="0.2">
      <c r="W2251" s="72"/>
      <c r="X2251" s="73"/>
    </row>
    <row r="2252" spans="23:24" x14ac:dyDescent="0.2">
      <c r="W2252" s="72"/>
      <c r="X2252" s="73"/>
    </row>
    <row r="2253" spans="23:24" x14ac:dyDescent="0.2">
      <c r="W2253" s="72"/>
      <c r="X2253" s="73"/>
    </row>
    <row r="2254" spans="23:24" x14ac:dyDescent="0.2">
      <c r="W2254" s="72"/>
      <c r="X2254" s="73"/>
    </row>
    <row r="2255" spans="23:24" x14ac:dyDescent="0.2">
      <c r="W2255" s="72"/>
      <c r="X2255" s="73"/>
    </row>
    <row r="2256" spans="23:24" x14ac:dyDescent="0.2">
      <c r="W2256" s="72"/>
      <c r="X2256" s="73"/>
    </row>
    <row r="2257" spans="23:24" x14ac:dyDescent="0.2">
      <c r="W2257" s="72"/>
      <c r="X2257" s="73"/>
    </row>
    <row r="2258" spans="23:24" x14ac:dyDescent="0.2">
      <c r="W2258" s="72"/>
      <c r="X2258" s="73"/>
    </row>
    <row r="2259" spans="23:24" x14ac:dyDescent="0.2">
      <c r="W2259" s="72"/>
      <c r="X2259" s="73"/>
    </row>
    <row r="2260" spans="23:24" x14ac:dyDescent="0.2">
      <c r="W2260" s="72"/>
      <c r="X2260" s="73"/>
    </row>
    <row r="2261" spans="23:24" x14ac:dyDescent="0.2">
      <c r="W2261" s="72"/>
      <c r="X2261" s="73"/>
    </row>
    <row r="2262" spans="23:24" x14ac:dyDescent="0.2">
      <c r="W2262" s="72"/>
      <c r="X2262" s="73"/>
    </row>
    <row r="2263" spans="23:24" x14ac:dyDescent="0.2">
      <c r="W2263" s="72"/>
      <c r="X2263" s="73"/>
    </row>
    <row r="2264" spans="23:24" x14ac:dyDescent="0.2">
      <c r="W2264" s="72"/>
      <c r="X2264" s="73"/>
    </row>
    <row r="2265" spans="23:24" x14ac:dyDescent="0.2">
      <c r="W2265" s="72"/>
      <c r="X2265" s="73"/>
    </row>
    <row r="2266" spans="23:24" x14ac:dyDescent="0.2">
      <c r="W2266" s="72"/>
      <c r="X2266" s="73"/>
    </row>
    <row r="2267" spans="23:24" x14ac:dyDescent="0.2">
      <c r="W2267" s="72"/>
      <c r="X2267" s="73"/>
    </row>
    <row r="2268" spans="23:24" x14ac:dyDescent="0.2">
      <c r="W2268" s="72"/>
      <c r="X2268" s="73"/>
    </row>
    <row r="2269" spans="23:24" x14ac:dyDescent="0.2">
      <c r="W2269" s="72"/>
      <c r="X2269" s="73"/>
    </row>
    <row r="2270" spans="23:24" x14ac:dyDescent="0.2">
      <c r="W2270" s="72"/>
      <c r="X2270" s="73"/>
    </row>
    <row r="2271" spans="23:24" x14ac:dyDescent="0.2">
      <c r="W2271" s="72"/>
      <c r="X2271" s="73"/>
    </row>
    <row r="2272" spans="23:24" x14ac:dyDescent="0.2">
      <c r="W2272" s="72"/>
      <c r="X2272" s="73"/>
    </row>
    <row r="2273" spans="23:24" x14ac:dyDescent="0.2">
      <c r="W2273" s="72"/>
      <c r="X2273" s="73"/>
    </row>
    <row r="2274" spans="23:24" x14ac:dyDescent="0.2">
      <c r="W2274" s="72"/>
      <c r="X2274" s="73"/>
    </row>
    <row r="2275" spans="23:24" x14ac:dyDescent="0.2">
      <c r="W2275" s="72"/>
      <c r="X2275" s="73"/>
    </row>
    <row r="2276" spans="23:24" x14ac:dyDescent="0.2">
      <c r="W2276" s="72"/>
      <c r="X2276" s="73"/>
    </row>
    <row r="2277" spans="23:24" x14ac:dyDescent="0.2">
      <c r="W2277" s="72"/>
      <c r="X2277" s="73"/>
    </row>
    <row r="2278" spans="23:24" x14ac:dyDescent="0.2">
      <c r="W2278" s="72"/>
      <c r="X2278" s="73"/>
    </row>
    <row r="2279" spans="23:24" x14ac:dyDescent="0.2">
      <c r="W2279" s="72"/>
      <c r="X2279" s="73"/>
    </row>
    <row r="2280" spans="23:24" x14ac:dyDescent="0.2">
      <c r="W2280" s="72"/>
      <c r="X2280" s="73"/>
    </row>
    <row r="2281" spans="23:24" x14ac:dyDescent="0.2">
      <c r="W2281" s="72"/>
      <c r="X2281" s="73"/>
    </row>
    <row r="2282" spans="23:24" x14ac:dyDescent="0.2">
      <c r="W2282" s="72"/>
      <c r="X2282" s="73"/>
    </row>
    <row r="2283" spans="23:24" x14ac:dyDescent="0.2">
      <c r="W2283" s="72"/>
      <c r="X2283" s="73"/>
    </row>
    <row r="2284" spans="23:24" x14ac:dyDescent="0.2">
      <c r="W2284" s="72"/>
      <c r="X2284" s="73"/>
    </row>
    <row r="2285" spans="23:24" x14ac:dyDescent="0.2">
      <c r="W2285" s="72"/>
      <c r="X2285" s="73"/>
    </row>
    <row r="2286" spans="23:24" x14ac:dyDescent="0.2">
      <c r="W2286" s="72"/>
      <c r="X2286" s="73"/>
    </row>
    <row r="2287" spans="23:24" x14ac:dyDescent="0.2">
      <c r="W2287" s="72"/>
      <c r="X2287" s="73"/>
    </row>
    <row r="2288" spans="23:24" x14ac:dyDescent="0.2">
      <c r="W2288" s="72"/>
      <c r="X2288" s="73"/>
    </row>
    <row r="2289" spans="23:24" x14ac:dyDescent="0.2">
      <c r="W2289" s="72"/>
      <c r="X2289" s="73"/>
    </row>
    <row r="2290" spans="23:24" x14ac:dyDescent="0.2">
      <c r="W2290" s="72"/>
      <c r="X2290" s="73"/>
    </row>
    <row r="2291" spans="23:24" x14ac:dyDescent="0.2">
      <c r="W2291" s="72"/>
      <c r="X2291" s="73"/>
    </row>
    <row r="2292" spans="23:24" x14ac:dyDescent="0.2">
      <c r="W2292" s="72"/>
      <c r="X2292" s="73"/>
    </row>
    <row r="2293" spans="23:24" x14ac:dyDescent="0.2">
      <c r="W2293" s="72"/>
      <c r="X2293" s="73"/>
    </row>
    <row r="2294" spans="23:24" x14ac:dyDescent="0.2">
      <c r="W2294" s="72"/>
      <c r="X2294" s="73"/>
    </row>
    <row r="2295" spans="23:24" x14ac:dyDescent="0.2">
      <c r="W2295" s="72"/>
      <c r="X2295" s="73"/>
    </row>
    <row r="2296" spans="23:24" x14ac:dyDescent="0.2">
      <c r="W2296" s="72"/>
      <c r="X2296" s="73"/>
    </row>
    <row r="2297" spans="23:24" x14ac:dyDescent="0.2">
      <c r="W2297" s="72"/>
      <c r="X2297" s="73"/>
    </row>
    <row r="2298" spans="23:24" x14ac:dyDescent="0.2">
      <c r="W2298" s="72"/>
      <c r="X2298" s="73"/>
    </row>
    <row r="2299" spans="23:24" x14ac:dyDescent="0.2">
      <c r="W2299" s="72"/>
      <c r="X2299" s="73"/>
    </row>
    <row r="2300" spans="23:24" x14ac:dyDescent="0.2">
      <c r="W2300" s="72"/>
      <c r="X2300" s="73"/>
    </row>
    <row r="2301" spans="23:24" x14ac:dyDescent="0.2">
      <c r="W2301" s="72"/>
      <c r="X2301" s="73"/>
    </row>
    <row r="2302" spans="23:24" x14ac:dyDescent="0.2">
      <c r="W2302" s="72"/>
      <c r="X2302" s="73"/>
    </row>
    <row r="2303" spans="23:24" x14ac:dyDescent="0.2">
      <c r="W2303" s="72"/>
      <c r="X2303" s="73"/>
    </row>
    <row r="2304" spans="23:24" x14ac:dyDescent="0.2">
      <c r="W2304" s="72"/>
      <c r="X2304" s="73"/>
    </row>
    <row r="2305" spans="23:24" x14ac:dyDescent="0.2">
      <c r="W2305" s="72"/>
      <c r="X2305" s="73"/>
    </row>
    <row r="2306" spans="23:24" x14ac:dyDescent="0.2">
      <c r="W2306" s="72"/>
      <c r="X2306" s="73"/>
    </row>
    <row r="2307" spans="23:24" x14ac:dyDescent="0.2">
      <c r="W2307" s="72"/>
      <c r="X2307" s="73"/>
    </row>
    <row r="2308" spans="23:24" x14ac:dyDescent="0.2">
      <c r="W2308" s="72"/>
      <c r="X2308" s="73"/>
    </row>
    <row r="2309" spans="23:24" x14ac:dyDescent="0.2">
      <c r="W2309" s="72"/>
      <c r="X2309" s="73"/>
    </row>
    <row r="2310" spans="23:24" x14ac:dyDescent="0.2">
      <c r="W2310" s="72"/>
      <c r="X2310" s="73"/>
    </row>
    <row r="2311" spans="23:24" x14ac:dyDescent="0.2">
      <c r="W2311" s="72"/>
      <c r="X2311" s="73"/>
    </row>
    <row r="2312" spans="23:24" x14ac:dyDescent="0.2">
      <c r="W2312" s="72"/>
      <c r="X2312" s="73"/>
    </row>
    <row r="2313" spans="23:24" x14ac:dyDescent="0.2">
      <c r="W2313" s="72"/>
      <c r="X2313" s="73"/>
    </row>
    <row r="2314" spans="23:24" x14ac:dyDescent="0.2">
      <c r="W2314" s="72"/>
      <c r="X2314" s="73"/>
    </row>
    <row r="2315" spans="23:24" x14ac:dyDescent="0.2">
      <c r="W2315" s="72"/>
      <c r="X2315" s="73"/>
    </row>
    <row r="2316" spans="23:24" x14ac:dyDescent="0.2">
      <c r="W2316" s="72"/>
      <c r="X2316" s="73"/>
    </row>
    <row r="2317" spans="23:24" x14ac:dyDescent="0.2">
      <c r="W2317" s="72"/>
      <c r="X2317" s="73"/>
    </row>
    <row r="2318" spans="23:24" x14ac:dyDescent="0.2">
      <c r="W2318" s="72"/>
      <c r="X2318" s="73"/>
    </row>
    <row r="2319" spans="23:24" x14ac:dyDescent="0.2">
      <c r="W2319" s="72"/>
      <c r="X2319" s="73"/>
    </row>
    <row r="2320" spans="23:24" x14ac:dyDescent="0.2">
      <c r="W2320" s="72"/>
      <c r="X2320" s="73"/>
    </row>
    <row r="2321" spans="23:24" x14ac:dyDescent="0.2">
      <c r="W2321" s="72"/>
      <c r="X2321" s="73"/>
    </row>
    <row r="2322" spans="23:24" x14ac:dyDescent="0.2">
      <c r="W2322" s="72"/>
      <c r="X2322" s="73"/>
    </row>
    <row r="2323" spans="23:24" x14ac:dyDescent="0.2">
      <c r="W2323" s="72"/>
      <c r="X2323" s="73"/>
    </row>
    <row r="2324" spans="23:24" x14ac:dyDescent="0.2">
      <c r="W2324" s="72"/>
      <c r="X2324" s="73"/>
    </row>
    <row r="2325" spans="23:24" x14ac:dyDescent="0.2">
      <c r="W2325" s="72"/>
      <c r="X2325" s="73"/>
    </row>
    <row r="2326" spans="23:24" x14ac:dyDescent="0.2">
      <c r="W2326" s="72"/>
      <c r="X2326" s="73"/>
    </row>
    <row r="2327" spans="23:24" x14ac:dyDescent="0.2">
      <c r="W2327" s="72"/>
      <c r="X2327" s="73"/>
    </row>
    <row r="2328" spans="23:24" x14ac:dyDescent="0.2">
      <c r="W2328" s="72"/>
      <c r="X2328" s="73"/>
    </row>
    <row r="2329" spans="23:24" x14ac:dyDescent="0.2">
      <c r="W2329" s="72"/>
      <c r="X2329" s="73"/>
    </row>
    <row r="2330" spans="23:24" x14ac:dyDescent="0.2">
      <c r="W2330" s="72"/>
      <c r="X2330" s="73"/>
    </row>
    <row r="2331" spans="23:24" x14ac:dyDescent="0.2">
      <c r="W2331" s="72"/>
      <c r="X2331" s="73"/>
    </row>
    <row r="2332" spans="23:24" x14ac:dyDescent="0.2">
      <c r="W2332" s="72"/>
      <c r="X2332" s="73"/>
    </row>
    <row r="2333" spans="23:24" x14ac:dyDescent="0.2">
      <c r="W2333" s="72"/>
      <c r="X2333" s="73"/>
    </row>
    <row r="2334" spans="23:24" x14ac:dyDescent="0.2">
      <c r="W2334" s="72"/>
      <c r="X2334" s="73"/>
    </row>
    <row r="2335" spans="23:24" x14ac:dyDescent="0.2">
      <c r="W2335" s="72"/>
      <c r="X2335" s="73"/>
    </row>
    <row r="2336" spans="23:24" x14ac:dyDescent="0.2">
      <c r="W2336" s="72"/>
      <c r="X2336" s="73"/>
    </row>
    <row r="2337" spans="23:24" x14ac:dyDescent="0.2">
      <c r="W2337" s="72"/>
      <c r="X2337" s="73"/>
    </row>
    <row r="2338" spans="23:24" x14ac:dyDescent="0.2">
      <c r="W2338" s="72"/>
      <c r="X2338" s="73"/>
    </row>
    <row r="2339" spans="23:24" x14ac:dyDescent="0.2">
      <c r="W2339" s="72"/>
      <c r="X2339" s="73"/>
    </row>
    <row r="2340" spans="23:24" x14ac:dyDescent="0.2">
      <c r="W2340" s="72"/>
      <c r="X2340" s="73"/>
    </row>
    <row r="2341" spans="23:24" x14ac:dyDescent="0.2">
      <c r="W2341" s="72"/>
      <c r="X2341" s="73"/>
    </row>
    <row r="2342" spans="23:24" x14ac:dyDescent="0.2">
      <c r="W2342" s="72"/>
      <c r="X2342" s="73"/>
    </row>
    <row r="2343" spans="23:24" x14ac:dyDescent="0.2">
      <c r="W2343" s="72"/>
      <c r="X2343" s="73"/>
    </row>
    <row r="2344" spans="23:24" x14ac:dyDescent="0.2">
      <c r="W2344" s="72"/>
      <c r="X2344" s="73"/>
    </row>
    <row r="2345" spans="23:24" x14ac:dyDescent="0.2">
      <c r="W2345" s="72"/>
      <c r="X2345" s="73"/>
    </row>
    <row r="2346" spans="23:24" x14ac:dyDescent="0.2">
      <c r="W2346" s="72"/>
      <c r="X2346" s="73"/>
    </row>
    <row r="2347" spans="23:24" x14ac:dyDescent="0.2">
      <c r="W2347" s="72"/>
      <c r="X2347" s="73"/>
    </row>
    <row r="2348" spans="23:24" x14ac:dyDescent="0.2">
      <c r="W2348" s="72"/>
      <c r="X2348" s="73"/>
    </row>
    <row r="2349" spans="23:24" x14ac:dyDescent="0.2">
      <c r="W2349" s="72"/>
      <c r="X2349" s="73"/>
    </row>
    <row r="2350" spans="23:24" x14ac:dyDescent="0.2">
      <c r="W2350" s="72"/>
      <c r="X2350" s="73"/>
    </row>
    <row r="2351" spans="23:24" x14ac:dyDescent="0.2">
      <c r="W2351" s="72"/>
      <c r="X2351" s="73"/>
    </row>
    <row r="2352" spans="23:24" x14ac:dyDescent="0.2">
      <c r="W2352" s="72"/>
      <c r="X2352" s="73"/>
    </row>
    <row r="2353" spans="23:24" x14ac:dyDescent="0.2">
      <c r="W2353" s="72"/>
      <c r="X2353" s="73"/>
    </row>
    <row r="2354" spans="23:24" x14ac:dyDescent="0.2">
      <c r="W2354" s="72"/>
      <c r="X2354" s="73"/>
    </row>
    <row r="2355" spans="23:24" x14ac:dyDescent="0.2">
      <c r="W2355" s="72"/>
      <c r="X2355" s="73"/>
    </row>
    <row r="2356" spans="23:24" x14ac:dyDescent="0.2">
      <c r="W2356" s="72"/>
      <c r="X2356" s="73"/>
    </row>
    <row r="2357" spans="23:24" x14ac:dyDescent="0.2">
      <c r="W2357" s="72"/>
      <c r="X2357" s="73"/>
    </row>
    <row r="2358" spans="23:24" x14ac:dyDescent="0.2">
      <c r="W2358" s="72"/>
      <c r="X2358" s="73"/>
    </row>
    <row r="2359" spans="23:24" x14ac:dyDescent="0.2">
      <c r="W2359" s="72"/>
      <c r="X2359" s="73"/>
    </row>
    <row r="2360" spans="23:24" x14ac:dyDescent="0.2">
      <c r="W2360" s="72"/>
      <c r="X2360" s="73"/>
    </row>
    <row r="2361" spans="23:24" x14ac:dyDescent="0.2">
      <c r="W2361" s="72"/>
      <c r="X2361" s="73"/>
    </row>
    <row r="2362" spans="23:24" x14ac:dyDescent="0.2">
      <c r="W2362" s="72"/>
      <c r="X2362" s="73"/>
    </row>
    <row r="2363" spans="23:24" x14ac:dyDescent="0.2">
      <c r="W2363" s="72"/>
      <c r="X2363" s="73"/>
    </row>
    <row r="2364" spans="23:24" x14ac:dyDescent="0.2">
      <c r="W2364" s="72"/>
      <c r="X2364" s="73"/>
    </row>
    <row r="2365" spans="23:24" x14ac:dyDescent="0.2">
      <c r="W2365" s="72"/>
      <c r="X2365" s="73"/>
    </row>
    <row r="2366" spans="23:24" x14ac:dyDescent="0.2">
      <c r="W2366" s="72"/>
      <c r="X2366" s="73"/>
    </row>
    <row r="2367" spans="23:24" x14ac:dyDescent="0.2">
      <c r="W2367" s="72"/>
      <c r="X2367" s="73"/>
    </row>
    <row r="2368" spans="23:24" x14ac:dyDescent="0.2">
      <c r="W2368" s="72"/>
      <c r="X2368" s="73"/>
    </row>
    <row r="2369" spans="23:24" x14ac:dyDescent="0.2">
      <c r="W2369" s="72"/>
      <c r="X2369" s="73"/>
    </row>
    <row r="2370" spans="23:24" x14ac:dyDescent="0.2">
      <c r="W2370" s="72"/>
      <c r="X2370" s="73"/>
    </row>
    <row r="2371" spans="23:24" x14ac:dyDescent="0.2">
      <c r="W2371" s="72"/>
      <c r="X2371" s="73"/>
    </row>
    <row r="2372" spans="23:24" x14ac:dyDescent="0.2">
      <c r="W2372" s="72"/>
      <c r="X2372" s="73"/>
    </row>
    <row r="2373" spans="23:24" x14ac:dyDescent="0.2">
      <c r="W2373" s="72"/>
      <c r="X2373" s="73"/>
    </row>
    <row r="2374" spans="23:24" x14ac:dyDescent="0.2">
      <c r="W2374" s="72"/>
      <c r="X2374" s="73"/>
    </row>
    <row r="2375" spans="23:24" x14ac:dyDescent="0.2">
      <c r="W2375" s="72"/>
      <c r="X2375" s="73"/>
    </row>
    <row r="2376" spans="23:24" x14ac:dyDescent="0.2">
      <c r="W2376" s="72"/>
      <c r="X2376" s="73"/>
    </row>
    <row r="2377" spans="23:24" x14ac:dyDescent="0.2">
      <c r="W2377" s="72"/>
      <c r="X2377" s="73"/>
    </row>
    <row r="2378" spans="23:24" x14ac:dyDescent="0.2">
      <c r="W2378" s="72"/>
      <c r="X2378" s="73"/>
    </row>
    <row r="2379" spans="23:24" x14ac:dyDescent="0.2">
      <c r="W2379" s="72"/>
      <c r="X2379" s="73"/>
    </row>
    <row r="2380" spans="23:24" x14ac:dyDescent="0.2">
      <c r="W2380" s="72"/>
      <c r="X2380" s="73"/>
    </row>
    <row r="2381" spans="23:24" x14ac:dyDescent="0.2">
      <c r="W2381" s="72"/>
      <c r="X2381" s="73"/>
    </row>
    <row r="2382" spans="23:24" x14ac:dyDescent="0.2">
      <c r="W2382" s="72"/>
      <c r="X2382" s="73"/>
    </row>
    <row r="2383" spans="23:24" x14ac:dyDescent="0.2">
      <c r="W2383" s="72"/>
      <c r="X2383" s="73"/>
    </row>
    <row r="2384" spans="23:24" x14ac:dyDescent="0.2">
      <c r="W2384" s="72"/>
      <c r="X2384" s="73"/>
    </row>
    <row r="2385" spans="23:24" x14ac:dyDescent="0.2">
      <c r="W2385" s="72"/>
      <c r="X2385" s="73"/>
    </row>
    <row r="2386" spans="23:24" x14ac:dyDescent="0.2">
      <c r="W2386" s="72"/>
      <c r="X2386" s="73"/>
    </row>
    <row r="2387" spans="23:24" x14ac:dyDescent="0.2">
      <c r="W2387" s="72"/>
      <c r="X2387" s="73"/>
    </row>
    <row r="2388" spans="23:24" x14ac:dyDescent="0.2">
      <c r="W2388" s="72"/>
      <c r="X2388" s="73"/>
    </row>
    <row r="2389" spans="23:24" x14ac:dyDescent="0.2">
      <c r="W2389" s="72"/>
      <c r="X2389" s="73"/>
    </row>
    <row r="2390" spans="23:24" x14ac:dyDescent="0.2">
      <c r="W2390" s="72"/>
      <c r="X2390" s="73"/>
    </row>
    <row r="2391" spans="23:24" x14ac:dyDescent="0.2">
      <c r="W2391" s="72"/>
      <c r="X2391" s="73"/>
    </row>
    <row r="2392" spans="23:24" x14ac:dyDescent="0.2">
      <c r="W2392" s="72"/>
      <c r="X2392" s="73"/>
    </row>
    <row r="2393" spans="23:24" x14ac:dyDescent="0.2">
      <c r="W2393" s="72"/>
      <c r="X2393" s="73"/>
    </row>
    <row r="2394" spans="23:24" x14ac:dyDescent="0.2">
      <c r="W2394" s="72"/>
      <c r="X2394" s="73"/>
    </row>
    <row r="2395" spans="23:24" x14ac:dyDescent="0.2">
      <c r="W2395" s="72"/>
      <c r="X2395" s="73"/>
    </row>
    <row r="2396" spans="23:24" x14ac:dyDescent="0.2">
      <c r="W2396" s="72"/>
      <c r="X2396" s="73"/>
    </row>
    <row r="2397" spans="23:24" x14ac:dyDescent="0.2">
      <c r="W2397" s="72"/>
      <c r="X2397" s="73"/>
    </row>
    <row r="2398" spans="23:24" x14ac:dyDescent="0.2">
      <c r="W2398" s="72"/>
      <c r="X2398" s="73"/>
    </row>
    <row r="2399" spans="23:24" x14ac:dyDescent="0.2">
      <c r="W2399" s="72"/>
      <c r="X2399" s="73"/>
    </row>
    <row r="2400" spans="23:24" x14ac:dyDescent="0.2">
      <c r="W2400" s="72"/>
      <c r="X2400" s="73"/>
    </row>
    <row r="2401" spans="23:24" x14ac:dyDescent="0.2">
      <c r="W2401" s="72"/>
      <c r="X2401" s="73"/>
    </row>
    <row r="2402" spans="23:24" x14ac:dyDescent="0.2">
      <c r="W2402" s="72"/>
      <c r="X2402" s="73"/>
    </row>
    <row r="2403" spans="23:24" x14ac:dyDescent="0.2">
      <c r="W2403" s="72"/>
      <c r="X2403" s="73"/>
    </row>
    <row r="2404" spans="23:24" x14ac:dyDescent="0.2">
      <c r="W2404" s="72"/>
      <c r="X2404" s="73"/>
    </row>
    <row r="2405" spans="23:24" x14ac:dyDescent="0.2">
      <c r="W2405" s="72"/>
      <c r="X2405" s="73"/>
    </row>
    <row r="2406" spans="23:24" x14ac:dyDescent="0.2">
      <c r="W2406" s="72"/>
      <c r="X2406" s="73"/>
    </row>
    <row r="2407" spans="23:24" x14ac:dyDescent="0.2">
      <c r="W2407" s="72"/>
      <c r="X2407" s="73"/>
    </row>
    <row r="2408" spans="23:24" x14ac:dyDescent="0.2">
      <c r="W2408" s="72"/>
      <c r="X2408" s="73"/>
    </row>
    <row r="2409" spans="23:24" x14ac:dyDescent="0.2">
      <c r="W2409" s="72"/>
      <c r="X2409" s="73"/>
    </row>
    <row r="2410" spans="23:24" x14ac:dyDescent="0.2">
      <c r="W2410" s="72"/>
      <c r="X2410" s="73"/>
    </row>
    <row r="2411" spans="23:24" x14ac:dyDescent="0.2">
      <c r="W2411" s="72"/>
      <c r="X2411" s="73"/>
    </row>
    <row r="2412" spans="23:24" x14ac:dyDescent="0.2">
      <c r="W2412" s="72"/>
      <c r="X2412" s="73"/>
    </row>
    <row r="2413" spans="23:24" x14ac:dyDescent="0.2">
      <c r="W2413" s="72"/>
      <c r="X2413" s="73"/>
    </row>
    <row r="2414" spans="23:24" x14ac:dyDescent="0.2">
      <c r="W2414" s="72"/>
      <c r="X2414" s="73"/>
    </row>
    <row r="2415" spans="23:24" x14ac:dyDescent="0.2">
      <c r="W2415" s="72"/>
      <c r="X2415" s="73"/>
    </row>
    <row r="2416" spans="23:24" x14ac:dyDescent="0.2">
      <c r="W2416" s="72"/>
      <c r="X2416" s="73"/>
    </row>
    <row r="2417" spans="23:24" x14ac:dyDescent="0.2">
      <c r="W2417" s="72"/>
      <c r="X2417" s="73"/>
    </row>
    <row r="2418" spans="23:24" x14ac:dyDescent="0.2">
      <c r="W2418" s="72"/>
      <c r="X2418" s="73"/>
    </row>
    <row r="2419" spans="23:24" x14ac:dyDescent="0.2">
      <c r="W2419" s="72"/>
      <c r="X2419" s="73"/>
    </row>
    <row r="2420" spans="23:24" x14ac:dyDescent="0.2">
      <c r="W2420" s="72"/>
      <c r="X2420" s="73"/>
    </row>
    <row r="2421" spans="23:24" x14ac:dyDescent="0.2">
      <c r="W2421" s="72"/>
      <c r="X2421" s="73"/>
    </row>
    <row r="2422" spans="23:24" x14ac:dyDescent="0.2">
      <c r="W2422" s="72"/>
      <c r="X2422" s="73"/>
    </row>
    <row r="2423" spans="23:24" x14ac:dyDescent="0.2">
      <c r="W2423" s="72"/>
      <c r="X2423" s="73"/>
    </row>
    <row r="2424" spans="23:24" x14ac:dyDescent="0.2">
      <c r="W2424" s="72"/>
      <c r="X2424" s="73"/>
    </row>
    <row r="2425" spans="23:24" x14ac:dyDescent="0.2">
      <c r="W2425" s="72"/>
      <c r="X2425" s="73"/>
    </row>
    <row r="2426" spans="23:24" x14ac:dyDescent="0.2">
      <c r="W2426" s="72"/>
      <c r="X2426" s="73"/>
    </row>
    <row r="2427" spans="23:24" x14ac:dyDescent="0.2">
      <c r="W2427" s="72"/>
      <c r="X2427" s="73"/>
    </row>
    <row r="2428" spans="23:24" x14ac:dyDescent="0.2">
      <c r="W2428" s="72"/>
      <c r="X2428" s="73"/>
    </row>
    <row r="2429" spans="23:24" x14ac:dyDescent="0.2">
      <c r="W2429" s="72"/>
      <c r="X2429" s="73"/>
    </row>
    <row r="2430" spans="23:24" x14ac:dyDescent="0.2">
      <c r="W2430" s="72"/>
      <c r="X2430" s="73"/>
    </row>
    <row r="2431" spans="23:24" x14ac:dyDescent="0.2">
      <c r="W2431" s="72"/>
      <c r="X2431" s="73"/>
    </row>
    <row r="2432" spans="23:24" x14ac:dyDescent="0.2">
      <c r="W2432" s="72"/>
      <c r="X2432" s="73"/>
    </row>
    <row r="2433" spans="23:24" x14ac:dyDescent="0.2">
      <c r="W2433" s="72"/>
      <c r="X2433" s="73"/>
    </row>
    <row r="2434" spans="23:24" x14ac:dyDescent="0.2">
      <c r="W2434" s="72"/>
      <c r="X2434" s="73"/>
    </row>
    <row r="2435" spans="23:24" x14ac:dyDescent="0.2">
      <c r="W2435" s="72"/>
      <c r="X2435" s="73"/>
    </row>
    <row r="2436" spans="23:24" x14ac:dyDescent="0.2">
      <c r="W2436" s="72"/>
      <c r="X2436" s="73"/>
    </row>
    <row r="2437" spans="23:24" x14ac:dyDescent="0.2">
      <c r="W2437" s="72"/>
      <c r="X2437" s="73"/>
    </row>
    <row r="2438" spans="23:24" x14ac:dyDescent="0.2">
      <c r="W2438" s="72"/>
      <c r="X2438" s="73"/>
    </row>
    <row r="2439" spans="23:24" x14ac:dyDescent="0.2">
      <c r="W2439" s="72"/>
      <c r="X2439" s="73"/>
    </row>
    <row r="2440" spans="23:24" x14ac:dyDescent="0.2">
      <c r="W2440" s="72"/>
      <c r="X2440" s="73"/>
    </row>
    <row r="2441" spans="23:24" x14ac:dyDescent="0.2">
      <c r="W2441" s="72"/>
      <c r="X2441" s="73"/>
    </row>
    <row r="2442" spans="23:24" x14ac:dyDescent="0.2">
      <c r="W2442" s="72"/>
      <c r="X2442" s="73"/>
    </row>
    <row r="2443" spans="23:24" x14ac:dyDescent="0.2">
      <c r="W2443" s="72"/>
      <c r="X2443" s="73"/>
    </row>
    <row r="2444" spans="23:24" x14ac:dyDescent="0.2">
      <c r="W2444" s="72"/>
      <c r="X2444" s="73"/>
    </row>
    <row r="2445" spans="23:24" x14ac:dyDescent="0.2">
      <c r="W2445" s="72"/>
      <c r="X2445" s="73"/>
    </row>
    <row r="2446" spans="23:24" x14ac:dyDescent="0.2">
      <c r="W2446" s="72"/>
      <c r="X2446" s="73"/>
    </row>
    <row r="2447" spans="23:24" x14ac:dyDescent="0.2">
      <c r="W2447" s="72"/>
      <c r="X2447" s="73"/>
    </row>
    <row r="2448" spans="23:24" x14ac:dyDescent="0.2">
      <c r="W2448" s="72"/>
      <c r="X2448" s="73"/>
    </row>
    <row r="2449" spans="23:24" x14ac:dyDescent="0.2">
      <c r="W2449" s="72"/>
      <c r="X2449" s="73"/>
    </row>
    <row r="2450" spans="23:24" x14ac:dyDescent="0.2">
      <c r="W2450" s="72"/>
      <c r="X2450" s="73"/>
    </row>
    <row r="2451" spans="23:24" x14ac:dyDescent="0.2">
      <c r="W2451" s="72"/>
      <c r="X2451" s="73"/>
    </row>
    <row r="2452" spans="23:24" x14ac:dyDescent="0.2">
      <c r="W2452" s="72"/>
      <c r="X2452" s="73"/>
    </row>
    <row r="2453" spans="23:24" x14ac:dyDescent="0.2">
      <c r="W2453" s="72"/>
      <c r="X2453" s="73"/>
    </row>
    <row r="2454" spans="23:24" x14ac:dyDescent="0.2">
      <c r="W2454" s="72"/>
      <c r="X2454" s="73"/>
    </row>
    <row r="2455" spans="23:24" x14ac:dyDescent="0.2">
      <c r="W2455" s="72"/>
      <c r="X2455" s="73"/>
    </row>
    <row r="2456" spans="23:24" x14ac:dyDescent="0.2">
      <c r="W2456" s="72"/>
      <c r="X2456" s="73"/>
    </row>
    <row r="2457" spans="23:24" x14ac:dyDescent="0.2">
      <c r="W2457" s="72"/>
      <c r="X2457" s="73"/>
    </row>
    <row r="2458" spans="23:24" x14ac:dyDescent="0.2">
      <c r="W2458" s="72"/>
      <c r="X2458" s="73"/>
    </row>
    <row r="2459" spans="23:24" x14ac:dyDescent="0.2">
      <c r="W2459" s="72"/>
      <c r="X2459" s="73"/>
    </row>
    <row r="2460" spans="23:24" x14ac:dyDescent="0.2">
      <c r="W2460" s="72"/>
      <c r="X2460" s="73"/>
    </row>
    <row r="2461" spans="23:24" x14ac:dyDescent="0.2">
      <c r="W2461" s="72"/>
      <c r="X2461" s="73"/>
    </row>
    <row r="2462" spans="23:24" x14ac:dyDescent="0.2">
      <c r="W2462" s="72"/>
      <c r="X2462" s="73"/>
    </row>
    <row r="2463" spans="23:24" x14ac:dyDescent="0.2">
      <c r="W2463" s="72"/>
      <c r="X2463" s="73"/>
    </row>
    <row r="2464" spans="23:24" x14ac:dyDescent="0.2">
      <c r="W2464" s="72"/>
      <c r="X2464" s="73"/>
    </row>
    <row r="2465" spans="23:24" x14ac:dyDescent="0.2">
      <c r="W2465" s="72"/>
      <c r="X2465" s="73"/>
    </row>
    <row r="2466" spans="23:24" x14ac:dyDescent="0.2">
      <c r="W2466" s="72"/>
      <c r="X2466" s="73"/>
    </row>
    <row r="2467" spans="23:24" x14ac:dyDescent="0.2">
      <c r="W2467" s="72"/>
      <c r="X2467" s="73"/>
    </row>
    <row r="2468" spans="23:24" x14ac:dyDescent="0.2">
      <c r="W2468" s="72"/>
      <c r="X2468" s="73"/>
    </row>
    <row r="2469" spans="23:24" x14ac:dyDescent="0.2">
      <c r="W2469" s="72"/>
      <c r="X2469" s="73"/>
    </row>
    <row r="2470" spans="23:24" x14ac:dyDescent="0.2">
      <c r="W2470" s="72"/>
      <c r="X2470" s="73"/>
    </row>
    <row r="2471" spans="23:24" x14ac:dyDescent="0.2">
      <c r="W2471" s="72"/>
      <c r="X2471" s="73"/>
    </row>
    <row r="2472" spans="23:24" x14ac:dyDescent="0.2">
      <c r="W2472" s="72"/>
      <c r="X2472" s="73"/>
    </row>
    <row r="2473" spans="23:24" x14ac:dyDescent="0.2">
      <c r="W2473" s="72"/>
      <c r="X2473" s="73"/>
    </row>
    <row r="2474" spans="23:24" x14ac:dyDescent="0.2">
      <c r="W2474" s="72"/>
      <c r="X2474" s="73"/>
    </row>
    <row r="2475" spans="23:24" x14ac:dyDescent="0.2">
      <c r="W2475" s="72"/>
      <c r="X2475" s="73"/>
    </row>
    <row r="2476" spans="23:24" x14ac:dyDescent="0.2">
      <c r="W2476" s="72"/>
      <c r="X2476" s="73"/>
    </row>
    <row r="2477" spans="23:24" x14ac:dyDescent="0.2">
      <c r="W2477" s="72"/>
      <c r="X2477" s="73"/>
    </row>
    <row r="2478" spans="23:24" x14ac:dyDescent="0.2">
      <c r="W2478" s="72"/>
      <c r="X2478" s="73"/>
    </row>
    <row r="2479" spans="23:24" x14ac:dyDescent="0.2">
      <c r="W2479" s="72"/>
      <c r="X2479" s="73"/>
    </row>
    <row r="2480" spans="23:24" x14ac:dyDescent="0.2">
      <c r="W2480" s="72"/>
      <c r="X2480" s="73"/>
    </row>
    <row r="2481" spans="23:24" x14ac:dyDescent="0.2">
      <c r="W2481" s="72"/>
      <c r="X2481" s="73"/>
    </row>
    <row r="2482" spans="23:24" x14ac:dyDescent="0.2">
      <c r="W2482" s="72"/>
      <c r="X2482" s="73"/>
    </row>
    <row r="2483" spans="23:24" x14ac:dyDescent="0.2">
      <c r="W2483" s="72"/>
      <c r="X2483" s="73"/>
    </row>
    <row r="2484" spans="23:24" x14ac:dyDescent="0.2">
      <c r="W2484" s="72"/>
      <c r="X2484" s="73"/>
    </row>
    <row r="2485" spans="23:24" x14ac:dyDescent="0.2">
      <c r="W2485" s="72"/>
      <c r="X2485" s="73"/>
    </row>
    <row r="2486" spans="23:24" x14ac:dyDescent="0.2">
      <c r="W2486" s="72"/>
      <c r="X2486" s="73"/>
    </row>
    <row r="2487" spans="23:24" x14ac:dyDescent="0.2">
      <c r="W2487" s="72"/>
      <c r="X2487" s="73"/>
    </row>
    <row r="2488" spans="23:24" x14ac:dyDescent="0.2">
      <c r="W2488" s="72"/>
      <c r="X2488" s="73"/>
    </row>
    <row r="2489" spans="23:24" x14ac:dyDescent="0.2">
      <c r="W2489" s="72"/>
      <c r="X2489" s="73"/>
    </row>
    <row r="2490" spans="23:24" x14ac:dyDescent="0.2">
      <c r="W2490" s="72"/>
      <c r="X2490" s="73"/>
    </row>
    <row r="2491" spans="23:24" x14ac:dyDescent="0.2">
      <c r="W2491" s="72"/>
      <c r="X2491" s="73"/>
    </row>
    <row r="2492" spans="23:24" x14ac:dyDescent="0.2">
      <c r="W2492" s="72"/>
      <c r="X2492" s="73"/>
    </row>
    <row r="2493" spans="23:24" x14ac:dyDescent="0.2">
      <c r="W2493" s="72"/>
      <c r="X2493" s="73"/>
    </row>
    <row r="2494" spans="23:24" x14ac:dyDescent="0.2">
      <c r="W2494" s="72"/>
      <c r="X2494" s="73"/>
    </row>
    <row r="2495" spans="23:24" x14ac:dyDescent="0.2">
      <c r="W2495" s="72"/>
      <c r="X2495" s="73"/>
    </row>
    <row r="2496" spans="23:24" x14ac:dyDescent="0.2">
      <c r="W2496" s="72"/>
      <c r="X2496" s="73"/>
    </row>
    <row r="2497" spans="23:24" x14ac:dyDescent="0.2">
      <c r="W2497" s="72"/>
      <c r="X2497" s="73"/>
    </row>
    <row r="2498" spans="23:24" x14ac:dyDescent="0.2">
      <c r="W2498" s="72"/>
      <c r="X2498" s="73"/>
    </row>
    <row r="2499" spans="23:24" x14ac:dyDescent="0.2">
      <c r="W2499" s="72"/>
      <c r="X2499" s="73"/>
    </row>
    <row r="2500" spans="23:24" x14ac:dyDescent="0.2">
      <c r="W2500" s="72"/>
      <c r="X2500" s="73"/>
    </row>
    <row r="2501" spans="23:24" x14ac:dyDescent="0.2">
      <c r="W2501" s="72"/>
      <c r="X2501" s="73"/>
    </row>
    <row r="2502" spans="23:24" x14ac:dyDescent="0.2">
      <c r="W2502" s="72"/>
      <c r="X2502" s="73"/>
    </row>
    <row r="2503" spans="23:24" x14ac:dyDescent="0.2">
      <c r="W2503" s="72"/>
      <c r="X2503" s="73"/>
    </row>
    <row r="2504" spans="23:24" x14ac:dyDescent="0.2">
      <c r="W2504" s="72"/>
      <c r="X2504" s="73"/>
    </row>
    <row r="2505" spans="23:24" x14ac:dyDescent="0.2">
      <c r="W2505" s="72"/>
      <c r="X2505" s="73"/>
    </row>
    <row r="2506" spans="23:24" x14ac:dyDescent="0.2">
      <c r="W2506" s="72"/>
      <c r="X2506" s="73"/>
    </row>
    <row r="2507" spans="23:24" x14ac:dyDescent="0.2">
      <c r="W2507" s="72"/>
      <c r="X2507" s="73"/>
    </row>
    <row r="2508" spans="23:24" x14ac:dyDescent="0.2">
      <c r="W2508" s="72"/>
      <c r="X2508" s="73"/>
    </row>
    <row r="2509" spans="23:24" x14ac:dyDescent="0.2">
      <c r="W2509" s="72"/>
      <c r="X2509" s="73"/>
    </row>
    <row r="2510" spans="23:24" x14ac:dyDescent="0.2">
      <c r="W2510" s="72"/>
      <c r="X2510" s="73"/>
    </row>
    <row r="2511" spans="23:24" x14ac:dyDescent="0.2">
      <c r="W2511" s="72"/>
      <c r="X2511" s="73"/>
    </row>
    <row r="2512" spans="23:24" x14ac:dyDescent="0.2">
      <c r="W2512" s="72"/>
      <c r="X2512" s="73"/>
    </row>
    <row r="2513" spans="23:24" x14ac:dyDescent="0.2">
      <c r="W2513" s="72"/>
      <c r="X2513" s="73"/>
    </row>
    <row r="2514" spans="23:24" x14ac:dyDescent="0.2">
      <c r="W2514" s="72"/>
      <c r="X2514" s="73"/>
    </row>
    <row r="2515" spans="23:24" x14ac:dyDescent="0.2">
      <c r="W2515" s="72"/>
      <c r="X2515" s="73"/>
    </row>
    <row r="2516" spans="23:24" x14ac:dyDescent="0.2">
      <c r="W2516" s="72"/>
      <c r="X2516" s="73"/>
    </row>
    <row r="2517" spans="23:24" x14ac:dyDescent="0.2">
      <c r="W2517" s="72"/>
      <c r="X2517" s="73"/>
    </row>
    <row r="2518" spans="23:24" x14ac:dyDescent="0.2">
      <c r="W2518" s="72"/>
      <c r="X2518" s="73"/>
    </row>
    <row r="2519" spans="23:24" x14ac:dyDescent="0.2">
      <c r="W2519" s="72"/>
      <c r="X2519" s="73"/>
    </row>
    <row r="2520" spans="23:24" x14ac:dyDescent="0.2">
      <c r="W2520" s="72"/>
      <c r="X2520" s="73"/>
    </row>
    <row r="2521" spans="23:24" x14ac:dyDescent="0.2">
      <c r="W2521" s="72"/>
      <c r="X2521" s="73"/>
    </row>
    <row r="2522" spans="23:24" x14ac:dyDescent="0.2">
      <c r="W2522" s="72"/>
      <c r="X2522" s="73"/>
    </row>
    <row r="2523" spans="23:24" x14ac:dyDescent="0.2">
      <c r="W2523" s="72"/>
      <c r="X2523" s="73"/>
    </row>
    <row r="2524" spans="23:24" x14ac:dyDescent="0.2">
      <c r="W2524" s="72"/>
      <c r="X2524" s="73"/>
    </row>
    <row r="2525" spans="23:24" x14ac:dyDescent="0.2">
      <c r="W2525" s="72"/>
      <c r="X2525" s="73"/>
    </row>
    <row r="2526" spans="23:24" x14ac:dyDescent="0.2">
      <c r="W2526" s="72"/>
      <c r="X2526" s="73"/>
    </row>
    <row r="2527" spans="23:24" x14ac:dyDescent="0.2">
      <c r="W2527" s="72"/>
      <c r="X2527" s="73"/>
    </row>
    <row r="2528" spans="23:24" x14ac:dyDescent="0.2">
      <c r="W2528" s="72"/>
      <c r="X2528" s="73"/>
    </row>
    <row r="2529" spans="23:24" x14ac:dyDescent="0.2">
      <c r="W2529" s="72"/>
      <c r="X2529" s="73"/>
    </row>
    <row r="2530" spans="23:24" x14ac:dyDescent="0.2">
      <c r="W2530" s="72"/>
      <c r="X2530" s="73"/>
    </row>
    <row r="2531" spans="23:24" x14ac:dyDescent="0.2">
      <c r="W2531" s="72"/>
      <c r="X2531" s="73"/>
    </row>
    <row r="2532" spans="23:24" x14ac:dyDescent="0.2">
      <c r="W2532" s="72"/>
      <c r="X2532" s="73"/>
    </row>
    <row r="2533" spans="23:24" x14ac:dyDescent="0.2">
      <c r="W2533" s="72"/>
      <c r="X2533" s="73"/>
    </row>
    <row r="2534" spans="23:24" x14ac:dyDescent="0.2">
      <c r="W2534" s="72"/>
      <c r="X2534" s="73"/>
    </row>
    <row r="2535" spans="23:24" x14ac:dyDescent="0.2">
      <c r="W2535" s="72"/>
      <c r="X2535" s="73"/>
    </row>
    <row r="2536" spans="23:24" x14ac:dyDescent="0.2">
      <c r="W2536" s="72"/>
      <c r="X2536" s="73"/>
    </row>
    <row r="2537" spans="23:24" x14ac:dyDescent="0.2">
      <c r="W2537" s="72"/>
      <c r="X2537" s="73"/>
    </row>
    <row r="2538" spans="23:24" x14ac:dyDescent="0.2">
      <c r="W2538" s="72"/>
      <c r="X2538" s="73"/>
    </row>
    <row r="2539" spans="23:24" x14ac:dyDescent="0.2">
      <c r="W2539" s="72"/>
      <c r="X2539" s="73"/>
    </row>
    <row r="2540" spans="23:24" x14ac:dyDescent="0.2">
      <c r="W2540" s="72"/>
      <c r="X2540" s="73"/>
    </row>
    <row r="2541" spans="23:24" x14ac:dyDescent="0.2">
      <c r="W2541" s="72"/>
      <c r="X2541" s="73"/>
    </row>
    <row r="2542" spans="23:24" x14ac:dyDescent="0.2">
      <c r="W2542" s="72"/>
      <c r="X2542" s="73"/>
    </row>
    <row r="2543" spans="23:24" x14ac:dyDescent="0.2">
      <c r="W2543" s="72"/>
      <c r="X2543" s="73"/>
    </row>
    <row r="2544" spans="23:24" x14ac:dyDescent="0.2">
      <c r="W2544" s="72"/>
      <c r="X2544" s="73"/>
    </row>
    <row r="2545" spans="23:24" x14ac:dyDescent="0.2">
      <c r="W2545" s="72"/>
      <c r="X2545" s="73"/>
    </row>
    <row r="2546" spans="23:24" x14ac:dyDescent="0.2">
      <c r="W2546" s="72"/>
      <c r="X2546" s="73"/>
    </row>
    <row r="2547" spans="23:24" x14ac:dyDescent="0.2">
      <c r="W2547" s="72"/>
      <c r="X2547" s="73"/>
    </row>
    <row r="2548" spans="23:24" x14ac:dyDescent="0.2">
      <c r="W2548" s="72"/>
      <c r="X2548" s="73"/>
    </row>
    <row r="2549" spans="23:24" x14ac:dyDescent="0.2">
      <c r="W2549" s="72"/>
      <c r="X2549" s="73"/>
    </row>
    <row r="2550" spans="23:24" x14ac:dyDescent="0.2">
      <c r="W2550" s="72"/>
      <c r="X2550" s="73"/>
    </row>
    <row r="2551" spans="23:24" x14ac:dyDescent="0.2">
      <c r="W2551" s="72"/>
      <c r="X2551" s="73"/>
    </row>
    <row r="2552" spans="23:24" x14ac:dyDescent="0.2">
      <c r="W2552" s="72"/>
      <c r="X2552" s="73"/>
    </row>
    <row r="2553" spans="23:24" x14ac:dyDescent="0.2">
      <c r="W2553" s="72"/>
      <c r="X2553" s="73"/>
    </row>
    <row r="2554" spans="23:24" x14ac:dyDescent="0.2">
      <c r="W2554" s="72"/>
      <c r="X2554" s="73"/>
    </row>
    <row r="2555" spans="23:24" x14ac:dyDescent="0.2">
      <c r="W2555" s="72"/>
      <c r="X2555" s="73"/>
    </row>
    <row r="2556" spans="23:24" x14ac:dyDescent="0.2">
      <c r="W2556" s="72"/>
      <c r="X2556" s="73"/>
    </row>
    <row r="2557" spans="23:24" x14ac:dyDescent="0.2">
      <c r="W2557" s="72"/>
      <c r="X2557" s="73"/>
    </row>
    <row r="2558" spans="23:24" x14ac:dyDescent="0.2">
      <c r="W2558" s="72"/>
      <c r="X2558" s="73"/>
    </row>
    <row r="2559" spans="23:24" x14ac:dyDescent="0.2">
      <c r="W2559" s="72"/>
      <c r="X2559" s="73"/>
    </row>
    <row r="2560" spans="23:24" x14ac:dyDescent="0.2">
      <c r="W2560" s="72"/>
      <c r="X2560" s="73"/>
    </row>
    <row r="2561" spans="23:24" x14ac:dyDescent="0.2">
      <c r="W2561" s="72"/>
      <c r="X2561" s="73"/>
    </row>
    <row r="2562" spans="23:24" x14ac:dyDescent="0.2">
      <c r="W2562" s="72"/>
      <c r="X2562" s="73"/>
    </row>
    <row r="2563" spans="23:24" x14ac:dyDescent="0.2">
      <c r="W2563" s="72"/>
      <c r="X2563" s="73"/>
    </row>
    <row r="2564" spans="23:24" x14ac:dyDescent="0.2">
      <c r="W2564" s="72"/>
      <c r="X2564" s="73"/>
    </row>
    <row r="2565" spans="23:24" x14ac:dyDescent="0.2">
      <c r="W2565" s="72"/>
      <c r="X2565" s="73"/>
    </row>
    <row r="2566" spans="23:24" x14ac:dyDescent="0.2">
      <c r="W2566" s="72"/>
      <c r="X2566" s="73"/>
    </row>
    <row r="2567" spans="23:24" x14ac:dyDescent="0.2">
      <c r="W2567" s="72"/>
      <c r="X2567" s="73"/>
    </row>
    <row r="2568" spans="23:24" x14ac:dyDescent="0.2">
      <c r="W2568" s="72"/>
      <c r="X2568" s="73"/>
    </row>
    <row r="2569" spans="23:24" x14ac:dyDescent="0.2">
      <c r="W2569" s="72"/>
      <c r="X2569" s="73"/>
    </row>
    <row r="2570" spans="23:24" x14ac:dyDescent="0.2">
      <c r="W2570" s="72"/>
      <c r="X2570" s="73"/>
    </row>
    <row r="2571" spans="23:24" x14ac:dyDescent="0.2">
      <c r="W2571" s="72"/>
      <c r="X2571" s="73"/>
    </row>
    <row r="2572" spans="23:24" x14ac:dyDescent="0.2">
      <c r="W2572" s="72"/>
      <c r="X2572" s="73"/>
    </row>
    <row r="2573" spans="23:24" x14ac:dyDescent="0.2">
      <c r="W2573" s="72"/>
      <c r="X2573" s="73"/>
    </row>
    <row r="2574" spans="23:24" x14ac:dyDescent="0.2">
      <c r="W2574" s="72"/>
      <c r="X2574" s="73"/>
    </row>
    <row r="2575" spans="23:24" x14ac:dyDescent="0.2">
      <c r="W2575" s="72"/>
      <c r="X2575" s="73"/>
    </row>
    <row r="2576" spans="23:24" x14ac:dyDescent="0.2">
      <c r="W2576" s="72"/>
      <c r="X2576" s="73"/>
    </row>
    <row r="2577" spans="23:24" x14ac:dyDescent="0.2">
      <c r="W2577" s="72"/>
      <c r="X2577" s="73"/>
    </row>
    <row r="2578" spans="23:24" x14ac:dyDescent="0.2">
      <c r="W2578" s="72"/>
      <c r="X2578" s="73"/>
    </row>
    <row r="2579" spans="23:24" x14ac:dyDescent="0.2">
      <c r="W2579" s="72"/>
      <c r="X2579" s="73"/>
    </row>
    <row r="2580" spans="23:24" x14ac:dyDescent="0.2">
      <c r="W2580" s="72"/>
      <c r="X2580" s="73"/>
    </row>
    <row r="2581" spans="23:24" x14ac:dyDescent="0.2">
      <c r="W2581" s="72"/>
      <c r="X2581" s="73"/>
    </row>
    <row r="2582" spans="23:24" x14ac:dyDescent="0.2">
      <c r="W2582" s="72"/>
      <c r="X2582" s="73"/>
    </row>
    <row r="2583" spans="23:24" x14ac:dyDescent="0.2">
      <c r="W2583" s="72"/>
      <c r="X2583" s="73"/>
    </row>
    <row r="2584" spans="23:24" x14ac:dyDescent="0.2">
      <c r="W2584" s="72"/>
      <c r="X2584" s="73"/>
    </row>
    <row r="2585" spans="23:24" x14ac:dyDescent="0.2">
      <c r="W2585" s="72"/>
      <c r="X2585" s="73"/>
    </row>
    <row r="2586" spans="23:24" x14ac:dyDescent="0.2">
      <c r="W2586" s="72"/>
      <c r="X2586" s="73"/>
    </row>
    <row r="2587" spans="23:24" x14ac:dyDescent="0.2">
      <c r="W2587" s="72"/>
      <c r="X2587" s="73"/>
    </row>
    <row r="2588" spans="23:24" x14ac:dyDescent="0.2">
      <c r="W2588" s="72"/>
      <c r="X2588" s="73"/>
    </row>
    <row r="2589" spans="23:24" x14ac:dyDescent="0.2">
      <c r="W2589" s="72"/>
      <c r="X2589" s="73"/>
    </row>
    <row r="2590" spans="23:24" x14ac:dyDescent="0.2">
      <c r="W2590" s="72"/>
      <c r="X2590" s="73"/>
    </row>
    <row r="2591" spans="23:24" x14ac:dyDescent="0.2">
      <c r="W2591" s="72"/>
      <c r="X2591" s="73"/>
    </row>
    <row r="2592" spans="23:24" x14ac:dyDescent="0.2">
      <c r="W2592" s="72"/>
      <c r="X2592" s="73"/>
    </row>
    <row r="2593" spans="23:24" x14ac:dyDescent="0.2">
      <c r="W2593" s="72"/>
      <c r="X2593" s="73"/>
    </row>
    <row r="2594" spans="23:24" x14ac:dyDescent="0.2">
      <c r="W2594" s="72"/>
      <c r="X2594" s="73"/>
    </row>
    <row r="2595" spans="23:24" x14ac:dyDescent="0.2">
      <c r="W2595" s="72"/>
      <c r="X2595" s="73"/>
    </row>
    <row r="2596" spans="23:24" x14ac:dyDescent="0.2">
      <c r="W2596" s="72"/>
      <c r="X2596" s="73"/>
    </row>
    <row r="2597" spans="23:24" x14ac:dyDescent="0.2">
      <c r="W2597" s="72"/>
      <c r="X2597" s="73"/>
    </row>
    <row r="2598" spans="23:24" x14ac:dyDescent="0.2">
      <c r="W2598" s="72"/>
      <c r="X2598" s="73"/>
    </row>
    <row r="2599" spans="23:24" x14ac:dyDescent="0.2">
      <c r="W2599" s="72"/>
      <c r="X2599" s="73"/>
    </row>
    <row r="2600" spans="23:24" x14ac:dyDescent="0.2">
      <c r="W2600" s="72"/>
      <c r="X2600" s="73"/>
    </row>
    <row r="2601" spans="23:24" x14ac:dyDescent="0.2">
      <c r="W2601" s="72"/>
      <c r="X2601" s="73"/>
    </row>
    <row r="2602" spans="23:24" x14ac:dyDescent="0.2">
      <c r="W2602" s="72"/>
      <c r="X2602" s="73"/>
    </row>
    <row r="2603" spans="23:24" x14ac:dyDescent="0.2">
      <c r="W2603" s="72"/>
      <c r="X2603" s="73"/>
    </row>
    <row r="2604" spans="23:24" x14ac:dyDescent="0.2">
      <c r="W2604" s="72"/>
      <c r="X2604" s="73"/>
    </row>
    <row r="2605" spans="23:24" x14ac:dyDescent="0.2">
      <c r="W2605" s="72"/>
      <c r="X2605" s="73"/>
    </row>
    <row r="2606" spans="23:24" x14ac:dyDescent="0.2">
      <c r="W2606" s="72"/>
      <c r="X2606" s="73"/>
    </row>
    <row r="2607" spans="23:24" x14ac:dyDescent="0.2">
      <c r="W2607" s="72"/>
      <c r="X2607" s="73"/>
    </row>
    <row r="2608" spans="23:24" x14ac:dyDescent="0.2">
      <c r="W2608" s="72"/>
      <c r="X2608" s="73"/>
    </row>
    <row r="2609" spans="23:24" x14ac:dyDescent="0.2">
      <c r="W2609" s="72"/>
      <c r="X2609" s="73"/>
    </row>
    <row r="2610" spans="23:24" x14ac:dyDescent="0.2">
      <c r="W2610" s="72"/>
      <c r="X2610" s="73"/>
    </row>
    <row r="2611" spans="23:24" x14ac:dyDescent="0.2">
      <c r="W2611" s="72"/>
      <c r="X2611" s="73"/>
    </row>
    <row r="2612" spans="23:24" x14ac:dyDescent="0.2">
      <c r="W2612" s="72"/>
      <c r="X2612" s="73"/>
    </row>
    <row r="2613" spans="23:24" x14ac:dyDescent="0.2">
      <c r="W2613" s="72"/>
      <c r="X2613" s="73"/>
    </row>
    <row r="2614" spans="23:24" x14ac:dyDescent="0.2">
      <c r="W2614" s="72"/>
      <c r="X2614" s="73"/>
    </row>
    <row r="2615" spans="23:24" x14ac:dyDescent="0.2">
      <c r="W2615" s="72"/>
      <c r="X2615" s="73"/>
    </row>
    <row r="2616" spans="23:24" x14ac:dyDescent="0.2">
      <c r="W2616" s="72"/>
      <c r="X2616" s="73"/>
    </row>
    <row r="2617" spans="23:24" x14ac:dyDescent="0.2">
      <c r="W2617" s="72"/>
      <c r="X2617" s="73"/>
    </row>
    <row r="2618" spans="23:24" x14ac:dyDescent="0.2">
      <c r="W2618" s="72"/>
      <c r="X2618" s="73"/>
    </row>
    <row r="2619" spans="23:24" x14ac:dyDescent="0.2">
      <c r="W2619" s="72"/>
      <c r="X2619" s="73"/>
    </row>
    <row r="2620" spans="23:24" x14ac:dyDescent="0.2">
      <c r="W2620" s="72"/>
      <c r="X2620" s="73"/>
    </row>
    <row r="2621" spans="23:24" x14ac:dyDescent="0.2">
      <c r="W2621" s="72"/>
      <c r="X2621" s="73"/>
    </row>
    <row r="2622" spans="23:24" x14ac:dyDescent="0.2">
      <c r="W2622" s="72"/>
      <c r="X2622" s="73"/>
    </row>
    <row r="2623" spans="23:24" x14ac:dyDescent="0.2">
      <c r="W2623" s="72"/>
      <c r="X2623" s="73"/>
    </row>
    <row r="2624" spans="23:24" x14ac:dyDescent="0.2">
      <c r="W2624" s="72"/>
      <c r="X2624" s="73"/>
    </row>
    <row r="2625" spans="23:24" x14ac:dyDescent="0.2">
      <c r="W2625" s="72"/>
      <c r="X2625" s="73"/>
    </row>
    <row r="2626" spans="23:24" x14ac:dyDescent="0.2">
      <c r="W2626" s="72"/>
      <c r="X2626" s="73"/>
    </row>
    <row r="2627" spans="23:24" x14ac:dyDescent="0.2">
      <c r="W2627" s="72"/>
      <c r="X2627" s="73"/>
    </row>
    <row r="2628" spans="23:24" x14ac:dyDescent="0.2">
      <c r="W2628" s="72"/>
      <c r="X2628" s="73"/>
    </row>
    <row r="2629" spans="23:24" x14ac:dyDescent="0.2">
      <c r="W2629" s="72"/>
      <c r="X2629" s="73"/>
    </row>
    <row r="2630" spans="23:24" x14ac:dyDescent="0.2">
      <c r="W2630" s="72"/>
      <c r="X2630" s="73"/>
    </row>
    <row r="2631" spans="23:24" x14ac:dyDescent="0.2">
      <c r="W2631" s="72"/>
      <c r="X2631" s="73"/>
    </row>
    <row r="2632" spans="23:24" x14ac:dyDescent="0.2">
      <c r="W2632" s="72"/>
      <c r="X2632" s="73"/>
    </row>
    <row r="2633" spans="23:24" x14ac:dyDescent="0.2">
      <c r="W2633" s="72"/>
      <c r="X2633" s="73"/>
    </row>
    <row r="2634" spans="23:24" x14ac:dyDescent="0.2">
      <c r="W2634" s="72"/>
      <c r="X2634" s="73"/>
    </row>
    <row r="2635" spans="23:24" x14ac:dyDescent="0.2">
      <c r="W2635" s="72"/>
      <c r="X2635" s="73"/>
    </row>
    <row r="2636" spans="23:24" x14ac:dyDescent="0.2">
      <c r="W2636" s="72"/>
      <c r="X2636" s="73"/>
    </row>
    <row r="2637" spans="23:24" x14ac:dyDescent="0.2">
      <c r="W2637" s="72"/>
      <c r="X2637" s="73"/>
    </row>
    <row r="2638" spans="23:24" x14ac:dyDescent="0.2">
      <c r="W2638" s="72"/>
      <c r="X2638" s="73"/>
    </row>
    <row r="2639" spans="23:24" x14ac:dyDescent="0.2">
      <c r="W2639" s="72"/>
      <c r="X2639" s="73"/>
    </row>
    <row r="2640" spans="23:24" x14ac:dyDescent="0.2">
      <c r="W2640" s="72"/>
      <c r="X2640" s="73"/>
    </row>
    <row r="2641" spans="23:24" x14ac:dyDescent="0.2">
      <c r="W2641" s="72"/>
      <c r="X2641" s="73"/>
    </row>
    <row r="2642" spans="23:24" x14ac:dyDescent="0.2">
      <c r="W2642" s="72"/>
      <c r="X2642" s="73"/>
    </row>
    <row r="2643" spans="23:24" x14ac:dyDescent="0.2">
      <c r="W2643" s="72"/>
      <c r="X2643" s="73"/>
    </row>
    <row r="2644" spans="23:24" x14ac:dyDescent="0.2">
      <c r="W2644" s="72"/>
      <c r="X2644" s="73"/>
    </row>
    <row r="2645" spans="23:24" x14ac:dyDescent="0.2">
      <c r="W2645" s="72"/>
      <c r="X2645" s="73"/>
    </row>
    <row r="2646" spans="23:24" x14ac:dyDescent="0.2">
      <c r="W2646" s="72"/>
      <c r="X2646" s="73"/>
    </row>
    <row r="2647" spans="23:24" x14ac:dyDescent="0.2">
      <c r="W2647" s="72"/>
      <c r="X2647" s="73"/>
    </row>
    <row r="2648" spans="23:24" x14ac:dyDescent="0.2">
      <c r="W2648" s="72"/>
      <c r="X2648" s="73"/>
    </row>
    <row r="2649" spans="23:24" x14ac:dyDescent="0.2">
      <c r="W2649" s="72"/>
      <c r="X2649" s="73"/>
    </row>
    <row r="2650" spans="23:24" x14ac:dyDescent="0.2">
      <c r="W2650" s="72"/>
      <c r="X2650" s="73"/>
    </row>
    <row r="2651" spans="23:24" x14ac:dyDescent="0.2">
      <c r="W2651" s="72"/>
      <c r="X2651" s="73"/>
    </row>
    <row r="2652" spans="23:24" x14ac:dyDescent="0.2">
      <c r="W2652" s="72"/>
      <c r="X2652" s="73"/>
    </row>
    <row r="2653" spans="23:24" x14ac:dyDescent="0.2">
      <c r="W2653" s="72"/>
      <c r="X2653" s="73"/>
    </row>
    <row r="2654" spans="23:24" x14ac:dyDescent="0.2">
      <c r="W2654" s="72"/>
      <c r="X2654" s="73"/>
    </row>
    <row r="2655" spans="23:24" x14ac:dyDescent="0.2">
      <c r="W2655" s="72"/>
      <c r="X2655" s="73"/>
    </row>
    <row r="2656" spans="23:24" x14ac:dyDescent="0.2">
      <c r="W2656" s="72"/>
      <c r="X2656" s="73"/>
    </row>
    <row r="2657" spans="23:24" x14ac:dyDescent="0.2">
      <c r="W2657" s="72"/>
      <c r="X2657" s="73"/>
    </row>
    <row r="2658" spans="23:24" x14ac:dyDescent="0.2">
      <c r="W2658" s="72"/>
      <c r="X2658" s="73"/>
    </row>
    <row r="2659" spans="23:24" x14ac:dyDescent="0.2">
      <c r="W2659" s="72"/>
      <c r="X2659" s="73"/>
    </row>
    <row r="2660" spans="23:24" x14ac:dyDescent="0.2">
      <c r="W2660" s="72"/>
      <c r="X2660" s="73"/>
    </row>
    <row r="2661" spans="23:24" x14ac:dyDescent="0.2">
      <c r="W2661" s="72"/>
      <c r="X2661" s="73"/>
    </row>
    <row r="2662" spans="23:24" x14ac:dyDescent="0.2">
      <c r="W2662" s="72"/>
      <c r="X2662" s="73"/>
    </row>
    <row r="2663" spans="23:24" x14ac:dyDescent="0.2">
      <c r="W2663" s="72"/>
      <c r="X2663" s="73"/>
    </row>
    <row r="2664" spans="23:24" x14ac:dyDescent="0.2">
      <c r="W2664" s="72"/>
      <c r="X2664" s="73"/>
    </row>
    <row r="2665" spans="23:24" x14ac:dyDescent="0.2">
      <c r="W2665" s="72"/>
      <c r="X2665" s="73"/>
    </row>
    <row r="2666" spans="23:24" x14ac:dyDescent="0.2">
      <c r="W2666" s="72"/>
      <c r="X2666" s="73"/>
    </row>
    <row r="2667" spans="23:24" x14ac:dyDescent="0.2">
      <c r="W2667" s="72"/>
      <c r="X2667" s="73"/>
    </row>
    <row r="2668" spans="23:24" x14ac:dyDescent="0.2">
      <c r="W2668" s="72"/>
      <c r="X2668" s="73"/>
    </row>
    <row r="2669" spans="23:24" x14ac:dyDescent="0.2">
      <c r="W2669" s="72"/>
      <c r="X2669" s="73"/>
    </row>
    <row r="2670" spans="23:24" x14ac:dyDescent="0.2">
      <c r="W2670" s="72"/>
      <c r="X2670" s="73"/>
    </row>
    <row r="2671" spans="23:24" x14ac:dyDescent="0.2">
      <c r="W2671" s="72"/>
      <c r="X2671" s="73"/>
    </row>
    <row r="2672" spans="23:24" x14ac:dyDescent="0.2">
      <c r="W2672" s="72"/>
      <c r="X2672" s="73"/>
    </row>
    <row r="2673" spans="23:24" x14ac:dyDescent="0.2">
      <c r="W2673" s="72"/>
      <c r="X2673" s="73"/>
    </row>
    <row r="2674" spans="23:24" x14ac:dyDescent="0.2">
      <c r="W2674" s="72"/>
      <c r="X2674" s="73"/>
    </row>
    <row r="2675" spans="23:24" x14ac:dyDescent="0.2">
      <c r="W2675" s="72"/>
      <c r="X2675" s="73"/>
    </row>
    <row r="2676" spans="23:24" x14ac:dyDescent="0.2">
      <c r="W2676" s="72"/>
      <c r="X2676" s="73"/>
    </row>
    <row r="2677" spans="23:24" x14ac:dyDescent="0.2">
      <c r="W2677" s="72"/>
      <c r="X2677" s="73"/>
    </row>
    <row r="2678" spans="23:24" x14ac:dyDescent="0.2">
      <c r="W2678" s="72"/>
      <c r="X2678" s="73"/>
    </row>
    <row r="2679" spans="23:24" x14ac:dyDescent="0.2">
      <c r="W2679" s="72"/>
      <c r="X2679" s="73"/>
    </row>
    <row r="2680" spans="23:24" x14ac:dyDescent="0.2">
      <c r="W2680" s="72"/>
      <c r="X2680" s="73"/>
    </row>
    <row r="2681" spans="23:24" x14ac:dyDescent="0.2">
      <c r="W2681" s="72"/>
      <c r="X2681" s="73"/>
    </row>
    <row r="2682" spans="23:24" x14ac:dyDescent="0.2">
      <c r="W2682" s="72"/>
      <c r="X2682" s="73"/>
    </row>
    <row r="2683" spans="23:24" x14ac:dyDescent="0.2">
      <c r="W2683" s="72"/>
      <c r="X2683" s="73"/>
    </row>
    <row r="2684" spans="23:24" x14ac:dyDescent="0.2">
      <c r="W2684" s="72"/>
      <c r="X2684" s="73"/>
    </row>
    <row r="2685" spans="23:24" x14ac:dyDescent="0.2">
      <c r="W2685" s="72"/>
      <c r="X2685" s="73"/>
    </row>
    <row r="2686" spans="23:24" x14ac:dyDescent="0.2">
      <c r="W2686" s="72"/>
      <c r="X2686" s="73"/>
    </row>
    <row r="2687" spans="23:24" x14ac:dyDescent="0.2">
      <c r="W2687" s="72"/>
      <c r="X2687" s="73"/>
    </row>
    <row r="2688" spans="23:24" x14ac:dyDescent="0.2">
      <c r="W2688" s="72"/>
      <c r="X2688" s="73"/>
    </row>
    <row r="2689" spans="23:24" x14ac:dyDescent="0.2">
      <c r="W2689" s="72"/>
      <c r="X2689" s="73"/>
    </row>
    <row r="2690" spans="23:24" x14ac:dyDescent="0.2">
      <c r="W2690" s="72"/>
      <c r="X2690" s="73"/>
    </row>
    <row r="2691" spans="23:24" x14ac:dyDescent="0.2">
      <c r="W2691" s="72"/>
      <c r="X2691" s="73"/>
    </row>
    <row r="2692" spans="23:24" x14ac:dyDescent="0.2">
      <c r="W2692" s="72"/>
      <c r="X2692" s="73"/>
    </row>
    <row r="2693" spans="23:24" x14ac:dyDescent="0.2">
      <c r="W2693" s="72"/>
      <c r="X2693" s="73"/>
    </row>
    <row r="2694" spans="23:24" x14ac:dyDescent="0.2">
      <c r="W2694" s="72"/>
      <c r="X2694" s="73"/>
    </row>
    <row r="2695" spans="23:24" x14ac:dyDescent="0.2">
      <c r="W2695" s="72"/>
      <c r="X2695" s="73"/>
    </row>
    <row r="2696" spans="23:24" x14ac:dyDescent="0.2">
      <c r="W2696" s="72"/>
      <c r="X2696" s="73"/>
    </row>
    <row r="2697" spans="23:24" x14ac:dyDescent="0.2">
      <c r="W2697" s="72"/>
      <c r="X2697" s="73"/>
    </row>
    <row r="2698" spans="23:24" x14ac:dyDescent="0.2">
      <c r="W2698" s="72"/>
      <c r="X2698" s="73"/>
    </row>
    <row r="2699" spans="23:24" x14ac:dyDescent="0.2">
      <c r="W2699" s="72"/>
      <c r="X2699" s="73"/>
    </row>
    <row r="2700" spans="23:24" x14ac:dyDescent="0.2">
      <c r="W2700" s="72"/>
      <c r="X2700" s="73"/>
    </row>
    <row r="2701" spans="23:24" x14ac:dyDescent="0.2">
      <c r="W2701" s="72"/>
      <c r="X2701" s="73"/>
    </row>
    <row r="2702" spans="23:24" x14ac:dyDescent="0.2">
      <c r="W2702" s="72"/>
      <c r="X2702" s="73"/>
    </row>
    <row r="2703" spans="23:24" x14ac:dyDescent="0.2">
      <c r="W2703" s="72"/>
      <c r="X2703" s="73"/>
    </row>
    <row r="2704" spans="23:24" x14ac:dyDescent="0.2">
      <c r="W2704" s="72"/>
      <c r="X2704" s="73"/>
    </row>
    <row r="2705" spans="23:24" x14ac:dyDescent="0.2">
      <c r="W2705" s="72"/>
      <c r="X2705" s="73"/>
    </row>
    <row r="2706" spans="23:24" x14ac:dyDescent="0.2">
      <c r="W2706" s="72"/>
      <c r="X2706" s="73"/>
    </row>
    <row r="2707" spans="23:24" x14ac:dyDescent="0.2">
      <c r="W2707" s="72"/>
      <c r="X2707" s="73"/>
    </row>
    <row r="2708" spans="23:24" x14ac:dyDescent="0.2">
      <c r="W2708" s="72"/>
      <c r="X2708" s="73"/>
    </row>
    <row r="2709" spans="23:24" x14ac:dyDescent="0.2">
      <c r="W2709" s="72"/>
      <c r="X2709" s="73"/>
    </row>
    <row r="2710" spans="23:24" x14ac:dyDescent="0.2">
      <c r="W2710" s="72"/>
      <c r="X2710" s="73"/>
    </row>
    <row r="2711" spans="23:24" x14ac:dyDescent="0.2">
      <c r="W2711" s="72"/>
      <c r="X2711" s="73"/>
    </row>
    <row r="2712" spans="23:24" x14ac:dyDescent="0.2">
      <c r="W2712" s="72"/>
      <c r="X2712" s="73"/>
    </row>
    <row r="2713" spans="23:24" x14ac:dyDescent="0.2">
      <c r="W2713" s="72"/>
      <c r="X2713" s="73"/>
    </row>
    <row r="2714" spans="23:24" x14ac:dyDescent="0.2">
      <c r="W2714" s="72"/>
      <c r="X2714" s="73"/>
    </row>
    <row r="2715" spans="23:24" x14ac:dyDescent="0.2">
      <c r="W2715" s="72"/>
      <c r="X2715" s="73"/>
    </row>
    <row r="2716" spans="23:24" x14ac:dyDescent="0.2">
      <c r="W2716" s="72"/>
      <c r="X2716" s="73"/>
    </row>
    <row r="2717" spans="23:24" x14ac:dyDescent="0.2">
      <c r="W2717" s="72"/>
      <c r="X2717" s="73"/>
    </row>
    <row r="2718" spans="23:24" x14ac:dyDescent="0.2">
      <c r="W2718" s="72"/>
      <c r="X2718" s="73"/>
    </row>
    <row r="2719" spans="23:24" x14ac:dyDescent="0.2">
      <c r="W2719" s="72"/>
      <c r="X2719" s="73"/>
    </row>
    <row r="2720" spans="23:24" x14ac:dyDescent="0.2">
      <c r="W2720" s="72"/>
      <c r="X2720" s="73"/>
    </row>
    <row r="2721" spans="23:24" x14ac:dyDescent="0.2">
      <c r="W2721" s="72"/>
      <c r="X2721" s="73"/>
    </row>
    <row r="2722" spans="23:24" x14ac:dyDescent="0.2">
      <c r="W2722" s="72"/>
      <c r="X2722" s="73"/>
    </row>
    <row r="2723" spans="23:24" x14ac:dyDescent="0.2">
      <c r="W2723" s="72"/>
      <c r="X2723" s="73"/>
    </row>
    <row r="2724" spans="23:24" x14ac:dyDescent="0.2">
      <c r="W2724" s="72"/>
      <c r="X2724" s="73"/>
    </row>
    <row r="2725" spans="23:24" x14ac:dyDescent="0.2">
      <c r="W2725" s="72"/>
      <c r="X2725" s="73"/>
    </row>
    <row r="2726" spans="23:24" x14ac:dyDescent="0.2">
      <c r="W2726" s="72"/>
      <c r="X2726" s="73"/>
    </row>
    <row r="2727" spans="23:24" x14ac:dyDescent="0.2">
      <c r="W2727" s="72"/>
      <c r="X2727" s="73"/>
    </row>
    <row r="2728" spans="23:24" x14ac:dyDescent="0.2">
      <c r="W2728" s="72"/>
      <c r="X2728" s="73"/>
    </row>
    <row r="2729" spans="23:24" x14ac:dyDescent="0.2">
      <c r="W2729" s="72"/>
      <c r="X2729" s="73"/>
    </row>
    <row r="2730" spans="23:24" x14ac:dyDescent="0.2">
      <c r="W2730" s="72"/>
      <c r="X2730" s="73"/>
    </row>
    <row r="2731" spans="23:24" x14ac:dyDescent="0.2">
      <c r="W2731" s="72"/>
      <c r="X2731" s="73"/>
    </row>
    <row r="2732" spans="23:24" x14ac:dyDescent="0.2">
      <c r="W2732" s="72"/>
      <c r="X2732" s="73"/>
    </row>
    <row r="2733" spans="23:24" x14ac:dyDescent="0.2">
      <c r="W2733" s="72"/>
      <c r="X2733" s="73"/>
    </row>
    <row r="2734" spans="23:24" x14ac:dyDescent="0.2">
      <c r="W2734" s="72"/>
      <c r="X2734" s="73"/>
    </row>
    <row r="2735" spans="23:24" x14ac:dyDescent="0.2">
      <c r="W2735" s="72"/>
      <c r="X2735" s="73"/>
    </row>
    <row r="2736" spans="23:24" x14ac:dyDescent="0.2">
      <c r="W2736" s="72"/>
      <c r="X2736" s="73"/>
    </row>
    <row r="2737" spans="23:24" x14ac:dyDescent="0.2">
      <c r="W2737" s="72"/>
      <c r="X2737" s="73"/>
    </row>
    <row r="2738" spans="23:24" x14ac:dyDescent="0.2">
      <c r="W2738" s="72"/>
      <c r="X2738" s="73"/>
    </row>
    <row r="2739" spans="23:24" x14ac:dyDescent="0.2">
      <c r="W2739" s="72"/>
      <c r="X2739" s="73"/>
    </row>
    <row r="2740" spans="23:24" x14ac:dyDescent="0.2">
      <c r="W2740" s="72"/>
      <c r="X2740" s="73"/>
    </row>
    <row r="2741" spans="23:24" x14ac:dyDescent="0.2">
      <c r="W2741" s="72"/>
      <c r="X2741" s="73"/>
    </row>
    <row r="2742" spans="23:24" x14ac:dyDescent="0.2">
      <c r="W2742" s="72"/>
      <c r="X2742" s="73"/>
    </row>
    <row r="2743" spans="23:24" x14ac:dyDescent="0.2">
      <c r="W2743" s="72"/>
      <c r="X2743" s="73"/>
    </row>
    <row r="2744" spans="23:24" x14ac:dyDescent="0.2">
      <c r="W2744" s="72"/>
      <c r="X2744" s="73"/>
    </row>
    <row r="2745" spans="23:24" x14ac:dyDescent="0.2">
      <c r="W2745" s="72"/>
      <c r="X2745" s="73"/>
    </row>
    <row r="2746" spans="23:24" x14ac:dyDescent="0.2">
      <c r="W2746" s="72"/>
      <c r="X2746" s="73"/>
    </row>
    <row r="2747" spans="23:24" x14ac:dyDescent="0.2">
      <c r="W2747" s="72"/>
      <c r="X2747" s="73"/>
    </row>
    <row r="2748" spans="23:24" x14ac:dyDescent="0.2">
      <c r="W2748" s="72"/>
      <c r="X2748" s="73"/>
    </row>
    <row r="2749" spans="23:24" x14ac:dyDescent="0.2">
      <c r="W2749" s="72"/>
      <c r="X2749" s="73"/>
    </row>
    <row r="2750" spans="23:24" x14ac:dyDescent="0.2">
      <c r="W2750" s="72"/>
      <c r="X2750" s="73"/>
    </row>
    <row r="2751" spans="23:24" x14ac:dyDescent="0.2">
      <c r="W2751" s="72"/>
      <c r="X2751" s="73"/>
    </row>
    <row r="2752" spans="23:24" x14ac:dyDescent="0.2">
      <c r="W2752" s="72"/>
      <c r="X2752" s="73"/>
    </row>
    <row r="2753" spans="23:24" x14ac:dyDescent="0.2">
      <c r="W2753" s="72"/>
      <c r="X2753" s="73"/>
    </row>
    <row r="2754" spans="23:24" x14ac:dyDescent="0.2">
      <c r="W2754" s="72"/>
      <c r="X2754" s="73"/>
    </row>
    <row r="2755" spans="23:24" x14ac:dyDescent="0.2">
      <c r="W2755" s="72"/>
      <c r="X2755" s="73"/>
    </row>
    <row r="2756" spans="23:24" x14ac:dyDescent="0.2">
      <c r="W2756" s="72"/>
      <c r="X2756" s="73"/>
    </row>
    <row r="2757" spans="23:24" x14ac:dyDescent="0.2">
      <c r="W2757" s="72"/>
      <c r="X2757" s="73"/>
    </row>
    <row r="2758" spans="23:24" x14ac:dyDescent="0.2">
      <c r="W2758" s="72"/>
      <c r="X2758" s="73"/>
    </row>
    <row r="2759" spans="23:24" x14ac:dyDescent="0.2">
      <c r="W2759" s="72"/>
      <c r="X2759" s="73"/>
    </row>
    <row r="2760" spans="23:24" x14ac:dyDescent="0.2">
      <c r="W2760" s="72"/>
      <c r="X2760" s="73"/>
    </row>
    <row r="2761" spans="23:24" x14ac:dyDescent="0.2">
      <c r="W2761" s="72"/>
      <c r="X2761" s="73"/>
    </row>
    <row r="2762" spans="23:24" x14ac:dyDescent="0.2">
      <c r="W2762" s="72"/>
      <c r="X2762" s="73"/>
    </row>
    <row r="2763" spans="23:24" x14ac:dyDescent="0.2">
      <c r="W2763" s="72"/>
      <c r="X2763" s="73"/>
    </row>
    <row r="2764" spans="23:24" x14ac:dyDescent="0.2">
      <c r="W2764" s="72"/>
      <c r="X2764" s="73"/>
    </row>
    <row r="2765" spans="23:24" x14ac:dyDescent="0.2">
      <c r="W2765" s="72"/>
      <c r="X2765" s="73"/>
    </row>
    <row r="2766" spans="23:24" x14ac:dyDescent="0.2">
      <c r="W2766" s="72"/>
      <c r="X2766" s="73"/>
    </row>
    <row r="2767" spans="23:24" x14ac:dyDescent="0.2">
      <c r="W2767" s="72"/>
      <c r="X2767" s="73"/>
    </row>
    <row r="2768" spans="23:24" x14ac:dyDescent="0.2">
      <c r="W2768" s="72"/>
      <c r="X2768" s="73"/>
    </row>
    <row r="2769" spans="23:24" x14ac:dyDescent="0.2">
      <c r="W2769" s="72"/>
      <c r="X2769" s="73"/>
    </row>
    <row r="2770" spans="23:24" x14ac:dyDescent="0.2">
      <c r="W2770" s="72"/>
      <c r="X2770" s="73"/>
    </row>
    <row r="2771" spans="23:24" x14ac:dyDescent="0.2">
      <c r="W2771" s="72"/>
      <c r="X2771" s="73"/>
    </row>
    <row r="2772" spans="23:24" x14ac:dyDescent="0.2">
      <c r="W2772" s="72"/>
      <c r="X2772" s="73"/>
    </row>
    <row r="2773" spans="23:24" x14ac:dyDescent="0.2">
      <c r="W2773" s="72"/>
      <c r="X2773" s="73"/>
    </row>
    <row r="2774" spans="23:24" x14ac:dyDescent="0.2">
      <c r="W2774" s="72"/>
      <c r="X2774" s="73"/>
    </row>
    <row r="2775" spans="23:24" x14ac:dyDescent="0.2">
      <c r="W2775" s="72"/>
      <c r="X2775" s="73"/>
    </row>
    <row r="2776" spans="23:24" x14ac:dyDescent="0.2">
      <c r="W2776" s="72"/>
      <c r="X2776" s="73"/>
    </row>
    <row r="2777" spans="23:24" x14ac:dyDescent="0.2">
      <c r="W2777" s="72"/>
      <c r="X2777" s="73"/>
    </row>
    <row r="2778" spans="23:24" x14ac:dyDescent="0.2">
      <c r="W2778" s="72"/>
      <c r="X2778" s="73"/>
    </row>
    <row r="2779" spans="23:24" x14ac:dyDescent="0.2">
      <c r="W2779" s="72"/>
      <c r="X2779" s="73"/>
    </row>
    <row r="2780" spans="23:24" x14ac:dyDescent="0.2">
      <c r="W2780" s="72"/>
      <c r="X2780" s="73"/>
    </row>
    <row r="2781" spans="23:24" x14ac:dyDescent="0.2">
      <c r="W2781" s="72"/>
      <c r="X2781" s="73"/>
    </row>
    <row r="2782" spans="23:24" x14ac:dyDescent="0.2">
      <c r="W2782" s="72"/>
      <c r="X2782" s="73"/>
    </row>
    <row r="2783" spans="23:24" x14ac:dyDescent="0.2">
      <c r="W2783" s="72"/>
      <c r="X2783" s="73"/>
    </row>
    <row r="2784" spans="23:24" x14ac:dyDescent="0.2">
      <c r="W2784" s="72"/>
      <c r="X2784" s="73"/>
    </row>
    <row r="2785" spans="23:24" x14ac:dyDescent="0.2">
      <c r="W2785" s="72"/>
      <c r="X2785" s="73"/>
    </row>
    <row r="2786" spans="23:24" x14ac:dyDescent="0.2">
      <c r="W2786" s="72"/>
      <c r="X2786" s="73"/>
    </row>
    <row r="2787" spans="23:24" x14ac:dyDescent="0.2">
      <c r="W2787" s="72"/>
      <c r="X2787" s="73"/>
    </row>
    <row r="2788" spans="23:24" x14ac:dyDescent="0.2">
      <c r="W2788" s="72"/>
      <c r="X2788" s="73"/>
    </row>
    <row r="2789" spans="23:24" x14ac:dyDescent="0.2">
      <c r="W2789" s="72"/>
      <c r="X2789" s="73"/>
    </row>
    <row r="2790" spans="23:24" x14ac:dyDescent="0.2">
      <c r="W2790" s="72"/>
      <c r="X2790" s="73"/>
    </row>
    <row r="2791" spans="23:24" x14ac:dyDescent="0.2">
      <c r="W2791" s="72"/>
      <c r="X2791" s="73"/>
    </row>
    <row r="2792" spans="23:24" x14ac:dyDescent="0.2">
      <c r="W2792" s="72"/>
      <c r="X2792" s="73"/>
    </row>
    <row r="2793" spans="23:24" x14ac:dyDescent="0.2">
      <c r="W2793" s="72"/>
      <c r="X2793" s="73"/>
    </row>
    <row r="2794" spans="23:24" x14ac:dyDescent="0.2">
      <c r="W2794" s="72"/>
      <c r="X2794" s="73"/>
    </row>
    <row r="2795" spans="23:24" x14ac:dyDescent="0.2">
      <c r="W2795" s="72"/>
      <c r="X2795" s="73"/>
    </row>
    <row r="2796" spans="23:24" x14ac:dyDescent="0.2">
      <c r="W2796" s="72"/>
      <c r="X2796" s="73"/>
    </row>
    <row r="2797" spans="23:24" x14ac:dyDescent="0.2">
      <c r="W2797" s="72"/>
      <c r="X2797" s="73"/>
    </row>
    <row r="2798" spans="23:24" x14ac:dyDescent="0.2">
      <c r="W2798" s="72"/>
      <c r="X2798" s="73"/>
    </row>
    <row r="2799" spans="23:24" x14ac:dyDescent="0.2">
      <c r="W2799" s="72"/>
      <c r="X2799" s="73"/>
    </row>
    <row r="2800" spans="23:24" x14ac:dyDescent="0.2">
      <c r="W2800" s="72"/>
      <c r="X2800" s="73"/>
    </row>
    <row r="2801" spans="23:24" x14ac:dyDescent="0.2">
      <c r="W2801" s="72"/>
      <c r="X2801" s="73"/>
    </row>
    <row r="2802" spans="23:24" x14ac:dyDescent="0.2">
      <c r="W2802" s="72"/>
      <c r="X2802" s="73"/>
    </row>
    <row r="2803" spans="23:24" x14ac:dyDescent="0.2">
      <c r="W2803" s="72"/>
      <c r="X2803" s="73"/>
    </row>
    <row r="2804" spans="23:24" x14ac:dyDescent="0.2">
      <c r="W2804" s="72"/>
      <c r="X2804" s="73"/>
    </row>
    <row r="2805" spans="23:24" x14ac:dyDescent="0.2">
      <c r="W2805" s="72"/>
      <c r="X2805" s="73"/>
    </row>
    <row r="2806" spans="23:24" x14ac:dyDescent="0.2">
      <c r="W2806" s="72"/>
      <c r="X2806" s="73"/>
    </row>
    <row r="2807" spans="23:24" x14ac:dyDescent="0.2">
      <c r="W2807" s="72"/>
      <c r="X2807" s="73"/>
    </row>
    <row r="2808" spans="23:24" x14ac:dyDescent="0.2">
      <c r="W2808" s="72"/>
      <c r="X2808" s="73"/>
    </row>
    <row r="2809" spans="23:24" x14ac:dyDescent="0.2">
      <c r="W2809" s="72"/>
      <c r="X2809" s="73"/>
    </row>
    <row r="2810" spans="23:24" x14ac:dyDescent="0.2">
      <c r="W2810" s="72"/>
      <c r="X2810" s="73"/>
    </row>
    <row r="2811" spans="23:24" x14ac:dyDescent="0.2">
      <c r="W2811" s="72"/>
      <c r="X2811" s="73"/>
    </row>
    <row r="2812" spans="23:24" x14ac:dyDescent="0.2">
      <c r="W2812" s="72"/>
      <c r="X2812" s="73"/>
    </row>
    <row r="2813" spans="23:24" x14ac:dyDescent="0.2">
      <c r="W2813" s="72"/>
      <c r="X2813" s="73"/>
    </row>
    <row r="2814" spans="23:24" x14ac:dyDescent="0.2">
      <c r="W2814" s="72"/>
      <c r="X2814" s="73"/>
    </row>
    <row r="2815" spans="23:24" x14ac:dyDescent="0.2">
      <c r="W2815" s="72"/>
      <c r="X2815" s="73"/>
    </row>
    <row r="2816" spans="23:24" x14ac:dyDescent="0.2">
      <c r="W2816" s="72"/>
      <c r="X2816" s="73"/>
    </row>
    <row r="2817" spans="23:24" x14ac:dyDescent="0.2">
      <c r="W2817" s="72"/>
      <c r="X2817" s="73"/>
    </row>
    <row r="2818" spans="23:24" x14ac:dyDescent="0.2">
      <c r="W2818" s="72"/>
      <c r="X2818" s="73"/>
    </row>
    <row r="2819" spans="23:24" x14ac:dyDescent="0.2">
      <c r="W2819" s="72"/>
      <c r="X2819" s="73"/>
    </row>
    <row r="2820" spans="23:24" x14ac:dyDescent="0.2">
      <c r="W2820" s="72"/>
      <c r="X2820" s="73"/>
    </row>
    <row r="2821" spans="23:24" x14ac:dyDescent="0.2">
      <c r="W2821" s="72"/>
      <c r="X2821" s="73"/>
    </row>
    <row r="2822" spans="23:24" x14ac:dyDescent="0.2">
      <c r="W2822" s="72"/>
      <c r="X2822" s="73"/>
    </row>
    <row r="2823" spans="23:24" x14ac:dyDescent="0.2">
      <c r="W2823" s="72"/>
      <c r="X2823" s="73"/>
    </row>
    <row r="2824" spans="23:24" x14ac:dyDescent="0.2">
      <c r="W2824" s="72"/>
      <c r="X2824" s="73"/>
    </row>
    <row r="2825" spans="23:24" x14ac:dyDescent="0.2">
      <c r="W2825" s="72"/>
      <c r="X2825" s="73"/>
    </row>
    <row r="2826" spans="23:24" x14ac:dyDescent="0.2">
      <c r="W2826" s="72"/>
      <c r="X2826" s="73"/>
    </row>
    <row r="2827" spans="23:24" x14ac:dyDescent="0.2">
      <c r="W2827" s="72"/>
      <c r="X2827" s="73"/>
    </row>
    <row r="2828" spans="23:24" x14ac:dyDescent="0.2">
      <c r="W2828" s="72"/>
      <c r="X2828" s="73"/>
    </row>
    <row r="2829" spans="23:24" x14ac:dyDescent="0.2">
      <c r="W2829" s="72"/>
      <c r="X2829" s="73"/>
    </row>
    <row r="2830" spans="23:24" x14ac:dyDescent="0.2">
      <c r="W2830" s="72"/>
      <c r="X2830" s="73"/>
    </row>
    <row r="2831" spans="23:24" x14ac:dyDescent="0.2">
      <c r="W2831" s="72"/>
      <c r="X2831" s="73"/>
    </row>
    <row r="2832" spans="23:24" x14ac:dyDescent="0.2">
      <c r="W2832" s="72"/>
      <c r="X2832" s="73"/>
    </row>
    <row r="2833" spans="23:24" x14ac:dyDescent="0.2">
      <c r="W2833" s="72"/>
      <c r="X2833" s="73"/>
    </row>
    <row r="2834" spans="23:24" x14ac:dyDescent="0.2">
      <c r="W2834" s="72"/>
      <c r="X2834" s="73"/>
    </row>
    <row r="2835" spans="23:24" x14ac:dyDescent="0.2">
      <c r="W2835" s="72"/>
      <c r="X2835" s="73"/>
    </row>
    <row r="2836" spans="23:24" x14ac:dyDescent="0.2">
      <c r="W2836" s="72"/>
      <c r="X2836" s="73"/>
    </row>
    <row r="2837" spans="23:24" x14ac:dyDescent="0.2">
      <c r="W2837" s="72"/>
      <c r="X2837" s="73"/>
    </row>
    <row r="2838" spans="23:24" x14ac:dyDescent="0.2">
      <c r="W2838" s="72"/>
      <c r="X2838" s="73"/>
    </row>
    <row r="2839" spans="23:24" x14ac:dyDescent="0.2">
      <c r="W2839" s="72"/>
      <c r="X2839" s="73"/>
    </row>
    <row r="2840" spans="23:24" x14ac:dyDescent="0.2">
      <c r="W2840" s="72"/>
      <c r="X2840" s="73"/>
    </row>
    <row r="2841" spans="23:24" x14ac:dyDescent="0.2">
      <c r="W2841" s="72"/>
      <c r="X2841" s="73"/>
    </row>
    <row r="2842" spans="23:24" x14ac:dyDescent="0.2">
      <c r="W2842" s="72"/>
      <c r="X2842" s="73"/>
    </row>
    <row r="2843" spans="23:24" x14ac:dyDescent="0.2">
      <c r="W2843" s="72"/>
      <c r="X2843" s="73"/>
    </row>
    <row r="2844" spans="23:24" x14ac:dyDescent="0.2">
      <c r="W2844" s="72"/>
      <c r="X2844" s="73"/>
    </row>
    <row r="2845" spans="23:24" x14ac:dyDescent="0.2">
      <c r="W2845" s="72"/>
      <c r="X2845" s="73"/>
    </row>
    <row r="2846" spans="23:24" x14ac:dyDescent="0.2">
      <c r="W2846" s="72"/>
      <c r="X2846" s="73"/>
    </row>
    <row r="2847" spans="23:24" x14ac:dyDescent="0.2">
      <c r="W2847" s="72"/>
      <c r="X2847" s="73"/>
    </row>
    <row r="2848" spans="23:24" x14ac:dyDescent="0.2">
      <c r="W2848" s="72"/>
      <c r="X2848" s="73"/>
    </row>
    <row r="2849" spans="23:24" x14ac:dyDescent="0.2">
      <c r="W2849" s="72"/>
      <c r="X2849" s="73"/>
    </row>
    <row r="2850" spans="23:24" x14ac:dyDescent="0.2">
      <c r="W2850" s="72"/>
      <c r="X2850" s="73"/>
    </row>
    <row r="2851" spans="23:24" x14ac:dyDescent="0.2">
      <c r="W2851" s="72"/>
      <c r="X2851" s="73"/>
    </row>
    <row r="2852" spans="23:24" x14ac:dyDescent="0.2">
      <c r="W2852" s="72"/>
      <c r="X2852" s="73"/>
    </row>
    <row r="2853" spans="23:24" x14ac:dyDescent="0.2">
      <c r="W2853" s="72"/>
      <c r="X2853" s="73"/>
    </row>
    <row r="2854" spans="23:24" x14ac:dyDescent="0.2">
      <c r="W2854" s="72"/>
      <c r="X2854" s="73"/>
    </row>
    <row r="2855" spans="23:24" x14ac:dyDescent="0.2">
      <c r="W2855" s="72"/>
      <c r="X2855" s="73"/>
    </row>
    <row r="2856" spans="23:24" x14ac:dyDescent="0.2">
      <c r="W2856" s="72"/>
      <c r="X2856" s="73"/>
    </row>
    <row r="2857" spans="23:24" x14ac:dyDescent="0.2">
      <c r="W2857" s="72"/>
      <c r="X2857" s="73"/>
    </row>
    <row r="2858" spans="23:24" x14ac:dyDescent="0.2">
      <c r="W2858" s="72"/>
      <c r="X2858" s="73"/>
    </row>
    <row r="2859" spans="23:24" x14ac:dyDescent="0.2">
      <c r="W2859" s="72"/>
      <c r="X2859" s="73"/>
    </row>
    <row r="2860" spans="23:24" x14ac:dyDescent="0.2">
      <c r="W2860" s="72"/>
      <c r="X2860" s="73"/>
    </row>
    <row r="2861" spans="23:24" x14ac:dyDescent="0.2">
      <c r="W2861" s="72"/>
      <c r="X2861" s="73"/>
    </row>
    <row r="2862" spans="23:24" x14ac:dyDescent="0.2">
      <c r="W2862" s="72"/>
      <c r="X2862" s="73"/>
    </row>
    <row r="2863" spans="23:24" x14ac:dyDescent="0.2">
      <c r="W2863" s="72"/>
      <c r="X2863" s="73"/>
    </row>
    <row r="2864" spans="23:24" x14ac:dyDescent="0.2">
      <c r="W2864" s="72"/>
      <c r="X2864" s="73"/>
    </row>
    <row r="2865" spans="23:24" x14ac:dyDescent="0.2">
      <c r="W2865" s="72"/>
      <c r="X2865" s="73"/>
    </row>
    <row r="2866" spans="23:24" x14ac:dyDescent="0.2">
      <c r="W2866" s="72"/>
      <c r="X2866" s="73"/>
    </row>
    <row r="2867" spans="23:24" x14ac:dyDescent="0.2">
      <c r="W2867" s="72"/>
      <c r="X2867" s="73"/>
    </row>
    <row r="2868" spans="23:24" x14ac:dyDescent="0.2">
      <c r="W2868" s="72"/>
      <c r="X2868" s="73"/>
    </row>
    <row r="2869" spans="23:24" x14ac:dyDescent="0.2">
      <c r="W2869" s="72"/>
      <c r="X2869" s="73"/>
    </row>
    <row r="2870" spans="23:24" x14ac:dyDescent="0.2">
      <c r="W2870" s="72"/>
      <c r="X2870" s="73"/>
    </row>
    <row r="2871" spans="23:24" x14ac:dyDescent="0.2">
      <c r="W2871" s="72"/>
      <c r="X2871" s="73"/>
    </row>
    <row r="2872" spans="23:24" x14ac:dyDescent="0.2">
      <c r="W2872" s="72"/>
      <c r="X2872" s="73"/>
    </row>
    <row r="2873" spans="23:24" x14ac:dyDescent="0.2">
      <c r="W2873" s="72"/>
      <c r="X2873" s="73"/>
    </row>
    <row r="2874" spans="23:24" x14ac:dyDescent="0.2">
      <c r="W2874" s="72"/>
      <c r="X2874" s="73"/>
    </row>
    <row r="2875" spans="23:24" x14ac:dyDescent="0.2">
      <c r="W2875" s="72"/>
      <c r="X2875" s="73"/>
    </row>
    <row r="2876" spans="23:24" x14ac:dyDescent="0.2">
      <c r="W2876" s="72"/>
      <c r="X2876" s="73"/>
    </row>
    <row r="2877" spans="23:24" x14ac:dyDescent="0.2">
      <c r="W2877" s="72"/>
      <c r="X2877" s="73"/>
    </row>
    <row r="2878" spans="23:24" x14ac:dyDescent="0.2">
      <c r="W2878" s="72"/>
      <c r="X2878" s="73"/>
    </row>
    <row r="2879" spans="23:24" x14ac:dyDescent="0.2">
      <c r="W2879" s="72"/>
      <c r="X2879" s="73"/>
    </row>
    <row r="2880" spans="23:24" x14ac:dyDescent="0.2">
      <c r="W2880" s="72"/>
      <c r="X2880" s="73"/>
    </row>
    <row r="2881" spans="23:24" x14ac:dyDescent="0.2">
      <c r="W2881" s="72"/>
      <c r="X2881" s="73"/>
    </row>
    <row r="2882" spans="23:24" x14ac:dyDescent="0.2">
      <c r="W2882" s="72"/>
      <c r="X2882" s="73"/>
    </row>
    <row r="2883" spans="23:24" x14ac:dyDescent="0.2">
      <c r="W2883" s="72"/>
      <c r="X2883" s="73"/>
    </row>
    <row r="2884" spans="23:24" x14ac:dyDescent="0.2">
      <c r="W2884" s="72"/>
      <c r="X2884" s="73"/>
    </row>
    <row r="2885" spans="23:24" x14ac:dyDescent="0.2">
      <c r="W2885" s="72"/>
      <c r="X2885" s="73"/>
    </row>
    <row r="2886" spans="23:24" x14ac:dyDescent="0.2">
      <c r="W2886" s="72"/>
      <c r="X2886" s="73"/>
    </row>
    <row r="2887" spans="23:24" x14ac:dyDescent="0.2">
      <c r="W2887" s="72"/>
      <c r="X2887" s="73"/>
    </row>
    <row r="2888" spans="23:24" x14ac:dyDescent="0.2">
      <c r="W2888" s="72"/>
      <c r="X2888" s="73"/>
    </row>
    <row r="2889" spans="23:24" x14ac:dyDescent="0.2">
      <c r="W2889" s="72"/>
      <c r="X2889" s="73"/>
    </row>
    <row r="2890" spans="23:24" x14ac:dyDescent="0.2">
      <c r="W2890" s="72"/>
      <c r="X2890" s="73"/>
    </row>
    <row r="2891" spans="23:24" x14ac:dyDescent="0.2">
      <c r="W2891" s="72"/>
      <c r="X2891" s="73"/>
    </row>
    <row r="2892" spans="23:24" x14ac:dyDescent="0.2">
      <c r="W2892" s="72"/>
      <c r="X2892" s="73"/>
    </row>
    <row r="2893" spans="23:24" x14ac:dyDescent="0.2">
      <c r="W2893" s="72"/>
      <c r="X2893" s="73"/>
    </row>
    <row r="2894" spans="23:24" x14ac:dyDescent="0.2">
      <c r="W2894" s="72"/>
      <c r="X2894" s="73"/>
    </row>
    <row r="2895" spans="23:24" x14ac:dyDescent="0.2">
      <c r="W2895" s="72"/>
      <c r="X2895" s="73"/>
    </row>
    <row r="2896" spans="23:24" x14ac:dyDescent="0.2">
      <c r="W2896" s="72"/>
      <c r="X2896" s="73"/>
    </row>
    <row r="2897" spans="23:24" x14ac:dyDescent="0.2">
      <c r="W2897" s="72"/>
      <c r="X2897" s="73"/>
    </row>
    <row r="2898" spans="23:24" x14ac:dyDescent="0.2">
      <c r="W2898" s="72"/>
      <c r="X2898" s="73"/>
    </row>
    <row r="2899" spans="23:24" x14ac:dyDescent="0.2">
      <c r="W2899" s="72"/>
      <c r="X2899" s="73"/>
    </row>
    <row r="2900" spans="23:24" x14ac:dyDescent="0.2">
      <c r="W2900" s="72"/>
      <c r="X2900" s="73"/>
    </row>
    <row r="2901" spans="23:24" x14ac:dyDescent="0.2">
      <c r="W2901" s="72"/>
      <c r="X2901" s="73"/>
    </row>
    <row r="2902" spans="23:24" x14ac:dyDescent="0.2">
      <c r="W2902" s="72"/>
      <c r="X2902" s="73"/>
    </row>
    <row r="2903" spans="23:24" x14ac:dyDescent="0.2">
      <c r="W2903" s="72"/>
      <c r="X2903" s="73"/>
    </row>
    <row r="2904" spans="23:24" x14ac:dyDescent="0.2">
      <c r="W2904" s="72"/>
      <c r="X2904" s="73"/>
    </row>
    <row r="2905" spans="23:24" x14ac:dyDescent="0.2">
      <c r="W2905" s="72"/>
      <c r="X2905" s="73"/>
    </row>
    <row r="2906" spans="23:24" x14ac:dyDescent="0.2">
      <c r="W2906" s="72"/>
      <c r="X2906" s="73"/>
    </row>
    <row r="2907" spans="23:24" x14ac:dyDescent="0.2">
      <c r="W2907" s="72"/>
      <c r="X2907" s="73"/>
    </row>
    <row r="2908" spans="23:24" x14ac:dyDescent="0.2">
      <c r="W2908" s="72"/>
      <c r="X2908" s="73"/>
    </row>
    <row r="2909" spans="23:24" x14ac:dyDescent="0.2">
      <c r="W2909" s="72"/>
      <c r="X2909" s="73"/>
    </row>
    <row r="2910" spans="23:24" x14ac:dyDescent="0.2">
      <c r="W2910" s="72"/>
      <c r="X2910" s="73"/>
    </row>
    <row r="2911" spans="23:24" x14ac:dyDescent="0.2">
      <c r="W2911" s="72"/>
      <c r="X2911" s="73"/>
    </row>
    <row r="2912" spans="23:24" x14ac:dyDescent="0.2">
      <c r="W2912" s="72"/>
      <c r="X2912" s="73"/>
    </row>
    <row r="2913" spans="23:24" x14ac:dyDescent="0.2">
      <c r="W2913" s="72"/>
      <c r="X2913" s="73"/>
    </row>
    <row r="2914" spans="23:24" x14ac:dyDescent="0.2">
      <c r="W2914" s="72"/>
      <c r="X2914" s="73"/>
    </row>
    <row r="2915" spans="23:24" x14ac:dyDescent="0.2">
      <c r="W2915" s="72"/>
      <c r="X2915" s="73"/>
    </row>
    <row r="2916" spans="23:24" x14ac:dyDescent="0.2">
      <c r="W2916" s="72"/>
      <c r="X2916" s="73"/>
    </row>
    <row r="2917" spans="23:24" x14ac:dyDescent="0.2">
      <c r="W2917" s="72"/>
      <c r="X2917" s="73"/>
    </row>
    <row r="2918" spans="23:24" x14ac:dyDescent="0.2">
      <c r="W2918" s="72"/>
      <c r="X2918" s="73"/>
    </row>
    <row r="2919" spans="23:24" x14ac:dyDescent="0.2">
      <c r="W2919" s="72"/>
      <c r="X2919" s="73"/>
    </row>
    <row r="2920" spans="23:24" x14ac:dyDescent="0.2">
      <c r="W2920" s="72"/>
      <c r="X2920" s="73"/>
    </row>
    <row r="2921" spans="23:24" x14ac:dyDescent="0.2">
      <c r="W2921" s="72"/>
      <c r="X2921" s="73"/>
    </row>
    <row r="2922" spans="23:24" x14ac:dyDescent="0.2">
      <c r="W2922" s="72"/>
      <c r="X2922" s="73"/>
    </row>
    <row r="2923" spans="23:24" x14ac:dyDescent="0.2">
      <c r="W2923" s="72"/>
      <c r="X2923" s="73"/>
    </row>
    <row r="2924" spans="23:24" x14ac:dyDescent="0.2">
      <c r="W2924" s="72"/>
      <c r="X2924" s="73"/>
    </row>
    <row r="2925" spans="23:24" x14ac:dyDescent="0.2">
      <c r="W2925" s="72"/>
      <c r="X2925" s="73"/>
    </row>
    <row r="2926" spans="23:24" x14ac:dyDescent="0.2">
      <c r="W2926" s="72"/>
      <c r="X2926" s="73"/>
    </row>
    <row r="2927" spans="23:24" x14ac:dyDescent="0.2">
      <c r="W2927" s="72"/>
      <c r="X2927" s="73"/>
    </row>
    <row r="2928" spans="23:24" x14ac:dyDescent="0.2">
      <c r="W2928" s="72"/>
      <c r="X2928" s="73"/>
    </row>
    <row r="2929" spans="23:24" x14ac:dyDescent="0.2">
      <c r="W2929" s="72"/>
      <c r="X2929" s="73"/>
    </row>
    <row r="2930" spans="23:24" x14ac:dyDescent="0.2">
      <c r="W2930" s="72"/>
      <c r="X2930" s="73"/>
    </row>
    <row r="2931" spans="23:24" x14ac:dyDescent="0.2">
      <c r="W2931" s="72"/>
      <c r="X2931" s="73"/>
    </row>
    <row r="2932" spans="23:24" x14ac:dyDescent="0.2">
      <c r="W2932" s="72"/>
      <c r="X2932" s="73"/>
    </row>
    <row r="2933" spans="23:24" x14ac:dyDescent="0.2">
      <c r="W2933" s="72"/>
      <c r="X2933" s="73"/>
    </row>
    <row r="2934" spans="23:24" x14ac:dyDescent="0.2">
      <c r="W2934" s="72"/>
      <c r="X2934" s="73"/>
    </row>
    <row r="2935" spans="23:24" x14ac:dyDescent="0.2">
      <c r="W2935" s="72"/>
      <c r="X2935" s="73"/>
    </row>
    <row r="2936" spans="23:24" x14ac:dyDescent="0.2">
      <c r="W2936" s="72"/>
      <c r="X2936" s="73"/>
    </row>
    <row r="2937" spans="23:24" x14ac:dyDescent="0.2">
      <c r="W2937" s="72"/>
      <c r="X2937" s="73"/>
    </row>
    <row r="2938" spans="23:24" x14ac:dyDescent="0.2">
      <c r="W2938" s="72"/>
      <c r="X2938" s="73"/>
    </row>
    <row r="2939" spans="23:24" x14ac:dyDescent="0.2">
      <c r="W2939" s="72"/>
      <c r="X2939" s="73"/>
    </row>
    <row r="2940" spans="23:24" x14ac:dyDescent="0.2">
      <c r="W2940" s="72"/>
      <c r="X2940" s="73"/>
    </row>
    <row r="2941" spans="23:24" x14ac:dyDescent="0.2">
      <c r="W2941" s="72"/>
      <c r="X2941" s="73"/>
    </row>
    <row r="2942" spans="23:24" x14ac:dyDescent="0.2">
      <c r="W2942" s="72"/>
      <c r="X2942" s="73"/>
    </row>
    <row r="2943" spans="23:24" x14ac:dyDescent="0.2">
      <c r="W2943" s="72"/>
      <c r="X2943" s="73"/>
    </row>
    <row r="2944" spans="23:24" x14ac:dyDescent="0.2">
      <c r="W2944" s="72"/>
      <c r="X2944" s="73"/>
    </row>
    <row r="2945" spans="23:24" x14ac:dyDescent="0.2">
      <c r="W2945" s="72"/>
      <c r="X2945" s="73"/>
    </row>
    <row r="2946" spans="23:24" x14ac:dyDescent="0.2">
      <c r="W2946" s="72"/>
      <c r="X2946" s="73"/>
    </row>
    <row r="2947" spans="23:24" x14ac:dyDescent="0.2">
      <c r="W2947" s="72"/>
      <c r="X2947" s="73"/>
    </row>
    <row r="2948" spans="23:24" x14ac:dyDescent="0.2">
      <c r="W2948" s="72"/>
      <c r="X2948" s="73"/>
    </row>
    <row r="2949" spans="23:24" x14ac:dyDescent="0.2">
      <c r="W2949" s="72"/>
      <c r="X2949" s="73"/>
    </row>
    <row r="2950" spans="23:24" x14ac:dyDescent="0.2">
      <c r="W2950" s="72"/>
      <c r="X2950" s="73"/>
    </row>
    <row r="2951" spans="23:24" x14ac:dyDescent="0.2">
      <c r="W2951" s="72"/>
      <c r="X2951" s="73"/>
    </row>
    <row r="2952" spans="23:24" x14ac:dyDescent="0.2">
      <c r="W2952" s="72"/>
      <c r="X2952" s="73"/>
    </row>
    <row r="2953" spans="23:24" x14ac:dyDescent="0.2">
      <c r="W2953" s="72"/>
      <c r="X2953" s="73"/>
    </row>
    <row r="2954" spans="23:24" x14ac:dyDescent="0.2">
      <c r="W2954" s="72"/>
      <c r="X2954" s="73"/>
    </row>
    <row r="2955" spans="23:24" x14ac:dyDescent="0.2">
      <c r="W2955" s="72"/>
      <c r="X2955" s="73"/>
    </row>
    <row r="2956" spans="23:24" x14ac:dyDescent="0.2">
      <c r="W2956" s="72"/>
      <c r="X2956" s="73"/>
    </row>
    <row r="2957" spans="23:24" x14ac:dyDescent="0.2">
      <c r="W2957" s="72"/>
      <c r="X2957" s="73"/>
    </row>
    <row r="2958" spans="23:24" x14ac:dyDescent="0.2">
      <c r="W2958" s="72"/>
      <c r="X2958" s="73"/>
    </row>
    <row r="2959" spans="23:24" x14ac:dyDescent="0.2">
      <c r="W2959" s="72"/>
      <c r="X2959" s="73"/>
    </row>
    <row r="2960" spans="23:24" x14ac:dyDescent="0.2">
      <c r="W2960" s="72"/>
      <c r="X2960" s="73"/>
    </row>
    <row r="2961" spans="23:24" x14ac:dyDescent="0.2">
      <c r="W2961" s="72"/>
      <c r="X2961" s="73"/>
    </row>
    <row r="2962" spans="23:24" x14ac:dyDescent="0.2">
      <c r="W2962" s="72"/>
      <c r="X2962" s="73"/>
    </row>
    <row r="2963" spans="23:24" x14ac:dyDescent="0.2">
      <c r="W2963" s="72"/>
      <c r="X2963" s="73"/>
    </row>
    <row r="2964" spans="23:24" x14ac:dyDescent="0.2">
      <c r="W2964" s="72"/>
      <c r="X2964" s="73"/>
    </row>
    <row r="2965" spans="23:24" x14ac:dyDescent="0.2">
      <c r="W2965" s="72"/>
      <c r="X2965" s="73"/>
    </row>
    <row r="2966" spans="23:24" x14ac:dyDescent="0.2">
      <c r="W2966" s="72"/>
      <c r="X2966" s="73"/>
    </row>
    <row r="2967" spans="23:24" x14ac:dyDescent="0.2">
      <c r="W2967" s="72"/>
      <c r="X2967" s="73"/>
    </row>
    <row r="2968" spans="23:24" x14ac:dyDescent="0.2">
      <c r="W2968" s="72"/>
      <c r="X2968" s="73"/>
    </row>
    <row r="2969" spans="23:24" x14ac:dyDescent="0.2">
      <c r="W2969" s="72"/>
      <c r="X2969" s="73"/>
    </row>
    <row r="2970" spans="23:24" x14ac:dyDescent="0.2">
      <c r="W2970" s="72"/>
      <c r="X2970" s="73"/>
    </row>
    <row r="2971" spans="23:24" x14ac:dyDescent="0.2">
      <c r="W2971" s="72"/>
      <c r="X2971" s="73"/>
    </row>
    <row r="2972" spans="23:24" x14ac:dyDescent="0.2">
      <c r="W2972" s="72"/>
      <c r="X2972" s="73"/>
    </row>
    <row r="2973" spans="23:24" x14ac:dyDescent="0.2">
      <c r="W2973" s="72"/>
      <c r="X2973" s="73"/>
    </row>
    <row r="2974" spans="23:24" x14ac:dyDescent="0.2">
      <c r="W2974" s="72"/>
      <c r="X2974" s="73"/>
    </row>
    <row r="2975" spans="23:24" x14ac:dyDescent="0.2">
      <c r="W2975" s="72"/>
      <c r="X2975" s="73"/>
    </row>
    <row r="2976" spans="23:24" x14ac:dyDescent="0.2">
      <c r="W2976" s="72"/>
      <c r="X2976" s="73"/>
    </row>
    <row r="2977" spans="23:24" x14ac:dyDescent="0.2">
      <c r="W2977" s="72"/>
      <c r="X2977" s="73"/>
    </row>
    <row r="2978" spans="23:24" x14ac:dyDescent="0.2">
      <c r="W2978" s="72"/>
      <c r="X2978" s="73"/>
    </row>
    <row r="2979" spans="23:24" x14ac:dyDescent="0.2">
      <c r="W2979" s="72"/>
      <c r="X2979" s="73"/>
    </row>
    <row r="2980" spans="23:24" x14ac:dyDescent="0.2">
      <c r="W2980" s="72"/>
      <c r="X2980" s="73"/>
    </row>
    <row r="2981" spans="23:24" x14ac:dyDescent="0.2">
      <c r="W2981" s="72"/>
      <c r="X2981" s="73"/>
    </row>
    <row r="2982" spans="23:24" x14ac:dyDescent="0.2">
      <c r="W2982" s="72"/>
      <c r="X2982" s="73"/>
    </row>
    <row r="2983" spans="23:24" x14ac:dyDescent="0.2">
      <c r="W2983" s="72"/>
      <c r="X2983" s="73"/>
    </row>
    <row r="2984" spans="23:24" x14ac:dyDescent="0.2">
      <c r="W2984" s="72"/>
      <c r="X2984" s="73"/>
    </row>
    <row r="2985" spans="23:24" x14ac:dyDescent="0.2">
      <c r="W2985" s="72"/>
      <c r="X2985" s="73"/>
    </row>
    <row r="2986" spans="23:24" x14ac:dyDescent="0.2">
      <c r="W2986" s="72"/>
      <c r="X2986" s="73"/>
    </row>
    <row r="2987" spans="23:24" x14ac:dyDescent="0.2">
      <c r="W2987" s="72"/>
      <c r="X2987" s="73"/>
    </row>
    <row r="2988" spans="23:24" x14ac:dyDescent="0.2">
      <c r="W2988" s="72"/>
      <c r="X2988" s="73"/>
    </row>
    <row r="2989" spans="23:24" x14ac:dyDescent="0.2">
      <c r="W2989" s="72"/>
      <c r="X2989" s="73"/>
    </row>
    <row r="2990" spans="23:24" x14ac:dyDescent="0.2">
      <c r="W2990" s="72"/>
      <c r="X2990" s="73"/>
    </row>
    <row r="2991" spans="23:24" x14ac:dyDescent="0.2">
      <c r="W2991" s="72"/>
      <c r="X2991" s="73"/>
    </row>
    <row r="2992" spans="23:24" x14ac:dyDescent="0.2">
      <c r="W2992" s="72"/>
      <c r="X2992" s="73"/>
    </row>
    <row r="2993" spans="23:24" x14ac:dyDescent="0.2">
      <c r="W2993" s="72"/>
      <c r="X2993" s="73"/>
    </row>
    <row r="2994" spans="23:24" x14ac:dyDescent="0.2">
      <c r="W2994" s="72"/>
      <c r="X2994" s="73"/>
    </row>
    <row r="2995" spans="23:24" x14ac:dyDescent="0.2">
      <c r="W2995" s="72"/>
      <c r="X2995" s="73"/>
    </row>
    <row r="2996" spans="23:24" x14ac:dyDescent="0.2">
      <c r="W2996" s="72"/>
      <c r="X2996" s="73"/>
    </row>
    <row r="2997" spans="23:24" x14ac:dyDescent="0.2">
      <c r="W2997" s="72"/>
      <c r="X2997" s="73"/>
    </row>
    <row r="2998" spans="23:24" x14ac:dyDescent="0.2">
      <c r="W2998" s="72"/>
      <c r="X2998" s="73"/>
    </row>
    <row r="2999" spans="23:24" x14ac:dyDescent="0.2">
      <c r="W2999" s="72"/>
      <c r="X2999" s="73"/>
    </row>
    <row r="3000" spans="23:24" x14ac:dyDescent="0.2">
      <c r="W3000" s="72"/>
      <c r="X3000" s="73"/>
    </row>
    <row r="3001" spans="23:24" x14ac:dyDescent="0.2">
      <c r="W3001" s="72"/>
      <c r="X3001" s="73"/>
    </row>
    <row r="3002" spans="23:24" x14ac:dyDescent="0.2">
      <c r="W3002" s="72"/>
      <c r="X3002" s="73"/>
    </row>
    <row r="3003" spans="23:24" x14ac:dyDescent="0.2">
      <c r="W3003" s="72"/>
      <c r="X3003" s="73"/>
    </row>
    <row r="3004" spans="23:24" x14ac:dyDescent="0.2">
      <c r="W3004" s="72"/>
      <c r="X3004" s="73"/>
    </row>
    <row r="3005" spans="23:24" x14ac:dyDescent="0.2">
      <c r="W3005" s="72"/>
      <c r="X3005" s="73"/>
    </row>
    <row r="3006" spans="23:24" x14ac:dyDescent="0.2">
      <c r="W3006" s="72"/>
      <c r="X3006" s="73"/>
    </row>
    <row r="3007" spans="23:24" x14ac:dyDescent="0.2">
      <c r="W3007" s="72"/>
      <c r="X3007" s="73"/>
    </row>
    <row r="3008" spans="23:24" x14ac:dyDescent="0.2">
      <c r="W3008" s="72"/>
      <c r="X3008" s="73"/>
    </row>
    <row r="3009" spans="23:24" x14ac:dyDescent="0.2">
      <c r="W3009" s="72"/>
      <c r="X3009" s="73"/>
    </row>
    <row r="3010" spans="23:24" x14ac:dyDescent="0.2">
      <c r="W3010" s="72"/>
      <c r="X3010" s="73"/>
    </row>
    <row r="3011" spans="23:24" x14ac:dyDescent="0.2">
      <c r="W3011" s="72"/>
      <c r="X3011" s="73"/>
    </row>
    <row r="3012" spans="23:24" x14ac:dyDescent="0.2">
      <c r="W3012" s="72"/>
      <c r="X3012" s="73"/>
    </row>
    <row r="3013" spans="23:24" x14ac:dyDescent="0.2">
      <c r="W3013" s="72"/>
      <c r="X3013" s="73"/>
    </row>
    <row r="3014" spans="23:24" x14ac:dyDescent="0.2">
      <c r="W3014" s="72"/>
      <c r="X3014" s="73"/>
    </row>
    <row r="3015" spans="23:24" x14ac:dyDescent="0.2">
      <c r="W3015" s="72"/>
      <c r="X3015" s="73"/>
    </row>
    <row r="3016" spans="23:24" x14ac:dyDescent="0.2">
      <c r="W3016" s="72"/>
      <c r="X3016" s="73"/>
    </row>
    <row r="3017" spans="23:24" x14ac:dyDescent="0.2">
      <c r="W3017" s="72"/>
      <c r="X3017" s="73"/>
    </row>
    <row r="3018" spans="23:24" x14ac:dyDescent="0.2">
      <c r="W3018" s="72"/>
      <c r="X3018" s="73"/>
    </row>
    <row r="3019" spans="23:24" x14ac:dyDescent="0.2">
      <c r="W3019" s="72"/>
      <c r="X3019" s="73"/>
    </row>
    <row r="3020" spans="23:24" x14ac:dyDescent="0.2">
      <c r="W3020" s="72"/>
      <c r="X3020" s="73"/>
    </row>
    <row r="3021" spans="23:24" x14ac:dyDescent="0.2">
      <c r="W3021" s="72"/>
      <c r="X3021" s="73"/>
    </row>
    <row r="3022" spans="23:24" x14ac:dyDescent="0.2">
      <c r="W3022" s="72"/>
      <c r="X3022" s="73"/>
    </row>
    <row r="3023" spans="23:24" x14ac:dyDescent="0.2">
      <c r="W3023" s="72"/>
      <c r="X3023" s="73"/>
    </row>
    <row r="3024" spans="23:24" x14ac:dyDescent="0.2">
      <c r="W3024" s="72"/>
      <c r="X3024" s="73"/>
    </row>
    <row r="3025" spans="23:24" x14ac:dyDescent="0.2">
      <c r="W3025" s="72"/>
      <c r="X3025" s="73"/>
    </row>
    <row r="3026" spans="23:24" x14ac:dyDescent="0.2">
      <c r="W3026" s="72"/>
      <c r="X3026" s="73"/>
    </row>
    <row r="3027" spans="23:24" x14ac:dyDescent="0.2">
      <c r="W3027" s="72"/>
      <c r="X3027" s="73"/>
    </row>
    <row r="3028" spans="23:24" x14ac:dyDescent="0.2">
      <c r="W3028" s="72"/>
      <c r="X3028" s="73"/>
    </row>
    <row r="3029" spans="23:24" x14ac:dyDescent="0.2">
      <c r="W3029" s="72"/>
      <c r="X3029" s="73"/>
    </row>
    <row r="3030" spans="23:24" x14ac:dyDescent="0.2">
      <c r="W3030" s="72"/>
      <c r="X3030" s="73"/>
    </row>
    <row r="3031" spans="23:24" x14ac:dyDescent="0.2">
      <c r="W3031" s="72"/>
      <c r="X3031" s="73"/>
    </row>
    <row r="3032" spans="23:24" x14ac:dyDescent="0.2">
      <c r="W3032" s="72"/>
      <c r="X3032" s="73"/>
    </row>
    <row r="3033" spans="23:24" x14ac:dyDescent="0.2">
      <c r="W3033" s="72"/>
      <c r="X3033" s="73"/>
    </row>
    <row r="3034" spans="23:24" x14ac:dyDescent="0.2">
      <c r="W3034" s="72"/>
      <c r="X3034" s="73"/>
    </row>
    <row r="3035" spans="23:24" x14ac:dyDescent="0.2">
      <c r="W3035" s="72"/>
      <c r="X3035" s="73"/>
    </row>
    <row r="3036" spans="23:24" x14ac:dyDescent="0.2">
      <c r="W3036" s="72"/>
      <c r="X3036" s="73"/>
    </row>
    <row r="3037" spans="23:24" x14ac:dyDescent="0.2">
      <c r="W3037" s="72"/>
      <c r="X3037" s="73"/>
    </row>
    <row r="3038" spans="23:24" x14ac:dyDescent="0.2">
      <c r="W3038" s="72"/>
      <c r="X3038" s="73"/>
    </row>
    <row r="3039" spans="23:24" x14ac:dyDescent="0.2">
      <c r="W3039" s="72"/>
      <c r="X3039" s="73"/>
    </row>
    <row r="3040" spans="23:24" x14ac:dyDescent="0.2">
      <c r="W3040" s="72"/>
      <c r="X3040" s="73"/>
    </row>
    <row r="3041" spans="23:24" x14ac:dyDescent="0.2">
      <c r="W3041" s="72"/>
      <c r="X3041" s="73"/>
    </row>
    <row r="3042" spans="23:24" x14ac:dyDescent="0.2">
      <c r="W3042" s="72"/>
      <c r="X3042" s="73"/>
    </row>
    <row r="3043" spans="23:24" x14ac:dyDescent="0.2">
      <c r="W3043" s="72"/>
      <c r="X3043" s="73"/>
    </row>
    <row r="3044" spans="23:24" x14ac:dyDescent="0.2">
      <c r="W3044" s="72"/>
      <c r="X3044" s="73"/>
    </row>
    <row r="3045" spans="23:24" x14ac:dyDescent="0.2">
      <c r="W3045" s="72"/>
      <c r="X3045" s="73"/>
    </row>
    <row r="3046" spans="23:24" x14ac:dyDescent="0.2">
      <c r="W3046" s="72"/>
      <c r="X3046" s="73"/>
    </row>
    <row r="3047" spans="23:24" x14ac:dyDescent="0.2">
      <c r="W3047" s="72"/>
      <c r="X3047" s="73"/>
    </row>
    <row r="3048" spans="23:24" x14ac:dyDescent="0.2">
      <c r="W3048" s="72"/>
      <c r="X3048" s="73"/>
    </row>
    <row r="3049" spans="23:24" x14ac:dyDescent="0.2">
      <c r="W3049" s="72"/>
      <c r="X3049" s="73"/>
    </row>
    <row r="3050" spans="23:24" x14ac:dyDescent="0.2">
      <c r="W3050" s="72"/>
      <c r="X3050" s="73"/>
    </row>
    <row r="3051" spans="23:24" x14ac:dyDescent="0.2">
      <c r="W3051" s="72"/>
      <c r="X3051" s="73"/>
    </row>
    <row r="3052" spans="23:24" x14ac:dyDescent="0.2">
      <c r="W3052" s="72"/>
      <c r="X3052" s="73"/>
    </row>
    <row r="3053" spans="23:24" x14ac:dyDescent="0.2">
      <c r="W3053" s="72"/>
      <c r="X3053" s="73"/>
    </row>
    <row r="3054" spans="23:24" x14ac:dyDescent="0.2">
      <c r="W3054" s="72"/>
      <c r="X3054" s="73"/>
    </row>
    <row r="3055" spans="23:24" x14ac:dyDescent="0.2">
      <c r="W3055" s="72"/>
      <c r="X3055" s="73"/>
    </row>
    <row r="3056" spans="23:24" x14ac:dyDescent="0.2">
      <c r="W3056" s="72"/>
      <c r="X3056" s="73"/>
    </row>
    <row r="3057" spans="23:24" x14ac:dyDescent="0.2">
      <c r="W3057" s="72"/>
      <c r="X3057" s="73"/>
    </row>
    <row r="3058" spans="23:24" x14ac:dyDescent="0.2">
      <c r="W3058" s="72"/>
      <c r="X3058" s="73"/>
    </row>
    <row r="3059" spans="23:24" x14ac:dyDescent="0.2">
      <c r="W3059" s="72"/>
      <c r="X3059" s="73"/>
    </row>
    <row r="3060" spans="23:24" x14ac:dyDescent="0.2">
      <c r="W3060" s="72"/>
      <c r="X3060" s="73"/>
    </row>
    <row r="3061" spans="23:24" x14ac:dyDescent="0.2">
      <c r="W3061" s="72"/>
      <c r="X3061" s="73"/>
    </row>
    <row r="3062" spans="23:24" x14ac:dyDescent="0.2">
      <c r="W3062" s="72"/>
      <c r="X3062" s="73"/>
    </row>
    <row r="3063" spans="23:24" x14ac:dyDescent="0.2">
      <c r="W3063" s="72"/>
      <c r="X3063" s="73"/>
    </row>
    <row r="3064" spans="23:24" x14ac:dyDescent="0.2">
      <c r="W3064" s="72"/>
      <c r="X3064" s="73"/>
    </row>
    <row r="3065" spans="23:24" x14ac:dyDescent="0.2">
      <c r="W3065" s="72"/>
      <c r="X3065" s="73"/>
    </row>
    <row r="3066" spans="23:24" x14ac:dyDescent="0.2">
      <c r="W3066" s="72"/>
      <c r="X3066" s="73"/>
    </row>
    <row r="3067" spans="23:24" x14ac:dyDescent="0.2">
      <c r="W3067" s="72"/>
      <c r="X3067" s="73"/>
    </row>
    <row r="3068" spans="23:24" x14ac:dyDescent="0.2">
      <c r="W3068" s="72"/>
      <c r="X3068" s="73"/>
    </row>
    <row r="3069" spans="23:24" x14ac:dyDescent="0.2">
      <c r="W3069" s="72"/>
      <c r="X3069" s="73"/>
    </row>
    <row r="3070" spans="23:24" x14ac:dyDescent="0.2">
      <c r="W3070" s="72"/>
      <c r="X3070" s="73"/>
    </row>
    <row r="3071" spans="23:24" x14ac:dyDescent="0.2">
      <c r="W3071" s="72"/>
      <c r="X3071" s="73"/>
    </row>
    <row r="3072" spans="23:24" x14ac:dyDescent="0.2">
      <c r="W3072" s="72"/>
      <c r="X3072" s="73"/>
    </row>
    <row r="3073" spans="23:24" x14ac:dyDescent="0.2">
      <c r="W3073" s="72"/>
      <c r="X3073" s="73"/>
    </row>
    <row r="3074" spans="23:24" x14ac:dyDescent="0.2">
      <c r="W3074" s="72"/>
      <c r="X3074" s="73"/>
    </row>
    <row r="3075" spans="23:24" x14ac:dyDescent="0.2">
      <c r="W3075" s="72"/>
      <c r="X3075" s="73"/>
    </row>
    <row r="3076" spans="23:24" x14ac:dyDescent="0.2">
      <c r="W3076" s="72"/>
      <c r="X3076" s="73"/>
    </row>
    <row r="3077" spans="23:24" x14ac:dyDescent="0.2">
      <c r="W3077" s="72"/>
      <c r="X3077" s="73"/>
    </row>
    <row r="3078" spans="23:24" x14ac:dyDescent="0.2">
      <c r="W3078" s="72"/>
      <c r="X3078" s="73"/>
    </row>
    <row r="3079" spans="23:24" x14ac:dyDescent="0.2">
      <c r="W3079" s="72"/>
      <c r="X3079" s="73"/>
    </row>
    <row r="3080" spans="23:24" x14ac:dyDescent="0.2">
      <c r="W3080" s="72"/>
      <c r="X3080" s="73"/>
    </row>
    <row r="3081" spans="23:24" x14ac:dyDescent="0.2">
      <c r="W3081" s="72"/>
      <c r="X3081" s="73"/>
    </row>
    <row r="3082" spans="23:24" x14ac:dyDescent="0.2">
      <c r="W3082" s="72"/>
      <c r="X3082" s="73"/>
    </row>
    <row r="3083" spans="23:24" x14ac:dyDescent="0.2">
      <c r="W3083" s="72"/>
      <c r="X3083" s="73"/>
    </row>
    <row r="3084" spans="23:24" x14ac:dyDescent="0.2">
      <c r="W3084" s="72"/>
      <c r="X3084" s="73"/>
    </row>
    <row r="3085" spans="23:24" x14ac:dyDescent="0.2">
      <c r="W3085" s="72"/>
      <c r="X3085" s="73"/>
    </row>
    <row r="3086" spans="23:24" x14ac:dyDescent="0.2">
      <c r="W3086" s="72"/>
      <c r="X3086" s="73"/>
    </row>
    <row r="3087" spans="23:24" x14ac:dyDescent="0.2">
      <c r="W3087" s="72"/>
      <c r="X3087" s="73"/>
    </row>
    <row r="3088" spans="23:24" x14ac:dyDescent="0.2">
      <c r="W3088" s="72"/>
      <c r="X3088" s="73"/>
    </row>
    <row r="3089" spans="23:24" x14ac:dyDescent="0.2">
      <c r="W3089" s="72"/>
      <c r="X3089" s="73"/>
    </row>
    <row r="3090" spans="23:24" x14ac:dyDescent="0.2">
      <c r="W3090" s="72"/>
      <c r="X3090" s="73"/>
    </row>
    <row r="3091" spans="23:24" x14ac:dyDescent="0.2">
      <c r="W3091" s="72"/>
      <c r="X3091" s="73"/>
    </row>
    <row r="3092" spans="23:24" x14ac:dyDescent="0.2">
      <c r="W3092" s="72"/>
      <c r="X3092" s="73"/>
    </row>
    <row r="3093" spans="23:24" x14ac:dyDescent="0.2">
      <c r="W3093" s="72"/>
      <c r="X3093" s="73"/>
    </row>
    <row r="3094" spans="23:24" x14ac:dyDescent="0.2">
      <c r="W3094" s="72"/>
      <c r="X3094" s="73"/>
    </row>
    <row r="3095" spans="23:24" x14ac:dyDescent="0.2">
      <c r="W3095" s="72"/>
      <c r="X3095" s="73"/>
    </row>
    <row r="3096" spans="23:24" x14ac:dyDescent="0.2">
      <c r="W3096" s="72"/>
      <c r="X3096" s="73"/>
    </row>
    <row r="3097" spans="23:24" x14ac:dyDescent="0.2">
      <c r="W3097" s="72"/>
      <c r="X3097" s="73"/>
    </row>
    <row r="3098" spans="23:24" x14ac:dyDescent="0.2">
      <c r="W3098" s="72"/>
      <c r="X3098" s="73"/>
    </row>
    <row r="3099" spans="23:24" x14ac:dyDescent="0.2">
      <c r="W3099" s="72"/>
      <c r="X3099" s="73"/>
    </row>
    <row r="3100" spans="23:24" x14ac:dyDescent="0.2">
      <c r="W3100" s="72"/>
      <c r="X3100" s="73"/>
    </row>
    <row r="3101" spans="23:24" x14ac:dyDescent="0.2">
      <c r="W3101" s="72"/>
      <c r="X3101" s="73"/>
    </row>
    <row r="3102" spans="23:24" x14ac:dyDescent="0.2">
      <c r="W3102" s="72"/>
      <c r="X3102" s="73"/>
    </row>
    <row r="3103" spans="23:24" x14ac:dyDescent="0.2">
      <c r="W3103" s="72"/>
      <c r="X3103" s="73"/>
    </row>
    <row r="3104" spans="23:24" x14ac:dyDescent="0.2">
      <c r="W3104" s="72"/>
      <c r="X3104" s="73"/>
    </row>
    <row r="3105" spans="23:24" x14ac:dyDescent="0.2">
      <c r="W3105" s="72"/>
      <c r="X3105" s="73"/>
    </row>
    <row r="3106" spans="23:24" x14ac:dyDescent="0.2">
      <c r="W3106" s="72"/>
      <c r="X3106" s="73"/>
    </row>
    <row r="3107" spans="23:24" x14ac:dyDescent="0.2">
      <c r="W3107" s="72"/>
      <c r="X3107" s="73"/>
    </row>
    <row r="3108" spans="23:24" x14ac:dyDescent="0.2">
      <c r="W3108" s="72"/>
      <c r="X3108" s="73"/>
    </row>
    <row r="3109" spans="23:24" x14ac:dyDescent="0.2">
      <c r="W3109" s="72"/>
      <c r="X3109" s="73"/>
    </row>
    <row r="3110" spans="23:24" x14ac:dyDescent="0.2">
      <c r="W3110" s="72"/>
      <c r="X3110" s="73"/>
    </row>
    <row r="3111" spans="23:24" x14ac:dyDescent="0.2">
      <c r="W3111" s="72"/>
      <c r="X3111" s="73"/>
    </row>
    <row r="3112" spans="23:24" x14ac:dyDescent="0.2">
      <c r="W3112" s="72"/>
      <c r="X3112" s="73"/>
    </row>
    <row r="3113" spans="23:24" x14ac:dyDescent="0.2">
      <c r="W3113" s="72"/>
      <c r="X3113" s="73"/>
    </row>
    <row r="3114" spans="23:24" x14ac:dyDescent="0.2">
      <c r="W3114" s="72"/>
      <c r="X3114" s="73"/>
    </row>
    <row r="3115" spans="23:24" x14ac:dyDescent="0.2">
      <c r="W3115" s="72"/>
      <c r="X3115" s="73"/>
    </row>
    <row r="3116" spans="23:24" x14ac:dyDescent="0.2">
      <c r="W3116" s="72"/>
      <c r="X3116" s="73"/>
    </row>
    <row r="3117" spans="23:24" x14ac:dyDescent="0.2">
      <c r="W3117" s="72"/>
      <c r="X3117" s="73"/>
    </row>
    <row r="3118" spans="23:24" x14ac:dyDescent="0.2">
      <c r="W3118" s="72"/>
      <c r="X3118" s="73"/>
    </row>
    <row r="3119" spans="23:24" x14ac:dyDescent="0.2">
      <c r="W3119" s="72"/>
      <c r="X3119" s="73"/>
    </row>
    <row r="3120" spans="23:24" x14ac:dyDescent="0.2">
      <c r="W3120" s="72"/>
      <c r="X3120" s="73"/>
    </row>
    <row r="3121" spans="23:24" x14ac:dyDescent="0.2">
      <c r="W3121" s="72"/>
      <c r="X3121" s="73"/>
    </row>
    <row r="3122" spans="23:24" x14ac:dyDescent="0.2">
      <c r="W3122" s="72"/>
      <c r="X3122" s="73"/>
    </row>
    <row r="3123" spans="23:24" x14ac:dyDescent="0.2">
      <c r="W3123" s="72"/>
      <c r="X3123" s="73"/>
    </row>
    <row r="3124" spans="23:24" x14ac:dyDescent="0.2">
      <c r="W3124" s="72"/>
      <c r="X3124" s="73"/>
    </row>
    <row r="3125" spans="23:24" x14ac:dyDescent="0.2">
      <c r="W3125" s="72"/>
      <c r="X3125" s="73"/>
    </row>
    <row r="3126" spans="23:24" x14ac:dyDescent="0.2">
      <c r="W3126" s="72"/>
      <c r="X3126" s="73"/>
    </row>
    <row r="3127" spans="23:24" x14ac:dyDescent="0.2">
      <c r="W3127" s="72"/>
      <c r="X3127" s="73"/>
    </row>
    <row r="3128" spans="23:24" x14ac:dyDescent="0.2">
      <c r="W3128" s="72"/>
      <c r="X3128" s="73"/>
    </row>
    <row r="3129" spans="23:24" x14ac:dyDescent="0.2">
      <c r="W3129" s="72"/>
      <c r="X3129" s="73"/>
    </row>
    <row r="3130" spans="23:24" x14ac:dyDescent="0.2">
      <c r="W3130" s="72"/>
      <c r="X3130" s="73"/>
    </row>
    <row r="3131" spans="23:24" x14ac:dyDescent="0.2">
      <c r="W3131" s="72"/>
      <c r="X3131" s="73"/>
    </row>
    <row r="3132" spans="23:24" x14ac:dyDescent="0.2">
      <c r="W3132" s="72"/>
      <c r="X3132" s="73"/>
    </row>
    <row r="3133" spans="23:24" x14ac:dyDescent="0.2">
      <c r="W3133" s="72"/>
      <c r="X3133" s="73"/>
    </row>
    <row r="3134" spans="23:24" x14ac:dyDescent="0.2">
      <c r="W3134" s="72"/>
      <c r="X3134" s="73"/>
    </row>
    <row r="3135" spans="23:24" x14ac:dyDescent="0.2">
      <c r="W3135" s="72"/>
      <c r="X3135" s="73"/>
    </row>
    <row r="3136" spans="23:24" x14ac:dyDescent="0.2">
      <c r="W3136" s="72"/>
      <c r="X3136" s="73"/>
    </row>
    <row r="3137" spans="23:24" x14ac:dyDescent="0.2">
      <c r="W3137" s="72"/>
      <c r="X3137" s="73"/>
    </row>
    <row r="3138" spans="23:24" x14ac:dyDescent="0.2">
      <c r="W3138" s="72"/>
      <c r="X3138" s="73"/>
    </row>
    <row r="3139" spans="23:24" x14ac:dyDescent="0.2">
      <c r="W3139" s="72"/>
      <c r="X3139" s="73"/>
    </row>
    <row r="3140" spans="23:24" x14ac:dyDescent="0.2">
      <c r="W3140" s="72"/>
      <c r="X3140" s="73"/>
    </row>
    <row r="3141" spans="23:24" x14ac:dyDescent="0.2">
      <c r="W3141" s="72"/>
      <c r="X3141" s="73"/>
    </row>
    <row r="3142" spans="23:24" x14ac:dyDescent="0.2">
      <c r="W3142" s="72"/>
      <c r="X3142" s="73"/>
    </row>
    <row r="3143" spans="23:24" x14ac:dyDescent="0.2">
      <c r="W3143" s="72"/>
      <c r="X3143" s="73"/>
    </row>
    <row r="3144" spans="23:24" x14ac:dyDescent="0.2">
      <c r="W3144" s="72"/>
      <c r="X3144" s="73"/>
    </row>
    <row r="3145" spans="23:24" x14ac:dyDescent="0.2">
      <c r="W3145" s="72"/>
      <c r="X3145" s="73"/>
    </row>
    <row r="3146" spans="23:24" x14ac:dyDescent="0.2">
      <c r="W3146" s="72"/>
      <c r="X3146" s="73"/>
    </row>
    <row r="3147" spans="23:24" x14ac:dyDescent="0.2">
      <c r="W3147" s="72"/>
      <c r="X3147" s="73"/>
    </row>
    <row r="3148" spans="23:24" x14ac:dyDescent="0.2">
      <c r="W3148" s="72"/>
      <c r="X3148" s="73"/>
    </row>
    <row r="3149" spans="23:24" x14ac:dyDescent="0.2">
      <c r="W3149" s="72"/>
      <c r="X3149" s="73"/>
    </row>
    <row r="3150" spans="23:24" x14ac:dyDescent="0.2">
      <c r="W3150" s="72"/>
      <c r="X3150" s="73"/>
    </row>
    <row r="3151" spans="23:24" x14ac:dyDescent="0.2">
      <c r="W3151" s="72"/>
      <c r="X3151" s="73"/>
    </row>
    <row r="3152" spans="23:24" x14ac:dyDescent="0.2">
      <c r="W3152" s="72"/>
      <c r="X3152" s="73"/>
    </row>
    <row r="3153" spans="23:24" x14ac:dyDescent="0.2">
      <c r="W3153" s="72"/>
      <c r="X3153" s="73"/>
    </row>
    <row r="3154" spans="23:24" x14ac:dyDescent="0.2">
      <c r="W3154" s="72"/>
      <c r="X3154" s="73"/>
    </row>
    <row r="3155" spans="23:24" x14ac:dyDescent="0.2">
      <c r="W3155" s="72"/>
      <c r="X3155" s="73"/>
    </row>
    <row r="3156" spans="23:24" x14ac:dyDescent="0.2">
      <c r="W3156" s="72"/>
      <c r="X3156" s="73"/>
    </row>
    <row r="3157" spans="23:24" x14ac:dyDescent="0.2">
      <c r="W3157" s="72"/>
      <c r="X3157" s="73"/>
    </row>
    <row r="3158" spans="23:24" x14ac:dyDescent="0.2">
      <c r="W3158" s="72"/>
      <c r="X3158" s="73"/>
    </row>
    <row r="3159" spans="23:24" x14ac:dyDescent="0.2">
      <c r="W3159" s="72"/>
      <c r="X3159" s="73"/>
    </row>
    <row r="3160" spans="23:24" x14ac:dyDescent="0.2">
      <c r="W3160" s="72"/>
      <c r="X3160" s="73"/>
    </row>
    <row r="3161" spans="23:24" x14ac:dyDescent="0.2">
      <c r="W3161" s="72"/>
      <c r="X3161" s="73"/>
    </row>
    <row r="3162" spans="23:24" x14ac:dyDescent="0.2">
      <c r="W3162" s="72"/>
      <c r="X3162" s="73"/>
    </row>
    <row r="3163" spans="23:24" x14ac:dyDescent="0.2">
      <c r="W3163" s="72"/>
      <c r="X3163" s="73"/>
    </row>
    <row r="3164" spans="23:24" x14ac:dyDescent="0.2">
      <c r="W3164" s="72"/>
      <c r="X3164" s="73"/>
    </row>
    <row r="3165" spans="23:24" x14ac:dyDescent="0.2">
      <c r="W3165" s="72"/>
      <c r="X3165" s="73"/>
    </row>
    <row r="3166" spans="23:24" x14ac:dyDescent="0.2">
      <c r="W3166" s="72"/>
      <c r="X3166" s="73"/>
    </row>
    <row r="3167" spans="23:24" x14ac:dyDescent="0.2">
      <c r="W3167" s="72"/>
      <c r="X3167" s="73"/>
    </row>
    <row r="3168" spans="23:24" x14ac:dyDescent="0.2">
      <c r="W3168" s="72"/>
      <c r="X3168" s="73"/>
    </row>
    <row r="3169" spans="23:24" x14ac:dyDescent="0.2">
      <c r="W3169" s="72"/>
      <c r="X3169" s="73"/>
    </row>
    <row r="3170" spans="23:24" x14ac:dyDescent="0.2">
      <c r="W3170" s="72"/>
      <c r="X3170" s="73"/>
    </row>
    <row r="3171" spans="23:24" x14ac:dyDescent="0.2">
      <c r="W3171" s="72"/>
      <c r="X3171" s="73"/>
    </row>
    <row r="3172" spans="23:24" x14ac:dyDescent="0.2">
      <c r="W3172" s="72"/>
      <c r="X3172" s="73"/>
    </row>
    <row r="3173" spans="23:24" x14ac:dyDescent="0.2">
      <c r="W3173" s="72"/>
      <c r="X3173" s="73"/>
    </row>
    <row r="3174" spans="23:24" x14ac:dyDescent="0.2">
      <c r="W3174" s="72"/>
      <c r="X3174" s="73"/>
    </row>
    <row r="3175" spans="23:24" x14ac:dyDescent="0.2">
      <c r="W3175" s="72"/>
      <c r="X3175" s="73"/>
    </row>
    <row r="3176" spans="23:24" x14ac:dyDescent="0.2">
      <c r="W3176" s="72"/>
      <c r="X3176" s="73"/>
    </row>
    <row r="3177" spans="23:24" x14ac:dyDescent="0.2">
      <c r="W3177" s="72"/>
      <c r="X3177" s="73"/>
    </row>
    <row r="3178" spans="23:24" x14ac:dyDescent="0.2">
      <c r="W3178" s="72"/>
      <c r="X3178" s="73"/>
    </row>
    <row r="3179" spans="23:24" x14ac:dyDescent="0.2">
      <c r="W3179" s="72"/>
      <c r="X3179" s="73"/>
    </row>
    <row r="3180" spans="23:24" x14ac:dyDescent="0.2">
      <c r="W3180" s="72"/>
      <c r="X3180" s="73"/>
    </row>
    <row r="3181" spans="23:24" x14ac:dyDescent="0.2">
      <c r="W3181" s="72"/>
      <c r="X3181" s="73"/>
    </row>
    <row r="3182" spans="23:24" x14ac:dyDescent="0.2">
      <c r="W3182" s="72"/>
      <c r="X3182" s="73"/>
    </row>
    <row r="3183" spans="23:24" x14ac:dyDescent="0.2">
      <c r="W3183" s="72"/>
      <c r="X3183" s="73"/>
    </row>
    <row r="3184" spans="23:24" x14ac:dyDescent="0.2">
      <c r="W3184" s="72"/>
      <c r="X3184" s="73"/>
    </row>
    <row r="3185" spans="23:24" x14ac:dyDescent="0.2">
      <c r="W3185" s="72"/>
      <c r="X3185" s="73"/>
    </row>
    <row r="3186" spans="23:24" x14ac:dyDescent="0.2">
      <c r="W3186" s="72"/>
      <c r="X3186" s="73"/>
    </row>
    <row r="3187" spans="23:24" x14ac:dyDescent="0.2">
      <c r="W3187" s="72"/>
      <c r="X3187" s="73"/>
    </row>
    <row r="3188" spans="23:24" x14ac:dyDescent="0.2">
      <c r="W3188" s="72"/>
      <c r="X3188" s="73"/>
    </row>
    <row r="3189" spans="23:24" x14ac:dyDescent="0.2">
      <c r="W3189" s="72"/>
      <c r="X3189" s="73"/>
    </row>
    <row r="3190" spans="23:24" x14ac:dyDescent="0.2">
      <c r="W3190" s="72"/>
      <c r="X3190" s="73"/>
    </row>
    <row r="3191" spans="23:24" x14ac:dyDescent="0.2">
      <c r="W3191" s="72"/>
      <c r="X3191" s="73"/>
    </row>
    <row r="3192" spans="23:24" x14ac:dyDescent="0.2">
      <c r="W3192" s="72"/>
      <c r="X3192" s="73"/>
    </row>
    <row r="3193" spans="23:24" x14ac:dyDescent="0.2">
      <c r="W3193" s="72"/>
      <c r="X3193" s="73"/>
    </row>
    <row r="3194" spans="23:24" x14ac:dyDescent="0.2">
      <c r="W3194" s="72"/>
      <c r="X3194" s="73"/>
    </row>
    <row r="3195" spans="23:24" x14ac:dyDescent="0.2">
      <c r="W3195" s="72"/>
      <c r="X3195" s="73"/>
    </row>
    <row r="3196" spans="23:24" x14ac:dyDescent="0.2">
      <c r="W3196" s="72"/>
      <c r="X3196" s="73"/>
    </row>
    <row r="3197" spans="23:24" x14ac:dyDescent="0.2">
      <c r="W3197" s="72"/>
      <c r="X3197" s="73"/>
    </row>
    <row r="3198" spans="23:24" x14ac:dyDescent="0.2">
      <c r="W3198" s="72"/>
      <c r="X3198" s="73"/>
    </row>
    <row r="3199" spans="23:24" x14ac:dyDescent="0.2">
      <c r="W3199" s="72"/>
      <c r="X3199" s="73"/>
    </row>
    <row r="3200" spans="23:24" x14ac:dyDescent="0.2">
      <c r="W3200" s="72"/>
      <c r="X3200" s="73"/>
    </row>
    <row r="3201" spans="23:24" x14ac:dyDescent="0.2">
      <c r="W3201" s="72"/>
      <c r="X3201" s="73"/>
    </row>
    <row r="3202" spans="23:24" x14ac:dyDescent="0.2">
      <c r="W3202" s="72"/>
      <c r="X3202" s="73"/>
    </row>
    <row r="3203" spans="23:24" x14ac:dyDescent="0.2">
      <c r="W3203" s="72"/>
      <c r="X3203" s="73"/>
    </row>
    <row r="3204" spans="23:24" x14ac:dyDescent="0.2">
      <c r="W3204" s="72"/>
      <c r="X3204" s="73"/>
    </row>
    <row r="3205" spans="23:24" x14ac:dyDescent="0.2">
      <c r="W3205" s="72"/>
      <c r="X3205" s="73"/>
    </row>
    <row r="3206" spans="23:24" x14ac:dyDescent="0.2">
      <c r="W3206" s="72"/>
      <c r="X3206" s="73"/>
    </row>
    <row r="3207" spans="23:24" x14ac:dyDescent="0.2">
      <c r="W3207" s="72"/>
      <c r="X3207" s="73"/>
    </row>
    <row r="3208" spans="23:24" x14ac:dyDescent="0.2">
      <c r="W3208" s="72"/>
      <c r="X3208" s="73"/>
    </row>
    <row r="3209" spans="23:24" x14ac:dyDescent="0.2">
      <c r="W3209" s="72"/>
      <c r="X3209" s="73"/>
    </row>
    <row r="3210" spans="23:24" x14ac:dyDescent="0.2">
      <c r="W3210" s="72"/>
      <c r="X3210" s="73"/>
    </row>
    <row r="3211" spans="23:24" x14ac:dyDescent="0.2">
      <c r="W3211" s="72"/>
      <c r="X3211" s="73"/>
    </row>
    <row r="3212" spans="23:24" x14ac:dyDescent="0.2">
      <c r="W3212" s="72"/>
      <c r="X3212" s="73"/>
    </row>
    <row r="3213" spans="23:24" x14ac:dyDescent="0.2">
      <c r="W3213" s="72"/>
      <c r="X3213" s="73"/>
    </row>
    <row r="3214" spans="23:24" x14ac:dyDescent="0.2">
      <c r="W3214" s="72"/>
      <c r="X3214" s="73"/>
    </row>
    <row r="3215" spans="23:24" x14ac:dyDescent="0.2">
      <c r="W3215" s="72"/>
      <c r="X3215" s="73"/>
    </row>
    <row r="3216" spans="23:24" x14ac:dyDescent="0.2">
      <c r="W3216" s="72"/>
      <c r="X3216" s="73"/>
    </row>
    <row r="3217" spans="23:24" x14ac:dyDescent="0.2">
      <c r="W3217" s="72"/>
      <c r="X3217" s="73"/>
    </row>
    <row r="3218" spans="23:24" x14ac:dyDescent="0.2">
      <c r="W3218" s="72"/>
      <c r="X3218" s="73"/>
    </row>
    <row r="3219" spans="23:24" x14ac:dyDescent="0.2">
      <c r="W3219" s="72"/>
      <c r="X3219" s="73"/>
    </row>
    <row r="3220" spans="23:24" x14ac:dyDescent="0.2">
      <c r="W3220" s="72"/>
      <c r="X3220" s="73"/>
    </row>
    <row r="3221" spans="23:24" x14ac:dyDescent="0.2">
      <c r="W3221" s="72"/>
      <c r="X3221" s="73"/>
    </row>
    <row r="3222" spans="23:24" x14ac:dyDescent="0.2">
      <c r="W3222" s="72"/>
      <c r="X3222" s="73"/>
    </row>
    <row r="3223" spans="23:24" x14ac:dyDescent="0.2">
      <c r="W3223" s="72"/>
      <c r="X3223" s="73"/>
    </row>
    <row r="3224" spans="23:24" x14ac:dyDescent="0.2">
      <c r="W3224" s="72"/>
      <c r="X3224" s="73"/>
    </row>
    <row r="3225" spans="23:24" x14ac:dyDescent="0.2">
      <c r="W3225" s="72"/>
      <c r="X3225" s="73"/>
    </row>
    <row r="3226" spans="23:24" x14ac:dyDescent="0.2">
      <c r="W3226" s="72"/>
      <c r="X3226" s="73"/>
    </row>
    <row r="3227" spans="23:24" x14ac:dyDescent="0.2">
      <c r="W3227" s="72"/>
      <c r="X3227" s="73"/>
    </row>
    <row r="3228" spans="23:24" x14ac:dyDescent="0.2">
      <c r="W3228" s="72"/>
      <c r="X3228" s="73"/>
    </row>
    <row r="3229" spans="23:24" x14ac:dyDescent="0.2">
      <c r="W3229" s="72"/>
      <c r="X3229" s="73"/>
    </row>
    <row r="3230" spans="23:24" x14ac:dyDescent="0.2">
      <c r="W3230" s="72"/>
      <c r="X3230" s="73"/>
    </row>
    <row r="3231" spans="23:24" x14ac:dyDescent="0.2">
      <c r="W3231" s="72"/>
      <c r="X3231" s="73"/>
    </row>
    <row r="3232" spans="23:24" x14ac:dyDescent="0.2">
      <c r="W3232" s="72"/>
      <c r="X3232" s="73"/>
    </row>
    <row r="3233" spans="23:24" x14ac:dyDescent="0.2">
      <c r="W3233" s="72"/>
      <c r="X3233" s="73"/>
    </row>
    <row r="3234" spans="23:24" x14ac:dyDescent="0.2">
      <c r="W3234" s="72"/>
      <c r="X3234" s="73"/>
    </row>
    <row r="3235" spans="23:24" x14ac:dyDescent="0.2">
      <c r="W3235" s="72"/>
      <c r="X3235" s="73"/>
    </row>
    <row r="3236" spans="23:24" x14ac:dyDescent="0.2">
      <c r="W3236" s="72"/>
      <c r="X3236" s="73"/>
    </row>
    <row r="3237" spans="23:24" x14ac:dyDescent="0.2">
      <c r="W3237" s="72"/>
      <c r="X3237" s="73"/>
    </row>
    <row r="3238" spans="23:24" x14ac:dyDescent="0.2">
      <c r="W3238" s="72"/>
      <c r="X3238" s="73"/>
    </row>
    <row r="3239" spans="23:24" x14ac:dyDescent="0.2">
      <c r="W3239" s="72"/>
      <c r="X3239" s="73"/>
    </row>
    <row r="3240" spans="23:24" x14ac:dyDescent="0.2">
      <c r="W3240" s="72"/>
      <c r="X3240" s="73"/>
    </row>
    <row r="3241" spans="23:24" x14ac:dyDescent="0.2">
      <c r="W3241" s="72"/>
      <c r="X3241" s="73"/>
    </row>
    <row r="3242" spans="23:24" x14ac:dyDescent="0.2">
      <c r="W3242" s="72"/>
      <c r="X3242" s="73"/>
    </row>
    <row r="3243" spans="23:24" x14ac:dyDescent="0.2">
      <c r="W3243" s="72"/>
      <c r="X3243" s="73"/>
    </row>
    <row r="3244" spans="23:24" x14ac:dyDescent="0.2">
      <c r="W3244" s="72"/>
      <c r="X3244" s="73"/>
    </row>
    <row r="3245" spans="23:24" x14ac:dyDescent="0.2">
      <c r="W3245" s="72"/>
      <c r="X3245" s="73"/>
    </row>
    <row r="3246" spans="23:24" x14ac:dyDescent="0.2">
      <c r="W3246" s="72"/>
      <c r="X3246" s="73"/>
    </row>
    <row r="3247" spans="23:24" x14ac:dyDescent="0.2">
      <c r="W3247" s="72"/>
      <c r="X3247" s="73"/>
    </row>
    <row r="3248" spans="23:24" x14ac:dyDescent="0.2">
      <c r="W3248" s="72"/>
      <c r="X3248" s="73"/>
    </row>
    <row r="3249" spans="23:24" x14ac:dyDescent="0.2">
      <c r="W3249" s="72"/>
      <c r="X3249" s="73"/>
    </row>
    <row r="3250" spans="23:24" x14ac:dyDescent="0.2">
      <c r="W3250" s="72"/>
      <c r="X3250" s="73"/>
    </row>
    <row r="3251" spans="23:24" x14ac:dyDescent="0.2">
      <c r="W3251" s="72"/>
      <c r="X3251" s="73"/>
    </row>
    <row r="3252" spans="23:24" x14ac:dyDescent="0.2">
      <c r="W3252" s="72"/>
      <c r="X3252" s="73"/>
    </row>
    <row r="3253" spans="23:24" x14ac:dyDescent="0.2">
      <c r="W3253" s="72"/>
      <c r="X3253" s="73"/>
    </row>
    <row r="3254" spans="23:24" x14ac:dyDescent="0.2">
      <c r="W3254" s="72"/>
      <c r="X3254" s="73"/>
    </row>
    <row r="3255" spans="23:24" x14ac:dyDescent="0.2">
      <c r="W3255" s="72"/>
      <c r="X3255" s="73"/>
    </row>
    <row r="3256" spans="23:24" x14ac:dyDescent="0.2">
      <c r="W3256" s="72"/>
      <c r="X3256" s="73"/>
    </row>
    <row r="3257" spans="23:24" x14ac:dyDescent="0.2">
      <c r="W3257" s="72"/>
      <c r="X3257" s="73"/>
    </row>
    <row r="3258" spans="23:24" x14ac:dyDescent="0.2">
      <c r="W3258" s="72"/>
      <c r="X3258" s="73"/>
    </row>
    <row r="3259" spans="23:24" x14ac:dyDescent="0.2">
      <c r="W3259" s="72"/>
      <c r="X3259" s="73"/>
    </row>
    <row r="3260" spans="23:24" x14ac:dyDescent="0.2">
      <c r="W3260" s="72"/>
      <c r="X3260" s="73"/>
    </row>
    <row r="3261" spans="23:24" x14ac:dyDescent="0.2">
      <c r="W3261" s="72"/>
      <c r="X3261" s="73"/>
    </row>
    <row r="3262" spans="23:24" x14ac:dyDescent="0.2">
      <c r="W3262" s="72"/>
      <c r="X3262" s="73"/>
    </row>
    <row r="3263" spans="23:24" x14ac:dyDescent="0.2">
      <c r="W3263" s="72"/>
      <c r="X3263" s="73"/>
    </row>
    <row r="3264" spans="23:24" x14ac:dyDescent="0.2">
      <c r="W3264" s="72"/>
      <c r="X3264" s="73"/>
    </row>
    <row r="3265" spans="23:24" x14ac:dyDescent="0.2">
      <c r="W3265" s="72"/>
      <c r="X3265" s="73"/>
    </row>
    <row r="3266" spans="23:24" x14ac:dyDescent="0.2">
      <c r="W3266" s="72"/>
      <c r="X3266" s="73"/>
    </row>
    <row r="3267" spans="23:24" x14ac:dyDescent="0.2">
      <c r="W3267" s="72"/>
      <c r="X3267" s="73"/>
    </row>
    <row r="3268" spans="23:24" x14ac:dyDescent="0.2">
      <c r="W3268" s="72"/>
      <c r="X3268" s="73"/>
    </row>
    <row r="3269" spans="23:24" x14ac:dyDescent="0.2">
      <c r="W3269" s="72"/>
      <c r="X3269" s="73"/>
    </row>
    <row r="3270" spans="23:24" x14ac:dyDescent="0.2">
      <c r="W3270" s="72"/>
      <c r="X3270" s="73"/>
    </row>
    <row r="3271" spans="23:24" x14ac:dyDescent="0.2">
      <c r="W3271" s="72"/>
      <c r="X3271" s="73"/>
    </row>
    <row r="3272" spans="23:24" x14ac:dyDescent="0.2">
      <c r="W3272" s="72"/>
      <c r="X3272" s="73"/>
    </row>
    <row r="3273" spans="23:24" x14ac:dyDescent="0.2">
      <c r="W3273" s="72"/>
      <c r="X3273" s="73"/>
    </row>
    <row r="3274" spans="23:24" x14ac:dyDescent="0.2">
      <c r="W3274" s="72"/>
      <c r="X3274" s="73"/>
    </row>
    <row r="3275" spans="23:24" x14ac:dyDescent="0.2">
      <c r="W3275" s="72"/>
      <c r="X3275" s="73"/>
    </row>
    <row r="3276" spans="23:24" x14ac:dyDescent="0.2">
      <c r="W3276" s="72"/>
      <c r="X3276" s="73"/>
    </row>
    <row r="3277" spans="23:24" x14ac:dyDescent="0.2">
      <c r="W3277" s="72"/>
      <c r="X3277" s="73"/>
    </row>
    <row r="3278" spans="23:24" x14ac:dyDescent="0.2">
      <c r="W3278" s="72"/>
      <c r="X3278" s="73"/>
    </row>
    <row r="3279" spans="23:24" x14ac:dyDescent="0.2">
      <c r="W3279" s="72"/>
      <c r="X3279" s="73"/>
    </row>
    <row r="3280" spans="23:24" x14ac:dyDescent="0.2">
      <c r="W3280" s="72"/>
      <c r="X3280" s="73"/>
    </row>
    <row r="3281" spans="23:24" x14ac:dyDescent="0.2">
      <c r="W3281" s="72"/>
      <c r="X3281" s="73"/>
    </row>
    <row r="3282" spans="23:24" x14ac:dyDescent="0.2">
      <c r="W3282" s="72"/>
      <c r="X3282" s="73"/>
    </row>
    <row r="3283" spans="23:24" x14ac:dyDescent="0.2">
      <c r="W3283" s="72"/>
      <c r="X3283" s="73"/>
    </row>
    <row r="3284" spans="23:24" x14ac:dyDescent="0.2">
      <c r="W3284" s="72"/>
      <c r="X3284" s="73"/>
    </row>
    <row r="3285" spans="23:24" x14ac:dyDescent="0.2">
      <c r="W3285" s="72"/>
      <c r="X3285" s="73"/>
    </row>
    <row r="3286" spans="23:24" x14ac:dyDescent="0.2">
      <c r="W3286" s="72"/>
      <c r="X3286" s="73"/>
    </row>
    <row r="3287" spans="23:24" x14ac:dyDescent="0.2">
      <c r="W3287" s="72"/>
      <c r="X3287" s="73"/>
    </row>
    <row r="3288" spans="23:24" x14ac:dyDescent="0.2">
      <c r="W3288" s="72"/>
      <c r="X3288" s="73"/>
    </row>
    <row r="3289" spans="23:24" x14ac:dyDescent="0.2">
      <c r="W3289" s="72"/>
      <c r="X3289" s="73"/>
    </row>
    <row r="3290" spans="23:24" x14ac:dyDescent="0.2">
      <c r="W3290" s="72"/>
      <c r="X3290" s="73"/>
    </row>
    <row r="3291" spans="23:24" x14ac:dyDescent="0.2">
      <c r="W3291" s="72"/>
      <c r="X3291" s="73"/>
    </row>
    <row r="3292" spans="23:24" x14ac:dyDescent="0.2">
      <c r="W3292" s="72"/>
      <c r="X3292" s="73"/>
    </row>
    <row r="3293" spans="23:24" x14ac:dyDescent="0.2">
      <c r="W3293" s="72"/>
      <c r="X3293" s="73"/>
    </row>
    <row r="3294" spans="23:24" x14ac:dyDescent="0.2">
      <c r="W3294" s="72"/>
      <c r="X3294" s="73"/>
    </row>
    <row r="3295" spans="23:24" x14ac:dyDescent="0.2">
      <c r="W3295" s="72"/>
      <c r="X3295" s="73"/>
    </row>
    <row r="3296" spans="23:24" x14ac:dyDescent="0.2">
      <c r="W3296" s="72"/>
      <c r="X3296" s="73"/>
    </row>
    <row r="3297" spans="23:24" x14ac:dyDescent="0.2">
      <c r="W3297" s="72"/>
      <c r="X3297" s="73"/>
    </row>
    <row r="3298" spans="23:24" x14ac:dyDescent="0.2">
      <c r="W3298" s="72"/>
      <c r="X3298" s="73"/>
    </row>
    <row r="3299" spans="23:24" x14ac:dyDescent="0.2">
      <c r="W3299" s="72"/>
      <c r="X3299" s="73"/>
    </row>
    <row r="3300" spans="23:24" x14ac:dyDescent="0.2">
      <c r="W3300" s="72"/>
      <c r="X3300" s="73"/>
    </row>
    <row r="3301" spans="23:24" x14ac:dyDescent="0.2">
      <c r="W3301" s="72"/>
      <c r="X3301" s="73"/>
    </row>
    <row r="3302" spans="23:24" x14ac:dyDescent="0.2">
      <c r="W3302" s="72"/>
      <c r="X3302" s="73"/>
    </row>
    <row r="3303" spans="23:24" x14ac:dyDescent="0.2">
      <c r="W3303" s="72"/>
      <c r="X3303" s="73"/>
    </row>
    <row r="3304" spans="23:24" x14ac:dyDescent="0.2">
      <c r="W3304" s="72"/>
      <c r="X3304" s="73"/>
    </row>
    <row r="3305" spans="23:24" x14ac:dyDescent="0.2">
      <c r="W3305" s="72"/>
      <c r="X3305" s="73"/>
    </row>
    <row r="3306" spans="23:24" x14ac:dyDescent="0.2">
      <c r="W3306" s="72"/>
      <c r="X3306" s="73"/>
    </row>
    <row r="3307" spans="23:24" x14ac:dyDescent="0.2">
      <c r="W3307" s="72"/>
      <c r="X3307" s="73"/>
    </row>
    <row r="3308" spans="23:24" x14ac:dyDescent="0.2">
      <c r="W3308" s="72"/>
      <c r="X3308" s="73"/>
    </row>
    <row r="3309" spans="23:24" x14ac:dyDescent="0.2">
      <c r="W3309" s="72"/>
      <c r="X3309" s="73"/>
    </row>
    <row r="3310" spans="23:24" x14ac:dyDescent="0.2">
      <c r="W3310" s="72"/>
      <c r="X3310" s="73"/>
    </row>
    <row r="3311" spans="23:24" x14ac:dyDescent="0.2">
      <c r="W3311" s="72"/>
      <c r="X3311" s="73"/>
    </row>
    <row r="3312" spans="23:24" x14ac:dyDescent="0.2">
      <c r="W3312" s="72"/>
      <c r="X3312" s="73"/>
    </row>
    <row r="3313" spans="23:24" x14ac:dyDescent="0.2">
      <c r="W3313" s="72"/>
      <c r="X3313" s="73"/>
    </row>
    <row r="3314" spans="23:24" x14ac:dyDescent="0.2">
      <c r="W3314" s="72"/>
      <c r="X3314" s="73"/>
    </row>
    <row r="3315" spans="23:24" x14ac:dyDescent="0.2">
      <c r="W3315" s="72"/>
      <c r="X3315" s="73"/>
    </row>
    <row r="3316" spans="23:24" x14ac:dyDescent="0.2">
      <c r="W3316" s="72"/>
      <c r="X3316" s="73"/>
    </row>
    <row r="3317" spans="23:24" x14ac:dyDescent="0.2">
      <c r="W3317" s="72"/>
      <c r="X3317" s="73"/>
    </row>
    <row r="3318" spans="23:24" x14ac:dyDescent="0.2">
      <c r="W3318" s="72"/>
      <c r="X3318" s="73"/>
    </row>
    <row r="3319" spans="23:24" x14ac:dyDescent="0.2">
      <c r="W3319" s="72"/>
      <c r="X3319" s="73"/>
    </row>
    <row r="3320" spans="23:24" x14ac:dyDescent="0.2">
      <c r="W3320" s="72"/>
      <c r="X3320" s="73"/>
    </row>
    <row r="3321" spans="23:24" x14ac:dyDescent="0.2">
      <c r="W3321" s="72"/>
      <c r="X3321" s="73"/>
    </row>
    <row r="3322" spans="23:24" x14ac:dyDescent="0.2">
      <c r="W3322" s="72"/>
      <c r="X3322" s="73"/>
    </row>
    <row r="3323" spans="23:24" x14ac:dyDescent="0.2">
      <c r="W3323" s="72"/>
      <c r="X3323" s="73"/>
    </row>
    <row r="3324" spans="23:24" x14ac:dyDescent="0.2">
      <c r="W3324" s="72"/>
      <c r="X3324" s="73"/>
    </row>
    <row r="3325" spans="23:24" x14ac:dyDescent="0.2">
      <c r="W3325" s="72"/>
      <c r="X3325" s="73"/>
    </row>
    <row r="3326" spans="23:24" x14ac:dyDescent="0.2">
      <c r="W3326" s="72"/>
      <c r="X3326" s="73"/>
    </row>
    <row r="3327" spans="23:24" x14ac:dyDescent="0.2">
      <c r="W3327" s="72"/>
      <c r="X3327" s="73"/>
    </row>
    <row r="3328" spans="23:24" x14ac:dyDescent="0.2">
      <c r="W3328" s="72"/>
      <c r="X3328" s="73"/>
    </row>
    <row r="3329" spans="23:24" x14ac:dyDescent="0.2">
      <c r="W3329" s="72"/>
      <c r="X3329" s="73"/>
    </row>
    <row r="3330" spans="23:24" x14ac:dyDescent="0.2">
      <c r="W3330" s="72"/>
      <c r="X3330" s="73"/>
    </row>
    <row r="3331" spans="23:24" x14ac:dyDescent="0.2">
      <c r="W3331" s="72"/>
      <c r="X3331" s="73"/>
    </row>
    <row r="3332" spans="23:24" x14ac:dyDescent="0.2">
      <c r="W3332" s="72"/>
      <c r="X3332" s="73"/>
    </row>
    <row r="3333" spans="23:24" x14ac:dyDescent="0.2">
      <c r="W3333" s="72"/>
      <c r="X3333" s="73"/>
    </row>
    <row r="3334" spans="23:24" x14ac:dyDescent="0.2">
      <c r="W3334" s="72"/>
      <c r="X3334" s="73"/>
    </row>
    <row r="3335" spans="23:24" x14ac:dyDescent="0.2">
      <c r="W3335" s="72"/>
      <c r="X3335" s="73"/>
    </row>
    <row r="3336" spans="23:24" x14ac:dyDescent="0.2">
      <c r="W3336" s="72"/>
      <c r="X3336" s="73"/>
    </row>
    <row r="3337" spans="23:24" x14ac:dyDescent="0.2">
      <c r="W3337" s="72"/>
      <c r="X3337" s="73"/>
    </row>
    <row r="3338" spans="23:24" x14ac:dyDescent="0.2">
      <c r="W3338" s="72"/>
      <c r="X3338" s="73"/>
    </row>
    <row r="3339" spans="23:24" x14ac:dyDescent="0.2">
      <c r="W3339" s="72"/>
      <c r="X3339" s="73"/>
    </row>
    <row r="3340" spans="23:24" x14ac:dyDescent="0.2">
      <c r="W3340" s="72"/>
      <c r="X3340" s="73"/>
    </row>
    <row r="3341" spans="23:24" x14ac:dyDescent="0.2">
      <c r="W3341" s="72"/>
      <c r="X3341" s="73"/>
    </row>
    <row r="3342" spans="23:24" x14ac:dyDescent="0.2">
      <c r="W3342" s="72"/>
      <c r="X3342" s="73"/>
    </row>
    <row r="3343" spans="23:24" x14ac:dyDescent="0.2">
      <c r="W3343" s="72"/>
      <c r="X3343" s="73"/>
    </row>
    <row r="3344" spans="23:24" x14ac:dyDescent="0.2">
      <c r="W3344" s="72"/>
      <c r="X3344" s="73"/>
    </row>
    <row r="3345" spans="23:24" x14ac:dyDescent="0.2">
      <c r="W3345" s="72"/>
      <c r="X3345" s="73"/>
    </row>
    <row r="3346" spans="23:24" x14ac:dyDescent="0.2">
      <c r="W3346" s="72"/>
      <c r="X3346" s="73"/>
    </row>
    <row r="3347" spans="23:24" x14ac:dyDescent="0.2">
      <c r="W3347" s="72"/>
      <c r="X3347" s="73"/>
    </row>
    <row r="3348" spans="23:24" x14ac:dyDescent="0.2">
      <c r="W3348" s="72"/>
      <c r="X3348" s="73"/>
    </row>
    <row r="3349" spans="23:24" x14ac:dyDescent="0.2">
      <c r="W3349" s="72"/>
      <c r="X3349" s="73"/>
    </row>
    <row r="3350" spans="23:24" x14ac:dyDescent="0.2">
      <c r="W3350" s="72"/>
      <c r="X3350" s="73"/>
    </row>
    <row r="3351" spans="23:24" x14ac:dyDescent="0.2">
      <c r="W3351" s="72"/>
      <c r="X3351" s="73"/>
    </row>
    <row r="3352" spans="23:24" x14ac:dyDescent="0.2">
      <c r="W3352" s="72"/>
      <c r="X3352" s="73"/>
    </row>
    <row r="3353" spans="23:24" x14ac:dyDescent="0.2">
      <c r="W3353" s="72"/>
      <c r="X3353" s="73"/>
    </row>
    <row r="3354" spans="23:24" x14ac:dyDescent="0.2">
      <c r="W3354" s="72"/>
      <c r="X3354" s="73"/>
    </row>
    <row r="3355" spans="23:24" x14ac:dyDescent="0.2">
      <c r="W3355" s="72"/>
      <c r="X3355" s="73"/>
    </row>
    <row r="3356" spans="23:24" x14ac:dyDescent="0.2">
      <c r="W3356" s="72"/>
      <c r="X3356" s="73"/>
    </row>
    <row r="3357" spans="23:24" x14ac:dyDescent="0.2">
      <c r="W3357" s="72"/>
      <c r="X3357" s="73"/>
    </row>
    <row r="3358" spans="23:24" x14ac:dyDescent="0.2">
      <c r="W3358" s="72"/>
      <c r="X3358" s="73"/>
    </row>
    <row r="3359" spans="23:24" x14ac:dyDescent="0.2">
      <c r="W3359" s="72"/>
      <c r="X3359" s="73"/>
    </row>
    <row r="3360" spans="23:24" x14ac:dyDescent="0.2">
      <c r="W3360" s="72"/>
      <c r="X3360" s="73"/>
    </row>
    <row r="3361" spans="23:24" x14ac:dyDescent="0.2">
      <c r="W3361" s="72"/>
      <c r="X3361" s="73"/>
    </row>
    <row r="3362" spans="23:24" x14ac:dyDescent="0.2">
      <c r="W3362" s="72"/>
      <c r="X3362" s="73"/>
    </row>
    <row r="3363" spans="23:24" x14ac:dyDescent="0.2">
      <c r="W3363" s="72"/>
      <c r="X3363" s="73"/>
    </row>
    <row r="3364" spans="23:24" x14ac:dyDescent="0.2">
      <c r="W3364" s="72"/>
      <c r="X3364" s="73"/>
    </row>
    <row r="3365" spans="23:24" x14ac:dyDescent="0.2">
      <c r="W3365" s="72"/>
      <c r="X3365" s="73"/>
    </row>
    <row r="3366" spans="23:24" x14ac:dyDescent="0.2">
      <c r="W3366" s="72"/>
      <c r="X3366" s="73"/>
    </row>
    <row r="3367" spans="23:24" x14ac:dyDescent="0.2">
      <c r="W3367" s="72"/>
      <c r="X3367" s="73"/>
    </row>
    <row r="3368" spans="23:24" x14ac:dyDescent="0.2">
      <c r="W3368" s="72"/>
      <c r="X3368" s="73"/>
    </row>
    <row r="3369" spans="23:24" x14ac:dyDescent="0.2">
      <c r="W3369" s="72"/>
      <c r="X3369" s="73"/>
    </row>
    <row r="3370" spans="23:24" x14ac:dyDescent="0.2">
      <c r="W3370" s="72"/>
      <c r="X3370" s="73"/>
    </row>
    <row r="3371" spans="23:24" x14ac:dyDescent="0.2">
      <c r="W3371" s="72"/>
      <c r="X3371" s="73"/>
    </row>
    <row r="3372" spans="23:24" x14ac:dyDescent="0.2">
      <c r="W3372" s="72"/>
      <c r="X3372" s="73"/>
    </row>
    <row r="3373" spans="23:24" x14ac:dyDescent="0.2">
      <c r="W3373" s="72"/>
      <c r="X3373" s="73"/>
    </row>
    <row r="3374" spans="23:24" x14ac:dyDescent="0.2">
      <c r="W3374" s="72"/>
      <c r="X3374" s="73"/>
    </row>
    <row r="3375" spans="23:24" x14ac:dyDescent="0.2">
      <c r="W3375" s="72"/>
      <c r="X3375" s="73"/>
    </row>
    <row r="3376" spans="23:24" x14ac:dyDescent="0.2">
      <c r="W3376" s="72"/>
      <c r="X3376" s="73"/>
    </row>
    <row r="3377" spans="23:24" x14ac:dyDescent="0.2">
      <c r="W3377" s="72"/>
      <c r="X3377" s="73"/>
    </row>
    <row r="3378" spans="23:24" x14ac:dyDescent="0.2">
      <c r="W3378" s="72"/>
      <c r="X3378" s="73"/>
    </row>
    <row r="3379" spans="23:24" x14ac:dyDescent="0.2">
      <c r="W3379" s="72"/>
      <c r="X3379" s="73"/>
    </row>
    <row r="3380" spans="23:24" x14ac:dyDescent="0.2">
      <c r="W3380" s="72"/>
      <c r="X3380" s="73"/>
    </row>
    <row r="3381" spans="23:24" x14ac:dyDescent="0.2">
      <c r="W3381" s="72"/>
      <c r="X3381" s="73"/>
    </row>
    <row r="3382" spans="23:24" x14ac:dyDescent="0.2">
      <c r="W3382" s="72"/>
      <c r="X3382" s="73"/>
    </row>
    <row r="3383" spans="23:24" x14ac:dyDescent="0.2">
      <c r="W3383" s="72"/>
      <c r="X3383" s="73"/>
    </row>
    <row r="3384" spans="23:24" x14ac:dyDescent="0.2">
      <c r="W3384" s="72"/>
      <c r="X3384" s="73"/>
    </row>
    <row r="3385" spans="23:24" x14ac:dyDescent="0.2">
      <c r="W3385" s="72"/>
      <c r="X3385" s="73"/>
    </row>
    <row r="3386" spans="23:24" x14ac:dyDescent="0.2">
      <c r="W3386" s="72"/>
      <c r="X3386" s="73"/>
    </row>
    <row r="3387" spans="23:24" x14ac:dyDescent="0.2">
      <c r="W3387" s="72"/>
      <c r="X3387" s="73"/>
    </row>
    <row r="3388" spans="23:24" x14ac:dyDescent="0.2">
      <c r="W3388" s="72"/>
      <c r="X3388" s="73"/>
    </row>
    <row r="3389" spans="23:24" x14ac:dyDescent="0.2">
      <c r="W3389" s="72"/>
      <c r="X3389" s="73"/>
    </row>
    <row r="3390" spans="23:24" x14ac:dyDescent="0.2">
      <c r="W3390" s="72"/>
      <c r="X3390" s="73"/>
    </row>
    <row r="3391" spans="23:24" x14ac:dyDescent="0.2">
      <c r="W3391" s="72"/>
      <c r="X3391" s="73"/>
    </row>
    <row r="3392" spans="23:24" x14ac:dyDescent="0.2">
      <c r="W3392" s="72"/>
      <c r="X3392" s="73"/>
    </row>
    <row r="3393" spans="23:24" x14ac:dyDescent="0.2">
      <c r="W3393" s="72"/>
      <c r="X3393" s="73"/>
    </row>
    <row r="3394" spans="23:24" x14ac:dyDescent="0.2">
      <c r="W3394" s="72"/>
      <c r="X3394" s="73"/>
    </row>
    <row r="3395" spans="23:24" x14ac:dyDescent="0.2">
      <c r="W3395" s="72"/>
      <c r="X3395" s="73"/>
    </row>
    <row r="3396" spans="23:24" x14ac:dyDescent="0.2">
      <c r="W3396" s="72"/>
      <c r="X3396" s="73"/>
    </row>
    <row r="3397" spans="23:24" x14ac:dyDescent="0.2">
      <c r="W3397" s="72"/>
      <c r="X3397" s="73"/>
    </row>
    <row r="3398" spans="23:24" x14ac:dyDescent="0.2">
      <c r="W3398" s="72"/>
      <c r="X3398" s="73"/>
    </row>
    <row r="3399" spans="23:24" x14ac:dyDescent="0.2">
      <c r="W3399" s="72"/>
      <c r="X3399" s="73"/>
    </row>
    <row r="3400" spans="23:24" x14ac:dyDescent="0.2">
      <c r="W3400" s="72"/>
      <c r="X3400" s="73"/>
    </row>
    <row r="3401" spans="23:24" x14ac:dyDescent="0.2">
      <c r="W3401" s="72"/>
      <c r="X3401" s="73"/>
    </row>
    <row r="3402" spans="23:24" x14ac:dyDescent="0.2">
      <c r="W3402" s="72"/>
      <c r="X3402" s="73"/>
    </row>
    <row r="3403" spans="23:24" x14ac:dyDescent="0.2">
      <c r="W3403" s="72"/>
      <c r="X3403" s="73"/>
    </row>
    <row r="3404" spans="23:24" x14ac:dyDescent="0.2">
      <c r="W3404" s="72"/>
      <c r="X3404" s="73"/>
    </row>
    <row r="3405" spans="23:24" x14ac:dyDescent="0.2">
      <c r="W3405" s="72"/>
      <c r="X3405" s="73"/>
    </row>
    <row r="3406" spans="23:24" x14ac:dyDescent="0.2">
      <c r="W3406" s="72"/>
      <c r="X3406" s="73"/>
    </row>
    <row r="3407" spans="23:24" x14ac:dyDescent="0.2">
      <c r="W3407" s="72"/>
      <c r="X3407" s="73"/>
    </row>
    <row r="3408" spans="23:24" x14ac:dyDescent="0.2">
      <c r="W3408" s="72"/>
      <c r="X3408" s="73"/>
    </row>
    <row r="3409" spans="23:24" x14ac:dyDescent="0.2">
      <c r="W3409" s="72"/>
      <c r="X3409" s="73"/>
    </row>
    <row r="3410" spans="23:24" x14ac:dyDescent="0.2">
      <c r="W3410" s="72"/>
      <c r="X3410" s="73"/>
    </row>
    <row r="3411" spans="23:24" x14ac:dyDescent="0.2">
      <c r="W3411" s="72"/>
      <c r="X3411" s="73"/>
    </row>
    <row r="3412" spans="23:24" x14ac:dyDescent="0.2">
      <c r="W3412" s="72"/>
      <c r="X3412" s="73"/>
    </row>
    <row r="3413" spans="23:24" x14ac:dyDescent="0.2">
      <c r="W3413" s="72"/>
      <c r="X3413" s="73"/>
    </row>
    <row r="3414" spans="23:24" x14ac:dyDescent="0.2">
      <c r="W3414" s="72"/>
      <c r="X3414" s="73"/>
    </row>
    <row r="3415" spans="23:24" x14ac:dyDescent="0.2">
      <c r="W3415" s="72"/>
      <c r="X3415" s="73"/>
    </row>
    <row r="3416" spans="23:24" x14ac:dyDescent="0.2">
      <c r="W3416" s="72"/>
      <c r="X3416" s="73"/>
    </row>
    <row r="3417" spans="23:24" x14ac:dyDescent="0.2">
      <c r="W3417" s="72"/>
      <c r="X3417" s="73"/>
    </row>
    <row r="3418" spans="23:24" x14ac:dyDescent="0.2">
      <c r="W3418" s="72"/>
      <c r="X3418" s="73"/>
    </row>
    <row r="3419" spans="23:24" x14ac:dyDescent="0.2">
      <c r="W3419" s="72"/>
      <c r="X3419" s="73"/>
    </row>
    <row r="3420" spans="23:24" x14ac:dyDescent="0.2">
      <c r="W3420" s="72"/>
      <c r="X3420" s="73"/>
    </row>
    <row r="3421" spans="23:24" x14ac:dyDescent="0.2">
      <c r="W3421" s="72"/>
      <c r="X3421" s="73"/>
    </row>
    <row r="3422" spans="23:24" x14ac:dyDescent="0.2">
      <c r="W3422" s="72"/>
      <c r="X3422" s="73"/>
    </row>
    <row r="3423" spans="23:24" x14ac:dyDescent="0.2">
      <c r="W3423" s="72"/>
      <c r="X3423" s="73"/>
    </row>
    <row r="3424" spans="23:24" x14ac:dyDescent="0.2">
      <c r="W3424" s="72"/>
      <c r="X3424" s="73"/>
    </row>
    <row r="3425" spans="23:24" x14ac:dyDescent="0.2">
      <c r="W3425" s="72"/>
      <c r="X3425" s="73"/>
    </row>
    <row r="3426" spans="23:24" x14ac:dyDescent="0.2">
      <c r="W3426" s="72"/>
      <c r="X3426" s="73"/>
    </row>
    <row r="3427" spans="23:24" x14ac:dyDescent="0.2">
      <c r="W3427" s="72"/>
      <c r="X3427" s="73"/>
    </row>
    <row r="3428" spans="23:24" x14ac:dyDescent="0.2">
      <c r="W3428" s="72"/>
      <c r="X3428" s="73"/>
    </row>
    <row r="3429" spans="23:24" x14ac:dyDescent="0.2">
      <c r="W3429" s="72"/>
      <c r="X3429" s="73"/>
    </row>
    <row r="3430" spans="23:24" x14ac:dyDescent="0.2">
      <c r="W3430" s="72"/>
      <c r="X3430" s="73"/>
    </row>
    <row r="3431" spans="23:24" x14ac:dyDescent="0.2">
      <c r="W3431" s="72"/>
      <c r="X3431" s="73"/>
    </row>
    <row r="3432" spans="23:24" x14ac:dyDescent="0.2">
      <c r="W3432" s="72"/>
      <c r="X3432" s="73"/>
    </row>
    <row r="3433" spans="23:24" x14ac:dyDescent="0.2">
      <c r="W3433" s="72"/>
      <c r="X3433" s="73"/>
    </row>
    <row r="3434" spans="23:24" x14ac:dyDescent="0.2">
      <c r="W3434" s="72"/>
      <c r="X3434" s="73"/>
    </row>
    <row r="3435" spans="23:24" x14ac:dyDescent="0.2">
      <c r="W3435" s="72"/>
      <c r="X3435" s="73"/>
    </row>
    <row r="3436" spans="23:24" x14ac:dyDescent="0.2">
      <c r="W3436" s="72"/>
      <c r="X3436" s="73"/>
    </row>
    <row r="3437" spans="23:24" x14ac:dyDescent="0.2">
      <c r="W3437" s="72"/>
      <c r="X3437" s="73"/>
    </row>
    <row r="3438" spans="23:24" x14ac:dyDescent="0.2">
      <c r="W3438" s="72"/>
      <c r="X3438" s="73"/>
    </row>
    <row r="3439" spans="23:24" x14ac:dyDescent="0.2">
      <c r="W3439" s="72"/>
      <c r="X3439" s="73"/>
    </row>
    <row r="3440" spans="23:24" x14ac:dyDescent="0.2">
      <c r="W3440" s="72"/>
      <c r="X3440" s="73"/>
    </row>
    <row r="3441" spans="23:24" x14ac:dyDescent="0.2">
      <c r="W3441" s="72"/>
      <c r="X3441" s="73"/>
    </row>
    <row r="3442" spans="23:24" x14ac:dyDescent="0.2">
      <c r="W3442" s="72"/>
      <c r="X3442" s="73"/>
    </row>
    <row r="3443" spans="23:24" x14ac:dyDescent="0.2">
      <c r="W3443" s="72"/>
      <c r="X3443" s="73"/>
    </row>
    <row r="3444" spans="23:24" x14ac:dyDescent="0.2">
      <c r="W3444" s="72"/>
      <c r="X3444" s="73"/>
    </row>
    <row r="3445" spans="23:24" x14ac:dyDescent="0.2">
      <c r="W3445" s="72"/>
      <c r="X3445" s="73"/>
    </row>
    <row r="3446" spans="23:24" x14ac:dyDescent="0.2">
      <c r="W3446" s="72"/>
      <c r="X3446" s="73"/>
    </row>
    <row r="3447" spans="23:24" x14ac:dyDescent="0.2">
      <c r="W3447" s="72"/>
      <c r="X3447" s="73"/>
    </row>
    <row r="3448" spans="23:24" x14ac:dyDescent="0.2">
      <c r="W3448" s="72"/>
      <c r="X3448" s="73"/>
    </row>
    <row r="3449" spans="23:24" x14ac:dyDescent="0.2">
      <c r="W3449" s="72"/>
      <c r="X3449" s="73"/>
    </row>
    <row r="3450" spans="23:24" x14ac:dyDescent="0.2">
      <c r="W3450" s="72"/>
      <c r="X3450" s="73"/>
    </row>
    <row r="3451" spans="23:24" x14ac:dyDescent="0.2">
      <c r="W3451" s="72"/>
      <c r="X3451" s="73"/>
    </row>
    <row r="3452" spans="23:24" x14ac:dyDescent="0.2">
      <c r="W3452" s="72"/>
      <c r="X3452" s="73"/>
    </row>
    <row r="3453" spans="23:24" x14ac:dyDescent="0.2">
      <c r="W3453" s="72"/>
      <c r="X3453" s="73"/>
    </row>
    <row r="3454" spans="23:24" x14ac:dyDescent="0.2">
      <c r="W3454" s="72"/>
      <c r="X3454" s="73"/>
    </row>
    <row r="3455" spans="23:24" x14ac:dyDescent="0.2">
      <c r="W3455" s="72"/>
      <c r="X3455" s="73"/>
    </row>
    <row r="3456" spans="23:24" x14ac:dyDescent="0.2">
      <c r="W3456" s="72"/>
      <c r="X3456" s="73"/>
    </row>
    <row r="3457" spans="23:24" x14ac:dyDescent="0.2">
      <c r="W3457" s="72"/>
      <c r="X3457" s="73"/>
    </row>
    <row r="3458" spans="23:24" x14ac:dyDescent="0.2">
      <c r="W3458" s="72"/>
      <c r="X3458" s="73"/>
    </row>
    <row r="3459" spans="23:24" x14ac:dyDescent="0.2">
      <c r="W3459" s="72"/>
      <c r="X3459" s="73"/>
    </row>
    <row r="3460" spans="23:24" x14ac:dyDescent="0.2">
      <c r="W3460" s="72"/>
      <c r="X3460" s="73"/>
    </row>
    <row r="3461" spans="23:24" x14ac:dyDescent="0.2">
      <c r="W3461" s="72"/>
      <c r="X3461" s="73"/>
    </row>
    <row r="3462" spans="23:24" x14ac:dyDescent="0.2">
      <c r="W3462" s="72"/>
      <c r="X3462" s="73"/>
    </row>
    <row r="3463" spans="23:24" x14ac:dyDescent="0.2">
      <c r="W3463" s="72"/>
      <c r="X3463" s="73"/>
    </row>
    <row r="3464" spans="23:24" x14ac:dyDescent="0.2">
      <c r="W3464" s="72"/>
      <c r="X3464" s="73"/>
    </row>
    <row r="3465" spans="23:24" x14ac:dyDescent="0.2">
      <c r="W3465" s="72"/>
      <c r="X3465" s="73"/>
    </row>
    <row r="3466" spans="23:24" x14ac:dyDescent="0.2">
      <c r="W3466" s="72"/>
      <c r="X3466" s="73"/>
    </row>
    <row r="3467" spans="23:24" x14ac:dyDescent="0.2">
      <c r="W3467" s="72"/>
      <c r="X3467" s="73"/>
    </row>
    <row r="3468" spans="23:24" x14ac:dyDescent="0.2">
      <c r="W3468" s="72"/>
      <c r="X3468" s="73"/>
    </row>
    <row r="3469" spans="23:24" x14ac:dyDescent="0.2">
      <c r="W3469" s="72"/>
      <c r="X3469" s="73"/>
    </row>
    <row r="3470" spans="23:24" x14ac:dyDescent="0.2">
      <c r="W3470" s="72"/>
      <c r="X3470" s="73"/>
    </row>
    <row r="3471" spans="23:24" x14ac:dyDescent="0.2">
      <c r="W3471" s="72"/>
      <c r="X3471" s="73"/>
    </row>
    <row r="3472" spans="23:24" x14ac:dyDescent="0.2">
      <c r="W3472" s="72"/>
      <c r="X3472" s="73"/>
    </row>
    <row r="3473" spans="23:24" x14ac:dyDescent="0.2">
      <c r="W3473" s="72"/>
      <c r="X3473" s="73"/>
    </row>
    <row r="3474" spans="23:24" x14ac:dyDescent="0.2">
      <c r="W3474" s="72"/>
      <c r="X3474" s="73"/>
    </row>
    <row r="3475" spans="23:24" x14ac:dyDescent="0.2">
      <c r="W3475" s="72"/>
      <c r="X3475" s="73"/>
    </row>
    <row r="3476" spans="23:24" x14ac:dyDescent="0.2">
      <c r="W3476" s="72"/>
      <c r="X3476" s="73"/>
    </row>
    <row r="3477" spans="23:24" x14ac:dyDescent="0.2">
      <c r="W3477" s="72"/>
      <c r="X3477" s="73"/>
    </row>
    <row r="3478" spans="23:24" x14ac:dyDescent="0.2">
      <c r="W3478" s="72"/>
      <c r="X3478" s="73"/>
    </row>
    <row r="3479" spans="23:24" x14ac:dyDescent="0.2">
      <c r="W3479" s="72"/>
      <c r="X3479" s="73"/>
    </row>
    <row r="3480" spans="23:24" x14ac:dyDescent="0.2">
      <c r="W3480" s="72"/>
      <c r="X3480" s="73"/>
    </row>
    <row r="3481" spans="23:24" x14ac:dyDescent="0.2">
      <c r="W3481" s="72"/>
      <c r="X3481" s="73"/>
    </row>
    <row r="3482" spans="23:24" x14ac:dyDescent="0.2">
      <c r="W3482" s="72"/>
      <c r="X3482" s="73"/>
    </row>
    <row r="3483" spans="23:24" x14ac:dyDescent="0.2">
      <c r="W3483" s="72"/>
      <c r="X3483" s="73"/>
    </row>
    <row r="3484" spans="23:24" x14ac:dyDescent="0.2">
      <c r="W3484" s="72"/>
      <c r="X3484" s="73"/>
    </row>
    <row r="3485" spans="23:24" x14ac:dyDescent="0.2">
      <c r="W3485" s="72"/>
      <c r="X3485" s="73"/>
    </row>
    <row r="3486" spans="23:24" x14ac:dyDescent="0.2">
      <c r="W3486" s="72"/>
      <c r="X3486" s="73"/>
    </row>
    <row r="3487" spans="23:24" x14ac:dyDescent="0.2">
      <c r="W3487" s="72"/>
      <c r="X3487" s="73"/>
    </row>
    <row r="3488" spans="23:24" x14ac:dyDescent="0.2">
      <c r="W3488" s="72"/>
      <c r="X3488" s="73"/>
    </row>
    <row r="3489" spans="23:24" x14ac:dyDescent="0.2">
      <c r="W3489" s="72"/>
      <c r="X3489" s="73"/>
    </row>
    <row r="3490" spans="23:24" x14ac:dyDescent="0.2">
      <c r="W3490" s="72"/>
      <c r="X3490" s="73"/>
    </row>
    <row r="3491" spans="23:24" x14ac:dyDescent="0.2">
      <c r="W3491" s="72"/>
      <c r="X3491" s="73"/>
    </row>
    <row r="3492" spans="23:24" x14ac:dyDescent="0.2">
      <c r="W3492" s="72"/>
      <c r="X3492" s="73"/>
    </row>
    <row r="3493" spans="23:24" x14ac:dyDescent="0.2">
      <c r="W3493" s="72"/>
      <c r="X3493" s="73"/>
    </row>
    <row r="3494" spans="23:24" x14ac:dyDescent="0.2">
      <c r="W3494" s="72"/>
      <c r="X3494" s="73"/>
    </row>
    <row r="3495" spans="23:24" x14ac:dyDescent="0.2">
      <c r="W3495" s="72"/>
      <c r="X3495" s="73"/>
    </row>
    <row r="3496" spans="23:24" x14ac:dyDescent="0.2">
      <c r="W3496" s="72"/>
      <c r="X3496" s="73"/>
    </row>
    <row r="3497" spans="23:24" x14ac:dyDescent="0.2">
      <c r="W3497" s="72"/>
      <c r="X3497" s="73"/>
    </row>
    <row r="3498" spans="23:24" x14ac:dyDescent="0.2">
      <c r="W3498" s="72"/>
      <c r="X3498" s="73"/>
    </row>
    <row r="3499" spans="23:24" x14ac:dyDescent="0.2">
      <c r="W3499" s="72"/>
      <c r="X3499" s="73"/>
    </row>
    <row r="3500" spans="23:24" x14ac:dyDescent="0.2">
      <c r="W3500" s="72"/>
      <c r="X3500" s="73"/>
    </row>
    <row r="3501" spans="23:24" x14ac:dyDescent="0.2">
      <c r="W3501" s="72"/>
      <c r="X3501" s="73"/>
    </row>
    <row r="3502" spans="23:24" x14ac:dyDescent="0.2">
      <c r="W3502" s="72"/>
      <c r="X3502" s="73"/>
    </row>
    <row r="3503" spans="23:24" x14ac:dyDescent="0.2">
      <c r="W3503" s="72"/>
      <c r="X3503" s="73"/>
    </row>
    <row r="3504" spans="23:24" x14ac:dyDescent="0.2">
      <c r="W3504" s="72"/>
      <c r="X3504" s="73"/>
    </row>
    <row r="3505" spans="23:24" x14ac:dyDescent="0.2">
      <c r="W3505" s="72"/>
      <c r="X3505" s="73"/>
    </row>
    <row r="3506" spans="23:24" x14ac:dyDescent="0.2">
      <c r="W3506" s="72"/>
      <c r="X3506" s="73"/>
    </row>
    <row r="3507" spans="23:24" x14ac:dyDescent="0.2">
      <c r="W3507" s="72"/>
      <c r="X3507" s="73"/>
    </row>
    <row r="3508" spans="23:24" x14ac:dyDescent="0.2">
      <c r="W3508" s="72"/>
      <c r="X3508" s="73"/>
    </row>
    <row r="3509" spans="23:24" x14ac:dyDescent="0.2">
      <c r="W3509" s="72"/>
      <c r="X3509" s="73"/>
    </row>
    <row r="3510" spans="23:24" x14ac:dyDescent="0.2">
      <c r="W3510" s="72"/>
      <c r="X3510" s="73"/>
    </row>
    <row r="3511" spans="23:24" x14ac:dyDescent="0.2">
      <c r="W3511" s="72"/>
      <c r="X3511" s="73"/>
    </row>
    <row r="3512" spans="23:24" x14ac:dyDescent="0.2">
      <c r="W3512" s="72"/>
      <c r="X3512" s="73"/>
    </row>
    <row r="3513" spans="23:24" x14ac:dyDescent="0.2">
      <c r="W3513" s="72"/>
      <c r="X3513" s="73"/>
    </row>
    <row r="3514" spans="23:24" x14ac:dyDescent="0.2">
      <c r="W3514" s="72"/>
      <c r="X3514" s="73"/>
    </row>
    <row r="3515" spans="23:24" x14ac:dyDescent="0.2">
      <c r="W3515" s="72"/>
      <c r="X3515" s="73"/>
    </row>
    <row r="3516" spans="23:24" x14ac:dyDescent="0.2">
      <c r="W3516" s="72"/>
      <c r="X3516" s="73"/>
    </row>
    <row r="3517" spans="23:24" x14ac:dyDescent="0.2">
      <c r="W3517" s="72"/>
      <c r="X3517" s="73"/>
    </row>
    <row r="3518" spans="23:24" x14ac:dyDescent="0.2">
      <c r="W3518" s="72"/>
      <c r="X3518" s="73"/>
    </row>
    <row r="3519" spans="23:24" x14ac:dyDescent="0.2">
      <c r="W3519" s="72"/>
      <c r="X3519" s="73"/>
    </row>
    <row r="3520" spans="23:24" x14ac:dyDescent="0.2">
      <c r="W3520" s="72"/>
      <c r="X3520" s="73"/>
    </row>
    <row r="3521" spans="23:24" x14ac:dyDescent="0.2">
      <c r="W3521" s="72"/>
      <c r="X3521" s="73"/>
    </row>
    <row r="3522" spans="23:24" x14ac:dyDescent="0.2">
      <c r="W3522" s="72"/>
      <c r="X3522" s="73"/>
    </row>
    <row r="3523" spans="23:24" x14ac:dyDescent="0.2">
      <c r="W3523" s="72"/>
      <c r="X3523" s="73"/>
    </row>
    <row r="3524" spans="23:24" x14ac:dyDescent="0.2">
      <c r="W3524" s="72"/>
      <c r="X3524" s="73"/>
    </row>
    <row r="3525" spans="23:24" x14ac:dyDescent="0.2">
      <c r="W3525" s="72"/>
      <c r="X3525" s="73"/>
    </row>
    <row r="3526" spans="23:24" x14ac:dyDescent="0.2">
      <c r="W3526" s="72"/>
      <c r="X3526" s="73"/>
    </row>
    <row r="3527" spans="23:24" x14ac:dyDescent="0.2">
      <c r="W3527" s="72"/>
      <c r="X3527" s="73"/>
    </row>
    <row r="3528" spans="23:24" x14ac:dyDescent="0.2">
      <c r="W3528" s="72"/>
      <c r="X3528" s="73"/>
    </row>
    <row r="3529" spans="23:24" x14ac:dyDescent="0.2">
      <c r="W3529" s="72"/>
      <c r="X3529" s="73"/>
    </row>
    <row r="3530" spans="23:24" x14ac:dyDescent="0.2">
      <c r="W3530" s="72"/>
      <c r="X3530" s="73"/>
    </row>
    <row r="3531" spans="23:24" x14ac:dyDescent="0.2">
      <c r="W3531" s="72"/>
      <c r="X3531" s="73"/>
    </row>
    <row r="3532" spans="23:24" x14ac:dyDescent="0.2">
      <c r="W3532" s="72"/>
      <c r="X3532" s="73"/>
    </row>
    <row r="3533" spans="23:24" x14ac:dyDescent="0.2">
      <c r="W3533" s="72"/>
      <c r="X3533" s="73"/>
    </row>
    <row r="3534" spans="23:24" x14ac:dyDescent="0.2">
      <c r="W3534" s="72"/>
      <c r="X3534" s="73"/>
    </row>
    <row r="3535" spans="23:24" x14ac:dyDescent="0.2">
      <c r="W3535" s="72"/>
      <c r="X3535" s="73"/>
    </row>
    <row r="3536" spans="23:24" x14ac:dyDescent="0.2">
      <c r="W3536" s="72"/>
      <c r="X3536" s="73"/>
    </row>
    <row r="3537" spans="2:24" x14ac:dyDescent="0.2">
      <c r="W3537" s="72"/>
      <c r="X3537" s="73"/>
    </row>
    <row r="3538" spans="2:24" x14ac:dyDescent="0.2">
      <c r="W3538" s="72"/>
      <c r="X3538" s="73"/>
    </row>
    <row r="3539" spans="2:24" x14ac:dyDescent="0.2">
      <c r="W3539" s="72"/>
      <c r="X3539" s="73"/>
    </row>
    <row r="3540" spans="2:24" x14ac:dyDescent="0.2">
      <c r="W3540" s="72"/>
      <c r="X3540" s="73"/>
    </row>
    <row r="3541" spans="2:24" x14ac:dyDescent="0.2">
      <c r="W3541" s="72"/>
      <c r="X3541" s="73"/>
    </row>
    <row r="3542" spans="2:24" x14ac:dyDescent="0.2">
      <c r="W3542" s="72"/>
      <c r="X3542" s="73"/>
    </row>
    <row r="3543" spans="2:24" x14ac:dyDescent="0.2">
      <c r="B3543" s="97"/>
      <c r="C3543" s="98"/>
      <c r="D3543" s="99"/>
      <c r="E3543" s="99"/>
    </row>
    <row r="3544" spans="2:24" x14ac:dyDescent="0.2">
      <c r="B3544" s="97"/>
      <c r="C3544" s="98"/>
      <c r="D3544" s="99"/>
      <c r="E3544" s="99"/>
    </row>
    <row r="3545" spans="2:24" x14ac:dyDescent="0.2">
      <c r="B3545" s="97"/>
      <c r="C3545" s="98"/>
      <c r="D3545" s="99"/>
      <c r="E3545" s="99"/>
    </row>
    <row r="3546" spans="2:24" x14ac:dyDescent="0.2">
      <c r="B3546" s="97"/>
      <c r="C3546" s="98"/>
      <c r="D3546" s="99"/>
      <c r="E3546" s="99"/>
    </row>
    <row r="3547" spans="2:24" x14ac:dyDescent="0.2">
      <c r="B3547" s="97"/>
      <c r="C3547" s="98"/>
      <c r="D3547" s="99"/>
      <c r="E3547" s="99"/>
    </row>
    <row r="3548" spans="2:24" x14ac:dyDescent="0.2">
      <c r="B3548" s="97"/>
      <c r="C3548" s="98"/>
      <c r="D3548" s="99"/>
      <c r="E3548" s="99"/>
    </row>
    <row r="3549" spans="2:24" x14ac:dyDescent="0.2">
      <c r="B3549" s="97"/>
      <c r="C3549" s="98"/>
      <c r="D3549" s="99"/>
      <c r="E3549" s="99"/>
    </row>
    <row r="3550" spans="2:24" x14ac:dyDescent="0.2">
      <c r="B3550" s="97"/>
      <c r="C3550" s="98"/>
      <c r="D3550" s="99"/>
      <c r="E3550" s="99"/>
    </row>
    <row r="3551" spans="2:24" x14ac:dyDescent="0.2">
      <c r="B3551" s="97"/>
      <c r="C3551" s="98"/>
      <c r="D3551" s="99"/>
      <c r="E3551" s="99"/>
    </row>
    <row r="3552" spans="2:24" x14ac:dyDescent="0.2">
      <c r="B3552" s="97"/>
      <c r="C3552" s="98"/>
      <c r="D3552" s="99"/>
      <c r="E3552" s="99"/>
    </row>
    <row r="3553" spans="2:26" x14ac:dyDescent="0.2">
      <c r="B3553" s="97"/>
      <c r="C3553" s="98"/>
      <c r="D3553" s="99"/>
      <c r="E3553" s="99"/>
    </row>
    <row r="3554" spans="2:26" x14ac:dyDescent="0.2">
      <c r="B3554" s="97"/>
      <c r="C3554" s="98"/>
      <c r="D3554" s="99"/>
      <c r="E3554" s="99"/>
      <c r="Z3554" s="96"/>
    </row>
    <row r="3555" spans="2:26" x14ac:dyDescent="0.2">
      <c r="B3555" s="97"/>
      <c r="C3555" s="98"/>
      <c r="D3555" s="99"/>
      <c r="E3555" s="99"/>
      <c r="Z3555" s="96"/>
    </row>
    <row r="3556" spans="2:26" x14ac:dyDescent="0.2">
      <c r="B3556" s="97"/>
      <c r="C3556" s="98"/>
      <c r="D3556" s="99"/>
      <c r="E3556" s="99"/>
      <c r="Z3556" s="96"/>
    </row>
    <row r="3557" spans="2:26" x14ac:dyDescent="0.2">
      <c r="B3557" s="97"/>
      <c r="C3557" s="98"/>
      <c r="D3557" s="99"/>
      <c r="E3557" s="99"/>
      <c r="Z3557" s="96"/>
    </row>
    <row r="3558" spans="2:26" x14ac:dyDescent="0.2">
      <c r="B3558" s="97"/>
      <c r="C3558" s="98"/>
      <c r="D3558" s="99"/>
      <c r="E3558" s="99"/>
      <c r="Z3558" s="96"/>
    </row>
    <row r="3559" spans="2:26" x14ac:dyDescent="0.2">
      <c r="B3559" s="97"/>
      <c r="C3559" s="98"/>
      <c r="D3559" s="99"/>
      <c r="E3559" s="99"/>
      <c r="Z3559" s="96"/>
    </row>
    <row r="3560" spans="2:26" x14ac:dyDescent="0.2">
      <c r="B3560" s="97"/>
      <c r="C3560" s="98"/>
      <c r="D3560" s="99"/>
      <c r="E3560" s="99"/>
      <c r="Z3560" s="96"/>
    </row>
  </sheetData>
  <dataConsolidate/>
  <mergeCells count="2">
    <mergeCell ref="A3:A9"/>
    <mergeCell ref="A10:A16"/>
  </mergeCells>
  <conditionalFormatting sqref="Y35:Y105">
    <cfRule type="cellIs" dxfId="5" priority="2" operator="equal">
      <formula>FALSE</formula>
    </cfRule>
  </conditionalFormatting>
  <conditionalFormatting sqref="Y23:Y34">
    <cfRule type="cellIs" dxfId="4" priority="1" operator="equal">
      <formula>FALSE</formula>
    </cfRule>
  </conditionalFormatting>
  <dataValidations disablePrompts="1" count="4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61">
      <formula1>"Following,Modified Following,Preceding,Modified Preceding,Unadjusted,Half-Month Modified Following"</formula1>
    </dataValidation>
    <dataValidation type="list" allowBlank="1" showInputMessage="1" showErrorMessage="1" sqref="AE61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4</xdr:col>
                    <xdr:colOff>790575</xdr:colOff>
                    <xdr:row>17</xdr:row>
                    <xdr:rowOff>0</xdr:rowOff>
                  </from>
                  <to>
                    <xdr:col>5</xdr:col>
                    <xdr:colOff>142875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219075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4" r:id="rId12" name="Check Box 354">
              <controlPr defaultSize="0" autoFill="0" autoLine="0" autoPict="0">
                <anchor moveWithCells="1">
                  <from>
                    <xdr:col>10</xdr:col>
                    <xdr:colOff>0</xdr:colOff>
                    <xdr:row>20</xdr:row>
                    <xdr:rowOff>95250</xdr:rowOff>
                  </from>
                  <to>
                    <xdr:col>11</xdr:col>
                    <xdr:colOff>66675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5" r:id="rId13" name="Check Box 355">
              <controlPr defaultSize="0" autoFill="0" autoLine="0" autoPict="0">
                <anchor moveWithCells="1">
                  <from>
                    <xdr:col>10</xdr:col>
                    <xdr:colOff>0</xdr:colOff>
                    <xdr:row>23</xdr:row>
                    <xdr:rowOff>66675</xdr:rowOff>
                  </from>
                  <to>
                    <xdr:col>11</xdr:col>
                    <xdr:colOff>66675</xdr:colOff>
                    <xdr:row>25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6" r:id="rId14" name="Check Box 356">
              <controlPr defaultSize="0" autoFill="0" autoLine="0" autoPict="0">
                <anchor moveWithCells="1">
                  <from>
                    <xdr:col>10</xdr:col>
                    <xdr:colOff>0</xdr:colOff>
                    <xdr:row>26</xdr:row>
                    <xdr:rowOff>76200</xdr:rowOff>
                  </from>
                  <to>
                    <xdr:col>11</xdr:col>
                    <xdr:colOff>66675</xdr:colOff>
                    <xdr:row>28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F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1" bestFit="1" customWidth="1"/>
    <col min="12" max="12" width="2.7109375" style="71" customWidth="1"/>
    <col min="13" max="13" width="11" style="72" bestFit="1" customWidth="1"/>
    <col min="14" max="14" width="4.7109375" style="72" customWidth="1"/>
    <col min="15" max="15" width="6" style="72" bestFit="1" customWidth="1"/>
    <col min="16" max="16" width="17.28515625" style="72" bestFit="1" customWidth="1"/>
    <col min="17" max="17" width="24.42578125" style="72" bestFit="1" customWidth="1"/>
    <col min="18" max="20" width="17.28515625" style="72" bestFit="1" customWidth="1"/>
    <col min="21" max="21" width="12.7109375" style="72" customWidth="1"/>
    <col min="22" max="22" width="12" style="72" bestFit="1" customWidth="1"/>
    <col min="23" max="23" width="6" style="73" bestFit="1" customWidth="1"/>
    <col min="24" max="24" width="9" style="72" bestFit="1" customWidth="1"/>
    <col min="25" max="25" width="11" style="72" bestFit="1" customWidth="1"/>
    <col min="26" max="26" width="2.7109375" style="72" customWidth="1"/>
    <col min="27" max="27" width="18.28515625" style="72" hidden="1" customWidth="1" outlineLevel="1"/>
    <col min="28" max="28" width="6" style="72" hidden="1" customWidth="1" outlineLevel="1"/>
    <col min="29" max="29" width="14.140625" style="72" hidden="1" customWidth="1" outlineLevel="1"/>
    <col min="30" max="30" width="19.28515625" style="72" hidden="1" customWidth="1" outlineLevel="1"/>
    <col min="31" max="31" width="20.28515625" style="72" hidden="1" customWidth="1" outlineLevel="1"/>
    <col min="32" max="32" width="9.140625" style="72" customWidth="1" collapsed="1"/>
    <col min="33" max="16384" width="9.140625" style="72"/>
  </cols>
  <sheetData>
    <row r="1" spans="1:25" s="71" customFormat="1" hidden="1" outlineLevel="1" x14ac:dyDescent="0.2">
      <c r="A1" s="69"/>
      <c r="B1" s="66" t="s">
        <v>48</v>
      </c>
      <c r="C1" s="67"/>
      <c r="D1" s="67"/>
      <c r="E1" s="67"/>
      <c r="F1" s="68"/>
      <c r="G1" s="66" t="s">
        <v>8</v>
      </c>
      <c r="H1" s="67"/>
      <c r="I1" s="67"/>
      <c r="J1" s="67"/>
      <c r="K1" s="68"/>
    </row>
    <row r="2" spans="1:25" hidden="1" outlineLevel="1" x14ac:dyDescent="0.2">
      <c r="A2" s="70"/>
      <c r="B2" s="75" t="s">
        <v>4</v>
      </c>
      <c r="C2" s="79" t="s">
        <v>9</v>
      </c>
      <c r="D2" s="80" t="s">
        <v>10</v>
      </c>
      <c r="E2" s="79" t="s">
        <v>11</v>
      </c>
      <c r="F2" s="81" t="s">
        <v>12</v>
      </c>
      <c r="G2" s="79" t="s">
        <v>13</v>
      </c>
      <c r="H2" s="79" t="s">
        <v>10</v>
      </c>
      <c r="I2" s="79" t="s">
        <v>14</v>
      </c>
      <c r="J2" s="79" t="s">
        <v>11</v>
      </c>
      <c r="K2" s="79" t="s">
        <v>12</v>
      </c>
      <c r="M2" s="71"/>
      <c r="N2" s="71"/>
      <c r="O2" s="71"/>
      <c r="P2" s="71"/>
      <c r="Q2" s="71"/>
      <c r="R2" s="71"/>
      <c r="S2" s="71"/>
      <c r="T2" s="71"/>
      <c r="U2" s="73"/>
      <c r="W2" s="72"/>
    </row>
    <row r="3" spans="1:25" ht="12" hidden="1" outlineLevel="1" x14ac:dyDescent="0.25">
      <c r="A3" s="182" t="s">
        <v>50</v>
      </c>
      <c r="B3" s="76">
        <v>12</v>
      </c>
      <c r="C3" s="62" t="str">
        <f>_xll.qlPeriodEquivalent(B3&amp;"M")</f>
        <v>1Y</v>
      </c>
      <c r="D3" s="82">
        <f>_xll.qlDateEndOfMonth(EDATE(EvaluationDate,-1))</f>
        <v>42247</v>
      </c>
      <c r="E3" s="83">
        <f t="shared" ref="E3:E16" si="0">EDATE(SettlementDate,$B3)</f>
        <v>42636</v>
      </c>
      <c r="F3" s="84">
        <f t="shared" ref="F3:F16" si="1">IF(B3&lt;=12,1,IF(B3&lt;=24,3,IF(B3&lt;=120,6,IF(B3&lt;=240,12,IF(B3&lt;=360,36,60)))))</f>
        <v>1</v>
      </c>
      <c r="G3" s="92">
        <f>MIN(_xll.ohPack(Data!$N$4:INDEX(Fwd6M,MATCH(E3+1,SettlementDates,1),1)))</f>
        <v>3.6788580100784738E-4</v>
      </c>
      <c r="H3" s="63">
        <f>IF(G3&gt;=0,ROUNDDOWN(G3*10,2)/10,ROUNDUP(G3*10,2)/10)</f>
        <v>0</v>
      </c>
      <c r="I3" s="92">
        <f>MAX(_xll.ohPack(Data!$N$4:INDEX(Fwd6M,MATCH(E3+1,SettlementDates,1),1)))</f>
        <v>6.5999999999995164E-4</v>
      </c>
      <c r="J3" s="63">
        <f t="shared" ref="J3:J16" si="2">IF(I3-G3&gt;1%,(QUOTIENT(I3*10000,50)+1)*0.5%,(QUOTIENT(I3*10000,10)+1)*0.1%)</f>
        <v>1E-3</v>
      </c>
      <c r="K3" s="92">
        <f t="shared" ref="K3:K16" si="3">IF(J3-H3&lt;0.5%,0.05%,IF(J3-H3&lt;1%,0.1%,IF(J3-H3&lt;2%,0.25%,0.5%)))</f>
        <v>5.0000000000000001E-4</v>
      </c>
      <c r="M3" s="71"/>
      <c r="N3" s="71"/>
      <c r="O3" s="71"/>
      <c r="P3" s="71"/>
      <c r="Q3" s="71"/>
      <c r="R3" s="71"/>
      <c r="S3" s="71"/>
      <c r="T3" s="71"/>
      <c r="U3" s="73"/>
      <c r="W3" s="72"/>
    </row>
    <row r="4" spans="1:25" ht="12" hidden="1" customHeight="1" outlineLevel="1" x14ac:dyDescent="0.25">
      <c r="A4" s="183"/>
      <c r="B4" s="77">
        <v>24</v>
      </c>
      <c r="C4" s="60" t="str">
        <f>_xll.qlPeriodEquivalent(B4&amp;"M")</f>
        <v>2Y</v>
      </c>
      <c r="D4" s="85">
        <f>_xll.qlDateEndOfMonth(EDATE(_xll.qlIMMNextDate(EvaluationDate-1,TRUE),-3))</f>
        <v>42277</v>
      </c>
      <c r="E4" s="86">
        <f t="shared" si="0"/>
        <v>43001</v>
      </c>
      <c r="F4" s="87">
        <f t="shared" si="1"/>
        <v>3</v>
      </c>
      <c r="G4" s="93">
        <f>MIN(_xll.ohPack(Data!$N$4:INDEX(Fwd6M,MATCH(E4+1,SettlementDates,1),1)))</f>
        <v>3.6788580100784738E-4</v>
      </c>
      <c r="H4" s="64">
        <f t="shared" ref="H4:H16" si="4">IF(G4&gt;=0,ROUNDDOWN(G4*10,2)/10,ROUNDUP(G4*10,2)/10)</f>
        <v>0</v>
      </c>
      <c r="I4" s="93">
        <f>MAX(_xll.ohPack(Data!$N$4:INDEX(Fwd6M,MATCH(E4+1,SettlementDates,1),1)))</f>
        <v>2.3520808581868023E-3</v>
      </c>
      <c r="J4" s="64">
        <f t="shared" si="2"/>
        <v>3.0000000000000001E-3</v>
      </c>
      <c r="K4" s="93">
        <f t="shared" si="3"/>
        <v>5.0000000000000001E-4</v>
      </c>
      <c r="M4" s="71"/>
      <c r="N4" s="71"/>
      <c r="O4" s="71"/>
      <c r="P4" s="71"/>
      <c r="Q4" s="71"/>
      <c r="R4" s="71"/>
      <c r="S4" s="71"/>
      <c r="T4" s="71"/>
      <c r="U4" s="73"/>
      <c r="W4" s="72"/>
      <c r="Y4" s="74"/>
    </row>
    <row r="5" spans="1:25" ht="12" hidden="1" outlineLevel="1" x14ac:dyDescent="0.25">
      <c r="A5" s="183"/>
      <c r="B5" s="77">
        <v>60</v>
      </c>
      <c r="C5" s="60" t="str">
        <f>_xll.qlPeriodEquivalent(B5&amp;"M")</f>
        <v>5Y</v>
      </c>
      <c r="D5" s="85">
        <f>IF(OR(MONTH(_xll.qlIMMNextDate(EvaluationDate-1))=6,MONTH(_xll.qlIMMNextDate(EvaluationDate-1))=12),_xll.qlDateEndOfMonth(EDATE(_xll.qlIMMNextDate(EvaluationDate-1,TRUE),-6)),_xll.qlDateEndOfMonth(EDATE(_xll.qlIMMNextDate(EvaluationDate-1,TRUE),-3)))</f>
        <v>42185</v>
      </c>
      <c r="E5" s="86">
        <f t="shared" si="0"/>
        <v>44097</v>
      </c>
      <c r="F5" s="87">
        <f t="shared" si="1"/>
        <v>6</v>
      </c>
      <c r="G5" s="93">
        <f>MIN(_xll.ohPack(Data!$N$4:INDEX(Fwd6M,MATCH(E5+1,SettlementDates,1),1)))</f>
        <v>3.6788580100784738E-4</v>
      </c>
      <c r="H5" s="64">
        <f t="shared" si="4"/>
        <v>0</v>
      </c>
      <c r="I5" s="93">
        <f>MAX(_xll.ohPack(Data!$N$4:INDEX(Fwd6M,MATCH(E5+1,SettlementDates,1),1)))</f>
        <v>1.1525168531284767E-2</v>
      </c>
      <c r="J5" s="64">
        <f t="shared" si="2"/>
        <v>1.4999999999999999E-2</v>
      </c>
      <c r="K5" s="93">
        <f t="shared" si="3"/>
        <v>2.5000000000000001E-3</v>
      </c>
      <c r="M5" s="71"/>
      <c r="N5" s="71"/>
      <c r="O5" s="71"/>
      <c r="P5" s="71"/>
      <c r="Q5" s="71"/>
      <c r="R5" s="71"/>
      <c r="S5" s="71"/>
      <c r="T5" s="71"/>
      <c r="U5" s="73"/>
      <c r="W5" s="72"/>
    </row>
    <row r="6" spans="1:25" ht="12" hidden="1" outlineLevel="1" x14ac:dyDescent="0.25">
      <c r="A6" s="183"/>
      <c r="B6" s="77">
        <v>120</v>
      </c>
      <c r="C6" s="60" t="str">
        <f>_xll.qlPeriodEquivalent(B6&amp;"M")</f>
        <v>10Y</v>
      </c>
      <c r="D6" s="85">
        <f>D5</f>
        <v>42185</v>
      </c>
      <c r="E6" s="86">
        <f t="shared" si="0"/>
        <v>45923</v>
      </c>
      <c r="F6" s="87">
        <f t="shared" si="1"/>
        <v>6</v>
      </c>
      <c r="G6" s="93">
        <f>MIN(_xll.ohPack(Data!$N$4:INDEX(Fwd6M,MATCH(E6+1,SettlementDates,1),1)))</f>
        <v>3.6788580100784738E-4</v>
      </c>
      <c r="H6" s="64">
        <f t="shared" si="4"/>
        <v>0</v>
      </c>
      <c r="I6" s="93">
        <f>MAX(_xll.ohPack(Data!$N$4:INDEX(Fwd6M,MATCH(E6+1,SettlementDates,1),1)))</f>
        <v>2.1292570426222353E-2</v>
      </c>
      <c r="J6" s="64">
        <f t="shared" si="2"/>
        <v>2.5000000000000001E-2</v>
      </c>
      <c r="K6" s="93">
        <f t="shared" si="3"/>
        <v>5.0000000000000001E-3</v>
      </c>
      <c r="M6" s="71"/>
      <c r="N6" s="71"/>
      <c r="O6" s="71"/>
      <c r="P6" s="71"/>
      <c r="Q6" s="71"/>
      <c r="R6" s="71"/>
      <c r="S6" s="71"/>
      <c r="T6" s="71"/>
      <c r="U6" s="73"/>
      <c r="W6" s="72"/>
    </row>
    <row r="7" spans="1:25" ht="12" hidden="1" outlineLevel="1" x14ac:dyDescent="0.25">
      <c r="A7" s="183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42004</v>
      </c>
      <c r="E7" s="86">
        <f t="shared" si="0"/>
        <v>49575</v>
      </c>
      <c r="F7" s="87">
        <f t="shared" si="1"/>
        <v>12</v>
      </c>
      <c r="G7" s="93">
        <f>MIN(_xll.ohPack(Data!$N$4:INDEX(Fwd6M,MATCH(E7+1,SettlementDates,1),1)))</f>
        <v>3.6788580100784738E-4</v>
      </c>
      <c r="H7" s="64">
        <f t="shared" si="4"/>
        <v>0</v>
      </c>
      <c r="I7" s="93">
        <f>MAX(_xll.ohPack(Data!$N$4:INDEX(Fwd6M,MATCH(E7+1,SettlementDates,1),1)))</f>
        <v>2.2495554292658804E-2</v>
      </c>
      <c r="J7" s="64">
        <f t="shared" si="2"/>
        <v>2.5000000000000001E-2</v>
      </c>
      <c r="K7" s="93">
        <f t="shared" si="3"/>
        <v>5.0000000000000001E-3</v>
      </c>
      <c r="M7" s="71"/>
      <c r="N7" s="71"/>
      <c r="O7" s="71"/>
      <c r="P7" s="71"/>
      <c r="Q7" s="71"/>
      <c r="R7" s="71"/>
      <c r="S7" s="71"/>
      <c r="T7" s="71"/>
      <c r="U7" s="73"/>
      <c r="W7" s="72"/>
    </row>
    <row r="8" spans="1:25" ht="12" hidden="1" outlineLevel="1" x14ac:dyDescent="0.25">
      <c r="A8" s="183"/>
      <c r="B8" s="77">
        <v>360</v>
      </c>
      <c r="C8" s="60" t="str">
        <f>_xll.qlPeriodEquivalent(B8&amp;"M")</f>
        <v>30Y</v>
      </c>
      <c r="D8" s="85">
        <f>D7</f>
        <v>42004</v>
      </c>
      <c r="E8" s="86">
        <f t="shared" si="0"/>
        <v>53228</v>
      </c>
      <c r="F8" s="87">
        <f t="shared" si="1"/>
        <v>36</v>
      </c>
      <c r="G8" s="93">
        <f>MIN(_xll.ohPack(Data!$N$4:INDEX(Fwd6M,MATCH(E8+1,SettlementDates,1),1)))</f>
        <v>3.6788580100784738E-4</v>
      </c>
      <c r="H8" s="64">
        <f t="shared" si="4"/>
        <v>0</v>
      </c>
      <c r="I8" s="93">
        <f>MAX(_xll.ohPack(Data!$N$4:INDEX(Fwd6M,MATCH(E8+1,SettlementDates,1),1)))</f>
        <v>2.2495554292658804E-2</v>
      </c>
      <c r="J8" s="64">
        <f t="shared" si="2"/>
        <v>2.5000000000000001E-2</v>
      </c>
      <c r="K8" s="93">
        <f t="shared" si="3"/>
        <v>5.0000000000000001E-3</v>
      </c>
      <c r="M8" s="71"/>
      <c r="N8" s="71"/>
      <c r="O8" s="71"/>
      <c r="P8" s="71"/>
      <c r="Q8" s="71"/>
      <c r="R8" s="71"/>
      <c r="S8" s="71"/>
      <c r="T8" s="71"/>
      <c r="U8" s="73"/>
      <c r="W8" s="72"/>
    </row>
    <row r="9" spans="1:25" ht="12" hidden="1" outlineLevel="1" x14ac:dyDescent="0.25">
      <c r="A9" s="184"/>
      <c r="B9" s="78">
        <f>60*12</f>
        <v>720</v>
      </c>
      <c r="C9" s="60" t="str">
        <f>_xll.qlPeriodEquivalent(B9&amp;"M")</f>
        <v>60Y</v>
      </c>
      <c r="D9" s="85">
        <f>D8</f>
        <v>42004</v>
      </c>
      <c r="E9" s="86">
        <f t="shared" si="0"/>
        <v>64185</v>
      </c>
      <c r="F9" s="87">
        <f t="shared" si="1"/>
        <v>60</v>
      </c>
      <c r="G9" s="94">
        <f>MIN(_xll.ohPack(Data!$N$4:INDEX(Fwd6M,MATCH(E9+1,SettlementDates,1),1)))</f>
        <v>3.6788580100784738E-4</v>
      </c>
      <c r="H9" s="65">
        <f t="shared" si="4"/>
        <v>0</v>
      </c>
      <c r="I9" s="94">
        <f>MAX(_xll.ohPack(Data!$N$4:INDEX(Fwd6M,MATCH(E9+1,SettlementDates,1),1)))</f>
        <v>2.2495554292658804E-2</v>
      </c>
      <c r="J9" s="65">
        <f t="shared" si="2"/>
        <v>2.5000000000000001E-2</v>
      </c>
      <c r="K9" s="94">
        <f t="shared" si="3"/>
        <v>5.0000000000000001E-3</v>
      </c>
      <c r="M9" s="71"/>
      <c r="N9" s="71"/>
      <c r="O9" s="71"/>
      <c r="P9" s="71"/>
      <c r="Q9" s="71"/>
      <c r="R9" s="71"/>
      <c r="S9" s="71"/>
      <c r="T9" s="71"/>
      <c r="U9" s="73"/>
      <c r="W9" s="72"/>
    </row>
    <row r="10" spans="1:25" ht="12" hidden="1" customHeight="1" outlineLevel="1" x14ac:dyDescent="0.25">
      <c r="A10" s="182" t="s">
        <v>49</v>
      </c>
      <c r="B10" s="77">
        <v>12</v>
      </c>
      <c r="C10" s="62" t="str">
        <f>_xll.qlPeriodEquivalent(B10&amp;"M")</f>
        <v>1Y</v>
      </c>
      <c r="D10" s="82">
        <f>D3</f>
        <v>42247</v>
      </c>
      <c r="E10" s="83">
        <f t="shared" si="0"/>
        <v>42636</v>
      </c>
      <c r="F10" s="88">
        <f t="shared" si="1"/>
        <v>1</v>
      </c>
      <c r="G10" s="93">
        <f>MIN(_xll.ohPack(Data!$O$4:INDEX(ONFwd6M,MATCH(E10+1,SettlementDates,1),1)))</f>
        <v>2.8535911481775145E-4</v>
      </c>
      <c r="H10" s="63">
        <f t="shared" si="4"/>
        <v>0</v>
      </c>
      <c r="I10" s="92">
        <f>MAX(_xll.ohPack(Data!$O$4:INDEX(ONFwd6M,MATCH(E10+1,SettlementDates,1),1)))</f>
        <v>1.111151078108108E-3</v>
      </c>
      <c r="J10" s="63">
        <f t="shared" si="2"/>
        <v>2E-3</v>
      </c>
      <c r="K10" s="93">
        <f t="shared" si="3"/>
        <v>5.0000000000000001E-4</v>
      </c>
      <c r="M10" s="71"/>
      <c r="N10" s="71"/>
      <c r="O10" s="71"/>
      <c r="P10" s="71"/>
      <c r="Q10" s="71"/>
      <c r="R10" s="71"/>
      <c r="S10" s="71"/>
      <c r="T10" s="71"/>
      <c r="U10" s="73"/>
      <c r="W10" s="72"/>
    </row>
    <row r="11" spans="1:25" ht="12" hidden="1" outlineLevel="1" x14ac:dyDescent="0.25">
      <c r="A11" s="183"/>
      <c r="B11" s="77">
        <v>24</v>
      </c>
      <c r="C11" s="60" t="str">
        <f>_xll.qlPeriodEquivalent(B11&amp;"M")</f>
        <v>2Y</v>
      </c>
      <c r="D11" s="85">
        <f t="shared" ref="D11:D16" si="5">D4</f>
        <v>42277</v>
      </c>
      <c r="E11" s="86">
        <f t="shared" si="0"/>
        <v>43001</v>
      </c>
      <c r="F11" s="87">
        <f t="shared" si="1"/>
        <v>3</v>
      </c>
      <c r="G11" s="93">
        <f>MIN(_xll.ohPack(Data!$O$4:INDEX(ONFwd6M,MATCH(E11+1,SettlementDates,1),1)))</f>
        <v>2.8535911481775145E-4</v>
      </c>
      <c r="H11" s="64">
        <f t="shared" si="4"/>
        <v>0</v>
      </c>
      <c r="I11" s="93">
        <f>MAX(_xll.ohPack(Data!$O$4:INDEX(ONFwd6M,MATCH(E11+1,SettlementDates,1),1)))</f>
        <v>1.7888988206760104E-3</v>
      </c>
      <c r="J11" s="64">
        <f t="shared" si="2"/>
        <v>2E-3</v>
      </c>
      <c r="K11" s="93">
        <f t="shared" si="3"/>
        <v>5.0000000000000001E-4</v>
      </c>
      <c r="M11" s="71"/>
      <c r="N11" s="71"/>
      <c r="O11" s="71"/>
      <c r="P11" s="71"/>
      <c r="Q11" s="71"/>
      <c r="R11" s="71"/>
      <c r="S11" s="71"/>
      <c r="T11" s="71"/>
      <c r="U11" s="73"/>
      <c r="W11" s="72"/>
    </row>
    <row r="12" spans="1:25" ht="12" hidden="1" outlineLevel="1" x14ac:dyDescent="0.25">
      <c r="A12" s="183"/>
      <c r="B12" s="77">
        <v>60</v>
      </c>
      <c r="C12" s="60" t="str">
        <f>_xll.qlPeriodEquivalent(B12&amp;"M")</f>
        <v>5Y</v>
      </c>
      <c r="D12" s="85">
        <f t="shared" si="5"/>
        <v>42185</v>
      </c>
      <c r="E12" s="86">
        <f t="shared" si="0"/>
        <v>44097</v>
      </c>
      <c r="F12" s="87">
        <f t="shared" si="1"/>
        <v>6</v>
      </c>
      <c r="G12" s="93">
        <f>MIN(_xll.ohPack(Data!$O$4:INDEX(ONFwd6M,MATCH(E12+1,SettlementDates,1),1)))</f>
        <v>2.8535911481775145E-4</v>
      </c>
      <c r="H12" s="64">
        <f t="shared" si="4"/>
        <v>0</v>
      </c>
      <c r="I12" s="93">
        <f>MAX(_xll.ohPack(Data!$O$4:INDEX(ONFwd6M,MATCH(E12+1,SettlementDates,1),1)))</f>
        <v>1.073819273092802E-2</v>
      </c>
      <c r="J12" s="64">
        <f t="shared" si="2"/>
        <v>1.4999999999999999E-2</v>
      </c>
      <c r="K12" s="93">
        <f t="shared" si="3"/>
        <v>2.5000000000000001E-3</v>
      </c>
      <c r="M12" s="71"/>
      <c r="N12" s="71"/>
      <c r="O12" s="71"/>
      <c r="P12" s="71"/>
      <c r="Q12" s="71"/>
      <c r="R12" s="71"/>
      <c r="S12" s="71"/>
      <c r="T12" s="71"/>
      <c r="U12" s="73"/>
      <c r="W12" s="72"/>
    </row>
    <row r="13" spans="1:25" ht="12" hidden="1" outlineLevel="1" x14ac:dyDescent="0.25">
      <c r="A13" s="183"/>
      <c r="B13" s="77">
        <v>120</v>
      </c>
      <c r="C13" s="60" t="str">
        <f>_xll.qlPeriodEquivalent(B13&amp;"M")</f>
        <v>10Y</v>
      </c>
      <c r="D13" s="85">
        <f t="shared" si="5"/>
        <v>42185</v>
      </c>
      <c r="E13" s="86">
        <f t="shared" si="0"/>
        <v>45923</v>
      </c>
      <c r="F13" s="87">
        <f t="shared" si="1"/>
        <v>6</v>
      </c>
      <c r="G13" s="93">
        <f>MIN(_xll.ohPack(Data!$O$4:INDEX(ONFwd6M,MATCH(E13+1,SettlementDates,1),1)))</f>
        <v>2.8535911481775145E-4</v>
      </c>
      <c r="H13" s="64">
        <f t="shared" si="4"/>
        <v>0</v>
      </c>
      <c r="I13" s="93">
        <f>MAX(_xll.ohPack(Data!$O$4:INDEX(ONFwd6M,MATCH(E13+1,SettlementDates,1),1)))</f>
        <v>2.0942355436535109E-2</v>
      </c>
      <c r="J13" s="64">
        <f t="shared" si="2"/>
        <v>2.5000000000000001E-2</v>
      </c>
      <c r="K13" s="93">
        <f t="shared" si="3"/>
        <v>5.0000000000000001E-3</v>
      </c>
      <c r="M13" s="71"/>
      <c r="N13" s="71"/>
      <c r="O13" s="71"/>
      <c r="P13" s="71"/>
      <c r="Q13" s="71"/>
      <c r="R13" s="71"/>
      <c r="S13" s="71"/>
      <c r="T13" s="71"/>
      <c r="U13" s="73"/>
      <c r="W13" s="72"/>
    </row>
    <row r="14" spans="1:25" ht="12" hidden="1" outlineLevel="1" x14ac:dyDescent="0.25">
      <c r="A14" s="183"/>
      <c r="B14" s="77">
        <v>240</v>
      </c>
      <c r="C14" s="60" t="str">
        <f>_xll.qlPeriodEquivalent(B14&amp;"M")</f>
        <v>20Y</v>
      </c>
      <c r="D14" s="85">
        <f t="shared" si="5"/>
        <v>42004</v>
      </c>
      <c r="E14" s="86">
        <f t="shared" si="0"/>
        <v>49575</v>
      </c>
      <c r="F14" s="87">
        <f t="shared" si="1"/>
        <v>12</v>
      </c>
      <c r="G14" s="93">
        <f>MIN(_xll.ohPack(Data!$O$4:INDEX(ONFwd6M,MATCH(E14+1,SettlementDates,1),1)))</f>
        <v>2.8535911481775145E-4</v>
      </c>
      <c r="H14" s="64">
        <f t="shared" si="4"/>
        <v>0</v>
      </c>
      <c r="I14" s="93">
        <f>MAX(_xll.ohPack(Data!$O$4:INDEX(ONFwd6M,MATCH(E14+1,SettlementDates,1),1)))</f>
        <v>2.2368561528400832E-2</v>
      </c>
      <c r="J14" s="64">
        <f t="shared" si="2"/>
        <v>2.5000000000000001E-2</v>
      </c>
      <c r="K14" s="93">
        <f t="shared" si="3"/>
        <v>5.0000000000000001E-3</v>
      </c>
      <c r="M14" s="71"/>
      <c r="N14" s="71"/>
      <c r="O14" s="71"/>
      <c r="P14" s="71"/>
      <c r="Q14" s="71"/>
      <c r="R14" s="71"/>
      <c r="S14" s="71"/>
      <c r="T14" s="71"/>
      <c r="U14" s="73"/>
      <c r="W14" s="72"/>
    </row>
    <row r="15" spans="1:25" ht="12" hidden="1" outlineLevel="1" x14ac:dyDescent="0.25">
      <c r="A15" s="183"/>
      <c r="B15" s="77">
        <v>360</v>
      </c>
      <c r="C15" s="60" t="str">
        <f>_xll.qlPeriodEquivalent(B15&amp;"M")</f>
        <v>30Y</v>
      </c>
      <c r="D15" s="85">
        <f t="shared" si="5"/>
        <v>42004</v>
      </c>
      <c r="E15" s="86">
        <f t="shared" si="0"/>
        <v>53228</v>
      </c>
      <c r="F15" s="87">
        <f t="shared" si="1"/>
        <v>36</v>
      </c>
      <c r="G15" s="93">
        <f>MIN(_xll.ohPack(Data!$O$4:INDEX(ONFwd6M,MATCH(E15+1,SettlementDates,1),1)))</f>
        <v>2.8535911481775145E-4</v>
      </c>
      <c r="H15" s="64">
        <f t="shared" si="4"/>
        <v>0</v>
      </c>
      <c r="I15" s="93">
        <f>MAX(_xll.ohPack(Data!$O$4:INDEX(ONFwd6M,MATCH(E15+1,SettlementDates,1),1)))</f>
        <v>2.2368561528400832E-2</v>
      </c>
      <c r="J15" s="64">
        <f t="shared" si="2"/>
        <v>2.5000000000000001E-2</v>
      </c>
      <c r="K15" s="93">
        <f t="shared" si="3"/>
        <v>5.0000000000000001E-3</v>
      </c>
      <c r="M15" s="71"/>
      <c r="N15" s="71"/>
      <c r="O15" s="71"/>
      <c r="P15" s="71"/>
      <c r="Q15" s="71"/>
      <c r="R15" s="71"/>
      <c r="S15" s="71"/>
      <c r="T15" s="71"/>
      <c r="U15" s="73"/>
      <c r="W15" s="72"/>
    </row>
    <row r="16" spans="1:25" ht="12" hidden="1" outlineLevel="1" x14ac:dyDescent="0.25">
      <c r="A16" s="184"/>
      <c r="B16" s="78">
        <v>720</v>
      </c>
      <c r="C16" s="61" t="str">
        <f>_xll.qlPeriodEquivalent(B16&amp;"M")</f>
        <v>60Y</v>
      </c>
      <c r="D16" s="89">
        <f t="shared" si="5"/>
        <v>42004</v>
      </c>
      <c r="E16" s="90">
        <f t="shared" si="0"/>
        <v>64185</v>
      </c>
      <c r="F16" s="91">
        <f t="shared" si="1"/>
        <v>60</v>
      </c>
      <c r="G16" s="94">
        <f>MIN(_xll.ohPack(Data!$O$4:INDEX(ONFwd6M,MATCH(E16+1,SettlementDates,1),1)))</f>
        <v>2.8535911481775145E-4</v>
      </c>
      <c r="H16" s="65">
        <f t="shared" si="4"/>
        <v>0</v>
      </c>
      <c r="I16" s="94">
        <f>MAX(_xll.ohPack(Data!$O$4:INDEX(ONFwd6M,MATCH(E16+1,SettlementDates,1),1)))</f>
        <v>2.2368561528400832E-2</v>
      </c>
      <c r="J16" s="65">
        <f t="shared" si="2"/>
        <v>2.5000000000000001E-2</v>
      </c>
      <c r="K16" s="94">
        <f t="shared" si="3"/>
        <v>5.0000000000000001E-3</v>
      </c>
      <c r="M16" s="71"/>
      <c r="N16" s="71"/>
      <c r="O16" s="71"/>
      <c r="P16" s="71"/>
      <c r="Q16" s="71"/>
      <c r="R16" s="71"/>
      <c r="S16" s="71"/>
      <c r="T16" s="71"/>
      <c r="U16" s="73"/>
      <c r="W16" s="72"/>
    </row>
    <row r="17" spans="3:32" collapsed="1" x14ac:dyDescent="0.2">
      <c r="R17" s="73"/>
      <c r="S17" s="73"/>
      <c r="T17" s="73"/>
      <c r="U17" s="73"/>
      <c r="V17" s="73"/>
    </row>
    <row r="18" spans="3:32" x14ac:dyDescent="0.2">
      <c r="C18" s="72"/>
      <c r="M18" s="122" t="s">
        <v>151</v>
      </c>
      <c r="P18" s="73"/>
      <c r="Q18" s="73"/>
      <c r="R18" s="73"/>
      <c r="S18" s="73"/>
      <c r="T18" s="73"/>
      <c r="V18" s="73"/>
      <c r="AA18" s="71"/>
    </row>
    <row r="19" spans="3:32" x14ac:dyDescent="0.2">
      <c r="M19" s="111"/>
      <c r="P19" s="73"/>
      <c r="Q19" s="73"/>
      <c r="R19" s="73"/>
      <c r="S19" s="73"/>
      <c r="T19" s="73"/>
      <c r="V19" s="73"/>
      <c r="AA19" s="95"/>
    </row>
    <row r="20" spans="3:32" x14ac:dyDescent="0.2">
      <c r="P20" s="73"/>
      <c r="Q20" s="73"/>
      <c r="R20" s="73"/>
      <c r="S20" s="73"/>
      <c r="T20" s="73"/>
      <c r="U20" s="73"/>
      <c r="V20" s="73"/>
      <c r="Y20" s="73"/>
    </row>
    <row r="21" spans="3:32" ht="13.5" x14ac:dyDescent="0.2">
      <c r="M21" s="100" t="s">
        <v>143</v>
      </c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2"/>
    </row>
    <row r="22" spans="3:32" x14ac:dyDescent="0.2">
      <c r="J22" s="72"/>
      <c r="K22" s="162" t="b">
        <v>1</v>
      </c>
      <c r="L22" s="72"/>
      <c r="M22" s="109" t="s">
        <v>54</v>
      </c>
      <c r="N22" s="109"/>
      <c r="O22" s="109" t="s">
        <v>18</v>
      </c>
      <c r="P22" s="110" t="s">
        <v>55</v>
      </c>
      <c r="Q22" s="110" t="s">
        <v>133</v>
      </c>
      <c r="R22" s="109" t="s">
        <v>16</v>
      </c>
      <c r="S22" s="109" t="s">
        <v>15</v>
      </c>
      <c r="T22" s="110" t="s">
        <v>56</v>
      </c>
      <c r="U22" s="110" t="s">
        <v>58</v>
      </c>
      <c r="V22" s="109" t="s">
        <v>0</v>
      </c>
      <c r="W22" s="109" t="s">
        <v>105</v>
      </c>
      <c r="X22" s="112" t="s">
        <v>59</v>
      </c>
      <c r="Y22" s="112" t="s">
        <v>60</v>
      </c>
    </row>
    <row r="23" spans="3:32" x14ac:dyDescent="0.2">
      <c r="J23" s="72"/>
      <c r="K23" s="72"/>
      <c r="L23" s="72"/>
      <c r="M23" s="123" t="s">
        <v>154</v>
      </c>
      <c r="N23" s="123" t="s">
        <v>30</v>
      </c>
      <c r="O23" s="123" t="str">
        <f t="shared" ref="O23:O40" si="6">LEFT(N23,LEN(N23)-1)+6&amp;"M"</f>
        <v>7M</v>
      </c>
      <c r="P23" s="123" t="str">
        <f t="shared" ref="P23:P40" si="7">Currency&amp;LEFT(N23,LEN(N23)-1)&amp;"x"&amp;LEFT(O23,LEN(O23)-1)&amp;"F"&amp;QuoteSuffix</f>
        <v>EUR1x7F_Quote</v>
      </c>
      <c r="Q23" s="138"/>
      <c r="R23" s="124">
        <f>_xll.qlInterestRateIndexFixingDate(Index6M,S23)</f>
        <v>42298</v>
      </c>
      <c r="S23" s="124">
        <f>_xll.qlCalendarAdvance(Calendar,SettlementDate,N23,"mf",TRUE)</f>
        <v>42300</v>
      </c>
      <c r="T23" s="124">
        <f>_xll.qlCalendarAdvance(Calendar,SettlementDate,O23,"mf",TRUE)</f>
        <v>42485</v>
      </c>
      <c r="U23" s="125">
        <f>_xll.qlIndexFixing(Index6M,R23,TRUE,_xll.ohTrigger(Trigger,Trigger6M))</f>
        <v>3.6999999999972341E-4</v>
      </c>
      <c r="V23" s="125">
        <f>_xll.qlQuoteValue(P23,_xll.ohTrigger(Trigger,Trigger6M))</f>
        <v>3.6999999999999999E-4</v>
      </c>
      <c r="W23" s="123" t="b">
        <f>NOT(ISERROR(V23))</f>
        <v>1</v>
      </c>
      <c r="X23" s="144">
        <f>U23-V23</f>
        <v>-2.7657997420105218E-16</v>
      </c>
      <c r="Y23" s="60" t="b">
        <f>ABS(X23)&lt;=ABS('General Settings'!$D$29)</f>
        <v>0</v>
      </c>
      <c r="AF23" s="72" t="e">
        <f t="array" ref="AF23:AF40">NA()</f>
        <v>#N/A</v>
      </c>
    </row>
    <row r="24" spans="3:32" x14ac:dyDescent="0.2">
      <c r="M24" s="123" t="s">
        <v>154</v>
      </c>
      <c r="N24" s="123" t="s">
        <v>64</v>
      </c>
      <c r="O24" s="123" t="str">
        <f t="shared" si="6"/>
        <v>8M</v>
      </c>
      <c r="P24" s="123" t="str">
        <f t="shared" si="7"/>
        <v>EUR2x8F_Quote</v>
      </c>
      <c r="Q24" s="138"/>
      <c r="R24" s="124">
        <f>_xll.qlInterestRateIndexFixingDate(Index6M,S24)</f>
        <v>42327</v>
      </c>
      <c r="S24" s="124">
        <f>_xll.qlCalendarAdvance(Calendar,SettlementDate,N24,"mf",TRUE)</f>
        <v>42331</v>
      </c>
      <c r="T24" s="124">
        <f>_xll.qlCalendarAdvance(Calendar,SettlementDate,O24,"mf",TRUE)</f>
        <v>42513</v>
      </c>
      <c r="U24" s="125">
        <f>_xll.qlIndexFixing(Index6M,R24,TRUE,_xll.ohTrigger(Trigger,Trigger6M))</f>
        <v>3.7000000000018398E-4</v>
      </c>
      <c r="V24" s="125">
        <f>_xll.qlQuoteValue(P24,_xll.ohTrigger(Trigger,Trigger6M))</f>
        <v>3.6999999999999999E-4</v>
      </c>
      <c r="W24" s="123" t="b">
        <f t="shared" ref="W24:W40" si="8">NOT(ISERROR(V24))</f>
        <v>1</v>
      </c>
      <c r="X24" s="144">
        <f t="shared" ref="X24:X40" si="9">U24-V24</f>
        <v>1.839891086707901E-16</v>
      </c>
      <c r="Y24" s="60" t="b">
        <f>ABS(X24)&lt;=ABS('General Settings'!$D$29)</f>
        <v>0</v>
      </c>
      <c r="AF24" s="72" t="e">
        <v>#N/A</v>
      </c>
    </row>
    <row r="25" spans="3:32" x14ac:dyDescent="0.2">
      <c r="M25" s="123" t="s">
        <v>154</v>
      </c>
      <c r="N25" s="123" t="s">
        <v>31</v>
      </c>
      <c r="O25" s="123" t="str">
        <f t="shared" si="6"/>
        <v>9M</v>
      </c>
      <c r="P25" s="123" t="str">
        <f t="shared" si="7"/>
        <v>EUR3x9F_Quote</v>
      </c>
      <c r="Q25" s="138"/>
      <c r="R25" s="124">
        <f>_xll.qlInterestRateIndexFixingDate(Index6M,S25)</f>
        <v>42359</v>
      </c>
      <c r="S25" s="124">
        <f>_xll.qlCalendarAdvance(Calendar,SettlementDate,N25,"mf",TRUE)</f>
        <v>42361</v>
      </c>
      <c r="T25" s="124">
        <f>_xll.qlCalendarAdvance(Calendar,SettlementDate,O25,"mf",TRUE)</f>
        <v>42544</v>
      </c>
      <c r="U25" s="125">
        <f>_xll.qlIndexFixing(Index6M,R25,TRUE,_xll.ohTrigger(Trigger,Trigger6M))</f>
        <v>3.8000000000026175E-4</v>
      </c>
      <c r="V25" s="125">
        <f>_xll.qlQuoteValue(P25,_xll.ohTrigger(Trigger,Trigger6M))</f>
        <v>3.7999999999999997E-4</v>
      </c>
      <c r="W25" s="123" t="b">
        <f t="shared" si="8"/>
        <v>1</v>
      </c>
      <c r="X25" s="144">
        <f t="shared" si="9"/>
        <v>2.6178061454662505E-16</v>
      </c>
      <c r="Y25" s="60" t="b">
        <f>ABS(X25)&lt;=ABS('General Settings'!$D$29)</f>
        <v>0</v>
      </c>
      <c r="AF25" s="72" t="e">
        <v>#N/A</v>
      </c>
    </row>
    <row r="26" spans="3:32" x14ac:dyDescent="0.2">
      <c r="M26" s="123" t="s">
        <v>154</v>
      </c>
      <c r="N26" s="123" t="s">
        <v>65</v>
      </c>
      <c r="O26" s="123" t="str">
        <f t="shared" si="6"/>
        <v>10M</v>
      </c>
      <c r="P26" s="123" t="str">
        <f t="shared" si="7"/>
        <v>EUR4x10F_Quote</v>
      </c>
      <c r="Q26" s="138"/>
      <c r="R26" s="124">
        <f>_xll.qlInterestRateIndexFixingDate(Index6M,S26)</f>
        <v>42390</v>
      </c>
      <c r="S26" s="124">
        <f>_xll.qlCalendarAdvance(Calendar,SettlementDate,N26,"mf",TRUE)</f>
        <v>42394</v>
      </c>
      <c r="T26" s="124">
        <f>_xll.qlCalendarAdvance(Calendar,SettlementDate,O26,"mf",TRUE)</f>
        <v>42576</v>
      </c>
      <c r="U26" s="125">
        <f>_xll.qlIndexFixing(Index6M,R26,TRUE,_xll.ohTrigger(Trigger,Trigger6M))</f>
        <v>3.7999999999967855E-4</v>
      </c>
      <c r="V26" s="125">
        <f>_xll.qlQuoteValue(P26,_xll.ohTrigger(Trigger,Trigger6M))</f>
        <v>3.7999999999999997E-4</v>
      </c>
      <c r="W26" s="123" t="b">
        <f t="shared" si="8"/>
        <v>1</v>
      </c>
      <c r="X26" s="144">
        <f t="shared" si="9"/>
        <v>-3.2141173403332779E-16</v>
      </c>
      <c r="Y26" s="60" t="b">
        <f>ABS(X26)&lt;=ABS('General Settings'!$D$29)</f>
        <v>0</v>
      </c>
      <c r="AF26" s="72" t="e">
        <v>#N/A</v>
      </c>
    </row>
    <row r="27" spans="3:32" x14ac:dyDescent="0.2">
      <c r="M27" s="123" t="s">
        <v>154</v>
      </c>
      <c r="N27" s="123" t="s">
        <v>66</v>
      </c>
      <c r="O27" s="123" t="str">
        <f t="shared" si="6"/>
        <v>11M</v>
      </c>
      <c r="P27" s="123" t="str">
        <f t="shared" si="7"/>
        <v>EUR5x11F_Quote</v>
      </c>
      <c r="Q27" s="138"/>
      <c r="R27" s="124">
        <f>_xll.qlInterestRateIndexFixingDate(Index6M,S27)</f>
        <v>42419</v>
      </c>
      <c r="S27" s="124">
        <f>_xll.qlCalendarAdvance(Calendar,SettlementDate,N27,"mf",TRUE)</f>
        <v>42423</v>
      </c>
      <c r="T27" s="124">
        <f>_xll.qlCalendarAdvance(Calendar,SettlementDate,O27,"mf",TRUE)</f>
        <v>42605</v>
      </c>
      <c r="U27" s="125">
        <f>_xll.qlIndexFixing(Index6M,R27,TRUE,_xll.ohTrigger(Trigger,Trigger6M))</f>
        <v>3.8000000000011777E-4</v>
      </c>
      <c r="V27" s="125">
        <f>_xll.qlQuoteValue(P27,_xll.ohTrigger(Trigger,Trigger6M))</f>
        <v>3.7999999999999997E-4</v>
      </c>
      <c r="W27" s="123" t="b">
        <f t="shared" si="8"/>
        <v>1</v>
      </c>
      <c r="X27" s="144">
        <f t="shared" si="9"/>
        <v>1.1779856604055006E-16</v>
      </c>
      <c r="Y27" s="60" t="b">
        <f>ABS(X27)&lt;=ABS('General Settings'!$D$29)</f>
        <v>0</v>
      </c>
      <c r="AF27" s="72" t="e">
        <v>#N/A</v>
      </c>
    </row>
    <row r="28" spans="3:32" x14ac:dyDescent="0.2">
      <c r="M28" s="123" t="s">
        <v>154</v>
      </c>
      <c r="N28" s="123" t="s">
        <v>32</v>
      </c>
      <c r="O28" s="123" t="str">
        <f t="shared" si="6"/>
        <v>12M</v>
      </c>
      <c r="P28" s="123" t="str">
        <f t="shared" si="7"/>
        <v>EUR6x12F_Quote</v>
      </c>
      <c r="Q28" s="138"/>
      <c r="R28" s="124">
        <f>_xll.qlInterestRateIndexFixingDate(Index6M,S28)</f>
        <v>42450</v>
      </c>
      <c r="S28" s="124">
        <f>_xll.qlCalendarAdvance(Calendar,SettlementDate,N28,"mf",TRUE)</f>
        <v>42452</v>
      </c>
      <c r="T28" s="124">
        <f>_xll.qlCalendarAdvance(Calendar,SettlementDate,O28,"mf",TRUE)</f>
        <v>42636</v>
      </c>
      <c r="U28" s="125">
        <f>_xll.qlIndexFixing(Index6M,R28,TRUE,_xll.ohTrigger(Trigger,Trigger6M))</f>
        <v>3.8000000000040421E-4</v>
      </c>
      <c r="V28" s="125">
        <f>_xll.qlQuoteValue(P28,_xll.ohTrigger(Trigger,Trigger6M))</f>
        <v>3.7999999999999997E-4</v>
      </c>
      <c r="W28" s="123" t="b">
        <f t="shared" si="8"/>
        <v>1</v>
      </c>
      <c r="X28" s="144">
        <f t="shared" si="9"/>
        <v>4.0424478001122033E-16</v>
      </c>
      <c r="Y28" s="60" t="b">
        <f>ABS(X28)&lt;=ABS('General Settings'!$D$29)</f>
        <v>0</v>
      </c>
      <c r="AF28" s="72" t="e">
        <v>#N/A</v>
      </c>
    </row>
    <row r="29" spans="3:32" x14ac:dyDescent="0.2">
      <c r="M29" s="123" t="s">
        <v>154</v>
      </c>
      <c r="N29" s="123" t="s">
        <v>67</v>
      </c>
      <c r="O29" s="123" t="str">
        <f t="shared" si="6"/>
        <v>13M</v>
      </c>
      <c r="P29" s="123" t="str">
        <f t="shared" si="7"/>
        <v>EUR7x13F_Quote</v>
      </c>
      <c r="Q29" s="138"/>
      <c r="R29" s="124">
        <f>_xll.qlInterestRateIndexFixingDate(Index6M,S29)</f>
        <v>42481</v>
      </c>
      <c r="S29" s="124">
        <f>_xll.qlCalendarAdvance(Calendar,SettlementDate,N29,"mf",TRUE)</f>
        <v>42485</v>
      </c>
      <c r="T29" s="124">
        <f>_xll.qlCalendarAdvance(Calendar,SettlementDate,O29,"mf",TRUE)</f>
        <v>42667</v>
      </c>
      <c r="U29" s="125">
        <f>_xll.qlIndexFixing(Index6M,R29,TRUE,_xll.ohTrigger(Trigger,Trigger6M))</f>
        <v>4.1000000003590535E-4</v>
      </c>
      <c r="V29" s="125">
        <f>_xll.qlQuoteValue(P29,_xll.ohTrigger(Trigger,Trigger6M))</f>
        <v>4.0999999999999994E-4</v>
      </c>
      <c r="W29" s="123" t="b">
        <f t="shared" si="8"/>
        <v>1</v>
      </c>
      <c r="X29" s="144">
        <f t="shared" si="9"/>
        <v>3.5905414925985202E-14</v>
      </c>
      <c r="Y29" s="60" t="b">
        <f>ABS(X29)&lt;=ABS('General Settings'!$D$29)</f>
        <v>0</v>
      </c>
      <c r="AF29" s="72" t="e">
        <v>#N/A</v>
      </c>
    </row>
    <row r="30" spans="3:32" x14ac:dyDescent="0.2">
      <c r="M30" s="123" t="s">
        <v>154</v>
      </c>
      <c r="N30" s="123" t="s">
        <v>68</v>
      </c>
      <c r="O30" s="123" t="str">
        <f t="shared" si="6"/>
        <v>14M</v>
      </c>
      <c r="P30" s="123" t="str">
        <f t="shared" si="7"/>
        <v>EUR8x14F_Quote</v>
      </c>
      <c r="Q30" s="138"/>
      <c r="R30" s="124">
        <f>_xll.qlInterestRateIndexFixingDate(Index6M,S30)</f>
        <v>42509</v>
      </c>
      <c r="S30" s="124">
        <f>_xll.qlCalendarAdvance(Calendar,SettlementDate,N30,"mf",TRUE)</f>
        <v>42513</v>
      </c>
      <c r="T30" s="124">
        <f>_xll.qlCalendarAdvance(Calendar,SettlementDate,O30,"mf",TRUE)</f>
        <v>42697</v>
      </c>
      <c r="U30" s="125">
        <f>_xll.qlIndexFixing(Index6M,R30,TRUE,_xll.ohTrigger(Trigger,Trigger6M))</f>
        <v>4.2999999999986289E-4</v>
      </c>
      <c r="V30" s="125">
        <f>_xll.qlQuoteValue(P30,_xll.ohTrigger(Trigger,Trigger6M))</f>
        <v>4.2999999999999999E-4</v>
      </c>
      <c r="W30" s="123" t="b">
        <f t="shared" si="8"/>
        <v>1</v>
      </c>
      <c r="X30" s="144">
        <f t="shared" si="9"/>
        <v>-1.3709736471079204E-16</v>
      </c>
      <c r="Y30" s="60" t="b">
        <f>ABS(X30)&lt;=ABS('General Settings'!$D$29)</f>
        <v>0</v>
      </c>
      <c r="AF30" s="72" t="e">
        <v>#N/A</v>
      </c>
    </row>
    <row r="31" spans="3:32" x14ac:dyDescent="0.2">
      <c r="M31" s="123" t="s">
        <v>154</v>
      </c>
      <c r="N31" s="123" t="s">
        <v>69</v>
      </c>
      <c r="O31" s="123" t="str">
        <f t="shared" si="6"/>
        <v>15M</v>
      </c>
      <c r="P31" s="123" t="str">
        <f t="shared" si="7"/>
        <v>EUR9x15F_Quote</v>
      </c>
      <c r="Q31" s="138"/>
      <c r="R31" s="124">
        <f>_xll.qlInterestRateIndexFixingDate(Index6M,S31)</f>
        <v>42542</v>
      </c>
      <c r="S31" s="124">
        <f>_xll.qlCalendarAdvance(Calendar,SettlementDate,N31,"mf",TRUE)</f>
        <v>42544</v>
      </c>
      <c r="T31" s="124">
        <f>_xll.qlCalendarAdvance(Calendar,SettlementDate,O31,"mf",TRUE)</f>
        <v>42727</v>
      </c>
      <c r="U31" s="125">
        <f>_xll.qlIndexFixing(Index6M,R31,TRUE,_xll.ohTrigger(Trigger,Trigger6M))</f>
        <v>4.699999999997375E-4</v>
      </c>
      <c r="V31" s="125">
        <f>_xll.qlQuoteValue(P31,_xll.ohTrigger(Trigger,Trigger6M))</f>
        <v>4.6999999999999999E-4</v>
      </c>
      <c r="W31" s="123" t="b">
        <f t="shared" si="8"/>
        <v>1</v>
      </c>
      <c r="X31" s="144">
        <f t="shared" si="9"/>
        <v>-2.6248534595874062E-16</v>
      </c>
      <c r="Y31" s="60" t="b">
        <f>ABS(X31)&lt;=ABS('General Settings'!$D$29)</f>
        <v>0</v>
      </c>
      <c r="AF31" s="72" t="e">
        <v>#N/A</v>
      </c>
    </row>
    <row r="32" spans="3:32" x14ac:dyDescent="0.2">
      <c r="M32" s="123" t="s">
        <v>154</v>
      </c>
      <c r="N32" s="123" t="s">
        <v>70</v>
      </c>
      <c r="O32" s="123" t="str">
        <f t="shared" si="6"/>
        <v>16M</v>
      </c>
      <c r="P32" s="123" t="str">
        <f t="shared" si="7"/>
        <v>EUR10x16F_Quote</v>
      </c>
      <c r="Q32" s="138"/>
      <c r="R32" s="124">
        <f>_xll.qlInterestRateIndexFixingDate(Index6M,S32)</f>
        <v>42572</v>
      </c>
      <c r="S32" s="124">
        <f>_xll.qlCalendarAdvance(Calendar,SettlementDate,N32,"mf",TRUE)</f>
        <v>42576</v>
      </c>
      <c r="T32" s="124">
        <f>_xll.qlCalendarAdvance(Calendar,SettlementDate,O32,"mf",TRUE)</f>
        <v>42758</v>
      </c>
      <c r="U32" s="125">
        <f>_xll.qlIndexFixing(Index6M,R32,TRUE,_xll.ohTrigger(Trigger,Trigger6M))</f>
        <v>5.4000000018973658E-4</v>
      </c>
      <c r="V32" s="125">
        <f>_xll.qlQuoteValue(P32,_xll.ohTrigger(Trigger,Trigger6M))</f>
        <v>5.4000000000000001E-4</v>
      </c>
      <c r="W32" s="123" t="b">
        <f t="shared" si="8"/>
        <v>1</v>
      </c>
      <c r="X32" s="144">
        <f t="shared" si="9"/>
        <v>1.8973657280735301E-13</v>
      </c>
      <c r="Y32" s="60" t="b">
        <f>ABS(X32)&lt;=ABS('General Settings'!$D$29)</f>
        <v>0</v>
      </c>
      <c r="AF32" s="72" t="e">
        <v>#N/A</v>
      </c>
    </row>
    <row r="33" spans="13:32" x14ac:dyDescent="0.2">
      <c r="M33" s="123" t="s">
        <v>154</v>
      </c>
      <c r="N33" s="123" t="s">
        <v>71</v>
      </c>
      <c r="O33" s="123" t="str">
        <f t="shared" si="6"/>
        <v>17M</v>
      </c>
      <c r="P33" s="123" t="str">
        <f t="shared" si="7"/>
        <v>EUR11x17F_Quote</v>
      </c>
      <c r="Q33" s="138"/>
      <c r="R33" s="124">
        <f>_xll.qlInterestRateIndexFixingDate(Index6M,S33)</f>
        <v>42601</v>
      </c>
      <c r="S33" s="124">
        <f>_xll.qlCalendarAdvance(Calendar,SettlementDate,N33,"mf",TRUE)</f>
        <v>42605</v>
      </c>
      <c r="T33" s="124">
        <f>_xll.qlCalendarAdvance(Calendar,SettlementDate,O33,"mf",TRUE)</f>
        <v>42789</v>
      </c>
      <c r="U33" s="125">
        <f>_xll.qlIndexFixing(Index6M,R33,TRUE,_xll.ohTrigger(Trigger,Trigger6M))</f>
        <v>5.8999999999978156E-4</v>
      </c>
      <c r="V33" s="125">
        <f>_xll.qlQuoteValue(P33,_xll.ohTrigger(Trigger,Trigger6M))</f>
        <v>5.8999999999999992E-4</v>
      </c>
      <c r="W33" s="123" t="b">
        <f t="shared" si="8"/>
        <v>1</v>
      </c>
      <c r="X33" s="144">
        <f t="shared" si="9"/>
        <v>-2.1835831753858059E-16</v>
      </c>
      <c r="Y33" s="60" t="b">
        <f>ABS(X33)&lt;=ABS('General Settings'!$D$29)</f>
        <v>0</v>
      </c>
      <c r="AF33" s="72" t="e">
        <v>#N/A</v>
      </c>
    </row>
    <row r="34" spans="13:32" x14ac:dyDescent="0.2">
      <c r="M34" s="123" t="s">
        <v>154</v>
      </c>
      <c r="N34" s="123" t="s">
        <v>107</v>
      </c>
      <c r="O34" s="123" t="str">
        <f t="shared" si="6"/>
        <v>18M</v>
      </c>
      <c r="P34" s="123" t="str">
        <f t="shared" si="7"/>
        <v>EUR12x18F_Quote</v>
      </c>
      <c r="Q34" s="138"/>
      <c r="R34" s="124">
        <f>_xll.qlInterestRateIndexFixingDate(Index6M,S34)</f>
        <v>42634</v>
      </c>
      <c r="S34" s="124">
        <f>_xll.qlCalendarAdvance(Calendar,SettlementDate,N34,"mf",TRUE)</f>
        <v>42636</v>
      </c>
      <c r="T34" s="124">
        <f>_xll.qlCalendarAdvance(Calendar,SettlementDate,O34,"mf",TRUE)</f>
        <v>42817</v>
      </c>
      <c r="U34" s="125">
        <f>_xll.qlIndexFixing(Index6M,R34,TRUE,_xll.ohTrigger(Trigger,Trigger6M))</f>
        <v>6.5999999999995164E-4</v>
      </c>
      <c r="V34" s="125">
        <f>_xll.qlQuoteValue(P34,_xll.ohTrigger(Trigger,Trigger6M))</f>
        <v>6.6E-4</v>
      </c>
      <c r="W34" s="123" t="b">
        <f t="shared" si="8"/>
        <v>1</v>
      </c>
      <c r="X34" s="144">
        <f t="shared" si="9"/>
        <v>-4.8355416892853498E-17</v>
      </c>
      <c r="Y34" s="60" t="b">
        <f>ABS(X34)&lt;=ABS('General Settings'!$D$29)</f>
        <v>0</v>
      </c>
      <c r="AF34" s="72" t="e">
        <v>#N/A</v>
      </c>
    </row>
    <row r="35" spans="13:32" x14ac:dyDescent="0.2">
      <c r="M35" s="123" t="s">
        <v>154</v>
      </c>
      <c r="N35" s="123" t="s">
        <v>72</v>
      </c>
      <c r="O35" s="123" t="str">
        <f t="shared" si="6"/>
        <v>19M</v>
      </c>
      <c r="P35" s="123" t="str">
        <f t="shared" si="7"/>
        <v>EUR13x19F_Quote</v>
      </c>
      <c r="Q35" s="138"/>
      <c r="R35" s="124">
        <f>_xll.qlInterestRateIndexFixingDate(Index6M,S35)</f>
        <v>42663</v>
      </c>
      <c r="S35" s="124">
        <f>_xll.qlCalendarAdvance(Calendar,SettlementDate,N35,"mf",TRUE)</f>
        <v>42667</v>
      </c>
      <c r="T35" s="124">
        <f>_xll.qlCalendarAdvance(Calendar,SettlementDate,O35,"mf",TRUE)</f>
        <v>42849</v>
      </c>
      <c r="U35" s="125">
        <f>_xll.qlIndexFixing(Index6M,R35,TRUE,_xll.ohTrigger(Trigger,Trigger6M))</f>
        <v>7.7000000001510235E-4</v>
      </c>
      <c r="V35" s="125">
        <f>_xll.qlQuoteValue(P35,_xll.ohTrigger(Trigger,Trigger6M))</f>
        <v>7.7000000000000018E-4</v>
      </c>
      <c r="W35" s="123" t="b">
        <f t="shared" si="8"/>
        <v>1</v>
      </c>
      <c r="X35" s="144">
        <f t="shared" si="9"/>
        <v>1.5102177321202337E-14</v>
      </c>
      <c r="Y35" s="60" t="b">
        <f>ABS(X35)&lt;=ABS('General Settings'!$D$29)</f>
        <v>0</v>
      </c>
      <c r="AF35" s="72" t="e">
        <v>#N/A</v>
      </c>
    </row>
    <row r="36" spans="13:32" x14ac:dyDescent="0.2">
      <c r="M36" s="123" t="s">
        <v>154</v>
      </c>
      <c r="N36" s="123" t="s">
        <v>73</v>
      </c>
      <c r="O36" s="123" t="str">
        <f t="shared" si="6"/>
        <v>20M</v>
      </c>
      <c r="P36" s="123" t="str">
        <f t="shared" si="7"/>
        <v>EUR14x20F_Quote</v>
      </c>
      <c r="Q36" s="138"/>
      <c r="R36" s="124">
        <f>_xll.qlInterestRateIndexFixingDate(Index6M,S36)</f>
        <v>42695</v>
      </c>
      <c r="S36" s="124">
        <f>_xll.qlCalendarAdvance(Calendar,SettlementDate,N36,"mf",TRUE)</f>
        <v>42697</v>
      </c>
      <c r="T36" s="124">
        <f>_xll.qlCalendarAdvance(Calendar,SettlementDate,O36,"mf",TRUE)</f>
        <v>42878</v>
      </c>
      <c r="U36" s="125">
        <f>_xll.qlIndexFixing(Index6M,R36,TRUE,_xll.ohTrigger(Trigger,Trigger6M))</f>
        <v>8.5999999999993699E-4</v>
      </c>
      <c r="V36" s="125">
        <f>_xll.qlQuoteValue(P36,_xll.ohTrigger(Trigger,Trigger6M))</f>
        <v>8.6000000000000009E-4</v>
      </c>
      <c r="W36" s="123" t="b">
        <f t="shared" si="8"/>
        <v>1</v>
      </c>
      <c r="X36" s="144">
        <f t="shared" si="9"/>
        <v>-6.3100566438656358E-17</v>
      </c>
      <c r="Y36" s="60" t="b">
        <f>ABS(X36)&lt;=ABS('General Settings'!$D$29)</f>
        <v>0</v>
      </c>
      <c r="AF36" s="72" t="e">
        <v>#N/A</v>
      </c>
    </row>
    <row r="37" spans="13:32" x14ac:dyDescent="0.2">
      <c r="M37" s="123" t="s">
        <v>154</v>
      </c>
      <c r="N37" s="123" t="s">
        <v>74</v>
      </c>
      <c r="O37" s="123" t="str">
        <f t="shared" si="6"/>
        <v>21M</v>
      </c>
      <c r="P37" s="123" t="str">
        <f t="shared" si="7"/>
        <v>EUR15x21F_Quote</v>
      </c>
      <c r="Q37" s="138"/>
      <c r="R37" s="124">
        <f>_xll.qlInterestRateIndexFixingDate(Index6M,S37)</f>
        <v>42725</v>
      </c>
      <c r="S37" s="124">
        <f>_xll.qlCalendarAdvance(Calendar,SettlementDate,N37,"mf",TRUE)</f>
        <v>42727</v>
      </c>
      <c r="T37" s="124">
        <f>_xll.qlCalendarAdvance(Calendar,SettlementDate,O37,"mf",TRUE)</f>
        <v>42909</v>
      </c>
      <c r="U37" s="125">
        <f>_xll.qlIndexFixing(Index6M,R37,TRUE,_xll.ohTrigger(Trigger,Trigger6M))</f>
        <v>9.6999999999093851E-4</v>
      </c>
      <c r="V37" s="125">
        <f>_xll.qlQuoteValue(P37,_xll.ohTrigger(Trigger,Trigger6M))</f>
        <v>9.7000000000000005E-4</v>
      </c>
      <c r="W37" s="123" t="b">
        <f t="shared" si="8"/>
        <v>1</v>
      </c>
      <c r="X37" s="144">
        <f t="shared" si="9"/>
        <v>-9.061544917199349E-15</v>
      </c>
      <c r="Y37" s="60" t="b">
        <f>ABS(X37)&lt;=ABS('General Settings'!$D$29)</f>
        <v>0</v>
      </c>
      <c r="AF37" s="72" t="e">
        <v>#N/A</v>
      </c>
    </row>
    <row r="38" spans="13:32" x14ac:dyDescent="0.2">
      <c r="M38" s="123" t="s">
        <v>154</v>
      </c>
      <c r="N38" s="123" t="s">
        <v>75</v>
      </c>
      <c r="O38" s="123" t="str">
        <f t="shared" si="6"/>
        <v>22M</v>
      </c>
      <c r="P38" s="123" t="str">
        <f t="shared" si="7"/>
        <v>EUR16x22F_Quote</v>
      </c>
      <c r="Q38" s="138"/>
      <c r="R38" s="124">
        <f>_xll.qlInterestRateIndexFixingDate(Index6M,S38)</f>
        <v>42754</v>
      </c>
      <c r="S38" s="124">
        <f>_xll.qlCalendarAdvance(Calendar,SettlementDate,N38,"mf",TRUE)</f>
        <v>42758</v>
      </c>
      <c r="T38" s="124">
        <f>_xll.qlCalendarAdvance(Calendar,SettlementDate,O38,"mf",TRUE)</f>
        <v>42940</v>
      </c>
      <c r="U38" s="125">
        <f>_xll.qlIndexFixing(Index6M,R38,TRUE,_xll.ohTrigger(Trigger,Trigger6M))</f>
        <v>1.0900000027927368E-3</v>
      </c>
      <c r="V38" s="125">
        <f>_xll.qlQuoteValue(P38,_xll.ohTrigger(Trigger,Trigger6M))</f>
        <v>1.0899999999999998E-3</v>
      </c>
      <c r="W38" s="123" t="b">
        <f t="shared" si="8"/>
        <v>1</v>
      </c>
      <c r="X38" s="144">
        <f t="shared" si="9"/>
        <v>2.7927369618263587E-12</v>
      </c>
      <c r="Y38" s="60" t="b">
        <f>ABS(X38)&lt;=ABS('General Settings'!$D$29)</f>
        <v>0</v>
      </c>
      <c r="AF38" s="72" t="e">
        <v>#N/A</v>
      </c>
    </row>
    <row r="39" spans="13:32" x14ac:dyDescent="0.2">
      <c r="M39" s="123" t="s">
        <v>154</v>
      </c>
      <c r="N39" s="123" t="s">
        <v>76</v>
      </c>
      <c r="O39" s="123" t="str">
        <f t="shared" si="6"/>
        <v>23M</v>
      </c>
      <c r="P39" s="123" t="str">
        <f t="shared" si="7"/>
        <v>EUR17x23F_Quote</v>
      </c>
      <c r="Q39" s="138"/>
      <c r="R39" s="124">
        <f>_xll.qlInterestRateIndexFixingDate(Index6M,S39)</f>
        <v>42787</v>
      </c>
      <c r="S39" s="124">
        <f>_xll.qlCalendarAdvance(Calendar,SettlementDate,N39,"mf",TRUE)</f>
        <v>42789</v>
      </c>
      <c r="T39" s="124">
        <f>_xll.qlCalendarAdvance(Calendar,SettlementDate,O39,"mf",TRUE)</f>
        <v>42970</v>
      </c>
      <c r="U39" s="125">
        <f>_xll.qlIndexFixing(Index6M,R39,TRUE,_xll.ohTrigger(Trigger,Trigger6M))</f>
        <v>1.219999999988428E-3</v>
      </c>
      <c r="V39" s="125">
        <f>_xll.qlQuoteValue(P39,_xll.ohTrigger(Trigger,Trigger6M))</f>
        <v>1.2199999999999999E-3</v>
      </c>
      <c r="W39" s="123" t="b">
        <f t="shared" si="8"/>
        <v>1</v>
      </c>
      <c r="X39" s="144">
        <f t="shared" si="9"/>
        <v>-1.1571906627372286E-14</v>
      </c>
      <c r="Y39" s="60" t="b">
        <f>ABS(X39)&lt;=ABS('General Settings'!$D$29)</f>
        <v>0</v>
      </c>
      <c r="AF39" s="72" t="e">
        <v>#N/A</v>
      </c>
    </row>
    <row r="40" spans="13:32" x14ac:dyDescent="0.2">
      <c r="M40" s="128" t="s">
        <v>154</v>
      </c>
      <c r="N40" s="128" t="s">
        <v>77</v>
      </c>
      <c r="O40" s="128" t="str">
        <f t="shared" si="6"/>
        <v>24M</v>
      </c>
      <c r="P40" s="128" t="str">
        <f t="shared" si="7"/>
        <v>EUR18x24F_Quote</v>
      </c>
      <c r="Q40" s="140"/>
      <c r="R40" s="129">
        <f>_xll.qlInterestRateIndexFixingDate(Index6M,S40)</f>
        <v>42815</v>
      </c>
      <c r="S40" s="129">
        <f>_xll.qlCalendarAdvance(Calendar,SettlementDate,N40,"mf",TRUE)</f>
        <v>42817</v>
      </c>
      <c r="T40" s="129">
        <f>_xll.qlCalendarAdvance(Calendar,SettlementDate,O40,"mf",TRUE)</f>
        <v>43003</v>
      </c>
      <c r="U40" s="130">
        <f>_xll.qlIndexFixing(Index6M,R40,TRUE,_xll.ohTrigger(Trigger,Trigger6M))</f>
        <v>1.3599999999451325E-3</v>
      </c>
      <c r="V40" s="130">
        <f>_xll.qlQuoteValue(P40,_xll.ohTrigger(Trigger,Trigger6M))</f>
        <v>1.3600000000000001E-3</v>
      </c>
      <c r="W40" s="128" t="b">
        <f t="shared" si="8"/>
        <v>1</v>
      </c>
      <c r="X40" s="180">
        <f t="shared" si="9"/>
        <v>-5.4867568821670432E-14</v>
      </c>
      <c r="Y40" s="61" t="b">
        <f>ABS(X40)&lt;=ABS('General Settings'!$D$29)</f>
        <v>0</v>
      </c>
      <c r="AA40" s="114" t="s">
        <v>104</v>
      </c>
      <c r="AC40" s="113" t="s">
        <v>109</v>
      </c>
      <c r="AD40" s="113" t="s">
        <v>110</v>
      </c>
      <c r="AE40" s="114" t="s">
        <v>111</v>
      </c>
      <c r="AF40" s="72" t="e">
        <v>#N/A</v>
      </c>
    </row>
    <row r="41" spans="13:32" x14ac:dyDescent="0.2">
      <c r="M41" s="60" t="s">
        <v>61</v>
      </c>
      <c r="N41" s="60"/>
      <c r="O41" s="60" t="s">
        <v>32</v>
      </c>
      <c r="P41" s="60" t="str">
        <f t="shared" ref="P41:P78" si="10">Currency&amp;"AB6E"&amp;O41&amp;QuoteSuffix</f>
        <v>EURAB6E6M_Quote</v>
      </c>
      <c r="Q41" s="138"/>
      <c r="R41" s="136">
        <f t="shared" ref="R41:R78" si="11">EvaluationDate</f>
        <v>42268</v>
      </c>
      <c r="S41" s="136">
        <f>_xll.qlInterestRateIndexValueDate(AA41,R41)</f>
        <v>42270</v>
      </c>
      <c r="T41" s="136">
        <f>_xll.qlInterestRateIndexMaturity(AA41,S41)</f>
        <v>42452</v>
      </c>
      <c r="U41" s="141">
        <f>_xll.qlIndexFixing('6M Monitor'!AA41,R41,TRUE,_xll.ohTrigger(Trigger,Trigger6M))</f>
        <v>3.6399999999999996E-4</v>
      </c>
      <c r="V41" s="141" t="e">
        <f>_xll.qlQuoteValue(P41,_xll.ohTrigger(Trigger,Trigger6M))</f>
        <v>#NUM!</v>
      </c>
      <c r="W41" s="60" t="b">
        <f>NOT(ISERROR(V41))</f>
        <v>0</v>
      </c>
      <c r="X41" s="166" t="e">
        <f>(U41-V41)*10000</f>
        <v>#NUM!</v>
      </c>
      <c r="Y41" s="60" t="e">
        <f>ABS(X41)&lt;=ABS('General Settings'!$D$27)</f>
        <v>#NUM!</v>
      </c>
      <c r="AA41" s="62" t="str">
        <f>_xll.qlSwapIndex(,,O41,SettlementDays,Currency,Calendar,FixedLegTenor,FixedLegBDC,FixedLegDayCounter,Index6M,DiscountingCurve,Permanent,Trigger,ObjectOverwrite)</f>
        <v>obj_00625#0001</v>
      </c>
      <c r="AC41" s="113" t="s">
        <v>33</v>
      </c>
      <c r="AD41" s="113" t="s">
        <v>113</v>
      </c>
      <c r="AE41" s="114" t="s">
        <v>162</v>
      </c>
    </row>
    <row r="42" spans="13:32" x14ac:dyDescent="0.2">
      <c r="M42" s="60" t="s">
        <v>61</v>
      </c>
      <c r="N42" s="60"/>
      <c r="O42" s="60" t="s">
        <v>33</v>
      </c>
      <c r="P42" s="60" t="str">
        <f t="shared" si="10"/>
        <v>EURAB6E1Y_Quote</v>
      </c>
      <c r="Q42" s="138"/>
      <c r="R42" s="136">
        <f t="shared" si="11"/>
        <v>42268</v>
      </c>
      <c r="S42" s="136">
        <f>_xll.qlInterestRateIndexValueDate(AA42,R42)</f>
        <v>42270</v>
      </c>
      <c r="T42" s="136">
        <f>_xll.qlInterestRateIndexMaturity(AA42,S42)</f>
        <v>42636</v>
      </c>
      <c r="U42" s="141">
        <f>_xll.qlIndexFixing('6M Monitor'!AA42,R42,TRUE,_xll.ohTrigger(Trigger,Trigger6M))</f>
        <v>3.7606704268718631E-4</v>
      </c>
      <c r="V42" s="141">
        <f>_xll.qlQuoteValue(P42,_xll.ohTrigger(Trigger,Trigger6M))</f>
        <v>3.7999999999999997E-4</v>
      </c>
      <c r="W42" s="60" t="b">
        <f t="shared" ref="W42:W78" si="12">NOT(ISERROR(V42))</f>
        <v>1</v>
      </c>
      <c r="X42" s="166">
        <f>(U42-V42)*10000</f>
        <v>-3.9329573128136584E-2</v>
      </c>
      <c r="Y42" s="60" t="b">
        <f>ABS(X42)&lt;=ABS('General Settings'!$D$27)</f>
        <v>0</v>
      </c>
      <c r="AA42" s="60" t="str">
        <f>_xll.qlSwapIndex(,,O42,SettlementDays,Currency,Calendar,FixedLegTenor,FixedLegBDC,FixedLegDayCounter,Index6M,DiscountingCurve,Permanent,Trigger,ObjectOverwrite)</f>
        <v>obj_00631#0001</v>
      </c>
      <c r="AB42" s="153"/>
      <c r="AC42" s="153"/>
      <c r="AD42" s="97"/>
    </row>
    <row r="43" spans="13:32" x14ac:dyDescent="0.2">
      <c r="M43" s="60" t="s">
        <v>61</v>
      </c>
      <c r="N43" s="60"/>
      <c r="O43" s="60" t="s">
        <v>74</v>
      </c>
      <c r="P43" s="60" t="str">
        <f t="shared" si="10"/>
        <v>EURAB6E15M_Quote</v>
      </c>
      <c r="Q43" s="138"/>
      <c r="R43" s="136">
        <f t="shared" si="11"/>
        <v>42268</v>
      </c>
      <c r="S43" s="136">
        <f>_xll.qlInterestRateIndexValueDate(AA43,R43)</f>
        <v>42270</v>
      </c>
      <c r="T43" s="136">
        <f>_xll.qlInterestRateIndexMaturity(AA43,S43)</f>
        <v>42727</v>
      </c>
      <c r="U43" s="141">
        <f>_xll.qlIndexFixing('6M Monitor'!AA43,R43,TRUE,_xll.ohTrigger(Trigger,Trigger6M))</f>
        <v>4.1835119951871613E-4</v>
      </c>
      <c r="V43" s="141">
        <f>_xll.qlQuoteValue(P43,_xll.ohTrigger(Trigger,Trigger6M))</f>
        <v>2.7000000000000006E-4</v>
      </c>
      <c r="W43" s="60" t="b">
        <f t="shared" si="12"/>
        <v>1</v>
      </c>
      <c r="X43" s="166">
        <f t="shared" ref="X43:X78" si="13">(U43-V43)*10000</f>
        <v>1.4835119951871607</v>
      </c>
      <c r="Y43" s="60" t="b">
        <f>ABS(X43)&lt;=ABS('General Settings'!$D$27)</f>
        <v>0</v>
      </c>
      <c r="AA43" s="60" t="str">
        <f>_xll.qlSwapIndex(,,O43,SettlementDays,Currency,Calendar,FixedLegTenor,FixedLegBDC,FixedLegDayCounter,Index6M,DiscountingCurve,Permanent,Trigger,ObjectOverwrite)</f>
        <v>obj_0062f#0001</v>
      </c>
      <c r="AB43" s="153"/>
      <c r="AC43" s="153"/>
      <c r="AD43" s="97"/>
    </row>
    <row r="44" spans="13:32" x14ac:dyDescent="0.2">
      <c r="M44" s="60" t="s">
        <v>61</v>
      </c>
      <c r="N44" s="60"/>
      <c r="O44" s="60" t="s">
        <v>77</v>
      </c>
      <c r="P44" s="60" t="str">
        <f t="shared" si="10"/>
        <v>EURAB6E18M_Quote</v>
      </c>
      <c r="Q44" s="138"/>
      <c r="R44" s="136">
        <f t="shared" si="11"/>
        <v>42268</v>
      </c>
      <c r="S44" s="136">
        <f>_xll.qlInterestRateIndexValueDate(AA44,R44)</f>
        <v>42270</v>
      </c>
      <c r="T44" s="136">
        <f>_xll.qlInterestRateIndexMaturity(AA44,S44)</f>
        <v>42817</v>
      </c>
      <c r="U44" s="141">
        <f>_xll.qlIndexFixing('6M Monitor'!AA44,R44,TRUE,_xll.ohTrigger(Trigger,Trigger6M))</f>
        <v>4.7199097219094172E-4</v>
      </c>
      <c r="V44" s="141">
        <f>_xll.qlQuoteValue(P44,_xll.ohTrigger(Trigger,Trigger6M))</f>
        <v>4.8000000000000001E-4</v>
      </c>
      <c r="W44" s="60" t="b">
        <f t="shared" si="12"/>
        <v>1</v>
      </c>
      <c r="X44" s="166">
        <f t="shared" si="13"/>
        <v>-8.0090278090582903E-2</v>
      </c>
      <c r="Y44" s="60" t="b">
        <f>ABS(X44)&lt;=ABS('General Settings'!$D$27)</f>
        <v>0</v>
      </c>
      <c r="AA44" s="60" t="str">
        <f>_xll.qlSwapIndex(,,O44,SettlementDays,Currency,Calendar,FixedLegTenor,FixedLegBDC,FixedLegDayCounter,Index6M,DiscountingCurve,Permanent,Trigger,ObjectOverwrite)</f>
        <v>obj_00623#0001</v>
      </c>
      <c r="AB44" s="153"/>
      <c r="AC44" s="153"/>
      <c r="AD44" s="97"/>
    </row>
    <row r="45" spans="13:32" x14ac:dyDescent="0.2">
      <c r="M45" s="60" t="s">
        <v>61</v>
      </c>
      <c r="N45" s="60"/>
      <c r="O45" s="60" t="s">
        <v>80</v>
      </c>
      <c r="P45" s="60" t="str">
        <f t="shared" si="10"/>
        <v>EURAB6E21M_Quote</v>
      </c>
      <c r="Q45" s="138"/>
      <c r="R45" s="136">
        <f t="shared" si="11"/>
        <v>42268</v>
      </c>
      <c r="S45" s="136">
        <f>_xll.qlInterestRateIndexValueDate(AA45,R45)</f>
        <v>42270</v>
      </c>
      <c r="T45" s="136">
        <f>_xll.qlInterestRateIndexMaturity(AA45,S45)</f>
        <v>42909</v>
      </c>
      <c r="U45" s="141">
        <f>_xll.qlIndexFixing('6M Monitor'!AA45,R45,TRUE,_xll.ohTrigger(Trigger,Trigger6M))</f>
        <v>5.7912395823909318E-4</v>
      </c>
      <c r="V45" s="141">
        <f>_xll.qlQuoteValue(P45,_xll.ohTrigger(Trigger,Trigger6M))</f>
        <v>4.6999999999999999E-4</v>
      </c>
      <c r="W45" s="60" t="b">
        <f t="shared" si="12"/>
        <v>1</v>
      </c>
      <c r="X45" s="166">
        <f t="shared" si="13"/>
        <v>1.091239582390932</v>
      </c>
      <c r="Y45" s="60" t="b">
        <f>ABS(X45)&lt;=ABS('General Settings'!$D$27)</f>
        <v>0</v>
      </c>
      <c r="AA45" s="60" t="str">
        <f>_xll.qlSwapIndex(,,O45,SettlementDays,Currency,Calendar,FixedLegTenor,FixedLegBDC,FixedLegDayCounter,Index6M,DiscountingCurve,Permanent,Trigger,ObjectOverwrite)</f>
        <v>obj_00621#0001</v>
      </c>
      <c r="AB45" s="153"/>
      <c r="AC45" s="153"/>
      <c r="AD45" s="97"/>
    </row>
    <row r="46" spans="13:32" x14ac:dyDescent="0.2">
      <c r="M46" s="60" t="s">
        <v>61</v>
      </c>
      <c r="N46" s="60"/>
      <c r="O46" s="60" t="s">
        <v>83</v>
      </c>
      <c r="P46" s="60" t="str">
        <f t="shared" si="10"/>
        <v>EURAB6E2Y_Quote</v>
      </c>
      <c r="Q46" s="138"/>
      <c r="R46" s="136">
        <f t="shared" si="11"/>
        <v>42268</v>
      </c>
      <c r="S46" s="136">
        <f>_xll.qlInterestRateIndexValueDate(AA46,R46)</f>
        <v>42270</v>
      </c>
      <c r="T46" s="136">
        <f>_xll.qlInterestRateIndexMaturity(AA46,S46)</f>
        <v>43003</v>
      </c>
      <c r="U46" s="141">
        <f>_xll.qlIndexFixing('6M Monitor'!AA46,R46,TRUE,_xll.ohTrigger(Trigger,Trigger6M))</f>
        <v>7.0346247415348543E-4</v>
      </c>
      <c r="V46" s="141">
        <f>_xll.qlQuoteValue(P46,_xll.ohTrigger(Trigger,Trigger6M))</f>
        <v>7.2000000000000005E-4</v>
      </c>
      <c r="W46" s="60" t="b">
        <f t="shared" si="12"/>
        <v>1</v>
      </c>
      <c r="X46" s="166">
        <f t="shared" si="13"/>
        <v>-0.16537525846514614</v>
      </c>
      <c r="Y46" s="60" t="b">
        <f>ABS(X46)&lt;=ABS('General Settings'!$D$27)</f>
        <v>0</v>
      </c>
      <c r="AA46" s="60" t="str">
        <f>_xll.qlSwapIndex(,,O46,SettlementDays,Currency,Calendar,FixedLegTenor,FixedLegBDC,FixedLegDayCounter,Index6M,DiscountingCurve,Permanent,Trigger,ObjectOverwrite)</f>
        <v>obj_00632#0001</v>
      </c>
      <c r="AB46" s="153"/>
      <c r="AC46" s="153"/>
      <c r="AD46" s="97"/>
    </row>
    <row r="47" spans="13:32" x14ac:dyDescent="0.2">
      <c r="M47" s="123" t="s">
        <v>61</v>
      </c>
      <c r="N47" s="123"/>
      <c r="O47" s="123" t="s">
        <v>84</v>
      </c>
      <c r="P47" s="123" t="str">
        <f t="shared" si="10"/>
        <v>EURAB6E3Y_Quote</v>
      </c>
      <c r="Q47" s="138"/>
      <c r="R47" s="124">
        <f t="shared" si="11"/>
        <v>42268</v>
      </c>
      <c r="S47" s="124">
        <f>_xll.qlInterestRateIndexValueDate(AA47,R47)</f>
        <v>42270</v>
      </c>
      <c r="T47" s="124">
        <f>_xll.qlInterestRateIndexMaturity(AA47,S47)</f>
        <v>43367</v>
      </c>
      <c r="U47" s="125">
        <f>_xll.qlIndexFixing('6M Monitor'!AA47,R47,TRUE,_xll.ohTrigger(Trigger,Trigger6M))</f>
        <v>1.4999999998350677E-3</v>
      </c>
      <c r="V47" s="125">
        <f>_xll.qlQuoteValue(P47,_xll.ohTrigger(Trigger,Trigger6M))</f>
        <v>1.5E-3</v>
      </c>
      <c r="W47" s="123" t="b">
        <f t="shared" si="12"/>
        <v>1</v>
      </c>
      <c r="X47" s="168">
        <f t="shared" si="13"/>
        <v>-1.6493230392544689E-9</v>
      </c>
      <c r="Y47" s="60" t="b">
        <f>ABS(X47)&lt;=ABS('General Settings'!$D$27)</f>
        <v>0</v>
      </c>
      <c r="AA47" s="60" t="str">
        <f>_xll.qlSwapIndex(,,O47,SettlementDays,Currency,Calendar,FixedLegTenor,FixedLegBDC,FixedLegDayCounter,Index6M,DiscountingCurve,Permanent,Trigger,ObjectOverwrite)</f>
        <v>obj_00627#0001</v>
      </c>
      <c r="AB47" s="153"/>
      <c r="AC47" s="153"/>
      <c r="AD47" s="97"/>
    </row>
    <row r="48" spans="13:32" x14ac:dyDescent="0.2">
      <c r="M48" s="123" t="s">
        <v>61</v>
      </c>
      <c r="N48" s="123"/>
      <c r="O48" s="123" t="s">
        <v>85</v>
      </c>
      <c r="P48" s="123" t="str">
        <f t="shared" si="10"/>
        <v>EURAB6E4Y_Quote</v>
      </c>
      <c r="Q48" s="138"/>
      <c r="R48" s="124">
        <f t="shared" si="11"/>
        <v>42268</v>
      </c>
      <c r="S48" s="124">
        <f>_xll.qlInterestRateIndexValueDate(AA48,R48)</f>
        <v>42270</v>
      </c>
      <c r="T48" s="124">
        <f>_xll.qlInterestRateIndexMaturity(AA48,S48)</f>
        <v>43731</v>
      </c>
      <c r="U48" s="125">
        <f>_xll.qlIndexFixing('6M Monitor'!AA48,R48,TRUE,_xll.ohTrigger(Trigger,Trigger6M))</f>
        <v>2.6599999997690888E-3</v>
      </c>
      <c r="V48" s="125">
        <f>_xll.qlQuoteValue(P48,_xll.ohTrigger(Trigger,Trigger6M))</f>
        <v>2.66E-3</v>
      </c>
      <c r="W48" s="123" t="b">
        <f t="shared" si="12"/>
        <v>1</v>
      </c>
      <c r="X48" s="168">
        <f t="shared" si="13"/>
        <v>-2.3091121029161776E-9</v>
      </c>
      <c r="Y48" s="60" t="b">
        <f>ABS(X48)&lt;=ABS('General Settings'!$D$27)</f>
        <v>0</v>
      </c>
      <c r="AA48" s="60" t="str">
        <f>_xll.qlSwapIndex(,,O48,SettlementDays,Currency,Calendar,FixedLegTenor,FixedLegBDC,FixedLegDayCounter,Index6M,DiscountingCurve,Permanent,Trigger,ObjectOverwrite)</f>
        <v>obj_00639#0001</v>
      </c>
      <c r="AB48" s="153"/>
      <c r="AC48" s="153"/>
      <c r="AD48" s="97"/>
    </row>
    <row r="49" spans="13:30" x14ac:dyDescent="0.2">
      <c r="M49" s="123" t="s">
        <v>61</v>
      </c>
      <c r="N49" s="123"/>
      <c r="O49" s="123" t="s">
        <v>86</v>
      </c>
      <c r="P49" s="123" t="str">
        <f t="shared" si="10"/>
        <v>EURAB6E5Y_Quote</v>
      </c>
      <c r="Q49" s="138"/>
      <c r="R49" s="124">
        <f t="shared" si="11"/>
        <v>42268</v>
      </c>
      <c r="S49" s="124">
        <f>_xll.qlInterestRateIndexValueDate(AA49,R49)</f>
        <v>42270</v>
      </c>
      <c r="T49" s="124">
        <f>_xll.qlInterestRateIndexMaturity(AA49,S49)</f>
        <v>44097</v>
      </c>
      <c r="U49" s="125">
        <f>_xll.qlIndexFixing('6M Monitor'!AA49,R49,TRUE,_xll.ohTrigger(Trigger,Trigger6M))</f>
        <v>3.9799999995238375E-3</v>
      </c>
      <c r="V49" s="125">
        <f>_xll.qlQuoteValue(P49,_xll.ohTrigger(Trigger,Trigger6M))</f>
        <v>3.98E-3</v>
      </c>
      <c r="W49" s="123" t="b">
        <f t="shared" si="12"/>
        <v>1</v>
      </c>
      <c r="X49" s="168">
        <f t="shared" si="13"/>
        <v>-4.761625121973978E-9</v>
      </c>
      <c r="Y49" s="60" t="b">
        <f>ABS(X49)&lt;=ABS('General Settings'!$D$27)</f>
        <v>0</v>
      </c>
      <c r="AA49" s="60" t="str">
        <f>_xll.qlSwapIndex(,,O49,SettlementDays,Currency,Calendar,FixedLegTenor,FixedLegBDC,FixedLegDayCounter,Index6M,DiscountingCurve,Permanent,Trigger,ObjectOverwrite)</f>
        <v>obj_0063c#0001</v>
      </c>
      <c r="AB49" s="153"/>
      <c r="AC49" s="153"/>
      <c r="AD49" s="97"/>
    </row>
    <row r="50" spans="13:30" x14ac:dyDescent="0.2">
      <c r="M50" s="123" t="s">
        <v>61</v>
      </c>
      <c r="N50" s="123"/>
      <c r="O50" s="123" t="s">
        <v>87</v>
      </c>
      <c r="P50" s="123" t="str">
        <f t="shared" si="10"/>
        <v>EURAB6E6Y_Quote</v>
      </c>
      <c r="Q50" s="138"/>
      <c r="R50" s="124">
        <f t="shared" si="11"/>
        <v>42268</v>
      </c>
      <c r="S50" s="124">
        <f>_xll.qlInterestRateIndexValueDate(AA50,R50)</f>
        <v>42270</v>
      </c>
      <c r="T50" s="124">
        <f>_xll.qlInterestRateIndexMaturity(AA50,S50)</f>
        <v>44462</v>
      </c>
      <c r="U50" s="125">
        <f>_xll.qlIndexFixing('6M Monitor'!AA50,R50,TRUE,_xll.ohTrigger(Trigger,Trigger6M))</f>
        <v>5.3800000000227589E-3</v>
      </c>
      <c r="V50" s="125">
        <f>_xll.qlQuoteValue(P50,_xll.ohTrigger(Trigger,Trigger6M))</f>
        <v>5.3800000000000002E-3</v>
      </c>
      <c r="W50" s="123" t="b">
        <f t="shared" si="12"/>
        <v>1</v>
      </c>
      <c r="X50" s="168">
        <f t="shared" si="13"/>
        <v>2.2758704643077721E-10</v>
      </c>
      <c r="Y50" s="60" t="b">
        <f>ABS(X50)&lt;=ABS('General Settings'!$D$27)</f>
        <v>0</v>
      </c>
      <c r="AA50" s="60" t="str">
        <f>_xll.qlSwapIndex(,,O50,SettlementDays,Currency,Calendar,FixedLegTenor,FixedLegBDC,FixedLegDayCounter,Index6M,DiscountingCurve,Permanent,Trigger,ObjectOverwrite)</f>
        <v>obj_00630#0001</v>
      </c>
      <c r="AB50" s="153"/>
      <c r="AC50" s="153"/>
      <c r="AD50" s="97"/>
    </row>
    <row r="51" spans="13:30" x14ac:dyDescent="0.2">
      <c r="M51" s="123" t="s">
        <v>61</v>
      </c>
      <c r="N51" s="123"/>
      <c r="O51" s="123" t="s">
        <v>88</v>
      </c>
      <c r="P51" s="123" t="str">
        <f t="shared" si="10"/>
        <v>EURAB6E7Y_Quote</v>
      </c>
      <c r="Q51" s="138"/>
      <c r="R51" s="124">
        <f t="shared" si="11"/>
        <v>42268</v>
      </c>
      <c r="S51" s="124">
        <f>_xll.qlInterestRateIndexValueDate(AA51,R51)</f>
        <v>42270</v>
      </c>
      <c r="T51" s="124">
        <f>_xll.qlInterestRateIndexMaturity(AA51,S51)</f>
        <v>44827</v>
      </c>
      <c r="U51" s="125">
        <f>_xll.qlIndexFixing('6M Monitor'!AA51,R51,TRUE,_xll.ohTrigger(Trigger,Trigger6M))</f>
        <v>6.7800000002037333E-3</v>
      </c>
      <c r="V51" s="125">
        <f>_xll.qlQuoteValue(P51,_xll.ohTrigger(Trigger,Trigger6M))</f>
        <v>6.7800000000000004E-3</v>
      </c>
      <c r="W51" s="123" t="b">
        <f t="shared" si="12"/>
        <v>1</v>
      </c>
      <c r="X51" s="168">
        <f t="shared" si="13"/>
        <v>2.0373286391262013E-9</v>
      </c>
      <c r="Y51" s="60" t="b">
        <f>ABS(X51)&lt;=ABS('General Settings'!$D$27)</f>
        <v>0</v>
      </c>
      <c r="AA51" s="60" t="str">
        <f>_xll.qlSwapIndex(,,O51,SettlementDays,Currency,Calendar,FixedLegTenor,FixedLegBDC,FixedLegDayCounter,Index6M,DiscountingCurve,Permanent,Trigger,ObjectOverwrite)</f>
        <v>obj_0063a#0001</v>
      </c>
      <c r="AB51" s="153"/>
      <c r="AC51" s="153"/>
      <c r="AD51" s="97"/>
    </row>
    <row r="52" spans="13:30" x14ac:dyDescent="0.2">
      <c r="M52" s="123" t="s">
        <v>61</v>
      </c>
      <c r="N52" s="123"/>
      <c r="O52" s="123" t="s">
        <v>89</v>
      </c>
      <c r="P52" s="123" t="str">
        <f t="shared" si="10"/>
        <v>EURAB6E8Y_Quote</v>
      </c>
      <c r="Q52" s="138"/>
      <c r="R52" s="124">
        <f t="shared" si="11"/>
        <v>42268</v>
      </c>
      <c r="S52" s="124">
        <f>_xll.qlInterestRateIndexValueDate(AA52,R52)</f>
        <v>42270</v>
      </c>
      <c r="T52" s="124">
        <f>_xll.qlInterestRateIndexMaturity(AA52,S52)</f>
        <v>45194</v>
      </c>
      <c r="U52" s="125">
        <f>_xll.qlIndexFixing('6M Monitor'!AA52,R52,TRUE,_xll.ohTrigger(Trigger,Trigger6M))</f>
        <v>8.1300000002381655E-3</v>
      </c>
      <c r="V52" s="125">
        <f>_xll.qlQuoteValue(P52,_xll.ohTrigger(Trigger,Trigger6M))</f>
        <v>8.1300000000000001E-3</v>
      </c>
      <c r="W52" s="123" t="b">
        <f t="shared" si="12"/>
        <v>1</v>
      </c>
      <c r="X52" s="168">
        <f t="shared" si="13"/>
        <v>2.3816539018728378E-9</v>
      </c>
      <c r="Y52" s="60" t="b">
        <f>ABS(X52)&lt;=ABS('General Settings'!$D$27)</f>
        <v>0</v>
      </c>
      <c r="AA52" s="60" t="str">
        <f>_xll.qlSwapIndex(,,O52,SettlementDays,Currency,Calendar,FixedLegTenor,FixedLegBDC,FixedLegDayCounter,Index6M,DiscountingCurve,Permanent,Trigger,ObjectOverwrite)</f>
        <v>obj_00620#0001</v>
      </c>
      <c r="AB52" s="153"/>
      <c r="AC52" s="153"/>
      <c r="AD52" s="97"/>
    </row>
    <row r="53" spans="13:30" x14ac:dyDescent="0.2">
      <c r="M53" s="123" t="s">
        <v>61</v>
      </c>
      <c r="N53" s="123"/>
      <c r="O53" s="123" t="s">
        <v>90</v>
      </c>
      <c r="P53" s="123" t="str">
        <f t="shared" si="10"/>
        <v>EURAB6E9Y_Quote</v>
      </c>
      <c r="Q53" s="138"/>
      <c r="R53" s="124">
        <f t="shared" si="11"/>
        <v>42268</v>
      </c>
      <c r="S53" s="124">
        <f>_xll.qlInterestRateIndexValueDate(AA53,R53)</f>
        <v>42270</v>
      </c>
      <c r="T53" s="124">
        <f>_xll.qlInterestRateIndexMaturity(AA53,S53)</f>
        <v>45558</v>
      </c>
      <c r="U53" s="125">
        <f>_xll.qlIndexFixing('6M Monitor'!AA53,R53,TRUE,_xll.ohTrigger(Trigger,Trigger6M))</f>
        <v>9.3600000001054246E-3</v>
      </c>
      <c r="V53" s="125">
        <f>_xll.qlQuoteValue(P53,_xll.ohTrigger(Trigger,Trigger6M))</f>
        <v>9.3600000000000003E-3</v>
      </c>
      <c r="W53" s="123" t="b">
        <f t="shared" si="12"/>
        <v>1</v>
      </c>
      <c r="X53" s="168">
        <f t="shared" si="13"/>
        <v>1.054243498055385E-9</v>
      </c>
      <c r="Y53" s="60" t="b">
        <f>ABS(X53)&lt;=ABS('General Settings'!$D$27)</f>
        <v>0</v>
      </c>
      <c r="AA53" s="60" t="str">
        <f>_xll.qlSwapIndex(,,O53,SettlementDays,Currency,Calendar,FixedLegTenor,FixedLegBDC,FixedLegDayCounter,Index6M,DiscountingCurve,Permanent,Trigger,ObjectOverwrite)</f>
        <v>obj_0063e#0001</v>
      </c>
      <c r="AB53" s="153"/>
      <c r="AC53" s="153"/>
      <c r="AD53" s="97"/>
    </row>
    <row r="54" spans="13:30" x14ac:dyDescent="0.2">
      <c r="M54" s="123" t="s">
        <v>61</v>
      </c>
      <c r="N54" s="123"/>
      <c r="O54" s="123" t="s">
        <v>91</v>
      </c>
      <c r="P54" s="123" t="str">
        <f t="shared" si="10"/>
        <v>EURAB6E10Y_Quote</v>
      </c>
      <c r="Q54" s="138"/>
      <c r="R54" s="124">
        <f t="shared" si="11"/>
        <v>42268</v>
      </c>
      <c r="S54" s="124">
        <f>_xll.qlInterestRateIndexValueDate(AA54,R54)</f>
        <v>42270</v>
      </c>
      <c r="T54" s="124">
        <f>_xll.qlInterestRateIndexMaturity(AA54,S54)</f>
        <v>45923</v>
      </c>
      <c r="U54" s="125">
        <f>_xll.qlIndexFixing('6M Monitor'!AA54,R54,TRUE,_xll.ohTrigger(Trigger,Trigger6M))</f>
        <v>1.0450000000100313E-2</v>
      </c>
      <c r="V54" s="125">
        <f>_xll.qlQuoteValue(P54,_xll.ohTrigger(Trigger,Trigger6M))</f>
        <v>1.0449999999999999E-2</v>
      </c>
      <c r="W54" s="123" t="b">
        <f t="shared" si="12"/>
        <v>1</v>
      </c>
      <c r="X54" s="168">
        <f t="shared" si="13"/>
        <v>1.0031385444531082E-9</v>
      </c>
      <c r="Y54" s="60" t="b">
        <f>ABS(X54)&lt;=ABS('General Settings'!$D$27)</f>
        <v>0</v>
      </c>
      <c r="AA54" s="60" t="str">
        <f>_xll.qlSwapIndex(,,O54,SettlementDays,Currency,Calendar,FixedLegTenor,FixedLegBDC,FixedLegDayCounter,Index6M,DiscountingCurve,Permanent,Trigger,ObjectOverwrite)</f>
        <v>obj_00624#0001</v>
      </c>
      <c r="AB54" s="153"/>
      <c r="AC54" s="153"/>
      <c r="AD54" s="97"/>
    </row>
    <row r="55" spans="13:30" x14ac:dyDescent="0.2">
      <c r="M55" s="60" t="s">
        <v>61</v>
      </c>
      <c r="N55" s="60"/>
      <c r="O55" s="60" t="s">
        <v>117</v>
      </c>
      <c r="P55" s="60" t="str">
        <f t="shared" si="10"/>
        <v>EURAB6E11Y_Quote</v>
      </c>
      <c r="Q55" s="138"/>
      <c r="R55" s="136">
        <f t="shared" si="11"/>
        <v>42268</v>
      </c>
      <c r="S55" s="136">
        <f>_xll.qlInterestRateIndexValueDate(AA55,R55)</f>
        <v>42270</v>
      </c>
      <c r="T55" s="136">
        <f>_xll.qlInterestRateIndexMaturity(AA55,S55)</f>
        <v>46288</v>
      </c>
      <c r="U55" s="141">
        <f>_xll.qlIndexFixing('6M Monitor'!AA55,R55,TRUE,_xll.ohTrigger(Trigger,Trigger6M))</f>
        <v>1.1422485078940049E-2</v>
      </c>
      <c r="V55" s="141">
        <f>_xll.qlQuoteValue(P55,_xll.ohTrigger(Trigger,Trigger6M))</f>
        <v>1.142E-2</v>
      </c>
      <c r="W55" s="60" t="b">
        <f t="shared" si="12"/>
        <v>1</v>
      </c>
      <c r="X55" s="166">
        <f t="shared" si="13"/>
        <v>2.4850789400489293E-2</v>
      </c>
      <c r="Y55" s="60" t="b">
        <f>ABS(X55)&lt;=ABS('General Settings'!$D$27)</f>
        <v>0</v>
      </c>
      <c r="AA55" s="60" t="str">
        <f>_xll.qlSwapIndex(,,O55,SettlementDays,Currency,Calendar,FixedLegTenor,FixedLegBDC,FixedLegDayCounter,Index6M,DiscountingCurve,Permanent,Trigger,ObjectOverwrite)</f>
        <v>obj_00622#0001</v>
      </c>
      <c r="AB55" s="153"/>
      <c r="AC55" s="153"/>
      <c r="AD55" s="97"/>
    </row>
    <row r="56" spans="13:30" x14ac:dyDescent="0.2">
      <c r="M56" s="123" t="s">
        <v>61</v>
      </c>
      <c r="N56" s="123"/>
      <c r="O56" s="123" t="s">
        <v>92</v>
      </c>
      <c r="P56" s="123" t="str">
        <f t="shared" si="10"/>
        <v>EURAB6E12Y_Quote</v>
      </c>
      <c r="Q56" s="138"/>
      <c r="R56" s="124">
        <f t="shared" si="11"/>
        <v>42268</v>
      </c>
      <c r="S56" s="124">
        <f>_xll.qlInterestRateIndexValueDate(AA56,R56)</f>
        <v>42270</v>
      </c>
      <c r="T56" s="124">
        <f>_xll.qlInterestRateIndexMaturity(AA56,S56)</f>
        <v>46653</v>
      </c>
      <c r="U56" s="125">
        <f>_xll.qlIndexFixing('6M Monitor'!AA56,R56,TRUE,_xll.ohTrigger(Trigger,Trigger6M))</f>
        <v>1.2280000000154357E-2</v>
      </c>
      <c r="V56" s="125">
        <f>_xll.qlQuoteValue(P56,_xll.ohTrigger(Trigger,Trigger6M))</f>
        <v>1.2279999999999999E-2</v>
      </c>
      <c r="W56" s="123" t="b">
        <f t="shared" si="12"/>
        <v>1</v>
      </c>
      <c r="X56" s="168">
        <f t="shared" si="13"/>
        <v>1.5435742961589227E-9</v>
      </c>
      <c r="Y56" s="60" t="b">
        <f>ABS(X56)&lt;=ABS('General Settings'!$D$27)</f>
        <v>0</v>
      </c>
      <c r="AA56" s="60" t="str">
        <f>_xll.qlSwapIndex(,,O56,SettlementDays,Currency,Calendar,FixedLegTenor,FixedLegBDC,FixedLegDayCounter,Index6M,DiscountingCurve,Permanent,Trigger,ObjectOverwrite)</f>
        <v>obj_00635#0001</v>
      </c>
      <c r="AB56" s="153"/>
      <c r="AC56" s="153"/>
      <c r="AD56" s="97"/>
    </row>
    <row r="57" spans="13:30" x14ac:dyDescent="0.2">
      <c r="M57" s="60" t="s">
        <v>61</v>
      </c>
      <c r="N57" s="60"/>
      <c r="O57" s="60" t="s">
        <v>118</v>
      </c>
      <c r="P57" s="60" t="str">
        <f t="shared" si="10"/>
        <v>EURAB6E13Y_Quote</v>
      </c>
      <c r="Q57" s="138"/>
      <c r="R57" s="136">
        <f t="shared" si="11"/>
        <v>42268</v>
      </c>
      <c r="S57" s="136">
        <f>_xll.qlInterestRateIndexValueDate(AA57,R57)</f>
        <v>42270</v>
      </c>
      <c r="T57" s="136">
        <f>_xll.qlInterestRateIndexMaturity(AA57,S57)</f>
        <v>47021</v>
      </c>
      <c r="U57" s="141">
        <f>_xll.qlIndexFixing('6M Monitor'!AA57,R57,TRUE,_xll.ohTrigger(Trigger,Trigger6M))</f>
        <v>1.3027942258861286E-2</v>
      </c>
      <c r="V57" s="141">
        <f>_xll.qlQuoteValue(P57,_xll.ohTrigger(Trigger,Trigger6M))</f>
        <v>1.303E-2</v>
      </c>
      <c r="W57" s="60" t="b">
        <f t="shared" si="12"/>
        <v>1</v>
      </c>
      <c r="X57" s="166">
        <f t="shared" si="13"/>
        <v>-2.057741138714389E-2</v>
      </c>
      <c r="Y57" s="60" t="b">
        <f>ABS(X57)&lt;=ABS('General Settings'!$D$27)</f>
        <v>0</v>
      </c>
      <c r="AA57" s="60" t="str">
        <f>_xll.qlSwapIndex(,,O57,SettlementDays,Currency,Calendar,FixedLegTenor,FixedLegBDC,FixedLegDayCounter,Index6M,DiscountingCurve,Permanent,Trigger,ObjectOverwrite)</f>
        <v>obj_0063b#0001</v>
      </c>
      <c r="AB57" s="153"/>
      <c r="AC57" s="153"/>
      <c r="AD57" s="97"/>
    </row>
    <row r="58" spans="13:30" x14ac:dyDescent="0.2">
      <c r="M58" s="60" t="s">
        <v>61</v>
      </c>
      <c r="N58" s="60"/>
      <c r="O58" s="60" t="s">
        <v>119</v>
      </c>
      <c r="P58" s="60" t="str">
        <f t="shared" si="10"/>
        <v>EURAB6E14Y_Quote</v>
      </c>
      <c r="Q58" s="138"/>
      <c r="R58" s="136">
        <f t="shared" si="11"/>
        <v>42268</v>
      </c>
      <c r="S58" s="136">
        <f>_xll.qlInterestRateIndexValueDate(AA58,R58)</f>
        <v>42270</v>
      </c>
      <c r="T58" s="136">
        <f>_xll.qlInterestRateIndexMaturity(AA58,S58)</f>
        <v>47385</v>
      </c>
      <c r="U58" s="141">
        <f>_xll.qlIndexFixing('6M Monitor'!AA58,R58,TRUE,_xll.ohTrigger(Trigger,Trigger6M))</f>
        <v>1.3656905776808474E-2</v>
      </c>
      <c r="V58" s="141">
        <f>_xll.qlQuoteValue(P58,_xll.ohTrigger(Trigger,Trigger6M))</f>
        <v>1.366E-2</v>
      </c>
      <c r="W58" s="60" t="b">
        <f t="shared" si="12"/>
        <v>1</v>
      </c>
      <c r="X58" s="166">
        <f t="shared" si="13"/>
        <v>-3.0942231915263851E-2</v>
      </c>
      <c r="Y58" s="60" t="b">
        <f>ABS(X58)&lt;=ABS('General Settings'!$D$27)</f>
        <v>0</v>
      </c>
      <c r="AA58" s="60" t="str">
        <f>_xll.qlSwapIndex(,,O58,SettlementDays,Currency,Calendar,FixedLegTenor,FixedLegBDC,FixedLegDayCounter,Index6M,DiscountingCurve,Permanent,Trigger,ObjectOverwrite)</f>
        <v>obj_0061e#0001</v>
      </c>
      <c r="AB58" s="153"/>
      <c r="AC58" s="153"/>
      <c r="AD58" s="97"/>
    </row>
    <row r="59" spans="13:30" x14ac:dyDescent="0.2">
      <c r="M59" s="123" t="s">
        <v>61</v>
      </c>
      <c r="N59" s="123"/>
      <c r="O59" s="123" t="s">
        <v>93</v>
      </c>
      <c r="P59" s="123" t="str">
        <f t="shared" si="10"/>
        <v>EURAB6E15Y_Quote</v>
      </c>
      <c r="Q59" s="138"/>
      <c r="R59" s="124">
        <f t="shared" si="11"/>
        <v>42268</v>
      </c>
      <c r="S59" s="124">
        <f>_xll.qlInterestRateIndexValueDate(AA59,R59)</f>
        <v>42270</v>
      </c>
      <c r="T59" s="124">
        <f>_xll.qlInterestRateIndexMaturity(AA59,S59)</f>
        <v>47749</v>
      </c>
      <c r="U59" s="125">
        <f>_xll.qlIndexFixing('6M Monitor'!AA59,R59,TRUE,_xll.ohTrigger(Trigger,Trigger6M))</f>
        <v>1.4189999999907502E-2</v>
      </c>
      <c r="V59" s="125">
        <f>_xll.qlQuoteValue(P59,_xll.ohTrigger(Trigger,Trigger6M))</f>
        <v>1.4190000000000001E-2</v>
      </c>
      <c r="W59" s="123" t="b">
        <f t="shared" si="12"/>
        <v>1</v>
      </c>
      <c r="X59" s="168">
        <f t="shared" si="13"/>
        <v>-9.2498925186035308E-10</v>
      </c>
      <c r="Y59" s="60" t="b">
        <f>ABS(X59)&lt;=ABS('General Settings'!$D$27)</f>
        <v>0</v>
      </c>
      <c r="AA59" s="60" t="str">
        <f>_xll.qlSwapIndex(,,O59,SettlementDays,Currency,Calendar,FixedLegTenor,FixedLegBDC,FixedLegDayCounter,Index6M,DiscountingCurve,Permanent,Trigger,ObjectOverwrite)</f>
        <v>obj_0062d#0001</v>
      </c>
      <c r="AB59" s="153"/>
      <c r="AC59" s="153"/>
      <c r="AD59" s="97"/>
    </row>
    <row r="60" spans="13:30" x14ac:dyDescent="0.2">
      <c r="M60" s="60" t="s">
        <v>61</v>
      </c>
      <c r="N60" s="60"/>
      <c r="O60" s="60" t="s">
        <v>120</v>
      </c>
      <c r="P60" s="60" t="str">
        <f t="shared" si="10"/>
        <v>EURAB6E16Y_Quote</v>
      </c>
      <c r="Q60" s="138"/>
      <c r="R60" s="136">
        <f t="shared" si="11"/>
        <v>42268</v>
      </c>
      <c r="S60" s="136">
        <f>_xll.qlInterestRateIndexValueDate(AA60,R60)</f>
        <v>42270</v>
      </c>
      <c r="T60" s="136">
        <f>_xll.qlInterestRateIndexMaturity(AA60,S60)</f>
        <v>48114</v>
      </c>
      <c r="U60" s="141">
        <f>_xll.qlIndexFixing('6M Monitor'!AA60,R60,TRUE,_xll.ohTrigger(Trigger,Trigger6M))</f>
        <v>1.4639223812528225E-2</v>
      </c>
      <c r="V60" s="141">
        <f>_xll.qlQuoteValue(P60,_xll.ohTrigger(Trigger,Trigger6M))</f>
        <v>1.464E-2</v>
      </c>
      <c r="W60" s="60" t="b">
        <f t="shared" si="12"/>
        <v>1</v>
      </c>
      <c r="X60" s="166">
        <f t="shared" si="13"/>
        <v>-7.7618747177515823E-3</v>
      </c>
      <c r="Y60" s="60" t="b">
        <f>ABS(X60)&lt;=ABS('General Settings'!$D$27)</f>
        <v>0</v>
      </c>
      <c r="AA60" s="60" t="str">
        <f>_xll.qlSwapIndex(,,O60,SettlementDays,Currency,Calendar,FixedLegTenor,FixedLegBDC,FixedLegDayCounter,Index6M,DiscountingCurve,Permanent,Trigger,ObjectOverwrite)</f>
        <v>obj_00626#0001</v>
      </c>
      <c r="AB60" s="153"/>
      <c r="AC60" s="153"/>
      <c r="AD60" s="97"/>
    </row>
    <row r="61" spans="13:30" x14ac:dyDescent="0.2">
      <c r="M61" s="60" t="s">
        <v>61</v>
      </c>
      <c r="N61" s="60"/>
      <c r="O61" s="60" t="s">
        <v>121</v>
      </c>
      <c r="P61" s="60" t="str">
        <f t="shared" si="10"/>
        <v>EURAB6E17Y_Quote</v>
      </c>
      <c r="Q61" s="138"/>
      <c r="R61" s="136">
        <f t="shared" si="11"/>
        <v>42268</v>
      </c>
      <c r="S61" s="136">
        <f>_xll.qlInterestRateIndexValueDate(AA61,R61)</f>
        <v>42270</v>
      </c>
      <c r="T61" s="136">
        <f>_xll.qlInterestRateIndexMaturity(AA61,S61)</f>
        <v>48480</v>
      </c>
      <c r="U61" s="141">
        <f>_xll.qlIndexFixing('6M Monitor'!AA61,R61,TRUE,_xll.ohTrigger(Trigger,Trigger6M))</f>
        <v>1.5014302723766514E-2</v>
      </c>
      <c r="V61" s="141">
        <f>_xll.qlQuoteValue(P61,_xll.ohTrigger(Trigger,Trigger6M))</f>
        <v>1.502E-2</v>
      </c>
      <c r="W61" s="60" t="b">
        <f t="shared" si="12"/>
        <v>1</v>
      </c>
      <c r="X61" s="166">
        <f t="shared" si="13"/>
        <v>-5.6972762334864258E-2</v>
      </c>
      <c r="Y61" s="60" t="b">
        <f>ABS(X61)&lt;=ABS('General Settings'!$D$27)</f>
        <v>0</v>
      </c>
      <c r="AA61" s="60" t="str">
        <f>_xll.qlSwapIndex(,,O61,SettlementDays,Currency,Calendar,FixedLegTenor,FixedLegBDC,FixedLegDayCounter,Index6M,DiscountingCurve,Permanent,Trigger,ObjectOverwrite)</f>
        <v>obj_00641#0001</v>
      </c>
      <c r="AB61" s="153"/>
      <c r="AC61" s="153"/>
      <c r="AD61" s="97"/>
    </row>
    <row r="62" spans="13:30" x14ac:dyDescent="0.2">
      <c r="M62" s="60" t="s">
        <v>61</v>
      </c>
      <c r="N62" s="60"/>
      <c r="O62" s="60" t="s">
        <v>122</v>
      </c>
      <c r="P62" s="60" t="str">
        <f t="shared" si="10"/>
        <v>EURAB6E18Y_Quote</v>
      </c>
      <c r="Q62" s="138"/>
      <c r="R62" s="136">
        <f t="shared" si="11"/>
        <v>42268</v>
      </c>
      <c r="S62" s="136">
        <f>_xll.qlInterestRateIndexValueDate(AA62,R62)</f>
        <v>42270</v>
      </c>
      <c r="T62" s="136">
        <f>_xll.qlInterestRateIndexMaturity(AA62,S62)</f>
        <v>48845</v>
      </c>
      <c r="U62" s="141">
        <f>_xll.qlIndexFixing('6M Monitor'!AA62,R62,TRUE,_xll.ohTrigger(Trigger,Trigger6M))</f>
        <v>1.5316360618772527E-2</v>
      </c>
      <c r="V62" s="141">
        <f>_xll.qlQuoteValue(P62,_xll.ohTrigger(Trigger,Trigger6M))</f>
        <v>1.532E-2</v>
      </c>
      <c r="W62" s="60" t="b">
        <f t="shared" si="12"/>
        <v>1</v>
      </c>
      <c r="X62" s="166">
        <f t="shared" si="13"/>
        <v>-3.6393812274729265E-2</v>
      </c>
      <c r="Y62" s="60" t="b">
        <f>ABS(X62)&lt;=ABS('General Settings'!$D$27)</f>
        <v>0</v>
      </c>
      <c r="AA62" s="60" t="str">
        <f>_xll.qlSwapIndex(,,O62,SettlementDays,Currency,Calendar,FixedLegTenor,FixedLegBDC,FixedLegDayCounter,Index6M,DiscountingCurve,Permanent,Trigger,ObjectOverwrite)</f>
        <v>obj_00642#0001</v>
      </c>
      <c r="AB62" s="153"/>
      <c r="AC62" s="153"/>
      <c r="AD62" s="97"/>
    </row>
    <row r="63" spans="13:30" x14ac:dyDescent="0.2">
      <c r="M63" s="60" t="s">
        <v>61</v>
      </c>
      <c r="N63" s="60"/>
      <c r="O63" s="60" t="s">
        <v>123</v>
      </c>
      <c r="P63" s="60" t="str">
        <f t="shared" si="10"/>
        <v>EURAB6E19Y_Quote</v>
      </c>
      <c r="Q63" s="138"/>
      <c r="R63" s="136">
        <f t="shared" si="11"/>
        <v>42268</v>
      </c>
      <c r="S63" s="136">
        <f>_xll.qlInterestRateIndexValueDate(AA63,R63)</f>
        <v>42270</v>
      </c>
      <c r="T63" s="136">
        <f>_xll.qlInterestRateIndexMaturity(AA63,S63)</f>
        <v>49212</v>
      </c>
      <c r="U63" s="141">
        <f>_xll.qlIndexFixing('6M Monitor'!AA63,R63,TRUE,_xll.ohTrigger(Trigger,Trigger6M))</f>
        <v>1.5556962476880015E-2</v>
      </c>
      <c r="V63" s="141">
        <f>_xll.qlQuoteValue(P63,_xll.ohTrigger(Trigger,Trigger6M))</f>
        <v>1.5560000000000001E-2</v>
      </c>
      <c r="W63" s="60" t="b">
        <f t="shared" si="12"/>
        <v>1</v>
      </c>
      <c r="X63" s="166">
        <f t="shared" si="13"/>
        <v>-3.0375231199857022E-2</v>
      </c>
      <c r="Y63" s="60" t="b">
        <f>ABS(X63)&lt;=ABS('General Settings'!$D$27)</f>
        <v>0</v>
      </c>
      <c r="AA63" s="60" t="str">
        <f>_xll.qlSwapIndex(,,O63,SettlementDays,Currency,Calendar,FixedLegTenor,FixedLegBDC,FixedLegDayCounter,Index6M,DiscountingCurve,Permanent,Trigger,ObjectOverwrite)</f>
        <v>obj_0062b#0001</v>
      </c>
      <c r="AB63" s="153"/>
      <c r="AC63" s="153"/>
      <c r="AD63" s="97"/>
    </row>
    <row r="64" spans="13:30" x14ac:dyDescent="0.2">
      <c r="M64" s="123" t="s">
        <v>61</v>
      </c>
      <c r="N64" s="123"/>
      <c r="O64" s="123" t="s">
        <v>94</v>
      </c>
      <c r="P64" s="123" t="str">
        <f t="shared" si="10"/>
        <v>EURAB6E20Y_Quote</v>
      </c>
      <c r="Q64" s="138"/>
      <c r="R64" s="124">
        <f t="shared" si="11"/>
        <v>42268</v>
      </c>
      <c r="S64" s="124">
        <f>_xll.qlInterestRateIndexValueDate(AA64,R64)</f>
        <v>42270</v>
      </c>
      <c r="T64" s="124">
        <f>_xll.qlInterestRateIndexMaturity(AA64,S64)</f>
        <v>49576</v>
      </c>
      <c r="U64" s="125">
        <f>_xll.qlIndexFixing('6M Monitor'!AA64,R64,TRUE,_xll.ohTrigger(Trigger,Trigger6M))</f>
        <v>1.5740000000251123E-2</v>
      </c>
      <c r="V64" s="125">
        <f>_xll.qlQuoteValue(P64,_xll.ohTrigger(Trigger,Trigger6M))</f>
        <v>1.5740000000000001E-2</v>
      </c>
      <c r="W64" s="123" t="b">
        <f t="shared" si="12"/>
        <v>1</v>
      </c>
      <c r="X64" s="168">
        <f t="shared" si="13"/>
        <v>2.5112203982935455E-9</v>
      </c>
      <c r="Y64" s="60" t="b">
        <f>ABS(X64)&lt;=ABS('General Settings'!$D$27)</f>
        <v>0</v>
      </c>
      <c r="AA64" s="60" t="str">
        <f>_xll.qlSwapIndex(,,O64,SettlementDays,Currency,Calendar,FixedLegTenor,FixedLegBDC,FixedLegDayCounter,Index6M,DiscountingCurve,Permanent,Trigger,ObjectOverwrite)</f>
        <v>obj_0062e#0001</v>
      </c>
      <c r="AB64" s="153"/>
      <c r="AC64" s="153"/>
      <c r="AD64" s="97"/>
    </row>
    <row r="65" spans="10:30" x14ac:dyDescent="0.2">
      <c r="M65" s="60" t="s">
        <v>61</v>
      </c>
      <c r="N65" s="60"/>
      <c r="O65" s="60" t="s">
        <v>124</v>
      </c>
      <c r="P65" s="60" t="str">
        <f t="shared" si="10"/>
        <v>EURAB6E21Y_Quote</v>
      </c>
      <c r="Q65" s="138"/>
      <c r="R65" s="136">
        <f t="shared" si="11"/>
        <v>42268</v>
      </c>
      <c r="S65" s="136">
        <f>_xll.qlInterestRateIndexValueDate(AA65,R65)</f>
        <v>42270</v>
      </c>
      <c r="T65" s="136">
        <f>_xll.qlInterestRateIndexMaturity(AA65,S65)</f>
        <v>49941</v>
      </c>
      <c r="U65" s="141">
        <f>_xll.qlIndexFixing('6M Monitor'!AA65,R65,TRUE,_xll.ohTrigger(Trigger,Trigger6M))</f>
        <v>1.5876696315765586E-2</v>
      </c>
      <c r="V65" s="141">
        <f>_xll.qlQuoteValue(P65,_xll.ohTrigger(Trigger,Trigger6M))</f>
        <v>1.5880000000000002E-2</v>
      </c>
      <c r="W65" s="60" t="b">
        <f t="shared" si="12"/>
        <v>1</v>
      </c>
      <c r="X65" s="166">
        <f t="shared" si="13"/>
        <v>-3.3036842344152939E-2</v>
      </c>
      <c r="Y65" s="60" t="b">
        <f>ABS(X65)&lt;=ABS('General Settings'!$D$27)</f>
        <v>0</v>
      </c>
      <c r="AA65" s="60" t="str">
        <f>_xll.qlSwapIndex(,,O65,SettlementDays,Currency,Calendar,FixedLegTenor,FixedLegBDC,FixedLegDayCounter,Index6M,DiscountingCurve,Permanent,Trigger,ObjectOverwrite)</f>
        <v>obj_0062c#0001</v>
      </c>
      <c r="AB65" s="153"/>
      <c r="AC65" s="153"/>
      <c r="AD65" s="97"/>
    </row>
    <row r="66" spans="10:30" x14ac:dyDescent="0.2">
      <c r="M66" s="60" t="s">
        <v>61</v>
      </c>
      <c r="N66" s="60"/>
      <c r="O66" s="60" t="s">
        <v>125</v>
      </c>
      <c r="P66" s="60" t="str">
        <f t="shared" si="10"/>
        <v>EURAB6E22Y_Quote</v>
      </c>
      <c r="Q66" s="138"/>
      <c r="R66" s="136">
        <f t="shared" si="11"/>
        <v>42268</v>
      </c>
      <c r="S66" s="136">
        <f>_xll.qlInterestRateIndexValueDate(AA66,R66)</f>
        <v>42270</v>
      </c>
      <c r="T66" s="136">
        <f>_xll.qlInterestRateIndexMaturity(AA66,S66)</f>
        <v>50306</v>
      </c>
      <c r="U66" s="141">
        <f>_xll.qlIndexFixing('6M Monitor'!AA66,R66,TRUE,_xll.ohTrigger(Trigger,Trigger6M))</f>
        <v>1.5971374485498773E-2</v>
      </c>
      <c r="V66" s="141">
        <f>_xll.qlQuoteValue(P66,_xll.ohTrigger(Trigger,Trigger6M))</f>
        <v>1.5969999999999998E-2</v>
      </c>
      <c r="W66" s="60" t="b">
        <f t="shared" si="12"/>
        <v>1</v>
      </c>
      <c r="X66" s="166">
        <f t="shared" si="13"/>
        <v>1.3744854987750299E-2</v>
      </c>
      <c r="Y66" s="60" t="b">
        <f>ABS(X66)&lt;=ABS('General Settings'!$D$27)</f>
        <v>0</v>
      </c>
      <c r="AA66" s="60" t="str">
        <f>_xll.qlSwapIndex(,,O66,SettlementDays,Currency,Calendar,FixedLegTenor,FixedLegBDC,FixedLegDayCounter,Index6M,DiscountingCurve,Permanent,Trigger,ObjectOverwrite)</f>
        <v>obj_00640#0001</v>
      </c>
      <c r="AB66" s="153"/>
      <c r="AC66" s="153"/>
      <c r="AD66" s="97"/>
    </row>
    <row r="67" spans="10:30" x14ac:dyDescent="0.2">
      <c r="M67" s="60" t="s">
        <v>61</v>
      </c>
      <c r="N67" s="60"/>
      <c r="O67" s="60" t="s">
        <v>126</v>
      </c>
      <c r="P67" s="60" t="str">
        <f t="shared" si="10"/>
        <v>EURAB6E23Y_Quote</v>
      </c>
      <c r="Q67" s="138"/>
      <c r="R67" s="136">
        <f t="shared" si="11"/>
        <v>42268</v>
      </c>
      <c r="S67" s="136">
        <f>_xll.qlInterestRateIndexValueDate(AA67,R67)</f>
        <v>42270</v>
      </c>
      <c r="T67" s="136">
        <f>_xll.qlInterestRateIndexMaturity(AA67,S67)</f>
        <v>50671</v>
      </c>
      <c r="U67" s="141">
        <f>_xll.qlIndexFixing('6M Monitor'!AA67,R67,TRUE,_xll.ohTrigger(Trigger,Trigger6M))</f>
        <v>1.6034370127487856E-2</v>
      </c>
      <c r="V67" s="141">
        <f>_xll.qlQuoteValue(P67,_xll.ohTrigger(Trigger,Trigger6M))</f>
        <v>1.6029999999999999E-2</v>
      </c>
      <c r="W67" s="60" t="b">
        <f t="shared" si="12"/>
        <v>1</v>
      </c>
      <c r="X67" s="166">
        <f t="shared" si="13"/>
        <v>4.370127487857145E-2</v>
      </c>
      <c r="Y67" s="60" t="b">
        <f>ABS(X67)&lt;=ABS('General Settings'!$D$27)</f>
        <v>0</v>
      </c>
      <c r="AA67" s="60" t="str">
        <f>_xll.qlSwapIndex(,,O67,SettlementDays,Currency,Calendar,FixedLegTenor,FixedLegBDC,FixedLegDayCounter,Index6M,DiscountingCurve,Permanent,Trigger,ObjectOverwrite)</f>
        <v>obj_00637#0001</v>
      </c>
      <c r="AB67" s="153"/>
      <c r="AC67" s="153"/>
      <c r="AD67" s="97"/>
    </row>
    <row r="68" spans="10:30" x14ac:dyDescent="0.2">
      <c r="M68" s="60" t="s">
        <v>61</v>
      </c>
      <c r="N68" s="60"/>
      <c r="O68" s="60" t="s">
        <v>127</v>
      </c>
      <c r="P68" s="60" t="str">
        <f t="shared" si="10"/>
        <v>EURAB6E24Y_Quote</v>
      </c>
      <c r="Q68" s="138"/>
      <c r="R68" s="136">
        <f t="shared" si="11"/>
        <v>42268</v>
      </c>
      <c r="S68" s="136">
        <f>_xll.qlInterestRateIndexValueDate(AA68,R68)</f>
        <v>42270</v>
      </c>
      <c r="T68" s="136">
        <f>_xll.qlInterestRateIndexMaturity(AA68,S68)</f>
        <v>51036</v>
      </c>
      <c r="U68" s="141">
        <f>_xll.qlIndexFixing('6M Monitor'!AA68,R68,TRUE,_xll.ohTrigger(Trigger,Trigger6M))</f>
        <v>1.6074020358110206E-2</v>
      </c>
      <c r="V68" s="141">
        <f>_xll.qlQuoteValue(P68,_xll.ohTrigger(Trigger,Trigger6M))</f>
        <v>1.6070000000000001E-2</v>
      </c>
      <c r="W68" s="60" t="b">
        <f t="shared" si="12"/>
        <v>1</v>
      </c>
      <c r="X68" s="166">
        <f t="shared" si="13"/>
        <v>4.0203581102050967E-2</v>
      </c>
      <c r="Y68" s="60" t="b">
        <f>ABS(X68)&lt;=ABS('General Settings'!$D$27)</f>
        <v>0</v>
      </c>
      <c r="AA68" s="60" t="str">
        <f>_xll.qlSwapIndex(,,O68,SettlementDays,Currency,Calendar,FixedLegTenor,FixedLegBDC,FixedLegDayCounter,Index6M,DiscountingCurve,Permanent,Trigger,ObjectOverwrite)</f>
        <v>obj_0061d#0001</v>
      </c>
      <c r="AB68" s="153"/>
      <c r="AC68" s="153"/>
      <c r="AD68" s="97"/>
    </row>
    <row r="69" spans="10:30" x14ac:dyDescent="0.2">
      <c r="M69" s="123" t="s">
        <v>61</v>
      </c>
      <c r="N69" s="123"/>
      <c r="O69" s="123" t="s">
        <v>95</v>
      </c>
      <c r="P69" s="123" t="str">
        <f t="shared" si="10"/>
        <v>EURAB6E25Y_Quote</v>
      </c>
      <c r="Q69" s="138"/>
      <c r="R69" s="124">
        <f t="shared" si="11"/>
        <v>42268</v>
      </c>
      <c r="S69" s="124">
        <f>_xll.qlInterestRateIndexValueDate(AA69,R69)</f>
        <v>42270</v>
      </c>
      <c r="T69" s="124">
        <f>_xll.qlInterestRateIndexMaturity(AA69,S69)</f>
        <v>51403</v>
      </c>
      <c r="U69" s="125">
        <f>_xll.qlIndexFixing('6M Monitor'!AA69,R69,TRUE,_xll.ohTrigger(Trigger,Trigger6M))</f>
        <v>1.6099999999954779E-2</v>
      </c>
      <c r="V69" s="125">
        <f>_xll.qlQuoteValue(P69,_xll.ohTrigger(Trigger,Trigger6M))</f>
        <v>1.61E-2</v>
      </c>
      <c r="W69" s="123" t="b">
        <f t="shared" si="12"/>
        <v>1</v>
      </c>
      <c r="X69" s="168">
        <f t="shared" si="13"/>
        <v>-4.5220771571763407E-10</v>
      </c>
      <c r="Y69" s="60" t="b">
        <f>ABS(X69)&lt;=ABS('General Settings'!$D$27)</f>
        <v>0</v>
      </c>
      <c r="AA69" s="60" t="str">
        <f>_xll.qlSwapIndex(,,O69,SettlementDays,Currency,Calendar,FixedLegTenor,FixedLegBDC,FixedLegDayCounter,Index6M,DiscountingCurve,Permanent,Trigger,ObjectOverwrite)</f>
        <v>obj_0061f#0001</v>
      </c>
      <c r="AB69" s="153"/>
      <c r="AC69" s="153"/>
      <c r="AD69" s="97"/>
    </row>
    <row r="70" spans="10:30" x14ac:dyDescent="0.2">
      <c r="M70" s="60" t="s">
        <v>61</v>
      </c>
      <c r="N70" s="60"/>
      <c r="O70" s="60" t="s">
        <v>128</v>
      </c>
      <c r="P70" s="60" t="str">
        <f t="shared" si="10"/>
        <v>EURAB6E26Y_Quote</v>
      </c>
      <c r="Q70" s="138"/>
      <c r="R70" s="136">
        <f t="shared" si="11"/>
        <v>42268</v>
      </c>
      <c r="S70" s="136">
        <f>_xll.qlInterestRateIndexValueDate(AA70,R70)</f>
        <v>42270</v>
      </c>
      <c r="T70" s="136">
        <f>_xll.qlInterestRateIndexMaturity(AA70,S70)</f>
        <v>51767</v>
      </c>
      <c r="U70" s="141">
        <f>_xll.qlIndexFixing('6M Monitor'!AA70,R70,TRUE,_xll.ohTrigger(Trigger,Trigger6M))</f>
        <v>1.6116346273101559E-2</v>
      </c>
      <c r="V70" s="141">
        <f>_xll.qlQuoteValue(P70,_xll.ohTrigger(Trigger,Trigger6M))</f>
        <v>1.6120000000000002E-2</v>
      </c>
      <c r="W70" s="60" t="b">
        <f t="shared" si="12"/>
        <v>1</v>
      </c>
      <c r="X70" s="166">
        <f t="shared" si="13"/>
        <v>-3.6537268984435101E-2</v>
      </c>
      <c r="Y70" s="60" t="b">
        <f>ABS(X70)&lt;=ABS('General Settings'!$D$27)</f>
        <v>0</v>
      </c>
      <c r="AA70" s="60" t="str">
        <f>_xll.qlSwapIndex(,,O70,SettlementDays,Currency,Calendar,FixedLegTenor,FixedLegBDC,FixedLegDayCounter,Index6M,DiscountingCurve,Permanent,Trigger,ObjectOverwrite)</f>
        <v>obj_00636#0001</v>
      </c>
      <c r="AB70" s="153"/>
      <c r="AC70" s="153"/>
      <c r="AD70" s="97"/>
    </row>
    <row r="71" spans="10:30" x14ac:dyDescent="0.2">
      <c r="J71" s="72"/>
      <c r="K71" s="72"/>
      <c r="L71" s="72"/>
      <c r="M71" s="60" t="s">
        <v>61</v>
      </c>
      <c r="N71" s="60"/>
      <c r="O71" s="60" t="s">
        <v>96</v>
      </c>
      <c r="P71" s="60" t="str">
        <f t="shared" si="10"/>
        <v>EURAB6E27Y_Quote</v>
      </c>
      <c r="Q71" s="138"/>
      <c r="R71" s="136">
        <f t="shared" si="11"/>
        <v>42268</v>
      </c>
      <c r="S71" s="136">
        <f>_xll.qlInterestRateIndexValueDate(AA71,R71)</f>
        <v>42270</v>
      </c>
      <c r="T71" s="136">
        <f>_xll.qlInterestRateIndexMaturity(AA71,S71)</f>
        <v>52132</v>
      </c>
      <c r="U71" s="141">
        <f>_xll.qlIndexFixing('6M Monitor'!AA71,R71,TRUE,_xll.ohTrigger(Trigger,Trigger6M))</f>
        <v>1.612812601803847E-2</v>
      </c>
      <c r="V71" s="141">
        <f>_xll.qlQuoteValue(P71,_xll.ohTrigger(Trigger,Trigger6M))</f>
        <v>1.6129999999999999E-2</v>
      </c>
      <c r="W71" s="60" t="b">
        <f t="shared" si="12"/>
        <v>1</v>
      </c>
      <c r="X71" s="166">
        <f t="shared" si="13"/>
        <v>-1.8739819615289088E-2</v>
      </c>
      <c r="Y71" s="60" t="b">
        <f>ABS(X71)&lt;=ABS('General Settings'!$D$27)</f>
        <v>0</v>
      </c>
      <c r="AA71" s="60" t="str">
        <f>_xll.qlSwapIndex(,,O71,SettlementDays,Currency,Calendar,FixedLegTenor,FixedLegBDC,FixedLegDayCounter,Index6M,DiscountingCurve,Permanent,Trigger,ObjectOverwrite)</f>
        <v>obj_00629#0001</v>
      </c>
      <c r="AB71" s="153"/>
      <c r="AC71" s="153"/>
      <c r="AD71" s="97"/>
    </row>
    <row r="72" spans="10:30" x14ac:dyDescent="0.2">
      <c r="M72" s="60" t="s">
        <v>61</v>
      </c>
      <c r="N72" s="60"/>
      <c r="O72" s="60" t="s">
        <v>129</v>
      </c>
      <c r="P72" s="60" t="str">
        <f t="shared" si="10"/>
        <v>EURAB6E28Y_Quote</v>
      </c>
      <c r="Q72" s="138"/>
      <c r="R72" s="136">
        <f t="shared" si="11"/>
        <v>42268</v>
      </c>
      <c r="S72" s="136">
        <f>_xll.qlInterestRateIndexValueDate(AA72,R72)</f>
        <v>42270</v>
      </c>
      <c r="T72" s="136">
        <f>_xll.qlInterestRateIndexMaturity(AA72,S72)</f>
        <v>52497</v>
      </c>
      <c r="U72" s="141">
        <f>_xll.qlIndexFixing('6M Monitor'!AA72,R72,TRUE,_xll.ohTrigger(Trigger,Trigger6M))</f>
        <v>1.6137613187232506E-2</v>
      </c>
      <c r="V72" s="141">
        <f>_xll.qlQuoteValue(P72,_xll.ohTrigger(Trigger,Trigger6M))</f>
        <v>1.6139999999999998E-2</v>
      </c>
      <c r="W72" s="60" t="b">
        <f t="shared" si="12"/>
        <v>1</v>
      </c>
      <c r="X72" s="166">
        <f t="shared" si="13"/>
        <v>-2.3868127674922524E-2</v>
      </c>
      <c r="Y72" s="60" t="b">
        <f>ABS(X72)&lt;=ABS('General Settings'!$D$27)</f>
        <v>0</v>
      </c>
      <c r="AA72" s="60" t="str">
        <f>_xll.qlSwapIndex(,,O72,SettlementDays,Currency,Calendar,FixedLegTenor,FixedLegBDC,FixedLegDayCounter,Index6M,DiscountingCurve,Permanent,Trigger,ObjectOverwrite)</f>
        <v>obj_0063f#0001</v>
      </c>
      <c r="AB72" s="153"/>
      <c r="AC72" s="153"/>
      <c r="AD72" s="97"/>
    </row>
    <row r="73" spans="10:30" x14ac:dyDescent="0.2">
      <c r="M73" s="60" t="s">
        <v>61</v>
      </c>
      <c r="N73" s="60"/>
      <c r="O73" s="60" t="s">
        <v>130</v>
      </c>
      <c r="P73" s="60" t="str">
        <f t="shared" si="10"/>
        <v>EURAB6E29Y_Quote</v>
      </c>
      <c r="Q73" s="138"/>
      <c r="R73" s="136">
        <f t="shared" si="11"/>
        <v>42268</v>
      </c>
      <c r="S73" s="136">
        <f>_xll.qlInterestRateIndexValueDate(AA73,R73)</f>
        <v>42270</v>
      </c>
      <c r="T73" s="136">
        <f>_xll.qlInterestRateIndexMaturity(AA73,S73)</f>
        <v>52863</v>
      </c>
      <c r="U73" s="141">
        <f>_xll.qlIndexFixing('6M Monitor'!AA73,R73,TRUE,_xll.ohTrigger(Trigger,Trigger6M))</f>
        <v>1.6148294905827556E-2</v>
      </c>
      <c r="V73" s="141">
        <f>_xll.qlQuoteValue(P73,_xll.ohTrigger(Trigger,Trigger6M))</f>
        <v>1.6150000000000001E-2</v>
      </c>
      <c r="W73" s="60" t="b">
        <f t="shared" si="12"/>
        <v>1</v>
      </c>
      <c r="X73" s="166">
        <f t="shared" si="13"/>
        <v>-1.7050941724452984E-2</v>
      </c>
      <c r="Y73" s="60" t="b">
        <f>ABS(X73)&lt;=ABS('General Settings'!$D$27)</f>
        <v>0</v>
      </c>
      <c r="AA73" s="60" t="str">
        <f>_xll.qlSwapIndex(,,O73,SettlementDays,Currency,Calendar,FixedLegTenor,FixedLegBDC,FixedLegDayCounter,Index6M,DiscountingCurve,Permanent,Trigger,ObjectOverwrite)</f>
        <v>obj_0062a#0001</v>
      </c>
      <c r="AB73" s="153"/>
      <c r="AC73" s="153"/>
      <c r="AD73" s="97"/>
    </row>
    <row r="74" spans="10:30" x14ac:dyDescent="0.2">
      <c r="M74" s="123" t="s">
        <v>61</v>
      </c>
      <c r="N74" s="123"/>
      <c r="O74" s="123" t="s">
        <v>97</v>
      </c>
      <c r="P74" s="123" t="str">
        <f t="shared" si="10"/>
        <v>EURAB6E30Y_Quote</v>
      </c>
      <c r="Q74" s="138"/>
      <c r="R74" s="124">
        <f t="shared" si="11"/>
        <v>42268</v>
      </c>
      <c r="S74" s="124">
        <f>_xll.qlInterestRateIndexValueDate(AA74,R74)</f>
        <v>42270</v>
      </c>
      <c r="T74" s="124">
        <f>_xll.qlInterestRateIndexMaturity(AA74,S74)</f>
        <v>53230</v>
      </c>
      <c r="U74" s="125">
        <f>_xll.qlIndexFixing('6M Monitor'!AA74,R74,TRUE,_xll.ohTrigger(Trigger,Trigger6M))</f>
        <v>1.6159999999910579E-2</v>
      </c>
      <c r="V74" s="125">
        <f>_xll.qlQuoteValue(P74,_xll.ohTrigger(Trigger,Trigger6M))</f>
        <v>1.6160000000000001E-2</v>
      </c>
      <c r="W74" s="123" t="b">
        <f t="shared" si="12"/>
        <v>1</v>
      </c>
      <c r="X74" s="168">
        <f t="shared" si="13"/>
        <v>-8.9421525739652452E-10</v>
      </c>
      <c r="Y74" s="60" t="b">
        <f>ABS(X74)&lt;=ABS('General Settings'!$D$27)</f>
        <v>0</v>
      </c>
      <c r="AA74" s="60" t="str">
        <f>_xll.qlSwapIndex(,,O74,SettlementDays,Currency,Calendar,FixedLegTenor,FixedLegBDC,FixedLegDayCounter,Index6M,DiscountingCurve,Permanent,Trigger,ObjectOverwrite)</f>
        <v>obj_00633#0001</v>
      </c>
      <c r="AB74" s="153"/>
      <c r="AC74" s="153"/>
      <c r="AD74" s="97"/>
    </row>
    <row r="75" spans="10:30" x14ac:dyDescent="0.2">
      <c r="M75" s="123" t="s">
        <v>61</v>
      </c>
      <c r="N75" s="123"/>
      <c r="O75" s="123" t="s">
        <v>98</v>
      </c>
      <c r="P75" s="123" t="str">
        <f t="shared" si="10"/>
        <v>EURAB6E35Y_Quote</v>
      </c>
      <c r="Q75" s="138"/>
      <c r="R75" s="124">
        <f t="shared" si="11"/>
        <v>42268</v>
      </c>
      <c r="S75" s="124">
        <f>_xll.qlInterestRateIndexValueDate(AA75,R75)</f>
        <v>42270</v>
      </c>
      <c r="T75" s="124">
        <f>_xll.qlInterestRateIndexMaturity(AA75,S75)</f>
        <v>55054</v>
      </c>
      <c r="U75" s="125">
        <f>_xll.qlIndexFixing('6M Monitor'!AA75,R75,TRUE,_xll.ohTrigger(Trigger,Trigger6M))</f>
        <v>1.6239999999914715E-2</v>
      </c>
      <c r="V75" s="125">
        <f>_xll.qlQuoteValue(P75,_xll.ohTrigger(Trigger,Trigger6M))</f>
        <v>1.6240000000000001E-2</v>
      </c>
      <c r="W75" s="123" t="b">
        <f t="shared" si="12"/>
        <v>1</v>
      </c>
      <c r="X75" s="168">
        <f t="shared" si="13"/>
        <v>-8.5285944972923744E-10</v>
      </c>
      <c r="Y75" s="60" t="b">
        <f>ABS(X75)&lt;=ABS('General Settings'!$D$27)</f>
        <v>0</v>
      </c>
      <c r="AA75" s="60" t="str">
        <f>_xll.qlSwapIndex(,,O75,SettlementDays,Currency,Calendar,FixedLegTenor,FixedLegBDC,FixedLegDayCounter,Index6M,DiscountingCurve,Permanent,Trigger,ObjectOverwrite)</f>
        <v>obj_00634#0001</v>
      </c>
      <c r="AB75" s="153"/>
      <c r="AC75" s="153"/>
      <c r="AD75" s="97"/>
    </row>
    <row r="76" spans="10:30" x14ac:dyDescent="0.2">
      <c r="M76" s="123" t="s">
        <v>61</v>
      </c>
      <c r="N76" s="123"/>
      <c r="O76" s="123" t="s">
        <v>99</v>
      </c>
      <c r="P76" s="123" t="str">
        <f t="shared" si="10"/>
        <v>EURAB6E40Y_Quote</v>
      </c>
      <c r="Q76" s="138"/>
      <c r="R76" s="124">
        <f t="shared" si="11"/>
        <v>42268</v>
      </c>
      <c r="S76" s="124">
        <f>_xll.qlInterestRateIndexValueDate(AA76,R76)</f>
        <v>42270</v>
      </c>
      <c r="T76" s="124">
        <f>_xll.qlInterestRateIndexMaturity(AA76,S76)</f>
        <v>56880</v>
      </c>
      <c r="U76" s="125">
        <f>_xll.qlIndexFixing('6M Monitor'!AA76,R76,TRUE,_xll.ohTrigger(Trigger,Trigger6M))</f>
        <v>1.6249999999947078E-2</v>
      </c>
      <c r="V76" s="125">
        <f>_xll.qlQuoteValue(P76,_xll.ohTrigger(Trigger,Trigger6M))</f>
        <v>1.6250000000000001E-2</v>
      </c>
      <c r="W76" s="123" t="b">
        <f t="shared" si="12"/>
        <v>1</v>
      </c>
      <c r="X76" s="168">
        <f t="shared" si="13"/>
        <v>-5.2922943805100431E-10</v>
      </c>
      <c r="Y76" s="60" t="b">
        <f>ABS(X76)&lt;=ABS('General Settings'!$D$27)</f>
        <v>0</v>
      </c>
      <c r="AA76" s="60" t="str">
        <f>_xll.qlSwapIndex(,,O76,SettlementDays,Currency,Calendar,FixedLegTenor,FixedLegBDC,FixedLegDayCounter,Index6M,DiscountingCurve,Permanent,Trigger,ObjectOverwrite)</f>
        <v>obj_0063d#0001</v>
      </c>
      <c r="AB76" s="153"/>
      <c r="AC76" s="153"/>
      <c r="AD76" s="97"/>
    </row>
    <row r="77" spans="10:30" x14ac:dyDescent="0.2">
      <c r="M77" s="123" t="s">
        <v>61</v>
      </c>
      <c r="N77" s="123"/>
      <c r="O77" s="123" t="s">
        <v>100</v>
      </c>
      <c r="P77" s="123" t="str">
        <f t="shared" si="10"/>
        <v>EURAB6E50Y_Quote</v>
      </c>
      <c r="Q77" s="138"/>
      <c r="R77" s="124">
        <f t="shared" si="11"/>
        <v>42268</v>
      </c>
      <c r="S77" s="124">
        <f>_xll.qlInterestRateIndexValueDate(AA77,R77)</f>
        <v>42270</v>
      </c>
      <c r="T77" s="124">
        <f>_xll.qlInterestRateIndexMaturity(AA77,S77)</f>
        <v>60533</v>
      </c>
      <c r="U77" s="125">
        <f>_xll.qlIndexFixing('6M Monitor'!AA77,R77,TRUE,_xll.ohTrigger(Trigger,Trigger6M))</f>
        <v>1.5830000000179936E-2</v>
      </c>
      <c r="V77" s="125">
        <f>_xll.qlQuoteValue(P77,_xll.ohTrigger(Trigger,Trigger6M))</f>
        <v>1.583E-2</v>
      </c>
      <c r="W77" s="123" t="b">
        <f t="shared" si="12"/>
        <v>1</v>
      </c>
      <c r="X77" s="168">
        <f t="shared" si="13"/>
        <v>1.7993592726917029E-9</v>
      </c>
      <c r="Y77" s="60" t="b">
        <f>ABS(X77)&lt;=ABS('General Settings'!$D$27)</f>
        <v>0</v>
      </c>
      <c r="AA77" s="60" t="str">
        <f>_xll.qlSwapIndex(,,O77,SettlementDays,Currency,Calendar,FixedLegTenor,FixedLegBDC,FixedLegDayCounter,Index6M,DiscountingCurve,Permanent,Trigger,ObjectOverwrite)</f>
        <v>obj_00638#0001</v>
      </c>
      <c r="AB77" s="153"/>
      <c r="AC77" s="153"/>
      <c r="AD77" s="97"/>
    </row>
    <row r="78" spans="10:30" x14ac:dyDescent="0.2">
      <c r="M78" s="128" t="s">
        <v>61</v>
      </c>
      <c r="N78" s="128"/>
      <c r="O78" s="128" t="s">
        <v>131</v>
      </c>
      <c r="P78" s="128" t="str">
        <f t="shared" si="10"/>
        <v>EURAB6E60Y_Quote</v>
      </c>
      <c r="Q78" s="140"/>
      <c r="R78" s="129">
        <f t="shared" si="11"/>
        <v>42268</v>
      </c>
      <c r="S78" s="129">
        <f>_xll.qlInterestRateIndexValueDate(AA78,R78)</f>
        <v>42270</v>
      </c>
      <c r="T78" s="129">
        <f>_xll.qlInterestRateIndexMaturity(AA78,S78)</f>
        <v>64185</v>
      </c>
      <c r="U78" s="130">
        <f>_xll.qlIndexFixing('6M Monitor'!AA78,R78,TRUE,_xll.ohTrigger(Trigger,Trigger6M))</f>
        <v>1.5679999999941598E-2</v>
      </c>
      <c r="V78" s="130">
        <f>_xll.qlQuoteValue(P78,_xll.ohTrigger(Trigger,Trigger6M))</f>
        <v>1.5679999999999999E-2</v>
      </c>
      <c r="W78" s="128" t="b">
        <f t="shared" si="12"/>
        <v>1</v>
      </c>
      <c r="X78" s="181">
        <f t="shared" si="13"/>
        <v>-5.8401200542235188E-10</v>
      </c>
      <c r="Y78" s="61" t="b">
        <f>ABS(X78)&lt;=ABS('General Settings'!$D$27)</f>
        <v>0</v>
      </c>
      <c r="AA78" s="61" t="str">
        <f>_xll.qlSwapIndex(,,O78,SettlementDays,Currency,Calendar,FixedLegTenor,FixedLegBDC,FixedLegDayCounter,Index6M,DiscountingCurve,Permanent,Trigger,ObjectOverwrite)</f>
        <v>obj_00628#0001</v>
      </c>
      <c r="AB78" s="153"/>
      <c r="AC78" s="153"/>
      <c r="AD78" s="97"/>
    </row>
    <row r="79" spans="10:30" x14ac:dyDescent="0.2">
      <c r="W79" s="72"/>
      <c r="X79" s="73"/>
      <c r="AA79" s="97"/>
      <c r="AB79" s="153"/>
      <c r="AC79" s="153"/>
      <c r="AD79" s="97"/>
    </row>
    <row r="80" spans="10:30" x14ac:dyDescent="0.2">
      <c r="W80" s="72"/>
      <c r="X80" s="73"/>
      <c r="AA80" s="97"/>
      <c r="AB80" s="153"/>
      <c r="AC80" s="153"/>
      <c r="AD80" s="97"/>
    </row>
    <row r="81" spans="23:30" x14ac:dyDescent="0.2">
      <c r="W81" s="72"/>
      <c r="X81" s="73"/>
      <c r="AA81" s="97"/>
      <c r="AB81" s="153"/>
      <c r="AC81" s="153"/>
      <c r="AD81" s="97"/>
    </row>
    <row r="82" spans="23:30" x14ac:dyDescent="0.2">
      <c r="W82" s="72"/>
      <c r="X82" s="73"/>
      <c r="AA82" s="97"/>
      <c r="AB82" s="153"/>
      <c r="AC82" s="153"/>
      <c r="AD82" s="97"/>
    </row>
    <row r="83" spans="23:30" x14ac:dyDescent="0.2">
      <c r="W83" s="72"/>
      <c r="X83" s="73"/>
      <c r="AA83" s="97"/>
      <c r="AB83" s="153"/>
      <c r="AC83" s="153"/>
      <c r="AD83" s="97"/>
    </row>
    <row r="84" spans="23:30" x14ac:dyDescent="0.2">
      <c r="W84" s="72"/>
      <c r="X84" s="73"/>
      <c r="AA84" s="97"/>
      <c r="AB84" s="153"/>
      <c r="AC84" s="153"/>
      <c r="AD84" s="97"/>
    </row>
    <row r="85" spans="23:30" x14ac:dyDescent="0.2">
      <c r="W85" s="72"/>
      <c r="X85" s="73"/>
      <c r="AA85" s="97"/>
      <c r="AB85" s="153"/>
      <c r="AC85" s="153"/>
      <c r="AD85" s="97"/>
    </row>
    <row r="86" spans="23:30" x14ac:dyDescent="0.2">
      <c r="W86" s="72"/>
      <c r="X86" s="73"/>
      <c r="AA86" s="97"/>
      <c r="AB86" s="153"/>
      <c r="AC86" s="153"/>
      <c r="AD86" s="97"/>
    </row>
    <row r="87" spans="23:30" x14ac:dyDescent="0.2">
      <c r="W87" s="72"/>
      <c r="X87" s="73"/>
      <c r="AA87" s="97"/>
      <c r="AB87" s="153"/>
      <c r="AC87" s="153"/>
      <c r="AD87" s="97"/>
    </row>
    <row r="88" spans="23:30" x14ac:dyDescent="0.2">
      <c r="W88" s="72"/>
      <c r="X88" s="73"/>
      <c r="AA88" s="97"/>
      <c r="AB88" s="153"/>
      <c r="AC88" s="153"/>
      <c r="AD88" s="97"/>
    </row>
    <row r="89" spans="23:30" x14ac:dyDescent="0.2">
      <c r="W89" s="72"/>
      <c r="X89" s="73"/>
      <c r="AA89" s="97"/>
      <c r="AB89" s="153"/>
      <c r="AC89" s="153"/>
      <c r="AD89" s="97"/>
    </row>
    <row r="90" spans="23:30" x14ac:dyDescent="0.2">
      <c r="W90" s="72"/>
      <c r="X90" s="73"/>
      <c r="AA90" s="97"/>
      <c r="AB90" s="153"/>
      <c r="AC90" s="153"/>
      <c r="AD90" s="97"/>
    </row>
    <row r="91" spans="23:30" x14ac:dyDescent="0.2">
      <c r="W91" s="72"/>
      <c r="X91" s="73"/>
      <c r="AA91" s="97"/>
      <c r="AB91" s="153"/>
      <c r="AC91" s="153"/>
      <c r="AD91" s="97"/>
    </row>
    <row r="92" spans="23:30" x14ac:dyDescent="0.2">
      <c r="W92" s="72"/>
      <c r="X92" s="73"/>
      <c r="AA92" s="97"/>
      <c r="AB92" s="153"/>
      <c r="AC92" s="153"/>
      <c r="AD92" s="97"/>
    </row>
    <row r="93" spans="23:30" x14ac:dyDescent="0.2">
      <c r="W93" s="72"/>
      <c r="X93" s="73"/>
      <c r="AA93" s="97"/>
      <c r="AB93" s="153"/>
      <c r="AC93" s="153"/>
      <c r="AD93" s="97"/>
    </row>
    <row r="94" spans="23:30" x14ac:dyDescent="0.2">
      <c r="W94" s="72"/>
      <c r="X94" s="73"/>
      <c r="AA94" s="97"/>
      <c r="AB94" s="153"/>
      <c r="AC94" s="153"/>
      <c r="AD94" s="97"/>
    </row>
    <row r="95" spans="23:30" x14ac:dyDescent="0.2">
      <c r="W95" s="72"/>
      <c r="X95" s="73"/>
      <c r="AA95" s="97"/>
      <c r="AB95" s="153"/>
      <c r="AC95" s="153"/>
      <c r="AD95" s="97"/>
    </row>
    <row r="96" spans="23:30" x14ac:dyDescent="0.2">
      <c r="W96" s="72"/>
      <c r="X96" s="73"/>
      <c r="AA96" s="97"/>
      <c r="AB96" s="153"/>
      <c r="AC96" s="153"/>
      <c r="AD96" s="97"/>
    </row>
    <row r="97" spans="23:30" x14ac:dyDescent="0.2">
      <c r="W97" s="72"/>
      <c r="X97" s="73"/>
      <c r="AA97" s="97"/>
      <c r="AB97" s="153"/>
      <c r="AC97" s="153"/>
      <c r="AD97" s="97"/>
    </row>
    <row r="98" spans="23:30" x14ac:dyDescent="0.2">
      <c r="W98" s="72"/>
      <c r="X98" s="73"/>
      <c r="AA98" s="97"/>
      <c r="AB98" s="153"/>
      <c r="AC98" s="153"/>
      <c r="AD98" s="97"/>
    </row>
    <row r="99" spans="23:30" x14ac:dyDescent="0.2">
      <c r="W99" s="72"/>
      <c r="X99" s="73"/>
      <c r="AA99" s="97"/>
      <c r="AB99" s="153"/>
      <c r="AC99" s="153"/>
      <c r="AD99" s="97"/>
    </row>
    <row r="100" spans="23:30" x14ac:dyDescent="0.2">
      <c r="W100" s="72"/>
      <c r="X100" s="73"/>
      <c r="AA100" s="97"/>
      <c r="AB100" s="153"/>
      <c r="AC100" s="153"/>
      <c r="AD100" s="97"/>
    </row>
    <row r="101" spans="23:30" x14ac:dyDescent="0.2">
      <c r="W101" s="72"/>
      <c r="X101" s="73"/>
      <c r="AA101" s="97"/>
      <c r="AB101" s="153"/>
      <c r="AC101" s="153"/>
      <c r="AD101" s="97"/>
    </row>
    <row r="102" spans="23:30" x14ac:dyDescent="0.2">
      <c r="W102" s="72"/>
      <c r="X102" s="73"/>
      <c r="AA102" s="97"/>
      <c r="AB102" s="153"/>
      <c r="AC102" s="153"/>
      <c r="AD102" s="97"/>
    </row>
    <row r="103" spans="23:30" x14ac:dyDescent="0.2">
      <c r="W103" s="72"/>
      <c r="X103" s="73"/>
      <c r="AA103" s="97"/>
      <c r="AB103" s="153"/>
      <c r="AC103" s="153"/>
      <c r="AD103" s="97"/>
    </row>
    <row r="104" spans="23:30" x14ac:dyDescent="0.2">
      <c r="W104" s="72"/>
      <c r="X104" s="73"/>
      <c r="AA104" s="97"/>
      <c r="AB104" s="153"/>
      <c r="AC104" s="153"/>
      <c r="AD104" s="97"/>
    </row>
    <row r="105" spans="23:30" x14ac:dyDescent="0.2">
      <c r="W105" s="72"/>
      <c r="X105" s="73"/>
      <c r="AA105" s="97"/>
      <c r="AB105" s="153"/>
      <c r="AC105" s="153"/>
      <c r="AD105" s="97"/>
    </row>
    <row r="106" spans="23:30" x14ac:dyDescent="0.2">
      <c r="W106" s="72"/>
      <c r="X106" s="73"/>
      <c r="AA106" s="97"/>
      <c r="AB106" s="153"/>
      <c r="AC106" s="153"/>
      <c r="AD106" s="97"/>
    </row>
    <row r="107" spans="23:30" x14ac:dyDescent="0.2">
      <c r="W107" s="72"/>
      <c r="X107" s="73"/>
      <c r="AA107" s="97"/>
      <c r="AB107" s="153"/>
      <c r="AC107" s="153"/>
      <c r="AD107" s="97"/>
    </row>
    <row r="108" spans="23:30" x14ac:dyDescent="0.2">
      <c r="W108" s="72"/>
      <c r="X108" s="73"/>
      <c r="AA108" s="97"/>
      <c r="AB108" s="153"/>
      <c r="AC108" s="153"/>
      <c r="AD108" s="97"/>
    </row>
    <row r="109" spans="23:30" x14ac:dyDescent="0.2">
      <c r="W109" s="72"/>
      <c r="X109" s="73"/>
      <c r="AA109" s="97"/>
      <c r="AB109" s="153"/>
      <c r="AC109" s="153"/>
      <c r="AD109" s="97"/>
    </row>
    <row r="110" spans="23:30" x14ac:dyDescent="0.2">
      <c r="W110" s="72"/>
      <c r="X110" s="73"/>
      <c r="AA110" s="97"/>
      <c r="AB110" s="153"/>
      <c r="AC110" s="153"/>
      <c r="AD110" s="97"/>
    </row>
    <row r="111" spans="23:30" x14ac:dyDescent="0.2">
      <c r="W111" s="72"/>
      <c r="X111" s="73"/>
      <c r="AA111" s="97"/>
      <c r="AB111" s="153"/>
      <c r="AC111" s="153"/>
      <c r="AD111" s="97"/>
    </row>
    <row r="112" spans="23:30" x14ac:dyDescent="0.2">
      <c r="W112" s="72"/>
      <c r="X112" s="73"/>
      <c r="AA112" s="97"/>
      <c r="AB112" s="153"/>
      <c r="AC112" s="153"/>
      <c r="AD112" s="97"/>
    </row>
    <row r="113" spans="23:30" x14ac:dyDescent="0.2">
      <c r="W113" s="72"/>
      <c r="X113" s="73"/>
      <c r="AA113" s="97"/>
      <c r="AB113" s="153"/>
      <c r="AC113" s="153"/>
      <c r="AD113" s="97"/>
    </row>
    <row r="114" spans="23:30" x14ac:dyDescent="0.2">
      <c r="W114" s="72"/>
      <c r="X114" s="73"/>
      <c r="AA114" s="97"/>
      <c r="AB114" s="153"/>
      <c r="AC114" s="153"/>
      <c r="AD114" s="97"/>
    </row>
    <row r="115" spans="23:30" x14ac:dyDescent="0.2">
      <c r="W115" s="72"/>
      <c r="X115" s="73"/>
      <c r="AA115" s="97"/>
      <c r="AB115" s="153"/>
      <c r="AC115" s="153"/>
      <c r="AD115" s="97"/>
    </row>
    <row r="116" spans="23:30" x14ac:dyDescent="0.2">
      <c r="W116" s="72"/>
      <c r="X116" s="73"/>
      <c r="AA116" s="97"/>
      <c r="AB116" s="153"/>
      <c r="AC116" s="153"/>
      <c r="AD116" s="97"/>
    </row>
    <row r="117" spans="23:30" x14ac:dyDescent="0.2">
      <c r="W117" s="72"/>
      <c r="X117" s="73"/>
      <c r="AA117" s="97"/>
      <c r="AB117" s="153"/>
      <c r="AC117" s="153"/>
      <c r="AD117" s="97"/>
    </row>
    <row r="118" spans="23:30" x14ac:dyDescent="0.2">
      <c r="W118" s="72"/>
      <c r="X118" s="73"/>
      <c r="AA118" s="97"/>
      <c r="AB118" s="153"/>
      <c r="AC118" s="153"/>
      <c r="AD118" s="97"/>
    </row>
    <row r="119" spans="23:30" x14ac:dyDescent="0.2">
      <c r="W119" s="72"/>
      <c r="X119" s="73"/>
      <c r="AA119" s="97"/>
      <c r="AB119" s="153"/>
      <c r="AC119" s="153"/>
      <c r="AD119" s="97"/>
    </row>
    <row r="120" spans="23:30" x14ac:dyDescent="0.2">
      <c r="W120" s="72"/>
      <c r="X120" s="73"/>
      <c r="AA120" s="97"/>
      <c r="AB120" s="153"/>
      <c r="AC120" s="153"/>
      <c r="AD120" s="97"/>
    </row>
    <row r="121" spans="23:30" x14ac:dyDescent="0.2">
      <c r="W121" s="72"/>
      <c r="X121" s="73"/>
      <c r="AA121" s="97"/>
      <c r="AB121" s="153"/>
      <c r="AC121" s="153"/>
      <c r="AD121" s="97"/>
    </row>
    <row r="122" spans="23:30" x14ac:dyDescent="0.2">
      <c r="W122" s="72"/>
      <c r="X122" s="73"/>
      <c r="AA122" s="97"/>
      <c r="AB122" s="153"/>
      <c r="AC122" s="153"/>
      <c r="AD122" s="97"/>
    </row>
    <row r="123" spans="23:30" x14ac:dyDescent="0.2">
      <c r="W123" s="72"/>
      <c r="X123" s="73"/>
      <c r="AA123" s="97"/>
      <c r="AB123" s="153"/>
      <c r="AC123" s="153"/>
      <c r="AD123" s="97"/>
    </row>
    <row r="124" spans="23:30" x14ac:dyDescent="0.2">
      <c r="W124" s="72"/>
      <c r="X124" s="73"/>
      <c r="AA124" s="97"/>
      <c r="AB124" s="153"/>
      <c r="AC124" s="153"/>
      <c r="AD124" s="97"/>
    </row>
    <row r="125" spans="23:30" x14ac:dyDescent="0.2">
      <c r="W125" s="72"/>
      <c r="X125" s="73"/>
    </row>
    <row r="126" spans="23:30" x14ac:dyDescent="0.2">
      <c r="W126" s="72"/>
      <c r="X126" s="73"/>
    </row>
    <row r="127" spans="23:30" x14ac:dyDescent="0.2">
      <c r="W127" s="72"/>
      <c r="X127" s="73"/>
    </row>
    <row r="128" spans="23:30" x14ac:dyDescent="0.2">
      <c r="W128" s="72"/>
      <c r="X128" s="73"/>
    </row>
    <row r="129" spans="23:24" x14ac:dyDescent="0.2">
      <c r="W129" s="72"/>
      <c r="X129" s="73"/>
    </row>
    <row r="130" spans="23:24" x14ac:dyDescent="0.2">
      <c r="W130" s="72"/>
      <c r="X130" s="73"/>
    </row>
    <row r="131" spans="23:24" x14ac:dyDescent="0.2">
      <c r="W131" s="72"/>
      <c r="X131" s="73"/>
    </row>
    <row r="132" spans="23:24" x14ac:dyDescent="0.2">
      <c r="W132" s="72"/>
      <c r="X132" s="73"/>
    </row>
    <row r="133" spans="23:24" x14ac:dyDescent="0.2">
      <c r="W133" s="72"/>
      <c r="X133" s="73"/>
    </row>
    <row r="134" spans="23:24" x14ac:dyDescent="0.2">
      <c r="W134" s="72"/>
      <c r="X134" s="73"/>
    </row>
    <row r="135" spans="23:24" x14ac:dyDescent="0.2">
      <c r="W135" s="72"/>
      <c r="X135" s="73"/>
    </row>
    <row r="136" spans="23:24" x14ac:dyDescent="0.2">
      <c r="W136" s="72"/>
      <c r="X136" s="73"/>
    </row>
    <row r="137" spans="23:24" x14ac:dyDescent="0.2">
      <c r="W137" s="72"/>
      <c r="X137" s="73"/>
    </row>
    <row r="138" spans="23:24" x14ac:dyDescent="0.2">
      <c r="W138" s="72"/>
      <c r="X138" s="73"/>
    </row>
    <row r="139" spans="23:24" x14ac:dyDescent="0.2">
      <c r="W139" s="72"/>
      <c r="X139" s="73"/>
    </row>
    <row r="140" spans="23:24" x14ac:dyDescent="0.2">
      <c r="W140" s="72"/>
      <c r="X140" s="73"/>
    </row>
    <row r="141" spans="23:24" x14ac:dyDescent="0.2">
      <c r="W141" s="72"/>
      <c r="X141" s="73"/>
    </row>
    <row r="142" spans="23:24" x14ac:dyDescent="0.2">
      <c r="W142" s="72"/>
      <c r="X142" s="73"/>
    </row>
    <row r="143" spans="23:24" x14ac:dyDescent="0.2">
      <c r="W143" s="72"/>
      <c r="X143" s="73"/>
    </row>
    <row r="144" spans="23:24" x14ac:dyDescent="0.2">
      <c r="W144" s="72"/>
      <c r="X144" s="73"/>
    </row>
    <row r="145" spans="23:24" x14ac:dyDescent="0.2">
      <c r="W145" s="72"/>
      <c r="X145" s="73"/>
    </row>
    <row r="146" spans="23:24" x14ac:dyDescent="0.2">
      <c r="W146" s="72"/>
      <c r="X146" s="73"/>
    </row>
    <row r="147" spans="23:24" x14ac:dyDescent="0.2">
      <c r="W147" s="72"/>
      <c r="X147" s="73"/>
    </row>
    <row r="148" spans="23:24" x14ac:dyDescent="0.2">
      <c r="W148" s="72"/>
      <c r="X148" s="73"/>
    </row>
    <row r="149" spans="23:24" x14ac:dyDescent="0.2">
      <c r="W149" s="72"/>
      <c r="X149" s="73"/>
    </row>
    <row r="150" spans="23:24" x14ac:dyDescent="0.2">
      <c r="W150" s="72"/>
      <c r="X150" s="73"/>
    </row>
    <row r="151" spans="23:24" x14ac:dyDescent="0.2">
      <c r="W151" s="72"/>
      <c r="X151" s="73"/>
    </row>
    <row r="152" spans="23:24" x14ac:dyDescent="0.2">
      <c r="W152" s="72"/>
      <c r="X152" s="73"/>
    </row>
    <row r="153" spans="23:24" x14ac:dyDescent="0.2">
      <c r="W153" s="72"/>
      <c r="X153" s="73"/>
    </row>
    <row r="154" spans="23:24" x14ac:dyDescent="0.2">
      <c r="W154" s="72"/>
      <c r="X154" s="73"/>
    </row>
    <row r="155" spans="23:24" x14ac:dyDescent="0.2">
      <c r="W155" s="72"/>
      <c r="X155" s="73"/>
    </row>
    <row r="156" spans="23:24" x14ac:dyDescent="0.2">
      <c r="W156" s="72"/>
      <c r="X156" s="73"/>
    </row>
    <row r="157" spans="23:24" x14ac:dyDescent="0.2">
      <c r="W157" s="72"/>
      <c r="X157" s="73"/>
    </row>
    <row r="158" spans="23:24" x14ac:dyDescent="0.2">
      <c r="W158" s="72"/>
      <c r="X158" s="73"/>
    </row>
    <row r="159" spans="23:24" x14ac:dyDescent="0.2">
      <c r="W159" s="72"/>
      <c r="X159" s="73"/>
    </row>
    <row r="160" spans="23:24" x14ac:dyDescent="0.2">
      <c r="W160" s="72"/>
      <c r="X160" s="73"/>
    </row>
    <row r="161" spans="23:24" x14ac:dyDescent="0.2">
      <c r="W161" s="72"/>
      <c r="X161" s="73"/>
    </row>
    <row r="162" spans="23:24" x14ac:dyDescent="0.2">
      <c r="W162" s="72"/>
      <c r="X162" s="73"/>
    </row>
    <row r="163" spans="23:24" x14ac:dyDescent="0.2">
      <c r="W163" s="72"/>
      <c r="X163" s="73"/>
    </row>
    <row r="164" spans="23:24" x14ac:dyDescent="0.2">
      <c r="W164" s="72"/>
      <c r="X164" s="73"/>
    </row>
    <row r="165" spans="23:24" x14ac:dyDescent="0.2">
      <c r="W165" s="72"/>
      <c r="X165" s="73"/>
    </row>
    <row r="166" spans="23:24" x14ac:dyDescent="0.2">
      <c r="W166" s="72"/>
      <c r="X166" s="73"/>
    </row>
    <row r="167" spans="23:24" x14ac:dyDescent="0.2">
      <c r="W167" s="72"/>
      <c r="X167" s="73"/>
    </row>
    <row r="168" spans="23:24" x14ac:dyDescent="0.2">
      <c r="W168" s="72"/>
      <c r="X168" s="73"/>
    </row>
    <row r="169" spans="23:24" x14ac:dyDescent="0.2">
      <c r="W169" s="72"/>
      <c r="X169" s="73"/>
    </row>
    <row r="170" spans="23:24" x14ac:dyDescent="0.2">
      <c r="W170" s="72"/>
      <c r="X170" s="73"/>
    </row>
    <row r="171" spans="23:24" x14ac:dyDescent="0.2">
      <c r="W171" s="72"/>
      <c r="X171" s="73"/>
    </row>
    <row r="172" spans="23:24" x14ac:dyDescent="0.2">
      <c r="W172" s="72"/>
      <c r="X172" s="73"/>
    </row>
    <row r="173" spans="23:24" x14ac:dyDescent="0.2">
      <c r="W173" s="72"/>
      <c r="X173" s="73"/>
    </row>
    <row r="174" spans="23:24" x14ac:dyDescent="0.2">
      <c r="W174" s="72"/>
      <c r="X174" s="73"/>
    </row>
    <row r="175" spans="23:24" x14ac:dyDescent="0.2">
      <c r="W175" s="72"/>
      <c r="X175" s="73"/>
    </row>
    <row r="176" spans="23:24" x14ac:dyDescent="0.2">
      <c r="W176" s="72"/>
      <c r="X176" s="73"/>
    </row>
    <row r="177" spans="23:24" x14ac:dyDescent="0.2">
      <c r="W177" s="72"/>
      <c r="X177" s="73"/>
    </row>
    <row r="178" spans="23:24" x14ac:dyDescent="0.2">
      <c r="W178" s="72"/>
      <c r="X178" s="73"/>
    </row>
    <row r="179" spans="23:24" x14ac:dyDescent="0.2">
      <c r="W179" s="72"/>
      <c r="X179" s="73"/>
    </row>
    <row r="180" spans="23:24" x14ac:dyDescent="0.2">
      <c r="W180" s="72"/>
      <c r="X180" s="73"/>
    </row>
    <row r="181" spans="23:24" x14ac:dyDescent="0.2">
      <c r="W181" s="72"/>
      <c r="X181" s="73"/>
    </row>
    <row r="182" spans="23:24" x14ac:dyDescent="0.2">
      <c r="W182" s="72"/>
      <c r="X182" s="73"/>
    </row>
    <row r="183" spans="23:24" x14ac:dyDescent="0.2">
      <c r="W183" s="72"/>
      <c r="X183" s="73"/>
    </row>
    <row r="184" spans="23:24" x14ac:dyDescent="0.2">
      <c r="W184" s="72"/>
      <c r="X184" s="73"/>
    </row>
    <row r="185" spans="23:24" x14ac:dyDescent="0.2">
      <c r="W185" s="72"/>
      <c r="X185" s="73"/>
    </row>
    <row r="186" spans="23:24" x14ac:dyDescent="0.2">
      <c r="W186" s="72"/>
      <c r="X186" s="73"/>
    </row>
    <row r="187" spans="23:24" x14ac:dyDescent="0.2">
      <c r="W187" s="72"/>
      <c r="X187" s="73"/>
    </row>
    <row r="188" spans="23:24" x14ac:dyDescent="0.2">
      <c r="W188" s="72"/>
      <c r="X188" s="73"/>
    </row>
    <row r="189" spans="23:24" x14ac:dyDescent="0.2">
      <c r="W189" s="72"/>
      <c r="X189" s="73"/>
    </row>
    <row r="190" spans="23:24" x14ac:dyDescent="0.2">
      <c r="W190" s="72"/>
      <c r="X190" s="73"/>
    </row>
    <row r="191" spans="23:24" x14ac:dyDescent="0.2">
      <c r="W191" s="72"/>
      <c r="X191" s="73"/>
    </row>
    <row r="192" spans="23:24" x14ac:dyDescent="0.2">
      <c r="W192" s="72"/>
      <c r="X192" s="73"/>
    </row>
    <row r="193" spans="23:24" x14ac:dyDescent="0.2">
      <c r="W193" s="72"/>
      <c r="X193" s="73"/>
    </row>
    <row r="194" spans="23:24" x14ac:dyDescent="0.2">
      <c r="W194" s="72"/>
      <c r="X194" s="73"/>
    </row>
    <row r="195" spans="23:24" x14ac:dyDescent="0.2">
      <c r="W195" s="72"/>
      <c r="X195" s="73"/>
    </row>
    <row r="196" spans="23:24" x14ac:dyDescent="0.2">
      <c r="W196" s="72"/>
      <c r="X196" s="73"/>
    </row>
    <row r="197" spans="23:24" x14ac:dyDescent="0.2">
      <c r="W197" s="72"/>
      <c r="X197" s="73"/>
    </row>
    <row r="198" spans="23:24" x14ac:dyDescent="0.2">
      <c r="W198" s="72"/>
      <c r="X198" s="73"/>
    </row>
    <row r="199" spans="23:24" x14ac:dyDescent="0.2">
      <c r="W199" s="72"/>
      <c r="X199" s="73"/>
    </row>
    <row r="200" spans="23:24" x14ac:dyDescent="0.2">
      <c r="W200" s="72"/>
      <c r="X200" s="73"/>
    </row>
    <row r="201" spans="23:24" x14ac:dyDescent="0.2">
      <c r="W201" s="72"/>
      <c r="X201" s="73"/>
    </row>
    <row r="202" spans="23:24" x14ac:dyDescent="0.2">
      <c r="W202" s="72"/>
      <c r="X202" s="73"/>
    </row>
    <row r="203" spans="23:24" x14ac:dyDescent="0.2">
      <c r="W203" s="72"/>
      <c r="X203" s="73"/>
    </row>
    <row r="204" spans="23:24" x14ac:dyDescent="0.2">
      <c r="W204" s="72"/>
      <c r="X204" s="73"/>
    </row>
    <row r="205" spans="23:24" x14ac:dyDescent="0.2">
      <c r="W205" s="72"/>
      <c r="X205" s="73"/>
    </row>
    <row r="206" spans="23:24" x14ac:dyDescent="0.2">
      <c r="W206" s="72"/>
      <c r="X206" s="73"/>
    </row>
    <row r="207" spans="23:24" x14ac:dyDescent="0.2">
      <c r="W207" s="72"/>
      <c r="X207" s="73"/>
    </row>
    <row r="208" spans="23:24" x14ac:dyDescent="0.2">
      <c r="W208" s="72"/>
      <c r="X208" s="73"/>
    </row>
    <row r="209" spans="23:24" x14ac:dyDescent="0.2">
      <c r="W209" s="72"/>
      <c r="X209" s="73"/>
    </row>
    <row r="210" spans="23:24" x14ac:dyDescent="0.2">
      <c r="W210" s="72"/>
      <c r="X210" s="73"/>
    </row>
    <row r="211" spans="23:24" x14ac:dyDescent="0.2">
      <c r="W211" s="72"/>
      <c r="X211" s="73"/>
    </row>
    <row r="212" spans="23:24" x14ac:dyDescent="0.2">
      <c r="W212" s="72"/>
      <c r="X212" s="73"/>
    </row>
    <row r="213" spans="23:24" x14ac:dyDescent="0.2">
      <c r="W213" s="72"/>
      <c r="X213" s="73"/>
    </row>
    <row r="214" spans="23:24" x14ac:dyDescent="0.2">
      <c r="W214" s="72"/>
      <c r="X214" s="73"/>
    </row>
    <row r="215" spans="23:24" x14ac:dyDescent="0.2">
      <c r="W215" s="72"/>
      <c r="X215" s="73"/>
    </row>
    <row r="216" spans="23:24" x14ac:dyDescent="0.2">
      <c r="W216" s="72"/>
      <c r="X216" s="73"/>
    </row>
    <row r="217" spans="23:24" x14ac:dyDescent="0.2">
      <c r="W217" s="72"/>
      <c r="X217" s="73"/>
    </row>
    <row r="218" spans="23:24" x14ac:dyDescent="0.2">
      <c r="W218" s="72"/>
      <c r="X218" s="73"/>
    </row>
    <row r="219" spans="23:24" x14ac:dyDescent="0.2">
      <c r="W219" s="72"/>
      <c r="X219" s="73"/>
    </row>
    <row r="220" spans="23:24" x14ac:dyDescent="0.2">
      <c r="W220" s="72"/>
      <c r="X220" s="73"/>
    </row>
    <row r="221" spans="23:24" x14ac:dyDescent="0.2">
      <c r="W221" s="72"/>
      <c r="X221" s="73"/>
    </row>
    <row r="222" spans="23:24" x14ac:dyDescent="0.2">
      <c r="W222" s="72"/>
      <c r="X222" s="73"/>
    </row>
    <row r="223" spans="23:24" x14ac:dyDescent="0.2">
      <c r="W223" s="72"/>
      <c r="X223" s="73"/>
    </row>
    <row r="224" spans="23:24" x14ac:dyDescent="0.2">
      <c r="W224" s="72"/>
      <c r="X224" s="73"/>
    </row>
    <row r="225" spans="23:24" x14ac:dyDescent="0.2">
      <c r="W225" s="72"/>
      <c r="X225" s="73"/>
    </row>
    <row r="226" spans="23:24" x14ac:dyDescent="0.2">
      <c r="W226" s="72"/>
      <c r="X226" s="73"/>
    </row>
    <row r="227" spans="23:24" x14ac:dyDescent="0.2">
      <c r="W227" s="72"/>
      <c r="X227" s="73"/>
    </row>
    <row r="228" spans="23:24" x14ac:dyDescent="0.2">
      <c r="W228" s="72"/>
      <c r="X228" s="73"/>
    </row>
    <row r="229" spans="23:24" x14ac:dyDescent="0.2">
      <c r="W229" s="72"/>
      <c r="X229" s="73"/>
    </row>
    <row r="230" spans="23:24" x14ac:dyDescent="0.2">
      <c r="W230" s="72"/>
      <c r="X230" s="73"/>
    </row>
    <row r="231" spans="23:24" x14ac:dyDescent="0.2">
      <c r="W231" s="72"/>
      <c r="X231" s="73"/>
    </row>
    <row r="232" spans="23:24" x14ac:dyDescent="0.2">
      <c r="W232" s="72"/>
      <c r="X232" s="73"/>
    </row>
    <row r="233" spans="23:24" x14ac:dyDescent="0.2">
      <c r="W233" s="72"/>
      <c r="X233" s="73"/>
    </row>
    <row r="234" spans="23:24" x14ac:dyDescent="0.2">
      <c r="W234" s="72"/>
      <c r="X234" s="73"/>
    </row>
    <row r="235" spans="23:24" x14ac:dyDescent="0.2">
      <c r="W235" s="72"/>
      <c r="X235" s="73"/>
    </row>
    <row r="236" spans="23:24" x14ac:dyDescent="0.2">
      <c r="W236" s="72"/>
      <c r="X236" s="73"/>
    </row>
    <row r="237" spans="23:24" x14ac:dyDescent="0.2">
      <c r="W237" s="72"/>
      <c r="X237" s="73"/>
    </row>
    <row r="238" spans="23:24" x14ac:dyDescent="0.2">
      <c r="W238" s="72"/>
      <c r="X238" s="73"/>
    </row>
    <row r="239" spans="23:24" x14ac:dyDescent="0.2">
      <c r="W239" s="72"/>
      <c r="X239" s="73"/>
    </row>
    <row r="240" spans="23:24" x14ac:dyDescent="0.2">
      <c r="W240" s="72"/>
      <c r="X240" s="73"/>
    </row>
    <row r="241" spans="23:24" x14ac:dyDescent="0.2">
      <c r="W241" s="72"/>
      <c r="X241" s="73"/>
    </row>
    <row r="242" spans="23:24" x14ac:dyDescent="0.2">
      <c r="W242" s="72"/>
      <c r="X242" s="73"/>
    </row>
    <row r="243" spans="23:24" x14ac:dyDescent="0.2">
      <c r="W243" s="72"/>
      <c r="X243" s="73"/>
    </row>
    <row r="244" spans="23:24" x14ac:dyDescent="0.2">
      <c r="W244" s="72"/>
      <c r="X244" s="73"/>
    </row>
    <row r="245" spans="23:24" x14ac:dyDescent="0.2">
      <c r="W245" s="72"/>
      <c r="X245" s="73"/>
    </row>
    <row r="246" spans="23:24" x14ac:dyDescent="0.2">
      <c r="W246" s="72"/>
      <c r="X246" s="73"/>
    </row>
    <row r="247" spans="23:24" x14ac:dyDescent="0.2">
      <c r="W247" s="72"/>
      <c r="X247" s="73"/>
    </row>
    <row r="248" spans="23:24" x14ac:dyDescent="0.2">
      <c r="W248" s="72"/>
      <c r="X248" s="73"/>
    </row>
    <row r="249" spans="23:24" x14ac:dyDescent="0.2">
      <c r="W249" s="72"/>
      <c r="X249" s="73"/>
    </row>
    <row r="250" spans="23:24" x14ac:dyDescent="0.2">
      <c r="W250" s="72"/>
      <c r="X250" s="73"/>
    </row>
    <row r="251" spans="23:24" x14ac:dyDescent="0.2">
      <c r="W251" s="72"/>
      <c r="X251" s="73"/>
    </row>
    <row r="252" spans="23:24" x14ac:dyDescent="0.2">
      <c r="W252" s="72"/>
      <c r="X252" s="73"/>
    </row>
    <row r="253" spans="23:24" x14ac:dyDescent="0.2">
      <c r="W253" s="72"/>
      <c r="X253" s="73"/>
    </row>
    <row r="254" spans="23:24" x14ac:dyDescent="0.2">
      <c r="W254" s="72"/>
      <c r="X254" s="73"/>
    </row>
    <row r="255" spans="23:24" x14ac:dyDescent="0.2">
      <c r="W255" s="72"/>
      <c r="X255" s="73"/>
    </row>
    <row r="256" spans="23:24" x14ac:dyDescent="0.2">
      <c r="W256" s="72"/>
      <c r="X256" s="73"/>
    </row>
    <row r="257" spans="23:24" x14ac:dyDescent="0.2">
      <c r="W257" s="72"/>
      <c r="X257" s="73"/>
    </row>
    <row r="258" spans="23:24" x14ac:dyDescent="0.2">
      <c r="W258" s="72"/>
      <c r="X258" s="73"/>
    </row>
    <row r="259" spans="23:24" x14ac:dyDescent="0.2">
      <c r="W259" s="72"/>
      <c r="X259" s="73"/>
    </row>
    <row r="260" spans="23:24" x14ac:dyDescent="0.2">
      <c r="W260" s="72"/>
      <c r="X260" s="73"/>
    </row>
    <row r="261" spans="23:24" x14ac:dyDescent="0.2">
      <c r="W261" s="72"/>
      <c r="X261" s="73"/>
    </row>
    <row r="262" spans="23:24" x14ac:dyDescent="0.2">
      <c r="W262" s="72"/>
      <c r="X262" s="73"/>
    </row>
    <row r="263" spans="23:24" x14ac:dyDescent="0.2">
      <c r="W263" s="72"/>
      <c r="X263" s="73"/>
    </row>
    <row r="264" spans="23:24" x14ac:dyDescent="0.2">
      <c r="W264" s="72"/>
      <c r="X264" s="73"/>
    </row>
    <row r="265" spans="23:24" x14ac:dyDescent="0.2">
      <c r="W265" s="72"/>
      <c r="X265" s="73"/>
    </row>
    <row r="266" spans="23:24" x14ac:dyDescent="0.2">
      <c r="W266" s="72"/>
      <c r="X266" s="73"/>
    </row>
    <row r="267" spans="23:24" x14ac:dyDescent="0.2">
      <c r="W267" s="72"/>
      <c r="X267" s="73"/>
    </row>
    <row r="268" spans="23:24" x14ac:dyDescent="0.2">
      <c r="W268" s="72"/>
      <c r="X268" s="73"/>
    </row>
    <row r="269" spans="23:24" x14ac:dyDescent="0.2">
      <c r="W269" s="72"/>
      <c r="X269" s="73"/>
    </row>
    <row r="270" spans="23:24" x14ac:dyDescent="0.2">
      <c r="W270" s="72"/>
      <c r="X270" s="73"/>
    </row>
    <row r="271" spans="23:24" x14ac:dyDescent="0.2">
      <c r="W271" s="72"/>
      <c r="X271" s="73"/>
    </row>
    <row r="272" spans="23:24" x14ac:dyDescent="0.2">
      <c r="W272" s="72"/>
      <c r="X272" s="73"/>
    </row>
    <row r="273" spans="23:24" x14ac:dyDescent="0.2">
      <c r="W273" s="72"/>
      <c r="X273" s="73"/>
    </row>
    <row r="274" spans="23:24" x14ac:dyDescent="0.2">
      <c r="W274" s="72"/>
      <c r="X274" s="73"/>
    </row>
    <row r="275" spans="23:24" x14ac:dyDescent="0.2">
      <c r="W275" s="72"/>
      <c r="X275" s="73"/>
    </row>
    <row r="276" spans="23:24" x14ac:dyDescent="0.2">
      <c r="W276" s="72"/>
      <c r="X276" s="73"/>
    </row>
    <row r="277" spans="23:24" x14ac:dyDescent="0.2">
      <c r="W277" s="72"/>
      <c r="X277" s="73"/>
    </row>
    <row r="278" spans="23:24" x14ac:dyDescent="0.2">
      <c r="W278" s="72"/>
      <c r="X278" s="73"/>
    </row>
    <row r="279" spans="23:24" x14ac:dyDescent="0.2">
      <c r="W279" s="72"/>
      <c r="X279" s="73"/>
    </row>
    <row r="280" spans="23:24" x14ac:dyDescent="0.2">
      <c r="W280" s="72"/>
      <c r="X280" s="73"/>
    </row>
    <row r="281" spans="23:24" x14ac:dyDescent="0.2">
      <c r="W281" s="72"/>
      <c r="X281" s="73"/>
    </row>
    <row r="282" spans="23:24" x14ac:dyDescent="0.2">
      <c r="W282" s="72"/>
      <c r="X282" s="73"/>
    </row>
    <row r="283" spans="23:24" x14ac:dyDescent="0.2">
      <c r="W283" s="72"/>
      <c r="X283" s="73"/>
    </row>
    <row r="284" spans="23:24" x14ac:dyDescent="0.2">
      <c r="W284" s="72"/>
      <c r="X284" s="73"/>
    </row>
    <row r="285" spans="23:24" x14ac:dyDescent="0.2">
      <c r="W285" s="72"/>
      <c r="X285" s="73"/>
    </row>
    <row r="286" spans="23:24" x14ac:dyDescent="0.2">
      <c r="W286" s="72"/>
      <c r="X286" s="73"/>
    </row>
    <row r="287" spans="23:24" x14ac:dyDescent="0.2">
      <c r="W287" s="72"/>
      <c r="X287" s="73"/>
    </row>
    <row r="288" spans="23:24" x14ac:dyDescent="0.2">
      <c r="W288" s="72"/>
      <c r="X288" s="73"/>
    </row>
    <row r="289" spans="23:24" x14ac:dyDescent="0.2">
      <c r="W289" s="72"/>
      <c r="X289" s="73"/>
    </row>
    <row r="290" spans="23:24" x14ac:dyDescent="0.2">
      <c r="W290" s="72"/>
      <c r="X290" s="73"/>
    </row>
    <row r="291" spans="23:24" x14ac:dyDescent="0.2">
      <c r="W291" s="72"/>
      <c r="X291" s="73"/>
    </row>
    <row r="292" spans="23:24" x14ac:dyDescent="0.2">
      <c r="W292" s="72"/>
      <c r="X292" s="73"/>
    </row>
    <row r="293" spans="23:24" x14ac:dyDescent="0.2">
      <c r="W293" s="72"/>
      <c r="X293" s="73"/>
    </row>
    <row r="294" spans="23:24" x14ac:dyDescent="0.2">
      <c r="W294" s="72"/>
      <c r="X294" s="73"/>
    </row>
    <row r="295" spans="23:24" x14ac:dyDescent="0.2">
      <c r="W295" s="72"/>
      <c r="X295" s="73"/>
    </row>
    <row r="296" spans="23:24" x14ac:dyDescent="0.2">
      <c r="W296" s="72"/>
      <c r="X296" s="73"/>
    </row>
    <row r="297" spans="23:24" x14ac:dyDescent="0.2">
      <c r="W297" s="72"/>
      <c r="X297" s="73"/>
    </row>
    <row r="298" spans="23:24" x14ac:dyDescent="0.2">
      <c r="W298" s="72"/>
      <c r="X298" s="73"/>
    </row>
    <row r="299" spans="23:24" x14ac:dyDescent="0.2">
      <c r="W299" s="72"/>
      <c r="X299" s="73"/>
    </row>
    <row r="300" spans="23:24" x14ac:dyDescent="0.2">
      <c r="W300" s="72"/>
      <c r="X300" s="73"/>
    </row>
    <row r="301" spans="23:24" x14ac:dyDescent="0.2">
      <c r="W301" s="72"/>
      <c r="X301" s="73"/>
    </row>
    <row r="302" spans="23:24" x14ac:dyDescent="0.2">
      <c r="W302" s="72"/>
      <c r="X302" s="73"/>
    </row>
    <row r="303" spans="23:24" x14ac:dyDescent="0.2">
      <c r="W303" s="72"/>
      <c r="X303" s="73"/>
    </row>
    <row r="304" spans="23:24" x14ac:dyDescent="0.2">
      <c r="W304" s="72"/>
      <c r="X304" s="73"/>
    </row>
    <row r="305" spans="23:24" x14ac:dyDescent="0.2">
      <c r="W305" s="72"/>
      <c r="X305" s="73"/>
    </row>
    <row r="306" spans="23:24" x14ac:dyDescent="0.2">
      <c r="W306" s="72"/>
      <c r="X306" s="73"/>
    </row>
    <row r="307" spans="23:24" x14ac:dyDescent="0.2">
      <c r="W307" s="72"/>
      <c r="X307" s="73"/>
    </row>
    <row r="308" spans="23:24" x14ac:dyDescent="0.2">
      <c r="W308" s="72"/>
      <c r="X308" s="73"/>
    </row>
    <row r="309" spans="23:24" x14ac:dyDescent="0.2">
      <c r="W309" s="72"/>
      <c r="X309" s="73"/>
    </row>
    <row r="310" spans="23:24" x14ac:dyDescent="0.2">
      <c r="W310" s="72"/>
      <c r="X310" s="73"/>
    </row>
    <row r="311" spans="23:24" x14ac:dyDescent="0.2">
      <c r="W311" s="72"/>
      <c r="X311" s="73"/>
    </row>
    <row r="312" spans="23:24" x14ac:dyDescent="0.2">
      <c r="W312" s="72"/>
      <c r="X312" s="73"/>
    </row>
    <row r="313" spans="23:24" x14ac:dyDescent="0.2">
      <c r="W313" s="72"/>
      <c r="X313" s="73"/>
    </row>
    <row r="314" spans="23:24" x14ac:dyDescent="0.2">
      <c r="W314" s="72"/>
      <c r="X314" s="73"/>
    </row>
    <row r="315" spans="23:24" x14ac:dyDescent="0.2">
      <c r="W315" s="72"/>
      <c r="X315" s="73"/>
    </row>
    <row r="316" spans="23:24" x14ac:dyDescent="0.2">
      <c r="W316" s="72"/>
      <c r="X316" s="73"/>
    </row>
    <row r="317" spans="23:24" x14ac:dyDescent="0.2">
      <c r="W317" s="72"/>
      <c r="X317" s="73"/>
    </row>
    <row r="318" spans="23:24" x14ac:dyDescent="0.2">
      <c r="W318" s="72"/>
      <c r="X318" s="73"/>
    </row>
    <row r="319" spans="23:24" x14ac:dyDescent="0.2">
      <c r="W319" s="72"/>
      <c r="X319" s="73"/>
    </row>
    <row r="320" spans="23:24" x14ac:dyDescent="0.2">
      <c r="W320" s="72"/>
      <c r="X320" s="73"/>
    </row>
    <row r="321" spans="23:24" x14ac:dyDescent="0.2">
      <c r="W321" s="72"/>
      <c r="X321" s="73"/>
    </row>
    <row r="322" spans="23:24" x14ac:dyDescent="0.2">
      <c r="W322" s="72"/>
      <c r="X322" s="73"/>
    </row>
    <row r="323" spans="23:24" x14ac:dyDescent="0.2">
      <c r="W323" s="72"/>
      <c r="X323" s="73"/>
    </row>
    <row r="324" spans="23:24" x14ac:dyDescent="0.2">
      <c r="W324" s="72"/>
      <c r="X324" s="73"/>
    </row>
    <row r="325" spans="23:24" x14ac:dyDescent="0.2">
      <c r="W325" s="72"/>
      <c r="X325" s="73"/>
    </row>
    <row r="326" spans="23:24" x14ac:dyDescent="0.2">
      <c r="W326" s="72"/>
      <c r="X326" s="73"/>
    </row>
    <row r="327" spans="23:24" x14ac:dyDescent="0.2">
      <c r="W327" s="72"/>
      <c r="X327" s="73"/>
    </row>
    <row r="328" spans="23:24" x14ac:dyDescent="0.2">
      <c r="W328" s="72"/>
      <c r="X328" s="73"/>
    </row>
    <row r="329" spans="23:24" x14ac:dyDescent="0.2">
      <c r="W329" s="72"/>
      <c r="X329" s="73"/>
    </row>
    <row r="330" spans="23:24" x14ac:dyDescent="0.2">
      <c r="W330" s="72"/>
      <c r="X330" s="73"/>
    </row>
    <row r="331" spans="23:24" x14ac:dyDescent="0.2">
      <c r="W331" s="72"/>
      <c r="X331" s="73"/>
    </row>
    <row r="332" spans="23:24" x14ac:dyDescent="0.2">
      <c r="W332" s="72"/>
      <c r="X332" s="73"/>
    </row>
    <row r="333" spans="23:24" x14ac:dyDescent="0.2">
      <c r="W333" s="72"/>
      <c r="X333" s="73"/>
    </row>
    <row r="334" spans="23:24" x14ac:dyDescent="0.2">
      <c r="W334" s="72"/>
      <c r="X334" s="73"/>
    </row>
    <row r="335" spans="23:24" x14ac:dyDescent="0.2">
      <c r="W335" s="72"/>
      <c r="X335" s="73"/>
    </row>
    <row r="336" spans="23:24" x14ac:dyDescent="0.2">
      <c r="W336" s="72"/>
      <c r="X336" s="73"/>
    </row>
    <row r="337" spans="23:24" x14ac:dyDescent="0.2">
      <c r="W337" s="72"/>
      <c r="X337" s="73"/>
    </row>
    <row r="338" spans="23:24" x14ac:dyDescent="0.2">
      <c r="W338" s="72"/>
      <c r="X338" s="73"/>
    </row>
    <row r="339" spans="23:24" x14ac:dyDescent="0.2">
      <c r="W339" s="72"/>
      <c r="X339" s="73"/>
    </row>
    <row r="340" spans="23:24" x14ac:dyDescent="0.2">
      <c r="W340" s="72"/>
      <c r="X340" s="73"/>
    </row>
    <row r="341" spans="23:24" x14ac:dyDescent="0.2">
      <c r="W341" s="72"/>
      <c r="X341" s="73"/>
    </row>
    <row r="342" spans="23:24" x14ac:dyDescent="0.2">
      <c r="W342" s="72"/>
      <c r="X342" s="73"/>
    </row>
    <row r="343" spans="23:24" x14ac:dyDescent="0.2">
      <c r="W343" s="72"/>
      <c r="X343" s="73"/>
    </row>
    <row r="344" spans="23:24" x14ac:dyDescent="0.2">
      <c r="W344" s="72"/>
      <c r="X344" s="73"/>
    </row>
    <row r="345" spans="23:24" x14ac:dyDescent="0.2">
      <c r="W345" s="72"/>
      <c r="X345" s="73"/>
    </row>
    <row r="346" spans="23:24" x14ac:dyDescent="0.2">
      <c r="W346" s="72"/>
      <c r="X346" s="73"/>
    </row>
    <row r="347" spans="23:24" x14ac:dyDescent="0.2">
      <c r="W347" s="72"/>
      <c r="X347" s="73"/>
    </row>
    <row r="348" spans="23:24" x14ac:dyDescent="0.2">
      <c r="W348" s="72"/>
      <c r="X348" s="73"/>
    </row>
    <row r="349" spans="23:24" x14ac:dyDescent="0.2">
      <c r="W349" s="72"/>
      <c r="X349" s="73"/>
    </row>
    <row r="350" spans="23:24" x14ac:dyDescent="0.2">
      <c r="W350" s="72"/>
      <c r="X350" s="73"/>
    </row>
    <row r="351" spans="23:24" x14ac:dyDescent="0.2">
      <c r="W351" s="72"/>
      <c r="X351" s="73"/>
    </row>
    <row r="352" spans="23:24" x14ac:dyDescent="0.2">
      <c r="W352" s="72"/>
      <c r="X352" s="73"/>
    </row>
    <row r="353" spans="23:24" x14ac:dyDescent="0.2">
      <c r="W353" s="72"/>
      <c r="X353" s="73"/>
    </row>
    <row r="354" spans="23:24" x14ac:dyDescent="0.2">
      <c r="W354" s="72"/>
      <c r="X354" s="73"/>
    </row>
    <row r="355" spans="23:24" x14ac:dyDescent="0.2">
      <c r="W355" s="72"/>
      <c r="X355" s="73"/>
    </row>
    <row r="356" spans="23:24" x14ac:dyDescent="0.2">
      <c r="W356" s="72"/>
      <c r="X356" s="73"/>
    </row>
    <row r="357" spans="23:24" x14ac:dyDescent="0.2">
      <c r="W357" s="72"/>
      <c r="X357" s="73"/>
    </row>
    <row r="358" spans="23:24" x14ac:dyDescent="0.2">
      <c r="W358" s="72"/>
      <c r="X358" s="73"/>
    </row>
    <row r="359" spans="23:24" x14ac:dyDescent="0.2">
      <c r="W359" s="72"/>
      <c r="X359" s="73"/>
    </row>
    <row r="360" spans="23:24" x14ac:dyDescent="0.2">
      <c r="W360" s="72"/>
      <c r="X360" s="73"/>
    </row>
    <row r="361" spans="23:24" x14ac:dyDescent="0.2">
      <c r="W361" s="72"/>
      <c r="X361" s="73"/>
    </row>
    <row r="362" spans="23:24" x14ac:dyDescent="0.2">
      <c r="W362" s="72"/>
      <c r="X362" s="73"/>
    </row>
    <row r="363" spans="23:24" x14ac:dyDescent="0.2">
      <c r="W363" s="72"/>
      <c r="X363" s="73"/>
    </row>
    <row r="364" spans="23:24" x14ac:dyDescent="0.2">
      <c r="W364" s="72"/>
      <c r="X364" s="73"/>
    </row>
    <row r="365" spans="23:24" x14ac:dyDescent="0.2">
      <c r="W365" s="72"/>
      <c r="X365" s="73"/>
    </row>
    <row r="366" spans="23:24" x14ac:dyDescent="0.2">
      <c r="W366" s="72"/>
      <c r="X366" s="73"/>
    </row>
    <row r="367" spans="23:24" x14ac:dyDescent="0.2">
      <c r="W367" s="72"/>
      <c r="X367" s="73"/>
    </row>
    <row r="368" spans="23:24" x14ac:dyDescent="0.2">
      <c r="W368" s="72"/>
      <c r="X368" s="73"/>
    </row>
    <row r="369" spans="23:24" x14ac:dyDescent="0.2">
      <c r="W369" s="72"/>
      <c r="X369" s="73"/>
    </row>
    <row r="370" spans="23:24" x14ac:dyDescent="0.2">
      <c r="W370" s="72"/>
      <c r="X370" s="73"/>
    </row>
    <row r="371" spans="23:24" x14ac:dyDescent="0.2">
      <c r="W371" s="72"/>
      <c r="X371" s="73"/>
    </row>
    <row r="372" spans="23:24" x14ac:dyDescent="0.2">
      <c r="W372" s="72"/>
      <c r="X372" s="73"/>
    </row>
    <row r="373" spans="23:24" x14ac:dyDescent="0.2">
      <c r="W373" s="72"/>
      <c r="X373" s="73"/>
    </row>
    <row r="374" spans="23:24" x14ac:dyDescent="0.2">
      <c r="W374" s="72"/>
      <c r="X374" s="73"/>
    </row>
    <row r="375" spans="23:24" x14ac:dyDescent="0.2">
      <c r="W375" s="72"/>
      <c r="X375" s="73"/>
    </row>
    <row r="376" spans="23:24" x14ac:dyDescent="0.2">
      <c r="W376" s="72"/>
      <c r="X376" s="73"/>
    </row>
    <row r="377" spans="23:24" x14ac:dyDescent="0.2">
      <c r="W377" s="72"/>
      <c r="X377" s="73"/>
    </row>
    <row r="378" spans="23:24" x14ac:dyDescent="0.2">
      <c r="W378" s="72"/>
      <c r="X378" s="73"/>
    </row>
    <row r="379" spans="23:24" x14ac:dyDescent="0.2">
      <c r="W379" s="72"/>
      <c r="X379" s="73"/>
    </row>
    <row r="380" spans="23:24" x14ac:dyDescent="0.2">
      <c r="W380" s="72"/>
      <c r="X380" s="73"/>
    </row>
    <row r="381" spans="23:24" x14ac:dyDescent="0.2">
      <c r="W381" s="72"/>
      <c r="X381" s="73"/>
    </row>
    <row r="382" spans="23:24" x14ac:dyDescent="0.2">
      <c r="W382" s="72"/>
      <c r="X382" s="73"/>
    </row>
    <row r="383" spans="23:24" x14ac:dyDescent="0.2">
      <c r="W383" s="72"/>
      <c r="X383" s="73"/>
    </row>
    <row r="384" spans="23:24" x14ac:dyDescent="0.2">
      <c r="W384" s="72"/>
      <c r="X384" s="73"/>
    </row>
    <row r="385" spans="23:24" x14ac:dyDescent="0.2">
      <c r="W385" s="72"/>
      <c r="X385" s="73"/>
    </row>
    <row r="386" spans="23:24" x14ac:dyDescent="0.2">
      <c r="W386" s="72"/>
      <c r="X386" s="73"/>
    </row>
    <row r="387" spans="23:24" x14ac:dyDescent="0.2">
      <c r="W387" s="72"/>
      <c r="X387" s="73"/>
    </row>
    <row r="388" spans="23:24" x14ac:dyDescent="0.2">
      <c r="W388" s="72"/>
      <c r="X388" s="73"/>
    </row>
    <row r="389" spans="23:24" x14ac:dyDescent="0.2">
      <c r="W389" s="72"/>
      <c r="X389" s="73"/>
    </row>
    <row r="390" spans="23:24" x14ac:dyDescent="0.2">
      <c r="W390" s="72"/>
      <c r="X390" s="73"/>
    </row>
    <row r="391" spans="23:24" x14ac:dyDescent="0.2">
      <c r="W391" s="72"/>
      <c r="X391" s="73"/>
    </row>
    <row r="392" spans="23:24" x14ac:dyDescent="0.2">
      <c r="W392" s="72"/>
      <c r="X392" s="73"/>
    </row>
    <row r="393" spans="23:24" x14ac:dyDescent="0.2">
      <c r="W393" s="72"/>
      <c r="X393" s="73"/>
    </row>
    <row r="394" spans="23:24" x14ac:dyDescent="0.2">
      <c r="W394" s="72"/>
      <c r="X394" s="73"/>
    </row>
    <row r="395" spans="23:24" x14ac:dyDescent="0.2">
      <c r="W395" s="72"/>
      <c r="X395" s="73"/>
    </row>
    <row r="396" spans="23:24" x14ac:dyDescent="0.2">
      <c r="W396" s="72"/>
      <c r="X396" s="73"/>
    </row>
    <row r="397" spans="23:24" x14ac:dyDescent="0.2">
      <c r="W397" s="72"/>
      <c r="X397" s="73"/>
    </row>
    <row r="398" spans="23:24" x14ac:dyDescent="0.2">
      <c r="W398" s="72"/>
      <c r="X398" s="73"/>
    </row>
    <row r="399" spans="23:24" x14ac:dyDescent="0.2">
      <c r="W399" s="72"/>
      <c r="X399" s="73"/>
    </row>
    <row r="400" spans="23:24" x14ac:dyDescent="0.2">
      <c r="W400" s="72"/>
      <c r="X400" s="73"/>
    </row>
    <row r="401" spans="23:24" x14ac:dyDescent="0.2">
      <c r="W401" s="72"/>
      <c r="X401" s="73"/>
    </row>
    <row r="402" spans="23:24" x14ac:dyDescent="0.2">
      <c r="W402" s="72"/>
      <c r="X402" s="73"/>
    </row>
    <row r="403" spans="23:24" x14ac:dyDescent="0.2">
      <c r="W403" s="72"/>
      <c r="X403" s="73"/>
    </row>
    <row r="404" spans="23:24" x14ac:dyDescent="0.2">
      <c r="W404" s="72"/>
      <c r="X404" s="73"/>
    </row>
    <row r="405" spans="23:24" x14ac:dyDescent="0.2">
      <c r="W405" s="72"/>
      <c r="X405" s="73"/>
    </row>
    <row r="406" spans="23:24" x14ac:dyDescent="0.2">
      <c r="W406" s="72"/>
      <c r="X406" s="73"/>
    </row>
    <row r="407" spans="23:24" x14ac:dyDescent="0.2">
      <c r="W407" s="72"/>
      <c r="X407" s="73"/>
    </row>
    <row r="408" spans="23:24" x14ac:dyDescent="0.2">
      <c r="W408" s="72"/>
      <c r="X408" s="73"/>
    </row>
    <row r="409" spans="23:24" x14ac:dyDescent="0.2">
      <c r="W409" s="72"/>
      <c r="X409" s="73"/>
    </row>
    <row r="410" spans="23:24" x14ac:dyDescent="0.2">
      <c r="W410" s="72"/>
      <c r="X410" s="73"/>
    </row>
    <row r="411" spans="23:24" x14ac:dyDescent="0.2">
      <c r="W411" s="72"/>
      <c r="X411" s="73"/>
    </row>
    <row r="412" spans="23:24" x14ac:dyDescent="0.2">
      <c r="W412" s="72"/>
      <c r="X412" s="73"/>
    </row>
    <row r="413" spans="23:24" x14ac:dyDescent="0.2">
      <c r="W413" s="72"/>
      <c r="X413" s="73"/>
    </row>
    <row r="414" spans="23:24" x14ac:dyDescent="0.2">
      <c r="W414" s="72"/>
      <c r="X414" s="73"/>
    </row>
    <row r="415" spans="23:24" x14ac:dyDescent="0.2">
      <c r="W415" s="72"/>
      <c r="X415" s="73"/>
    </row>
    <row r="416" spans="23:24" x14ac:dyDescent="0.2">
      <c r="W416" s="72"/>
      <c r="X416" s="73"/>
    </row>
    <row r="417" spans="23:24" x14ac:dyDescent="0.2">
      <c r="W417" s="72"/>
      <c r="X417" s="73"/>
    </row>
    <row r="418" spans="23:24" x14ac:dyDescent="0.2">
      <c r="W418" s="72"/>
      <c r="X418" s="73"/>
    </row>
    <row r="419" spans="23:24" x14ac:dyDescent="0.2">
      <c r="W419" s="72"/>
      <c r="X419" s="73"/>
    </row>
    <row r="420" spans="23:24" x14ac:dyDescent="0.2">
      <c r="W420" s="72"/>
      <c r="X420" s="73"/>
    </row>
    <row r="421" spans="23:24" x14ac:dyDescent="0.2">
      <c r="W421" s="72"/>
      <c r="X421" s="73"/>
    </row>
    <row r="422" spans="23:24" x14ac:dyDescent="0.2">
      <c r="W422" s="72"/>
      <c r="X422" s="73"/>
    </row>
    <row r="423" spans="23:24" x14ac:dyDescent="0.2">
      <c r="W423" s="72"/>
      <c r="X423" s="73"/>
    </row>
    <row r="424" spans="23:24" x14ac:dyDescent="0.2">
      <c r="W424" s="72"/>
      <c r="X424" s="73"/>
    </row>
    <row r="425" spans="23:24" x14ac:dyDescent="0.2">
      <c r="W425" s="72"/>
      <c r="X425" s="73"/>
    </row>
    <row r="426" spans="23:24" x14ac:dyDescent="0.2">
      <c r="W426" s="72"/>
      <c r="X426" s="73"/>
    </row>
    <row r="427" spans="23:24" x14ac:dyDescent="0.2">
      <c r="W427" s="72"/>
      <c r="X427" s="73"/>
    </row>
    <row r="428" spans="23:24" x14ac:dyDescent="0.2">
      <c r="W428" s="72"/>
      <c r="X428" s="73"/>
    </row>
    <row r="429" spans="23:24" x14ac:dyDescent="0.2">
      <c r="W429" s="72"/>
      <c r="X429" s="73"/>
    </row>
    <row r="430" spans="23:24" x14ac:dyDescent="0.2">
      <c r="W430" s="72"/>
      <c r="X430" s="73"/>
    </row>
    <row r="431" spans="23:24" x14ac:dyDescent="0.2">
      <c r="W431" s="72"/>
      <c r="X431" s="73"/>
    </row>
    <row r="432" spans="23:24" x14ac:dyDescent="0.2">
      <c r="W432" s="72"/>
      <c r="X432" s="73"/>
    </row>
    <row r="433" spans="23:24" x14ac:dyDescent="0.2">
      <c r="W433" s="72"/>
      <c r="X433" s="73"/>
    </row>
    <row r="434" spans="23:24" x14ac:dyDescent="0.2">
      <c r="W434" s="72"/>
      <c r="X434" s="73"/>
    </row>
    <row r="435" spans="23:24" x14ac:dyDescent="0.2">
      <c r="W435" s="72"/>
      <c r="X435" s="73"/>
    </row>
    <row r="436" spans="23:24" x14ac:dyDescent="0.2">
      <c r="W436" s="72"/>
      <c r="X436" s="73"/>
    </row>
    <row r="437" spans="23:24" x14ac:dyDescent="0.2">
      <c r="W437" s="72"/>
      <c r="X437" s="73"/>
    </row>
    <row r="438" spans="23:24" x14ac:dyDescent="0.2">
      <c r="W438" s="72"/>
      <c r="X438" s="73"/>
    </row>
    <row r="439" spans="23:24" x14ac:dyDescent="0.2">
      <c r="W439" s="72"/>
      <c r="X439" s="73"/>
    </row>
    <row r="440" spans="23:24" x14ac:dyDescent="0.2">
      <c r="W440" s="72"/>
      <c r="X440" s="73"/>
    </row>
    <row r="441" spans="23:24" x14ac:dyDescent="0.2">
      <c r="W441" s="72"/>
      <c r="X441" s="73"/>
    </row>
    <row r="442" spans="23:24" x14ac:dyDescent="0.2">
      <c r="W442" s="72"/>
      <c r="X442" s="73"/>
    </row>
    <row r="443" spans="23:24" x14ac:dyDescent="0.2">
      <c r="W443" s="72"/>
      <c r="X443" s="73"/>
    </row>
    <row r="444" spans="23:24" x14ac:dyDescent="0.2">
      <c r="W444" s="72"/>
      <c r="X444" s="73"/>
    </row>
    <row r="445" spans="23:24" x14ac:dyDescent="0.2">
      <c r="W445" s="72"/>
      <c r="X445" s="73"/>
    </row>
    <row r="446" spans="23:24" x14ac:dyDescent="0.2">
      <c r="W446" s="72"/>
      <c r="X446" s="73"/>
    </row>
    <row r="447" spans="23:24" x14ac:dyDescent="0.2">
      <c r="W447" s="72"/>
      <c r="X447" s="73"/>
    </row>
    <row r="448" spans="23:24" x14ac:dyDescent="0.2">
      <c r="W448" s="72"/>
      <c r="X448" s="73"/>
    </row>
    <row r="449" spans="23:24" x14ac:dyDescent="0.2">
      <c r="W449" s="72"/>
      <c r="X449" s="73"/>
    </row>
    <row r="450" spans="23:24" x14ac:dyDescent="0.2">
      <c r="W450" s="72"/>
      <c r="X450" s="73"/>
    </row>
    <row r="451" spans="23:24" x14ac:dyDescent="0.2">
      <c r="W451" s="72"/>
      <c r="X451" s="73"/>
    </row>
    <row r="452" spans="23:24" x14ac:dyDescent="0.2">
      <c r="W452" s="72"/>
      <c r="X452" s="73"/>
    </row>
    <row r="453" spans="23:24" x14ac:dyDescent="0.2">
      <c r="W453" s="72"/>
      <c r="X453" s="73"/>
    </row>
    <row r="454" spans="23:24" x14ac:dyDescent="0.2">
      <c r="W454" s="72"/>
      <c r="X454" s="73"/>
    </row>
    <row r="455" spans="23:24" x14ac:dyDescent="0.2">
      <c r="W455" s="72"/>
      <c r="X455" s="73"/>
    </row>
    <row r="456" spans="23:24" x14ac:dyDescent="0.2">
      <c r="W456" s="72"/>
      <c r="X456" s="73"/>
    </row>
    <row r="457" spans="23:24" x14ac:dyDescent="0.2">
      <c r="W457" s="72"/>
      <c r="X457" s="73"/>
    </row>
    <row r="458" spans="23:24" x14ac:dyDescent="0.2">
      <c r="W458" s="72"/>
      <c r="X458" s="73"/>
    </row>
    <row r="459" spans="23:24" x14ac:dyDescent="0.2">
      <c r="W459" s="72"/>
      <c r="X459" s="73"/>
    </row>
    <row r="460" spans="23:24" x14ac:dyDescent="0.2">
      <c r="W460" s="72"/>
      <c r="X460" s="73"/>
    </row>
    <row r="461" spans="23:24" x14ac:dyDescent="0.2">
      <c r="W461" s="72"/>
      <c r="X461" s="73"/>
    </row>
    <row r="462" spans="23:24" x14ac:dyDescent="0.2">
      <c r="W462" s="72"/>
      <c r="X462" s="73"/>
    </row>
    <row r="463" spans="23:24" x14ac:dyDescent="0.2">
      <c r="W463" s="72"/>
      <c r="X463" s="73"/>
    </row>
    <row r="464" spans="23:24" x14ac:dyDescent="0.2">
      <c r="W464" s="72"/>
      <c r="X464" s="73"/>
    </row>
    <row r="465" spans="23:24" x14ac:dyDescent="0.2">
      <c r="W465" s="72"/>
      <c r="X465" s="73"/>
    </row>
    <row r="466" spans="23:24" x14ac:dyDescent="0.2">
      <c r="W466" s="72"/>
      <c r="X466" s="73"/>
    </row>
    <row r="467" spans="23:24" x14ac:dyDescent="0.2">
      <c r="W467" s="72"/>
      <c r="X467" s="73"/>
    </row>
    <row r="468" spans="23:24" x14ac:dyDescent="0.2">
      <c r="W468" s="72"/>
      <c r="X468" s="73"/>
    </row>
    <row r="469" spans="23:24" x14ac:dyDescent="0.2">
      <c r="W469" s="72"/>
      <c r="X469" s="73"/>
    </row>
    <row r="470" spans="23:24" x14ac:dyDescent="0.2">
      <c r="W470" s="72"/>
      <c r="X470" s="73"/>
    </row>
    <row r="471" spans="23:24" x14ac:dyDescent="0.2">
      <c r="W471" s="72"/>
      <c r="X471" s="73"/>
    </row>
    <row r="472" spans="23:24" x14ac:dyDescent="0.2">
      <c r="W472" s="72"/>
      <c r="X472" s="73"/>
    </row>
    <row r="473" spans="23:24" x14ac:dyDescent="0.2">
      <c r="W473" s="72"/>
      <c r="X473" s="73"/>
    </row>
    <row r="474" spans="23:24" x14ac:dyDescent="0.2">
      <c r="W474" s="72"/>
      <c r="X474" s="73"/>
    </row>
    <row r="475" spans="23:24" x14ac:dyDescent="0.2">
      <c r="W475" s="72"/>
      <c r="X475" s="73"/>
    </row>
    <row r="476" spans="23:24" x14ac:dyDescent="0.2">
      <c r="W476" s="72"/>
      <c r="X476" s="73"/>
    </row>
    <row r="477" spans="23:24" x14ac:dyDescent="0.2">
      <c r="W477" s="72"/>
      <c r="X477" s="73"/>
    </row>
    <row r="478" spans="23:24" x14ac:dyDescent="0.2">
      <c r="W478" s="72"/>
      <c r="X478" s="73"/>
    </row>
    <row r="479" spans="23:24" x14ac:dyDescent="0.2">
      <c r="W479" s="72"/>
      <c r="X479" s="73"/>
    </row>
    <row r="480" spans="23:24" x14ac:dyDescent="0.2">
      <c r="W480" s="72"/>
      <c r="X480" s="73"/>
    </row>
    <row r="481" spans="23:24" x14ac:dyDescent="0.2">
      <c r="W481" s="72"/>
      <c r="X481" s="73"/>
    </row>
    <row r="482" spans="23:24" x14ac:dyDescent="0.2">
      <c r="W482" s="72"/>
      <c r="X482" s="73"/>
    </row>
    <row r="483" spans="23:24" x14ac:dyDescent="0.2">
      <c r="W483" s="72"/>
      <c r="X483" s="73"/>
    </row>
    <row r="484" spans="23:24" x14ac:dyDescent="0.2">
      <c r="W484" s="72"/>
      <c r="X484" s="73"/>
    </row>
    <row r="485" spans="23:24" x14ac:dyDescent="0.2">
      <c r="W485" s="72"/>
      <c r="X485" s="73"/>
    </row>
    <row r="486" spans="23:24" x14ac:dyDescent="0.2">
      <c r="W486" s="72"/>
      <c r="X486" s="73"/>
    </row>
    <row r="487" spans="23:24" x14ac:dyDescent="0.2">
      <c r="W487" s="72"/>
      <c r="X487" s="73"/>
    </row>
    <row r="488" spans="23:24" x14ac:dyDescent="0.2">
      <c r="W488" s="72"/>
      <c r="X488" s="73"/>
    </row>
    <row r="489" spans="23:24" x14ac:dyDescent="0.2">
      <c r="W489" s="72"/>
      <c r="X489" s="73"/>
    </row>
    <row r="490" spans="23:24" x14ac:dyDescent="0.2">
      <c r="W490" s="72"/>
      <c r="X490" s="73"/>
    </row>
    <row r="491" spans="23:24" x14ac:dyDescent="0.2">
      <c r="W491" s="72"/>
      <c r="X491" s="73"/>
    </row>
    <row r="492" spans="23:24" x14ac:dyDescent="0.2">
      <c r="W492" s="72"/>
      <c r="X492" s="73"/>
    </row>
    <row r="493" spans="23:24" x14ac:dyDescent="0.2">
      <c r="W493" s="72"/>
      <c r="X493" s="73"/>
    </row>
    <row r="494" spans="23:24" x14ac:dyDescent="0.2">
      <c r="W494" s="72"/>
      <c r="X494" s="73"/>
    </row>
    <row r="495" spans="23:24" x14ac:dyDescent="0.2">
      <c r="W495" s="72"/>
      <c r="X495" s="73"/>
    </row>
    <row r="496" spans="23:24" x14ac:dyDescent="0.2">
      <c r="W496" s="72"/>
      <c r="X496" s="73"/>
    </row>
    <row r="497" spans="23:24" x14ac:dyDescent="0.2">
      <c r="W497" s="72"/>
      <c r="X497" s="73"/>
    </row>
    <row r="498" spans="23:24" x14ac:dyDescent="0.2">
      <c r="W498" s="72"/>
      <c r="X498" s="73"/>
    </row>
    <row r="499" spans="23:24" x14ac:dyDescent="0.2">
      <c r="W499" s="72"/>
      <c r="X499" s="73"/>
    </row>
    <row r="500" spans="23:24" x14ac:dyDescent="0.2">
      <c r="W500" s="72"/>
      <c r="X500" s="73"/>
    </row>
    <row r="501" spans="23:24" x14ac:dyDescent="0.2">
      <c r="W501" s="72"/>
      <c r="X501" s="73"/>
    </row>
    <row r="502" spans="23:24" x14ac:dyDescent="0.2">
      <c r="W502" s="72"/>
      <c r="X502" s="73"/>
    </row>
    <row r="503" spans="23:24" x14ac:dyDescent="0.2">
      <c r="W503" s="72"/>
      <c r="X503" s="73"/>
    </row>
    <row r="504" spans="23:24" x14ac:dyDescent="0.2">
      <c r="W504" s="72"/>
      <c r="X504" s="73"/>
    </row>
    <row r="505" spans="23:24" x14ac:dyDescent="0.2">
      <c r="W505" s="72"/>
      <c r="X505" s="73"/>
    </row>
    <row r="506" spans="23:24" x14ac:dyDescent="0.2">
      <c r="W506" s="72"/>
      <c r="X506" s="73"/>
    </row>
    <row r="507" spans="23:24" x14ac:dyDescent="0.2">
      <c r="W507" s="72"/>
      <c r="X507" s="73"/>
    </row>
    <row r="508" spans="23:24" x14ac:dyDescent="0.2">
      <c r="W508" s="72"/>
      <c r="X508" s="73"/>
    </row>
    <row r="509" spans="23:24" x14ac:dyDescent="0.2">
      <c r="W509" s="72"/>
      <c r="X509" s="73"/>
    </row>
    <row r="510" spans="23:24" x14ac:dyDescent="0.2">
      <c r="W510" s="72"/>
      <c r="X510" s="73"/>
    </row>
    <row r="511" spans="23:24" x14ac:dyDescent="0.2">
      <c r="W511" s="72"/>
      <c r="X511" s="73"/>
    </row>
    <row r="512" spans="23:24" x14ac:dyDescent="0.2">
      <c r="W512" s="72"/>
      <c r="X512" s="73"/>
    </row>
    <row r="513" spans="23:24" x14ac:dyDescent="0.2">
      <c r="W513" s="72"/>
      <c r="X513" s="73"/>
    </row>
    <row r="514" spans="23:24" x14ac:dyDescent="0.2">
      <c r="W514" s="72"/>
      <c r="X514" s="73"/>
    </row>
    <row r="515" spans="23:24" x14ac:dyDescent="0.2">
      <c r="W515" s="72"/>
      <c r="X515" s="73"/>
    </row>
    <row r="516" spans="23:24" x14ac:dyDescent="0.2">
      <c r="W516" s="72"/>
      <c r="X516" s="73"/>
    </row>
    <row r="517" spans="23:24" x14ac:dyDescent="0.2">
      <c r="W517" s="72"/>
      <c r="X517" s="73"/>
    </row>
    <row r="518" spans="23:24" x14ac:dyDescent="0.2">
      <c r="W518" s="72"/>
      <c r="X518" s="73"/>
    </row>
    <row r="519" spans="23:24" x14ac:dyDescent="0.2">
      <c r="W519" s="72"/>
      <c r="X519" s="73"/>
    </row>
    <row r="520" spans="23:24" x14ac:dyDescent="0.2">
      <c r="W520" s="72"/>
      <c r="X520" s="73"/>
    </row>
    <row r="521" spans="23:24" x14ac:dyDescent="0.2">
      <c r="W521" s="72"/>
      <c r="X521" s="73"/>
    </row>
    <row r="522" spans="23:24" x14ac:dyDescent="0.2">
      <c r="W522" s="72"/>
      <c r="X522" s="73"/>
    </row>
    <row r="523" spans="23:24" x14ac:dyDescent="0.2">
      <c r="W523" s="72"/>
      <c r="X523" s="73"/>
    </row>
    <row r="524" spans="23:24" x14ac:dyDescent="0.2">
      <c r="W524" s="72"/>
      <c r="X524" s="73"/>
    </row>
    <row r="525" spans="23:24" x14ac:dyDescent="0.2">
      <c r="W525" s="72"/>
      <c r="X525" s="73"/>
    </row>
    <row r="526" spans="23:24" x14ac:dyDescent="0.2">
      <c r="W526" s="72"/>
      <c r="X526" s="73"/>
    </row>
    <row r="527" spans="23:24" x14ac:dyDescent="0.2">
      <c r="W527" s="72"/>
      <c r="X527" s="73"/>
    </row>
    <row r="528" spans="23:24" x14ac:dyDescent="0.2">
      <c r="W528" s="72"/>
      <c r="X528" s="73"/>
    </row>
    <row r="529" spans="23:24" x14ac:dyDescent="0.2">
      <c r="W529" s="72"/>
      <c r="X529" s="73"/>
    </row>
    <row r="530" spans="23:24" x14ac:dyDescent="0.2">
      <c r="W530" s="72"/>
      <c r="X530" s="73"/>
    </row>
    <row r="531" spans="23:24" x14ac:dyDescent="0.2">
      <c r="W531" s="72"/>
      <c r="X531" s="73"/>
    </row>
    <row r="532" spans="23:24" x14ac:dyDescent="0.2">
      <c r="W532" s="72"/>
      <c r="X532" s="73"/>
    </row>
    <row r="533" spans="23:24" x14ac:dyDescent="0.2">
      <c r="W533" s="72"/>
      <c r="X533" s="73"/>
    </row>
    <row r="534" spans="23:24" x14ac:dyDescent="0.2">
      <c r="W534" s="72"/>
      <c r="X534" s="73"/>
    </row>
    <row r="535" spans="23:24" x14ac:dyDescent="0.2">
      <c r="W535" s="72"/>
      <c r="X535" s="73"/>
    </row>
    <row r="536" spans="23:24" x14ac:dyDescent="0.2">
      <c r="W536" s="72"/>
      <c r="X536" s="73"/>
    </row>
    <row r="537" spans="23:24" x14ac:dyDescent="0.2">
      <c r="W537" s="72"/>
      <c r="X537" s="73"/>
    </row>
    <row r="538" spans="23:24" x14ac:dyDescent="0.2">
      <c r="W538" s="72"/>
      <c r="X538" s="73"/>
    </row>
    <row r="539" spans="23:24" x14ac:dyDescent="0.2">
      <c r="W539" s="72"/>
      <c r="X539" s="73"/>
    </row>
    <row r="540" spans="23:24" x14ac:dyDescent="0.2">
      <c r="W540" s="72"/>
      <c r="X540" s="73"/>
    </row>
    <row r="541" spans="23:24" x14ac:dyDescent="0.2">
      <c r="W541" s="72"/>
      <c r="X541" s="73"/>
    </row>
    <row r="542" spans="23:24" x14ac:dyDescent="0.2">
      <c r="W542" s="72"/>
      <c r="X542" s="73"/>
    </row>
    <row r="543" spans="23:24" x14ac:dyDescent="0.2">
      <c r="W543" s="72"/>
      <c r="X543" s="73"/>
    </row>
    <row r="544" spans="23:24" x14ac:dyDescent="0.2">
      <c r="W544" s="72"/>
      <c r="X544" s="73"/>
    </row>
    <row r="545" spans="23:24" x14ac:dyDescent="0.2">
      <c r="W545" s="72"/>
      <c r="X545" s="73"/>
    </row>
    <row r="546" spans="23:24" x14ac:dyDescent="0.2">
      <c r="W546" s="72"/>
      <c r="X546" s="73"/>
    </row>
    <row r="547" spans="23:24" x14ac:dyDescent="0.2">
      <c r="W547" s="72"/>
      <c r="X547" s="73"/>
    </row>
    <row r="548" spans="23:24" x14ac:dyDescent="0.2">
      <c r="W548" s="72"/>
      <c r="X548" s="73"/>
    </row>
    <row r="549" spans="23:24" x14ac:dyDescent="0.2">
      <c r="W549" s="72"/>
      <c r="X549" s="73"/>
    </row>
    <row r="550" spans="23:24" x14ac:dyDescent="0.2">
      <c r="W550" s="72"/>
      <c r="X550" s="73"/>
    </row>
    <row r="551" spans="23:24" x14ac:dyDescent="0.2">
      <c r="W551" s="72"/>
      <c r="X551" s="73"/>
    </row>
    <row r="552" spans="23:24" x14ac:dyDescent="0.2">
      <c r="W552" s="72"/>
      <c r="X552" s="73"/>
    </row>
    <row r="553" spans="23:24" x14ac:dyDescent="0.2">
      <c r="W553" s="72"/>
      <c r="X553" s="73"/>
    </row>
    <row r="554" spans="23:24" x14ac:dyDescent="0.2">
      <c r="W554" s="72"/>
      <c r="X554" s="73"/>
    </row>
    <row r="555" spans="23:24" x14ac:dyDescent="0.2">
      <c r="W555" s="72"/>
      <c r="X555" s="73"/>
    </row>
    <row r="556" spans="23:24" x14ac:dyDescent="0.2">
      <c r="W556" s="72"/>
      <c r="X556" s="73"/>
    </row>
    <row r="557" spans="23:24" x14ac:dyDescent="0.2">
      <c r="W557" s="72"/>
      <c r="X557" s="73"/>
    </row>
    <row r="558" spans="23:24" x14ac:dyDescent="0.2">
      <c r="W558" s="72"/>
      <c r="X558" s="73"/>
    </row>
    <row r="559" spans="23:24" x14ac:dyDescent="0.2">
      <c r="W559" s="72"/>
      <c r="X559" s="73"/>
    </row>
    <row r="560" spans="23:24" x14ac:dyDescent="0.2">
      <c r="W560" s="72"/>
      <c r="X560" s="73"/>
    </row>
    <row r="561" spans="23:24" x14ac:dyDescent="0.2">
      <c r="W561" s="72"/>
      <c r="X561" s="73"/>
    </row>
    <row r="562" spans="23:24" x14ac:dyDescent="0.2">
      <c r="W562" s="72"/>
      <c r="X562" s="73"/>
    </row>
    <row r="563" spans="23:24" x14ac:dyDescent="0.2">
      <c r="W563" s="72"/>
      <c r="X563" s="73"/>
    </row>
    <row r="564" spans="23:24" x14ac:dyDescent="0.2">
      <c r="W564" s="72"/>
      <c r="X564" s="73"/>
    </row>
    <row r="565" spans="23:24" x14ac:dyDescent="0.2">
      <c r="W565" s="72"/>
      <c r="X565" s="73"/>
    </row>
    <row r="566" spans="23:24" x14ac:dyDescent="0.2">
      <c r="W566" s="72"/>
      <c r="X566" s="73"/>
    </row>
    <row r="567" spans="23:24" x14ac:dyDescent="0.2">
      <c r="W567" s="72"/>
      <c r="X567" s="73"/>
    </row>
    <row r="568" spans="23:24" x14ac:dyDescent="0.2">
      <c r="W568" s="72"/>
      <c r="X568" s="73"/>
    </row>
    <row r="569" spans="23:24" x14ac:dyDescent="0.2">
      <c r="W569" s="72"/>
      <c r="X569" s="73"/>
    </row>
    <row r="570" spans="23:24" x14ac:dyDescent="0.2">
      <c r="W570" s="72"/>
      <c r="X570" s="73"/>
    </row>
    <row r="571" spans="23:24" x14ac:dyDescent="0.2">
      <c r="W571" s="72"/>
      <c r="X571" s="73"/>
    </row>
    <row r="572" spans="23:24" x14ac:dyDescent="0.2">
      <c r="W572" s="72"/>
      <c r="X572" s="73"/>
    </row>
    <row r="573" spans="23:24" x14ac:dyDescent="0.2">
      <c r="W573" s="72"/>
      <c r="X573" s="73"/>
    </row>
    <row r="574" spans="23:24" x14ac:dyDescent="0.2">
      <c r="W574" s="72"/>
      <c r="X574" s="73"/>
    </row>
    <row r="575" spans="23:24" x14ac:dyDescent="0.2">
      <c r="W575" s="72"/>
      <c r="X575" s="73"/>
    </row>
    <row r="576" spans="23:24" x14ac:dyDescent="0.2">
      <c r="W576" s="72"/>
      <c r="X576" s="73"/>
    </row>
    <row r="577" spans="23:24" x14ac:dyDescent="0.2">
      <c r="W577" s="72"/>
      <c r="X577" s="73"/>
    </row>
    <row r="578" spans="23:24" x14ac:dyDescent="0.2">
      <c r="W578" s="72"/>
      <c r="X578" s="73"/>
    </row>
    <row r="579" spans="23:24" x14ac:dyDescent="0.2">
      <c r="W579" s="72"/>
      <c r="X579" s="73"/>
    </row>
    <row r="580" spans="23:24" x14ac:dyDescent="0.2">
      <c r="W580" s="72"/>
      <c r="X580" s="73"/>
    </row>
    <row r="581" spans="23:24" x14ac:dyDescent="0.2">
      <c r="W581" s="72"/>
      <c r="X581" s="73"/>
    </row>
    <row r="582" spans="23:24" x14ac:dyDescent="0.2">
      <c r="W582" s="72"/>
      <c r="X582" s="73"/>
    </row>
    <row r="583" spans="23:24" x14ac:dyDescent="0.2">
      <c r="W583" s="72"/>
      <c r="X583" s="73"/>
    </row>
    <row r="584" spans="23:24" x14ac:dyDescent="0.2">
      <c r="W584" s="72"/>
      <c r="X584" s="73"/>
    </row>
    <row r="585" spans="23:24" x14ac:dyDescent="0.2">
      <c r="W585" s="72"/>
      <c r="X585" s="73"/>
    </row>
    <row r="586" spans="23:24" x14ac:dyDescent="0.2">
      <c r="W586" s="72"/>
      <c r="X586" s="73"/>
    </row>
    <row r="587" spans="23:24" x14ac:dyDescent="0.2">
      <c r="W587" s="72"/>
      <c r="X587" s="73"/>
    </row>
    <row r="588" spans="23:24" x14ac:dyDescent="0.2">
      <c r="W588" s="72"/>
      <c r="X588" s="73"/>
    </row>
    <row r="589" spans="23:24" x14ac:dyDescent="0.2">
      <c r="W589" s="72"/>
      <c r="X589" s="73"/>
    </row>
    <row r="590" spans="23:24" x14ac:dyDescent="0.2">
      <c r="W590" s="72"/>
      <c r="X590" s="73"/>
    </row>
    <row r="591" spans="23:24" x14ac:dyDescent="0.2">
      <c r="W591" s="72"/>
      <c r="X591" s="73"/>
    </row>
    <row r="592" spans="23:24" x14ac:dyDescent="0.2">
      <c r="W592" s="72"/>
      <c r="X592" s="73"/>
    </row>
    <row r="593" spans="23:24" x14ac:dyDescent="0.2">
      <c r="W593" s="72"/>
      <c r="X593" s="73"/>
    </row>
    <row r="594" spans="23:24" x14ac:dyDescent="0.2">
      <c r="W594" s="72"/>
      <c r="X594" s="73"/>
    </row>
    <row r="595" spans="23:24" x14ac:dyDescent="0.2">
      <c r="W595" s="72"/>
      <c r="X595" s="73"/>
    </row>
    <row r="596" spans="23:24" x14ac:dyDescent="0.2">
      <c r="W596" s="72"/>
      <c r="X596" s="73"/>
    </row>
    <row r="597" spans="23:24" x14ac:dyDescent="0.2">
      <c r="W597" s="72"/>
      <c r="X597" s="73"/>
    </row>
    <row r="598" spans="23:24" x14ac:dyDescent="0.2">
      <c r="W598" s="72"/>
      <c r="X598" s="73"/>
    </row>
    <row r="599" spans="23:24" x14ac:dyDescent="0.2">
      <c r="W599" s="72"/>
      <c r="X599" s="73"/>
    </row>
    <row r="600" spans="23:24" x14ac:dyDescent="0.2">
      <c r="W600" s="72"/>
      <c r="X600" s="73"/>
    </row>
    <row r="601" spans="23:24" x14ac:dyDescent="0.2">
      <c r="W601" s="72"/>
      <c r="X601" s="73"/>
    </row>
    <row r="602" spans="23:24" x14ac:dyDescent="0.2">
      <c r="W602" s="72"/>
      <c r="X602" s="73"/>
    </row>
    <row r="603" spans="23:24" x14ac:dyDescent="0.2">
      <c r="W603" s="72"/>
      <c r="X603" s="73"/>
    </row>
    <row r="604" spans="23:24" x14ac:dyDescent="0.2">
      <c r="W604" s="72"/>
      <c r="X604" s="73"/>
    </row>
    <row r="605" spans="23:24" x14ac:dyDescent="0.2">
      <c r="W605" s="72"/>
      <c r="X605" s="73"/>
    </row>
    <row r="606" spans="23:24" x14ac:dyDescent="0.2">
      <c r="W606" s="72"/>
      <c r="X606" s="73"/>
    </row>
    <row r="607" spans="23:24" x14ac:dyDescent="0.2">
      <c r="W607" s="72"/>
      <c r="X607" s="73"/>
    </row>
    <row r="608" spans="23:24" x14ac:dyDescent="0.2">
      <c r="W608" s="72"/>
      <c r="X608" s="73"/>
    </row>
    <row r="609" spans="23:24" x14ac:dyDescent="0.2">
      <c r="W609" s="72"/>
      <c r="X609" s="73"/>
    </row>
    <row r="610" spans="23:24" x14ac:dyDescent="0.2">
      <c r="W610" s="72"/>
      <c r="X610" s="73"/>
    </row>
    <row r="611" spans="23:24" x14ac:dyDescent="0.2">
      <c r="W611" s="72"/>
      <c r="X611" s="73"/>
    </row>
    <row r="612" spans="23:24" x14ac:dyDescent="0.2">
      <c r="W612" s="72"/>
      <c r="X612" s="73"/>
    </row>
    <row r="613" spans="23:24" x14ac:dyDescent="0.2">
      <c r="W613" s="72"/>
      <c r="X613" s="73"/>
    </row>
    <row r="614" spans="23:24" x14ac:dyDescent="0.2">
      <c r="W614" s="72"/>
      <c r="X614" s="73"/>
    </row>
    <row r="615" spans="23:24" x14ac:dyDescent="0.2">
      <c r="W615" s="72"/>
      <c r="X615" s="73"/>
    </row>
    <row r="616" spans="23:24" x14ac:dyDescent="0.2">
      <c r="W616" s="72"/>
      <c r="X616" s="73"/>
    </row>
    <row r="617" spans="23:24" x14ac:dyDescent="0.2">
      <c r="W617" s="72"/>
      <c r="X617" s="73"/>
    </row>
    <row r="618" spans="23:24" x14ac:dyDescent="0.2">
      <c r="W618" s="72"/>
      <c r="X618" s="73"/>
    </row>
    <row r="619" spans="23:24" x14ac:dyDescent="0.2">
      <c r="W619" s="72"/>
      <c r="X619" s="73"/>
    </row>
    <row r="620" spans="23:24" x14ac:dyDescent="0.2">
      <c r="W620" s="72"/>
      <c r="X620" s="73"/>
    </row>
    <row r="621" spans="23:24" x14ac:dyDescent="0.2">
      <c r="W621" s="72"/>
      <c r="X621" s="73"/>
    </row>
    <row r="622" spans="23:24" x14ac:dyDescent="0.2">
      <c r="W622" s="72"/>
      <c r="X622" s="73"/>
    </row>
    <row r="623" spans="23:24" x14ac:dyDescent="0.2">
      <c r="W623" s="72"/>
      <c r="X623" s="73"/>
    </row>
    <row r="624" spans="23:24" x14ac:dyDescent="0.2">
      <c r="W624" s="72"/>
      <c r="X624" s="73"/>
    </row>
    <row r="625" spans="23:24" x14ac:dyDescent="0.2">
      <c r="W625" s="72"/>
      <c r="X625" s="73"/>
    </row>
    <row r="626" spans="23:24" x14ac:dyDescent="0.2">
      <c r="W626" s="72"/>
      <c r="X626" s="73"/>
    </row>
    <row r="627" spans="23:24" x14ac:dyDescent="0.2">
      <c r="W627" s="72"/>
      <c r="X627" s="73"/>
    </row>
    <row r="628" spans="23:24" x14ac:dyDescent="0.2">
      <c r="W628" s="72"/>
      <c r="X628" s="73"/>
    </row>
    <row r="629" spans="23:24" x14ac:dyDescent="0.2">
      <c r="W629" s="72"/>
      <c r="X629" s="73"/>
    </row>
    <row r="630" spans="23:24" x14ac:dyDescent="0.2">
      <c r="W630" s="72"/>
      <c r="X630" s="73"/>
    </row>
    <row r="631" spans="23:24" x14ac:dyDescent="0.2">
      <c r="W631" s="72"/>
      <c r="X631" s="73"/>
    </row>
    <row r="632" spans="23:24" x14ac:dyDescent="0.2">
      <c r="W632" s="72"/>
      <c r="X632" s="73"/>
    </row>
    <row r="633" spans="23:24" x14ac:dyDescent="0.2">
      <c r="W633" s="72"/>
      <c r="X633" s="73"/>
    </row>
    <row r="634" spans="23:24" x14ac:dyDescent="0.2">
      <c r="W634" s="72"/>
      <c r="X634" s="73"/>
    </row>
    <row r="635" spans="23:24" x14ac:dyDescent="0.2">
      <c r="W635" s="72"/>
      <c r="X635" s="73"/>
    </row>
    <row r="636" spans="23:24" x14ac:dyDescent="0.2">
      <c r="W636" s="72"/>
      <c r="X636" s="73"/>
    </row>
    <row r="637" spans="23:24" x14ac:dyDescent="0.2">
      <c r="W637" s="72"/>
      <c r="X637" s="73"/>
    </row>
    <row r="638" spans="23:24" x14ac:dyDescent="0.2">
      <c r="W638" s="72"/>
      <c r="X638" s="73"/>
    </row>
    <row r="639" spans="23:24" x14ac:dyDescent="0.2">
      <c r="W639" s="72"/>
      <c r="X639" s="73"/>
    </row>
    <row r="640" spans="23:24" x14ac:dyDescent="0.2">
      <c r="W640" s="72"/>
      <c r="X640" s="73"/>
    </row>
    <row r="641" spans="23:24" x14ac:dyDescent="0.2">
      <c r="W641" s="72"/>
      <c r="X641" s="73"/>
    </row>
    <row r="642" spans="23:24" x14ac:dyDescent="0.2">
      <c r="W642" s="72"/>
      <c r="X642" s="73"/>
    </row>
    <row r="643" spans="23:24" x14ac:dyDescent="0.2">
      <c r="W643" s="72"/>
      <c r="X643" s="73"/>
    </row>
    <row r="644" spans="23:24" x14ac:dyDescent="0.2">
      <c r="W644" s="72"/>
      <c r="X644" s="73"/>
    </row>
    <row r="645" spans="23:24" x14ac:dyDescent="0.2">
      <c r="W645" s="72"/>
      <c r="X645" s="73"/>
    </row>
    <row r="646" spans="23:24" x14ac:dyDescent="0.2">
      <c r="W646" s="72"/>
      <c r="X646" s="73"/>
    </row>
    <row r="647" spans="23:24" x14ac:dyDescent="0.2">
      <c r="W647" s="72"/>
      <c r="X647" s="73"/>
    </row>
    <row r="648" spans="23:24" x14ac:dyDescent="0.2">
      <c r="W648" s="72"/>
      <c r="X648" s="73"/>
    </row>
    <row r="649" spans="23:24" x14ac:dyDescent="0.2">
      <c r="W649" s="72"/>
      <c r="X649" s="73"/>
    </row>
    <row r="650" spans="23:24" x14ac:dyDescent="0.2">
      <c r="W650" s="72"/>
      <c r="X650" s="73"/>
    </row>
    <row r="651" spans="23:24" x14ac:dyDescent="0.2">
      <c r="W651" s="72"/>
      <c r="X651" s="73"/>
    </row>
    <row r="652" spans="23:24" x14ac:dyDescent="0.2">
      <c r="W652" s="72"/>
      <c r="X652" s="73"/>
    </row>
    <row r="653" spans="23:24" x14ac:dyDescent="0.2">
      <c r="W653" s="72"/>
      <c r="X653" s="73"/>
    </row>
    <row r="654" spans="23:24" x14ac:dyDescent="0.2">
      <c r="W654" s="72"/>
      <c r="X654" s="73"/>
    </row>
    <row r="655" spans="23:24" x14ac:dyDescent="0.2">
      <c r="W655" s="72"/>
      <c r="X655" s="73"/>
    </row>
    <row r="656" spans="23:24" x14ac:dyDescent="0.2">
      <c r="W656" s="72"/>
      <c r="X656" s="73"/>
    </row>
    <row r="657" spans="23:24" x14ac:dyDescent="0.2">
      <c r="W657" s="72"/>
      <c r="X657" s="73"/>
    </row>
    <row r="658" spans="23:24" x14ac:dyDescent="0.2">
      <c r="W658" s="72"/>
      <c r="X658" s="73"/>
    </row>
    <row r="659" spans="23:24" x14ac:dyDescent="0.2">
      <c r="W659" s="72"/>
      <c r="X659" s="73"/>
    </row>
    <row r="660" spans="23:24" x14ac:dyDescent="0.2">
      <c r="W660" s="72"/>
      <c r="X660" s="73"/>
    </row>
    <row r="661" spans="23:24" x14ac:dyDescent="0.2">
      <c r="W661" s="72"/>
      <c r="X661" s="73"/>
    </row>
    <row r="662" spans="23:24" x14ac:dyDescent="0.2">
      <c r="W662" s="72"/>
      <c r="X662" s="73"/>
    </row>
    <row r="663" spans="23:24" x14ac:dyDescent="0.2">
      <c r="W663" s="72"/>
      <c r="X663" s="73"/>
    </row>
    <row r="664" spans="23:24" x14ac:dyDescent="0.2">
      <c r="W664" s="72"/>
      <c r="X664" s="73"/>
    </row>
    <row r="665" spans="23:24" x14ac:dyDescent="0.2">
      <c r="W665" s="72"/>
      <c r="X665" s="73"/>
    </row>
    <row r="666" spans="23:24" x14ac:dyDescent="0.2">
      <c r="W666" s="72"/>
      <c r="X666" s="73"/>
    </row>
    <row r="667" spans="23:24" x14ac:dyDescent="0.2">
      <c r="W667" s="72"/>
      <c r="X667" s="73"/>
    </row>
    <row r="668" spans="23:24" x14ac:dyDescent="0.2">
      <c r="W668" s="72"/>
      <c r="X668" s="73"/>
    </row>
    <row r="669" spans="23:24" x14ac:dyDescent="0.2">
      <c r="W669" s="72"/>
      <c r="X669" s="73"/>
    </row>
    <row r="670" spans="23:24" x14ac:dyDescent="0.2">
      <c r="W670" s="72"/>
      <c r="X670" s="73"/>
    </row>
    <row r="671" spans="23:24" x14ac:dyDescent="0.2">
      <c r="W671" s="72"/>
      <c r="X671" s="73"/>
    </row>
    <row r="672" spans="23:24" x14ac:dyDescent="0.2">
      <c r="W672" s="72"/>
      <c r="X672" s="73"/>
    </row>
    <row r="673" spans="23:24" x14ac:dyDescent="0.2">
      <c r="W673" s="72"/>
      <c r="X673" s="73"/>
    </row>
    <row r="674" spans="23:24" x14ac:dyDescent="0.2">
      <c r="W674" s="72"/>
      <c r="X674" s="73"/>
    </row>
    <row r="675" spans="23:24" x14ac:dyDescent="0.2">
      <c r="W675" s="72"/>
      <c r="X675" s="73"/>
    </row>
    <row r="676" spans="23:24" x14ac:dyDescent="0.2">
      <c r="W676" s="72"/>
      <c r="X676" s="73"/>
    </row>
    <row r="677" spans="23:24" x14ac:dyDescent="0.2">
      <c r="W677" s="72"/>
      <c r="X677" s="73"/>
    </row>
    <row r="678" spans="23:24" x14ac:dyDescent="0.2">
      <c r="W678" s="72"/>
      <c r="X678" s="73"/>
    </row>
    <row r="679" spans="23:24" x14ac:dyDescent="0.2">
      <c r="W679" s="72"/>
      <c r="X679" s="73"/>
    </row>
    <row r="680" spans="23:24" x14ac:dyDescent="0.2">
      <c r="W680" s="72"/>
      <c r="X680" s="73"/>
    </row>
    <row r="681" spans="23:24" x14ac:dyDescent="0.2">
      <c r="W681" s="72"/>
      <c r="X681" s="73"/>
    </row>
    <row r="682" spans="23:24" x14ac:dyDescent="0.2">
      <c r="W682" s="72"/>
      <c r="X682" s="73"/>
    </row>
    <row r="683" spans="23:24" x14ac:dyDescent="0.2">
      <c r="W683" s="72"/>
      <c r="X683" s="73"/>
    </row>
    <row r="684" spans="23:24" x14ac:dyDescent="0.2">
      <c r="W684" s="72"/>
      <c r="X684" s="73"/>
    </row>
    <row r="685" spans="23:24" x14ac:dyDescent="0.2">
      <c r="W685" s="72"/>
      <c r="X685" s="73"/>
    </row>
    <row r="686" spans="23:24" x14ac:dyDescent="0.2">
      <c r="W686" s="72"/>
      <c r="X686" s="73"/>
    </row>
    <row r="687" spans="23:24" x14ac:dyDescent="0.2">
      <c r="W687" s="72"/>
      <c r="X687" s="73"/>
    </row>
    <row r="688" spans="23:24" x14ac:dyDescent="0.2">
      <c r="W688" s="72"/>
      <c r="X688" s="73"/>
    </row>
    <row r="689" spans="23:24" x14ac:dyDescent="0.2">
      <c r="W689" s="72"/>
      <c r="X689" s="73"/>
    </row>
    <row r="690" spans="23:24" x14ac:dyDescent="0.2">
      <c r="W690" s="72"/>
      <c r="X690" s="73"/>
    </row>
    <row r="691" spans="23:24" x14ac:dyDescent="0.2">
      <c r="W691" s="72"/>
      <c r="X691" s="73"/>
    </row>
    <row r="692" spans="23:24" x14ac:dyDescent="0.2">
      <c r="W692" s="72"/>
      <c r="X692" s="73"/>
    </row>
    <row r="693" spans="23:24" x14ac:dyDescent="0.2">
      <c r="W693" s="72"/>
      <c r="X693" s="73"/>
    </row>
    <row r="694" spans="23:24" x14ac:dyDescent="0.2">
      <c r="W694" s="72"/>
      <c r="X694" s="73"/>
    </row>
    <row r="695" spans="23:24" x14ac:dyDescent="0.2">
      <c r="W695" s="72"/>
      <c r="X695" s="73"/>
    </row>
    <row r="696" spans="23:24" x14ac:dyDescent="0.2">
      <c r="W696" s="72"/>
      <c r="X696" s="73"/>
    </row>
    <row r="697" spans="23:24" x14ac:dyDescent="0.2">
      <c r="W697" s="72"/>
      <c r="X697" s="73"/>
    </row>
    <row r="698" spans="23:24" x14ac:dyDescent="0.2">
      <c r="W698" s="72"/>
      <c r="X698" s="73"/>
    </row>
    <row r="699" spans="23:24" x14ac:dyDescent="0.2">
      <c r="W699" s="72"/>
      <c r="X699" s="73"/>
    </row>
    <row r="700" spans="23:24" x14ac:dyDescent="0.2">
      <c r="W700" s="72"/>
      <c r="X700" s="73"/>
    </row>
    <row r="701" spans="23:24" x14ac:dyDescent="0.2">
      <c r="W701" s="72"/>
      <c r="X701" s="73"/>
    </row>
    <row r="702" spans="23:24" x14ac:dyDescent="0.2">
      <c r="W702" s="72"/>
      <c r="X702" s="73"/>
    </row>
    <row r="703" spans="23:24" x14ac:dyDescent="0.2">
      <c r="W703" s="72"/>
      <c r="X703" s="73"/>
    </row>
    <row r="704" spans="23:24" x14ac:dyDescent="0.2">
      <c r="W704" s="72"/>
      <c r="X704" s="73"/>
    </row>
    <row r="705" spans="23:24" x14ac:dyDescent="0.2">
      <c r="W705" s="72"/>
      <c r="X705" s="73"/>
    </row>
    <row r="706" spans="23:24" x14ac:dyDescent="0.2">
      <c r="W706" s="72"/>
      <c r="X706" s="73"/>
    </row>
    <row r="707" spans="23:24" x14ac:dyDescent="0.2">
      <c r="W707" s="72"/>
      <c r="X707" s="73"/>
    </row>
    <row r="708" spans="23:24" x14ac:dyDescent="0.2">
      <c r="W708" s="72"/>
      <c r="X708" s="73"/>
    </row>
    <row r="709" spans="23:24" x14ac:dyDescent="0.2">
      <c r="W709" s="72"/>
      <c r="X709" s="73"/>
    </row>
    <row r="710" spans="23:24" x14ac:dyDescent="0.2">
      <c r="W710" s="72"/>
      <c r="X710" s="73"/>
    </row>
    <row r="711" spans="23:24" x14ac:dyDescent="0.2">
      <c r="W711" s="72"/>
      <c r="X711" s="73"/>
    </row>
    <row r="712" spans="23:24" x14ac:dyDescent="0.2">
      <c r="W712" s="72"/>
      <c r="X712" s="73"/>
    </row>
    <row r="713" spans="23:24" x14ac:dyDescent="0.2">
      <c r="W713" s="72"/>
      <c r="X713" s="73"/>
    </row>
    <row r="714" spans="23:24" x14ac:dyDescent="0.2">
      <c r="W714" s="72"/>
      <c r="X714" s="73"/>
    </row>
    <row r="715" spans="23:24" x14ac:dyDescent="0.2">
      <c r="W715" s="72"/>
      <c r="X715" s="73"/>
    </row>
    <row r="716" spans="23:24" x14ac:dyDescent="0.2">
      <c r="W716" s="72"/>
      <c r="X716" s="73"/>
    </row>
    <row r="717" spans="23:24" x14ac:dyDescent="0.2">
      <c r="W717" s="72"/>
      <c r="X717" s="73"/>
    </row>
    <row r="718" spans="23:24" x14ac:dyDescent="0.2">
      <c r="W718" s="72"/>
      <c r="X718" s="73"/>
    </row>
    <row r="719" spans="23:24" x14ac:dyDescent="0.2">
      <c r="W719" s="72"/>
      <c r="X719" s="73"/>
    </row>
    <row r="720" spans="23:24" x14ac:dyDescent="0.2">
      <c r="W720" s="72"/>
      <c r="X720" s="73"/>
    </row>
    <row r="721" spans="23:24" x14ac:dyDescent="0.2">
      <c r="W721" s="72"/>
      <c r="X721" s="73"/>
    </row>
    <row r="722" spans="23:24" x14ac:dyDescent="0.2">
      <c r="W722" s="72"/>
      <c r="X722" s="73"/>
    </row>
    <row r="723" spans="23:24" x14ac:dyDescent="0.2">
      <c r="W723" s="72"/>
      <c r="X723" s="73"/>
    </row>
    <row r="724" spans="23:24" x14ac:dyDescent="0.2">
      <c r="W724" s="72"/>
      <c r="X724" s="73"/>
    </row>
    <row r="725" spans="23:24" x14ac:dyDescent="0.2">
      <c r="W725" s="72"/>
      <c r="X725" s="73"/>
    </row>
    <row r="726" spans="23:24" x14ac:dyDescent="0.2">
      <c r="W726" s="72"/>
      <c r="X726" s="73"/>
    </row>
    <row r="727" spans="23:24" x14ac:dyDescent="0.2">
      <c r="W727" s="72"/>
      <c r="X727" s="73"/>
    </row>
    <row r="728" spans="23:24" x14ac:dyDescent="0.2">
      <c r="W728" s="72"/>
      <c r="X728" s="73"/>
    </row>
    <row r="729" spans="23:24" x14ac:dyDescent="0.2">
      <c r="W729" s="72"/>
      <c r="X729" s="73"/>
    </row>
    <row r="730" spans="23:24" x14ac:dyDescent="0.2">
      <c r="W730" s="72"/>
      <c r="X730" s="73"/>
    </row>
    <row r="731" spans="23:24" x14ac:dyDescent="0.2">
      <c r="W731" s="72"/>
      <c r="X731" s="73"/>
    </row>
    <row r="732" spans="23:24" x14ac:dyDescent="0.2">
      <c r="W732" s="72"/>
      <c r="X732" s="73"/>
    </row>
    <row r="733" spans="23:24" x14ac:dyDescent="0.2">
      <c r="W733" s="72"/>
      <c r="X733" s="73"/>
    </row>
    <row r="734" spans="23:24" x14ac:dyDescent="0.2">
      <c r="W734" s="72"/>
      <c r="X734" s="73"/>
    </row>
    <row r="735" spans="23:24" x14ac:dyDescent="0.2">
      <c r="W735" s="72"/>
      <c r="X735" s="73"/>
    </row>
    <row r="736" spans="23:24" x14ac:dyDescent="0.2">
      <c r="W736" s="72"/>
      <c r="X736" s="73"/>
    </row>
    <row r="737" spans="23:24" x14ac:dyDescent="0.2">
      <c r="W737" s="72"/>
      <c r="X737" s="73"/>
    </row>
    <row r="738" spans="23:24" x14ac:dyDescent="0.2">
      <c r="W738" s="72"/>
      <c r="X738" s="73"/>
    </row>
    <row r="739" spans="23:24" x14ac:dyDescent="0.2">
      <c r="W739" s="72"/>
      <c r="X739" s="73"/>
    </row>
    <row r="740" spans="23:24" x14ac:dyDescent="0.2">
      <c r="W740" s="72"/>
      <c r="X740" s="73"/>
    </row>
    <row r="741" spans="23:24" x14ac:dyDescent="0.2">
      <c r="W741" s="72"/>
      <c r="X741" s="73"/>
    </row>
    <row r="742" spans="23:24" x14ac:dyDescent="0.2">
      <c r="W742" s="72"/>
      <c r="X742" s="73"/>
    </row>
    <row r="743" spans="23:24" x14ac:dyDescent="0.2">
      <c r="W743" s="72"/>
      <c r="X743" s="73"/>
    </row>
    <row r="744" spans="23:24" x14ac:dyDescent="0.2">
      <c r="W744" s="72"/>
      <c r="X744" s="73"/>
    </row>
    <row r="745" spans="23:24" x14ac:dyDescent="0.2">
      <c r="W745" s="72"/>
      <c r="X745" s="73"/>
    </row>
    <row r="746" spans="23:24" x14ac:dyDescent="0.2">
      <c r="W746" s="72"/>
      <c r="X746" s="73"/>
    </row>
    <row r="747" spans="23:24" x14ac:dyDescent="0.2">
      <c r="W747" s="72"/>
      <c r="X747" s="73"/>
    </row>
    <row r="748" spans="23:24" x14ac:dyDescent="0.2">
      <c r="W748" s="72"/>
      <c r="X748" s="73"/>
    </row>
    <row r="749" spans="23:24" x14ac:dyDescent="0.2">
      <c r="W749" s="72"/>
      <c r="X749" s="73"/>
    </row>
    <row r="750" spans="23:24" x14ac:dyDescent="0.2">
      <c r="W750" s="72"/>
      <c r="X750" s="73"/>
    </row>
    <row r="751" spans="23:24" x14ac:dyDescent="0.2">
      <c r="W751" s="72"/>
      <c r="X751" s="73"/>
    </row>
    <row r="752" spans="23:24" x14ac:dyDescent="0.2">
      <c r="W752" s="72"/>
      <c r="X752" s="73"/>
    </row>
    <row r="753" spans="23:24" x14ac:dyDescent="0.2">
      <c r="W753" s="72"/>
      <c r="X753" s="73"/>
    </row>
    <row r="754" spans="23:24" x14ac:dyDescent="0.2">
      <c r="W754" s="72"/>
      <c r="X754" s="73"/>
    </row>
    <row r="755" spans="23:24" x14ac:dyDescent="0.2">
      <c r="W755" s="72"/>
      <c r="X755" s="73"/>
    </row>
    <row r="756" spans="23:24" x14ac:dyDescent="0.2">
      <c r="W756" s="72"/>
      <c r="X756" s="73"/>
    </row>
    <row r="757" spans="23:24" x14ac:dyDescent="0.2">
      <c r="W757" s="72"/>
      <c r="X757" s="73"/>
    </row>
    <row r="758" spans="23:24" x14ac:dyDescent="0.2">
      <c r="W758" s="72"/>
      <c r="X758" s="73"/>
    </row>
    <row r="759" spans="23:24" x14ac:dyDescent="0.2">
      <c r="W759" s="72"/>
      <c r="X759" s="73"/>
    </row>
    <row r="760" spans="23:24" x14ac:dyDescent="0.2">
      <c r="W760" s="72"/>
      <c r="X760" s="73"/>
    </row>
    <row r="761" spans="23:24" x14ac:dyDescent="0.2">
      <c r="W761" s="72"/>
      <c r="X761" s="73"/>
    </row>
    <row r="762" spans="23:24" x14ac:dyDescent="0.2">
      <c r="W762" s="72"/>
      <c r="X762" s="73"/>
    </row>
    <row r="763" spans="23:24" x14ac:dyDescent="0.2">
      <c r="W763" s="72"/>
      <c r="X763" s="73"/>
    </row>
    <row r="764" spans="23:24" x14ac:dyDescent="0.2">
      <c r="W764" s="72"/>
      <c r="X764" s="73"/>
    </row>
    <row r="765" spans="23:24" x14ac:dyDescent="0.2">
      <c r="W765" s="72"/>
      <c r="X765" s="73"/>
    </row>
    <row r="766" spans="23:24" x14ac:dyDescent="0.2">
      <c r="W766" s="72"/>
      <c r="X766" s="73"/>
    </row>
    <row r="767" spans="23:24" x14ac:dyDescent="0.2">
      <c r="W767" s="72"/>
      <c r="X767" s="73"/>
    </row>
    <row r="768" spans="23:24" x14ac:dyDescent="0.2">
      <c r="W768" s="72"/>
      <c r="X768" s="73"/>
    </row>
    <row r="769" spans="23:24" x14ac:dyDescent="0.2">
      <c r="W769" s="72"/>
      <c r="X769" s="73"/>
    </row>
    <row r="770" spans="23:24" x14ac:dyDescent="0.2">
      <c r="W770" s="72"/>
      <c r="X770" s="73"/>
    </row>
    <row r="771" spans="23:24" x14ac:dyDescent="0.2">
      <c r="W771" s="72"/>
      <c r="X771" s="73"/>
    </row>
    <row r="772" spans="23:24" x14ac:dyDescent="0.2">
      <c r="W772" s="72"/>
      <c r="X772" s="73"/>
    </row>
    <row r="773" spans="23:24" x14ac:dyDescent="0.2">
      <c r="W773" s="72"/>
      <c r="X773" s="73"/>
    </row>
    <row r="774" spans="23:24" x14ac:dyDescent="0.2">
      <c r="W774" s="72"/>
      <c r="X774" s="73"/>
    </row>
    <row r="775" spans="23:24" x14ac:dyDescent="0.2">
      <c r="W775" s="72"/>
      <c r="X775" s="73"/>
    </row>
    <row r="776" spans="23:24" x14ac:dyDescent="0.2">
      <c r="W776" s="72"/>
      <c r="X776" s="73"/>
    </row>
    <row r="777" spans="23:24" x14ac:dyDescent="0.2">
      <c r="W777" s="72"/>
      <c r="X777" s="73"/>
    </row>
    <row r="778" spans="23:24" x14ac:dyDescent="0.2">
      <c r="W778" s="72"/>
      <c r="X778" s="73"/>
    </row>
    <row r="779" spans="23:24" x14ac:dyDescent="0.2">
      <c r="W779" s="72"/>
      <c r="X779" s="73"/>
    </row>
    <row r="780" spans="23:24" x14ac:dyDescent="0.2">
      <c r="W780" s="72"/>
      <c r="X780" s="73"/>
    </row>
    <row r="781" spans="23:24" x14ac:dyDescent="0.2">
      <c r="W781" s="72"/>
      <c r="X781" s="73"/>
    </row>
    <row r="782" spans="23:24" x14ac:dyDescent="0.2">
      <c r="W782" s="72"/>
      <c r="X782" s="73"/>
    </row>
    <row r="783" spans="23:24" x14ac:dyDescent="0.2">
      <c r="W783" s="72"/>
      <c r="X783" s="73"/>
    </row>
    <row r="784" spans="23:24" x14ac:dyDescent="0.2">
      <c r="W784" s="72"/>
      <c r="X784" s="73"/>
    </row>
    <row r="785" spans="23:24" x14ac:dyDescent="0.2">
      <c r="W785" s="72"/>
      <c r="X785" s="73"/>
    </row>
    <row r="786" spans="23:24" x14ac:dyDescent="0.2">
      <c r="W786" s="72"/>
      <c r="X786" s="73"/>
    </row>
    <row r="787" spans="23:24" x14ac:dyDescent="0.2">
      <c r="W787" s="72"/>
      <c r="X787" s="73"/>
    </row>
    <row r="788" spans="23:24" x14ac:dyDescent="0.2">
      <c r="W788" s="72"/>
      <c r="X788" s="73"/>
    </row>
    <row r="789" spans="23:24" x14ac:dyDescent="0.2">
      <c r="W789" s="72"/>
      <c r="X789" s="73"/>
    </row>
    <row r="790" spans="23:24" x14ac:dyDescent="0.2">
      <c r="W790" s="72"/>
      <c r="X790" s="73"/>
    </row>
    <row r="791" spans="23:24" x14ac:dyDescent="0.2">
      <c r="W791" s="72"/>
      <c r="X791" s="73"/>
    </row>
    <row r="792" spans="23:24" x14ac:dyDescent="0.2">
      <c r="W792" s="72"/>
      <c r="X792" s="73"/>
    </row>
    <row r="793" spans="23:24" x14ac:dyDescent="0.2">
      <c r="W793" s="72"/>
      <c r="X793" s="73"/>
    </row>
    <row r="794" spans="23:24" x14ac:dyDescent="0.2">
      <c r="W794" s="72"/>
      <c r="X794" s="73"/>
    </row>
    <row r="795" spans="23:24" x14ac:dyDescent="0.2">
      <c r="W795" s="72"/>
      <c r="X795" s="73"/>
    </row>
    <row r="796" spans="23:24" x14ac:dyDescent="0.2">
      <c r="W796" s="72"/>
      <c r="X796" s="73"/>
    </row>
    <row r="797" spans="23:24" x14ac:dyDescent="0.2">
      <c r="W797" s="72"/>
      <c r="X797" s="73"/>
    </row>
    <row r="798" spans="23:24" x14ac:dyDescent="0.2">
      <c r="W798" s="72"/>
      <c r="X798" s="73"/>
    </row>
    <row r="799" spans="23:24" x14ac:dyDescent="0.2">
      <c r="W799" s="72"/>
      <c r="X799" s="73"/>
    </row>
    <row r="800" spans="23:24" x14ac:dyDescent="0.2">
      <c r="W800" s="72"/>
      <c r="X800" s="73"/>
    </row>
    <row r="801" spans="23:24" x14ac:dyDescent="0.2">
      <c r="W801" s="72"/>
      <c r="X801" s="73"/>
    </row>
    <row r="802" spans="23:24" x14ac:dyDescent="0.2">
      <c r="W802" s="72"/>
      <c r="X802" s="73"/>
    </row>
    <row r="803" spans="23:24" x14ac:dyDescent="0.2">
      <c r="W803" s="72"/>
      <c r="X803" s="73"/>
    </row>
    <row r="804" spans="23:24" x14ac:dyDescent="0.2">
      <c r="W804" s="72"/>
      <c r="X804" s="73"/>
    </row>
    <row r="805" spans="23:24" x14ac:dyDescent="0.2">
      <c r="W805" s="72"/>
      <c r="X805" s="73"/>
    </row>
    <row r="806" spans="23:24" x14ac:dyDescent="0.2">
      <c r="W806" s="72"/>
      <c r="X806" s="73"/>
    </row>
    <row r="807" spans="23:24" x14ac:dyDescent="0.2">
      <c r="W807" s="72"/>
      <c r="X807" s="73"/>
    </row>
    <row r="808" spans="23:24" x14ac:dyDescent="0.2">
      <c r="W808" s="72"/>
      <c r="X808" s="73"/>
    </row>
    <row r="809" spans="23:24" x14ac:dyDescent="0.2">
      <c r="W809" s="72"/>
      <c r="X809" s="73"/>
    </row>
    <row r="810" spans="23:24" x14ac:dyDescent="0.2">
      <c r="W810" s="72"/>
      <c r="X810" s="73"/>
    </row>
    <row r="811" spans="23:24" x14ac:dyDescent="0.2">
      <c r="W811" s="72"/>
      <c r="X811" s="73"/>
    </row>
    <row r="812" spans="23:24" x14ac:dyDescent="0.2">
      <c r="W812" s="72"/>
      <c r="X812" s="73"/>
    </row>
    <row r="813" spans="23:24" x14ac:dyDescent="0.2">
      <c r="W813" s="72"/>
      <c r="X813" s="73"/>
    </row>
    <row r="814" spans="23:24" x14ac:dyDescent="0.2">
      <c r="W814" s="72"/>
      <c r="X814" s="73"/>
    </row>
    <row r="815" spans="23:24" x14ac:dyDescent="0.2">
      <c r="W815" s="72"/>
      <c r="X815" s="73"/>
    </row>
    <row r="816" spans="23:24" x14ac:dyDescent="0.2">
      <c r="W816" s="72"/>
      <c r="X816" s="73"/>
    </row>
    <row r="817" spans="23:24" x14ac:dyDescent="0.2">
      <c r="W817" s="72"/>
      <c r="X817" s="73"/>
    </row>
    <row r="818" spans="23:24" x14ac:dyDescent="0.2">
      <c r="W818" s="72"/>
      <c r="X818" s="73"/>
    </row>
    <row r="819" spans="23:24" x14ac:dyDescent="0.2">
      <c r="W819" s="72"/>
      <c r="X819" s="73"/>
    </row>
    <row r="820" spans="23:24" x14ac:dyDescent="0.2">
      <c r="W820" s="72"/>
      <c r="X820" s="73"/>
    </row>
    <row r="821" spans="23:24" x14ac:dyDescent="0.2">
      <c r="W821" s="72"/>
      <c r="X821" s="73"/>
    </row>
    <row r="822" spans="23:24" x14ac:dyDescent="0.2">
      <c r="W822" s="72"/>
      <c r="X822" s="73"/>
    </row>
    <row r="823" spans="23:24" x14ac:dyDescent="0.2">
      <c r="W823" s="72"/>
      <c r="X823" s="73"/>
    </row>
    <row r="824" spans="23:24" x14ac:dyDescent="0.2">
      <c r="W824" s="72"/>
      <c r="X824" s="73"/>
    </row>
    <row r="825" spans="23:24" x14ac:dyDescent="0.2">
      <c r="W825" s="72"/>
      <c r="X825" s="73"/>
    </row>
    <row r="826" spans="23:24" x14ac:dyDescent="0.2">
      <c r="W826" s="72"/>
      <c r="X826" s="73"/>
    </row>
    <row r="827" spans="23:24" x14ac:dyDescent="0.2">
      <c r="W827" s="72"/>
      <c r="X827" s="73"/>
    </row>
    <row r="828" spans="23:24" x14ac:dyDescent="0.2">
      <c r="W828" s="72"/>
      <c r="X828" s="73"/>
    </row>
    <row r="829" spans="23:24" x14ac:dyDescent="0.2">
      <c r="W829" s="72"/>
      <c r="X829" s="73"/>
    </row>
    <row r="830" spans="23:24" x14ac:dyDescent="0.2">
      <c r="W830" s="72"/>
      <c r="X830" s="73"/>
    </row>
    <row r="831" spans="23:24" x14ac:dyDescent="0.2">
      <c r="W831" s="72"/>
      <c r="X831" s="73"/>
    </row>
    <row r="832" spans="23:24" x14ac:dyDescent="0.2">
      <c r="W832" s="72"/>
      <c r="X832" s="73"/>
    </row>
    <row r="833" spans="23:24" x14ac:dyDescent="0.2">
      <c r="W833" s="72"/>
      <c r="X833" s="73"/>
    </row>
    <row r="834" spans="23:24" x14ac:dyDescent="0.2">
      <c r="W834" s="72"/>
      <c r="X834" s="73"/>
    </row>
    <row r="835" spans="23:24" x14ac:dyDescent="0.2">
      <c r="W835" s="72"/>
      <c r="X835" s="73"/>
    </row>
    <row r="836" spans="23:24" x14ac:dyDescent="0.2">
      <c r="W836" s="72"/>
      <c r="X836" s="73"/>
    </row>
    <row r="837" spans="23:24" x14ac:dyDescent="0.2">
      <c r="W837" s="72"/>
      <c r="X837" s="73"/>
    </row>
    <row r="838" spans="23:24" x14ac:dyDescent="0.2">
      <c r="W838" s="72"/>
      <c r="X838" s="73"/>
    </row>
    <row r="839" spans="23:24" x14ac:dyDescent="0.2">
      <c r="W839" s="72"/>
      <c r="X839" s="73"/>
    </row>
    <row r="840" spans="23:24" x14ac:dyDescent="0.2">
      <c r="W840" s="72"/>
      <c r="X840" s="73"/>
    </row>
    <row r="841" spans="23:24" x14ac:dyDescent="0.2">
      <c r="W841" s="72"/>
      <c r="X841" s="73"/>
    </row>
    <row r="842" spans="23:24" x14ac:dyDescent="0.2">
      <c r="W842" s="72"/>
      <c r="X842" s="73"/>
    </row>
    <row r="843" spans="23:24" x14ac:dyDescent="0.2">
      <c r="W843" s="72"/>
      <c r="X843" s="73"/>
    </row>
    <row r="844" spans="23:24" x14ac:dyDescent="0.2">
      <c r="W844" s="72"/>
      <c r="X844" s="73"/>
    </row>
    <row r="845" spans="23:24" x14ac:dyDescent="0.2">
      <c r="W845" s="72"/>
      <c r="X845" s="73"/>
    </row>
    <row r="846" spans="23:24" x14ac:dyDescent="0.2">
      <c r="W846" s="72"/>
      <c r="X846" s="73"/>
    </row>
    <row r="847" spans="23:24" x14ac:dyDescent="0.2">
      <c r="W847" s="72"/>
      <c r="X847" s="73"/>
    </row>
    <row r="848" spans="23:24" x14ac:dyDescent="0.2">
      <c r="W848" s="72"/>
      <c r="X848" s="73"/>
    </row>
    <row r="849" spans="23:24" x14ac:dyDescent="0.2">
      <c r="W849" s="72"/>
      <c r="X849" s="73"/>
    </row>
    <row r="850" spans="23:24" x14ac:dyDescent="0.2">
      <c r="W850" s="72"/>
      <c r="X850" s="73"/>
    </row>
    <row r="851" spans="23:24" x14ac:dyDescent="0.2">
      <c r="W851" s="72"/>
      <c r="X851" s="73"/>
    </row>
    <row r="852" spans="23:24" x14ac:dyDescent="0.2">
      <c r="W852" s="72"/>
      <c r="X852" s="73"/>
    </row>
    <row r="853" spans="23:24" x14ac:dyDescent="0.2">
      <c r="W853" s="72"/>
      <c r="X853" s="73"/>
    </row>
    <row r="854" spans="23:24" x14ac:dyDescent="0.2">
      <c r="W854" s="72"/>
      <c r="X854" s="73"/>
    </row>
    <row r="855" spans="23:24" x14ac:dyDescent="0.2">
      <c r="W855" s="72"/>
      <c r="X855" s="73"/>
    </row>
    <row r="856" spans="23:24" x14ac:dyDescent="0.2">
      <c r="W856" s="72"/>
      <c r="X856" s="73"/>
    </row>
    <row r="857" spans="23:24" x14ac:dyDescent="0.2">
      <c r="W857" s="72"/>
      <c r="X857" s="73"/>
    </row>
    <row r="858" spans="23:24" x14ac:dyDescent="0.2">
      <c r="W858" s="72"/>
      <c r="X858" s="73"/>
    </row>
    <row r="859" spans="23:24" x14ac:dyDescent="0.2">
      <c r="W859" s="72"/>
      <c r="X859" s="73"/>
    </row>
    <row r="860" spans="23:24" x14ac:dyDescent="0.2">
      <c r="W860" s="72"/>
      <c r="X860" s="73"/>
    </row>
    <row r="861" spans="23:24" x14ac:dyDescent="0.2">
      <c r="W861" s="72"/>
      <c r="X861" s="73"/>
    </row>
    <row r="862" spans="23:24" x14ac:dyDescent="0.2">
      <c r="W862" s="72"/>
      <c r="X862" s="73"/>
    </row>
    <row r="863" spans="23:24" x14ac:dyDescent="0.2">
      <c r="W863" s="72"/>
      <c r="X863" s="73"/>
    </row>
    <row r="864" spans="23:24" x14ac:dyDescent="0.2">
      <c r="W864" s="72"/>
      <c r="X864" s="73"/>
    </row>
    <row r="865" spans="23:24" x14ac:dyDescent="0.2">
      <c r="W865" s="72"/>
      <c r="X865" s="73"/>
    </row>
    <row r="866" spans="23:24" x14ac:dyDescent="0.2">
      <c r="W866" s="72"/>
      <c r="X866" s="73"/>
    </row>
    <row r="867" spans="23:24" x14ac:dyDescent="0.2">
      <c r="W867" s="72"/>
      <c r="X867" s="73"/>
    </row>
    <row r="868" spans="23:24" x14ac:dyDescent="0.2">
      <c r="W868" s="72"/>
      <c r="X868" s="73"/>
    </row>
    <row r="869" spans="23:24" x14ac:dyDescent="0.2">
      <c r="W869" s="72"/>
      <c r="X869" s="73"/>
    </row>
    <row r="870" spans="23:24" x14ac:dyDescent="0.2">
      <c r="W870" s="72"/>
      <c r="X870" s="73"/>
    </row>
    <row r="871" spans="23:24" x14ac:dyDescent="0.2">
      <c r="W871" s="72"/>
      <c r="X871" s="73"/>
    </row>
    <row r="872" spans="23:24" x14ac:dyDescent="0.2">
      <c r="W872" s="72"/>
      <c r="X872" s="73"/>
    </row>
    <row r="873" spans="23:24" x14ac:dyDescent="0.2">
      <c r="W873" s="72"/>
      <c r="X873" s="73"/>
    </row>
    <row r="874" spans="23:24" x14ac:dyDescent="0.2">
      <c r="W874" s="72"/>
      <c r="X874" s="73"/>
    </row>
    <row r="875" spans="23:24" x14ac:dyDescent="0.2">
      <c r="W875" s="72"/>
      <c r="X875" s="73"/>
    </row>
    <row r="876" spans="23:24" x14ac:dyDescent="0.2">
      <c r="W876" s="72"/>
      <c r="X876" s="73"/>
    </row>
    <row r="877" spans="23:24" x14ac:dyDescent="0.2">
      <c r="W877" s="72"/>
      <c r="X877" s="73"/>
    </row>
    <row r="878" spans="23:24" x14ac:dyDescent="0.2">
      <c r="W878" s="72"/>
      <c r="X878" s="73"/>
    </row>
    <row r="879" spans="23:24" x14ac:dyDescent="0.2">
      <c r="W879" s="72"/>
      <c r="X879" s="73"/>
    </row>
    <row r="880" spans="23:24" x14ac:dyDescent="0.2">
      <c r="W880" s="72"/>
      <c r="X880" s="73"/>
    </row>
    <row r="881" spans="23:24" x14ac:dyDescent="0.2">
      <c r="W881" s="72"/>
      <c r="X881" s="73"/>
    </row>
    <row r="882" spans="23:24" x14ac:dyDescent="0.2">
      <c r="W882" s="72"/>
      <c r="X882" s="73"/>
    </row>
    <row r="883" spans="23:24" x14ac:dyDescent="0.2">
      <c r="W883" s="72"/>
      <c r="X883" s="73"/>
    </row>
    <row r="884" spans="23:24" x14ac:dyDescent="0.2">
      <c r="W884" s="72"/>
      <c r="X884" s="73"/>
    </row>
    <row r="885" spans="23:24" x14ac:dyDescent="0.2">
      <c r="W885" s="72"/>
      <c r="X885" s="73"/>
    </row>
    <row r="886" spans="23:24" x14ac:dyDescent="0.2">
      <c r="W886" s="72"/>
      <c r="X886" s="73"/>
    </row>
    <row r="887" spans="23:24" x14ac:dyDescent="0.2">
      <c r="W887" s="72"/>
      <c r="X887" s="73"/>
    </row>
    <row r="888" spans="23:24" x14ac:dyDescent="0.2">
      <c r="W888" s="72"/>
      <c r="X888" s="73"/>
    </row>
    <row r="889" spans="23:24" x14ac:dyDescent="0.2">
      <c r="W889" s="72"/>
      <c r="X889" s="73"/>
    </row>
    <row r="890" spans="23:24" x14ac:dyDescent="0.2">
      <c r="W890" s="72"/>
      <c r="X890" s="73"/>
    </row>
    <row r="891" spans="23:24" x14ac:dyDescent="0.2">
      <c r="W891" s="72"/>
      <c r="X891" s="73"/>
    </row>
    <row r="892" spans="23:24" x14ac:dyDescent="0.2">
      <c r="W892" s="72"/>
      <c r="X892" s="73"/>
    </row>
    <row r="893" spans="23:24" x14ac:dyDescent="0.2">
      <c r="W893" s="72"/>
      <c r="X893" s="73"/>
    </row>
    <row r="894" spans="23:24" x14ac:dyDescent="0.2">
      <c r="W894" s="72"/>
      <c r="X894" s="73"/>
    </row>
    <row r="895" spans="23:24" x14ac:dyDescent="0.2">
      <c r="W895" s="72"/>
      <c r="X895" s="73"/>
    </row>
    <row r="896" spans="23:24" x14ac:dyDescent="0.2">
      <c r="W896" s="72"/>
      <c r="X896" s="73"/>
    </row>
    <row r="897" spans="23:24" x14ac:dyDescent="0.2">
      <c r="W897" s="72"/>
      <c r="X897" s="73"/>
    </row>
    <row r="898" spans="23:24" x14ac:dyDescent="0.2">
      <c r="W898" s="72"/>
      <c r="X898" s="73"/>
    </row>
    <row r="899" spans="23:24" x14ac:dyDescent="0.2">
      <c r="W899" s="72"/>
      <c r="X899" s="73"/>
    </row>
    <row r="900" spans="23:24" x14ac:dyDescent="0.2">
      <c r="W900" s="72"/>
      <c r="X900" s="73"/>
    </row>
    <row r="901" spans="23:24" x14ac:dyDescent="0.2">
      <c r="W901" s="72"/>
      <c r="X901" s="73"/>
    </row>
    <row r="902" spans="23:24" x14ac:dyDescent="0.2">
      <c r="W902" s="72"/>
      <c r="X902" s="73"/>
    </row>
    <row r="903" spans="23:24" x14ac:dyDescent="0.2">
      <c r="W903" s="72"/>
      <c r="X903" s="73"/>
    </row>
    <row r="904" spans="23:24" x14ac:dyDescent="0.2">
      <c r="W904" s="72"/>
      <c r="X904" s="73"/>
    </row>
    <row r="905" spans="23:24" x14ac:dyDescent="0.2">
      <c r="W905" s="72"/>
      <c r="X905" s="73"/>
    </row>
    <row r="906" spans="23:24" x14ac:dyDescent="0.2">
      <c r="W906" s="72"/>
      <c r="X906" s="73"/>
    </row>
    <row r="907" spans="23:24" x14ac:dyDescent="0.2">
      <c r="W907" s="72"/>
      <c r="X907" s="73"/>
    </row>
    <row r="908" spans="23:24" x14ac:dyDescent="0.2">
      <c r="W908" s="72"/>
      <c r="X908" s="73"/>
    </row>
    <row r="909" spans="23:24" x14ac:dyDescent="0.2">
      <c r="W909" s="72"/>
      <c r="X909" s="73"/>
    </row>
    <row r="910" spans="23:24" x14ac:dyDescent="0.2">
      <c r="W910" s="72"/>
      <c r="X910" s="73"/>
    </row>
    <row r="911" spans="23:24" x14ac:dyDescent="0.2">
      <c r="W911" s="72"/>
      <c r="X911" s="73"/>
    </row>
    <row r="912" spans="23:24" x14ac:dyDescent="0.2">
      <c r="W912" s="72"/>
      <c r="X912" s="73"/>
    </row>
    <row r="913" spans="23:24" x14ac:dyDescent="0.2">
      <c r="W913" s="72"/>
      <c r="X913" s="73"/>
    </row>
    <row r="914" spans="23:24" x14ac:dyDescent="0.2">
      <c r="W914" s="72"/>
      <c r="X914" s="73"/>
    </row>
    <row r="915" spans="23:24" x14ac:dyDescent="0.2">
      <c r="W915" s="72"/>
      <c r="X915" s="73"/>
    </row>
    <row r="916" spans="23:24" x14ac:dyDescent="0.2">
      <c r="W916" s="72"/>
      <c r="X916" s="73"/>
    </row>
    <row r="917" spans="23:24" x14ac:dyDescent="0.2">
      <c r="W917" s="72"/>
      <c r="X917" s="73"/>
    </row>
    <row r="918" spans="23:24" x14ac:dyDescent="0.2">
      <c r="W918" s="72"/>
      <c r="X918" s="73"/>
    </row>
    <row r="919" spans="23:24" x14ac:dyDescent="0.2">
      <c r="W919" s="72"/>
      <c r="X919" s="73"/>
    </row>
    <row r="920" spans="23:24" x14ac:dyDescent="0.2">
      <c r="W920" s="72"/>
      <c r="X920" s="73"/>
    </row>
    <row r="921" spans="23:24" x14ac:dyDescent="0.2">
      <c r="W921" s="72"/>
      <c r="X921" s="73"/>
    </row>
    <row r="922" spans="23:24" x14ac:dyDescent="0.2">
      <c r="W922" s="72"/>
      <c r="X922" s="73"/>
    </row>
    <row r="923" spans="23:24" x14ac:dyDescent="0.2">
      <c r="W923" s="72"/>
      <c r="X923" s="73"/>
    </row>
    <row r="924" spans="23:24" x14ac:dyDescent="0.2">
      <c r="W924" s="72"/>
      <c r="X924" s="73"/>
    </row>
    <row r="925" spans="23:24" x14ac:dyDescent="0.2">
      <c r="W925" s="72"/>
      <c r="X925" s="73"/>
    </row>
    <row r="926" spans="23:24" x14ac:dyDescent="0.2">
      <c r="W926" s="72"/>
      <c r="X926" s="73"/>
    </row>
    <row r="927" spans="23:24" x14ac:dyDescent="0.2">
      <c r="W927" s="72"/>
      <c r="X927" s="73"/>
    </row>
    <row r="928" spans="23:24" x14ac:dyDescent="0.2">
      <c r="W928" s="72"/>
      <c r="X928" s="73"/>
    </row>
    <row r="929" spans="23:24" x14ac:dyDescent="0.2">
      <c r="W929" s="72"/>
      <c r="X929" s="73"/>
    </row>
    <row r="930" spans="23:24" x14ac:dyDescent="0.2">
      <c r="W930" s="72"/>
      <c r="X930" s="73"/>
    </row>
    <row r="931" spans="23:24" x14ac:dyDescent="0.2">
      <c r="W931" s="72"/>
      <c r="X931" s="73"/>
    </row>
    <row r="932" spans="23:24" x14ac:dyDescent="0.2">
      <c r="W932" s="72"/>
      <c r="X932" s="73"/>
    </row>
    <row r="933" spans="23:24" x14ac:dyDescent="0.2">
      <c r="W933" s="72"/>
      <c r="X933" s="73"/>
    </row>
    <row r="934" spans="23:24" x14ac:dyDescent="0.2">
      <c r="W934" s="72"/>
      <c r="X934" s="73"/>
    </row>
    <row r="935" spans="23:24" x14ac:dyDescent="0.2">
      <c r="W935" s="72"/>
      <c r="X935" s="73"/>
    </row>
    <row r="936" spans="23:24" x14ac:dyDescent="0.2">
      <c r="W936" s="72"/>
      <c r="X936" s="73"/>
    </row>
    <row r="937" spans="23:24" x14ac:dyDescent="0.2">
      <c r="W937" s="72"/>
      <c r="X937" s="73"/>
    </row>
    <row r="938" spans="23:24" x14ac:dyDescent="0.2">
      <c r="W938" s="72"/>
      <c r="X938" s="73"/>
    </row>
    <row r="939" spans="23:24" x14ac:dyDescent="0.2">
      <c r="W939" s="72"/>
      <c r="X939" s="73"/>
    </row>
    <row r="940" spans="23:24" x14ac:dyDescent="0.2">
      <c r="W940" s="72"/>
      <c r="X940" s="73"/>
    </row>
    <row r="941" spans="23:24" x14ac:dyDescent="0.2">
      <c r="W941" s="72"/>
      <c r="X941" s="73"/>
    </row>
    <row r="942" spans="23:24" x14ac:dyDescent="0.2">
      <c r="W942" s="72"/>
      <c r="X942" s="73"/>
    </row>
    <row r="943" spans="23:24" x14ac:dyDescent="0.2">
      <c r="W943" s="72"/>
      <c r="X943" s="73"/>
    </row>
    <row r="944" spans="23:24" x14ac:dyDescent="0.2">
      <c r="W944" s="72"/>
      <c r="X944" s="73"/>
    </row>
    <row r="945" spans="23:24" x14ac:dyDescent="0.2">
      <c r="W945" s="72"/>
      <c r="X945" s="73"/>
    </row>
    <row r="946" spans="23:24" x14ac:dyDescent="0.2">
      <c r="W946" s="72"/>
      <c r="X946" s="73"/>
    </row>
    <row r="947" spans="23:24" x14ac:dyDescent="0.2">
      <c r="W947" s="72"/>
      <c r="X947" s="73"/>
    </row>
    <row r="948" spans="23:24" x14ac:dyDescent="0.2">
      <c r="W948" s="72"/>
      <c r="X948" s="73"/>
    </row>
    <row r="949" spans="23:24" x14ac:dyDescent="0.2">
      <c r="W949" s="72"/>
      <c r="X949" s="73"/>
    </row>
    <row r="950" spans="23:24" x14ac:dyDescent="0.2">
      <c r="W950" s="72"/>
      <c r="X950" s="73"/>
    </row>
    <row r="951" spans="23:24" x14ac:dyDescent="0.2">
      <c r="W951" s="72"/>
      <c r="X951" s="73"/>
    </row>
    <row r="952" spans="23:24" x14ac:dyDescent="0.2">
      <c r="W952" s="72"/>
      <c r="X952" s="73"/>
    </row>
    <row r="953" spans="23:24" x14ac:dyDescent="0.2">
      <c r="W953" s="72"/>
      <c r="X953" s="73"/>
    </row>
    <row r="954" spans="23:24" x14ac:dyDescent="0.2">
      <c r="W954" s="72"/>
      <c r="X954" s="73"/>
    </row>
    <row r="955" spans="23:24" x14ac:dyDescent="0.2">
      <c r="W955" s="72"/>
      <c r="X955" s="73"/>
    </row>
    <row r="956" spans="23:24" x14ac:dyDescent="0.2">
      <c r="W956" s="72"/>
      <c r="X956" s="73"/>
    </row>
    <row r="957" spans="23:24" x14ac:dyDescent="0.2">
      <c r="W957" s="72"/>
      <c r="X957" s="73"/>
    </row>
    <row r="958" spans="23:24" x14ac:dyDescent="0.2">
      <c r="W958" s="72"/>
      <c r="X958" s="73"/>
    </row>
    <row r="959" spans="23:24" x14ac:dyDescent="0.2">
      <c r="W959" s="72"/>
      <c r="X959" s="73"/>
    </row>
    <row r="960" spans="23:24" x14ac:dyDescent="0.2">
      <c r="W960" s="72"/>
      <c r="X960" s="73"/>
    </row>
    <row r="961" spans="23:24" x14ac:dyDescent="0.2">
      <c r="W961" s="72"/>
      <c r="X961" s="73"/>
    </row>
    <row r="962" spans="23:24" x14ac:dyDescent="0.2">
      <c r="W962" s="72"/>
      <c r="X962" s="73"/>
    </row>
    <row r="963" spans="23:24" x14ac:dyDescent="0.2">
      <c r="W963" s="72"/>
      <c r="X963" s="73"/>
    </row>
    <row r="964" spans="23:24" x14ac:dyDescent="0.2">
      <c r="W964" s="72"/>
      <c r="X964" s="73"/>
    </row>
    <row r="965" spans="23:24" x14ac:dyDescent="0.2">
      <c r="W965" s="72"/>
      <c r="X965" s="73"/>
    </row>
    <row r="966" spans="23:24" x14ac:dyDescent="0.2">
      <c r="W966" s="72"/>
      <c r="X966" s="73"/>
    </row>
    <row r="967" spans="23:24" x14ac:dyDescent="0.2">
      <c r="W967" s="72"/>
      <c r="X967" s="73"/>
    </row>
    <row r="968" spans="23:24" x14ac:dyDescent="0.2">
      <c r="W968" s="72"/>
      <c r="X968" s="73"/>
    </row>
    <row r="969" spans="23:24" x14ac:dyDescent="0.2">
      <c r="W969" s="72"/>
      <c r="X969" s="73"/>
    </row>
    <row r="970" spans="23:24" x14ac:dyDescent="0.2">
      <c r="W970" s="72"/>
      <c r="X970" s="73"/>
    </row>
    <row r="971" spans="23:24" x14ac:dyDescent="0.2">
      <c r="W971" s="72"/>
      <c r="X971" s="73"/>
    </row>
    <row r="972" spans="23:24" x14ac:dyDescent="0.2">
      <c r="W972" s="72"/>
      <c r="X972" s="73"/>
    </row>
    <row r="973" spans="23:24" x14ac:dyDescent="0.2">
      <c r="W973" s="72"/>
      <c r="X973" s="73"/>
    </row>
    <row r="974" spans="23:24" x14ac:dyDescent="0.2">
      <c r="W974" s="72"/>
      <c r="X974" s="73"/>
    </row>
    <row r="975" spans="23:24" x14ac:dyDescent="0.2">
      <c r="W975" s="72"/>
      <c r="X975" s="73"/>
    </row>
    <row r="976" spans="23:24" x14ac:dyDescent="0.2">
      <c r="W976" s="72"/>
      <c r="X976" s="73"/>
    </row>
    <row r="977" spans="23:24" x14ac:dyDescent="0.2">
      <c r="W977" s="72"/>
      <c r="X977" s="73"/>
    </row>
    <row r="978" spans="23:24" x14ac:dyDescent="0.2">
      <c r="W978" s="72"/>
      <c r="X978" s="73"/>
    </row>
    <row r="979" spans="23:24" x14ac:dyDescent="0.2">
      <c r="W979" s="72"/>
      <c r="X979" s="73"/>
    </row>
    <row r="980" spans="23:24" x14ac:dyDescent="0.2">
      <c r="W980" s="72"/>
      <c r="X980" s="73"/>
    </row>
    <row r="981" spans="23:24" x14ac:dyDescent="0.2">
      <c r="W981" s="72"/>
      <c r="X981" s="73"/>
    </row>
    <row r="982" spans="23:24" x14ac:dyDescent="0.2">
      <c r="W982" s="72"/>
      <c r="X982" s="73"/>
    </row>
    <row r="983" spans="23:24" x14ac:dyDescent="0.2">
      <c r="W983" s="72"/>
      <c r="X983" s="73"/>
    </row>
    <row r="984" spans="23:24" x14ac:dyDescent="0.2">
      <c r="W984" s="72"/>
      <c r="X984" s="73"/>
    </row>
    <row r="985" spans="23:24" x14ac:dyDescent="0.2">
      <c r="W985" s="72"/>
      <c r="X985" s="73"/>
    </row>
    <row r="986" spans="23:24" x14ac:dyDescent="0.2">
      <c r="W986" s="72"/>
      <c r="X986" s="73"/>
    </row>
    <row r="987" spans="23:24" x14ac:dyDescent="0.2">
      <c r="W987" s="72"/>
      <c r="X987" s="73"/>
    </row>
    <row r="988" spans="23:24" x14ac:dyDescent="0.2">
      <c r="W988" s="72"/>
      <c r="X988" s="73"/>
    </row>
    <row r="989" spans="23:24" x14ac:dyDescent="0.2">
      <c r="W989" s="72"/>
      <c r="X989" s="73"/>
    </row>
    <row r="990" spans="23:24" x14ac:dyDescent="0.2">
      <c r="W990" s="72"/>
      <c r="X990" s="73"/>
    </row>
    <row r="991" spans="23:24" x14ac:dyDescent="0.2">
      <c r="W991" s="72"/>
      <c r="X991" s="73"/>
    </row>
    <row r="992" spans="23:24" x14ac:dyDescent="0.2">
      <c r="W992" s="72"/>
      <c r="X992" s="73"/>
    </row>
    <row r="993" spans="23:24" x14ac:dyDescent="0.2">
      <c r="W993" s="72"/>
      <c r="X993" s="73"/>
    </row>
    <row r="994" spans="23:24" x14ac:dyDescent="0.2">
      <c r="W994" s="72"/>
      <c r="X994" s="73"/>
    </row>
    <row r="995" spans="23:24" x14ac:dyDescent="0.2">
      <c r="W995" s="72"/>
      <c r="X995" s="73"/>
    </row>
    <row r="996" spans="23:24" x14ac:dyDescent="0.2">
      <c r="W996" s="72"/>
      <c r="X996" s="73"/>
    </row>
    <row r="997" spans="23:24" x14ac:dyDescent="0.2">
      <c r="W997" s="72"/>
      <c r="X997" s="73"/>
    </row>
    <row r="998" spans="23:24" x14ac:dyDescent="0.2">
      <c r="W998" s="72"/>
      <c r="X998" s="73"/>
    </row>
    <row r="999" spans="23:24" x14ac:dyDescent="0.2">
      <c r="W999" s="72"/>
      <c r="X999" s="73"/>
    </row>
    <row r="1000" spans="23:24" x14ac:dyDescent="0.2">
      <c r="W1000" s="72"/>
      <c r="X1000" s="73"/>
    </row>
    <row r="1001" spans="23:24" x14ac:dyDescent="0.2">
      <c r="W1001" s="72"/>
      <c r="X1001" s="73"/>
    </row>
    <row r="1002" spans="23:24" x14ac:dyDescent="0.2">
      <c r="W1002" s="72"/>
      <c r="X1002" s="73"/>
    </row>
    <row r="1003" spans="23:24" x14ac:dyDescent="0.2">
      <c r="W1003" s="72"/>
      <c r="X1003" s="73"/>
    </row>
    <row r="1004" spans="23:24" x14ac:dyDescent="0.2">
      <c r="W1004" s="72"/>
      <c r="X1004" s="73"/>
    </row>
    <row r="1005" spans="23:24" x14ac:dyDescent="0.2">
      <c r="W1005" s="72"/>
      <c r="X1005" s="73"/>
    </row>
    <row r="1006" spans="23:24" x14ac:dyDescent="0.2">
      <c r="W1006" s="72"/>
      <c r="X1006" s="73"/>
    </row>
    <row r="1007" spans="23:24" x14ac:dyDescent="0.2">
      <c r="W1007" s="72"/>
      <c r="X1007" s="73"/>
    </row>
    <row r="1008" spans="23:24" x14ac:dyDescent="0.2">
      <c r="W1008" s="72"/>
      <c r="X1008" s="73"/>
    </row>
    <row r="1009" spans="23:24" x14ac:dyDescent="0.2">
      <c r="W1009" s="72"/>
      <c r="X1009" s="73"/>
    </row>
    <row r="1010" spans="23:24" x14ac:dyDescent="0.2">
      <c r="W1010" s="72"/>
      <c r="X1010" s="73"/>
    </row>
    <row r="1011" spans="23:24" x14ac:dyDescent="0.2">
      <c r="W1011" s="72"/>
      <c r="X1011" s="73"/>
    </row>
    <row r="1012" spans="23:24" x14ac:dyDescent="0.2">
      <c r="W1012" s="72"/>
      <c r="X1012" s="73"/>
    </row>
    <row r="1013" spans="23:24" x14ac:dyDescent="0.2">
      <c r="W1013" s="72"/>
      <c r="X1013" s="73"/>
    </row>
    <row r="1014" spans="23:24" x14ac:dyDescent="0.2">
      <c r="W1014" s="72"/>
      <c r="X1014" s="73"/>
    </row>
    <row r="1015" spans="23:24" x14ac:dyDescent="0.2">
      <c r="W1015" s="72"/>
      <c r="X1015" s="73"/>
    </row>
    <row r="1016" spans="23:24" x14ac:dyDescent="0.2">
      <c r="W1016" s="72"/>
      <c r="X1016" s="73"/>
    </row>
    <row r="1017" spans="23:24" x14ac:dyDescent="0.2">
      <c r="W1017" s="72"/>
      <c r="X1017" s="73"/>
    </row>
    <row r="1018" spans="23:24" x14ac:dyDescent="0.2">
      <c r="W1018" s="72"/>
      <c r="X1018" s="73"/>
    </row>
    <row r="1019" spans="23:24" x14ac:dyDescent="0.2">
      <c r="W1019" s="72"/>
      <c r="X1019" s="73"/>
    </row>
    <row r="1020" spans="23:24" x14ac:dyDescent="0.2">
      <c r="W1020" s="72"/>
      <c r="X1020" s="73"/>
    </row>
    <row r="1021" spans="23:24" x14ac:dyDescent="0.2">
      <c r="W1021" s="72"/>
      <c r="X1021" s="73"/>
    </row>
    <row r="1022" spans="23:24" x14ac:dyDescent="0.2">
      <c r="W1022" s="72"/>
      <c r="X1022" s="73"/>
    </row>
    <row r="1023" spans="23:24" x14ac:dyDescent="0.2">
      <c r="W1023" s="72"/>
      <c r="X1023" s="73"/>
    </row>
    <row r="1024" spans="23:24" x14ac:dyDescent="0.2">
      <c r="W1024" s="72"/>
      <c r="X1024" s="73"/>
    </row>
    <row r="1025" spans="23:24" x14ac:dyDescent="0.2">
      <c r="W1025" s="72"/>
      <c r="X1025" s="73"/>
    </row>
    <row r="1026" spans="23:24" x14ac:dyDescent="0.2">
      <c r="W1026" s="72"/>
      <c r="X1026" s="73"/>
    </row>
    <row r="1027" spans="23:24" x14ac:dyDescent="0.2">
      <c r="W1027" s="72"/>
      <c r="X1027" s="73"/>
    </row>
    <row r="1028" spans="23:24" x14ac:dyDescent="0.2">
      <c r="W1028" s="72"/>
      <c r="X1028" s="73"/>
    </row>
    <row r="1029" spans="23:24" x14ac:dyDescent="0.2">
      <c r="W1029" s="72"/>
      <c r="X1029" s="73"/>
    </row>
    <row r="1030" spans="23:24" x14ac:dyDescent="0.2">
      <c r="W1030" s="72"/>
      <c r="X1030" s="73"/>
    </row>
    <row r="1031" spans="23:24" x14ac:dyDescent="0.2">
      <c r="W1031" s="72"/>
      <c r="X1031" s="73"/>
    </row>
    <row r="1032" spans="23:24" x14ac:dyDescent="0.2">
      <c r="W1032" s="72"/>
      <c r="X1032" s="73"/>
    </row>
    <row r="1033" spans="23:24" x14ac:dyDescent="0.2">
      <c r="W1033" s="72"/>
      <c r="X1033" s="73"/>
    </row>
    <row r="1034" spans="23:24" x14ac:dyDescent="0.2">
      <c r="W1034" s="72"/>
      <c r="X1034" s="73"/>
    </row>
    <row r="1035" spans="23:24" x14ac:dyDescent="0.2">
      <c r="W1035" s="72"/>
      <c r="X1035" s="73"/>
    </row>
    <row r="1036" spans="23:24" x14ac:dyDescent="0.2">
      <c r="W1036" s="72"/>
      <c r="X1036" s="73"/>
    </row>
    <row r="1037" spans="23:24" x14ac:dyDescent="0.2">
      <c r="W1037" s="72"/>
      <c r="X1037" s="73"/>
    </row>
    <row r="1038" spans="23:24" x14ac:dyDescent="0.2">
      <c r="W1038" s="72"/>
      <c r="X1038" s="73"/>
    </row>
    <row r="1039" spans="23:24" x14ac:dyDescent="0.2">
      <c r="W1039" s="72"/>
      <c r="X1039" s="73"/>
    </row>
    <row r="1040" spans="23:24" x14ac:dyDescent="0.2">
      <c r="W1040" s="72"/>
      <c r="X1040" s="73"/>
    </row>
    <row r="1041" spans="23:24" x14ac:dyDescent="0.2">
      <c r="W1041" s="72"/>
      <c r="X1041" s="73"/>
    </row>
    <row r="1042" spans="23:24" x14ac:dyDescent="0.2">
      <c r="W1042" s="72"/>
      <c r="X1042" s="73"/>
    </row>
    <row r="1043" spans="23:24" x14ac:dyDescent="0.2">
      <c r="W1043" s="72"/>
      <c r="X1043" s="73"/>
    </row>
    <row r="1044" spans="23:24" x14ac:dyDescent="0.2">
      <c r="W1044" s="72"/>
      <c r="X1044" s="73"/>
    </row>
    <row r="1045" spans="23:24" x14ac:dyDescent="0.2">
      <c r="W1045" s="72"/>
      <c r="X1045" s="73"/>
    </row>
    <row r="1046" spans="23:24" x14ac:dyDescent="0.2">
      <c r="W1046" s="72"/>
      <c r="X1046" s="73"/>
    </row>
    <row r="1047" spans="23:24" x14ac:dyDescent="0.2">
      <c r="W1047" s="72"/>
      <c r="X1047" s="73"/>
    </row>
    <row r="1048" spans="23:24" x14ac:dyDescent="0.2">
      <c r="W1048" s="72"/>
      <c r="X1048" s="73"/>
    </row>
    <row r="1049" spans="23:24" x14ac:dyDescent="0.2">
      <c r="W1049" s="72"/>
      <c r="X1049" s="73"/>
    </row>
    <row r="1050" spans="23:24" x14ac:dyDescent="0.2">
      <c r="W1050" s="72"/>
      <c r="X1050" s="73"/>
    </row>
    <row r="1051" spans="23:24" x14ac:dyDescent="0.2">
      <c r="W1051" s="72"/>
      <c r="X1051" s="73"/>
    </row>
    <row r="1052" spans="23:24" x14ac:dyDescent="0.2">
      <c r="W1052" s="72"/>
      <c r="X1052" s="73"/>
    </row>
    <row r="1053" spans="23:24" x14ac:dyDescent="0.2">
      <c r="W1053" s="72"/>
      <c r="X1053" s="73"/>
    </row>
    <row r="1054" spans="23:24" x14ac:dyDescent="0.2">
      <c r="W1054" s="72"/>
      <c r="X1054" s="73"/>
    </row>
    <row r="1055" spans="23:24" x14ac:dyDescent="0.2">
      <c r="W1055" s="72"/>
      <c r="X1055" s="73"/>
    </row>
    <row r="1056" spans="23:24" x14ac:dyDescent="0.2">
      <c r="W1056" s="72"/>
      <c r="X1056" s="73"/>
    </row>
    <row r="1057" spans="23:24" x14ac:dyDescent="0.2">
      <c r="W1057" s="72"/>
      <c r="X1057" s="73"/>
    </row>
    <row r="1058" spans="23:24" x14ac:dyDescent="0.2">
      <c r="W1058" s="72"/>
      <c r="X1058" s="73"/>
    </row>
    <row r="1059" spans="23:24" x14ac:dyDescent="0.2">
      <c r="W1059" s="72"/>
      <c r="X1059" s="73"/>
    </row>
    <row r="1060" spans="23:24" x14ac:dyDescent="0.2">
      <c r="W1060" s="72"/>
      <c r="X1060" s="73"/>
    </row>
    <row r="1061" spans="23:24" x14ac:dyDescent="0.2">
      <c r="W1061" s="72"/>
      <c r="X1061" s="73"/>
    </row>
    <row r="1062" spans="23:24" x14ac:dyDescent="0.2">
      <c r="W1062" s="72"/>
      <c r="X1062" s="73"/>
    </row>
    <row r="1063" spans="23:24" x14ac:dyDescent="0.2">
      <c r="W1063" s="72"/>
      <c r="X1063" s="73"/>
    </row>
    <row r="1064" spans="23:24" x14ac:dyDescent="0.2">
      <c r="W1064" s="72"/>
      <c r="X1064" s="73"/>
    </row>
    <row r="1065" spans="23:24" x14ac:dyDescent="0.2">
      <c r="W1065" s="72"/>
      <c r="X1065" s="73"/>
    </row>
    <row r="1066" spans="23:24" x14ac:dyDescent="0.2">
      <c r="W1066" s="72"/>
      <c r="X1066" s="73"/>
    </row>
    <row r="1067" spans="23:24" x14ac:dyDescent="0.2">
      <c r="W1067" s="72"/>
      <c r="X1067" s="73"/>
    </row>
    <row r="1068" spans="23:24" x14ac:dyDescent="0.2">
      <c r="W1068" s="72"/>
      <c r="X1068" s="73"/>
    </row>
    <row r="1069" spans="23:24" x14ac:dyDescent="0.2">
      <c r="W1069" s="72"/>
      <c r="X1069" s="73"/>
    </row>
    <row r="1070" spans="23:24" x14ac:dyDescent="0.2">
      <c r="W1070" s="72"/>
      <c r="X1070" s="73"/>
    </row>
    <row r="1071" spans="23:24" x14ac:dyDescent="0.2">
      <c r="W1071" s="72"/>
      <c r="X1071" s="73"/>
    </row>
    <row r="1072" spans="23:24" x14ac:dyDescent="0.2">
      <c r="W1072" s="72"/>
      <c r="X1072" s="73"/>
    </row>
    <row r="1073" spans="23:24" x14ac:dyDescent="0.2">
      <c r="W1073" s="72"/>
      <c r="X1073" s="73"/>
    </row>
    <row r="1074" spans="23:24" x14ac:dyDescent="0.2">
      <c r="W1074" s="72"/>
      <c r="X1074" s="73"/>
    </row>
    <row r="1075" spans="23:24" x14ac:dyDescent="0.2">
      <c r="W1075" s="72"/>
      <c r="X1075" s="73"/>
    </row>
    <row r="1076" spans="23:24" x14ac:dyDescent="0.2">
      <c r="W1076" s="72"/>
      <c r="X1076" s="73"/>
    </row>
    <row r="1077" spans="23:24" x14ac:dyDescent="0.2">
      <c r="W1077" s="72"/>
      <c r="X1077" s="73"/>
    </row>
    <row r="1078" spans="23:24" x14ac:dyDescent="0.2">
      <c r="W1078" s="72"/>
      <c r="X1078" s="73"/>
    </row>
    <row r="1079" spans="23:24" x14ac:dyDescent="0.2">
      <c r="W1079" s="72"/>
      <c r="X1079" s="73"/>
    </row>
    <row r="1080" spans="23:24" x14ac:dyDescent="0.2">
      <c r="W1080" s="72"/>
      <c r="X1080" s="73"/>
    </row>
    <row r="1081" spans="23:24" x14ac:dyDescent="0.2">
      <c r="W1081" s="72"/>
      <c r="X1081" s="73"/>
    </row>
    <row r="1082" spans="23:24" x14ac:dyDescent="0.2">
      <c r="W1082" s="72"/>
      <c r="X1082" s="73"/>
    </row>
    <row r="1083" spans="23:24" x14ac:dyDescent="0.2">
      <c r="W1083" s="72"/>
      <c r="X1083" s="73"/>
    </row>
    <row r="1084" spans="23:24" x14ac:dyDescent="0.2">
      <c r="W1084" s="72"/>
      <c r="X1084" s="73"/>
    </row>
    <row r="1085" spans="23:24" x14ac:dyDescent="0.2">
      <c r="W1085" s="72"/>
      <c r="X1085" s="73"/>
    </row>
    <row r="1086" spans="23:24" x14ac:dyDescent="0.2">
      <c r="W1086" s="72"/>
      <c r="X1086" s="73"/>
    </row>
    <row r="1087" spans="23:24" x14ac:dyDescent="0.2">
      <c r="W1087" s="72"/>
      <c r="X1087" s="73"/>
    </row>
    <row r="1088" spans="23:24" x14ac:dyDescent="0.2">
      <c r="W1088" s="72"/>
      <c r="X1088" s="73"/>
    </row>
    <row r="1089" spans="23:24" x14ac:dyDescent="0.2">
      <c r="W1089" s="72"/>
      <c r="X1089" s="73"/>
    </row>
    <row r="1090" spans="23:24" x14ac:dyDescent="0.2">
      <c r="W1090" s="72"/>
      <c r="X1090" s="73"/>
    </row>
    <row r="1091" spans="23:24" x14ac:dyDescent="0.2">
      <c r="W1091" s="72"/>
      <c r="X1091" s="73"/>
    </row>
    <row r="1092" spans="23:24" x14ac:dyDescent="0.2">
      <c r="W1092" s="72"/>
      <c r="X1092" s="73"/>
    </row>
    <row r="1093" spans="23:24" x14ac:dyDescent="0.2">
      <c r="W1093" s="72"/>
      <c r="X1093" s="73"/>
    </row>
    <row r="1094" spans="23:24" x14ac:dyDescent="0.2">
      <c r="W1094" s="72"/>
      <c r="X1094" s="73"/>
    </row>
    <row r="1095" spans="23:24" x14ac:dyDescent="0.2">
      <c r="W1095" s="72"/>
      <c r="X1095" s="73"/>
    </row>
    <row r="1096" spans="23:24" x14ac:dyDescent="0.2">
      <c r="W1096" s="72"/>
      <c r="X1096" s="73"/>
    </row>
    <row r="1097" spans="23:24" x14ac:dyDescent="0.2">
      <c r="W1097" s="72"/>
      <c r="X1097" s="73"/>
    </row>
    <row r="1098" spans="23:24" x14ac:dyDescent="0.2">
      <c r="W1098" s="72"/>
      <c r="X1098" s="73"/>
    </row>
    <row r="1099" spans="23:24" x14ac:dyDescent="0.2">
      <c r="W1099" s="72"/>
      <c r="X1099" s="73"/>
    </row>
    <row r="1100" spans="23:24" x14ac:dyDescent="0.2">
      <c r="W1100" s="72"/>
      <c r="X1100" s="73"/>
    </row>
    <row r="1101" spans="23:24" x14ac:dyDescent="0.2">
      <c r="W1101" s="72"/>
      <c r="X1101" s="73"/>
    </row>
    <row r="1102" spans="23:24" x14ac:dyDescent="0.2">
      <c r="W1102" s="72"/>
      <c r="X1102" s="73"/>
    </row>
    <row r="1103" spans="23:24" x14ac:dyDescent="0.2">
      <c r="W1103" s="72"/>
      <c r="X1103" s="73"/>
    </row>
    <row r="1104" spans="23:24" x14ac:dyDescent="0.2">
      <c r="W1104" s="72"/>
      <c r="X1104" s="73"/>
    </row>
    <row r="1105" spans="23:24" x14ac:dyDescent="0.2">
      <c r="W1105" s="72"/>
      <c r="X1105" s="73"/>
    </row>
    <row r="1106" spans="23:24" x14ac:dyDescent="0.2">
      <c r="W1106" s="72"/>
      <c r="X1106" s="73"/>
    </row>
    <row r="1107" spans="23:24" x14ac:dyDescent="0.2">
      <c r="W1107" s="72"/>
      <c r="X1107" s="73"/>
    </row>
    <row r="1108" spans="23:24" x14ac:dyDescent="0.2">
      <c r="W1108" s="72"/>
      <c r="X1108" s="73"/>
    </row>
    <row r="1109" spans="23:24" x14ac:dyDescent="0.2">
      <c r="W1109" s="72"/>
      <c r="X1109" s="73"/>
    </row>
    <row r="1110" spans="23:24" x14ac:dyDescent="0.2">
      <c r="W1110" s="72"/>
      <c r="X1110" s="73"/>
    </row>
    <row r="1111" spans="23:24" x14ac:dyDescent="0.2">
      <c r="W1111" s="72"/>
      <c r="X1111" s="73"/>
    </row>
    <row r="1112" spans="23:24" x14ac:dyDescent="0.2">
      <c r="W1112" s="72"/>
      <c r="X1112" s="73"/>
    </row>
    <row r="1113" spans="23:24" x14ac:dyDescent="0.2">
      <c r="W1113" s="72"/>
      <c r="X1113" s="73"/>
    </row>
    <row r="1114" spans="23:24" x14ac:dyDescent="0.2">
      <c r="W1114" s="72"/>
      <c r="X1114" s="73"/>
    </row>
    <row r="1115" spans="23:24" x14ac:dyDescent="0.2">
      <c r="W1115" s="72"/>
      <c r="X1115" s="73"/>
    </row>
    <row r="1116" spans="23:24" x14ac:dyDescent="0.2">
      <c r="W1116" s="72"/>
      <c r="X1116" s="73"/>
    </row>
    <row r="1117" spans="23:24" x14ac:dyDescent="0.2">
      <c r="W1117" s="72"/>
      <c r="X1117" s="73"/>
    </row>
    <row r="1118" spans="23:24" x14ac:dyDescent="0.2">
      <c r="W1118" s="72"/>
      <c r="X1118" s="73"/>
    </row>
    <row r="1119" spans="23:24" x14ac:dyDescent="0.2">
      <c r="W1119" s="72"/>
      <c r="X1119" s="73"/>
    </row>
    <row r="1120" spans="23:24" x14ac:dyDescent="0.2">
      <c r="W1120" s="72"/>
      <c r="X1120" s="73"/>
    </row>
    <row r="1121" spans="23:24" x14ac:dyDescent="0.2">
      <c r="W1121" s="72"/>
      <c r="X1121" s="73"/>
    </row>
    <row r="1122" spans="23:24" x14ac:dyDescent="0.2">
      <c r="W1122" s="72"/>
      <c r="X1122" s="73"/>
    </row>
    <row r="1123" spans="23:24" x14ac:dyDescent="0.2">
      <c r="W1123" s="72"/>
      <c r="X1123" s="73"/>
    </row>
    <row r="1124" spans="23:24" x14ac:dyDescent="0.2">
      <c r="W1124" s="72"/>
      <c r="X1124" s="73"/>
    </row>
    <row r="1125" spans="23:24" x14ac:dyDescent="0.2">
      <c r="W1125" s="72"/>
      <c r="X1125" s="73"/>
    </row>
    <row r="1126" spans="23:24" x14ac:dyDescent="0.2">
      <c r="W1126" s="72"/>
      <c r="X1126" s="73"/>
    </row>
    <row r="1127" spans="23:24" x14ac:dyDescent="0.2">
      <c r="W1127" s="72"/>
      <c r="X1127" s="73"/>
    </row>
    <row r="1128" spans="23:24" x14ac:dyDescent="0.2">
      <c r="W1128" s="72"/>
      <c r="X1128" s="73"/>
    </row>
    <row r="1129" spans="23:24" x14ac:dyDescent="0.2">
      <c r="W1129" s="72"/>
      <c r="X1129" s="73"/>
    </row>
    <row r="1130" spans="23:24" x14ac:dyDescent="0.2">
      <c r="W1130" s="72"/>
      <c r="X1130" s="73"/>
    </row>
    <row r="1131" spans="23:24" x14ac:dyDescent="0.2">
      <c r="W1131" s="72"/>
      <c r="X1131" s="73"/>
    </row>
    <row r="1132" spans="23:24" x14ac:dyDescent="0.2">
      <c r="W1132" s="72"/>
      <c r="X1132" s="73"/>
    </row>
    <row r="1133" spans="23:24" x14ac:dyDescent="0.2">
      <c r="W1133" s="72"/>
      <c r="X1133" s="73"/>
    </row>
    <row r="1134" spans="23:24" x14ac:dyDescent="0.2">
      <c r="W1134" s="72"/>
      <c r="X1134" s="73"/>
    </row>
    <row r="1135" spans="23:24" x14ac:dyDescent="0.2">
      <c r="W1135" s="72"/>
      <c r="X1135" s="73"/>
    </row>
    <row r="1136" spans="23:24" x14ac:dyDescent="0.2">
      <c r="W1136" s="72"/>
      <c r="X1136" s="73"/>
    </row>
    <row r="1137" spans="23:24" x14ac:dyDescent="0.2">
      <c r="W1137" s="72"/>
      <c r="X1137" s="73"/>
    </row>
    <row r="1138" spans="23:24" x14ac:dyDescent="0.2">
      <c r="W1138" s="72"/>
      <c r="X1138" s="73"/>
    </row>
    <row r="1139" spans="23:24" x14ac:dyDescent="0.2">
      <c r="W1139" s="72"/>
      <c r="X1139" s="73"/>
    </row>
    <row r="1140" spans="23:24" x14ac:dyDescent="0.2">
      <c r="W1140" s="72"/>
      <c r="X1140" s="73"/>
    </row>
    <row r="1141" spans="23:24" x14ac:dyDescent="0.2">
      <c r="W1141" s="72"/>
      <c r="X1141" s="73"/>
    </row>
    <row r="1142" spans="23:24" x14ac:dyDescent="0.2">
      <c r="W1142" s="72"/>
      <c r="X1142" s="73"/>
    </row>
    <row r="1143" spans="23:24" x14ac:dyDescent="0.2">
      <c r="W1143" s="72"/>
      <c r="X1143" s="73"/>
    </row>
    <row r="1144" spans="23:24" x14ac:dyDescent="0.2">
      <c r="W1144" s="72"/>
      <c r="X1144" s="73"/>
    </row>
    <row r="1145" spans="23:24" x14ac:dyDescent="0.2">
      <c r="W1145" s="72"/>
      <c r="X1145" s="73"/>
    </row>
    <row r="1146" spans="23:24" x14ac:dyDescent="0.2">
      <c r="W1146" s="72"/>
      <c r="X1146" s="73"/>
    </row>
    <row r="1147" spans="23:24" x14ac:dyDescent="0.2">
      <c r="W1147" s="72"/>
      <c r="X1147" s="73"/>
    </row>
    <row r="1148" spans="23:24" x14ac:dyDescent="0.2">
      <c r="W1148" s="72"/>
      <c r="X1148" s="73"/>
    </row>
    <row r="1149" spans="23:24" x14ac:dyDescent="0.2">
      <c r="W1149" s="72"/>
      <c r="X1149" s="73"/>
    </row>
    <row r="1150" spans="23:24" x14ac:dyDescent="0.2">
      <c r="W1150" s="72"/>
      <c r="X1150" s="73"/>
    </row>
    <row r="1151" spans="23:24" x14ac:dyDescent="0.2">
      <c r="W1151" s="72"/>
      <c r="X1151" s="73"/>
    </row>
    <row r="1152" spans="23:24" x14ac:dyDescent="0.2">
      <c r="W1152" s="72"/>
      <c r="X1152" s="73"/>
    </row>
    <row r="1153" spans="23:24" x14ac:dyDescent="0.2">
      <c r="W1153" s="72"/>
      <c r="X1153" s="73"/>
    </row>
    <row r="1154" spans="23:24" x14ac:dyDescent="0.2">
      <c r="W1154" s="72"/>
      <c r="X1154" s="73"/>
    </row>
    <row r="1155" spans="23:24" x14ac:dyDescent="0.2">
      <c r="W1155" s="72"/>
      <c r="X1155" s="73"/>
    </row>
    <row r="1156" spans="23:24" x14ac:dyDescent="0.2">
      <c r="W1156" s="72"/>
      <c r="X1156" s="73"/>
    </row>
    <row r="1157" spans="23:24" x14ac:dyDescent="0.2">
      <c r="W1157" s="72"/>
      <c r="X1157" s="73"/>
    </row>
    <row r="1158" spans="23:24" x14ac:dyDescent="0.2">
      <c r="W1158" s="72"/>
      <c r="X1158" s="73"/>
    </row>
    <row r="1159" spans="23:24" x14ac:dyDescent="0.2">
      <c r="W1159" s="72"/>
      <c r="X1159" s="73"/>
    </row>
    <row r="1160" spans="23:24" x14ac:dyDescent="0.2">
      <c r="W1160" s="72"/>
      <c r="X1160" s="73"/>
    </row>
    <row r="1161" spans="23:24" x14ac:dyDescent="0.2">
      <c r="W1161" s="72"/>
      <c r="X1161" s="73"/>
    </row>
    <row r="1162" spans="23:24" x14ac:dyDescent="0.2">
      <c r="W1162" s="72"/>
      <c r="X1162" s="73"/>
    </row>
    <row r="1163" spans="23:24" x14ac:dyDescent="0.2">
      <c r="W1163" s="72"/>
      <c r="X1163" s="73"/>
    </row>
    <row r="1164" spans="23:24" x14ac:dyDescent="0.2">
      <c r="W1164" s="72"/>
      <c r="X1164" s="73"/>
    </row>
    <row r="1165" spans="23:24" x14ac:dyDescent="0.2">
      <c r="W1165" s="72"/>
      <c r="X1165" s="73"/>
    </row>
    <row r="1166" spans="23:24" x14ac:dyDescent="0.2">
      <c r="W1166" s="72"/>
      <c r="X1166" s="73"/>
    </row>
    <row r="1167" spans="23:24" x14ac:dyDescent="0.2">
      <c r="W1167" s="72"/>
      <c r="X1167" s="73"/>
    </row>
    <row r="1168" spans="23:24" x14ac:dyDescent="0.2">
      <c r="W1168" s="72"/>
      <c r="X1168" s="73"/>
    </row>
    <row r="1169" spans="23:24" x14ac:dyDescent="0.2">
      <c r="W1169" s="72"/>
      <c r="X1169" s="73"/>
    </row>
    <row r="1170" spans="23:24" x14ac:dyDescent="0.2">
      <c r="W1170" s="72"/>
      <c r="X1170" s="73"/>
    </row>
    <row r="1171" spans="23:24" x14ac:dyDescent="0.2">
      <c r="W1171" s="72"/>
      <c r="X1171" s="73"/>
    </row>
    <row r="1172" spans="23:24" x14ac:dyDescent="0.2">
      <c r="W1172" s="72"/>
      <c r="X1172" s="73"/>
    </row>
    <row r="1173" spans="23:24" x14ac:dyDescent="0.2">
      <c r="W1173" s="72"/>
      <c r="X1173" s="73"/>
    </row>
    <row r="1174" spans="23:24" x14ac:dyDescent="0.2">
      <c r="W1174" s="72"/>
      <c r="X1174" s="73"/>
    </row>
    <row r="1175" spans="23:24" x14ac:dyDescent="0.2">
      <c r="W1175" s="72"/>
      <c r="X1175" s="73"/>
    </row>
    <row r="1176" spans="23:24" x14ac:dyDescent="0.2">
      <c r="W1176" s="72"/>
      <c r="X1176" s="73"/>
    </row>
    <row r="1177" spans="23:24" x14ac:dyDescent="0.2">
      <c r="W1177" s="72"/>
      <c r="X1177" s="73"/>
    </row>
    <row r="1178" spans="23:24" x14ac:dyDescent="0.2">
      <c r="W1178" s="72"/>
      <c r="X1178" s="73"/>
    </row>
    <row r="1179" spans="23:24" x14ac:dyDescent="0.2">
      <c r="W1179" s="72"/>
      <c r="X1179" s="73"/>
    </row>
    <row r="1180" spans="23:24" x14ac:dyDescent="0.2">
      <c r="W1180" s="72"/>
      <c r="X1180" s="73"/>
    </row>
    <row r="1181" spans="23:24" x14ac:dyDescent="0.2">
      <c r="W1181" s="72"/>
      <c r="X1181" s="73"/>
    </row>
    <row r="1182" spans="23:24" x14ac:dyDescent="0.2">
      <c r="W1182" s="72"/>
      <c r="X1182" s="73"/>
    </row>
    <row r="1183" spans="23:24" x14ac:dyDescent="0.2">
      <c r="W1183" s="72"/>
      <c r="X1183" s="73"/>
    </row>
    <row r="1184" spans="23:24" x14ac:dyDescent="0.2">
      <c r="W1184" s="72"/>
      <c r="X1184" s="73"/>
    </row>
    <row r="1185" spans="23:24" x14ac:dyDescent="0.2">
      <c r="W1185" s="72"/>
      <c r="X1185" s="73"/>
    </row>
    <row r="1186" spans="23:24" x14ac:dyDescent="0.2">
      <c r="W1186" s="72"/>
      <c r="X1186" s="73"/>
    </row>
    <row r="1187" spans="23:24" x14ac:dyDescent="0.2">
      <c r="W1187" s="72"/>
      <c r="X1187" s="73"/>
    </row>
    <row r="1188" spans="23:24" x14ac:dyDescent="0.2">
      <c r="W1188" s="72"/>
      <c r="X1188" s="73"/>
    </row>
    <row r="1189" spans="23:24" x14ac:dyDescent="0.2">
      <c r="W1189" s="72"/>
      <c r="X1189" s="73"/>
    </row>
    <row r="1190" spans="23:24" x14ac:dyDescent="0.2">
      <c r="W1190" s="72"/>
      <c r="X1190" s="73"/>
    </row>
    <row r="1191" spans="23:24" x14ac:dyDescent="0.2">
      <c r="W1191" s="72"/>
      <c r="X1191" s="73"/>
    </row>
    <row r="1192" spans="23:24" x14ac:dyDescent="0.2">
      <c r="W1192" s="72"/>
      <c r="X1192" s="73"/>
    </row>
    <row r="1193" spans="23:24" x14ac:dyDescent="0.2">
      <c r="W1193" s="72"/>
      <c r="X1193" s="73"/>
    </row>
    <row r="1194" spans="23:24" x14ac:dyDescent="0.2">
      <c r="W1194" s="72"/>
      <c r="X1194" s="73"/>
    </row>
    <row r="1195" spans="23:24" x14ac:dyDescent="0.2">
      <c r="W1195" s="72"/>
      <c r="X1195" s="73"/>
    </row>
    <row r="1196" spans="23:24" x14ac:dyDescent="0.2">
      <c r="W1196" s="72"/>
      <c r="X1196" s="73"/>
    </row>
    <row r="1197" spans="23:24" x14ac:dyDescent="0.2">
      <c r="W1197" s="72"/>
      <c r="X1197" s="73"/>
    </row>
    <row r="1198" spans="23:24" x14ac:dyDescent="0.2">
      <c r="W1198" s="72"/>
      <c r="X1198" s="73"/>
    </row>
    <row r="1199" spans="23:24" x14ac:dyDescent="0.2">
      <c r="W1199" s="72"/>
      <c r="X1199" s="73"/>
    </row>
    <row r="1200" spans="23:24" x14ac:dyDescent="0.2">
      <c r="W1200" s="72"/>
      <c r="X1200" s="73"/>
    </row>
    <row r="1201" spans="23:24" x14ac:dyDescent="0.2">
      <c r="W1201" s="72"/>
      <c r="X1201" s="73"/>
    </row>
    <row r="1202" spans="23:24" x14ac:dyDescent="0.2">
      <c r="W1202" s="72"/>
      <c r="X1202" s="73"/>
    </row>
    <row r="1203" spans="23:24" x14ac:dyDescent="0.2">
      <c r="W1203" s="72"/>
      <c r="X1203" s="73"/>
    </row>
    <row r="1204" spans="23:24" x14ac:dyDescent="0.2">
      <c r="W1204" s="72"/>
      <c r="X1204" s="73"/>
    </row>
    <row r="1205" spans="23:24" x14ac:dyDescent="0.2">
      <c r="W1205" s="72"/>
      <c r="X1205" s="73"/>
    </row>
    <row r="1206" spans="23:24" x14ac:dyDescent="0.2">
      <c r="W1206" s="72"/>
      <c r="X1206" s="73"/>
    </row>
    <row r="1207" spans="23:24" x14ac:dyDescent="0.2">
      <c r="W1207" s="72"/>
      <c r="X1207" s="73"/>
    </row>
    <row r="1208" spans="23:24" x14ac:dyDescent="0.2">
      <c r="W1208" s="72"/>
      <c r="X1208" s="73"/>
    </row>
    <row r="1209" spans="23:24" x14ac:dyDescent="0.2">
      <c r="W1209" s="72"/>
      <c r="X1209" s="73"/>
    </row>
    <row r="1210" spans="23:24" x14ac:dyDescent="0.2">
      <c r="W1210" s="72"/>
      <c r="X1210" s="73"/>
    </row>
    <row r="1211" spans="23:24" x14ac:dyDescent="0.2">
      <c r="W1211" s="72"/>
      <c r="X1211" s="73"/>
    </row>
    <row r="1212" spans="23:24" x14ac:dyDescent="0.2">
      <c r="W1212" s="72"/>
      <c r="X1212" s="73"/>
    </row>
    <row r="1213" spans="23:24" x14ac:dyDescent="0.2">
      <c r="W1213" s="72"/>
      <c r="X1213" s="73"/>
    </row>
    <row r="1214" spans="23:24" x14ac:dyDescent="0.2">
      <c r="W1214" s="72"/>
      <c r="X1214" s="73"/>
    </row>
    <row r="1215" spans="23:24" x14ac:dyDescent="0.2">
      <c r="W1215" s="72"/>
      <c r="X1215" s="73"/>
    </row>
    <row r="1216" spans="23:24" x14ac:dyDescent="0.2">
      <c r="W1216" s="72"/>
      <c r="X1216" s="73"/>
    </row>
    <row r="1217" spans="23:24" x14ac:dyDescent="0.2">
      <c r="W1217" s="72"/>
      <c r="X1217" s="73"/>
    </row>
    <row r="1218" spans="23:24" x14ac:dyDescent="0.2">
      <c r="W1218" s="72"/>
      <c r="X1218" s="73"/>
    </row>
    <row r="1219" spans="23:24" x14ac:dyDescent="0.2">
      <c r="W1219" s="72"/>
      <c r="X1219" s="73"/>
    </row>
    <row r="1220" spans="23:24" x14ac:dyDescent="0.2">
      <c r="W1220" s="72"/>
      <c r="X1220" s="73"/>
    </row>
    <row r="1221" spans="23:24" x14ac:dyDescent="0.2">
      <c r="W1221" s="72"/>
      <c r="X1221" s="73"/>
    </row>
    <row r="1222" spans="23:24" x14ac:dyDescent="0.2">
      <c r="W1222" s="72"/>
      <c r="X1222" s="73"/>
    </row>
    <row r="1223" spans="23:24" x14ac:dyDescent="0.2">
      <c r="W1223" s="72"/>
      <c r="X1223" s="73"/>
    </row>
    <row r="1224" spans="23:24" x14ac:dyDescent="0.2">
      <c r="W1224" s="72"/>
      <c r="X1224" s="73"/>
    </row>
    <row r="1225" spans="23:24" x14ac:dyDescent="0.2">
      <c r="W1225" s="72"/>
      <c r="X1225" s="73"/>
    </row>
    <row r="1226" spans="23:24" x14ac:dyDescent="0.2">
      <c r="W1226" s="72"/>
      <c r="X1226" s="73"/>
    </row>
    <row r="1227" spans="23:24" x14ac:dyDescent="0.2">
      <c r="W1227" s="72"/>
      <c r="X1227" s="73"/>
    </row>
    <row r="1228" spans="23:24" x14ac:dyDescent="0.2">
      <c r="W1228" s="72"/>
      <c r="X1228" s="73"/>
    </row>
    <row r="1229" spans="23:24" x14ac:dyDescent="0.2">
      <c r="W1229" s="72"/>
      <c r="X1229" s="73"/>
    </row>
    <row r="1230" spans="23:24" x14ac:dyDescent="0.2">
      <c r="W1230" s="72"/>
      <c r="X1230" s="73"/>
    </row>
    <row r="1231" spans="23:24" x14ac:dyDescent="0.2">
      <c r="W1231" s="72"/>
      <c r="X1231" s="73"/>
    </row>
    <row r="1232" spans="23:24" x14ac:dyDescent="0.2">
      <c r="W1232" s="72"/>
      <c r="X1232" s="73"/>
    </row>
    <row r="1233" spans="23:24" x14ac:dyDescent="0.2">
      <c r="W1233" s="72"/>
      <c r="X1233" s="73"/>
    </row>
    <row r="1234" spans="23:24" x14ac:dyDescent="0.2">
      <c r="W1234" s="72"/>
      <c r="X1234" s="73"/>
    </row>
    <row r="1235" spans="23:24" x14ac:dyDescent="0.2">
      <c r="W1235" s="72"/>
      <c r="X1235" s="73"/>
    </row>
    <row r="1236" spans="23:24" x14ac:dyDescent="0.2">
      <c r="W1236" s="72"/>
      <c r="X1236" s="73"/>
    </row>
    <row r="1237" spans="23:24" x14ac:dyDescent="0.2">
      <c r="W1237" s="72"/>
      <c r="X1237" s="73"/>
    </row>
    <row r="1238" spans="23:24" x14ac:dyDescent="0.2">
      <c r="W1238" s="72"/>
      <c r="X1238" s="73"/>
    </row>
    <row r="1239" spans="23:24" x14ac:dyDescent="0.2">
      <c r="W1239" s="72"/>
      <c r="X1239" s="73"/>
    </row>
    <row r="1240" spans="23:24" x14ac:dyDescent="0.2">
      <c r="W1240" s="72"/>
      <c r="X1240" s="73"/>
    </row>
    <row r="1241" spans="23:24" x14ac:dyDescent="0.2">
      <c r="W1241" s="72"/>
      <c r="X1241" s="73"/>
    </row>
    <row r="1242" spans="23:24" x14ac:dyDescent="0.2">
      <c r="W1242" s="72"/>
      <c r="X1242" s="73"/>
    </row>
    <row r="1243" spans="23:24" x14ac:dyDescent="0.2">
      <c r="W1243" s="72"/>
      <c r="X1243" s="73"/>
    </row>
    <row r="1244" spans="23:24" x14ac:dyDescent="0.2">
      <c r="W1244" s="72"/>
      <c r="X1244" s="73"/>
    </row>
    <row r="1245" spans="23:24" x14ac:dyDescent="0.2">
      <c r="W1245" s="72"/>
      <c r="X1245" s="73"/>
    </row>
    <row r="1246" spans="23:24" x14ac:dyDescent="0.2">
      <c r="W1246" s="72"/>
      <c r="X1246" s="73"/>
    </row>
    <row r="1247" spans="23:24" x14ac:dyDescent="0.2">
      <c r="W1247" s="72"/>
      <c r="X1247" s="73"/>
    </row>
    <row r="1248" spans="23:24" x14ac:dyDescent="0.2">
      <c r="W1248" s="72"/>
      <c r="X1248" s="73"/>
    </row>
    <row r="1249" spans="23:24" x14ac:dyDescent="0.2">
      <c r="W1249" s="72"/>
      <c r="X1249" s="73"/>
    </row>
    <row r="1250" spans="23:24" x14ac:dyDescent="0.2">
      <c r="W1250" s="72"/>
      <c r="X1250" s="73"/>
    </row>
    <row r="1251" spans="23:24" x14ac:dyDescent="0.2">
      <c r="W1251" s="72"/>
      <c r="X1251" s="73"/>
    </row>
    <row r="1252" spans="23:24" x14ac:dyDescent="0.2">
      <c r="W1252" s="72"/>
      <c r="X1252" s="73"/>
    </row>
    <row r="1253" spans="23:24" x14ac:dyDescent="0.2">
      <c r="W1253" s="72"/>
      <c r="X1253" s="73"/>
    </row>
    <row r="1254" spans="23:24" x14ac:dyDescent="0.2">
      <c r="W1254" s="72"/>
      <c r="X1254" s="73"/>
    </row>
    <row r="1255" spans="23:24" x14ac:dyDescent="0.2">
      <c r="W1255" s="72"/>
      <c r="X1255" s="73"/>
    </row>
    <row r="1256" spans="23:24" x14ac:dyDescent="0.2">
      <c r="W1256" s="72"/>
      <c r="X1256" s="73"/>
    </row>
    <row r="1257" spans="23:24" x14ac:dyDescent="0.2">
      <c r="W1257" s="72"/>
      <c r="X1257" s="73"/>
    </row>
    <row r="1258" spans="23:24" x14ac:dyDescent="0.2">
      <c r="W1258" s="72"/>
      <c r="X1258" s="73"/>
    </row>
    <row r="1259" spans="23:24" x14ac:dyDescent="0.2">
      <c r="W1259" s="72"/>
      <c r="X1259" s="73"/>
    </row>
    <row r="1260" spans="23:24" x14ac:dyDescent="0.2">
      <c r="W1260" s="72"/>
      <c r="X1260" s="73"/>
    </row>
    <row r="1261" spans="23:24" x14ac:dyDescent="0.2">
      <c r="W1261" s="72"/>
      <c r="X1261" s="73"/>
    </row>
    <row r="1262" spans="23:24" x14ac:dyDescent="0.2">
      <c r="W1262" s="72"/>
      <c r="X1262" s="73"/>
    </row>
    <row r="1263" spans="23:24" x14ac:dyDescent="0.2">
      <c r="W1263" s="72"/>
      <c r="X1263" s="73"/>
    </row>
    <row r="1264" spans="23:24" x14ac:dyDescent="0.2">
      <c r="W1264" s="72"/>
      <c r="X1264" s="73"/>
    </row>
    <row r="1265" spans="23:24" x14ac:dyDescent="0.2">
      <c r="W1265" s="72"/>
      <c r="X1265" s="73"/>
    </row>
    <row r="1266" spans="23:24" x14ac:dyDescent="0.2">
      <c r="W1266" s="72"/>
      <c r="X1266" s="73"/>
    </row>
    <row r="1267" spans="23:24" x14ac:dyDescent="0.2">
      <c r="W1267" s="72"/>
      <c r="X1267" s="73"/>
    </row>
    <row r="1268" spans="23:24" x14ac:dyDescent="0.2">
      <c r="W1268" s="72"/>
      <c r="X1268" s="73"/>
    </row>
    <row r="1269" spans="23:24" x14ac:dyDescent="0.2">
      <c r="W1269" s="72"/>
      <c r="X1269" s="73"/>
    </row>
    <row r="1270" spans="23:24" x14ac:dyDescent="0.2">
      <c r="W1270" s="72"/>
      <c r="X1270" s="73"/>
    </row>
    <row r="1271" spans="23:24" x14ac:dyDescent="0.2">
      <c r="W1271" s="72"/>
      <c r="X1271" s="73"/>
    </row>
    <row r="1272" spans="23:24" x14ac:dyDescent="0.2">
      <c r="W1272" s="72"/>
      <c r="X1272" s="73"/>
    </row>
    <row r="1273" spans="23:24" x14ac:dyDescent="0.2">
      <c r="W1273" s="72"/>
      <c r="X1273" s="73"/>
    </row>
    <row r="1274" spans="23:24" x14ac:dyDescent="0.2">
      <c r="W1274" s="72"/>
      <c r="X1274" s="73"/>
    </row>
    <row r="1275" spans="23:24" x14ac:dyDescent="0.2">
      <c r="W1275" s="72"/>
      <c r="X1275" s="73"/>
    </row>
    <row r="1276" spans="23:24" x14ac:dyDescent="0.2">
      <c r="W1276" s="72"/>
      <c r="X1276" s="73"/>
    </row>
    <row r="1277" spans="23:24" x14ac:dyDescent="0.2">
      <c r="W1277" s="72"/>
      <c r="X1277" s="73"/>
    </row>
    <row r="1278" spans="23:24" x14ac:dyDescent="0.2">
      <c r="W1278" s="72"/>
      <c r="X1278" s="73"/>
    </row>
    <row r="1279" spans="23:24" x14ac:dyDescent="0.2">
      <c r="W1279" s="72"/>
      <c r="X1279" s="73"/>
    </row>
    <row r="1280" spans="23:24" x14ac:dyDescent="0.2">
      <c r="W1280" s="72"/>
      <c r="X1280" s="73"/>
    </row>
    <row r="1281" spans="23:24" x14ac:dyDescent="0.2">
      <c r="W1281" s="72"/>
      <c r="X1281" s="73"/>
    </row>
    <row r="1282" spans="23:24" x14ac:dyDescent="0.2">
      <c r="W1282" s="72"/>
      <c r="X1282" s="73"/>
    </row>
    <row r="1283" spans="23:24" x14ac:dyDescent="0.2">
      <c r="W1283" s="72"/>
      <c r="X1283" s="73"/>
    </row>
    <row r="1284" spans="23:24" x14ac:dyDescent="0.2">
      <c r="W1284" s="72"/>
      <c r="X1284" s="73"/>
    </row>
    <row r="1285" spans="23:24" x14ac:dyDescent="0.2">
      <c r="W1285" s="72"/>
      <c r="X1285" s="73"/>
    </row>
    <row r="1286" spans="23:24" x14ac:dyDescent="0.2">
      <c r="W1286" s="72"/>
      <c r="X1286" s="73"/>
    </row>
    <row r="1287" spans="23:24" x14ac:dyDescent="0.2">
      <c r="W1287" s="72"/>
      <c r="X1287" s="73"/>
    </row>
    <row r="1288" spans="23:24" x14ac:dyDescent="0.2">
      <c r="W1288" s="72"/>
      <c r="X1288" s="73"/>
    </row>
    <row r="1289" spans="23:24" x14ac:dyDescent="0.2">
      <c r="W1289" s="72"/>
      <c r="X1289" s="73"/>
    </row>
    <row r="1290" spans="23:24" x14ac:dyDescent="0.2">
      <c r="W1290" s="72"/>
      <c r="X1290" s="73"/>
    </row>
    <row r="1291" spans="23:24" x14ac:dyDescent="0.2">
      <c r="W1291" s="72"/>
      <c r="X1291" s="73"/>
    </row>
    <row r="1292" spans="23:24" x14ac:dyDescent="0.2">
      <c r="W1292" s="72"/>
      <c r="X1292" s="73"/>
    </row>
    <row r="1293" spans="23:24" x14ac:dyDescent="0.2">
      <c r="W1293" s="72"/>
      <c r="X1293" s="73"/>
    </row>
    <row r="1294" spans="23:24" x14ac:dyDescent="0.2">
      <c r="W1294" s="72"/>
      <c r="X1294" s="73"/>
    </row>
    <row r="1295" spans="23:24" x14ac:dyDescent="0.2">
      <c r="W1295" s="72"/>
      <c r="X1295" s="73"/>
    </row>
    <row r="1296" spans="23:24" x14ac:dyDescent="0.2">
      <c r="W1296" s="72"/>
      <c r="X1296" s="73"/>
    </row>
    <row r="1297" spans="23:24" x14ac:dyDescent="0.2">
      <c r="W1297" s="72"/>
      <c r="X1297" s="73"/>
    </row>
    <row r="1298" spans="23:24" x14ac:dyDescent="0.2">
      <c r="W1298" s="72"/>
      <c r="X1298" s="73"/>
    </row>
    <row r="1299" spans="23:24" x14ac:dyDescent="0.2">
      <c r="W1299" s="72"/>
      <c r="X1299" s="73"/>
    </row>
    <row r="1300" spans="23:24" x14ac:dyDescent="0.2">
      <c r="W1300" s="72"/>
      <c r="X1300" s="73"/>
    </row>
    <row r="1301" spans="23:24" x14ac:dyDescent="0.2">
      <c r="W1301" s="72"/>
      <c r="X1301" s="73"/>
    </row>
    <row r="1302" spans="23:24" x14ac:dyDescent="0.2">
      <c r="W1302" s="72"/>
      <c r="X1302" s="73"/>
    </row>
    <row r="1303" spans="23:24" x14ac:dyDescent="0.2">
      <c r="W1303" s="72"/>
      <c r="X1303" s="73"/>
    </row>
    <row r="1304" spans="23:24" x14ac:dyDescent="0.2">
      <c r="W1304" s="72"/>
      <c r="X1304" s="73"/>
    </row>
    <row r="1305" spans="23:24" x14ac:dyDescent="0.2">
      <c r="W1305" s="72"/>
      <c r="X1305" s="73"/>
    </row>
    <row r="1306" spans="23:24" x14ac:dyDescent="0.2">
      <c r="W1306" s="72"/>
      <c r="X1306" s="73"/>
    </row>
    <row r="1307" spans="23:24" x14ac:dyDescent="0.2">
      <c r="W1307" s="72"/>
      <c r="X1307" s="73"/>
    </row>
    <row r="1308" spans="23:24" x14ac:dyDescent="0.2">
      <c r="W1308" s="72"/>
      <c r="X1308" s="73"/>
    </row>
    <row r="1309" spans="23:24" x14ac:dyDescent="0.2">
      <c r="W1309" s="72"/>
      <c r="X1309" s="73"/>
    </row>
    <row r="1310" spans="23:24" x14ac:dyDescent="0.2">
      <c r="W1310" s="72"/>
      <c r="X1310" s="73"/>
    </row>
    <row r="1311" spans="23:24" x14ac:dyDescent="0.2">
      <c r="W1311" s="72"/>
      <c r="X1311" s="73"/>
    </row>
    <row r="1312" spans="23:24" x14ac:dyDescent="0.2">
      <c r="W1312" s="72"/>
      <c r="X1312" s="73"/>
    </row>
    <row r="1313" spans="23:24" x14ac:dyDescent="0.2">
      <c r="W1313" s="72"/>
      <c r="X1313" s="73"/>
    </row>
    <row r="1314" spans="23:24" x14ac:dyDescent="0.2">
      <c r="W1314" s="72"/>
      <c r="X1314" s="73"/>
    </row>
    <row r="1315" spans="23:24" x14ac:dyDescent="0.2">
      <c r="W1315" s="72"/>
      <c r="X1315" s="73"/>
    </row>
    <row r="1316" spans="23:24" x14ac:dyDescent="0.2">
      <c r="W1316" s="72"/>
      <c r="X1316" s="73"/>
    </row>
    <row r="1317" spans="23:24" x14ac:dyDescent="0.2">
      <c r="W1317" s="72"/>
      <c r="X1317" s="73"/>
    </row>
    <row r="1318" spans="23:24" x14ac:dyDescent="0.2">
      <c r="W1318" s="72"/>
      <c r="X1318" s="73"/>
    </row>
    <row r="1319" spans="23:24" x14ac:dyDescent="0.2">
      <c r="W1319" s="72"/>
      <c r="X1319" s="73"/>
    </row>
    <row r="1320" spans="23:24" x14ac:dyDescent="0.2">
      <c r="W1320" s="72"/>
      <c r="X1320" s="73"/>
    </row>
    <row r="1321" spans="23:24" x14ac:dyDescent="0.2">
      <c r="W1321" s="72"/>
      <c r="X1321" s="73"/>
    </row>
    <row r="1322" spans="23:24" x14ac:dyDescent="0.2">
      <c r="W1322" s="72"/>
      <c r="X1322" s="73"/>
    </row>
    <row r="1323" spans="23:24" x14ac:dyDescent="0.2">
      <c r="W1323" s="72"/>
      <c r="X1323" s="73"/>
    </row>
    <row r="1324" spans="23:24" x14ac:dyDescent="0.2">
      <c r="W1324" s="72"/>
      <c r="X1324" s="73"/>
    </row>
    <row r="1325" spans="23:24" x14ac:dyDescent="0.2">
      <c r="W1325" s="72"/>
      <c r="X1325" s="73"/>
    </row>
    <row r="1326" spans="23:24" x14ac:dyDescent="0.2">
      <c r="W1326" s="72"/>
      <c r="X1326" s="73"/>
    </row>
    <row r="1327" spans="23:24" x14ac:dyDescent="0.2">
      <c r="W1327" s="72"/>
      <c r="X1327" s="73"/>
    </row>
    <row r="1328" spans="23:24" x14ac:dyDescent="0.2">
      <c r="W1328" s="72"/>
      <c r="X1328" s="73"/>
    </row>
    <row r="1329" spans="23:24" x14ac:dyDescent="0.2">
      <c r="W1329" s="72"/>
      <c r="X1329" s="73"/>
    </row>
    <row r="1330" spans="23:24" x14ac:dyDescent="0.2">
      <c r="W1330" s="72"/>
      <c r="X1330" s="73"/>
    </row>
    <row r="1331" spans="23:24" x14ac:dyDescent="0.2">
      <c r="W1331" s="72"/>
      <c r="X1331" s="73"/>
    </row>
    <row r="1332" spans="23:24" x14ac:dyDescent="0.2">
      <c r="W1332" s="72"/>
      <c r="X1332" s="73"/>
    </row>
    <row r="1333" spans="23:24" x14ac:dyDescent="0.2">
      <c r="W1333" s="72"/>
      <c r="X1333" s="73"/>
    </row>
    <row r="1334" spans="23:24" x14ac:dyDescent="0.2">
      <c r="W1334" s="72"/>
      <c r="X1334" s="73"/>
    </row>
    <row r="1335" spans="23:24" x14ac:dyDescent="0.2">
      <c r="W1335" s="72"/>
      <c r="X1335" s="73"/>
    </row>
    <row r="1336" spans="23:24" x14ac:dyDescent="0.2">
      <c r="W1336" s="72"/>
      <c r="X1336" s="73"/>
    </row>
    <row r="1337" spans="23:24" x14ac:dyDescent="0.2">
      <c r="W1337" s="72"/>
      <c r="X1337" s="73"/>
    </row>
    <row r="1338" spans="23:24" x14ac:dyDescent="0.2">
      <c r="W1338" s="72"/>
      <c r="X1338" s="73"/>
    </row>
    <row r="1339" spans="23:24" x14ac:dyDescent="0.2">
      <c r="W1339" s="72"/>
      <c r="X1339" s="73"/>
    </row>
    <row r="1340" spans="23:24" x14ac:dyDescent="0.2">
      <c r="W1340" s="72"/>
      <c r="X1340" s="73"/>
    </row>
    <row r="1341" spans="23:24" x14ac:dyDescent="0.2">
      <c r="W1341" s="72"/>
      <c r="X1341" s="73"/>
    </row>
    <row r="1342" spans="23:24" x14ac:dyDescent="0.2">
      <c r="W1342" s="72"/>
      <c r="X1342" s="73"/>
    </row>
    <row r="1343" spans="23:24" x14ac:dyDescent="0.2">
      <c r="W1343" s="72"/>
      <c r="X1343" s="73"/>
    </row>
    <row r="1344" spans="23:24" x14ac:dyDescent="0.2">
      <c r="W1344" s="72"/>
      <c r="X1344" s="73"/>
    </row>
    <row r="1345" spans="23:24" x14ac:dyDescent="0.2">
      <c r="W1345" s="72"/>
      <c r="X1345" s="73"/>
    </row>
    <row r="1346" spans="23:24" x14ac:dyDescent="0.2">
      <c r="W1346" s="72"/>
      <c r="X1346" s="73"/>
    </row>
    <row r="1347" spans="23:24" x14ac:dyDescent="0.2">
      <c r="W1347" s="72"/>
      <c r="X1347" s="73"/>
    </row>
    <row r="1348" spans="23:24" x14ac:dyDescent="0.2">
      <c r="W1348" s="72"/>
      <c r="X1348" s="73"/>
    </row>
    <row r="1349" spans="23:24" x14ac:dyDescent="0.2">
      <c r="W1349" s="72"/>
      <c r="X1349" s="73"/>
    </row>
    <row r="1350" spans="23:24" x14ac:dyDescent="0.2">
      <c r="W1350" s="72"/>
      <c r="X1350" s="73"/>
    </row>
    <row r="1351" spans="23:24" x14ac:dyDescent="0.2">
      <c r="W1351" s="72"/>
      <c r="X1351" s="73"/>
    </row>
    <row r="1352" spans="23:24" x14ac:dyDescent="0.2">
      <c r="W1352" s="72"/>
      <c r="X1352" s="73"/>
    </row>
    <row r="1353" spans="23:24" x14ac:dyDescent="0.2">
      <c r="W1353" s="72"/>
      <c r="X1353" s="73"/>
    </row>
    <row r="1354" spans="23:24" x14ac:dyDescent="0.2">
      <c r="W1354" s="72"/>
      <c r="X1354" s="73"/>
    </row>
    <row r="1355" spans="23:24" x14ac:dyDescent="0.2">
      <c r="W1355" s="72"/>
      <c r="X1355" s="73"/>
    </row>
    <row r="1356" spans="23:24" x14ac:dyDescent="0.2">
      <c r="W1356" s="72"/>
      <c r="X1356" s="73"/>
    </row>
    <row r="1357" spans="23:24" x14ac:dyDescent="0.2">
      <c r="W1357" s="72"/>
      <c r="X1357" s="73"/>
    </row>
    <row r="1358" spans="23:24" x14ac:dyDescent="0.2">
      <c r="W1358" s="72"/>
      <c r="X1358" s="73"/>
    </row>
    <row r="1359" spans="23:24" x14ac:dyDescent="0.2">
      <c r="W1359" s="72"/>
      <c r="X1359" s="73"/>
    </row>
    <row r="1360" spans="23:24" x14ac:dyDescent="0.2">
      <c r="W1360" s="72"/>
      <c r="X1360" s="73"/>
    </row>
    <row r="1361" spans="23:24" x14ac:dyDescent="0.2">
      <c r="W1361" s="72"/>
      <c r="X1361" s="73"/>
    </row>
    <row r="1362" spans="23:24" x14ac:dyDescent="0.2">
      <c r="W1362" s="72"/>
      <c r="X1362" s="73"/>
    </row>
    <row r="1363" spans="23:24" x14ac:dyDescent="0.2">
      <c r="W1363" s="72"/>
      <c r="X1363" s="73"/>
    </row>
    <row r="1364" spans="23:24" x14ac:dyDescent="0.2">
      <c r="W1364" s="72"/>
      <c r="X1364" s="73"/>
    </row>
    <row r="1365" spans="23:24" x14ac:dyDescent="0.2">
      <c r="W1365" s="72"/>
      <c r="X1365" s="73"/>
    </row>
    <row r="1366" spans="23:24" x14ac:dyDescent="0.2">
      <c r="W1366" s="72"/>
      <c r="X1366" s="73"/>
    </row>
    <row r="1367" spans="23:24" x14ac:dyDescent="0.2">
      <c r="W1367" s="72"/>
      <c r="X1367" s="73"/>
    </row>
    <row r="1368" spans="23:24" x14ac:dyDescent="0.2">
      <c r="W1368" s="72"/>
      <c r="X1368" s="73"/>
    </row>
    <row r="1369" spans="23:24" x14ac:dyDescent="0.2">
      <c r="W1369" s="72"/>
      <c r="X1369" s="73"/>
    </row>
    <row r="1370" spans="23:24" x14ac:dyDescent="0.2">
      <c r="W1370" s="72"/>
      <c r="X1370" s="73"/>
    </row>
    <row r="1371" spans="23:24" x14ac:dyDescent="0.2">
      <c r="W1371" s="72"/>
      <c r="X1371" s="73"/>
    </row>
    <row r="1372" spans="23:24" x14ac:dyDescent="0.2">
      <c r="W1372" s="72"/>
      <c r="X1372" s="73"/>
    </row>
    <row r="1373" spans="23:24" x14ac:dyDescent="0.2">
      <c r="W1373" s="72"/>
      <c r="X1373" s="73"/>
    </row>
    <row r="1374" spans="23:24" x14ac:dyDescent="0.2">
      <c r="W1374" s="72"/>
      <c r="X1374" s="73"/>
    </row>
    <row r="1375" spans="23:24" x14ac:dyDescent="0.2">
      <c r="W1375" s="72"/>
      <c r="X1375" s="73"/>
    </row>
    <row r="1376" spans="23:24" x14ac:dyDescent="0.2">
      <c r="W1376" s="72"/>
      <c r="X1376" s="73"/>
    </row>
    <row r="1377" spans="23:24" x14ac:dyDescent="0.2">
      <c r="W1377" s="72"/>
      <c r="X1377" s="73"/>
    </row>
    <row r="1378" spans="23:24" x14ac:dyDescent="0.2">
      <c r="W1378" s="72"/>
      <c r="X1378" s="73"/>
    </row>
    <row r="1379" spans="23:24" x14ac:dyDescent="0.2">
      <c r="W1379" s="72"/>
      <c r="X1379" s="73"/>
    </row>
    <row r="1380" spans="23:24" x14ac:dyDescent="0.2">
      <c r="W1380" s="72"/>
      <c r="X1380" s="73"/>
    </row>
    <row r="1381" spans="23:24" x14ac:dyDescent="0.2">
      <c r="W1381" s="72"/>
      <c r="X1381" s="73"/>
    </row>
    <row r="1382" spans="23:24" x14ac:dyDescent="0.2">
      <c r="W1382" s="72"/>
      <c r="X1382" s="73"/>
    </row>
    <row r="1383" spans="23:24" x14ac:dyDescent="0.2">
      <c r="W1383" s="72"/>
      <c r="X1383" s="73"/>
    </row>
    <row r="1384" spans="23:24" x14ac:dyDescent="0.2">
      <c r="W1384" s="72"/>
      <c r="X1384" s="73"/>
    </row>
    <row r="1385" spans="23:24" x14ac:dyDescent="0.2">
      <c r="W1385" s="72"/>
      <c r="X1385" s="73"/>
    </row>
    <row r="1386" spans="23:24" x14ac:dyDescent="0.2">
      <c r="W1386" s="72"/>
      <c r="X1386" s="73"/>
    </row>
    <row r="1387" spans="23:24" x14ac:dyDescent="0.2">
      <c r="W1387" s="72"/>
      <c r="X1387" s="73"/>
    </row>
    <row r="1388" spans="23:24" x14ac:dyDescent="0.2">
      <c r="W1388" s="72"/>
      <c r="X1388" s="73"/>
    </row>
    <row r="1389" spans="23:24" x14ac:dyDescent="0.2">
      <c r="W1389" s="72"/>
      <c r="X1389" s="73"/>
    </row>
    <row r="1390" spans="23:24" x14ac:dyDescent="0.2">
      <c r="W1390" s="72"/>
      <c r="X1390" s="73"/>
    </row>
    <row r="1391" spans="23:24" x14ac:dyDescent="0.2">
      <c r="W1391" s="72"/>
      <c r="X1391" s="73"/>
    </row>
    <row r="1392" spans="23:24" x14ac:dyDescent="0.2">
      <c r="W1392" s="72"/>
      <c r="X1392" s="73"/>
    </row>
    <row r="1393" spans="23:24" x14ac:dyDescent="0.2">
      <c r="W1393" s="72"/>
      <c r="X1393" s="73"/>
    </row>
    <row r="1394" spans="23:24" x14ac:dyDescent="0.2">
      <c r="W1394" s="72"/>
      <c r="X1394" s="73"/>
    </row>
    <row r="1395" spans="23:24" x14ac:dyDescent="0.2">
      <c r="W1395" s="72"/>
      <c r="X1395" s="73"/>
    </row>
    <row r="1396" spans="23:24" x14ac:dyDescent="0.2">
      <c r="W1396" s="72"/>
      <c r="X1396" s="73"/>
    </row>
    <row r="1397" spans="23:24" x14ac:dyDescent="0.2">
      <c r="W1397" s="72"/>
      <c r="X1397" s="73"/>
    </row>
    <row r="1398" spans="23:24" x14ac:dyDescent="0.2">
      <c r="W1398" s="72"/>
      <c r="X1398" s="73"/>
    </row>
    <row r="1399" spans="23:24" x14ac:dyDescent="0.2">
      <c r="W1399" s="72"/>
      <c r="X1399" s="73"/>
    </row>
    <row r="1400" spans="23:24" x14ac:dyDescent="0.2">
      <c r="W1400" s="72"/>
      <c r="X1400" s="73"/>
    </row>
    <row r="1401" spans="23:24" x14ac:dyDescent="0.2">
      <c r="W1401" s="72"/>
      <c r="X1401" s="73"/>
    </row>
    <row r="1402" spans="23:24" x14ac:dyDescent="0.2">
      <c r="W1402" s="72"/>
      <c r="X1402" s="73"/>
    </row>
    <row r="1403" spans="23:24" x14ac:dyDescent="0.2">
      <c r="W1403" s="72"/>
      <c r="X1403" s="73"/>
    </row>
    <row r="1404" spans="23:24" x14ac:dyDescent="0.2">
      <c r="W1404" s="72"/>
      <c r="X1404" s="73"/>
    </row>
    <row r="1405" spans="23:24" x14ac:dyDescent="0.2">
      <c r="W1405" s="72"/>
      <c r="X1405" s="73"/>
    </row>
    <row r="1406" spans="23:24" x14ac:dyDescent="0.2">
      <c r="W1406" s="72"/>
      <c r="X1406" s="73"/>
    </row>
    <row r="1407" spans="23:24" x14ac:dyDescent="0.2">
      <c r="W1407" s="72"/>
      <c r="X1407" s="73"/>
    </row>
    <row r="1408" spans="23:24" x14ac:dyDescent="0.2">
      <c r="W1408" s="72"/>
      <c r="X1408" s="73"/>
    </row>
    <row r="1409" spans="23:24" x14ac:dyDescent="0.2">
      <c r="W1409" s="72"/>
      <c r="X1409" s="73"/>
    </row>
    <row r="1410" spans="23:24" x14ac:dyDescent="0.2">
      <c r="W1410" s="72"/>
      <c r="X1410" s="73"/>
    </row>
    <row r="1411" spans="23:24" x14ac:dyDescent="0.2">
      <c r="W1411" s="72"/>
      <c r="X1411" s="73"/>
    </row>
    <row r="1412" spans="23:24" x14ac:dyDescent="0.2">
      <c r="W1412" s="72"/>
      <c r="X1412" s="73"/>
    </row>
    <row r="1413" spans="23:24" x14ac:dyDescent="0.2">
      <c r="W1413" s="72"/>
      <c r="X1413" s="73"/>
    </row>
    <row r="1414" spans="23:24" x14ac:dyDescent="0.2">
      <c r="W1414" s="72"/>
      <c r="X1414" s="73"/>
    </row>
    <row r="1415" spans="23:24" x14ac:dyDescent="0.2">
      <c r="W1415" s="72"/>
      <c r="X1415" s="73"/>
    </row>
    <row r="1416" spans="23:24" x14ac:dyDescent="0.2">
      <c r="W1416" s="72"/>
      <c r="X1416" s="73"/>
    </row>
    <row r="1417" spans="23:24" x14ac:dyDescent="0.2">
      <c r="W1417" s="72"/>
      <c r="X1417" s="73"/>
    </row>
    <row r="1418" spans="23:24" x14ac:dyDescent="0.2">
      <c r="W1418" s="72"/>
      <c r="X1418" s="73"/>
    </row>
    <row r="1419" spans="23:24" x14ac:dyDescent="0.2">
      <c r="W1419" s="72"/>
      <c r="X1419" s="73"/>
    </row>
    <row r="1420" spans="23:24" x14ac:dyDescent="0.2">
      <c r="W1420" s="72"/>
      <c r="X1420" s="73"/>
    </row>
    <row r="1421" spans="23:24" x14ac:dyDescent="0.2">
      <c r="W1421" s="72"/>
      <c r="X1421" s="73"/>
    </row>
    <row r="1422" spans="23:24" x14ac:dyDescent="0.2">
      <c r="W1422" s="72"/>
      <c r="X1422" s="73"/>
    </row>
    <row r="1423" spans="23:24" x14ac:dyDescent="0.2">
      <c r="W1423" s="72"/>
      <c r="X1423" s="73"/>
    </row>
    <row r="1424" spans="23:24" x14ac:dyDescent="0.2">
      <c r="W1424" s="72"/>
      <c r="X1424" s="73"/>
    </row>
    <row r="1425" spans="23:24" x14ac:dyDescent="0.2">
      <c r="W1425" s="72"/>
      <c r="X1425" s="73"/>
    </row>
    <row r="1426" spans="23:24" x14ac:dyDescent="0.2">
      <c r="W1426" s="72"/>
      <c r="X1426" s="73"/>
    </row>
    <row r="1427" spans="23:24" x14ac:dyDescent="0.2">
      <c r="W1427" s="72"/>
      <c r="X1427" s="73"/>
    </row>
    <row r="1428" spans="23:24" x14ac:dyDescent="0.2">
      <c r="W1428" s="72"/>
      <c r="X1428" s="73"/>
    </row>
    <row r="1429" spans="23:24" x14ac:dyDescent="0.2">
      <c r="W1429" s="72"/>
      <c r="X1429" s="73"/>
    </row>
    <row r="1430" spans="23:24" x14ac:dyDescent="0.2">
      <c r="W1430" s="72"/>
      <c r="X1430" s="73"/>
    </row>
    <row r="1431" spans="23:24" x14ac:dyDescent="0.2">
      <c r="W1431" s="72"/>
      <c r="X1431" s="73"/>
    </row>
    <row r="1432" spans="23:24" x14ac:dyDescent="0.2">
      <c r="W1432" s="72"/>
      <c r="X1432" s="73"/>
    </row>
    <row r="1433" spans="23:24" x14ac:dyDescent="0.2">
      <c r="W1433" s="72"/>
      <c r="X1433" s="73"/>
    </row>
    <row r="1434" spans="23:24" x14ac:dyDescent="0.2">
      <c r="W1434" s="72"/>
      <c r="X1434" s="73"/>
    </row>
    <row r="1435" spans="23:24" x14ac:dyDescent="0.2">
      <c r="W1435" s="72"/>
      <c r="X1435" s="73"/>
    </row>
    <row r="1436" spans="23:24" x14ac:dyDescent="0.2">
      <c r="W1436" s="72"/>
      <c r="X1436" s="73"/>
    </row>
    <row r="1437" spans="23:24" x14ac:dyDescent="0.2">
      <c r="W1437" s="72"/>
      <c r="X1437" s="73"/>
    </row>
    <row r="1438" spans="23:24" x14ac:dyDescent="0.2">
      <c r="W1438" s="72"/>
      <c r="X1438" s="73"/>
    </row>
    <row r="1439" spans="23:24" x14ac:dyDescent="0.2">
      <c r="W1439" s="72"/>
      <c r="X1439" s="73"/>
    </row>
    <row r="1440" spans="23:24" x14ac:dyDescent="0.2">
      <c r="W1440" s="72"/>
      <c r="X1440" s="73"/>
    </row>
    <row r="1441" spans="23:24" x14ac:dyDescent="0.2">
      <c r="W1441" s="72"/>
      <c r="X1441" s="73"/>
    </row>
    <row r="1442" spans="23:24" x14ac:dyDescent="0.2">
      <c r="W1442" s="72"/>
      <c r="X1442" s="73"/>
    </row>
    <row r="1443" spans="23:24" x14ac:dyDescent="0.2">
      <c r="W1443" s="72"/>
      <c r="X1443" s="73"/>
    </row>
    <row r="1444" spans="23:24" x14ac:dyDescent="0.2">
      <c r="W1444" s="72"/>
      <c r="X1444" s="73"/>
    </row>
    <row r="1445" spans="23:24" x14ac:dyDescent="0.2">
      <c r="W1445" s="72"/>
      <c r="X1445" s="73"/>
    </row>
    <row r="1446" spans="23:24" x14ac:dyDescent="0.2">
      <c r="W1446" s="72"/>
      <c r="X1446" s="73"/>
    </row>
    <row r="1447" spans="23:24" x14ac:dyDescent="0.2">
      <c r="W1447" s="72"/>
      <c r="X1447" s="73"/>
    </row>
    <row r="1448" spans="23:24" x14ac:dyDescent="0.2">
      <c r="W1448" s="72"/>
      <c r="X1448" s="73"/>
    </row>
    <row r="1449" spans="23:24" x14ac:dyDescent="0.2">
      <c r="W1449" s="72"/>
      <c r="X1449" s="73"/>
    </row>
    <row r="1450" spans="23:24" x14ac:dyDescent="0.2">
      <c r="W1450" s="72"/>
      <c r="X1450" s="73"/>
    </row>
    <row r="1451" spans="23:24" x14ac:dyDescent="0.2">
      <c r="W1451" s="72"/>
      <c r="X1451" s="73"/>
    </row>
    <row r="1452" spans="23:24" x14ac:dyDescent="0.2">
      <c r="W1452" s="72"/>
      <c r="X1452" s="73"/>
    </row>
    <row r="1453" spans="23:24" x14ac:dyDescent="0.2">
      <c r="W1453" s="72"/>
      <c r="X1453" s="73"/>
    </row>
    <row r="1454" spans="23:24" x14ac:dyDescent="0.2">
      <c r="W1454" s="72"/>
      <c r="X1454" s="73"/>
    </row>
    <row r="1455" spans="23:24" x14ac:dyDescent="0.2">
      <c r="W1455" s="72"/>
      <c r="X1455" s="73"/>
    </row>
    <row r="1456" spans="23:24" x14ac:dyDescent="0.2">
      <c r="W1456" s="72"/>
      <c r="X1456" s="73"/>
    </row>
    <row r="1457" spans="23:24" x14ac:dyDescent="0.2">
      <c r="W1457" s="72"/>
      <c r="X1457" s="73"/>
    </row>
    <row r="1458" spans="23:24" x14ac:dyDescent="0.2">
      <c r="W1458" s="72"/>
      <c r="X1458" s="73"/>
    </row>
    <row r="1459" spans="23:24" x14ac:dyDescent="0.2">
      <c r="W1459" s="72"/>
      <c r="X1459" s="73"/>
    </row>
    <row r="1460" spans="23:24" x14ac:dyDescent="0.2">
      <c r="W1460" s="72"/>
      <c r="X1460" s="73"/>
    </row>
    <row r="1461" spans="23:24" x14ac:dyDescent="0.2">
      <c r="W1461" s="72"/>
      <c r="X1461" s="73"/>
    </row>
    <row r="1462" spans="23:24" x14ac:dyDescent="0.2">
      <c r="W1462" s="72"/>
      <c r="X1462" s="73"/>
    </row>
    <row r="1463" spans="23:24" x14ac:dyDescent="0.2">
      <c r="W1463" s="72"/>
      <c r="X1463" s="73"/>
    </row>
    <row r="1464" spans="23:24" x14ac:dyDescent="0.2">
      <c r="W1464" s="72"/>
      <c r="X1464" s="73"/>
    </row>
    <row r="1465" spans="23:24" x14ac:dyDescent="0.2">
      <c r="W1465" s="72"/>
      <c r="X1465" s="73"/>
    </row>
    <row r="1466" spans="23:24" x14ac:dyDescent="0.2">
      <c r="W1466" s="72"/>
      <c r="X1466" s="73"/>
    </row>
    <row r="1467" spans="23:24" x14ac:dyDescent="0.2">
      <c r="W1467" s="72"/>
      <c r="X1467" s="73"/>
    </row>
    <row r="1468" spans="23:24" x14ac:dyDescent="0.2">
      <c r="W1468" s="72"/>
      <c r="X1468" s="73"/>
    </row>
    <row r="1469" spans="23:24" x14ac:dyDescent="0.2">
      <c r="W1469" s="72"/>
      <c r="X1469" s="73"/>
    </row>
    <row r="1470" spans="23:24" x14ac:dyDescent="0.2">
      <c r="W1470" s="72"/>
      <c r="X1470" s="73"/>
    </row>
    <row r="1471" spans="23:24" x14ac:dyDescent="0.2">
      <c r="W1471" s="72"/>
      <c r="X1471" s="73"/>
    </row>
    <row r="1472" spans="23:24" x14ac:dyDescent="0.2">
      <c r="W1472" s="72"/>
      <c r="X1472" s="73"/>
    </row>
    <row r="1473" spans="23:24" x14ac:dyDescent="0.2">
      <c r="W1473" s="72"/>
      <c r="X1473" s="73"/>
    </row>
    <row r="1474" spans="23:24" x14ac:dyDescent="0.2">
      <c r="W1474" s="72"/>
      <c r="X1474" s="73"/>
    </row>
    <row r="1475" spans="23:24" x14ac:dyDescent="0.2">
      <c r="W1475" s="72"/>
      <c r="X1475" s="73"/>
    </row>
    <row r="1476" spans="23:24" x14ac:dyDescent="0.2">
      <c r="W1476" s="72"/>
      <c r="X1476" s="73"/>
    </row>
    <row r="1477" spans="23:24" x14ac:dyDescent="0.2">
      <c r="W1477" s="72"/>
      <c r="X1477" s="73"/>
    </row>
    <row r="1478" spans="23:24" x14ac:dyDescent="0.2">
      <c r="W1478" s="72"/>
      <c r="X1478" s="73"/>
    </row>
    <row r="1479" spans="23:24" x14ac:dyDescent="0.2">
      <c r="W1479" s="72"/>
      <c r="X1479" s="73"/>
    </row>
    <row r="1480" spans="23:24" x14ac:dyDescent="0.2">
      <c r="W1480" s="72"/>
      <c r="X1480" s="73"/>
    </row>
    <row r="1481" spans="23:24" x14ac:dyDescent="0.2">
      <c r="W1481" s="72"/>
      <c r="X1481" s="73"/>
    </row>
    <row r="1482" spans="23:24" x14ac:dyDescent="0.2">
      <c r="W1482" s="72"/>
      <c r="X1482" s="73"/>
    </row>
    <row r="1483" spans="23:24" x14ac:dyDescent="0.2">
      <c r="W1483" s="72"/>
      <c r="X1483" s="73"/>
    </row>
    <row r="1484" spans="23:24" x14ac:dyDescent="0.2">
      <c r="W1484" s="72"/>
      <c r="X1484" s="73"/>
    </row>
    <row r="1485" spans="23:24" x14ac:dyDescent="0.2">
      <c r="W1485" s="72"/>
      <c r="X1485" s="73"/>
    </row>
    <row r="1486" spans="23:24" x14ac:dyDescent="0.2">
      <c r="W1486" s="72"/>
      <c r="X1486" s="73"/>
    </row>
    <row r="1487" spans="23:24" x14ac:dyDescent="0.2">
      <c r="W1487" s="72"/>
      <c r="X1487" s="73"/>
    </row>
    <row r="1488" spans="23:24" x14ac:dyDescent="0.2">
      <c r="W1488" s="72"/>
      <c r="X1488" s="73"/>
    </row>
    <row r="1489" spans="23:24" x14ac:dyDescent="0.2">
      <c r="W1489" s="72"/>
      <c r="X1489" s="73"/>
    </row>
    <row r="1490" spans="23:24" x14ac:dyDescent="0.2">
      <c r="W1490" s="72"/>
      <c r="X1490" s="73"/>
    </row>
    <row r="1491" spans="23:24" x14ac:dyDescent="0.2">
      <c r="W1491" s="72"/>
      <c r="X1491" s="73"/>
    </row>
    <row r="1492" spans="23:24" x14ac:dyDescent="0.2">
      <c r="W1492" s="72"/>
      <c r="X1492" s="73"/>
    </row>
    <row r="1493" spans="23:24" x14ac:dyDescent="0.2">
      <c r="W1493" s="72"/>
      <c r="X1493" s="73"/>
    </row>
    <row r="1494" spans="23:24" x14ac:dyDescent="0.2">
      <c r="W1494" s="72"/>
      <c r="X1494" s="73"/>
    </row>
    <row r="1495" spans="23:24" x14ac:dyDescent="0.2">
      <c r="W1495" s="72"/>
      <c r="X1495" s="73"/>
    </row>
    <row r="1496" spans="23:24" x14ac:dyDescent="0.2">
      <c r="W1496" s="72"/>
      <c r="X1496" s="73"/>
    </row>
    <row r="1497" spans="23:24" x14ac:dyDescent="0.2">
      <c r="W1497" s="72"/>
      <c r="X1497" s="73"/>
    </row>
    <row r="1498" spans="23:24" x14ac:dyDescent="0.2">
      <c r="W1498" s="72"/>
      <c r="X1498" s="73"/>
    </row>
    <row r="1499" spans="23:24" x14ac:dyDescent="0.2">
      <c r="W1499" s="72"/>
      <c r="X1499" s="73"/>
    </row>
    <row r="1500" spans="23:24" x14ac:dyDescent="0.2">
      <c r="W1500" s="72"/>
      <c r="X1500" s="73"/>
    </row>
    <row r="1501" spans="23:24" x14ac:dyDescent="0.2">
      <c r="W1501" s="72"/>
      <c r="X1501" s="73"/>
    </row>
    <row r="1502" spans="23:24" x14ac:dyDescent="0.2">
      <c r="W1502" s="72"/>
      <c r="X1502" s="73"/>
    </row>
    <row r="1503" spans="23:24" x14ac:dyDescent="0.2">
      <c r="W1503" s="72"/>
      <c r="X1503" s="73"/>
    </row>
    <row r="1504" spans="23:24" x14ac:dyDescent="0.2">
      <c r="W1504" s="72"/>
      <c r="X1504" s="73"/>
    </row>
    <row r="1505" spans="23:24" x14ac:dyDescent="0.2">
      <c r="W1505" s="72"/>
      <c r="X1505" s="73"/>
    </row>
    <row r="1506" spans="23:24" x14ac:dyDescent="0.2">
      <c r="W1506" s="72"/>
      <c r="X1506" s="73"/>
    </row>
    <row r="1507" spans="23:24" x14ac:dyDescent="0.2">
      <c r="W1507" s="72"/>
      <c r="X1507" s="73"/>
    </row>
    <row r="1508" spans="23:24" x14ac:dyDescent="0.2">
      <c r="W1508" s="72"/>
      <c r="X1508" s="73"/>
    </row>
    <row r="1509" spans="23:24" x14ac:dyDescent="0.2">
      <c r="W1509" s="72"/>
      <c r="X1509" s="73"/>
    </row>
    <row r="1510" spans="23:24" x14ac:dyDescent="0.2">
      <c r="W1510" s="72"/>
      <c r="X1510" s="73"/>
    </row>
    <row r="1511" spans="23:24" x14ac:dyDescent="0.2">
      <c r="W1511" s="72"/>
      <c r="X1511" s="73"/>
    </row>
    <row r="1512" spans="23:24" x14ac:dyDescent="0.2">
      <c r="W1512" s="72"/>
      <c r="X1512" s="73"/>
    </row>
    <row r="1513" spans="23:24" x14ac:dyDescent="0.2">
      <c r="W1513" s="72"/>
      <c r="X1513" s="73"/>
    </row>
    <row r="1514" spans="23:24" x14ac:dyDescent="0.2">
      <c r="W1514" s="72"/>
      <c r="X1514" s="73"/>
    </row>
    <row r="1515" spans="23:24" x14ac:dyDescent="0.2">
      <c r="W1515" s="72"/>
      <c r="X1515" s="73"/>
    </row>
    <row r="1516" spans="23:24" x14ac:dyDescent="0.2">
      <c r="W1516" s="72"/>
      <c r="X1516" s="73"/>
    </row>
    <row r="1517" spans="23:24" x14ac:dyDescent="0.2">
      <c r="W1517" s="72"/>
      <c r="X1517" s="73"/>
    </row>
    <row r="1518" spans="23:24" x14ac:dyDescent="0.2">
      <c r="W1518" s="72"/>
      <c r="X1518" s="73"/>
    </row>
    <row r="1519" spans="23:24" x14ac:dyDescent="0.2">
      <c r="W1519" s="72"/>
      <c r="X1519" s="73"/>
    </row>
    <row r="1520" spans="23:24" x14ac:dyDescent="0.2">
      <c r="W1520" s="72"/>
      <c r="X1520" s="73"/>
    </row>
    <row r="1521" spans="23:24" x14ac:dyDescent="0.2">
      <c r="W1521" s="72"/>
      <c r="X1521" s="73"/>
    </row>
    <row r="1522" spans="23:24" x14ac:dyDescent="0.2">
      <c r="W1522" s="72"/>
      <c r="X1522" s="73"/>
    </row>
    <row r="1523" spans="23:24" x14ac:dyDescent="0.2">
      <c r="W1523" s="72"/>
      <c r="X1523" s="73"/>
    </row>
    <row r="1524" spans="23:24" x14ac:dyDescent="0.2">
      <c r="W1524" s="72"/>
      <c r="X1524" s="73"/>
    </row>
    <row r="1525" spans="23:24" x14ac:dyDescent="0.2">
      <c r="W1525" s="72"/>
      <c r="X1525" s="73"/>
    </row>
    <row r="1526" spans="23:24" x14ac:dyDescent="0.2">
      <c r="W1526" s="72"/>
      <c r="X1526" s="73"/>
    </row>
    <row r="1527" spans="23:24" x14ac:dyDescent="0.2">
      <c r="W1527" s="72"/>
      <c r="X1527" s="73"/>
    </row>
    <row r="1528" spans="23:24" x14ac:dyDescent="0.2">
      <c r="W1528" s="72"/>
      <c r="X1528" s="73"/>
    </row>
    <row r="1529" spans="23:24" x14ac:dyDescent="0.2">
      <c r="W1529" s="72"/>
      <c r="X1529" s="73"/>
    </row>
    <row r="1530" spans="23:24" x14ac:dyDescent="0.2">
      <c r="W1530" s="72"/>
      <c r="X1530" s="73"/>
    </row>
    <row r="1531" spans="23:24" x14ac:dyDescent="0.2">
      <c r="W1531" s="72"/>
      <c r="X1531" s="73"/>
    </row>
    <row r="1532" spans="23:24" x14ac:dyDescent="0.2">
      <c r="W1532" s="72"/>
      <c r="X1532" s="73"/>
    </row>
    <row r="1533" spans="23:24" x14ac:dyDescent="0.2">
      <c r="W1533" s="72"/>
      <c r="X1533" s="73"/>
    </row>
    <row r="1534" spans="23:24" x14ac:dyDescent="0.2">
      <c r="W1534" s="72"/>
      <c r="X1534" s="73"/>
    </row>
    <row r="1535" spans="23:24" x14ac:dyDescent="0.2">
      <c r="W1535" s="72"/>
      <c r="X1535" s="73"/>
    </row>
    <row r="1536" spans="23:24" x14ac:dyDescent="0.2">
      <c r="W1536" s="72"/>
      <c r="X1536" s="73"/>
    </row>
    <row r="1537" spans="23:24" x14ac:dyDescent="0.2">
      <c r="W1537" s="72"/>
      <c r="X1537" s="73"/>
    </row>
    <row r="1538" spans="23:24" x14ac:dyDescent="0.2">
      <c r="W1538" s="72"/>
      <c r="X1538" s="73"/>
    </row>
    <row r="1539" spans="23:24" x14ac:dyDescent="0.2">
      <c r="W1539" s="72"/>
      <c r="X1539" s="73"/>
    </row>
    <row r="1540" spans="23:24" x14ac:dyDescent="0.2">
      <c r="W1540" s="72"/>
      <c r="X1540" s="73"/>
    </row>
    <row r="1541" spans="23:24" x14ac:dyDescent="0.2">
      <c r="W1541" s="72"/>
      <c r="X1541" s="73"/>
    </row>
    <row r="1542" spans="23:24" x14ac:dyDescent="0.2">
      <c r="W1542" s="72"/>
      <c r="X1542" s="73"/>
    </row>
    <row r="1543" spans="23:24" x14ac:dyDescent="0.2">
      <c r="W1543" s="72"/>
      <c r="X1543" s="73"/>
    </row>
    <row r="1544" spans="23:24" x14ac:dyDescent="0.2">
      <c r="W1544" s="72"/>
      <c r="X1544" s="73"/>
    </row>
    <row r="1545" spans="23:24" x14ac:dyDescent="0.2">
      <c r="W1545" s="72"/>
      <c r="X1545" s="73"/>
    </row>
    <row r="1546" spans="23:24" x14ac:dyDescent="0.2">
      <c r="W1546" s="72"/>
      <c r="X1546" s="73"/>
    </row>
    <row r="1547" spans="23:24" x14ac:dyDescent="0.2">
      <c r="W1547" s="72"/>
      <c r="X1547" s="73"/>
    </row>
    <row r="1548" spans="23:24" x14ac:dyDescent="0.2">
      <c r="W1548" s="72"/>
      <c r="X1548" s="73"/>
    </row>
    <row r="1549" spans="23:24" x14ac:dyDescent="0.2">
      <c r="W1549" s="72"/>
      <c r="X1549" s="73"/>
    </row>
    <row r="1550" spans="23:24" x14ac:dyDescent="0.2">
      <c r="W1550" s="72"/>
      <c r="X1550" s="73"/>
    </row>
    <row r="1551" spans="23:24" x14ac:dyDescent="0.2">
      <c r="W1551" s="72"/>
      <c r="X1551" s="73"/>
    </row>
    <row r="1552" spans="23:24" x14ac:dyDescent="0.2">
      <c r="W1552" s="72"/>
      <c r="X1552" s="73"/>
    </row>
    <row r="1553" spans="23:24" x14ac:dyDescent="0.2">
      <c r="W1553" s="72"/>
      <c r="X1553" s="73"/>
    </row>
    <row r="1554" spans="23:24" x14ac:dyDescent="0.2">
      <c r="W1554" s="72"/>
      <c r="X1554" s="73"/>
    </row>
    <row r="1555" spans="23:24" x14ac:dyDescent="0.2">
      <c r="W1555" s="72"/>
      <c r="X1555" s="73"/>
    </row>
    <row r="1556" spans="23:24" x14ac:dyDescent="0.2">
      <c r="W1556" s="72"/>
      <c r="X1556" s="73"/>
    </row>
    <row r="1557" spans="23:24" x14ac:dyDescent="0.2">
      <c r="W1557" s="72"/>
      <c r="X1557" s="73"/>
    </row>
    <row r="1558" spans="23:24" x14ac:dyDescent="0.2">
      <c r="W1558" s="72"/>
      <c r="X1558" s="73"/>
    </row>
    <row r="1559" spans="23:24" x14ac:dyDescent="0.2">
      <c r="W1559" s="72"/>
      <c r="X1559" s="73"/>
    </row>
    <row r="1560" spans="23:24" x14ac:dyDescent="0.2">
      <c r="W1560" s="72"/>
      <c r="X1560" s="73"/>
    </row>
    <row r="1561" spans="23:24" x14ac:dyDescent="0.2">
      <c r="W1561" s="72"/>
      <c r="X1561" s="73"/>
    </row>
    <row r="1562" spans="23:24" x14ac:dyDescent="0.2">
      <c r="W1562" s="72"/>
      <c r="X1562" s="73"/>
    </row>
    <row r="1563" spans="23:24" x14ac:dyDescent="0.2">
      <c r="W1563" s="72"/>
      <c r="X1563" s="73"/>
    </row>
    <row r="1564" spans="23:24" x14ac:dyDescent="0.2">
      <c r="W1564" s="72"/>
      <c r="X1564" s="73"/>
    </row>
    <row r="1565" spans="23:24" x14ac:dyDescent="0.2">
      <c r="W1565" s="72"/>
      <c r="X1565" s="73"/>
    </row>
    <row r="1566" spans="23:24" x14ac:dyDescent="0.2">
      <c r="W1566" s="72"/>
      <c r="X1566" s="73"/>
    </row>
    <row r="1567" spans="23:24" x14ac:dyDescent="0.2">
      <c r="W1567" s="72"/>
      <c r="X1567" s="73"/>
    </row>
    <row r="1568" spans="23:24" x14ac:dyDescent="0.2">
      <c r="W1568" s="72"/>
      <c r="X1568" s="73"/>
    </row>
    <row r="1569" spans="23:24" x14ac:dyDescent="0.2">
      <c r="W1569" s="72"/>
      <c r="X1569" s="73"/>
    </row>
    <row r="1570" spans="23:24" x14ac:dyDescent="0.2">
      <c r="W1570" s="72"/>
      <c r="X1570" s="73"/>
    </row>
    <row r="1571" spans="23:24" x14ac:dyDescent="0.2">
      <c r="W1571" s="72"/>
      <c r="X1571" s="73"/>
    </row>
    <row r="1572" spans="23:24" x14ac:dyDescent="0.2">
      <c r="W1572" s="72"/>
      <c r="X1572" s="73"/>
    </row>
    <row r="1573" spans="23:24" x14ac:dyDescent="0.2">
      <c r="W1573" s="72"/>
      <c r="X1573" s="73"/>
    </row>
    <row r="1574" spans="23:24" x14ac:dyDescent="0.2">
      <c r="W1574" s="72"/>
      <c r="X1574" s="73"/>
    </row>
    <row r="1575" spans="23:24" x14ac:dyDescent="0.2">
      <c r="W1575" s="72"/>
      <c r="X1575" s="73"/>
    </row>
    <row r="1576" spans="23:24" x14ac:dyDescent="0.2">
      <c r="W1576" s="72"/>
      <c r="X1576" s="73"/>
    </row>
    <row r="1577" spans="23:24" x14ac:dyDescent="0.2">
      <c r="W1577" s="72"/>
      <c r="X1577" s="73"/>
    </row>
    <row r="1578" spans="23:24" x14ac:dyDescent="0.2">
      <c r="W1578" s="72"/>
      <c r="X1578" s="73"/>
    </row>
    <row r="1579" spans="23:24" x14ac:dyDescent="0.2">
      <c r="W1579" s="72"/>
      <c r="X1579" s="73"/>
    </row>
    <row r="1580" spans="23:24" x14ac:dyDescent="0.2">
      <c r="W1580" s="72"/>
      <c r="X1580" s="73"/>
    </row>
    <row r="1581" spans="23:24" x14ac:dyDescent="0.2">
      <c r="W1581" s="72"/>
      <c r="X1581" s="73"/>
    </row>
    <row r="1582" spans="23:24" x14ac:dyDescent="0.2">
      <c r="W1582" s="72"/>
      <c r="X1582" s="73"/>
    </row>
    <row r="1583" spans="23:24" x14ac:dyDescent="0.2">
      <c r="W1583" s="72"/>
      <c r="X1583" s="73"/>
    </row>
    <row r="1584" spans="23:24" x14ac:dyDescent="0.2">
      <c r="W1584" s="72"/>
      <c r="X1584" s="73"/>
    </row>
    <row r="1585" spans="23:24" x14ac:dyDescent="0.2">
      <c r="W1585" s="72"/>
      <c r="X1585" s="73"/>
    </row>
    <row r="1586" spans="23:24" x14ac:dyDescent="0.2">
      <c r="W1586" s="72"/>
      <c r="X1586" s="73"/>
    </row>
    <row r="1587" spans="23:24" x14ac:dyDescent="0.2">
      <c r="W1587" s="72"/>
      <c r="X1587" s="73"/>
    </row>
    <row r="1588" spans="23:24" x14ac:dyDescent="0.2">
      <c r="W1588" s="72"/>
      <c r="X1588" s="73"/>
    </row>
    <row r="1589" spans="23:24" x14ac:dyDescent="0.2">
      <c r="W1589" s="72"/>
      <c r="X1589" s="73"/>
    </row>
    <row r="1590" spans="23:24" x14ac:dyDescent="0.2">
      <c r="W1590" s="72"/>
      <c r="X1590" s="73"/>
    </row>
    <row r="1591" spans="23:24" x14ac:dyDescent="0.2">
      <c r="W1591" s="72"/>
      <c r="X1591" s="73"/>
    </row>
    <row r="1592" spans="23:24" x14ac:dyDescent="0.2">
      <c r="W1592" s="72"/>
      <c r="X1592" s="73"/>
    </row>
    <row r="1593" spans="23:24" x14ac:dyDescent="0.2">
      <c r="W1593" s="72"/>
      <c r="X1593" s="73"/>
    </row>
    <row r="1594" spans="23:24" x14ac:dyDescent="0.2">
      <c r="W1594" s="72"/>
      <c r="X1594" s="73"/>
    </row>
    <row r="1595" spans="23:24" x14ac:dyDescent="0.2">
      <c r="W1595" s="72"/>
      <c r="X1595" s="73"/>
    </row>
    <row r="1596" spans="23:24" x14ac:dyDescent="0.2">
      <c r="W1596" s="72"/>
      <c r="X1596" s="73"/>
    </row>
    <row r="1597" spans="23:24" x14ac:dyDescent="0.2">
      <c r="W1597" s="72"/>
      <c r="X1597" s="73"/>
    </row>
    <row r="1598" spans="23:24" x14ac:dyDescent="0.2">
      <c r="W1598" s="72"/>
      <c r="X1598" s="73"/>
    </row>
    <row r="1599" spans="23:24" x14ac:dyDescent="0.2">
      <c r="W1599" s="72"/>
      <c r="X1599" s="73"/>
    </row>
    <row r="1600" spans="23:24" x14ac:dyDescent="0.2">
      <c r="W1600" s="72"/>
      <c r="X1600" s="73"/>
    </row>
    <row r="1601" spans="23:24" x14ac:dyDescent="0.2">
      <c r="W1601" s="72"/>
      <c r="X1601" s="73"/>
    </row>
    <row r="1602" spans="23:24" x14ac:dyDescent="0.2">
      <c r="W1602" s="72"/>
      <c r="X1602" s="73"/>
    </row>
    <row r="1603" spans="23:24" x14ac:dyDescent="0.2">
      <c r="W1603" s="72"/>
      <c r="X1603" s="73"/>
    </row>
    <row r="1604" spans="23:24" x14ac:dyDescent="0.2">
      <c r="W1604" s="72"/>
      <c r="X1604" s="73"/>
    </row>
    <row r="1605" spans="23:24" x14ac:dyDescent="0.2">
      <c r="W1605" s="72"/>
      <c r="X1605" s="73"/>
    </row>
    <row r="1606" spans="23:24" x14ac:dyDescent="0.2">
      <c r="W1606" s="72"/>
      <c r="X1606" s="73"/>
    </row>
    <row r="1607" spans="23:24" x14ac:dyDescent="0.2">
      <c r="W1607" s="72"/>
      <c r="X1607" s="73"/>
    </row>
    <row r="1608" spans="23:24" x14ac:dyDescent="0.2">
      <c r="W1608" s="72"/>
      <c r="X1608" s="73"/>
    </row>
    <row r="1609" spans="23:24" x14ac:dyDescent="0.2">
      <c r="W1609" s="72"/>
      <c r="X1609" s="73"/>
    </row>
    <row r="1610" spans="23:24" x14ac:dyDescent="0.2">
      <c r="W1610" s="72"/>
      <c r="X1610" s="73"/>
    </row>
    <row r="1611" spans="23:24" x14ac:dyDescent="0.2">
      <c r="W1611" s="72"/>
      <c r="X1611" s="73"/>
    </row>
    <row r="1612" spans="23:24" x14ac:dyDescent="0.2">
      <c r="W1612" s="72"/>
      <c r="X1612" s="73"/>
    </row>
    <row r="1613" spans="23:24" x14ac:dyDescent="0.2">
      <c r="W1613" s="72"/>
      <c r="X1613" s="73"/>
    </row>
    <row r="1614" spans="23:24" x14ac:dyDescent="0.2">
      <c r="W1614" s="72"/>
      <c r="X1614" s="73"/>
    </row>
    <row r="1615" spans="23:24" x14ac:dyDescent="0.2">
      <c r="W1615" s="72"/>
      <c r="X1615" s="73"/>
    </row>
    <row r="1616" spans="23:24" x14ac:dyDescent="0.2">
      <c r="W1616" s="72"/>
      <c r="X1616" s="73"/>
    </row>
    <row r="1617" spans="23:24" x14ac:dyDescent="0.2">
      <c r="W1617" s="72"/>
      <c r="X1617" s="73"/>
    </row>
    <row r="1618" spans="23:24" x14ac:dyDescent="0.2">
      <c r="W1618" s="72"/>
      <c r="X1618" s="73"/>
    </row>
    <row r="1619" spans="23:24" x14ac:dyDescent="0.2">
      <c r="W1619" s="72"/>
      <c r="X1619" s="73"/>
    </row>
    <row r="1620" spans="23:24" x14ac:dyDescent="0.2">
      <c r="W1620" s="72"/>
      <c r="X1620" s="73"/>
    </row>
    <row r="1621" spans="23:24" x14ac:dyDescent="0.2">
      <c r="W1621" s="72"/>
      <c r="X1621" s="73"/>
    </row>
    <row r="1622" spans="23:24" x14ac:dyDescent="0.2">
      <c r="W1622" s="72"/>
      <c r="X1622" s="73"/>
    </row>
    <row r="1623" spans="23:24" x14ac:dyDescent="0.2">
      <c r="W1623" s="72"/>
      <c r="X1623" s="73"/>
    </row>
    <row r="1624" spans="23:24" x14ac:dyDescent="0.2">
      <c r="W1624" s="72"/>
      <c r="X1624" s="73"/>
    </row>
    <row r="1625" spans="23:24" x14ac:dyDescent="0.2">
      <c r="W1625" s="72"/>
      <c r="X1625" s="73"/>
    </row>
    <row r="1626" spans="23:24" x14ac:dyDescent="0.2">
      <c r="W1626" s="72"/>
      <c r="X1626" s="73"/>
    </row>
    <row r="1627" spans="23:24" x14ac:dyDescent="0.2">
      <c r="W1627" s="72"/>
      <c r="X1627" s="73"/>
    </row>
    <row r="1628" spans="23:24" x14ac:dyDescent="0.2">
      <c r="W1628" s="72"/>
      <c r="X1628" s="73"/>
    </row>
    <row r="1629" spans="23:24" x14ac:dyDescent="0.2">
      <c r="W1629" s="72"/>
      <c r="X1629" s="73"/>
    </row>
    <row r="1630" spans="23:24" x14ac:dyDescent="0.2">
      <c r="W1630" s="72"/>
      <c r="X1630" s="73"/>
    </row>
    <row r="1631" spans="23:24" x14ac:dyDescent="0.2">
      <c r="W1631" s="72"/>
      <c r="X1631" s="73"/>
    </row>
    <row r="1632" spans="23:24" x14ac:dyDescent="0.2">
      <c r="W1632" s="72"/>
      <c r="X1632" s="73"/>
    </row>
    <row r="1633" spans="23:24" x14ac:dyDescent="0.2">
      <c r="W1633" s="72"/>
      <c r="X1633" s="73"/>
    </row>
    <row r="1634" spans="23:24" x14ac:dyDescent="0.2">
      <c r="W1634" s="72"/>
      <c r="X1634" s="73"/>
    </row>
    <row r="1635" spans="23:24" x14ac:dyDescent="0.2">
      <c r="W1635" s="72"/>
      <c r="X1635" s="73"/>
    </row>
    <row r="1636" spans="23:24" x14ac:dyDescent="0.2">
      <c r="W1636" s="72"/>
      <c r="X1636" s="73"/>
    </row>
    <row r="1637" spans="23:24" x14ac:dyDescent="0.2">
      <c r="W1637" s="72"/>
      <c r="X1637" s="73"/>
    </row>
    <row r="1638" spans="23:24" x14ac:dyDescent="0.2">
      <c r="W1638" s="72"/>
      <c r="X1638" s="73"/>
    </row>
    <row r="1639" spans="23:24" x14ac:dyDescent="0.2">
      <c r="W1639" s="72"/>
      <c r="X1639" s="73"/>
    </row>
    <row r="1640" spans="23:24" x14ac:dyDescent="0.2">
      <c r="W1640" s="72"/>
      <c r="X1640" s="73"/>
    </row>
    <row r="1641" spans="23:24" x14ac:dyDescent="0.2">
      <c r="W1641" s="72"/>
      <c r="X1641" s="73"/>
    </row>
    <row r="1642" spans="23:24" x14ac:dyDescent="0.2">
      <c r="W1642" s="72"/>
      <c r="X1642" s="73"/>
    </row>
    <row r="1643" spans="23:24" x14ac:dyDescent="0.2">
      <c r="W1643" s="72"/>
      <c r="X1643" s="73"/>
    </row>
    <row r="1644" spans="23:24" x14ac:dyDescent="0.2">
      <c r="W1644" s="72"/>
      <c r="X1644" s="73"/>
    </row>
    <row r="1645" spans="23:24" x14ac:dyDescent="0.2">
      <c r="W1645" s="72"/>
      <c r="X1645" s="73"/>
    </row>
    <row r="1646" spans="23:24" x14ac:dyDescent="0.2">
      <c r="W1646" s="72"/>
      <c r="X1646" s="73"/>
    </row>
    <row r="1647" spans="23:24" x14ac:dyDescent="0.2">
      <c r="W1647" s="72"/>
      <c r="X1647" s="73"/>
    </row>
    <row r="1648" spans="23:24" x14ac:dyDescent="0.2">
      <c r="W1648" s="72"/>
      <c r="X1648" s="73"/>
    </row>
    <row r="1649" spans="23:24" x14ac:dyDescent="0.2">
      <c r="W1649" s="72"/>
      <c r="X1649" s="73"/>
    </row>
    <row r="1650" spans="23:24" x14ac:dyDescent="0.2">
      <c r="W1650" s="72"/>
      <c r="X1650" s="73"/>
    </row>
    <row r="1651" spans="23:24" x14ac:dyDescent="0.2">
      <c r="W1651" s="72"/>
      <c r="X1651" s="73"/>
    </row>
    <row r="1652" spans="23:24" x14ac:dyDescent="0.2">
      <c r="W1652" s="72"/>
      <c r="X1652" s="73"/>
    </row>
    <row r="1653" spans="23:24" x14ac:dyDescent="0.2">
      <c r="W1653" s="72"/>
      <c r="X1653" s="73"/>
    </row>
    <row r="1654" spans="23:24" x14ac:dyDescent="0.2">
      <c r="W1654" s="72"/>
      <c r="X1654" s="73"/>
    </row>
    <row r="1655" spans="23:24" x14ac:dyDescent="0.2">
      <c r="W1655" s="72"/>
      <c r="X1655" s="73"/>
    </row>
    <row r="1656" spans="23:24" x14ac:dyDescent="0.2">
      <c r="W1656" s="72"/>
      <c r="X1656" s="73"/>
    </row>
    <row r="1657" spans="23:24" x14ac:dyDescent="0.2">
      <c r="W1657" s="72"/>
      <c r="X1657" s="73"/>
    </row>
    <row r="1658" spans="23:24" x14ac:dyDescent="0.2">
      <c r="W1658" s="72"/>
      <c r="X1658" s="73"/>
    </row>
    <row r="1659" spans="23:24" x14ac:dyDescent="0.2">
      <c r="W1659" s="72"/>
      <c r="X1659" s="73"/>
    </row>
    <row r="1660" spans="23:24" x14ac:dyDescent="0.2">
      <c r="W1660" s="72"/>
      <c r="X1660" s="73"/>
    </row>
    <row r="1661" spans="23:24" x14ac:dyDescent="0.2">
      <c r="W1661" s="72"/>
      <c r="X1661" s="73"/>
    </row>
    <row r="1662" spans="23:24" x14ac:dyDescent="0.2">
      <c r="W1662" s="72"/>
      <c r="X1662" s="73"/>
    </row>
    <row r="1663" spans="23:24" x14ac:dyDescent="0.2">
      <c r="W1663" s="72"/>
      <c r="X1663" s="73"/>
    </row>
    <row r="1664" spans="23:24" x14ac:dyDescent="0.2">
      <c r="W1664" s="72"/>
      <c r="X1664" s="73"/>
    </row>
    <row r="1665" spans="23:24" x14ac:dyDescent="0.2">
      <c r="W1665" s="72"/>
      <c r="X1665" s="73"/>
    </row>
    <row r="1666" spans="23:24" x14ac:dyDescent="0.2">
      <c r="W1666" s="72"/>
      <c r="X1666" s="73"/>
    </row>
    <row r="1667" spans="23:24" x14ac:dyDescent="0.2">
      <c r="W1667" s="72"/>
      <c r="X1667" s="73"/>
    </row>
    <row r="1668" spans="23:24" x14ac:dyDescent="0.2">
      <c r="W1668" s="72"/>
      <c r="X1668" s="73"/>
    </row>
    <row r="1669" spans="23:24" x14ac:dyDescent="0.2">
      <c r="W1669" s="72"/>
      <c r="X1669" s="73"/>
    </row>
    <row r="1670" spans="23:24" x14ac:dyDescent="0.2">
      <c r="W1670" s="72"/>
      <c r="X1670" s="73"/>
    </row>
    <row r="1671" spans="23:24" x14ac:dyDescent="0.2">
      <c r="W1671" s="72"/>
      <c r="X1671" s="73"/>
    </row>
    <row r="1672" spans="23:24" x14ac:dyDescent="0.2">
      <c r="W1672" s="72"/>
      <c r="X1672" s="73"/>
    </row>
    <row r="1673" spans="23:24" x14ac:dyDescent="0.2">
      <c r="W1673" s="72"/>
      <c r="X1673" s="73"/>
    </row>
    <row r="1674" spans="23:24" x14ac:dyDescent="0.2">
      <c r="W1674" s="72"/>
      <c r="X1674" s="73"/>
    </row>
    <row r="1675" spans="23:24" x14ac:dyDescent="0.2">
      <c r="W1675" s="72"/>
      <c r="X1675" s="73"/>
    </row>
    <row r="1676" spans="23:24" x14ac:dyDescent="0.2">
      <c r="W1676" s="72"/>
      <c r="X1676" s="73"/>
    </row>
    <row r="1677" spans="23:24" x14ac:dyDescent="0.2">
      <c r="W1677" s="72"/>
      <c r="X1677" s="73"/>
    </row>
    <row r="1678" spans="23:24" x14ac:dyDescent="0.2">
      <c r="W1678" s="72"/>
      <c r="X1678" s="73"/>
    </row>
    <row r="1679" spans="23:24" x14ac:dyDescent="0.2">
      <c r="W1679" s="72"/>
      <c r="X1679" s="73"/>
    </row>
    <row r="1680" spans="23:24" x14ac:dyDescent="0.2">
      <c r="W1680" s="72"/>
      <c r="X1680" s="73"/>
    </row>
    <row r="1681" spans="23:24" x14ac:dyDescent="0.2">
      <c r="W1681" s="72"/>
      <c r="X1681" s="73"/>
    </row>
    <row r="1682" spans="23:24" x14ac:dyDescent="0.2">
      <c r="W1682" s="72"/>
      <c r="X1682" s="73"/>
    </row>
    <row r="1683" spans="23:24" x14ac:dyDescent="0.2">
      <c r="W1683" s="72"/>
      <c r="X1683" s="73"/>
    </row>
    <row r="1684" spans="23:24" x14ac:dyDescent="0.2">
      <c r="W1684" s="72"/>
      <c r="X1684" s="73"/>
    </row>
    <row r="1685" spans="23:24" x14ac:dyDescent="0.2">
      <c r="W1685" s="72"/>
      <c r="X1685" s="73"/>
    </row>
    <row r="1686" spans="23:24" x14ac:dyDescent="0.2">
      <c r="W1686" s="72"/>
      <c r="X1686" s="73"/>
    </row>
    <row r="1687" spans="23:24" x14ac:dyDescent="0.2">
      <c r="W1687" s="72"/>
      <c r="X1687" s="73"/>
    </row>
    <row r="1688" spans="23:24" x14ac:dyDescent="0.2">
      <c r="W1688" s="72"/>
      <c r="X1688" s="73"/>
    </row>
    <row r="1689" spans="23:24" x14ac:dyDescent="0.2">
      <c r="W1689" s="72"/>
      <c r="X1689" s="73"/>
    </row>
    <row r="1690" spans="23:24" x14ac:dyDescent="0.2">
      <c r="W1690" s="72"/>
      <c r="X1690" s="73"/>
    </row>
    <row r="1691" spans="23:24" x14ac:dyDescent="0.2">
      <c r="W1691" s="72"/>
      <c r="X1691" s="73"/>
    </row>
    <row r="1692" spans="23:24" x14ac:dyDescent="0.2">
      <c r="W1692" s="72"/>
      <c r="X1692" s="73"/>
    </row>
    <row r="1693" spans="23:24" x14ac:dyDescent="0.2">
      <c r="W1693" s="72"/>
      <c r="X1693" s="73"/>
    </row>
    <row r="1694" spans="23:24" x14ac:dyDescent="0.2">
      <c r="W1694" s="72"/>
      <c r="X1694" s="73"/>
    </row>
    <row r="1695" spans="23:24" x14ac:dyDescent="0.2">
      <c r="W1695" s="72"/>
      <c r="X1695" s="73"/>
    </row>
    <row r="1696" spans="23:24" x14ac:dyDescent="0.2">
      <c r="W1696" s="72"/>
      <c r="X1696" s="73"/>
    </row>
    <row r="1697" spans="23:24" x14ac:dyDescent="0.2">
      <c r="W1697" s="72"/>
      <c r="X1697" s="73"/>
    </row>
    <row r="1698" spans="23:24" x14ac:dyDescent="0.2">
      <c r="W1698" s="72"/>
      <c r="X1698" s="73"/>
    </row>
    <row r="1699" spans="23:24" x14ac:dyDescent="0.2">
      <c r="W1699" s="72"/>
      <c r="X1699" s="73"/>
    </row>
    <row r="1700" spans="23:24" x14ac:dyDescent="0.2">
      <c r="W1700" s="72"/>
      <c r="X1700" s="73"/>
    </row>
    <row r="1701" spans="23:24" x14ac:dyDescent="0.2">
      <c r="W1701" s="72"/>
      <c r="X1701" s="73"/>
    </row>
    <row r="1702" spans="23:24" x14ac:dyDescent="0.2">
      <c r="W1702" s="72"/>
      <c r="X1702" s="73"/>
    </row>
    <row r="1703" spans="23:24" x14ac:dyDescent="0.2">
      <c r="W1703" s="72"/>
      <c r="X1703" s="73"/>
    </row>
    <row r="1704" spans="23:24" x14ac:dyDescent="0.2">
      <c r="W1704" s="72"/>
      <c r="X1704" s="73"/>
    </row>
    <row r="1705" spans="23:24" x14ac:dyDescent="0.2">
      <c r="W1705" s="72"/>
      <c r="X1705" s="73"/>
    </row>
    <row r="1706" spans="23:24" x14ac:dyDescent="0.2">
      <c r="W1706" s="72"/>
      <c r="X1706" s="73"/>
    </row>
    <row r="1707" spans="23:24" x14ac:dyDescent="0.2">
      <c r="W1707" s="72"/>
      <c r="X1707" s="73"/>
    </row>
    <row r="1708" spans="23:24" x14ac:dyDescent="0.2">
      <c r="W1708" s="72"/>
      <c r="X1708" s="73"/>
    </row>
    <row r="1709" spans="23:24" x14ac:dyDescent="0.2">
      <c r="W1709" s="72"/>
      <c r="X1709" s="73"/>
    </row>
    <row r="1710" spans="23:24" x14ac:dyDescent="0.2">
      <c r="W1710" s="72"/>
      <c r="X1710" s="73"/>
    </row>
    <row r="1711" spans="23:24" x14ac:dyDescent="0.2">
      <c r="W1711" s="72"/>
      <c r="X1711" s="73"/>
    </row>
    <row r="1712" spans="23:24" x14ac:dyDescent="0.2">
      <c r="W1712" s="72"/>
      <c r="X1712" s="73"/>
    </row>
    <row r="1713" spans="23:24" x14ac:dyDescent="0.2">
      <c r="W1713" s="72"/>
      <c r="X1713" s="73"/>
    </row>
    <row r="1714" spans="23:24" x14ac:dyDescent="0.2">
      <c r="W1714" s="72"/>
      <c r="X1714" s="73"/>
    </row>
    <row r="1715" spans="23:24" x14ac:dyDescent="0.2">
      <c r="W1715" s="72"/>
      <c r="X1715" s="73"/>
    </row>
    <row r="1716" spans="23:24" x14ac:dyDescent="0.2">
      <c r="W1716" s="72"/>
      <c r="X1716" s="73"/>
    </row>
    <row r="1717" spans="23:24" x14ac:dyDescent="0.2">
      <c r="W1717" s="72"/>
      <c r="X1717" s="73"/>
    </row>
    <row r="1718" spans="23:24" x14ac:dyDescent="0.2">
      <c r="W1718" s="72"/>
      <c r="X1718" s="73"/>
    </row>
    <row r="1719" spans="23:24" x14ac:dyDescent="0.2">
      <c r="W1719" s="72"/>
      <c r="X1719" s="73"/>
    </row>
    <row r="1720" spans="23:24" x14ac:dyDescent="0.2">
      <c r="W1720" s="72"/>
      <c r="X1720" s="73"/>
    </row>
    <row r="1721" spans="23:24" x14ac:dyDescent="0.2">
      <c r="W1721" s="72"/>
      <c r="X1721" s="73"/>
    </row>
    <row r="1722" spans="23:24" x14ac:dyDescent="0.2">
      <c r="W1722" s="72"/>
      <c r="X1722" s="73"/>
    </row>
    <row r="1723" spans="23:24" x14ac:dyDescent="0.2">
      <c r="W1723" s="72"/>
      <c r="X1723" s="73"/>
    </row>
    <row r="1724" spans="23:24" x14ac:dyDescent="0.2">
      <c r="W1724" s="72"/>
      <c r="X1724" s="73"/>
    </row>
    <row r="1725" spans="23:24" x14ac:dyDescent="0.2">
      <c r="W1725" s="72"/>
      <c r="X1725" s="73"/>
    </row>
    <row r="1726" spans="23:24" x14ac:dyDescent="0.2">
      <c r="W1726" s="72"/>
      <c r="X1726" s="73"/>
    </row>
    <row r="1727" spans="23:24" x14ac:dyDescent="0.2">
      <c r="W1727" s="72"/>
      <c r="X1727" s="73"/>
    </row>
    <row r="1728" spans="23:24" x14ac:dyDescent="0.2">
      <c r="W1728" s="72"/>
      <c r="X1728" s="73"/>
    </row>
    <row r="1729" spans="23:24" x14ac:dyDescent="0.2">
      <c r="W1729" s="72"/>
      <c r="X1729" s="73"/>
    </row>
    <row r="1730" spans="23:24" x14ac:dyDescent="0.2">
      <c r="W1730" s="72"/>
      <c r="X1730" s="73"/>
    </row>
    <row r="1731" spans="23:24" x14ac:dyDescent="0.2">
      <c r="W1731" s="72"/>
      <c r="X1731" s="73"/>
    </row>
    <row r="1732" spans="23:24" x14ac:dyDescent="0.2">
      <c r="W1732" s="72"/>
      <c r="X1732" s="73"/>
    </row>
    <row r="1733" spans="23:24" x14ac:dyDescent="0.2">
      <c r="W1733" s="72"/>
      <c r="X1733" s="73"/>
    </row>
    <row r="1734" spans="23:24" x14ac:dyDescent="0.2">
      <c r="W1734" s="72"/>
      <c r="X1734" s="73"/>
    </row>
    <row r="1735" spans="23:24" x14ac:dyDescent="0.2">
      <c r="W1735" s="72"/>
      <c r="X1735" s="73"/>
    </row>
    <row r="1736" spans="23:24" x14ac:dyDescent="0.2">
      <c r="W1736" s="72"/>
      <c r="X1736" s="73"/>
    </row>
    <row r="1737" spans="23:24" x14ac:dyDescent="0.2">
      <c r="W1737" s="72"/>
      <c r="X1737" s="73"/>
    </row>
    <row r="1738" spans="23:24" x14ac:dyDescent="0.2">
      <c r="W1738" s="72"/>
      <c r="X1738" s="73"/>
    </row>
    <row r="1739" spans="23:24" x14ac:dyDescent="0.2">
      <c r="W1739" s="72"/>
      <c r="X1739" s="73"/>
    </row>
    <row r="1740" spans="23:24" x14ac:dyDescent="0.2">
      <c r="W1740" s="72"/>
      <c r="X1740" s="73"/>
    </row>
    <row r="1741" spans="23:24" x14ac:dyDescent="0.2">
      <c r="W1741" s="72"/>
      <c r="X1741" s="73"/>
    </row>
    <row r="1742" spans="23:24" x14ac:dyDescent="0.2">
      <c r="W1742" s="72"/>
      <c r="X1742" s="73"/>
    </row>
    <row r="1743" spans="23:24" x14ac:dyDescent="0.2">
      <c r="W1743" s="72"/>
      <c r="X1743" s="73"/>
    </row>
    <row r="1744" spans="23:24" x14ac:dyDescent="0.2">
      <c r="W1744" s="72"/>
      <c r="X1744" s="73"/>
    </row>
    <row r="1745" spans="23:24" x14ac:dyDescent="0.2">
      <c r="W1745" s="72"/>
      <c r="X1745" s="73"/>
    </row>
    <row r="1746" spans="23:24" x14ac:dyDescent="0.2">
      <c r="W1746" s="72"/>
      <c r="X1746" s="73"/>
    </row>
    <row r="1747" spans="23:24" x14ac:dyDescent="0.2">
      <c r="W1747" s="72"/>
      <c r="X1747" s="73"/>
    </row>
    <row r="1748" spans="23:24" x14ac:dyDescent="0.2">
      <c r="W1748" s="72"/>
      <c r="X1748" s="73"/>
    </row>
    <row r="1749" spans="23:24" x14ac:dyDescent="0.2">
      <c r="W1749" s="72"/>
      <c r="X1749" s="73"/>
    </row>
    <row r="1750" spans="23:24" x14ac:dyDescent="0.2">
      <c r="W1750" s="72"/>
      <c r="X1750" s="73"/>
    </row>
    <row r="1751" spans="23:24" x14ac:dyDescent="0.2">
      <c r="W1751" s="72"/>
      <c r="X1751" s="73"/>
    </row>
    <row r="1752" spans="23:24" x14ac:dyDescent="0.2">
      <c r="W1752" s="72"/>
      <c r="X1752" s="73"/>
    </row>
    <row r="1753" spans="23:24" x14ac:dyDescent="0.2">
      <c r="W1753" s="72"/>
      <c r="X1753" s="73"/>
    </row>
    <row r="1754" spans="23:24" x14ac:dyDescent="0.2">
      <c r="W1754" s="72"/>
      <c r="X1754" s="73"/>
    </row>
    <row r="1755" spans="23:24" x14ac:dyDescent="0.2">
      <c r="W1755" s="72"/>
      <c r="X1755" s="73"/>
    </row>
    <row r="1756" spans="23:24" x14ac:dyDescent="0.2">
      <c r="W1756" s="72"/>
      <c r="X1756" s="73"/>
    </row>
    <row r="1757" spans="23:24" x14ac:dyDescent="0.2">
      <c r="W1757" s="72"/>
      <c r="X1757" s="73"/>
    </row>
    <row r="1758" spans="23:24" x14ac:dyDescent="0.2">
      <c r="W1758" s="72"/>
      <c r="X1758" s="73"/>
    </row>
    <row r="1759" spans="23:24" x14ac:dyDescent="0.2">
      <c r="W1759" s="72"/>
      <c r="X1759" s="73"/>
    </row>
    <row r="1760" spans="23:24" x14ac:dyDescent="0.2">
      <c r="W1760" s="72"/>
      <c r="X1760" s="73"/>
    </row>
    <row r="1761" spans="23:24" x14ac:dyDescent="0.2">
      <c r="W1761" s="72"/>
      <c r="X1761" s="73"/>
    </row>
    <row r="1762" spans="23:24" x14ac:dyDescent="0.2">
      <c r="W1762" s="72"/>
      <c r="X1762" s="73"/>
    </row>
    <row r="1763" spans="23:24" x14ac:dyDescent="0.2">
      <c r="W1763" s="72"/>
      <c r="X1763" s="73"/>
    </row>
    <row r="1764" spans="23:24" x14ac:dyDescent="0.2">
      <c r="W1764" s="72"/>
      <c r="X1764" s="73"/>
    </row>
    <row r="1765" spans="23:24" x14ac:dyDescent="0.2">
      <c r="W1765" s="72"/>
      <c r="X1765" s="73"/>
    </row>
    <row r="1766" spans="23:24" x14ac:dyDescent="0.2">
      <c r="W1766" s="72"/>
      <c r="X1766" s="73"/>
    </row>
    <row r="1767" spans="23:24" x14ac:dyDescent="0.2">
      <c r="W1767" s="72"/>
      <c r="X1767" s="73"/>
    </row>
    <row r="1768" spans="23:24" x14ac:dyDescent="0.2">
      <c r="W1768" s="72"/>
      <c r="X1768" s="73"/>
    </row>
    <row r="1769" spans="23:24" x14ac:dyDescent="0.2">
      <c r="W1769" s="72"/>
      <c r="X1769" s="73"/>
    </row>
    <row r="1770" spans="23:24" x14ac:dyDescent="0.2">
      <c r="W1770" s="72"/>
      <c r="X1770" s="73"/>
    </row>
    <row r="1771" spans="23:24" x14ac:dyDescent="0.2">
      <c r="W1771" s="72"/>
      <c r="X1771" s="73"/>
    </row>
    <row r="1772" spans="23:24" x14ac:dyDescent="0.2">
      <c r="W1772" s="72"/>
      <c r="X1772" s="73"/>
    </row>
    <row r="1773" spans="23:24" x14ac:dyDescent="0.2">
      <c r="W1773" s="72"/>
      <c r="X1773" s="73"/>
    </row>
    <row r="1774" spans="23:24" x14ac:dyDescent="0.2">
      <c r="W1774" s="72"/>
      <c r="X1774" s="73"/>
    </row>
    <row r="1775" spans="23:24" x14ac:dyDescent="0.2">
      <c r="W1775" s="72"/>
      <c r="X1775" s="73"/>
    </row>
    <row r="1776" spans="23:24" x14ac:dyDescent="0.2">
      <c r="W1776" s="72"/>
      <c r="X1776" s="73"/>
    </row>
    <row r="1777" spans="23:24" x14ac:dyDescent="0.2">
      <c r="W1777" s="72"/>
      <c r="X1777" s="73"/>
    </row>
    <row r="1778" spans="23:24" x14ac:dyDescent="0.2">
      <c r="W1778" s="72"/>
      <c r="X1778" s="73"/>
    </row>
    <row r="1779" spans="23:24" x14ac:dyDescent="0.2">
      <c r="W1779" s="72"/>
      <c r="X1779" s="73"/>
    </row>
    <row r="1780" spans="23:24" x14ac:dyDescent="0.2">
      <c r="W1780" s="72"/>
      <c r="X1780" s="73"/>
    </row>
    <row r="1781" spans="23:24" x14ac:dyDescent="0.2">
      <c r="W1781" s="72"/>
      <c r="X1781" s="73"/>
    </row>
    <row r="1782" spans="23:24" x14ac:dyDescent="0.2">
      <c r="W1782" s="72"/>
      <c r="X1782" s="73"/>
    </row>
    <row r="1783" spans="23:24" x14ac:dyDescent="0.2">
      <c r="W1783" s="72"/>
      <c r="X1783" s="73"/>
    </row>
    <row r="1784" spans="23:24" x14ac:dyDescent="0.2">
      <c r="W1784" s="72"/>
      <c r="X1784" s="73"/>
    </row>
    <row r="1785" spans="23:24" x14ac:dyDescent="0.2">
      <c r="W1785" s="72"/>
      <c r="X1785" s="73"/>
    </row>
    <row r="1786" spans="23:24" x14ac:dyDescent="0.2">
      <c r="W1786" s="72"/>
      <c r="X1786" s="73"/>
    </row>
    <row r="1787" spans="23:24" x14ac:dyDescent="0.2">
      <c r="W1787" s="72"/>
      <c r="X1787" s="73"/>
    </row>
    <row r="1788" spans="23:24" x14ac:dyDescent="0.2">
      <c r="W1788" s="72"/>
      <c r="X1788" s="73"/>
    </row>
    <row r="1789" spans="23:24" x14ac:dyDescent="0.2">
      <c r="W1789" s="72"/>
      <c r="X1789" s="73"/>
    </row>
    <row r="1790" spans="23:24" x14ac:dyDescent="0.2">
      <c r="W1790" s="72"/>
      <c r="X1790" s="73"/>
    </row>
    <row r="1791" spans="23:24" x14ac:dyDescent="0.2">
      <c r="W1791" s="72"/>
      <c r="X1791" s="73"/>
    </row>
    <row r="1792" spans="23:24" x14ac:dyDescent="0.2">
      <c r="W1792" s="72"/>
      <c r="X1792" s="73"/>
    </row>
    <row r="1793" spans="23:24" x14ac:dyDescent="0.2">
      <c r="W1793" s="72"/>
      <c r="X1793" s="73"/>
    </row>
    <row r="1794" spans="23:24" x14ac:dyDescent="0.2">
      <c r="W1794" s="72"/>
      <c r="X1794" s="73"/>
    </row>
    <row r="1795" spans="23:24" x14ac:dyDescent="0.2">
      <c r="W1795" s="72"/>
      <c r="X1795" s="73"/>
    </row>
    <row r="1796" spans="23:24" x14ac:dyDescent="0.2">
      <c r="W1796" s="72"/>
      <c r="X1796" s="73"/>
    </row>
    <row r="1797" spans="23:24" x14ac:dyDescent="0.2">
      <c r="W1797" s="72"/>
      <c r="X1797" s="73"/>
    </row>
    <row r="1798" spans="23:24" x14ac:dyDescent="0.2">
      <c r="W1798" s="72"/>
      <c r="X1798" s="73"/>
    </row>
    <row r="1799" spans="23:24" x14ac:dyDescent="0.2">
      <c r="W1799" s="72"/>
      <c r="X1799" s="73"/>
    </row>
    <row r="1800" spans="23:24" x14ac:dyDescent="0.2">
      <c r="W1800" s="72"/>
      <c r="X1800" s="73"/>
    </row>
    <row r="1801" spans="23:24" x14ac:dyDescent="0.2">
      <c r="W1801" s="72"/>
      <c r="X1801" s="73"/>
    </row>
    <row r="1802" spans="23:24" x14ac:dyDescent="0.2">
      <c r="W1802" s="72"/>
      <c r="X1802" s="73"/>
    </row>
    <row r="1803" spans="23:24" x14ac:dyDescent="0.2">
      <c r="W1803" s="72"/>
      <c r="X1803" s="73"/>
    </row>
    <row r="1804" spans="23:24" x14ac:dyDescent="0.2">
      <c r="W1804" s="72"/>
      <c r="X1804" s="73"/>
    </row>
    <row r="1805" spans="23:24" x14ac:dyDescent="0.2">
      <c r="W1805" s="72"/>
      <c r="X1805" s="73"/>
    </row>
    <row r="1806" spans="23:24" x14ac:dyDescent="0.2">
      <c r="W1806" s="72"/>
      <c r="X1806" s="73"/>
    </row>
    <row r="1807" spans="23:24" x14ac:dyDescent="0.2">
      <c r="W1807" s="72"/>
      <c r="X1807" s="73"/>
    </row>
    <row r="1808" spans="23:24" x14ac:dyDescent="0.2">
      <c r="W1808" s="72"/>
      <c r="X1808" s="73"/>
    </row>
    <row r="1809" spans="23:24" x14ac:dyDescent="0.2">
      <c r="W1809" s="72"/>
      <c r="X1809" s="73"/>
    </row>
    <row r="1810" spans="23:24" x14ac:dyDescent="0.2">
      <c r="W1810" s="72"/>
      <c r="X1810" s="73"/>
    </row>
    <row r="1811" spans="23:24" x14ac:dyDescent="0.2">
      <c r="W1811" s="72"/>
      <c r="X1811" s="73"/>
    </row>
    <row r="1812" spans="23:24" x14ac:dyDescent="0.2">
      <c r="W1812" s="72"/>
      <c r="X1812" s="73"/>
    </row>
    <row r="1813" spans="23:24" x14ac:dyDescent="0.2">
      <c r="W1813" s="72"/>
      <c r="X1813" s="73"/>
    </row>
    <row r="1814" spans="23:24" x14ac:dyDescent="0.2">
      <c r="W1814" s="72"/>
      <c r="X1814" s="73"/>
    </row>
    <row r="1815" spans="23:24" x14ac:dyDescent="0.2">
      <c r="W1815" s="72"/>
      <c r="X1815" s="73"/>
    </row>
    <row r="1816" spans="23:24" x14ac:dyDescent="0.2">
      <c r="W1816" s="72"/>
      <c r="X1816" s="73"/>
    </row>
    <row r="1817" spans="23:24" x14ac:dyDescent="0.2">
      <c r="W1817" s="72"/>
      <c r="X1817" s="73"/>
    </row>
    <row r="1818" spans="23:24" x14ac:dyDescent="0.2">
      <c r="W1818" s="72"/>
      <c r="X1818" s="73"/>
    </row>
    <row r="1819" spans="23:24" x14ac:dyDescent="0.2">
      <c r="W1819" s="72"/>
      <c r="X1819" s="73"/>
    </row>
    <row r="1820" spans="23:24" x14ac:dyDescent="0.2">
      <c r="W1820" s="72"/>
      <c r="X1820" s="73"/>
    </row>
    <row r="1821" spans="23:24" x14ac:dyDescent="0.2">
      <c r="W1821" s="72"/>
      <c r="X1821" s="73"/>
    </row>
    <row r="1822" spans="23:24" x14ac:dyDescent="0.2">
      <c r="W1822" s="72"/>
      <c r="X1822" s="73"/>
    </row>
    <row r="1823" spans="23:24" x14ac:dyDescent="0.2">
      <c r="W1823" s="72"/>
      <c r="X1823" s="73"/>
    </row>
    <row r="1824" spans="23:24" x14ac:dyDescent="0.2">
      <c r="W1824" s="72"/>
      <c r="X1824" s="73"/>
    </row>
    <row r="1825" spans="23:24" x14ac:dyDescent="0.2">
      <c r="W1825" s="72"/>
      <c r="X1825" s="73"/>
    </row>
    <row r="1826" spans="23:24" x14ac:dyDescent="0.2">
      <c r="W1826" s="72"/>
      <c r="X1826" s="73"/>
    </row>
    <row r="1827" spans="23:24" x14ac:dyDescent="0.2">
      <c r="W1827" s="72"/>
      <c r="X1827" s="73"/>
    </row>
    <row r="1828" spans="23:24" x14ac:dyDescent="0.2">
      <c r="W1828" s="72"/>
      <c r="X1828" s="73"/>
    </row>
    <row r="1829" spans="23:24" x14ac:dyDescent="0.2">
      <c r="W1829" s="72"/>
      <c r="X1829" s="73"/>
    </row>
    <row r="1830" spans="23:24" x14ac:dyDescent="0.2">
      <c r="W1830" s="72"/>
      <c r="X1830" s="73"/>
    </row>
    <row r="1831" spans="23:24" x14ac:dyDescent="0.2">
      <c r="W1831" s="72"/>
      <c r="X1831" s="73"/>
    </row>
    <row r="1832" spans="23:24" x14ac:dyDescent="0.2">
      <c r="W1832" s="72"/>
      <c r="X1832" s="73"/>
    </row>
    <row r="1833" spans="23:24" x14ac:dyDescent="0.2">
      <c r="W1833" s="72"/>
      <c r="X1833" s="73"/>
    </row>
    <row r="1834" spans="23:24" x14ac:dyDescent="0.2">
      <c r="W1834" s="72"/>
      <c r="X1834" s="73"/>
    </row>
    <row r="1835" spans="23:24" x14ac:dyDescent="0.2">
      <c r="W1835" s="72"/>
      <c r="X1835" s="73"/>
    </row>
    <row r="1836" spans="23:24" x14ac:dyDescent="0.2">
      <c r="W1836" s="72"/>
      <c r="X1836" s="73"/>
    </row>
    <row r="1837" spans="23:24" x14ac:dyDescent="0.2">
      <c r="W1837" s="72"/>
      <c r="X1837" s="73"/>
    </row>
    <row r="1838" spans="23:24" x14ac:dyDescent="0.2">
      <c r="W1838" s="72"/>
      <c r="X1838" s="73"/>
    </row>
    <row r="1839" spans="23:24" x14ac:dyDescent="0.2">
      <c r="W1839" s="72"/>
      <c r="X1839" s="73"/>
    </row>
    <row r="1840" spans="23:24" x14ac:dyDescent="0.2">
      <c r="W1840" s="72"/>
      <c r="X1840" s="73"/>
    </row>
    <row r="1841" spans="23:24" x14ac:dyDescent="0.2">
      <c r="W1841" s="72"/>
      <c r="X1841" s="73"/>
    </row>
    <row r="1842" spans="23:24" x14ac:dyDescent="0.2">
      <c r="W1842" s="72"/>
      <c r="X1842" s="73"/>
    </row>
    <row r="1843" spans="23:24" x14ac:dyDescent="0.2">
      <c r="W1843" s="72"/>
      <c r="X1843" s="73"/>
    </row>
    <row r="1844" spans="23:24" x14ac:dyDescent="0.2">
      <c r="W1844" s="72"/>
      <c r="X1844" s="73"/>
    </row>
    <row r="1845" spans="23:24" x14ac:dyDescent="0.2">
      <c r="W1845" s="72"/>
      <c r="X1845" s="73"/>
    </row>
    <row r="1846" spans="23:24" x14ac:dyDescent="0.2">
      <c r="W1846" s="72"/>
      <c r="X1846" s="73"/>
    </row>
    <row r="1847" spans="23:24" x14ac:dyDescent="0.2">
      <c r="W1847" s="72"/>
      <c r="X1847" s="73"/>
    </row>
    <row r="1848" spans="23:24" x14ac:dyDescent="0.2">
      <c r="W1848" s="72"/>
      <c r="X1848" s="73"/>
    </row>
    <row r="1849" spans="23:24" x14ac:dyDescent="0.2">
      <c r="W1849" s="72"/>
      <c r="X1849" s="73"/>
    </row>
    <row r="1850" spans="23:24" x14ac:dyDescent="0.2">
      <c r="W1850" s="72"/>
      <c r="X1850" s="73"/>
    </row>
    <row r="1851" spans="23:24" x14ac:dyDescent="0.2">
      <c r="W1851" s="72"/>
      <c r="X1851" s="73"/>
    </row>
    <row r="1852" spans="23:24" x14ac:dyDescent="0.2">
      <c r="W1852" s="72"/>
      <c r="X1852" s="73"/>
    </row>
    <row r="1853" spans="23:24" x14ac:dyDescent="0.2">
      <c r="W1853" s="72"/>
      <c r="X1853" s="73"/>
    </row>
    <row r="1854" spans="23:24" x14ac:dyDescent="0.2">
      <c r="W1854" s="72"/>
      <c r="X1854" s="73"/>
    </row>
    <row r="1855" spans="23:24" x14ac:dyDescent="0.2">
      <c r="W1855" s="72"/>
      <c r="X1855" s="73"/>
    </row>
    <row r="1856" spans="23:24" x14ac:dyDescent="0.2">
      <c r="W1856" s="72"/>
      <c r="X1856" s="73"/>
    </row>
    <row r="1857" spans="23:24" x14ac:dyDescent="0.2">
      <c r="W1857" s="72"/>
      <c r="X1857" s="73"/>
    </row>
    <row r="1858" spans="23:24" x14ac:dyDescent="0.2">
      <c r="W1858" s="72"/>
      <c r="X1858" s="73"/>
    </row>
    <row r="1859" spans="23:24" x14ac:dyDescent="0.2">
      <c r="W1859" s="72"/>
      <c r="X1859" s="73"/>
    </row>
    <row r="1860" spans="23:24" x14ac:dyDescent="0.2">
      <c r="W1860" s="72"/>
      <c r="X1860" s="73"/>
    </row>
    <row r="1861" spans="23:24" x14ac:dyDescent="0.2">
      <c r="W1861" s="72"/>
      <c r="X1861" s="73"/>
    </row>
    <row r="1862" spans="23:24" x14ac:dyDescent="0.2">
      <c r="W1862" s="72"/>
      <c r="X1862" s="73"/>
    </row>
    <row r="1863" spans="23:24" x14ac:dyDescent="0.2">
      <c r="W1863" s="72"/>
      <c r="X1863" s="73"/>
    </row>
    <row r="1864" spans="23:24" x14ac:dyDescent="0.2">
      <c r="W1864" s="72"/>
      <c r="X1864" s="73"/>
    </row>
    <row r="1865" spans="23:24" x14ac:dyDescent="0.2">
      <c r="W1865" s="72"/>
      <c r="X1865" s="73"/>
    </row>
    <row r="1866" spans="23:24" x14ac:dyDescent="0.2">
      <c r="W1866" s="72"/>
      <c r="X1866" s="73"/>
    </row>
    <row r="1867" spans="23:24" x14ac:dyDescent="0.2">
      <c r="W1867" s="72"/>
      <c r="X1867" s="73"/>
    </row>
    <row r="1868" spans="23:24" x14ac:dyDescent="0.2">
      <c r="W1868" s="72"/>
      <c r="X1868" s="73"/>
    </row>
    <row r="1869" spans="23:24" x14ac:dyDescent="0.2">
      <c r="W1869" s="72"/>
      <c r="X1869" s="73"/>
    </row>
    <row r="1870" spans="23:24" x14ac:dyDescent="0.2">
      <c r="W1870" s="72"/>
      <c r="X1870" s="73"/>
    </row>
    <row r="1871" spans="23:24" x14ac:dyDescent="0.2">
      <c r="W1871" s="72"/>
      <c r="X1871" s="73"/>
    </row>
    <row r="1872" spans="23:24" x14ac:dyDescent="0.2">
      <c r="W1872" s="72"/>
      <c r="X1872" s="73"/>
    </row>
    <row r="1873" spans="23:24" x14ac:dyDescent="0.2">
      <c r="W1873" s="72"/>
      <c r="X1873" s="73"/>
    </row>
    <row r="1874" spans="23:24" x14ac:dyDescent="0.2">
      <c r="W1874" s="72"/>
      <c r="X1874" s="73"/>
    </row>
    <row r="1875" spans="23:24" x14ac:dyDescent="0.2">
      <c r="W1875" s="72"/>
      <c r="X1875" s="73"/>
    </row>
    <row r="1876" spans="23:24" x14ac:dyDescent="0.2">
      <c r="W1876" s="72"/>
      <c r="X1876" s="73"/>
    </row>
    <row r="1877" spans="23:24" x14ac:dyDescent="0.2">
      <c r="W1877" s="72"/>
      <c r="X1877" s="73"/>
    </row>
    <row r="1878" spans="23:24" x14ac:dyDescent="0.2">
      <c r="W1878" s="72"/>
      <c r="X1878" s="73"/>
    </row>
    <row r="1879" spans="23:24" x14ac:dyDescent="0.2">
      <c r="W1879" s="72"/>
      <c r="X1879" s="73"/>
    </row>
    <row r="1880" spans="23:24" x14ac:dyDescent="0.2">
      <c r="W1880" s="72"/>
      <c r="X1880" s="73"/>
    </row>
    <row r="1881" spans="23:24" x14ac:dyDescent="0.2">
      <c r="W1881" s="72"/>
      <c r="X1881" s="73"/>
    </row>
    <row r="1882" spans="23:24" x14ac:dyDescent="0.2">
      <c r="W1882" s="72"/>
      <c r="X1882" s="73"/>
    </row>
    <row r="1883" spans="23:24" x14ac:dyDescent="0.2">
      <c r="W1883" s="72"/>
      <c r="X1883" s="73"/>
    </row>
    <row r="1884" spans="23:24" x14ac:dyDescent="0.2">
      <c r="W1884" s="72"/>
      <c r="X1884" s="73"/>
    </row>
    <row r="1885" spans="23:24" x14ac:dyDescent="0.2">
      <c r="W1885" s="72"/>
      <c r="X1885" s="73"/>
    </row>
    <row r="1886" spans="23:24" x14ac:dyDescent="0.2">
      <c r="W1886" s="72"/>
      <c r="X1886" s="73"/>
    </row>
    <row r="1887" spans="23:24" x14ac:dyDescent="0.2">
      <c r="W1887" s="72"/>
      <c r="X1887" s="73"/>
    </row>
    <row r="1888" spans="23:24" x14ac:dyDescent="0.2">
      <c r="W1888" s="72"/>
      <c r="X1888" s="73"/>
    </row>
    <row r="1889" spans="23:24" x14ac:dyDescent="0.2">
      <c r="W1889" s="72"/>
      <c r="X1889" s="73"/>
    </row>
    <row r="1890" spans="23:24" x14ac:dyDescent="0.2">
      <c r="W1890" s="72"/>
      <c r="X1890" s="73"/>
    </row>
    <row r="1891" spans="23:24" x14ac:dyDescent="0.2">
      <c r="W1891" s="72"/>
      <c r="X1891" s="73"/>
    </row>
    <row r="1892" spans="23:24" x14ac:dyDescent="0.2">
      <c r="W1892" s="72"/>
      <c r="X1892" s="73"/>
    </row>
    <row r="1893" spans="23:24" x14ac:dyDescent="0.2">
      <c r="W1893" s="72"/>
      <c r="X1893" s="73"/>
    </row>
    <row r="1894" spans="23:24" x14ac:dyDescent="0.2">
      <c r="W1894" s="72"/>
      <c r="X1894" s="73"/>
    </row>
    <row r="1895" spans="23:24" x14ac:dyDescent="0.2">
      <c r="W1895" s="72"/>
      <c r="X1895" s="73"/>
    </row>
    <row r="1896" spans="23:24" x14ac:dyDescent="0.2">
      <c r="W1896" s="72"/>
      <c r="X1896" s="73"/>
    </row>
    <row r="1897" spans="23:24" x14ac:dyDescent="0.2">
      <c r="W1897" s="72"/>
      <c r="X1897" s="73"/>
    </row>
    <row r="1898" spans="23:24" x14ac:dyDescent="0.2">
      <c r="W1898" s="72"/>
      <c r="X1898" s="73"/>
    </row>
    <row r="1899" spans="23:24" x14ac:dyDescent="0.2">
      <c r="W1899" s="72"/>
      <c r="X1899" s="73"/>
    </row>
    <row r="1900" spans="23:24" x14ac:dyDescent="0.2">
      <c r="W1900" s="72"/>
      <c r="X1900" s="73"/>
    </row>
    <row r="1901" spans="23:24" x14ac:dyDescent="0.2">
      <c r="W1901" s="72"/>
      <c r="X1901" s="73"/>
    </row>
    <row r="1902" spans="23:24" x14ac:dyDescent="0.2">
      <c r="W1902" s="72"/>
      <c r="X1902" s="73"/>
    </row>
    <row r="1903" spans="23:24" x14ac:dyDescent="0.2">
      <c r="W1903" s="72"/>
      <c r="X1903" s="73"/>
    </row>
    <row r="1904" spans="23:24" x14ac:dyDescent="0.2">
      <c r="W1904" s="72"/>
      <c r="X1904" s="73"/>
    </row>
    <row r="1905" spans="23:24" x14ac:dyDescent="0.2">
      <c r="W1905" s="72"/>
      <c r="X1905" s="73"/>
    </row>
    <row r="1906" spans="23:24" x14ac:dyDescent="0.2">
      <c r="W1906" s="72"/>
      <c r="X1906" s="73"/>
    </row>
    <row r="1907" spans="23:24" x14ac:dyDescent="0.2">
      <c r="W1907" s="72"/>
      <c r="X1907" s="73"/>
    </row>
    <row r="1908" spans="23:24" x14ac:dyDescent="0.2">
      <c r="W1908" s="72"/>
      <c r="X1908" s="73"/>
    </row>
    <row r="1909" spans="23:24" x14ac:dyDescent="0.2">
      <c r="W1909" s="72"/>
      <c r="X1909" s="73"/>
    </row>
    <row r="1910" spans="23:24" x14ac:dyDescent="0.2">
      <c r="W1910" s="72"/>
      <c r="X1910" s="73"/>
    </row>
    <row r="1911" spans="23:24" x14ac:dyDescent="0.2">
      <c r="W1911" s="72"/>
      <c r="X1911" s="73"/>
    </row>
    <row r="1912" spans="23:24" x14ac:dyDescent="0.2">
      <c r="W1912" s="72"/>
      <c r="X1912" s="73"/>
    </row>
    <row r="1913" spans="23:24" x14ac:dyDescent="0.2">
      <c r="W1913" s="72"/>
      <c r="X1913" s="73"/>
    </row>
    <row r="1914" spans="23:24" x14ac:dyDescent="0.2">
      <c r="W1914" s="72"/>
      <c r="X1914" s="73"/>
    </row>
    <row r="1915" spans="23:24" x14ac:dyDescent="0.2">
      <c r="W1915" s="72"/>
      <c r="X1915" s="73"/>
    </row>
    <row r="1916" spans="23:24" x14ac:dyDescent="0.2">
      <c r="W1916" s="72"/>
      <c r="X1916" s="73"/>
    </row>
    <row r="1917" spans="23:24" x14ac:dyDescent="0.2">
      <c r="W1917" s="72"/>
      <c r="X1917" s="73"/>
    </row>
    <row r="1918" spans="23:24" x14ac:dyDescent="0.2">
      <c r="W1918" s="72"/>
      <c r="X1918" s="73"/>
    </row>
    <row r="1919" spans="23:24" x14ac:dyDescent="0.2">
      <c r="W1919" s="72"/>
      <c r="X1919" s="73"/>
    </row>
    <row r="1920" spans="23:24" x14ac:dyDescent="0.2">
      <c r="W1920" s="72"/>
      <c r="X1920" s="73"/>
    </row>
    <row r="1921" spans="23:24" x14ac:dyDescent="0.2">
      <c r="W1921" s="72"/>
      <c r="X1921" s="73"/>
    </row>
    <row r="1922" spans="23:24" x14ac:dyDescent="0.2">
      <c r="W1922" s="72"/>
      <c r="X1922" s="73"/>
    </row>
    <row r="1923" spans="23:24" x14ac:dyDescent="0.2">
      <c r="W1923" s="72"/>
      <c r="X1923" s="73"/>
    </row>
    <row r="1924" spans="23:24" x14ac:dyDescent="0.2">
      <c r="W1924" s="72"/>
      <c r="X1924" s="73"/>
    </row>
    <row r="1925" spans="23:24" x14ac:dyDescent="0.2">
      <c r="W1925" s="72"/>
      <c r="X1925" s="73"/>
    </row>
    <row r="1926" spans="23:24" x14ac:dyDescent="0.2">
      <c r="W1926" s="72"/>
      <c r="X1926" s="73"/>
    </row>
    <row r="1927" spans="23:24" x14ac:dyDescent="0.2">
      <c r="W1927" s="72"/>
      <c r="X1927" s="73"/>
    </row>
    <row r="1928" spans="23:24" x14ac:dyDescent="0.2">
      <c r="W1928" s="72"/>
      <c r="X1928" s="73"/>
    </row>
    <row r="1929" spans="23:24" x14ac:dyDescent="0.2">
      <c r="W1929" s="72"/>
      <c r="X1929" s="73"/>
    </row>
    <row r="1930" spans="23:24" x14ac:dyDescent="0.2">
      <c r="W1930" s="72"/>
      <c r="X1930" s="73"/>
    </row>
    <row r="1931" spans="23:24" x14ac:dyDescent="0.2">
      <c r="W1931" s="72"/>
      <c r="X1931" s="73"/>
    </row>
    <row r="1932" spans="23:24" x14ac:dyDescent="0.2">
      <c r="W1932" s="72"/>
      <c r="X1932" s="73"/>
    </row>
    <row r="1933" spans="23:24" x14ac:dyDescent="0.2">
      <c r="W1933" s="72"/>
      <c r="X1933" s="73"/>
    </row>
    <row r="1934" spans="23:24" x14ac:dyDescent="0.2">
      <c r="W1934" s="72"/>
      <c r="X1934" s="73"/>
    </row>
    <row r="1935" spans="23:24" x14ac:dyDescent="0.2">
      <c r="W1935" s="72"/>
      <c r="X1935" s="73"/>
    </row>
    <row r="1936" spans="23:24" x14ac:dyDescent="0.2">
      <c r="W1936" s="72"/>
      <c r="X1936" s="73"/>
    </row>
    <row r="1937" spans="23:24" x14ac:dyDescent="0.2">
      <c r="W1937" s="72"/>
      <c r="X1937" s="73"/>
    </row>
    <row r="1938" spans="23:24" x14ac:dyDescent="0.2">
      <c r="W1938" s="72"/>
      <c r="X1938" s="73"/>
    </row>
    <row r="1939" spans="23:24" x14ac:dyDescent="0.2">
      <c r="W1939" s="72"/>
      <c r="X1939" s="73"/>
    </row>
    <row r="1940" spans="23:24" x14ac:dyDescent="0.2">
      <c r="W1940" s="72"/>
      <c r="X1940" s="73"/>
    </row>
    <row r="1941" spans="23:24" x14ac:dyDescent="0.2">
      <c r="W1941" s="72"/>
      <c r="X1941" s="73"/>
    </row>
    <row r="1942" spans="23:24" x14ac:dyDescent="0.2">
      <c r="W1942" s="72"/>
      <c r="X1942" s="73"/>
    </row>
    <row r="1943" spans="23:24" x14ac:dyDescent="0.2">
      <c r="W1943" s="72"/>
      <c r="X1943" s="73"/>
    </row>
    <row r="1944" spans="23:24" x14ac:dyDescent="0.2">
      <c r="W1944" s="72"/>
      <c r="X1944" s="73"/>
    </row>
    <row r="1945" spans="23:24" x14ac:dyDescent="0.2">
      <c r="W1945" s="72"/>
      <c r="X1945" s="73"/>
    </row>
    <row r="1946" spans="23:24" x14ac:dyDescent="0.2">
      <c r="W1946" s="72"/>
      <c r="X1946" s="73"/>
    </row>
    <row r="1947" spans="23:24" x14ac:dyDescent="0.2">
      <c r="W1947" s="72"/>
      <c r="X1947" s="73"/>
    </row>
    <row r="1948" spans="23:24" x14ac:dyDescent="0.2">
      <c r="W1948" s="72"/>
      <c r="X1948" s="73"/>
    </row>
    <row r="1949" spans="23:24" x14ac:dyDescent="0.2">
      <c r="W1949" s="72"/>
      <c r="X1949" s="73"/>
    </row>
    <row r="1950" spans="23:24" x14ac:dyDescent="0.2">
      <c r="W1950" s="72"/>
      <c r="X1950" s="73"/>
    </row>
    <row r="1951" spans="23:24" x14ac:dyDescent="0.2">
      <c r="W1951" s="72"/>
      <c r="X1951" s="73"/>
    </row>
    <row r="1952" spans="23:24" x14ac:dyDescent="0.2">
      <c r="W1952" s="72"/>
      <c r="X1952" s="73"/>
    </row>
    <row r="1953" spans="23:24" x14ac:dyDescent="0.2">
      <c r="W1953" s="72"/>
      <c r="X1953" s="73"/>
    </row>
    <row r="1954" spans="23:24" x14ac:dyDescent="0.2">
      <c r="W1954" s="72"/>
      <c r="X1954" s="73"/>
    </row>
    <row r="1955" spans="23:24" x14ac:dyDescent="0.2">
      <c r="W1955" s="72"/>
      <c r="X1955" s="73"/>
    </row>
    <row r="1956" spans="23:24" x14ac:dyDescent="0.2">
      <c r="W1956" s="72"/>
      <c r="X1956" s="73"/>
    </row>
    <row r="1957" spans="23:24" x14ac:dyDescent="0.2">
      <c r="W1957" s="72"/>
      <c r="X1957" s="73"/>
    </row>
    <row r="1958" spans="23:24" x14ac:dyDescent="0.2">
      <c r="W1958" s="72"/>
      <c r="X1958" s="73"/>
    </row>
    <row r="1959" spans="23:24" x14ac:dyDescent="0.2">
      <c r="W1959" s="72"/>
      <c r="X1959" s="73"/>
    </row>
    <row r="1960" spans="23:24" x14ac:dyDescent="0.2">
      <c r="W1960" s="72"/>
      <c r="X1960" s="73"/>
    </row>
    <row r="1961" spans="23:24" x14ac:dyDescent="0.2">
      <c r="W1961" s="72"/>
      <c r="X1961" s="73"/>
    </row>
    <row r="1962" spans="23:24" x14ac:dyDescent="0.2">
      <c r="W1962" s="72"/>
      <c r="X1962" s="73"/>
    </row>
    <row r="1963" spans="23:24" x14ac:dyDescent="0.2">
      <c r="W1963" s="72"/>
      <c r="X1963" s="73"/>
    </row>
    <row r="1964" spans="23:24" x14ac:dyDescent="0.2">
      <c r="W1964" s="72"/>
      <c r="X1964" s="73"/>
    </row>
    <row r="1965" spans="23:24" x14ac:dyDescent="0.2">
      <c r="W1965" s="72"/>
      <c r="X1965" s="73"/>
    </row>
    <row r="1966" spans="23:24" x14ac:dyDescent="0.2">
      <c r="W1966" s="72"/>
      <c r="X1966" s="73"/>
    </row>
    <row r="1967" spans="23:24" x14ac:dyDescent="0.2">
      <c r="W1967" s="72"/>
      <c r="X1967" s="73"/>
    </row>
    <row r="1968" spans="23:24" x14ac:dyDescent="0.2">
      <c r="W1968" s="72"/>
      <c r="X1968" s="73"/>
    </row>
    <row r="1969" spans="23:24" x14ac:dyDescent="0.2">
      <c r="W1969" s="72"/>
      <c r="X1969" s="73"/>
    </row>
    <row r="1970" spans="23:24" x14ac:dyDescent="0.2">
      <c r="W1970" s="72"/>
      <c r="X1970" s="73"/>
    </row>
    <row r="1971" spans="23:24" x14ac:dyDescent="0.2">
      <c r="W1971" s="72"/>
      <c r="X1971" s="73"/>
    </row>
    <row r="1972" spans="23:24" x14ac:dyDescent="0.2">
      <c r="W1972" s="72"/>
      <c r="X1972" s="73"/>
    </row>
    <row r="1973" spans="23:24" x14ac:dyDescent="0.2">
      <c r="W1973" s="72"/>
      <c r="X1973" s="73"/>
    </row>
    <row r="1974" spans="23:24" x14ac:dyDescent="0.2">
      <c r="W1974" s="72"/>
      <c r="X1974" s="73"/>
    </row>
    <row r="1975" spans="23:24" x14ac:dyDescent="0.2">
      <c r="W1975" s="72"/>
      <c r="X1975" s="73"/>
    </row>
    <row r="1976" spans="23:24" x14ac:dyDescent="0.2">
      <c r="W1976" s="72"/>
      <c r="X1976" s="73"/>
    </row>
    <row r="1977" spans="23:24" x14ac:dyDescent="0.2">
      <c r="W1977" s="72"/>
      <c r="X1977" s="73"/>
    </row>
    <row r="1978" spans="23:24" x14ac:dyDescent="0.2">
      <c r="W1978" s="72"/>
      <c r="X1978" s="73"/>
    </row>
    <row r="1979" spans="23:24" x14ac:dyDescent="0.2">
      <c r="W1979" s="72"/>
      <c r="X1979" s="73"/>
    </row>
    <row r="1980" spans="23:24" x14ac:dyDescent="0.2">
      <c r="W1980" s="72"/>
      <c r="X1980" s="73"/>
    </row>
    <row r="1981" spans="23:24" x14ac:dyDescent="0.2">
      <c r="W1981" s="72"/>
      <c r="X1981" s="73"/>
    </row>
    <row r="1982" spans="23:24" x14ac:dyDescent="0.2">
      <c r="W1982" s="72"/>
      <c r="X1982" s="73"/>
    </row>
    <row r="1983" spans="23:24" x14ac:dyDescent="0.2">
      <c r="W1983" s="72"/>
      <c r="X1983" s="73"/>
    </row>
    <row r="1984" spans="23:24" x14ac:dyDescent="0.2">
      <c r="W1984" s="72"/>
      <c r="X1984" s="73"/>
    </row>
    <row r="1985" spans="23:24" x14ac:dyDescent="0.2">
      <c r="W1985" s="72"/>
      <c r="X1985" s="73"/>
    </row>
    <row r="1986" spans="23:24" x14ac:dyDescent="0.2">
      <c r="W1986" s="72"/>
      <c r="X1986" s="73"/>
    </row>
    <row r="1987" spans="23:24" x14ac:dyDescent="0.2">
      <c r="W1987" s="72"/>
      <c r="X1987" s="73"/>
    </row>
    <row r="1988" spans="23:24" x14ac:dyDescent="0.2">
      <c r="W1988" s="72"/>
      <c r="X1988" s="73"/>
    </row>
    <row r="1989" spans="23:24" x14ac:dyDescent="0.2">
      <c r="W1989" s="72"/>
      <c r="X1989" s="73"/>
    </row>
    <row r="1990" spans="23:24" x14ac:dyDescent="0.2">
      <c r="W1990" s="72"/>
      <c r="X1990" s="73"/>
    </row>
    <row r="1991" spans="23:24" x14ac:dyDescent="0.2">
      <c r="W1991" s="72"/>
      <c r="X1991" s="73"/>
    </row>
    <row r="1992" spans="23:24" x14ac:dyDescent="0.2">
      <c r="W1992" s="72"/>
      <c r="X1992" s="73"/>
    </row>
    <row r="1993" spans="23:24" x14ac:dyDescent="0.2">
      <c r="W1993" s="72"/>
      <c r="X1993" s="73"/>
    </row>
    <row r="1994" spans="23:24" x14ac:dyDescent="0.2">
      <c r="W1994" s="72"/>
      <c r="X1994" s="73"/>
    </row>
    <row r="1995" spans="23:24" x14ac:dyDescent="0.2">
      <c r="W1995" s="72"/>
      <c r="X1995" s="73"/>
    </row>
    <row r="1996" spans="23:24" x14ac:dyDescent="0.2">
      <c r="W1996" s="72"/>
      <c r="X1996" s="73"/>
    </row>
    <row r="1997" spans="23:24" x14ac:dyDescent="0.2">
      <c r="W1997" s="72"/>
      <c r="X1997" s="73"/>
    </row>
    <row r="1998" spans="23:24" x14ac:dyDescent="0.2">
      <c r="W1998" s="72"/>
      <c r="X1998" s="73"/>
    </row>
    <row r="1999" spans="23:24" x14ac:dyDescent="0.2">
      <c r="W1999" s="72"/>
      <c r="X1999" s="73"/>
    </row>
    <row r="2000" spans="23:24" x14ac:dyDescent="0.2">
      <c r="W2000" s="72"/>
      <c r="X2000" s="73"/>
    </row>
    <row r="2001" spans="23:24" x14ac:dyDescent="0.2">
      <c r="W2001" s="72"/>
      <c r="X2001" s="73"/>
    </row>
    <row r="2002" spans="23:24" x14ac:dyDescent="0.2">
      <c r="W2002" s="72"/>
      <c r="X2002" s="73"/>
    </row>
    <row r="2003" spans="23:24" x14ac:dyDescent="0.2">
      <c r="W2003" s="72"/>
      <c r="X2003" s="73"/>
    </row>
    <row r="2004" spans="23:24" x14ac:dyDescent="0.2">
      <c r="W2004" s="72"/>
      <c r="X2004" s="73"/>
    </row>
    <row r="2005" spans="23:24" x14ac:dyDescent="0.2">
      <c r="W2005" s="72"/>
      <c r="X2005" s="73"/>
    </row>
    <row r="2006" spans="23:24" x14ac:dyDescent="0.2">
      <c r="W2006" s="72"/>
      <c r="X2006" s="73"/>
    </row>
    <row r="2007" spans="23:24" x14ac:dyDescent="0.2">
      <c r="W2007" s="72"/>
      <c r="X2007" s="73"/>
    </row>
    <row r="2008" spans="23:24" x14ac:dyDescent="0.2">
      <c r="W2008" s="72"/>
      <c r="X2008" s="73"/>
    </row>
    <row r="2009" spans="23:24" x14ac:dyDescent="0.2">
      <c r="W2009" s="72"/>
      <c r="X2009" s="73"/>
    </row>
    <row r="2010" spans="23:24" x14ac:dyDescent="0.2">
      <c r="W2010" s="72"/>
      <c r="X2010" s="73"/>
    </row>
    <row r="2011" spans="23:24" x14ac:dyDescent="0.2">
      <c r="W2011" s="72"/>
      <c r="X2011" s="73"/>
    </row>
    <row r="2012" spans="23:24" x14ac:dyDescent="0.2">
      <c r="W2012" s="72"/>
      <c r="X2012" s="73"/>
    </row>
    <row r="2013" spans="23:24" x14ac:dyDescent="0.2">
      <c r="W2013" s="72"/>
      <c r="X2013" s="73"/>
    </row>
    <row r="2014" spans="23:24" x14ac:dyDescent="0.2">
      <c r="W2014" s="72"/>
      <c r="X2014" s="73"/>
    </row>
    <row r="2015" spans="23:24" x14ac:dyDescent="0.2">
      <c r="W2015" s="72"/>
      <c r="X2015" s="73"/>
    </row>
    <row r="2016" spans="23:24" x14ac:dyDescent="0.2">
      <c r="W2016" s="72"/>
      <c r="X2016" s="73"/>
    </row>
    <row r="2017" spans="23:24" x14ac:dyDescent="0.2">
      <c r="W2017" s="72"/>
      <c r="X2017" s="73"/>
    </row>
    <row r="2018" spans="23:24" x14ac:dyDescent="0.2">
      <c r="W2018" s="72"/>
      <c r="X2018" s="73"/>
    </row>
    <row r="2019" spans="23:24" x14ac:dyDescent="0.2">
      <c r="W2019" s="72"/>
      <c r="X2019" s="73"/>
    </row>
    <row r="2020" spans="23:24" x14ac:dyDescent="0.2">
      <c r="W2020" s="72"/>
      <c r="X2020" s="73"/>
    </row>
    <row r="2021" spans="23:24" x14ac:dyDescent="0.2">
      <c r="W2021" s="72"/>
      <c r="X2021" s="73"/>
    </row>
    <row r="2022" spans="23:24" x14ac:dyDescent="0.2">
      <c r="W2022" s="72"/>
      <c r="X2022" s="73"/>
    </row>
    <row r="2023" spans="23:24" x14ac:dyDescent="0.2">
      <c r="W2023" s="72"/>
      <c r="X2023" s="73"/>
    </row>
    <row r="2024" spans="23:24" x14ac:dyDescent="0.2">
      <c r="W2024" s="72"/>
      <c r="X2024" s="73"/>
    </row>
    <row r="2025" spans="23:24" x14ac:dyDescent="0.2">
      <c r="W2025" s="72"/>
      <c r="X2025" s="73"/>
    </row>
    <row r="2026" spans="23:24" x14ac:dyDescent="0.2">
      <c r="W2026" s="72"/>
      <c r="X2026" s="73"/>
    </row>
    <row r="2027" spans="23:24" x14ac:dyDescent="0.2">
      <c r="W2027" s="72"/>
      <c r="X2027" s="73"/>
    </row>
    <row r="2028" spans="23:24" x14ac:dyDescent="0.2">
      <c r="W2028" s="72"/>
      <c r="X2028" s="73"/>
    </row>
    <row r="2029" spans="23:24" x14ac:dyDescent="0.2">
      <c r="W2029" s="72"/>
      <c r="X2029" s="73"/>
    </row>
    <row r="2030" spans="23:24" x14ac:dyDescent="0.2">
      <c r="W2030" s="72"/>
      <c r="X2030" s="73"/>
    </row>
    <row r="2031" spans="23:24" x14ac:dyDescent="0.2">
      <c r="W2031" s="72"/>
      <c r="X2031" s="73"/>
    </row>
    <row r="2032" spans="23:24" x14ac:dyDescent="0.2">
      <c r="W2032" s="72"/>
      <c r="X2032" s="73"/>
    </row>
    <row r="2033" spans="23:24" x14ac:dyDescent="0.2">
      <c r="W2033" s="72"/>
      <c r="X2033" s="73"/>
    </row>
    <row r="2034" spans="23:24" x14ac:dyDescent="0.2">
      <c r="W2034" s="72"/>
      <c r="X2034" s="73"/>
    </row>
    <row r="2035" spans="23:24" x14ac:dyDescent="0.2">
      <c r="W2035" s="72"/>
      <c r="X2035" s="73"/>
    </row>
    <row r="2036" spans="23:24" x14ac:dyDescent="0.2">
      <c r="W2036" s="72"/>
      <c r="X2036" s="73"/>
    </row>
    <row r="2037" spans="23:24" x14ac:dyDescent="0.2">
      <c r="W2037" s="72"/>
      <c r="X2037" s="73"/>
    </row>
    <row r="2038" spans="23:24" x14ac:dyDescent="0.2">
      <c r="W2038" s="72"/>
      <c r="X2038" s="73"/>
    </row>
    <row r="2039" spans="23:24" x14ac:dyDescent="0.2">
      <c r="W2039" s="72"/>
      <c r="X2039" s="73"/>
    </row>
    <row r="2040" spans="23:24" x14ac:dyDescent="0.2">
      <c r="W2040" s="72"/>
      <c r="X2040" s="73"/>
    </row>
    <row r="2041" spans="23:24" x14ac:dyDescent="0.2">
      <c r="W2041" s="72"/>
      <c r="X2041" s="73"/>
    </row>
    <row r="2042" spans="23:24" x14ac:dyDescent="0.2">
      <c r="W2042" s="72"/>
      <c r="X2042" s="73"/>
    </row>
    <row r="2043" spans="23:24" x14ac:dyDescent="0.2">
      <c r="W2043" s="72"/>
      <c r="X2043" s="73"/>
    </row>
    <row r="2044" spans="23:24" x14ac:dyDescent="0.2">
      <c r="W2044" s="72"/>
      <c r="X2044" s="73"/>
    </row>
    <row r="2045" spans="23:24" x14ac:dyDescent="0.2">
      <c r="W2045" s="72"/>
      <c r="X2045" s="73"/>
    </row>
    <row r="2046" spans="23:24" x14ac:dyDescent="0.2">
      <c r="W2046" s="72"/>
      <c r="X2046" s="73"/>
    </row>
    <row r="2047" spans="23:24" x14ac:dyDescent="0.2">
      <c r="W2047" s="72"/>
      <c r="X2047" s="73"/>
    </row>
    <row r="2048" spans="23:24" x14ac:dyDescent="0.2">
      <c r="W2048" s="72"/>
      <c r="X2048" s="73"/>
    </row>
    <row r="2049" spans="23:24" x14ac:dyDescent="0.2">
      <c r="W2049" s="72"/>
      <c r="X2049" s="73"/>
    </row>
    <row r="2050" spans="23:24" x14ac:dyDescent="0.2">
      <c r="W2050" s="72"/>
      <c r="X2050" s="73"/>
    </row>
    <row r="2051" spans="23:24" x14ac:dyDescent="0.2">
      <c r="W2051" s="72"/>
      <c r="X2051" s="73"/>
    </row>
    <row r="2052" spans="23:24" x14ac:dyDescent="0.2">
      <c r="W2052" s="72"/>
      <c r="X2052" s="73"/>
    </row>
    <row r="2053" spans="23:24" x14ac:dyDescent="0.2">
      <c r="W2053" s="72"/>
      <c r="X2053" s="73"/>
    </row>
    <row r="2054" spans="23:24" x14ac:dyDescent="0.2">
      <c r="W2054" s="72"/>
      <c r="X2054" s="73"/>
    </row>
    <row r="2055" spans="23:24" x14ac:dyDescent="0.2">
      <c r="W2055" s="72"/>
      <c r="X2055" s="73"/>
    </row>
    <row r="2056" spans="23:24" x14ac:dyDescent="0.2">
      <c r="W2056" s="72"/>
      <c r="X2056" s="73"/>
    </row>
    <row r="2057" spans="23:24" x14ac:dyDescent="0.2">
      <c r="W2057" s="72"/>
      <c r="X2057" s="73"/>
    </row>
    <row r="2058" spans="23:24" x14ac:dyDescent="0.2">
      <c r="W2058" s="72"/>
      <c r="X2058" s="73"/>
    </row>
    <row r="2059" spans="23:24" x14ac:dyDescent="0.2">
      <c r="W2059" s="72"/>
      <c r="X2059" s="73"/>
    </row>
    <row r="2060" spans="23:24" x14ac:dyDescent="0.2">
      <c r="W2060" s="72"/>
      <c r="X2060" s="73"/>
    </row>
    <row r="2061" spans="23:24" x14ac:dyDescent="0.2">
      <c r="W2061" s="72"/>
      <c r="X2061" s="73"/>
    </row>
    <row r="2062" spans="23:24" x14ac:dyDescent="0.2">
      <c r="W2062" s="72"/>
      <c r="X2062" s="73"/>
    </row>
    <row r="2063" spans="23:24" x14ac:dyDescent="0.2">
      <c r="W2063" s="72"/>
      <c r="X2063" s="73"/>
    </row>
    <row r="2064" spans="23:24" x14ac:dyDescent="0.2">
      <c r="W2064" s="72"/>
      <c r="X2064" s="73"/>
    </row>
    <row r="2065" spans="23:24" x14ac:dyDescent="0.2">
      <c r="W2065" s="72"/>
      <c r="X2065" s="73"/>
    </row>
    <row r="2066" spans="23:24" x14ac:dyDescent="0.2">
      <c r="W2066" s="72"/>
      <c r="X2066" s="73"/>
    </row>
    <row r="2067" spans="23:24" x14ac:dyDescent="0.2">
      <c r="W2067" s="72"/>
      <c r="X2067" s="73"/>
    </row>
    <row r="2068" spans="23:24" x14ac:dyDescent="0.2">
      <c r="W2068" s="72"/>
      <c r="X2068" s="73"/>
    </row>
    <row r="2069" spans="23:24" x14ac:dyDescent="0.2">
      <c r="W2069" s="72"/>
      <c r="X2069" s="73"/>
    </row>
    <row r="2070" spans="23:24" x14ac:dyDescent="0.2">
      <c r="W2070" s="72"/>
      <c r="X2070" s="73"/>
    </row>
    <row r="2071" spans="23:24" x14ac:dyDescent="0.2">
      <c r="W2071" s="72"/>
      <c r="X2071" s="73"/>
    </row>
    <row r="2072" spans="23:24" x14ac:dyDescent="0.2">
      <c r="W2072" s="72"/>
      <c r="X2072" s="73"/>
    </row>
    <row r="2073" spans="23:24" x14ac:dyDescent="0.2">
      <c r="W2073" s="72"/>
      <c r="X2073" s="73"/>
    </row>
    <row r="2074" spans="23:24" x14ac:dyDescent="0.2">
      <c r="W2074" s="72"/>
      <c r="X2074" s="73"/>
    </row>
    <row r="2075" spans="23:24" x14ac:dyDescent="0.2">
      <c r="W2075" s="72"/>
      <c r="X2075" s="73"/>
    </row>
    <row r="2076" spans="23:24" x14ac:dyDescent="0.2">
      <c r="W2076" s="72"/>
      <c r="X2076" s="73"/>
    </row>
    <row r="2077" spans="23:24" x14ac:dyDescent="0.2">
      <c r="W2077" s="72"/>
      <c r="X2077" s="73"/>
    </row>
    <row r="2078" spans="23:24" x14ac:dyDescent="0.2">
      <c r="W2078" s="72"/>
      <c r="X2078" s="73"/>
    </row>
    <row r="2079" spans="23:24" x14ac:dyDescent="0.2">
      <c r="W2079" s="72"/>
      <c r="X2079" s="73"/>
    </row>
    <row r="2080" spans="23:24" x14ac:dyDescent="0.2">
      <c r="W2080" s="72"/>
      <c r="X2080" s="73"/>
    </row>
    <row r="2081" spans="23:24" x14ac:dyDescent="0.2">
      <c r="W2081" s="72"/>
      <c r="X2081" s="73"/>
    </row>
    <row r="2082" spans="23:24" x14ac:dyDescent="0.2">
      <c r="W2082" s="72"/>
      <c r="X2082" s="73"/>
    </row>
    <row r="2083" spans="23:24" x14ac:dyDescent="0.2">
      <c r="W2083" s="72"/>
      <c r="X2083" s="73"/>
    </row>
    <row r="2084" spans="23:24" x14ac:dyDescent="0.2">
      <c r="W2084" s="72"/>
      <c r="X2084" s="73"/>
    </row>
    <row r="2085" spans="23:24" x14ac:dyDescent="0.2">
      <c r="W2085" s="72"/>
      <c r="X2085" s="73"/>
    </row>
    <row r="2086" spans="23:24" x14ac:dyDescent="0.2">
      <c r="W2086" s="72"/>
      <c r="X2086" s="73"/>
    </row>
    <row r="2087" spans="23:24" x14ac:dyDescent="0.2">
      <c r="W2087" s="72"/>
      <c r="X2087" s="73"/>
    </row>
    <row r="2088" spans="23:24" x14ac:dyDescent="0.2">
      <c r="W2088" s="72"/>
      <c r="X2088" s="73"/>
    </row>
    <row r="2089" spans="23:24" x14ac:dyDescent="0.2">
      <c r="W2089" s="72"/>
      <c r="X2089" s="73"/>
    </row>
    <row r="2090" spans="23:24" x14ac:dyDescent="0.2">
      <c r="W2090" s="72"/>
      <c r="X2090" s="73"/>
    </row>
    <row r="2091" spans="23:24" x14ac:dyDescent="0.2">
      <c r="W2091" s="72"/>
      <c r="X2091" s="73"/>
    </row>
    <row r="2092" spans="23:24" x14ac:dyDescent="0.2">
      <c r="W2092" s="72"/>
      <c r="X2092" s="73"/>
    </row>
    <row r="2093" spans="23:24" x14ac:dyDescent="0.2">
      <c r="W2093" s="72"/>
      <c r="X2093" s="73"/>
    </row>
    <row r="2094" spans="23:24" x14ac:dyDescent="0.2">
      <c r="W2094" s="72"/>
      <c r="X2094" s="73"/>
    </row>
    <row r="2095" spans="23:24" x14ac:dyDescent="0.2">
      <c r="W2095" s="72"/>
      <c r="X2095" s="73"/>
    </row>
    <row r="2096" spans="23:24" x14ac:dyDescent="0.2">
      <c r="W2096" s="72"/>
      <c r="X2096" s="73"/>
    </row>
    <row r="2097" spans="23:24" x14ac:dyDescent="0.2">
      <c r="W2097" s="72"/>
      <c r="X2097" s="73"/>
    </row>
    <row r="2098" spans="23:24" x14ac:dyDescent="0.2">
      <c r="W2098" s="72"/>
      <c r="X2098" s="73"/>
    </row>
    <row r="2099" spans="23:24" x14ac:dyDescent="0.2">
      <c r="W2099" s="72"/>
      <c r="X2099" s="73"/>
    </row>
    <row r="2100" spans="23:24" x14ac:dyDescent="0.2">
      <c r="W2100" s="72"/>
      <c r="X2100" s="73"/>
    </row>
    <row r="2101" spans="23:24" x14ac:dyDescent="0.2">
      <c r="W2101" s="72"/>
      <c r="X2101" s="73"/>
    </row>
    <row r="2102" spans="23:24" x14ac:dyDescent="0.2">
      <c r="W2102" s="72"/>
      <c r="X2102" s="73"/>
    </row>
    <row r="2103" spans="23:24" x14ac:dyDescent="0.2">
      <c r="W2103" s="72"/>
      <c r="X2103" s="73"/>
    </row>
    <row r="2104" spans="23:24" x14ac:dyDescent="0.2">
      <c r="W2104" s="72"/>
      <c r="X2104" s="73"/>
    </row>
    <row r="2105" spans="23:24" x14ac:dyDescent="0.2">
      <c r="W2105" s="72"/>
      <c r="X2105" s="73"/>
    </row>
    <row r="2106" spans="23:24" x14ac:dyDescent="0.2">
      <c r="W2106" s="72"/>
      <c r="X2106" s="73"/>
    </row>
    <row r="2107" spans="23:24" x14ac:dyDescent="0.2">
      <c r="W2107" s="72"/>
      <c r="X2107" s="73"/>
    </row>
    <row r="2108" spans="23:24" x14ac:dyDescent="0.2">
      <c r="W2108" s="72"/>
      <c r="X2108" s="73"/>
    </row>
    <row r="2109" spans="23:24" x14ac:dyDescent="0.2">
      <c r="W2109" s="72"/>
      <c r="X2109" s="73"/>
    </row>
    <row r="2110" spans="23:24" x14ac:dyDescent="0.2">
      <c r="W2110" s="72"/>
      <c r="X2110" s="73"/>
    </row>
    <row r="2111" spans="23:24" x14ac:dyDescent="0.2">
      <c r="W2111" s="72"/>
      <c r="X2111" s="73"/>
    </row>
    <row r="2112" spans="23:24" x14ac:dyDescent="0.2">
      <c r="W2112" s="72"/>
      <c r="X2112" s="73"/>
    </row>
    <row r="2113" spans="23:24" x14ac:dyDescent="0.2">
      <c r="W2113" s="72"/>
      <c r="X2113" s="73"/>
    </row>
    <row r="2114" spans="23:24" x14ac:dyDescent="0.2">
      <c r="W2114" s="72"/>
      <c r="X2114" s="73"/>
    </row>
    <row r="2115" spans="23:24" x14ac:dyDescent="0.2">
      <c r="W2115" s="72"/>
      <c r="X2115" s="73"/>
    </row>
    <row r="2116" spans="23:24" x14ac:dyDescent="0.2">
      <c r="W2116" s="72"/>
      <c r="X2116" s="73"/>
    </row>
    <row r="2117" spans="23:24" x14ac:dyDescent="0.2">
      <c r="W2117" s="72"/>
      <c r="X2117" s="73"/>
    </row>
    <row r="2118" spans="23:24" x14ac:dyDescent="0.2">
      <c r="W2118" s="72"/>
      <c r="X2118" s="73"/>
    </row>
    <row r="2119" spans="23:24" x14ac:dyDescent="0.2">
      <c r="W2119" s="72"/>
      <c r="X2119" s="73"/>
    </row>
    <row r="2120" spans="23:24" x14ac:dyDescent="0.2">
      <c r="W2120" s="72"/>
      <c r="X2120" s="73"/>
    </row>
    <row r="2121" spans="23:24" x14ac:dyDescent="0.2">
      <c r="W2121" s="72"/>
      <c r="X2121" s="73"/>
    </row>
    <row r="2122" spans="23:24" x14ac:dyDescent="0.2">
      <c r="W2122" s="72"/>
      <c r="X2122" s="73"/>
    </row>
    <row r="2123" spans="23:24" x14ac:dyDescent="0.2">
      <c r="W2123" s="72"/>
      <c r="X2123" s="73"/>
    </row>
    <row r="2124" spans="23:24" x14ac:dyDescent="0.2">
      <c r="W2124" s="72"/>
      <c r="X2124" s="73"/>
    </row>
    <row r="2125" spans="23:24" x14ac:dyDescent="0.2">
      <c r="W2125" s="72"/>
      <c r="X2125" s="73"/>
    </row>
    <row r="2126" spans="23:24" x14ac:dyDescent="0.2">
      <c r="W2126" s="72"/>
      <c r="X2126" s="73"/>
    </row>
    <row r="2127" spans="23:24" x14ac:dyDescent="0.2">
      <c r="W2127" s="72"/>
      <c r="X2127" s="73"/>
    </row>
    <row r="2128" spans="23:24" x14ac:dyDescent="0.2">
      <c r="W2128" s="72"/>
      <c r="X2128" s="73"/>
    </row>
    <row r="2129" spans="23:24" x14ac:dyDescent="0.2">
      <c r="W2129" s="72"/>
      <c r="X2129" s="73"/>
    </row>
    <row r="2130" spans="23:24" x14ac:dyDescent="0.2">
      <c r="W2130" s="72"/>
      <c r="X2130" s="73"/>
    </row>
    <row r="2131" spans="23:24" x14ac:dyDescent="0.2">
      <c r="W2131" s="72"/>
      <c r="X2131" s="73"/>
    </row>
    <row r="2132" spans="23:24" x14ac:dyDescent="0.2">
      <c r="W2132" s="72"/>
      <c r="X2132" s="73"/>
    </row>
    <row r="2133" spans="23:24" x14ac:dyDescent="0.2">
      <c r="W2133" s="72"/>
      <c r="X2133" s="73"/>
    </row>
    <row r="2134" spans="23:24" x14ac:dyDescent="0.2">
      <c r="W2134" s="72"/>
      <c r="X2134" s="73"/>
    </row>
    <row r="2135" spans="23:24" x14ac:dyDescent="0.2">
      <c r="W2135" s="72"/>
      <c r="X2135" s="73"/>
    </row>
    <row r="2136" spans="23:24" x14ac:dyDescent="0.2">
      <c r="W2136" s="72"/>
      <c r="X2136" s="73"/>
    </row>
    <row r="2137" spans="23:24" x14ac:dyDescent="0.2">
      <c r="W2137" s="72"/>
      <c r="X2137" s="73"/>
    </row>
    <row r="2138" spans="23:24" x14ac:dyDescent="0.2">
      <c r="W2138" s="72"/>
      <c r="X2138" s="73"/>
    </row>
    <row r="2139" spans="23:24" x14ac:dyDescent="0.2">
      <c r="W2139" s="72"/>
      <c r="X2139" s="73"/>
    </row>
    <row r="2140" spans="23:24" x14ac:dyDescent="0.2">
      <c r="W2140" s="72"/>
      <c r="X2140" s="73"/>
    </row>
    <row r="2141" spans="23:24" x14ac:dyDescent="0.2">
      <c r="W2141" s="72"/>
      <c r="X2141" s="73"/>
    </row>
    <row r="2142" spans="23:24" x14ac:dyDescent="0.2">
      <c r="W2142" s="72"/>
      <c r="X2142" s="73"/>
    </row>
    <row r="2143" spans="23:24" x14ac:dyDescent="0.2">
      <c r="W2143" s="72"/>
      <c r="X2143" s="73"/>
    </row>
    <row r="2144" spans="23:24" x14ac:dyDescent="0.2">
      <c r="W2144" s="72"/>
      <c r="X2144" s="73"/>
    </row>
    <row r="2145" spans="23:24" x14ac:dyDescent="0.2">
      <c r="W2145" s="72"/>
      <c r="X2145" s="73"/>
    </row>
    <row r="2146" spans="23:24" x14ac:dyDescent="0.2">
      <c r="W2146" s="72"/>
      <c r="X2146" s="73"/>
    </row>
    <row r="2147" spans="23:24" x14ac:dyDescent="0.2">
      <c r="W2147" s="72"/>
      <c r="X2147" s="73"/>
    </row>
    <row r="2148" spans="23:24" x14ac:dyDescent="0.2">
      <c r="W2148" s="72"/>
      <c r="X2148" s="73"/>
    </row>
    <row r="2149" spans="23:24" x14ac:dyDescent="0.2">
      <c r="W2149" s="72"/>
      <c r="X2149" s="73"/>
    </row>
    <row r="2150" spans="23:24" x14ac:dyDescent="0.2">
      <c r="W2150" s="72"/>
      <c r="X2150" s="73"/>
    </row>
    <row r="2151" spans="23:24" x14ac:dyDescent="0.2">
      <c r="W2151" s="72"/>
      <c r="X2151" s="73"/>
    </row>
    <row r="2152" spans="23:24" x14ac:dyDescent="0.2">
      <c r="W2152" s="72"/>
      <c r="X2152" s="73"/>
    </row>
    <row r="2153" spans="23:24" x14ac:dyDescent="0.2">
      <c r="W2153" s="72"/>
      <c r="X2153" s="73"/>
    </row>
    <row r="2154" spans="23:24" x14ac:dyDescent="0.2">
      <c r="W2154" s="72"/>
      <c r="X2154" s="73"/>
    </row>
    <row r="2155" spans="23:24" x14ac:dyDescent="0.2">
      <c r="W2155" s="72"/>
      <c r="X2155" s="73"/>
    </row>
    <row r="2156" spans="23:24" x14ac:dyDescent="0.2">
      <c r="W2156" s="72"/>
      <c r="X2156" s="73"/>
    </row>
    <row r="2157" spans="23:24" x14ac:dyDescent="0.2">
      <c r="W2157" s="72"/>
      <c r="X2157" s="73"/>
    </row>
    <row r="2158" spans="23:24" x14ac:dyDescent="0.2">
      <c r="W2158" s="72"/>
      <c r="X2158" s="73"/>
    </row>
    <row r="2159" spans="23:24" x14ac:dyDescent="0.2">
      <c r="W2159" s="72"/>
      <c r="X2159" s="73"/>
    </row>
    <row r="2160" spans="23:24" x14ac:dyDescent="0.2">
      <c r="W2160" s="72"/>
      <c r="X2160" s="73"/>
    </row>
    <row r="2161" spans="23:24" x14ac:dyDescent="0.2">
      <c r="W2161" s="72"/>
      <c r="X2161" s="73"/>
    </row>
    <row r="2162" spans="23:24" x14ac:dyDescent="0.2">
      <c r="W2162" s="72"/>
      <c r="X2162" s="73"/>
    </row>
    <row r="2163" spans="23:24" x14ac:dyDescent="0.2">
      <c r="W2163" s="72"/>
      <c r="X2163" s="73"/>
    </row>
    <row r="2164" spans="23:24" x14ac:dyDescent="0.2">
      <c r="W2164" s="72"/>
      <c r="X2164" s="73"/>
    </row>
    <row r="2165" spans="23:24" x14ac:dyDescent="0.2">
      <c r="W2165" s="72"/>
      <c r="X2165" s="73"/>
    </row>
    <row r="2166" spans="23:24" x14ac:dyDescent="0.2">
      <c r="W2166" s="72"/>
      <c r="X2166" s="73"/>
    </row>
    <row r="2167" spans="23:24" x14ac:dyDescent="0.2">
      <c r="W2167" s="72"/>
      <c r="X2167" s="73"/>
    </row>
    <row r="2168" spans="23:24" x14ac:dyDescent="0.2">
      <c r="W2168" s="72"/>
      <c r="X2168" s="73"/>
    </row>
    <row r="2169" spans="23:24" x14ac:dyDescent="0.2">
      <c r="W2169" s="72"/>
      <c r="X2169" s="73"/>
    </row>
    <row r="2170" spans="23:24" x14ac:dyDescent="0.2">
      <c r="W2170" s="72"/>
      <c r="X2170" s="73"/>
    </row>
    <row r="2171" spans="23:24" x14ac:dyDescent="0.2">
      <c r="W2171" s="72"/>
      <c r="X2171" s="73"/>
    </row>
    <row r="2172" spans="23:24" x14ac:dyDescent="0.2">
      <c r="W2172" s="72"/>
      <c r="X2172" s="73"/>
    </row>
    <row r="2173" spans="23:24" x14ac:dyDescent="0.2">
      <c r="W2173" s="72"/>
      <c r="X2173" s="73"/>
    </row>
    <row r="2174" spans="23:24" x14ac:dyDescent="0.2">
      <c r="W2174" s="72"/>
      <c r="X2174" s="73"/>
    </row>
    <row r="2175" spans="23:24" x14ac:dyDescent="0.2">
      <c r="W2175" s="72"/>
      <c r="X2175" s="73"/>
    </row>
    <row r="2176" spans="23:24" x14ac:dyDescent="0.2">
      <c r="W2176" s="72"/>
      <c r="X2176" s="73"/>
    </row>
    <row r="2177" spans="23:24" x14ac:dyDescent="0.2">
      <c r="W2177" s="72"/>
      <c r="X2177" s="73"/>
    </row>
    <row r="2178" spans="23:24" x14ac:dyDescent="0.2">
      <c r="W2178" s="72"/>
      <c r="X2178" s="73"/>
    </row>
    <row r="2179" spans="23:24" x14ac:dyDescent="0.2">
      <c r="W2179" s="72"/>
      <c r="X2179" s="73"/>
    </row>
    <row r="2180" spans="23:24" x14ac:dyDescent="0.2">
      <c r="W2180" s="72"/>
      <c r="X2180" s="73"/>
    </row>
    <row r="2181" spans="23:24" x14ac:dyDescent="0.2">
      <c r="W2181" s="72"/>
      <c r="X2181" s="73"/>
    </row>
    <row r="2182" spans="23:24" x14ac:dyDescent="0.2">
      <c r="W2182" s="72"/>
      <c r="X2182" s="73"/>
    </row>
    <row r="2183" spans="23:24" x14ac:dyDescent="0.2">
      <c r="W2183" s="72"/>
      <c r="X2183" s="73"/>
    </row>
    <row r="2184" spans="23:24" x14ac:dyDescent="0.2">
      <c r="W2184" s="72"/>
      <c r="X2184" s="73"/>
    </row>
    <row r="2185" spans="23:24" x14ac:dyDescent="0.2">
      <c r="W2185" s="72"/>
      <c r="X2185" s="73"/>
    </row>
    <row r="2186" spans="23:24" x14ac:dyDescent="0.2">
      <c r="W2186" s="72"/>
      <c r="X2186" s="73"/>
    </row>
    <row r="2187" spans="23:24" x14ac:dyDescent="0.2">
      <c r="W2187" s="72"/>
      <c r="X2187" s="73"/>
    </row>
    <row r="2188" spans="23:24" x14ac:dyDescent="0.2">
      <c r="W2188" s="72"/>
      <c r="X2188" s="73"/>
    </row>
    <row r="2189" spans="23:24" x14ac:dyDescent="0.2">
      <c r="W2189" s="72"/>
      <c r="X2189" s="73"/>
    </row>
    <row r="2190" spans="23:24" x14ac:dyDescent="0.2">
      <c r="W2190" s="72"/>
      <c r="X2190" s="73"/>
    </row>
    <row r="2191" spans="23:24" x14ac:dyDescent="0.2">
      <c r="W2191" s="72"/>
      <c r="X2191" s="73"/>
    </row>
    <row r="2192" spans="23:24" x14ac:dyDescent="0.2">
      <c r="W2192" s="72"/>
      <c r="X2192" s="73"/>
    </row>
    <row r="2193" spans="23:24" x14ac:dyDescent="0.2">
      <c r="W2193" s="72"/>
      <c r="X2193" s="73"/>
    </row>
    <row r="2194" spans="23:24" x14ac:dyDescent="0.2">
      <c r="W2194" s="72"/>
      <c r="X2194" s="73"/>
    </row>
    <row r="2195" spans="23:24" x14ac:dyDescent="0.2">
      <c r="W2195" s="72"/>
      <c r="X2195" s="73"/>
    </row>
    <row r="2196" spans="23:24" x14ac:dyDescent="0.2">
      <c r="W2196" s="72"/>
      <c r="X2196" s="73"/>
    </row>
    <row r="2197" spans="23:24" x14ac:dyDescent="0.2">
      <c r="W2197" s="72"/>
      <c r="X2197" s="73"/>
    </row>
    <row r="2198" spans="23:24" x14ac:dyDescent="0.2">
      <c r="W2198" s="72"/>
      <c r="X2198" s="73"/>
    </row>
    <row r="2199" spans="23:24" x14ac:dyDescent="0.2">
      <c r="W2199" s="72"/>
      <c r="X2199" s="73"/>
    </row>
    <row r="2200" spans="23:24" x14ac:dyDescent="0.2">
      <c r="W2200" s="72"/>
      <c r="X2200" s="73"/>
    </row>
    <row r="2201" spans="23:24" x14ac:dyDescent="0.2">
      <c r="W2201" s="72"/>
      <c r="X2201" s="73"/>
    </row>
    <row r="2202" spans="23:24" x14ac:dyDescent="0.2">
      <c r="W2202" s="72"/>
      <c r="X2202" s="73"/>
    </row>
    <row r="2203" spans="23:24" x14ac:dyDescent="0.2">
      <c r="W2203" s="72"/>
      <c r="X2203" s="73"/>
    </row>
    <row r="2204" spans="23:24" x14ac:dyDescent="0.2">
      <c r="W2204" s="72"/>
      <c r="X2204" s="73"/>
    </row>
    <row r="2205" spans="23:24" x14ac:dyDescent="0.2">
      <c r="W2205" s="72"/>
      <c r="X2205" s="73"/>
    </row>
    <row r="2206" spans="23:24" x14ac:dyDescent="0.2">
      <c r="W2206" s="72"/>
      <c r="X2206" s="73"/>
    </row>
    <row r="2207" spans="23:24" x14ac:dyDescent="0.2">
      <c r="W2207" s="72"/>
      <c r="X2207" s="73"/>
    </row>
    <row r="2208" spans="23:24" x14ac:dyDescent="0.2">
      <c r="W2208" s="72"/>
      <c r="X2208" s="73"/>
    </row>
    <row r="2209" spans="23:24" x14ac:dyDescent="0.2">
      <c r="W2209" s="72"/>
      <c r="X2209" s="73"/>
    </row>
    <row r="2210" spans="23:24" x14ac:dyDescent="0.2">
      <c r="W2210" s="72"/>
      <c r="X2210" s="73"/>
    </row>
    <row r="2211" spans="23:24" x14ac:dyDescent="0.2">
      <c r="W2211" s="72"/>
      <c r="X2211" s="73"/>
    </row>
    <row r="2212" spans="23:24" x14ac:dyDescent="0.2">
      <c r="W2212" s="72"/>
      <c r="X2212" s="73"/>
    </row>
    <row r="2213" spans="23:24" x14ac:dyDescent="0.2">
      <c r="W2213" s="72"/>
      <c r="X2213" s="73"/>
    </row>
    <row r="2214" spans="23:24" x14ac:dyDescent="0.2">
      <c r="W2214" s="72"/>
      <c r="X2214" s="73"/>
    </row>
    <row r="2215" spans="23:24" x14ac:dyDescent="0.2">
      <c r="W2215" s="72"/>
      <c r="X2215" s="73"/>
    </row>
    <row r="2216" spans="23:24" x14ac:dyDescent="0.2">
      <c r="W2216" s="72"/>
      <c r="X2216" s="73"/>
    </row>
    <row r="2217" spans="23:24" x14ac:dyDescent="0.2">
      <c r="W2217" s="72"/>
      <c r="X2217" s="73"/>
    </row>
    <row r="2218" spans="23:24" x14ac:dyDescent="0.2">
      <c r="W2218" s="72"/>
      <c r="X2218" s="73"/>
    </row>
    <row r="2219" spans="23:24" x14ac:dyDescent="0.2">
      <c r="W2219" s="72"/>
      <c r="X2219" s="73"/>
    </row>
    <row r="2220" spans="23:24" x14ac:dyDescent="0.2">
      <c r="W2220" s="72"/>
      <c r="X2220" s="73"/>
    </row>
    <row r="2221" spans="23:24" x14ac:dyDescent="0.2">
      <c r="W2221" s="72"/>
      <c r="X2221" s="73"/>
    </row>
    <row r="2222" spans="23:24" x14ac:dyDescent="0.2">
      <c r="W2222" s="72"/>
      <c r="X2222" s="73"/>
    </row>
    <row r="2223" spans="23:24" x14ac:dyDescent="0.2">
      <c r="W2223" s="72"/>
      <c r="X2223" s="73"/>
    </row>
    <row r="2224" spans="23:24" x14ac:dyDescent="0.2">
      <c r="W2224" s="72"/>
      <c r="X2224" s="73"/>
    </row>
    <row r="2225" spans="23:24" x14ac:dyDescent="0.2">
      <c r="W2225" s="72"/>
      <c r="X2225" s="73"/>
    </row>
    <row r="2226" spans="23:24" x14ac:dyDescent="0.2">
      <c r="W2226" s="72"/>
      <c r="X2226" s="73"/>
    </row>
    <row r="2227" spans="23:24" x14ac:dyDescent="0.2">
      <c r="W2227" s="72"/>
      <c r="X2227" s="73"/>
    </row>
    <row r="2228" spans="23:24" x14ac:dyDescent="0.2">
      <c r="W2228" s="72"/>
      <c r="X2228" s="73"/>
    </row>
    <row r="2229" spans="23:24" x14ac:dyDescent="0.2">
      <c r="W2229" s="72"/>
      <c r="X2229" s="73"/>
    </row>
    <row r="2230" spans="23:24" x14ac:dyDescent="0.2">
      <c r="W2230" s="72"/>
      <c r="X2230" s="73"/>
    </row>
    <row r="2231" spans="23:24" x14ac:dyDescent="0.2">
      <c r="W2231" s="72"/>
      <c r="X2231" s="73"/>
    </row>
    <row r="2232" spans="23:24" x14ac:dyDescent="0.2">
      <c r="W2232" s="72"/>
      <c r="X2232" s="73"/>
    </row>
    <row r="2233" spans="23:24" x14ac:dyDescent="0.2">
      <c r="W2233" s="72"/>
      <c r="X2233" s="73"/>
    </row>
    <row r="2234" spans="23:24" x14ac:dyDescent="0.2">
      <c r="W2234" s="72"/>
      <c r="X2234" s="73"/>
    </row>
    <row r="2235" spans="23:24" x14ac:dyDescent="0.2">
      <c r="W2235" s="72"/>
      <c r="X2235" s="73"/>
    </row>
    <row r="2236" spans="23:24" x14ac:dyDescent="0.2">
      <c r="W2236" s="72"/>
      <c r="X2236" s="73"/>
    </row>
    <row r="2237" spans="23:24" x14ac:dyDescent="0.2">
      <c r="W2237" s="72"/>
      <c r="X2237" s="73"/>
    </row>
    <row r="2238" spans="23:24" x14ac:dyDescent="0.2">
      <c r="W2238" s="72"/>
      <c r="X2238" s="73"/>
    </row>
    <row r="2239" spans="23:24" x14ac:dyDescent="0.2">
      <c r="W2239" s="72"/>
      <c r="X2239" s="73"/>
    </row>
    <row r="2240" spans="23:24" x14ac:dyDescent="0.2">
      <c r="W2240" s="72"/>
      <c r="X2240" s="73"/>
    </row>
    <row r="2241" spans="23:24" x14ac:dyDescent="0.2">
      <c r="W2241" s="72"/>
      <c r="X2241" s="73"/>
    </row>
    <row r="2242" spans="23:24" x14ac:dyDescent="0.2">
      <c r="W2242" s="72"/>
      <c r="X2242" s="73"/>
    </row>
    <row r="2243" spans="23:24" x14ac:dyDescent="0.2">
      <c r="W2243" s="72"/>
      <c r="X2243" s="73"/>
    </row>
    <row r="2244" spans="23:24" x14ac:dyDescent="0.2">
      <c r="W2244" s="72"/>
      <c r="X2244" s="73"/>
    </row>
    <row r="2245" spans="23:24" x14ac:dyDescent="0.2">
      <c r="W2245" s="72"/>
      <c r="X2245" s="73"/>
    </row>
    <row r="2246" spans="23:24" x14ac:dyDescent="0.2">
      <c r="W2246" s="72"/>
      <c r="X2246" s="73"/>
    </row>
    <row r="2247" spans="23:24" x14ac:dyDescent="0.2">
      <c r="W2247" s="72"/>
      <c r="X2247" s="73"/>
    </row>
    <row r="2248" spans="23:24" x14ac:dyDescent="0.2">
      <c r="W2248" s="72"/>
      <c r="X2248" s="73"/>
    </row>
    <row r="2249" spans="23:24" x14ac:dyDescent="0.2">
      <c r="W2249" s="72"/>
      <c r="X2249" s="73"/>
    </row>
    <row r="2250" spans="23:24" x14ac:dyDescent="0.2">
      <c r="W2250" s="72"/>
      <c r="X2250" s="73"/>
    </row>
    <row r="2251" spans="23:24" x14ac:dyDescent="0.2">
      <c r="W2251" s="72"/>
      <c r="X2251" s="73"/>
    </row>
    <row r="2252" spans="23:24" x14ac:dyDescent="0.2">
      <c r="W2252" s="72"/>
      <c r="X2252" s="73"/>
    </row>
    <row r="2253" spans="23:24" x14ac:dyDescent="0.2">
      <c r="W2253" s="72"/>
      <c r="X2253" s="73"/>
    </row>
    <row r="2254" spans="23:24" x14ac:dyDescent="0.2">
      <c r="W2254" s="72"/>
      <c r="X2254" s="73"/>
    </row>
    <row r="2255" spans="23:24" x14ac:dyDescent="0.2">
      <c r="W2255" s="72"/>
      <c r="X2255" s="73"/>
    </row>
    <row r="2256" spans="23:24" x14ac:dyDescent="0.2">
      <c r="W2256" s="72"/>
      <c r="X2256" s="73"/>
    </row>
    <row r="2257" spans="23:24" x14ac:dyDescent="0.2">
      <c r="W2257" s="72"/>
      <c r="X2257" s="73"/>
    </row>
    <row r="2258" spans="23:24" x14ac:dyDescent="0.2">
      <c r="W2258" s="72"/>
      <c r="X2258" s="73"/>
    </row>
    <row r="2259" spans="23:24" x14ac:dyDescent="0.2">
      <c r="W2259" s="72"/>
      <c r="X2259" s="73"/>
    </row>
    <row r="2260" spans="23:24" x14ac:dyDescent="0.2">
      <c r="W2260" s="72"/>
      <c r="X2260" s="73"/>
    </row>
    <row r="2261" spans="23:24" x14ac:dyDescent="0.2">
      <c r="W2261" s="72"/>
      <c r="X2261" s="73"/>
    </row>
    <row r="2262" spans="23:24" x14ac:dyDescent="0.2">
      <c r="W2262" s="72"/>
      <c r="X2262" s="73"/>
    </row>
    <row r="2263" spans="23:24" x14ac:dyDescent="0.2">
      <c r="W2263" s="72"/>
      <c r="X2263" s="73"/>
    </row>
    <row r="2264" spans="23:24" x14ac:dyDescent="0.2">
      <c r="W2264" s="72"/>
      <c r="X2264" s="73"/>
    </row>
    <row r="2265" spans="23:24" x14ac:dyDescent="0.2">
      <c r="W2265" s="72"/>
      <c r="X2265" s="73"/>
    </row>
    <row r="2266" spans="23:24" x14ac:dyDescent="0.2">
      <c r="W2266" s="72"/>
      <c r="X2266" s="73"/>
    </row>
    <row r="2267" spans="23:24" x14ac:dyDescent="0.2">
      <c r="W2267" s="72"/>
      <c r="X2267" s="73"/>
    </row>
    <row r="2268" spans="23:24" x14ac:dyDescent="0.2">
      <c r="W2268" s="72"/>
      <c r="X2268" s="73"/>
    </row>
    <row r="2269" spans="23:24" x14ac:dyDescent="0.2">
      <c r="W2269" s="72"/>
      <c r="X2269" s="73"/>
    </row>
    <row r="2270" spans="23:24" x14ac:dyDescent="0.2">
      <c r="W2270" s="72"/>
      <c r="X2270" s="73"/>
    </row>
    <row r="2271" spans="23:24" x14ac:dyDescent="0.2">
      <c r="W2271" s="72"/>
      <c r="X2271" s="73"/>
    </row>
    <row r="2272" spans="23:24" x14ac:dyDescent="0.2">
      <c r="W2272" s="72"/>
      <c r="X2272" s="73"/>
    </row>
    <row r="2273" spans="23:24" x14ac:dyDescent="0.2">
      <c r="W2273" s="72"/>
      <c r="X2273" s="73"/>
    </row>
    <row r="2274" spans="23:24" x14ac:dyDescent="0.2">
      <c r="W2274" s="72"/>
      <c r="X2274" s="73"/>
    </row>
    <row r="2275" spans="23:24" x14ac:dyDescent="0.2">
      <c r="W2275" s="72"/>
      <c r="X2275" s="73"/>
    </row>
    <row r="2276" spans="23:24" x14ac:dyDescent="0.2">
      <c r="W2276" s="72"/>
      <c r="X2276" s="73"/>
    </row>
    <row r="2277" spans="23:24" x14ac:dyDescent="0.2">
      <c r="W2277" s="72"/>
      <c r="X2277" s="73"/>
    </row>
    <row r="2278" spans="23:24" x14ac:dyDescent="0.2">
      <c r="W2278" s="72"/>
      <c r="X2278" s="73"/>
    </row>
    <row r="2279" spans="23:24" x14ac:dyDescent="0.2">
      <c r="W2279" s="72"/>
      <c r="X2279" s="73"/>
    </row>
    <row r="2280" spans="23:24" x14ac:dyDescent="0.2">
      <c r="W2280" s="72"/>
      <c r="X2280" s="73"/>
    </row>
    <row r="2281" spans="23:24" x14ac:dyDescent="0.2">
      <c r="W2281" s="72"/>
      <c r="X2281" s="73"/>
    </row>
    <row r="2282" spans="23:24" x14ac:dyDescent="0.2">
      <c r="W2282" s="72"/>
      <c r="X2282" s="73"/>
    </row>
    <row r="2283" spans="23:24" x14ac:dyDescent="0.2">
      <c r="W2283" s="72"/>
      <c r="X2283" s="73"/>
    </row>
    <row r="2284" spans="23:24" x14ac:dyDescent="0.2">
      <c r="W2284" s="72"/>
      <c r="X2284" s="73"/>
    </row>
    <row r="2285" spans="23:24" x14ac:dyDescent="0.2">
      <c r="W2285" s="72"/>
      <c r="X2285" s="73"/>
    </row>
    <row r="2286" spans="23:24" x14ac:dyDescent="0.2">
      <c r="W2286" s="72"/>
      <c r="X2286" s="73"/>
    </row>
    <row r="2287" spans="23:24" x14ac:dyDescent="0.2">
      <c r="W2287" s="72"/>
      <c r="X2287" s="73"/>
    </row>
    <row r="2288" spans="23:24" x14ac:dyDescent="0.2">
      <c r="W2288" s="72"/>
      <c r="X2288" s="73"/>
    </row>
    <row r="2289" spans="23:24" x14ac:dyDescent="0.2">
      <c r="W2289" s="72"/>
      <c r="X2289" s="73"/>
    </row>
    <row r="2290" spans="23:24" x14ac:dyDescent="0.2">
      <c r="W2290" s="72"/>
      <c r="X2290" s="73"/>
    </row>
    <row r="2291" spans="23:24" x14ac:dyDescent="0.2">
      <c r="W2291" s="72"/>
      <c r="X2291" s="73"/>
    </row>
    <row r="2292" spans="23:24" x14ac:dyDescent="0.2">
      <c r="W2292" s="72"/>
      <c r="X2292" s="73"/>
    </row>
    <row r="2293" spans="23:24" x14ac:dyDescent="0.2">
      <c r="W2293" s="72"/>
      <c r="X2293" s="73"/>
    </row>
    <row r="2294" spans="23:24" x14ac:dyDescent="0.2">
      <c r="W2294" s="72"/>
      <c r="X2294" s="73"/>
    </row>
    <row r="2295" spans="23:24" x14ac:dyDescent="0.2">
      <c r="W2295" s="72"/>
      <c r="X2295" s="73"/>
    </row>
    <row r="2296" spans="23:24" x14ac:dyDescent="0.2">
      <c r="W2296" s="72"/>
      <c r="X2296" s="73"/>
    </row>
    <row r="2297" spans="23:24" x14ac:dyDescent="0.2">
      <c r="W2297" s="72"/>
      <c r="X2297" s="73"/>
    </row>
    <row r="2298" spans="23:24" x14ac:dyDescent="0.2">
      <c r="W2298" s="72"/>
      <c r="X2298" s="73"/>
    </row>
    <row r="2299" spans="23:24" x14ac:dyDescent="0.2">
      <c r="W2299" s="72"/>
      <c r="X2299" s="73"/>
    </row>
    <row r="2300" spans="23:24" x14ac:dyDescent="0.2">
      <c r="W2300" s="72"/>
      <c r="X2300" s="73"/>
    </row>
    <row r="2301" spans="23:24" x14ac:dyDescent="0.2">
      <c r="W2301" s="72"/>
      <c r="X2301" s="73"/>
    </row>
    <row r="2302" spans="23:24" x14ac:dyDescent="0.2">
      <c r="W2302" s="72"/>
      <c r="X2302" s="73"/>
    </row>
    <row r="2303" spans="23:24" x14ac:dyDescent="0.2">
      <c r="W2303" s="72"/>
      <c r="X2303" s="73"/>
    </row>
    <row r="2304" spans="23:24" x14ac:dyDescent="0.2">
      <c r="W2304" s="72"/>
      <c r="X2304" s="73"/>
    </row>
    <row r="2305" spans="23:24" x14ac:dyDescent="0.2">
      <c r="W2305" s="72"/>
      <c r="X2305" s="73"/>
    </row>
    <row r="2306" spans="23:24" x14ac:dyDescent="0.2">
      <c r="W2306" s="72"/>
      <c r="X2306" s="73"/>
    </row>
    <row r="2307" spans="23:24" x14ac:dyDescent="0.2">
      <c r="W2307" s="72"/>
      <c r="X2307" s="73"/>
    </row>
    <row r="2308" spans="23:24" x14ac:dyDescent="0.2">
      <c r="W2308" s="72"/>
      <c r="X2308" s="73"/>
    </row>
    <row r="2309" spans="23:24" x14ac:dyDescent="0.2">
      <c r="W2309" s="72"/>
      <c r="X2309" s="73"/>
    </row>
    <row r="2310" spans="23:24" x14ac:dyDescent="0.2">
      <c r="W2310" s="72"/>
      <c r="X2310" s="73"/>
    </row>
    <row r="2311" spans="23:24" x14ac:dyDescent="0.2">
      <c r="W2311" s="72"/>
      <c r="X2311" s="73"/>
    </row>
    <row r="2312" spans="23:24" x14ac:dyDescent="0.2">
      <c r="W2312" s="72"/>
      <c r="X2312" s="73"/>
    </row>
    <row r="2313" spans="23:24" x14ac:dyDescent="0.2">
      <c r="W2313" s="72"/>
      <c r="X2313" s="73"/>
    </row>
    <row r="2314" spans="23:24" x14ac:dyDescent="0.2">
      <c r="W2314" s="72"/>
      <c r="X2314" s="73"/>
    </row>
    <row r="2315" spans="23:24" x14ac:dyDescent="0.2">
      <c r="W2315" s="72"/>
      <c r="X2315" s="73"/>
    </row>
    <row r="2316" spans="23:24" x14ac:dyDescent="0.2">
      <c r="W2316" s="72"/>
      <c r="X2316" s="73"/>
    </row>
    <row r="2317" spans="23:24" x14ac:dyDescent="0.2">
      <c r="W2317" s="72"/>
      <c r="X2317" s="73"/>
    </row>
    <row r="2318" spans="23:24" x14ac:dyDescent="0.2">
      <c r="W2318" s="72"/>
      <c r="X2318" s="73"/>
    </row>
    <row r="2319" spans="23:24" x14ac:dyDescent="0.2">
      <c r="W2319" s="72"/>
      <c r="X2319" s="73"/>
    </row>
    <row r="2320" spans="23:24" x14ac:dyDescent="0.2">
      <c r="W2320" s="72"/>
      <c r="X2320" s="73"/>
    </row>
    <row r="2321" spans="23:24" x14ac:dyDescent="0.2">
      <c r="W2321" s="72"/>
      <c r="X2321" s="73"/>
    </row>
    <row r="2322" spans="23:24" x14ac:dyDescent="0.2">
      <c r="W2322" s="72"/>
      <c r="X2322" s="73"/>
    </row>
    <row r="2323" spans="23:24" x14ac:dyDescent="0.2">
      <c r="W2323" s="72"/>
      <c r="X2323" s="73"/>
    </row>
    <row r="2324" spans="23:24" x14ac:dyDescent="0.2">
      <c r="W2324" s="72"/>
      <c r="X2324" s="73"/>
    </row>
    <row r="2325" spans="23:24" x14ac:dyDescent="0.2">
      <c r="W2325" s="72"/>
      <c r="X2325" s="73"/>
    </row>
    <row r="2326" spans="23:24" x14ac:dyDescent="0.2">
      <c r="W2326" s="72"/>
      <c r="X2326" s="73"/>
    </row>
    <row r="2327" spans="23:24" x14ac:dyDescent="0.2">
      <c r="W2327" s="72"/>
      <c r="X2327" s="73"/>
    </row>
    <row r="2328" spans="23:24" x14ac:dyDescent="0.2">
      <c r="W2328" s="72"/>
      <c r="X2328" s="73"/>
    </row>
    <row r="2329" spans="23:24" x14ac:dyDescent="0.2">
      <c r="W2329" s="72"/>
      <c r="X2329" s="73"/>
    </row>
    <row r="2330" spans="23:24" x14ac:dyDescent="0.2">
      <c r="W2330" s="72"/>
      <c r="X2330" s="73"/>
    </row>
    <row r="2331" spans="23:24" x14ac:dyDescent="0.2">
      <c r="W2331" s="72"/>
      <c r="X2331" s="73"/>
    </row>
    <row r="2332" spans="23:24" x14ac:dyDescent="0.2">
      <c r="W2332" s="72"/>
      <c r="X2332" s="73"/>
    </row>
    <row r="2333" spans="23:24" x14ac:dyDescent="0.2">
      <c r="W2333" s="72"/>
      <c r="X2333" s="73"/>
    </row>
    <row r="2334" spans="23:24" x14ac:dyDescent="0.2">
      <c r="W2334" s="72"/>
      <c r="X2334" s="73"/>
    </row>
    <row r="2335" spans="23:24" x14ac:dyDescent="0.2">
      <c r="W2335" s="72"/>
      <c r="X2335" s="73"/>
    </row>
    <row r="2336" spans="23:24" x14ac:dyDescent="0.2">
      <c r="W2336" s="72"/>
      <c r="X2336" s="73"/>
    </row>
    <row r="2337" spans="23:24" x14ac:dyDescent="0.2">
      <c r="W2337" s="72"/>
      <c r="X2337" s="73"/>
    </row>
    <row r="2338" spans="23:24" x14ac:dyDescent="0.2">
      <c r="W2338" s="72"/>
      <c r="X2338" s="73"/>
    </row>
    <row r="2339" spans="23:24" x14ac:dyDescent="0.2">
      <c r="W2339" s="72"/>
      <c r="X2339" s="73"/>
    </row>
    <row r="2340" spans="23:24" x14ac:dyDescent="0.2">
      <c r="W2340" s="72"/>
      <c r="X2340" s="73"/>
    </row>
    <row r="2341" spans="23:24" x14ac:dyDescent="0.2">
      <c r="W2341" s="72"/>
      <c r="X2341" s="73"/>
    </row>
    <row r="2342" spans="23:24" x14ac:dyDescent="0.2">
      <c r="W2342" s="72"/>
      <c r="X2342" s="73"/>
    </row>
    <row r="2343" spans="23:24" x14ac:dyDescent="0.2">
      <c r="W2343" s="72"/>
      <c r="X2343" s="73"/>
    </row>
    <row r="2344" spans="23:24" x14ac:dyDescent="0.2">
      <c r="W2344" s="72"/>
      <c r="X2344" s="73"/>
    </row>
    <row r="2345" spans="23:24" x14ac:dyDescent="0.2">
      <c r="W2345" s="72"/>
      <c r="X2345" s="73"/>
    </row>
    <row r="2346" spans="23:24" x14ac:dyDescent="0.2">
      <c r="W2346" s="72"/>
      <c r="X2346" s="73"/>
    </row>
    <row r="2347" spans="23:24" x14ac:dyDescent="0.2">
      <c r="W2347" s="72"/>
      <c r="X2347" s="73"/>
    </row>
    <row r="2348" spans="23:24" x14ac:dyDescent="0.2">
      <c r="W2348" s="72"/>
      <c r="X2348" s="73"/>
    </row>
    <row r="2349" spans="23:24" x14ac:dyDescent="0.2">
      <c r="W2349" s="72"/>
      <c r="X2349" s="73"/>
    </row>
    <row r="2350" spans="23:24" x14ac:dyDescent="0.2">
      <c r="W2350" s="72"/>
      <c r="X2350" s="73"/>
    </row>
    <row r="2351" spans="23:24" x14ac:dyDescent="0.2">
      <c r="W2351" s="72"/>
      <c r="X2351" s="73"/>
    </row>
    <row r="2352" spans="23:24" x14ac:dyDescent="0.2">
      <c r="W2352" s="72"/>
      <c r="X2352" s="73"/>
    </row>
    <row r="2353" spans="23:24" x14ac:dyDescent="0.2">
      <c r="W2353" s="72"/>
      <c r="X2353" s="73"/>
    </row>
    <row r="2354" spans="23:24" x14ac:dyDescent="0.2">
      <c r="W2354" s="72"/>
      <c r="X2354" s="73"/>
    </row>
    <row r="2355" spans="23:24" x14ac:dyDescent="0.2">
      <c r="W2355" s="72"/>
      <c r="X2355" s="73"/>
    </row>
    <row r="2356" spans="23:24" x14ac:dyDescent="0.2">
      <c r="W2356" s="72"/>
      <c r="X2356" s="73"/>
    </row>
    <row r="2357" spans="23:24" x14ac:dyDescent="0.2">
      <c r="W2357" s="72"/>
      <c r="X2357" s="73"/>
    </row>
    <row r="2358" spans="23:24" x14ac:dyDescent="0.2">
      <c r="W2358" s="72"/>
      <c r="X2358" s="73"/>
    </row>
    <row r="2359" spans="23:24" x14ac:dyDescent="0.2">
      <c r="W2359" s="72"/>
      <c r="X2359" s="73"/>
    </row>
    <row r="2360" spans="23:24" x14ac:dyDescent="0.2">
      <c r="W2360" s="72"/>
      <c r="X2360" s="73"/>
    </row>
    <row r="2361" spans="23:24" x14ac:dyDescent="0.2">
      <c r="W2361" s="72"/>
      <c r="X2361" s="73"/>
    </row>
    <row r="2362" spans="23:24" x14ac:dyDescent="0.2">
      <c r="W2362" s="72"/>
      <c r="X2362" s="73"/>
    </row>
    <row r="2363" spans="23:24" x14ac:dyDescent="0.2">
      <c r="W2363" s="72"/>
      <c r="X2363" s="73"/>
    </row>
    <row r="2364" spans="23:24" x14ac:dyDescent="0.2">
      <c r="W2364" s="72"/>
      <c r="X2364" s="73"/>
    </row>
    <row r="2365" spans="23:24" x14ac:dyDescent="0.2">
      <c r="W2365" s="72"/>
      <c r="X2365" s="73"/>
    </row>
    <row r="2366" spans="23:24" x14ac:dyDescent="0.2">
      <c r="W2366" s="72"/>
      <c r="X2366" s="73"/>
    </row>
    <row r="2367" spans="23:24" x14ac:dyDescent="0.2">
      <c r="W2367" s="72"/>
      <c r="X2367" s="73"/>
    </row>
    <row r="2368" spans="23:24" x14ac:dyDescent="0.2">
      <c r="W2368" s="72"/>
      <c r="X2368" s="73"/>
    </row>
    <row r="2369" spans="23:24" x14ac:dyDescent="0.2">
      <c r="W2369" s="72"/>
      <c r="X2369" s="73"/>
    </row>
    <row r="2370" spans="23:24" x14ac:dyDescent="0.2">
      <c r="W2370" s="72"/>
      <c r="X2370" s="73"/>
    </row>
    <row r="2371" spans="23:24" x14ac:dyDescent="0.2">
      <c r="W2371" s="72"/>
      <c r="X2371" s="73"/>
    </row>
    <row r="2372" spans="23:24" x14ac:dyDescent="0.2">
      <c r="W2372" s="72"/>
      <c r="X2372" s="73"/>
    </row>
    <row r="2373" spans="23:24" x14ac:dyDescent="0.2">
      <c r="W2373" s="72"/>
      <c r="X2373" s="73"/>
    </row>
    <row r="2374" spans="23:24" x14ac:dyDescent="0.2">
      <c r="W2374" s="72"/>
      <c r="X2374" s="73"/>
    </row>
    <row r="2375" spans="23:24" x14ac:dyDescent="0.2">
      <c r="W2375" s="72"/>
      <c r="X2375" s="73"/>
    </row>
    <row r="2376" spans="23:24" x14ac:dyDescent="0.2">
      <c r="W2376" s="72"/>
      <c r="X2376" s="73"/>
    </row>
    <row r="2377" spans="23:24" x14ac:dyDescent="0.2">
      <c r="W2377" s="72"/>
      <c r="X2377" s="73"/>
    </row>
    <row r="2378" spans="23:24" x14ac:dyDescent="0.2">
      <c r="W2378" s="72"/>
      <c r="X2378" s="73"/>
    </row>
    <row r="2379" spans="23:24" x14ac:dyDescent="0.2">
      <c r="W2379" s="72"/>
      <c r="X2379" s="73"/>
    </row>
    <row r="2380" spans="23:24" x14ac:dyDescent="0.2">
      <c r="W2380" s="72"/>
      <c r="X2380" s="73"/>
    </row>
    <row r="2381" spans="23:24" x14ac:dyDescent="0.2">
      <c r="W2381" s="72"/>
      <c r="X2381" s="73"/>
    </row>
    <row r="2382" spans="23:24" x14ac:dyDescent="0.2">
      <c r="W2382" s="72"/>
      <c r="X2382" s="73"/>
    </row>
    <row r="2383" spans="23:24" x14ac:dyDescent="0.2">
      <c r="W2383" s="72"/>
      <c r="X2383" s="73"/>
    </row>
    <row r="2384" spans="23:24" x14ac:dyDescent="0.2">
      <c r="W2384" s="72"/>
      <c r="X2384" s="73"/>
    </row>
    <row r="2385" spans="23:24" x14ac:dyDescent="0.2">
      <c r="W2385" s="72"/>
      <c r="X2385" s="73"/>
    </row>
    <row r="2386" spans="23:24" x14ac:dyDescent="0.2">
      <c r="W2386" s="72"/>
      <c r="X2386" s="73"/>
    </row>
    <row r="2387" spans="23:24" x14ac:dyDescent="0.2">
      <c r="W2387" s="72"/>
      <c r="X2387" s="73"/>
    </row>
    <row r="2388" spans="23:24" x14ac:dyDescent="0.2">
      <c r="W2388" s="72"/>
      <c r="X2388" s="73"/>
    </row>
    <row r="2389" spans="23:24" x14ac:dyDescent="0.2">
      <c r="W2389" s="72"/>
      <c r="X2389" s="73"/>
    </row>
    <row r="2390" spans="23:24" x14ac:dyDescent="0.2">
      <c r="W2390" s="72"/>
      <c r="X2390" s="73"/>
    </row>
    <row r="2391" spans="23:24" x14ac:dyDescent="0.2">
      <c r="W2391" s="72"/>
      <c r="X2391" s="73"/>
    </row>
    <row r="2392" spans="23:24" x14ac:dyDescent="0.2">
      <c r="W2392" s="72"/>
      <c r="X2392" s="73"/>
    </row>
    <row r="2393" spans="23:24" x14ac:dyDescent="0.2">
      <c r="W2393" s="72"/>
      <c r="X2393" s="73"/>
    </row>
    <row r="2394" spans="23:24" x14ac:dyDescent="0.2">
      <c r="W2394" s="72"/>
      <c r="X2394" s="73"/>
    </row>
    <row r="2395" spans="23:24" x14ac:dyDescent="0.2">
      <c r="W2395" s="72"/>
      <c r="X2395" s="73"/>
    </row>
    <row r="2396" spans="23:24" x14ac:dyDescent="0.2">
      <c r="W2396" s="72"/>
      <c r="X2396" s="73"/>
    </row>
    <row r="2397" spans="23:24" x14ac:dyDescent="0.2">
      <c r="W2397" s="72"/>
      <c r="X2397" s="73"/>
    </row>
    <row r="2398" spans="23:24" x14ac:dyDescent="0.2">
      <c r="W2398" s="72"/>
      <c r="X2398" s="73"/>
    </row>
    <row r="2399" spans="23:24" x14ac:dyDescent="0.2">
      <c r="W2399" s="72"/>
      <c r="X2399" s="73"/>
    </row>
    <row r="2400" spans="23:24" x14ac:dyDescent="0.2">
      <c r="W2400" s="72"/>
      <c r="X2400" s="73"/>
    </row>
    <row r="2401" spans="23:24" x14ac:dyDescent="0.2">
      <c r="W2401" s="72"/>
      <c r="X2401" s="73"/>
    </row>
    <row r="2402" spans="23:24" x14ac:dyDescent="0.2">
      <c r="W2402" s="72"/>
      <c r="X2402" s="73"/>
    </row>
    <row r="2403" spans="23:24" x14ac:dyDescent="0.2">
      <c r="W2403" s="72"/>
      <c r="X2403" s="73"/>
    </row>
    <row r="2404" spans="23:24" x14ac:dyDescent="0.2">
      <c r="W2404" s="72"/>
      <c r="X2404" s="73"/>
    </row>
    <row r="2405" spans="23:24" x14ac:dyDescent="0.2">
      <c r="W2405" s="72"/>
      <c r="X2405" s="73"/>
    </row>
    <row r="2406" spans="23:24" x14ac:dyDescent="0.2">
      <c r="W2406" s="72"/>
      <c r="X2406" s="73"/>
    </row>
    <row r="2407" spans="23:24" x14ac:dyDescent="0.2">
      <c r="W2407" s="72"/>
      <c r="X2407" s="73"/>
    </row>
    <row r="2408" spans="23:24" x14ac:dyDescent="0.2">
      <c r="W2408" s="72"/>
      <c r="X2408" s="73"/>
    </row>
    <row r="2409" spans="23:24" x14ac:dyDescent="0.2">
      <c r="W2409" s="72"/>
      <c r="X2409" s="73"/>
    </row>
    <row r="2410" spans="23:24" x14ac:dyDescent="0.2">
      <c r="W2410" s="72"/>
      <c r="X2410" s="73"/>
    </row>
    <row r="2411" spans="23:24" x14ac:dyDescent="0.2">
      <c r="W2411" s="72"/>
      <c r="X2411" s="73"/>
    </row>
    <row r="2412" spans="23:24" x14ac:dyDescent="0.2">
      <c r="W2412" s="72"/>
      <c r="X2412" s="73"/>
    </row>
    <row r="2413" spans="23:24" x14ac:dyDescent="0.2">
      <c r="W2413" s="72"/>
      <c r="X2413" s="73"/>
    </row>
    <row r="2414" spans="23:24" x14ac:dyDescent="0.2">
      <c r="W2414" s="72"/>
      <c r="X2414" s="73"/>
    </row>
    <row r="2415" spans="23:24" x14ac:dyDescent="0.2">
      <c r="W2415" s="72"/>
      <c r="X2415" s="73"/>
    </row>
    <row r="2416" spans="23:24" x14ac:dyDescent="0.2">
      <c r="W2416" s="72"/>
      <c r="X2416" s="73"/>
    </row>
    <row r="2417" spans="23:24" x14ac:dyDescent="0.2">
      <c r="W2417" s="72"/>
      <c r="X2417" s="73"/>
    </row>
    <row r="2418" spans="23:24" x14ac:dyDescent="0.2">
      <c r="W2418" s="72"/>
      <c r="X2418" s="73"/>
    </row>
    <row r="2419" spans="23:24" x14ac:dyDescent="0.2">
      <c r="W2419" s="72"/>
      <c r="X2419" s="73"/>
    </row>
    <row r="2420" spans="23:24" x14ac:dyDescent="0.2">
      <c r="W2420" s="72"/>
      <c r="X2420" s="73"/>
    </row>
    <row r="2421" spans="23:24" x14ac:dyDescent="0.2">
      <c r="W2421" s="72"/>
      <c r="X2421" s="73"/>
    </row>
    <row r="2422" spans="23:24" x14ac:dyDescent="0.2">
      <c r="W2422" s="72"/>
      <c r="X2422" s="73"/>
    </row>
    <row r="2423" spans="23:24" x14ac:dyDescent="0.2">
      <c r="W2423" s="72"/>
      <c r="X2423" s="73"/>
    </row>
    <row r="2424" spans="23:24" x14ac:dyDescent="0.2">
      <c r="W2424" s="72"/>
      <c r="X2424" s="73"/>
    </row>
    <row r="2425" spans="23:24" x14ac:dyDescent="0.2">
      <c r="W2425" s="72"/>
      <c r="X2425" s="73"/>
    </row>
    <row r="2426" spans="23:24" x14ac:dyDescent="0.2">
      <c r="W2426" s="72"/>
      <c r="X2426" s="73"/>
    </row>
    <row r="2427" spans="23:24" x14ac:dyDescent="0.2">
      <c r="W2427" s="72"/>
      <c r="X2427" s="73"/>
    </row>
    <row r="2428" spans="23:24" x14ac:dyDescent="0.2">
      <c r="W2428" s="72"/>
      <c r="X2428" s="73"/>
    </row>
    <row r="2429" spans="23:24" x14ac:dyDescent="0.2">
      <c r="W2429" s="72"/>
      <c r="X2429" s="73"/>
    </row>
    <row r="2430" spans="23:24" x14ac:dyDescent="0.2">
      <c r="W2430" s="72"/>
      <c r="X2430" s="73"/>
    </row>
    <row r="2431" spans="23:24" x14ac:dyDescent="0.2">
      <c r="W2431" s="72"/>
      <c r="X2431" s="73"/>
    </row>
    <row r="2432" spans="23:24" x14ac:dyDescent="0.2">
      <c r="W2432" s="72"/>
      <c r="X2432" s="73"/>
    </row>
    <row r="2433" spans="23:24" x14ac:dyDescent="0.2">
      <c r="W2433" s="72"/>
      <c r="X2433" s="73"/>
    </row>
    <row r="2434" spans="23:24" x14ac:dyDescent="0.2">
      <c r="W2434" s="72"/>
      <c r="X2434" s="73"/>
    </row>
    <row r="2435" spans="23:24" x14ac:dyDescent="0.2">
      <c r="W2435" s="72"/>
      <c r="X2435" s="73"/>
    </row>
    <row r="2436" spans="23:24" x14ac:dyDescent="0.2">
      <c r="W2436" s="72"/>
      <c r="X2436" s="73"/>
    </row>
    <row r="2437" spans="23:24" x14ac:dyDescent="0.2">
      <c r="W2437" s="72"/>
      <c r="X2437" s="73"/>
    </row>
    <row r="2438" spans="23:24" x14ac:dyDescent="0.2">
      <c r="W2438" s="72"/>
      <c r="X2438" s="73"/>
    </row>
    <row r="2439" spans="23:24" x14ac:dyDescent="0.2">
      <c r="W2439" s="72"/>
      <c r="X2439" s="73"/>
    </row>
    <row r="2440" spans="23:24" x14ac:dyDescent="0.2">
      <c r="W2440" s="72"/>
      <c r="X2440" s="73"/>
    </row>
    <row r="2441" spans="23:24" x14ac:dyDescent="0.2">
      <c r="W2441" s="72"/>
      <c r="X2441" s="73"/>
    </row>
    <row r="2442" spans="23:24" x14ac:dyDescent="0.2">
      <c r="W2442" s="72"/>
      <c r="X2442" s="73"/>
    </row>
    <row r="2443" spans="23:24" x14ac:dyDescent="0.2">
      <c r="W2443" s="72"/>
      <c r="X2443" s="73"/>
    </row>
    <row r="2444" spans="23:24" x14ac:dyDescent="0.2">
      <c r="W2444" s="72"/>
      <c r="X2444" s="73"/>
    </row>
    <row r="2445" spans="23:24" x14ac:dyDescent="0.2">
      <c r="W2445" s="72"/>
      <c r="X2445" s="73"/>
    </row>
    <row r="2446" spans="23:24" x14ac:dyDescent="0.2">
      <c r="W2446" s="72"/>
      <c r="X2446" s="73"/>
    </row>
    <row r="2447" spans="23:24" x14ac:dyDescent="0.2">
      <c r="W2447" s="72"/>
      <c r="X2447" s="73"/>
    </row>
    <row r="2448" spans="23:24" x14ac:dyDescent="0.2">
      <c r="W2448" s="72"/>
      <c r="X2448" s="73"/>
    </row>
    <row r="2449" spans="23:24" x14ac:dyDescent="0.2">
      <c r="W2449" s="72"/>
      <c r="X2449" s="73"/>
    </row>
    <row r="2450" spans="23:24" x14ac:dyDescent="0.2">
      <c r="W2450" s="72"/>
      <c r="X2450" s="73"/>
    </row>
    <row r="2451" spans="23:24" x14ac:dyDescent="0.2">
      <c r="W2451" s="72"/>
      <c r="X2451" s="73"/>
    </row>
    <row r="2452" spans="23:24" x14ac:dyDescent="0.2">
      <c r="W2452" s="72"/>
      <c r="X2452" s="73"/>
    </row>
    <row r="2453" spans="23:24" x14ac:dyDescent="0.2">
      <c r="W2453" s="72"/>
      <c r="X2453" s="73"/>
    </row>
    <row r="2454" spans="23:24" x14ac:dyDescent="0.2">
      <c r="W2454" s="72"/>
      <c r="X2454" s="73"/>
    </row>
    <row r="2455" spans="23:24" x14ac:dyDescent="0.2">
      <c r="W2455" s="72"/>
      <c r="X2455" s="73"/>
    </row>
    <row r="2456" spans="23:24" x14ac:dyDescent="0.2">
      <c r="W2456" s="72"/>
      <c r="X2456" s="73"/>
    </row>
    <row r="2457" spans="23:24" x14ac:dyDescent="0.2">
      <c r="W2457" s="72"/>
      <c r="X2457" s="73"/>
    </row>
    <row r="2458" spans="23:24" x14ac:dyDescent="0.2">
      <c r="W2458" s="72"/>
      <c r="X2458" s="73"/>
    </row>
    <row r="2459" spans="23:24" x14ac:dyDescent="0.2">
      <c r="W2459" s="72"/>
      <c r="X2459" s="73"/>
    </row>
    <row r="2460" spans="23:24" x14ac:dyDescent="0.2">
      <c r="W2460" s="72"/>
      <c r="X2460" s="73"/>
    </row>
    <row r="2461" spans="23:24" x14ac:dyDescent="0.2">
      <c r="W2461" s="72"/>
      <c r="X2461" s="73"/>
    </row>
    <row r="2462" spans="23:24" x14ac:dyDescent="0.2">
      <c r="W2462" s="72"/>
      <c r="X2462" s="73"/>
    </row>
    <row r="2463" spans="23:24" x14ac:dyDescent="0.2">
      <c r="W2463" s="72"/>
      <c r="X2463" s="73"/>
    </row>
    <row r="2464" spans="23:24" x14ac:dyDescent="0.2">
      <c r="W2464" s="72"/>
      <c r="X2464" s="73"/>
    </row>
    <row r="2465" spans="23:24" x14ac:dyDescent="0.2">
      <c r="W2465" s="72"/>
      <c r="X2465" s="73"/>
    </row>
    <row r="2466" spans="23:24" x14ac:dyDescent="0.2">
      <c r="W2466" s="72"/>
      <c r="X2466" s="73"/>
    </row>
    <row r="2467" spans="23:24" x14ac:dyDescent="0.2">
      <c r="W2467" s="72"/>
      <c r="X2467" s="73"/>
    </row>
    <row r="2468" spans="23:24" x14ac:dyDescent="0.2">
      <c r="W2468" s="72"/>
      <c r="X2468" s="73"/>
    </row>
    <row r="2469" spans="23:24" x14ac:dyDescent="0.2">
      <c r="W2469" s="72"/>
      <c r="X2469" s="73"/>
    </row>
    <row r="2470" spans="23:24" x14ac:dyDescent="0.2">
      <c r="W2470" s="72"/>
      <c r="X2470" s="73"/>
    </row>
    <row r="2471" spans="23:24" x14ac:dyDescent="0.2">
      <c r="W2471" s="72"/>
      <c r="X2471" s="73"/>
    </row>
    <row r="2472" spans="23:24" x14ac:dyDescent="0.2">
      <c r="W2472" s="72"/>
      <c r="X2472" s="73"/>
    </row>
    <row r="2473" spans="23:24" x14ac:dyDescent="0.2">
      <c r="W2473" s="72"/>
      <c r="X2473" s="73"/>
    </row>
    <row r="2474" spans="23:24" x14ac:dyDescent="0.2">
      <c r="W2474" s="72"/>
      <c r="X2474" s="73"/>
    </row>
    <row r="2475" spans="23:24" x14ac:dyDescent="0.2">
      <c r="W2475" s="72"/>
      <c r="X2475" s="73"/>
    </row>
    <row r="2476" spans="23:24" x14ac:dyDescent="0.2">
      <c r="W2476" s="72"/>
      <c r="X2476" s="73"/>
    </row>
    <row r="2477" spans="23:24" x14ac:dyDescent="0.2">
      <c r="W2477" s="72"/>
      <c r="X2477" s="73"/>
    </row>
    <row r="2478" spans="23:24" x14ac:dyDescent="0.2">
      <c r="W2478" s="72"/>
      <c r="X2478" s="73"/>
    </row>
    <row r="2479" spans="23:24" x14ac:dyDescent="0.2">
      <c r="W2479" s="72"/>
      <c r="X2479" s="73"/>
    </row>
    <row r="2480" spans="23:24" x14ac:dyDescent="0.2">
      <c r="W2480" s="72"/>
      <c r="X2480" s="73"/>
    </row>
    <row r="2481" spans="23:24" x14ac:dyDescent="0.2">
      <c r="W2481" s="72"/>
      <c r="X2481" s="73"/>
    </row>
    <row r="2482" spans="23:24" x14ac:dyDescent="0.2">
      <c r="W2482" s="72"/>
      <c r="X2482" s="73"/>
    </row>
    <row r="2483" spans="23:24" x14ac:dyDescent="0.2">
      <c r="W2483" s="72"/>
      <c r="X2483" s="73"/>
    </row>
    <row r="2484" spans="23:24" x14ac:dyDescent="0.2">
      <c r="W2484" s="72"/>
      <c r="X2484" s="73"/>
    </row>
    <row r="2485" spans="23:24" x14ac:dyDescent="0.2">
      <c r="W2485" s="72"/>
      <c r="X2485" s="73"/>
    </row>
    <row r="2486" spans="23:24" x14ac:dyDescent="0.2">
      <c r="W2486" s="72"/>
      <c r="X2486" s="73"/>
    </row>
    <row r="2487" spans="23:24" x14ac:dyDescent="0.2">
      <c r="W2487" s="72"/>
      <c r="X2487" s="73"/>
    </row>
    <row r="2488" spans="23:24" x14ac:dyDescent="0.2">
      <c r="W2488" s="72"/>
      <c r="X2488" s="73"/>
    </row>
    <row r="2489" spans="23:24" x14ac:dyDescent="0.2">
      <c r="W2489" s="72"/>
      <c r="X2489" s="73"/>
    </row>
    <row r="2490" spans="23:24" x14ac:dyDescent="0.2">
      <c r="W2490" s="72"/>
      <c r="X2490" s="73"/>
    </row>
    <row r="2491" spans="23:24" x14ac:dyDescent="0.2">
      <c r="W2491" s="72"/>
      <c r="X2491" s="73"/>
    </row>
    <row r="2492" spans="23:24" x14ac:dyDescent="0.2">
      <c r="W2492" s="72"/>
      <c r="X2492" s="73"/>
    </row>
    <row r="2493" spans="23:24" x14ac:dyDescent="0.2">
      <c r="W2493" s="72"/>
      <c r="X2493" s="73"/>
    </row>
    <row r="2494" spans="23:24" x14ac:dyDescent="0.2">
      <c r="W2494" s="72"/>
      <c r="X2494" s="73"/>
    </row>
    <row r="2495" spans="23:24" x14ac:dyDescent="0.2">
      <c r="W2495" s="72"/>
      <c r="X2495" s="73"/>
    </row>
    <row r="2496" spans="23:24" x14ac:dyDescent="0.2">
      <c r="W2496" s="72"/>
      <c r="X2496" s="73"/>
    </row>
    <row r="2497" spans="23:24" x14ac:dyDescent="0.2">
      <c r="W2497" s="72"/>
      <c r="X2497" s="73"/>
    </row>
    <row r="2498" spans="23:24" x14ac:dyDescent="0.2">
      <c r="W2498" s="72"/>
      <c r="X2498" s="73"/>
    </row>
    <row r="2499" spans="23:24" x14ac:dyDescent="0.2">
      <c r="W2499" s="72"/>
      <c r="X2499" s="73"/>
    </row>
    <row r="2500" spans="23:24" x14ac:dyDescent="0.2">
      <c r="W2500" s="72"/>
      <c r="X2500" s="73"/>
    </row>
    <row r="2501" spans="23:24" x14ac:dyDescent="0.2">
      <c r="W2501" s="72"/>
      <c r="X2501" s="73"/>
    </row>
    <row r="2502" spans="23:24" x14ac:dyDescent="0.2">
      <c r="W2502" s="72"/>
      <c r="X2502" s="73"/>
    </row>
    <row r="2503" spans="23:24" x14ac:dyDescent="0.2">
      <c r="W2503" s="72"/>
      <c r="X2503" s="73"/>
    </row>
    <row r="2504" spans="23:24" x14ac:dyDescent="0.2">
      <c r="W2504" s="72"/>
      <c r="X2504" s="73"/>
    </row>
    <row r="2505" spans="23:24" x14ac:dyDescent="0.2">
      <c r="W2505" s="72"/>
      <c r="X2505" s="73"/>
    </row>
    <row r="2506" spans="23:24" x14ac:dyDescent="0.2">
      <c r="W2506" s="72"/>
      <c r="X2506" s="73"/>
    </row>
    <row r="2507" spans="23:24" x14ac:dyDescent="0.2">
      <c r="W2507" s="72"/>
      <c r="X2507" s="73"/>
    </row>
    <row r="2508" spans="23:24" x14ac:dyDescent="0.2">
      <c r="W2508" s="72"/>
      <c r="X2508" s="73"/>
    </row>
    <row r="2509" spans="23:24" x14ac:dyDescent="0.2">
      <c r="W2509" s="72"/>
      <c r="X2509" s="73"/>
    </row>
    <row r="2510" spans="23:24" x14ac:dyDescent="0.2">
      <c r="W2510" s="72"/>
      <c r="X2510" s="73"/>
    </row>
    <row r="2511" spans="23:24" x14ac:dyDescent="0.2">
      <c r="W2511" s="72"/>
      <c r="X2511" s="73"/>
    </row>
    <row r="2512" spans="23:24" x14ac:dyDescent="0.2">
      <c r="W2512" s="72"/>
      <c r="X2512" s="73"/>
    </row>
    <row r="2513" spans="23:24" x14ac:dyDescent="0.2">
      <c r="W2513" s="72"/>
      <c r="X2513" s="73"/>
    </row>
    <row r="2514" spans="23:24" x14ac:dyDescent="0.2">
      <c r="W2514" s="72"/>
      <c r="X2514" s="73"/>
    </row>
    <row r="2515" spans="23:24" x14ac:dyDescent="0.2">
      <c r="W2515" s="72"/>
      <c r="X2515" s="73"/>
    </row>
    <row r="2516" spans="23:24" x14ac:dyDescent="0.2">
      <c r="W2516" s="72"/>
      <c r="X2516" s="73"/>
    </row>
    <row r="2517" spans="23:24" x14ac:dyDescent="0.2">
      <c r="W2517" s="72"/>
      <c r="X2517" s="73"/>
    </row>
    <row r="2518" spans="23:24" x14ac:dyDescent="0.2">
      <c r="W2518" s="72"/>
      <c r="X2518" s="73"/>
    </row>
    <row r="2519" spans="23:24" x14ac:dyDescent="0.2">
      <c r="W2519" s="72"/>
      <c r="X2519" s="73"/>
    </row>
    <row r="2520" spans="23:24" x14ac:dyDescent="0.2">
      <c r="W2520" s="72"/>
      <c r="X2520" s="73"/>
    </row>
    <row r="2521" spans="23:24" x14ac:dyDescent="0.2">
      <c r="W2521" s="72"/>
      <c r="X2521" s="73"/>
    </row>
    <row r="2522" spans="23:24" x14ac:dyDescent="0.2">
      <c r="W2522" s="72"/>
      <c r="X2522" s="73"/>
    </row>
    <row r="2523" spans="23:24" x14ac:dyDescent="0.2">
      <c r="W2523" s="72"/>
      <c r="X2523" s="73"/>
    </row>
    <row r="2524" spans="23:24" x14ac:dyDescent="0.2">
      <c r="W2524" s="72"/>
      <c r="X2524" s="73"/>
    </row>
    <row r="2525" spans="23:24" x14ac:dyDescent="0.2">
      <c r="W2525" s="72"/>
      <c r="X2525" s="73"/>
    </row>
    <row r="2526" spans="23:24" x14ac:dyDescent="0.2">
      <c r="W2526" s="72"/>
      <c r="X2526" s="73"/>
    </row>
    <row r="2527" spans="23:24" x14ac:dyDescent="0.2">
      <c r="W2527" s="72"/>
      <c r="X2527" s="73"/>
    </row>
    <row r="2528" spans="23:24" x14ac:dyDescent="0.2">
      <c r="W2528" s="72"/>
      <c r="X2528" s="73"/>
    </row>
    <row r="2529" spans="23:24" x14ac:dyDescent="0.2">
      <c r="W2529" s="72"/>
      <c r="X2529" s="73"/>
    </row>
    <row r="2530" spans="23:24" x14ac:dyDescent="0.2">
      <c r="W2530" s="72"/>
      <c r="X2530" s="73"/>
    </row>
    <row r="2531" spans="23:24" x14ac:dyDescent="0.2">
      <c r="W2531" s="72"/>
      <c r="X2531" s="73"/>
    </row>
    <row r="2532" spans="23:24" x14ac:dyDescent="0.2">
      <c r="W2532" s="72"/>
      <c r="X2532" s="73"/>
    </row>
    <row r="2533" spans="23:24" x14ac:dyDescent="0.2">
      <c r="W2533" s="72"/>
      <c r="X2533" s="73"/>
    </row>
    <row r="2534" spans="23:24" x14ac:dyDescent="0.2">
      <c r="W2534" s="72"/>
      <c r="X2534" s="73"/>
    </row>
    <row r="2535" spans="23:24" x14ac:dyDescent="0.2">
      <c r="W2535" s="72"/>
      <c r="X2535" s="73"/>
    </row>
    <row r="2536" spans="23:24" x14ac:dyDescent="0.2">
      <c r="W2536" s="72"/>
      <c r="X2536" s="73"/>
    </row>
    <row r="2537" spans="23:24" x14ac:dyDescent="0.2">
      <c r="W2537" s="72"/>
      <c r="X2537" s="73"/>
    </row>
    <row r="2538" spans="23:24" x14ac:dyDescent="0.2">
      <c r="W2538" s="72"/>
      <c r="X2538" s="73"/>
    </row>
    <row r="2539" spans="23:24" x14ac:dyDescent="0.2">
      <c r="W2539" s="72"/>
      <c r="X2539" s="73"/>
    </row>
    <row r="2540" spans="23:24" x14ac:dyDescent="0.2">
      <c r="W2540" s="72"/>
      <c r="X2540" s="73"/>
    </row>
    <row r="2541" spans="23:24" x14ac:dyDescent="0.2">
      <c r="W2541" s="72"/>
      <c r="X2541" s="73"/>
    </row>
    <row r="2542" spans="23:24" x14ac:dyDescent="0.2">
      <c r="W2542" s="72"/>
      <c r="X2542" s="73"/>
    </row>
    <row r="2543" spans="23:24" x14ac:dyDescent="0.2">
      <c r="W2543" s="72"/>
      <c r="X2543" s="73"/>
    </row>
    <row r="2544" spans="23:24" x14ac:dyDescent="0.2">
      <c r="W2544" s="72"/>
      <c r="X2544" s="73"/>
    </row>
    <row r="2545" spans="23:24" x14ac:dyDescent="0.2">
      <c r="W2545" s="72"/>
      <c r="X2545" s="73"/>
    </row>
    <row r="2546" spans="23:24" x14ac:dyDescent="0.2">
      <c r="W2546" s="72"/>
      <c r="X2546" s="73"/>
    </row>
    <row r="2547" spans="23:24" x14ac:dyDescent="0.2">
      <c r="W2547" s="72"/>
      <c r="X2547" s="73"/>
    </row>
    <row r="2548" spans="23:24" x14ac:dyDescent="0.2">
      <c r="W2548" s="72"/>
      <c r="X2548" s="73"/>
    </row>
    <row r="2549" spans="23:24" x14ac:dyDescent="0.2">
      <c r="W2549" s="72"/>
      <c r="X2549" s="73"/>
    </row>
    <row r="2550" spans="23:24" x14ac:dyDescent="0.2">
      <c r="W2550" s="72"/>
      <c r="X2550" s="73"/>
    </row>
    <row r="2551" spans="23:24" x14ac:dyDescent="0.2">
      <c r="W2551" s="72"/>
      <c r="X2551" s="73"/>
    </row>
    <row r="2552" spans="23:24" x14ac:dyDescent="0.2">
      <c r="W2552" s="72"/>
      <c r="X2552" s="73"/>
    </row>
    <row r="2553" spans="23:24" x14ac:dyDescent="0.2">
      <c r="W2553" s="72"/>
      <c r="X2553" s="73"/>
    </row>
    <row r="2554" spans="23:24" x14ac:dyDescent="0.2">
      <c r="W2554" s="72"/>
      <c r="X2554" s="73"/>
    </row>
    <row r="2555" spans="23:24" x14ac:dyDescent="0.2">
      <c r="W2555" s="72"/>
      <c r="X2555" s="73"/>
    </row>
    <row r="2556" spans="23:24" x14ac:dyDescent="0.2">
      <c r="W2556" s="72"/>
      <c r="X2556" s="73"/>
    </row>
    <row r="2557" spans="23:24" x14ac:dyDescent="0.2">
      <c r="W2557" s="72"/>
      <c r="X2557" s="73"/>
    </row>
    <row r="2558" spans="23:24" x14ac:dyDescent="0.2">
      <c r="W2558" s="72"/>
      <c r="X2558" s="73"/>
    </row>
    <row r="2559" spans="23:24" x14ac:dyDescent="0.2">
      <c r="W2559" s="72"/>
      <c r="X2559" s="73"/>
    </row>
    <row r="2560" spans="23:24" x14ac:dyDescent="0.2">
      <c r="W2560" s="72"/>
      <c r="X2560" s="73"/>
    </row>
    <row r="2561" spans="23:24" x14ac:dyDescent="0.2">
      <c r="W2561" s="72"/>
      <c r="X2561" s="73"/>
    </row>
    <row r="2562" spans="23:24" x14ac:dyDescent="0.2">
      <c r="W2562" s="72"/>
      <c r="X2562" s="73"/>
    </row>
    <row r="2563" spans="23:24" x14ac:dyDescent="0.2">
      <c r="W2563" s="72"/>
      <c r="X2563" s="73"/>
    </row>
    <row r="2564" spans="23:24" x14ac:dyDescent="0.2">
      <c r="W2564" s="72"/>
      <c r="X2564" s="73"/>
    </row>
    <row r="2565" spans="23:24" x14ac:dyDescent="0.2">
      <c r="W2565" s="72"/>
      <c r="X2565" s="73"/>
    </row>
    <row r="2566" spans="23:24" x14ac:dyDescent="0.2">
      <c r="W2566" s="72"/>
      <c r="X2566" s="73"/>
    </row>
    <row r="2567" spans="23:24" x14ac:dyDescent="0.2">
      <c r="W2567" s="72"/>
      <c r="X2567" s="73"/>
    </row>
    <row r="2568" spans="23:24" x14ac:dyDescent="0.2">
      <c r="W2568" s="72"/>
      <c r="X2568" s="73"/>
    </row>
    <row r="2569" spans="23:24" x14ac:dyDescent="0.2">
      <c r="W2569" s="72"/>
      <c r="X2569" s="73"/>
    </row>
    <row r="2570" spans="23:24" x14ac:dyDescent="0.2">
      <c r="W2570" s="72"/>
      <c r="X2570" s="73"/>
    </row>
    <row r="2571" spans="23:24" x14ac:dyDescent="0.2">
      <c r="W2571" s="72"/>
      <c r="X2571" s="73"/>
    </row>
    <row r="2572" spans="23:24" x14ac:dyDescent="0.2">
      <c r="W2572" s="72"/>
      <c r="X2572" s="73"/>
    </row>
    <row r="2573" spans="23:24" x14ac:dyDescent="0.2">
      <c r="W2573" s="72"/>
      <c r="X2573" s="73"/>
    </row>
    <row r="2574" spans="23:24" x14ac:dyDescent="0.2">
      <c r="W2574" s="72"/>
      <c r="X2574" s="73"/>
    </row>
    <row r="2575" spans="23:24" x14ac:dyDescent="0.2">
      <c r="W2575" s="72"/>
      <c r="X2575" s="73"/>
    </row>
    <row r="2576" spans="23:24" x14ac:dyDescent="0.2">
      <c r="W2576" s="72"/>
      <c r="X2576" s="73"/>
    </row>
    <row r="2577" spans="23:24" x14ac:dyDescent="0.2">
      <c r="W2577" s="72"/>
      <c r="X2577" s="73"/>
    </row>
    <row r="2578" spans="23:24" x14ac:dyDescent="0.2">
      <c r="W2578" s="72"/>
      <c r="X2578" s="73"/>
    </row>
    <row r="2579" spans="23:24" x14ac:dyDescent="0.2">
      <c r="W2579" s="72"/>
      <c r="X2579" s="73"/>
    </row>
    <row r="2580" spans="23:24" x14ac:dyDescent="0.2">
      <c r="W2580" s="72"/>
      <c r="X2580" s="73"/>
    </row>
    <row r="2581" spans="23:24" x14ac:dyDescent="0.2">
      <c r="W2581" s="72"/>
      <c r="X2581" s="73"/>
    </row>
    <row r="2582" spans="23:24" x14ac:dyDescent="0.2">
      <c r="W2582" s="72"/>
      <c r="X2582" s="73"/>
    </row>
    <row r="2583" spans="23:24" x14ac:dyDescent="0.2">
      <c r="W2583" s="72"/>
      <c r="X2583" s="73"/>
    </row>
    <row r="2584" spans="23:24" x14ac:dyDescent="0.2">
      <c r="W2584" s="72"/>
      <c r="X2584" s="73"/>
    </row>
    <row r="2585" spans="23:24" x14ac:dyDescent="0.2">
      <c r="W2585" s="72"/>
      <c r="X2585" s="73"/>
    </row>
    <row r="2586" spans="23:24" x14ac:dyDescent="0.2">
      <c r="W2586" s="72"/>
      <c r="X2586" s="73"/>
    </row>
    <row r="2587" spans="23:24" x14ac:dyDescent="0.2">
      <c r="W2587" s="72"/>
      <c r="X2587" s="73"/>
    </row>
    <row r="2588" spans="23:24" x14ac:dyDescent="0.2">
      <c r="W2588" s="72"/>
      <c r="X2588" s="73"/>
    </row>
    <row r="2589" spans="23:24" x14ac:dyDescent="0.2">
      <c r="W2589" s="72"/>
      <c r="X2589" s="73"/>
    </row>
    <row r="2590" spans="23:24" x14ac:dyDescent="0.2">
      <c r="W2590" s="72"/>
      <c r="X2590" s="73"/>
    </row>
    <row r="2591" spans="23:24" x14ac:dyDescent="0.2">
      <c r="W2591" s="72"/>
      <c r="X2591" s="73"/>
    </row>
    <row r="2592" spans="23:24" x14ac:dyDescent="0.2">
      <c r="W2592" s="72"/>
      <c r="X2592" s="73"/>
    </row>
    <row r="2593" spans="23:24" x14ac:dyDescent="0.2">
      <c r="W2593" s="72"/>
      <c r="X2593" s="73"/>
    </row>
    <row r="2594" spans="23:24" x14ac:dyDescent="0.2">
      <c r="W2594" s="72"/>
      <c r="X2594" s="73"/>
    </row>
    <row r="2595" spans="23:24" x14ac:dyDescent="0.2">
      <c r="W2595" s="72"/>
      <c r="X2595" s="73"/>
    </row>
    <row r="2596" spans="23:24" x14ac:dyDescent="0.2">
      <c r="W2596" s="72"/>
      <c r="X2596" s="73"/>
    </row>
    <row r="2597" spans="23:24" x14ac:dyDescent="0.2">
      <c r="W2597" s="72"/>
      <c r="X2597" s="73"/>
    </row>
    <row r="2598" spans="23:24" x14ac:dyDescent="0.2">
      <c r="W2598" s="72"/>
      <c r="X2598" s="73"/>
    </row>
    <row r="2599" spans="23:24" x14ac:dyDescent="0.2">
      <c r="W2599" s="72"/>
      <c r="X2599" s="73"/>
    </row>
    <row r="2600" spans="23:24" x14ac:dyDescent="0.2">
      <c r="W2600" s="72"/>
      <c r="X2600" s="73"/>
    </row>
    <row r="2601" spans="23:24" x14ac:dyDescent="0.2">
      <c r="W2601" s="72"/>
      <c r="X2601" s="73"/>
    </row>
    <row r="2602" spans="23:24" x14ac:dyDescent="0.2">
      <c r="W2602" s="72"/>
      <c r="X2602" s="73"/>
    </row>
    <row r="2603" spans="23:24" x14ac:dyDescent="0.2">
      <c r="W2603" s="72"/>
      <c r="X2603" s="73"/>
    </row>
    <row r="2604" spans="23:24" x14ac:dyDescent="0.2">
      <c r="W2604" s="72"/>
      <c r="X2604" s="73"/>
    </row>
    <row r="2605" spans="23:24" x14ac:dyDescent="0.2">
      <c r="W2605" s="72"/>
      <c r="X2605" s="73"/>
    </row>
    <row r="2606" spans="23:24" x14ac:dyDescent="0.2">
      <c r="W2606" s="72"/>
      <c r="X2606" s="73"/>
    </row>
    <row r="2607" spans="23:24" x14ac:dyDescent="0.2">
      <c r="W2607" s="72"/>
      <c r="X2607" s="73"/>
    </row>
    <row r="2608" spans="23:24" x14ac:dyDescent="0.2">
      <c r="W2608" s="72"/>
      <c r="X2608" s="73"/>
    </row>
    <row r="2609" spans="23:24" x14ac:dyDescent="0.2">
      <c r="W2609" s="72"/>
      <c r="X2609" s="73"/>
    </row>
    <row r="2610" spans="23:24" x14ac:dyDescent="0.2">
      <c r="W2610" s="72"/>
      <c r="X2610" s="73"/>
    </row>
    <row r="2611" spans="23:24" x14ac:dyDescent="0.2">
      <c r="W2611" s="72"/>
      <c r="X2611" s="73"/>
    </row>
    <row r="2612" spans="23:24" x14ac:dyDescent="0.2">
      <c r="W2612" s="72"/>
      <c r="X2612" s="73"/>
    </row>
    <row r="2613" spans="23:24" x14ac:dyDescent="0.2">
      <c r="W2613" s="72"/>
      <c r="X2613" s="73"/>
    </row>
    <row r="2614" spans="23:24" x14ac:dyDescent="0.2">
      <c r="W2614" s="72"/>
      <c r="X2614" s="73"/>
    </row>
    <row r="2615" spans="23:24" x14ac:dyDescent="0.2">
      <c r="W2615" s="72"/>
      <c r="X2615" s="73"/>
    </row>
    <row r="2616" spans="23:24" x14ac:dyDescent="0.2">
      <c r="W2616" s="72"/>
      <c r="X2616" s="73"/>
    </row>
    <row r="2617" spans="23:24" x14ac:dyDescent="0.2">
      <c r="W2617" s="72"/>
      <c r="X2617" s="73"/>
    </row>
    <row r="2618" spans="23:24" x14ac:dyDescent="0.2">
      <c r="W2618" s="72"/>
      <c r="X2618" s="73"/>
    </row>
    <row r="2619" spans="23:24" x14ac:dyDescent="0.2">
      <c r="W2619" s="72"/>
      <c r="X2619" s="73"/>
    </row>
    <row r="2620" spans="23:24" x14ac:dyDescent="0.2">
      <c r="W2620" s="72"/>
      <c r="X2620" s="73"/>
    </row>
    <row r="2621" spans="23:24" x14ac:dyDescent="0.2">
      <c r="W2621" s="72"/>
      <c r="X2621" s="73"/>
    </row>
    <row r="2622" spans="23:24" x14ac:dyDescent="0.2">
      <c r="W2622" s="72"/>
      <c r="X2622" s="73"/>
    </row>
    <row r="2623" spans="23:24" x14ac:dyDescent="0.2">
      <c r="W2623" s="72"/>
      <c r="X2623" s="73"/>
    </row>
    <row r="2624" spans="23:24" x14ac:dyDescent="0.2">
      <c r="W2624" s="72"/>
      <c r="X2624" s="73"/>
    </row>
    <row r="2625" spans="23:24" x14ac:dyDescent="0.2">
      <c r="W2625" s="72"/>
      <c r="X2625" s="73"/>
    </row>
    <row r="2626" spans="23:24" x14ac:dyDescent="0.2">
      <c r="W2626" s="72"/>
      <c r="X2626" s="73"/>
    </row>
    <row r="2627" spans="23:24" x14ac:dyDescent="0.2">
      <c r="W2627" s="72"/>
      <c r="X2627" s="73"/>
    </row>
    <row r="2628" spans="23:24" x14ac:dyDescent="0.2">
      <c r="W2628" s="72"/>
      <c r="X2628" s="73"/>
    </row>
    <row r="2629" spans="23:24" x14ac:dyDescent="0.2">
      <c r="W2629" s="72"/>
      <c r="X2629" s="73"/>
    </row>
    <row r="2630" spans="23:24" x14ac:dyDescent="0.2">
      <c r="W2630" s="72"/>
      <c r="X2630" s="73"/>
    </row>
    <row r="2631" spans="23:24" x14ac:dyDescent="0.2">
      <c r="W2631" s="72"/>
      <c r="X2631" s="73"/>
    </row>
    <row r="2632" spans="23:24" x14ac:dyDescent="0.2">
      <c r="W2632" s="72"/>
      <c r="X2632" s="73"/>
    </row>
    <row r="2633" spans="23:24" x14ac:dyDescent="0.2">
      <c r="W2633" s="72"/>
      <c r="X2633" s="73"/>
    </row>
    <row r="2634" spans="23:24" x14ac:dyDescent="0.2">
      <c r="W2634" s="72"/>
      <c r="X2634" s="73"/>
    </row>
    <row r="2635" spans="23:24" x14ac:dyDescent="0.2">
      <c r="W2635" s="72"/>
      <c r="X2635" s="73"/>
    </row>
    <row r="2636" spans="23:24" x14ac:dyDescent="0.2">
      <c r="W2636" s="72"/>
      <c r="X2636" s="73"/>
    </row>
    <row r="2637" spans="23:24" x14ac:dyDescent="0.2">
      <c r="W2637" s="72"/>
      <c r="X2637" s="73"/>
    </row>
    <row r="2638" spans="23:24" x14ac:dyDescent="0.2">
      <c r="W2638" s="72"/>
      <c r="X2638" s="73"/>
    </row>
    <row r="2639" spans="23:24" x14ac:dyDescent="0.2">
      <c r="W2639" s="72"/>
      <c r="X2639" s="73"/>
    </row>
    <row r="2640" spans="23:24" x14ac:dyDescent="0.2">
      <c r="W2640" s="72"/>
      <c r="X2640" s="73"/>
    </row>
    <row r="2641" spans="23:24" x14ac:dyDescent="0.2">
      <c r="W2641" s="72"/>
      <c r="X2641" s="73"/>
    </row>
    <row r="2642" spans="23:24" x14ac:dyDescent="0.2">
      <c r="W2642" s="72"/>
      <c r="X2642" s="73"/>
    </row>
    <row r="2643" spans="23:24" x14ac:dyDescent="0.2">
      <c r="W2643" s="72"/>
      <c r="X2643" s="73"/>
    </row>
    <row r="2644" spans="23:24" x14ac:dyDescent="0.2">
      <c r="W2644" s="72"/>
      <c r="X2644" s="73"/>
    </row>
    <row r="2645" spans="23:24" x14ac:dyDescent="0.2">
      <c r="W2645" s="72"/>
      <c r="X2645" s="73"/>
    </row>
    <row r="2646" spans="23:24" x14ac:dyDescent="0.2">
      <c r="W2646" s="72"/>
      <c r="X2646" s="73"/>
    </row>
    <row r="2647" spans="23:24" x14ac:dyDescent="0.2">
      <c r="W2647" s="72"/>
      <c r="X2647" s="73"/>
    </row>
    <row r="2648" spans="23:24" x14ac:dyDescent="0.2">
      <c r="W2648" s="72"/>
      <c r="X2648" s="73"/>
    </row>
    <row r="2649" spans="23:24" x14ac:dyDescent="0.2">
      <c r="W2649" s="72"/>
      <c r="X2649" s="73"/>
    </row>
    <row r="2650" spans="23:24" x14ac:dyDescent="0.2">
      <c r="W2650" s="72"/>
      <c r="X2650" s="73"/>
    </row>
    <row r="2651" spans="23:24" x14ac:dyDescent="0.2">
      <c r="W2651" s="72"/>
      <c r="X2651" s="73"/>
    </row>
    <row r="2652" spans="23:24" x14ac:dyDescent="0.2">
      <c r="W2652" s="72"/>
      <c r="X2652" s="73"/>
    </row>
    <row r="2653" spans="23:24" x14ac:dyDescent="0.2">
      <c r="W2653" s="72"/>
      <c r="X2653" s="73"/>
    </row>
    <row r="2654" spans="23:24" x14ac:dyDescent="0.2">
      <c r="W2654" s="72"/>
      <c r="X2654" s="73"/>
    </row>
    <row r="2655" spans="23:24" x14ac:dyDescent="0.2">
      <c r="W2655" s="72"/>
      <c r="X2655" s="73"/>
    </row>
    <row r="2656" spans="23:24" x14ac:dyDescent="0.2">
      <c r="W2656" s="72"/>
      <c r="X2656" s="73"/>
    </row>
    <row r="2657" spans="23:24" x14ac:dyDescent="0.2">
      <c r="W2657" s="72"/>
      <c r="X2657" s="73"/>
    </row>
    <row r="2658" spans="23:24" x14ac:dyDescent="0.2">
      <c r="W2658" s="72"/>
      <c r="X2658" s="73"/>
    </row>
    <row r="2659" spans="23:24" x14ac:dyDescent="0.2">
      <c r="W2659" s="72"/>
      <c r="X2659" s="73"/>
    </row>
    <row r="2660" spans="23:24" x14ac:dyDescent="0.2">
      <c r="W2660" s="72"/>
      <c r="X2660" s="73"/>
    </row>
    <row r="2661" spans="23:24" x14ac:dyDescent="0.2">
      <c r="W2661" s="72"/>
      <c r="X2661" s="73"/>
    </row>
    <row r="2662" spans="23:24" x14ac:dyDescent="0.2">
      <c r="W2662" s="72"/>
      <c r="X2662" s="73"/>
    </row>
    <row r="2663" spans="23:24" x14ac:dyDescent="0.2">
      <c r="W2663" s="72"/>
      <c r="X2663" s="73"/>
    </row>
    <row r="2664" spans="23:24" x14ac:dyDescent="0.2">
      <c r="W2664" s="72"/>
      <c r="X2664" s="73"/>
    </row>
    <row r="2665" spans="23:24" x14ac:dyDescent="0.2">
      <c r="W2665" s="72"/>
      <c r="X2665" s="73"/>
    </row>
    <row r="2666" spans="23:24" x14ac:dyDescent="0.2">
      <c r="W2666" s="72"/>
      <c r="X2666" s="73"/>
    </row>
    <row r="2667" spans="23:24" x14ac:dyDescent="0.2">
      <c r="W2667" s="72"/>
      <c r="X2667" s="73"/>
    </row>
    <row r="2668" spans="23:24" x14ac:dyDescent="0.2">
      <c r="W2668" s="72"/>
      <c r="X2668" s="73"/>
    </row>
    <row r="2669" spans="23:24" x14ac:dyDescent="0.2">
      <c r="W2669" s="72"/>
      <c r="X2669" s="73"/>
    </row>
    <row r="2670" spans="23:24" x14ac:dyDescent="0.2">
      <c r="W2670" s="72"/>
      <c r="X2670" s="73"/>
    </row>
    <row r="2671" spans="23:24" x14ac:dyDescent="0.2">
      <c r="W2671" s="72"/>
      <c r="X2671" s="73"/>
    </row>
    <row r="2672" spans="23:24" x14ac:dyDescent="0.2">
      <c r="W2672" s="72"/>
      <c r="X2672" s="73"/>
    </row>
    <row r="2673" spans="23:24" x14ac:dyDescent="0.2">
      <c r="W2673" s="72"/>
      <c r="X2673" s="73"/>
    </row>
    <row r="2674" spans="23:24" x14ac:dyDescent="0.2">
      <c r="W2674" s="72"/>
      <c r="X2674" s="73"/>
    </row>
    <row r="2675" spans="23:24" x14ac:dyDescent="0.2">
      <c r="W2675" s="72"/>
      <c r="X2675" s="73"/>
    </row>
    <row r="2676" spans="23:24" x14ac:dyDescent="0.2">
      <c r="W2676" s="72"/>
      <c r="X2676" s="73"/>
    </row>
    <row r="2677" spans="23:24" x14ac:dyDescent="0.2">
      <c r="W2677" s="72"/>
      <c r="X2677" s="73"/>
    </row>
    <row r="2678" spans="23:24" x14ac:dyDescent="0.2">
      <c r="W2678" s="72"/>
      <c r="X2678" s="73"/>
    </row>
    <row r="2679" spans="23:24" x14ac:dyDescent="0.2">
      <c r="W2679" s="72"/>
      <c r="X2679" s="73"/>
    </row>
    <row r="2680" spans="23:24" x14ac:dyDescent="0.2">
      <c r="W2680" s="72"/>
      <c r="X2680" s="73"/>
    </row>
    <row r="2681" spans="23:24" x14ac:dyDescent="0.2">
      <c r="W2681" s="72"/>
      <c r="X2681" s="73"/>
    </row>
    <row r="2682" spans="23:24" x14ac:dyDescent="0.2">
      <c r="W2682" s="72"/>
      <c r="X2682" s="73"/>
    </row>
    <row r="2683" spans="23:24" x14ac:dyDescent="0.2">
      <c r="W2683" s="72"/>
      <c r="X2683" s="73"/>
    </row>
    <row r="2684" spans="23:24" x14ac:dyDescent="0.2">
      <c r="W2684" s="72"/>
      <c r="X2684" s="73"/>
    </row>
    <row r="2685" spans="23:24" x14ac:dyDescent="0.2">
      <c r="W2685" s="72"/>
      <c r="X2685" s="73"/>
    </row>
    <row r="2686" spans="23:24" x14ac:dyDescent="0.2">
      <c r="W2686" s="72"/>
      <c r="X2686" s="73"/>
    </row>
    <row r="2687" spans="23:24" x14ac:dyDescent="0.2">
      <c r="W2687" s="72"/>
      <c r="X2687" s="73"/>
    </row>
    <row r="2688" spans="23:24" x14ac:dyDescent="0.2">
      <c r="W2688" s="72"/>
      <c r="X2688" s="73"/>
    </row>
    <row r="2689" spans="23:24" x14ac:dyDescent="0.2">
      <c r="W2689" s="72"/>
      <c r="X2689" s="73"/>
    </row>
    <row r="2690" spans="23:24" x14ac:dyDescent="0.2">
      <c r="W2690" s="72"/>
      <c r="X2690" s="73"/>
    </row>
    <row r="2691" spans="23:24" x14ac:dyDescent="0.2">
      <c r="W2691" s="72"/>
      <c r="X2691" s="73"/>
    </row>
    <row r="2692" spans="23:24" x14ac:dyDescent="0.2">
      <c r="W2692" s="72"/>
      <c r="X2692" s="73"/>
    </row>
    <row r="2693" spans="23:24" x14ac:dyDescent="0.2">
      <c r="W2693" s="72"/>
      <c r="X2693" s="73"/>
    </row>
    <row r="2694" spans="23:24" x14ac:dyDescent="0.2">
      <c r="W2694" s="72"/>
      <c r="X2694" s="73"/>
    </row>
    <row r="2695" spans="23:24" x14ac:dyDescent="0.2">
      <c r="W2695" s="72"/>
      <c r="X2695" s="73"/>
    </row>
    <row r="2696" spans="23:24" x14ac:dyDescent="0.2">
      <c r="W2696" s="72"/>
      <c r="X2696" s="73"/>
    </row>
    <row r="2697" spans="23:24" x14ac:dyDescent="0.2">
      <c r="W2697" s="72"/>
      <c r="X2697" s="73"/>
    </row>
    <row r="2698" spans="23:24" x14ac:dyDescent="0.2">
      <c r="W2698" s="72"/>
      <c r="X2698" s="73"/>
    </row>
    <row r="2699" spans="23:24" x14ac:dyDescent="0.2">
      <c r="W2699" s="72"/>
      <c r="X2699" s="73"/>
    </row>
    <row r="2700" spans="23:24" x14ac:dyDescent="0.2">
      <c r="W2700" s="72"/>
      <c r="X2700" s="73"/>
    </row>
    <row r="2701" spans="23:24" x14ac:dyDescent="0.2">
      <c r="W2701" s="72"/>
      <c r="X2701" s="73"/>
    </row>
    <row r="2702" spans="23:24" x14ac:dyDescent="0.2">
      <c r="W2702" s="72"/>
      <c r="X2702" s="73"/>
    </row>
    <row r="2703" spans="23:24" x14ac:dyDescent="0.2">
      <c r="W2703" s="72"/>
      <c r="X2703" s="73"/>
    </row>
    <row r="2704" spans="23:24" x14ac:dyDescent="0.2">
      <c r="W2704" s="72"/>
      <c r="X2704" s="73"/>
    </row>
    <row r="2705" spans="23:24" x14ac:dyDescent="0.2">
      <c r="W2705" s="72"/>
      <c r="X2705" s="73"/>
    </row>
    <row r="2706" spans="23:24" x14ac:dyDescent="0.2">
      <c r="W2706" s="72"/>
      <c r="X2706" s="73"/>
    </row>
    <row r="2707" spans="23:24" x14ac:dyDescent="0.2">
      <c r="W2707" s="72"/>
      <c r="X2707" s="73"/>
    </row>
    <row r="2708" spans="23:24" x14ac:dyDescent="0.2">
      <c r="W2708" s="72"/>
      <c r="X2708" s="73"/>
    </row>
    <row r="2709" spans="23:24" x14ac:dyDescent="0.2">
      <c r="W2709" s="72"/>
      <c r="X2709" s="73"/>
    </row>
    <row r="2710" spans="23:24" x14ac:dyDescent="0.2">
      <c r="W2710" s="72"/>
      <c r="X2710" s="73"/>
    </row>
    <row r="2711" spans="23:24" x14ac:dyDescent="0.2">
      <c r="W2711" s="72"/>
      <c r="X2711" s="73"/>
    </row>
    <row r="2712" spans="23:24" x14ac:dyDescent="0.2">
      <c r="W2712" s="72"/>
      <c r="X2712" s="73"/>
    </row>
    <row r="2713" spans="23:24" x14ac:dyDescent="0.2">
      <c r="W2713" s="72"/>
      <c r="X2713" s="73"/>
    </row>
    <row r="2714" spans="23:24" x14ac:dyDescent="0.2">
      <c r="W2714" s="72"/>
      <c r="X2714" s="73"/>
    </row>
    <row r="2715" spans="23:24" x14ac:dyDescent="0.2">
      <c r="W2715" s="72"/>
      <c r="X2715" s="73"/>
    </row>
    <row r="2716" spans="23:24" x14ac:dyDescent="0.2">
      <c r="W2716" s="72"/>
      <c r="X2716" s="73"/>
    </row>
    <row r="2717" spans="23:24" x14ac:dyDescent="0.2">
      <c r="W2717" s="72"/>
      <c r="X2717" s="73"/>
    </row>
    <row r="2718" spans="23:24" x14ac:dyDescent="0.2">
      <c r="W2718" s="72"/>
      <c r="X2718" s="73"/>
    </row>
    <row r="2719" spans="23:24" x14ac:dyDescent="0.2">
      <c r="W2719" s="72"/>
      <c r="X2719" s="73"/>
    </row>
    <row r="2720" spans="23:24" x14ac:dyDescent="0.2">
      <c r="W2720" s="72"/>
      <c r="X2720" s="73"/>
    </row>
    <row r="2721" spans="23:24" x14ac:dyDescent="0.2">
      <c r="W2721" s="72"/>
      <c r="X2721" s="73"/>
    </row>
    <row r="2722" spans="23:24" x14ac:dyDescent="0.2">
      <c r="W2722" s="72"/>
      <c r="X2722" s="73"/>
    </row>
    <row r="2723" spans="23:24" x14ac:dyDescent="0.2">
      <c r="W2723" s="72"/>
      <c r="X2723" s="73"/>
    </row>
    <row r="2724" spans="23:24" x14ac:dyDescent="0.2">
      <c r="W2724" s="72"/>
      <c r="X2724" s="73"/>
    </row>
    <row r="2725" spans="23:24" x14ac:dyDescent="0.2">
      <c r="W2725" s="72"/>
      <c r="X2725" s="73"/>
    </row>
    <row r="2726" spans="23:24" x14ac:dyDescent="0.2">
      <c r="W2726" s="72"/>
      <c r="X2726" s="73"/>
    </row>
    <row r="2727" spans="23:24" x14ac:dyDescent="0.2">
      <c r="W2727" s="72"/>
      <c r="X2727" s="73"/>
    </row>
    <row r="2728" spans="23:24" x14ac:dyDescent="0.2">
      <c r="W2728" s="72"/>
      <c r="X2728" s="73"/>
    </row>
    <row r="2729" spans="23:24" x14ac:dyDescent="0.2">
      <c r="W2729" s="72"/>
      <c r="X2729" s="73"/>
    </row>
    <row r="2730" spans="23:24" x14ac:dyDescent="0.2">
      <c r="W2730" s="72"/>
      <c r="X2730" s="73"/>
    </row>
    <row r="2731" spans="23:24" x14ac:dyDescent="0.2">
      <c r="W2731" s="72"/>
      <c r="X2731" s="73"/>
    </row>
    <row r="2732" spans="23:24" x14ac:dyDescent="0.2">
      <c r="W2732" s="72"/>
      <c r="X2732" s="73"/>
    </row>
    <row r="2733" spans="23:24" x14ac:dyDescent="0.2">
      <c r="W2733" s="72"/>
      <c r="X2733" s="73"/>
    </row>
    <row r="2734" spans="23:24" x14ac:dyDescent="0.2">
      <c r="W2734" s="72"/>
      <c r="X2734" s="73"/>
    </row>
    <row r="2735" spans="23:24" x14ac:dyDescent="0.2">
      <c r="W2735" s="72"/>
      <c r="X2735" s="73"/>
    </row>
    <row r="2736" spans="23:24" x14ac:dyDescent="0.2">
      <c r="W2736" s="72"/>
      <c r="X2736" s="73"/>
    </row>
    <row r="2737" spans="23:24" x14ac:dyDescent="0.2">
      <c r="W2737" s="72"/>
      <c r="X2737" s="73"/>
    </row>
    <row r="2738" spans="23:24" x14ac:dyDescent="0.2">
      <c r="W2738" s="72"/>
      <c r="X2738" s="73"/>
    </row>
    <row r="2739" spans="23:24" x14ac:dyDescent="0.2">
      <c r="W2739" s="72"/>
      <c r="X2739" s="73"/>
    </row>
    <row r="2740" spans="23:24" x14ac:dyDescent="0.2">
      <c r="W2740" s="72"/>
      <c r="X2740" s="73"/>
    </row>
    <row r="2741" spans="23:24" x14ac:dyDescent="0.2">
      <c r="W2741" s="72"/>
      <c r="X2741" s="73"/>
    </row>
    <row r="2742" spans="23:24" x14ac:dyDescent="0.2">
      <c r="W2742" s="72"/>
      <c r="X2742" s="73"/>
    </row>
    <row r="2743" spans="23:24" x14ac:dyDescent="0.2">
      <c r="W2743" s="72"/>
      <c r="X2743" s="73"/>
    </row>
    <row r="2744" spans="23:24" x14ac:dyDescent="0.2">
      <c r="W2744" s="72"/>
      <c r="X2744" s="73"/>
    </row>
    <row r="2745" spans="23:24" x14ac:dyDescent="0.2">
      <c r="W2745" s="72"/>
      <c r="X2745" s="73"/>
    </row>
    <row r="2746" spans="23:24" x14ac:dyDescent="0.2">
      <c r="W2746" s="72"/>
      <c r="X2746" s="73"/>
    </row>
    <row r="2747" spans="23:24" x14ac:dyDescent="0.2">
      <c r="W2747" s="72"/>
      <c r="X2747" s="73"/>
    </row>
    <row r="2748" spans="23:24" x14ac:dyDescent="0.2">
      <c r="W2748" s="72"/>
      <c r="X2748" s="73"/>
    </row>
    <row r="2749" spans="23:24" x14ac:dyDescent="0.2">
      <c r="W2749" s="72"/>
      <c r="X2749" s="73"/>
    </row>
    <row r="2750" spans="23:24" x14ac:dyDescent="0.2">
      <c r="W2750" s="72"/>
      <c r="X2750" s="73"/>
    </row>
    <row r="2751" spans="23:24" x14ac:dyDescent="0.2">
      <c r="W2751" s="72"/>
      <c r="X2751" s="73"/>
    </row>
    <row r="2752" spans="23:24" x14ac:dyDescent="0.2">
      <c r="W2752" s="72"/>
      <c r="X2752" s="73"/>
    </row>
    <row r="2753" spans="23:24" x14ac:dyDescent="0.2">
      <c r="W2753" s="72"/>
      <c r="X2753" s="73"/>
    </row>
    <row r="2754" spans="23:24" x14ac:dyDescent="0.2">
      <c r="W2754" s="72"/>
      <c r="X2754" s="73"/>
    </row>
    <row r="2755" spans="23:24" x14ac:dyDescent="0.2">
      <c r="W2755" s="72"/>
      <c r="X2755" s="73"/>
    </row>
    <row r="2756" spans="23:24" x14ac:dyDescent="0.2">
      <c r="W2756" s="72"/>
      <c r="X2756" s="73"/>
    </row>
    <row r="2757" spans="23:24" x14ac:dyDescent="0.2">
      <c r="W2757" s="72"/>
      <c r="X2757" s="73"/>
    </row>
    <row r="2758" spans="23:24" x14ac:dyDescent="0.2">
      <c r="W2758" s="72"/>
      <c r="X2758" s="73"/>
    </row>
    <row r="2759" spans="23:24" x14ac:dyDescent="0.2">
      <c r="W2759" s="72"/>
      <c r="X2759" s="73"/>
    </row>
    <row r="2760" spans="23:24" x14ac:dyDescent="0.2">
      <c r="W2760" s="72"/>
      <c r="X2760" s="73"/>
    </row>
    <row r="2761" spans="23:24" x14ac:dyDescent="0.2">
      <c r="W2761" s="72"/>
      <c r="X2761" s="73"/>
    </row>
    <row r="2762" spans="23:24" x14ac:dyDescent="0.2">
      <c r="W2762" s="72"/>
      <c r="X2762" s="73"/>
    </row>
    <row r="2763" spans="23:24" x14ac:dyDescent="0.2">
      <c r="W2763" s="72"/>
      <c r="X2763" s="73"/>
    </row>
    <row r="2764" spans="23:24" x14ac:dyDescent="0.2">
      <c r="W2764" s="72"/>
      <c r="X2764" s="73"/>
    </row>
    <row r="2765" spans="23:24" x14ac:dyDescent="0.2">
      <c r="W2765" s="72"/>
      <c r="X2765" s="73"/>
    </row>
    <row r="2766" spans="23:24" x14ac:dyDescent="0.2">
      <c r="W2766" s="72"/>
      <c r="X2766" s="73"/>
    </row>
    <row r="2767" spans="23:24" x14ac:dyDescent="0.2">
      <c r="W2767" s="72"/>
      <c r="X2767" s="73"/>
    </row>
    <row r="2768" spans="23:24" x14ac:dyDescent="0.2">
      <c r="W2768" s="72"/>
      <c r="X2768" s="73"/>
    </row>
    <row r="2769" spans="23:24" x14ac:dyDescent="0.2">
      <c r="W2769" s="72"/>
      <c r="X2769" s="73"/>
    </row>
    <row r="2770" spans="23:24" x14ac:dyDescent="0.2">
      <c r="W2770" s="72"/>
      <c r="X2770" s="73"/>
    </row>
    <row r="2771" spans="23:24" x14ac:dyDescent="0.2">
      <c r="W2771" s="72"/>
      <c r="X2771" s="73"/>
    </row>
    <row r="2772" spans="23:24" x14ac:dyDescent="0.2">
      <c r="W2772" s="72"/>
      <c r="X2772" s="73"/>
    </row>
    <row r="2773" spans="23:24" x14ac:dyDescent="0.2">
      <c r="W2773" s="72"/>
      <c r="X2773" s="73"/>
    </row>
    <row r="2774" spans="23:24" x14ac:dyDescent="0.2">
      <c r="W2774" s="72"/>
      <c r="X2774" s="73"/>
    </row>
    <row r="2775" spans="23:24" x14ac:dyDescent="0.2">
      <c r="W2775" s="72"/>
      <c r="X2775" s="73"/>
    </row>
    <row r="2776" spans="23:24" x14ac:dyDescent="0.2">
      <c r="W2776" s="72"/>
      <c r="X2776" s="73"/>
    </row>
    <row r="2777" spans="23:24" x14ac:dyDescent="0.2">
      <c r="W2777" s="72"/>
      <c r="X2777" s="73"/>
    </row>
    <row r="2778" spans="23:24" x14ac:dyDescent="0.2">
      <c r="W2778" s="72"/>
      <c r="X2778" s="73"/>
    </row>
    <row r="2779" spans="23:24" x14ac:dyDescent="0.2">
      <c r="W2779" s="72"/>
      <c r="X2779" s="73"/>
    </row>
    <row r="2780" spans="23:24" x14ac:dyDescent="0.2">
      <c r="W2780" s="72"/>
      <c r="X2780" s="73"/>
    </row>
    <row r="2781" spans="23:24" x14ac:dyDescent="0.2">
      <c r="W2781" s="72"/>
      <c r="X2781" s="73"/>
    </row>
    <row r="2782" spans="23:24" x14ac:dyDescent="0.2">
      <c r="W2782" s="72"/>
      <c r="X2782" s="73"/>
    </row>
    <row r="2783" spans="23:24" x14ac:dyDescent="0.2">
      <c r="W2783" s="72"/>
      <c r="X2783" s="73"/>
    </row>
    <row r="2784" spans="23:24" x14ac:dyDescent="0.2">
      <c r="W2784" s="72"/>
      <c r="X2784" s="73"/>
    </row>
    <row r="2785" spans="23:24" x14ac:dyDescent="0.2">
      <c r="W2785" s="72"/>
      <c r="X2785" s="73"/>
    </row>
    <row r="2786" spans="23:24" x14ac:dyDescent="0.2">
      <c r="W2786" s="72"/>
      <c r="X2786" s="73"/>
    </row>
    <row r="2787" spans="23:24" x14ac:dyDescent="0.2">
      <c r="W2787" s="72"/>
      <c r="X2787" s="73"/>
    </row>
    <row r="2788" spans="23:24" x14ac:dyDescent="0.2">
      <c r="W2788" s="72"/>
      <c r="X2788" s="73"/>
    </row>
    <row r="2789" spans="23:24" x14ac:dyDescent="0.2">
      <c r="W2789" s="72"/>
      <c r="X2789" s="73"/>
    </row>
    <row r="2790" spans="23:24" x14ac:dyDescent="0.2">
      <c r="W2790" s="72"/>
      <c r="X2790" s="73"/>
    </row>
    <row r="2791" spans="23:24" x14ac:dyDescent="0.2">
      <c r="W2791" s="72"/>
      <c r="X2791" s="73"/>
    </row>
    <row r="2792" spans="23:24" x14ac:dyDescent="0.2">
      <c r="W2792" s="72"/>
      <c r="X2792" s="73"/>
    </row>
    <row r="2793" spans="23:24" x14ac:dyDescent="0.2">
      <c r="W2793" s="72"/>
      <c r="X2793" s="73"/>
    </row>
    <row r="2794" spans="23:24" x14ac:dyDescent="0.2">
      <c r="W2794" s="72"/>
      <c r="X2794" s="73"/>
    </row>
    <row r="2795" spans="23:24" x14ac:dyDescent="0.2">
      <c r="W2795" s="72"/>
      <c r="X2795" s="73"/>
    </row>
    <row r="2796" spans="23:24" x14ac:dyDescent="0.2">
      <c r="W2796" s="72"/>
      <c r="X2796" s="73"/>
    </row>
    <row r="2797" spans="23:24" x14ac:dyDescent="0.2">
      <c r="W2797" s="72"/>
      <c r="X2797" s="73"/>
    </row>
    <row r="2798" spans="23:24" x14ac:dyDescent="0.2">
      <c r="W2798" s="72"/>
      <c r="X2798" s="73"/>
    </row>
    <row r="2799" spans="23:24" x14ac:dyDescent="0.2">
      <c r="W2799" s="72"/>
      <c r="X2799" s="73"/>
    </row>
    <row r="2800" spans="23:24" x14ac:dyDescent="0.2">
      <c r="W2800" s="72"/>
      <c r="X2800" s="73"/>
    </row>
    <row r="2801" spans="23:24" x14ac:dyDescent="0.2">
      <c r="W2801" s="72"/>
      <c r="X2801" s="73"/>
    </row>
    <row r="2802" spans="23:24" x14ac:dyDescent="0.2">
      <c r="W2802" s="72"/>
      <c r="X2802" s="73"/>
    </row>
    <row r="2803" spans="23:24" x14ac:dyDescent="0.2">
      <c r="W2803" s="72"/>
      <c r="X2803" s="73"/>
    </row>
    <row r="2804" spans="23:24" x14ac:dyDescent="0.2">
      <c r="W2804" s="72"/>
      <c r="X2804" s="73"/>
    </row>
    <row r="2805" spans="23:24" x14ac:dyDescent="0.2">
      <c r="W2805" s="72"/>
      <c r="X2805" s="73"/>
    </row>
    <row r="2806" spans="23:24" x14ac:dyDescent="0.2">
      <c r="W2806" s="72"/>
      <c r="X2806" s="73"/>
    </row>
    <row r="2807" spans="23:24" x14ac:dyDescent="0.2">
      <c r="W2807" s="72"/>
      <c r="X2807" s="73"/>
    </row>
    <row r="2808" spans="23:24" x14ac:dyDescent="0.2">
      <c r="W2808" s="72"/>
      <c r="X2808" s="73"/>
    </row>
    <row r="2809" spans="23:24" x14ac:dyDescent="0.2">
      <c r="W2809" s="72"/>
      <c r="X2809" s="73"/>
    </row>
    <row r="2810" spans="23:24" x14ac:dyDescent="0.2">
      <c r="W2810" s="72"/>
      <c r="X2810" s="73"/>
    </row>
    <row r="2811" spans="23:24" x14ac:dyDescent="0.2">
      <c r="W2811" s="72"/>
      <c r="X2811" s="73"/>
    </row>
    <row r="2812" spans="23:24" x14ac:dyDescent="0.2">
      <c r="W2812" s="72"/>
      <c r="X2812" s="73"/>
    </row>
    <row r="2813" spans="23:24" x14ac:dyDescent="0.2">
      <c r="W2813" s="72"/>
      <c r="X2813" s="73"/>
    </row>
    <row r="2814" spans="23:24" x14ac:dyDescent="0.2">
      <c r="W2814" s="72"/>
      <c r="X2814" s="73"/>
    </row>
    <row r="2815" spans="23:24" x14ac:dyDescent="0.2">
      <c r="W2815" s="72"/>
      <c r="X2815" s="73"/>
    </row>
    <row r="2816" spans="23:24" x14ac:dyDescent="0.2">
      <c r="W2816" s="72"/>
      <c r="X2816" s="73"/>
    </row>
    <row r="2817" spans="23:24" x14ac:dyDescent="0.2">
      <c r="W2817" s="72"/>
      <c r="X2817" s="73"/>
    </row>
    <row r="2818" spans="23:24" x14ac:dyDescent="0.2">
      <c r="W2818" s="72"/>
      <c r="X2818" s="73"/>
    </row>
    <row r="2819" spans="23:24" x14ac:dyDescent="0.2">
      <c r="W2819" s="72"/>
      <c r="X2819" s="73"/>
    </row>
    <row r="2820" spans="23:24" x14ac:dyDescent="0.2">
      <c r="W2820" s="72"/>
      <c r="X2820" s="73"/>
    </row>
    <row r="2821" spans="23:24" x14ac:dyDescent="0.2">
      <c r="W2821" s="72"/>
      <c r="X2821" s="73"/>
    </row>
    <row r="2822" spans="23:24" x14ac:dyDescent="0.2">
      <c r="W2822" s="72"/>
      <c r="X2822" s="73"/>
    </row>
    <row r="2823" spans="23:24" x14ac:dyDescent="0.2">
      <c r="W2823" s="72"/>
      <c r="X2823" s="73"/>
    </row>
    <row r="2824" spans="23:24" x14ac:dyDescent="0.2">
      <c r="W2824" s="72"/>
      <c r="X2824" s="73"/>
    </row>
    <row r="2825" spans="23:24" x14ac:dyDescent="0.2">
      <c r="W2825" s="72"/>
      <c r="X2825" s="73"/>
    </row>
    <row r="2826" spans="23:24" x14ac:dyDescent="0.2">
      <c r="W2826" s="72"/>
      <c r="X2826" s="73"/>
    </row>
    <row r="2827" spans="23:24" x14ac:dyDescent="0.2">
      <c r="W2827" s="72"/>
      <c r="X2827" s="73"/>
    </row>
    <row r="2828" spans="23:24" x14ac:dyDescent="0.2">
      <c r="W2828" s="72"/>
      <c r="X2828" s="73"/>
    </row>
    <row r="2829" spans="23:24" x14ac:dyDescent="0.2">
      <c r="W2829" s="72"/>
      <c r="X2829" s="73"/>
    </row>
    <row r="2830" spans="23:24" x14ac:dyDescent="0.2">
      <c r="W2830" s="72"/>
      <c r="X2830" s="73"/>
    </row>
    <row r="2831" spans="23:24" x14ac:dyDescent="0.2">
      <c r="W2831" s="72"/>
      <c r="X2831" s="73"/>
    </row>
    <row r="2832" spans="23:24" x14ac:dyDescent="0.2">
      <c r="W2832" s="72"/>
      <c r="X2832" s="73"/>
    </row>
    <row r="2833" spans="23:24" x14ac:dyDescent="0.2">
      <c r="W2833" s="72"/>
      <c r="X2833" s="73"/>
    </row>
    <row r="2834" spans="23:24" x14ac:dyDescent="0.2">
      <c r="W2834" s="72"/>
      <c r="X2834" s="73"/>
    </row>
    <row r="2835" spans="23:24" x14ac:dyDescent="0.2">
      <c r="W2835" s="72"/>
      <c r="X2835" s="73"/>
    </row>
    <row r="2836" spans="23:24" x14ac:dyDescent="0.2">
      <c r="W2836" s="72"/>
      <c r="X2836" s="73"/>
    </row>
    <row r="2837" spans="23:24" x14ac:dyDescent="0.2">
      <c r="W2837" s="72"/>
      <c r="X2837" s="73"/>
    </row>
    <row r="2838" spans="23:24" x14ac:dyDescent="0.2">
      <c r="W2838" s="72"/>
      <c r="X2838" s="73"/>
    </row>
    <row r="2839" spans="23:24" x14ac:dyDescent="0.2">
      <c r="W2839" s="72"/>
      <c r="X2839" s="73"/>
    </row>
    <row r="2840" spans="23:24" x14ac:dyDescent="0.2">
      <c r="W2840" s="72"/>
      <c r="X2840" s="73"/>
    </row>
    <row r="2841" spans="23:24" x14ac:dyDescent="0.2">
      <c r="W2841" s="72"/>
      <c r="X2841" s="73"/>
    </row>
    <row r="2842" spans="23:24" x14ac:dyDescent="0.2">
      <c r="W2842" s="72"/>
      <c r="X2842" s="73"/>
    </row>
    <row r="2843" spans="23:24" x14ac:dyDescent="0.2">
      <c r="W2843" s="72"/>
      <c r="X2843" s="73"/>
    </row>
    <row r="2844" spans="23:24" x14ac:dyDescent="0.2">
      <c r="W2844" s="72"/>
      <c r="X2844" s="73"/>
    </row>
    <row r="2845" spans="23:24" x14ac:dyDescent="0.2">
      <c r="W2845" s="72"/>
      <c r="X2845" s="73"/>
    </row>
    <row r="2846" spans="23:24" x14ac:dyDescent="0.2">
      <c r="W2846" s="72"/>
      <c r="X2846" s="73"/>
    </row>
    <row r="2847" spans="23:24" x14ac:dyDescent="0.2">
      <c r="W2847" s="72"/>
      <c r="X2847" s="73"/>
    </row>
    <row r="2848" spans="23:24" x14ac:dyDescent="0.2">
      <c r="W2848" s="72"/>
      <c r="X2848" s="73"/>
    </row>
    <row r="2849" spans="23:24" x14ac:dyDescent="0.2">
      <c r="W2849" s="72"/>
      <c r="X2849" s="73"/>
    </row>
    <row r="2850" spans="23:24" x14ac:dyDescent="0.2">
      <c r="W2850" s="72"/>
      <c r="X2850" s="73"/>
    </row>
    <row r="2851" spans="23:24" x14ac:dyDescent="0.2">
      <c r="W2851" s="72"/>
      <c r="X2851" s="73"/>
    </row>
    <row r="2852" spans="23:24" x14ac:dyDescent="0.2">
      <c r="W2852" s="72"/>
      <c r="X2852" s="73"/>
    </row>
    <row r="2853" spans="23:24" x14ac:dyDescent="0.2">
      <c r="W2853" s="72"/>
      <c r="X2853" s="73"/>
    </row>
    <row r="2854" spans="23:24" x14ac:dyDescent="0.2">
      <c r="W2854" s="72"/>
      <c r="X2854" s="73"/>
    </row>
    <row r="2855" spans="23:24" x14ac:dyDescent="0.2">
      <c r="W2855" s="72"/>
      <c r="X2855" s="73"/>
    </row>
    <row r="2856" spans="23:24" x14ac:dyDescent="0.2">
      <c r="W2856" s="72"/>
      <c r="X2856" s="73"/>
    </row>
    <row r="2857" spans="23:24" x14ac:dyDescent="0.2">
      <c r="W2857" s="72"/>
      <c r="X2857" s="73"/>
    </row>
    <row r="2858" spans="23:24" x14ac:dyDescent="0.2">
      <c r="W2858" s="72"/>
      <c r="X2858" s="73"/>
    </row>
    <row r="2859" spans="23:24" x14ac:dyDescent="0.2">
      <c r="W2859" s="72"/>
      <c r="X2859" s="73"/>
    </row>
    <row r="2860" spans="23:24" x14ac:dyDescent="0.2">
      <c r="W2860" s="72"/>
      <c r="X2860" s="73"/>
    </row>
    <row r="2861" spans="23:24" x14ac:dyDescent="0.2">
      <c r="W2861" s="72"/>
      <c r="X2861" s="73"/>
    </row>
    <row r="2862" spans="23:24" x14ac:dyDescent="0.2">
      <c r="W2862" s="72"/>
      <c r="X2862" s="73"/>
    </row>
    <row r="2863" spans="23:24" x14ac:dyDescent="0.2">
      <c r="W2863" s="72"/>
      <c r="X2863" s="73"/>
    </row>
    <row r="2864" spans="23:24" x14ac:dyDescent="0.2">
      <c r="W2864" s="72"/>
      <c r="X2864" s="73"/>
    </row>
    <row r="2865" spans="23:24" x14ac:dyDescent="0.2">
      <c r="W2865" s="72"/>
      <c r="X2865" s="73"/>
    </row>
    <row r="2866" spans="23:24" x14ac:dyDescent="0.2">
      <c r="W2866" s="72"/>
      <c r="X2866" s="73"/>
    </row>
    <row r="2867" spans="23:24" x14ac:dyDescent="0.2">
      <c r="W2867" s="72"/>
      <c r="X2867" s="73"/>
    </row>
    <row r="2868" spans="23:24" x14ac:dyDescent="0.2">
      <c r="W2868" s="72"/>
      <c r="X2868" s="73"/>
    </row>
    <row r="2869" spans="23:24" x14ac:dyDescent="0.2">
      <c r="W2869" s="72"/>
      <c r="X2869" s="73"/>
    </row>
    <row r="2870" spans="23:24" x14ac:dyDescent="0.2">
      <c r="W2870" s="72"/>
      <c r="X2870" s="73"/>
    </row>
    <row r="2871" spans="23:24" x14ac:dyDescent="0.2">
      <c r="W2871" s="72"/>
      <c r="X2871" s="73"/>
    </row>
    <row r="2872" spans="23:24" x14ac:dyDescent="0.2">
      <c r="W2872" s="72"/>
      <c r="X2872" s="73"/>
    </row>
    <row r="2873" spans="23:24" x14ac:dyDescent="0.2">
      <c r="W2873" s="72"/>
      <c r="X2873" s="73"/>
    </row>
    <row r="2874" spans="23:24" x14ac:dyDescent="0.2">
      <c r="W2874" s="72"/>
      <c r="X2874" s="73"/>
    </row>
    <row r="2875" spans="23:24" x14ac:dyDescent="0.2">
      <c r="W2875" s="72"/>
      <c r="X2875" s="73"/>
    </row>
    <row r="2876" spans="23:24" x14ac:dyDescent="0.2">
      <c r="W2876" s="72"/>
      <c r="X2876" s="73"/>
    </row>
    <row r="2877" spans="23:24" x14ac:dyDescent="0.2">
      <c r="W2877" s="72"/>
      <c r="X2877" s="73"/>
    </row>
    <row r="2878" spans="23:24" x14ac:dyDescent="0.2">
      <c r="W2878" s="72"/>
      <c r="X2878" s="73"/>
    </row>
    <row r="2879" spans="23:24" x14ac:dyDescent="0.2">
      <c r="W2879" s="72"/>
      <c r="X2879" s="73"/>
    </row>
    <row r="2880" spans="23:24" x14ac:dyDescent="0.2">
      <c r="W2880" s="72"/>
      <c r="X2880" s="73"/>
    </row>
    <row r="2881" spans="23:24" x14ac:dyDescent="0.2">
      <c r="W2881" s="72"/>
      <c r="X2881" s="73"/>
    </row>
    <row r="2882" spans="23:24" x14ac:dyDescent="0.2">
      <c r="W2882" s="72"/>
      <c r="X2882" s="73"/>
    </row>
    <row r="2883" spans="23:24" x14ac:dyDescent="0.2">
      <c r="W2883" s="72"/>
      <c r="X2883" s="73"/>
    </row>
    <row r="2884" spans="23:24" x14ac:dyDescent="0.2">
      <c r="W2884" s="72"/>
      <c r="X2884" s="73"/>
    </row>
    <row r="2885" spans="23:24" x14ac:dyDescent="0.2">
      <c r="W2885" s="72"/>
      <c r="X2885" s="73"/>
    </row>
    <row r="2886" spans="23:24" x14ac:dyDescent="0.2">
      <c r="W2886" s="72"/>
      <c r="X2886" s="73"/>
    </row>
    <row r="2887" spans="23:24" x14ac:dyDescent="0.2">
      <c r="W2887" s="72"/>
      <c r="X2887" s="73"/>
    </row>
    <row r="2888" spans="23:24" x14ac:dyDescent="0.2">
      <c r="W2888" s="72"/>
      <c r="X2888" s="73"/>
    </row>
    <row r="2889" spans="23:24" x14ac:dyDescent="0.2">
      <c r="W2889" s="72"/>
      <c r="X2889" s="73"/>
    </row>
    <row r="2890" spans="23:24" x14ac:dyDescent="0.2">
      <c r="W2890" s="72"/>
      <c r="X2890" s="73"/>
    </row>
    <row r="2891" spans="23:24" x14ac:dyDescent="0.2">
      <c r="W2891" s="72"/>
      <c r="X2891" s="73"/>
    </row>
    <row r="2892" spans="23:24" x14ac:dyDescent="0.2">
      <c r="W2892" s="72"/>
      <c r="X2892" s="73"/>
    </row>
    <row r="2893" spans="23:24" x14ac:dyDescent="0.2">
      <c r="W2893" s="72"/>
      <c r="X2893" s="73"/>
    </row>
    <row r="2894" spans="23:24" x14ac:dyDescent="0.2">
      <c r="W2894" s="72"/>
      <c r="X2894" s="73"/>
    </row>
    <row r="2895" spans="23:24" x14ac:dyDescent="0.2">
      <c r="W2895" s="72"/>
      <c r="X2895" s="73"/>
    </row>
    <row r="2896" spans="23:24" x14ac:dyDescent="0.2">
      <c r="W2896" s="72"/>
      <c r="X2896" s="73"/>
    </row>
    <row r="2897" spans="23:24" x14ac:dyDescent="0.2">
      <c r="W2897" s="72"/>
      <c r="X2897" s="73"/>
    </row>
    <row r="2898" spans="23:24" x14ac:dyDescent="0.2">
      <c r="W2898" s="72"/>
      <c r="X2898" s="73"/>
    </row>
    <row r="2899" spans="23:24" x14ac:dyDescent="0.2">
      <c r="W2899" s="72"/>
      <c r="X2899" s="73"/>
    </row>
    <row r="2900" spans="23:24" x14ac:dyDescent="0.2">
      <c r="W2900" s="72"/>
      <c r="X2900" s="73"/>
    </row>
    <row r="2901" spans="23:24" x14ac:dyDescent="0.2">
      <c r="W2901" s="72"/>
      <c r="X2901" s="73"/>
    </row>
    <row r="2902" spans="23:24" x14ac:dyDescent="0.2">
      <c r="W2902" s="72"/>
      <c r="X2902" s="73"/>
    </row>
    <row r="2903" spans="23:24" x14ac:dyDescent="0.2">
      <c r="W2903" s="72"/>
      <c r="X2903" s="73"/>
    </row>
    <row r="2904" spans="23:24" x14ac:dyDescent="0.2">
      <c r="W2904" s="72"/>
      <c r="X2904" s="73"/>
    </row>
    <row r="2905" spans="23:24" x14ac:dyDescent="0.2">
      <c r="W2905" s="72"/>
      <c r="X2905" s="73"/>
    </row>
    <row r="2906" spans="23:24" x14ac:dyDescent="0.2">
      <c r="W2906" s="72"/>
      <c r="X2906" s="73"/>
    </row>
    <row r="2907" spans="23:24" x14ac:dyDescent="0.2">
      <c r="W2907" s="72"/>
      <c r="X2907" s="73"/>
    </row>
    <row r="2908" spans="23:24" x14ac:dyDescent="0.2">
      <c r="W2908" s="72"/>
      <c r="X2908" s="73"/>
    </row>
    <row r="2909" spans="23:24" x14ac:dyDescent="0.2">
      <c r="W2909" s="72"/>
      <c r="X2909" s="73"/>
    </row>
    <row r="2910" spans="23:24" x14ac:dyDescent="0.2">
      <c r="W2910" s="72"/>
      <c r="X2910" s="73"/>
    </row>
    <row r="2911" spans="23:24" x14ac:dyDescent="0.2">
      <c r="W2911" s="72"/>
      <c r="X2911" s="73"/>
    </row>
    <row r="2912" spans="23:24" x14ac:dyDescent="0.2">
      <c r="W2912" s="72"/>
      <c r="X2912" s="73"/>
    </row>
    <row r="2913" spans="23:24" x14ac:dyDescent="0.2">
      <c r="W2913" s="72"/>
      <c r="X2913" s="73"/>
    </row>
    <row r="2914" spans="23:24" x14ac:dyDescent="0.2">
      <c r="W2914" s="72"/>
      <c r="X2914" s="73"/>
    </row>
    <row r="2915" spans="23:24" x14ac:dyDescent="0.2">
      <c r="W2915" s="72"/>
      <c r="X2915" s="73"/>
    </row>
    <row r="2916" spans="23:24" x14ac:dyDescent="0.2">
      <c r="W2916" s="72"/>
      <c r="X2916" s="73"/>
    </row>
    <row r="2917" spans="23:24" x14ac:dyDescent="0.2">
      <c r="W2917" s="72"/>
      <c r="X2917" s="73"/>
    </row>
    <row r="2918" spans="23:24" x14ac:dyDescent="0.2">
      <c r="W2918" s="72"/>
      <c r="X2918" s="73"/>
    </row>
    <row r="2919" spans="23:24" x14ac:dyDescent="0.2">
      <c r="W2919" s="72"/>
      <c r="X2919" s="73"/>
    </row>
    <row r="2920" spans="23:24" x14ac:dyDescent="0.2">
      <c r="W2920" s="72"/>
      <c r="X2920" s="73"/>
    </row>
    <row r="2921" spans="23:24" x14ac:dyDescent="0.2">
      <c r="W2921" s="72"/>
      <c r="X2921" s="73"/>
    </row>
    <row r="2922" spans="23:24" x14ac:dyDescent="0.2">
      <c r="W2922" s="72"/>
      <c r="X2922" s="73"/>
    </row>
    <row r="2923" spans="23:24" x14ac:dyDescent="0.2">
      <c r="W2923" s="72"/>
      <c r="X2923" s="73"/>
    </row>
    <row r="2924" spans="23:24" x14ac:dyDescent="0.2">
      <c r="W2924" s="72"/>
      <c r="X2924" s="73"/>
    </row>
    <row r="2925" spans="23:24" x14ac:dyDescent="0.2">
      <c r="W2925" s="72"/>
      <c r="X2925" s="73"/>
    </row>
    <row r="2926" spans="23:24" x14ac:dyDescent="0.2">
      <c r="W2926" s="72"/>
      <c r="X2926" s="73"/>
    </row>
    <row r="2927" spans="23:24" x14ac:dyDescent="0.2">
      <c r="W2927" s="72"/>
      <c r="X2927" s="73"/>
    </row>
    <row r="2928" spans="23:24" x14ac:dyDescent="0.2">
      <c r="W2928" s="72"/>
      <c r="X2928" s="73"/>
    </row>
    <row r="2929" spans="23:24" x14ac:dyDescent="0.2">
      <c r="W2929" s="72"/>
      <c r="X2929" s="73"/>
    </row>
    <row r="2930" spans="23:24" x14ac:dyDescent="0.2">
      <c r="W2930" s="72"/>
      <c r="X2930" s="73"/>
    </row>
    <row r="2931" spans="23:24" x14ac:dyDescent="0.2">
      <c r="W2931" s="72"/>
      <c r="X2931" s="73"/>
    </row>
    <row r="2932" spans="23:24" x14ac:dyDescent="0.2">
      <c r="W2932" s="72"/>
      <c r="X2932" s="73"/>
    </row>
    <row r="2933" spans="23:24" x14ac:dyDescent="0.2">
      <c r="W2933" s="72"/>
      <c r="X2933" s="73"/>
    </row>
    <row r="2934" spans="23:24" x14ac:dyDescent="0.2">
      <c r="W2934" s="72"/>
      <c r="X2934" s="73"/>
    </row>
    <row r="2935" spans="23:24" x14ac:dyDescent="0.2">
      <c r="W2935" s="72"/>
      <c r="X2935" s="73"/>
    </row>
    <row r="2936" spans="23:24" x14ac:dyDescent="0.2">
      <c r="W2936" s="72"/>
      <c r="X2936" s="73"/>
    </row>
    <row r="2937" spans="23:24" x14ac:dyDescent="0.2">
      <c r="W2937" s="72"/>
      <c r="X2937" s="73"/>
    </row>
    <row r="2938" spans="23:24" x14ac:dyDescent="0.2">
      <c r="W2938" s="72"/>
      <c r="X2938" s="73"/>
    </row>
    <row r="2939" spans="23:24" x14ac:dyDescent="0.2">
      <c r="W2939" s="72"/>
      <c r="X2939" s="73"/>
    </row>
    <row r="2940" spans="23:24" x14ac:dyDescent="0.2">
      <c r="W2940" s="72"/>
      <c r="X2940" s="73"/>
    </row>
    <row r="2941" spans="23:24" x14ac:dyDescent="0.2">
      <c r="W2941" s="72"/>
      <c r="X2941" s="73"/>
    </row>
    <row r="2942" spans="23:24" x14ac:dyDescent="0.2">
      <c r="W2942" s="72"/>
      <c r="X2942" s="73"/>
    </row>
    <row r="2943" spans="23:24" x14ac:dyDescent="0.2">
      <c r="W2943" s="72"/>
      <c r="X2943" s="73"/>
    </row>
    <row r="2944" spans="23:24" x14ac:dyDescent="0.2">
      <c r="W2944" s="72"/>
      <c r="X2944" s="73"/>
    </row>
    <row r="2945" spans="23:24" x14ac:dyDescent="0.2">
      <c r="W2945" s="72"/>
      <c r="X2945" s="73"/>
    </row>
    <row r="2946" spans="23:24" x14ac:dyDescent="0.2">
      <c r="W2946" s="72"/>
      <c r="X2946" s="73"/>
    </row>
    <row r="2947" spans="23:24" x14ac:dyDescent="0.2">
      <c r="W2947" s="72"/>
      <c r="X2947" s="73"/>
    </row>
    <row r="2948" spans="23:24" x14ac:dyDescent="0.2">
      <c r="W2948" s="72"/>
      <c r="X2948" s="73"/>
    </row>
    <row r="2949" spans="23:24" x14ac:dyDescent="0.2">
      <c r="W2949" s="72"/>
      <c r="X2949" s="73"/>
    </row>
    <row r="2950" spans="23:24" x14ac:dyDescent="0.2">
      <c r="W2950" s="72"/>
      <c r="X2950" s="73"/>
    </row>
    <row r="2951" spans="23:24" x14ac:dyDescent="0.2">
      <c r="W2951" s="72"/>
      <c r="X2951" s="73"/>
    </row>
    <row r="2952" spans="23:24" x14ac:dyDescent="0.2">
      <c r="W2952" s="72"/>
      <c r="X2952" s="73"/>
    </row>
    <row r="2953" spans="23:24" x14ac:dyDescent="0.2">
      <c r="W2953" s="72"/>
      <c r="X2953" s="73"/>
    </row>
    <row r="2954" spans="23:24" x14ac:dyDescent="0.2">
      <c r="W2954" s="72"/>
      <c r="X2954" s="73"/>
    </row>
    <row r="2955" spans="23:24" x14ac:dyDescent="0.2">
      <c r="W2955" s="72"/>
      <c r="X2955" s="73"/>
    </row>
    <row r="2956" spans="23:24" x14ac:dyDescent="0.2">
      <c r="W2956" s="72"/>
      <c r="X2956" s="73"/>
    </row>
    <row r="2957" spans="23:24" x14ac:dyDescent="0.2">
      <c r="W2957" s="72"/>
      <c r="X2957" s="73"/>
    </row>
    <row r="2958" spans="23:24" x14ac:dyDescent="0.2">
      <c r="W2958" s="72"/>
      <c r="X2958" s="73"/>
    </row>
    <row r="2959" spans="23:24" x14ac:dyDescent="0.2">
      <c r="W2959" s="72"/>
      <c r="X2959" s="73"/>
    </row>
    <row r="2960" spans="23:24" x14ac:dyDescent="0.2">
      <c r="W2960" s="72"/>
      <c r="X2960" s="73"/>
    </row>
    <row r="2961" spans="23:24" x14ac:dyDescent="0.2">
      <c r="W2961" s="72"/>
      <c r="X2961" s="73"/>
    </row>
    <row r="2962" spans="23:24" x14ac:dyDescent="0.2">
      <c r="W2962" s="72"/>
      <c r="X2962" s="73"/>
    </row>
    <row r="2963" spans="23:24" x14ac:dyDescent="0.2">
      <c r="W2963" s="72"/>
      <c r="X2963" s="73"/>
    </row>
    <row r="2964" spans="23:24" x14ac:dyDescent="0.2">
      <c r="W2964" s="72"/>
      <c r="X2964" s="73"/>
    </row>
    <row r="2965" spans="23:24" x14ac:dyDescent="0.2">
      <c r="W2965" s="72"/>
      <c r="X2965" s="73"/>
    </row>
    <row r="2966" spans="23:24" x14ac:dyDescent="0.2">
      <c r="W2966" s="72"/>
      <c r="X2966" s="73"/>
    </row>
    <row r="2967" spans="23:24" x14ac:dyDescent="0.2">
      <c r="W2967" s="72"/>
      <c r="X2967" s="73"/>
    </row>
    <row r="2968" spans="23:24" x14ac:dyDescent="0.2">
      <c r="W2968" s="72"/>
      <c r="X2968" s="73"/>
    </row>
    <row r="2969" spans="23:24" x14ac:dyDescent="0.2">
      <c r="W2969" s="72"/>
      <c r="X2969" s="73"/>
    </row>
    <row r="2970" spans="23:24" x14ac:dyDescent="0.2">
      <c r="W2970" s="72"/>
      <c r="X2970" s="73"/>
    </row>
    <row r="2971" spans="23:24" x14ac:dyDescent="0.2">
      <c r="W2971" s="72"/>
      <c r="X2971" s="73"/>
    </row>
    <row r="2972" spans="23:24" x14ac:dyDescent="0.2">
      <c r="W2972" s="72"/>
      <c r="X2972" s="73"/>
    </row>
    <row r="2973" spans="23:24" x14ac:dyDescent="0.2">
      <c r="W2973" s="72"/>
      <c r="X2973" s="73"/>
    </row>
    <row r="2974" spans="23:24" x14ac:dyDescent="0.2">
      <c r="W2974" s="72"/>
      <c r="X2974" s="73"/>
    </row>
    <row r="2975" spans="23:24" x14ac:dyDescent="0.2">
      <c r="W2975" s="72"/>
      <c r="X2975" s="73"/>
    </row>
    <row r="2976" spans="23:24" x14ac:dyDescent="0.2">
      <c r="W2976" s="72"/>
      <c r="X2976" s="73"/>
    </row>
    <row r="2977" spans="23:24" x14ac:dyDescent="0.2">
      <c r="W2977" s="72"/>
      <c r="X2977" s="73"/>
    </row>
    <row r="2978" spans="23:24" x14ac:dyDescent="0.2">
      <c r="W2978" s="72"/>
      <c r="X2978" s="73"/>
    </row>
    <row r="2979" spans="23:24" x14ac:dyDescent="0.2">
      <c r="W2979" s="72"/>
      <c r="X2979" s="73"/>
    </row>
    <row r="2980" spans="23:24" x14ac:dyDescent="0.2">
      <c r="W2980" s="72"/>
      <c r="X2980" s="73"/>
    </row>
    <row r="2981" spans="23:24" x14ac:dyDescent="0.2">
      <c r="W2981" s="72"/>
      <c r="X2981" s="73"/>
    </row>
    <row r="2982" spans="23:24" x14ac:dyDescent="0.2">
      <c r="W2982" s="72"/>
      <c r="X2982" s="73"/>
    </row>
    <row r="2983" spans="23:24" x14ac:dyDescent="0.2">
      <c r="W2983" s="72"/>
      <c r="X2983" s="73"/>
    </row>
    <row r="2984" spans="23:24" x14ac:dyDescent="0.2">
      <c r="W2984" s="72"/>
      <c r="X2984" s="73"/>
    </row>
    <row r="2985" spans="23:24" x14ac:dyDescent="0.2">
      <c r="W2985" s="72"/>
      <c r="X2985" s="73"/>
    </row>
    <row r="2986" spans="23:24" x14ac:dyDescent="0.2">
      <c r="W2986" s="72"/>
      <c r="X2986" s="73"/>
    </row>
    <row r="2987" spans="23:24" x14ac:dyDescent="0.2">
      <c r="W2987" s="72"/>
      <c r="X2987" s="73"/>
    </row>
    <row r="2988" spans="23:24" x14ac:dyDescent="0.2">
      <c r="W2988" s="72"/>
      <c r="X2988" s="73"/>
    </row>
    <row r="2989" spans="23:24" x14ac:dyDescent="0.2">
      <c r="W2989" s="72"/>
      <c r="X2989" s="73"/>
    </row>
    <row r="2990" spans="23:24" x14ac:dyDescent="0.2">
      <c r="W2990" s="72"/>
      <c r="X2990" s="73"/>
    </row>
    <row r="2991" spans="23:24" x14ac:dyDescent="0.2">
      <c r="W2991" s="72"/>
      <c r="X2991" s="73"/>
    </row>
    <row r="2992" spans="23:24" x14ac:dyDescent="0.2">
      <c r="W2992" s="72"/>
      <c r="X2992" s="73"/>
    </row>
    <row r="2993" spans="23:24" x14ac:dyDescent="0.2">
      <c r="W2993" s="72"/>
      <c r="X2993" s="73"/>
    </row>
    <row r="2994" spans="23:24" x14ac:dyDescent="0.2">
      <c r="W2994" s="72"/>
      <c r="X2994" s="73"/>
    </row>
    <row r="2995" spans="23:24" x14ac:dyDescent="0.2">
      <c r="W2995" s="72"/>
      <c r="X2995" s="73"/>
    </row>
    <row r="2996" spans="23:24" x14ac:dyDescent="0.2">
      <c r="W2996" s="72"/>
      <c r="X2996" s="73"/>
    </row>
    <row r="2997" spans="23:24" x14ac:dyDescent="0.2">
      <c r="W2997" s="72"/>
      <c r="X2997" s="73"/>
    </row>
    <row r="2998" spans="23:24" x14ac:dyDescent="0.2">
      <c r="W2998" s="72"/>
      <c r="X2998" s="73"/>
    </row>
    <row r="2999" spans="23:24" x14ac:dyDescent="0.2">
      <c r="W2999" s="72"/>
      <c r="X2999" s="73"/>
    </row>
    <row r="3000" spans="23:24" x14ac:dyDescent="0.2">
      <c r="W3000" s="72"/>
      <c r="X3000" s="73"/>
    </row>
    <row r="3001" spans="23:24" x14ac:dyDescent="0.2">
      <c r="W3001" s="72"/>
      <c r="X3001" s="73"/>
    </row>
    <row r="3002" spans="23:24" x14ac:dyDescent="0.2">
      <c r="W3002" s="72"/>
      <c r="X3002" s="73"/>
    </row>
    <row r="3003" spans="23:24" x14ac:dyDescent="0.2">
      <c r="W3003" s="72"/>
      <c r="X3003" s="73"/>
    </row>
    <row r="3004" spans="23:24" x14ac:dyDescent="0.2">
      <c r="W3004" s="72"/>
      <c r="X3004" s="73"/>
    </row>
    <row r="3005" spans="23:24" x14ac:dyDescent="0.2">
      <c r="W3005" s="72"/>
      <c r="X3005" s="73"/>
    </row>
    <row r="3006" spans="23:24" x14ac:dyDescent="0.2">
      <c r="W3006" s="72"/>
      <c r="X3006" s="73"/>
    </row>
    <row r="3007" spans="23:24" x14ac:dyDescent="0.2">
      <c r="W3007" s="72"/>
      <c r="X3007" s="73"/>
    </row>
    <row r="3008" spans="23:24" x14ac:dyDescent="0.2">
      <c r="W3008" s="72"/>
      <c r="X3008" s="73"/>
    </row>
    <row r="3009" spans="23:24" x14ac:dyDescent="0.2">
      <c r="W3009" s="72"/>
      <c r="X3009" s="73"/>
    </row>
    <row r="3010" spans="23:24" x14ac:dyDescent="0.2">
      <c r="W3010" s="72"/>
      <c r="X3010" s="73"/>
    </row>
    <row r="3011" spans="23:24" x14ac:dyDescent="0.2">
      <c r="W3011" s="72"/>
      <c r="X3011" s="73"/>
    </row>
    <row r="3012" spans="23:24" x14ac:dyDescent="0.2">
      <c r="W3012" s="72"/>
      <c r="X3012" s="73"/>
    </row>
    <row r="3013" spans="23:24" x14ac:dyDescent="0.2">
      <c r="W3013" s="72"/>
      <c r="X3013" s="73"/>
    </row>
    <row r="3014" spans="23:24" x14ac:dyDescent="0.2">
      <c r="W3014" s="72"/>
      <c r="X3014" s="73"/>
    </row>
    <row r="3015" spans="23:24" x14ac:dyDescent="0.2">
      <c r="W3015" s="72"/>
      <c r="X3015" s="73"/>
    </row>
    <row r="3016" spans="23:24" x14ac:dyDescent="0.2">
      <c r="W3016" s="72"/>
      <c r="X3016" s="73"/>
    </row>
    <row r="3017" spans="23:24" x14ac:dyDescent="0.2">
      <c r="W3017" s="72"/>
      <c r="X3017" s="73"/>
    </row>
    <row r="3018" spans="23:24" x14ac:dyDescent="0.2">
      <c r="W3018" s="72"/>
      <c r="X3018" s="73"/>
    </row>
    <row r="3019" spans="23:24" x14ac:dyDescent="0.2">
      <c r="W3019" s="72"/>
      <c r="X3019" s="73"/>
    </row>
    <row r="3020" spans="23:24" x14ac:dyDescent="0.2">
      <c r="W3020" s="72"/>
      <c r="X3020" s="73"/>
    </row>
    <row r="3021" spans="23:24" x14ac:dyDescent="0.2">
      <c r="W3021" s="72"/>
      <c r="X3021" s="73"/>
    </row>
    <row r="3022" spans="23:24" x14ac:dyDescent="0.2">
      <c r="W3022" s="72"/>
      <c r="X3022" s="73"/>
    </row>
    <row r="3023" spans="23:24" x14ac:dyDescent="0.2">
      <c r="W3023" s="72"/>
      <c r="X3023" s="73"/>
    </row>
    <row r="3024" spans="23:24" x14ac:dyDescent="0.2">
      <c r="W3024" s="72"/>
      <c r="X3024" s="73"/>
    </row>
    <row r="3025" spans="23:24" x14ac:dyDescent="0.2">
      <c r="W3025" s="72"/>
      <c r="X3025" s="73"/>
    </row>
    <row r="3026" spans="23:24" x14ac:dyDescent="0.2">
      <c r="W3026" s="72"/>
      <c r="X3026" s="73"/>
    </row>
    <row r="3027" spans="23:24" x14ac:dyDescent="0.2">
      <c r="W3027" s="72"/>
      <c r="X3027" s="73"/>
    </row>
    <row r="3028" spans="23:24" x14ac:dyDescent="0.2">
      <c r="W3028" s="72"/>
      <c r="X3028" s="73"/>
    </row>
    <row r="3029" spans="23:24" x14ac:dyDescent="0.2">
      <c r="W3029" s="72"/>
      <c r="X3029" s="73"/>
    </row>
    <row r="3030" spans="23:24" x14ac:dyDescent="0.2">
      <c r="W3030" s="72"/>
      <c r="X3030" s="73"/>
    </row>
    <row r="3031" spans="23:24" x14ac:dyDescent="0.2">
      <c r="W3031" s="72"/>
      <c r="X3031" s="73"/>
    </row>
    <row r="3032" spans="23:24" x14ac:dyDescent="0.2">
      <c r="W3032" s="72"/>
      <c r="X3032" s="73"/>
    </row>
    <row r="3033" spans="23:24" x14ac:dyDescent="0.2">
      <c r="W3033" s="72"/>
      <c r="X3033" s="73"/>
    </row>
    <row r="3034" spans="23:24" x14ac:dyDescent="0.2">
      <c r="W3034" s="72"/>
      <c r="X3034" s="73"/>
    </row>
    <row r="3035" spans="23:24" x14ac:dyDescent="0.2">
      <c r="W3035" s="72"/>
      <c r="X3035" s="73"/>
    </row>
    <row r="3036" spans="23:24" x14ac:dyDescent="0.2">
      <c r="W3036" s="72"/>
      <c r="X3036" s="73"/>
    </row>
    <row r="3037" spans="23:24" x14ac:dyDescent="0.2">
      <c r="W3037" s="72"/>
      <c r="X3037" s="73"/>
    </row>
    <row r="3038" spans="23:24" x14ac:dyDescent="0.2">
      <c r="W3038" s="72"/>
      <c r="X3038" s="73"/>
    </row>
    <row r="3039" spans="23:24" x14ac:dyDescent="0.2">
      <c r="W3039" s="72"/>
      <c r="X3039" s="73"/>
    </row>
    <row r="3040" spans="23:24" x14ac:dyDescent="0.2">
      <c r="W3040" s="72"/>
      <c r="X3040" s="73"/>
    </row>
    <row r="3041" spans="23:24" x14ac:dyDescent="0.2">
      <c r="W3041" s="72"/>
      <c r="X3041" s="73"/>
    </row>
    <row r="3042" spans="23:24" x14ac:dyDescent="0.2">
      <c r="W3042" s="72"/>
      <c r="X3042" s="73"/>
    </row>
    <row r="3043" spans="23:24" x14ac:dyDescent="0.2">
      <c r="W3043" s="72"/>
      <c r="X3043" s="73"/>
    </row>
    <row r="3044" spans="23:24" x14ac:dyDescent="0.2">
      <c r="W3044" s="72"/>
      <c r="X3044" s="73"/>
    </row>
    <row r="3045" spans="23:24" x14ac:dyDescent="0.2">
      <c r="W3045" s="72"/>
      <c r="X3045" s="73"/>
    </row>
    <row r="3046" spans="23:24" x14ac:dyDescent="0.2">
      <c r="W3046" s="72"/>
      <c r="X3046" s="73"/>
    </row>
    <row r="3047" spans="23:24" x14ac:dyDescent="0.2">
      <c r="W3047" s="72"/>
      <c r="X3047" s="73"/>
    </row>
    <row r="3048" spans="23:24" x14ac:dyDescent="0.2">
      <c r="W3048" s="72"/>
      <c r="X3048" s="73"/>
    </row>
    <row r="3049" spans="23:24" x14ac:dyDescent="0.2">
      <c r="W3049" s="72"/>
      <c r="X3049" s="73"/>
    </row>
    <row r="3050" spans="23:24" x14ac:dyDescent="0.2">
      <c r="W3050" s="72"/>
      <c r="X3050" s="73"/>
    </row>
    <row r="3051" spans="23:24" x14ac:dyDescent="0.2">
      <c r="W3051" s="72"/>
      <c r="X3051" s="73"/>
    </row>
    <row r="3052" spans="23:24" x14ac:dyDescent="0.2">
      <c r="W3052" s="72"/>
      <c r="X3052" s="73"/>
    </row>
    <row r="3053" spans="23:24" x14ac:dyDescent="0.2">
      <c r="W3053" s="72"/>
      <c r="X3053" s="73"/>
    </row>
    <row r="3054" spans="23:24" x14ac:dyDescent="0.2">
      <c r="W3054" s="72"/>
      <c r="X3054" s="73"/>
    </row>
    <row r="3055" spans="23:24" x14ac:dyDescent="0.2">
      <c r="W3055" s="72"/>
      <c r="X3055" s="73"/>
    </row>
    <row r="3056" spans="23:24" x14ac:dyDescent="0.2">
      <c r="W3056" s="72"/>
      <c r="X3056" s="73"/>
    </row>
    <row r="3057" spans="23:24" x14ac:dyDescent="0.2">
      <c r="W3057" s="72"/>
      <c r="X3057" s="73"/>
    </row>
    <row r="3058" spans="23:24" x14ac:dyDescent="0.2">
      <c r="W3058" s="72"/>
      <c r="X3058" s="73"/>
    </row>
    <row r="3059" spans="23:24" x14ac:dyDescent="0.2">
      <c r="W3059" s="72"/>
      <c r="X3059" s="73"/>
    </row>
    <row r="3060" spans="23:24" x14ac:dyDescent="0.2">
      <c r="W3060" s="72"/>
      <c r="X3060" s="73"/>
    </row>
    <row r="3061" spans="23:24" x14ac:dyDescent="0.2">
      <c r="W3061" s="72"/>
      <c r="X3061" s="73"/>
    </row>
    <row r="3062" spans="23:24" x14ac:dyDescent="0.2">
      <c r="W3062" s="72"/>
      <c r="X3062" s="73"/>
    </row>
    <row r="3063" spans="23:24" x14ac:dyDescent="0.2">
      <c r="W3063" s="72"/>
      <c r="X3063" s="73"/>
    </row>
    <row r="3064" spans="23:24" x14ac:dyDescent="0.2">
      <c r="W3064" s="72"/>
      <c r="X3064" s="73"/>
    </row>
    <row r="3065" spans="23:24" x14ac:dyDescent="0.2">
      <c r="W3065" s="72"/>
      <c r="X3065" s="73"/>
    </row>
    <row r="3066" spans="23:24" x14ac:dyDescent="0.2">
      <c r="W3066" s="72"/>
      <c r="X3066" s="73"/>
    </row>
    <row r="3067" spans="23:24" x14ac:dyDescent="0.2">
      <c r="W3067" s="72"/>
      <c r="X3067" s="73"/>
    </row>
    <row r="3068" spans="23:24" x14ac:dyDescent="0.2">
      <c r="W3068" s="72"/>
      <c r="X3068" s="73"/>
    </row>
    <row r="3069" spans="23:24" x14ac:dyDescent="0.2">
      <c r="W3069" s="72"/>
      <c r="X3069" s="73"/>
    </row>
    <row r="3070" spans="23:24" x14ac:dyDescent="0.2">
      <c r="W3070" s="72"/>
      <c r="X3070" s="73"/>
    </row>
    <row r="3071" spans="23:24" x14ac:dyDescent="0.2">
      <c r="W3071" s="72"/>
      <c r="X3071" s="73"/>
    </row>
    <row r="3072" spans="23:24" x14ac:dyDescent="0.2">
      <c r="W3072" s="72"/>
      <c r="X3072" s="73"/>
    </row>
    <row r="3073" spans="23:24" x14ac:dyDescent="0.2">
      <c r="W3073" s="72"/>
      <c r="X3073" s="73"/>
    </row>
    <row r="3074" spans="23:24" x14ac:dyDescent="0.2">
      <c r="W3074" s="72"/>
      <c r="X3074" s="73"/>
    </row>
    <row r="3075" spans="23:24" x14ac:dyDescent="0.2">
      <c r="W3075" s="72"/>
      <c r="X3075" s="73"/>
    </row>
    <row r="3076" spans="23:24" x14ac:dyDescent="0.2">
      <c r="W3076" s="72"/>
      <c r="X3076" s="73"/>
    </row>
    <row r="3077" spans="23:24" x14ac:dyDescent="0.2">
      <c r="W3077" s="72"/>
      <c r="X3077" s="73"/>
    </row>
    <row r="3078" spans="23:24" x14ac:dyDescent="0.2">
      <c r="W3078" s="72"/>
      <c r="X3078" s="73"/>
    </row>
    <row r="3079" spans="23:24" x14ac:dyDescent="0.2">
      <c r="W3079" s="72"/>
      <c r="X3079" s="73"/>
    </row>
    <row r="3080" spans="23:24" x14ac:dyDescent="0.2">
      <c r="W3080" s="72"/>
      <c r="X3080" s="73"/>
    </row>
    <row r="3081" spans="23:24" x14ac:dyDescent="0.2">
      <c r="W3081" s="72"/>
      <c r="X3081" s="73"/>
    </row>
    <row r="3082" spans="23:24" x14ac:dyDescent="0.2">
      <c r="W3082" s="72"/>
      <c r="X3082" s="73"/>
    </row>
    <row r="3083" spans="23:24" x14ac:dyDescent="0.2">
      <c r="W3083" s="72"/>
      <c r="X3083" s="73"/>
    </row>
    <row r="3084" spans="23:24" x14ac:dyDescent="0.2">
      <c r="W3084" s="72"/>
      <c r="X3084" s="73"/>
    </row>
    <row r="3085" spans="23:24" x14ac:dyDescent="0.2">
      <c r="W3085" s="72"/>
      <c r="X3085" s="73"/>
    </row>
    <row r="3086" spans="23:24" x14ac:dyDescent="0.2">
      <c r="W3086" s="72"/>
      <c r="X3086" s="73"/>
    </row>
    <row r="3087" spans="23:24" x14ac:dyDescent="0.2">
      <c r="W3087" s="72"/>
      <c r="X3087" s="73"/>
    </row>
    <row r="3088" spans="23:24" x14ac:dyDescent="0.2">
      <c r="W3088" s="72"/>
      <c r="X3088" s="73"/>
    </row>
    <row r="3089" spans="23:24" x14ac:dyDescent="0.2">
      <c r="W3089" s="72"/>
      <c r="X3089" s="73"/>
    </row>
    <row r="3090" spans="23:24" x14ac:dyDescent="0.2">
      <c r="W3090" s="72"/>
      <c r="X3090" s="73"/>
    </row>
    <row r="3091" spans="23:24" x14ac:dyDescent="0.2">
      <c r="W3091" s="72"/>
      <c r="X3091" s="73"/>
    </row>
    <row r="3092" spans="23:24" x14ac:dyDescent="0.2">
      <c r="W3092" s="72"/>
      <c r="X3092" s="73"/>
    </row>
    <row r="3093" spans="23:24" x14ac:dyDescent="0.2">
      <c r="W3093" s="72"/>
      <c r="X3093" s="73"/>
    </row>
    <row r="3094" spans="23:24" x14ac:dyDescent="0.2">
      <c r="W3094" s="72"/>
      <c r="X3094" s="73"/>
    </row>
    <row r="3095" spans="23:24" x14ac:dyDescent="0.2">
      <c r="W3095" s="72"/>
      <c r="X3095" s="73"/>
    </row>
    <row r="3096" spans="23:24" x14ac:dyDescent="0.2">
      <c r="W3096" s="72"/>
      <c r="X3096" s="73"/>
    </row>
    <row r="3097" spans="23:24" x14ac:dyDescent="0.2">
      <c r="W3097" s="72"/>
      <c r="X3097" s="73"/>
    </row>
    <row r="3098" spans="23:24" x14ac:dyDescent="0.2">
      <c r="W3098" s="72"/>
      <c r="X3098" s="73"/>
    </row>
    <row r="3099" spans="23:24" x14ac:dyDescent="0.2">
      <c r="W3099" s="72"/>
      <c r="X3099" s="73"/>
    </row>
    <row r="3100" spans="23:24" x14ac:dyDescent="0.2">
      <c r="W3100" s="72"/>
      <c r="X3100" s="73"/>
    </row>
    <row r="3101" spans="23:24" x14ac:dyDescent="0.2">
      <c r="W3101" s="72"/>
      <c r="X3101" s="73"/>
    </row>
    <row r="3102" spans="23:24" x14ac:dyDescent="0.2">
      <c r="W3102" s="72"/>
      <c r="X3102" s="73"/>
    </row>
    <row r="3103" spans="23:24" x14ac:dyDescent="0.2">
      <c r="W3103" s="72"/>
      <c r="X3103" s="73"/>
    </row>
    <row r="3104" spans="23:24" x14ac:dyDescent="0.2">
      <c r="W3104" s="72"/>
      <c r="X3104" s="73"/>
    </row>
    <row r="3105" spans="23:24" x14ac:dyDescent="0.2">
      <c r="W3105" s="72"/>
      <c r="X3105" s="73"/>
    </row>
    <row r="3106" spans="23:24" x14ac:dyDescent="0.2">
      <c r="W3106" s="72"/>
      <c r="X3106" s="73"/>
    </row>
    <row r="3107" spans="23:24" x14ac:dyDescent="0.2">
      <c r="W3107" s="72"/>
      <c r="X3107" s="73"/>
    </row>
    <row r="3108" spans="23:24" x14ac:dyDescent="0.2">
      <c r="W3108" s="72"/>
      <c r="X3108" s="73"/>
    </row>
    <row r="3109" spans="23:24" x14ac:dyDescent="0.2">
      <c r="W3109" s="72"/>
      <c r="X3109" s="73"/>
    </row>
    <row r="3110" spans="23:24" x14ac:dyDescent="0.2">
      <c r="W3110" s="72"/>
      <c r="X3110" s="73"/>
    </row>
    <row r="3111" spans="23:24" x14ac:dyDescent="0.2">
      <c r="W3111" s="72"/>
      <c r="X3111" s="73"/>
    </row>
    <row r="3112" spans="23:24" x14ac:dyDescent="0.2">
      <c r="W3112" s="72"/>
      <c r="X3112" s="73"/>
    </row>
    <row r="3113" spans="23:24" x14ac:dyDescent="0.2">
      <c r="W3113" s="72"/>
      <c r="X3113" s="73"/>
    </row>
    <row r="3114" spans="23:24" x14ac:dyDescent="0.2">
      <c r="W3114" s="72"/>
      <c r="X3114" s="73"/>
    </row>
    <row r="3115" spans="23:24" x14ac:dyDescent="0.2">
      <c r="W3115" s="72"/>
      <c r="X3115" s="73"/>
    </row>
    <row r="3116" spans="23:24" x14ac:dyDescent="0.2">
      <c r="W3116" s="72"/>
      <c r="X3116" s="73"/>
    </row>
    <row r="3117" spans="23:24" x14ac:dyDescent="0.2">
      <c r="W3117" s="72"/>
      <c r="X3117" s="73"/>
    </row>
    <row r="3118" spans="23:24" x14ac:dyDescent="0.2">
      <c r="W3118" s="72"/>
      <c r="X3118" s="73"/>
    </row>
    <row r="3119" spans="23:24" x14ac:dyDescent="0.2">
      <c r="W3119" s="72"/>
      <c r="X3119" s="73"/>
    </row>
    <row r="3120" spans="23:24" x14ac:dyDescent="0.2">
      <c r="W3120" s="72"/>
      <c r="X3120" s="73"/>
    </row>
    <row r="3121" spans="23:24" x14ac:dyDescent="0.2">
      <c r="W3121" s="72"/>
      <c r="X3121" s="73"/>
    </row>
    <row r="3122" spans="23:24" x14ac:dyDescent="0.2">
      <c r="W3122" s="72"/>
      <c r="X3122" s="73"/>
    </row>
    <row r="3123" spans="23:24" x14ac:dyDescent="0.2">
      <c r="W3123" s="72"/>
      <c r="X3123" s="73"/>
    </row>
    <row r="3124" spans="23:24" x14ac:dyDescent="0.2">
      <c r="W3124" s="72"/>
      <c r="X3124" s="73"/>
    </row>
    <row r="3125" spans="23:24" x14ac:dyDescent="0.2">
      <c r="W3125" s="72"/>
      <c r="X3125" s="73"/>
    </row>
    <row r="3126" spans="23:24" x14ac:dyDescent="0.2">
      <c r="W3126" s="72"/>
      <c r="X3126" s="73"/>
    </row>
    <row r="3127" spans="23:24" x14ac:dyDescent="0.2">
      <c r="W3127" s="72"/>
      <c r="X3127" s="73"/>
    </row>
    <row r="3128" spans="23:24" x14ac:dyDescent="0.2">
      <c r="W3128" s="72"/>
      <c r="X3128" s="73"/>
    </row>
    <row r="3129" spans="23:24" x14ac:dyDescent="0.2">
      <c r="W3129" s="72"/>
      <c r="X3129" s="73"/>
    </row>
    <row r="3130" spans="23:24" x14ac:dyDescent="0.2">
      <c r="W3130" s="72"/>
      <c r="X3130" s="73"/>
    </row>
    <row r="3131" spans="23:24" x14ac:dyDescent="0.2">
      <c r="W3131" s="72"/>
      <c r="X3131" s="73"/>
    </row>
    <row r="3132" spans="23:24" x14ac:dyDescent="0.2">
      <c r="W3132" s="72"/>
      <c r="X3132" s="73"/>
    </row>
    <row r="3133" spans="23:24" x14ac:dyDescent="0.2">
      <c r="W3133" s="72"/>
      <c r="X3133" s="73"/>
    </row>
    <row r="3134" spans="23:24" x14ac:dyDescent="0.2">
      <c r="W3134" s="72"/>
      <c r="X3134" s="73"/>
    </row>
    <row r="3135" spans="23:24" x14ac:dyDescent="0.2">
      <c r="W3135" s="72"/>
      <c r="X3135" s="73"/>
    </row>
    <row r="3136" spans="23:24" x14ac:dyDescent="0.2">
      <c r="W3136" s="72"/>
      <c r="X3136" s="73"/>
    </row>
    <row r="3137" spans="23:24" x14ac:dyDescent="0.2">
      <c r="W3137" s="72"/>
      <c r="X3137" s="73"/>
    </row>
    <row r="3138" spans="23:24" x14ac:dyDescent="0.2">
      <c r="W3138" s="72"/>
      <c r="X3138" s="73"/>
    </row>
    <row r="3139" spans="23:24" x14ac:dyDescent="0.2">
      <c r="W3139" s="72"/>
      <c r="X3139" s="73"/>
    </row>
    <row r="3140" spans="23:24" x14ac:dyDescent="0.2">
      <c r="W3140" s="72"/>
      <c r="X3140" s="73"/>
    </row>
    <row r="3141" spans="23:24" x14ac:dyDescent="0.2">
      <c r="W3141" s="72"/>
      <c r="X3141" s="73"/>
    </row>
    <row r="3142" spans="23:24" x14ac:dyDescent="0.2">
      <c r="W3142" s="72"/>
      <c r="X3142" s="73"/>
    </row>
    <row r="3143" spans="23:24" x14ac:dyDescent="0.2">
      <c r="W3143" s="72"/>
      <c r="X3143" s="73"/>
    </row>
    <row r="3144" spans="23:24" x14ac:dyDescent="0.2">
      <c r="W3144" s="72"/>
      <c r="X3144" s="73"/>
    </row>
    <row r="3145" spans="23:24" x14ac:dyDescent="0.2">
      <c r="W3145" s="72"/>
      <c r="X3145" s="73"/>
    </row>
    <row r="3146" spans="23:24" x14ac:dyDescent="0.2">
      <c r="W3146" s="72"/>
      <c r="X3146" s="73"/>
    </row>
    <row r="3147" spans="23:24" x14ac:dyDescent="0.2">
      <c r="W3147" s="72"/>
      <c r="X3147" s="73"/>
    </row>
    <row r="3148" spans="23:24" x14ac:dyDescent="0.2">
      <c r="W3148" s="72"/>
      <c r="X3148" s="73"/>
    </row>
    <row r="3149" spans="23:24" x14ac:dyDescent="0.2">
      <c r="W3149" s="72"/>
      <c r="X3149" s="73"/>
    </row>
    <row r="3150" spans="23:24" x14ac:dyDescent="0.2">
      <c r="W3150" s="72"/>
      <c r="X3150" s="73"/>
    </row>
    <row r="3151" spans="23:24" x14ac:dyDescent="0.2">
      <c r="W3151" s="72"/>
      <c r="X3151" s="73"/>
    </row>
    <row r="3152" spans="23:24" x14ac:dyDescent="0.2">
      <c r="W3152" s="72"/>
      <c r="X3152" s="73"/>
    </row>
    <row r="3153" spans="23:24" x14ac:dyDescent="0.2">
      <c r="W3153" s="72"/>
      <c r="X3153" s="73"/>
    </row>
    <row r="3154" spans="23:24" x14ac:dyDescent="0.2">
      <c r="W3154" s="72"/>
      <c r="X3154" s="73"/>
    </row>
    <row r="3155" spans="23:24" x14ac:dyDescent="0.2">
      <c r="W3155" s="72"/>
      <c r="X3155" s="73"/>
    </row>
    <row r="3156" spans="23:24" x14ac:dyDescent="0.2">
      <c r="W3156" s="72"/>
      <c r="X3156" s="73"/>
    </row>
    <row r="3157" spans="23:24" x14ac:dyDescent="0.2">
      <c r="W3157" s="72"/>
      <c r="X3157" s="73"/>
    </row>
    <row r="3158" spans="23:24" x14ac:dyDescent="0.2">
      <c r="W3158" s="72"/>
      <c r="X3158" s="73"/>
    </row>
    <row r="3159" spans="23:24" x14ac:dyDescent="0.2">
      <c r="W3159" s="72"/>
      <c r="X3159" s="73"/>
    </row>
    <row r="3160" spans="23:24" x14ac:dyDescent="0.2">
      <c r="W3160" s="72"/>
      <c r="X3160" s="73"/>
    </row>
    <row r="3161" spans="23:24" x14ac:dyDescent="0.2">
      <c r="W3161" s="72"/>
      <c r="X3161" s="73"/>
    </row>
    <row r="3162" spans="23:24" x14ac:dyDescent="0.2">
      <c r="W3162" s="72"/>
      <c r="X3162" s="73"/>
    </row>
    <row r="3163" spans="23:24" x14ac:dyDescent="0.2">
      <c r="W3163" s="72"/>
      <c r="X3163" s="73"/>
    </row>
    <row r="3164" spans="23:24" x14ac:dyDescent="0.2">
      <c r="W3164" s="72"/>
      <c r="X3164" s="73"/>
    </row>
    <row r="3165" spans="23:24" x14ac:dyDescent="0.2">
      <c r="W3165" s="72"/>
      <c r="X3165" s="73"/>
    </row>
    <row r="3166" spans="23:24" x14ac:dyDescent="0.2">
      <c r="W3166" s="72"/>
      <c r="X3166" s="73"/>
    </row>
    <row r="3167" spans="23:24" x14ac:dyDescent="0.2">
      <c r="W3167" s="72"/>
      <c r="X3167" s="73"/>
    </row>
    <row r="3168" spans="23:24" x14ac:dyDescent="0.2">
      <c r="W3168" s="72"/>
      <c r="X3168" s="73"/>
    </row>
    <row r="3169" spans="23:24" x14ac:dyDescent="0.2">
      <c r="W3169" s="72"/>
      <c r="X3169" s="73"/>
    </row>
    <row r="3170" spans="23:24" x14ac:dyDescent="0.2">
      <c r="W3170" s="72"/>
      <c r="X3170" s="73"/>
    </row>
    <row r="3171" spans="23:24" x14ac:dyDescent="0.2">
      <c r="W3171" s="72"/>
      <c r="X3171" s="73"/>
    </row>
    <row r="3172" spans="23:24" x14ac:dyDescent="0.2">
      <c r="W3172" s="72"/>
      <c r="X3172" s="73"/>
    </row>
    <row r="3173" spans="23:24" x14ac:dyDescent="0.2">
      <c r="W3173" s="72"/>
      <c r="X3173" s="73"/>
    </row>
    <row r="3174" spans="23:24" x14ac:dyDescent="0.2">
      <c r="W3174" s="72"/>
      <c r="X3174" s="73"/>
    </row>
    <row r="3175" spans="23:24" x14ac:dyDescent="0.2">
      <c r="W3175" s="72"/>
      <c r="X3175" s="73"/>
    </row>
    <row r="3176" spans="23:24" x14ac:dyDescent="0.2">
      <c r="W3176" s="72"/>
      <c r="X3176" s="73"/>
    </row>
    <row r="3177" spans="23:24" x14ac:dyDescent="0.2">
      <c r="W3177" s="72"/>
      <c r="X3177" s="73"/>
    </row>
    <row r="3178" spans="23:24" x14ac:dyDescent="0.2">
      <c r="W3178" s="72"/>
      <c r="X3178" s="73"/>
    </row>
    <row r="3179" spans="23:24" x14ac:dyDescent="0.2">
      <c r="W3179" s="72"/>
      <c r="X3179" s="73"/>
    </row>
    <row r="3180" spans="23:24" x14ac:dyDescent="0.2">
      <c r="W3180" s="72"/>
      <c r="X3180" s="73"/>
    </row>
    <row r="3181" spans="23:24" x14ac:dyDescent="0.2">
      <c r="W3181" s="72"/>
      <c r="X3181" s="73"/>
    </row>
    <row r="3182" spans="23:24" x14ac:dyDescent="0.2">
      <c r="W3182" s="72"/>
      <c r="X3182" s="73"/>
    </row>
    <row r="3183" spans="23:24" x14ac:dyDescent="0.2">
      <c r="W3183" s="72"/>
      <c r="X3183" s="73"/>
    </row>
    <row r="3184" spans="23:24" x14ac:dyDescent="0.2">
      <c r="W3184" s="72"/>
      <c r="X3184" s="73"/>
    </row>
    <row r="3185" spans="23:24" x14ac:dyDescent="0.2">
      <c r="W3185" s="72"/>
      <c r="X3185" s="73"/>
    </row>
    <row r="3186" spans="23:24" x14ac:dyDescent="0.2">
      <c r="W3186" s="72"/>
      <c r="X3186" s="73"/>
    </row>
    <row r="3187" spans="23:24" x14ac:dyDescent="0.2">
      <c r="W3187" s="72"/>
      <c r="X3187" s="73"/>
    </row>
    <row r="3188" spans="23:24" x14ac:dyDescent="0.2">
      <c r="W3188" s="72"/>
      <c r="X3188" s="73"/>
    </row>
    <row r="3189" spans="23:24" x14ac:dyDescent="0.2">
      <c r="W3189" s="72"/>
      <c r="X3189" s="73"/>
    </row>
    <row r="3190" spans="23:24" x14ac:dyDescent="0.2">
      <c r="W3190" s="72"/>
      <c r="X3190" s="73"/>
    </row>
    <row r="3191" spans="23:24" x14ac:dyDescent="0.2">
      <c r="W3191" s="72"/>
      <c r="X3191" s="73"/>
    </row>
    <row r="3192" spans="23:24" x14ac:dyDescent="0.2">
      <c r="W3192" s="72"/>
      <c r="X3192" s="73"/>
    </row>
    <row r="3193" spans="23:24" x14ac:dyDescent="0.2">
      <c r="W3193" s="72"/>
      <c r="X3193" s="73"/>
    </row>
    <row r="3194" spans="23:24" x14ac:dyDescent="0.2">
      <c r="W3194" s="72"/>
      <c r="X3194" s="73"/>
    </row>
    <row r="3195" spans="23:24" x14ac:dyDescent="0.2">
      <c r="W3195" s="72"/>
      <c r="X3195" s="73"/>
    </row>
    <row r="3196" spans="23:24" x14ac:dyDescent="0.2">
      <c r="W3196" s="72"/>
      <c r="X3196" s="73"/>
    </row>
    <row r="3197" spans="23:24" x14ac:dyDescent="0.2">
      <c r="W3197" s="72"/>
      <c r="X3197" s="73"/>
    </row>
    <row r="3198" spans="23:24" x14ac:dyDescent="0.2">
      <c r="W3198" s="72"/>
      <c r="X3198" s="73"/>
    </row>
    <row r="3199" spans="23:24" x14ac:dyDescent="0.2">
      <c r="W3199" s="72"/>
      <c r="X3199" s="73"/>
    </row>
    <row r="3200" spans="23:24" x14ac:dyDescent="0.2">
      <c r="W3200" s="72"/>
      <c r="X3200" s="73"/>
    </row>
    <row r="3201" spans="23:24" x14ac:dyDescent="0.2">
      <c r="W3201" s="72"/>
      <c r="X3201" s="73"/>
    </row>
    <row r="3202" spans="23:24" x14ac:dyDescent="0.2">
      <c r="W3202" s="72"/>
      <c r="X3202" s="73"/>
    </row>
    <row r="3203" spans="23:24" x14ac:dyDescent="0.2">
      <c r="W3203" s="72"/>
      <c r="X3203" s="73"/>
    </row>
    <row r="3204" spans="23:24" x14ac:dyDescent="0.2">
      <c r="W3204" s="72"/>
      <c r="X3204" s="73"/>
    </row>
    <row r="3205" spans="23:24" x14ac:dyDescent="0.2">
      <c r="W3205" s="72"/>
      <c r="X3205" s="73"/>
    </row>
    <row r="3206" spans="23:24" x14ac:dyDescent="0.2">
      <c r="W3206" s="72"/>
      <c r="X3206" s="73"/>
    </row>
    <row r="3207" spans="23:24" x14ac:dyDescent="0.2">
      <c r="W3207" s="72"/>
      <c r="X3207" s="73"/>
    </row>
    <row r="3208" spans="23:24" x14ac:dyDescent="0.2">
      <c r="W3208" s="72"/>
      <c r="X3208" s="73"/>
    </row>
    <row r="3209" spans="23:24" x14ac:dyDescent="0.2">
      <c r="W3209" s="72"/>
      <c r="X3209" s="73"/>
    </row>
    <row r="3210" spans="23:24" x14ac:dyDescent="0.2">
      <c r="W3210" s="72"/>
      <c r="X3210" s="73"/>
    </row>
    <row r="3211" spans="23:24" x14ac:dyDescent="0.2">
      <c r="W3211" s="72"/>
      <c r="X3211" s="73"/>
    </row>
    <row r="3212" spans="23:24" x14ac:dyDescent="0.2">
      <c r="W3212" s="72"/>
      <c r="X3212" s="73"/>
    </row>
    <row r="3213" spans="23:24" x14ac:dyDescent="0.2">
      <c r="W3213" s="72"/>
      <c r="X3213" s="73"/>
    </row>
    <row r="3214" spans="23:24" x14ac:dyDescent="0.2">
      <c r="W3214" s="72"/>
      <c r="X3214" s="73"/>
    </row>
    <row r="3215" spans="23:24" x14ac:dyDescent="0.2">
      <c r="W3215" s="72"/>
      <c r="X3215" s="73"/>
    </row>
    <row r="3216" spans="23:24" x14ac:dyDescent="0.2">
      <c r="W3216" s="72"/>
      <c r="X3216" s="73"/>
    </row>
    <row r="3217" spans="23:24" x14ac:dyDescent="0.2">
      <c r="W3217" s="72"/>
      <c r="X3217" s="73"/>
    </row>
    <row r="3218" spans="23:24" x14ac:dyDescent="0.2">
      <c r="W3218" s="72"/>
      <c r="X3218" s="73"/>
    </row>
    <row r="3219" spans="23:24" x14ac:dyDescent="0.2">
      <c r="W3219" s="72"/>
      <c r="X3219" s="73"/>
    </row>
    <row r="3220" spans="23:24" x14ac:dyDescent="0.2">
      <c r="W3220" s="72"/>
      <c r="X3220" s="73"/>
    </row>
    <row r="3221" spans="23:24" x14ac:dyDescent="0.2">
      <c r="W3221" s="72"/>
      <c r="X3221" s="73"/>
    </row>
    <row r="3222" spans="23:24" x14ac:dyDescent="0.2">
      <c r="W3222" s="72"/>
      <c r="X3222" s="73"/>
    </row>
    <row r="3223" spans="23:24" x14ac:dyDescent="0.2">
      <c r="W3223" s="72"/>
      <c r="X3223" s="73"/>
    </row>
    <row r="3224" spans="23:24" x14ac:dyDescent="0.2">
      <c r="W3224" s="72"/>
      <c r="X3224" s="73"/>
    </row>
    <row r="3225" spans="23:24" x14ac:dyDescent="0.2">
      <c r="W3225" s="72"/>
      <c r="X3225" s="73"/>
    </row>
    <row r="3226" spans="23:24" x14ac:dyDescent="0.2">
      <c r="W3226" s="72"/>
      <c r="X3226" s="73"/>
    </row>
    <row r="3227" spans="23:24" x14ac:dyDescent="0.2">
      <c r="W3227" s="72"/>
      <c r="X3227" s="73"/>
    </row>
    <row r="3228" spans="23:24" x14ac:dyDescent="0.2">
      <c r="W3228" s="72"/>
      <c r="X3228" s="73"/>
    </row>
    <row r="3229" spans="23:24" x14ac:dyDescent="0.2">
      <c r="W3229" s="72"/>
      <c r="X3229" s="73"/>
    </row>
    <row r="3230" spans="23:24" x14ac:dyDescent="0.2">
      <c r="W3230" s="72"/>
      <c r="X3230" s="73"/>
    </row>
    <row r="3231" spans="23:24" x14ac:dyDescent="0.2">
      <c r="W3231" s="72"/>
      <c r="X3231" s="73"/>
    </row>
    <row r="3232" spans="23:24" x14ac:dyDescent="0.2">
      <c r="W3232" s="72"/>
      <c r="X3232" s="73"/>
    </row>
    <row r="3233" spans="23:24" x14ac:dyDescent="0.2">
      <c r="W3233" s="72"/>
      <c r="X3233" s="73"/>
    </row>
    <row r="3234" spans="23:24" x14ac:dyDescent="0.2">
      <c r="W3234" s="72"/>
      <c r="X3234" s="73"/>
    </row>
    <row r="3235" spans="23:24" x14ac:dyDescent="0.2">
      <c r="W3235" s="72"/>
      <c r="X3235" s="73"/>
    </row>
    <row r="3236" spans="23:24" x14ac:dyDescent="0.2">
      <c r="W3236" s="72"/>
      <c r="X3236" s="73"/>
    </row>
    <row r="3237" spans="23:24" x14ac:dyDescent="0.2">
      <c r="W3237" s="72"/>
      <c r="X3237" s="73"/>
    </row>
    <row r="3238" spans="23:24" x14ac:dyDescent="0.2">
      <c r="W3238" s="72"/>
      <c r="X3238" s="73"/>
    </row>
    <row r="3239" spans="23:24" x14ac:dyDescent="0.2">
      <c r="W3239" s="72"/>
      <c r="X3239" s="73"/>
    </row>
    <row r="3240" spans="23:24" x14ac:dyDescent="0.2">
      <c r="W3240" s="72"/>
      <c r="X3240" s="73"/>
    </row>
    <row r="3241" spans="23:24" x14ac:dyDescent="0.2">
      <c r="W3241" s="72"/>
      <c r="X3241" s="73"/>
    </row>
    <row r="3242" spans="23:24" x14ac:dyDescent="0.2">
      <c r="W3242" s="72"/>
      <c r="X3242" s="73"/>
    </row>
    <row r="3243" spans="23:24" x14ac:dyDescent="0.2">
      <c r="W3243" s="72"/>
      <c r="X3243" s="73"/>
    </row>
    <row r="3244" spans="23:24" x14ac:dyDescent="0.2">
      <c r="W3244" s="72"/>
      <c r="X3244" s="73"/>
    </row>
    <row r="3245" spans="23:24" x14ac:dyDescent="0.2">
      <c r="W3245" s="72"/>
      <c r="X3245" s="73"/>
    </row>
    <row r="3246" spans="23:24" x14ac:dyDescent="0.2">
      <c r="W3246" s="72"/>
      <c r="X3246" s="73"/>
    </row>
    <row r="3247" spans="23:24" x14ac:dyDescent="0.2">
      <c r="W3247" s="72"/>
      <c r="X3247" s="73"/>
    </row>
    <row r="3248" spans="23:24" x14ac:dyDescent="0.2">
      <c r="W3248" s="72"/>
      <c r="X3248" s="73"/>
    </row>
    <row r="3249" spans="23:24" x14ac:dyDescent="0.2">
      <c r="W3249" s="72"/>
      <c r="X3249" s="73"/>
    </row>
    <row r="3250" spans="23:24" x14ac:dyDescent="0.2">
      <c r="W3250" s="72"/>
      <c r="X3250" s="73"/>
    </row>
    <row r="3251" spans="23:24" x14ac:dyDescent="0.2">
      <c r="W3251" s="72"/>
      <c r="X3251" s="73"/>
    </row>
    <row r="3252" spans="23:24" x14ac:dyDescent="0.2">
      <c r="W3252" s="72"/>
      <c r="X3252" s="73"/>
    </row>
    <row r="3253" spans="23:24" x14ac:dyDescent="0.2">
      <c r="W3253" s="72"/>
      <c r="X3253" s="73"/>
    </row>
    <row r="3254" spans="23:24" x14ac:dyDescent="0.2">
      <c r="W3254" s="72"/>
      <c r="X3254" s="73"/>
    </row>
    <row r="3255" spans="23:24" x14ac:dyDescent="0.2">
      <c r="W3255" s="72"/>
      <c r="X3255" s="73"/>
    </row>
    <row r="3256" spans="23:24" x14ac:dyDescent="0.2">
      <c r="W3256" s="72"/>
      <c r="X3256" s="73"/>
    </row>
    <row r="3257" spans="23:24" x14ac:dyDescent="0.2">
      <c r="W3257" s="72"/>
      <c r="X3257" s="73"/>
    </row>
    <row r="3258" spans="23:24" x14ac:dyDescent="0.2">
      <c r="W3258" s="72"/>
      <c r="X3258" s="73"/>
    </row>
    <row r="3259" spans="23:24" x14ac:dyDescent="0.2">
      <c r="W3259" s="72"/>
      <c r="X3259" s="73"/>
    </row>
    <row r="3260" spans="23:24" x14ac:dyDescent="0.2">
      <c r="W3260" s="72"/>
      <c r="X3260" s="73"/>
    </row>
    <row r="3261" spans="23:24" x14ac:dyDescent="0.2">
      <c r="W3261" s="72"/>
      <c r="X3261" s="73"/>
    </row>
    <row r="3262" spans="23:24" x14ac:dyDescent="0.2">
      <c r="W3262" s="72"/>
      <c r="X3262" s="73"/>
    </row>
    <row r="3263" spans="23:24" x14ac:dyDescent="0.2">
      <c r="W3263" s="72"/>
      <c r="X3263" s="73"/>
    </row>
    <row r="3264" spans="23:24" x14ac:dyDescent="0.2">
      <c r="W3264" s="72"/>
      <c r="X3264" s="73"/>
    </row>
    <row r="3265" spans="23:24" x14ac:dyDescent="0.2">
      <c r="W3265" s="72"/>
      <c r="X3265" s="73"/>
    </row>
    <row r="3266" spans="23:24" x14ac:dyDescent="0.2">
      <c r="W3266" s="72"/>
      <c r="X3266" s="73"/>
    </row>
    <row r="3267" spans="23:24" x14ac:dyDescent="0.2">
      <c r="W3267" s="72"/>
      <c r="X3267" s="73"/>
    </row>
    <row r="3268" spans="23:24" x14ac:dyDescent="0.2">
      <c r="W3268" s="72"/>
      <c r="X3268" s="73"/>
    </row>
    <row r="3269" spans="23:24" x14ac:dyDescent="0.2">
      <c r="W3269" s="72"/>
      <c r="X3269" s="73"/>
    </row>
    <row r="3270" spans="23:24" x14ac:dyDescent="0.2">
      <c r="W3270" s="72"/>
      <c r="X3270" s="73"/>
    </row>
    <row r="3271" spans="23:24" x14ac:dyDescent="0.2">
      <c r="W3271" s="72"/>
      <c r="X3271" s="73"/>
    </row>
    <row r="3272" spans="23:24" x14ac:dyDescent="0.2">
      <c r="W3272" s="72"/>
      <c r="X3272" s="73"/>
    </row>
    <row r="3273" spans="23:24" x14ac:dyDescent="0.2">
      <c r="W3273" s="72"/>
      <c r="X3273" s="73"/>
    </row>
    <row r="3274" spans="23:24" x14ac:dyDescent="0.2">
      <c r="W3274" s="72"/>
      <c r="X3274" s="73"/>
    </row>
    <row r="3275" spans="23:24" x14ac:dyDescent="0.2">
      <c r="W3275" s="72"/>
      <c r="X3275" s="73"/>
    </row>
    <row r="3276" spans="23:24" x14ac:dyDescent="0.2">
      <c r="W3276" s="72"/>
      <c r="X3276" s="73"/>
    </row>
    <row r="3277" spans="23:24" x14ac:dyDescent="0.2">
      <c r="W3277" s="72"/>
      <c r="X3277" s="73"/>
    </row>
    <row r="3278" spans="23:24" x14ac:dyDescent="0.2">
      <c r="W3278" s="72"/>
      <c r="X3278" s="73"/>
    </row>
    <row r="3279" spans="23:24" x14ac:dyDescent="0.2">
      <c r="W3279" s="72"/>
      <c r="X3279" s="73"/>
    </row>
    <row r="3280" spans="23:24" x14ac:dyDescent="0.2">
      <c r="W3280" s="72"/>
      <c r="X3280" s="73"/>
    </row>
    <row r="3281" spans="23:24" x14ac:dyDescent="0.2">
      <c r="W3281" s="72"/>
      <c r="X3281" s="73"/>
    </row>
    <row r="3282" spans="23:24" x14ac:dyDescent="0.2">
      <c r="W3282" s="72"/>
      <c r="X3282" s="73"/>
    </row>
    <row r="3283" spans="23:24" x14ac:dyDescent="0.2">
      <c r="W3283" s="72"/>
      <c r="X3283" s="73"/>
    </row>
    <row r="3284" spans="23:24" x14ac:dyDescent="0.2">
      <c r="W3284" s="72"/>
      <c r="X3284" s="73"/>
    </row>
    <row r="3285" spans="23:24" x14ac:dyDescent="0.2">
      <c r="W3285" s="72"/>
      <c r="X3285" s="73"/>
    </row>
    <row r="3286" spans="23:24" x14ac:dyDescent="0.2">
      <c r="W3286" s="72"/>
      <c r="X3286" s="73"/>
    </row>
    <row r="3287" spans="23:24" x14ac:dyDescent="0.2">
      <c r="W3287" s="72"/>
      <c r="X3287" s="73"/>
    </row>
    <row r="3288" spans="23:24" x14ac:dyDescent="0.2">
      <c r="W3288" s="72"/>
      <c r="X3288" s="73"/>
    </row>
    <row r="3289" spans="23:24" x14ac:dyDescent="0.2">
      <c r="W3289" s="72"/>
      <c r="X3289" s="73"/>
    </row>
    <row r="3290" spans="23:24" x14ac:dyDescent="0.2">
      <c r="W3290" s="72"/>
      <c r="X3290" s="73"/>
    </row>
    <row r="3291" spans="23:24" x14ac:dyDescent="0.2">
      <c r="W3291" s="72"/>
      <c r="X3291" s="73"/>
    </row>
    <row r="3292" spans="23:24" x14ac:dyDescent="0.2">
      <c r="W3292" s="72"/>
      <c r="X3292" s="73"/>
    </row>
    <row r="3293" spans="23:24" x14ac:dyDescent="0.2">
      <c r="W3293" s="72"/>
      <c r="X3293" s="73"/>
    </row>
    <row r="3294" spans="23:24" x14ac:dyDescent="0.2">
      <c r="W3294" s="72"/>
      <c r="X3294" s="73"/>
    </row>
    <row r="3295" spans="23:24" x14ac:dyDescent="0.2">
      <c r="W3295" s="72"/>
      <c r="X3295" s="73"/>
    </row>
    <row r="3296" spans="23:24" x14ac:dyDescent="0.2">
      <c r="W3296" s="72"/>
      <c r="X3296" s="73"/>
    </row>
    <row r="3297" spans="23:24" x14ac:dyDescent="0.2">
      <c r="W3297" s="72"/>
      <c r="X3297" s="73"/>
    </row>
    <row r="3298" spans="23:24" x14ac:dyDescent="0.2">
      <c r="W3298" s="72"/>
      <c r="X3298" s="73"/>
    </row>
    <row r="3299" spans="23:24" x14ac:dyDescent="0.2">
      <c r="W3299" s="72"/>
      <c r="X3299" s="73"/>
    </row>
    <row r="3300" spans="23:24" x14ac:dyDescent="0.2">
      <c r="W3300" s="72"/>
      <c r="X3300" s="73"/>
    </row>
    <row r="3301" spans="23:24" x14ac:dyDescent="0.2">
      <c r="W3301" s="72"/>
      <c r="X3301" s="73"/>
    </row>
    <row r="3302" spans="23:24" x14ac:dyDescent="0.2">
      <c r="W3302" s="72"/>
      <c r="X3302" s="73"/>
    </row>
    <row r="3303" spans="23:24" x14ac:dyDescent="0.2">
      <c r="W3303" s="72"/>
      <c r="X3303" s="73"/>
    </row>
    <row r="3304" spans="23:24" x14ac:dyDescent="0.2">
      <c r="W3304" s="72"/>
      <c r="X3304" s="73"/>
    </row>
    <row r="3305" spans="23:24" x14ac:dyDescent="0.2">
      <c r="W3305" s="72"/>
      <c r="X3305" s="73"/>
    </row>
    <row r="3306" spans="23:24" x14ac:dyDescent="0.2">
      <c r="W3306" s="72"/>
      <c r="X3306" s="73"/>
    </row>
    <row r="3307" spans="23:24" x14ac:dyDescent="0.2">
      <c r="W3307" s="72"/>
      <c r="X3307" s="73"/>
    </row>
    <row r="3308" spans="23:24" x14ac:dyDescent="0.2">
      <c r="W3308" s="72"/>
      <c r="X3308" s="73"/>
    </row>
    <row r="3309" spans="23:24" x14ac:dyDescent="0.2">
      <c r="W3309" s="72"/>
      <c r="X3309" s="73"/>
    </row>
    <row r="3310" spans="23:24" x14ac:dyDescent="0.2">
      <c r="W3310" s="72"/>
      <c r="X3310" s="73"/>
    </row>
    <row r="3311" spans="23:24" x14ac:dyDescent="0.2">
      <c r="W3311" s="72"/>
      <c r="X3311" s="73"/>
    </row>
    <row r="3312" spans="23:24" x14ac:dyDescent="0.2">
      <c r="W3312" s="72"/>
      <c r="X3312" s="73"/>
    </row>
    <row r="3313" spans="23:24" x14ac:dyDescent="0.2">
      <c r="W3313" s="72"/>
      <c r="X3313" s="73"/>
    </row>
    <row r="3314" spans="23:24" x14ac:dyDescent="0.2">
      <c r="W3314" s="72"/>
      <c r="X3314" s="73"/>
    </row>
    <row r="3315" spans="23:24" x14ac:dyDescent="0.2">
      <c r="W3315" s="72"/>
      <c r="X3315" s="73"/>
    </row>
    <row r="3316" spans="23:24" x14ac:dyDescent="0.2">
      <c r="W3316" s="72"/>
      <c r="X3316" s="73"/>
    </row>
    <row r="3317" spans="23:24" x14ac:dyDescent="0.2">
      <c r="W3317" s="72"/>
      <c r="X3317" s="73"/>
    </row>
    <row r="3318" spans="23:24" x14ac:dyDescent="0.2">
      <c r="W3318" s="72"/>
      <c r="X3318" s="73"/>
    </row>
    <row r="3319" spans="23:24" x14ac:dyDescent="0.2">
      <c r="W3319" s="72"/>
      <c r="X3319" s="73"/>
    </row>
    <row r="3320" spans="23:24" x14ac:dyDescent="0.2">
      <c r="W3320" s="72"/>
      <c r="X3320" s="73"/>
    </row>
    <row r="3321" spans="23:24" x14ac:dyDescent="0.2">
      <c r="W3321" s="72"/>
      <c r="X3321" s="73"/>
    </row>
    <row r="3322" spans="23:24" x14ac:dyDescent="0.2">
      <c r="W3322" s="72"/>
      <c r="X3322" s="73"/>
    </row>
    <row r="3323" spans="23:24" x14ac:dyDescent="0.2">
      <c r="W3323" s="72"/>
      <c r="X3323" s="73"/>
    </row>
    <row r="3324" spans="23:24" x14ac:dyDescent="0.2">
      <c r="W3324" s="72"/>
      <c r="X3324" s="73"/>
    </row>
    <row r="3325" spans="23:24" x14ac:dyDescent="0.2">
      <c r="W3325" s="72"/>
      <c r="X3325" s="73"/>
    </row>
    <row r="3326" spans="23:24" x14ac:dyDescent="0.2">
      <c r="W3326" s="72"/>
      <c r="X3326" s="73"/>
    </row>
    <row r="3327" spans="23:24" x14ac:dyDescent="0.2">
      <c r="W3327" s="72"/>
      <c r="X3327" s="73"/>
    </row>
    <row r="3328" spans="23:24" x14ac:dyDescent="0.2">
      <c r="W3328" s="72"/>
      <c r="X3328" s="73"/>
    </row>
    <row r="3329" spans="23:24" x14ac:dyDescent="0.2">
      <c r="W3329" s="72"/>
      <c r="X3329" s="73"/>
    </row>
    <row r="3330" spans="23:24" x14ac:dyDescent="0.2">
      <c r="W3330" s="72"/>
      <c r="X3330" s="73"/>
    </row>
    <row r="3331" spans="23:24" x14ac:dyDescent="0.2">
      <c r="W3331" s="72"/>
      <c r="X3331" s="73"/>
    </row>
    <row r="3332" spans="23:24" x14ac:dyDescent="0.2">
      <c r="W3332" s="72"/>
      <c r="X3332" s="73"/>
    </row>
    <row r="3333" spans="23:24" x14ac:dyDescent="0.2">
      <c r="W3333" s="72"/>
      <c r="X3333" s="73"/>
    </row>
    <row r="3334" spans="23:24" x14ac:dyDescent="0.2">
      <c r="W3334" s="72"/>
      <c r="X3334" s="73"/>
    </row>
    <row r="3335" spans="23:24" x14ac:dyDescent="0.2">
      <c r="W3335" s="72"/>
      <c r="X3335" s="73"/>
    </row>
    <row r="3336" spans="23:24" x14ac:dyDescent="0.2">
      <c r="W3336" s="72"/>
      <c r="X3336" s="73"/>
    </row>
    <row r="3337" spans="23:24" x14ac:dyDescent="0.2">
      <c r="W3337" s="72"/>
      <c r="X3337" s="73"/>
    </row>
    <row r="3338" spans="23:24" x14ac:dyDescent="0.2">
      <c r="W3338" s="72"/>
      <c r="X3338" s="73"/>
    </row>
    <row r="3339" spans="23:24" x14ac:dyDescent="0.2">
      <c r="W3339" s="72"/>
      <c r="X3339" s="73"/>
    </row>
    <row r="3340" spans="23:24" x14ac:dyDescent="0.2">
      <c r="W3340" s="72"/>
      <c r="X3340" s="73"/>
    </row>
    <row r="3341" spans="23:24" x14ac:dyDescent="0.2">
      <c r="W3341" s="72"/>
      <c r="X3341" s="73"/>
    </row>
    <row r="3342" spans="23:24" x14ac:dyDescent="0.2">
      <c r="W3342" s="72"/>
      <c r="X3342" s="73"/>
    </row>
    <row r="3343" spans="23:24" x14ac:dyDescent="0.2">
      <c r="W3343" s="72"/>
      <c r="X3343" s="73"/>
    </row>
    <row r="3344" spans="23:24" x14ac:dyDescent="0.2">
      <c r="W3344" s="72"/>
      <c r="X3344" s="73"/>
    </row>
    <row r="3345" spans="23:24" x14ac:dyDescent="0.2">
      <c r="W3345" s="72"/>
      <c r="X3345" s="73"/>
    </row>
    <row r="3346" spans="23:24" x14ac:dyDescent="0.2">
      <c r="W3346" s="72"/>
      <c r="X3346" s="73"/>
    </row>
    <row r="3347" spans="23:24" x14ac:dyDescent="0.2">
      <c r="W3347" s="72"/>
      <c r="X3347" s="73"/>
    </row>
    <row r="3348" spans="23:24" x14ac:dyDescent="0.2">
      <c r="W3348" s="72"/>
      <c r="X3348" s="73"/>
    </row>
    <row r="3349" spans="23:24" x14ac:dyDescent="0.2">
      <c r="W3349" s="72"/>
      <c r="X3349" s="73"/>
    </row>
    <row r="3350" spans="23:24" x14ac:dyDescent="0.2">
      <c r="W3350" s="72"/>
      <c r="X3350" s="73"/>
    </row>
    <row r="3351" spans="23:24" x14ac:dyDescent="0.2">
      <c r="W3351" s="72"/>
      <c r="X3351" s="73"/>
    </row>
    <row r="3352" spans="23:24" x14ac:dyDescent="0.2">
      <c r="W3352" s="72"/>
      <c r="X3352" s="73"/>
    </row>
    <row r="3353" spans="23:24" x14ac:dyDescent="0.2">
      <c r="W3353" s="72"/>
      <c r="X3353" s="73"/>
    </row>
    <row r="3354" spans="23:24" x14ac:dyDescent="0.2">
      <c r="W3354" s="72"/>
      <c r="X3354" s="73"/>
    </row>
    <row r="3355" spans="23:24" x14ac:dyDescent="0.2">
      <c r="W3355" s="72"/>
      <c r="X3355" s="73"/>
    </row>
    <row r="3356" spans="23:24" x14ac:dyDescent="0.2">
      <c r="W3356" s="72"/>
      <c r="X3356" s="73"/>
    </row>
    <row r="3357" spans="23:24" x14ac:dyDescent="0.2">
      <c r="W3357" s="72"/>
      <c r="X3357" s="73"/>
    </row>
    <row r="3358" spans="23:24" x14ac:dyDescent="0.2">
      <c r="W3358" s="72"/>
      <c r="X3358" s="73"/>
    </row>
    <row r="3359" spans="23:24" x14ac:dyDescent="0.2">
      <c r="W3359" s="72"/>
      <c r="X3359" s="73"/>
    </row>
    <row r="3360" spans="23:24" x14ac:dyDescent="0.2">
      <c r="W3360" s="72"/>
      <c r="X3360" s="73"/>
    </row>
    <row r="3361" spans="23:24" x14ac:dyDescent="0.2">
      <c r="W3361" s="72"/>
      <c r="X3361" s="73"/>
    </row>
    <row r="3362" spans="23:24" x14ac:dyDescent="0.2">
      <c r="W3362" s="72"/>
      <c r="X3362" s="73"/>
    </row>
    <row r="3363" spans="23:24" x14ac:dyDescent="0.2">
      <c r="W3363" s="72"/>
      <c r="X3363" s="73"/>
    </row>
    <row r="3364" spans="23:24" x14ac:dyDescent="0.2">
      <c r="W3364" s="72"/>
      <c r="X3364" s="73"/>
    </row>
    <row r="3365" spans="23:24" x14ac:dyDescent="0.2">
      <c r="W3365" s="72"/>
      <c r="X3365" s="73"/>
    </row>
    <row r="3366" spans="23:24" x14ac:dyDescent="0.2">
      <c r="W3366" s="72"/>
      <c r="X3366" s="73"/>
    </row>
    <row r="3367" spans="23:24" x14ac:dyDescent="0.2">
      <c r="W3367" s="72"/>
      <c r="X3367" s="73"/>
    </row>
    <row r="3368" spans="23:24" x14ac:dyDescent="0.2">
      <c r="W3368" s="72"/>
      <c r="X3368" s="73"/>
    </row>
    <row r="3369" spans="23:24" x14ac:dyDescent="0.2">
      <c r="W3369" s="72"/>
      <c r="X3369" s="73"/>
    </row>
    <row r="3370" spans="23:24" x14ac:dyDescent="0.2">
      <c r="W3370" s="72"/>
      <c r="X3370" s="73"/>
    </row>
    <row r="3371" spans="23:24" x14ac:dyDescent="0.2">
      <c r="W3371" s="72"/>
      <c r="X3371" s="73"/>
    </row>
    <row r="3372" spans="23:24" x14ac:dyDescent="0.2">
      <c r="W3372" s="72"/>
      <c r="X3372" s="73"/>
    </row>
    <row r="3373" spans="23:24" x14ac:dyDescent="0.2">
      <c r="W3373" s="72"/>
      <c r="X3373" s="73"/>
    </row>
    <row r="3374" spans="23:24" x14ac:dyDescent="0.2">
      <c r="W3374" s="72"/>
      <c r="X3374" s="73"/>
    </row>
    <row r="3375" spans="23:24" x14ac:dyDescent="0.2">
      <c r="W3375" s="72"/>
      <c r="X3375" s="73"/>
    </row>
    <row r="3376" spans="23:24" x14ac:dyDescent="0.2">
      <c r="W3376" s="72"/>
      <c r="X3376" s="73"/>
    </row>
    <row r="3377" spans="23:24" x14ac:dyDescent="0.2">
      <c r="W3377" s="72"/>
      <c r="X3377" s="73"/>
    </row>
    <row r="3378" spans="23:24" x14ac:dyDescent="0.2">
      <c r="W3378" s="72"/>
      <c r="X3378" s="73"/>
    </row>
    <row r="3379" spans="23:24" x14ac:dyDescent="0.2">
      <c r="W3379" s="72"/>
      <c r="X3379" s="73"/>
    </row>
    <row r="3380" spans="23:24" x14ac:dyDescent="0.2">
      <c r="W3380" s="72"/>
      <c r="X3380" s="73"/>
    </row>
    <row r="3381" spans="23:24" x14ac:dyDescent="0.2">
      <c r="W3381" s="72"/>
      <c r="X3381" s="73"/>
    </row>
    <row r="3382" spans="23:24" x14ac:dyDescent="0.2">
      <c r="W3382" s="72"/>
      <c r="X3382" s="73"/>
    </row>
    <row r="3383" spans="23:24" x14ac:dyDescent="0.2">
      <c r="W3383" s="72"/>
      <c r="X3383" s="73"/>
    </row>
    <row r="3384" spans="23:24" x14ac:dyDescent="0.2">
      <c r="W3384" s="72"/>
      <c r="X3384" s="73"/>
    </row>
    <row r="3385" spans="23:24" x14ac:dyDescent="0.2">
      <c r="W3385" s="72"/>
      <c r="X3385" s="73"/>
    </row>
    <row r="3386" spans="23:24" x14ac:dyDescent="0.2">
      <c r="W3386" s="72"/>
      <c r="X3386" s="73"/>
    </row>
    <row r="3387" spans="23:24" x14ac:dyDescent="0.2">
      <c r="W3387" s="72"/>
      <c r="X3387" s="73"/>
    </row>
    <row r="3388" spans="23:24" x14ac:dyDescent="0.2">
      <c r="W3388" s="72"/>
      <c r="X3388" s="73"/>
    </row>
    <row r="3389" spans="23:24" x14ac:dyDescent="0.2">
      <c r="W3389" s="72"/>
      <c r="X3389" s="73"/>
    </row>
    <row r="3390" spans="23:24" x14ac:dyDescent="0.2">
      <c r="W3390" s="72"/>
      <c r="X3390" s="73"/>
    </row>
    <row r="3391" spans="23:24" x14ac:dyDescent="0.2">
      <c r="W3391" s="72"/>
      <c r="X3391" s="73"/>
    </row>
    <row r="3392" spans="23:24" x14ac:dyDescent="0.2">
      <c r="W3392" s="72"/>
      <c r="X3392" s="73"/>
    </row>
    <row r="3393" spans="23:24" x14ac:dyDescent="0.2">
      <c r="W3393" s="72"/>
      <c r="X3393" s="73"/>
    </row>
    <row r="3394" spans="23:24" x14ac:dyDescent="0.2">
      <c r="W3394" s="72"/>
      <c r="X3394" s="73"/>
    </row>
    <row r="3395" spans="23:24" x14ac:dyDescent="0.2">
      <c r="W3395" s="72"/>
      <c r="X3395" s="73"/>
    </row>
    <row r="3396" spans="23:24" x14ac:dyDescent="0.2">
      <c r="W3396" s="72"/>
      <c r="X3396" s="73"/>
    </row>
    <row r="3397" spans="23:24" x14ac:dyDescent="0.2">
      <c r="W3397" s="72"/>
      <c r="X3397" s="73"/>
    </row>
    <row r="3398" spans="23:24" x14ac:dyDescent="0.2">
      <c r="W3398" s="72"/>
      <c r="X3398" s="73"/>
    </row>
    <row r="3399" spans="23:24" x14ac:dyDescent="0.2">
      <c r="W3399" s="72"/>
      <c r="X3399" s="73"/>
    </row>
    <row r="3400" spans="23:24" x14ac:dyDescent="0.2">
      <c r="W3400" s="72"/>
      <c r="X3400" s="73"/>
    </row>
    <row r="3401" spans="23:24" x14ac:dyDescent="0.2">
      <c r="W3401" s="72"/>
      <c r="X3401" s="73"/>
    </row>
    <row r="3402" spans="23:24" x14ac:dyDescent="0.2">
      <c r="W3402" s="72"/>
      <c r="X3402" s="73"/>
    </row>
    <row r="3403" spans="23:24" x14ac:dyDescent="0.2">
      <c r="W3403" s="72"/>
      <c r="X3403" s="73"/>
    </row>
    <row r="3404" spans="23:24" x14ac:dyDescent="0.2">
      <c r="W3404" s="72"/>
      <c r="X3404" s="73"/>
    </row>
    <row r="3405" spans="23:24" x14ac:dyDescent="0.2">
      <c r="W3405" s="72"/>
      <c r="X3405" s="73"/>
    </row>
    <row r="3406" spans="23:24" x14ac:dyDescent="0.2">
      <c r="W3406" s="72"/>
      <c r="X3406" s="73"/>
    </row>
    <row r="3407" spans="23:24" x14ac:dyDescent="0.2">
      <c r="W3407" s="72"/>
      <c r="X3407" s="73"/>
    </row>
    <row r="3408" spans="23:24" x14ac:dyDescent="0.2">
      <c r="W3408" s="72"/>
      <c r="X3408" s="73"/>
    </row>
    <row r="3409" spans="23:24" x14ac:dyDescent="0.2">
      <c r="W3409" s="72"/>
      <c r="X3409" s="73"/>
    </row>
    <row r="3410" spans="23:24" x14ac:dyDescent="0.2">
      <c r="W3410" s="72"/>
      <c r="X3410" s="73"/>
    </row>
    <row r="3411" spans="23:24" x14ac:dyDescent="0.2">
      <c r="W3411" s="72"/>
      <c r="X3411" s="73"/>
    </row>
    <row r="3412" spans="23:24" x14ac:dyDescent="0.2">
      <c r="W3412" s="72"/>
      <c r="X3412" s="73"/>
    </row>
    <row r="3413" spans="23:24" x14ac:dyDescent="0.2">
      <c r="W3413" s="72"/>
      <c r="X3413" s="73"/>
    </row>
    <row r="3414" spans="23:24" x14ac:dyDescent="0.2">
      <c r="W3414" s="72"/>
      <c r="X3414" s="73"/>
    </row>
    <row r="3415" spans="23:24" x14ac:dyDescent="0.2">
      <c r="W3415" s="72"/>
      <c r="X3415" s="73"/>
    </row>
    <row r="3416" spans="23:24" x14ac:dyDescent="0.2">
      <c r="W3416" s="72"/>
      <c r="X3416" s="73"/>
    </row>
    <row r="3417" spans="23:24" x14ac:dyDescent="0.2">
      <c r="W3417" s="72"/>
      <c r="X3417" s="73"/>
    </row>
    <row r="3418" spans="23:24" x14ac:dyDescent="0.2">
      <c r="W3418" s="72"/>
      <c r="X3418" s="73"/>
    </row>
    <row r="3419" spans="23:24" x14ac:dyDescent="0.2">
      <c r="W3419" s="72"/>
      <c r="X3419" s="73"/>
    </row>
    <row r="3420" spans="23:24" x14ac:dyDescent="0.2">
      <c r="W3420" s="72"/>
      <c r="X3420" s="73"/>
    </row>
    <row r="3421" spans="23:24" x14ac:dyDescent="0.2">
      <c r="W3421" s="72"/>
      <c r="X3421" s="73"/>
    </row>
    <row r="3422" spans="23:24" x14ac:dyDescent="0.2">
      <c r="W3422" s="72"/>
      <c r="X3422" s="73"/>
    </row>
    <row r="3423" spans="23:24" x14ac:dyDescent="0.2">
      <c r="W3423" s="72"/>
      <c r="X3423" s="73"/>
    </row>
    <row r="3424" spans="23:24" x14ac:dyDescent="0.2">
      <c r="W3424" s="72"/>
      <c r="X3424" s="73"/>
    </row>
    <row r="3425" spans="23:24" x14ac:dyDescent="0.2">
      <c r="W3425" s="72"/>
      <c r="X3425" s="73"/>
    </row>
    <row r="3426" spans="23:24" x14ac:dyDescent="0.2">
      <c r="W3426" s="72"/>
      <c r="X3426" s="73"/>
    </row>
    <row r="3427" spans="23:24" x14ac:dyDescent="0.2">
      <c r="W3427" s="72"/>
      <c r="X3427" s="73"/>
    </row>
    <row r="3428" spans="23:24" x14ac:dyDescent="0.2">
      <c r="W3428" s="72"/>
      <c r="X3428" s="73"/>
    </row>
    <row r="3429" spans="23:24" x14ac:dyDescent="0.2">
      <c r="W3429" s="72"/>
      <c r="X3429" s="73"/>
    </row>
    <row r="3430" spans="23:24" x14ac:dyDescent="0.2">
      <c r="W3430" s="72"/>
      <c r="X3430" s="73"/>
    </row>
    <row r="3431" spans="23:24" x14ac:dyDescent="0.2">
      <c r="W3431" s="72"/>
      <c r="X3431" s="73"/>
    </row>
    <row r="3432" spans="23:24" x14ac:dyDescent="0.2">
      <c r="W3432" s="72"/>
      <c r="X3432" s="73"/>
    </row>
    <row r="3433" spans="23:24" x14ac:dyDescent="0.2">
      <c r="W3433" s="72"/>
      <c r="X3433" s="73"/>
    </row>
    <row r="3434" spans="23:24" x14ac:dyDescent="0.2">
      <c r="W3434" s="72"/>
      <c r="X3434" s="73"/>
    </row>
    <row r="3435" spans="23:24" x14ac:dyDescent="0.2">
      <c r="W3435" s="72"/>
      <c r="X3435" s="73"/>
    </row>
    <row r="3436" spans="23:24" x14ac:dyDescent="0.2">
      <c r="W3436" s="72"/>
      <c r="X3436" s="73"/>
    </row>
    <row r="3437" spans="23:24" x14ac:dyDescent="0.2">
      <c r="W3437" s="72"/>
      <c r="X3437" s="73"/>
    </row>
    <row r="3438" spans="23:24" x14ac:dyDescent="0.2">
      <c r="W3438" s="72"/>
      <c r="X3438" s="73"/>
    </row>
    <row r="3439" spans="23:24" x14ac:dyDescent="0.2">
      <c r="W3439" s="72"/>
      <c r="X3439" s="73"/>
    </row>
    <row r="3440" spans="23:24" x14ac:dyDescent="0.2">
      <c r="W3440" s="72"/>
      <c r="X3440" s="73"/>
    </row>
    <row r="3441" spans="23:24" x14ac:dyDescent="0.2">
      <c r="W3441" s="72"/>
      <c r="X3441" s="73"/>
    </row>
    <row r="3442" spans="23:24" x14ac:dyDescent="0.2">
      <c r="W3442" s="72"/>
      <c r="X3442" s="73"/>
    </row>
    <row r="3443" spans="23:24" x14ac:dyDescent="0.2">
      <c r="W3443" s="72"/>
      <c r="X3443" s="73"/>
    </row>
    <row r="3444" spans="23:24" x14ac:dyDescent="0.2">
      <c r="W3444" s="72"/>
      <c r="X3444" s="73"/>
    </row>
    <row r="3445" spans="23:24" x14ac:dyDescent="0.2">
      <c r="W3445" s="72"/>
      <c r="X3445" s="73"/>
    </row>
    <row r="3446" spans="23:24" x14ac:dyDescent="0.2">
      <c r="W3446" s="72"/>
      <c r="X3446" s="73"/>
    </row>
    <row r="3447" spans="23:24" x14ac:dyDescent="0.2">
      <c r="W3447" s="72"/>
      <c r="X3447" s="73"/>
    </row>
    <row r="3448" spans="23:24" x14ac:dyDescent="0.2">
      <c r="W3448" s="72"/>
      <c r="X3448" s="73"/>
    </row>
    <row r="3449" spans="23:24" x14ac:dyDescent="0.2">
      <c r="W3449" s="72"/>
      <c r="X3449" s="73"/>
    </row>
    <row r="3450" spans="23:24" x14ac:dyDescent="0.2">
      <c r="W3450" s="72"/>
      <c r="X3450" s="73"/>
    </row>
    <row r="3451" spans="23:24" x14ac:dyDescent="0.2">
      <c r="W3451" s="72"/>
      <c r="X3451" s="73"/>
    </row>
    <row r="3452" spans="23:24" x14ac:dyDescent="0.2">
      <c r="W3452" s="72"/>
      <c r="X3452" s="73"/>
    </row>
    <row r="3453" spans="23:24" x14ac:dyDescent="0.2">
      <c r="W3453" s="72"/>
      <c r="X3453" s="73"/>
    </row>
    <row r="3454" spans="23:24" x14ac:dyDescent="0.2">
      <c r="W3454" s="72"/>
      <c r="X3454" s="73"/>
    </row>
    <row r="3455" spans="23:24" x14ac:dyDescent="0.2">
      <c r="W3455" s="72"/>
      <c r="X3455" s="73"/>
    </row>
    <row r="3456" spans="23:24" x14ac:dyDescent="0.2">
      <c r="W3456" s="72"/>
      <c r="X3456" s="73"/>
    </row>
    <row r="3457" spans="23:24" x14ac:dyDescent="0.2">
      <c r="W3457" s="72"/>
      <c r="X3457" s="73"/>
    </row>
    <row r="3458" spans="23:24" x14ac:dyDescent="0.2">
      <c r="W3458" s="72"/>
      <c r="X3458" s="73"/>
    </row>
    <row r="3459" spans="23:24" x14ac:dyDescent="0.2">
      <c r="W3459" s="72"/>
      <c r="X3459" s="73"/>
    </row>
    <row r="3460" spans="23:24" x14ac:dyDescent="0.2">
      <c r="W3460" s="72"/>
      <c r="X3460" s="73"/>
    </row>
    <row r="3461" spans="23:24" x14ac:dyDescent="0.2">
      <c r="W3461" s="72"/>
      <c r="X3461" s="73"/>
    </row>
    <row r="3462" spans="23:24" x14ac:dyDescent="0.2">
      <c r="W3462" s="72"/>
      <c r="X3462" s="73"/>
    </row>
    <row r="3463" spans="23:24" x14ac:dyDescent="0.2">
      <c r="W3463" s="72"/>
      <c r="X3463" s="73"/>
    </row>
    <row r="3464" spans="23:24" x14ac:dyDescent="0.2">
      <c r="W3464" s="72"/>
      <c r="X3464" s="73"/>
    </row>
    <row r="3465" spans="23:24" x14ac:dyDescent="0.2">
      <c r="W3465" s="72"/>
      <c r="X3465" s="73"/>
    </row>
    <row r="3466" spans="23:24" x14ac:dyDescent="0.2">
      <c r="W3466" s="72"/>
      <c r="X3466" s="73"/>
    </row>
    <row r="3467" spans="23:24" x14ac:dyDescent="0.2">
      <c r="W3467" s="72"/>
      <c r="X3467" s="73"/>
    </row>
    <row r="3468" spans="23:24" x14ac:dyDescent="0.2">
      <c r="W3468" s="72"/>
      <c r="X3468" s="73"/>
    </row>
    <row r="3469" spans="23:24" x14ac:dyDescent="0.2">
      <c r="W3469" s="72"/>
      <c r="X3469" s="73"/>
    </row>
    <row r="3470" spans="23:24" x14ac:dyDescent="0.2">
      <c r="W3470" s="72"/>
      <c r="X3470" s="73"/>
    </row>
    <row r="3471" spans="23:24" x14ac:dyDescent="0.2">
      <c r="W3471" s="72"/>
      <c r="X3471" s="73"/>
    </row>
    <row r="3472" spans="23:24" x14ac:dyDescent="0.2">
      <c r="W3472" s="72"/>
      <c r="X3472" s="73"/>
    </row>
    <row r="3473" spans="23:24" x14ac:dyDescent="0.2">
      <c r="W3473" s="72"/>
      <c r="X3473" s="73"/>
    </row>
    <row r="3474" spans="23:24" x14ac:dyDescent="0.2">
      <c r="W3474" s="72"/>
      <c r="X3474" s="73"/>
    </row>
    <row r="3475" spans="23:24" x14ac:dyDescent="0.2">
      <c r="W3475" s="72"/>
      <c r="X3475" s="73"/>
    </row>
    <row r="3476" spans="23:24" x14ac:dyDescent="0.2">
      <c r="W3476" s="72"/>
      <c r="X3476" s="73"/>
    </row>
    <row r="3477" spans="23:24" x14ac:dyDescent="0.2">
      <c r="W3477" s="72"/>
      <c r="X3477" s="73"/>
    </row>
    <row r="3478" spans="23:24" x14ac:dyDescent="0.2">
      <c r="W3478" s="72"/>
      <c r="X3478" s="73"/>
    </row>
    <row r="3479" spans="23:24" x14ac:dyDescent="0.2">
      <c r="W3479" s="72"/>
      <c r="X3479" s="73"/>
    </row>
    <row r="3480" spans="23:24" x14ac:dyDescent="0.2">
      <c r="W3480" s="72"/>
      <c r="X3480" s="73"/>
    </row>
    <row r="3481" spans="23:24" x14ac:dyDescent="0.2">
      <c r="W3481" s="72"/>
      <c r="X3481" s="73"/>
    </row>
    <row r="3482" spans="23:24" x14ac:dyDescent="0.2">
      <c r="W3482" s="72"/>
      <c r="X3482" s="73"/>
    </row>
    <row r="3483" spans="23:24" x14ac:dyDescent="0.2">
      <c r="W3483" s="72"/>
      <c r="X3483" s="73"/>
    </row>
    <row r="3484" spans="23:24" x14ac:dyDescent="0.2">
      <c r="W3484" s="72"/>
      <c r="X3484" s="73"/>
    </row>
    <row r="3485" spans="23:24" x14ac:dyDescent="0.2">
      <c r="W3485" s="72"/>
      <c r="X3485" s="73"/>
    </row>
    <row r="3486" spans="23:24" x14ac:dyDescent="0.2">
      <c r="W3486" s="72"/>
      <c r="X3486" s="73"/>
    </row>
    <row r="3487" spans="23:24" x14ac:dyDescent="0.2">
      <c r="W3487" s="72"/>
      <c r="X3487" s="73"/>
    </row>
    <row r="3488" spans="23:24" x14ac:dyDescent="0.2">
      <c r="W3488" s="72"/>
      <c r="X3488" s="73"/>
    </row>
    <row r="3489" spans="23:24" x14ac:dyDescent="0.2">
      <c r="W3489" s="72"/>
      <c r="X3489" s="73"/>
    </row>
    <row r="3490" spans="23:24" x14ac:dyDescent="0.2">
      <c r="W3490" s="72"/>
      <c r="X3490" s="73"/>
    </row>
    <row r="3491" spans="23:24" x14ac:dyDescent="0.2">
      <c r="W3491" s="72"/>
      <c r="X3491" s="73"/>
    </row>
    <row r="3492" spans="23:24" x14ac:dyDescent="0.2">
      <c r="W3492" s="72"/>
      <c r="X3492" s="73"/>
    </row>
    <row r="3493" spans="23:24" x14ac:dyDescent="0.2">
      <c r="W3493" s="72"/>
      <c r="X3493" s="73"/>
    </row>
    <row r="3494" spans="23:24" x14ac:dyDescent="0.2">
      <c r="W3494" s="72"/>
      <c r="X3494" s="73"/>
    </row>
    <row r="3495" spans="23:24" x14ac:dyDescent="0.2">
      <c r="W3495" s="72"/>
      <c r="X3495" s="73"/>
    </row>
    <row r="3496" spans="23:24" x14ac:dyDescent="0.2">
      <c r="W3496" s="72"/>
      <c r="X3496" s="73"/>
    </row>
    <row r="3497" spans="23:24" x14ac:dyDescent="0.2">
      <c r="W3497" s="72"/>
      <c r="X3497" s="73"/>
    </row>
    <row r="3498" spans="23:24" x14ac:dyDescent="0.2">
      <c r="W3498" s="72"/>
      <c r="X3498" s="73"/>
    </row>
    <row r="3499" spans="23:24" x14ac:dyDescent="0.2">
      <c r="W3499" s="72"/>
      <c r="X3499" s="73"/>
    </row>
    <row r="3500" spans="23:24" x14ac:dyDescent="0.2">
      <c r="W3500" s="72"/>
      <c r="X3500" s="73"/>
    </row>
    <row r="3501" spans="23:24" x14ac:dyDescent="0.2">
      <c r="W3501" s="72"/>
      <c r="X3501" s="73"/>
    </row>
    <row r="3502" spans="23:24" x14ac:dyDescent="0.2">
      <c r="W3502" s="72"/>
      <c r="X3502" s="73"/>
    </row>
    <row r="3503" spans="23:24" x14ac:dyDescent="0.2">
      <c r="W3503" s="72"/>
      <c r="X3503" s="73"/>
    </row>
    <row r="3504" spans="23:24" x14ac:dyDescent="0.2">
      <c r="W3504" s="72"/>
      <c r="X3504" s="73"/>
    </row>
    <row r="3505" spans="23:24" x14ac:dyDescent="0.2">
      <c r="W3505" s="72"/>
      <c r="X3505" s="73"/>
    </row>
    <row r="3506" spans="23:24" x14ac:dyDescent="0.2">
      <c r="W3506" s="72"/>
      <c r="X3506" s="73"/>
    </row>
    <row r="3507" spans="23:24" x14ac:dyDescent="0.2">
      <c r="W3507" s="72"/>
      <c r="X3507" s="73"/>
    </row>
    <row r="3508" spans="23:24" x14ac:dyDescent="0.2">
      <c r="W3508" s="72"/>
      <c r="X3508" s="73"/>
    </row>
    <row r="3509" spans="23:24" x14ac:dyDescent="0.2">
      <c r="W3509" s="72"/>
      <c r="X3509" s="73"/>
    </row>
    <row r="3510" spans="23:24" x14ac:dyDescent="0.2">
      <c r="W3510" s="72"/>
      <c r="X3510" s="73"/>
    </row>
    <row r="3511" spans="23:24" x14ac:dyDescent="0.2">
      <c r="W3511" s="72"/>
      <c r="X3511" s="73"/>
    </row>
    <row r="3512" spans="23:24" x14ac:dyDescent="0.2">
      <c r="W3512" s="72"/>
      <c r="X3512" s="73"/>
    </row>
    <row r="3513" spans="23:24" x14ac:dyDescent="0.2">
      <c r="W3513" s="72"/>
      <c r="X3513" s="73"/>
    </row>
    <row r="3514" spans="23:24" x14ac:dyDescent="0.2">
      <c r="W3514" s="72"/>
      <c r="X3514" s="73"/>
    </row>
    <row r="3515" spans="23:24" x14ac:dyDescent="0.2">
      <c r="W3515" s="72"/>
      <c r="X3515" s="73"/>
    </row>
    <row r="3516" spans="23:24" x14ac:dyDescent="0.2">
      <c r="W3516" s="72"/>
      <c r="X3516" s="73"/>
    </row>
    <row r="3517" spans="23:24" x14ac:dyDescent="0.2">
      <c r="W3517" s="72"/>
      <c r="X3517" s="73"/>
    </row>
    <row r="3518" spans="23:24" x14ac:dyDescent="0.2">
      <c r="W3518" s="72"/>
      <c r="X3518" s="73"/>
    </row>
    <row r="3519" spans="23:24" x14ac:dyDescent="0.2">
      <c r="W3519" s="72"/>
      <c r="X3519" s="73"/>
    </row>
    <row r="3520" spans="23:24" x14ac:dyDescent="0.2">
      <c r="W3520" s="72"/>
      <c r="X3520" s="73"/>
    </row>
    <row r="3521" spans="23:24" x14ac:dyDescent="0.2">
      <c r="W3521" s="72"/>
      <c r="X3521" s="73"/>
    </row>
    <row r="3522" spans="23:24" x14ac:dyDescent="0.2">
      <c r="W3522" s="72"/>
      <c r="X3522" s="73"/>
    </row>
    <row r="3523" spans="23:24" x14ac:dyDescent="0.2">
      <c r="W3523" s="72"/>
      <c r="X3523" s="73"/>
    </row>
    <row r="3524" spans="23:24" x14ac:dyDescent="0.2">
      <c r="W3524" s="72"/>
      <c r="X3524" s="73"/>
    </row>
    <row r="3525" spans="23:24" x14ac:dyDescent="0.2">
      <c r="W3525" s="72"/>
      <c r="X3525" s="73"/>
    </row>
    <row r="3526" spans="23:24" x14ac:dyDescent="0.2">
      <c r="W3526" s="72"/>
      <c r="X3526" s="73"/>
    </row>
    <row r="3527" spans="23:24" x14ac:dyDescent="0.2">
      <c r="W3527" s="72"/>
      <c r="X3527" s="73"/>
    </row>
    <row r="3528" spans="23:24" x14ac:dyDescent="0.2">
      <c r="W3528" s="72"/>
      <c r="X3528" s="73"/>
    </row>
    <row r="3529" spans="23:24" x14ac:dyDescent="0.2">
      <c r="W3529" s="72"/>
      <c r="X3529" s="73"/>
    </row>
    <row r="3530" spans="23:24" x14ac:dyDescent="0.2">
      <c r="W3530" s="72"/>
      <c r="X3530" s="73"/>
    </row>
    <row r="3531" spans="23:24" x14ac:dyDescent="0.2">
      <c r="W3531" s="72"/>
      <c r="X3531" s="73"/>
    </row>
    <row r="3532" spans="23:24" x14ac:dyDescent="0.2">
      <c r="W3532" s="72"/>
      <c r="X3532" s="73"/>
    </row>
    <row r="3533" spans="23:24" x14ac:dyDescent="0.2">
      <c r="W3533" s="72"/>
      <c r="X3533" s="73"/>
    </row>
    <row r="3534" spans="23:24" x14ac:dyDescent="0.2">
      <c r="W3534" s="72"/>
      <c r="X3534" s="73"/>
    </row>
    <row r="3535" spans="23:24" x14ac:dyDescent="0.2">
      <c r="W3535" s="72"/>
      <c r="X3535" s="73"/>
    </row>
    <row r="3536" spans="23:24" x14ac:dyDescent="0.2">
      <c r="W3536" s="72"/>
      <c r="X3536" s="73"/>
    </row>
    <row r="3537" spans="2:26" x14ac:dyDescent="0.2">
      <c r="W3537" s="72"/>
      <c r="X3537" s="73"/>
    </row>
    <row r="3538" spans="2:26" x14ac:dyDescent="0.2">
      <c r="W3538" s="72"/>
      <c r="X3538" s="73"/>
    </row>
    <row r="3543" spans="2:26" x14ac:dyDescent="0.2">
      <c r="B3543" s="97"/>
      <c r="C3543" s="98"/>
      <c r="D3543" s="99"/>
      <c r="E3543" s="99"/>
    </row>
    <row r="3544" spans="2:26" x14ac:dyDescent="0.2">
      <c r="B3544" s="97"/>
      <c r="C3544" s="98"/>
      <c r="D3544" s="99"/>
      <c r="E3544" s="99"/>
    </row>
    <row r="3545" spans="2:26" x14ac:dyDescent="0.2">
      <c r="B3545" s="97"/>
      <c r="C3545" s="98"/>
      <c r="D3545" s="99"/>
      <c r="E3545" s="99"/>
    </row>
    <row r="3546" spans="2:26" x14ac:dyDescent="0.2">
      <c r="B3546" s="97"/>
      <c r="C3546" s="98"/>
      <c r="D3546" s="99"/>
      <c r="E3546" s="99"/>
    </row>
    <row r="3547" spans="2:26" x14ac:dyDescent="0.2">
      <c r="B3547" s="97"/>
      <c r="C3547" s="98"/>
      <c r="D3547" s="99"/>
      <c r="E3547" s="99"/>
    </row>
    <row r="3548" spans="2:26" x14ac:dyDescent="0.2">
      <c r="B3548" s="97"/>
      <c r="C3548" s="98"/>
      <c r="D3548" s="99"/>
      <c r="E3548" s="99"/>
    </row>
    <row r="3549" spans="2:26" x14ac:dyDescent="0.2">
      <c r="B3549" s="97"/>
      <c r="C3549" s="98"/>
      <c r="D3549" s="99"/>
      <c r="E3549" s="99"/>
    </row>
    <row r="3550" spans="2:26" x14ac:dyDescent="0.2">
      <c r="B3550" s="97"/>
      <c r="C3550" s="98"/>
      <c r="D3550" s="99"/>
      <c r="E3550" s="99"/>
    </row>
    <row r="3551" spans="2:26" x14ac:dyDescent="0.2">
      <c r="B3551" s="97"/>
      <c r="C3551" s="98"/>
      <c r="D3551" s="99"/>
      <c r="E3551" s="99"/>
    </row>
    <row r="3552" spans="2:26" x14ac:dyDescent="0.2">
      <c r="B3552" s="97"/>
      <c r="C3552" s="98"/>
      <c r="D3552" s="99"/>
      <c r="E3552" s="99"/>
      <c r="Z3552" s="96"/>
    </row>
    <row r="3553" spans="2:26" x14ac:dyDescent="0.2">
      <c r="B3553" s="97"/>
      <c r="C3553" s="98"/>
      <c r="D3553" s="99"/>
      <c r="E3553" s="99"/>
      <c r="Z3553" s="96"/>
    </row>
    <row r="3554" spans="2:26" x14ac:dyDescent="0.2">
      <c r="B3554" s="97"/>
      <c r="C3554" s="98"/>
      <c r="D3554" s="99"/>
      <c r="E3554" s="99"/>
      <c r="Z3554" s="96"/>
    </row>
    <row r="3555" spans="2:26" x14ac:dyDescent="0.2">
      <c r="B3555" s="97"/>
      <c r="C3555" s="98"/>
      <c r="D3555" s="99"/>
      <c r="E3555" s="99"/>
      <c r="Z3555" s="96"/>
    </row>
    <row r="3556" spans="2:26" x14ac:dyDescent="0.2">
      <c r="B3556" s="97"/>
      <c r="C3556" s="98"/>
      <c r="D3556" s="99"/>
      <c r="E3556" s="99"/>
      <c r="Z3556" s="96"/>
    </row>
    <row r="3557" spans="2:26" x14ac:dyDescent="0.2">
      <c r="B3557" s="97"/>
      <c r="C3557" s="98"/>
      <c r="D3557" s="99"/>
      <c r="E3557" s="99"/>
      <c r="Z3557" s="96"/>
    </row>
    <row r="3558" spans="2:26" x14ac:dyDescent="0.2">
      <c r="B3558" s="97"/>
      <c r="C3558" s="98"/>
      <c r="D3558" s="99"/>
      <c r="E3558" s="99"/>
      <c r="Z3558" s="96"/>
    </row>
    <row r="3559" spans="2:26" x14ac:dyDescent="0.2">
      <c r="B3559" s="97"/>
      <c r="C3559" s="98"/>
      <c r="D3559" s="99"/>
      <c r="E3559" s="99"/>
    </row>
    <row r="3560" spans="2:26" x14ac:dyDescent="0.2">
      <c r="B3560" s="97"/>
      <c r="C3560" s="98"/>
      <c r="D3560" s="99"/>
      <c r="E3560" s="99"/>
    </row>
  </sheetData>
  <dataConsolidate/>
  <mergeCells count="2">
    <mergeCell ref="A3:A9"/>
    <mergeCell ref="A10:A16"/>
  </mergeCells>
  <conditionalFormatting sqref="Y24:Y40">
    <cfRule type="cellIs" dxfId="3" priority="3" operator="equal">
      <formula>FALSE</formula>
    </cfRule>
  </conditionalFormatting>
  <conditionalFormatting sqref="Y23:Y40">
    <cfRule type="cellIs" dxfId="2" priority="2" operator="equal">
      <formula>FALSE</formula>
    </cfRule>
  </conditionalFormatting>
  <conditionalFormatting sqref="Y41:Y78">
    <cfRule type="cellIs" dxfId="1" priority="1" operator="equal">
      <formula>FALSE</formula>
    </cfRule>
  </conditionalFormatting>
  <dataValidations count="4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allowBlank="1" showInputMessage="1" showErrorMessage="1" sqref="AE41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D41">
      <formula1>"Following,Modified Following,Preceding,Modified Preceding,Unadjusted,Half-Month Modified Following"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Check Box 9">
              <controlPr defaultSize="0" autoFill="0" autoLine="0" autoPict="0">
                <anchor moveWithCells="1">
                  <from>
                    <xdr:col>9</xdr:col>
                    <xdr:colOff>390525</xdr:colOff>
                    <xdr:row>20</xdr:row>
                    <xdr:rowOff>85725</xdr:rowOff>
                  </from>
                  <to>
                    <xdr:col>11</xdr:col>
                    <xdr:colOff>57150</xdr:colOff>
                    <xdr:row>22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F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1" bestFit="1" customWidth="1"/>
    <col min="12" max="12" width="2.7109375" style="71" customWidth="1"/>
    <col min="13" max="13" width="11" style="72" bestFit="1" customWidth="1"/>
    <col min="14" max="14" width="4.7109375" style="72" customWidth="1"/>
    <col min="15" max="15" width="6" style="72" bestFit="1" customWidth="1"/>
    <col min="16" max="16" width="17.28515625" style="72" bestFit="1" customWidth="1"/>
    <col min="17" max="17" width="24.42578125" style="72" bestFit="1" customWidth="1"/>
    <col min="18" max="20" width="17.28515625" style="72" bestFit="1" customWidth="1"/>
    <col min="21" max="21" width="12.7109375" style="72" customWidth="1"/>
    <col min="22" max="22" width="12" style="72" bestFit="1" customWidth="1"/>
    <col min="23" max="23" width="6" style="73" bestFit="1" customWidth="1"/>
    <col min="24" max="24" width="9" style="72" bestFit="1" customWidth="1"/>
    <col min="25" max="25" width="11" style="72" bestFit="1" customWidth="1"/>
    <col min="26" max="26" width="2.7109375" style="72" customWidth="1"/>
    <col min="27" max="31" width="9.140625" style="72" hidden="1" customWidth="1" outlineLevel="1"/>
    <col min="32" max="32" width="9.140625" style="72" collapsed="1"/>
    <col min="33" max="16384" width="9.140625" style="72"/>
  </cols>
  <sheetData>
    <row r="1" spans="1:24" s="71" customFormat="1" hidden="1" outlineLevel="1" x14ac:dyDescent="0.2">
      <c r="A1" s="69"/>
      <c r="B1" s="66" t="s">
        <v>48</v>
      </c>
      <c r="C1" s="67"/>
      <c r="D1" s="67"/>
      <c r="E1" s="67"/>
      <c r="F1" s="68"/>
      <c r="G1" s="66" t="s">
        <v>8</v>
      </c>
      <c r="H1" s="67"/>
      <c r="I1" s="67"/>
      <c r="J1" s="67"/>
      <c r="K1" s="68"/>
    </row>
    <row r="2" spans="1:24" hidden="1" outlineLevel="1" x14ac:dyDescent="0.2">
      <c r="A2" s="70"/>
      <c r="B2" s="75" t="s">
        <v>4</v>
      </c>
      <c r="C2" s="79" t="s">
        <v>9</v>
      </c>
      <c r="D2" s="80" t="s">
        <v>10</v>
      </c>
      <c r="E2" s="79" t="s">
        <v>11</v>
      </c>
      <c r="F2" s="81" t="s">
        <v>12</v>
      </c>
      <c r="G2" s="79" t="s">
        <v>13</v>
      </c>
      <c r="H2" s="79" t="s">
        <v>10</v>
      </c>
      <c r="I2" s="79" t="s">
        <v>14</v>
      </c>
      <c r="J2" s="79" t="s">
        <v>11</v>
      </c>
      <c r="K2" s="79" t="s">
        <v>12</v>
      </c>
      <c r="M2" s="71"/>
      <c r="N2" s="71"/>
      <c r="O2" s="71"/>
      <c r="P2" s="71"/>
      <c r="Q2" s="71"/>
      <c r="R2" s="71"/>
      <c r="S2" s="71"/>
      <c r="T2" s="71"/>
      <c r="U2" s="73"/>
      <c r="W2" s="72"/>
    </row>
    <row r="3" spans="1:24" ht="12" hidden="1" outlineLevel="1" x14ac:dyDescent="0.25">
      <c r="A3" s="182" t="s">
        <v>50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42247</v>
      </c>
      <c r="E3" s="83">
        <f t="shared" ref="E3:E16" si="0">EDATE(SettlementDate,$B3)</f>
        <v>42636</v>
      </c>
      <c r="F3" s="84">
        <f t="shared" ref="F3:F16" si="1">IF(B3&lt;=12,1,IF(B3&lt;=24,3,IF(B3&lt;=120,6,IF(B3&lt;=240,12,IF(B3&lt;=360,36,60)))))</f>
        <v>1</v>
      </c>
      <c r="G3" s="92">
        <f>MIN(_xll.ohPack(Data!$P$4:INDEX(Fwd1Y,MATCH(E3+1,SettlementDates,1),1)))</f>
        <v>1.519999999999955E-3</v>
      </c>
      <c r="H3" s="63">
        <f t="shared" ref="H3:H16" si="2">ROUNDDOWN(G3*10,2)/10</f>
        <v>1E-3</v>
      </c>
      <c r="I3" s="92">
        <f>MAX(_xll.ohPack(Data!$P$4:INDEX(Fwd1Y,MATCH(E3+1,SettlementDates,1),1)))</f>
        <v>2.350000000184579E-3</v>
      </c>
      <c r="J3" s="63">
        <f t="shared" ref="J3:J16" si="3">IF(I3-G3&gt;1%,(QUOTIENT(I3*10000,50)+1)*0.5%,(QUOTIENT(I3*10000,10)+1)*0.1%)</f>
        <v>3.0000000000000001E-3</v>
      </c>
      <c r="K3" s="92">
        <f t="shared" ref="K3:K16" si="4">IF(J3-H3&lt;0.5%,0.05%,IF(J3-H3&lt;1%,0.1%,IF(J3-H3&lt;2%,0.25%,0.5%)))</f>
        <v>5.0000000000000001E-4</v>
      </c>
      <c r="M3" s="71"/>
      <c r="N3" s="71"/>
      <c r="O3" s="71"/>
      <c r="P3" s="71"/>
      <c r="Q3" s="71"/>
      <c r="R3" s="71"/>
      <c r="S3" s="71"/>
      <c r="T3" s="71"/>
      <c r="U3" s="73"/>
      <c r="W3" s="72"/>
    </row>
    <row r="4" spans="1:24" ht="12" hidden="1" customHeight="1" outlineLevel="1" x14ac:dyDescent="0.25">
      <c r="A4" s="183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42277</v>
      </c>
      <c r="E4" s="86">
        <f t="shared" si="0"/>
        <v>43001</v>
      </c>
      <c r="F4" s="87">
        <f t="shared" si="1"/>
        <v>3</v>
      </c>
      <c r="G4" s="93">
        <f>MIN(_xll.ohPack(Data!$P$4:INDEX(Fwd1Y,MATCH(E4+1,SettlementDates,1),1)))</f>
        <v>1.519999999999955E-3</v>
      </c>
      <c r="H4" s="64">
        <f t="shared" si="2"/>
        <v>1E-3</v>
      </c>
      <c r="I4" s="93">
        <f>MAX(_xll.ohPack(Data!$P$4:INDEX(Fwd1Y,MATCH(E4+1,SettlementDates,1),1)))</f>
        <v>4.4947995886156127E-3</v>
      </c>
      <c r="J4" s="64">
        <f t="shared" si="3"/>
        <v>5.0000000000000001E-3</v>
      </c>
      <c r="K4" s="93">
        <f t="shared" si="4"/>
        <v>5.0000000000000001E-4</v>
      </c>
      <c r="M4" s="71"/>
      <c r="N4" s="71"/>
      <c r="O4" s="71"/>
      <c r="P4" s="71"/>
      <c r="Q4" s="71"/>
      <c r="R4" s="71"/>
      <c r="S4" s="71"/>
      <c r="T4" s="71"/>
      <c r="U4" s="73"/>
      <c r="W4" s="72"/>
      <c r="X4" s="74"/>
    </row>
    <row r="5" spans="1:24" ht="12" hidden="1" outlineLevel="1" x14ac:dyDescent="0.25">
      <c r="A5" s="183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86">
        <f t="shared" si="0"/>
        <v>44097</v>
      </c>
      <c r="F5" s="87">
        <f t="shared" si="1"/>
        <v>6</v>
      </c>
      <c r="G5" s="93">
        <f>MIN(_xll.ohPack(Data!$P$4:INDEX(Fwd1Y,MATCH(E5+1,SettlementDates,1),1)))</f>
        <v>1.519999999999955E-3</v>
      </c>
      <c r="H5" s="64">
        <f t="shared" si="2"/>
        <v>1E-3</v>
      </c>
      <c r="I5" s="93">
        <f>MAX(_xll.ohPack(Data!$P$4:INDEX(Fwd1Y,MATCH(E5+1,SettlementDates,1),1)))</f>
        <v>1.3724049728168024E-2</v>
      </c>
      <c r="J5" s="64">
        <f t="shared" si="3"/>
        <v>1.4999999999999999E-2</v>
      </c>
      <c r="K5" s="93">
        <f t="shared" si="4"/>
        <v>2.5000000000000001E-3</v>
      </c>
      <c r="M5" s="71"/>
      <c r="N5" s="71"/>
      <c r="O5" s="71"/>
      <c r="P5" s="71"/>
      <c r="Q5" s="71"/>
      <c r="R5" s="71"/>
      <c r="S5" s="71"/>
      <c r="T5" s="71"/>
      <c r="U5" s="73"/>
      <c r="W5" s="72"/>
    </row>
    <row r="6" spans="1:24" ht="12" hidden="1" outlineLevel="1" x14ac:dyDescent="0.25">
      <c r="A6" s="183"/>
      <c r="B6" s="77">
        <v>120</v>
      </c>
      <c r="C6" s="60" t="str">
        <f>_xll.qlPeriodEquivalent(B6&amp;"M")</f>
        <v>10Y</v>
      </c>
      <c r="D6" s="85">
        <f>D5</f>
        <v>42185</v>
      </c>
      <c r="E6" s="86">
        <f t="shared" si="0"/>
        <v>45923</v>
      </c>
      <c r="F6" s="87">
        <f t="shared" si="1"/>
        <v>6</v>
      </c>
      <c r="G6" s="93">
        <f>MIN(_xll.ohPack(Data!$P$4:INDEX(Fwd1Y,MATCH(E6+1,SettlementDates,1),1)))</f>
        <v>1.519999999999955E-3</v>
      </c>
      <c r="H6" s="64">
        <f t="shared" si="2"/>
        <v>1E-3</v>
      </c>
      <c r="I6" s="93">
        <f>MAX(_xll.ohPack(Data!$P$4:INDEX(Fwd1Y,MATCH(E6+1,SettlementDates,1),1)))</f>
        <v>2.2349133517192046E-2</v>
      </c>
      <c r="J6" s="64">
        <f t="shared" si="3"/>
        <v>2.5000000000000001E-2</v>
      </c>
      <c r="K6" s="93">
        <f t="shared" si="4"/>
        <v>5.0000000000000001E-3</v>
      </c>
      <c r="M6" s="71"/>
      <c r="N6" s="71"/>
      <c r="O6" s="71"/>
      <c r="P6" s="71"/>
      <c r="Q6" s="71"/>
      <c r="R6" s="71"/>
      <c r="S6" s="71"/>
      <c r="T6" s="71"/>
      <c r="U6" s="73"/>
      <c r="W6" s="72"/>
    </row>
    <row r="7" spans="1:24" ht="12" hidden="1" outlineLevel="1" x14ac:dyDescent="0.25">
      <c r="A7" s="183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42004</v>
      </c>
      <c r="E7" s="86">
        <f t="shared" si="0"/>
        <v>49575</v>
      </c>
      <c r="F7" s="87">
        <f t="shared" si="1"/>
        <v>12</v>
      </c>
      <c r="G7" s="93">
        <f>MIN(_xll.ohPack(Data!$P$4:INDEX(Fwd1Y,MATCH(E7+1,SettlementDates,1),1)))</f>
        <v>1.519999999999955E-3</v>
      </c>
      <c r="H7" s="64">
        <f t="shared" si="2"/>
        <v>1E-3</v>
      </c>
      <c r="I7" s="93">
        <f>MAX(_xll.ohPack(Data!$P$4:INDEX(Fwd1Y,MATCH(E7+1,SettlementDates,1),1)))</f>
        <v>2.3040988259370444E-2</v>
      </c>
      <c r="J7" s="64">
        <f t="shared" si="3"/>
        <v>2.5000000000000001E-2</v>
      </c>
      <c r="K7" s="93">
        <f t="shared" si="4"/>
        <v>5.0000000000000001E-3</v>
      </c>
      <c r="M7" s="71"/>
      <c r="N7" s="71"/>
      <c r="O7" s="71"/>
      <c r="P7" s="71"/>
      <c r="Q7" s="71"/>
      <c r="R7" s="71"/>
      <c r="S7" s="71"/>
      <c r="T7" s="71"/>
      <c r="U7" s="73"/>
      <c r="W7" s="72"/>
    </row>
    <row r="8" spans="1:24" ht="12" hidden="1" outlineLevel="1" x14ac:dyDescent="0.25">
      <c r="A8" s="183"/>
      <c r="B8" s="77">
        <v>360</v>
      </c>
      <c r="C8" s="60" t="str">
        <f>_xll.qlPeriodEquivalent(B8&amp;"M")</f>
        <v>30Y</v>
      </c>
      <c r="D8" s="85">
        <f>D7</f>
        <v>42004</v>
      </c>
      <c r="E8" s="86">
        <f t="shared" si="0"/>
        <v>53228</v>
      </c>
      <c r="F8" s="87">
        <f t="shared" si="1"/>
        <v>36</v>
      </c>
      <c r="G8" s="93">
        <f>MIN(_xll.ohPack(Data!$P$4:INDEX(Fwd1Y,MATCH(E8+1,SettlementDates,1),1)))</f>
        <v>1.519999999999955E-3</v>
      </c>
      <c r="H8" s="64">
        <f t="shared" si="2"/>
        <v>1E-3</v>
      </c>
      <c r="I8" s="93">
        <f>MAX(_xll.ohPack(Data!$P$4:INDEX(Fwd1Y,MATCH(E8+1,SettlementDates,1),1)))</f>
        <v>2.3040988259370444E-2</v>
      </c>
      <c r="J8" s="64">
        <f t="shared" si="3"/>
        <v>2.5000000000000001E-2</v>
      </c>
      <c r="K8" s="93">
        <f t="shared" si="4"/>
        <v>5.0000000000000001E-3</v>
      </c>
      <c r="M8" s="71"/>
      <c r="N8" s="71"/>
      <c r="O8" s="71"/>
      <c r="P8" s="71"/>
      <c r="Q8" s="71"/>
      <c r="R8" s="71"/>
      <c r="S8" s="71"/>
      <c r="T8" s="71"/>
      <c r="U8" s="73"/>
      <c r="W8" s="72"/>
    </row>
    <row r="9" spans="1:24" ht="12" hidden="1" outlineLevel="1" x14ac:dyDescent="0.25">
      <c r="A9" s="184"/>
      <c r="B9" s="78">
        <f>60*12</f>
        <v>720</v>
      </c>
      <c r="C9" s="60" t="str">
        <f>_xll.qlPeriodEquivalent(B9&amp;"M")</f>
        <v>60Y</v>
      </c>
      <c r="D9" s="85">
        <f>D8</f>
        <v>42004</v>
      </c>
      <c r="E9" s="86">
        <f t="shared" si="0"/>
        <v>64185</v>
      </c>
      <c r="F9" s="87">
        <f t="shared" si="1"/>
        <v>60</v>
      </c>
      <c r="G9" s="94">
        <f>MIN(_xll.ohPack(Data!$P$4:INDEX(Fwd1Y,MATCH(E9+1,SettlementDates,1),1)))</f>
        <v>1.519999999999955E-3</v>
      </c>
      <c r="H9" s="65">
        <f t="shared" si="2"/>
        <v>1E-3</v>
      </c>
      <c r="I9" s="94">
        <f>MAX(_xll.ohPack(Data!$P$4:INDEX(Fwd1Y,MATCH(E9+1,SettlementDates,1),1)))</f>
        <v>2.3040988259370444E-2</v>
      </c>
      <c r="J9" s="65">
        <f t="shared" si="3"/>
        <v>2.5000000000000001E-2</v>
      </c>
      <c r="K9" s="94">
        <f t="shared" si="4"/>
        <v>5.0000000000000001E-3</v>
      </c>
      <c r="M9" s="71"/>
      <c r="N9" s="71"/>
      <c r="O9" s="71"/>
      <c r="P9" s="71"/>
      <c r="Q9" s="71"/>
      <c r="R9" s="71"/>
      <c r="S9" s="71"/>
      <c r="T9" s="71"/>
      <c r="U9" s="73"/>
      <c r="W9" s="72"/>
    </row>
    <row r="10" spans="1:24" ht="12" hidden="1" customHeight="1" outlineLevel="1" x14ac:dyDescent="0.25">
      <c r="A10" s="182" t="s">
        <v>49</v>
      </c>
      <c r="B10" s="77">
        <v>12</v>
      </c>
      <c r="C10" s="62" t="str">
        <f>_xll.qlPeriodEquivalent(B10&amp;"M")</f>
        <v>1Y</v>
      </c>
      <c r="D10" s="82">
        <f>D3</f>
        <v>42247</v>
      </c>
      <c r="E10" s="83">
        <f t="shared" si="0"/>
        <v>42636</v>
      </c>
      <c r="F10" s="88">
        <f t="shared" si="1"/>
        <v>1</v>
      </c>
      <c r="G10" s="93">
        <f>MIN(_xll.ohPack(Data!$Q$4:INDEX(ONFwd1Y,MATCH(E10+1,SettlementDates,1),1)))</f>
        <v>1.3837606235256317E-3</v>
      </c>
      <c r="H10" s="63">
        <f t="shared" si="2"/>
        <v>1E-3</v>
      </c>
      <c r="I10" s="92">
        <f>MAX(_xll.ohPack(Data!$Q$4:INDEX(ONFwd1Y,MATCH(E10+1,SettlementDates,1),1)))</f>
        <v>1.8555645321871594E-3</v>
      </c>
      <c r="J10" s="63">
        <f t="shared" si="3"/>
        <v>2E-3</v>
      </c>
      <c r="K10" s="93">
        <f t="shared" si="4"/>
        <v>5.0000000000000001E-4</v>
      </c>
      <c r="M10" s="71"/>
      <c r="N10" s="71"/>
      <c r="O10" s="71"/>
      <c r="P10" s="71"/>
      <c r="Q10" s="71"/>
      <c r="R10" s="71"/>
      <c r="S10" s="71"/>
      <c r="T10" s="71"/>
      <c r="U10" s="73"/>
      <c r="W10" s="72"/>
    </row>
    <row r="11" spans="1:24" ht="12" hidden="1" outlineLevel="1" x14ac:dyDescent="0.25">
      <c r="A11" s="183"/>
      <c r="B11" s="77">
        <v>24</v>
      </c>
      <c r="C11" s="60" t="str">
        <f>_xll.qlPeriodEquivalent(B11&amp;"M")</f>
        <v>2Y</v>
      </c>
      <c r="D11" s="85">
        <f t="shared" ref="D11:D16" si="5">D4</f>
        <v>42277</v>
      </c>
      <c r="E11" s="86">
        <f t="shared" si="0"/>
        <v>43001</v>
      </c>
      <c r="F11" s="87">
        <f t="shared" si="1"/>
        <v>3</v>
      </c>
      <c r="G11" s="93">
        <f>MIN(_xll.ohPack(Data!$Q$4:INDEX(ONFwd1Y,MATCH(E11+1,SettlementDates,1),1)))</f>
        <v>1.3837606235256317E-3</v>
      </c>
      <c r="H11" s="64">
        <f t="shared" si="2"/>
        <v>1E-3</v>
      </c>
      <c r="I11" s="93">
        <f>MAX(_xll.ohPack(Data!$Q$4:INDEX(ONFwd1Y,MATCH(E11+1,SettlementDates,1),1)))</f>
        <v>3.1956171939029332E-3</v>
      </c>
      <c r="J11" s="64">
        <f t="shared" si="3"/>
        <v>4.0000000000000001E-3</v>
      </c>
      <c r="K11" s="93">
        <f t="shared" si="4"/>
        <v>5.0000000000000001E-4</v>
      </c>
      <c r="M11" s="71"/>
      <c r="N11" s="71"/>
      <c r="O11" s="71"/>
      <c r="P11" s="71"/>
      <c r="Q11" s="71"/>
      <c r="R11" s="71"/>
      <c r="S11" s="71"/>
      <c r="T11" s="71"/>
      <c r="U11" s="73"/>
      <c r="W11" s="72"/>
    </row>
    <row r="12" spans="1:24" ht="12" hidden="1" outlineLevel="1" x14ac:dyDescent="0.25">
      <c r="A12" s="183"/>
      <c r="B12" s="77">
        <v>60</v>
      </c>
      <c r="C12" s="60" t="str">
        <f>_xll.qlPeriodEquivalent(B12&amp;"M")</f>
        <v>5Y</v>
      </c>
      <c r="D12" s="85">
        <f t="shared" si="5"/>
        <v>42185</v>
      </c>
      <c r="E12" s="86">
        <f t="shared" si="0"/>
        <v>44097</v>
      </c>
      <c r="F12" s="87">
        <f t="shared" si="1"/>
        <v>6</v>
      </c>
      <c r="G12" s="93">
        <f>MIN(_xll.ohPack(Data!$Q$4:INDEX(ONFwd1Y,MATCH(E12+1,SettlementDates,1),1)))</f>
        <v>1.3837606235256317E-3</v>
      </c>
      <c r="H12" s="64">
        <f t="shared" si="2"/>
        <v>1E-3</v>
      </c>
      <c r="I12" s="93">
        <f>MAX(_xll.ohPack(Data!$Q$4:INDEX(ONFwd1Y,MATCH(E12+1,SettlementDates,1),1)))</f>
        <v>1.2168379441428456E-2</v>
      </c>
      <c r="J12" s="64">
        <f t="shared" si="3"/>
        <v>1.4999999999999999E-2</v>
      </c>
      <c r="K12" s="93">
        <f t="shared" si="4"/>
        <v>2.5000000000000001E-3</v>
      </c>
      <c r="M12" s="71"/>
      <c r="N12" s="71"/>
      <c r="O12" s="71"/>
      <c r="P12" s="71"/>
      <c r="Q12" s="71"/>
      <c r="R12" s="71"/>
      <c r="S12" s="71"/>
      <c r="T12" s="71"/>
      <c r="U12" s="73"/>
      <c r="W12" s="72"/>
    </row>
    <row r="13" spans="1:24" ht="12" hidden="1" outlineLevel="1" x14ac:dyDescent="0.25">
      <c r="A13" s="183"/>
      <c r="B13" s="77">
        <v>120</v>
      </c>
      <c r="C13" s="60" t="str">
        <f>_xll.qlPeriodEquivalent(B13&amp;"M")</f>
        <v>10Y</v>
      </c>
      <c r="D13" s="85">
        <f t="shared" si="5"/>
        <v>42185</v>
      </c>
      <c r="E13" s="86">
        <f t="shared" si="0"/>
        <v>45923</v>
      </c>
      <c r="F13" s="87">
        <f t="shared" si="1"/>
        <v>6</v>
      </c>
      <c r="G13" s="93">
        <f>MIN(_xll.ohPack(Data!$Q$4:INDEX(ONFwd1Y,MATCH(E13+1,SettlementDates,1),1)))</f>
        <v>1.3837606235256317E-3</v>
      </c>
      <c r="H13" s="64">
        <f t="shared" si="2"/>
        <v>1E-3</v>
      </c>
      <c r="I13" s="93">
        <f>MAX(_xll.ohPack(Data!$Q$4:INDEX(ONFwd1Y,MATCH(E13+1,SettlementDates,1),1)))</f>
        <v>2.1813758429738428E-2</v>
      </c>
      <c r="J13" s="64">
        <f t="shared" si="3"/>
        <v>2.5000000000000001E-2</v>
      </c>
      <c r="K13" s="93">
        <f t="shared" si="4"/>
        <v>5.0000000000000001E-3</v>
      </c>
      <c r="M13" s="71"/>
      <c r="N13" s="71"/>
      <c r="O13" s="71"/>
      <c r="P13" s="71"/>
      <c r="Q13" s="71"/>
      <c r="R13" s="71"/>
      <c r="S13" s="71"/>
      <c r="T13" s="71"/>
      <c r="U13" s="73"/>
      <c r="W13" s="72"/>
    </row>
    <row r="14" spans="1:24" ht="12" hidden="1" outlineLevel="1" x14ac:dyDescent="0.25">
      <c r="A14" s="183"/>
      <c r="B14" s="77">
        <v>240</v>
      </c>
      <c r="C14" s="60" t="str">
        <f>_xll.qlPeriodEquivalent(B14&amp;"M")</f>
        <v>20Y</v>
      </c>
      <c r="D14" s="85">
        <f t="shared" si="5"/>
        <v>42004</v>
      </c>
      <c r="E14" s="86">
        <f t="shared" si="0"/>
        <v>49575</v>
      </c>
      <c r="F14" s="87">
        <f t="shared" si="1"/>
        <v>12</v>
      </c>
      <c r="G14" s="93">
        <f>MIN(_xll.ohPack(Data!$Q$4:INDEX(ONFwd1Y,MATCH(E14+1,SettlementDates,1),1)))</f>
        <v>1.3837606235256317E-3</v>
      </c>
      <c r="H14" s="64">
        <f t="shared" si="2"/>
        <v>1E-3</v>
      </c>
      <c r="I14" s="93">
        <f>MAX(_xll.ohPack(Data!$Q$4:INDEX(ONFwd1Y,MATCH(E14+1,SettlementDates,1),1)))</f>
        <v>2.2784059474449947E-2</v>
      </c>
      <c r="J14" s="64">
        <f t="shared" si="3"/>
        <v>2.5000000000000001E-2</v>
      </c>
      <c r="K14" s="93">
        <f t="shared" si="4"/>
        <v>5.0000000000000001E-3</v>
      </c>
      <c r="M14" s="71"/>
      <c r="N14" s="71"/>
      <c r="O14" s="71"/>
      <c r="P14" s="71"/>
      <c r="Q14" s="71"/>
      <c r="R14" s="71"/>
      <c r="S14" s="71"/>
      <c r="T14" s="71"/>
      <c r="U14" s="73"/>
      <c r="W14" s="72"/>
    </row>
    <row r="15" spans="1:24" ht="12" hidden="1" outlineLevel="1" x14ac:dyDescent="0.25">
      <c r="A15" s="183"/>
      <c r="B15" s="77">
        <v>360</v>
      </c>
      <c r="C15" s="60" t="str">
        <f>_xll.qlPeriodEquivalent(B15&amp;"M")</f>
        <v>30Y</v>
      </c>
      <c r="D15" s="85">
        <f t="shared" si="5"/>
        <v>42004</v>
      </c>
      <c r="E15" s="86">
        <f t="shared" si="0"/>
        <v>53228</v>
      </c>
      <c r="F15" s="87">
        <f t="shared" si="1"/>
        <v>36</v>
      </c>
      <c r="G15" s="93">
        <f>MIN(_xll.ohPack(Data!$Q$4:INDEX(ONFwd1Y,MATCH(E15+1,SettlementDates,1),1)))</f>
        <v>1.3837606235256317E-3</v>
      </c>
      <c r="H15" s="64">
        <f t="shared" si="2"/>
        <v>1E-3</v>
      </c>
      <c r="I15" s="93">
        <f>MAX(_xll.ohPack(Data!$Q$4:INDEX(ONFwd1Y,MATCH(E15+1,SettlementDates,1),1)))</f>
        <v>2.2784059474449947E-2</v>
      </c>
      <c r="J15" s="64">
        <f t="shared" si="3"/>
        <v>2.5000000000000001E-2</v>
      </c>
      <c r="K15" s="93">
        <f t="shared" si="4"/>
        <v>5.0000000000000001E-3</v>
      </c>
      <c r="M15" s="71"/>
      <c r="N15" s="71"/>
      <c r="O15" s="71"/>
      <c r="P15" s="71"/>
      <c r="Q15" s="71"/>
      <c r="R15" s="71"/>
      <c r="S15" s="71"/>
      <c r="T15" s="71"/>
      <c r="U15" s="73"/>
      <c r="W15" s="72"/>
    </row>
    <row r="16" spans="1:24" ht="12" hidden="1" outlineLevel="1" x14ac:dyDescent="0.25">
      <c r="A16" s="184"/>
      <c r="B16" s="78">
        <v>720</v>
      </c>
      <c r="C16" s="61" t="str">
        <f>_xll.qlPeriodEquivalent(B16&amp;"M")</f>
        <v>60Y</v>
      </c>
      <c r="D16" s="89">
        <f t="shared" si="5"/>
        <v>42004</v>
      </c>
      <c r="E16" s="90">
        <f t="shared" si="0"/>
        <v>64185</v>
      </c>
      <c r="F16" s="91">
        <f t="shared" si="1"/>
        <v>60</v>
      </c>
      <c r="G16" s="94">
        <f>MIN(_xll.ohPack(Data!$Q$4:INDEX(ONFwd1Y,MATCH(E16+1,SettlementDates,1),1)))</f>
        <v>1.3837606235256317E-3</v>
      </c>
      <c r="H16" s="65">
        <f t="shared" si="2"/>
        <v>1E-3</v>
      </c>
      <c r="I16" s="94">
        <f>MAX(_xll.ohPack(Data!$Q$4:INDEX(ONFwd1Y,MATCH(E16+1,SettlementDates,1),1)))</f>
        <v>2.2784059474449947E-2</v>
      </c>
      <c r="J16" s="65">
        <f t="shared" si="3"/>
        <v>2.5000000000000001E-2</v>
      </c>
      <c r="K16" s="94">
        <f t="shared" si="4"/>
        <v>5.0000000000000001E-3</v>
      </c>
      <c r="M16" s="71"/>
      <c r="N16" s="71"/>
      <c r="O16" s="71"/>
      <c r="P16" s="71"/>
      <c r="Q16" s="71"/>
      <c r="R16" s="71"/>
      <c r="S16" s="71"/>
      <c r="T16" s="71"/>
      <c r="U16" s="73"/>
      <c r="W16" s="72"/>
    </row>
    <row r="17" spans="3:27" collapsed="1" x14ac:dyDescent="0.2">
      <c r="R17" s="73"/>
      <c r="S17" s="73"/>
      <c r="T17" s="73"/>
      <c r="U17" s="73"/>
      <c r="V17" s="73"/>
    </row>
    <row r="18" spans="3:27" x14ac:dyDescent="0.2">
      <c r="C18" s="72"/>
      <c r="M18" s="122" t="s">
        <v>151</v>
      </c>
      <c r="P18" s="73"/>
      <c r="Q18" s="73"/>
      <c r="R18" s="73"/>
      <c r="S18" s="73"/>
      <c r="T18" s="73"/>
      <c r="V18" s="73"/>
    </row>
    <row r="19" spans="3:27" x14ac:dyDescent="0.2">
      <c r="M19" s="111"/>
      <c r="P19" s="73"/>
      <c r="Q19" s="73"/>
      <c r="R19" s="73"/>
      <c r="S19" s="73"/>
      <c r="T19" s="73"/>
      <c r="V19" s="73"/>
    </row>
    <row r="20" spans="3:27" x14ac:dyDescent="0.2">
      <c r="P20" s="73"/>
      <c r="Q20" s="73"/>
      <c r="R20" s="73"/>
      <c r="S20" s="73"/>
      <c r="T20" s="73"/>
      <c r="U20" s="73"/>
      <c r="V20" s="73"/>
      <c r="Y20" s="73"/>
    </row>
    <row r="21" spans="3:27" ht="13.5" x14ac:dyDescent="0.2">
      <c r="M21" s="100" t="s">
        <v>143</v>
      </c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2"/>
    </row>
    <row r="22" spans="3:27" x14ac:dyDescent="0.2">
      <c r="J22" s="72"/>
      <c r="K22" s="162" t="b">
        <v>1</v>
      </c>
      <c r="L22" s="72"/>
      <c r="M22" s="159" t="s">
        <v>54</v>
      </c>
      <c r="N22" s="159"/>
      <c r="O22" s="159" t="s">
        <v>18</v>
      </c>
      <c r="P22" s="160" t="s">
        <v>55</v>
      </c>
      <c r="Q22" s="110" t="s">
        <v>133</v>
      </c>
      <c r="R22" s="109" t="s">
        <v>16</v>
      </c>
      <c r="S22" s="109" t="s">
        <v>15</v>
      </c>
      <c r="T22" s="110" t="s">
        <v>56</v>
      </c>
      <c r="U22" s="110" t="s">
        <v>58</v>
      </c>
      <c r="V22" s="109" t="s">
        <v>0</v>
      </c>
      <c r="W22" s="109" t="s">
        <v>105</v>
      </c>
      <c r="X22" s="112" t="s">
        <v>59</v>
      </c>
      <c r="Y22" s="112" t="s">
        <v>60</v>
      </c>
    </row>
    <row r="23" spans="3:27" x14ac:dyDescent="0.2">
      <c r="J23" s="72"/>
      <c r="K23" s="72"/>
      <c r="L23" s="72"/>
      <c r="M23" s="132" t="s">
        <v>154</v>
      </c>
      <c r="N23" s="132" t="s">
        <v>30</v>
      </c>
      <c r="O23" s="132" t="str">
        <f t="shared" ref="O23:O46" si="6">LEFT(N23,LEN(N23)-1)+12&amp;"M"</f>
        <v>13M</v>
      </c>
      <c r="P23" s="132" t="str">
        <f t="shared" ref="P23:P46" si="7">Currency&amp;LEFT(N23,LEN(N23)-1)&amp;"x"&amp;LEFT(O23,LEN(O23)-1)&amp;"F"&amp;QuoteSuffix</f>
        <v>EUR1x13F_Quote</v>
      </c>
      <c r="Q23" s="138"/>
      <c r="R23" s="133" t="e">
        <f>_xll.qlInterestRateIndexFixingDate(Index1Y,S23)</f>
        <v>#NUM!</v>
      </c>
      <c r="S23" s="133" t="e">
        <f>_xll.qlCalendarAdvance(JointCalendar,SettlementDate,N23,"mf",TRUE)</f>
        <v>#VALUE!</v>
      </c>
      <c r="T23" s="133" t="e">
        <f>_xll.qlCalendarAdvance(JointCalendar,SettlementDate,O23,"mf",TRUE)</f>
        <v>#VALUE!</v>
      </c>
      <c r="U23" s="134" t="e">
        <f>_xll.qlIndexFixing(Index1Y,R23,TRUE,_xll.ohTrigger(Trigger,Trigger1Y))</f>
        <v>#NUM!</v>
      </c>
      <c r="V23" s="134">
        <f>_xll.qlQuoteValue(P23,_xll.ohTrigger(Trigger,Trigger1Y))</f>
        <v>1.56E-3</v>
      </c>
      <c r="W23" s="132" t="b">
        <f>NOT(ISERROR(V23))</f>
        <v>1</v>
      </c>
      <c r="X23" s="143" t="e">
        <f>U23-V23</f>
        <v>#NUM!</v>
      </c>
      <c r="Y23" s="132" t="e">
        <f>ABS(X23)&lt;=ABS('General Settings'!$D$31)</f>
        <v>#NUM!</v>
      </c>
      <c r="AA23" s="72" t="e">
        <f t="array" ref="AA23:AA46">NA()</f>
        <v>#N/A</v>
      </c>
    </row>
    <row r="24" spans="3:27" x14ac:dyDescent="0.2">
      <c r="M24" s="123" t="s">
        <v>154</v>
      </c>
      <c r="N24" s="123" t="s">
        <v>64</v>
      </c>
      <c r="O24" s="123" t="str">
        <f t="shared" si="6"/>
        <v>14M</v>
      </c>
      <c r="P24" s="123" t="str">
        <f t="shared" si="7"/>
        <v>EUR2x14F_Quote</v>
      </c>
      <c r="Q24" s="138"/>
      <c r="R24" s="124" t="e">
        <f>_xll.qlInterestRateIndexFixingDate(Index1Y,S24)</f>
        <v>#NUM!</v>
      </c>
      <c r="S24" s="124" t="e">
        <f>_xll.qlCalendarAdvance(JointCalendar,SettlementDate,N24,"mf",TRUE)</f>
        <v>#VALUE!</v>
      </c>
      <c r="T24" s="124" t="e">
        <f>_xll.qlCalendarAdvance(JointCalendar,SettlementDate,O24,"mf",TRUE)</f>
        <v>#VALUE!</v>
      </c>
      <c r="U24" s="125" t="e">
        <f>_xll.qlIndexFixing(Index1Y,R24,TRUE,_xll.ohTrigger(Trigger,Trigger1Y))</f>
        <v>#NUM!</v>
      </c>
      <c r="V24" s="125">
        <f>_xll.qlQuoteValue(P24,_xll.ohTrigger(Trigger,Trigger1Y))</f>
        <v>1.5899999999999998E-3</v>
      </c>
      <c r="W24" s="123" t="b">
        <f t="shared" ref="W24:W46" si="8">NOT(ISERROR(V24))</f>
        <v>1</v>
      </c>
      <c r="X24" s="144" t="e">
        <f t="shared" ref="X24:X46" si="9">U24-V24</f>
        <v>#NUM!</v>
      </c>
      <c r="Y24" s="123" t="e">
        <f>ABS(X24)&lt;=ABS('General Settings'!$D$31)</f>
        <v>#NUM!</v>
      </c>
      <c r="AA24" s="72" t="e">
        <v>#N/A</v>
      </c>
    </row>
    <row r="25" spans="3:27" x14ac:dyDescent="0.2">
      <c r="M25" s="123" t="s">
        <v>154</v>
      </c>
      <c r="N25" s="123" t="s">
        <v>31</v>
      </c>
      <c r="O25" s="123" t="str">
        <f t="shared" si="6"/>
        <v>15M</v>
      </c>
      <c r="P25" s="123" t="str">
        <f t="shared" si="7"/>
        <v>EUR3x15F_Quote</v>
      </c>
      <c r="Q25" s="138"/>
      <c r="R25" s="124" t="e">
        <f>_xll.qlInterestRateIndexFixingDate(Index1Y,S25)</f>
        <v>#NUM!</v>
      </c>
      <c r="S25" s="124" t="e">
        <f>_xll.qlCalendarAdvance(JointCalendar,SettlementDate,N25,"mf",TRUE)</f>
        <v>#VALUE!</v>
      </c>
      <c r="T25" s="124" t="e">
        <f>_xll.qlCalendarAdvance(JointCalendar,SettlementDate,O25,"mf",TRUE)</f>
        <v>#VALUE!</v>
      </c>
      <c r="U25" s="125" t="e">
        <f>_xll.qlIndexFixing(Index1Y,R25,TRUE,_xll.ohTrigger(Trigger,Trigger1Y))</f>
        <v>#NUM!</v>
      </c>
      <c r="V25" s="125">
        <f>_xll.qlQuoteValue(P25,_xll.ohTrigger(Trigger,Trigger1Y))</f>
        <v>1.6200000000000001E-3</v>
      </c>
      <c r="W25" s="123" t="b">
        <f t="shared" si="8"/>
        <v>1</v>
      </c>
      <c r="X25" s="144" t="e">
        <f t="shared" si="9"/>
        <v>#NUM!</v>
      </c>
      <c r="Y25" s="123" t="e">
        <f>ABS(X25)&lt;=ABS('General Settings'!$D$31)</f>
        <v>#NUM!</v>
      </c>
      <c r="AA25" s="72" t="e">
        <v>#N/A</v>
      </c>
    </row>
    <row r="26" spans="3:27" x14ac:dyDescent="0.2">
      <c r="M26" s="123" t="s">
        <v>154</v>
      </c>
      <c r="N26" s="123" t="s">
        <v>65</v>
      </c>
      <c r="O26" s="123" t="str">
        <f t="shared" si="6"/>
        <v>16M</v>
      </c>
      <c r="P26" s="123" t="str">
        <f t="shared" si="7"/>
        <v>EUR4x16F_Quote</v>
      </c>
      <c r="Q26" s="138"/>
      <c r="R26" s="124" t="e">
        <f>_xll.qlInterestRateIndexFixingDate(Index1Y,S26)</f>
        <v>#NUM!</v>
      </c>
      <c r="S26" s="124" t="e">
        <f>_xll.qlCalendarAdvance(JointCalendar,SettlementDate,N26,"mf",TRUE)</f>
        <v>#VALUE!</v>
      </c>
      <c r="T26" s="124" t="e">
        <f>_xll.qlCalendarAdvance(JointCalendar,SettlementDate,O26,"mf",TRUE)</f>
        <v>#VALUE!</v>
      </c>
      <c r="U26" s="125" t="e">
        <f>_xll.qlIndexFixing(Index1Y,R26,TRUE,_xll.ohTrigger(Trigger,Trigger1Y))</f>
        <v>#NUM!</v>
      </c>
      <c r="V26" s="125">
        <f>_xll.qlQuoteValue(P26,_xll.ohTrigger(Trigger,Trigger1Y))</f>
        <v>1.6699999999999998E-3</v>
      </c>
      <c r="W26" s="123" t="b">
        <f t="shared" si="8"/>
        <v>1</v>
      </c>
      <c r="X26" s="144" t="e">
        <f t="shared" si="9"/>
        <v>#NUM!</v>
      </c>
      <c r="Y26" s="123" t="e">
        <f>ABS(X26)&lt;=ABS('General Settings'!$D$31)</f>
        <v>#NUM!</v>
      </c>
      <c r="AA26" s="72" t="e">
        <v>#N/A</v>
      </c>
    </row>
    <row r="27" spans="3:27" x14ac:dyDescent="0.2">
      <c r="M27" s="123" t="s">
        <v>154</v>
      </c>
      <c r="N27" s="123" t="s">
        <v>66</v>
      </c>
      <c r="O27" s="123" t="str">
        <f t="shared" si="6"/>
        <v>17M</v>
      </c>
      <c r="P27" s="123" t="str">
        <f t="shared" si="7"/>
        <v>EUR5x17F_Quote</v>
      </c>
      <c r="Q27" s="138"/>
      <c r="R27" s="124" t="e">
        <f>_xll.qlInterestRateIndexFixingDate(Index1Y,S27)</f>
        <v>#NUM!</v>
      </c>
      <c r="S27" s="124" t="e">
        <f>_xll.qlCalendarAdvance(JointCalendar,SettlementDate,N27,"mf",TRUE)</f>
        <v>#VALUE!</v>
      </c>
      <c r="T27" s="124" t="e">
        <f>_xll.qlCalendarAdvance(JointCalendar,SettlementDate,O27,"mf",TRUE)</f>
        <v>#VALUE!</v>
      </c>
      <c r="U27" s="125" t="e">
        <f>_xll.qlIndexFixing(Index1Y,R27,TRUE,_xll.ohTrigger(Trigger,Trigger1Y))</f>
        <v>#NUM!</v>
      </c>
      <c r="V27" s="125">
        <f>_xll.qlQuoteValue(P27,_xll.ohTrigger(Trigger,Trigger1Y))</f>
        <v>1.72E-3</v>
      </c>
      <c r="W27" s="123" t="b">
        <f t="shared" si="8"/>
        <v>1</v>
      </c>
      <c r="X27" s="144" t="e">
        <f t="shared" si="9"/>
        <v>#NUM!</v>
      </c>
      <c r="Y27" s="123" t="e">
        <f>ABS(X27)&lt;=ABS('General Settings'!$D$31)</f>
        <v>#NUM!</v>
      </c>
      <c r="AA27" s="72" t="e">
        <v>#N/A</v>
      </c>
    </row>
    <row r="28" spans="3:27" x14ac:dyDescent="0.2">
      <c r="M28" s="123" t="s">
        <v>154</v>
      </c>
      <c r="N28" s="123" t="s">
        <v>32</v>
      </c>
      <c r="O28" s="123" t="str">
        <f t="shared" si="6"/>
        <v>18M</v>
      </c>
      <c r="P28" s="123" t="str">
        <f t="shared" si="7"/>
        <v>EUR6x18F_Quote</v>
      </c>
      <c r="Q28" s="138"/>
      <c r="R28" s="124" t="e">
        <f>_xll.qlInterestRateIndexFixingDate(Index1Y,S28)</f>
        <v>#NUM!</v>
      </c>
      <c r="S28" s="124" t="e">
        <f>_xll.qlCalendarAdvance(JointCalendar,SettlementDate,N28,"mf",TRUE)</f>
        <v>#VALUE!</v>
      </c>
      <c r="T28" s="124" t="e">
        <f>_xll.qlCalendarAdvance(JointCalendar,SettlementDate,O28,"mf",TRUE)</f>
        <v>#VALUE!</v>
      </c>
      <c r="U28" s="125" t="e">
        <f>_xll.qlIndexFixing(Index1Y,R28,TRUE,_xll.ohTrigger(Trigger,Trigger1Y))</f>
        <v>#NUM!</v>
      </c>
      <c r="V28" s="125">
        <f>_xll.qlQuoteValue(P28,_xll.ohTrigger(Trigger,Trigger1Y))</f>
        <v>1.7699999999999999E-3</v>
      </c>
      <c r="W28" s="123" t="b">
        <f t="shared" si="8"/>
        <v>1</v>
      </c>
      <c r="X28" s="144" t="e">
        <f t="shared" si="9"/>
        <v>#NUM!</v>
      </c>
      <c r="Y28" s="123" t="e">
        <f>ABS(X28)&lt;=ABS('General Settings'!$D$31)</f>
        <v>#NUM!</v>
      </c>
      <c r="AA28" s="72" t="e">
        <v>#N/A</v>
      </c>
    </row>
    <row r="29" spans="3:27" x14ac:dyDescent="0.2">
      <c r="M29" s="60" t="s">
        <v>154</v>
      </c>
      <c r="N29" s="60" t="s">
        <v>67</v>
      </c>
      <c r="O29" s="60" t="str">
        <f t="shared" si="6"/>
        <v>19M</v>
      </c>
      <c r="P29" s="60" t="str">
        <f t="shared" si="7"/>
        <v>EUR7x19F_Quote</v>
      </c>
      <c r="Q29" s="138"/>
      <c r="R29" s="136" t="e">
        <f>_xll.qlInterestRateIndexFixingDate(Index1Y,S29)</f>
        <v>#NUM!</v>
      </c>
      <c r="S29" s="136" t="e">
        <f>_xll.qlCalendarAdvance(JointCalendar,SettlementDate,N29,"mf",TRUE)</f>
        <v>#VALUE!</v>
      </c>
      <c r="T29" s="136" t="e">
        <f>_xll.qlCalendarAdvance(JointCalendar,SettlementDate,O29,"mf",TRUE)</f>
        <v>#VALUE!</v>
      </c>
      <c r="U29" s="141" t="e">
        <f>_xll.qlIndexFixing(Index1Y,R29,TRUE,_xll.ohTrigger(Trigger,Trigger1Y))</f>
        <v>#NUM!</v>
      </c>
      <c r="V29" s="141">
        <f>_xll.qlQuoteValue(P29,_xll.ohTrigger(Trigger,Trigger1Y))</f>
        <v>1.8500000000000001E-3</v>
      </c>
      <c r="W29" s="60" t="b">
        <f t="shared" si="8"/>
        <v>1</v>
      </c>
      <c r="X29" s="145" t="e">
        <f t="shared" si="9"/>
        <v>#NUM!</v>
      </c>
      <c r="Y29" s="60" t="e">
        <f>ABS(X29)&lt;=ABS('General Settings'!$D$31)</f>
        <v>#NUM!</v>
      </c>
      <c r="AA29" s="72" t="e">
        <v>#N/A</v>
      </c>
    </row>
    <row r="30" spans="3:27" x14ac:dyDescent="0.2">
      <c r="M30" s="60" t="s">
        <v>154</v>
      </c>
      <c r="N30" s="60" t="s">
        <v>68</v>
      </c>
      <c r="O30" s="60" t="str">
        <f t="shared" si="6"/>
        <v>20M</v>
      </c>
      <c r="P30" s="60" t="str">
        <f t="shared" si="7"/>
        <v>EUR8x20F_Quote</v>
      </c>
      <c r="Q30" s="138"/>
      <c r="R30" s="136" t="e">
        <f>_xll.qlInterestRateIndexFixingDate(Index1Y,S30)</f>
        <v>#NUM!</v>
      </c>
      <c r="S30" s="136" t="e">
        <f>_xll.qlCalendarAdvance(JointCalendar,SettlementDate,N30,"mf",TRUE)</f>
        <v>#VALUE!</v>
      </c>
      <c r="T30" s="136" t="e">
        <f>_xll.qlCalendarAdvance(JointCalendar,SettlementDate,O30,"mf",TRUE)</f>
        <v>#VALUE!</v>
      </c>
      <c r="U30" s="141" t="e">
        <f>_xll.qlIndexFixing(Index1Y,R30,TRUE,_xll.ohTrigger(Trigger,Trigger1Y))</f>
        <v>#NUM!</v>
      </c>
      <c r="V30" s="141">
        <f>_xll.qlQuoteValue(P30,_xll.ohTrigger(Trigger,Trigger1Y))</f>
        <v>1.92E-3</v>
      </c>
      <c r="W30" s="60" t="b">
        <f t="shared" si="8"/>
        <v>1</v>
      </c>
      <c r="X30" s="145" t="e">
        <f t="shared" si="9"/>
        <v>#NUM!</v>
      </c>
      <c r="Y30" s="60" t="e">
        <f>ABS(X30)&lt;=ABS('General Settings'!$D$31)</f>
        <v>#NUM!</v>
      </c>
      <c r="AA30" s="72" t="e">
        <v>#N/A</v>
      </c>
    </row>
    <row r="31" spans="3:27" x14ac:dyDescent="0.2">
      <c r="M31" s="123" t="s">
        <v>154</v>
      </c>
      <c r="N31" s="123" t="s">
        <v>69</v>
      </c>
      <c r="O31" s="123" t="str">
        <f t="shared" si="6"/>
        <v>21M</v>
      </c>
      <c r="P31" s="123" t="str">
        <f t="shared" si="7"/>
        <v>EUR9x21F_Quote</v>
      </c>
      <c r="Q31" s="138"/>
      <c r="R31" s="124" t="e">
        <f>_xll.qlInterestRateIndexFixingDate(Index1Y,S31)</f>
        <v>#NUM!</v>
      </c>
      <c r="S31" s="124" t="e">
        <f>_xll.qlCalendarAdvance(JointCalendar,SettlementDate,N31,"mf",TRUE)</f>
        <v>#VALUE!</v>
      </c>
      <c r="T31" s="124" t="e">
        <f>_xll.qlCalendarAdvance(JointCalendar,SettlementDate,O31,"mf",TRUE)</f>
        <v>#VALUE!</v>
      </c>
      <c r="U31" s="125" t="e">
        <f>_xll.qlIndexFixing(Index1Y,R31,TRUE,_xll.ohTrigger(Trigger,Trigger1Y))</f>
        <v>#NUM!</v>
      </c>
      <c r="V31" s="125">
        <f>_xll.qlQuoteValue(P31,_xll.ohTrigger(Trigger,Trigger1Y))</f>
        <v>2.0099999999999996E-3</v>
      </c>
      <c r="W31" s="123" t="b">
        <f t="shared" si="8"/>
        <v>1</v>
      </c>
      <c r="X31" s="144" t="e">
        <f t="shared" si="9"/>
        <v>#NUM!</v>
      </c>
      <c r="Y31" s="123" t="e">
        <f>ABS(X31)&lt;=ABS('General Settings'!$D$31)</f>
        <v>#NUM!</v>
      </c>
      <c r="AA31" s="72" t="e">
        <v>#N/A</v>
      </c>
    </row>
    <row r="32" spans="3:27" x14ac:dyDescent="0.2">
      <c r="M32" s="60" t="s">
        <v>154</v>
      </c>
      <c r="N32" s="60" t="s">
        <v>70</v>
      </c>
      <c r="O32" s="60" t="str">
        <f t="shared" si="6"/>
        <v>22M</v>
      </c>
      <c r="P32" s="60" t="str">
        <f t="shared" si="7"/>
        <v>EUR10x22F_Quote</v>
      </c>
      <c r="Q32" s="138"/>
      <c r="R32" s="136" t="e">
        <f>_xll.qlInterestRateIndexFixingDate(Index1Y,S32)</f>
        <v>#NUM!</v>
      </c>
      <c r="S32" s="136" t="e">
        <f>_xll.qlCalendarAdvance(JointCalendar,SettlementDate,N32,"mf",TRUE)</f>
        <v>#VALUE!</v>
      </c>
      <c r="T32" s="136" t="e">
        <f>_xll.qlCalendarAdvance(JointCalendar,SettlementDate,O32,"mf",TRUE)</f>
        <v>#VALUE!</v>
      </c>
      <c r="U32" s="141" t="e">
        <f>_xll.qlIndexFixing(Index1Y,R32,TRUE,_xll.ohTrigger(Trigger,Trigger1Y))</f>
        <v>#NUM!</v>
      </c>
      <c r="V32" s="141">
        <f>_xll.qlQuoteValue(P32,_xll.ohTrigger(Trigger,Trigger1Y))</f>
        <v>2.1200000000000004E-3</v>
      </c>
      <c r="W32" s="60" t="b">
        <f t="shared" si="8"/>
        <v>1</v>
      </c>
      <c r="X32" s="145" t="e">
        <f t="shared" si="9"/>
        <v>#NUM!</v>
      </c>
      <c r="Y32" s="60" t="e">
        <f>ABS(X32)&lt;=ABS('General Settings'!$D$31)</f>
        <v>#NUM!</v>
      </c>
      <c r="AA32" s="72" t="e">
        <v>#N/A</v>
      </c>
    </row>
    <row r="33" spans="13:27" x14ac:dyDescent="0.2">
      <c r="M33" s="60" t="s">
        <v>154</v>
      </c>
      <c r="N33" s="60" t="s">
        <v>71</v>
      </c>
      <c r="O33" s="60" t="str">
        <f t="shared" si="6"/>
        <v>23M</v>
      </c>
      <c r="P33" s="60" t="str">
        <f t="shared" si="7"/>
        <v>EUR11x23F_Quote</v>
      </c>
      <c r="Q33" s="138"/>
      <c r="R33" s="136" t="e">
        <f>_xll.qlInterestRateIndexFixingDate(Index1Y,S33)</f>
        <v>#NUM!</v>
      </c>
      <c r="S33" s="136" t="e">
        <f>_xll.qlCalendarAdvance(JointCalendar,SettlementDate,N33,"mf",TRUE)</f>
        <v>#VALUE!</v>
      </c>
      <c r="T33" s="136" t="e">
        <f>_xll.qlCalendarAdvance(JointCalendar,SettlementDate,O33,"mf",TRUE)</f>
        <v>#VALUE!</v>
      </c>
      <c r="U33" s="141" t="e">
        <f>_xll.qlIndexFixing(Index1Y,R33,TRUE,_xll.ohTrigger(Trigger,Trigger1Y))</f>
        <v>#NUM!</v>
      </c>
      <c r="V33" s="141">
        <f>_xll.qlQuoteValue(P33,_xll.ohTrigger(Trigger,Trigger1Y))</f>
        <v>2.2300000000000002E-3</v>
      </c>
      <c r="W33" s="60" t="b">
        <f t="shared" si="8"/>
        <v>1</v>
      </c>
      <c r="X33" s="145" t="e">
        <f t="shared" si="9"/>
        <v>#NUM!</v>
      </c>
      <c r="Y33" s="60" t="e">
        <f>ABS(X33)&lt;=ABS('General Settings'!$D$31)</f>
        <v>#NUM!</v>
      </c>
      <c r="AA33" s="72" t="e">
        <v>#N/A</v>
      </c>
    </row>
    <row r="34" spans="13:27" x14ac:dyDescent="0.2">
      <c r="M34" s="60" t="s">
        <v>154</v>
      </c>
      <c r="N34" s="60" t="s">
        <v>107</v>
      </c>
      <c r="O34" s="60" t="str">
        <f t="shared" si="6"/>
        <v>24M</v>
      </c>
      <c r="P34" s="60" t="str">
        <f t="shared" si="7"/>
        <v>EUR12x24F_Quote</v>
      </c>
      <c r="Q34" s="138"/>
      <c r="R34" s="136" t="e">
        <f>_xll.qlInterestRateIndexFixingDate(Index1Y,S34)</f>
        <v>#NUM!</v>
      </c>
      <c r="S34" s="136" t="e">
        <f>_xll.qlCalendarAdvance(JointCalendar,SettlementDate,N34,"mf",TRUE)</f>
        <v>#VALUE!</v>
      </c>
      <c r="T34" s="136" t="e">
        <f>_xll.qlCalendarAdvance(JointCalendar,SettlementDate,O34,"mf",TRUE)</f>
        <v>#VALUE!</v>
      </c>
      <c r="U34" s="141" t="e">
        <f>_xll.qlIndexFixing(Index1Y,R34,TRUE,_xll.ohTrigger(Trigger,Trigger1Y))</f>
        <v>#NUM!</v>
      </c>
      <c r="V34" s="141">
        <f>_xll.qlQuoteValue(P34,_xll.ohTrigger(Trigger,Trigger1Y))</f>
        <v>2.3500000000000001E-3</v>
      </c>
      <c r="W34" s="60" t="b">
        <f t="shared" si="8"/>
        <v>1</v>
      </c>
      <c r="X34" s="145" t="e">
        <f t="shared" si="9"/>
        <v>#NUM!</v>
      </c>
      <c r="Y34" s="60" t="e">
        <f>ABS(X34)&lt;=ABS('General Settings'!$D$31)</f>
        <v>#NUM!</v>
      </c>
      <c r="AA34" s="72" t="e">
        <v>#N/A</v>
      </c>
    </row>
    <row r="35" spans="13:27" x14ac:dyDescent="0.2">
      <c r="M35" s="60" t="s">
        <v>154</v>
      </c>
      <c r="N35" s="60" t="s">
        <v>72</v>
      </c>
      <c r="O35" s="60" t="str">
        <f t="shared" si="6"/>
        <v>25M</v>
      </c>
      <c r="P35" s="60" t="str">
        <f t="shared" si="7"/>
        <v>EUR13x25F_Quote</v>
      </c>
      <c r="Q35" s="138"/>
      <c r="R35" s="136" t="e">
        <f>_xll.qlInterestRateIndexFixingDate(Index1Y,S35)</f>
        <v>#NUM!</v>
      </c>
      <c r="S35" s="136" t="e">
        <f>_xll.qlCalendarAdvance(JointCalendar,SettlementDate,N35,"mf",TRUE)</f>
        <v>#VALUE!</v>
      </c>
      <c r="T35" s="136" t="e">
        <f>_xll.qlCalendarAdvance(JointCalendar,SettlementDate,O35,"mf",TRUE)</f>
        <v>#VALUE!</v>
      </c>
      <c r="U35" s="141" t="e">
        <f>_xll.qlIndexFixing(Index1Y,R35,TRUE,_xll.ohTrigger(Trigger,Trigger1Y))</f>
        <v>#NUM!</v>
      </c>
      <c r="V35" s="141" t="e">
        <f>_xll.qlQuoteValue(P35,_xll.ohTrigger(Trigger,Trigger1Y))</f>
        <v>#NUM!</v>
      </c>
      <c r="W35" s="60" t="b">
        <f t="shared" si="8"/>
        <v>0</v>
      </c>
      <c r="X35" s="145" t="e">
        <f t="shared" si="9"/>
        <v>#NUM!</v>
      </c>
      <c r="Y35" s="60" t="e">
        <f>ABS(X35)&lt;=ABS('General Settings'!$D$31)</f>
        <v>#NUM!</v>
      </c>
      <c r="AA35" s="72" t="e">
        <v>#N/A</v>
      </c>
    </row>
    <row r="36" spans="13:27" x14ac:dyDescent="0.2">
      <c r="M36" s="60" t="s">
        <v>154</v>
      </c>
      <c r="N36" s="60" t="s">
        <v>73</v>
      </c>
      <c r="O36" s="60" t="str">
        <f t="shared" si="6"/>
        <v>26M</v>
      </c>
      <c r="P36" s="60" t="str">
        <f t="shared" si="7"/>
        <v>EUR14x26F_Quote</v>
      </c>
      <c r="Q36" s="138"/>
      <c r="R36" s="136" t="e">
        <f>_xll.qlInterestRateIndexFixingDate(Index1Y,S36)</f>
        <v>#NUM!</v>
      </c>
      <c r="S36" s="136" t="e">
        <f>_xll.qlCalendarAdvance(JointCalendar,SettlementDate,N36,"mf",TRUE)</f>
        <v>#VALUE!</v>
      </c>
      <c r="T36" s="136" t="e">
        <f>_xll.qlCalendarAdvance(JointCalendar,SettlementDate,O36,"mf",TRUE)</f>
        <v>#VALUE!</v>
      </c>
      <c r="U36" s="141" t="e">
        <f>_xll.qlIndexFixing(Index1Y,R36,TRUE,_xll.ohTrigger(Trigger,Trigger1Y))</f>
        <v>#NUM!</v>
      </c>
      <c r="V36" s="141" t="e">
        <f>_xll.qlQuoteValue(P36,_xll.ohTrigger(Trigger,Trigger1Y))</f>
        <v>#NUM!</v>
      </c>
      <c r="W36" s="60" t="b">
        <f t="shared" si="8"/>
        <v>0</v>
      </c>
      <c r="X36" s="145" t="e">
        <f t="shared" si="9"/>
        <v>#NUM!</v>
      </c>
      <c r="Y36" s="60" t="e">
        <f>ABS(X36)&lt;=ABS('General Settings'!$D$31)</f>
        <v>#NUM!</v>
      </c>
      <c r="AA36" s="72" t="e">
        <v>#N/A</v>
      </c>
    </row>
    <row r="37" spans="13:27" x14ac:dyDescent="0.2">
      <c r="M37" s="60" t="s">
        <v>154</v>
      </c>
      <c r="N37" s="60" t="s">
        <v>74</v>
      </c>
      <c r="O37" s="60" t="str">
        <f t="shared" si="6"/>
        <v>27M</v>
      </c>
      <c r="P37" s="60" t="str">
        <f t="shared" si="7"/>
        <v>EUR15x27F_Quote</v>
      </c>
      <c r="Q37" s="138"/>
      <c r="R37" s="136" t="e">
        <f>_xll.qlInterestRateIndexFixingDate(Index1Y,S37)</f>
        <v>#NUM!</v>
      </c>
      <c r="S37" s="136" t="e">
        <f>_xll.qlCalendarAdvance(JointCalendar,SettlementDate,N37,"mf",TRUE)</f>
        <v>#VALUE!</v>
      </c>
      <c r="T37" s="136" t="e">
        <f>_xll.qlCalendarAdvance(JointCalendar,SettlementDate,O37,"mf",TRUE)</f>
        <v>#VALUE!</v>
      </c>
      <c r="U37" s="141" t="e">
        <f>_xll.qlIndexFixing(Index1Y,R37,TRUE,_xll.ohTrigger(Trigger,Trigger1Y))</f>
        <v>#NUM!</v>
      </c>
      <c r="V37" s="141" t="e">
        <f>_xll.qlQuoteValue(P37,_xll.ohTrigger(Trigger,Trigger1Y))</f>
        <v>#NUM!</v>
      </c>
      <c r="W37" s="60" t="b">
        <f t="shared" si="8"/>
        <v>0</v>
      </c>
      <c r="X37" s="145" t="e">
        <f t="shared" si="9"/>
        <v>#NUM!</v>
      </c>
      <c r="Y37" s="60" t="e">
        <f>ABS(X37)&lt;=ABS('General Settings'!$D$31)</f>
        <v>#NUM!</v>
      </c>
      <c r="AA37" s="72" t="e">
        <v>#N/A</v>
      </c>
    </row>
    <row r="38" spans="13:27" x14ac:dyDescent="0.2">
      <c r="M38" s="60" t="s">
        <v>154</v>
      </c>
      <c r="N38" s="60" t="s">
        <v>75</v>
      </c>
      <c r="O38" s="60" t="str">
        <f t="shared" si="6"/>
        <v>28M</v>
      </c>
      <c r="P38" s="60" t="str">
        <f t="shared" si="7"/>
        <v>EUR16x28F_Quote</v>
      </c>
      <c r="Q38" s="138"/>
      <c r="R38" s="136" t="e">
        <f>_xll.qlInterestRateIndexFixingDate(Index1Y,S38)</f>
        <v>#NUM!</v>
      </c>
      <c r="S38" s="136" t="e">
        <f>_xll.qlCalendarAdvance(JointCalendar,SettlementDate,N38,"mf",TRUE)</f>
        <v>#VALUE!</v>
      </c>
      <c r="T38" s="136" t="e">
        <f>_xll.qlCalendarAdvance(JointCalendar,SettlementDate,O38,"mf",TRUE)</f>
        <v>#VALUE!</v>
      </c>
      <c r="U38" s="141" t="e">
        <f>_xll.qlIndexFixing(Index1Y,R38,TRUE,_xll.ohTrigger(Trigger,Trigger1Y))</f>
        <v>#NUM!</v>
      </c>
      <c r="V38" s="141" t="e">
        <f>_xll.qlQuoteValue(P38,_xll.ohTrigger(Trigger,Trigger1Y))</f>
        <v>#NUM!</v>
      </c>
      <c r="W38" s="60" t="b">
        <f t="shared" si="8"/>
        <v>0</v>
      </c>
      <c r="X38" s="145" t="e">
        <f t="shared" si="9"/>
        <v>#NUM!</v>
      </c>
      <c r="Y38" s="60" t="e">
        <f>ABS(X38)&lt;=ABS('General Settings'!$D$31)</f>
        <v>#NUM!</v>
      </c>
      <c r="AA38" s="72" t="e">
        <v>#N/A</v>
      </c>
    </row>
    <row r="39" spans="13:27" x14ac:dyDescent="0.2">
      <c r="M39" s="60" t="s">
        <v>154</v>
      </c>
      <c r="N39" s="60" t="s">
        <v>76</v>
      </c>
      <c r="O39" s="60" t="str">
        <f t="shared" si="6"/>
        <v>29M</v>
      </c>
      <c r="P39" s="60" t="str">
        <f t="shared" si="7"/>
        <v>EUR17x29F_Quote</v>
      </c>
      <c r="Q39" s="138"/>
      <c r="R39" s="136" t="e">
        <f>_xll.qlInterestRateIndexFixingDate(Index1Y,S39)</f>
        <v>#NUM!</v>
      </c>
      <c r="S39" s="136" t="e">
        <f>_xll.qlCalendarAdvance(JointCalendar,SettlementDate,N39,"mf",TRUE)</f>
        <v>#VALUE!</v>
      </c>
      <c r="T39" s="136" t="e">
        <f>_xll.qlCalendarAdvance(JointCalendar,SettlementDate,O39,"mf",TRUE)</f>
        <v>#VALUE!</v>
      </c>
      <c r="U39" s="141" t="e">
        <f>_xll.qlIndexFixing(Index1Y,R39,TRUE,_xll.ohTrigger(Trigger,Trigger1Y))</f>
        <v>#NUM!</v>
      </c>
      <c r="V39" s="141" t="e">
        <f>_xll.qlQuoteValue(P39,_xll.ohTrigger(Trigger,Trigger1Y))</f>
        <v>#NUM!</v>
      </c>
      <c r="W39" s="60" t="b">
        <f t="shared" si="8"/>
        <v>0</v>
      </c>
      <c r="X39" s="145" t="e">
        <f t="shared" si="9"/>
        <v>#NUM!</v>
      </c>
      <c r="Y39" s="60" t="e">
        <f>ABS(X39)&lt;=ABS('General Settings'!$D$31)</f>
        <v>#NUM!</v>
      </c>
      <c r="AA39" s="72" t="e">
        <v>#N/A</v>
      </c>
    </row>
    <row r="40" spans="13:27" x14ac:dyDescent="0.2">
      <c r="M40" s="60" t="s">
        <v>154</v>
      </c>
      <c r="N40" s="60" t="s">
        <v>77</v>
      </c>
      <c r="O40" s="60" t="str">
        <f t="shared" si="6"/>
        <v>30M</v>
      </c>
      <c r="P40" s="60" t="str">
        <f t="shared" si="7"/>
        <v>EUR18x30F_Quote</v>
      </c>
      <c r="Q40" s="138"/>
      <c r="R40" s="136" t="e">
        <f>_xll.qlInterestRateIndexFixingDate(Index1Y,S40)</f>
        <v>#NUM!</v>
      </c>
      <c r="S40" s="136" t="e">
        <f>_xll.qlCalendarAdvance(JointCalendar,SettlementDate,N40,"mf",TRUE)</f>
        <v>#VALUE!</v>
      </c>
      <c r="T40" s="136" t="e">
        <f>_xll.qlCalendarAdvance(JointCalendar,SettlementDate,O40,"mf",TRUE)</f>
        <v>#VALUE!</v>
      </c>
      <c r="U40" s="141" t="e">
        <f>_xll.qlIndexFixing(Index1Y,R40,TRUE,_xll.ohTrigger(Trigger,Trigger1Y))</f>
        <v>#NUM!</v>
      </c>
      <c r="V40" s="141" t="e">
        <f>_xll.qlQuoteValue(P40,_xll.ohTrigger(Trigger,Trigger1Y))</f>
        <v>#NUM!</v>
      </c>
      <c r="W40" s="60" t="b">
        <f t="shared" si="8"/>
        <v>0</v>
      </c>
      <c r="X40" s="145" t="e">
        <f t="shared" si="9"/>
        <v>#NUM!</v>
      </c>
      <c r="Y40" s="60" t="e">
        <f>ABS(X40)&lt;=ABS('General Settings'!$D$31)</f>
        <v>#NUM!</v>
      </c>
      <c r="AA40" s="72" t="e">
        <v>#N/A</v>
      </c>
    </row>
    <row r="41" spans="13:27" x14ac:dyDescent="0.2">
      <c r="M41" s="60" t="s">
        <v>154</v>
      </c>
      <c r="N41" s="60" t="s">
        <v>78</v>
      </c>
      <c r="O41" s="60" t="str">
        <f t="shared" si="6"/>
        <v>31M</v>
      </c>
      <c r="P41" s="60" t="str">
        <f t="shared" si="7"/>
        <v>EUR19x31F_Quote</v>
      </c>
      <c r="Q41" s="138"/>
      <c r="R41" s="136" t="e">
        <f>_xll.qlInterestRateIndexFixingDate(Index1Y,S41)</f>
        <v>#NUM!</v>
      </c>
      <c r="S41" s="136" t="e">
        <f>_xll.qlCalendarAdvance(JointCalendar,SettlementDate,N41,"mf",TRUE)</f>
        <v>#VALUE!</v>
      </c>
      <c r="T41" s="136" t="e">
        <f>_xll.qlCalendarAdvance(JointCalendar,SettlementDate,O41,"mf",TRUE)</f>
        <v>#VALUE!</v>
      </c>
      <c r="U41" s="141" t="e">
        <f>_xll.qlIndexFixing(Index1Y,R41,TRUE,_xll.ohTrigger(Trigger,Trigger1Y))</f>
        <v>#NUM!</v>
      </c>
      <c r="V41" s="141" t="e">
        <f>_xll.qlQuoteValue(P41,_xll.ohTrigger(Trigger,Trigger1Y))</f>
        <v>#NUM!</v>
      </c>
      <c r="W41" s="60" t="b">
        <f t="shared" si="8"/>
        <v>0</v>
      </c>
      <c r="X41" s="145" t="e">
        <f t="shared" si="9"/>
        <v>#NUM!</v>
      </c>
      <c r="Y41" s="60" t="e">
        <f>ABS(X41)&lt;=ABS('General Settings'!$D$31)</f>
        <v>#NUM!</v>
      </c>
      <c r="AA41" s="72" t="e">
        <v>#N/A</v>
      </c>
    </row>
    <row r="42" spans="13:27" x14ac:dyDescent="0.2">
      <c r="M42" s="60" t="s">
        <v>154</v>
      </c>
      <c r="N42" s="60" t="s">
        <v>79</v>
      </c>
      <c r="O42" s="60" t="str">
        <f t="shared" si="6"/>
        <v>32M</v>
      </c>
      <c r="P42" s="60" t="str">
        <f t="shared" si="7"/>
        <v>EUR20x32F_Quote</v>
      </c>
      <c r="Q42" s="138"/>
      <c r="R42" s="136" t="e">
        <f>_xll.qlInterestRateIndexFixingDate(Index1Y,S42)</f>
        <v>#NUM!</v>
      </c>
      <c r="S42" s="136" t="e">
        <f>_xll.qlCalendarAdvance(JointCalendar,SettlementDate,N42,"mf",TRUE)</f>
        <v>#VALUE!</v>
      </c>
      <c r="T42" s="136" t="e">
        <f>_xll.qlCalendarAdvance(JointCalendar,SettlementDate,O42,"mf",TRUE)</f>
        <v>#VALUE!</v>
      </c>
      <c r="U42" s="141" t="e">
        <f>_xll.qlIndexFixing(Index1Y,R42,TRUE,_xll.ohTrigger(Trigger,Trigger1Y))</f>
        <v>#NUM!</v>
      </c>
      <c r="V42" s="141" t="e">
        <f>_xll.qlQuoteValue(P42,_xll.ohTrigger(Trigger,Trigger1Y))</f>
        <v>#NUM!</v>
      </c>
      <c r="W42" s="60" t="b">
        <f t="shared" si="8"/>
        <v>0</v>
      </c>
      <c r="X42" s="145" t="e">
        <f t="shared" si="9"/>
        <v>#NUM!</v>
      </c>
      <c r="Y42" s="60" t="e">
        <f>ABS(X42)&lt;=ABS('General Settings'!$D$31)</f>
        <v>#NUM!</v>
      </c>
      <c r="AA42" s="72" t="e">
        <v>#N/A</v>
      </c>
    </row>
    <row r="43" spans="13:27" x14ac:dyDescent="0.2">
      <c r="M43" s="60" t="s">
        <v>154</v>
      </c>
      <c r="N43" s="60" t="s">
        <v>80</v>
      </c>
      <c r="O43" s="60" t="str">
        <f t="shared" si="6"/>
        <v>33M</v>
      </c>
      <c r="P43" s="60" t="str">
        <f t="shared" si="7"/>
        <v>EUR21x33F_Quote</v>
      </c>
      <c r="Q43" s="138"/>
      <c r="R43" s="136" t="e">
        <f>_xll.qlInterestRateIndexFixingDate(Index1Y,S43)</f>
        <v>#NUM!</v>
      </c>
      <c r="S43" s="136" t="e">
        <f>_xll.qlCalendarAdvance(JointCalendar,SettlementDate,N43,"mf",TRUE)</f>
        <v>#VALUE!</v>
      </c>
      <c r="T43" s="136" t="e">
        <f>_xll.qlCalendarAdvance(JointCalendar,SettlementDate,O43,"mf",TRUE)</f>
        <v>#VALUE!</v>
      </c>
      <c r="U43" s="141" t="e">
        <f>_xll.qlIndexFixing(Index1Y,R43,TRUE,_xll.ohTrigger(Trigger,Trigger1Y))</f>
        <v>#NUM!</v>
      </c>
      <c r="V43" s="141" t="e">
        <f>_xll.qlQuoteValue(P43,_xll.ohTrigger(Trigger,Trigger1Y))</f>
        <v>#NUM!</v>
      </c>
      <c r="W43" s="60" t="b">
        <f t="shared" si="8"/>
        <v>0</v>
      </c>
      <c r="X43" s="145" t="e">
        <f t="shared" si="9"/>
        <v>#NUM!</v>
      </c>
      <c r="Y43" s="60" t="e">
        <f>ABS(X43)&lt;=ABS('General Settings'!$D$31)</f>
        <v>#NUM!</v>
      </c>
      <c r="AA43" s="72" t="e">
        <v>#N/A</v>
      </c>
    </row>
    <row r="44" spans="13:27" x14ac:dyDescent="0.2">
      <c r="M44" s="60" t="s">
        <v>154</v>
      </c>
      <c r="N44" s="60" t="s">
        <v>81</v>
      </c>
      <c r="O44" s="60" t="str">
        <f t="shared" si="6"/>
        <v>34M</v>
      </c>
      <c r="P44" s="60" t="str">
        <f t="shared" si="7"/>
        <v>EUR22x34F_Quote</v>
      </c>
      <c r="Q44" s="138"/>
      <c r="R44" s="136" t="e">
        <f>_xll.qlInterestRateIndexFixingDate(Index1Y,S44)</f>
        <v>#NUM!</v>
      </c>
      <c r="S44" s="136" t="e">
        <f>_xll.qlCalendarAdvance(JointCalendar,SettlementDate,N44,"mf",TRUE)</f>
        <v>#VALUE!</v>
      </c>
      <c r="T44" s="136" t="e">
        <f>_xll.qlCalendarAdvance(JointCalendar,SettlementDate,O44,"mf",TRUE)</f>
        <v>#VALUE!</v>
      </c>
      <c r="U44" s="141" t="e">
        <f>_xll.qlIndexFixing(Index1Y,R44,TRUE,_xll.ohTrigger(Trigger,Trigger1Y))</f>
        <v>#NUM!</v>
      </c>
      <c r="V44" s="141" t="e">
        <f>_xll.qlQuoteValue(P44,_xll.ohTrigger(Trigger,Trigger1Y))</f>
        <v>#NUM!</v>
      </c>
      <c r="W44" s="60" t="b">
        <f t="shared" si="8"/>
        <v>0</v>
      </c>
      <c r="X44" s="145" t="e">
        <f t="shared" si="9"/>
        <v>#NUM!</v>
      </c>
      <c r="Y44" s="60" t="e">
        <f>ABS(X44)&lt;=ABS('General Settings'!$D$31)</f>
        <v>#NUM!</v>
      </c>
      <c r="AA44" s="72" t="e">
        <v>#N/A</v>
      </c>
    </row>
    <row r="45" spans="13:27" x14ac:dyDescent="0.2">
      <c r="M45" s="60" t="s">
        <v>154</v>
      </c>
      <c r="N45" s="60" t="s">
        <v>82</v>
      </c>
      <c r="O45" s="60" t="str">
        <f t="shared" si="6"/>
        <v>35M</v>
      </c>
      <c r="P45" s="60" t="str">
        <f t="shared" si="7"/>
        <v>EUR23x35F_Quote</v>
      </c>
      <c r="Q45" s="138"/>
      <c r="R45" s="136" t="e">
        <f>_xll.qlInterestRateIndexFixingDate(Index1Y,S45)</f>
        <v>#NUM!</v>
      </c>
      <c r="S45" s="136" t="e">
        <f>_xll.qlCalendarAdvance(JointCalendar,SettlementDate,N45,"mf",TRUE)</f>
        <v>#VALUE!</v>
      </c>
      <c r="T45" s="136" t="e">
        <f>_xll.qlCalendarAdvance(JointCalendar,SettlementDate,O45,"mf",TRUE)</f>
        <v>#VALUE!</v>
      </c>
      <c r="U45" s="141" t="e">
        <f>_xll.qlIndexFixing(Index1Y,R45,TRUE,_xll.ohTrigger(Trigger,Trigger1Y))</f>
        <v>#NUM!</v>
      </c>
      <c r="V45" s="141" t="e">
        <f>_xll.qlQuoteValue(P45,_xll.ohTrigger(Trigger,Trigger1Y))</f>
        <v>#NUM!</v>
      </c>
      <c r="W45" s="60" t="b">
        <f t="shared" si="8"/>
        <v>0</v>
      </c>
      <c r="X45" s="145" t="e">
        <f t="shared" si="9"/>
        <v>#NUM!</v>
      </c>
      <c r="Y45" s="60" t="e">
        <f>ABS(X45)&lt;=ABS('General Settings'!$D$31)</f>
        <v>#NUM!</v>
      </c>
      <c r="AA45" s="72" t="e">
        <v>#N/A</v>
      </c>
    </row>
    <row r="46" spans="13:27" x14ac:dyDescent="0.2">
      <c r="M46" s="61" t="s">
        <v>154</v>
      </c>
      <c r="N46" s="61" t="s">
        <v>108</v>
      </c>
      <c r="O46" s="61" t="str">
        <f t="shared" si="6"/>
        <v>36M</v>
      </c>
      <c r="P46" s="61" t="str">
        <f t="shared" si="7"/>
        <v>EUR24x36F_Quote</v>
      </c>
      <c r="Q46" s="140"/>
      <c r="R46" s="137" t="e">
        <f>_xll.qlInterestRateIndexFixingDate(Index1Y,S46)</f>
        <v>#NUM!</v>
      </c>
      <c r="S46" s="137" t="e">
        <f>_xll.qlCalendarAdvance(JointCalendar,SettlementDate,N46,"mf",TRUE)</f>
        <v>#VALUE!</v>
      </c>
      <c r="T46" s="137" t="e">
        <f>_xll.qlCalendarAdvance(JointCalendar,SettlementDate,O46,"mf",TRUE)</f>
        <v>#VALUE!</v>
      </c>
      <c r="U46" s="142" t="e">
        <f>_xll.qlIndexFixing(Index1Y,R46,TRUE,_xll.ohTrigger(Trigger,Trigger1Y))</f>
        <v>#NUM!</v>
      </c>
      <c r="V46" s="142">
        <f>_xll.qlQuoteValue(P46,_xll.ohTrigger(Trigger,Trigger1Y))</f>
        <v>4.4900000000000009E-3</v>
      </c>
      <c r="W46" s="61" t="b">
        <f t="shared" si="8"/>
        <v>1</v>
      </c>
      <c r="X46" s="146" t="e">
        <f t="shared" si="9"/>
        <v>#NUM!</v>
      </c>
      <c r="Y46" s="61" t="e">
        <f>ABS(X46)&lt;=ABS('General Settings'!$D$31)</f>
        <v>#NUM!</v>
      </c>
      <c r="AA46" s="72" t="e">
        <v>#N/A</v>
      </c>
    </row>
    <row r="47" spans="13:27" x14ac:dyDescent="0.2">
      <c r="W47" s="72"/>
      <c r="X47" s="73"/>
    </row>
    <row r="48" spans="13:27" x14ac:dyDescent="0.2">
      <c r="W48" s="72"/>
      <c r="X48" s="73"/>
    </row>
    <row r="49" spans="23:24" x14ac:dyDescent="0.2">
      <c r="W49" s="72"/>
      <c r="X49" s="73"/>
    </row>
    <row r="50" spans="23:24" x14ac:dyDescent="0.2">
      <c r="W50" s="72"/>
      <c r="X50" s="73"/>
    </row>
    <row r="51" spans="23:24" x14ac:dyDescent="0.2">
      <c r="W51" s="72"/>
      <c r="X51" s="73"/>
    </row>
    <row r="52" spans="23:24" x14ac:dyDescent="0.2">
      <c r="W52" s="72"/>
      <c r="X52" s="73"/>
    </row>
    <row r="53" spans="23:24" x14ac:dyDescent="0.2">
      <c r="W53" s="72"/>
      <c r="X53" s="73"/>
    </row>
    <row r="54" spans="23:24" x14ac:dyDescent="0.2">
      <c r="W54" s="72"/>
      <c r="X54" s="73"/>
    </row>
    <row r="55" spans="23:24" x14ac:dyDescent="0.2">
      <c r="W55" s="72"/>
      <c r="X55" s="73"/>
    </row>
    <row r="56" spans="23:24" x14ac:dyDescent="0.2">
      <c r="W56" s="72"/>
      <c r="X56" s="73"/>
    </row>
    <row r="57" spans="23:24" x14ac:dyDescent="0.2">
      <c r="W57" s="72"/>
      <c r="X57" s="73"/>
    </row>
    <row r="58" spans="23:24" x14ac:dyDescent="0.2">
      <c r="W58" s="72"/>
      <c r="X58" s="73"/>
    </row>
    <row r="59" spans="23:24" x14ac:dyDescent="0.2">
      <c r="W59" s="72"/>
      <c r="X59" s="73"/>
    </row>
    <row r="60" spans="23:24" x14ac:dyDescent="0.2">
      <c r="W60" s="72"/>
      <c r="X60" s="73"/>
    </row>
    <row r="61" spans="23:24" x14ac:dyDescent="0.2">
      <c r="W61" s="72"/>
      <c r="X61" s="73"/>
    </row>
    <row r="62" spans="23:24" x14ac:dyDescent="0.2">
      <c r="W62" s="72"/>
      <c r="X62" s="73"/>
    </row>
    <row r="63" spans="23:24" x14ac:dyDescent="0.2">
      <c r="W63" s="72"/>
      <c r="X63" s="73"/>
    </row>
    <row r="64" spans="23:24" x14ac:dyDescent="0.2">
      <c r="W64" s="72"/>
      <c r="X64" s="73"/>
    </row>
    <row r="65" spans="10:24" x14ac:dyDescent="0.2">
      <c r="W65" s="72"/>
      <c r="X65" s="73"/>
    </row>
    <row r="66" spans="10:24" x14ac:dyDescent="0.2">
      <c r="W66" s="72"/>
      <c r="X66" s="73"/>
    </row>
    <row r="67" spans="10:24" x14ac:dyDescent="0.2">
      <c r="W67" s="72"/>
      <c r="X67" s="73"/>
    </row>
    <row r="68" spans="10:24" x14ac:dyDescent="0.2">
      <c r="W68" s="72"/>
      <c r="X68" s="73"/>
    </row>
    <row r="69" spans="10:24" x14ac:dyDescent="0.2">
      <c r="W69" s="72"/>
      <c r="X69" s="73"/>
    </row>
    <row r="70" spans="10:24" x14ac:dyDescent="0.2">
      <c r="W70" s="72"/>
      <c r="X70" s="73"/>
    </row>
    <row r="71" spans="10:24" x14ac:dyDescent="0.2">
      <c r="J71" s="72"/>
      <c r="K71" s="72"/>
      <c r="L71" s="72"/>
      <c r="W71" s="72"/>
      <c r="X71" s="73"/>
    </row>
    <row r="72" spans="10:24" x14ac:dyDescent="0.2">
      <c r="W72" s="72"/>
      <c r="X72" s="73"/>
    </row>
    <row r="73" spans="10:24" x14ac:dyDescent="0.2">
      <c r="W73" s="72"/>
      <c r="X73" s="73"/>
    </row>
    <row r="74" spans="10:24" x14ac:dyDescent="0.2">
      <c r="W74" s="72"/>
      <c r="X74" s="73"/>
    </row>
    <row r="75" spans="10:24" x14ac:dyDescent="0.2">
      <c r="W75" s="72"/>
      <c r="X75" s="73"/>
    </row>
    <row r="76" spans="10:24" x14ac:dyDescent="0.2">
      <c r="W76" s="72"/>
      <c r="X76" s="73"/>
    </row>
    <row r="77" spans="10:24" x14ac:dyDescent="0.2">
      <c r="W77" s="72"/>
      <c r="X77" s="73"/>
    </row>
    <row r="78" spans="10:24" x14ac:dyDescent="0.2">
      <c r="W78" s="72"/>
      <c r="X78" s="73"/>
    </row>
    <row r="79" spans="10:24" x14ac:dyDescent="0.2">
      <c r="W79" s="72"/>
      <c r="X79" s="73"/>
    </row>
    <row r="80" spans="10:24" x14ac:dyDescent="0.2">
      <c r="W80" s="72"/>
      <c r="X80" s="73"/>
    </row>
    <row r="81" spans="23:24" x14ac:dyDescent="0.2">
      <c r="W81" s="72"/>
      <c r="X81" s="73"/>
    </row>
    <row r="82" spans="23:24" x14ac:dyDescent="0.2">
      <c r="W82" s="72"/>
      <c r="X82" s="73"/>
    </row>
    <row r="83" spans="23:24" x14ac:dyDescent="0.2">
      <c r="W83" s="72"/>
      <c r="X83" s="73"/>
    </row>
    <row r="84" spans="23:24" x14ac:dyDescent="0.2">
      <c r="W84" s="72"/>
      <c r="X84" s="73"/>
    </row>
    <row r="85" spans="23:24" x14ac:dyDescent="0.2">
      <c r="W85" s="72"/>
      <c r="X85" s="73"/>
    </row>
    <row r="86" spans="23:24" x14ac:dyDescent="0.2">
      <c r="W86" s="72"/>
      <c r="X86" s="73"/>
    </row>
    <row r="87" spans="23:24" x14ac:dyDescent="0.2">
      <c r="W87" s="72"/>
      <c r="X87" s="73"/>
    </row>
    <row r="88" spans="23:24" x14ac:dyDescent="0.2">
      <c r="W88" s="72"/>
      <c r="X88" s="73"/>
    </row>
    <row r="89" spans="23:24" x14ac:dyDescent="0.2">
      <c r="W89" s="72"/>
      <c r="X89" s="73"/>
    </row>
    <row r="90" spans="23:24" x14ac:dyDescent="0.2">
      <c r="W90" s="72"/>
      <c r="X90" s="73"/>
    </row>
    <row r="91" spans="23:24" x14ac:dyDescent="0.2">
      <c r="W91" s="72"/>
      <c r="X91" s="73"/>
    </row>
    <row r="92" spans="23:24" x14ac:dyDescent="0.2">
      <c r="W92" s="72"/>
      <c r="X92" s="73"/>
    </row>
    <row r="93" spans="23:24" x14ac:dyDescent="0.2">
      <c r="W93" s="72"/>
      <c r="X93" s="73"/>
    </row>
    <row r="94" spans="23:24" x14ac:dyDescent="0.2">
      <c r="W94" s="72"/>
      <c r="X94" s="73"/>
    </row>
    <row r="95" spans="23:24" x14ac:dyDescent="0.2">
      <c r="W95" s="72"/>
      <c r="X95" s="73"/>
    </row>
    <row r="96" spans="23:24" x14ac:dyDescent="0.2">
      <c r="W96" s="72"/>
      <c r="X96" s="73"/>
    </row>
    <row r="97" spans="23:24" x14ac:dyDescent="0.2">
      <c r="W97" s="72"/>
      <c r="X97" s="73"/>
    </row>
    <row r="98" spans="23:24" x14ac:dyDescent="0.2">
      <c r="W98" s="72"/>
      <c r="X98" s="73"/>
    </row>
    <row r="99" spans="23:24" x14ac:dyDescent="0.2">
      <c r="W99" s="72"/>
      <c r="X99" s="73"/>
    </row>
    <row r="100" spans="23:24" x14ac:dyDescent="0.2">
      <c r="W100" s="72"/>
      <c r="X100" s="73"/>
    </row>
    <row r="101" spans="23:24" x14ac:dyDescent="0.2">
      <c r="W101" s="72"/>
      <c r="X101" s="73"/>
    </row>
    <row r="102" spans="23:24" x14ac:dyDescent="0.2">
      <c r="W102" s="72"/>
      <c r="X102" s="73"/>
    </row>
    <row r="103" spans="23:24" x14ac:dyDescent="0.2">
      <c r="W103" s="72"/>
      <c r="X103" s="73"/>
    </row>
    <row r="104" spans="23:24" x14ac:dyDescent="0.2">
      <c r="W104" s="72"/>
      <c r="X104" s="73"/>
    </row>
    <row r="105" spans="23:24" x14ac:dyDescent="0.2">
      <c r="W105" s="72"/>
      <c r="X105" s="73"/>
    </row>
    <row r="106" spans="23:24" x14ac:dyDescent="0.2">
      <c r="W106" s="72"/>
      <c r="X106" s="73"/>
    </row>
    <row r="107" spans="23:24" x14ac:dyDescent="0.2">
      <c r="W107" s="72"/>
      <c r="X107" s="73"/>
    </row>
    <row r="108" spans="23:24" x14ac:dyDescent="0.2">
      <c r="W108" s="72"/>
      <c r="X108" s="73"/>
    </row>
    <row r="109" spans="23:24" x14ac:dyDescent="0.2">
      <c r="W109" s="72"/>
      <c r="X109" s="73"/>
    </row>
    <row r="110" spans="23:24" x14ac:dyDescent="0.2">
      <c r="W110" s="72"/>
      <c r="X110" s="73"/>
    </row>
    <row r="111" spans="23:24" x14ac:dyDescent="0.2">
      <c r="W111" s="72"/>
      <c r="X111" s="73"/>
    </row>
    <row r="112" spans="23:24" x14ac:dyDescent="0.2">
      <c r="W112" s="72"/>
      <c r="X112" s="73"/>
    </row>
    <row r="113" spans="23:24" x14ac:dyDescent="0.2">
      <c r="W113" s="72"/>
      <c r="X113" s="73"/>
    </row>
    <row r="114" spans="23:24" x14ac:dyDescent="0.2">
      <c r="W114" s="72"/>
      <c r="X114" s="73"/>
    </row>
    <row r="115" spans="23:24" x14ac:dyDescent="0.2">
      <c r="W115" s="72"/>
      <c r="X115" s="73"/>
    </row>
    <row r="116" spans="23:24" x14ac:dyDescent="0.2">
      <c r="W116" s="72"/>
      <c r="X116" s="73"/>
    </row>
    <row r="117" spans="23:24" x14ac:dyDescent="0.2">
      <c r="W117" s="72"/>
      <c r="X117" s="73"/>
    </row>
    <row r="118" spans="23:24" x14ac:dyDescent="0.2">
      <c r="W118" s="72"/>
      <c r="X118" s="73"/>
    </row>
    <row r="119" spans="23:24" x14ac:dyDescent="0.2">
      <c r="W119" s="72"/>
      <c r="X119" s="73"/>
    </row>
    <row r="120" spans="23:24" x14ac:dyDescent="0.2">
      <c r="W120" s="72"/>
      <c r="X120" s="73"/>
    </row>
    <row r="121" spans="23:24" x14ac:dyDescent="0.2">
      <c r="W121" s="72"/>
      <c r="X121" s="73"/>
    </row>
    <row r="122" spans="23:24" x14ac:dyDescent="0.2">
      <c r="W122" s="72"/>
      <c r="X122" s="73"/>
    </row>
    <row r="123" spans="23:24" x14ac:dyDescent="0.2">
      <c r="W123" s="72"/>
      <c r="X123" s="73"/>
    </row>
    <row r="124" spans="23:24" x14ac:dyDescent="0.2">
      <c r="W124" s="72"/>
      <c r="X124" s="73"/>
    </row>
    <row r="125" spans="23:24" x14ac:dyDescent="0.2">
      <c r="W125" s="72"/>
      <c r="X125" s="73"/>
    </row>
    <row r="126" spans="23:24" x14ac:dyDescent="0.2">
      <c r="W126" s="72"/>
      <c r="X126" s="73"/>
    </row>
    <row r="127" spans="23:24" x14ac:dyDescent="0.2">
      <c r="W127" s="72"/>
      <c r="X127" s="73"/>
    </row>
    <row r="128" spans="23:24" x14ac:dyDescent="0.2">
      <c r="W128" s="72"/>
      <c r="X128" s="73"/>
    </row>
    <row r="129" spans="23:24" x14ac:dyDescent="0.2">
      <c r="W129" s="72"/>
      <c r="X129" s="73"/>
    </row>
    <row r="130" spans="23:24" x14ac:dyDescent="0.2">
      <c r="W130" s="72"/>
      <c r="X130" s="73"/>
    </row>
    <row r="131" spans="23:24" x14ac:dyDescent="0.2">
      <c r="W131" s="72"/>
      <c r="X131" s="73"/>
    </row>
    <row r="132" spans="23:24" x14ac:dyDescent="0.2">
      <c r="W132" s="72"/>
      <c r="X132" s="73"/>
    </row>
    <row r="133" spans="23:24" x14ac:dyDescent="0.2">
      <c r="W133" s="72"/>
      <c r="X133" s="73"/>
    </row>
    <row r="134" spans="23:24" x14ac:dyDescent="0.2">
      <c r="W134" s="72"/>
      <c r="X134" s="73"/>
    </row>
    <row r="135" spans="23:24" x14ac:dyDescent="0.2">
      <c r="W135" s="72"/>
      <c r="X135" s="73"/>
    </row>
    <row r="136" spans="23:24" x14ac:dyDescent="0.2">
      <c r="W136" s="72"/>
      <c r="X136" s="73"/>
    </row>
    <row r="137" spans="23:24" x14ac:dyDescent="0.2">
      <c r="W137" s="72"/>
      <c r="X137" s="73"/>
    </row>
    <row r="138" spans="23:24" x14ac:dyDescent="0.2">
      <c r="W138" s="72"/>
      <c r="X138" s="73"/>
    </row>
    <row r="139" spans="23:24" x14ac:dyDescent="0.2">
      <c r="W139" s="72"/>
      <c r="X139" s="73"/>
    </row>
    <row r="140" spans="23:24" x14ac:dyDescent="0.2">
      <c r="W140" s="72"/>
      <c r="X140" s="73"/>
    </row>
    <row r="141" spans="23:24" x14ac:dyDescent="0.2">
      <c r="W141" s="72"/>
      <c r="X141" s="73"/>
    </row>
    <row r="142" spans="23:24" x14ac:dyDescent="0.2">
      <c r="W142" s="72"/>
      <c r="X142" s="73"/>
    </row>
    <row r="143" spans="23:24" x14ac:dyDescent="0.2">
      <c r="W143" s="72"/>
      <c r="X143" s="73"/>
    </row>
    <row r="144" spans="23:24" x14ac:dyDescent="0.2">
      <c r="W144" s="72"/>
      <c r="X144" s="73"/>
    </row>
    <row r="145" spans="23:24" x14ac:dyDescent="0.2">
      <c r="W145" s="72"/>
      <c r="X145" s="73"/>
    </row>
    <row r="146" spans="23:24" x14ac:dyDescent="0.2">
      <c r="W146" s="72"/>
      <c r="X146" s="73"/>
    </row>
    <row r="147" spans="23:24" x14ac:dyDescent="0.2">
      <c r="W147" s="72"/>
      <c r="X147" s="73"/>
    </row>
    <row r="148" spans="23:24" x14ac:dyDescent="0.2">
      <c r="W148" s="72"/>
      <c r="X148" s="73"/>
    </row>
    <row r="149" spans="23:24" x14ac:dyDescent="0.2">
      <c r="W149" s="72"/>
      <c r="X149" s="73"/>
    </row>
    <row r="150" spans="23:24" x14ac:dyDescent="0.2">
      <c r="W150" s="72"/>
      <c r="X150" s="73"/>
    </row>
    <row r="151" spans="23:24" x14ac:dyDescent="0.2">
      <c r="W151" s="72"/>
      <c r="X151" s="73"/>
    </row>
    <row r="152" spans="23:24" x14ac:dyDescent="0.2">
      <c r="W152" s="72"/>
      <c r="X152" s="73"/>
    </row>
    <row r="153" spans="23:24" x14ac:dyDescent="0.2">
      <c r="W153" s="72"/>
      <c r="X153" s="73"/>
    </row>
    <row r="154" spans="23:24" x14ac:dyDescent="0.2">
      <c r="W154" s="72"/>
      <c r="X154" s="73"/>
    </row>
    <row r="155" spans="23:24" x14ac:dyDescent="0.2">
      <c r="W155" s="72"/>
      <c r="X155" s="73"/>
    </row>
    <row r="156" spans="23:24" x14ac:dyDescent="0.2">
      <c r="W156" s="72"/>
      <c r="X156" s="73"/>
    </row>
    <row r="157" spans="23:24" x14ac:dyDescent="0.2">
      <c r="W157" s="72"/>
      <c r="X157" s="73"/>
    </row>
    <row r="158" spans="23:24" x14ac:dyDescent="0.2">
      <c r="W158" s="72"/>
      <c r="X158" s="73"/>
    </row>
    <row r="159" spans="23:24" x14ac:dyDescent="0.2">
      <c r="W159" s="72"/>
      <c r="X159" s="73"/>
    </row>
    <row r="160" spans="23:24" x14ac:dyDescent="0.2">
      <c r="W160" s="72"/>
      <c r="X160" s="73"/>
    </row>
    <row r="161" spans="23:24" x14ac:dyDescent="0.2">
      <c r="W161" s="72"/>
      <c r="X161" s="73"/>
    </row>
    <row r="162" spans="23:24" x14ac:dyDescent="0.2">
      <c r="W162" s="72"/>
      <c r="X162" s="73"/>
    </row>
    <row r="163" spans="23:24" x14ac:dyDescent="0.2">
      <c r="W163" s="72"/>
      <c r="X163" s="73"/>
    </row>
    <row r="164" spans="23:24" x14ac:dyDescent="0.2">
      <c r="W164" s="72"/>
      <c r="X164" s="73"/>
    </row>
    <row r="165" spans="23:24" x14ac:dyDescent="0.2">
      <c r="W165" s="72"/>
      <c r="X165" s="73"/>
    </row>
    <row r="166" spans="23:24" x14ac:dyDescent="0.2">
      <c r="W166" s="72"/>
      <c r="X166" s="73"/>
    </row>
    <row r="167" spans="23:24" x14ac:dyDescent="0.2">
      <c r="W167" s="72"/>
      <c r="X167" s="73"/>
    </row>
    <row r="168" spans="23:24" x14ac:dyDescent="0.2">
      <c r="W168" s="72"/>
      <c r="X168" s="73"/>
    </row>
    <row r="169" spans="23:24" x14ac:dyDescent="0.2">
      <c r="W169" s="72"/>
      <c r="X169" s="73"/>
    </row>
    <row r="170" spans="23:24" x14ac:dyDescent="0.2">
      <c r="W170" s="72"/>
      <c r="X170" s="73"/>
    </row>
    <row r="171" spans="23:24" x14ac:dyDescent="0.2">
      <c r="W171" s="72"/>
      <c r="X171" s="73"/>
    </row>
    <row r="172" spans="23:24" x14ac:dyDescent="0.2">
      <c r="W172" s="72"/>
      <c r="X172" s="73"/>
    </row>
    <row r="173" spans="23:24" x14ac:dyDescent="0.2">
      <c r="W173" s="72"/>
      <c r="X173" s="73"/>
    </row>
    <row r="174" spans="23:24" x14ac:dyDescent="0.2">
      <c r="W174" s="72"/>
      <c r="X174" s="73"/>
    </row>
    <row r="175" spans="23:24" x14ac:dyDescent="0.2">
      <c r="W175" s="72"/>
      <c r="X175" s="73"/>
    </row>
    <row r="176" spans="23:24" x14ac:dyDescent="0.2">
      <c r="W176" s="72"/>
      <c r="X176" s="73"/>
    </row>
    <row r="177" spans="23:24" x14ac:dyDescent="0.2">
      <c r="W177" s="72"/>
      <c r="X177" s="73"/>
    </row>
    <row r="178" spans="23:24" x14ac:dyDescent="0.2">
      <c r="W178" s="72"/>
      <c r="X178" s="73"/>
    </row>
    <row r="179" spans="23:24" x14ac:dyDescent="0.2">
      <c r="W179" s="72"/>
      <c r="X179" s="73"/>
    </row>
    <row r="180" spans="23:24" x14ac:dyDescent="0.2">
      <c r="W180" s="72"/>
      <c r="X180" s="73"/>
    </row>
    <row r="181" spans="23:24" x14ac:dyDescent="0.2">
      <c r="W181" s="72"/>
      <c r="X181" s="73"/>
    </row>
    <row r="182" spans="23:24" x14ac:dyDescent="0.2">
      <c r="W182" s="72"/>
      <c r="X182" s="73"/>
    </row>
    <row r="183" spans="23:24" x14ac:dyDescent="0.2">
      <c r="W183" s="72"/>
      <c r="X183" s="73"/>
    </row>
    <row r="184" spans="23:24" x14ac:dyDescent="0.2">
      <c r="W184" s="72"/>
      <c r="X184" s="73"/>
    </row>
    <row r="185" spans="23:24" x14ac:dyDescent="0.2">
      <c r="W185" s="72"/>
      <c r="X185" s="73"/>
    </row>
    <row r="186" spans="23:24" x14ac:dyDescent="0.2">
      <c r="W186" s="72"/>
      <c r="X186" s="73"/>
    </row>
    <row r="187" spans="23:24" x14ac:dyDescent="0.2">
      <c r="W187" s="72"/>
      <c r="X187" s="73"/>
    </row>
    <row r="188" spans="23:24" x14ac:dyDescent="0.2">
      <c r="W188" s="72"/>
      <c r="X188" s="73"/>
    </row>
    <row r="189" spans="23:24" x14ac:dyDescent="0.2">
      <c r="W189" s="72"/>
      <c r="X189" s="73"/>
    </row>
    <row r="190" spans="23:24" x14ac:dyDescent="0.2">
      <c r="W190" s="72"/>
      <c r="X190" s="73"/>
    </row>
    <row r="191" spans="23:24" x14ac:dyDescent="0.2">
      <c r="W191" s="72"/>
      <c r="X191" s="73"/>
    </row>
    <row r="192" spans="23:24" x14ac:dyDescent="0.2">
      <c r="W192" s="72"/>
      <c r="X192" s="73"/>
    </row>
    <row r="193" spans="23:24" x14ac:dyDescent="0.2">
      <c r="W193" s="72"/>
      <c r="X193" s="73"/>
    </row>
    <row r="194" spans="23:24" x14ac:dyDescent="0.2">
      <c r="W194" s="72"/>
      <c r="X194" s="73"/>
    </row>
    <row r="195" spans="23:24" x14ac:dyDescent="0.2">
      <c r="W195" s="72"/>
      <c r="X195" s="73"/>
    </row>
    <row r="196" spans="23:24" x14ac:dyDescent="0.2">
      <c r="W196" s="72"/>
      <c r="X196" s="73"/>
    </row>
    <row r="197" spans="23:24" x14ac:dyDescent="0.2">
      <c r="W197" s="72"/>
      <c r="X197" s="73"/>
    </row>
    <row r="198" spans="23:24" x14ac:dyDescent="0.2">
      <c r="W198" s="72"/>
      <c r="X198" s="73"/>
    </row>
    <row r="199" spans="23:24" x14ac:dyDescent="0.2">
      <c r="W199" s="72"/>
      <c r="X199" s="73"/>
    </row>
    <row r="200" spans="23:24" x14ac:dyDescent="0.2">
      <c r="W200" s="72"/>
      <c r="X200" s="73"/>
    </row>
    <row r="201" spans="23:24" x14ac:dyDescent="0.2">
      <c r="W201" s="72"/>
      <c r="X201" s="73"/>
    </row>
    <row r="202" spans="23:24" x14ac:dyDescent="0.2">
      <c r="W202" s="72"/>
      <c r="X202" s="73"/>
    </row>
    <row r="203" spans="23:24" x14ac:dyDescent="0.2">
      <c r="W203" s="72"/>
      <c r="X203" s="73"/>
    </row>
    <row r="204" spans="23:24" x14ac:dyDescent="0.2">
      <c r="W204" s="72"/>
      <c r="X204" s="73"/>
    </row>
    <row r="205" spans="23:24" x14ac:dyDescent="0.2">
      <c r="W205" s="72"/>
      <c r="X205" s="73"/>
    </row>
    <row r="206" spans="23:24" x14ac:dyDescent="0.2">
      <c r="W206" s="72"/>
      <c r="X206" s="73"/>
    </row>
    <row r="207" spans="23:24" x14ac:dyDescent="0.2">
      <c r="W207" s="72"/>
      <c r="X207" s="73"/>
    </row>
    <row r="208" spans="23:24" x14ac:dyDescent="0.2">
      <c r="W208" s="72"/>
      <c r="X208" s="73"/>
    </row>
    <row r="209" spans="23:24" x14ac:dyDescent="0.2">
      <c r="W209" s="72"/>
      <c r="X209" s="73"/>
    </row>
    <row r="210" spans="23:24" x14ac:dyDescent="0.2">
      <c r="W210" s="72"/>
      <c r="X210" s="73"/>
    </row>
    <row r="211" spans="23:24" x14ac:dyDescent="0.2">
      <c r="W211" s="72"/>
      <c r="X211" s="73"/>
    </row>
    <row r="212" spans="23:24" x14ac:dyDescent="0.2">
      <c r="W212" s="72"/>
      <c r="X212" s="73"/>
    </row>
    <row r="213" spans="23:24" x14ac:dyDescent="0.2">
      <c r="W213" s="72"/>
      <c r="X213" s="73"/>
    </row>
    <row r="214" spans="23:24" x14ac:dyDescent="0.2">
      <c r="W214" s="72"/>
      <c r="X214" s="73"/>
    </row>
    <row r="215" spans="23:24" x14ac:dyDescent="0.2">
      <c r="W215" s="72"/>
      <c r="X215" s="73"/>
    </row>
    <row r="216" spans="23:24" x14ac:dyDescent="0.2">
      <c r="W216" s="72"/>
      <c r="X216" s="73"/>
    </row>
    <row r="217" spans="23:24" x14ac:dyDescent="0.2">
      <c r="W217" s="72"/>
      <c r="X217" s="73"/>
    </row>
    <row r="218" spans="23:24" x14ac:dyDescent="0.2">
      <c r="W218" s="72"/>
      <c r="X218" s="73"/>
    </row>
    <row r="219" spans="23:24" x14ac:dyDescent="0.2">
      <c r="W219" s="72"/>
      <c r="X219" s="73"/>
    </row>
    <row r="220" spans="23:24" x14ac:dyDescent="0.2">
      <c r="W220" s="72"/>
      <c r="X220" s="73"/>
    </row>
    <row r="221" spans="23:24" x14ac:dyDescent="0.2">
      <c r="W221" s="72"/>
      <c r="X221" s="73"/>
    </row>
    <row r="222" spans="23:24" x14ac:dyDescent="0.2">
      <c r="W222" s="72"/>
      <c r="X222" s="73"/>
    </row>
    <row r="223" spans="23:24" x14ac:dyDescent="0.2">
      <c r="W223" s="72"/>
      <c r="X223" s="73"/>
    </row>
    <row r="224" spans="23:24" x14ac:dyDescent="0.2">
      <c r="W224" s="72"/>
      <c r="X224" s="73"/>
    </row>
    <row r="225" spans="23:24" x14ac:dyDescent="0.2">
      <c r="W225" s="72"/>
      <c r="X225" s="73"/>
    </row>
    <row r="226" spans="23:24" x14ac:dyDescent="0.2">
      <c r="W226" s="72"/>
      <c r="X226" s="73"/>
    </row>
    <row r="227" spans="23:24" x14ac:dyDescent="0.2">
      <c r="W227" s="72"/>
      <c r="X227" s="73"/>
    </row>
    <row r="228" spans="23:24" x14ac:dyDescent="0.2">
      <c r="W228" s="72"/>
      <c r="X228" s="73"/>
    </row>
    <row r="229" spans="23:24" x14ac:dyDescent="0.2">
      <c r="W229" s="72"/>
      <c r="X229" s="73"/>
    </row>
    <row r="230" spans="23:24" x14ac:dyDescent="0.2">
      <c r="W230" s="72"/>
      <c r="X230" s="73"/>
    </row>
    <row r="231" spans="23:24" x14ac:dyDescent="0.2">
      <c r="W231" s="72"/>
      <c r="X231" s="73"/>
    </row>
    <row r="232" spans="23:24" x14ac:dyDescent="0.2">
      <c r="W232" s="72"/>
      <c r="X232" s="73"/>
    </row>
    <row r="233" spans="23:24" x14ac:dyDescent="0.2">
      <c r="W233" s="72"/>
      <c r="X233" s="73"/>
    </row>
    <row r="234" spans="23:24" x14ac:dyDescent="0.2">
      <c r="W234" s="72"/>
      <c r="X234" s="73"/>
    </row>
    <row r="235" spans="23:24" x14ac:dyDescent="0.2">
      <c r="W235" s="72"/>
      <c r="X235" s="73"/>
    </row>
    <row r="236" spans="23:24" x14ac:dyDescent="0.2">
      <c r="W236" s="72"/>
      <c r="X236" s="73"/>
    </row>
    <row r="237" spans="23:24" x14ac:dyDescent="0.2">
      <c r="W237" s="72"/>
      <c r="X237" s="73"/>
    </row>
    <row r="238" spans="23:24" x14ac:dyDescent="0.2">
      <c r="W238" s="72"/>
      <c r="X238" s="73"/>
    </row>
    <row r="239" spans="23:24" x14ac:dyDescent="0.2">
      <c r="W239" s="72"/>
      <c r="X239" s="73"/>
    </row>
    <row r="240" spans="23:24" x14ac:dyDescent="0.2">
      <c r="W240" s="72"/>
      <c r="X240" s="73"/>
    </row>
    <row r="241" spans="23:24" x14ac:dyDescent="0.2">
      <c r="W241" s="72"/>
      <c r="X241" s="73"/>
    </row>
    <row r="242" spans="23:24" x14ac:dyDescent="0.2">
      <c r="W242" s="72"/>
      <c r="X242" s="73"/>
    </row>
    <row r="243" spans="23:24" x14ac:dyDescent="0.2">
      <c r="W243" s="72"/>
      <c r="X243" s="73"/>
    </row>
    <row r="244" spans="23:24" x14ac:dyDescent="0.2">
      <c r="W244" s="72"/>
      <c r="X244" s="73"/>
    </row>
    <row r="245" spans="23:24" x14ac:dyDescent="0.2">
      <c r="W245" s="72"/>
      <c r="X245" s="73"/>
    </row>
    <row r="246" spans="23:24" x14ac:dyDescent="0.2">
      <c r="W246" s="72"/>
      <c r="X246" s="73"/>
    </row>
    <row r="247" spans="23:24" x14ac:dyDescent="0.2">
      <c r="W247" s="72"/>
      <c r="X247" s="73"/>
    </row>
    <row r="248" spans="23:24" x14ac:dyDescent="0.2">
      <c r="W248" s="72"/>
      <c r="X248" s="73"/>
    </row>
    <row r="249" spans="23:24" x14ac:dyDescent="0.2">
      <c r="W249" s="72"/>
      <c r="X249" s="73"/>
    </row>
    <row r="250" spans="23:24" x14ac:dyDescent="0.2">
      <c r="W250" s="72"/>
      <c r="X250" s="73"/>
    </row>
    <row r="251" spans="23:24" x14ac:dyDescent="0.2">
      <c r="W251" s="72"/>
      <c r="X251" s="73"/>
    </row>
    <row r="252" spans="23:24" x14ac:dyDescent="0.2">
      <c r="W252" s="72"/>
      <c r="X252" s="73"/>
    </row>
    <row r="253" spans="23:24" x14ac:dyDescent="0.2">
      <c r="W253" s="72"/>
      <c r="X253" s="73"/>
    </row>
    <row r="254" spans="23:24" x14ac:dyDescent="0.2">
      <c r="W254" s="72"/>
      <c r="X254" s="73"/>
    </row>
    <row r="255" spans="23:24" x14ac:dyDescent="0.2">
      <c r="W255" s="72"/>
      <c r="X255" s="73"/>
    </row>
    <row r="256" spans="23:24" x14ac:dyDescent="0.2">
      <c r="W256" s="72"/>
      <c r="X256" s="73"/>
    </row>
    <row r="257" spans="23:24" x14ac:dyDescent="0.2">
      <c r="W257" s="72"/>
      <c r="X257" s="73"/>
    </row>
    <row r="258" spans="23:24" x14ac:dyDescent="0.2">
      <c r="W258" s="72"/>
      <c r="X258" s="73"/>
    </row>
    <row r="259" spans="23:24" x14ac:dyDescent="0.2">
      <c r="W259" s="72"/>
      <c r="X259" s="73"/>
    </row>
    <row r="260" spans="23:24" x14ac:dyDescent="0.2">
      <c r="W260" s="72"/>
      <c r="X260" s="73"/>
    </row>
    <row r="261" spans="23:24" x14ac:dyDescent="0.2">
      <c r="W261" s="72"/>
      <c r="X261" s="73"/>
    </row>
    <row r="262" spans="23:24" x14ac:dyDescent="0.2">
      <c r="W262" s="72"/>
      <c r="X262" s="73"/>
    </row>
    <row r="263" spans="23:24" x14ac:dyDescent="0.2">
      <c r="W263" s="72"/>
      <c r="X263" s="73"/>
    </row>
    <row r="264" spans="23:24" x14ac:dyDescent="0.2">
      <c r="W264" s="72"/>
      <c r="X264" s="73"/>
    </row>
    <row r="265" spans="23:24" x14ac:dyDescent="0.2">
      <c r="W265" s="72"/>
      <c r="X265" s="73"/>
    </row>
    <row r="266" spans="23:24" x14ac:dyDescent="0.2">
      <c r="W266" s="72"/>
      <c r="X266" s="73"/>
    </row>
    <row r="267" spans="23:24" x14ac:dyDescent="0.2">
      <c r="W267" s="72"/>
      <c r="X267" s="73"/>
    </row>
    <row r="268" spans="23:24" x14ac:dyDescent="0.2">
      <c r="W268" s="72"/>
      <c r="X268" s="73"/>
    </row>
    <row r="269" spans="23:24" x14ac:dyDescent="0.2">
      <c r="W269" s="72"/>
      <c r="X269" s="73"/>
    </row>
    <row r="270" spans="23:24" x14ac:dyDescent="0.2">
      <c r="W270" s="72"/>
      <c r="X270" s="73"/>
    </row>
    <row r="271" spans="23:24" x14ac:dyDescent="0.2">
      <c r="W271" s="72"/>
      <c r="X271" s="73"/>
    </row>
    <row r="272" spans="23:24" x14ac:dyDescent="0.2">
      <c r="W272" s="72"/>
      <c r="X272" s="73"/>
    </row>
    <row r="273" spans="23:24" x14ac:dyDescent="0.2">
      <c r="W273" s="72"/>
      <c r="X273" s="73"/>
    </row>
    <row r="274" spans="23:24" x14ac:dyDescent="0.2">
      <c r="W274" s="72"/>
      <c r="X274" s="73"/>
    </row>
    <row r="275" spans="23:24" x14ac:dyDescent="0.2">
      <c r="W275" s="72"/>
      <c r="X275" s="73"/>
    </row>
    <row r="276" spans="23:24" x14ac:dyDescent="0.2">
      <c r="W276" s="72"/>
      <c r="X276" s="73"/>
    </row>
    <row r="277" spans="23:24" x14ac:dyDescent="0.2">
      <c r="W277" s="72"/>
      <c r="X277" s="73"/>
    </row>
    <row r="278" spans="23:24" x14ac:dyDescent="0.2">
      <c r="W278" s="72"/>
      <c r="X278" s="73"/>
    </row>
    <row r="279" spans="23:24" x14ac:dyDescent="0.2">
      <c r="W279" s="72"/>
      <c r="X279" s="73"/>
    </row>
    <row r="280" spans="23:24" x14ac:dyDescent="0.2">
      <c r="W280" s="72"/>
      <c r="X280" s="73"/>
    </row>
    <row r="281" spans="23:24" x14ac:dyDescent="0.2">
      <c r="W281" s="72"/>
      <c r="X281" s="73"/>
    </row>
    <row r="282" spans="23:24" x14ac:dyDescent="0.2">
      <c r="W282" s="72"/>
      <c r="X282" s="73"/>
    </row>
    <row r="283" spans="23:24" x14ac:dyDescent="0.2">
      <c r="W283" s="72"/>
      <c r="X283" s="73"/>
    </row>
    <row r="284" spans="23:24" x14ac:dyDescent="0.2">
      <c r="W284" s="72"/>
      <c r="X284" s="73"/>
    </row>
    <row r="285" spans="23:24" x14ac:dyDescent="0.2">
      <c r="W285" s="72"/>
      <c r="X285" s="73"/>
    </row>
    <row r="286" spans="23:24" x14ac:dyDescent="0.2">
      <c r="W286" s="72"/>
      <c r="X286" s="73"/>
    </row>
    <row r="287" spans="23:24" x14ac:dyDescent="0.2">
      <c r="W287" s="72"/>
      <c r="X287" s="73"/>
    </row>
    <row r="288" spans="23:24" x14ac:dyDescent="0.2">
      <c r="W288" s="72"/>
      <c r="X288" s="73"/>
    </row>
    <row r="289" spans="23:24" x14ac:dyDescent="0.2">
      <c r="W289" s="72"/>
      <c r="X289" s="73"/>
    </row>
    <row r="290" spans="23:24" x14ac:dyDescent="0.2">
      <c r="W290" s="72"/>
      <c r="X290" s="73"/>
    </row>
    <row r="291" spans="23:24" x14ac:dyDescent="0.2">
      <c r="W291" s="72"/>
      <c r="X291" s="73"/>
    </row>
    <row r="292" spans="23:24" x14ac:dyDescent="0.2">
      <c r="W292" s="72"/>
      <c r="X292" s="73"/>
    </row>
    <row r="293" spans="23:24" x14ac:dyDescent="0.2">
      <c r="W293" s="72"/>
      <c r="X293" s="73"/>
    </row>
    <row r="294" spans="23:24" x14ac:dyDescent="0.2">
      <c r="W294" s="72"/>
      <c r="X294" s="73"/>
    </row>
    <row r="295" spans="23:24" x14ac:dyDescent="0.2">
      <c r="W295" s="72"/>
      <c r="X295" s="73"/>
    </row>
    <row r="296" spans="23:24" x14ac:dyDescent="0.2">
      <c r="W296" s="72"/>
      <c r="X296" s="73"/>
    </row>
    <row r="297" spans="23:24" x14ac:dyDescent="0.2">
      <c r="W297" s="72"/>
      <c r="X297" s="73"/>
    </row>
    <row r="298" spans="23:24" x14ac:dyDescent="0.2">
      <c r="W298" s="72"/>
      <c r="X298" s="73"/>
    </row>
    <row r="299" spans="23:24" x14ac:dyDescent="0.2">
      <c r="W299" s="72"/>
      <c r="X299" s="73"/>
    </row>
    <row r="300" spans="23:24" x14ac:dyDescent="0.2">
      <c r="W300" s="72"/>
      <c r="X300" s="73"/>
    </row>
    <row r="301" spans="23:24" x14ac:dyDescent="0.2">
      <c r="W301" s="72"/>
      <c r="X301" s="73"/>
    </row>
    <row r="302" spans="23:24" x14ac:dyDescent="0.2">
      <c r="W302" s="72"/>
      <c r="X302" s="73"/>
    </row>
    <row r="303" spans="23:24" x14ac:dyDescent="0.2">
      <c r="W303" s="72"/>
      <c r="X303" s="73"/>
    </row>
    <row r="304" spans="23:24" x14ac:dyDescent="0.2">
      <c r="W304" s="72"/>
      <c r="X304" s="73"/>
    </row>
    <row r="305" spans="23:24" x14ac:dyDescent="0.2">
      <c r="W305" s="72"/>
      <c r="X305" s="73"/>
    </row>
    <row r="306" spans="23:24" x14ac:dyDescent="0.2">
      <c r="W306" s="72"/>
      <c r="X306" s="73"/>
    </row>
    <row r="307" spans="23:24" x14ac:dyDescent="0.2">
      <c r="W307" s="72"/>
      <c r="X307" s="73"/>
    </row>
    <row r="308" spans="23:24" x14ac:dyDescent="0.2">
      <c r="W308" s="72"/>
      <c r="X308" s="73"/>
    </row>
    <row r="309" spans="23:24" x14ac:dyDescent="0.2">
      <c r="W309" s="72"/>
      <c r="X309" s="73"/>
    </row>
    <row r="310" spans="23:24" x14ac:dyDescent="0.2">
      <c r="W310" s="72"/>
      <c r="X310" s="73"/>
    </row>
    <row r="311" spans="23:24" x14ac:dyDescent="0.2">
      <c r="W311" s="72"/>
      <c r="X311" s="73"/>
    </row>
    <row r="312" spans="23:24" x14ac:dyDescent="0.2">
      <c r="W312" s="72"/>
      <c r="X312" s="73"/>
    </row>
    <row r="313" spans="23:24" x14ac:dyDescent="0.2">
      <c r="W313" s="72"/>
      <c r="X313" s="73"/>
    </row>
    <row r="314" spans="23:24" x14ac:dyDescent="0.2">
      <c r="W314" s="72"/>
      <c r="X314" s="73"/>
    </row>
    <row r="315" spans="23:24" x14ac:dyDescent="0.2">
      <c r="W315" s="72"/>
      <c r="X315" s="73"/>
    </row>
    <row r="316" spans="23:24" x14ac:dyDescent="0.2">
      <c r="W316" s="72"/>
      <c r="X316" s="73"/>
    </row>
    <row r="317" spans="23:24" x14ac:dyDescent="0.2">
      <c r="W317" s="72"/>
      <c r="X317" s="73"/>
    </row>
    <row r="318" spans="23:24" x14ac:dyDescent="0.2">
      <c r="W318" s="72"/>
      <c r="X318" s="73"/>
    </row>
    <row r="319" spans="23:24" x14ac:dyDescent="0.2">
      <c r="W319" s="72"/>
      <c r="X319" s="73"/>
    </row>
    <row r="320" spans="23:24" x14ac:dyDescent="0.2">
      <c r="W320" s="72"/>
      <c r="X320" s="73"/>
    </row>
    <row r="321" spans="23:24" x14ac:dyDescent="0.2">
      <c r="W321" s="72"/>
      <c r="X321" s="73"/>
    </row>
    <row r="322" spans="23:24" x14ac:dyDescent="0.2">
      <c r="W322" s="72"/>
      <c r="X322" s="73"/>
    </row>
    <row r="323" spans="23:24" x14ac:dyDescent="0.2">
      <c r="W323" s="72"/>
      <c r="X323" s="73"/>
    </row>
    <row r="324" spans="23:24" x14ac:dyDescent="0.2">
      <c r="W324" s="72"/>
      <c r="X324" s="73"/>
    </row>
    <row r="325" spans="23:24" x14ac:dyDescent="0.2">
      <c r="W325" s="72"/>
      <c r="X325" s="73"/>
    </row>
    <row r="326" spans="23:24" x14ac:dyDescent="0.2">
      <c r="W326" s="72"/>
      <c r="X326" s="73"/>
    </row>
    <row r="327" spans="23:24" x14ac:dyDescent="0.2">
      <c r="W327" s="72"/>
      <c r="X327" s="73"/>
    </row>
    <row r="328" spans="23:24" x14ac:dyDescent="0.2">
      <c r="W328" s="72"/>
      <c r="X328" s="73"/>
    </row>
    <row r="329" spans="23:24" x14ac:dyDescent="0.2">
      <c r="W329" s="72"/>
      <c r="X329" s="73"/>
    </row>
    <row r="330" spans="23:24" x14ac:dyDescent="0.2">
      <c r="W330" s="72"/>
      <c r="X330" s="73"/>
    </row>
    <row r="331" spans="23:24" x14ac:dyDescent="0.2">
      <c r="W331" s="72"/>
      <c r="X331" s="73"/>
    </row>
    <row r="332" spans="23:24" x14ac:dyDescent="0.2">
      <c r="W332" s="72"/>
      <c r="X332" s="73"/>
    </row>
    <row r="333" spans="23:24" x14ac:dyDescent="0.2">
      <c r="W333" s="72"/>
      <c r="X333" s="73"/>
    </row>
    <row r="334" spans="23:24" x14ac:dyDescent="0.2">
      <c r="W334" s="72"/>
      <c r="X334" s="73"/>
    </row>
    <row r="335" spans="23:24" x14ac:dyDescent="0.2">
      <c r="W335" s="72"/>
      <c r="X335" s="73"/>
    </row>
    <row r="336" spans="23:24" x14ac:dyDescent="0.2">
      <c r="W336" s="72"/>
      <c r="X336" s="73"/>
    </row>
    <row r="337" spans="23:24" x14ac:dyDescent="0.2">
      <c r="W337" s="72"/>
      <c r="X337" s="73"/>
    </row>
    <row r="338" spans="23:24" x14ac:dyDescent="0.2">
      <c r="W338" s="72"/>
      <c r="X338" s="73"/>
    </row>
    <row r="339" spans="23:24" x14ac:dyDescent="0.2">
      <c r="W339" s="72"/>
      <c r="X339" s="73"/>
    </row>
    <row r="340" spans="23:24" x14ac:dyDescent="0.2">
      <c r="W340" s="72"/>
      <c r="X340" s="73"/>
    </row>
    <row r="341" spans="23:24" x14ac:dyDescent="0.2">
      <c r="W341" s="72"/>
      <c r="X341" s="73"/>
    </row>
    <row r="342" spans="23:24" x14ac:dyDescent="0.2">
      <c r="W342" s="72"/>
      <c r="X342" s="73"/>
    </row>
    <row r="343" spans="23:24" x14ac:dyDescent="0.2">
      <c r="W343" s="72"/>
      <c r="X343" s="73"/>
    </row>
    <row r="344" spans="23:24" x14ac:dyDescent="0.2">
      <c r="W344" s="72"/>
      <c r="X344" s="73"/>
    </row>
    <row r="345" spans="23:24" x14ac:dyDescent="0.2">
      <c r="W345" s="72"/>
      <c r="X345" s="73"/>
    </row>
    <row r="346" spans="23:24" x14ac:dyDescent="0.2">
      <c r="W346" s="72"/>
      <c r="X346" s="73"/>
    </row>
    <row r="347" spans="23:24" x14ac:dyDescent="0.2">
      <c r="W347" s="72"/>
      <c r="X347" s="73"/>
    </row>
    <row r="348" spans="23:24" x14ac:dyDescent="0.2">
      <c r="W348" s="72"/>
      <c r="X348" s="73"/>
    </row>
    <row r="349" spans="23:24" x14ac:dyDescent="0.2">
      <c r="W349" s="72"/>
      <c r="X349" s="73"/>
    </row>
    <row r="350" spans="23:24" x14ac:dyDescent="0.2">
      <c r="W350" s="72"/>
      <c r="X350" s="73"/>
    </row>
    <row r="351" spans="23:24" x14ac:dyDescent="0.2">
      <c r="W351" s="72"/>
      <c r="X351" s="73"/>
    </row>
    <row r="352" spans="23:24" x14ac:dyDescent="0.2">
      <c r="W352" s="72"/>
      <c r="X352" s="73"/>
    </row>
    <row r="353" spans="23:24" x14ac:dyDescent="0.2">
      <c r="W353" s="72"/>
      <c r="X353" s="73"/>
    </row>
    <row r="354" spans="23:24" x14ac:dyDescent="0.2">
      <c r="W354" s="72"/>
      <c r="X354" s="73"/>
    </row>
    <row r="355" spans="23:24" x14ac:dyDescent="0.2">
      <c r="W355" s="72"/>
      <c r="X355" s="73"/>
    </row>
    <row r="356" spans="23:24" x14ac:dyDescent="0.2">
      <c r="W356" s="72"/>
      <c r="X356" s="73"/>
    </row>
    <row r="357" spans="23:24" x14ac:dyDescent="0.2">
      <c r="W357" s="72"/>
      <c r="X357" s="73"/>
    </row>
    <row r="358" spans="23:24" x14ac:dyDescent="0.2">
      <c r="W358" s="72"/>
      <c r="X358" s="73"/>
    </row>
    <row r="359" spans="23:24" x14ac:dyDescent="0.2">
      <c r="W359" s="72"/>
      <c r="X359" s="73"/>
    </row>
    <row r="360" spans="23:24" x14ac:dyDescent="0.2">
      <c r="W360" s="72"/>
      <c r="X360" s="73"/>
    </row>
    <row r="361" spans="23:24" x14ac:dyDescent="0.2">
      <c r="W361" s="72"/>
      <c r="X361" s="73"/>
    </row>
    <row r="362" spans="23:24" x14ac:dyDescent="0.2">
      <c r="W362" s="72"/>
      <c r="X362" s="73"/>
    </row>
    <row r="363" spans="23:24" x14ac:dyDescent="0.2">
      <c r="W363" s="72"/>
      <c r="X363" s="73"/>
    </row>
    <row r="364" spans="23:24" x14ac:dyDescent="0.2">
      <c r="W364" s="72"/>
      <c r="X364" s="73"/>
    </row>
    <row r="365" spans="23:24" x14ac:dyDescent="0.2">
      <c r="W365" s="72"/>
      <c r="X365" s="73"/>
    </row>
    <row r="366" spans="23:24" x14ac:dyDescent="0.2">
      <c r="W366" s="72"/>
      <c r="X366" s="73"/>
    </row>
    <row r="367" spans="23:24" x14ac:dyDescent="0.2">
      <c r="W367" s="72"/>
      <c r="X367" s="73"/>
    </row>
    <row r="368" spans="23:24" x14ac:dyDescent="0.2">
      <c r="W368" s="72"/>
      <c r="X368" s="73"/>
    </row>
    <row r="369" spans="23:24" x14ac:dyDescent="0.2">
      <c r="W369" s="72"/>
      <c r="X369" s="73"/>
    </row>
    <row r="370" spans="23:24" x14ac:dyDescent="0.2">
      <c r="W370" s="72"/>
      <c r="X370" s="73"/>
    </row>
    <row r="371" spans="23:24" x14ac:dyDescent="0.2">
      <c r="W371" s="72"/>
      <c r="X371" s="73"/>
    </row>
    <row r="372" spans="23:24" x14ac:dyDescent="0.2">
      <c r="W372" s="72"/>
      <c r="X372" s="73"/>
    </row>
    <row r="373" spans="23:24" x14ac:dyDescent="0.2">
      <c r="W373" s="72"/>
      <c r="X373" s="73"/>
    </row>
    <row r="374" spans="23:24" x14ac:dyDescent="0.2">
      <c r="W374" s="72"/>
      <c r="X374" s="73"/>
    </row>
    <row r="375" spans="23:24" x14ac:dyDescent="0.2">
      <c r="W375" s="72"/>
      <c r="X375" s="73"/>
    </row>
    <row r="376" spans="23:24" x14ac:dyDescent="0.2">
      <c r="W376" s="72"/>
      <c r="X376" s="73"/>
    </row>
    <row r="377" spans="23:24" x14ac:dyDescent="0.2">
      <c r="W377" s="72"/>
      <c r="X377" s="73"/>
    </row>
    <row r="378" spans="23:24" x14ac:dyDescent="0.2">
      <c r="W378" s="72"/>
      <c r="X378" s="73"/>
    </row>
    <row r="379" spans="23:24" x14ac:dyDescent="0.2">
      <c r="W379" s="72"/>
      <c r="X379" s="73"/>
    </row>
    <row r="380" spans="23:24" x14ac:dyDescent="0.2">
      <c r="W380" s="72"/>
      <c r="X380" s="73"/>
    </row>
    <row r="381" spans="23:24" x14ac:dyDescent="0.2">
      <c r="W381" s="72"/>
      <c r="X381" s="73"/>
    </row>
    <row r="382" spans="23:24" x14ac:dyDescent="0.2">
      <c r="W382" s="72"/>
      <c r="X382" s="73"/>
    </row>
    <row r="383" spans="23:24" x14ac:dyDescent="0.2">
      <c r="W383" s="72"/>
      <c r="X383" s="73"/>
    </row>
    <row r="384" spans="23:24" x14ac:dyDescent="0.2">
      <c r="W384" s="72"/>
      <c r="X384" s="73"/>
    </row>
    <row r="385" spans="23:24" x14ac:dyDescent="0.2">
      <c r="W385" s="72"/>
      <c r="X385" s="73"/>
    </row>
    <row r="386" spans="23:24" x14ac:dyDescent="0.2">
      <c r="W386" s="72"/>
      <c r="X386" s="73"/>
    </row>
    <row r="387" spans="23:24" x14ac:dyDescent="0.2">
      <c r="W387" s="72"/>
      <c r="X387" s="73"/>
    </row>
    <row r="388" spans="23:24" x14ac:dyDescent="0.2">
      <c r="W388" s="72"/>
      <c r="X388" s="73"/>
    </row>
    <row r="389" spans="23:24" x14ac:dyDescent="0.2">
      <c r="W389" s="72"/>
      <c r="X389" s="73"/>
    </row>
    <row r="390" spans="23:24" x14ac:dyDescent="0.2">
      <c r="W390" s="72"/>
      <c r="X390" s="73"/>
    </row>
    <row r="391" spans="23:24" x14ac:dyDescent="0.2">
      <c r="W391" s="72"/>
      <c r="X391" s="73"/>
    </row>
    <row r="392" spans="23:24" x14ac:dyDescent="0.2">
      <c r="W392" s="72"/>
      <c r="X392" s="73"/>
    </row>
    <row r="393" spans="23:24" x14ac:dyDescent="0.2">
      <c r="W393" s="72"/>
      <c r="X393" s="73"/>
    </row>
    <row r="394" spans="23:24" x14ac:dyDescent="0.2">
      <c r="W394" s="72"/>
      <c r="X394" s="73"/>
    </row>
    <row r="395" spans="23:24" x14ac:dyDescent="0.2">
      <c r="W395" s="72"/>
      <c r="X395" s="73"/>
    </row>
    <row r="396" spans="23:24" x14ac:dyDescent="0.2">
      <c r="W396" s="72"/>
      <c r="X396" s="73"/>
    </row>
    <row r="397" spans="23:24" x14ac:dyDescent="0.2">
      <c r="W397" s="72"/>
      <c r="X397" s="73"/>
    </row>
    <row r="398" spans="23:24" x14ac:dyDescent="0.2">
      <c r="W398" s="72"/>
      <c r="X398" s="73"/>
    </row>
    <row r="399" spans="23:24" x14ac:dyDescent="0.2">
      <c r="W399" s="72"/>
      <c r="X399" s="73"/>
    </row>
    <row r="400" spans="23:24" x14ac:dyDescent="0.2">
      <c r="W400" s="72"/>
      <c r="X400" s="73"/>
    </row>
    <row r="401" spans="23:24" x14ac:dyDescent="0.2">
      <c r="W401" s="72"/>
      <c r="X401" s="73"/>
    </row>
    <row r="402" spans="23:24" x14ac:dyDescent="0.2">
      <c r="W402" s="72"/>
      <c r="X402" s="73"/>
    </row>
    <row r="403" spans="23:24" x14ac:dyDescent="0.2">
      <c r="W403" s="72"/>
      <c r="X403" s="73"/>
    </row>
    <row r="404" spans="23:24" x14ac:dyDescent="0.2">
      <c r="W404" s="72"/>
      <c r="X404" s="73"/>
    </row>
    <row r="405" spans="23:24" x14ac:dyDescent="0.2">
      <c r="W405" s="72"/>
      <c r="X405" s="73"/>
    </row>
    <row r="406" spans="23:24" x14ac:dyDescent="0.2">
      <c r="W406" s="72"/>
      <c r="X406" s="73"/>
    </row>
    <row r="407" spans="23:24" x14ac:dyDescent="0.2">
      <c r="W407" s="72"/>
      <c r="X407" s="73"/>
    </row>
    <row r="408" spans="23:24" x14ac:dyDescent="0.2">
      <c r="W408" s="72"/>
      <c r="X408" s="73"/>
    </row>
    <row r="409" spans="23:24" x14ac:dyDescent="0.2">
      <c r="W409" s="72"/>
      <c r="X409" s="73"/>
    </row>
    <row r="410" spans="23:24" x14ac:dyDescent="0.2">
      <c r="W410" s="72"/>
      <c r="X410" s="73"/>
    </row>
    <row r="411" spans="23:24" x14ac:dyDescent="0.2">
      <c r="W411" s="72"/>
      <c r="X411" s="73"/>
    </row>
    <row r="412" spans="23:24" x14ac:dyDescent="0.2">
      <c r="W412" s="72"/>
      <c r="X412" s="73"/>
    </row>
    <row r="413" spans="23:24" x14ac:dyDescent="0.2">
      <c r="W413" s="72"/>
      <c r="X413" s="73"/>
    </row>
    <row r="414" spans="23:24" x14ac:dyDescent="0.2">
      <c r="W414" s="72"/>
      <c r="X414" s="73"/>
    </row>
    <row r="415" spans="23:24" x14ac:dyDescent="0.2">
      <c r="W415" s="72"/>
      <c r="X415" s="73"/>
    </row>
    <row r="416" spans="23:24" x14ac:dyDescent="0.2">
      <c r="W416" s="72"/>
      <c r="X416" s="73"/>
    </row>
    <row r="417" spans="23:24" x14ac:dyDescent="0.2">
      <c r="W417" s="72"/>
      <c r="X417" s="73"/>
    </row>
    <row r="418" spans="23:24" x14ac:dyDescent="0.2">
      <c r="W418" s="72"/>
      <c r="X418" s="73"/>
    </row>
    <row r="419" spans="23:24" x14ac:dyDescent="0.2">
      <c r="W419" s="72"/>
      <c r="X419" s="73"/>
    </row>
    <row r="420" spans="23:24" x14ac:dyDescent="0.2">
      <c r="W420" s="72"/>
      <c r="X420" s="73"/>
    </row>
    <row r="421" spans="23:24" x14ac:dyDescent="0.2">
      <c r="W421" s="72"/>
      <c r="X421" s="73"/>
    </row>
    <row r="422" spans="23:24" x14ac:dyDescent="0.2">
      <c r="W422" s="72"/>
      <c r="X422" s="73"/>
    </row>
    <row r="423" spans="23:24" x14ac:dyDescent="0.2">
      <c r="W423" s="72"/>
      <c r="X423" s="73"/>
    </row>
    <row r="424" spans="23:24" x14ac:dyDescent="0.2">
      <c r="W424" s="72"/>
      <c r="X424" s="73"/>
    </row>
    <row r="425" spans="23:24" x14ac:dyDescent="0.2">
      <c r="W425" s="72"/>
      <c r="X425" s="73"/>
    </row>
    <row r="426" spans="23:24" x14ac:dyDescent="0.2">
      <c r="W426" s="72"/>
      <c r="X426" s="73"/>
    </row>
    <row r="427" spans="23:24" x14ac:dyDescent="0.2">
      <c r="W427" s="72"/>
      <c r="X427" s="73"/>
    </row>
    <row r="428" spans="23:24" x14ac:dyDescent="0.2">
      <c r="W428" s="72"/>
      <c r="X428" s="73"/>
    </row>
    <row r="429" spans="23:24" x14ac:dyDescent="0.2">
      <c r="W429" s="72"/>
      <c r="X429" s="73"/>
    </row>
    <row r="430" spans="23:24" x14ac:dyDescent="0.2">
      <c r="W430" s="72"/>
      <c r="X430" s="73"/>
    </row>
    <row r="431" spans="23:24" x14ac:dyDescent="0.2">
      <c r="W431" s="72"/>
      <c r="X431" s="73"/>
    </row>
    <row r="432" spans="23:24" x14ac:dyDescent="0.2">
      <c r="W432" s="72"/>
      <c r="X432" s="73"/>
    </row>
    <row r="433" spans="23:24" x14ac:dyDescent="0.2">
      <c r="W433" s="72"/>
      <c r="X433" s="73"/>
    </row>
    <row r="434" spans="23:24" x14ac:dyDescent="0.2">
      <c r="W434" s="72"/>
      <c r="X434" s="73"/>
    </row>
    <row r="435" spans="23:24" x14ac:dyDescent="0.2">
      <c r="W435" s="72"/>
      <c r="X435" s="73"/>
    </row>
    <row r="436" spans="23:24" x14ac:dyDescent="0.2">
      <c r="W436" s="72"/>
      <c r="X436" s="73"/>
    </row>
    <row r="437" spans="23:24" x14ac:dyDescent="0.2">
      <c r="W437" s="72"/>
      <c r="X437" s="73"/>
    </row>
    <row r="438" spans="23:24" x14ac:dyDescent="0.2">
      <c r="W438" s="72"/>
      <c r="X438" s="73"/>
    </row>
    <row r="439" spans="23:24" x14ac:dyDescent="0.2">
      <c r="W439" s="72"/>
      <c r="X439" s="73"/>
    </row>
    <row r="440" spans="23:24" x14ac:dyDescent="0.2">
      <c r="W440" s="72"/>
      <c r="X440" s="73"/>
    </row>
    <row r="441" spans="23:24" x14ac:dyDescent="0.2">
      <c r="W441" s="72"/>
      <c r="X441" s="73"/>
    </row>
    <row r="442" spans="23:24" x14ac:dyDescent="0.2">
      <c r="W442" s="72"/>
      <c r="X442" s="73"/>
    </row>
    <row r="443" spans="23:24" x14ac:dyDescent="0.2">
      <c r="W443" s="72"/>
      <c r="X443" s="73"/>
    </row>
    <row r="444" spans="23:24" x14ac:dyDescent="0.2">
      <c r="W444" s="72"/>
      <c r="X444" s="73"/>
    </row>
    <row r="445" spans="23:24" x14ac:dyDescent="0.2">
      <c r="W445" s="72"/>
      <c r="X445" s="73"/>
    </row>
    <row r="446" spans="23:24" x14ac:dyDescent="0.2">
      <c r="W446" s="72"/>
      <c r="X446" s="73"/>
    </row>
    <row r="447" spans="23:24" x14ac:dyDescent="0.2">
      <c r="W447" s="72"/>
      <c r="X447" s="73"/>
    </row>
    <row r="448" spans="23:24" x14ac:dyDescent="0.2">
      <c r="W448" s="72"/>
      <c r="X448" s="73"/>
    </row>
    <row r="449" spans="23:24" x14ac:dyDescent="0.2">
      <c r="W449" s="72"/>
      <c r="X449" s="73"/>
    </row>
    <row r="450" spans="23:24" x14ac:dyDescent="0.2">
      <c r="W450" s="72"/>
      <c r="X450" s="73"/>
    </row>
    <row r="451" spans="23:24" x14ac:dyDescent="0.2">
      <c r="W451" s="72"/>
      <c r="X451" s="73"/>
    </row>
    <row r="452" spans="23:24" x14ac:dyDescent="0.2">
      <c r="W452" s="72"/>
      <c r="X452" s="73"/>
    </row>
    <row r="453" spans="23:24" x14ac:dyDescent="0.2">
      <c r="W453" s="72"/>
      <c r="X453" s="73"/>
    </row>
    <row r="454" spans="23:24" x14ac:dyDescent="0.2">
      <c r="W454" s="72"/>
      <c r="X454" s="73"/>
    </row>
    <row r="455" spans="23:24" x14ac:dyDescent="0.2">
      <c r="W455" s="72"/>
      <c r="X455" s="73"/>
    </row>
    <row r="456" spans="23:24" x14ac:dyDescent="0.2">
      <c r="W456" s="72"/>
      <c r="X456" s="73"/>
    </row>
    <row r="457" spans="23:24" x14ac:dyDescent="0.2">
      <c r="W457" s="72"/>
      <c r="X457" s="73"/>
    </row>
    <row r="458" spans="23:24" x14ac:dyDescent="0.2">
      <c r="W458" s="72"/>
      <c r="X458" s="73"/>
    </row>
    <row r="459" spans="23:24" x14ac:dyDescent="0.2">
      <c r="W459" s="72"/>
      <c r="X459" s="73"/>
    </row>
    <row r="460" spans="23:24" x14ac:dyDescent="0.2">
      <c r="W460" s="72"/>
      <c r="X460" s="73"/>
    </row>
    <row r="461" spans="23:24" x14ac:dyDescent="0.2">
      <c r="W461" s="72"/>
      <c r="X461" s="73"/>
    </row>
    <row r="462" spans="23:24" x14ac:dyDescent="0.2">
      <c r="W462" s="72"/>
      <c r="X462" s="73"/>
    </row>
    <row r="463" spans="23:24" x14ac:dyDescent="0.2">
      <c r="W463" s="72"/>
      <c r="X463" s="73"/>
    </row>
    <row r="464" spans="23:24" x14ac:dyDescent="0.2">
      <c r="W464" s="72"/>
      <c r="X464" s="73"/>
    </row>
    <row r="465" spans="23:24" x14ac:dyDescent="0.2">
      <c r="W465" s="72"/>
      <c r="X465" s="73"/>
    </row>
    <row r="466" spans="23:24" x14ac:dyDescent="0.2">
      <c r="W466" s="72"/>
      <c r="X466" s="73"/>
    </row>
    <row r="467" spans="23:24" x14ac:dyDescent="0.2">
      <c r="W467" s="72"/>
      <c r="X467" s="73"/>
    </row>
    <row r="468" spans="23:24" x14ac:dyDescent="0.2">
      <c r="W468" s="72"/>
      <c r="X468" s="73"/>
    </row>
    <row r="469" spans="23:24" x14ac:dyDescent="0.2">
      <c r="W469" s="72"/>
      <c r="X469" s="73"/>
    </row>
    <row r="470" spans="23:24" x14ac:dyDescent="0.2">
      <c r="W470" s="72"/>
      <c r="X470" s="73"/>
    </row>
    <row r="471" spans="23:24" x14ac:dyDescent="0.2">
      <c r="W471" s="72"/>
      <c r="X471" s="73"/>
    </row>
    <row r="472" spans="23:24" x14ac:dyDescent="0.2">
      <c r="W472" s="72"/>
      <c r="X472" s="73"/>
    </row>
    <row r="473" spans="23:24" x14ac:dyDescent="0.2">
      <c r="W473" s="72"/>
      <c r="X473" s="73"/>
    </row>
    <row r="474" spans="23:24" x14ac:dyDescent="0.2">
      <c r="W474" s="72"/>
      <c r="X474" s="73"/>
    </row>
    <row r="475" spans="23:24" x14ac:dyDescent="0.2">
      <c r="W475" s="72"/>
      <c r="X475" s="73"/>
    </row>
    <row r="476" spans="23:24" x14ac:dyDescent="0.2">
      <c r="W476" s="72"/>
      <c r="X476" s="73"/>
    </row>
    <row r="477" spans="23:24" x14ac:dyDescent="0.2">
      <c r="W477" s="72"/>
      <c r="X477" s="73"/>
    </row>
    <row r="478" spans="23:24" x14ac:dyDescent="0.2">
      <c r="W478" s="72"/>
      <c r="X478" s="73"/>
    </row>
    <row r="479" spans="23:24" x14ac:dyDescent="0.2">
      <c r="W479" s="72"/>
      <c r="X479" s="73"/>
    </row>
    <row r="480" spans="23:24" x14ac:dyDescent="0.2">
      <c r="W480" s="72"/>
      <c r="X480" s="73"/>
    </row>
    <row r="481" spans="23:24" x14ac:dyDescent="0.2">
      <c r="W481" s="72"/>
      <c r="X481" s="73"/>
    </row>
    <row r="482" spans="23:24" x14ac:dyDescent="0.2">
      <c r="W482" s="72"/>
      <c r="X482" s="73"/>
    </row>
    <row r="483" spans="23:24" x14ac:dyDescent="0.2">
      <c r="W483" s="72"/>
      <c r="X483" s="73"/>
    </row>
    <row r="484" spans="23:24" x14ac:dyDescent="0.2">
      <c r="W484" s="72"/>
      <c r="X484" s="73"/>
    </row>
    <row r="485" spans="23:24" x14ac:dyDescent="0.2">
      <c r="W485" s="72"/>
      <c r="X485" s="73"/>
    </row>
    <row r="486" spans="23:24" x14ac:dyDescent="0.2">
      <c r="W486" s="72"/>
      <c r="X486" s="73"/>
    </row>
    <row r="487" spans="23:24" x14ac:dyDescent="0.2">
      <c r="W487" s="72"/>
      <c r="X487" s="73"/>
    </row>
    <row r="488" spans="23:24" x14ac:dyDescent="0.2">
      <c r="W488" s="72"/>
      <c r="X488" s="73"/>
    </row>
    <row r="489" spans="23:24" x14ac:dyDescent="0.2">
      <c r="W489" s="72"/>
      <c r="X489" s="73"/>
    </row>
    <row r="490" spans="23:24" x14ac:dyDescent="0.2">
      <c r="W490" s="72"/>
      <c r="X490" s="73"/>
    </row>
    <row r="491" spans="23:24" x14ac:dyDescent="0.2">
      <c r="W491" s="72"/>
      <c r="X491" s="73"/>
    </row>
    <row r="492" spans="23:24" x14ac:dyDescent="0.2">
      <c r="W492" s="72"/>
      <c r="X492" s="73"/>
    </row>
    <row r="493" spans="23:24" x14ac:dyDescent="0.2">
      <c r="W493" s="72"/>
      <c r="X493" s="73"/>
    </row>
    <row r="494" spans="23:24" x14ac:dyDescent="0.2">
      <c r="W494" s="72"/>
      <c r="X494" s="73"/>
    </row>
    <row r="495" spans="23:24" x14ac:dyDescent="0.2">
      <c r="W495" s="72"/>
      <c r="X495" s="73"/>
    </row>
    <row r="496" spans="23:24" x14ac:dyDescent="0.2">
      <c r="W496" s="72"/>
      <c r="X496" s="73"/>
    </row>
    <row r="497" spans="23:24" x14ac:dyDescent="0.2">
      <c r="W497" s="72"/>
      <c r="X497" s="73"/>
    </row>
    <row r="498" spans="23:24" x14ac:dyDescent="0.2">
      <c r="W498" s="72"/>
      <c r="X498" s="73"/>
    </row>
    <row r="499" spans="23:24" x14ac:dyDescent="0.2">
      <c r="W499" s="72"/>
      <c r="X499" s="73"/>
    </row>
    <row r="500" spans="23:24" x14ac:dyDescent="0.2">
      <c r="W500" s="72"/>
      <c r="X500" s="73"/>
    </row>
    <row r="501" spans="23:24" x14ac:dyDescent="0.2">
      <c r="W501" s="72"/>
      <c r="X501" s="73"/>
    </row>
    <row r="502" spans="23:24" x14ac:dyDescent="0.2">
      <c r="W502" s="72"/>
      <c r="X502" s="73"/>
    </row>
    <row r="503" spans="23:24" x14ac:dyDescent="0.2">
      <c r="W503" s="72"/>
      <c r="X503" s="73"/>
    </row>
    <row r="504" spans="23:24" x14ac:dyDescent="0.2">
      <c r="W504" s="72"/>
      <c r="X504" s="73"/>
    </row>
    <row r="505" spans="23:24" x14ac:dyDescent="0.2">
      <c r="W505" s="72"/>
      <c r="X505" s="73"/>
    </row>
    <row r="506" spans="23:24" x14ac:dyDescent="0.2">
      <c r="W506" s="72"/>
      <c r="X506" s="73"/>
    </row>
    <row r="507" spans="23:24" x14ac:dyDescent="0.2">
      <c r="W507" s="72"/>
      <c r="X507" s="73"/>
    </row>
    <row r="508" spans="23:24" x14ac:dyDescent="0.2">
      <c r="W508" s="72"/>
      <c r="X508" s="73"/>
    </row>
    <row r="509" spans="23:24" x14ac:dyDescent="0.2">
      <c r="W509" s="72"/>
      <c r="X509" s="73"/>
    </row>
    <row r="510" spans="23:24" x14ac:dyDescent="0.2">
      <c r="W510" s="72"/>
      <c r="X510" s="73"/>
    </row>
    <row r="511" spans="23:24" x14ac:dyDescent="0.2">
      <c r="W511" s="72"/>
      <c r="X511" s="73"/>
    </row>
    <row r="512" spans="23:24" x14ac:dyDescent="0.2">
      <c r="W512" s="72"/>
      <c r="X512" s="73"/>
    </row>
    <row r="513" spans="23:24" x14ac:dyDescent="0.2">
      <c r="W513" s="72"/>
      <c r="X513" s="73"/>
    </row>
    <row r="514" spans="23:24" x14ac:dyDescent="0.2">
      <c r="W514" s="72"/>
      <c r="X514" s="73"/>
    </row>
    <row r="515" spans="23:24" x14ac:dyDescent="0.2">
      <c r="W515" s="72"/>
      <c r="X515" s="73"/>
    </row>
    <row r="516" spans="23:24" x14ac:dyDescent="0.2">
      <c r="W516" s="72"/>
      <c r="X516" s="73"/>
    </row>
    <row r="517" spans="23:24" x14ac:dyDescent="0.2">
      <c r="W517" s="72"/>
      <c r="X517" s="73"/>
    </row>
    <row r="518" spans="23:24" x14ac:dyDescent="0.2">
      <c r="W518" s="72"/>
      <c r="X518" s="73"/>
    </row>
    <row r="519" spans="23:24" x14ac:dyDescent="0.2">
      <c r="W519" s="72"/>
      <c r="X519" s="73"/>
    </row>
    <row r="520" spans="23:24" x14ac:dyDescent="0.2">
      <c r="W520" s="72"/>
      <c r="X520" s="73"/>
    </row>
    <row r="521" spans="23:24" x14ac:dyDescent="0.2">
      <c r="W521" s="72"/>
      <c r="X521" s="73"/>
    </row>
    <row r="522" spans="23:24" x14ac:dyDescent="0.2">
      <c r="W522" s="72"/>
      <c r="X522" s="73"/>
    </row>
    <row r="523" spans="23:24" x14ac:dyDescent="0.2">
      <c r="W523" s="72"/>
      <c r="X523" s="73"/>
    </row>
    <row r="524" spans="23:24" x14ac:dyDescent="0.2">
      <c r="W524" s="72"/>
      <c r="X524" s="73"/>
    </row>
    <row r="525" spans="23:24" x14ac:dyDescent="0.2">
      <c r="W525" s="72"/>
      <c r="X525" s="73"/>
    </row>
    <row r="526" spans="23:24" x14ac:dyDescent="0.2">
      <c r="W526" s="72"/>
      <c r="X526" s="73"/>
    </row>
    <row r="527" spans="23:24" x14ac:dyDescent="0.2">
      <c r="W527" s="72"/>
      <c r="X527" s="73"/>
    </row>
    <row r="528" spans="23:24" x14ac:dyDescent="0.2">
      <c r="W528" s="72"/>
      <c r="X528" s="73"/>
    </row>
    <row r="529" spans="23:24" x14ac:dyDescent="0.2">
      <c r="W529" s="72"/>
      <c r="X529" s="73"/>
    </row>
    <row r="530" spans="23:24" x14ac:dyDescent="0.2">
      <c r="W530" s="72"/>
      <c r="X530" s="73"/>
    </row>
    <row r="531" spans="23:24" x14ac:dyDescent="0.2">
      <c r="W531" s="72"/>
      <c r="X531" s="73"/>
    </row>
    <row r="532" spans="23:24" x14ac:dyDescent="0.2">
      <c r="W532" s="72"/>
      <c r="X532" s="73"/>
    </row>
    <row r="533" spans="23:24" x14ac:dyDescent="0.2">
      <c r="W533" s="72"/>
      <c r="X533" s="73"/>
    </row>
    <row r="534" spans="23:24" x14ac:dyDescent="0.2">
      <c r="W534" s="72"/>
      <c r="X534" s="73"/>
    </row>
    <row r="535" spans="23:24" x14ac:dyDescent="0.2">
      <c r="W535" s="72"/>
      <c r="X535" s="73"/>
    </row>
    <row r="536" spans="23:24" x14ac:dyDescent="0.2">
      <c r="W536" s="72"/>
      <c r="X536" s="73"/>
    </row>
    <row r="537" spans="23:24" x14ac:dyDescent="0.2">
      <c r="W537" s="72"/>
      <c r="X537" s="73"/>
    </row>
    <row r="538" spans="23:24" x14ac:dyDescent="0.2">
      <c r="W538" s="72"/>
      <c r="X538" s="73"/>
    </row>
    <row r="539" spans="23:24" x14ac:dyDescent="0.2">
      <c r="W539" s="72"/>
      <c r="X539" s="73"/>
    </row>
    <row r="540" spans="23:24" x14ac:dyDescent="0.2">
      <c r="W540" s="72"/>
      <c r="X540" s="73"/>
    </row>
    <row r="541" spans="23:24" x14ac:dyDescent="0.2">
      <c r="W541" s="72"/>
      <c r="X541" s="73"/>
    </row>
    <row r="542" spans="23:24" x14ac:dyDescent="0.2">
      <c r="W542" s="72"/>
      <c r="X542" s="73"/>
    </row>
    <row r="543" spans="23:24" x14ac:dyDescent="0.2">
      <c r="W543" s="72"/>
      <c r="X543" s="73"/>
    </row>
    <row r="544" spans="23:24" x14ac:dyDescent="0.2">
      <c r="W544" s="72"/>
      <c r="X544" s="73"/>
    </row>
    <row r="545" spans="23:24" x14ac:dyDescent="0.2">
      <c r="W545" s="72"/>
      <c r="X545" s="73"/>
    </row>
    <row r="546" spans="23:24" x14ac:dyDescent="0.2">
      <c r="W546" s="72"/>
      <c r="X546" s="73"/>
    </row>
    <row r="547" spans="23:24" x14ac:dyDescent="0.2">
      <c r="W547" s="72"/>
      <c r="X547" s="73"/>
    </row>
    <row r="548" spans="23:24" x14ac:dyDescent="0.2">
      <c r="W548" s="72"/>
      <c r="X548" s="73"/>
    </row>
    <row r="549" spans="23:24" x14ac:dyDescent="0.2">
      <c r="W549" s="72"/>
      <c r="X549" s="73"/>
    </row>
    <row r="550" spans="23:24" x14ac:dyDescent="0.2">
      <c r="W550" s="72"/>
      <c r="X550" s="73"/>
    </row>
    <row r="551" spans="23:24" x14ac:dyDescent="0.2">
      <c r="W551" s="72"/>
      <c r="X551" s="73"/>
    </row>
    <row r="552" spans="23:24" x14ac:dyDescent="0.2">
      <c r="W552" s="72"/>
      <c r="X552" s="73"/>
    </row>
    <row r="553" spans="23:24" x14ac:dyDescent="0.2">
      <c r="W553" s="72"/>
      <c r="X553" s="73"/>
    </row>
    <row r="554" spans="23:24" x14ac:dyDescent="0.2">
      <c r="W554" s="72"/>
      <c r="X554" s="73"/>
    </row>
    <row r="555" spans="23:24" x14ac:dyDescent="0.2">
      <c r="W555" s="72"/>
      <c r="X555" s="73"/>
    </row>
    <row r="556" spans="23:24" x14ac:dyDescent="0.2">
      <c r="W556" s="72"/>
      <c r="X556" s="73"/>
    </row>
    <row r="557" spans="23:24" x14ac:dyDescent="0.2">
      <c r="W557" s="72"/>
      <c r="X557" s="73"/>
    </row>
    <row r="558" spans="23:24" x14ac:dyDescent="0.2">
      <c r="W558" s="72"/>
      <c r="X558" s="73"/>
    </row>
    <row r="559" spans="23:24" x14ac:dyDescent="0.2">
      <c r="W559" s="72"/>
      <c r="X559" s="73"/>
    </row>
    <row r="560" spans="23:24" x14ac:dyDescent="0.2">
      <c r="W560" s="72"/>
      <c r="X560" s="73"/>
    </row>
    <row r="561" spans="23:24" x14ac:dyDescent="0.2">
      <c r="W561" s="72"/>
      <c r="X561" s="73"/>
    </row>
    <row r="562" spans="23:24" x14ac:dyDescent="0.2">
      <c r="W562" s="72"/>
      <c r="X562" s="73"/>
    </row>
    <row r="563" spans="23:24" x14ac:dyDescent="0.2">
      <c r="W563" s="72"/>
      <c r="X563" s="73"/>
    </row>
    <row r="564" spans="23:24" x14ac:dyDescent="0.2">
      <c r="W564" s="72"/>
      <c r="X564" s="73"/>
    </row>
    <row r="565" spans="23:24" x14ac:dyDescent="0.2">
      <c r="W565" s="72"/>
      <c r="X565" s="73"/>
    </row>
    <row r="566" spans="23:24" x14ac:dyDescent="0.2">
      <c r="W566" s="72"/>
      <c r="X566" s="73"/>
    </row>
    <row r="567" spans="23:24" x14ac:dyDescent="0.2">
      <c r="W567" s="72"/>
      <c r="X567" s="73"/>
    </row>
    <row r="568" spans="23:24" x14ac:dyDescent="0.2">
      <c r="W568" s="72"/>
      <c r="X568" s="73"/>
    </row>
    <row r="569" spans="23:24" x14ac:dyDescent="0.2">
      <c r="W569" s="72"/>
      <c r="X569" s="73"/>
    </row>
    <row r="570" spans="23:24" x14ac:dyDescent="0.2">
      <c r="W570" s="72"/>
      <c r="X570" s="73"/>
    </row>
    <row r="571" spans="23:24" x14ac:dyDescent="0.2">
      <c r="W571" s="72"/>
      <c r="X571" s="73"/>
    </row>
    <row r="572" spans="23:24" x14ac:dyDescent="0.2">
      <c r="W572" s="72"/>
      <c r="X572" s="73"/>
    </row>
    <row r="573" spans="23:24" x14ac:dyDescent="0.2">
      <c r="W573" s="72"/>
      <c r="X573" s="73"/>
    </row>
    <row r="574" spans="23:24" x14ac:dyDescent="0.2">
      <c r="W574" s="72"/>
      <c r="X574" s="73"/>
    </row>
    <row r="575" spans="23:24" x14ac:dyDescent="0.2">
      <c r="W575" s="72"/>
      <c r="X575" s="73"/>
    </row>
    <row r="576" spans="23:24" x14ac:dyDescent="0.2">
      <c r="W576" s="72"/>
      <c r="X576" s="73"/>
    </row>
    <row r="577" spans="23:24" x14ac:dyDescent="0.2">
      <c r="W577" s="72"/>
      <c r="X577" s="73"/>
    </row>
    <row r="578" spans="23:24" x14ac:dyDescent="0.2">
      <c r="W578" s="72"/>
      <c r="X578" s="73"/>
    </row>
    <row r="579" spans="23:24" x14ac:dyDescent="0.2">
      <c r="W579" s="72"/>
      <c r="X579" s="73"/>
    </row>
    <row r="580" spans="23:24" x14ac:dyDescent="0.2">
      <c r="W580" s="72"/>
      <c r="X580" s="73"/>
    </row>
    <row r="581" spans="23:24" x14ac:dyDescent="0.2">
      <c r="W581" s="72"/>
      <c r="X581" s="73"/>
    </row>
    <row r="582" spans="23:24" x14ac:dyDescent="0.2">
      <c r="W582" s="72"/>
      <c r="X582" s="73"/>
    </row>
    <row r="583" spans="23:24" x14ac:dyDescent="0.2">
      <c r="W583" s="72"/>
      <c r="X583" s="73"/>
    </row>
    <row r="584" spans="23:24" x14ac:dyDescent="0.2">
      <c r="W584" s="72"/>
      <c r="X584" s="73"/>
    </row>
    <row r="585" spans="23:24" x14ac:dyDescent="0.2">
      <c r="W585" s="72"/>
      <c r="X585" s="73"/>
    </row>
    <row r="586" spans="23:24" x14ac:dyDescent="0.2">
      <c r="W586" s="72"/>
      <c r="X586" s="73"/>
    </row>
    <row r="587" spans="23:24" x14ac:dyDescent="0.2">
      <c r="W587" s="72"/>
      <c r="X587" s="73"/>
    </row>
    <row r="588" spans="23:24" x14ac:dyDescent="0.2">
      <c r="W588" s="72"/>
      <c r="X588" s="73"/>
    </row>
    <row r="589" spans="23:24" x14ac:dyDescent="0.2">
      <c r="W589" s="72"/>
      <c r="X589" s="73"/>
    </row>
    <row r="590" spans="23:24" x14ac:dyDescent="0.2">
      <c r="W590" s="72"/>
      <c r="X590" s="73"/>
    </row>
    <row r="591" spans="23:24" x14ac:dyDescent="0.2">
      <c r="W591" s="72"/>
      <c r="X591" s="73"/>
    </row>
    <row r="592" spans="23:24" x14ac:dyDescent="0.2">
      <c r="W592" s="72"/>
      <c r="X592" s="73"/>
    </row>
    <row r="593" spans="23:24" x14ac:dyDescent="0.2">
      <c r="W593" s="72"/>
      <c r="X593" s="73"/>
    </row>
    <row r="594" spans="23:24" x14ac:dyDescent="0.2">
      <c r="W594" s="72"/>
      <c r="X594" s="73"/>
    </row>
    <row r="595" spans="23:24" x14ac:dyDescent="0.2">
      <c r="W595" s="72"/>
      <c r="X595" s="73"/>
    </row>
    <row r="596" spans="23:24" x14ac:dyDescent="0.2">
      <c r="W596" s="72"/>
      <c r="X596" s="73"/>
    </row>
    <row r="597" spans="23:24" x14ac:dyDescent="0.2">
      <c r="W597" s="72"/>
      <c r="X597" s="73"/>
    </row>
    <row r="598" spans="23:24" x14ac:dyDescent="0.2">
      <c r="W598" s="72"/>
      <c r="X598" s="73"/>
    </row>
    <row r="599" spans="23:24" x14ac:dyDescent="0.2">
      <c r="W599" s="72"/>
      <c r="X599" s="73"/>
    </row>
    <row r="600" spans="23:24" x14ac:dyDescent="0.2">
      <c r="W600" s="72"/>
      <c r="X600" s="73"/>
    </row>
    <row r="601" spans="23:24" x14ac:dyDescent="0.2">
      <c r="W601" s="72"/>
      <c r="X601" s="73"/>
    </row>
    <row r="602" spans="23:24" x14ac:dyDescent="0.2">
      <c r="W602" s="72"/>
      <c r="X602" s="73"/>
    </row>
    <row r="603" spans="23:24" x14ac:dyDescent="0.2">
      <c r="W603" s="72"/>
      <c r="X603" s="73"/>
    </row>
    <row r="604" spans="23:24" x14ac:dyDescent="0.2">
      <c r="W604" s="72"/>
      <c r="X604" s="73"/>
    </row>
    <row r="605" spans="23:24" x14ac:dyDescent="0.2">
      <c r="W605" s="72"/>
      <c r="X605" s="73"/>
    </row>
    <row r="606" spans="23:24" x14ac:dyDescent="0.2">
      <c r="W606" s="72"/>
      <c r="X606" s="73"/>
    </row>
    <row r="607" spans="23:24" x14ac:dyDescent="0.2">
      <c r="W607" s="72"/>
      <c r="X607" s="73"/>
    </row>
    <row r="608" spans="23:24" x14ac:dyDescent="0.2">
      <c r="W608" s="72"/>
      <c r="X608" s="73"/>
    </row>
    <row r="609" spans="23:24" x14ac:dyDescent="0.2">
      <c r="W609" s="72"/>
      <c r="X609" s="73"/>
    </row>
    <row r="610" spans="23:24" x14ac:dyDescent="0.2">
      <c r="W610" s="72"/>
      <c r="X610" s="73"/>
    </row>
    <row r="611" spans="23:24" x14ac:dyDescent="0.2">
      <c r="W611" s="72"/>
      <c r="X611" s="73"/>
    </row>
    <row r="612" spans="23:24" x14ac:dyDescent="0.2">
      <c r="W612" s="72"/>
      <c r="X612" s="73"/>
    </row>
    <row r="613" spans="23:24" x14ac:dyDescent="0.2">
      <c r="W613" s="72"/>
      <c r="X613" s="73"/>
    </row>
    <row r="614" spans="23:24" x14ac:dyDescent="0.2">
      <c r="W614" s="72"/>
      <c r="X614" s="73"/>
    </row>
    <row r="615" spans="23:24" x14ac:dyDescent="0.2">
      <c r="W615" s="72"/>
      <c r="X615" s="73"/>
    </row>
    <row r="616" spans="23:24" x14ac:dyDescent="0.2">
      <c r="W616" s="72"/>
      <c r="X616" s="73"/>
    </row>
    <row r="617" spans="23:24" x14ac:dyDescent="0.2">
      <c r="W617" s="72"/>
      <c r="X617" s="73"/>
    </row>
    <row r="618" spans="23:24" x14ac:dyDescent="0.2">
      <c r="W618" s="72"/>
      <c r="X618" s="73"/>
    </row>
    <row r="619" spans="23:24" x14ac:dyDescent="0.2">
      <c r="W619" s="72"/>
      <c r="X619" s="73"/>
    </row>
    <row r="620" spans="23:24" x14ac:dyDescent="0.2">
      <c r="W620" s="72"/>
      <c r="X620" s="73"/>
    </row>
    <row r="621" spans="23:24" x14ac:dyDescent="0.2">
      <c r="W621" s="72"/>
      <c r="X621" s="73"/>
    </row>
    <row r="622" spans="23:24" x14ac:dyDescent="0.2">
      <c r="W622" s="72"/>
      <c r="X622" s="73"/>
    </row>
    <row r="623" spans="23:24" x14ac:dyDescent="0.2">
      <c r="W623" s="72"/>
      <c r="X623" s="73"/>
    </row>
    <row r="624" spans="23:24" x14ac:dyDescent="0.2">
      <c r="W624" s="72"/>
      <c r="X624" s="73"/>
    </row>
    <row r="625" spans="23:24" x14ac:dyDescent="0.2">
      <c r="W625" s="72"/>
      <c r="X625" s="73"/>
    </row>
    <row r="626" spans="23:24" x14ac:dyDescent="0.2">
      <c r="W626" s="72"/>
      <c r="X626" s="73"/>
    </row>
    <row r="627" spans="23:24" x14ac:dyDescent="0.2">
      <c r="W627" s="72"/>
      <c r="X627" s="73"/>
    </row>
    <row r="628" spans="23:24" x14ac:dyDescent="0.2">
      <c r="W628" s="72"/>
      <c r="X628" s="73"/>
    </row>
    <row r="629" spans="23:24" x14ac:dyDescent="0.2">
      <c r="W629" s="72"/>
      <c r="X629" s="73"/>
    </row>
    <row r="630" spans="23:24" x14ac:dyDescent="0.2">
      <c r="W630" s="72"/>
      <c r="X630" s="73"/>
    </row>
    <row r="631" spans="23:24" x14ac:dyDescent="0.2">
      <c r="W631" s="72"/>
      <c r="X631" s="73"/>
    </row>
    <row r="632" spans="23:24" x14ac:dyDescent="0.2">
      <c r="W632" s="72"/>
      <c r="X632" s="73"/>
    </row>
    <row r="633" spans="23:24" x14ac:dyDescent="0.2">
      <c r="W633" s="72"/>
      <c r="X633" s="73"/>
    </row>
    <row r="634" spans="23:24" x14ac:dyDescent="0.2">
      <c r="W634" s="72"/>
      <c r="X634" s="73"/>
    </row>
    <row r="635" spans="23:24" x14ac:dyDescent="0.2">
      <c r="W635" s="72"/>
      <c r="X635" s="73"/>
    </row>
    <row r="636" spans="23:24" x14ac:dyDescent="0.2">
      <c r="W636" s="72"/>
      <c r="X636" s="73"/>
    </row>
    <row r="637" spans="23:24" x14ac:dyDescent="0.2">
      <c r="W637" s="72"/>
      <c r="X637" s="73"/>
    </row>
    <row r="638" spans="23:24" x14ac:dyDescent="0.2">
      <c r="W638" s="72"/>
      <c r="X638" s="73"/>
    </row>
    <row r="639" spans="23:24" x14ac:dyDescent="0.2">
      <c r="W639" s="72"/>
      <c r="X639" s="73"/>
    </row>
    <row r="640" spans="23:24" x14ac:dyDescent="0.2">
      <c r="W640" s="72"/>
      <c r="X640" s="73"/>
    </row>
    <row r="641" spans="23:24" x14ac:dyDescent="0.2">
      <c r="W641" s="72"/>
      <c r="X641" s="73"/>
    </row>
    <row r="642" spans="23:24" x14ac:dyDescent="0.2">
      <c r="W642" s="72"/>
      <c r="X642" s="73"/>
    </row>
    <row r="643" spans="23:24" x14ac:dyDescent="0.2">
      <c r="W643" s="72"/>
      <c r="X643" s="73"/>
    </row>
    <row r="644" spans="23:24" x14ac:dyDescent="0.2">
      <c r="W644" s="72"/>
      <c r="X644" s="73"/>
    </row>
    <row r="645" spans="23:24" x14ac:dyDescent="0.2">
      <c r="W645" s="72"/>
      <c r="X645" s="73"/>
    </row>
    <row r="646" spans="23:24" x14ac:dyDescent="0.2">
      <c r="W646" s="72"/>
      <c r="X646" s="73"/>
    </row>
    <row r="647" spans="23:24" x14ac:dyDescent="0.2">
      <c r="W647" s="72"/>
      <c r="X647" s="73"/>
    </row>
    <row r="648" spans="23:24" x14ac:dyDescent="0.2">
      <c r="W648" s="72"/>
      <c r="X648" s="73"/>
    </row>
    <row r="649" spans="23:24" x14ac:dyDescent="0.2">
      <c r="W649" s="72"/>
      <c r="X649" s="73"/>
    </row>
    <row r="650" spans="23:24" x14ac:dyDescent="0.2">
      <c r="W650" s="72"/>
      <c r="X650" s="73"/>
    </row>
    <row r="651" spans="23:24" x14ac:dyDescent="0.2">
      <c r="W651" s="72"/>
      <c r="X651" s="73"/>
    </row>
    <row r="652" spans="23:24" x14ac:dyDescent="0.2">
      <c r="W652" s="72"/>
      <c r="X652" s="73"/>
    </row>
    <row r="653" spans="23:24" x14ac:dyDescent="0.2">
      <c r="W653" s="72"/>
      <c r="X653" s="73"/>
    </row>
    <row r="654" spans="23:24" x14ac:dyDescent="0.2">
      <c r="W654" s="72"/>
      <c r="X654" s="73"/>
    </row>
    <row r="655" spans="23:24" x14ac:dyDescent="0.2">
      <c r="W655" s="72"/>
      <c r="X655" s="73"/>
    </row>
    <row r="656" spans="23:24" x14ac:dyDescent="0.2">
      <c r="W656" s="72"/>
      <c r="X656" s="73"/>
    </row>
    <row r="657" spans="23:24" x14ac:dyDescent="0.2">
      <c r="W657" s="72"/>
      <c r="X657" s="73"/>
    </row>
    <row r="658" spans="23:24" x14ac:dyDescent="0.2">
      <c r="W658" s="72"/>
      <c r="X658" s="73"/>
    </row>
    <row r="659" spans="23:24" x14ac:dyDescent="0.2">
      <c r="W659" s="72"/>
      <c r="X659" s="73"/>
    </row>
    <row r="660" spans="23:24" x14ac:dyDescent="0.2">
      <c r="W660" s="72"/>
      <c r="X660" s="73"/>
    </row>
    <row r="661" spans="23:24" x14ac:dyDescent="0.2">
      <c r="W661" s="72"/>
      <c r="X661" s="73"/>
    </row>
    <row r="662" spans="23:24" x14ac:dyDescent="0.2">
      <c r="W662" s="72"/>
      <c r="X662" s="73"/>
    </row>
    <row r="663" spans="23:24" x14ac:dyDescent="0.2">
      <c r="W663" s="72"/>
      <c r="X663" s="73"/>
    </row>
    <row r="664" spans="23:24" x14ac:dyDescent="0.2">
      <c r="W664" s="72"/>
      <c r="X664" s="73"/>
    </row>
    <row r="665" spans="23:24" x14ac:dyDescent="0.2">
      <c r="W665" s="72"/>
      <c r="X665" s="73"/>
    </row>
    <row r="666" spans="23:24" x14ac:dyDescent="0.2">
      <c r="W666" s="72"/>
      <c r="X666" s="73"/>
    </row>
    <row r="667" spans="23:24" x14ac:dyDescent="0.2">
      <c r="W667" s="72"/>
      <c r="X667" s="73"/>
    </row>
    <row r="668" spans="23:24" x14ac:dyDescent="0.2">
      <c r="W668" s="72"/>
      <c r="X668" s="73"/>
    </row>
    <row r="669" spans="23:24" x14ac:dyDescent="0.2">
      <c r="W669" s="72"/>
      <c r="X669" s="73"/>
    </row>
    <row r="670" spans="23:24" x14ac:dyDescent="0.2">
      <c r="W670" s="72"/>
      <c r="X670" s="73"/>
    </row>
    <row r="671" spans="23:24" x14ac:dyDescent="0.2">
      <c r="W671" s="72"/>
      <c r="X671" s="73"/>
    </row>
    <row r="672" spans="23:24" x14ac:dyDescent="0.2">
      <c r="W672" s="72"/>
      <c r="X672" s="73"/>
    </row>
    <row r="673" spans="23:24" x14ac:dyDescent="0.2">
      <c r="W673" s="72"/>
      <c r="X673" s="73"/>
    </row>
    <row r="674" spans="23:24" x14ac:dyDescent="0.2">
      <c r="W674" s="72"/>
      <c r="X674" s="73"/>
    </row>
    <row r="675" spans="23:24" x14ac:dyDescent="0.2">
      <c r="W675" s="72"/>
      <c r="X675" s="73"/>
    </row>
    <row r="676" spans="23:24" x14ac:dyDescent="0.2">
      <c r="W676" s="72"/>
      <c r="X676" s="73"/>
    </row>
    <row r="677" spans="23:24" x14ac:dyDescent="0.2">
      <c r="W677" s="72"/>
      <c r="X677" s="73"/>
    </row>
    <row r="678" spans="23:24" x14ac:dyDescent="0.2">
      <c r="W678" s="72"/>
      <c r="X678" s="73"/>
    </row>
    <row r="679" spans="23:24" x14ac:dyDescent="0.2">
      <c r="W679" s="72"/>
      <c r="X679" s="73"/>
    </row>
    <row r="680" spans="23:24" x14ac:dyDescent="0.2">
      <c r="W680" s="72"/>
      <c r="X680" s="73"/>
    </row>
    <row r="681" spans="23:24" x14ac:dyDescent="0.2">
      <c r="W681" s="72"/>
      <c r="X681" s="73"/>
    </row>
    <row r="682" spans="23:24" x14ac:dyDescent="0.2">
      <c r="W682" s="72"/>
      <c r="X682" s="73"/>
    </row>
    <row r="683" spans="23:24" x14ac:dyDescent="0.2">
      <c r="W683" s="72"/>
      <c r="X683" s="73"/>
    </row>
    <row r="684" spans="23:24" x14ac:dyDescent="0.2">
      <c r="W684" s="72"/>
      <c r="X684" s="73"/>
    </row>
    <row r="685" spans="23:24" x14ac:dyDescent="0.2">
      <c r="W685" s="72"/>
      <c r="X685" s="73"/>
    </row>
    <row r="686" spans="23:24" x14ac:dyDescent="0.2">
      <c r="W686" s="72"/>
      <c r="X686" s="73"/>
    </row>
    <row r="687" spans="23:24" x14ac:dyDescent="0.2">
      <c r="W687" s="72"/>
      <c r="X687" s="73"/>
    </row>
    <row r="688" spans="23:24" x14ac:dyDescent="0.2">
      <c r="W688" s="72"/>
      <c r="X688" s="73"/>
    </row>
    <row r="689" spans="23:24" x14ac:dyDescent="0.2">
      <c r="W689" s="72"/>
      <c r="X689" s="73"/>
    </row>
    <row r="690" spans="23:24" x14ac:dyDescent="0.2">
      <c r="W690" s="72"/>
      <c r="X690" s="73"/>
    </row>
    <row r="691" spans="23:24" x14ac:dyDescent="0.2">
      <c r="W691" s="72"/>
      <c r="X691" s="73"/>
    </row>
    <row r="692" spans="23:24" x14ac:dyDescent="0.2">
      <c r="W692" s="72"/>
      <c r="X692" s="73"/>
    </row>
    <row r="693" spans="23:24" x14ac:dyDescent="0.2">
      <c r="W693" s="72"/>
      <c r="X693" s="73"/>
    </row>
    <row r="694" spans="23:24" x14ac:dyDescent="0.2">
      <c r="W694" s="72"/>
      <c r="X694" s="73"/>
    </row>
    <row r="695" spans="23:24" x14ac:dyDescent="0.2">
      <c r="W695" s="72"/>
      <c r="X695" s="73"/>
    </row>
    <row r="696" spans="23:24" x14ac:dyDescent="0.2">
      <c r="W696" s="72"/>
      <c r="X696" s="73"/>
    </row>
    <row r="697" spans="23:24" x14ac:dyDescent="0.2">
      <c r="W697" s="72"/>
      <c r="X697" s="73"/>
    </row>
    <row r="698" spans="23:24" x14ac:dyDescent="0.2">
      <c r="W698" s="72"/>
      <c r="X698" s="73"/>
    </row>
    <row r="699" spans="23:24" x14ac:dyDescent="0.2">
      <c r="W699" s="72"/>
      <c r="X699" s="73"/>
    </row>
    <row r="700" spans="23:24" x14ac:dyDescent="0.2">
      <c r="W700" s="72"/>
      <c r="X700" s="73"/>
    </row>
    <row r="701" spans="23:24" x14ac:dyDescent="0.2">
      <c r="W701" s="72"/>
      <c r="X701" s="73"/>
    </row>
    <row r="702" spans="23:24" x14ac:dyDescent="0.2">
      <c r="W702" s="72"/>
      <c r="X702" s="73"/>
    </row>
    <row r="703" spans="23:24" x14ac:dyDescent="0.2">
      <c r="W703" s="72"/>
      <c r="X703" s="73"/>
    </row>
    <row r="704" spans="23:24" x14ac:dyDescent="0.2">
      <c r="W704" s="72"/>
      <c r="X704" s="73"/>
    </row>
    <row r="705" spans="23:24" x14ac:dyDescent="0.2">
      <c r="W705" s="72"/>
      <c r="X705" s="73"/>
    </row>
    <row r="706" spans="23:24" x14ac:dyDescent="0.2">
      <c r="W706" s="72"/>
      <c r="X706" s="73"/>
    </row>
    <row r="707" spans="23:24" x14ac:dyDescent="0.2">
      <c r="W707" s="72"/>
      <c r="X707" s="73"/>
    </row>
    <row r="708" spans="23:24" x14ac:dyDescent="0.2">
      <c r="W708" s="72"/>
      <c r="X708" s="73"/>
    </row>
    <row r="709" spans="23:24" x14ac:dyDescent="0.2">
      <c r="W709" s="72"/>
      <c r="X709" s="73"/>
    </row>
    <row r="710" spans="23:24" x14ac:dyDescent="0.2">
      <c r="W710" s="72"/>
      <c r="X710" s="73"/>
    </row>
    <row r="711" spans="23:24" x14ac:dyDescent="0.2">
      <c r="W711" s="72"/>
      <c r="X711" s="73"/>
    </row>
    <row r="712" spans="23:24" x14ac:dyDescent="0.2">
      <c r="W712" s="72"/>
      <c r="X712" s="73"/>
    </row>
    <row r="713" spans="23:24" x14ac:dyDescent="0.2">
      <c r="W713" s="72"/>
      <c r="X713" s="73"/>
    </row>
    <row r="714" spans="23:24" x14ac:dyDescent="0.2">
      <c r="W714" s="72"/>
      <c r="X714" s="73"/>
    </row>
    <row r="715" spans="23:24" x14ac:dyDescent="0.2">
      <c r="W715" s="72"/>
      <c r="X715" s="73"/>
    </row>
    <row r="716" spans="23:24" x14ac:dyDescent="0.2">
      <c r="W716" s="72"/>
      <c r="X716" s="73"/>
    </row>
    <row r="717" spans="23:24" x14ac:dyDescent="0.2">
      <c r="W717" s="72"/>
      <c r="X717" s="73"/>
    </row>
    <row r="718" spans="23:24" x14ac:dyDescent="0.2">
      <c r="W718" s="72"/>
      <c r="X718" s="73"/>
    </row>
    <row r="719" spans="23:24" x14ac:dyDescent="0.2">
      <c r="W719" s="72"/>
      <c r="X719" s="73"/>
    </row>
    <row r="720" spans="23:24" x14ac:dyDescent="0.2">
      <c r="W720" s="72"/>
      <c r="X720" s="73"/>
    </row>
    <row r="721" spans="23:24" x14ac:dyDescent="0.2">
      <c r="W721" s="72"/>
      <c r="X721" s="73"/>
    </row>
    <row r="722" spans="23:24" x14ac:dyDescent="0.2">
      <c r="W722" s="72"/>
      <c r="X722" s="73"/>
    </row>
    <row r="723" spans="23:24" x14ac:dyDescent="0.2">
      <c r="W723" s="72"/>
      <c r="X723" s="73"/>
    </row>
    <row r="724" spans="23:24" x14ac:dyDescent="0.2">
      <c r="W724" s="72"/>
      <c r="X724" s="73"/>
    </row>
    <row r="725" spans="23:24" x14ac:dyDescent="0.2">
      <c r="W725" s="72"/>
      <c r="X725" s="73"/>
    </row>
    <row r="726" spans="23:24" x14ac:dyDescent="0.2">
      <c r="W726" s="72"/>
      <c r="X726" s="73"/>
    </row>
    <row r="727" spans="23:24" x14ac:dyDescent="0.2">
      <c r="W727" s="72"/>
      <c r="X727" s="73"/>
    </row>
    <row r="728" spans="23:24" x14ac:dyDescent="0.2">
      <c r="W728" s="72"/>
      <c r="X728" s="73"/>
    </row>
    <row r="729" spans="23:24" x14ac:dyDescent="0.2">
      <c r="W729" s="72"/>
      <c r="X729" s="73"/>
    </row>
    <row r="730" spans="23:24" x14ac:dyDescent="0.2">
      <c r="W730" s="72"/>
      <c r="X730" s="73"/>
    </row>
    <row r="731" spans="23:24" x14ac:dyDescent="0.2">
      <c r="W731" s="72"/>
      <c r="X731" s="73"/>
    </row>
    <row r="732" spans="23:24" x14ac:dyDescent="0.2">
      <c r="W732" s="72"/>
      <c r="X732" s="73"/>
    </row>
    <row r="733" spans="23:24" x14ac:dyDescent="0.2">
      <c r="W733" s="72"/>
      <c r="X733" s="73"/>
    </row>
    <row r="734" spans="23:24" x14ac:dyDescent="0.2">
      <c r="W734" s="72"/>
      <c r="X734" s="73"/>
    </row>
    <row r="735" spans="23:24" x14ac:dyDescent="0.2">
      <c r="W735" s="72"/>
      <c r="X735" s="73"/>
    </row>
    <row r="736" spans="23:24" x14ac:dyDescent="0.2">
      <c r="W736" s="72"/>
      <c r="X736" s="73"/>
    </row>
    <row r="737" spans="23:24" x14ac:dyDescent="0.2">
      <c r="W737" s="72"/>
      <c r="X737" s="73"/>
    </row>
    <row r="738" spans="23:24" x14ac:dyDescent="0.2">
      <c r="W738" s="72"/>
      <c r="X738" s="73"/>
    </row>
    <row r="739" spans="23:24" x14ac:dyDescent="0.2">
      <c r="W739" s="72"/>
      <c r="X739" s="73"/>
    </row>
    <row r="740" spans="23:24" x14ac:dyDescent="0.2">
      <c r="W740" s="72"/>
      <c r="X740" s="73"/>
    </row>
    <row r="741" spans="23:24" x14ac:dyDescent="0.2">
      <c r="W741" s="72"/>
      <c r="X741" s="73"/>
    </row>
    <row r="742" spans="23:24" x14ac:dyDescent="0.2">
      <c r="W742" s="72"/>
      <c r="X742" s="73"/>
    </row>
    <row r="743" spans="23:24" x14ac:dyDescent="0.2">
      <c r="W743" s="72"/>
      <c r="X743" s="73"/>
    </row>
    <row r="744" spans="23:24" x14ac:dyDescent="0.2">
      <c r="W744" s="72"/>
      <c r="X744" s="73"/>
    </row>
    <row r="745" spans="23:24" x14ac:dyDescent="0.2">
      <c r="W745" s="72"/>
      <c r="X745" s="73"/>
    </row>
    <row r="746" spans="23:24" x14ac:dyDescent="0.2">
      <c r="W746" s="72"/>
      <c r="X746" s="73"/>
    </row>
    <row r="747" spans="23:24" x14ac:dyDescent="0.2">
      <c r="W747" s="72"/>
      <c r="X747" s="73"/>
    </row>
    <row r="748" spans="23:24" x14ac:dyDescent="0.2">
      <c r="W748" s="72"/>
      <c r="X748" s="73"/>
    </row>
    <row r="749" spans="23:24" x14ac:dyDescent="0.2">
      <c r="W749" s="72"/>
      <c r="X749" s="73"/>
    </row>
    <row r="750" spans="23:24" x14ac:dyDescent="0.2">
      <c r="W750" s="72"/>
      <c r="X750" s="73"/>
    </row>
    <row r="751" spans="23:24" x14ac:dyDescent="0.2">
      <c r="W751" s="72"/>
      <c r="X751" s="73"/>
    </row>
    <row r="752" spans="23:24" x14ac:dyDescent="0.2">
      <c r="W752" s="72"/>
      <c r="X752" s="73"/>
    </row>
    <row r="753" spans="23:24" x14ac:dyDescent="0.2">
      <c r="W753" s="72"/>
      <c r="X753" s="73"/>
    </row>
    <row r="754" spans="23:24" x14ac:dyDescent="0.2">
      <c r="W754" s="72"/>
      <c r="X754" s="73"/>
    </row>
    <row r="755" spans="23:24" x14ac:dyDescent="0.2">
      <c r="W755" s="72"/>
      <c r="X755" s="73"/>
    </row>
    <row r="756" spans="23:24" x14ac:dyDescent="0.2">
      <c r="W756" s="72"/>
      <c r="X756" s="73"/>
    </row>
    <row r="757" spans="23:24" x14ac:dyDescent="0.2">
      <c r="W757" s="72"/>
      <c r="X757" s="73"/>
    </row>
    <row r="758" spans="23:24" x14ac:dyDescent="0.2">
      <c r="W758" s="72"/>
      <c r="X758" s="73"/>
    </row>
    <row r="759" spans="23:24" x14ac:dyDescent="0.2">
      <c r="W759" s="72"/>
      <c r="X759" s="73"/>
    </row>
    <row r="760" spans="23:24" x14ac:dyDescent="0.2">
      <c r="W760" s="72"/>
      <c r="X760" s="73"/>
    </row>
    <row r="761" spans="23:24" x14ac:dyDescent="0.2">
      <c r="W761" s="72"/>
      <c r="X761" s="73"/>
    </row>
    <row r="762" spans="23:24" x14ac:dyDescent="0.2">
      <c r="W762" s="72"/>
      <c r="X762" s="73"/>
    </row>
    <row r="763" spans="23:24" x14ac:dyDescent="0.2">
      <c r="W763" s="72"/>
      <c r="X763" s="73"/>
    </row>
    <row r="764" spans="23:24" x14ac:dyDescent="0.2">
      <c r="W764" s="72"/>
      <c r="X764" s="73"/>
    </row>
    <row r="765" spans="23:24" x14ac:dyDescent="0.2">
      <c r="W765" s="72"/>
      <c r="X765" s="73"/>
    </row>
    <row r="766" spans="23:24" x14ac:dyDescent="0.2">
      <c r="W766" s="72"/>
      <c r="X766" s="73"/>
    </row>
    <row r="767" spans="23:24" x14ac:dyDescent="0.2">
      <c r="W767" s="72"/>
      <c r="X767" s="73"/>
    </row>
    <row r="768" spans="23:24" x14ac:dyDescent="0.2">
      <c r="W768" s="72"/>
      <c r="X768" s="73"/>
    </row>
    <row r="769" spans="23:24" x14ac:dyDescent="0.2">
      <c r="W769" s="72"/>
      <c r="X769" s="73"/>
    </row>
    <row r="770" spans="23:24" x14ac:dyDescent="0.2">
      <c r="W770" s="72"/>
      <c r="X770" s="73"/>
    </row>
    <row r="771" spans="23:24" x14ac:dyDescent="0.2">
      <c r="W771" s="72"/>
      <c r="X771" s="73"/>
    </row>
    <row r="772" spans="23:24" x14ac:dyDescent="0.2">
      <c r="W772" s="72"/>
      <c r="X772" s="73"/>
    </row>
    <row r="773" spans="23:24" x14ac:dyDescent="0.2">
      <c r="W773" s="72"/>
      <c r="X773" s="73"/>
    </row>
    <row r="774" spans="23:24" x14ac:dyDescent="0.2">
      <c r="W774" s="72"/>
      <c r="X774" s="73"/>
    </row>
    <row r="775" spans="23:24" x14ac:dyDescent="0.2">
      <c r="W775" s="72"/>
      <c r="X775" s="73"/>
    </row>
    <row r="776" spans="23:24" x14ac:dyDescent="0.2">
      <c r="W776" s="72"/>
      <c r="X776" s="73"/>
    </row>
    <row r="777" spans="23:24" x14ac:dyDescent="0.2">
      <c r="W777" s="72"/>
      <c r="X777" s="73"/>
    </row>
    <row r="778" spans="23:24" x14ac:dyDescent="0.2">
      <c r="W778" s="72"/>
      <c r="X778" s="73"/>
    </row>
    <row r="779" spans="23:24" x14ac:dyDescent="0.2">
      <c r="W779" s="72"/>
      <c r="X779" s="73"/>
    </row>
    <row r="780" spans="23:24" x14ac:dyDescent="0.2">
      <c r="W780" s="72"/>
      <c r="X780" s="73"/>
    </row>
    <row r="781" spans="23:24" x14ac:dyDescent="0.2">
      <c r="W781" s="72"/>
      <c r="X781" s="73"/>
    </row>
    <row r="782" spans="23:24" x14ac:dyDescent="0.2">
      <c r="W782" s="72"/>
      <c r="X782" s="73"/>
    </row>
    <row r="783" spans="23:24" x14ac:dyDescent="0.2">
      <c r="W783" s="72"/>
      <c r="X783" s="73"/>
    </row>
    <row r="784" spans="23:24" x14ac:dyDescent="0.2">
      <c r="W784" s="72"/>
      <c r="X784" s="73"/>
    </row>
    <row r="785" spans="23:24" x14ac:dyDescent="0.2">
      <c r="W785" s="72"/>
      <c r="X785" s="73"/>
    </row>
    <row r="786" spans="23:24" x14ac:dyDescent="0.2">
      <c r="W786" s="72"/>
      <c r="X786" s="73"/>
    </row>
    <row r="787" spans="23:24" x14ac:dyDescent="0.2">
      <c r="W787" s="72"/>
      <c r="X787" s="73"/>
    </row>
    <row r="788" spans="23:24" x14ac:dyDescent="0.2">
      <c r="W788" s="72"/>
      <c r="X788" s="73"/>
    </row>
    <row r="789" spans="23:24" x14ac:dyDescent="0.2">
      <c r="W789" s="72"/>
      <c r="X789" s="73"/>
    </row>
    <row r="790" spans="23:24" x14ac:dyDescent="0.2">
      <c r="W790" s="72"/>
      <c r="X790" s="73"/>
    </row>
    <row r="791" spans="23:24" x14ac:dyDescent="0.2">
      <c r="W791" s="72"/>
      <c r="X791" s="73"/>
    </row>
    <row r="792" spans="23:24" x14ac:dyDescent="0.2">
      <c r="W792" s="72"/>
      <c r="X792" s="73"/>
    </row>
    <row r="793" spans="23:24" x14ac:dyDescent="0.2">
      <c r="W793" s="72"/>
      <c r="X793" s="73"/>
    </row>
    <row r="794" spans="23:24" x14ac:dyDescent="0.2">
      <c r="W794" s="72"/>
      <c r="X794" s="73"/>
    </row>
    <row r="795" spans="23:24" x14ac:dyDescent="0.2">
      <c r="W795" s="72"/>
      <c r="X795" s="73"/>
    </row>
    <row r="796" spans="23:24" x14ac:dyDescent="0.2">
      <c r="W796" s="72"/>
      <c r="X796" s="73"/>
    </row>
    <row r="797" spans="23:24" x14ac:dyDescent="0.2">
      <c r="W797" s="72"/>
      <c r="X797" s="73"/>
    </row>
    <row r="798" spans="23:24" x14ac:dyDescent="0.2">
      <c r="W798" s="72"/>
      <c r="X798" s="73"/>
    </row>
    <row r="799" spans="23:24" x14ac:dyDescent="0.2">
      <c r="W799" s="72"/>
      <c r="X799" s="73"/>
    </row>
    <row r="800" spans="23:24" x14ac:dyDescent="0.2">
      <c r="W800" s="72"/>
      <c r="X800" s="73"/>
    </row>
    <row r="801" spans="23:24" x14ac:dyDescent="0.2">
      <c r="W801" s="72"/>
      <c r="X801" s="73"/>
    </row>
    <row r="802" spans="23:24" x14ac:dyDescent="0.2">
      <c r="W802" s="72"/>
      <c r="X802" s="73"/>
    </row>
    <row r="803" spans="23:24" x14ac:dyDescent="0.2">
      <c r="W803" s="72"/>
      <c r="X803" s="73"/>
    </row>
    <row r="804" spans="23:24" x14ac:dyDescent="0.2">
      <c r="W804" s="72"/>
      <c r="X804" s="73"/>
    </row>
    <row r="805" spans="23:24" x14ac:dyDescent="0.2">
      <c r="W805" s="72"/>
      <c r="X805" s="73"/>
    </row>
    <row r="806" spans="23:24" x14ac:dyDescent="0.2">
      <c r="W806" s="72"/>
      <c r="X806" s="73"/>
    </row>
    <row r="807" spans="23:24" x14ac:dyDescent="0.2">
      <c r="W807" s="72"/>
      <c r="X807" s="73"/>
    </row>
    <row r="808" spans="23:24" x14ac:dyDescent="0.2">
      <c r="W808" s="72"/>
      <c r="X808" s="73"/>
    </row>
    <row r="809" spans="23:24" x14ac:dyDescent="0.2">
      <c r="W809" s="72"/>
      <c r="X809" s="73"/>
    </row>
    <row r="810" spans="23:24" x14ac:dyDescent="0.2">
      <c r="W810" s="72"/>
      <c r="X810" s="73"/>
    </row>
    <row r="811" spans="23:24" x14ac:dyDescent="0.2">
      <c r="W811" s="72"/>
      <c r="X811" s="73"/>
    </row>
    <row r="812" spans="23:24" x14ac:dyDescent="0.2">
      <c r="W812" s="72"/>
      <c r="X812" s="73"/>
    </row>
    <row r="813" spans="23:24" x14ac:dyDescent="0.2">
      <c r="W813" s="72"/>
      <c r="X813" s="73"/>
    </row>
    <row r="814" spans="23:24" x14ac:dyDescent="0.2">
      <c r="W814" s="72"/>
      <c r="X814" s="73"/>
    </row>
    <row r="815" spans="23:24" x14ac:dyDescent="0.2">
      <c r="W815" s="72"/>
      <c r="X815" s="73"/>
    </row>
    <row r="816" spans="23:24" x14ac:dyDescent="0.2">
      <c r="W816" s="72"/>
      <c r="X816" s="73"/>
    </row>
    <row r="817" spans="23:24" x14ac:dyDescent="0.2">
      <c r="W817" s="72"/>
      <c r="X817" s="73"/>
    </row>
    <row r="818" spans="23:24" x14ac:dyDescent="0.2">
      <c r="W818" s="72"/>
      <c r="X818" s="73"/>
    </row>
    <row r="819" spans="23:24" x14ac:dyDescent="0.2">
      <c r="W819" s="72"/>
      <c r="X819" s="73"/>
    </row>
    <row r="820" spans="23:24" x14ac:dyDescent="0.2">
      <c r="W820" s="72"/>
      <c r="X820" s="73"/>
    </row>
    <row r="821" spans="23:24" x14ac:dyDescent="0.2">
      <c r="W821" s="72"/>
      <c r="X821" s="73"/>
    </row>
    <row r="822" spans="23:24" x14ac:dyDescent="0.2">
      <c r="W822" s="72"/>
      <c r="X822" s="73"/>
    </row>
    <row r="823" spans="23:24" x14ac:dyDescent="0.2">
      <c r="W823" s="72"/>
      <c r="X823" s="73"/>
    </row>
    <row r="824" spans="23:24" x14ac:dyDescent="0.2">
      <c r="W824" s="72"/>
      <c r="X824" s="73"/>
    </row>
    <row r="825" spans="23:24" x14ac:dyDescent="0.2">
      <c r="W825" s="72"/>
      <c r="X825" s="73"/>
    </row>
    <row r="826" spans="23:24" x14ac:dyDescent="0.2">
      <c r="W826" s="72"/>
      <c r="X826" s="73"/>
    </row>
    <row r="827" spans="23:24" x14ac:dyDescent="0.2">
      <c r="W827" s="72"/>
      <c r="X827" s="73"/>
    </row>
    <row r="828" spans="23:24" x14ac:dyDescent="0.2">
      <c r="W828" s="72"/>
      <c r="X828" s="73"/>
    </row>
    <row r="829" spans="23:24" x14ac:dyDescent="0.2">
      <c r="W829" s="72"/>
      <c r="X829" s="73"/>
    </row>
    <row r="830" spans="23:24" x14ac:dyDescent="0.2">
      <c r="W830" s="72"/>
      <c r="X830" s="73"/>
    </row>
    <row r="831" spans="23:24" x14ac:dyDescent="0.2">
      <c r="W831" s="72"/>
      <c r="X831" s="73"/>
    </row>
    <row r="832" spans="23:24" x14ac:dyDescent="0.2">
      <c r="W832" s="72"/>
      <c r="X832" s="73"/>
    </row>
    <row r="833" spans="23:24" x14ac:dyDescent="0.2">
      <c r="W833" s="72"/>
      <c r="X833" s="73"/>
    </row>
    <row r="834" spans="23:24" x14ac:dyDescent="0.2">
      <c r="W834" s="72"/>
      <c r="X834" s="73"/>
    </row>
    <row r="835" spans="23:24" x14ac:dyDescent="0.2">
      <c r="W835" s="72"/>
      <c r="X835" s="73"/>
    </row>
    <row r="836" spans="23:24" x14ac:dyDescent="0.2">
      <c r="W836" s="72"/>
      <c r="X836" s="73"/>
    </row>
    <row r="837" spans="23:24" x14ac:dyDescent="0.2">
      <c r="W837" s="72"/>
      <c r="X837" s="73"/>
    </row>
    <row r="838" spans="23:24" x14ac:dyDescent="0.2">
      <c r="W838" s="72"/>
      <c r="X838" s="73"/>
    </row>
    <row r="839" spans="23:24" x14ac:dyDescent="0.2">
      <c r="W839" s="72"/>
      <c r="X839" s="73"/>
    </row>
    <row r="840" spans="23:24" x14ac:dyDescent="0.2">
      <c r="W840" s="72"/>
      <c r="X840" s="73"/>
    </row>
    <row r="841" spans="23:24" x14ac:dyDescent="0.2">
      <c r="W841" s="72"/>
      <c r="X841" s="73"/>
    </row>
    <row r="842" spans="23:24" x14ac:dyDescent="0.2">
      <c r="W842" s="72"/>
      <c r="X842" s="73"/>
    </row>
    <row r="843" spans="23:24" x14ac:dyDescent="0.2">
      <c r="W843" s="72"/>
      <c r="X843" s="73"/>
    </row>
    <row r="844" spans="23:24" x14ac:dyDescent="0.2">
      <c r="W844" s="72"/>
      <c r="X844" s="73"/>
    </row>
    <row r="845" spans="23:24" x14ac:dyDescent="0.2">
      <c r="W845" s="72"/>
      <c r="X845" s="73"/>
    </row>
    <row r="846" spans="23:24" x14ac:dyDescent="0.2">
      <c r="W846" s="72"/>
      <c r="X846" s="73"/>
    </row>
    <row r="847" spans="23:24" x14ac:dyDescent="0.2">
      <c r="W847" s="72"/>
      <c r="X847" s="73"/>
    </row>
    <row r="848" spans="23:24" x14ac:dyDescent="0.2">
      <c r="W848" s="72"/>
      <c r="X848" s="73"/>
    </row>
    <row r="849" spans="23:24" x14ac:dyDescent="0.2">
      <c r="W849" s="72"/>
      <c r="X849" s="73"/>
    </row>
    <row r="850" spans="23:24" x14ac:dyDescent="0.2">
      <c r="W850" s="72"/>
      <c r="X850" s="73"/>
    </row>
    <row r="851" spans="23:24" x14ac:dyDescent="0.2">
      <c r="W851" s="72"/>
      <c r="X851" s="73"/>
    </row>
    <row r="852" spans="23:24" x14ac:dyDescent="0.2">
      <c r="W852" s="72"/>
      <c r="X852" s="73"/>
    </row>
    <row r="853" spans="23:24" x14ac:dyDescent="0.2">
      <c r="W853" s="72"/>
      <c r="X853" s="73"/>
    </row>
    <row r="854" spans="23:24" x14ac:dyDescent="0.2">
      <c r="W854" s="72"/>
      <c r="X854" s="73"/>
    </row>
    <row r="855" spans="23:24" x14ac:dyDescent="0.2">
      <c r="W855" s="72"/>
      <c r="X855" s="73"/>
    </row>
    <row r="856" spans="23:24" x14ac:dyDescent="0.2">
      <c r="W856" s="72"/>
      <c r="X856" s="73"/>
    </row>
    <row r="857" spans="23:24" x14ac:dyDescent="0.2">
      <c r="W857" s="72"/>
      <c r="X857" s="73"/>
    </row>
    <row r="858" spans="23:24" x14ac:dyDescent="0.2">
      <c r="W858" s="72"/>
      <c r="X858" s="73"/>
    </row>
    <row r="859" spans="23:24" x14ac:dyDescent="0.2">
      <c r="W859" s="72"/>
      <c r="X859" s="73"/>
    </row>
    <row r="860" spans="23:24" x14ac:dyDescent="0.2">
      <c r="W860" s="72"/>
      <c r="X860" s="73"/>
    </row>
    <row r="861" spans="23:24" x14ac:dyDescent="0.2">
      <c r="W861" s="72"/>
      <c r="X861" s="73"/>
    </row>
    <row r="862" spans="23:24" x14ac:dyDescent="0.2">
      <c r="W862" s="72"/>
      <c r="X862" s="73"/>
    </row>
    <row r="863" spans="23:24" x14ac:dyDescent="0.2">
      <c r="W863" s="72"/>
      <c r="X863" s="73"/>
    </row>
    <row r="864" spans="23:24" x14ac:dyDescent="0.2">
      <c r="W864" s="72"/>
      <c r="X864" s="73"/>
    </row>
    <row r="865" spans="23:24" x14ac:dyDescent="0.2">
      <c r="W865" s="72"/>
      <c r="X865" s="73"/>
    </row>
    <row r="866" spans="23:24" x14ac:dyDescent="0.2">
      <c r="W866" s="72"/>
      <c r="X866" s="73"/>
    </row>
    <row r="867" spans="23:24" x14ac:dyDescent="0.2">
      <c r="W867" s="72"/>
      <c r="X867" s="73"/>
    </row>
    <row r="868" spans="23:24" x14ac:dyDescent="0.2">
      <c r="W868" s="72"/>
      <c r="X868" s="73"/>
    </row>
    <row r="869" spans="23:24" x14ac:dyDescent="0.2">
      <c r="W869" s="72"/>
      <c r="X869" s="73"/>
    </row>
    <row r="870" spans="23:24" x14ac:dyDescent="0.2">
      <c r="W870" s="72"/>
      <c r="X870" s="73"/>
    </row>
    <row r="871" spans="23:24" x14ac:dyDescent="0.2">
      <c r="W871" s="72"/>
      <c r="X871" s="73"/>
    </row>
    <row r="872" spans="23:24" x14ac:dyDescent="0.2">
      <c r="W872" s="72"/>
      <c r="X872" s="73"/>
    </row>
    <row r="873" spans="23:24" x14ac:dyDescent="0.2">
      <c r="W873" s="72"/>
      <c r="X873" s="73"/>
    </row>
    <row r="874" spans="23:24" x14ac:dyDescent="0.2">
      <c r="W874" s="72"/>
      <c r="X874" s="73"/>
    </row>
    <row r="875" spans="23:24" x14ac:dyDescent="0.2">
      <c r="W875" s="72"/>
      <c r="X875" s="73"/>
    </row>
    <row r="876" spans="23:24" x14ac:dyDescent="0.2">
      <c r="W876" s="72"/>
      <c r="X876" s="73"/>
    </row>
    <row r="877" spans="23:24" x14ac:dyDescent="0.2">
      <c r="W877" s="72"/>
      <c r="X877" s="73"/>
    </row>
    <row r="878" spans="23:24" x14ac:dyDescent="0.2">
      <c r="W878" s="72"/>
      <c r="X878" s="73"/>
    </row>
    <row r="879" spans="23:24" x14ac:dyDescent="0.2">
      <c r="W879" s="72"/>
      <c r="X879" s="73"/>
    </row>
    <row r="880" spans="23:24" x14ac:dyDescent="0.2">
      <c r="W880" s="72"/>
      <c r="X880" s="73"/>
    </row>
    <row r="881" spans="23:24" x14ac:dyDescent="0.2">
      <c r="W881" s="72"/>
      <c r="X881" s="73"/>
    </row>
    <row r="882" spans="23:24" x14ac:dyDescent="0.2">
      <c r="W882" s="72"/>
      <c r="X882" s="73"/>
    </row>
    <row r="883" spans="23:24" x14ac:dyDescent="0.2">
      <c r="W883" s="72"/>
      <c r="X883" s="73"/>
    </row>
    <row r="884" spans="23:24" x14ac:dyDescent="0.2">
      <c r="W884" s="72"/>
      <c r="X884" s="73"/>
    </row>
    <row r="885" spans="23:24" x14ac:dyDescent="0.2">
      <c r="W885" s="72"/>
      <c r="X885" s="73"/>
    </row>
    <row r="886" spans="23:24" x14ac:dyDescent="0.2">
      <c r="W886" s="72"/>
      <c r="X886" s="73"/>
    </row>
    <row r="887" spans="23:24" x14ac:dyDescent="0.2">
      <c r="W887" s="72"/>
      <c r="X887" s="73"/>
    </row>
    <row r="888" spans="23:24" x14ac:dyDescent="0.2">
      <c r="W888" s="72"/>
      <c r="X888" s="73"/>
    </row>
    <row r="889" spans="23:24" x14ac:dyDescent="0.2">
      <c r="W889" s="72"/>
      <c r="X889" s="73"/>
    </row>
    <row r="890" spans="23:24" x14ac:dyDescent="0.2">
      <c r="W890" s="72"/>
      <c r="X890" s="73"/>
    </row>
    <row r="891" spans="23:24" x14ac:dyDescent="0.2">
      <c r="W891" s="72"/>
      <c r="X891" s="73"/>
    </row>
    <row r="892" spans="23:24" x14ac:dyDescent="0.2">
      <c r="W892" s="72"/>
      <c r="X892" s="73"/>
    </row>
    <row r="893" spans="23:24" x14ac:dyDescent="0.2">
      <c r="W893" s="72"/>
      <c r="X893" s="73"/>
    </row>
    <row r="894" spans="23:24" x14ac:dyDescent="0.2">
      <c r="W894" s="72"/>
      <c r="X894" s="73"/>
    </row>
    <row r="895" spans="23:24" x14ac:dyDescent="0.2">
      <c r="W895" s="72"/>
      <c r="X895" s="73"/>
    </row>
    <row r="896" spans="23:24" x14ac:dyDescent="0.2">
      <c r="W896" s="72"/>
      <c r="X896" s="73"/>
    </row>
    <row r="897" spans="23:24" x14ac:dyDescent="0.2">
      <c r="W897" s="72"/>
      <c r="X897" s="73"/>
    </row>
    <row r="898" spans="23:24" x14ac:dyDescent="0.2">
      <c r="W898" s="72"/>
      <c r="X898" s="73"/>
    </row>
    <row r="899" spans="23:24" x14ac:dyDescent="0.2">
      <c r="W899" s="72"/>
      <c r="X899" s="73"/>
    </row>
    <row r="900" spans="23:24" x14ac:dyDescent="0.2">
      <c r="W900" s="72"/>
      <c r="X900" s="73"/>
    </row>
    <row r="901" spans="23:24" x14ac:dyDescent="0.2">
      <c r="W901" s="72"/>
      <c r="X901" s="73"/>
    </row>
    <row r="902" spans="23:24" x14ac:dyDescent="0.2">
      <c r="W902" s="72"/>
      <c r="X902" s="73"/>
    </row>
    <row r="903" spans="23:24" x14ac:dyDescent="0.2">
      <c r="W903" s="72"/>
      <c r="X903" s="73"/>
    </row>
    <row r="904" spans="23:24" x14ac:dyDescent="0.2">
      <c r="W904" s="72"/>
      <c r="X904" s="73"/>
    </row>
    <row r="905" spans="23:24" x14ac:dyDescent="0.2">
      <c r="W905" s="72"/>
      <c r="X905" s="73"/>
    </row>
    <row r="906" spans="23:24" x14ac:dyDescent="0.2">
      <c r="W906" s="72"/>
      <c r="X906" s="73"/>
    </row>
    <row r="907" spans="23:24" x14ac:dyDescent="0.2">
      <c r="W907" s="72"/>
      <c r="X907" s="73"/>
    </row>
    <row r="908" spans="23:24" x14ac:dyDescent="0.2">
      <c r="W908" s="72"/>
      <c r="X908" s="73"/>
    </row>
    <row r="909" spans="23:24" x14ac:dyDescent="0.2">
      <c r="W909" s="72"/>
      <c r="X909" s="73"/>
    </row>
    <row r="910" spans="23:24" x14ac:dyDescent="0.2">
      <c r="W910" s="72"/>
      <c r="X910" s="73"/>
    </row>
    <row r="911" spans="23:24" x14ac:dyDescent="0.2">
      <c r="W911" s="72"/>
      <c r="X911" s="73"/>
    </row>
    <row r="912" spans="23:24" x14ac:dyDescent="0.2">
      <c r="W912" s="72"/>
      <c r="X912" s="73"/>
    </row>
    <row r="913" spans="23:24" x14ac:dyDescent="0.2">
      <c r="W913" s="72"/>
      <c r="X913" s="73"/>
    </row>
    <row r="914" spans="23:24" x14ac:dyDescent="0.2">
      <c r="W914" s="72"/>
      <c r="X914" s="73"/>
    </row>
    <row r="915" spans="23:24" x14ac:dyDescent="0.2">
      <c r="W915" s="72"/>
      <c r="X915" s="73"/>
    </row>
    <row r="916" spans="23:24" x14ac:dyDescent="0.2">
      <c r="W916" s="72"/>
      <c r="X916" s="73"/>
    </row>
    <row r="917" spans="23:24" x14ac:dyDescent="0.2">
      <c r="W917" s="72"/>
      <c r="X917" s="73"/>
    </row>
    <row r="918" spans="23:24" x14ac:dyDescent="0.2">
      <c r="W918" s="72"/>
      <c r="X918" s="73"/>
    </row>
    <row r="919" spans="23:24" x14ac:dyDescent="0.2">
      <c r="W919" s="72"/>
      <c r="X919" s="73"/>
    </row>
    <row r="920" spans="23:24" x14ac:dyDescent="0.2">
      <c r="W920" s="72"/>
      <c r="X920" s="73"/>
    </row>
    <row r="921" spans="23:24" x14ac:dyDescent="0.2">
      <c r="W921" s="72"/>
      <c r="X921" s="73"/>
    </row>
    <row r="922" spans="23:24" x14ac:dyDescent="0.2">
      <c r="W922" s="72"/>
      <c r="X922" s="73"/>
    </row>
    <row r="923" spans="23:24" x14ac:dyDescent="0.2">
      <c r="W923" s="72"/>
      <c r="X923" s="73"/>
    </row>
    <row r="924" spans="23:24" x14ac:dyDescent="0.2">
      <c r="W924" s="72"/>
      <c r="X924" s="73"/>
    </row>
    <row r="925" spans="23:24" x14ac:dyDescent="0.2">
      <c r="W925" s="72"/>
      <c r="X925" s="73"/>
    </row>
    <row r="926" spans="23:24" x14ac:dyDescent="0.2">
      <c r="W926" s="72"/>
      <c r="X926" s="73"/>
    </row>
    <row r="927" spans="23:24" x14ac:dyDescent="0.2">
      <c r="W927" s="72"/>
      <c r="X927" s="73"/>
    </row>
    <row r="928" spans="23:24" x14ac:dyDescent="0.2">
      <c r="W928" s="72"/>
      <c r="X928" s="73"/>
    </row>
    <row r="929" spans="23:24" x14ac:dyDescent="0.2">
      <c r="W929" s="72"/>
      <c r="X929" s="73"/>
    </row>
    <row r="930" spans="23:24" x14ac:dyDescent="0.2">
      <c r="W930" s="72"/>
      <c r="X930" s="73"/>
    </row>
    <row r="931" spans="23:24" x14ac:dyDescent="0.2">
      <c r="W931" s="72"/>
      <c r="X931" s="73"/>
    </row>
    <row r="932" spans="23:24" x14ac:dyDescent="0.2">
      <c r="W932" s="72"/>
      <c r="X932" s="73"/>
    </row>
    <row r="933" spans="23:24" x14ac:dyDescent="0.2">
      <c r="W933" s="72"/>
      <c r="X933" s="73"/>
    </row>
    <row r="934" spans="23:24" x14ac:dyDescent="0.2">
      <c r="W934" s="72"/>
      <c r="X934" s="73"/>
    </row>
    <row r="935" spans="23:24" x14ac:dyDescent="0.2">
      <c r="W935" s="72"/>
      <c r="X935" s="73"/>
    </row>
    <row r="936" spans="23:24" x14ac:dyDescent="0.2">
      <c r="W936" s="72"/>
      <c r="X936" s="73"/>
    </row>
    <row r="937" spans="23:24" x14ac:dyDescent="0.2">
      <c r="W937" s="72"/>
      <c r="X937" s="73"/>
    </row>
    <row r="938" spans="23:24" x14ac:dyDescent="0.2">
      <c r="W938" s="72"/>
      <c r="X938" s="73"/>
    </row>
    <row r="939" spans="23:24" x14ac:dyDescent="0.2">
      <c r="W939" s="72"/>
      <c r="X939" s="73"/>
    </row>
    <row r="940" spans="23:24" x14ac:dyDescent="0.2">
      <c r="W940" s="72"/>
      <c r="X940" s="73"/>
    </row>
    <row r="941" spans="23:24" x14ac:dyDescent="0.2">
      <c r="W941" s="72"/>
      <c r="X941" s="73"/>
    </row>
    <row r="942" spans="23:24" x14ac:dyDescent="0.2">
      <c r="W942" s="72"/>
      <c r="X942" s="73"/>
    </row>
    <row r="943" spans="23:24" x14ac:dyDescent="0.2">
      <c r="W943" s="72"/>
      <c r="X943" s="73"/>
    </row>
    <row r="944" spans="23:24" x14ac:dyDescent="0.2">
      <c r="W944" s="72"/>
      <c r="X944" s="73"/>
    </row>
    <row r="945" spans="23:24" x14ac:dyDescent="0.2">
      <c r="W945" s="72"/>
      <c r="X945" s="73"/>
    </row>
    <row r="946" spans="23:24" x14ac:dyDescent="0.2">
      <c r="W946" s="72"/>
      <c r="X946" s="73"/>
    </row>
    <row r="947" spans="23:24" x14ac:dyDescent="0.2">
      <c r="W947" s="72"/>
      <c r="X947" s="73"/>
    </row>
    <row r="948" spans="23:24" x14ac:dyDescent="0.2">
      <c r="W948" s="72"/>
      <c r="X948" s="73"/>
    </row>
    <row r="949" spans="23:24" x14ac:dyDescent="0.2">
      <c r="W949" s="72"/>
      <c r="X949" s="73"/>
    </row>
    <row r="950" spans="23:24" x14ac:dyDescent="0.2">
      <c r="W950" s="72"/>
      <c r="X950" s="73"/>
    </row>
    <row r="951" spans="23:24" x14ac:dyDescent="0.2">
      <c r="W951" s="72"/>
      <c r="X951" s="73"/>
    </row>
    <row r="952" spans="23:24" x14ac:dyDescent="0.2">
      <c r="W952" s="72"/>
      <c r="X952" s="73"/>
    </row>
    <row r="953" spans="23:24" x14ac:dyDescent="0.2">
      <c r="W953" s="72"/>
      <c r="X953" s="73"/>
    </row>
    <row r="954" spans="23:24" x14ac:dyDescent="0.2">
      <c r="W954" s="72"/>
      <c r="X954" s="73"/>
    </row>
    <row r="955" spans="23:24" x14ac:dyDescent="0.2">
      <c r="W955" s="72"/>
      <c r="X955" s="73"/>
    </row>
    <row r="956" spans="23:24" x14ac:dyDescent="0.2">
      <c r="W956" s="72"/>
      <c r="X956" s="73"/>
    </row>
    <row r="957" spans="23:24" x14ac:dyDescent="0.2">
      <c r="W957" s="72"/>
      <c r="X957" s="73"/>
    </row>
    <row r="958" spans="23:24" x14ac:dyDescent="0.2">
      <c r="W958" s="72"/>
      <c r="X958" s="73"/>
    </row>
    <row r="959" spans="23:24" x14ac:dyDescent="0.2">
      <c r="W959" s="72"/>
      <c r="X959" s="73"/>
    </row>
    <row r="960" spans="23:24" x14ac:dyDescent="0.2">
      <c r="W960" s="72"/>
      <c r="X960" s="73"/>
    </row>
    <row r="961" spans="23:24" x14ac:dyDescent="0.2">
      <c r="W961" s="72"/>
      <c r="X961" s="73"/>
    </row>
    <row r="962" spans="23:24" x14ac:dyDescent="0.2">
      <c r="W962" s="72"/>
      <c r="X962" s="73"/>
    </row>
    <row r="963" spans="23:24" x14ac:dyDescent="0.2">
      <c r="W963" s="72"/>
      <c r="X963" s="73"/>
    </row>
    <row r="964" spans="23:24" x14ac:dyDescent="0.2">
      <c r="W964" s="72"/>
      <c r="X964" s="73"/>
    </row>
    <row r="965" spans="23:24" x14ac:dyDescent="0.2">
      <c r="W965" s="72"/>
      <c r="X965" s="73"/>
    </row>
    <row r="966" spans="23:24" x14ac:dyDescent="0.2">
      <c r="W966" s="72"/>
      <c r="X966" s="73"/>
    </row>
    <row r="967" spans="23:24" x14ac:dyDescent="0.2">
      <c r="W967" s="72"/>
      <c r="X967" s="73"/>
    </row>
    <row r="968" spans="23:24" x14ac:dyDescent="0.2">
      <c r="W968" s="72"/>
      <c r="X968" s="73"/>
    </row>
    <row r="969" spans="23:24" x14ac:dyDescent="0.2">
      <c r="W969" s="72"/>
      <c r="X969" s="73"/>
    </row>
    <row r="970" spans="23:24" x14ac:dyDescent="0.2">
      <c r="W970" s="72"/>
      <c r="X970" s="73"/>
    </row>
    <row r="971" spans="23:24" x14ac:dyDescent="0.2">
      <c r="W971" s="72"/>
      <c r="X971" s="73"/>
    </row>
    <row r="972" spans="23:24" x14ac:dyDescent="0.2">
      <c r="W972" s="72"/>
      <c r="X972" s="73"/>
    </row>
    <row r="973" spans="23:24" x14ac:dyDescent="0.2">
      <c r="W973" s="72"/>
      <c r="X973" s="73"/>
    </row>
    <row r="974" spans="23:24" x14ac:dyDescent="0.2">
      <c r="W974" s="72"/>
      <c r="X974" s="73"/>
    </row>
    <row r="975" spans="23:24" x14ac:dyDescent="0.2">
      <c r="W975" s="72"/>
      <c r="X975" s="73"/>
    </row>
    <row r="976" spans="23:24" x14ac:dyDescent="0.2">
      <c r="W976" s="72"/>
      <c r="X976" s="73"/>
    </row>
    <row r="977" spans="23:24" x14ac:dyDescent="0.2">
      <c r="W977" s="72"/>
      <c r="X977" s="73"/>
    </row>
    <row r="978" spans="23:24" x14ac:dyDescent="0.2">
      <c r="W978" s="72"/>
      <c r="X978" s="73"/>
    </row>
    <row r="979" spans="23:24" x14ac:dyDescent="0.2">
      <c r="W979" s="72"/>
      <c r="X979" s="73"/>
    </row>
    <row r="980" spans="23:24" x14ac:dyDescent="0.2">
      <c r="W980" s="72"/>
      <c r="X980" s="73"/>
    </row>
    <row r="981" spans="23:24" x14ac:dyDescent="0.2">
      <c r="W981" s="72"/>
      <c r="X981" s="73"/>
    </row>
    <row r="982" spans="23:24" x14ac:dyDescent="0.2">
      <c r="W982" s="72"/>
      <c r="X982" s="73"/>
    </row>
    <row r="983" spans="23:24" x14ac:dyDescent="0.2">
      <c r="W983" s="72"/>
      <c r="X983" s="73"/>
    </row>
    <row r="984" spans="23:24" x14ac:dyDescent="0.2">
      <c r="W984" s="72"/>
      <c r="X984" s="73"/>
    </row>
    <row r="985" spans="23:24" x14ac:dyDescent="0.2">
      <c r="W985" s="72"/>
      <c r="X985" s="73"/>
    </row>
    <row r="986" spans="23:24" x14ac:dyDescent="0.2">
      <c r="W986" s="72"/>
      <c r="X986" s="73"/>
    </row>
    <row r="987" spans="23:24" x14ac:dyDescent="0.2">
      <c r="W987" s="72"/>
      <c r="X987" s="73"/>
    </row>
    <row r="988" spans="23:24" x14ac:dyDescent="0.2">
      <c r="W988" s="72"/>
      <c r="X988" s="73"/>
    </row>
    <row r="989" spans="23:24" x14ac:dyDescent="0.2">
      <c r="W989" s="72"/>
      <c r="X989" s="73"/>
    </row>
    <row r="990" spans="23:24" x14ac:dyDescent="0.2">
      <c r="W990" s="72"/>
      <c r="X990" s="73"/>
    </row>
    <row r="991" spans="23:24" x14ac:dyDescent="0.2">
      <c r="W991" s="72"/>
      <c r="X991" s="73"/>
    </row>
    <row r="992" spans="23:24" x14ac:dyDescent="0.2">
      <c r="W992" s="72"/>
      <c r="X992" s="73"/>
    </row>
    <row r="993" spans="23:24" x14ac:dyDescent="0.2">
      <c r="W993" s="72"/>
      <c r="X993" s="73"/>
    </row>
    <row r="994" spans="23:24" x14ac:dyDescent="0.2">
      <c r="W994" s="72"/>
      <c r="X994" s="73"/>
    </row>
    <row r="995" spans="23:24" x14ac:dyDescent="0.2">
      <c r="W995" s="72"/>
      <c r="X995" s="73"/>
    </row>
    <row r="996" spans="23:24" x14ac:dyDescent="0.2">
      <c r="W996" s="72"/>
      <c r="X996" s="73"/>
    </row>
    <row r="997" spans="23:24" x14ac:dyDescent="0.2">
      <c r="W997" s="72"/>
      <c r="X997" s="73"/>
    </row>
    <row r="998" spans="23:24" x14ac:dyDescent="0.2">
      <c r="W998" s="72"/>
      <c r="X998" s="73"/>
    </row>
    <row r="999" spans="23:24" x14ac:dyDescent="0.2">
      <c r="W999" s="72"/>
      <c r="X999" s="73"/>
    </row>
    <row r="1000" spans="23:24" x14ac:dyDescent="0.2">
      <c r="W1000" s="72"/>
      <c r="X1000" s="73"/>
    </row>
    <row r="1001" spans="23:24" x14ac:dyDescent="0.2">
      <c r="W1001" s="72"/>
      <c r="X1001" s="73"/>
    </row>
    <row r="1002" spans="23:24" x14ac:dyDescent="0.2">
      <c r="W1002" s="72"/>
      <c r="X1002" s="73"/>
    </row>
    <row r="1003" spans="23:24" x14ac:dyDescent="0.2">
      <c r="W1003" s="72"/>
      <c r="X1003" s="73"/>
    </row>
    <row r="1004" spans="23:24" x14ac:dyDescent="0.2">
      <c r="W1004" s="72"/>
      <c r="X1004" s="73"/>
    </row>
    <row r="1005" spans="23:24" x14ac:dyDescent="0.2">
      <c r="W1005" s="72"/>
      <c r="X1005" s="73"/>
    </row>
    <row r="1006" spans="23:24" x14ac:dyDescent="0.2">
      <c r="W1006" s="72"/>
      <c r="X1006" s="73"/>
    </row>
    <row r="1007" spans="23:24" x14ac:dyDescent="0.2">
      <c r="W1007" s="72"/>
      <c r="X1007" s="73"/>
    </row>
    <row r="1008" spans="23:24" x14ac:dyDescent="0.2">
      <c r="W1008" s="72"/>
      <c r="X1008" s="73"/>
    </row>
    <row r="1009" spans="23:24" x14ac:dyDescent="0.2">
      <c r="W1009" s="72"/>
      <c r="X1009" s="73"/>
    </row>
    <row r="1010" spans="23:24" x14ac:dyDescent="0.2">
      <c r="W1010" s="72"/>
      <c r="X1010" s="73"/>
    </row>
    <row r="1011" spans="23:24" x14ac:dyDescent="0.2">
      <c r="W1011" s="72"/>
      <c r="X1011" s="73"/>
    </row>
    <row r="1012" spans="23:24" x14ac:dyDescent="0.2">
      <c r="W1012" s="72"/>
      <c r="X1012" s="73"/>
    </row>
    <row r="1013" spans="23:24" x14ac:dyDescent="0.2">
      <c r="W1013" s="72"/>
      <c r="X1013" s="73"/>
    </row>
    <row r="1014" spans="23:24" x14ac:dyDescent="0.2">
      <c r="W1014" s="72"/>
      <c r="X1014" s="73"/>
    </row>
    <row r="1015" spans="23:24" x14ac:dyDescent="0.2">
      <c r="W1015" s="72"/>
      <c r="X1015" s="73"/>
    </row>
    <row r="1016" spans="23:24" x14ac:dyDescent="0.2">
      <c r="W1016" s="72"/>
      <c r="X1016" s="73"/>
    </row>
    <row r="1017" spans="23:24" x14ac:dyDescent="0.2">
      <c r="W1017" s="72"/>
      <c r="X1017" s="73"/>
    </row>
    <row r="1018" spans="23:24" x14ac:dyDescent="0.2">
      <c r="W1018" s="72"/>
      <c r="X1018" s="73"/>
    </row>
    <row r="1019" spans="23:24" x14ac:dyDescent="0.2">
      <c r="W1019" s="72"/>
      <c r="X1019" s="73"/>
    </row>
    <row r="1020" spans="23:24" x14ac:dyDescent="0.2">
      <c r="W1020" s="72"/>
      <c r="X1020" s="73"/>
    </row>
    <row r="1021" spans="23:24" x14ac:dyDescent="0.2">
      <c r="W1021" s="72"/>
      <c r="X1021" s="73"/>
    </row>
    <row r="1022" spans="23:24" x14ac:dyDescent="0.2">
      <c r="W1022" s="72"/>
      <c r="X1022" s="73"/>
    </row>
    <row r="1023" spans="23:24" x14ac:dyDescent="0.2">
      <c r="W1023" s="72"/>
      <c r="X1023" s="73"/>
    </row>
    <row r="1024" spans="23:24" x14ac:dyDescent="0.2">
      <c r="W1024" s="72"/>
      <c r="X1024" s="73"/>
    </row>
    <row r="1025" spans="23:24" x14ac:dyDescent="0.2">
      <c r="W1025" s="72"/>
      <c r="X1025" s="73"/>
    </row>
    <row r="1026" spans="23:24" x14ac:dyDescent="0.2">
      <c r="W1026" s="72"/>
      <c r="X1026" s="73"/>
    </row>
    <row r="1027" spans="23:24" x14ac:dyDescent="0.2">
      <c r="W1027" s="72"/>
      <c r="X1027" s="73"/>
    </row>
    <row r="1028" spans="23:24" x14ac:dyDescent="0.2">
      <c r="W1028" s="72"/>
      <c r="X1028" s="73"/>
    </row>
    <row r="1029" spans="23:24" x14ac:dyDescent="0.2">
      <c r="W1029" s="72"/>
      <c r="X1029" s="73"/>
    </row>
    <row r="1030" spans="23:24" x14ac:dyDescent="0.2">
      <c r="W1030" s="72"/>
      <c r="X1030" s="73"/>
    </row>
    <row r="1031" spans="23:24" x14ac:dyDescent="0.2">
      <c r="W1031" s="72"/>
      <c r="X1031" s="73"/>
    </row>
    <row r="1032" spans="23:24" x14ac:dyDescent="0.2">
      <c r="W1032" s="72"/>
      <c r="X1032" s="73"/>
    </row>
    <row r="1033" spans="23:24" x14ac:dyDescent="0.2">
      <c r="W1033" s="72"/>
      <c r="X1033" s="73"/>
    </row>
    <row r="1034" spans="23:24" x14ac:dyDescent="0.2">
      <c r="W1034" s="72"/>
      <c r="X1034" s="73"/>
    </row>
    <row r="1035" spans="23:24" x14ac:dyDescent="0.2">
      <c r="W1035" s="72"/>
      <c r="X1035" s="73"/>
    </row>
    <row r="1036" spans="23:24" x14ac:dyDescent="0.2">
      <c r="W1036" s="72"/>
      <c r="X1036" s="73"/>
    </row>
    <row r="1037" spans="23:24" x14ac:dyDescent="0.2">
      <c r="W1037" s="72"/>
      <c r="X1037" s="73"/>
    </row>
    <row r="1038" spans="23:24" x14ac:dyDescent="0.2">
      <c r="W1038" s="72"/>
      <c r="X1038" s="73"/>
    </row>
    <row r="1039" spans="23:24" x14ac:dyDescent="0.2">
      <c r="W1039" s="72"/>
      <c r="X1039" s="73"/>
    </row>
    <row r="1040" spans="23:24" x14ac:dyDescent="0.2">
      <c r="W1040" s="72"/>
      <c r="X1040" s="73"/>
    </row>
    <row r="1041" spans="23:24" x14ac:dyDescent="0.2">
      <c r="W1041" s="72"/>
      <c r="X1041" s="73"/>
    </row>
    <row r="1042" spans="23:24" x14ac:dyDescent="0.2">
      <c r="W1042" s="72"/>
      <c r="X1042" s="73"/>
    </row>
    <row r="1043" spans="23:24" x14ac:dyDescent="0.2">
      <c r="W1043" s="72"/>
      <c r="X1043" s="73"/>
    </row>
    <row r="1044" spans="23:24" x14ac:dyDescent="0.2">
      <c r="W1044" s="72"/>
      <c r="X1044" s="73"/>
    </row>
    <row r="1045" spans="23:24" x14ac:dyDescent="0.2">
      <c r="W1045" s="72"/>
      <c r="X1045" s="73"/>
    </row>
    <row r="1046" spans="23:24" x14ac:dyDescent="0.2">
      <c r="W1046" s="72"/>
      <c r="X1046" s="73"/>
    </row>
    <row r="1047" spans="23:24" x14ac:dyDescent="0.2">
      <c r="W1047" s="72"/>
      <c r="X1047" s="73"/>
    </row>
    <row r="1048" spans="23:24" x14ac:dyDescent="0.2">
      <c r="W1048" s="72"/>
      <c r="X1048" s="73"/>
    </row>
    <row r="1049" spans="23:24" x14ac:dyDescent="0.2">
      <c r="W1049" s="72"/>
      <c r="X1049" s="73"/>
    </row>
    <row r="1050" spans="23:24" x14ac:dyDescent="0.2">
      <c r="W1050" s="72"/>
      <c r="X1050" s="73"/>
    </row>
    <row r="1051" spans="23:24" x14ac:dyDescent="0.2">
      <c r="W1051" s="72"/>
      <c r="X1051" s="73"/>
    </row>
    <row r="1052" spans="23:24" x14ac:dyDescent="0.2">
      <c r="W1052" s="72"/>
      <c r="X1052" s="73"/>
    </row>
    <row r="1053" spans="23:24" x14ac:dyDescent="0.2">
      <c r="W1053" s="72"/>
      <c r="X1053" s="73"/>
    </row>
    <row r="1054" spans="23:24" x14ac:dyDescent="0.2">
      <c r="W1054" s="72"/>
      <c r="X1054" s="73"/>
    </row>
    <row r="1055" spans="23:24" x14ac:dyDescent="0.2">
      <c r="W1055" s="72"/>
      <c r="X1055" s="73"/>
    </row>
    <row r="1056" spans="23:24" x14ac:dyDescent="0.2">
      <c r="W1056" s="72"/>
      <c r="X1056" s="73"/>
    </row>
    <row r="1057" spans="23:24" x14ac:dyDescent="0.2">
      <c r="W1057" s="72"/>
      <c r="X1057" s="73"/>
    </row>
    <row r="1058" spans="23:24" x14ac:dyDescent="0.2">
      <c r="W1058" s="72"/>
      <c r="X1058" s="73"/>
    </row>
    <row r="1059" spans="23:24" x14ac:dyDescent="0.2">
      <c r="W1059" s="72"/>
      <c r="X1059" s="73"/>
    </row>
    <row r="1060" spans="23:24" x14ac:dyDescent="0.2">
      <c r="W1060" s="72"/>
      <c r="X1060" s="73"/>
    </row>
    <row r="1061" spans="23:24" x14ac:dyDescent="0.2">
      <c r="W1061" s="72"/>
      <c r="X1061" s="73"/>
    </row>
    <row r="1062" spans="23:24" x14ac:dyDescent="0.2">
      <c r="W1062" s="72"/>
      <c r="X1062" s="73"/>
    </row>
    <row r="1063" spans="23:24" x14ac:dyDescent="0.2">
      <c r="W1063" s="72"/>
      <c r="X1063" s="73"/>
    </row>
    <row r="1064" spans="23:24" x14ac:dyDescent="0.2">
      <c r="W1064" s="72"/>
      <c r="X1064" s="73"/>
    </row>
    <row r="1065" spans="23:24" x14ac:dyDescent="0.2">
      <c r="W1065" s="72"/>
      <c r="X1065" s="73"/>
    </row>
    <row r="1066" spans="23:24" x14ac:dyDescent="0.2">
      <c r="W1066" s="72"/>
      <c r="X1066" s="73"/>
    </row>
    <row r="1067" spans="23:24" x14ac:dyDescent="0.2">
      <c r="W1067" s="72"/>
      <c r="X1067" s="73"/>
    </row>
    <row r="1068" spans="23:24" x14ac:dyDescent="0.2">
      <c r="W1068" s="72"/>
      <c r="X1068" s="73"/>
    </row>
    <row r="1069" spans="23:24" x14ac:dyDescent="0.2">
      <c r="W1069" s="72"/>
      <c r="X1069" s="73"/>
    </row>
    <row r="1070" spans="23:24" x14ac:dyDescent="0.2">
      <c r="W1070" s="72"/>
      <c r="X1070" s="73"/>
    </row>
    <row r="1071" spans="23:24" x14ac:dyDescent="0.2">
      <c r="W1071" s="72"/>
      <c r="X1071" s="73"/>
    </row>
    <row r="1072" spans="23:24" x14ac:dyDescent="0.2">
      <c r="W1072" s="72"/>
      <c r="X1072" s="73"/>
    </row>
    <row r="1073" spans="23:24" x14ac:dyDescent="0.2">
      <c r="W1073" s="72"/>
      <c r="X1073" s="73"/>
    </row>
    <row r="1074" spans="23:24" x14ac:dyDescent="0.2">
      <c r="W1074" s="72"/>
      <c r="X1074" s="73"/>
    </row>
    <row r="1075" spans="23:24" x14ac:dyDescent="0.2">
      <c r="W1075" s="72"/>
      <c r="X1075" s="73"/>
    </row>
    <row r="1076" spans="23:24" x14ac:dyDescent="0.2">
      <c r="W1076" s="72"/>
      <c r="X1076" s="73"/>
    </row>
    <row r="1077" spans="23:24" x14ac:dyDescent="0.2">
      <c r="W1077" s="72"/>
      <c r="X1077" s="73"/>
    </row>
    <row r="1078" spans="23:24" x14ac:dyDescent="0.2">
      <c r="W1078" s="72"/>
      <c r="X1078" s="73"/>
    </row>
    <row r="1079" spans="23:24" x14ac:dyDescent="0.2">
      <c r="W1079" s="72"/>
      <c r="X1079" s="73"/>
    </row>
    <row r="1080" spans="23:24" x14ac:dyDescent="0.2">
      <c r="W1080" s="72"/>
      <c r="X1080" s="73"/>
    </row>
    <row r="1081" spans="23:24" x14ac:dyDescent="0.2">
      <c r="W1081" s="72"/>
      <c r="X1081" s="73"/>
    </row>
    <row r="1082" spans="23:24" x14ac:dyDescent="0.2">
      <c r="W1082" s="72"/>
      <c r="X1082" s="73"/>
    </row>
    <row r="1083" spans="23:24" x14ac:dyDescent="0.2">
      <c r="W1083" s="72"/>
      <c r="X1083" s="73"/>
    </row>
    <row r="1084" spans="23:24" x14ac:dyDescent="0.2">
      <c r="W1084" s="72"/>
      <c r="X1084" s="73"/>
    </row>
    <row r="1085" spans="23:24" x14ac:dyDescent="0.2">
      <c r="W1085" s="72"/>
      <c r="X1085" s="73"/>
    </row>
    <row r="1086" spans="23:24" x14ac:dyDescent="0.2">
      <c r="W1086" s="72"/>
      <c r="X1086" s="73"/>
    </row>
    <row r="1087" spans="23:24" x14ac:dyDescent="0.2">
      <c r="W1087" s="72"/>
      <c r="X1087" s="73"/>
    </row>
    <row r="1088" spans="23:24" x14ac:dyDescent="0.2">
      <c r="W1088" s="72"/>
      <c r="X1088" s="73"/>
    </row>
    <row r="1089" spans="23:24" x14ac:dyDescent="0.2">
      <c r="W1089" s="72"/>
      <c r="X1089" s="73"/>
    </row>
    <row r="1090" spans="23:24" x14ac:dyDescent="0.2">
      <c r="W1090" s="72"/>
      <c r="X1090" s="73"/>
    </row>
    <row r="1091" spans="23:24" x14ac:dyDescent="0.2">
      <c r="W1091" s="72"/>
      <c r="X1091" s="73"/>
    </row>
    <row r="1092" spans="23:24" x14ac:dyDescent="0.2">
      <c r="W1092" s="72"/>
      <c r="X1092" s="73"/>
    </row>
    <row r="1093" spans="23:24" x14ac:dyDescent="0.2">
      <c r="W1093" s="72"/>
      <c r="X1093" s="73"/>
    </row>
    <row r="1094" spans="23:24" x14ac:dyDescent="0.2">
      <c r="W1094" s="72"/>
      <c r="X1094" s="73"/>
    </row>
    <row r="1095" spans="23:24" x14ac:dyDescent="0.2">
      <c r="W1095" s="72"/>
      <c r="X1095" s="73"/>
    </row>
    <row r="1096" spans="23:24" x14ac:dyDescent="0.2">
      <c r="W1096" s="72"/>
      <c r="X1096" s="73"/>
    </row>
    <row r="1097" spans="23:24" x14ac:dyDescent="0.2">
      <c r="W1097" s="72"/>
      <c r="X1097" s="73"/>
    </row>
    <row r="1098" spans="23:24" x14ac:dyDescent="0.2">
      <c r="W1098" s="72"/>
      <c r="X1098" s="73"/>
    </row>
    <row r="1099" spans="23:24" x14ac:dyDescent="0.2">
      <c r="W1099" s="72"/>
      <c r="X1099" s="73"/>
    </row>
    <row r="1100" spans="23:24" x14ac:dyDescent="0.2">
      <c r="W1100" s="72"/>
      <c r="X1100" s="73"/>
    </row>
    <row r="1101" spans="23:24" x14ac:dyDescent="0.2">
      <c r="W1101" s="72"/>
      <c r="X1101" s="73"/>
    </row>
    <row r="1102" spans="23:24" x14ac:dyDescent="0.2">
      <c r="W1102" s="72"/>
      <c r="X1102" s="73"/>
    </row>
    <row r="1103" spans="23:24" x14ac:dyDescent="0.2">
      <c r="W1103" s="72"/>
      <c r="X1103" s="73"/>
    </row>
    <row r="1104" spans="23:24" x14ac:dyDescent="0.2">
      <c r="W1104" s="72"/>
      <c r="X1104" s="73"/>
    </row>
    <row r="1105" spans="23:24" x14ac:dyDescent="0.2">
      <c r="W1105" s="72"/>
      <c r="X1105" s="73"/>
    </row>
    <row r="1106" spans="23:24" x14ac:dyDescent="0.2">
      <c r="W1106" s="72"/>
      <c r="X1106" s="73"/>
    </row>
    <row r="1107" spans="23:24" x14ac:dyDescent="0.2">
      <c r="W1107" s="72"/>
      <c r="X1107" s="73"/>
    </row>
    <row r="1108" spans="23:24" x14ac:dyDescent="0.2">
      <c r="W1108" s="72"/>
      <c r="X1108" s="73"/>
    </row>
    <row r="1109" spans="23:24" x14ac:dyDescent="0.2">
      <c r="W1109" s="72"/>
      <c r="X1109" s="73"/>
    </row>
    <row r="1110" spans="23:24" x14ac:dyDescent="0.2">
      <c r="W1110" s="72"/>
      <c r="X1110" s="73"/>
    </row>
    <row r="1111" spans="23:24" x14ac:dyDescent="0.2">
      <c r="W1111" s="72"/>
      <c r="X1111" s="73"/>
    </row>
    <row r="1112" spans="23:24" x14ac:dyDescent="0.2">
      <c r="W1112" s="72"/>
      <c r="X1112" s="73"/>
    </row>
    <row r="1113" spans="23:24" x14ac:dyDescent="0.2">
      <c r="W1113" s="72"/>
      <c r="X1113" s="73"/>
    </row>
    <row r="1114" spans="23:24" x14ac:dyDescent="0.2">
      <c r="W1114" s="72"/>
      <c r="X1114" s="73"/>
    </row>
    <row r="1115" spans="23:24" x14ac:dyDescent="0.2">
      <c r="W1115" s="72"/>
      <c r="X1115" s="73"/>
    </row>
    <row r="1116" spans="23:24" x14ac:dyDescent="0.2">
      <c r="W1116" s="72"/>
      <c r="X1116" s="73"/>
    </row>
    <row r="1117" spans="23:24" x14ac:dyDescent="0.2">
      <c r="W1117" s="72"/>
      <c r="X1117" s="73"/>
    </row>
    <row r="1118" spans="23:24" x14ac:dyDescent="0.2">
      <c r="W1118" s="72"/>
      <c r="X1118" s="73"/>
    </row>
    <row r="1119" spans="23:24" x14ac:dyDescent="0.2">
      <c r="W1119" s="72"/>
      <c r="X1119" s="73"/>
    </row>
    <row r="1120" spans="23:24" x14ac:dyDescent="0.2">
      <c r="W1120" s="72"/>
      <c r="X1120" s="73"/>
    </row>
    <row r="1121" spans="23:24" x14ac:dyDescent="0.2">
      <c r="W1121" s="72"/>
      <c r="X1121" s="73"/>
    </row>
    <row r="1122" spans="23:24" x14ac:dyDescent="0.2">
      <c r="W1122" s="72"/>
      <c r="X1122" s="73"/>
    </row>
    <row r="1123" spans="23:24" x14ac:dyDescent="0.2">
      <c r="W1123" s="72"/>
      <c r="X1123" s="73"/>
    </row>
    <row r="1124" spans="23:24" x14ac:dyDescent="0.2">
      <c r="W1124" s="72"/>
      <c r="X1124" s="73"/>
    </row>
    <row r="1125" spans="23:24" x14ac:dyDescent="0.2">
      <c r="W1125" s="72"/>
      <c r="X1125" s="73"/>
    </row>
    <row r="1126" spans="23:24" x14ac:dyDescent="0.2">
      <c r="W1126" s="72"/>
      <c r="X1126" s="73"/>
    </row>
    <row r="1127" spans="23:24" x14ac:dyDescent="0.2">
      <c r="W1127" s="72"/>
      <c r="X1127" s="73"/>
    </row>
    <row r="1128" spans="23:24" x14ac:dyDescent="0.2">
      <c r="W1128" s="72"/>
      <c r="X1128" s="73"/>
    </row>
    <row r="1129" spans="23:24" x14ac:dyDescent="0.2">
      <c r="W1129" s="72"/>
      <c r="X1129" s="73"/>
    </row>
    <row r="1130" spans="23:24" x14ac:dyDescent="0.2">
      <c r="W1130" s="72"/>
      <c r="X1130" s="73"/>
    </row>
    <row r="1131" spans="23:24" x14ac:dyDescent="0.2">
      <c r="W1131" s="72"/>
      <c r="X1131" s="73"/>
    </row>
    <row r="1132" spans="23:24" x14ac:dyDescent="0.2">
      <c r="W1132" s="72"/>
      <c r="X1132" s="73"/>
    </row>
    <row r="1133" spans="23:24" x14ac:dyDescent="0.2">
      <c r="W1133" s="72"/>
      <c r="X1133" s="73"/>
    </row>
    <row r="1134" spans="23:24" x14ac:dyDescent="0.2">
      <c r="W1134" s="72"/>
      <c r="X1134" s="73"/>
    </row>
    <row r="1135" spans="23:24" x14ac:dyDescent="0.2">
      <c r="W1135" s="72"/>
      <c r="X1135" s="73"/>
    </row>
    <row r="1136" spans="23:24" x14ac:dyDescent="0.2">
      <c r="W1136" s="72"/>
      <c r="X1136" s="73"/>
    </row>
    <row r="1137" spans="23:24" x14ac:dyDescent="0.2">
      <c r="W1137" s="72"/>
      <c r="X1137" s="73"/>
    </row>
    <row r="1138" spans="23:24" x14ac:dyDescent="0.2">
      <c r="W1138" s="72"/>
      <c r="X1138" s="73"/>
    </row>
    <row r="1139" spans="23:24" x14ac:dyDescent="0.2">
      <c r="W1139" s="72"/>
      <c r="X1139" s="73"/>
    </row>
    <row r="1140" spans="23:24" x14ac:dyDescent="0.2">
      <c r="W1140" s="72"/>
      <c r="X1140" s="73"/>
    </row>
    <row r="1141" spans="23:24" x14ac:dyDescent="0.2">
      <c r="W1141" s="72"/>
      <c r="X1141" s="73"/>
    </row>
    <row r="1142" spans="23:24" x14ac:dyDescent="0.2">
      <c r="W1142" s="72"/>
      <c r="X1142" s="73"/>
    </row>
    <row r="1143" spans="23:24" x14ac:dyDescent="0.2">
      <c r="W1143" s="72"/>
      <c r="X1143" s="73"/>
    </row>
    <row r="1144" spans="23:24" x14ac:dyDescent="0.2">
      <c r="W1144" s="72"/>
      <c r="X1144" s="73"/>
    </row>
    <row r="1145" spans="23:24" x14ac:dyDescent="0.2">
      <c r="W1145" s="72"/>
      <c r="X1145" s="73"/>
    </row>
    <row r="1146" spans="23:24" x14ac:dyDescent="0.2">
      <c r="W1146" s="72"/>
      <c r="X1146" s="73"/>
    </row>
    <row r="1147" spans="23:24" x14ac:dyDescent="0.2">
      <c r="W1147" s="72"/>
      <c r="X1147" s="73"/>
    </row>
    <row r="1148" spans="23:24" x14ac:dyDescent="0.2">
      <c r="W1148" s="72"/>
      <c r="X1148" s="73"/>
    </row>
    <row r="1149" spans="23:24" x14ac:dyDescent="0.2">
      <c r="W1149" s="72"/>
      <c r="X1149" s="73"/>
    </row>
    <row r="1150" spans="23:24" x14ac:dyDescent="0.2">
      <c r="W1150" s="72"/>
      <c r="X1150" s="73"/>
    </row>
    <row r="1151" spans="23:24" x14ac:dyDescent="0.2">
      <c r="W1151" s="72"/>
      <c r="X1151" s="73"/>
    </row>
    <row r="1152" spans="23:24" x14ac:dyDescent="0.2">
      <c r="W1152" s="72"/>
      <c r="X1152" s="73"/>
    </row>
    <row r="1153" spans="23:24" x14ac:dyDescent="0.2">
      <c r="W1153" s="72"/>
      <c r="X1153" s="73"/>
    </row>
    <row r="1154" spans="23:24" x14ac:dyDescent="0.2">
      <c r="W1154" s="72"/>
      <c r="X1154" s="73"/>
    </row>
    <row r="1155" spans="23:24" x14ac:dyDescent="0.2">
      <c r="W1155" s="72"/>
      <c r="X1155" s="73"/>
    </row>
    <row r="1156" spans="23:24" x14ac:dyDescent="0.2">
      <c r="W1156" s="72"/>
      <c r="X1156" s="73"/>
    </row>
    <row r="1157" spans="23:24" x14ac:dyDescent="0.2">
      <c r="W1157" s="72"/>
      <c r="X1157" s="73"/>
    </row>
    <row r="1158" spans="23:24" x14ac:dyDescent="0.2">
      <c r="W1158" s="72"/>
      <c r="X1158" s="73"/>
    </row>
    <row r="1159" spans="23:24" x14ac:dyDescent="0.2">
      <c r="W1159" s="72"/>
      <c r="X1159" s="73"/>
    </row>
    <row r="1160" spans="23:24" x14ac:dyDescent="0.2">
      <c r="W1160" s="72"/>
      <c r="X1160" s="73"/>
    </row>
    <row r="1161" spans="23:24" x14ac:dyDescent="0.2">
      <c r="W1161" s="72"/>
      <c r="X1161" s="73"/>
    </row>
    <row r="1162" spans="23:24" x14ac:dyDescent="0.2">
      <c r="W1162" s="72"/>
      <c r="X1162" s="73"/>
    </row>
    <row r="1163" spans="23:24" x14ac:dyDescent="0.2">
      <c r="W1163" s="72"/>
      <c r="X1163" s="73"/>
    </row>
    <row r="1164" spans="23:24" x14ac:dyDescent="0.2">
      <c r="W1164" s="72"/>
      <c r="X1164" s="73"/>
    </row>
    <row r="1165" spans="23:24" x14ac:dyDescent="0.2">
      <c r="W1165" s="72"/>
      <c r="X1165" s="73"/>
    </row>
    <row r="1166" spans="23:24" x14ac:dyDescent="0.2">
      <c r="W1166" s="72"/>
      <c r="X1166" s="73"/>
    </row>
    <row r="1167" spans="23:24" x14ac:dyDescent="0.2">
      <c r="W1167" s="72"/>
      <c r="X1167" s="73"/>
    </row>
    <row r="1168" spans="23:24" x14ac:dyDescent="0.2">
      <c r="W1168" s="72"/>
      <c r="X1168" s="73"/>
    </row>
    <row r="1169" spans="23:24" x14ac:dyDescent="0.2">
      <c r="W1169" s="72"/>
      <c r="X1169" s="73"/>
    </row>
    <row r="1170" spans="23:24" x14ac:dyDescent="0.2">
      <c r="W1170" s="72"/>
      <c r="X1170" s="73"/>
    </row>
    <row r="1171" spans="23:24" x14ac:dyDescent="0.2">
      <c r="W1171" s="72"/>
      <c r="X1171" s="73"/>
    </row>
    <row r="1172" spans="23:24" x14ac:dyDescent="0.2">
      <c r="W1172" s="72"/>
      <c r="X1172" s="73"/>
    </row>
    <row r="1173" spans="23:24" x14ac:dyDescent="0.2">
      <c r="W1173" s="72"/>
      <c r="X1173" s="73"/>
    </row>
    <row r="1174" spans="23:24" x14ac:dyDescent="0.2">
      <c r="W1174" s="72"/>
      <c r="X1174" s="73"/>
    </row>
    <row r="1175" spans="23:24" x14ac:dyDescent="0.2">
      <c r="W1175" s="72"/>
      <c r="X1175" s="73"/>
    </row>
    <row r="1176" spans="23:24" x14ac:dyDescent="0.2">
      <c r="W1176" s="72"/>
      <c r="X1176" s="73"/>
    </row>
    <row r="1177" spans="23:24" x14ac:dyDescent="0.2">
      <c r="W1177" s="72"/>
      <c r="X1177" s="73"/>
    </row>
    <row r="1178" spans="23:24" x14ac:dyDescent="0.2">
      <c r="W1178" s="72"/>
      <c r="X1178" s="73"/>
    </row>
    <row r="1179" spans="23:24" x14ac:dyDescent="0.2">
      <c r="W1179" s="72"/>
      <c r="X1179" s="73"/>
    </row>
    <row r="1180" spans="23:24" x14ac:dyDescent="0.2">
      <c r="W1180" s="72"/>
      <c r="X1180" s="73"/>
    </row>
    <row r="1181" spans="23:24" x14ac:dyDescent="0.2">
      <c r="W1181" s="72"/>
      <c r="X1181" s="73"/>
    </row>
    <row r="1182" spans="23:24" x14ac:dyDescent="0.2">
      <c r="W1182" s="72"/>
      <c r="X1182" s="73"/>
    </row>
    <row r="1183" spans="23:24" x14ac:dyDescent="0.2">
      <c r="W1183" s="72"/>
      <c r="X1183" s="73"/>
    </row>
    <row r="1184" spans="23:24" x14ac:dyDescent="0.2">
      <c r="W1184" s="72"/>
      <c r="X1184" s="73"/>
    </row>
    <row r="1185" spans="23:24" x14ac:dyDescent="0.2">
      <c r="W1185" s="72"/>
      <c r="X1185" s="73"/>
    </row>
    <row r="1186" spans="23:24" x14ac:dyDescent="0.2">
      <c r="W1186" s="72"/>
      <c r="X1186" s="73"/>
    </row>
    <row r="1187" spans="23:24" x14ac:dyDescent="0.2">
      <c r="W1187" s="72"/>
      <c r="X1187" s="73"/>
    </row>
    <row r="1188" spans="23:24" x14ac:dyDescent="0.2">
      <c r="W1188" s="72"/>
      <c r="X1188" s="73"/>
    </row>
    <row r="1189" spans="23:24" x14ac:dyDescent="0.2">
      <c r="W1189" s="72"/>
      <c r="X1189" s="73"/>
    </row>
    <row r="1190" spans="23:24" x14ac:dyDescent="0.2">
      <c r="W1190" s="72"/>
      <c r="X1190" s="73"/>
    </row>
    <row r="1191" spans="23:24" x14ac:dyDescent="0.2">
      <c r="W1191" s="72"/>
      <c r="X1191" s="73"/>
    </row>
    <row r="1192" spans="23:24" x14ac:dyDescent="0.2">
      <c r="W1192" s="72"/>
      <c r="X1192" s="73"/>
    </row>
    <row r="1193" spans="23:24" x14ac:dyDescent="0.2">
      <c r="W1193" s="72"/>
      <c r="X1193" s="73"/>
    </row>
    <row r="1194" spans="23:24" x14ac:dyDescent="0.2">
      <c r="W1194" s="72"/>
      <c r="X1194" s="73"/>
    </row>
    <row r="1195" spans="23:24" x14ac:dyDescent="0.2">
      <c r="W1195" s="72"/>
      <c r="X1195" s="73"/>
    </row>
    <row r="1196" spans="23:24" x14ac:dyDescent="0.2">
      <c r="W1196" s="72"/>
      <c r="X1196" s="73"/>
    </row>
    <row r="1197" spans="23:24" x14ac:dyDescent="0.2">
      <c r="W1197" s="72"/>
      <c r="X1197" s="73"/>
    </row>
    <row r="1198" spans="23:24" x14ac:dyDescent="0.2">
      <c r="W1198" s="72"/>
      <c r="X1198" s="73"/>
    </row>
    <row r="1199" spans="23:24" x14ac:dyDescent="0.2">
      <c r="W1199" s="72"/>
      <c r="X1199" s="73"/>
    </row>
    <row r="1200" spans="23:24" x14ac:dyDescent="0.2">
      <c r="W1200" s="72"/>
      <c r="X1200" s="73"/>
    </row>
    <row r="1201" spans="23:24" x14ac:dyDescent="0.2">
      <c r="W1201" s="72"/>
      <c r="X1201" s="73"/>
    </row>
    <row r="1202" spans="23:24" x14ac:dyDescent="0.2">
      <c r="W1202" s="72"/>
      <c r="X1202" s="73"/>
    </row>
    <row r="1203" spans="23:24" x14ac:dyDescent="0.2">
      <c r="W1203" s="72"/>
      <c r="X1203" s="73"/>
    </row>
    <row r="1204" spans="23:24" x14ac:dyDescent="0.2">
      <c r="W1204" s="72"/>
      <c r="X1204" s="73"/>
    </row>
    <row r="1205" spans="23:24" x14ac:dyDescent="0.2">
      <c r="W1205" s="72"/>
      <c r="X1205" s="73"/>
    </row>
    <row r="1206" spans="23:24" x14ac:dyDescent="0.2">
      <c r="W1206" s="72"/>
      <c r="X1206" s="73"/>
    </row>
    <row r="1207" spans="23:24" x14ac:dyDescent="0.2">
      <c r="W1207" s="72"/>
      <c r="X1207" s="73"/>
    </row>
    <row r="1208" spans="23:24" x14ac:dyDescent="0.2">
      <c r="W1208" s="72"/>
      <c r="X1208" s="73"/>
    </row>
    <row r="1209" spans="23:24" x14ac:dyDescent="0.2">
      <c r="W1209" s="72"/>
      <c r="X1209" s="73"/>
    </row>
    <row r="1210" spans="23:24" x14ac:dyDescent="0.2">
      <c r="W1210" s="72"/>
      <c r="X1210" s="73"/>
    </row>
    <row r="1211" spans="23:24" x14ac:dyDescent="0.2">
      <c r="W1211" s="72"/>
      <c r="X1211" s="73"/>
    </row>
    <row r="1212" spans="23:24" x14ac:dyDescent="0.2">
      <c r="W1212" s="72"/>
      <c r="X1212" s="73"/>
    </row>
    <row r="1213" spans="23:24" x14ac:dyDescent="0.2">
      <c r="W1213" s="72"/>
      <c r="X1213" s="73"/>
    </row>
    <row r="1214" spans="23:24" x14ac:dyDescent="0.2">
      <c r="W1214" s="72"/>
      <c r="X1214" s="73"/>
    </row>
    <row r="1215" spans="23:24" x14ac:dyDescent="0.2">
      <c r="W1215" s="72"/>
      <c r="X1215" s="73"/>
    </row>
    <row r="1216" spans="23:24" x14ac:dyDescent="0.2">
      <c r="W1216" s="72"/>
      <c r="X1216" s="73"/>
    </row>
    <row r="1217" spans="23:24" x14ac:dyDescent="0.2">
      <c r="W1217" s="72"/>
      <c r="X1217" s="73"/>
    </row>
    <row r="1218" spans="23:24" x14ac:dyDescent="0.2">
      <c r="W1218" s="72"/>
      <c r="X1218" s="73"/>
    </row>
    <row r="1219" spans="23:24" x14ac:dyDescent="0.2">
      <c r="W1219" s="72"/>
      <c r="X1219" s="73"/>
    </row>
    <row r="1220" spans="23:24" x14ac:dyDescent="0.2">
      <c r="W1220" s="72"/>
      <c r="X1220" s="73"/>
    </row>
    <row r="1221" spans="23:24" x14ac:dyDescent="0.2">
      <c r="W1221" s="72"/>
      <c r="X1221" s="73"/>
    </row>
    <row r="1222" spans="23:24" x14ac:dyDescent="0.2">
      <c r="W1222" s="72"/>
      <c r="X1222" s="73"/>
    </row>
    <row r="1223" spans="23:24" x14ac:dyDescent="0.2">
      <c r="W1223" s="72"/>
      <c r="X1223" s="73"/>
    </row>
    <row r="1224" spans="23:24" x14ac:dyDescent="0.2">
      <c r="W1224" s="72"/>
      <c r="X1224" s="73"/>
    </row>
    <row r="1225" spans="23:24" x14ac:dyDescent="0.2">
      <c r="W1225" s="72"/>
      <c r="X1225" s="73"/>
    </row>
    <row r="1226" spans="23:24" x14ac:dyDescent="0.2">
      <c r="W1226" s="72"/>
      <c r="X1226" s="73"/>
    </row>
    <row r="1227" spans="23:24" x14ac:dyDescent="0.2">
      <c r="W1227" s="72"/>
      <c r="X1227" s="73"/>
    </row>
    <row r="1228" spans="23:24" x14ac:dyDescent="0.2">
      <c r="W1228" s="72"/>
      <c r="X1228" s="73"/>
    </row>
    <row r="1229" spans="23:24" x14ac:dyDescent="0.2">
      <c r="W1229" s="72"/>
      <c r="X1229" s="73"/>
    </row>
    <row r="1230" spans="23:24" x14ac:dyDescent="0.2">
      <c r="W1230" s="72"/>
      <c r="X1230" s="73"/>
    </row>
    <row r="1231" spans="23:24" x14ac:dyDescent="0.2">
      <c r="W1231" s="72"/>
      <c r="X1231" s="73"/>
    </row>
    <row r="1232" spans="23:24" x14ac:dyDescent="0.2">
      <c r="W1232" s="72"/>
      <c r="X1232" s="73"/>
    </row>
    <row r="1233" spans="23:24" x14ac:dyDescent="0.2">
      <c r="W1233" s="72"/>
      <c r="X1233" s="73"/>
    </row>
    <row r="1234" spans="23:24" x14ac:dyDescent="0.2">
      <c r="W1234" s="72"/>
      <c r="X1234" s="73"/>
    </row>
    <row r="1235" spans="23:24" x14ac:dyDescent="0.2">
      <c r="W1235" s="72"/>
      <c r="X1235" s="73"/>
    </row>
    <row r="1236" spans="23:24" x14ac:dyDescent="0.2">
      <c r="W1236" s="72"/>
      <c r="X1236" s="73"/>
    </row>
    <row r="1237" spans="23:24" x14ac:dyDescent="0.2">
      <c r="W1237" s="72"/>
      <c r="X1237" s="73"/>
    </row>
    <row r="1238" spans="23:24" x14ac:dyDescent="0.2">
      <c r="W1238" s="72"/>
      <c r="X1238" s="73"/>
    </row>
    <row r="1239" spans="23:24" x14ac:dyDescent="0.2">
      <c r="W1239" s="72"/>
      <c r="X1239" s="73"/>
    </row>
    <row r="1240" spans="23:24" x14ac:dyDescent="0.2">
      <c r="W1240" s="72"/>
      <c r="X1240" s="73"/>
    </row>
    <row r="1241" spans="23:24" x14ac:dyDescent="0.2">
      <c r="W1241" s="72"/>
      <c r="X1241" s="73"/>
    </row>
    <row r="1242" spans="23:24" x14ac:dyDescent="0.2">
      <c r="W1242" s="72"/>
      <c r="X1242" s="73"/>
    </row>
    <row r="1243" spans="23:24" x14ac:dyDescent="0.2">
      <c r="W1243" s="72"/>
      <c r="X1243" s="73"/>
    </row>
    <row r="1244" spans="23:24" x14ac:dyDescent="0.2">
      <c r="W1244" s="72"/>
      <c r="X1244" s="73"/>
    </row>
    <row r="1245" spans="23:24" x14ac:dyDescent="0.2">
      <c r="W1245" s="72"/>
      <c r="X1245" s="73"/>
    </row>
    <row r="1246" spans="23:24" x14ac:dyDescent="0.2">
      <c r="W1246" s="72"/>
      <c r="X1246" s="73"/>
    </row>
    <row r="1247" spans="23:24" x14ac:dyDescent="0.2">
      <c r="W1247" s="72"/>
      <c r="X1247" s="73"/>
    </row>
    <row r="1248" spans="23:24" x14ac:dyDescent="0.2">
      <c r="W1248" s="72"/>
      <c r="X1248" s="73"/>
    </row>
    <row r="1249" spans="23:24" x14ac:dyDescent="0.2">
      <c r="W1249" s="72"/>
      <c r="X1249" s="73"/>
    </row>
    <row r="1250" spans="23:24" x14ac:dyDescent="0.2">
      <c r="W1250" s="72"/>
      <c r="X1250" s="73"/>
    </row>
    <row r="1251" spans="23:24" x14ac:dyDescent="0.2">
      <c r="W1251" s="72"/>
      <c r="X1251" s="73"/>
    </row>
    <row r="1252" spans="23:24" x14ac:dyDescent="0.2">
      <c r="W1252" s="72"/>
      <c r="X1252" s="73"/>
    </row>
    <row r="1253" spans="23:24" x14ac:dyDescent="0.2">
      <c r="W1253" s="72"/>
      <c r="X1253" s="73"/>
    </row>
    <row r="1254" spans="23:24" x14ac:dyDescent="0.2">
      <c r="W1254" s="72"/>
      <c r="X1254" s="73"/>
    </row>
    <row r="1255" spans="23:24" x14ac:dyDescent="0.2">
      <c r="W1255" s="72"/>
      <c r="X1255" s="73"/>
    </row>
    <row r="1256" spans="23:24" x14ac:dyDescent="0.2">
      <c r="W1256" s="72"/>
      <c r="X1256" s="73"/>
    </row>
    <row r="1257" spans="23:24" x14ac:dyDescent="0.2">
      <c r="W1257" s="72"/>
      <c r="X1257" s="73"/>
    </row>
    <row r="1258" spans="23:24" x14ac:dyDescent="0.2">
      <c r="W1258" s="72"/>
      <c r="X1258" s="73"/>
    </row>
    <row r="1259" spans="23:24" x14ac:dyDescent="0.2">
      <c r="W1259" s="72"/>
      <c r="X1259" s="73"/>
    </row>
    <row r="1260" spans="23:24" x14ac:dyDescent="0.2">
      <c r="W1260" s="72"/>
      <c r="X1260" s="73"/>
    </row>
    <row r="1261" spans="23:24" x14ac:dyDescent="0.2">
      <c r="W1261" s="72"/>
      <c r="X1261" s="73"/>
    </row>
    <row r="1262" spans="23:24" x14ac:dyDescent="0.2">
      <c r="W1262" s="72"/>
      <c r="X1262" s="73"/>
    </row>
    <row r="1263" spans="23:24" x14ac:dyDescent="0.2">
      <c r="W1263" s="72"/>
      <c r="X1263" s="73"/>
    </row>
    <row r="1264" spans="23:24" x14ac:dyDescent="0.2">
      <c r="W1264" s="72"/>
      <c r="X1264" s="73"/>
    </row>
    <row r="1265" spans="23:24" x14ac:dyDescent="0.2">
      <c r="W1265" s="72"/>
      <c r="X1265" s="73"/>
    </row>
    <row r="1266" spans="23:24" x14ac:dyDescent="0.2">
      <c r="W1266" s="72"/>
      <c r="X1266" s="73"/>
    </row>
    <row r="1267" spans="23:24" x14ac:dyDescent="0.2">
      <c r="W1267" s="72"/>
      <c r="X1267" s="73"/>
    </row>
    <row r="1268" spans="23:24" x14ac:dyDescent="0.2">
      <c r="W1268" s="72"/>
      <c r="X1268" s="73"/>
    </row>
    <row r="1269" spans="23:24" x14ac:dyDescent="0.2">
      <c r="W1269" s="72"/>
      <c r="X1269" s="73"/>
    </row>
    <row r="1270" spans="23:24" x14ac:dyDescent="0.2">
      <c r="W1270" s="72"/>
      <c r="X1270" s="73"/>
    </row>
    <row r="1271" spans="23:24" x14ac:dyDescent="0.2">
      <c r="W1271" s="72"/>
      <c r="X1271" s="73"/>
    </row>
    <row r="1272" spans="23:24" x14ac:dyDescent="0.2">
      <c r="W1272" s="72"/>
      <c r="X1272" s="73"/>
    </row>
    <row r="1273" spans="23:24" x14ac:dyDescent="0.2">
      <c r="W1273" s="72"/>
      <c r="X1273" s="73"/>
    </row>
    <row r="1274" spans="23:24" x14ac:dyDescent="0.2">
      <c r="W1274" s="72"/>
      <c r="X1274" s="73"/>
    </row>
    <row r="1275" spans="23:24" x14ac:dyDescent="0.2">
      <c r="W1275" s="72"/>
      <c r="X1275" s="73"/>
    </row>
    <row r="1276" spans="23:24" x14ac:dyDescent="0.2">
      <c r="W1276" s="72"/>
      <c r="X1276" s="73"/>
    </row>
    <row r="1277" spans="23:24" x14ac:dyDescent="0.2">
      <c r="W1277" s="72"/>
      <c r="X1277" s="73"/>
    </row>
    <row r="1278" spans="23:24" x14ac:dyDescent="0.2">
      <c r="W1278" s="72"/>
      <c r="X1278" s="73"/>
    </row>
    <row r="1279" spans="23:24" x14ac:dyDescent="0.2">
      <c r="W1279" s="72"/>
      <c r="X1279" s="73"/>
    </row>
    <row r="1280" spans="23:24" x14ac:dyDescent="0.2">
      <c r="W1280" s="72"/>
      <c r="X1280" s="73"/>
    </row>
    <row r="1281" spans="23:24" x14ac:dyDescent="0.2">
      <c r="W1281" s="72"/>
      <c r="X1281" s="73"/>
    </row>
    <row r="1282" spans="23:24" x14ac:dyDescent="0.2">
      <c r="W1282" s="72"/>
      <c r="X1282" s="73"/>
    </row>
    <row r="1283" spans="23:24" x14ac:dyDescent="0.2">
      <c r="W1283" s="72"/>
      <c r="X1283" s="73"/>
    </row>
    <row r="1284" spans="23:24" x14ac:dyDescent="0.2">
      <c r="W1284" s="72"/>
      <c r="X1284" s="73"/>
    </row>
    <row r="1285" spans="23:24" x14ac:dyDescent="0.2">
      <c r="W1285" s="72"/>
      <c r="X1285" s="73"/>
    </row>
    <row r="1286" spans="23:24" x14ac:dyDescent="0.2">
      <c r="W1286" s="72"/>
      <c r="X1286" s="73"/>
    </row>
    <row r="1287" spans="23:24" x14ac:dyDescent="0.2">
      <c r="W1287" s="72"/>
      <c r="X1287" s="73"/>
    </row>
    <row r="1288" spans="23:24" x14ac:dyDescent="0.2">
      <c r="W1288" s="72"/>
      <c r="X1288" s="73"/>
    </row>
    <row r="1289" spans="23:24" x14ac:dyDescent="0.2">
      <c r="W1289" s="72"/>
      <c r="X1289" s="73"/>
    </row>
    <row r="1290" spans="23:24" x14ac:dyDescent="0.2">
      <c r="W1290" s="72"/>
      <c r="X1290" s="73"/>
    </row>
    <row r="1291" spans="23:24" x14ac:dyDescent="0.2">
      <c r="W1291" s="72"/>
      <c r="X1291" s="73"/>
    </row>
    <row r="1292" spans="23:24" x14ac:dyDescent="0.2">
      <c r="W1292" s="72"/>
      <c r="X1292" s="73"/>
    </row>
    <row r="1293" spans="23:24" x14ac:dyDescent="0.2">
      <c r="W1293" s="72"/>
      <c r="X1293" s="73"/>
    </row>
    <row r="1294" spans="23:24" x14ac:dyDescent="0.2">
      <c r="W1294" s="72"/>
      <c r="X1294" s="73"/>
    </row>
    <row r="1295" spans="23:24" x14ac:dyDescent="0.2">
      <c r="W1295" s="72"/>
      <c r="X1295" s="73"/>
    </row>
    <row r="1296" spans="23:24" x14ac:dyDescent="0.2">
      <c r="W1296" s="72"/>
      <c r="X1296" s="73"/>
    </row>
    <row r="1297" spans="23:24" x14ac:dyDescent="0.2">
      <c r="W1297" s="72"/>
      <c r="X1297" s="73"/>
    </row>
    <row r="1298" spans="23:24" x14ac:dyDescent="0.2">
      <c r="W1298" s="72"/>
      <c r="X1298" s="73"/>
    </row>
    <row r="1299" spans="23:24" x14ac:dyDescent="0.2">
      <c r="W1299" s="72"/>
      <c r="X1299" s="73"/>
    </row>
    <row r="1300" spans="23:24" x14ac:dyDescent="0.2">
      <c r="W1300" s="72"/>
      <c r="X1300" s="73"/>
    </row>
    <row r="1301" spans="23:24" x14ac:dyDescent="0.2">
      <c r="W1301" s="72"/>
      <c r="X1301" s="73"/>
    </row>
    <row r="1302" spans="23:24" x14ac:dyDescent="0.2">
      <c r="W1302" s="72"/>
      <c r="X1302" s="73"/>
    </row>
    <row r="1303" spans="23:24" x14ac:dyDescent="0.2">
      <c r="W1303" s="72"/>
      <c r="X1303" s="73"/>
    </row>
    <row r="1304" spans="23:24" x14ac:dyDescent="0.2">
      <c r="W1304" s="72"/>
      <c r="X1304" s="73"/>
    </row>
    <row r="1305" spans="23:24" x14ac:dyDescent="0.2">
      <c r="W1305" s="72"/>
      <c r="X1305" s="73"/>
    </row>
    <row r="1306" spans="23:24" x14ac:dyDescent="0.2">
      <c r="W1306" s="72"/>
      <c r="X1306" s="73"/>
    </row>
    <row r="1307" spans="23:24" x14ac:dyDescent="0.2">
      <c r="W1307" s="72"/>
      <c r="X1307" s="73"/>
    </row>
    <row r="1308" spans="23:24" x14ac:dyDescent="0.2">
      <c r="W1308" s="72"/>
      <c r="X1308" s="73"/>
    </row>
    <row r="1309" spans="23:24" x14ac:dyDescent="0.2">
      <c r="W1309" s="72"/>
      <c r="X1309" s="73"/>
    </row>
    <row r="1310" spans="23:24" x14ac:dyDescent="0.2">
      <c r="W1310" s="72"/>
      <c r="X1310" s="73"/>
    </row>
    <row r="1311" spans="23:24" x14ac:dyDescent="0.2">
      <c r="W1311" s="72"/>
      <c r="X1311" s="73"/>
    </row>
    <row r="1312" spans="23:24" x14ac:dyDescent="0.2">
      <c r="W1312" s="72"/>
      <c r="X1312" s="73"/>
    </row>
    <row r="1313" spans="23:24" x14ac:dyDescent="0.2">
      <c r="W1313" s="72"/>
      <c r="X1313" s="73"/>
    </row>
    <row r="1314" spans="23:24" x14ac:dyDescent="0.2">
      <c r="W1314" s="72"/>
      <c r="X1314" s="73"/>
    </row>
    <row r="1315" spans="23:24" x14ac:dyDescent="0.2">
      <c r="W1315" s="72"/>
      <c r="X1315" s="73"/>
    </row>
    <row r="1316" spans="23:24" x14ac:dyDescent="0.2">
      <c r="W1316" s="72"/>
      <c r="X1316" s="73"/>
    </row>
    <row r="1317" spans="23:24" x14ac:dyDescent="0.2">
      <c r="W1317" s="72"/>
      <c r="X1317" s="73"/>
    </row>
    <row r="1318" spans="23:24" x14ac:dyDescent="0.2">
      <c r="W1318" s="72"/>
      <c r="X1318" s="73"/>
    </row>
    <row r="1319" spans="23:24" x14ac:dyDescent="0.2">
      <c r="W1319" s="72"/>
      <c r="X1319" s="73"/>
    </row>
    <row r="1320" spans="23:24" x14ac:dyDescent="0.2">
      <c r="W1320" s="72"/>
      <c r="X1320" s="73"/>
    </row>
    <row r="1321" spans="23:24" x14ac:dyDescent="0.2">
      <c r="W1321" s="72"/>
      <c r="X1321" s="73"/>
    </row>
    <row r="1322" spans="23:24" x14ac:dyDescent="0.2">
      <c r="W1322" s="72"/>
      <c r="X1322" s="73"/>
    </row>
    <row r="1323" spans="23:24" x14ac:dyDescent="0.2">
      <c r="W1323" s="72"/>
      <c r="X1323" s="73"/>
    </row>
    <row r="1324" spans="23:24" x14ac:dyDescent="0.2">
      <c r="W1324" s="72"/>
      <c r="X1324" s="73"/>
    </row>
    <row r="1325" spans="23:24" x14ac:dyDescent="0.2">
      <c r="W1325" s="72"/>
      <c r="X1325" s="73"/>
    </row>
    <row r="1326" spans="23:24" x14ac:dyDescent="0.2">
      <c r="W1326" s="72"/>
      <c r="X1326" s="73"/>
    </row>
    <row r="1327" spans="23:24" x14ac:dyDescent="0.2">
      <c r="W1327" s="72"/>
      <c r="X1327" s="73"/>
    </row>
    <row r="1328" spans="23:24" x14ac:dyDescent="0.2">
      <c r="W1328" s="72"/>
      <c r="X1328" s="73"/>
    </row>
    <row r="1329" spans="23:24" x14ac:dyDescent="0.2">
      <c r="W1329" s="72"/>
      <c r="X1329" s="73"/>
    </row>
    <row r="1330" spans="23:24" x14ac:dyDescent="0.2">
      <c r="W1330" s="72"/>
      <c r="X1330" s="73"/>
    </row>
    <row r="1331" spans="23:24" x14ac:dyDescent="0.2">
      <c r="W1331" s="72"/>
      <c r="X1331" s="73"/>
    </row>
    <row r="1332" spans="23:24" x14ac:dyDescent="0.2">
      <c r="W1332" s="72"/>
      <c r="X1332" s="73"/>
    </row>
    <row r="1333" spans="23:24" x14ac:dyDescent="0.2">
      <c r="W1333" s="72"/>
      <c r="X1333" s="73"/>
    </row>
    <row r="1334" spans="23:24" x14ac:dyDescent="0.2">
      <c r="W1334" s="72"/>
      <c r="X1334" s="73"/>
    </row>
    <row r="1335" spans="23:24" x14ac:dyDescent="0.2">
      <c r="W1335" s="72"/>
      <c r="X1335" s="73"/>
    </row>
    <row r="1336" spans="23:24" x14ac:dyDescent="0.2">
      <c r="W1336" s="72"/>
      <c r="X1336" s="73"/>
    </row>
    <row r="1337" spans="23:24" x14ac:dyDescent="0.2">
      <c r="W1337" s="72"/>
      <c r="X1337" s="73"/>
    </row>
    <row r="1338" spans="23:24" x14ac:dyDescent="0.2">
      <c r="W1338" s="72"/>
      <c r="X1338" s="73"/>
    </row>
    <row r="1339" spans="23:24" x14ac:dyDescent="0.2">
      <c r="W1339" s="72"/>
      <c r="X1339" s="73"/>
    </row>
    <row r="1340" spans="23:24" x14ac:dyDescent="0.2">
      <c r="W1340" s="72"/>
      <c r="X1340" s="73"/>
    </row>
    <row r="1341" spans="23:24" x14ac:dyDescent="0.2">
      <c r="W1341" s="72"/>
      <c r="X1341" s="73"/>
    </row>
    <row r="1342" spans="23:24" x14ac:dyDescent="0.2">
      <c r="W1342" s="72"/>
      <c r="X1342" s="73"/>
    </row>
    <row r="1343" spans="23:24" x14ac:dyDescent="0.2">
      <c r="W1343" s="72"/>
      <c r="X1343" s="73"/>
    </row>
    <row r="1344" spans="23:24" x14ac:dyDescent="0.2">
      <c r="W1344" s="72"/>
      <c r="X1344" s="73"/>
    </row>
    <row r="1345" spans="23:24" x14ac:dyDescent="0.2">
      <c r="W1345" s="72"/>
      <c r="X1345" s="73"/>
    </row>
    <row r="1346" spans="23:24" x14ac:dyDescent="0.2">
      <c r="W1346" s="72"/>
      <c r="X1346" s="73"/>
    </row>
    <row r="1347" spans="23:24" x14ac:dyDescent="0.2">
      <c r="W1347" s="72"/>
      <c r="X1347" s="73"/>
    </row>
    <row r="1348" spans="23:24" x14ac:dyDescent="0.2">
      <c r="W1348" s="72"/>
      <c r="X1348" s="73"/>
    </row>
    <row r="1349" spans="23:24" x14ac:dyDescent="0.2">
      <c r="W1349" s="72"/>
      <c r="X1349" s="73"/>
    </row>
    <row r="1350" spans="23:24" x14ac:dyDescent="0.2">
      <c r="W1350" s="72"/>
      <c r="X1350" s="73"/>
    </row>
    <row r="1351" spans="23:24" x14ac:dyDescent="0.2">
      <c r="W1351" s="72"/>
      <c r="X1351" s="73"/>
    </row>
    <row r="1352" spans="23:24" x14ac:dyDescent="0.2">
      <c r="W1352" s="72"/>
      <c r="X1352" s="73"/>
    </row>
    <row r="1353" spans="23:24" x14ac:dyDescent="0.2">
      <c r="W1353" s="72"/>
      <c r="X1353" s="73"/>
    </row>
    <row r="1354" spans="23:24" x14ac:dyDescent="0.2">
      <c r="W1354" s="72"/>
      <c r="X1354" s="73"/>
    </row>
    <row r="1355" spans="23:24" x14ac:dyDescent="0.2">
      <c r="W1355" s="72"/>
      <c r="X1355" s="73"/>
    </row>
    <row r="1356" spans="23:24" x14ac:dyDescent="0.2">
      <c r="W1356" s="72"/>
      <c r="X1356" s="73"/>
    </row>
    <row r="1357" spans="23:24" x14ac:dyDescent="0.2">
      <c r="W1357" s="72"/>
      <c r="X1357" s="73"/>
    </row>
    <row r="1358" spans="23:24" x14ac:dyDescent="0.2">
      <c r="W1358" s="72"/>
      <c r="X1358" s="73"/>
    </row>
    <row r="1359" spans="23:24" x14ac:dyDescent="0.2">
      <c r="W1359" s="72"/>
      <c r="X1359" s="73"/>
    </row>
    <row r="1360" spans="23:24" x14ac:dyDescent="0.2">
      <c r="W1360" s="72"/>
      <c r="X1360" s="73"/>
    </row>
    <row r="1361" spans="23:24" x14ac:dyDescent="0.2">
      <c r="W1361" s="72"/>
      <c r="X1361" s="73"/>
    </row>
    <row r="1362" spans="23:24" x14ac:dyDescent="0.2">
      <c r="W1362" s="72"/>
      <c r="X1362" s="73"/>
    </row>
    <row r="1363" spans="23:24" x14ac:dyDescent="0.2">
      <c r="W1363" s="72"/>
      <c r="X1363" s="73"/>
    </row>
    <row r="1364" spans="23:24" x14ac:dyDescent="0.2">
      <c r="W1364" s="72"/>
      <c r="X1364" s="73"/>
    </row>
    <row r="1365" spans="23:24" x14ac:dyDescent="0.2">
      <c r="W1365" s="72"/>
      <c r="X1365" s="73"/>
    </row>
    <row r="1366" spans="23:24" x14ac:dyDescent="0.2">
      <c r="W1366" s="72"/>
      <c r="X1366" s="73"/>
    </row>
    <row r="1367" spans="23:24" x14ac:dyDescent="0.2">
      <c r="W1367" s="72"/>
      <c r="X1367" s="73"/>
    </row>
    <row r="1368" spans="23:24" x14ac:dyDescent="0.2">
      <c r="W1368" s="72"/>
      <c r="X1368" s="73"/>
    </row>
    <row r="1369" spans="23:24" x14ac:dyDescent="0.2">
      <c r="W1369" s="72"/>
      <c r="X1369" s="73"/>
    </row>
    <row r="1370" spans="23:24" x14ac:dyDescent="0.2">
      <c r="W1370" s="72"/>
      <c r="X1370" s="73"/>
    </row>
    <row r="1371" spans="23:24" x14ac:dyDescent="0.2">
      <c r="W1371" s="72"/>
      <c r="X1371" s="73"/>
    </row>
    <row r="1372" spans="23:24" x14ac:dyDescent="0.2">
      <c r="W1372" s="72"/>
      <c r="X1372" s="73"/>
    </row>
    <row r="1373" spans="23:24" x14ac:dyDescent="0.2">
      <c r="W1373" s="72"/>
      <c r="X1373" s="73"/>
    </row>
    <row r="1374" spans="23:24" x14ac:dyDescent="0.2">
      <c r="W1374" s="72"/>
      <c r="X1374" s="73"/>
    </row>
    <row r="1375" spans="23:24" x14ac:dyDescent="0.2">
      <c r="W1375" s="72"/>
      <c r="X1375" s="73"/>
    </row>
    <row r="1376" spans="23:24" x14ac:dyDescent="0.2">
      <c r="W1376" s="72"/>
      <c r="X1376" s="73"/>
    </row>
    <row r="1377" spans="23:24" x14ac:dyDescent="0.2">
      <c r="W1377" s="72"/>
      <c r="X1377" s="73"/>
    </row>
    <row r="1378" spans="23:24" x14ac:dyDescent="0.2">
      <c r="W1378" s="72"/>
      <c r="X1378" s="73"/>
    </row>
    <row r="1379" spans="23:24" x14ac:dyDescent="0.2">
      <c r="W1379" s="72"/>
      <c r="X1379" s="73"/>
    </row>
    <row r="1380" spans="23:24" x14ac:dyDescent="0.2">
      <c r="W1380" s="72"/>
      <c r="X1380" s="73"/>
    </row>
    <row r="1381" spans="23:24" x14ac:dyDescent="0.2">
      <c r="W1381" s="72"/>
      <c r="X1381" s="73"/>
    </row>
    <row r="1382" spans="23:24" x14ac:dyDescent="0.2">
      <c r="W1382" s="72"/>
      <c r="X1382" s="73"/>
    </row>
    <row r="1383" spans="23:24" x14ac:dyDescent="0.2">
      <c r="W1383" s="72"/>
      <c r="X1383" s="73"/>
    </row>
    <row r="1384" spans="23:24" x14ac:dyDescent="0.2">
      <c r="W1384" s="72"/>
      <c r="X1384" s="73"/>
    </row>
    <row r="1385" spans="23:24" x14ac:dyDescent="0.2">
      <c r="W1385" s="72"/>
      <c r="X1385" s="73"/>
    </row>
    <row r="1386" spans="23:24" x14ac:dyDescent="0.2">
      <c r="W1386" s="72"/>
      <c r="X1386" s="73"/>
    </row>
    <row r="1387" spans="23:24" x14ac:dyDescent="0.2">
      <c r="W1387" s="72"/>
      <c r="X1387" s="73"/>
    </row>
    <row r="1388" spans="23:24" x14ac:dyDescent="0.2">
      <c r="W1388" s="72"/>
      <c r="X1388" s="73"/>
    </row>
    <row r="1389" spans="23:24" x14ac:dyDescent="0.2">
      <c r="W1389" s="72"/>
      <c r="X1389" s="73"/>
    </row>
    <row r="1390" spans="23:24" x14ac:dyDescent="0.2">
      <c r="W1390" s="72"/>
      <c r="X1390" s="73"/>
    </row>
    <row r="1391" spans="23:24" x14ac:dyDescent="0.2">
      <c r="W1391" s="72"/>
      <c r="X1391" s="73"/>
    </row>
    <row r="1392" spans="23:24" x14ac:dyDescent="0.2">
      <c r="W1392" s="72"/>
      <c r="X1392" s="73"/>
    </row>
    <row r="1393" spans="23:24" x14ac:dyDescent="0.2">
      <c r="W1393" s="72"/>
      <c r="X1393" s="73"/>
    </row>
    <row r="1394" spans="23:24" x14ac:dyDescent="0.2">
      <c r="W1394" s="72"/>
      <c r="X1394" s="73"/>
    </row>
    <row r="1395" spans="23:24" x14ac:dyDescent="0.2">
      <c r="W1395" s="72"/>
      <c r="X1395" s="73"/>
    </row>
    <row r="1396" spans="23:24" x14ac:dyDescent="0.2">
      <c r="W1396" s="72"/>
      <c r="X1396" s="73"/>
    </row>
    <row r="1397" spans="23:24" x14ac:dyDescent="0.2">
      <c r="W1397" s="72"/>
      <c r="X1397" s="73"/>
    </row>
    <row r="1398" spans="23:24" x14ac:dyDescent="0.2">
      <c r="W1398" s="72"/>
      <c r="X1398" s="73"/>
    </row>
    <row r="1399" spans="23:24" x14ac:dyDescent="0.2">
      <c r="W1399" s="72"/>
      <c r="X1399" s="73"/>
    </row>
    <row r="1400" spans="23:24" x14ac:dyDescent="0.2">
      <c r="W1400" s="72"/>
      <c r="X1400" s="73"/>
    </row>
    <row r="1401" spans="23:24" x14ac:dyDescent="0.2">
      <c r="W1401" s="72"/>
      <c r="X1401" s="73"/>
    </row>
    <row r="1402" spans="23:24" x14ac:dyDescent="0.2">
      <c r="W1402" s="72"/>
      <c r="X1402" s="73"/>
    </row>
    <row r="1403" spans="23:24" x14ac:dyDescent="0.2">
      <c r="W1403" s="72"/>
      <c r="X1403" s="73"/>
    </row>
    <row r="1404" spans="23:24" x14ac:dyDescent="0.2">
      <c r="W1404" s="72"/>
      <c r="X1404" s="73"/>
    </row>
    <row r="1405" spans="23:24" x14ac:dyDescent="0.2">
      <c r="W1405" s="72"/>
      <c r="X1405" s="73"/>
    </row>
    <row r="1406" spans="23:24" x14ac:dyDescent="0.2">
      <c r="W1406" s="72"/>
      <c r="X1406" s="73"/>
    </row>
    <row r="1407" spans="23:24" x14ac:dyDescent="0.2">
      <c r="W1407" s="72"/>
      <c r="X1407" s="73"/>
    </row>
    <row r="1408" spans="23:24" x14ac:dyDescent="0.2">
      <c r="W1408" s="72"/>
      <c r="X1408" s="73"/>
    </row>
    <row r="1409" spans="23:24" x14ac:dyDescent="0.2">
      <c r="W1409" s="72"/>
      <c r="X1409" s="73"/>
    </row>
    <row r="1410" spans="23:24" x14ac:dyDescent="0.2">
      <c r="W1410" s="72"/>
      <c r="X1410" s="73"/>
    </row>
    <row r="1411" spans="23:24" x14ac:dyDescent="0.2">
      <c r="W1411" s="72"/>
      <c r="X1411" s="73"/>
    </row>
    <row r="1412" spans="23:24" x14ac:dyDescent="0.2">
      <c r="W1412" s="72"/>
      <c r="X1412" s="73"/>
    </row>
    <row r="1413" spans="23:24" x14ac:dyDescent="0.2">
      <c r="W1413" s="72"/>
      <c r="X1413" s="73"/>
    </row>
    <row r="1414" spans="23:24" x14ac:dyDescent="0.2">
      <c r="W1414" s="72"/>
      <c r="X1414" s="73"/>
    </row>
    <row r="1415" spans="23:24" x14ac:dyDescent="0.2">
      <c r="W1415" s="72"/>
      <c r="X1415" s="73"/>
    </row>
    <row r="1416" spans="23:24" x14ac:dyDescent="0.2">
      <c r="W1416" s="72"/>
      <c r="X1416" s="73"/>
    </row>
    <row r="1417" spans="23:24" x14ac:dyDescent="0.2">
      <c r="W1417" s="72"/>
      <c r="X1417" s="73"/>
    </row>
    <row r="1418" spans="23:24" x14ac:dyDescent="0.2">
      <c r="W1418" s="72"/>
      <c r="X1418" s="73"/>
    </row>
    <row r="1419" spans="23:24" x14ac:dyDescent="0.2">
      <c r="W1419" s="72"/>
      <c r="X1419" s="73"/>
    </row>
    <row r="1420" spans="23:24" x14ac:dyDescent="0.2">
      <c r="W1420" s="72"/>
      <c r="X1420" s="73"/>
    </row>
    <row r="1421" spans="23:24" x14ac:dyDescent="0.2">
      <c r="W1421" s="72"/>
      <c r="X1421" s="73"/>
    </row>
    <row r="1422" spans="23:24" x14ac:dyDescent="0.2">
      <c r="W1422" s="72"/>
      <c r="X1422" s="73"/>
    </row>
    <row r="1423" spans="23:24" x14ac:dyDescent="0.2">
      <c r="W1423" s="72"/>
      <c r="X1423" s="73"/>
    </row>
    <row r="1424" spans="23:24" x14ac:dyDescent="0.2">
      <c r="W1424" s="72"/>
      <c r="X1424" s="73"/>
    </row>
    <row r="1425" spans="23:24" x14ac:dyDescent="0.2">
      <c r="W1425" s="72"/>
      <c r="X1425" s="73"/>
    </row>
    <row r="1426" spans="23:24" x14ac:dyDescent="0.2">
      <c r="W1426" s="72"/>
      <c r="X1426" s="73"/>
    </row>
    <row r="1427" spans="23:24" x14ac:dyDescent="0.2">
      <c r="W1427" s="72"/>
      <c r="X1427" s="73"/>
    </row>
    <row r="1428" spans="23:24" x14ac:dyDescent="0.2">
      <c r="W1428" s="72"/>
      <c r="X1428" s="73"/>
    </row>
    <row r="1429" spans="23:24" x14ac:dyDescent="0.2">
      <c r="W1429" s="72"/>
      <c r="X1429" s="73"/>
    </row>
    <row r="1430" spans="23:24" x14ac:dyDescent="0.2">
      <c r="W1430" s="72"/>
      <c r="X1430" s="73"/>
    </row>
    <row r="1431" spans="23:24" x14ac:dyDescent="0.2">
      <c r="W1431" s="72"/>
      <c r="X1431" s="73"/>
    </row>
    <row r="1432" spans="23:24" x14ac:dyDescent="0.2">
      <c r="W1432" s="72"/>
      <c r="X1432" s="73"/>
    </row>
    <row r="1433" spans="23:24" x14ac:dyDescent="0.2">
      <c r="W1433" s="72"/>
      <c r="X1433" s="73"/>
    </row>
    <row r="1434" spans="23:24" x14ac:dyDescent="0.2">
      <c r="W1434" s="72"/>
      <c r="X1434" s="73"/>
    </row>
    <row r="1435" spans="23:24" x14ac:dyDescent="0.2">
      <c r="W1435" s="72"/>
      <c r="X1435" s="73"/>
    </row>
    <row r="1436" spans="23:24" x14ac:dyDescent="0.2">
      <c r="W1436" s="72"/>
      <c r="X1436" s="73"/>
    </row>
    <row r="1437" spans="23:24" x14ac:dyDescent="0.2">
      <c r="W1437" s="72"/>
      <c r="X1437" s="73"/>
    </row>
    <row r="1438" spans="23:24" x14ac:dyDescent="0.2">
      <c r="W1438" s="72"/>
      <c r="X1438" s="73"/>
    </row>
    <row r="1439" spans="23:24" x14ac:dyDescent="0.2">
      <c r="W1439" s="72"/>
      <c r="X1439" s="73"/>
    </row>
    <row r="1440" spans="23:24" x14ac:dyDescent="0.2">
      <c r="W1440" s="72"/>
      <c r="X1440" s="73"/>
    </row>
    <row r="1441" spans="23:24" x14ac:dyDescent="0.2">
      <c r="W1441" s="72"/>
      <c r="X1441" s="73"/>
    </row>
    <row r="1442" spans="23:24" x14ac:dyDescent="0.2">
      <c r="W1442" s="72"/>
      <c r="X1442" s="73"/>
    </row>
    <row r="1443" spans="23:24" x14ac:dyDescent="0.2">
      <c r="W1443" s="72"/>
      <c r="X1443" s="73"/>
    </row>
    <row r="1444" spans="23:24" x14ac:dyDescent="0.2">
      <c r="W1444" s="72"/>
      <c r="X1444" s="73"/>
    </row>
    <row r="1445" spans="23:24" x14ac:dyDescent="0.2">
      <c r="W1445" s="72"/>
      <c r="X1445" s="73"/>
    </row>
    <row r="1446" spans="23:24" x14ac:dyDescent="0.2">
      <c r="W1446" s="72"/>
      <c r="X1446" s="73"/>
    </row>
    <row r="1447" spans="23:24" x14ac:dyDescent="0.2">
      <c r="W1447" s="72"/>
      <c r="X1447" s="73"/>
    </row>
    <row r="1448" spans="23:24" x14ac:dyDescent="0.2">
      <c r="W1448" s="72"/>
      <c r="X1448" s="73"/>
    </row>
    <row r="1449" spans="23:24" x14ac:dyDescent="0.2">
      <c r="W1449" s="72"/>
      <c r="X1449" s="73"/>
    </row>
    <row r="1450" spans="23:24" x14ac:dyDescent="0.2">
      <c r="W1450" s="72"/>
      <c r="X1450" s="73"/>
    </row>
    <row r="1451" spans="23:24" x14ac:dyDescent="0.2">
      <c r="W1451" s="72"/>
      <c r="X1451" s="73"/>
    </row>
    <row r="1452" spans="23:24" x14ac:dyDescent="0.2">
      <c r="W1452" s="72"/>
      <c r="X1452" s="73"/>
    </row>
    <row r="1453" spans="23:24" x14ac:dyDescent="0.2">
      <c r="W1453" s="72"/>
      <c r="X1453" s="73"/>
    </row>
    <row r="1454" spans="23:24" x14ac:dyDescent="0.2">
      <c r="W1454" s="72"/>
      <c r="X1454" s="73"/>
    </row>
    <row r="1455" spans="23:24" x14ac:dyDescent="0.2">
      <c r="W1455" s="72"/>
      <c r="X1455" s="73"/>
    </row>
    <row r="1456" spans="23:24" x14ac:dyDescent="0.2">
      <c r="W1456" s="72"/>
      <c r="X1456" s="73"/>
    </row>
    <row r="1457" spans="23:24" x14ac:dyDescent="0.2">
      <c r="W1457" s="72"/>
      <c r="X1457" s="73"/>
    </row>
    <row r="1458" spans="23:24" x14ac:dyDescent="0.2">
      <c r="W1458" s="72"/>
      <c r="X1458" s="73"/>
    </row>
    <row r="1459" spans="23:24" x14ac:dyDescent="0.2">
      <c r="W1459" s="72"/>
      <c r="X1459" s="73"/>
    </row>
    <row r="1460" spans="23:24" x14ac:dyDescent="0.2">
      <c r="W1460" s="72"/>
      <c r="X1460" s="73"/>
    </row>
    <row r="1461" spans="23:24" x14ac:dyDescent="0.2">
      <c r="W1461" s="72"/>
      <c r="X1461" s="73"/>
    </row>
    <row r="1462" spans="23:24" x14ac:dyDescent="0.2">
      <c r="W1462" s="72"/>
      <c r="X1462" s="73"/>
    </row>
    <row r="1463" spans="23:24" x14ac:dyDescent="0.2">
      <c r="W1463" s="72"/>
      <c r="X1463" s="73"/>
    </row>
    <row r="1464" spans="23:24" x14ac:dyDescent="0.2">
      <c r="W1464" s="72"/>
      <c r="X1464" s="73"/>
    </row>
    <row r="1465" spans="23:24" x14ac:dyDescent="0.2">
      <c r="W1465" s="72"/>
      <c r="X1465" s="73"/>
    </row>
    <row r="1466" spans="23:24" x14ac:dyDescent="0.2">
      <c r="W1466" s="72"/>
      <c r="X1466" s="73"/>
    </row>
    <row r="1467" spans="23:24" x14ac:dyDescent="0.2">
      <c r="W1467" s="72"/>
      <c r="X1467" s="73"/>
    </row>
    <row r="1468" spans="23:24" x14ac:dyDescent="0.2">
      <c r="W1468" s="72"/>
      <c r="X1468" s="73"/>
    </row>
    <row r="1469" spans="23:24" x14ac:dyDescent="0.2">
      <c r="W1469" s="72"/>
      <c r="X1469" s="73"/>
    </row>
    <row r="1470" spans="23:24" x14ac:dyDescent="0.2">
      <c r="W1470" s="72"/>
      <c r="X1470" s="73"/>
    </row>
    <row r="1471" spans="23:24" x14ac:dyDescent="0.2">
      <c r="W1471" s="72"/>
      <c r="X1471" s="73"/>
    </row>
    <row r="1472" spans="23:24" x14ac:dyDescent="0.2">
      <c r="W1472" s="72"/>
      <c r="X1472" s="73"/>
    </row>
    <row r="1473" spans="23:24" x14ac:dyDescent="0.2">
      <c r="W1473" s="72"/>
      <c r="X1473" s="73"/>
    </row>
    <row r="1474" spans="23:24" x14ac:dyDescent="0.2">
      <c r="W1474" s="72"/>
      <c r="X1474" s="73"/>
    </row>
    <row r="1475" spans="23:24" x14ac:dyDescent="0.2">
      <c r="W1475" s="72"/>
      <c r="X1475" s="73"/>
    </row>
    <row r="1476" spans="23:24" x14ac:dyDescent="0.2">
      <c r="W1476" s="72"/>
      <c r="X1476" s="73"/>
    </row>
    <row r="1477" spans="23:24" x14ac:dyDescent="0.2">
      <c r="W1477" s="72"/>
      <c r="X1477" s="73"/>
    </row>
    <row r="1478" spans="23:24" x14ac:dyDescent="0.2">
      <c r="W1478" s="72"/>
      <c r="X1478" s="73"/>
    </row>
    <row r="1479" spans="23:24" x14ac:dyDescent="0.2">
      <c r="W1479" s="72"/>
      <c r="X1479" s="73"/>
    </row>
    <row r="1480" spans="23:24" x14ac:dyDescent="0.2">
      <c r="W1480" s="72"/>
      <c r="X1480" s="73"/>
    </row>
    <row r="1481" spans="23:24" x14ac:dyDescent="0.2">
      <c r="W1481" s="72"/>
      <c r="X1481" s="73"/>
    </row>
    <row r="1482" spans="23:24" x14ac:dyDescent="0.2">
      <c r="W1482" s="72"/>
      <c r="X1482" s="73"/>
    </row>
    <row r="1483" spans="23:24" x14ac:dyDescent="0.2">
      <c r="W1483" s="72"/>
      <c r="X1483" s="73"/>
    </row>
    <row r="1484" spans="23:24" x14ac:dyDescent="0.2">
      <c r="W1484" s="72"/>
      <c r="X1484" s="73"/>
    </row>
    <row r="1485" spans="23:24" x14ac:dyDescent="0.2">
      <c r="W1485" s="72"/>
      <c r="X1485" s="73"/>
    </row>
    <row r="1486" spans="23:24" x14ac:dyDescent="0.2">
      <c r="W1486" s="72"/>
      <c r="X1486" s="73"/>
    </row>
    <row r="1487" spans="23:24" x14ac:dyDescent="0.2">
      <c r="W1487" s="72"/>
      <c r="X1487" s="73"/>
    </row>
    <row r="1488" spans="23:24" x14ac:dyDescent="0.2">
      <c r="W1488" s="72"/>
      <c r="X1488" s="73"/>
    </row>
    <row r="1489" spans="23:24" x14ac:dyDescent="0.2">
      <c r="W1489" s="72"/>
      <c r="X1489" s="73"/>
    </row>
    <row r="1490" spans="23:24" x14ac:dyDescent="0.2">
      <c r="W1490" s="72"/>
      <c r="X1490" s="73"/>
    </row>
    <row r="1491" spans="23:24" x14ac:dyDescent="0.2">
      <c r="W1491" s="72"/>
      <c r="X1491" s="73"/>
    </row>
    <row r="1492" spans="23:24" x14ac:dyDescent="0.2">
      <c r="W1492" s="72"/>
      <c r="X1492" s="73"/>
    </row>
    <row r="1493" spans="23:24" x14ac:dyDescent="0.2">
      <c r="W1493" s="72"/>
      <c r="X1493" s="73"/>
    </row>
    <row r="1494" spans="23:24" x14ac:dyDescent="0.2">
      <c r="W1494" s="72"/>
      <c r="X1494" s="73"/>
    </row>
    <row r="1495" spans="23:24" x14ac:dyDescent="0.2">
      <c r="W1495" s="72"/>
      <c r="X1495" s="73"/>
    </row>
    <row r="1496" spans="23:24" x14ac:dyDescent="0.2">
      <c r="W1496" s="72"/>
      <c r="X1496" s="73"/>
    </row>
    <row r="1497" spans="23:24" x14ac:dyDescent="0.2">
      <c r="W1497" s="72"/>
      <c r="X1497" s="73"/>
    </row>
    <row r="1498" spans="23:24" x14ac:dyDescent="0.2">
      <c r="W1498" s="72"/>
      <c r="X1498" s="73"/>
    </row>
    <row r="1499" spans="23:24" x14ac:dyDescent="0.2">
      <c r="W1499" s="72"/>
      <c r="X1499" s="73"/>
    </row>
    <row r="1500" spans="23:24" x14ac:dyDescent="0.2">
      <c r="W1500" s="72"/>
      <c r="X1500" s="73"/>
    </row>
    <row r="1501" spans="23:24" x14ac:dyDescent="0.2">
      <c r="W1501" s="72"/>
      <c r="X1501" s="73"/>
    </row>
    <row r="1502" spans="23:24" x14ac:dyDescent="0.2">
      <c r="W1502" s="72"/>
      <c r="X1502" s="73"/>
    </row>
    <row r="1503" spans="23:24" x14ac:dyDescent="0.2">
      <c r="W1503" s="72"/>
      <c r="X1503" s="73"/>
    </row>
    <row r="1504" spans="23:24" x14ac:dyDescent="0.2">
      <c r="W1504" s="72"/>
      <c r="X1504" s="73"/>
    </row>
    <row r="1505" spans="23:24" x14ac:dyDescent="0.2">
      <c r="W1505" s="72"/>
      <c r="X1505" s="73"/>
    </row>
    <row r="1506" spans="23:24" x14ac:dyDescent="0.2">
      <c r="W1506" s="72"/>
      <c r="X1506" s="73"/>
    </row>
    <row r="1507" spans="23:24" x14ac:dyDescent="0.2">
      <c r="W1507" s="72"/>
      <c r="X1507" s="73"/>
    </row>
    <row r="1508" spans="23:24" x14ac:dyDescent="0.2">
      <c r="W1508" s="72"/>
      <c r="X1508" s="73"/>
    </row>
    <row r="1509" spans="23:24" x14ac:dyDescent="0.2">
      <c r="W1509" s="72"/>
      <c r="X1509" s="73"/>
    </row>
    <row r="1510" spans="23:24" x14ac:dyDescent="0.2">
      <c r="W1510" s="72"/>
      <c r="X1510" s="73"/>
    </row>
    <row r="1511" spans="23:24" x14ac:dyDescent="0.2">
      <c r="W1511" s="72"/>
      <c r="X1511" s="73"/>
    </row>
    <row r="1512" spans="23:24" x14ac:dyDescent="0.2">
      <c r="W1512" s="72"/>
      <c r="X1512" s="73"/>
    </row>
    <row r="1513" spans="23:24" x14ac:dyDescent="0.2">
      <c r="W1513" s="72"/>
      <c r="X1513" s="73"/>
    </row>
    <row r="1514" spans="23:24" x14ac:dyDescent="0.2">
      <c r="W1514" s="72"/>
      <c r="X1514" s="73"/>
    </row>
    <row r="1515" spans="23:24" x14ac:dyDescent="0.2">
      <c r="W1515" s="72"/>
      <c r="X1515" s="73"/>
    </row>
    <row r="1516" spans="23:24" x14ac:dyDescent="0.2">
      <c r="W1516" s="72"/>
      <c r="X1516" s="73"/>
    </row>
    <row r="1517" spans="23:24" x14ac:dyDescent="0.2">
      <c r="W1517" s="72"/>
      <c r="X1517" s="73"/>
    </row>
    <row r="1518" spans="23:24" x14ac:dyDescent="0.2">
      <c r="W1518" s="72"/>
      <c r="X1518" s="73"/>
    </row>
    <row r="1519" spans="23:24" x14ac:dyDescent="0.2">
      <c r="W1519" s="72"/>
      <c r="X1519" s="73"/>
    </row>
    <row r="1520" spans="23:24" x14ac:dyDescent="0.2">
      <c r="W1520" s="72"/>
      <c r="X1520" s="73"/>
    </row>
    <row r="1521" spans="23:24" x14ac:dyDescent="0.2">
      <c r="W1521" s="72"/>
      <c r="X1521" s="73"/>
    </row>
    <row r="1522" spans="23:24" x14ac:dyDescent="0.2">
      <c r="W1522" s="72"/>
      <c r="X1522" s="73"/>
    </row>
    <row r="1523" spans="23:24" x14ac:dyDescent="0.2">
      <c r="W1523" s="72"/>
      <c r="X1523" s="73"/>
    </row>
    <row r="1524" spans="23:24" x14ac:dyDescent="0.2">
      <c r="W1524" s="72"/>
      <c r="X1524" s="73"/>
    </row>
    <row r="1525" spans="23:24" x14ac:dyDescent="0.2">
      <c r="W1525" s="72"/>
      <c r="X1525" s="73"/>
    </row>
    <row r="1526" spans="23:24" x14ac:dyDescent="0.2">
      <c r="W1526" s="72"/>
      <c r="X1526" s="73"/>
    </row>
    <row r="1527" spans="23:24" x14ac:dyDescent="0.2">
      <c r="W1527" s="72"/>
      <c r="X1527" s="73"/>
    </row>
    <row r="1528" spans="23:24" x14ac:dyDescent="0.2">
      <c r="W1528" s="72"/>
      <c r="X1528" s="73"/>
    </row>
    <row r="1529" spans="23:24" x14ac:dyDescent="0.2">
      <c r="W1529" s="72"/>
      <c r="X1529" s="73"/>
    </row>
    <row r="1530" spans="23:24" x14ac:dyDescent="0.2">
      <c r="W1530" s="72"/>
      <c r="X1530" s="73"/>
    </row>
    <row r="1531" spans="23:24" x14ac:dyDescent="0.2">
      <c r="W1531" s="72"/>
      <c r="X1531" s="73"/>
    </row>
    <row r="1532" spans="23:24" x14ac:dyDescent="0.2">
      <c r="W1532" s="72"/>
      <c r="X1532" s="73"/>
    </row>
    <row r="1533" spans="23:24" x14ac:dyDescent="0.2">
      <c r="W1533" s="72"/>
      <c r="X1533" s="73"/>
    </row>
    <row r="1534" spans="23:24" x14ac:dyDescent="0.2">
      <c r="W1534" s="72"/>
      <c r="X1534" s="73"/>
    </row>
    <row r="1535" spans="23:24" x14ac:dyDescent="0.2">
      <c r="W1535" s="72"/>
      <c r="X1535" s="73"/>
    </row>
    <row r="1536" spans="23:24" x14ac:dyDescent="0.2">
      <c r="W1536" s="72"/>
      <c r="X1536" s="73"/>
    </row>
    <row r="1537" spans="23:24" x14ac:dyDescent="0.2">
      <c r="W1537" s="72"/>
      <c r="X1537" s="73"/>
    </row>
    <row r="1538" spans="23:24" x14ac:dyDescent="0.2">
      <c r="W1538" s="72"/>
      <c r="X1538" s="73"/>
    </row>
    <row r="1539" spans="23:24" x14ac:dyDescent="0.2">
      <c r="W1539" s="72"/>
      <c r="X1539" s="73"/>
    </row>
    <row r="1540" spans="23:24" x14ac:dyDescent="0.2">
      <c r="W1540" s="72"/>
      <c r="X1540" s="73"/>
    </row>
    <row r="1541" spans="23:24" x14ac:dyDescent="0.2">
      <c r="W1541" s="72"/>
      <c r="X1541" s="73"/>
    </row>
    <row r="1542" spans="23:24" x14ac:dyDescent="0.2">
      <c r="W1542" s="72"/>
      <c r="X1542" s="73"/>
    </row>
    <row r="1543" spans="23:24" x14ac:dyDescent="0.2">
      <c r="W1543" s="72"/>
      <c r="X1543" s="73"/>
    </row>
    <row r="1544" spans="23:24" x14ac:dyDescent="0.2">
      <c r="W1544" s="72"/>
      <c r="X1544" s="73"/>
    </row>
    <row r="1545" spans="23:24" x14ac:dyDescent="0.2">
      <c r="W1545" s="72"/>
      <c r="X1545" s="73"/>
    </row>
    <row r="1546" spans="23:24" x14ac:dyDescent="0.2">
      <c r="W1546" s="72"/>
      <c r="X1546" s="73"/>
    </row>
    <row r="1547" spans="23:24" x14ac:dyDescent="0.2">
      <c r="W1547" s="72"/>
      <c r="X1547" s="73"/>
    </row>
    <row r="1548" spans="23:24" x14ac:dyDescent="0.2">
      <c r="W1548" s="72"/>
      <c r="X1548" s="73"/>
    </row>
    <row r="1549" spans="23:24" x14ac:dyDescent="0.2">
      <c r="W1549" s="72"/>
      <c r="X1549" s="73"/>
    </row>
    <row r="1550" spans="23:24" x14ac:dyDescent="0.2">
      <c r="W1550" s="72"/>
      <c r="X1550" s="73"/>
    </row>
    <row r="1551" spans="23:24" x14ac:dyDescent="0.2">
      <c r="W1551" s="72"/>
      <c r="X1551" s="73"/>
    </row>
    <row r="1552" spans="23:24" x14ac:dyDescent="0.2">
      <c r="W1552" s="72"/>
      <c r="X1552" s="73"/>
    </row>
    <row r="1553" spans="23:24" x14ac:dyDescent="0.2">
      <c r="W1553" s="72"/>
      <c r="X1553" s="73"/>
    </row>
    <row r="1554" spans="23:24" x14ac:dyDescent="0.2">
      <c r="W1554" s="72"/>
      <c r="X1554" s="73"/>
    </row>
    <row r="1555" spans="23:24" x14ac:dyDescent="0.2">
      <c r="W1555" s="72"/>
      <c r="X1555" s="73"/>
    </row>
    <row r="1556" spans="23:24" x14ac:dyDescent="0.2">
      <c r="W1556" s="72"/>
      <c r="X1556" s="73"/>
    </row>
    <row r="1557" spans="23:24" x14ac:dyDescent="0.2">
      <c r="W1557" s="72"/>
      <c r="X1557" s="73"/>
    </row>
    <row r="1558" spans="23:24" x14ac:dyDescent="0.2">
      <c r="W1558" s="72"/>
      <c r="X1558" s="73"/>
    </row>
    <row r="1559" spans="23:24" x14ac:dyDescent="0.2">
      <c r="W1559" s="72"/>
      <c r="X1559" s="73"/>
    </row>
    <row r="1560" spans="23:24" x14ac:dyDescent="0.2">
      <c r="W1560" s="72"/>
      <c r="X1560" s="73"/>
    </row>
    <row r="1561" spans="23:24" x14ac:dyDescent="0.2">
      <c r="W1561" s="72"/>
      <c r="X1561" s="73"/>
    </row>
    <row r="1562" spans="23:24" x14ac:dyDescent="0.2">
      <c r="W1562" s="72"/>
      <c r="X1562" s="73"/>
    </row>
    <row r="1563" spans="23:24" x14ac:dyDescent="0.2">
      <c r="W1563" s="72"/>
      <c r="X1563" s="73"/>
    </row>
    <row r="1564" spans="23:24" x14ac:dyDescent="0.2">
      <c r="W1564" s="72"/>
      <c r="X1564" s="73"/>
    </row>
    <row r="1565" spans="23:24" x14ac:dyDescent="0.2">
      <c r="W1565" s="72"/>
      <c r="X1565" s="73"/>
    </row>
    <row r="1566" spans="23:24" x14ac:dyDescent="0.2">
      <c r="W1566" s="72"/>
      <c r="X1566" s="73"/>
    </row>
    <row r="1567" spans="23:24" x14ac:dyDescent="0.2">
      <c r="W1567" s="72"/>
      <c r="X1567" s="73"/>
    </row>
    <row r="1568" spans="23:24" x14ac:dyDescent="0.2">
      <c r="W1568" s="72"/>
      <c r="X1568" s="73"/>
    </row>
    <row r="1569" spans="23:24" x14ac:dyDescent="0.2">
      <c r="W1569" s="72"/>
      <c r="X1569" s="73"/>
    </row>
    <row r="1570" spans="23:24" x14ac:dyDescent="0.2">
      <c r="W1570" s="72"/>
      <c r="X1570" s="73"/>
    </row>
    <row r="1571" spans="23:24" x14ac:dyDescent="0.2">
      <c r="W1571" s="72"/>
      <c r="X1571" s="73"/>
    </row>
    <row r="1572" spans="23:24" x14ac:dyDescent="0.2">
      <c r="W1572" s="72"/>
      <c r="X1572" s="73"/>
    </row>
    <row r="1573" spans="23:24" x14ac:dyDescent="0.2">
      <c r="W1573" s="72"/>
      <c r="X1573" s="73"/>
    </row>
    <row r="1574" spans="23:24" x14ac:dyDescent="0.2">
      <c r="W1574" s="72"/>
      <c r="X1574" s="73"/>
    </row>
    <row r="1575" spans="23:24" x14ac:dyDescent="0.2">
      <c r="W1575" s="72"/>
      <c r="X1575" s="73"/>
    </row>
    <row r="1576" spans="23:24" x14ac:dyDescent="0.2">
      <c r="W1576" s="72"/>
      <c r="X1576" s="73"/>
    </row>
    <row r="1577" spans="23:24" x14ac:dyDescent="0.2">
      <c r="W1577" s="72"/>
      <c r="X1577" s="73"/>
    </row>
    <row r="1578" spans="23:24" x14ac:dyDescent="0.2">
      <c r="W1578" s="72"/>
      <c r="X1578" s="73"/>
    </row>
    <row r="1579" spans="23:24" x14ac:dyDescent="0.2">
      <c r="W1579" s="72"/>
      <c r="X1579" s="73"/>
    </row>
    <row r="1580" spans="23:24" x14ac:dyDescent="0.2">
      <c r="W1580" s="72"/>
      <c r="X1580" s="73"/>
    </row>
    <row r="1581" spans="23:24" x14ac:dyDescent="0.2">
      <c r="W1581" s="72"/>
      <c r="X1581" s="73"/>
    </row>
    <row r="1582" spans="23:24" x14ac:dyDescent="0.2">
      <c r="W1582" s="72"/>
      <c r="X1582" s="73"/>
    </row>
    <row r="1583" spans="23:24" x14ac:dyDescent="0.2">
      <c r="W1583" s="72"/>
      <c r="X1583" s="73"/>
    </row>
    <row r="1584" spans="23:24" x14ac:dyDescent="0.2">
      <c r="W1584" s="72"/>
      <c r="X1584" s="73"/>
    </row>
    <row r="1585" spans="23:24" x14ac:dyDescent="0.2">
      <c r="W1585" s="72"/>
      <c r="X1585" s="73"/>
    </row>
    <row r="1586" spans="23:24" x14ac:dyDescent="0.2">
      <c r="W1586" s="72"/>
      <c r="X1586" s="73"/>
    </row>
    <row r="1587" spans="23:24" x14ac:dyDescent="0.2">
      <c r="W1587" s="72"/>
      <c r="X1587" s="73"/>
    </row>
    <row r="1588" spans="23:24" x14ac:dyDescent="0.2">
      <c r="W1588" s="72"/>
      <c r="X1588" s="73"/>
    </row>
    <row r="1589" spans="23:24" x14ac:dyDescent="0.2">
      <c r="W1589" s="72"/>
      <c r="X1589" s="73"/>
    </row>
    <row r="1590" spans="23:24" x14ac:dyDescent="0.2">
      <c r="W1590" s="72"/>
      <c r="X1590" s="73"/>
    </row>
    <row r="1591" spans="23:24" x14ac:dyDescent="0.2">
      <c r="W1591" s="72"/>
      <c r="X1591" s="73"/>
    </row>
    <row r="1592" spans="23:24" x14ac:dyDescent="0.2">
      <c r="W1592" s="72"/>
      <c r="X1592" s="73"/>
    </row>
    <row r="1593" spans="23:24" x14ac:dyDescent="0.2">
      <c r="W1593" s="72"/>
      <c r="X1593" s="73"/>
    </row>
    <row r="1594" spans="23:24" x14ac:dyDescent="0.2">
      <c r="W1594" s="72"/>
      <c r="X1594" s="73"/>
    </row>
    <row r="1595" spans="23:24" x14ac:dyDescent="0.2">
      <c r="W1595" s="72"/>
      <c r="X1595" s="73"/>
    </row>
    <row r="1596" spans="23:24" x14ac:dyDescent="0.2">
      <c r="W1596" s="72"/>
      <c r="X1596" s="73"/>
    </row>
    <row r="1597" spans="23:24" x14ac:dyDescent="0.2">
      <c r="W1597" s="72"/>
      <c r="X1597" s="73"/>
    </row>
    <row r="1598" spans="23:24" x14ac:dyDescent="0.2">
      <c r="W1598" s="72"/>
      <c r="X1598" s="73"/>
    </row>
    <row r="1599" spans="23:24" x14ac:dyDescent="0.2">
      <c r="W1599" s="72"/>
      <c r="X1599" s="73"/>
    </row>
    <row r="1600" spans="23:24" x14ac:dyDescent="0.2">
      <c r="W1600" s="72"/>
      <c r="X1600" s="73"/>
    </row>
    <row r="1601" spans="23:24" x14ac:dyDescent="0.2">
      <c r="W1601" s="72"/>
      <c r="X1601" s="73"/>
    </row>
    <row r="1602" spans="23:24" x14ac:dyDescent="0.2">
      <c r="W1602" s="72"/>
      <c r="X1602" s="73"/>
    </row>
    <row r="1603" spans="23:24" x14ac:dyDescent="0.2">
      <c r="W1603" s="72"/>
      <c r="X1603" s="73"/>
    </row>
    <row r="1604" spans="23:24" x14ac:dyDescent="0.2">
      <c r="W1604" s="72"/>
      <c r="X1604" s="73"/>
    </row>
    <row r="1605" spans="23:24" x14ac:dyDescent="0.2">
      <c r="W1605" s="72"/>
      <c r="X1605" s="73"/>
    </row>
    <row r="1606" spans="23:24" x14ac:dyDescent="0.2">
      <c r="W1606" s="72"/>
      <c r="X1606" s="73"/>
    </row>
    <row r="1607" spans="23:24" x14ac:dyDescent="0.2">
      <c r="W1607" s="72"/>
      <c r="X1607" s="73"/>
    </row>
    <row r="1608" spans="23:24" x14ac:dyDescent="0.2">
      <c r="W1608" s="72"/>
      <c r="X1608" s="73"/>
    </row>
    <row r="1609" spans="23:24" x14ac:dyDescent="0.2">
      <c r="W1609" s="72"/>
      <c r="X1609" s="73"/>
    </row>
    <row r="1610" spans="23:24" x14ac:dyDescent="0.2">
      <c r="W1610" s="72"/>
      <c r="X1610" s="73"/>
    </row>
    <row r="1611" spans="23:24" x14ac:dyDescent="0.2">
      <c r="W1611" s="72"/>
      <c r="X1611" s="73"/>
    </row>
    <row r="1612" spans="23:24" x14ac:dyDescent="0.2">
      <c r="W1612" s="72"/>
      <c r="X1612" s="73"/>
    </row>
    <row r="1613" spans="23:24" x14ac:dyDescent="0.2">
      <c r="W1613" s="72"/>
      <c r="X1613" s="73"/>
    </row>
    <row r="1614" spans="23:24" x14ac:dyDescent="0.2">
      <c r="W1614" s="72"/>
      <c r="X1614" s="73"/>
    </row>
    <row r="1615" spans="23:24" x14ac:dyDescent="0.2">
      <c r="W1615" s="72"/>
      <c r="X1615" s="73"/>
    </row>
    <row r="1616" spans="23:24" x14ac:dyDescent="0.2">
      <c r="W1616" s="72"/>
      <c r="X1616" s="73"/>
    </row>
    <row r="1617" spans="23:24" x14ac:dyDescent="0.2">
      <c r="W1617" s="72"/>
      <c r="X1617" s="73"/>
    </row>
    <row r="1618" spans="23:24" x14ac:dyDescent="0.2">
      <c r="W1618" s="72"/>
      <c r="X1618" s="73"/>
    </row>
    <row r="1619" spans="23:24" x14ac:dyDescent="0.2">
      <c r="W1619" s="72"/>
      <c r="X1619" s="73"/>
    </row>
    <row r="1620" spans="23:24" x14ac:dyDescent="0.2">
      <c r="W1620" s="72"/>
      <c r="X1620" s="73"/>
    </row>
    <row r="1621" spans="23:24" x14ac:dyDescent="0.2">
      <c r="W1621" s="72"/>
      <c r="X1621" s="73"/>
    </row>
    <row r="1622" spans="23:24" x14ac:dyDescent="0.2">
      <c r="W1622" s="72"/>
      <c r="X1622" s="73"/>
    </row>
    <row r="1623" spans="23:24" x14ac:dyDescent="0.2">
      <c r="W1623" s="72"/>
      <c r="X1623" s="73"/>
    </row>
    <row r="1624" spans="23:24" x14ac:dyDescent="0.2">
      <c r="W1624" s="72"/>
      <c r="X1624" s="73"/>
    </row>
    <row r="1625" spans="23:24" x14ac:dyDescent="0.2">
      <c r="W1625" s="72"/>
      <c r="X1625" s="73"/>
    </row>
    <row r="1626" spans="23:24" x14ac:dyDescent="0.2">
      <c r="W1626" s="72"/>
      <c r="X1626" s="73"/>
    </row>
    <row r="1627" spans="23:24" x14ac:dyDescent="0.2">
      <c r="W1627" s="72"/>
      <c r="X1627" s="73"/>
    </row>
    <row r="1628" spans="23:24" x14ac:dyDescent="0.2">
      <c r="W1628" s="72"/>
      <c r="X1628" s="73"/>
    </row>
    <row r="1629" spans="23:24" x14ac:dyDescent="0.2">
      <c r="W1629" s="72"/>
      <c r="X1629" s="73"/>
    </row>
    <row r="1630" spans="23:24" x14ac:dyDescent="0.2">
      <c r="W1630" s="72"/>
      <c r="X1630" s="73"/>
    </row>
    <row r="1631" spans="23:24" x14ac:dyDescent="0.2">
      <c r="W1631" s="72"/>
      <c r="X1631" s="73"/>
    </row>
    <row r="1632" spans="23:24" x14ac:dyDescent="0.2">
      <c r="W1632" s="72"/>
      <c r="X1632" s="73"/>
    </row>
    <row r="1633" spans="23:24" x14ac:dyDescent="0.2">
      <c r="W1633" s="72"/>
      <c r="X1633" s="73"/>
    </row>
    <row r="1634" spans="23:24" x14ac:dyDescent="0.2">
      <c r="W1634" s="72"/>
      <c r="X1634" s="73"/>
    </row>
    <row r="1635" spans="23:24" x14ac:dyDescent="0.2">
      <c r="W1635" s="72"/>
      <c r="X1635" s="73"/>
    </row>
    <row r="1636" spans="23:24" x14ac:dyDescent="0.2">
      <c r="W1636" s="72"/>
      <c r="X1636" s="73"/>
    </row>
    <row r="1637" spans="23:24" x14ac:dyDescent="0.2">
      <c r="W1637" s="72"/>
      <c r="X1637" s="73"/>
    </row>
    <row r="1638" spans="23:24" x14ac:dyDescent="0.2">
      <c r="W1638" s="72"/>
      <c r="X1638" s="73"/>
    </row>
    <row r="1639" spans="23:24" x14ac:dyDescent="0.2">
      <c r="W1639" s="72"/>
      <c r="X1639" s="73"/>
    </row>
    <row r="1640" spans="23:24" x14ac:dyDescent="0.2">
      <c r="W1640" s="72"/>
      <c r="X1640" s="73"/>
    </row>
    <row r="1641" spans="23:24" x14ac:dyDescent="0.2">
      <c r="W1641" s="72"/>
      <c r="X1641" s="73"/>
    </row>
    <row r="1642" spans="23:24" x14ac:dyDescent="0.2">
      <c r="W1642" s="72"/>
      <c r="X1642" s="73"/>
    </row>
    <row r="1643" spans="23:24" x14ac:dyDescent="0.2">
      <c r="W1643" s="72"/>
      <c r="X1643" s="73"/>
    </row>
    <row r="1644" spans="23:24" x14ac:dyDescent="0.2">
      <c r="W1644" s="72"/>
      <c r="X1644" s="73"/>
    </row>
    <row r="1645" spans="23:24" x14ac:dyDescent="0.2">
      <c r="W1645" s="72"/>
      <c r="X1645" s="73"/>
    </row>
    <row r="1646" spans="23:24" x14ac:dyDescent="0.2">
      <c r="W1646" s="72"/>
      <c r="X1646" s="73"/>
    </row>
    <row r="1647" spans="23:24" x14ac:dyDescent="0.2">
      <c r="W1647" s="72"/>
      <c r="X1647" s="73"/>
    </row>
    <row r="1648" spans="23:24" x14ac:dyDescent="0.2">
      <c r="W1648" s="72"/>
      <c r="X1648" s="73"/>
    </row>
    <row r="1649" spans="23:24" x14ac:dyDescent="0.2">
      <c r="W1649" s="72"/>
      <c r="X1649" s="73"/>
    </row>
    <row r="1650" spans="23:24" x14ac:dyDescent="0.2">
      <c r="W1650" s="72"/>
      <c r="X1650" s="73"/>
    </row>
    <row r="1651" spans="23:24" x14ac:dyDescent="0.2">
      <c r="W1651" s="72"/>
      <c r="X1651" s="73"/>
    </row>
    <row r="1652" spans="23:24" x14ac:dyDescent="0.2">
      <c r="W1652" s="72"/>
      <c r="X1652" s="73"/>
    </row>
    <row r="1653" spans="23:24" x14ac:dyDescent="0.2">
      <c r="W1653" s="72"/>
      <c r="X1653" s="73"/>
    </row>
    <row r="1654" spans="23:24" x14ac:dyDescent="0.2">
      <c r="W1654" s="72"/>
      <c r="X1654" s="73"/>
    </row>
    <row r="1655" spans="23:24" x14ac:dyDescent="0.2">
      <c r="W1655" s="72"/>
      <c r="X1655" s="73"/>
    </row>
    <row r="1656" spans="23:24" x14ac:dyDescent="0.2">
      <c r="W1656" s="72"/>
      <c r="X1656" s="73"/>
    </row>
    <row r="1657" spans="23:24" x14ac:dyDescent="0.2">
      <c r="W1657" s="72"/>
      <c r="X1657" s="73"/>
    </row>
    <row r="1658" spans="23:24" x14ac:dyDescent="0.2">
      <c r="W1658" s="72"/>
      <c r="X1658" s="73"/>
    </row>
    <row r="1659" spans="23:24" x14ac:dyDescent="0.2">
      <c r="W1659" s="72"/>
      <c r="X1659" s="73"/>
    </row>
    <row r="1660" spans="23:24" x14ac:dyDescent="0.2">
      <c r="W1660" s="72"/>
      <c r="X1660" s="73"/>
    </row>
    <row r="1661" spans="23:24" x14ac:dyDescent="0.2">
      <c r="W1661" s="72"/>
      <c r="X1661" s="73"/>
    </row>
    <row r="1662" spans="23:24" x14ac:dyDescent="0.2">
      <c r="W1662" s="72"/>
      <c r="X1662" s="73"/>
    </row>
    <row r="1663" spans="23:24" x14ac:dyDescent="0.2">
      <c r="W1663" s="72"/>
      <c r="X1663" s="73"/>
    </row>
    <row r="1664" spans="23:24" x14ac:dyDescent="0.2">
      <c r="W1664" s="72"/>
      <c r="X1664" s="73"/>
    </row>
    <row r="1665" spans="23:24" x14ac:dyDescent="0.2">
      <c r="W1665" s="72"/>
      <c r="X1665" s="73"/>
    </row>
    <row r="1666" spans="23:24" x14ac:dyDescent="0.2">
      <c r="W1666" s="72"/>
      <c r="X1666" s="73"/>
    </row>
    <row r="1667" spans="23:24" x14ac:dyDescent="0.2">
      <c r="W1667" s="72"/>
      <c r="X1667" s="73"/>
    </row>
    <row r="1668" spans="23:24" x14ac:dyDescent="0.2">
      <c r="W1668" s="72"/>
      <c r="X1668" s="73"/>
    </row>
    <row r="1669" spans="23:24" x14ac:dyDescent="0.2">
      <c r="W1669" s="72"/>
      <c r="X1669" s="73"/>
    </row>
    <row r="1670" spans="23:24" x14ac:dyDescent="0.2">
      <c r="W1670" s="72"/>
      <c r="X1670" s="73"/>
    </row>
    <row r="1671" spans="23:24" x14ac:dyDescent="0.2">
      <c r="W1671" s="72"/>
      <c r="X1671" s="73"/>
    </row>
    <row r="1672" spans="23:24" x14ac:dyDescent="0.2">
      <c r="W1672" s="72"/>
      <c r="X1672" s="73"/>
    </row>
    <row r="1673" spans="23:24" x14ac:dyDescent="0.2">
      <c r="W1673" s="72"/>
      <c r="X1673" s="73"/>
    </row>
    <row r="1674" spans="23:24" x14ac:dyDescent="0.2">
      <c r="W1674" s="72"/>
      <c r="X1674" s="73"/>
    </row>
    <row r="1675" spans="23:24" x14ac:dyDescent="0.2">
      <c r="W1675" s="72"/>
      <c r="X1675" s="73"/>
    </row>
    <row r="1676" spans="23:24" x14ac:dyDescent="0.2">
      <c r="W1676" s="72"/>
      <c r="X1676" s="73"/>
    </row>
    <row r="1677" spans="23:24" x14ac:dyDescent="0.2">
      <c r="W1677" s="72"/>
      <c r="X1677" s="73"/>
    </row>
    <row r="1678" spans="23:24" x14ac:dyDescent="0.2">
      <c r="W1678" s="72"/>
      <c r="X1678" s="73"/>
    </row>
    <row r="1679" spans="23:24" x14ac:dyDescent="0.2">
      <c r="W1679" s="72"/>
      <c r="X1679" s="73"/>
    </row>
    <row r="1680" spans="23:24" x14ac:dyDescent="0.2">
      <c r="W1680" s="72"/>
      <c r="X1680" s="73"/>
    </row>
    <row r="1681" spans="23:24" x14ac:dyDescent="0.2">
      <c r="W1681" s="72"/>
      <c r="X1681" s="73"/>
    </row>
    <row r="1682" spans="23:24" x14ac:dyDescent="0.2">
      <c r="W1682" s="72"/>
      <c r="X1682" s="73"/>
    </row>
    <row r="1683" spans="23:24" x14ac:dyDescent="0.2">
      <c r="W1683" s="72"/>
      <c r="X1683" s="73"/>
    </row>
    <row r="1684" spans="23:24" x14ac:dyDescent="0.2">
      <c r="W1684" s="72"/>
      <c r="X1684" s="73"/>
    </row>
    <row r="1685" spans="23:24" x14ac:dyDescent="0.2">
      <c r="W1685" s="72"/>
      <c r="X1685" s="73"/>
    </row>
    <row r="1686" spans="23:24" x14ac:dyDescent="0.2">
      <c r="W1686" s="72"/>
      <c r="X1686" s="73"/>
    </row>
    <row r="1687" spans="23:24" x14ac:dyDescent="0.2">
      <c r="W1687" s="72"/>
      <c r="X1687" s="73"/>
    </row>
    <row r="1688" spans="23:24" x14ac:dyDescent="0.2">
      <c r="W1688" s="72"/>
      <c r="X1688" s="73"/>
    </row>
    <row r="1689" spans="23:24" x14ac:dyDescent="0.2">
      <c r="W1689" s="72"/>
      <c r="X1689" s="73"/>
    </row>
    <row r="1690" spans="23:24" x14ac:dyDescent="0.2">
      <c r="W1690" s="72"/>
      <c r="X1690" s="73"/>
    </row>
    <row r="1691" spans="23:24" x14ac:dyDescent="0.2">
      <c r="W1691" s="72"/>
      <c r="X1691" s="73"/>
    </row>
    <row r="1692" spans="23:24" x14ac:dyDescent="0.2">
      <c r="W1692" s="72"/>
      <c r="X1692" s="73"/>
    </row>
    <row r="1693" spans="23:24" x14ac:dyDescent="0.2">
      <c r="W1693" s="72"/>
      <c r="X1693" s="73"/>
    </row>
    <row r="1694" spans="23:24" x14ac:dyDescent="0.2">
      <c r="W1694" s="72"/>
      <c r="X1694" s="73"/>
    </row>
    <row r="1695" spans="23:24" x14ac:dyDescent="0.2">
      <c r="W1695" s="72"/>
      <c r="X1695" s="73"/>
    </row>
    <row r="1696" spans="23:24" x14ac:dyDescent="0.2">
      <c r="W1696" s="72"/>
      <c r="X1696" s="73"/>
    </row>
    <row r="1697" spans="23:24" x14ac:dyDescent="0.2">
      <c r="W1697" s="72"/>
      <c r="X1697" s="73"/>
    </row>
    <row r="1698" spans="23:24" x14ac:dyDescent="0.2">
      <c r="W1698" s="72"/>
      <c r="X1698" s="73"/>
    </row>
    <row r="1699" spans="23:24" x14ac:dyDescent="0.2">
      <c r="W1699" s="72"/>
      <c r="X1699" s="73"/>
    </row>
    <row r="1700" spans="23:24" x14ac:dyDescent="0.2">
      <c r="W1700" s="72"/>
      <c r="X1700" s="73"/>
    </row>
    <row r="1701" spans="23:24" x14ac:dyDescent="0.2">
      <c r="W1701" s="72"/>
      <c r="X1701" s="73"/>
    </row>
    <row r="1702" spans="23:24" x14ac:dyDescent="0.2">
      <c r="W1702" s="72"/>
      <c r="X1702" s="73"/>
    </row>
    <row r="1703" spans="23:24" x14ac:dyDescent="0.2">
      <c r="W1703" s="72"/>
      <c r="X1703" s="73"/>
    </row>
    <row r="1704" spans="23:24" x14ac:dyDescent="0.2">
      <c r="W1704" s="72"/>
      <c r="X1704" s="73"/>
    </row>
    <row r="1705" spans="23:24" x14ac:dyDescent="0.2">
      <c r="W1705" s="72"/>
      <c r="X1705" s="73"/>
    </row>
    <row r="1706" spans="23:24" x14ac:dyDescent="0.2">
      <c r="W1706" s="72"/>
      <c r="X1706" s="73"/>
    </row>
    <row r="1707" spans="23:24" x14ac:dyDescent="0.2">
      <c r="W1707" s="72"/>
      <c r="X1707" s="73"/>
    </row>
    <row r="1708" spans="23:24" x14ac:dyDescent="0.2">
      <c r="W1708" s="72"/>
      <c r="X1708" s="73"/>
    </row>
    <row r="1709" spans="23:24" x14ac:dyDescent="0.2">
      <c r="W1709" s="72"/>
      <c r="X1709" s="73"/>
    </row>
    <row r="1710" spans="23:24" x14ac:dyDescent="0.2">
      <c r="W1710" s="72"/>
      <c r="X1710" s="73"/>
    </row>
    <row r="1711" spans="23:24" x14ac:dyDescent="0.2">
      <c r="W1711" s="72"/>
      <c r="X1711" s="73"/>
    </row>
    <row r="1712" spans="23:24" x14ac:dyDescent="0.2">
      <c r="W1712" s="72"/>
      <c r="X1712" s="73"/>
    </row>
    <row r="1713" spans="23:24" x14ac:dyDescent="0.2">
      <c r="W1713" s="72"/>
      <c r="X1713" s="73"/>
    </row>
    <row r="1714" spans="23:24" x14ac:dyDescent="0.2">
      <c r="W1714" s="72"/>
      <c r="X1714" s="73"/>
    </row>
    <row r="1715" spans="23:24" x14ac:dyDescent="0.2">
      <c r="W1715" s="72"/>
      <c r="X1715" s="73"/>
    </row>
    <row r="1716" spans="23:24" x14ac:dyDescent="0.2">
      <c r="W1716" s="72"/>
      <c r="X1716" s="73"/>
    </row>
    <row r="1717" spans="23:24" x14ac:dyDescent="0.2">
      <c r="W1717" s="72"/>
      <c r="X1717" s="73"/>
    </row>
    <row r="1718" spans="23:24" x14ac:dyDescent="0.2">
      <c r="W1718" s="72"/>
      <c r="X1718" s="73"/>
    </row>
    <row r="1719" spans="23:24" x14ac:dyDescent="0.2">
      <c r="W1719" s="72"/>
      <c r="X1719" s="73"/>
    </row>
    <row r="1720" spans="23:24" x14ac:dyDescent="0.2">
      <c r="W1720" s="72"/>
      <c r="X1720" s="73"/>
    </row>
    <row r="1721" spans="23:24" x14ac:dyDescent="0.2">
      <c r="W1721" s="72"/>
      <c r="X1721" s="73"/>
    </row>
    <row r="1722" spans="23:24" x14ac:dyDescent="0.2">
      <c r="W1722" s="72"/>
      <c r="X1722" s="73"/>
    </row>
    <row r="1723" spans="23:24" x14ac:dyDescent="0.2">
      <c r="W1723" s="72"/>
      <c r="X1723" s="73"/>
    </row>
    <row r="1724" spans="23:24" x14ac:dyDescent="0.2">
      <c r="W1724" s="72"/>
      <c r="X1724" s="73"/>
    </row>
    <row r="1725" spans="23:24" x14ac:dyDescent="0.2">
      <c r="W1725" s="72"/>
      <c r="X1725" s="73"/>
    </row>
    <row r="1726" spans="23:24" x14ac:dyDescent="0.2">
      <c r="W1726" s="72"/>
      <c r="X1726" s="73"/>
    </row>
    <row r="1727" spans="23:24" x14ac:dyDescent="0.2">
      <c r="W1727" s="72"/>
      <c r="X1727" s="73"/>
    </row>
    <row r="1728" spans="23:24" x14ac:dyDescent="0.2">
      <c r="W1728" s="72"/>
      <c r="X1728" s="73"/>
    </row>
    <row r="1729" spans="23:24" x14ac:dyDescent="0.2">
      <c r="W1729" s="72"/>
      <c r="X1729" s="73"/>
    </row>
    <row r="1730" spans="23:24" x14ac:dyDescent="0.2">
      <c r="W1730" s="72"/>
      <c r="X1730" s="73"/>
    </row>
    <row r="1731" spans="23:24" x14ac:dyDescent="0.2">
      <c r="W1731" s="72"/>
      <c r="X1731" s="73"/>
    </row>
    <row r="1732" spans="23:24" x14ac:dyDescent="0.2">
      <c r="W1732" s="72"/>
      <c r="X1732" s="73"/>
    </row>
    <row r="1733" spans="23:24" x14ac:dyDescent="0.2">
      <c r="W1733" s="72"/>
      <c r="X1733" s="73"/>
    </row>
    <row r="1734" spans="23:24" x14ac:dyDescent="0.2">
      <c r="W1734" s="72"/>
      <c r="X1734" s="73"/>
    </row>
    <row r="1735" spans="23:24" x14ac:dyDescent="0.2">
      <c r="W1735" s="72"/>
      <c r="X1735" s="73"/>
    </row>
    <row r="1736" spans="23:24" x14ac:dyDescent="0.2">
      <c r="W1736" s="72"/>
      <c r="X1736" s="73"/>
    </row>
    <row r="1737" spans="23:24" x14ac:dyDescent="0.2">
      <c r="W1737" s="72"/>
      <c r="X1737" s="73"/>
    </row>
    <row r="1738" spans="23:24" x14ac:dyDescent="0.2">
      <c r="W1738" s="72"/>
      <c r="X1738" s="73"/>
    </row>
    <row r="1739" spans="23:24" x14ac:dyDescent="0.2">
      <c r="W1739" s="72"/>
      <c r="X1739" s="73"/>
    </row>
    <row r="1740" spans="23:24" x14ac:dyDescent="0.2">
      <c r="W1740" s="72"/>
      <c r="X1740" s="73"/>
    </row>
    <row r="1741" spans="23:24" x14ac:dyDescent="0.2">
      <c r="W1741" s="72"/>
      <c r="X1741" s="73"/>
    </row>
    <row r="1742" spans="23:24" x14ac:dyDescent="0.2">
      <c r="W1742" s="72"/>
      <c r="X1742" s="73"/>
    </row>
    <row r="1743" spans="23:24" x14ac:dyDescent="0.2">
      <c r="W1743" s="72"/>
      <c r="X1743" s="73"/>
    </row>
    <row r="1744" spans="23:24" x14ac:dyDescent="0.2">
      <c r="W1744" s="72"/>
      <c r="X1744" s="73"/>
    </row>
    <row r="1745" spans="23:24" x14ac:dyDescent="0.2">
      <c r="W1745" s="72"/>
      <c r="X1745" s="73"/>
    </row>
    <row r="1746" spans="23:24" x14ac:dyDescent="0.2">
      <c r="W1746" s="72"/>
      <c r="X1746" s="73"/>
    </row>
    <row r="1747" spans="23:24" x14ac:dyDescent="0.2">
      <c r="W1747" s="72"/>
      <c r="X1747" s="73"/>
    </row>
    <row r="1748" spans="23:24" x14ac:dyDescent="0.2">
      <c r="W1748" s="72"/>
      <c r="X1748" s="73"/>
    </row>
    <row r="1749" spans="23:24" x14ac:dyDescent="0.2">
      <c r="W1749" s="72"/>
      <c r="X1749" s="73"/>
    </row>
    <row r="1750" spans="23:24" x14ac:dyDescent="0.2">
      <c r="W1750" s="72"/>
      <c r="X1750" s="73"/>
    </row>
    <row r="1751" spans="23:24" x14ac:dyDescent="0.2">
      <c r="W1751" s="72"/>
      <c r="X1751" s="73"/>
    </row>
    <row r="1752" spans="23:24" x14ac:dyDescent="0.2">
      <c r="W1752" s="72"/>
      <c r="X1752" s="73"/>
    </row>
    <row r="1753" spans="23:24" x14ac:dyDescent="0.2">
      <c r="W1753" s="72"/>
      <c r="X1753" s="73"/>
    </row>
    <row r="1754" spans="23:24" x14ac:dyDescent="0.2">
      <c r="W1754" s="72"/>
      <c r="X1754" s="73"/>
    </row>
    <row r="1755" spans="23:24" x14ac:dyDescent="0.2">
      <c r="W1755" s="72"/>
      <c r="X1755" s="73"/>
    </row>
    <row r="1756" spans="23:24" x14ac:dyDescent="0.2">
      <c r="W1756" s="72"/>
      <c r="X1756" s="73"/>
    </row>
    <row r="1757" spans="23:24" x14ac:dyDescent="0.2">
      <c r="W1757" s="72"/>
      <c r="X1757" s="73"/>
    </row>
    <row r="1758" spans="23:24" x14ac:dyDescent="0.2">
      <c r="W1758" s="72"/>
      <c r="X1758" s="73"/>
    </row>
    <row r="1759" spans="23:24" x14ac:dyDescent="0.2">
      <c r="W1759" s="72"/>
      <c r="X1759" s="73"/>
    </row>
    <row r="1760" spans="23:24" x14ac:dyDescent="0.2">
      <c r="W1760" s="72"/>
      <c r="X1760" s="73"/>
    </row>
    <row r="1761" spans="23:24" x14ac:dyDescent="0.2">
      <c r="W1761" s="72"/>
      <c r="X1761" s="73"/>
    </row>
    <row r="1762" spans="23:24" x14ac:dyDescent="0.2">
      <c r="W1762" s="72"/>
      <c r="X1762" s="73"/>
    </row>
    <row r="1763" spans="23:24" x14ac:dyDescent="0.2">
      <c r="W1763" s="72"/>
      <c r="X1763" s="73"/>
    </row>
    <row r="1764" spans="23:24" x14ac:dyDescent="0.2">
      <c r="W1764" s="72"/>
      <c r="X1764" s="73"/>
    </row>
    <row r="1765" spans="23:24" x14ac:dyDescent="0.2">
      <c r="W1765" s="72"/>
      <c r="X1765" s="73"/>
    </row>
    <row r="1766" spans="23:24" x14ac:dyDescent="0.2">
      <c r="W1766" s="72"/>
      <c r="X1766" s="73"/>
    </row>
    <row r="1767" spans="23:24" x14ac:dyDescent="0.2">
      <c r="W1767" s="72"/>
      <c r="X1767" s="73"/>
    </row>
    <row r="1768" spans="23:24" x14ac:dyDescent="0.2">
      <c r="W1768" s="72"/>
      <c r="X1768" s="73"/>
    </row>
    <row r="1769" spans="23:24" x14ac:dyDescent="0.2">
      <c r="W1769" s="72"/>
      <c r="X1769" s="73"/>
    </row>
    <row r="1770" spans="23:24" x14ac:dyDescent="0.2">
      <c r="W1770" s="72"/>
      <c r="X1770" s="73"/>
    </row>
    <row r="1771" spans="23:24" x14ac:dyDescent="0.2">
      <c r="W1771" s="72"/>
      <c r="X1771" s="73"/>
    </row>
    <row r="1772" spans="23:24" x14ac:dyDescent="0.2">
      <c r="W1772" s="72"/>
      <c r="X1772" s="73"/>
    </row>
    <row r="1773" spans="23:24" x14ac:dyDescent="0.2">
      <c r="W1773" s="72"/>
      <c r="X1773" s="73"/>
    </row>
    <row r="1774" spans="23:24" x14ac:dyDescent="0.2">
      <c r="W1774" s="72"/>
      <c r="X1774" s="73"/>
    </row>
    <row r="1775" spans="23:24" x14ac:dyDescent="0.2">
      <c r="W1775" s="72"/>
      <c r="X1775" s="73"/>
    </row>
    <row r="1776" spans="23:24" x14ac:dyDescent="0.2">
      <c r="W1776" s="72"/>
      <c r="X1776" s="73"/>
    </row>
    <row r="1777" spans="23:24" x14ac:dyDescent="0.2">
      <c r="W1777" s="72"/>
      <c r="X1777" s="73"/>
    </row>
    <row r="1778" spans="23:24" x14ac:dyDescent="0.2">
      <c r="W1778" s="72"/>
      <c r="X1778" s="73"/>
    </row>
    <row r="1779" spans="23:24" x14ac:dyDescent="0.2">
      <c r="W1779" s="72"/>
      <c r="X1779" s="73"/>
    </row>
    <row r="1780" spans="23:24" x14ac:dyDescent="0.2">
      <c r="W1780" s="72"/>
      <c r="X1780" s="73"/>
    </row>
    <row r="1781" spans="23:24" x14ac:dyDescent="0.2">
      <c r="W1781" s="72"/>
      <c r="X1781" s="73"/>
    </row>
    <row r="1782" spans="23:24" x14ac:dyDescent="0.2">
      <c r="W1782" s="72"/>
      <c r="X1782" s="73"/>
    </row>
    <row r="1783" spans="23:24" x14ac:dyDescent="0.2">
      <c r="W1783" s="72"/>
      <c r="X1783" s="73"/>
    </row>
    <row r="1784" spans="23:24" x14ac:dyDescent="0.2">
      <c r="W1784" s="72"/>
      <c r="X1784" s="73"/>
    </row>
    <row r="1785" spans="23:24" x14ac:dyDescent="0.2">
      <c r="W1785" s="72"/>
      <c r="X1785" s="73"/>
    </row>
    <row r="1786" spans="23:24" x14ac:dyDescent="0.2">
      <c r="W1786" s="72"/>
      <c r="X1786" s="73"/>
    </row>
    <row r="1787" spans="23:24" x14ac:dyDescent="0.2">
      <c r="W1787" s="72"/>
      <c r="X1787" s="73"/>
    </row>
    <row r="1788" spans="23:24" x14ac:dyDescent="0.2">
      <c r="W1788" s="72"/>
      <c r="X1788" s="73"/>
    </row>
    <row r="1789" spans="23:24" x14ac:dyDescent="0.2">
      <c r="W1789" s="72"/>
      <c r="X1789" s="73"/>
    </row>
    <row r="1790" spans="23:24" x14ac:dyDescent="0.2">
      <c r="W1790" s="72"/>
      <c r="X1790" s="73"/>
    </row>
    <row r="1791" spans="23:24" x14ac:dyDescent="0.2">
      <c r="W1791" s="72"/>
      <c r="X1791" s="73"/>
    </row>
    <row r="1792" spans="23:24" x14ac:dyDescent="0.2">
      <c r="W1792" s="72"/>
      <c r="X1792" s="73"/>
    </row>
    <row r="1793" spans="23:24" x14ac:dyDescent="0.2">
      <c r="W1793" s="72"/>
      <c r="X1793" s="73"/>
    </row>
    <row r="1794" spans="23:24" x14ac:dyDescent="0.2">
      <c r="W1794" s="72"/>
      <c r="X1794" s="73"/>
    </row>
    <row r="1795" spans="23:24" x14ac:dyDescent="0.2">
      <c r="W1795" s="72"/>
      <c r="X1795" s="73"/>
    </row>
    <row r="1796" spans="23:24" x14ac:dyDescent="0.2">
      <c r="W1796" s="72"/>
      <c r="X1796" s="73"/>
    </row>
    <row r="1797" spans="23:24" x14ac:dyDescent="0.2">
      <c r="W1797" s="72"/>
      <c r="X1797" s="73"/>
    </row>
    <row r="1798" spans="23:24" x14ac:dyDescent="0.2">
      <c r="W1798" s="72"/>
      <c r="X1798" s="73"/>
    </row>
    <row r="1799" spans="23:24" x14ac:dyDescent="0.2">
      <c r="W1799" s="72"/>
      <c r="X1799" s="73"/>
    </row>
    <row r="1800" spans="23:24" x14ac:dyDescent="0.2">
      <c r="W1800" s="72"/>
      <c r="X1800" s="73"/>
    </row>
    <row r="1801" spans="23:24" x14ac:dyDescent="0.2">
      <c r="W1801" s="72"/>
      <c r="X1801" s="73"/>
    </row>
    <row r="1802" spans="23:24" x14ac:dyDescent="0.2">
      <c r="W1802" s="72"/>
      <c r="X1802" s="73"/>
    </row>
    <row r="1803" spans="23:24" x14ac:dyDescent="0.2">
      <c r="W1803" s="72"/>
      <c r="X1803" s="73"/>
    </row>
    <row r="1804" spans="23:24" x14ac:dyDescent="0.2">
      <c r="W1804" s="72"/>
      <c r="X1804" s="73"/>
    </row>
    <row r="1805" spans="23:24" x14ac:dyDescent="0.2">
      <c r="W1805" s="72"/>
      <c r="X1805" s="73"/>
    </row>
    <row r="1806" spans="23:24" x14ac:dyDescent="0.2">
      <c r="W1806" s="72"/>
      <c r="X1806" s="73"/>
    </row>
    <row r="1807" spans="23:24" x14ac:dyDescent="0.2">
      <c r="W1807" s="72"/>
      <c r="X1807" s="73"/>
    </row>
    <row r="1808" spans="23:24" x14ac:dyDescent="0.2">
      <c r="W1808" s="72"/>
      <c r="X1808" s="73"/>
    </row>
    <row r="1809" spans="23:24" x14ac:dyDescent="0.2">
      <c r="W1809" s="72"/>
      <c r="X1809" s="73"/>
    </row>
    <row r="1810" spans="23:24" x14ac:dyDescent="0.2">
      <c r="W1810" s="72"/>
      <c r="X1810" s="73"/>
    </row>
    <row r="1811" spans="23:24" x14ac:dyDescent="0.2">
      <c r="W1811" s="72"/>
      <c r="X1811" s="73"/>
    </row>
    <row r="1812" spans="23:24" x14ac:dyDescent="0.2">
      <c r="W1812" s="72"/>
      <c r="X1812" s="73"/>
    </row>
    <row r="1813" spans="23:24" x14ac:dyDescent="0.2">
      <c r="W1813" s="72"/>
      <c r="X1813" s="73"/>
    </row>
    <row r="1814" spans="23:24" x14ac:dyDescent="0.2">
      <c r="W1814" s="72"/>
      <c r="X1814" s="73"/>
    </row>
    <row r="1815" spans="23:24" x14ac:dyDescent="0.2">
      <c r="W1815" s="72"/>
      <c r="X1815" s="73"/>
    </row>
    <row r="1816" spans="23:24" x14ac:dyDescent="0.2">
      <c r="W1816" s="72"/>
      <c r="X1816" s="73"/>
    </row>
    <row r="1817" spans="23:24" x14ac:dyDescent="0.2">
      <c r="W1817" s="72"/>
      <c r="X1817" s="73"/>
    </row>
    <row r="1818" spans="23:24" x14ac:dyDescent="0.2">
      <c r="W1818" s="72"/>
      <c r="X1818" s="73"/>
    </row>
    <row r="1819" spans="23:24" x14ac:dyDescent="0.2">
      <c r="W1819" s="72"/>
      <c r="X1819" s="73"/>
    </row>
    <row r="1820" spans="23:24" x14ac:dyDescent="0.2">
      <c r="W1820" s="72"/>
      <c r="X1820" s="73"/>
    </row>
    <row r="1821" spans="23:24" x14ac:dyDescent="0.2">
      <c r="W1821" s="72"/>
      <c r="X1821" s="73"/>
    </row>
    <row r="1822" spans="23:24" x14ac:dyDescent="0.2">
      <c r="W1822" s="72"/>
      <c r="X1822" s="73"/>
    </row>
    <row r="1823" spans="23:24" x14ac:dyDescent="0.2">
      <c r="W1823" s="72"/>
      <c r="X1823" s="73"/>
    </row>
    <row r="1824" spans="23:24" x14ac:dyDescent="0.2">
      <c r="W1824" s="72"/>
      <c r="X1824" s="73"/>
    </row>
    <row r="1825" spans="23:24" x14ac:dyDescent="0.2">
      <c r="W1825" s="72"/>
      <c r="X1825" s="73"/>
    </row>
    <row r="1826" spans="23:24" x14ac:dyDescent="0.2">
      <c r="W1826" s="72"/>
      <c r="X1826" s="73"/>
    </row>
    <row r="1827" spans="23:24" x14ac:dyDescent="0.2">
      <c r="W1827" s="72"/>
      <c r="X1827" s="73"/>
    </row>
    <row r="1828" spans="23:24" x14ac:dyDescent="0.2">
      <c r="W1828" s="72"/>
      <c r="X1828" s="73"/>
    </row>
    <row r="1829" spans="23:24" x14ac:dyDescent="0.2">
      <c r="W1829" s="72"/>
      <c r="X1829" s="73"/>
    </row>
    <row r="1830" spans="23:24" x14ac:dyDescent="0.2">
      <c r="W1830" s="72"/>
      <c r="X1830" s="73"/>
    </row>
    <row r="1831" spans="23:24" x14ac:dyDescent="0.2">
      <c r="W1831" s="72"/>
      <c r="X1831" s="73"/>
    </row>
    <row r="1832" spans="23:24" x14ac:dyDescent="0.2">
      <c r="W1832" s="72"/>
      <c r="X1832" s="73"/>
    </row>
    <row r="1833" spans="23:24" x14ac:dyDescent="0.2">
      <c r="W1833" s="72"/>
      <c r="X1833" s="73"/>
    </row>
    <row r="1834" spans="23:24" x14ac:dyDescent="0.2">
      <c r="W1834" s="72"/>
      <c r="X1834" s="73"/>
    </row>
    <row r="1835" spans="23:24" x14ac:dyDescent="0.2">
      <c r="W1835" s="72"/>
      <c r="X1835" s="73"/>
    </row>
    <row r="1836" spans="23:24" x14ac:dyDescent="0.2">
      <c r="W1836" s="72"/>
      <c r="X1836" s="73"/>
    </row>
    <row r="1837" spans="23:24" x14ac:dyDescent="0.2">
      <c r="W1837" s="72"/>
      <c r="X1837" s="73"/>
    </row>
    <row r="1838" spans="23:24" x14ac:dyDescent="0.2">
      <c r="W1838" s="72"/>
      <c r="X1838" s="73"/>
    </row>
    <row r="1839" spans="23:24" x14ac:dyDescent="0.2">
      <c r="W1839" s="72"/>
      <c r="X1839" s="73"/>
    </row>
    <row r="1840" spans="23:24" x14ac:dyDescent="0.2">
      <c r="W1840" s="72"/>
      <c r="X1840" s="73"/>
    </row>
    <row r="1841" spans="23:24" x14ac:dyDescent="0.2">
      <c r="W1841" s="72"/>
      <c r="X1841" s="73"/>
    </row>
    <row r="1842" spans="23:24" x14ac:dyDescent="0.2">
      <c r="W1842" s="72"/>
      <c r="X1842" s="73"/>
    </row>
    <row r="1843" spans="23:24" x14ac:dyDescent="0.2">
      <c r="W1843" s="72"/>
      <c r="X1843" s="73"/>
    </row>
    <row r="1844" spans="23:24" x14ac:dyDescent="0.2">
      <c r="W1844" s="72"/>
      <c r="X1844" s="73"/>
    </row>
    <row r="1845" spans="23:24" x14ac:dyDescent="0.2">
      <c r="W1845" s="72"/>
      <c r="X1845" s="73"/>
    </row>
    <row r="1846" spans="23:24" x14ac:dyDescent="0.2">
      <c r="W1846" s="72"/>
      <c r="X1846" s="73"/>
    </row>
    <row r="1847" spans="23:24" x14ac:dyDescent="0.2">
      <c r="W1847" s="72"/>
      <c r="X1847" s="73"/>
    </row>
    <row r="1848" spans="23:24" x14ac:dyDescent="0.2">
      <c r="W1848" s="72"/>
      <c r="X1848" s="73"/>
    </row>
    <row r="1849" spans="23:24" x14ac:dyDescent="0.2">
      <c r="W1849" s="72"/>
      <c r="X1849" s="73"/>
    </row>
    <row r="1850" spans="23:24" x14ac:dyDescent="0.2">
      <c r="W1850" s="72"/>
      <c r="X1850" s="73"/>
    </row>
    <row r="1851" spans="23:24" x14ac:dyDescent="0.2">
      <c r="W1851" s="72"/>
      <c r="X1851" s="73"/>
    </row>
    <row r="1852" spans="23:24" x14ac:dyDescent="0.2">
      <c r="W1852" s="72"/>
      <c r="X1852" s="73"/>
    </row>
    <row r="1853" spans="23:24" x14ac:dyDescent="0.2">
      <c r="W1853" s="72"/>
      <c r="X1853" s="73"/>
    </row>
    <row r="1854" spans="23:24" x14ac:dyDescent="0.2">
      <c r="W1854" s="72"/>
      <c r="X1854" s="73"/>
    </row>
    <row r="1855" spans="23:24" x14ac:dyDescent="0.2">
      <c r="W1855" s="72"/>
      <c r="X1855" s="73"/>
    </row>
    <row r="1856" spans="23:24" x14ac:dyDescent="0.2">
      <c r="W1856" s="72"/>
      <c r="X1856" s="73"/>
    </row>
    <row r="1857" spans="23:24" x14ac:dyDescent="0.2">
      <c r="W1857" s="72"/>
      <c r="X1857" s="73"/>
    </row>
    <row r="1858" spans="23:24" x14ac:dyDescent="0.2">
      <c r="W1858" s="72"/>
      <c r="X1858" s="73"/>
    </row>
    <row r="1859" spans="23:24" x14ac:dyDescent="0.2">
      <c r="W1859" s="72"/>
      <c r="X1859" s="73"/>
    </row>
    <row r="1860" spans="23:24" x14ac:dyDescent="0.2">
      <c r="W1860" s="72"/>
      <c r="X1860" s="73"/>
    </row>
    <row r="1861" spans="23:24" x14ac:dyDescent="0.2">
      <c r="W1861" s="72"/>
      <c r="X1861" s="73"/>
    </row>
    <row r="1862" spans="23:24" x14ac:dyDescent="0.2">
      <c r="W1862" s="72"/>
      <c r="X1862" s="73"/>
    </row>
    <row r="1863" spans="23:24" x14ac:dyDescent="0.2">
      <c r="W1863" s="72"/>
      <c r="X1863" s="73"/>
    </row>
    <row r="1864" spans="23:24" x14ac:dyDescent="0.2">
      <c r="W1864" s="72"/>
      <c r="X1864" s="73"/>
    </row>
    <row r="1865" spans="23:24" x14ac:dyDescent="0.2">
      <c r="W1865" s="72"/>
      <c r="X1865" s="73"/>
    </row>
    <row r="1866" spans="23:24" x14ac:dyDescent="0.2">
      <c r="W1866" s="72"/>
      <c r="X1866" s="73"/>
    </row>
    <row r="1867" spans="23:24" x14ac:dyDescent="0.2">
      <c r="W1867" s="72"/>
      <c r="X1867" s="73"/>
    </row>
    <row r="1868" spans="23:24" x14ac:dyDescent="0.2">
      <c r="W1868" s="72"/>
      <c r="X1868" s="73"/>
    </row>
    <row r="1869" spans="23:24" x14ac:dyDescent="0.2">
      <c r="W1869" s="72"/>
      <c r="X1869" s="73"/>
    </row>
    <row r="1870" spans="23:24" x14ac:dyDescent="0.2">
      <c r="W1870" s="72"/>
      <c r="X1870" s="73"/>
    </row>
    <row r="1871" spans="23:24" x14ac:dyDescent="0.2">
      <c r="W1871" s="72"/>
      <c r="X1871" s="73"/>
    </row>
    <row r="1872" spans="23:24" x14ac:dyDescent="0.2">
      <c r="W1872" s="72"/>
      <c r="X1872" s="73"/>
    </row>
    <row r="1873" spans="23:24" x14ac:dyDescent="0.2">
      <c r="W1873" s="72"/>
      <c r="X1873" s="73"/>
    </row>
    <row r="1874" spans="23:24" x14ac:dyDescent="0.2">
      <c r="W1874" s="72"/>
      <c r="X1874" s="73"/>
    </row>
    <row r="1875" spans="23:24" x14ac:dyDescent="0.2">
      <c r="W1875" s="72"/>
      <c r="X1875" s="73"/>
    </row>
    <row r="1876" spans="23:24" x14ac:dyDescent="0.2">
      <c r="W1876" s="72"/>
      <c r="X1876" s="73"/>
    </row>
    <row r="1877" spans="23:24" x14ac:dyDescent="0.2">
      <c r="W1877" s="72"/>
      <c r="X1877" s="73"/>
    </row>
    <row r="1878" spans="23:24" x14ac:dyDescent="0.2">
      <c r="W1878" s="72"/>
      <c r="X1878" s="73"/>
    </row>
    <row r="1879" spans="23:24" x14ac:dyDescent="0.2">
      <c r="W1879" s="72"/>
      <c r="X1879" s="73"/>
    </row>
    <row r="1880" spans="23:24" x14ac:dyDescent="0.2">
      <c r="W1880" s="72"/>
      <c r="X1880" s="73"/>
    </row>
    <row r="1881" spans="23:24" x14ac:dyDescent="0.2">
      <c r="W1881" s="72"/>
      <c r="X1881" s="73"/>
    </row>
    <row r="1882" spans="23:24" x14ac:dyDescent="0.2">
      <c r="W1882" s="72"/>
      <c r="X1882" s="73"/>
    </row>
    <row r="1883" spans="23:24" x14ac:dyDescent="0.2">
      <c r="W1883" s="72"/>
      <c r="X1883" s="73"/>
    </row>
    <row r="1884" spans="23:24" x14ac:dyDescent="0.2">
      <c r="W1884" s="72"/>
      <c r="X1884" s="73"/>
    </row>
    <row r="1885" spans="23:24" x14ac:dyDescent="0.2">
      <c r="W1885" s="72"/>
      <c r="X1885" s="73"/>
    </row>
    <row r="1886" spans="23:24" x14ac:dyDescent="0.2">
      <c r="W1886" s="72"/>
      <c r="X1886" s="73"/>
    </row>
    <row r="1887" spans="23:24" x14ac:dyDescent="0.2">
      <c r="W1887" s="72"/>
      <c r="X1887" s="73"/>
    </row>
    <row r="1888" spans="23:24" x14ac:dyDescent="0.2">
      <c r="W1888" s="72"/>
      <c r="X1888" s="73"/>
    </row>
    <row r="1889" spans="23:24" x14ac:dyDescent="0.2">
      <c r="W1889" s="72"/>
      <c r="X1889" s="73"/>
    </row>
    <row r="1890" spans="23:24" x14ac:dyDescent="0.2">
      <c r="W1890" s="72"/>
      <c r="X1890" s="73"/>
    </row>
    <row r="1891" spans="23:24" x14ac:dyDescent="0.2">
      <c r="W1891" s="72"/>
      <c r="X1891" s="73"/>
    </row>
    <row r="1892" spans="23:24" x14ac:dyDescent="0.2">
      <c r="W1892" s="72"/>
      <c r="X1892" s="73"/>
    </row>
    <row r="1893" spans="23:24" x14ac:dyDescent="0.2">
      <c r="W1893" s="72"/>
      <c r="X1893" s="73"/>
    </row>
    <row r="1894" spans="23:24" x14ac:dyDescent="0.2">
      <c r="W1894" s="72"/>
      <c r="X1894" s="73"/>
    </row>
    <row r="1895" spans="23:24" x14ac:dyDescent="0.2">
      <c r="W1895" s="72"/>
      <c r="X1895" s="73"/>
    </row>
    <row r="1896" spans="23:24" x14ac:dyDescent="0.2">
      <c r="W1896" s="72"/>
      <c r="X1896" s="73"/>
    </row>
    <row r="1897" spans="23:24" x14ac:dyDescent="0.2">
      <c r="W1897" s="72"/>
      <c r="X1897" s="73"/>
    </row>
    <row r="1898" spans="23:24" x14ac:dyDescent="0.2">
      <c r="W1898" s="72"/>
      <c r="X1898" s="73"/>
    </row>
    <row r="1899" spans="23:24" x14ac:dyDescent="0.2">
      <c r="W1899" s="72"/>
      <c r="X1899" s="73"/>
    </row>
    <row r="1900" spans="23:24" x14ac:dyDescent="0.2">
      <c r="W1900" s="72"/>
      <c r="X1900" s="73"/>
    </row>
    <row r="1901" spans="23:24" x14ac:dyDescent="0.2">
      <c r="W1901" s="72"/>
      <c r="X1901" s="73"/>
    </row>
    <row r="1902" spans="23:24" x14ac:dyDescent="0.2">
      <c r="W1902" s="72"/>
      <c r="X1902" s="73"/>
    </row>
    <row r="1903" spans="23:24" x14ac:dyDescent="0.2">
      <c r="W1903" s="72"/>
      <c r="X1903" s="73"/>
    </row>
    <row r="1904" spans="23:24" x14ac:dyDescent="0.2">
      <c r="W1904" s="72"/>
      <c r="X1904" s="73"/>
    </row>
    <row r="1905" spans="23:24" x14ac:dyDescent="0.2">
      <c r="W1905" s="72"/>
      <c r="X1905" s="73"/>
    </row>
    <row r="1906" spans="23:24" x14ac:dyDescent="0.2">
      <c r="W1906" s="72"/>
      <c r="X1906" s="73"/>
    </row>
    <row r="1907" spans="23:24" x14ac:dyDescent="0.2">
      <c r="W1907" s="72"/>
      <c r="X1907" s="73"/>
    </row>
    <row r="1908" spans="23:24" x14ac:dyDescent="0.2">
      <c r="W1908" s="72"/>
      <c r="X1908" s="73"/>
    </row>
    <row r="1909" spans="23:24" x14ac:dyDescent="0.2">
      <c r="W1909" s="72"/>
      <c r="X1909" s="73"/>
    </row>
    <row r="1910" spans="23:24" x14ac:dyDescent="0.2">
      <c r="W1910" s="72"/>
      <c r="X1910" s="73"/>
    </row>
    <row r="1911" spans="23:24" x14ac:dyDescent="0.2">
      <c r="W1911" s="72"/>
      <c r="X1911" s="73"/>
    </row>
    <row r="1912" spans="23:24" x14ac:dyDescent="0.2">
      <c r="W1912" s="72"/>
      <c r="X1912" s="73"/>
    </row>
    <row r="1913" spans="23:24" x14ac:dyDescent="0.2">
      <c r="W1913" s="72"/>
      <c r="X1913" s="73"/>
    </row>
    <row r="1914" spans="23:24" x14ac:dyDescent="0.2">
      <c r="W1914" s="72"/>
      <c r="X1914" s="73"/>
    </row>
    <row r="1915" spans="23:24" x14ac:dyDescent="0.2">
      <c r="W1915" s="72"/>
      <c r="X1915" s="73"/>
    </row>
    <row r="1916" spans="23:24" x14ac:dyDescent="0.2">
      <c r="W1916" s="72"/>
      <c r="X1916" s="73"/>
    </row>
    <row r="1917" spans="23:24" x14ac:dyDescent="0.2">
      <c r="W1917" s="72"/>
      <c r="X1917" s="73"/>
    </row>
    <row r="1918" spans="23:24" x14ac:dyDescent="0.2">
      <c r="W1918" s="72"/>
      <c r="X1918" s="73"/>
    </row>
    <row r="1919" spans="23:24" x14ac:dyDescent="0.2">
      <c r="W1919" s="72"/>
      <c r="X1919" s="73"/>
    </row>
    <row r="1920" spans="23:24" x14ac:dyDescent="0.2">
      <c r="W1920" s="72"/>
      <c r="X1920" s="73"/>
    </row>
    <row r="1921" spans="23:24" x14ac:dyDescent="0.2">
      <c r="W1921" s="72"/>
      <c r="X1921" s="73"/>
    </row>
    <row r="1922" spans="23:24" x14ac:dyDescent="0.2">
      <c r="W1922" s="72"/>
      <c r="X1922" s="73"/>
    </row>
    <row r="1923" spans="23:24" x14ac:dyDescent="0.2">
      <c r="W1923" s="72"/>
      <c r="X1923" s="73"/>
    </row>
    <row r="1924" spans="23:24" x14ac:dyDescent="0.2">
      <c r="W1924" s="72"/>
      <c r="X1924" s="73"/>
    </row>
    <row r="1925" spans="23:24" x14ac:dyDescent="0.2">
      <c r="W1925" s="72"/>
      <c r="X1925" s="73"/>
    </row>
    <row r="1926" spans="23:24" x14ac:dyDescent="0.2">
      <c r="W1926" s="72"/>
      <c r="X1926" s="73"/>
    </row>
    <row r="1927" spans="23:24" x14ac:dyDescent="0.2">
      <c r="W1927" s="72"/>
      <c r="X1927" s="73"/>
    </row>
    <row r="1928" spans="23:24" x14ac:dyDescent="0.2">
      <c r="W1928" s="72"/>
      <c r="X1928" s="73"/>
    </row>
    <row r="1929" spans="23:24" x14ac:dyDescent="0.2">
      <c r="W1929" s="72"/>
      <c r="X1929" s="73"/>
    </row>
    <row r="1930" spans="23:24" x14ac:dyDescent="0.2">
      <c r="W1930" s="72"/>
      <c r="X1930" s="73"/>
    </row>
    <row r="1931" spans="23:24" x14ac:dyDescent="0.2">
      <c r="W1931" s="72"/>
      <c r="X1931" s="73"/>
    </row>
    <row r="1932" spans="23:24" x14ac:dyDescent="0.2">
      <c r="W1932" s="72"/>
      <c r="X1932" s="73"/>
    </row>
    <row r="1933" spans="23:24" x14ac:dyDescent="0.2">
      <c r="W1933" s="72"/>
      <c r="X1933" s="73"/>
    </row>
    <row r="1934" spans="23:24" x14ac:dyDescent="0.2">
      <c r="W1934" s="72"/>
      <c r="X1934" s="73"/>
    </row>
    <row r="1935" spans="23:24" x14ac:dyDescent="0.2">
      <c r="W1935" s="72"/>
      <c r="X1935" s="73"/>
    </row>
    <row r="1936" spans="23:24" x14ac:dyDescent="0.2">
      <c r="W1936" s="72"/>
      <c r="X1936" s="73"/>
    </row>
    <row r="1937" spans="23:24" x14ac:dyDescent="0.2">
      <c r="W1937" s="72"/>
      <c r="X1937" s="73"/>
    </row>
    <row r="1938" spans="23:24" x14ac:dyDescent="0.2">
      <c r="W1938" s="72"/>
      <c r="X1938" s="73"/>
    </row>
    <row r="1939" spans="23:24" x14ac:dyDescent="0.2">
      <c r="W1939" s="72"/>
      <c r="X1939" s="73"/>
    </row>
    <row r="1940" spans="23:24" x14ac:dyDescent="0.2">
      <c r="W1940" s="72"/>
      <c r="X1940" s="73"/>
    </row>
    <row r="1941" spans="23:24" x14ac:dyDescent="0.2">
      <c r="W1941" s="72"/>
      <c r="X1941" s="73"/>
    </row>
    <row r="1942" spans="23:24" x14ac:dyDescent="0.2">
      <c r="W1942" s="72"/>
      <c r="X1942" s="73"/>
    </row>
    <row r="1943" spans="23:24" x14ac:dyDescent="0.2">
      <c r="W1943" s="72"/>
      <c r="X1943" s="73"/>
    </row>
    <row r="1944" spans="23:24" x14ac:dyDescent="0.2">
      <c r="W1944" s="72"/>
      <c r="X1944" s="73"/>
    </row>
    <row r="1945" spans="23:24" x14ac:dyDescent="0.2">
      <c r="W1945" s="72"/>
      <c r="X1945" s="73"/>
    </row>
    <row r="1946" spans="23:24" x14ac:dyDescent="0.2">
      <c r="W1946" s="72"/>
      <c r="X1946" s="73"/>
    </row>
    <row r="1947" spans="23:24" x14ac:dyDescent="0.2">
      <c r="W1947" s="72"/>
      <c r="X1947" s="73"/>
    </row>
    <row r="1948" spans="23:24" x14ac:dyDescent="0.2">
      <c r="W1948" s="72"/>
      <c r="X1948" s="73"/>
    </row>
    <row r="1949" spans="23:24" x14ac:dyDescent="0.2">
      <c r="W1949" s="72"/>
      <c r="X1949" s="73"/>
    </row>
    <row r="1950" spans="23:24" x14ac:dyDescent="0.2">
      <c r="W1950" s="72"/>
      <c r="X1950" s="73"/>
    </row>
    <row r="1951" spans="23:24" x14ac:dyDescent="0.2">
      <c r="W1951" s="72"/>
      <c r="X1951" s="73"/>
    </row>
    <row r="1952" spans="23:24" x14ac:dyDescent="0.2">
      <c r="W1952" s="72"/>
      <c r="X1952" s="73"/>
    </row>
    <row r="1953" spans="23:24" x14ac:dyDescent="0.2">
      <c r="W1953" s="72"/>
      <c r="X1953" s="73"/>
    </row>
    <row r="1954" spans="23:24" x14ac:dyDescent="0.2">
      <c r="W1954" s="72"/>
      <c r="X1954" s="73"/>
    </row>
    <row r="1955" spans="23:24" x14ac:dyDescent="0.2">
      <c r="W1955" s="72"/>
      <c r="X1955" s="73"/>
    </row>
    <row r="1956" spans="23:24" x14ac:dyDescent="0.2">
      <c r="W1956" s="72"/>
      <c r="X1956" s="73"/>
    </row>
    <row r="1957" spans="23:24" x14ac:dyDescent="0.2">
      <c r="W1957" s="72"/>
      <c r="X1957" s="73"/>
    </row>
    <row r="1958" spans="23:24" x14ac:dyDescent="0.2">
      <c r="W1958" s="72"/>
      <c r="X1958" s="73"/>
    </row>
    <row r="1959" spans="23:24" x14ac:dyDescent="0.2">
      <c r="W1959" s="72"/>
      <c r="X1959" s="73"/>
    </row>
    <row r="1960" spans="23:24" x14ac:dyDescent="0.2">
      <c r="W1960" s="72"/>
      <c r="X1960" s="73"/>
    </row>
    <row r="1961" spans="23:24" x14ac:dyDescent="0.2">
      <c r="W1961" s="72"/>
      <c r="X1961" s="73"/>
    </row>
    <row r="1962" spans="23:24" x14ac:dyDescent="0.2">
      <c r="W1962" s="72"/>
      <c r="X1962" s="73"/>
    </row>
    <row r="1963" spans="23:24" x14ac:dyDescent="0.2">
      <c r="W1963" s="72"/>
      <c r="X1963" s="73"/>
    </row>
    <row r="1964" spans="23:24" x14ac:dyDescent="0.2">
      <c r="W1964" s="72"/>
      <c r="X1964" s="73"/>
    </row>
    <row r="1965" spans="23:24" x14ac:dyDescent="0.2">
      <c r="W1965" s="72"/>
      <c r="X1965" s="73"/>
    </row>
    <row r="1966" spans="23:24" x14ac:dyDescent="0.2">
      <c r="W1966" s="72"/>
      <c r="X1966" s="73"/>
    </row>
    <row r="1967" spans="23:24" x14ac:dyDescent="0.2">
      <c r="W1967" s="72"/>
      <c r="X1967" s="73"/>
    </row>
    <row r="1968" spans="23:24" x14ac:dyDescent="0.2">
      <c r="W1968" s="72"/>
      <c r="X1968" s="73"/>
    </row>
    <row r="1969" spans="23:24" x14ac:dyDescent="0.2">
      <c r="W1969" s="72"/>
      <c r="X1969" s="73"/>
    </row>
    <row r="1970" spans="23:24" x14ac:dyDescent="0.2">
      <c r="W1970" s="72"/>
      <c r="X1970" s="73"/>
    </row>
    <row r="1971" spans="23:24" x14ac:dyDescent="0.2">
      <c r="W1971" s="72"/>
      <c r="X1971" s="73"/>
    </row>
    <row r="1972" spans="23:24" x14ac:dyDescent="0.2">
      <c r="W1972" s="72"/>
      <c r="X1972" s="73"/>
    </row>
    <row r="1973" spans="23:24" x14ac:dyDescent="0.2">
      <c r="W1973" s="72"/>
      <c r="X1973" s="73"/>
    </row>
    <row r="1974" spans="23:24" x14ac:dyDescent="0.2">
      <c r="W1974" s="72"/>
      <c r="X1974" s="73"/>
    </row>
    <row r="1975" spans="23:24" x14ac:dyDescent="0.2">
      <c r="W1975" s="72"/>
      <c r="X1975" s="73"/>
    </row>
    <row r="1976" spans="23:24" x14ac:dyDescent="0.2">
      <c r="W1976" s="72"/>
      <c r="X1976" s="73"/>
    </row>
    <row r="1977" spans="23:24" x14ac:dyDescent="0.2">
      <c r="W1977" s="72"/>
      <c r="X1977" s="73"/>
    </row>
    <row r="1978" spans="23:24" x14ac:dyDescent="0.2">
      <c r="W1978" s="72"/>
      <c r="X1978" s="73"/>
    </row>
    <row r="1979" spans="23:24" x14ac:dyDescent="0.2">
      <c r="W1979" s="72"/>
      <c r="X1979" s="73"/>
    </row>
    <row r="1980" spans="23:24" x14ac:dyDescent="0.2">
      <c r="W1980" s="72"/>
      <c r="X1980" s="73"/>
    </row>
    <row r="1981" spans="23:24" x14ac:dyDescent="0.2">
      <c r="W1981" s="72"/>
      <c r="X1981" s="73"/>
    </row>
    <row r="1982" spans="23:24" x14ac:dyDescent="0.2">
      <c r="W1982" s="72"/>
      <c r="X1982" s="73"/>
    </row>
    <row r="1983" spans="23:24" x14ac:dyDescent="0.2">
      <c r="W1983" s="72"/>
      <c r="X1983" s="73"/>
    </row>
    <row r="1984" spans="23:24" x14ac:dyDescent="0.2">
      <c r="W1984" s="72"/>
      <c r="X1984" s="73"/>
    </row>
    <row r="1985" spans="23:24" x14ac:dyDescent="0.2">
      <c r="W1985" s="72"/>
      <c r="X1985" s="73"/>
    </row>
    <row r="1986" spans="23:24" x14ac:dyDescent="0.2">
      <c r="W1986" s="72"/>
      <c r="X1986" s="73"/>
    </row>
    <row r="1987" spans="23:24" x14ac:dyDescent="0.2">
      <c r="W1987" s="72"/>
      <c r="X1987" s="73"/>
    </row>
    <row r="1988" spans="23:24" x14ac:dyDescent="0.2">
      <c r="W1988" s="72"/>
      <c r="X1988" s="73"/>
    </row>
    <row r="1989" spans="23:24" x14ac:dyDescent="0.2">
      <c r="W1989" s="72"/>
      <c r="X1989" s="73"/>
    </row>
    <row r="1990" spans="23:24" x14ac:dyDescent="0.2">
      <c r="W1990" s="72"/>
      <c r="X1990" s="73"/>
    </row>
    <row r="1991" spans="23:24" x14ac:dyDescent="0.2">
      <c r="W1991" s="72"/>
      <c r="X1991" s="73"/>
    </row>
    <row r="1992" spans="23:24" x14ac:dyDescent="0.2">
      <c r="W1992" s="72"/>
      <c r="X1992" s="73"/>
    </row>
    <row r="1993" spans="23:24" x14ac:dyDescent="0.2">
      <c r="W1993" s="72"/>
      <c r="X1993" s="73"/>
    </row>
    <row r="1994" spans="23:24" x14ac:dyDescent="0.2">
      <c r="W1994" s="72"/>
      <c r="X1994" s="73"/>
    </row>
    <row r="1995" spans="23:24" x14ac:dyDescent="0.2">
      <c r="W1995" s="72"/>
      <c r="X1995" s="73"/>
    </row>
    <row r="1996" spans="23:24" x14ac:dyDescent="0.2">
      <c r="W1996" s="72"/>
      <c r="X1996" s="73"/>
    </row>
    <row r="1997" spans="23:24" x14ac:dyDescent="0.2">
      <c r="W1997" s="72"/>
      <c r="X1997" s="73"/>
    </row>
    <row r="1998" spans="23:24" x14ac:dyDescent="0.2">
      <c r="W1998" s="72"/>
      <c r="X1998" s="73"/>
    </row>
    <row r="1999" spans="23:24" x14ac:dyDescent="0.2">
      <c r="W1999" s="72"/>
      <c r="X1999" s="73"/>
    </row>
    <row r="2000" spans="23:24" x14ac:dyDescent="0.2">
      <c r="W2000" s="72"/>
      <c r="X2000" s="73"/>
    </row>
    <row r="2001" spans="23:24" x14ac:dyDescent="0.2">
      <c r="W2001" s="72"/>
      <c r="X2001" s="73"/>
    </row>
    <row r="2002" spans="23:24" x14ac:dyDescent="0.2">
      <c r="W2002" s="72"/>
      <c r="X2002" s="73"/>
    </row>
    <row r="2003" spans="23:24" x14ac:dyDescent="0.2">
      <c r="W2003" s="72"/>
      <c r="X2003" s="73"/>
    </row>
    <row r="2004" spans="23:24" x14ac:dyDescent="0.2">
      <c r="W2004" s="72"/>
      <c r="X2004" s="73"/>
    </row>
    <row r="2005" spans="23:24" x14ac:dyDescent="0.2">
      <c r="W2005" s="72"/>
      <c r="X2005" s="73"/>
    </row>
    <row r="2006" spans="23:24" x14ac:dyDescent="0.2">
      <c r="W2006" s="72"/>
      <c r="X2006" s="73"/>
    </row>
    <row r="2007" spans="23:24" x14ac:dyDescent="0.2">
      <c r="W2007" s="72"/>
      <c r="X2007" s="73"/>
    </row>
    <row r="2008" spans="23:24" x14ac:dyDescent="0.2">
      <c r="W2008" s="72"/>
      <c r="X2008" s="73"/>
    </row>
    <row r="2009" spans="23:24" x14ac:dyDescent="0.2">
      <c r="W2009" s="72"/>
      <c r="X2009" s="73"/>
    </row>
    <row r="2010" spans="23:24" x14ac:dyDescent="0.2">
      <c r="W2010" s="72"/>
      <c r="X2010" s="73"/>
    </row>
    <row r="2011" spans="23:24" x14ac:dyDescent="0.2">
      <c r="W2011" s="72"/>
      <c r="X2011" s="73"/>
    </row>
    <row r="2012" spans="23:24" x14ac:dyDescent="0.2">
      <c r="W2012" s="72"/>
      <c r="X2012" s="73"/>
    </row>
    <row r="2013" spans="23:24" x14ac:dyDescent="0.2">
      <c r="W2013" s="72"/>
      <c r="X2013" s="73"/>
    </row>
    <row r="2014" spans="23:24" x14ac:dyDescent="0.2">
      <c r="W2014" s="72"/>
      <c r="X2014" s="73"/>
    </row>
    <row r="2015" spans="23:24" x14ac:dyDescent="0.2">
      <c r="W2015" s="72"/>
      <c r="X2015" s="73"/>
    </row>
    <row r="2016" spans="23:24" x14ac:dyDescent="0.2">
      <c r="W2016" s="72"/>
      <c r="X2016" s="73"/>
    </row>
    <row r="2017" spans="23:24" x14ac:dyDescent="0.2">
      <c r="W2017" s="72"/>
      <c r="X2017" s="73"/>
    </row>
    <row r="2018" spans="23:24" x14ac:dyDescent="0.2">
      <c r="W2018" s="72"/>
      <c r="X2018" s="73"/>
    </row>
    <row r="2019" spans="23:24" x14ac:dyDescent="0.2">
      <c r="W2019" s="72"/>
      <c r="X2019" s="73"/>
    </row>
    <row r="2020" spans="23:24" x14ac:dyDescent="0.2">
      <c r="W2020" s="72"/>
      <c r="X2020" s="73"/>
    </row>
    <row r="2021" spans="23:24" x14ac:dyDescent="0.2">
      <c r="W2021" s="72"/>
      <c r="X2021" s="73"/>
    </row>
    <row r="2022" spans="23:24" x14ac:dyDescent="0.2">
      <c r="W2022" s="72"/>
      <c r="X2022" s="73"/>
    </row>
    <row r="2023" spans="23:24" x14ac:dyDescent="0.2">
      <c r="W2023" s="72"/>
      <c r="X2023" s="73"/>
    </row>
    <row r="2024" spans="23:24" x14ac:dyDescent="0.2">
      <c r="W2024" s="72"/>
      <c r="X2024" s="73"/>
    </row>
    <row r="2025" spans="23:24" x14ac:dyDescent="0.2">
      <c r="W2025" s="72"/>
      <c r="X2025" s="73"/>
    </row>
    <row r="2026" spans="23:24" x14ac:dyDescent="0.2">
      <c r="W2026" s="72"/>
      <c r="X2026" s="73"/>
    </row>
    <row r="2027" spans="23:24" x14ac:dyDescent="0.2">
      <c r="W2027" s="72"/>
      <c r="X2027" s="73"/>
    </row>
    <row r="2028" spans="23:24" x14ac:dyDescent="0.2">
      <c r="W2028" s="72"/>
      <c r="X2028" s="73"/>
    </row>
    <row r="2029" spans="23:24" x14ac:dyDescent="0.2">
      <c r="W2029" s="72"/>
      <c r="X2029" s="73"/>
    </row>
    <row r="2030" spans="23:24" x14ac:dyDescent="0.2">
      <c r="W2030" s="72"/>
      <c r="X2030" s="73"/>
    </row>
    <row r="2031" spans="23:24" x14ac:dyDescent="0.2">
      <c r="W2031" s="72"/>
      <c r="X2031" s="73"/>
    </row>
    <row r="2032" spans="23:24" x14ac:dyDescent="0.2">
      <c r="W2032" s="72"/>
      <c r="X2032" s="73"/>
    </row>
    <row r="2033" spans="23:24" x14ac:dyDescent="0.2">
      <c r="W2033" s="72"/>
      <c r="X2033" s="73"/>
    </row>
    <row r="2034" spans="23:24" x14ac:dyDescent="0.2">
      <c r="W2034" s="72"/>
      <c r="X2034" s="73"/>
    </row>
    <row r="2035" spans="23:24" x14ac:dyDescent="0.2">
      <c r="W2035" s="72"/>
      <c r="X2035" s="73"/>
    </row>
    <row r="2036" spans="23:24" x14ac:dyDescent="0.2">
      <c r="W2036" s="72"/>
      <c r="X2036" s="73"/>
    </row>
    <row r="2037" spans="23:24" x14ac:dyDescent="0.2">
      <c r="W2037" s="72"/>
      <c r="X2037" s="73"/>
    </row>
    <row r="2038" spans="23:24" x14ac:dyDescent="0.2">
      <c r="W2038" s="72"/>
      <c r="X2038" s="73"/>
    </row>
    <row r="2039" spans="23:24" x14ac:dyDescent="0.2">
      <c r="W2039" s="72"/>
      <c r="X2039" s="73"/>
    </row>
    <row r="2040" spans="23:24" x14ac:dyDescent="0.2">
      <c r="W2040" s="72"/>
      <c r="X2040" s="73"/>
    </row>
    <row r="2041" spans="23:24" x14ac:dyDescent="0.2">
      <c r="W2041" s="72"/>
      <c r="X2041" s="73"/>
    </row>
    <row r="2042" spans="23:24" x14ac:dyDescent="0.2">
      <c r="W2042" s="72"/>
      <c r="X2042" s="73"/>
    </row>
    <row r="2043" spans="23:24" x14ac:dyDescent="0.2">
      <c r="W2043" s="72"/>
      <c r="X2043" s="73"/>
    </row>
    <row r="2044" spans="23:24" x14ac:dyDescent="0.2">
      <c r="W2044" s="72"/>
      <c r="X2044" s="73"/>
    </row>
    <row r="2045" spans="23:24" x14ac:dyDescent="0.2">
      <c r="W2045" s="72"/>
      <c r="X2045" s="73"/>
    </row>
    <row r="2046" spans="23:24" x14ac:dyDescent="0.2">
      <c r="W2046" s="72"/>
      <c r="X2046" s="73"/>
    </row>
    <row r="2047" spans="23:24" x14ac:dyDescent="0.2">
      <c r="W2047" s="72"/>
      <c r="X2047" s="73"/>
    </row>
    <row r="2048" spans="23:24" x14ac:dyDescent="0.2">
      <c r="W2048" s="72"/>
      <c r="X2048" s="73"/>
    </row>
    <row r="2049" spans="23:24" x14ac:dyDescent="0.2">
      <c r="W2049" s="72"/>
      <c r="X2049" s="73"/>
    </row>
    <row r="2050" spans="23:24" x14ac:dyDescent="0.2">
      <c r="W2050" s="72"/>
      <c r="X2050" s="73"/>
    </row>
    <row r="2051" spans="23:24" x14ac:dyDescent="0.2">
      <c r="W2051" s="72"/>
      <c r="X2051" s="73"/>
    </row>
    <row r="2052" spans="23:24" x14ac:dyDescent="0.2">
      <c r="W2052" s="72"/>
      <c r="X2052" s="73"/>
    </row>
    <row r="2053" spans="23:24" x14ac:dyDescent="0.2">
      <c r="W2053" s="72"/>
      <c r="X2053" s="73"/>
    </row>
    <row r="2054" spans="23:24" x14ac:dyDescent="0.2">
      <c r="W2054" s="72"/>
      <c r="X2054" s="73"/>
    </row>
    <row r="2055" spans="23:24" x14ac:dyDescent="0.2">
      <c r="W2055" s="72"/>
      <c r="X2055" s="73"/>
    </row>
    <row r="2056" spans="23:24" x14ac:dyDescent="0.2">
      <c r="W2056" s="72"/>
      <c r="X2056" s="73"/>
    </row>
    <row r="2057" spans="23:24" x14ac:dyDescent="0.2">
      <c r="W2057" s="72"/>
      <c r="X2057" s="73"/>
    </row>
    <row r="2058" spans="23:24" x14ac:dyDescent="0.2">
      <c r="W2058" s="72"/>
      <c r="X2058" s="73"/>
    </row>
    <row r="2059" spans="23:24" x14ac:dyDescent="0.2">
      <c r="W2059" s="72"/>
      <c r="X2059" s="73"/>
    </row>
    <row r="2060" spans="23:24" x14ac:dyDescent="0.2">
      <c r="W2060" s="72"/>
      <c r="X2060" s="73"/>
    </row>
    <row r="2061" spans="23:24" x14ac:dyDescent="0.2">
      <c r="W2061" s="72"/>
      <c r="X2061" s="73"/>
    </row>
    <row r="2062" spans="23:24" x14ac:dyDescent="0.2">
      <c r="W2062" s="72"/>
      <c r="X2062" s="73"/>
    </row>
    <row r="2063" spans="23:24" x14ac:dyDescent="0.2">
      <c r="W2063" s="72"/>
      <c r="X2063" s="73"/>
    </row>
    <row r="2064" spans="23:24" x14ac:dyDescent="0.2">
      <c r="W2064" s="72"/>
      <c r="X2064" s="73"/>
    </row>
    <row r="2065" spans="23:24" x14ac:dyDescent="0.2">
      <c r="W2065" s="72"/>
      <c r="X2065" s="73"/>
    </row>
    <row r="2066" spans="23:24" x14ac:dyDescent="0.2">
      <c r="W2066" s="72"/>
      <c r="X2066" s="73"/>
    </row>
    <row r="2067" spans="23:24" x14ac:dyDescent="0.2">
      <c r="W2067" s="72"/>
      <c r="X2067" s="73"/>
    </row>
    <row r="2068" spans="23:24" x14ac:dyDescent="0.2">
      <c r="W2068" s="72"/>
      <c r="X2068" s="73"/>
    </row>
    <row r="2069" spans="23:24" x14ac:dyDescent="0.2">
      <c r="W2069" s="72"/>
      <c r="X2069" s="73"/>
    </row>
    <row r="2070" spans="23:24" x14ac:dyDescent="0.2">
      <c r="W2070" s="72"/>
      <c r="X2070" s="73"/>
    </row>
    <row r="2071" spans="23:24" x14ac:dyDescent="0.2">
      <c r="W2071" s="72"/>
      <c r="X2071" s="73"/>
    </row>
    <row r="2072" spans="23:24" x14ac:dyDescent="0.2">
      <c r="W2072" s="72"/>
      <c r="X2072" s="73"/>
    </row>
    <row r="2073" spans="23:24" x14ac:dyDescent="0.2">
      <c r="W2073" s="72"/>
      <c r="X2073" s="73"/>
    </row>
    <row r="2074" spans="23:24" x14ac:dyDescent="0.2">
      <c r="W2074" s="72"/>
      <c r="X2074" s="73"/>
    </row>
    <row r="2075" spans="23:24" x14ac:dyDescent="0.2">
      <c r="W2075" s="72"/>
      <c r="X2075" s="73"/>
    </row>
    <row r="2076" spans="23:24" x14ac:dyDescent="0.2">
      <c r="W2076" s="72"/>
      <c r="X2076" s="73"/>
    </row>
    <row r="2077" spans="23:24" x14ac:dyDescent="0.2">
      <c r="W2077" s="72"/>
      <c r="X2077" s="73"/>
    </row>
    <row r="2078" spans="23:24" x14ac:dyDescent="0.2">
      <c r="W2078" s="72"/>
      <c r="X2078" s="73"/>
    </row>
    <row r="2079" spans="23:24" x14ac:dyDescent="0.2">
      <c r="W2079" s="72"/>
      <c r="X2079" s="73"/>
    </row>
    <row r="2080" spans="23:24" x14ac:dyDescent="0.2">
      <c r="W2080" s="72"/>
      <c r="X2080" s="73"/>
    </row>
    <row r="2081" spans="23:24" x14ac:dyDescent="0.2">
      <c r="W2081" s="72"/>
      <c r="X2081" s="73"/>
    </row>
    <row r="2082" spans="23:24" x14ac:dyDescent="0.2">
      <c r="W2082" s="72"/>
      <c r="X2082" s="73"/>
    </row>
    <row r="2083" spans="23:24" x14ac:dyDescent="0.2">
      <c r="W2083" s="72"/>
      <c r="X2083" s="73"/>
    </row>
    <row r="2084" spans="23:24" x14ac:dyDescent="0.2">
      <c r="W2084" s="72"/>
      <c r="X2084" s="73"/>
    </row>
    <row r="2085" spans="23:24" x14ac:dyDescent="0.2">
      <c r="W2085" s="72"/>
      <c r="X2085" s="73"/>
    </row>
    <row r="2086" spans="23:24" x14ac:dyDescent="0.2">
      <c r="W2086" s="72"/>
      <c r="X2086" s="73"/>
    </row>
    <row r="2087" spans="23:24" x14ac:dyDescent="0.2">
      <c r="W2087" s="72"/>
      <c r="X2087" s="73"/>
    </row>
    <row r="2088" spans="23:24" x14ac:dyDescent="0.2">
      <c r="W2088" s="72"/>
      <c r="X2088" s="73"/>
    </row>
    <row r="2089" spans="23:24" x14ac:dyDescent="0.2">
      <c r="W2089" s="72"/>
      <c r="X2089" s="73"/>
    </row>
    <row r="2090" spans="23:24" x14ac:dyDescent="0.2">
      <c r="W2090" s="72"/>
      <c r="X2090" s="73"/>
    </row>
    <row r="2091" spans="23:24" x14ac:dyDescent="0.2">
      <c r="W2091" s="72"/>
      <c r="X2091" s="73"/>
    </row>
    <row r="2092" spans="23:24" x14ac:dyDescent="0.2">
      <c r="W2092" s="72"/>
      <c r="X2092" s="73"/>
    </row>
    <row r="2093" spans="23:24" x14ac:dyDescent="0.2">
      <c r="W2093" s="72"/>
      <c r="X2093" s="73"/>
    </row>
    <row r="2094" spans="23:24" x14ac:dyDescent="0.2">
      <c r="W2094" s="72"/>
      <c r="X2094" s="73"/>
    </row>
    <row r="2095" spans="23:24" x14ac:dyDescent="0.2">
      <c r="W2095" s="72"/>
      <c r="X2095" s="73"/>
    </row>
    <row r="2096" spans="23:24" x14ac:dyDescent="0.2">
      <c r="W2096" s="72"/>
      <c r="X2096" s="73"/>
    </row>
    <row r="2097" spans="23:24" x14ac:dyDescent="0.2">
      <c r="W2097" s="72"/>
      <c r="X2097" s="73"/>
    </row>
    <row r="2098" spans="23:24" x14ac:dyDescent="0.2">
      <c r="W2098" s="72"/>
      <c r="X2098" s="73"/>
    </row>
    <row r="2099" spans="23:24" x14ac:dyDescent="0.2">
      <c r="W2099" s="72"/>
      <c r="X2099" s="73"/>
    </row>
    <row r="2100" spans="23:24" x14ac:dyDescent="0.2">
      <c r="W2100" s="72"/>
      <c r="X2100" s="73"/>
    </row>
    <row r="2101" spans="23:24" x14ac:dyDescent="0.2">
      <c r="W2101" s="72"/>
      <c r="X2101" s="73"/>
    </row>
    <row r="2102" spans="23:24" x14ac:dyDescent="0.2">
      <c r="W2102" s="72"/>
      <c r="X2102" s="73"/>
    </row>
    <row r="2103" spans="23:24" x14ac:dyDescent="0.2">
      <c r="W2103" s="72"/>
      <c r="X2103" s="73"/>
    </row>
    <row r="2104" spans="23:24" x14ac:dyDescent="0.2">
      <c r="W2104" s="72"/>
      <c r="X2104" s="73"/>
    </row>
    <row r="2105" spans="23:24" x14ac:dyDescent="0.2">
      <c r="W2105" s="72"/>
      <c r="X2105" s="73"/>
    </row>
    <row r="2106" spans="23:24" x14ac:dyDescent="0.2">
      <c r="W2106" s="72"/>
      <c r="X2106" s="73"/>
    </row>
    <row r="2107" spans="23:24" x14ac:dyDescent="0.2">
      <c r="W2107" s="72"/>
      <c r="X2107" s="73"/>
    </row>
    <row r="2108" spans="23:24" x14ac:dyDescent="0.2">
      <c r="W2108" s="72"/>
      <c r="X2108" s="73"/>
    </row>
    <row r="2109" spans="23:24" x14ac:dyDescent="0.2">
      <c r="W2109" s="72"/>
      <c r="X2109" s="73"/>
    </row>
    <row r="2110" spans="23:24" x14ac:dyDescent="0.2">
      <c r="W2110" s="72"/>
      <c r="X2110" s="73"/>
    </row>
    <row r="2111" spans="23:24" x14ac:dyDescent="0.2">
      <c r="W2111" s="72"/>
      <c r="X2111" s="73"/>
    </row>
    <row r="2112" spans="23:24" x14ac:dyDescent="0.2">
      <c r="W2112" s="72"/>
      <c r="X2112" s="73"/>
    </row>
    <row r="2113" spans="23:24" x14ac:dyDescent="0.2">
      <c r="W2113" s="72"/>
      <c r="X2113" s="73"/>
    </row>
    <row r="2114" spans="23:24" x14ac:dyDescent="0.2">
      <c r="W2114" s="72"/>
      <c r="X2114" s="73"/>
    </row>
    <row r="2115" spans="23:24" x14ac:dyDescent="0.2">
      <c r="W2115" s="72"/>
      <c r="X2115" s="73"/>
    </row>
    <row r="2116" spans="23:24" x14ac:dyDescent="0.2">
      <c r="W2116" s="72"/>
      <c r="X2116" s="73"/>
    </row>
    <row r="2117" spans="23:24" x14ac:dyDescent="0.2">
      <c r="W2117" s="72"/>
      <c r="X2117" s="73"/>
    </row>
    <row r="2118" spans="23:24" x14ac:dyDescent="0.2">
      <c r="W2118" s="72"/>
      <c r="X2118" s="73"/>
    </row>
    <row r="2119" spans="23:24" x14ac:dyDescent="0.2">
      <c r="W2119" s="72"/>
      <c r="X2119" s="73"/>
    </row>
    <row r="2120" spans="23:24" x14ac:dyDescent="0.2">
      <c r="W2120" s="72"/>
      <c r="X2120" s="73"/>
    </row>
    <row r="2121" spans="23:24" x14ac:dyDescent="0.2">
      <c r="W2121" s="72"/>
      <c r="X2121" s="73"/>
    </row>
    <row r="2122" spans="23:24" x14ac:dyDescent="0.2">
      <c r="W2122" s="72"/>
      <c r="X2122" s="73"/>
    </row>
    <row r="2123" spans="23:24" x14ac:dyDescent="0.2">
      <c r="W2123" s="72"/>
      <c r="X2123" s="73"/>
    </row>
    <row r="2124" spans="23:24" x14ac:dyDescent="0.2">
      <c r="W2124" s="72"/>
      <c r="X2124" s="73"/>
    </row>
    <row r="2125" spans="23:24" x14ac:dyDescent="0.2">
      <c r="W2125" s="72"/>
      <c r="X2125" s="73"/>
    </row>
    <row r="2126" spans="23:24" x14ac:dyDescent="0.2">
      <c r="W2126" s="72"/>
      <c r="X2126" s="73"/>
    </row>
    <row r="2127" spans="23:24" x14ac:dyDescent="0.2">
      <c r="W2127" s="72"/>
      <c r="X2127" s="73"/>
    </row>
    <row r="2128" spans="23:24" x14ac:dyDescent="0.2">
      <c r="W2128" s="72"/>
      <c r="X2128" s="73"/>
    </row>
    <row r="2129" spans="23:24" x14ac:dyDescent="0.2">
      <c r="W2129" s="72"/>
      <c r="X2129" s="73"/>
    </row>
    <row r="2130" spans="23:24" x14ac:dyDescent="0.2">
      <c r="W2130" s="72"/>
      <c r="X2130" s="73"/>
    </row>
    <row r="2131" spans="23:24" x14ac:dyDescent="0.2">
      <c r="W2131" s="72"/>
      <c r="X2131" s="73"/>
    </row>
    <row r="2132" spans="23:24" x14ac:dyDescent="0.2">
      <c r="W2132" s="72"/>
      <c r="X2132" s="73"/>
    </row>
    <row r="2133" spans="23:24" x14ac:dyDescent="0.2">
      <c r="W2133" s="72"/>
      <c r="X2133" s="73"/>
    </row>
    <row r="2134" spans="23:24" x14ac:dyDescent="0.2">
      <c r="W2134" s="72"/>
      <c r="X2134" s="73"/>
    </row>
    <row r="2135" spans="23:24" x14ac:dyDescent="0.2">
      <c r="W2135" s="72"/>
      <c r="X2135" s="73"/>
    </row>
    <row r="2136" spans="23:24" x14ac:dyDescent="0.2">
      <c r="W2136" s="72"/>
      <c r="X2136" s="73"/>
    </row>
    <row r="2137" spans="23:24" x14ac:dyDescent="0.2">
      <c r="W2137" s="72"/>
      <c r="X2137" s="73"/>
    </row>
    <row r="2138" spans="23:24" x14ac:dyDescent="0.2">
      <c r="W2138" s="72"/>
      <c r="X2138" s="73"/>
    </row>
    <row r="2139" spans="23:24" x14ac:dyDescent="0.2">
      <c r="W2139" s="72"/>
      <c r="X2139" s="73"/>
    </row>
    <row r="2140" spans="23:24" x14ac:dyDescent="0.2">
      <c r="W2140" s="72"/>
      <c r="X2140" s="73"/>
    </row>
    <row r="2141" spans="23:24" x14ac:dyDescent="0.2">
      <c r="W2141" s="72"/>
      <c r="X2141" s="73"/>
    </row>
    <row r="2142" spans="23:24" x14ac:dyDescent="0.2">
      <c r="W2142" s="72"/>
      <c r="X2142" s="73"/>
    </row>
    <row r="2143" spans="23:24" x14ac:dyDescent="0.2">
      <c r="W2143" s="72"/>
      <c r="X2143" s="73"/>
    </row>
    <row r="2144" spans="23:24" x14ac:dyDescent="0.2">
      <c r="W2144" s="72"/>
      <c r="X2144" s="73"/>
    </row>
    <row r="2145" spans="23:24" x14ac:dyDescent="0.2">
      <c r="W2145" s="72"/>
      <c r="X2145" s="73"/>
    </row>
    <row r="2146" spans="23:24" x14ac:dyDescent="0.2">
      <c r="W2146" s="72"/>
      <c r="X2146" s="73"/>
    </row>
    <row r="2147" spans="23:24" x14ac:dyDescent="0.2">
      <c r="W2147" s="72"/>
      <c r="X2147" s="73"/>
    </row>
    <row r="2148" spans="23:24" x14ac:dyDescent="0.2">
      <c r="W2148" s="72"/>
      <c r="X2148" s="73"/>
    </row>
    <row r="2149" spans="23:24" x14ac:dyDescent="0.2">
      <c r="W2149" s="72"/>
      <c r="X2149" s="73"/>
    </row>
    <row r="2150" spans="23:24" x14ac:dyDescent="0.2">
      <c r="W2150" s="72"/>
      <c r="X2150" s="73"/>
    </row>
    <row r="2151" spans="23:24" x14ac:dyDescent="0.2">
      <c r="W2151" s="72"/>
      <c r="X2151" s="73"/>
    </row>
    <row r="2152" spans="23:24" x14ac:dyDescent="0.2">
      <c r="W2152" s="72"/>
      <c r="X2152" s="73"/>
    </row>
    <row r="2153" spans="23:24" x14ac:dyDescent="0.2">
      <c r="W2153" s="72"/>
      <c r="X2153" s="73"/>
    </row>
    <row r="2154" spans="23:24" x14ac:dyDescent="0.2">
      <c r="W2154" s="72"/>
      <c r="X2154" s="73"/>
    </row>
    <row r="2155" spans="23:24" x14ac:dyDescent="0.2">
      <c r="W2155" s="72"/>
      <c r="X2155" s="73"/>
    </row>
    <row r="2156" spans="23:24" x14ac:dyDescent="0.2">
      <c r="W2156" s="72"/>
      <c r="X2156" s="73"/>
    </row>
    <row r="2157" spans="23:24" x14ac:dyDescent="0.2">
      <c r="W2157" s="72"/>
      <c r="X2157" s="73"/>
    </row>
    <row r="2158" spans="23:24" x14ac:dyDescent="0.2">
      <c r="W2158" s="72"/>
      <c r="X2158" s="73"/>
    </row>
    <row r="2159" spans="23:24" x14ac:dyDescent="0.2">
      <c r="W2159" s="72"/>
      <c r="X2159" s="73"/>
    </row>
    <row r="2160" spans="23:24" x14ac:dyDescent="0.2">
      <c r="W2160" s="72"/>
      <c r="X2160" s="73"/>
    </row>
    <row r="2161" spans="23:24" x14ac:dyDescent="0.2">
      <c r="W2161" s="72"/>
      <c r="X2161" s="73"/>
    </row>
    <row r="2162" spans="23:24" x14ac:dyDescent="0.2">
      <c r="W2162" s="72"/>
      <c r="X2162" s="73"/>
    </row>
    <row r="2163" spans="23:24" x14ac:dyDescent="0.2">
      <c r="W2163" s="72"/>
      <c r="X2163" s="73"/>
    </row>
    <row r="2164" spans="23:24" x14ac:dyDescent="0.2">
      <c r="W2164" s="72"/>
      <c r="X2164" s="73"/>
    </row>
    <row r="2165" spans="23:24" x14ac:dyDescent="0.2">
      <c r="W2165" s="72"/>
      <c r="X2165" s="73"/>
    </row>
    <row r="2166" spans="23:24" x14ac:dyDescent="0.2">
      <c r="W2166" s="72"/>
      <c r="X2166" s="73"/>
    </row>
    <row r="2167" spans="23:24" x14ac:dyDescent="0.2">
      <c r="W2167" s="72"/>
      <c r="X2167" s="73"/>
    </row>
    <row r="2168" spans="23:24" x14ac:dyDescent="0.2">
      <c r="W2168" s="72"/>
      <c r="X2168" s="73"/>
    </row>
    <row r="2169" spans="23:24" x14ac:dyDescent="0.2">
      <c r="W2169" s="72"/>
      <c r="X2169" s="73"/>
    </row>
    <row r="2170" spans="23:24" x14ac:dyDescent="0.2">
      <c r="W2170" s="72"/>
      <c r="X2170" s="73"/>
    </row>
    <row r="2171" spans="23:24" x14ac:dyDescent="0.2">
      <c r="W2171" s="72"/>
      <c r="X2171" s="73"/>
    </row>
    <row r="2172" spans="23:24" x14ac:dyDescent="0.2">
      <c r="W2172" s="72"/>
      <c r="X2172" s="73"/>
    </row>
    <row r="2173" spans="23:24" x14ac:dyDescent="0.2">
      <c r="W2173" s="72"/>
      <c r="X2173" s="73"/>
    </row>
    <row r="2174" spans="23:24" x14ac:dyDescent="0.2">
      <c r="W2174" s="72"/>
      <c r="X2174" s="73"/>
    </row>
    <row r="2175" spans="23:24" x14ac:dyDescent="0.2">
      <c r="W2175" s="72"/>
      <c r="X2175" s="73"/>
    </row>
    <row r="2176" spans="23:24" x14ac:dyDescent="0.2">
      <c r="W2176" s="72"/>
      <c r="X2176" s="73"/>
    </row>
    <row r="2177" spans="23:24" x14ac:dyDescent="0.2">
      <c r="W2177" s="72"/>
      <c r="X2177" s="73"/>
    </row>
    <row r="2178" spans="23:24" x14ac:dyDescent="0.2">
      <c r="W2178" s="72"/>
      <c r="X2178" s="73"/>
    </row>
    <row r="2179" spans="23:24" x14ac:dyDescent="0.2">
      <c r="W2179" s="72"/>
      <c r="X2179" s="73"/>
    </row>
    <row r="2180" spans="23:24" x14ac:dyDescent="0.2">
      <c r="W2180" s="72"/>
      <c r="X2180" s="73"/>
    </row>
    <row r="2181" spans="23:24" x14ac:dyDescent="0.2">
      <c r="W2181" s="72"/>
      <c r="X2181" s="73"/>
    </row>
    <row r="2182" spans="23:24" x14ac:dyDescent="0.2">
      <c r="W2182" s="72"/>
      <c r="X2182" s="73"/>
    </row>
    <row r="2183" spans="23:24" x14ac:dyDescent="0.2">
      <c r="W2183" s="72"/>
      <c r="X2183" s="73"/>
    </row>
    <row r="2184" spans="23:24" x14ac:dyDescent="0.2">
      <c r="W2184" s="72"/>
      <c r="X2184" s="73"/>
    </row>
    <row r="2185" spans="23:24" x14ac:dyDescent="0.2">
      <c r="W2185" s="72"/>
      <c r="X2185" s="73"/>
    </row>
    <row r="2186" spans="23:24" x14ac:dyDescent="0.2">
      <c r="W2186" s="72"/>
      <c r="X2186" s="73"/>
    </row>
    <row r="2187" spans="23:24" x14ac:dyDescent="0.2">
      <c r="W2187" s="72"/>
      <c r="X2187" s="73"/>
    </row>
    <row r="2188" spans="23:24" x14ac:dyDescent="0.2">
      <c r="W2188" s="72"/>
      <c r="X2188" s="73"/>
    </row>
    <row r="2189" spans="23:24" x14ac:dyDescent="0.2">
      <c r="W2189" s="72"/>
      <c r="X2189" s="73"/>
    </row>
    <row r="2190" spans="23:24" x14ac:dyDescent="0.2">
      <c r="W2190" s="72"/>
      <c r="X2190" s="73"/>
    </row>
    <row r="2191" spans="23:24" x14ac:dyDescent="0.2">
      <c r="W2191" s="72"/>
      <c r="X2191" s="73"/>
    </row>
    <row r="2192" spans="23:24" x14ac:dyDescent="0.2">
      <c r="W2192" s="72"/>
      <c r="X2192" s="73"/>
    </row>
    <row r="2193" spans="23:24" x14ac:dyDescent="0.2">
      <c r="W2193" s="72"/>
      <c r="X2193" s="73"/>
    </row>
    <row r="2194" spans="23:24" x14ac:dyDescent="0.2">
      <c r="W2194" s="72"/>
      <c r="X2194" s="73"/>
    </row>
    <row r="2195" spans="23:24" x14ac:dyDescent="0.2">
      <c r="W2195" s="72"/>
      <c r="X2195" s="73"/>
    </row>
    <row r="2196" spans="23:24" x14ac:dyDescent="0.2">
      <c r="W2196" s="72"/>
      <c r="X2196" s="73"/>
    </row>
    <row r="2197" spans="23:24" x14ac:dyDescent="0.2">
      <c r="W2197" s="72"/>
      <c r="X2197" s="73"/>
    </row>
    <row r="2198" spans="23:24" x14ac:dyDescent="0.2">
      <c r="W2198" s="72"/>
      <c r="X2198" s="73"/>
    </row>
    <row r="2199" spans="23:24" x14ac:dyDescent="0.2">
      <c r="W2199" s="72"/>
      <c r="X2199" s="73"/>
    </row>
    <row r="2200" spans="23:24" x14ac:dyDescent="0.2">
      <c r="W2200" s="72"/>
      <c r="X2200" s="73"/>
    </row>
    <row r="2201" spans="23:24" x14ac:dyDescent="0.2">
      <c r="W2201" s="72"/>
      <c r="X2201" s="73"/>
    </row>
    <row r="2202" spans="23:24" x14ac:dyDescent="0.2">
      <c r="W2202" s="72"/>
      <c r="X2202" s="73"/>
    </row>
    <row r="2203" spans="23:24" x14ac:dyDescent="0.2">
      <c r="W2203" s="72"/>
      <c r="X2203" s="73"/>
    </row>
    <row r="2204" spans="23:24" x14ac:dyDescent="0.2">
      <c r="W2204" s="72"/>
      <c r="X2204" s="73"/>
    </row>
    <row r="2205" spans="23:24" x14ac:dyDescent="0.2">
      <c r="W2205" s="72"/>
      <c r="X2205" s="73"/>
    </row>
    <row r="2206" spans="23:24" x14ac:dyDescent="0.2">
      <c r="W2206" s="72"/>
      <c r="X2206" s="73"/>
    </row>
    <row r="2207" spans="23:24" x14ac:dyDescent="0.2">
      <c r="W2207" s="72"/>
      <c r="X2207" s="73"/>
    </row>
    <row r="2208" spans="23:24" x14ac:dyDescent="0.2">
      <c r="W2208" s="72"/>
      <c r="X2208" s="73"/>
    </row>
    <row r="2209" spans="23:24" x14ac:dyDescent="0.2">
      <c r="W2209" s="72"/>
      <c r="X2209" s="73"/>
    </row>
    <row r="2210" spans="23:24" x14ac:dyDescent="0.2">
      <c r="W2210" s="72"/>
      <c r="X2210" s="73"/>
    </row>
    <row r="2211" spans="23:24" x14ac:dyDescent="0.2">
      <c r="W2211" s="72"/>
      <c r="X2211" s="73"/>
    </row>
    <row r="2212" spans="23:24" x14ac:dyDescent="0.2">
      <c r="W2212" s="72"/>
      <c r="X2212" s="73"/>
    </row>
    <row r="2213" spans="23:24" x14ac:dyDescent="0.2">
      <c r="W2213" s="72"/>
      <c r="X2213" s="73"/>
    </row>
    <row r="2214" spans="23:24" x14ac:dyDescent="0.2">
      <c r="W2214" s="72"/>
      <c r="X2214" s="73"/>
    </row>
    <row r="2215" spans="23:24" x14ac:dyDescent="0.2">
      <c r="W2215" s="72"/>
      <c r="X2215" s="73"/>
    </row>
    <row r="2216" spans="23:24" x14ac:dyDescent="0.2">
      <c r="W2216" s="72"/>
      <c r="X2216" s="73"/>
    </row>
    <row r="2217" spans="23:24" x14ac:dyDescent="0.2">
      <c r="W2217" s="72"/>
      <c r="X2217" s="73"/>
    </row>
    <row r="2218" spans="23:24" x14ac:dyDescent="0.2">
      <c r="W2218" s="72"/>
      <c r="X2218" s="73"/>
    </row>
    <row r="2219" spans="23:24" x14ac:dyDescent="0.2">
      <c r="W2219" s="72"/>
      <c r="X2219" s="73"/>
    </row>
    <row r="2220" spans="23:24" x14ac:dyDescent="0.2">
      <c r="W2220" s="72"/>
      <c r="X2220" s="73"/>
    </row>
    <row r="2221" spans="23:24" x14ac:dyDescent="0.2">
      <c r="W2221" s="72"/>
      <c r="X2221" s="73"/>
    </row>
    <row r="2222" spans="23:24" x14ac:dyDescent="0.2">
      <c r="W2222" s="72"/>
      <c r="X2222" s="73"/>
    </row>
    <row r="2223" spans="23:24" x14ac:dyDescent="0.2">
      <c r="W2223" s="72"/>
      <c r="X2223" s="73"/>
    </row>
    <row r="2224" spans="23:24" x14ac:dyDescent="0.2">
      <c r="W2224" s="72"/>
      <c r="X2224" s="73"/>
    </row>
    <row r="2225" spans="23:24" x14ac:dyDescent="0.2">
      <c r="W2225" s="72"/>
      <c r="X2225" s="73"/>
    </row>
    <row r="2226" spans="23:24" x14ac:dyDescent="0.2">
      <c r="W2226" s="72"/>
      <c r="X2226" s="73"/>
    </row>
    <row r="2227" spans="23:24" x14ac:dyDescent="0.2">
      <c r="W2227" s="72"/>
      <c r="X2227" s="73"/>
    </row>
    <row r="2228" spans="23:24" x14ac:dyDescent="0.2">
      <c r="W2228" s="72"/>
      <c r="X2228" s="73"/>
    </row>
    <row r="2229" spans="23:24" x14ac:dyDescent="0.2">
      <c r="W2229" s="72"/>
      <c r="X2229" s="73"/>
    </row>
    <row r="2230" spans="23:24" x14ac:dyDescent="0.2">
      <c r="W2230" s="72"/>
      <c r="X2230" s="73"/>
    </row>
    <row r="2231" spans="23:24" x14ac:dyDescent="0.2">
      <c r="W2231" s="72"/>
      <c r="X2231" s="73"/>
    </row>
    <row r="2232" spans="23:24" x14ac:dyDescent="0.2">
      <c r="W2232" s="72"/>
      <c r="X2232" s="73"/>
    </row>
    <row r="2233" spans="23:24" x14ac:dyDescent="0.2">
      <c r="W2233" s="72"/>
      <c r="X2233" s="73"/>
    </row>
    <row r="2234" spans="23:24" x14ac:dyDescent="0.2">
      <c r="W2234" s="72"/>
      <c r="X2234" s="73"/>
    </row>
    <row r="2235" spans="23:24" x14ac:dyDescent="0.2">
      <c r="W2235" s="72"/>
      <c r="X2235" s="73"/>
    </row>
    <row r="2236" spans="23:24" x14ac:dyDescent="0.2">
      <c r="W2236" s="72"/>
      <c r="X2236" s="73"/>
    </row>
    <row r="2237" spans="23:24" x14ac:dyDescent="0.2">
      <c r="W2237" s="72"/>
      <c r="X2237" s="73"/>
    </row>
    <row r="2238" spans="23:24" x14ac:dyDescent="0.2">
      <c r="W2238" s="72"/>
      <c r="X2238" s="73"/>
    </row>
    <row r="2239" spans="23:24" x14ac:dyDescent="0.2">
      <c r="W2239" s="72"/>
      <c r="X2239" s="73"/>
    </row>
    <row r="2240" spans="23:24" x14ac:dyDescent="0.2">
      <c r="W2240" s="72"/>
      <c r="X2240" s="73"/>
    </row>
    <row r="2241" spans="23:24" x14ac:dyDescent="0.2">
      <c r="W2241" s="72"/>
      <c r="X2241" s="73"/>
    </row>
    <row r="2242" spans="23:24" x14ac:dyDescent="0.2">
      <c r="W2242" s="72"/>
      <c r="X2242" s="73"/>
    </row>
    <row r="2243" spans="23:24" x14ac:dyDescent="0.2">
      <c r="W2243" s="72"/>
      <c r="X2243" s="73"/>
    </row>
    <row r="2244" spans="23:24" x14ac:dyDescent="0.2">
      <c r="W2244" s="72"/>
      <c r="X2244" s="73"/>
    </row>
    <row r="2245" spans="23:24" x14ac:dyDescent="0.2">
      <c r="W2245" s="72"/>
      <c r="X2245" s="73"/>
    </row>
    <row r="2246" spans="23:24" x14ac:dyDescent="0.2">
      <c r="W2246" s="72"/>
      <c r="X2246" s="73"/>
    </row>
    <row r="2247" spans="23:24" x14ac:dyDescent="0.2">
      <c r="W2247" s="72"/>
      <c r="X2247" s="73"/>
    </row>
    <row r="2248" spans="23:24" x14ac:dyDescent="0.2">
      <c r="W2248" s="72"/>
      <c r="X2248" s="73"/>
    </row>
    <row r="2249" spans="23:24" x14ac:dyDescent="0.2">
      <c r="W2249" s="72"/>
      <c r="X2249" s="73"/>
    </row>
    <row r="2250" spans="23:24" x14ac:dyDescent="0.2">
      <c r="W2250" s="72"/>
      <c r="X2250" s="73"/>
    </row>
    <row r="2251" spans="23:24" x14ac:dyDescent="0.2">
      <c r="W2251" s="72"/>
      <c r="X2251" s="73"/>
    </row>
    <row r="2252" spans="23:24" x14ac:dyDescent="0.2">
      <c r="W2252" s="72"/>
      <c r="X2252" s="73"/>
    </row>
    <row r="2253" spans="23:24" x14ac:dyDescent="0.2">
      <c r="W2253" s="72"/>
      <c r="X2253" s="73"/>
    </row>
    <row r="2254" spans="23:24" x14ac:dyDescent="0.2">
      <c r="W2254" s="72"/>
      <c r="X2254" s="73"/>
    </row>
    <row r="2255" spans="23:24" x14ac:dyDescent="0.2">
      <c r="W2255" s="72"/>
      <c r="X2255" s="73"/>
    </row>
    <row r="2256" spans="23:24" x14ac:dyDescent="0.2">
      <c r="W2256" s="72"/>
      <c r="X2256" s="73"/>
    </row>
    <row r="2257" spans="23:24" x14ac:dyDescent="0.2">
      <c r="W2257" s="72"/>
      <c r="X2257" s="73"/>
    </row>
    <row r="2258" spans="23:24" x14ac:dyDescent="0.2">
      <c r="W2258" s="72"/>
      <c r="X2258" s="73"/>
    </row>
    <row r="2259" spans="23:24" x14ac:dyDescent="0.2">
      <c r="W2259" s="72"/>
      <c r="X2259" s="73"/>
    </row>
    <row r="2260" spans="23:24" x14ac:dyDescent="0.2">
      <c r="W2260" s="72"/>
      <c r="X2260" s="73"/>
    </row>
    <row r="2261" spans="23:24" x14ac:dyDescent="0.2">
      <c r="W2261" s="72"/>
      <c r="X2261" s="73"/>
    </row>
    <row r="2262" spans="23:24" x14ac:dyDescent="0.2">
      <c r="W2262" s="72"/>
      <c r="X2262" s="73"/>
    </row>
    <row r="2263" spans="23:24" x14ac:dyDescent="0.2">
      <c r="W2263" s="72"/>
      <c r="X2263" s="73"/>
    </row>
    <row r="2264" spans="23:24" x14ac:dyDescent="0.2">
      <c r="W2264" s="72"/>
      <c r="X2264" s="73"/>
    </row>
    <row r="2265" spans="23:24" x14ac:dyDescent="0.2">
      <c r="W2265" s="72"/>
      <c r="X2265" s="73"/>
    </row>
    <row r="2266" spans="23:24" x14ac:dyDescent="0.2">
      <c r="W2266" s="72"/>
      <c r="X2266" s="73"/>
    </row>
    <row r="2267" spans="23:24" x14ac:dyDescent="0.2">
      <c r="W2267" s="72"/>
      <c r="X2267" s="73"/>
    </row>
    <row r="2268" spans="23:24" x14ac:dyDescent="0.2">
      <c r="W2268" s="72"/>
      <c r="X2268" s="73"/>
    </row>
    <row r="2269" spans="23:24" x14ac:dyDescent="0.2">
      <c r="W2269" s="72"/>
      <c r="X2269" s="73"/>
    </row>
    <row r="2270" spans="23:24" x14ac:dyDescent="0.2">
      <c r="W2270" s="72"/>
      <c r="X2270" s="73"/>
    </row>
    <row r="2271" spans="23:24" x14ac:dyDescent="0.2">
      <c r="W2271" s="72"/>
      <c r="X2271" s="73"/>
    </row>
    <row r="2272" spans="23:24" x14ac:dyDescent="0.2">
      <c r="W2272" s="72"/>
      <c r="X2272" s="73"/>
    </row>
    <row r="2273" spans="23:24" x14ac:dyDescent="0.2">
      <c r="W2273" s="72"/>
      <c r="X2273" s="73"/>
    </row>
    <row r="2274" spans="23:24" x14ac:dyDescent="0.2">
      <c r="W2274" s="72"/>
      <c r="X2274" s="73"/>
    </row>
    <row r="2275" spans="23:24" x14ac:dyDescent="0.2">
      <c r="W2275" s="72"/>
      <c r="X2275" s="73"/>
    </row>
    <row r="2276" spans="23:24" x14ac:dyDescent="0.2">
      <c r="W2276" s="72"/>
      <c r="X2276" s="73"/>
    </row>
    <row r="2277" spans="23:24" x14ac:dyDescent="0.2">
      <c r="W2277" s="72"/>
      <c r="X2277" s="73"/>
    </row>
    <row r="2278" spans="23:24" x14ac:dyDescent="0.2">
      <c r="W2278" s="72"/>
      <c r="X2278" s="73"/>
    </row>
    <row r="2279" spans="23:24" x14ac:dyDescent="0.2">
      <c r="W2279" s="72"/>
      <c r="X2279" s="73"/>
    </row>
    <row r="2280" spans="23:24" x14ac:dyDescent="0.2">
      <c r="W2280" s="72"/>
      <c r="X2280" s="73"/>
    </row>
    <row r="2281" spans="23:24" x14ac:dyDescent="0.2">
      <c r="W2281" s="72"/>
      <c r="X2281" s="73"/>
    </row>
    <row r="2282" spans="23:24" x14ac:dyDescent="0.2">
      <c r="W2282" s="72"/>
      <c r="X2282" s="73"/>
    </row>
    <row r="2283" spans="23:24" x14ac:dyDescent="0.2">
      <c r="W2283" s="72"/>
      <c r="X2283" s="73"/>
    </row>
    <row r="2284" spans="23:24" x14ac:dyDescent="0.2">
      <c r="W2284" s="72"/>
      <c r="X2284" s="73"/>
    </row>
    <row r="2285" spans="23:24" x14ac:dyDescent="0.2">
      <c r="W2285" s="72"/>
      <c r="X2285" s="73"/>
    </row>
    <row r="2286" spans="23:24" x14ac:dyDescent="0.2">
      <c r="W2286" s="72"/>
      <c r="X2286" s="73"/>
    </row>
    <row r="2287" spans="23:24" x14ac:dyDescent="0.2">
      <c r="W2287" s="72"/>
      <c r="X2287" s="73"/>
    </row>
    <row r="2288" spans="23:24" x14ac:dyDescent="0.2">
      <c r="W2288" s="72"/>
      <c r="X2288" s="73"/>
    </row>
    <row r="2289" spans="23:24" x14ac:dyDescent="0.2">
      <c r="W2289" s="72"/>
      <c r="X2289" s="73"/>
    </row>
    <row r="2290" spans="23:24" x14ac:dyDescent="0.2">
      <c r="W2290" s="72"/>
      <c r="X2290" s="73"/>
    </row>
    <row r="2291" spans="23:24" x14ac:dyDescent="0.2">
      <c r="W2291" s="72"/>
      <c r="X2291" s="73"/>
    </row>
    <row r="2292" spans="23:24" x14ac:dyDescent="0.2">
      <c r="W2292" s="72"/>
      <c r="X2292" s="73"/>
    </row>
    <row r="2293" spans="23:24" x14ac:dyDescent="0.2">
      <c r="W2293" s="72"/>
      <c r="X2293" s="73"/>
    </row>
    <row r="2294" spans="23:24" x14ac:dyDescent="0.2">
      <c r="W2294" s="72"/>
      <c r="X2294" s="73"/>
    </row>
    <row r="2295" spans="23:24" x14ac:dyDescent="0.2">
      <c r="W2295" s="72"/>
      <c r="X2295" s="73"/>
    </row>
    <row r="2296" spans="23:24" x14ac:dyDescent="0.2">
      <c r="W2296" s="72"/>
      <c r="X2296" s="73"/>
    </row>
    <row r="2297" spans="23:24" x14ac:dyDescent="0.2">
      <c r="W2297" s="72"/>
      <c r="X2297" s="73"/>
    </row>
    <row r="2298" spans="23:24" x14ac:dyDescent="0.2">
      <c r="W2298" s="72"/>
      <c r="X2298" s="73"/>
    </row>
    <row r="2299" spans="23:24" x14ac:dyDescent="0.2">
      <c r="W2299" s="72"/>
      <c r="X2299" s="73"/>
    </row>
    <row r="2300" spans="23:24" x14ac:dyDescent="0.2">
      <c r="W2300" s="72"/>
      <c r="X2300" s="73"/>
    </row>
    <row r="2301" spans="23:24" x14ac:dyDescent="0.2">
      <c r="W2301" s="72"/>
      <c r="X2301" s="73"/>
    </row>
    <row r="2302" spans="23:24" x14ac:dyDescent="0.2">
      <c r="W2302" s="72"/>
      <c r="X2302" s="73"/>
    </row>
    <row r="2303" spans="23:24" x14ac:dyDescent="0.2">
      <c r="W2303" s="72"/>
      <c r="X2303" s="73"/>
    </row>
    <row r="2304" spans="23:24" x14ac:dyDescent="0.2">
      <c r="W2304" s="72"/>
      <c r="X2304" s="73"/>
    </row>
    <row r="2305" spans="23:24" x14ac:dyDescent="0.2">
      <c r="W2305" s="72"/>
      <c r="X2305" s="73"/>
    </row>
    <row r="2306" spans="23:24" x14ac:dyDescent="0.2">
      <c r="W2306" s="72"/>
      <c r="X2306" s="73"/>
    </row>
    <row r="2307" spans="23:24" x14ac:dyDescent="0.2">
      <c r="W2307" s="72"/>
      <c r="X2307" s="73"/>
    </row>
    <row r="2308" spans="23:24" x14ac:dyDescent="0.2">
      <c r="W2308" s="72"/>
      <c r="X2308" s="73"/>
    </row>
    <row r="2309" spans="23:24" x14ac:dyDescent="0.2">
      <c r="W2309" s="72"/>
      <c r="X2309" s="73"/>
    </row>
    <row r="2310" spans="23:24" x14ac:dyDescent="0.2">
      <c r="W2310" s="72"/>
      <c r="X2310" s="73"/>
    </row>
    <row r="2311" spans="23:24" x14ac:dyDescent="0.2">
      <c r="W2311" s="72"/>
      <c r="X2311" s="73"/>
    </row>
    <row r="2312" spans="23:24" x14ac:dyDescent="0.2">
      <c r="W2312" s="72"/>
      <c r="X2312" s="73"/>
    </row>
    <row r="2313" spans="23:24" x14ac:dyDescent="0.2">
      <c r="W2313" s="72"/>
      <c r="X2313" s="73"/>
    </row>
    <row r="2314" spans="23:24" x14ac:dyDescent="0.2">
      <c r="W2314" s="72"/>
      <c r="X2314" s="73"/>
    </row>
    <row r="2315" spans="23:24" x14ac:dyDescent="0.2">
      <c r="W2315" s="72"/>
      <c r="X2315" s="73"/>
    </row>
    <row r="2316" spans="23:24" x14ac:dyDescent="0.2">
      <c r="W2316" s="72"/>
      <c r="X2316" s="73"/>
    </row>
    <row r="2317" spans="23:24" x14ac:dyDescent="0.2">
      <c r="W2317" s="72"/>
      <c r="X2317" s="73"/>
    </row>
    <row r="2318" spans="23:24" x14ac:dyDescent="0.2">
      <c r="W2318" s="72"/>
      <c r="X2318" s="73"/>
    </row>
    <row r="2319" spans="23:24" x14ac:dyDescent="0.2">
      <c r="W2319" s="72"/>
      <c r="X2319" s="73"/>
    </row>
    <row r="2320" spans="23:24" x14ac:dyDescent="0.2">
      <c r="W2320" s="72"/>
      <c r="X2320" s="73"/>
    </row>
    <row r="2321" spans="23:24" x14ac:dyDescent="0.2">
      <c r="W2321" s="72"/>
      <c r="X2321" s="73"/>
    </row>
    <row r="2322" spans="23:24" x14ac:dyDescent="0.2">
      <c r="W2322" s="72"/>
      <c r="X2322" s="73"/>
    </row>
    <row r="2323" spans="23:24" x14ac:dyDescent="0.2">
      <c r="W2323" s="72"/>
      <c r="X2323" s="73"/>
    </row>
    <row r="2324" spans="23:24" x14ac:dyDescent="0.2">
      <c r="W2324" s="72"/>
      <c r="X2324" s="73"/>
    </row>
    <row r="2325" spans="23:24" x14ac:dyDescent="0.2">
      <c r="W2325" s="72"/>
      <c r="X2325" s="73"/>
    </row>
    <row r="2326" spans="23:24" x14ac:dyDescent="0.2">
      <c r="W2326" s="72"/>
      <c r="X2326" s="73"/>
    </row>
    <row r="2327" spans="23:24" x14ac:dyDescent="0.2">
      <c r="W2327" s="72"/>
      <c r="X2327" s="73"/>
    </row>
    <row r="2328" spans="23:24" x14ac:dyDescent="0.2">
      <c r="W2328" s="72"/>
      <c r="X2328" s="73"/>
    </row>
    <row r="2329" spans="23:24" x14ac:dyDescent="0.2">
      <c r="W2329" s="72"/>
      <c r="X2329" s="73"/>
    </row>
    <row r="2330" spans="23:24" x14ac:dyDescent="0.2">
      <c r="W2330" s="72"/>
      <c r="X2330" s="73"/>
    </row>
    <row r="2331" spans="23:24" x14ac:dyDescent="0.2">
      <c r="W2331" s="72"/>
      <c r="X2331" s="73"/>
    </row>
    <row r="2332" spans="23:24" x14ac:dyDescent="0.2">
      <c r="W2332" s="72"/>
      <c r="X2332" s="73"/>
    </row>
    <row r="2333" spans="23:24" x14ac:dyDescent="0.2">
      <c r="W2333" s="72"/>
      <c r="X2333" s="73"/>
    </row>
    <row r="2334" spans="23:24" x14ac:dyDescent="0.2">
      <c r="W2334" s="72"/>
      <c r="X2334" s="73"/>
    </row>
    <row r="2335" spans="23:24" x14ac:dyDescent="0.2">
      <c r="W2335" s="72"/>
      <c r="X2335" s="73"/>
    </row>
    <row r="2336" spans="23:24" x14ac:dyDescent="0.2">
      <c r="W2336" s="72"/>
      <c r="X2336" s="73"/>
    </row>
    <row r="2337" spans="23:24" x14ac:dyDescent="0.2">
      <c r="W2337" s="72"/>
      <c r="X2337" s="73"/>
    </row>
    <row r="2338" spans="23:24" x14ac:dyDescent="0.2">
      <c r="W2338" s="72"/>
      <c r="X2338" s="73"/>
    </row>
    <row r="2339" spans="23:24" x14ac:dyDescent="0.2">
      <c r="W2339" s="72"/>
      <c r="X2339" s="73"/>
    </row>
    <row r="2340" spans="23:24" x14ac:dyDescent="0.2">
      <c r="W2340" s="72"/>
      <c r="X2340" s="73"/>
    </row>
    <row r="2341" spans="23:24" x14ac:dyDescent="0.2">
      <c r="W2341" s="72"/>
      <c r="X2341" s="73"/>
    </row>
    <row r="2342" spans="23:24" x14ac:dyDescent="0.2">
      <c r="W2342" s="72"/>
      <c r="X2342" s="73"/>
    </row>
    <row r="2343" spans="23:24" x14ac:dyDescent="0.2">
      <c r="W2343" s="72"/>
      <c r="X2343" s="73"/>
    </row>
    <row r="2344" spans="23:24" x14ac:dyDescent="0.2">
      <c r="W2344" s="72"/>
      <c r="X2344" s="73"/>
    </row>
    <row r="2345" spans="23:24" x14ac:dyDescent="0.2">
      <c r="W2345" s="72"/>
      <c r="X2345" s="73"/>
    </row>
    <row r="2346" spans="23:24" x14ac:dyDescent="0.2">
      <c r="W2346" s="72"/>
      <c r="X2346" s="73"/>
    </row>
    <row r="2347" spans="23:24" x14ac:dyDescent="0.2">
      <c r="W2347" s="72"/>
      <c r="X2347" s="73"/>
    </row>
    <row r="2348" spans="23:24" x14ac:dyDescent="0.2">
      <c r="W2348" s="72"/>
      <c r="X2348" s="73"/>
    </row>
    <row r="2349" spans="23:24" x14ac:dyDescent="0.2">
      <c r="W2349" s="72"/>
      <c r="X2349" s="73"/>
    </row>
    <row r="2350" spans="23:24" x14ac:dyDescent="0.2">
      <c r="W2350" s="72"/>
      <c r="X2350" s="73"/>
    </row>
    <row r="2351" spans="23:24" x14ac:dyDescent="0.2">
      <c r="W2351" s="72"/>
      <c r="X2351" s="73"/>
    </row>
    <row r="2352" spans="23:24" x14ac:dyDescent="0.2">
      <c r="W2352" s="72"/>
      <c r="X2352" s="73"/>
    </row>
    <row r="2353" spans="23:24" x14ac:dyDescent="0.2">
      <c r="W2353" s="72"/>
      <c r="X2353" s="73"/>
    </row>
    <row r="2354" spans="23:24" x14ac:dyDescent="0.2">
      <c r="W2354" s="72"/>
      <c r="X2354" s="73"/>
    </row>
    <row r="2355" spans="23:24" x14ac:dyDescent="0.2">
      <c r="W2355" s="72"/>
      <c r="X2355" s="73"/>
    </row>
    <row r="2356" spans="23:24" x14ac:dyDescent="0.2">
      <c r="W2356" s="72"/>
      <c r="X2356" s="73"/>
    </row>
    <row r="2357" spans="23:24" x14ac:dyDescent="0.2">
      <c r="W2357" s="72"/>
      <c r="X2357" s="73"/>
    </row>
    <row r="2358" spans="23:24" x14ac:dyDescent="0.2">
      <c r="W2358" s="72"/>
      <c r="X2358" s="73"/>
    </row>
    <row r="2359" spans="23:24" x14ac:dyDescent="0.2">
      <c r="W2359" s="72"/>
      <c r="X2359" s="73"/>
    </row>
    <row r="2360" spans="23:24" x14ac:dyDescent="0.2">
      <c r="W2360" s="72"/>
      <c r="X2360" s="73"/>
    </row>
    <row r="2361" spans="23:24" x14ac:dyDescent="0.2">
      <c r="W2361" s="72"/>
      <c r="X2361" s="73"/>
    </row>
    <row r="2362" spans="23:24" x14ac:dyDescent="0.2">
      <c r="W2362" s="72"/>
      <c r="X2362" s="73"/>
    </row>
    <row r="2363" spans="23:24" x14ac:dyDescent="0.2">
      <c r="W2363" s="72"/>
      <c r="X2363" s="73"/>
    </row>
    <row r="2364" spans="23:24" x14ac:dyDescent="0.2">
      <c r="W2364" s="72"/>
      <c r="X2364" s="73"/>
    </row>
    <row r="2365" spans="23:24" x14ac:dyDescent="0.2">
      <c r="W2365" s="72"/>
      <c r="X2365" s="73"/>
    </row>
    <row r="2366" spans="23:24" x14ac:dyDescent="0.2">
      <c r="W2366" s="72"/>
      <c r="X2366" s="73"/>
    </row>
    <row r="2367" spans="23:24" x14ac:dyDescent="0.2">
      <c r="W2367" s="72"/>
      <c r="X2367" s="73"/>
    </row>
    <row r="2368" spans="23:24" x14ac:dyDescent="0.2">
      <c r="W2368" s="72"/>
      <c r="X2368" s="73"/>
    </row>
    <row r="2369" spans="23:24" x14ac:dyDescent="0.2">
      <c r="W2369" s="72"/>
      <c r="X2369" s="73"/>
    </row>
    <row r="2370" spans="23:24" x14ac:dyDescent="0.2">
      <c r="W2370" s="72"/>
      <c r="X2370" s="73"/>
    </row>
    <row r="2371" spans="23:24" x14ac:dyDescent="0.2">
      <c r="W2371" s="72"/>
      <c r="X2371" s="73"/>
    </row>
    <row r="2372" spans="23:24" x14ac:dyDescent="0.2">
      <c r="W2372" s="72"/>
      <c r="X2372" s="73"/>
    </row>
    <row r="2373" spans="23:24" x14ac:dyDescent="0.2">
      <c r="W2373" s="72"/>
      <c r="X2373" s="73"/>
    </row>
    <row r="2374" spans="23:24" x14ac:dyDescent="0.2">
      <c r="W2374" s="72"/>
      <c r="X2374" s="73"/>
    </row>
    <row r="2375" spans="23:24" x14ac:dyDescent="0.2">
      <c r="W2375" s="72"/>
      <c r="X2375" s="73"/>
    </row>
    <row r="2376" spans="23:24" x14ac:dyDescent="0.2">
      <c r="W2376" s="72"/>
      <c r="X2376" s="73"/>
    </row>
    <row r="2377" spans="23:24" x14ac:dyDescent="0.2">
      <c r="W2377" s="72"/>
      <c r="X2377" s="73"/>
    </row>
    <row r="2378" spans="23:24" x14ac:dyDescent="0.2">
      <c r="W2378" s="72"/>
      <c r="X2378" s="73"/>
    </row>
    <row r="2379" spans="23:24" x14ac:dyDescent="0.2">
      <c r="W2379" s="72"/>
      <c r="X2379" s="73"/>
    </row>
    <row r="2380" spans="23:24" x14ac:dyDescent="0.2">
      <c r="W2380" s="72"/>
      <c r="X2380" s="73"/>
    </row>
    <row r="2381" spans="23:24" x14ac:dyDescent="0.2">
      <c r="W2381" s="72"/>
      <c r="X2381" s="73"/>
    </row>
    <row r="2382" spans="23:24" x14ac:dyDescent="0.2">
      <c r="W2382" s="72"/>
      <c r="X2382" s="73"/>
    </row>
    <row r="2383" spans="23:24" x14ac:dyDescent="0.2">
      <c r="W2383" s="72"/>
      <c r="X2383" s="73"/>
    </row>
    <row r="2384" spans="23:24" x14ac:dyDescent="0.2">
      <c r="W2384" s="72"/>
      <c r="X2384" s="73"/>
    </row>
    <row r="2385" spans="23:24" x14ac:dyDescent="0.2">
      <c r="W2385" s="72"/>
      <c r="X2385" s="73"/>
    </row>
    <row r="2386" spans="23:24" x14ac:dyDescent="0.2">
      <c r="W2386" s="72"/>
      <c r="X2386" s="73"/>
    </row>
    <row r="2387" spans="23:24" x14ac:dyDescent="0.2">
      <c r="W2387" s="72"/>
      <c r="X2387" s="73"/>
    </row>
    <row r="2388" spans="23:24" x14ac:dyDescent="0.2">
      <c r="W2388" s="72"/>
      <c r="X2388" s="73"/>
    </row>
    <row r="2389" spans="23:24" x14ac:dyDescent="0.2">
      <c r="W2389" s="72"/>
      <c r="X2389" s="73"/>
    </row>
    <row r="2390" spans="23:24" x14ac:dyDescent="0.2">
      <c r="W2390" s="72"/>
      <c r="X2390" s="73"/>
    </row>
    <row r="2391" spans="23:24" x14ac:dyDescent="0.2">
      <c r="W2391" s="72"/>
      <c r="X2391" s="73"/>
    </row>
    <row r="2392" spans="23:24" x14ac:dyDescent="0.2">
      <c r="W2392" s="72"/>
      <c r="X2392" s="73"/>
    </row>
    <row r="2393" spans="23:24" x14ac:dyDescent="0.2">
      <c r="W2393" s="72"/>
      <c r="X2393" s="73"/>
    </row>
    <row r="2394" spans="23:24" x14ac:dyDescent="0.2">
      <c r="W2394" s="72"/>
      <c r="X2394" s="73"/>
    </row>
    <row r="2395" spans="23:24" x14ac:dyDescent="0.2">
      <c r="W2395" s="72"/>
      <c r="X2395" s="73"/>
    </row>
    <row r="2396" spans="23:24" x14ac:dyDescent="0.2">
      <c r="W2396" s="72"/>
      <c r="X2396" s="73"/>
    </row>
    <row r="2397" spans="23:24" x14ac:dyDescent="0.2">
      <c r="W2397" s="72"/>
      <c r="X2397" s="73"/>
    </row>
    <row r="2398" spans="23:24" x14ac:dyDescent="0.2">
      <c r="W2398" s="72"/>
      <c r="X2398" s="73"/>
    </row>
    <row r="2399" spans="23:24" x14ac:dyDescent="0.2">
      <c r="W2399" s="72"/>
      <c r="X2399" s="73"/>
    </row>
    <row r="2400" spans="23:24" x14ac:dyDescent="0.2">
      <c r="W2400" s="72"/>
      <c r="X2400" s="73"/>
    </row>
    <row r="2401" spans="23:24" x14ac:dyDescent="0.2">
      <c r="W2401" s="72"/>
      <c r="X2401" s="73"/>
    </row>
    <row r="2402" spans="23:24" x14ac:dyDescent="0.2">
      <c r="W2402" s="72"/>
      <c r="X2402" s="73"/>
    </row>
    <row r="2403" spans="23:24" x14ac:dyDescent="0.2">
      <c r="W2403" s="72"/>
      <c r="X2403" s="73"/>
    </row>
    <row r="2404" spans="23:24" x14ac:dyDescent="0.2">
      <c r="W2404" s="72"/>
      <c r="X2404" s="73"/>
    </row>
    <row r="2405" spans="23:24" x14ac:dyDescent="0.2">
      <c r="W2405" s="72"/>
      <c r="X2405" s="73"/>
    </row>
    <row r="2406" spans="23:24" x14ac:dyDescent="0.2">
      <c r="W2406" s="72"/>
      <c r="X2406" s="73"/>
    </row>
    <row r="2407" spans="23:24" x14ac:dyDescent="0.2">
      <c r="W2407" s="72"/>
      <c r="X2407" s="73"/>
    </row>
    <row r="2408" spans="23:24" x14ac:dyDescent="0.2">
      <c r="W2408" s="72"/>
      <c r="X2408" s="73"/>
    </row>
    <row r="2409" spans="23:24" x14ac:dyDescent="0.2">
      <c r="W2409" s="72"/>
      <c r="X2409" s="73"/>
    </row>
    <row r="2410" spans="23:24" x14ac:dyDescent="0.2">
      <c r="W2410" s="72"/>
      <c r="X2410" s="73"/>
    </row>
    <row r="2411" spans="23:24" x14ac:dyDescent="0.2">
      <c r="W2411" s="72"/>
      <c r="X2411" s="73"/>
    </row>
    <row r="2412" spans="23:24" x14ac:dyDescent="0.2">
      <c r="W2412" s="72"/>
      <c r="X2412" s="73"/>
    </row>
    <row r="2413" spans="23:24" x14ac:dyDescent="0.2">
      <c r="W2413" s="72"/>
      <c r="X2413" s="73"/>
    </row>
    <row r="2414" spans="23:24" x14ac:dyDescent="0.2">
      <c r="W2414" s="72"/>
      <c r="X2414" s="73"/>
    </row>
    <row r="2415" spans="23:24" x14ac:dyDescent="0.2">
      <c r="W2415" s="72"/>
      <c r="X2415" s="73"/>
    </row>
    <row r="2416" spans="23:24" x14ac:dyDescent="0.2">
      <c r="W2416" s="72"/>
      <c r="X2416" s="73"/>
    </row>
    <row r="2417" spans="23:24" x14ac:dyDescent="0.2">
      <c r="W2417" s="72"/>
      <c r="X2417" s="73"/>
    </row>
    <row r="2418" spans="23:24" x14ac:dyDescent="0.2">
      <c r="W2418" s="72"/>
      <c r="X2418" s="73"/>
    </row>
    <row r="2419" spans="23:24" x14ac:dyDescent="0.2">
      <c r="W2419" s="72"/>
      <c r="X2419" s="73"/>
    </row>
    <row r="2420" spans="23:24" x14ac:dyDescent="0.2">
      <c r="W2420" s="72"/>
      <c r="X2420" s="73"/>
    </row>
    <row r="2421" spans="23:24" x14ac:dyDescent="0.2">
      <c r="W2421" s="72"/>
      <c r="X2421" s="73"/>
    </row>
    <row r="2422" spans="23:24" x14ac:dyDescent="0.2">
      <c r="W2422" s="72"/>
      <c r="X2422" s="73"/>
    </row>
    <row r="2423" spans="23:24" x14ac:dyDescent="0.2">
      <c r="W2423" s="72"/>
      <c r="X2423" s="73"/>
    </row>
    <row r="2424" spans="23:24" x14ac:dyDescent="0.2">
      <c r="W2424" s="72"/>
      <c r="X2424" s="73"/>
    </row>
    <row r="2425" spans="23:24" x14ac:dyDescent="0.2">
      <c r="W2425" s="72"/>
      <c r="X2425" s="73"/>
    </row>
    <row r="2426" spans="23:24" x14ac:dyDescent="0.2">
      <c r="W2426" s="72"/>
      <c r="X2426" s="73"/>
    </row>
    <row r="2427" spans="23:24" x14ac:dyDescent="0.2">
      <c r="W2427" s="72"/>
      <c r="X2427" s="73"/>
    </row>
    <row r="2428" spans="23:24" x14ac:dyDescent="0.2">
      <c r="W2428" s="72"/>
      <c r="X2428" s="73"/>
    </row>
    <row r="2429" spans="23:24" x14ac:dyDescent="0.2">
      <c r="W2429" s="72"/>
      <c r="X2429" s="73"/>
    </row>
    <row r="2430" spans="23:24" x14ac:dyDescent="0.2">
      <c r="W2430" s="72"/>
      <c r="X2430" s="73"/>
    </row>
    <row r="2431" spans="23:24" x14ac:dyDescent="0.2">
      <c r="W2431" s="72"/>
      <c r="X2431" s="73"/>
    </row>
    <row r="2432" spans="23:24" x14ac:dyDescent="0.2">
      <c r="W2432" s="72"/>
      <c r="X2432" s="73"/>
    </row>
    <row r="2433" spans="23:24" x14ac:dyDescent="0.2">
      <c r="W2433" s="72"/>
      <c r="X2433" s="73"/>
    </row>
    <row r="2434" spans="23:24" x14ac:dyDescent="0.2">
      <c r="W2434" s="72"/>
      <c r="X2434" s="73"/>
    </row>
    <row r="2435" spans="23:24" x14ac:dyDescent="0.2">
      <c r="W2435" s="72"/>
      <c r="X2435" s="73"/>
    </row>
    <row r="2436" spans="23:24" x14ac:dyDescent="0.2">
      <c r="W2436" s="72"/>
      <c r="X2436" s="73"/>
    </row>
    <row r="2437" spans="23:24" x14ac:dyDescent="0.2">
      <c r="W2437" s="72"/>
      <c r="X2437" s="73"/>
    </row>
    <row r="2438" spans="23:24" x14ac:dyDescent="0.2">
      <c r="W2438" s="72"/>
      <c r="X2438" s="73"/>
    </row>
    <row r="2439" spans="23:24" x14ac:dyDescent="0.2">
      <c r="W2439" s="72"/>
      <c r="X2439" s="73"/>
    </row>
    <row r="2440" spans="23:24" x14ac:dyDescent="0.2">
      <c r="W2440" s="72"/>
      <c r="X2440" s="73"/>
    </row>
    <row r="2441" spans="23:24" x14ac:dyDescent="0.2">
      <c r="W2441" s="72"/>
      <c r="X2441" s="73"/>
    </row>
    <row r="2442" spans="23:24" x14ac:dyDescent="0.2">
      <c r="W2442" s="72"/>
      <c r="X2442" s="73"/>
    </row>
    <row r="2443" spans="23:24" x14ac:dyDescent="0.2">
      <c r="W2443" s="72"/>
      <c r="X2443" s="73"/>
    </row>
    <row r="2444" spans="23:24" x14ac:dyDescent="0.2">
      <c r="W2444" s="72"/>
      <c r="X2444" s="73"/>
    </row>
    <row r="2445" spans="23:24" x14ac:dyDescent="0.2">
      <c r="W2445" s="72"/>
      <c r="X2445" s="73"/>
    </row>
    <row r="2446" spans="23:24" x14ac:dyDescent="0.2">
      <c r="W2446" s="72"/>
      <c r="X2446" s="73"/>
    </row>
    <row r="2447" spans="23:24" x14ac:dyDescent="0.2">
      <c r="W2447" s="72"/>
      <c r="X2447" s="73"/>
    </row>
    <row r="2448" spans="23:24" x14ac:dyDescent="0.2">
      <c r="W2448" s="72"/>
      <c r="X2448" s="73"/>
    </row>
    <row r="2449" spans="23:24" x14ac:dyDescent="0.2">
      <c r="W2449" s="72"/>
      <c r="X2449" s="73"/>
    </row>
    <row r="2450" spans="23:24" x14ac:dyDescent="0.2">
      <c r="W2450" s="72"/>
      <c r="X2450" s="73"/>
    </row>
    <row r="2451" spans="23:24" x14ac:dyDescent="0.2">
      <c r="W2451" s="72"/>
      <c r="X2451" s="73"/>
    </row>
    <row r="2452" spans="23:24" x14ac:dyDescent="0.2">
      <c r="W2452" s="72"/>
      <c r="X2452" s="73"/>
    </row>
    <row r="2453" spans="23:24" x14ac:dyDescent="0.2">
      <c r="W2453" s="72"/>
      <c r="X2453" s="73"/>
    </row>
    <row r="2454" spans="23:24" x14ac:dyDescent="0.2">
      <c r="W2454" s="72"/>
      <c r="X2454" s="73"/>
    </row>
    <row r="2455" spans="23:24" x14ac:dyDescent="0.2">
      <c r="W2455" s="72"/>
      <c r="X2455" s="73"/>
    </row>
    <row r="2456" spans="23:24" x14ac:dyDescent="0.2">
      <c r="W2456" s="72"/>
      <c r="X2456" s="73"/>
    </row>
    <row r="2457" spans="23:24" x14ac:dyDescent="0.2">
      <c r="W2457" s="72"/>
      <c r="X2457" s="73"/>
    </row>
    <row r="2458" spans="23:24" x14ac:dyDescent="0.2">
      <c r="W2458" s="72"/>
      <c r="X2458" s="73"/>
    </row>
    <row r="2459" spans="23:24" x14ac:dyDescent="0.2">
      <c r="W2459" s="72"/>
      <c r="X2459" s="73"/>
    </row>
    <row r="2460" spans="23:24" x14ac:dyDescent="0.2">
      <c r="W2460" s="72"/>
      <c r="X2460" s="73"/>
    </row>
    <row r="2461" spans="23:24" x14ac:dyDescent="0.2">
      <c r="W2461" s="72"/>
      <c r="X2461" s="73"/>
    </row>
    <row r="2462" spans="23:24" x14ac:dyDescent="0.2">
      <c r="W2462" s="72"/>
      <c r="X2462" s="73"/>
    </row>
    <row r="2463" spans="23:24" x14ac:dyDescent="0.2">
      <c r="W2463" s="72"/>
      <c r="X2463" s="73"/>
    </row>
    <row r="2464" spans="23:24" x14ac:dyDescent="0.2">
      <c r="W2464" s="72"/>
      <c r="X2464" s="73"/>
    </row>
    <row r="2465" spans="23:24" x14ac:dyDescent="0.2">
      <c r="W2465" s="72"/>
      <c r="X2465" s="73"/>
    </row>
    <row r="2466" spans="23:24" x14ac:dyDescent="0.2">
      <c r="W2466" s="72"/>
      <c r="X2466" s="73"/>
    </row>
    <row r="2467" spans="23:24" x14ac:dyDescent="0.2">
      <c r="W2467" s="72"/>
      <c r="X2467" s="73"/>
    </row>
    <row r="2468" spans="23:24" x14ac:dyDescent="0.2">
      <c r="W2468" s="72"/>
      <c r="X2468" s="73"/>
    </row>
    <row r="2469" spans="23:24" x14ac:dyDescent="0.2">
      <c r="W2469" s="72"/>
      <c r="X2469" s="73"/>
    </row>
    <row r="2470" spans="23:24" x14ac:dyDescent="0.2">
      <c r="W2470" s="72"/>
      <c r="X2470" s="73"/>
    </row>
    <row r="2471" spans="23:24" x14ac:dyDescent="0.2">
      <c r="W2471" s="72"/>
      <c r="X2471" s="73"/>
    </row>
    <row r="2472" spans="23:24" x14ac:dyDescent="0.2">
      <c r="W2472" s="72"/>
      <c r="X2472" s="73"/>
    </row>
    <row r="2473" spans="23:24" x14ac:dyDescent="0.2">
      <c r="W2473" s="72"/>
      <c r="X2473" s="73"/>
    </row>
    <row r="2474" spans="23:24" x14ac:dyDescent="0.2">
      <c r="W2474" s="72"/>
      <c r="X2474" s="73"/>
    </row>
    <row r="2475" spans="23:24" x14ac:dyDescent="0.2">
      <c r="W2475" s="72"/>
      <c r="X2475" s="73"/>
    </row>
    <row r="2476" spans="23:24" x14ac:dyDescent="0.2">
      <c r="W2476" s="72"/>
      <c r="X2476" s="73"/>
    </row>
    <row r="2477" spans="23:24" x14ac:dyDescent="0.2">
      <c r="W2477" s="72"/>
      <c r="X2477" s="73"/>
    </row>
    <row r="2478" spans="23:24" x14ac:dyDescent="0.2">
      <c r="W2478" s="72"/>
      <c r="X2478" s="73"/>
    </row>
    <row r="2479" spans="23:24" x14ac:dyDescent="0.2">
      <c r="W2479" s="72"/>
      <c r="X2479" s="73"/>
    </row>
    <row r="2480" spans="23:24" x14ac:dyDescent="0.2">
      <c r="W2480" s="72"/>
      <c r="X2480" s="73"/>
    </row>
    <row r="2481" spans="23:24" x14ac:dyDescent="0.2">
      <c r="W2481" s="72"/>
      <c r="X2481" s="73"/>
    </row>
    <row r="2482" spans="23:24" x14ac:dyDescent="0.2">
      <c r="W2482" s="72"/>
      <c r="X2482" s="73"/>
    </row>
    <row r="2483" spans="23:24" x14ac:dyDescent="0.2">
      <c r="W2483" s="72"/>
      <c r="X2483" s="73"/>
    </row>
    <row r="2484" spans="23:24" x14ac:dyDescent="0.2">
      <c r="W2484" s="72"/>
      <c r="X2484" s="73"/>
    </row>
    <row r="2485" spans="23:24" x14ac:dyDescent="0.2">
      <c r="W2485" s="72"/>
      <c r="X2485" s="73"/>
    </row>
    <row r="2486" spans="23:24" x14ac:dyDescent="0.2">
      <c r="W2486" s="72"/>
      <c r="X2486" s="73"/>
    </row>
    <row r="2487" spans="23:24" x14ac:dyDescent="0.2">
      <c r="W2487" s="72"/>
      <c r="X2487" s="73"/>
    </row>
    <row r="2488" spans="23:24" x14ac:dyDescent="0.2">
      <c r="W2488" s="72"/>
      <c r="X2488" s="73"/>
    </row>
    <row r="2489" spans="23:24" x14ac:dyDescent="0.2">
      <c r="W2489" s="72"/>
      <c r="X2489" s="73"/>
    </row>
    <row r="2490" spans="23:24" x14ac:dyDescent="0.2">
      <c r="W2490" s="72"/>
      <c r="X2490" s="73"/>
    </row>
    <row r="2491" spans="23:24" x14ac:dyDescent="0.2">
      <c r="W2491" s="72"/>
      <c r="X2491" s="73"/>
    </row>
    <row r="2492" spans="23:24" x14ac:dyDescent="0.2">
      <c r="W2492" s="72"/>
      <c r="X2492" s="73"/>
    </row>
    <row r="2493" spans="23:24" x14ac:dyDescent="0.2">
      <c r="W2493" s="72"/>
      <c r="X2493" s="73"/>
    </row>
    <row r="2494" spans="23:24" x14ac:dyDescent="0.2">
      <c r="W2494" s="72"/>
      <c r="X2494" s="73"/>
    </row>
    <row r="2495" spans="23:24" x14ac:dyDescent="0.2">
      <c r="W2495" s="72"/>
      <c r="X2495" s="73"/>
    </row>
    <row r="2496" spans="23:24" x14ac:dyDescent="0.2">
      <c r="W2496" s="72"/>
      <c r="X2496" s="73"/>
    </row>
    <row r="2497" spans="23:24" x14ac:dyDescent="0.2">
      <c r="W2497" s="72"/>
      <c r="X2497" s="73"/>
    </row>
    <row r="2498" spans="23:24" x14ac:dyDescent="0.2">
      <c r="W2498" s="72"/>
      <c r="X2498" s="73"/>
    </row>
    <row r="2499" spans="23:24" x14ac:dyDescent="0.2">
      <c r="W2499" s="72"/>
      <c r="X2499" s="73"/>
    </row>
    <row r="2500" spans="23:24" x14ac:dyDescent="0.2">
      <c r="W2500" s="72"/>
      <c r="X2500" s="73"/>
    </row>
    <row r="2501" spans="23:24" x14ac:dyDescent="0.2">
      <c r="W2501" s="72"/>
      <c r="X2501" s="73"/>
    </row>
    <row r="2502" spans="23:24" x14ac:dyDescent="0.2">
      <c r="W2502" s="72"/>
      <c r="X2502" s="73"/>
    </row>
    <row r="2503" spans="23:24" x14ac:dyDescent="0.2">
      <c r="W2503" s="72"/>
      <c r="X2503" s="73"/>
    </row>
    <row r="2504" spans="23:24" x14ac:dyDescent="0.2">
      <c r="W2504" s="72"/>
      <c r="X2504" s="73"/>
    </row>
    <row r="2505" spans="23:24" x14ac:dyDescent="0.2">
      <c r="W2505" s="72"/>
      <c r="X2505" s="73"/>
    </row>
    <row r="2506" spans="23:24" x14ac:dyDescent="0.2">
      <c r="W2506" s="72"/>
      <c r="X2506" s="73"/>
    </row>
    <row r="2507" spans="23:24" x14ac:dyDescent="0.2">
      <c r="W2507" s="72"/>
      <c r="X2507" s="73"/>
    </row>
    <row r="2508" spans="23:24" x14ac:dyDescent="0.2">
      <c r="W2508" s="72"/>
      <c r="X2508" s="73"/>
    </row>
    <row r="2509" spans="23:24" x14ac:dyDescent="0.2">
      <c r="W2509" s="72"/>
      <c r="X2509" s="73"/>
    </row>
    <row r="2510" spans="23:24" x14ac:dyDescent="0.2">
      <c r="W2510" s="72"/>
      <c r="X2510" s="73"/>
    </row>
    <row r="2511" spans="23:24" x14ac:dyDescent="0.2">
      <c r="W2511" s="72"/>
      <c r="X2511" s="73"/>
    </row>
    <row r="2512" spans="23:24" x14ac:dyDescent="0.2">
      <c r="W2512" s="72"/>
      <c r="X2512" s="73"/>
    </row>
    <row r="2513" spans="23:24" x14ac:dyDescent="0.2">
      <c r="W2513" s="72"/>
      <c r="X2513" s="73"/>
    </row>
    <row r="2514" spans="23:24" x14ac:dyDescent="0.2">
      <c r="W2514" s="72"/>
      <c r="X2514" s="73"/>
    </row>
    <row r="2515" spans="23:24" x14ac:dyDescent="0.2">
      <c r="W2515" s="72"/>
      <c r="X2515" s="73"/>
    </row>
    <row r="2516" spans="23:24" x14ac:dyDescent="0.2">
      <c r="W2516" s="72"/>
      <c r="X2516" s="73"/>
    </row>
    <row r="2517" spans="23:24" x14ac:dyDescent="0.2">
      <c r="W2517" s="72"/>
      <c r="X2517" s="73"/>
    </row>
    <row r="2518" spans="23:24" x14ac:dyDescent="0.2">
      <c r="W2518" s="72"/>
      <c r="X2518" s="73"/>
    </row>
    <row r="2519" spans="23:24" x14ac:dyDescent="0.2">
      <c r="W2519" s="72"/>
      <c r="X2519" s="73"/>
    </row>
    <row r="2520" spans="23:24" x14ac:dyDescent="0.2">
      <c r="W2520" s="72"/>
      <c r="X2520" s="73"/>
    </row>
    <row r="2521" spans="23:24" x14ac:dyDescent="0.2">
      <c r="W2521" s="72"/>
      <c r="X2521" s="73"/>
    </row>
    <row r="2522" spans="23:24" x14ac:dyDescent="0.2">
      <c r="W2522" s="72"/>
      <c r="X2522" s="73"/>
    </row>
    <row r="2523" spans="23:24" x14ac:dyDescent="0.2">
      <c r="W2523" s="72"/>
      <c r="X2523" s="73"/>
    </row>
    <row r="2524" spans="23:24" x14ac:dyDescent="0.2">
      <c r="W2524" s="72"/>
      <c r="X2524" s="73"/>
    </row>
    <row r="2525" spans="23:24" x14ac:dyDescent="0.2">
      <c r="W2525" s="72"/>
      <c r="X2525" s="73"/>
    </row>
    <row r="2526" spans="23:24" x14ac:dyDescent="0.2">
      <c r="W2526" s="72"/>
      <c r="X2526" s="73"/>
    </row>
    <row r="2527" spans="23:24" x14ac:dyDescent="0.2">
      <c r="W2527" s="72"/>
      <c r="X2527" s="73"/>
    </row>
    <row r="2528" spans="23:24" x14ac:dyDescent="0.2">
      <c r="W2528" s="72"/>
      <c r="X2528" s="73"/>
    </row>
    <row r="2529" spans="23:24" x14ac:dyDescent="0.2">
      <c r="W2529" s="72"/>
      <c r="X2529" s="73"/>
    </row>
    <row r="2530" spans="23:24" x14ac:dyDescent="0.2">
      <c r="W2530" s="72"/>
      <c r="X2530" s="73"/>
    </row>
    <row r="2531" spans="23:24" x14ac:dyDescent="0.2">
      <c r="W2531" s="72"/>
      <c r="X2531" s="73"/>
    </row>
    <row r="2532" spans="23:24" x14ac:dyDescent="0.2">
      <c r="W2532" s="72"/>
      <c r="X2532" s="73"/>
    </row>
    <row r="2533" spans="23:24" x14ac:dyDescent="0.2">
      <c r="W2533" s="72"/>
      <c r="X2533" s="73"/>
    </row>
    <row r="2534" spans="23:24" x14ac:dyDescent="0.2">
      <c r="W2534" s="72"/>
      <c r="X2534" s="73"/>
    </row>
    <row r="2535" spans="23:24" x14ac:dyDescent="0.2">
      <c r="W2535" s="72"/>
      <c r="X2535" s="73"/>
    </row>
    <row r="2536" spans="23:24" x14ac:dyDescent="0.2">
      <c r="W2536" s="72"/>
      <c r="X2536" s="73"/>
    </row>
    <row r="2537" spans="23:24" x14ac:dyDescent="0.2">
      <c r="W2537" s="72"/>
      <c r="X2537" s="73"/>
    </row>
    <row r="2538" spans="23:24" x14ac:dyDescent="0.2">
      <c r="W2538" s="72"/>
      <c r="X2538" s="73"/>
    </row>
    <row r="2539" spans="23:24" x14ac:dyDescent="0.2">
      <c r="W2539" s="72"/>
      <c r="X2539" s="73"/>
    </row>
    <row r="2540" spans="23:24" x14ac:dyDescent="0.2">
      <c r="W2540" s="72"/>
      <c r="X2540" s="73"/>
    </row>
    <row r="2541" spans="23:24" x14ac:dyDescent="0.2">
      <c r="W2541" s="72"/>
      <c r="X2541" s="73"/>
    </row>
    <row r="2542" spans="23:24" x14ac:dyDescent="0.2">
      <c r="W2542" s="72"/>
      <c r="X2542" s="73"/>
    </row>
    <row r="2543" spans="23:24" x14ac:dyDescent="0.2">
      <c r="W2543" s="72"/>
      <c r="X2543" s="73"/>
    </row>
    <row r="2544" spans="23:24" x14ac:dyDescent="0.2">
      <c r="W2544" s="72"/>
      <c r="X2544" s="73"/>
    </row>
    <row r="2545" spans="23:24" x14ac:dyDescent="0.2">
      <c r="W2545" s="72"/>
      <c r="X2545" s="73"/>
    </row>
    <row r="2546" spans="23:24" x14ac:dyDescent="0.2">
      <c r="W2546" s="72"/>
      <c r="X2546" s="73"/>
    </row>
    <row r="2547" spans="23:24" x14ac:dyDescent="0.2">
      <c r="W2547" s="72"/>
      <c r="X2547" s="73"/>
    </row>
    <row r="2548" spans="23:24" x14ac:dyDescent="0.2">
      <c r="W2548" s="72"/>
      <c r="X2548" s="73"/>
    </row>
    <row r="2549" spans="23:24" x14ac:dyDescent="0.2">
      <c r="W2549" s="72"/>
      <c r="X2549" s="73"/>
    </row>
    <row r="2550" spans="23:24" x14ac:dyDescent="0.2">
      <c r="W2550" s="72"/>
      <c r="X2550" s="73"/>
    </row>
    <row r="2551" spans="23:24" x14ac:dyDescent="0.2">
      <c r="W2551" s="72"/>
      <c r="X2551" s="73"/>
    </row>
    <row r="2552" spans="23:24" x14ac:dyDescent="0.2">
      <c r="W2552" s="72"/>
      <c r="X2552" s="73"/>
    </row>
    <row r="2553" spans="23:24" x14ac:dyDescent="0.2">
      <c r="W2553" s="72"/>
      <c r="X2553" s="73"/>
    </row>
    <row r="2554" spans="23:24" x14ac:dyDescent="0.2">
      <c r="W2554" s="72"/>
      <c r="X2554" s="73"/>
    </row>
    <row r="2555" spans="23:24" x14ac:dyDescent="0.2">
      <c r="W2555" s="72"/>
      <c r="X2555" s="73"/>
    </row>
    <row r="2556" spans="23:24" x14ac:dyDescent="0.2">
      <c r="W2556" s="72"/>
      <c r="X2556" s="73"/>
    </row>
    <row r="2557" spans="23:24" x14ac:dyDescent="0.2">
      <c r="W2557" s="72"/>
      <c r="X2557" s="73"/>
    </row>
    <row r="2558" spans="23:24" x14ac:dyDescent="0.2">
      <c r="W2558" s="72"/>
      <c r="X2558" s="73"/>
    </row>
    <row r="2559" spans="23:24" x14ac:dyDescent="0.2">
      <c r="W2559" s="72"/>
      <c r="X2559" s="73"/>
    </row>
    <row r="2560" spans="23:24" x14ac:dyDescent="0.2">
      <c r="W2560" s="72"/>
      <c r="X2560" s="73"/>
    </row>
    <row r="2561" spans="23:24" x14ac:dyDescent="0.2">
      <c r="W2561" s="72"/>
      <c r="X2561" s="73"/>
    </row>
    <row r="2562" spans="23:24" x14ac:dyDescent="0.2">
      <c r="W2562" s="72"/>
      <c r="X2562" s="73"/>
    </row>
    <row r="2563" spans="23:24" x14ac:dyDescent="0.2">
      <c r="W2563" s="72"/>
      <c r="X2563" s="73"/>
    </row>
    <row r="2564" spans="23:24" x14ac:dyDescent="0.2">
      <c r="W2564" s="72"/>
      <c r="X2564" s="73"/>
    </row>
    <row r="2565" spans="23:24" x14ac:dyDescent="0.2">
      <c r="W2565" s="72"/>
      <c r="X2565" s="73"/>
    </row>
    <row r="2566" spans="23:24" x14ac:dyDescent="0.2">
      <c r="W2566" s="72"/>
      <c r="X2566" s="73"/>
    </row>
    <row r="2567" spans="23:24" x14ac:dyDescent="0.2">
      <c r="W2567" s="72"/>
      <c r="X2567" s="73"/>
    </row>
    <row r="2568" spans="23:24" x14ac:dyDescent="0.2">
      <c r="W2568" s="72"/>
      <c r="X2568" s="73"/>
    </row>
    <row r="2569" spans="23:24" x14ac:dyDescent="0.2">
      <c r="W2569" s="72"/>
      <c r="X2569" s="73"/>
    </row>
    <row r="2570" spans="23:24" x14ac:dyDescent="0.2">
      <c r="W2570" s="72"/>
      <c r="X2570" s="73"/>
    </row>
    <row r="2571" spans="23:24" x14ac:dyDescent="0.2">
      <c r="W2571" s="72"/>
      <c r="X2571" s="73"/>
    </row>
    <row r="2572" spans="23:24" x14ac:dyDescent="0.2">
      <c r="W2572" s="72"/>
      <c r="X2572" s="73"/>
    </row>
    <row r="2573" spans="23:24" x14ac:dyDescent="0.2">
      <c r="W2573" s="72"/>
      <c r="X2573" s="73"/>
    </row>
    <row r="2574" spans="23:24" x14ac:dyDescent="0.2">
      <c r="W2574" s="72"/>
      <c r="X2574" s="73"/>
    </row>
    <row r="2575" spans="23:24" x14ac:dyDescent="0.2">
      <c r="W2575" s="72"/>
      <c r="X2575" s="73"/>
    </row>
    <row r="2576" spans="23:24" x14ac:dyDescent="0.2">
      <c r="W2576" s="72"/>
      <c r="X2576" s="73"/>
    </row>
    <row r="2577" spans="23:24" x14ac:dyDescent="0.2">
      <c r="W2577" s="72"/>
      <c r="X2577" s="73"/>
    </row>
    <row r="2578" spans="23:24" x14ac:dyDescent="0.2">
      <c r="W2578" s="72"/>
      <c r="X2578" s="73"/>
    </row>
    <row r="2579" spans="23:24" x14ac:dyDescent="0.2">
      <c r="W2579" s="72"/>
      <c r="X2579" s="73"/>
    </row>
    <row r="2580" spans="23:24" x14ac:dyDescent="0.2">
      <c r="W2580" s="72"/>
      <c r="X2580" s="73"/>
    </row>
    <row r="2581" spans="23:24" x14ac:dyDescent="0.2">
      <c r="W2581" s="72"/>
      <c r="X2581" s="73"/>
    </row>
    <row r="2582" spans="23:24" x14ac:dyDescent="0.2">
      <c r="W2582" s="72"/>
      <c r="X2582" s="73"/>
    </row>
    <row r="2583" spans="23:24" x14ac:dyDescent="0.2">
      <c r="W2583" s="72"/>
      <c r="X2583" s="73"/>
    </row>
    <row r="2584" spans="23:24" x14ac:dyDescent="0.2">
      <c r="W2584" s="72"/>
      <c r="X2584" s="73"/>
    </row>
    <row r="2585" spans="23:24" x14ac:dyDescent="0.2">
      <c r="W2585" s="72"/>
      <c r="X2585" s="73"/>
    </row>
    <row r="2586" spans="23:24" x14ac:dyDescent="0.2">
      <c r="W2586" s="72"/>
      <c r="X2586" s="73"/>
    </row>
    <row r="2587" spans="23:24" x14ac:dyDescent="0.2">
      <c r="W2587" s="72"/>
      <c r="X2587" s="73"/>
    </row>
    <row r="2588" spans="23:24" x14ac:dyDescent="0.2">
      <c r="W2588" s="72"/>
      <c r="X2588" s="73"/>
    </row>
    <row r="2589" spans="23:24" x14ac:dyDescent="0.2">
      <c r="W2589" s="72"/>
      <c r="X2589" s="73"/>
    </row>
    <row r="2590" spans="23:24" x14ac:dyDescent="0.2">
      <c r="W2590" s="72"/>
      <c r="X2590" s="73"/>
    </row>
    <row r="2591" spans="23:24" x14ac:dyDescent="0.2">
      <c r="W2591" s="72"/>
      <c r="X2591" s="73"/>
    </row>
    <row r="2592" spans="23:24" x14ac:dyDescent="0.2">
      <c r="W2592" s="72"/>
      <c r="X2592" s="73"/>
    </row>
    <row r="2593" spans="23:24" x14ac:dyDescent="0.2">
      <c r="W2593" s="72"/>
      <c r="X2593" s="73"/>
    </row>
    <row r="2594" spans="23:24" x14ac:dyDescent="0.2">
      <c r="W2594" s="72"/>
      <c r="X2594" s="73"/>
    </row>
    <row r="2595" spans="23:24" x14ac:dyDescent="0.2">
      <c r="W2595" s="72"/>
      <c r="X2595" s="73"/>
    </row>
    <row r="2596" spans="23:24" x14ac:dyDescent="0.2">
      <c r="W2596" s="72"/>
      <c r="X2596" s="73"/>
    </row>
    <row r="2597" spans="23:24" x14ac:dyDescent="0.2">
      <c r="W2597" s="72"/>
      <c r="X2597" s="73"/>
    </row>
    <row r="2598" spans="23:24" x14ac:dyDescent="0.2">
      <c r="W2598" s="72"/>
      <c r="X2598" s="73"/>
    </row>
    <row r="2599" spans="23:24" x14ac:dyDescent="0.2">
      <c r="W2599" s="72"/>
      <c r="X2599" s="73"/>
    </row>
    <row r="2600" spans="23:24" x14ac:dyDescent="0.2">
      <c r="W2600" s="72"/>
      <c r="X2600" s="73"/>
    </row>
    <row r="2601" spans="23:24" x14ac:dyDescent="0.2">
      <c r="W2601" s="72"/>
      <c r="X2601" s="73"/>
    </row>
    <row r="2602" spans="23:24" x14ac:dyDescent="0.2">
      <c r="W2602" s="72"/>
      <c r="X2602" s="73"/>
    </row>
    <row r="2603" spans="23:24" x14ac:dyDescent="0.2">
      <c r="W2603" s="72"/>
      <c r="X2603" s="73"/>
    </row>
    <row r="2604" spans="23:24" x14ac:dyDescent="0.2">
      <c r="W2604" s="72"/>
      <c r="X2604" s="73"/>
    </row>
    <row r="2605" spans="23:24" x14ac:dyDescent="0.2">
      <c r="W2605" s="72"/>
      <c r="X2605" s="73"/>
    </row>
    <row r="2606" spans="23:24" x14ac:dyDescent="0.2">
      <c r="W2606" s="72"/>
      <c r="X2606" s="73"/>
    </row>
    <row r="2607" spans="23:24" x14ac:dyDescent="0.2">
      <c r="W2607" s="72"/>
      <c r="X2607" s="73"/>
    </row>
    <row r="2608" spans="23:24" x14ac:dyDescent="0.2">
      <c r="W2608" s="72"/>
      <c r="X2608" s="73"/>
    </row>
    <row r="2609" spans="23:24" x14ac:dyDescent="0.2">
      <c r="W2609" s="72"/>
      <c r="X2609" s="73"/>
    </row>
    <row r="2610" spans="23:24" x14ac:dyDescent="0.2">
      <c r="W2610" s="72"/>
      <c r="X2610" s="73"/>
    </row>
    <row r="2611" spans="23:24" x14ac:dyDescent="0.2">
      <c r="W2611" s="72"/>
      <c r="X2611" s="73"/>
    </row>
    <row r="2612" spans="23:24" x14ac:dyDescent="0.2">
      <c r="W2612" s="72"/>
      <c r="X2612" s="73"/>
    </row>
    <row r="2613" spans="23:24" x14ac:dyDescent="0.2">
      <c r="W2613" s="72"/>
      <c r="X2613" s="73"/>
    </row>
    <row r="2614" spans="23:24" x14ac:dyDescent="0.2">
      <c r="W2614" s="72"/>
      <c r="X2614" s="73"/>
    </row>
    <row r="2615" spans="23:24" x14ac:dyDescent="0.2">
      <c r="W2615" s="72"/>
      <c r="X2615" s="73"/>
    </row>
    <row r="2616" spans="23:24" x14ac:dyDescent="0.2">
      <c r="W2616" s="72"/>
      <c r="X2616" s="73"/>
    </row>
    <row r="2617" spans="23:24" x14ac:dyDescent="0.2">
      <c r="W2617" s="72"/>
      <c r="X2617" s="73"/>
    </row>
    <row r="2618" spans="23:24" x14ac:dyDescent="0.2">
      <c r="W2618" s="72"/>
      <c r="X2618" s="73"/>
    </row>
    <row r="2619" spans="23:24" x14ac:dyDescent="0.2">
      <c r="W2619" s="72"/>
      <c r="X2619" s="73"/>
    </row>
    <row r="2620" spans="23:24" x14ac:dyDescent="0.2">
      <c r="W2620" s="72"/>
      <c r="X2620" s="73"/>
    </row>
    <row r="2621" spans="23:24" x14ac:dyDescent="0.2">
      <c r="W2621" s="72"/>
      <c r="X2621" s="73"/>
    </row>
    <row r="2622" spans="23:24" x14ac:dyDescent="0.2">
      <c r="W2622" s="72"/>
      <c r="X2622" s="73"/>
    </row>
    <row r="2623" spans="23:24" x14ac:dyDescent="0.2">
      <c r="W2623" s="72"/>
      <c r="X2623" s="73"/>
    </row>
    <row r="2624" spans="23:24" x14ac:dyDescent="0.2">
      <c r="W2624" s="72"/>
      <c r="X2624" s="73"/>
    </row>
    <row r="2625" spans="23:24" x14ac:dyDescent="0.2">
      <c r="W2625" s="72"/>
      <c r="X2625" s="73"/>
    </row>
    <row r="2626" spans="23:24" x14ac:dyDescent="0.2">
      <c r="W2626" s="72"/>
      <c r="X2626" s="73"/>
    </row>
    <row r="2627" spans="23:24" x14ac:dyDescent="0.2">
      <c r="W2627" s="72"/>
      <c r="X2627" s="73"/>
    </row>
    <row r="2628" spans="23:24" x14ac:dyDescent="0.2">
      <c r="W2628" s="72"/>
      <c r="X2628" s="73"/>
    </row>
    <row r="2629" spans="23:24" x14ac:dyDescent="0.2">
      <c r="W2629" s="72"/>
      <c r="X2629" s="73"/>
    </row>
    <row r="2630" spans="23:24" x14ac:dyDescent="0.2">
      <c r="W2630" s="72"/>
      <c r="X2630" s="73"/>
    </row>
    <row r="2631" spans="23:24" x14ac:dyDescent="0.2">
      <c r="W2631" s="72"/>
      <c r="X2631" s="73"/>
    </row>
    <row r="2632" spans="23:24" x14ac:dyDescent="0.2">
      <c r="W2632" s="72"/>
      <c r="X2632" s="73"/>
    </row>
    <row r="2633" spans="23:24" x14ac:dyDescent="0.2">
      <c r="W2633" s="72"/>
      <c r="X2633" s="73"/>
    </row>
    <row r="2634" spans="23:24" x14ac:dyDescent="0.2">
      <c r="W2634" s="72"/>
      <c r="X2634" s="73"/>
    </row>
    <row r="2635" spans="23:24" x14ac:dyDescent="0.2">
      <c r="W2635" s="72"/>
      <c r="X2635" s="73"/>
    </row>
    <row r="2636" spans="23:24" x14ac:dyDescent="0.2">
      <c r="W2636" s="72"/>
      <c r="X2636" s="73"/>
    </row>
    <row r="2637" spans="23:24" x14ac:dyDescent="0.2">
      <c r="W2637" s="72"/>
      <c r="X2637" s="73"/>
    </row>
    <row r="2638" spans="23:24" x14ac:dyDescent="0.2">
      <c r="W2638" s="72"/>
      <c r="X2638" s="73"/>
    </row>
    <row r="2639" spans="23:24" x14ac:dyDescent="0.2">
      <c r="W2639" s="72"/>
      <c r="X2639" s="73"/>
    </row>
    <row r="2640" spans="23:24" x14ac:dyDescent="0.2">
      <c r="W2640" s="72"/>
      <c r="X2640" s="73"/>
    </row>
    <row r="2641" spans="23:24" x14ac:dyDescent="0.2">
      <c r="W2641" s="72"/>
      <c r="X2641" s="73"/>
    </row>
    <row r="2642" spans="23:24" x14ac:dyDescent="0.2">
      <c r="W2642" s="72"/>
      <c r="X2642" s="73"/>
    </row>
    <row r="2643" spans="23:24" x14ac:dyDescent="0.2">
      <c r="W2643" s="72"/>
      <c r="X2643" s="73"/>
    </row>
    <row r="2644" spans="23:24" x14ac:dyDescent="0.2">
      <c r="W2644" s="72"/>
      <c r="X2644" s="73"/>
    </row>
    <row r="2645" spans="23:24" x14ac:dyDescent="0.2">
      <c r="W2645" s="72"/>
      <c r="X2645" s="73"/>
    </row>
    <row r="2646" spans="23:24" x14ac:dyDescent="0.2">
      <c r="W2646" s="72"/>
      <c r="X2646" s="73"/>
    </row>
    <row r="2647" spans="23:24" x14ac:dyDescent="0.2">
      <c r="W2647" s="72"/>
      <c r="X2647" s="73"/>
    </row>
    <row r="2648" spans="23:24" x14ac:dyDescent="0.2">
      <c r="W2648" s="72"/>
      <c r="X2648" s="73"/>
    </row>
    <row r="2649" spans="23:24" x14ac:dyDescent="0.2">
      <c r="W2649" s="72"/>
      <c r="X2649" s="73"/>
    </row>
    <row r="2650" spans="23:24" x14ac:dyDescent="0.2">
      <c r="W2650" s="72"/>
      <c r="X2650" s="73"/>
    </row>
    <row r="2651" spans="23:24" x14ac:dyDescent="0.2">
      <c r="W2651" s="72"/>
      <c r="X2651" s="73"/>
    </row>
    <row r="2652" spans="23:24" x14ac:dyDescent="0.2">
      <c r="W2652" s="72"/>
      <c r="X2652" s="73"/>
    </row>
    <row r="2653" spans="23:24" x14ac:dyDescent="0.2">
      <c r="W2653" s="72"/>
      <c r="X2653" s="73"/>
    </row>
    <row r="2654" spans="23:24" x14ac:dyDescent="0.2">
      <c r="W2654" s="72"/>
      <c r="X2654" s="73"/>
    </row>
    <row r="2655" spans="23:24" x14ac:dyDescent="0.2">
      <c r="W2655" s="72"/>
      <c r="X2655" s="73"/>
    </row>
    <row r="2656" spans="23:24" x14ac:dyDescent="0.2">
      <c r="W2656" s="72"/>
      <c r="X2656" s="73"/>
    </row>
    <row r="2657" spans="23:24" x14ac:dyDescent="0.2">
      <c r="W2657" s="72"/>
      <c r="X2657" s="73"/>
    </row>
    <row r="2658" spans="23:24" x14ac:dyDescent="0.2">
      <c r="W2658" s="72"/>
      <c r="X2658" s="73"/>
    </row>
    <row r="2659" spans="23:24" x14ac:dyDescent="0.2">
      <c r="W2659" s="72"/>
      <c r="X2659" s="73"/>
    </row>
    <row r="2660" spans="23:24" x14ac:dyDescent="0.2">
      <c r="W2660" s="72"/>
      <c r="X2660" s="73"/>
    </row>
    <row r="2661" spans="23:24" x14ac:dyDescent="0.2">
      <c r="W2661" s="72"/>
      <c r="X2661" s="73"/>
    </row>
    <row r="2662" spans="23:24" x14ac:dyDescent="0.2">
      <c r="W2662" s="72"/>
      <c r="X2662" s="73"/>
    </row>
    <row r="2663" spans="23:24" x14ac:dyDescent="0.2">
      <c r="W2663" s="72"/>
      <c r="X2663" s="73"/>
    </row>
    <row r="2664" spans="23:24" x14ac:dyDescent="0.2">
      <c r="W2664" s="72"/>
      <c r="X2664" s="73"/>
    </row>
    <row r="2665" spans="23:24" x14ac:dyDescent="0.2">
      <c r="W2665" s="72"/>
      <c r="X2665" s="73"/>
    </row>
    <row r="2666" spans="23:24" x14ac:dyDescent="0.2">
      <c r="W2666" s="72"/>
      <c r="X2666" s="73"/>
    </row>
    <row r="2667" spans="23:24" x14ac:dyDescent="0.2">
      <c r="W2667" s="72"/>
      <c r="X2667" s="73"/>
    </row>
    <row r="2668" spans="23:24" x14ac:dyDescent="0.2">
      <c r="W2668" s="72"/>
      <c r="X2668" s="73"/>
    </row>
    <row r="2669" spans="23:24" x14ac:dyDescent="0.2">
      <c r="W2669" s="72"/>
      <c r="X2669" s="73"/>
    </row>
    <row r="2670" spans="23:24" x14ac:dyDescent="0.2">
      <c r="W2670" s="72"/>
      <c r="X2670" s="73"/>
    </row>
    <row r="2671" spans="23:24" x14ac:dyDescent="0.2">
      <c r="W2671" s="72"/>
      <c r="X2671" s="73"/>
    </row>
    <row r="2672" spans="23:24" x14ac:dyDescent="0.2">
      <c r="W2672" s="72"/>
      <c r="X2672" s="73"/>
    </row>
    <row r="2673" spans="23:24" x14ac:dyDescent="0.2">
      <c r="W2673" s="72"/>
      <c r="X2673" s="73"/>
    </row>
    <row r="2674" spans="23:24" x14ac:dyDescent="0.2">
      <c r="W2674" s="72"/>
      <c r="X2674" s="73"/>
    </row>
    <row r="2675" spans="23:24" x14ac:dyDescent="0.2">
      <c r="W2675" s="72"/>
      <c r="X2675" s="73"/>
    </row>
    <row r="2676" spans="23:24" x14ac:dyDescent="0.2">
      <c r="W2676" s="72"/>
      <c r="X2676" s="73"/>
    </row>
    <row r="2677" spans="23:24" x14ac:dyDescent="0.2">
      <c r="W2677" s="72"/>
      <c r="X2677" s="73"/>
    </row>
    <row r="2678" spans="23:24" x14ac:dyDescent="0.2">
      <c r="W2678" s="72"/>
      <c r="X2678" s="73"/>
    </row>
    <row r="2679" spans="23:24" x14ac:dyDescent="0.2">
      <c r="W2679" s="72"/>
      <c r="X2679" s="73"/>
    </row>
    <row r="2680" spans="23:24" x14ac:dyDescent="0.2">
      <c r="W2680" s="72"/>
      <c r="X2680" s="73"/>
    </row>
    <row r="2681" spans="23:24" x14ac:dyDescent="0.2">
      <c r="W2681" s="72"/>
      <c r="X2681" s="73"/>
    </row>
    <row r="2682" spans="23:24" x14ac:dyDescent="0.2">
      <c r="W2682" s="72"/>
      <c r="X2682" s="73"/>
    </row>
    <row r="2683" spans="23:24" x14ac:dyDescent="0.2">
      <c r="W2683" s="72"/>
      <c r="X2683" s="73"/>
    </row>
    <row r="2684" spans="23:24" x14ac:dyDescent="0.2">
      <c r="W2684" s="72"/>
      <c r="X2684" s="73"/>
    </row>
    <row r="2685" spans="23:24" x14ac:dyDescent="0.2">
      <c r="W2685" s="72"/>
      <c r="X2685" s="73"/>
    </row>
    <row r="2686" spans="23:24" x14ac:dyDescent="0.2">
      <c r="W2686" s="72"/>
      <c r="X2686" s="73"/>
    </row>
    <row r="2687" spans="23:24" x14ac:dyDescent="0.2">
      <c r="W2687" s="72"/>
      <c r="X2687" s="73"/>
    </row>
    <row r="2688" spans="23:24" x14ac:dyDescent="0.2">
      <c r="W2688" s="72"/>
      <c r="X2688" s="73"/>
    </row>
    <row r="2689" spans="23:24" x14ac:dyDescent="0.2">
      <c r="W2689" s="72"/>
      <c r="X2689" s="73"/>
    </row>
    <row r="2690" spans="23:24" x14ac:dyDescent="0.2">
      <c r="W2690" s="72"/>
      <c r="X2690" s="73"/>
    </row>
    <row r="2691" spans="23:24" x14ac:dyDescent="0.2">
      <c r="W2691" s="72"/>
      <c r="X2691" s="73"/>
    </row>
    <row r="2692" spans="23:24" x14ac:dyDescent="0.2">
      <c r="W2692" s="72"/>
      <c r="X2692" s="73"/>
    </row>
    <row r="2693" spans="23:24" x14ac:dyDescent="0.2">
      <c r="W2693" s="72"/>
      <c r="X2693" s="73"/>
    </row>
    <row r="2694" spans="23:24" x14ac:dyDescent="0.2">
      <c r="W2694" s="72"/>
      <c r="X2694" s="73"/>
    </row>
    <row r="2695" spans="23:24" x14ac:dyDescent="0.2">
      <c r="W2695" s="72"/>
      <c r="X2695" s="73"/>
    </row>
    <row r="2696" spans="23:24" x14ac:dyDescent="0.2">
      <c r="W2696" s="72"/>
      <c r="X2696" s="73"/>
    </row>
    <row r="2697" spans="23:24" x14ac:dyDescent="0.2">
      <c r="W2697" s="72"/>
      <c r="X2697" s="73"/>
    </row>
    <row r="2698" spans="23:24" x14ac:dyDescent="0.2">
      <c r="W2698" s="72"/>
      <c r="X2698" s="73"/>
    </row>
    <row r="2699" spans="23:24" x14ac:dyDescent="0.2">
      <c r="W2699" s="72"/>
      <c r="X2699" s="73"/>
    </row>
    <row r="2700" spans="23:24" x14ac:dyDescent="0.2">
      <c r="W2700" s="72"/>
      <c r="X2700" s="73"/>
    </row>
    <row r="2701" spans="23:24" x14ac:dyDescent="0.2">
      <c r="W2701" s="72"/>
      <c r="X2701" s="73"/>
    </row>
    <row r="2702" spans="23:24" x14ac:dyDescent="0.2">
      <c r="W2702" s="72"/>
      <c r="X2702" s="73"/>
    </row>
    <row r="2703" spans="23:24" x14ac:dyDescent="0.2">
      <c r="W2703" s="72"/>
      <c r="X2703" s="73"/>
    </row>
    <row r="2704" spans="23:24" x14ac:dyDescent="0.2">
      <c r="W2704" s="72"/>
      <c r="X2704" s="73"/>
    </row>
    <row r="2705" spans="23:24" x14ac:dyDescent="0.2">
      <c r="W2705" s="72"/>
      <c r="X2705" s="73"/>
    </row>
    <row r="2706" spans="23:24" x14ac:dyDescent="0.2">
      <c r="W2706" s="72"/>
      <c r="X2706" s="73"/>
    </row>
    <row r="2707" spans="23:24" x14ac:dyDescent="0.2">
      <c r="W2707" s="72"/>
      <c r="X2707" s="73"/>
    </row>
    <row r="2708" spans="23:24" x14ac:dyDescent="0.2">
      <c r="W2708" s="72"/>
      <c r="X2708" s="73"/>
    </row>
    <row r="2709" spans="23:24" x14ac:dyDescent="0.2">
      <c r="W2709" s="72"/>
      <c r="X2709" s="73"/>
    </row>
    <row r="2710" spans="23:24" x14ac:dyDescent="0.2">
      <c r="W2710" s="72"/>
      <c r="X2710" s="73"/>
    </row>
    <row r="2711" spans="23:24" x14ac:dyDescent="0.2">
      <c r="W2711" s="72"/>
      <c r="X2711" s="73"/>
    </row>
    <row r="2712" spans="23:24" x14ac:dyDescent="0.2">
      <c r="W2712" s="72"/>
      <c r="X2712" s="73"/>
    </row>
    <row r="2713" spans="23:24" x14ac:dyDescent="0.2">
      <c r="W2713" s="72"/>
      <c r="X2713" s="73"/>
    </row>
    <row r="2714" spans="23:24" x14ac:dyDescent="0.2">
      <c r="W2714" s="72"/>
      <c r="X2714" s="73"/>
    </row>
    <row r="2715" spans="23:24" x14ac:dyDescent="0.2">
      <c r="W2715" s="72"/>
      <c r="X2715" s="73"/>
    </row>
    <row r="2716" spans="23:24" x14ac:dyDescent="0.2">
      <c r="W2716" s="72"/>
      <c r="X2716" s="73"/>
    </row>
    <row r="2717" spans="23:24" x14ac:dyDescent="0.2">
      <c r="W2717" s="72"/>
      <c r="X2717" s="73"/>
    </row>
    <row r="2718" spans="23:24" x14ac:dyDescent="0.2">
      <c r="W2718" s="72"/>
      <c r="X2718" s="73"/>
    </row>
    <row r="2719" spans="23:24" x14ac:dyDescent="0.2">
      <c r="W2719" s="72"/>
      <c r="X2719" s="73"/>
    </row>
    <row r="2720" spans="23:24" x14ac:dyDescent="0.2">
      <c r="W2720" s="72"/>
      <c r="X2720" s="73"/>
    </row>
    <row r="2721" spans="23:24" x14ac:dyDescent="0.2">
      <c r="W2721" s="72"/>
      <c r="X2721" s="73"/>
    </row>
    <row r="2722" spans="23:24" x14ac:dyDescent="0.2">
      <c r="W2722" s="72"/>
      <c r="X2722" s="73"/>
    </row>
    <row r="2723" spans="23:24" x14ac:dyDescent="0.2">
      <c r="W2723" s="72"/>
      <c r="X2723" s="73"/>
    </row>
    <row r="2724" spans="23:24" x14ac:dyDescent="0.2">
      <c r="W2724" s="72"/>
      <c r="X2724" s="73"/>
    </row>
    <row r="2725" spans="23:24" x14ac:dyDescent="0.2">
      <c r="W2725" s="72"/>
      <c r="X2725" s="73"/>
    </row>
    <row r="2726" spans="23:24" x14ac:dyDescent="0.2">
      <c r="W2726" s="72"/>
      <c r="X2726" s="73"/>
    </row>
    <row r="2727" spans="23:24" x14ac:dyDescent="0.2">
      <c r="W2727" s="72"/>
      <c r="X2727" s="73"/>
    </row>
    <row r="2728" spans="23:24" x14ac:dyDescent="0.2">
      <c r="W2728" s="72"/>
      <c r="X2728" s="73"/>
    </row>
    <row r="2729" spans="23:24" x14ac:dyDescent="0.2">
      <c r="W2729" s="72"/>
      <c r="X2729" s="73"/>
    </row>
    <row r="2730" spans="23:24" x14ac:dyDescent="0.2">
      <c r="W2730" s="72"/>
      <c r="X2730" s="73"/>
    </row>
    <row r="2731" spans="23:24" x14ac:dyDescent="0.2">
      <c r="W2731" s="72"/>
      <c r="X2731" s="73"/>
    </row>
    <row r="2732" spans="23:24" x14ac:dyDescent="0.2">
      <c r="W2732" s="72"/>
      <c r="X2732" s="73"/>
    </row>
    <row r="2733" spans="23:24" x14ac:dyDescent="0.2">
      <c r="W2733" s="72"/>
      <c r="X2733" s="73"/>
    </row>
    <row r="2734" spans="23:24" x14ac:dyDescent="0.2">
      <c r="W2734" s="72"/>
      <c r="X2734" s="73"/>
    </row>
    <row r="2735" spans="23:24" x14ac:dyDescent="0.2">
      <c r="W2735" s="72"/>
      <c r="X2735" s="73"/>
    </row>
    <row r="2736" spans="23:24" x14ac:dyDescent="0.2">
      <c r="W2736" s="72"/>
      <c r="X2736" s="73"/>
    </row>
    <row r="2737" spans="23:24" x14ac:dyDescent="0.2">
      <c r="W2737" s="72"/>
      <c r="X2737" s="73"/>
    </row>
    <row r="2738" spans="23:24" x14ac:dyDescent="0.2">
      <c r="W2738" s="72"/>
      <c r="X2738" s="73"/>
    </row>
    <row r="2739" spans="23:24" x14ac:dyDescent="0.2">
      <c r="W2739" s="72"/>
      <c r="X2739" s="73"/>
    </row>
    <row r="2740" spans="23:24" x14ac:dyDescent="0.2">
      <c r="W2740" s="72"/>
      <c r="X2740" s="73"/>
    </row>
    <row r="2741" spans="23:24" x14ac:dyDescent="0.2">
      <c r="W2741" s="72"/>
      <c r="X2741" s="73"/>
    </row>
    <row r="2742" spans="23:24" x14ac:dyDescent="0.2">
      <c r="W2742" s="72"/>
      <c r="X2742" s="73"/>
    </row>
    <row r="2743" spans="23:24" x14ac:dyDescent="0.2">
      <c r="W2743" s="72"/>
      <c r="X2743" s="73"/>
    </row>
    <row r="2744" spans="23:24" x14ac:dyDescent="0.2">
      <c r="W2744" s="72"/>
      <c r="X2744" s="73"/>
    </row>
    <row r="2745" spans="23:24" x14ac:dyDescent="0.2">
      <c r="W2745" s="72"/>
      <c r="X2745" s="73"/>
    </row>
    <row r="2746" spans="23:24" x14ac:dyDescent="0.2">
      <c r="W2746" s="72"/>
      <c r="X2746" s="73"/>
    </row>
    <row r="2747" spans="23:24" x14ac:dyDescent="0.2">
      <c r="W2747" s="72"/>
      <c r="X2747" s="73"/>
    </row>
    <row r="2748" spans="23:24" x14ac:dyDescent="0.2">
      <c r="W2748" s="72"/>
      <c r="X2748" s="73"/>
    </row>
    <row r="2749" spans="23:24" x14ac:dyDescent="0.2">
      <c r="W2749" s="72"/>
      <c r="X2749" s="73"/>
    </row>
    <row r="2750" spans="23:24" x14ac:dyDescent="0.2">
      <c r="W2750" s="72"/>
      <c r="X2750" s="73"/>
    </row>
    <row r="2751" spans="23:24" x14ac:dyDescent="0.2">
      <c r="W2751" s="72"/>
      <c r="X2751" s="73"/>
    </row>
    <row r="2752" spans="23:24" x14ac:dyDescent="0.2">
      <c r="W2752" s="72"/>
      <c r="X2752" s="73"/>
    </row>
    <row r="2753" spans="23:24" x14ac:dyDescent="0.2">
      <c r="W2753" s="72"/>
      <c r="X2753" s="73"/>
    </row>
    <row r="2754" spans="23:24" x14ac:dyDescent="0.2">
      <c r="W2754" s="72"/>
      <c r="X2754" s="73"/>
    </row>
    <row r="2755" spans="23:24" x14ac:dyDescent="0.2">
      <c r="W2755" s="72"/>
      <c r="X2755" s="73"/>
    </row>
    <row r="2756" spans="23:24" x14ac:dyDescent="0.2">
      <c r="W2756" s="72"/>
      <c r="X2756" s="73"/>
    </row>
    <row r="2757" spans="23:24" x14ac:dyDescent="0.2">
      <c r="W2757" s="72"/>
      <c r="X2757" s="73"/>
    </row>
    <row r="2758" spans="23:24" x14ac:dyDescent="0.2">
      <c r="W2758" s="72"/>
      <c r="X2758" s="73"/>
    </row>
    <row r="2759" spans="23:24" x14ac:dyDescent="0.2">
      <c r="W2759" s="72"/>
      <c r="X2759" s="73"/>
    </row>
    <row r="2760" spans="23:24" x14ac:dyDescent="0.2">
      <c r="W2760" s="72"/>
      <c r="X2760" s="73"/>
    </row>
    <row r="2761" spans="23:24" x14ac:dyDescent="0.2">
      <c r="W2761" s="72"/>
      <c r="X2761" s="73"/>
    </row>
    <row r="2762" spans="23:24" x14ac:dyDescent="0.2">
      <c r="W2762" s="72"/>
      <c r="X2762" s="73"/>
    </row>
    <row r="2763" spans="23:24" x14ac:dyDescent="0.2">
      <c r="W2763" s="72"/>
      <c r="X2763" s="73"/>
    </row>
    <row r="2764" spans="23:24" x14ac:dyDescent="0.2">
      <c r="W2764" s="72"/>
      <c r="X2764" s="73"/>
    </row>
    <row r="2765" spans="23:24" x14ac:dyDescent="0.2">
      <c r="W2765" s="72"/>
      <c r="X2765" s="73"/>
    </row>
    <row r="2766" spans="23:24" x14ac:dyDescent="0.2">
      <c r="W2766" s="72"/>
      <c r="X2766" s="73"/>
    </row>
    <row r="2767" spans="23:24" x14ac:dyDescent="0.2">
      <c r="W2767" s="72"/>
      <c r="X2767" s="73"/>
    </row>
    <row r="2768" spans="23:24" x14ac:dyDescent="0.2">
      <c r="W2768" s="72"/>
      <c r="X2768" s="73"/>
    </row>
    <row r="2769" spans="23:24" x14ac:dyDescent="0.2">
      <c r="W2769" s="72"/>
      <c r="X2769" s="73"/>
    </row>
    <row r="2770" spans="23:24" x14ac:dyDescent="0.2">
      <c r="W2770" s="72"/>
      <c r="X2770" s="73"/>
    </row>
    <row r="2771" spans="23:24" x14ac:dyDescent="0.2">
      <c r="W2771" s="72"/>
      <c r="X2771" s="73"/>
    </row>
    <row r="2772" spans="23:24" x14ac:dyDescent="0.2">
      <c r="W2772" s="72"/>
      <c r="X2772" s="73"/>
    </row>
    <row r="2773" spans="23:24" x14ac:dyDescent="0.2">
      <c r="W2773" s="72"/>
      <c r="X2773" s="73"/>
    </row>
    <row r="2774" spans="23:24" x14ac:dyDescent="0.2">
      <c r="W2774" s="72"/>
      <c r="X2774" s="73"/>
    </row>
    <row r="2775" spans="23:24" x14ac:dyDescent="0.2">
      <c r="W2775" s="72"/>
      <c r="X2775" s="73"/>
    </row>
    <row r="2776" spans="23:24" x14ac:dyDescent="0.2">
      <c r="W2776" s="72"/>
      <c r="X2776" s="73"/>
    </row>
    <row r="2777" spans="23:24" x14ac:dyDescent="0.2">
      <c r="W2777" s="72"/>
      <c r="X2777" s="73"/>
    </row>
    <row r="2778" spans="23:24" x14ac:dyDescent="0.2">
      <c r="W2778" s="72"/>
      <c r="X2778" s="73"/>
    </row>
    <row r="2779" spans="23:24" x14ac:dyDescent="0.2">
      <c r="W2779" s="72"/>
      <c r="X2779" s="73"/>
    </row>
    <row r="2780" spans="23:24" x14ac:dyDescent="0.2">
      <c r="W2780" s="72"/>
      <c r="X2780" s="73"/>
    </row>
    <row r="2781" spans="23:24" x14ac:dyDescent="0.2">
      <c r="W2781" s="72"/>
      <c r="X2781" s="73"/>
    </row>
    <row r="2782" spans="23:24" x14ac:dyDescent="0.2">
      <c r="W2782" s="72"/>
      <c r="X2782" s="73"/>
    </row>
    <row r="2783" spans="23:24" x14ac:dyDescent="0.2">
      <c r="W2783" s="72"/>
      <c r="X2783" s="73"/>
    </row>
    <row r="2784" spans="23:24" x14ac:dyDescent="0.2">
      <c r="W2784" s="72"/>
      <c r="X2784" s="73"/>
    </row>
    <row r="2785" spans="23:24" x14ac:dyDescent="0.2">
      <c r="W2785" s="72"/>
      <c r="X2785" s="73"/>
    </row>
    <row r="2786" spans="23:24" x14ac:dyDescent="0.2">
      <c r="W2786" s="72"/>
      <c r="X2786" s="73"/>
    </row>
    <row r="2787" spans="23:24" x14ac:dyDescent="0.2">
      <c r="W2787" s="72"/>
      <c r="X2787" s="73"/>
    </row>
    <row r="2788" spans="23:24" x14ac:dyDescent="0.2">
      <c r="W2788" s="72"/>
      <c r="X2788" s="73"/>
    </row>
    <row r="2789" spans="23:24" x14ac:dyDescent="0.2">
      <c r="W2789" s="72"/>
      <c r="X2789" s="73"/>
    </row>
    <row r="2790" spans="23:24" x14ac:dyDescent="0.2">
      <c r="W2790" s="72"/>
      <c r="X2790" s="73"/>
    </row>
    <row r="2791" spans="23:24" x14ac:dyDescent="0.2">
      <c r="W2791" s="72"/>
      <c r="X2791" s="73"/>
    </row>
    <row r="2792" spans="23:24" x14ac:dyDescent="0.2">
      <c r="W2792" s="72"/>
      <c r="X2792" s="73"/>
    </row>
    <row r="2793" spans="23:24" x14ac:dyDescent="0.2">
      <c r="W2793" s="72"/>
      <c r="X2793" s="73"/>
    </row>
    <row r="2794" spans="23:24" x14ac:dyDescent="0.2">
      <c r="W2794" s="72"/>
      <c r="X2794" s="73"/>
    </row>
    <row r="2795" spans="23:24" x14ac:dyDescent="0.2">
      <c r="W2795" s="72"/>
      <c r="X2795" s="73"/>
    </row>
    <row r="2796" spans="23:24" x14ac:dyDescent="0.2">
      <c r="W2796" s="72"/>
      <c r="X2796" s="73"/>
    </row>
    <row r="2797" spans="23:24" x14ac:dyDescent="0.2">
      <c r="W2797" s="72"/>
      <c r="X2797" s="73"/>
    </row>
    <row r="2798" spans="23:24" x14ac:dyDescent="0.2">
      <c r="W2798" s="72"/>
      <c r="X2798" s="73"/>
    </row>
    <row r="2799" spans="23:24" x14ac:dyDescent="0.2">
      <c r="W2799" s="72"/>
      <c r="X2799" s="73"/>
    </row>
    <row r="2800" spans="23:24" x14ac:dyDescent="0.2">
      <c r="W2800" s="72"/>
      <c r="X2800" s="73"/>
    </row>
    <row r="2801" spans="23:24" x14ac:dyDescent="0.2">
      <c r="W2801" s="72"/>
      <c r="X2801" s="73"/>
    </row>
    <row r="2802" spans="23:24" x14ac:dyDescent="0.2">
      <c r="W2802" s="72"/>
      <c r="X2802" s="73"/>
    </row>
    <row r="2803" spans="23:24" x14ac:dyDescent="0.2">
      <c r="W2803" s="72"/>
      <c r="X2803" s="73"/>
    </row>
    <row r="2804" spans="23:24" x14ac:dyDescent="0.2">
      <c r="W2804" s="72"/>
      <c r="X2804" s="73"/>
    </row>
    <row r="2805" spans="23:24" x14ac:dyDescent="0.2">
      <c r="W2805" s="72"/>
      <c r="X2805" s="73"/>
    </row>
    <row r="2806" spans="23:24" x14ac:dyDescent="0.2">
      <c r="W2806" s="72"/>
      <c r="X2806" s="73"/>
    </row>
    <row r="2807" spans="23:24" x14ac:dyDescent="0.2">
      <c r="W2807" s="72"/>
      <c r="X2807" s="73"/>
    </row>
    <row r="2808" spans="23:24" x14ac:dyDescent="0.2">
      <c r="W2808" s="72"/>
      <c r="X2808" s="73"/>
    </row>
    <row r="2809" spans="23:24" x14ac:dyDescent="0.2">
      <c r="W2809" s="72"/>
      <c r="X2809" s="73"/>
    </row>
    <row r="2810" spans="23:24" x14ac:dyDescent="0.2">
      <c r="W2810" s="72"/>
      <c r="X2810" s="73"/>
    </row>
    <row r="2811" spans="23:24" x14ac:dyDescent="0.2">
      <c r="W2811" s="72"/>
      <c r="X2811" s="73"/>
    </row>
    <row r="2812" spans="23:24" x14ac:dyDescent="0.2">
      <c r="W2812" s="72"/>
      <c r="X2812" s="73"/>
    </row>
    <row r="2813" spans="23:24" x14ac:dyDescent="0.2">
      <c r="W2813" s="72"/>
      <c r="X2813" s="73"/>
    </row>
    <row r="2814" spans="23:24" x14ac:dyDescent="0.2">
      <c r="W2814" s="72"/>
      <c r="X2814" s="73"/>
    </row>
    <row r="2815" spans="23:24" x14ac:dyDescent="0.2">
      <c r="W2815" s="72"/>
      <c r="X2815" s="73"/>
    </row>
    <row r="2816" spans="23:24" x14ac:dyDescent="0.2">
      <c r="W2816" s="72"/>
      <c r="X2816" s="73"/>
    </row>
    <row r="2817" spans="23:24" x14ac:dyDescent="0.2">
      <c r="W2817" s="72"/>
      <c r="X2817" s="73"/>
    </row>
    <row r="2818" spans="23:24" x14ac:dyDescent="0.2">
      <c r="W2818" s="72"/>
      <c r="X2818" s="73"/>
    </row>
    <row r="2819" spans="23:24" x14ac:dyDescent="0.2">
      <c r="W2819" s="72"/>
      <c r="X2819" s="73"/>
    </row>
    <row r="2820" spans="23:24" x14ac:dyDescent="0.2">
      <c r="W2820" s="72"/>
      <c r="X2820" s="73"/>
    </row>
    <row r="2821" spans="23:24" x14ac:dyDescent="0.2">
      <c r="W2821" s="72"/>
      <c r="X2821" s="73"/>
    </row>
    <row r="2822" spans="23:24" x14ac:dyDescent="0.2">
      <c r="W2822" s="72"/>
      <c r="X2822" s="73"/>
    </row>
    <row r="2823" spans="23:24" x14ac:dyDescent="0.2">
      <c r="W2823" s="72"/>
      <c r="X2823" s="73"/>
    </row>
    <row r="2824" spans="23:24" x14ac:dyDescent="0.2">
      <c r="W2824" s="72"/>
      <c r="X2824" s="73"/>
    </row>
    <row r="2825" spans="23:24" x14ac:dyDescent="0.2">
      <c r="W2825" s="72"/>
      <c r="X2825" s="73"/>
    </row>
    <row r="2826" spans="23:24" x14ac:dyDescent="0.2">
      <c r="W2826" s="72"/>
      <c r="X2826" s="73"/>
    </row>
    <row r="2827" spans="23:24" x14ac:dyDescent="0.2">
      <c r="W2827" s="72"/>
      <c r="X2827" s="73"/>
    </row>
    <row r="2828" spans="23:24" x14ac:dyDescent="0.2">
      <c r="W2828" s="72"/>
      <c r="X2828" s="73"/>
    </row>
    <row r="2829" spans="23:24" x14ac:dyDescent="0.2">
      <c r="W2829" s="72"/>
      <c r="X2829" s="73"/>
    </row>
    <row r="2830" spans="23:24" x14ac:dyDescent="0.2">
      <c r="W2830" s="72"/>
      <c r="X2830" s="73"/>
    </row>
    <row r="2831" spans="23:24" x14ac:dyDescent="0.2">
      <c r="W2831" s="72"/>
      <c r="X2831" s="73"/>
    </row>
    <row r="2832" spans="23:24" x14ac:dyDescent="0.2">
      <c r="W2832" s="72"/>
      <c r="X2832" s="73"/>
    </row>
    <row r="2833" spans="23:24" x14ac:dyDescent="0.2">
      <c r="W2833" s="72"/>
      <c r="X2833" s="73"/>
    </row>
    <row r="2834" spans="23:24" x14ac:dyDescent="0.2">
      <c r="W2834" s="72"/>
      <c r="X2834" s="73"/>
    </row>
    <row r="2835" spans="23:24" x14ac:dyDescent="0.2">
      <c r="W2835" s="72"/>
      <c r="X2835" s="73"/>
    </row>
    <row r="2836" spans="23:24" x14ac:dyDescent="0.2">
      <c r="W2836" s="72"/>
      <c r="X2836" s="73"/>
    </row>
    <row r="2837" spans="23:24" x14ac:dyDescent="0.2">
      <c r="W2837" s="72"/>
      <c r="X2837" s="73"/>
    </row>
    <row r="2838" spans="23:24" x14ac:dyDescent="0.2">
      <c r="W2838" s="72"/>
      <c r="X2838" s="73"/>
    </row>
    <row r="2839" spans="23:24" x14ac:dyDescent="0.2">
      <c r="W2839" s="72"/>
      <c r="X2839" s="73"/>
    </row>
    <row r="2840" spans="23:24" x14ac:dyDescent="0.2">
      <c r="W2840" s="72"/>
      <c r="X2840" s="73"/>
    </row>
    <row r="2841" spans="23:24" x14ac:dyDescent="0.2">
      <c r="W2841" s="72"/>
      <c r="X2841" s="73"/>
    </row>
    <row r="2842" spans="23:24" x14ac:dyDescent="0.2">
      <c r="W2842" s="72"/>
      <c r="X2842" s="73"/>
    </row>
    <row r="2843" spans="23:24" x14ac:dyDescent="0.2">
      <c r="W2843" s="72"/>
      <c r="X2843" s="73"/>
    </row>
    <row r="2844" spans="23:24" x14ac:dyDescent="0.2">
      <c r="W2844" s="72"/>
      <c r="X2844" s="73"/>
    </row>
    <row r="2845" spans="23:24" x14ac:dyDescent="0.2">
      <c r="W2845" s="72"/>
      <c r="X2845" s="73"/>
    </row>
    <row r="2846" spans="23:24" x14ac:dyDescent="0.2">
      <c r="W2846" s="72"/>
      <c r="X2846" s="73"/>
    </row>
    <row r="2847" spans="23:24" x14ac:dyDescent="0.2">
      <c r="W2847" s="72"/>
      <c r="X2847" s="73"/>
    </row>
    <row r="2848" spans="23:24" x14ac:dyDescent="0.2">
      <c r="W2848" s="72"/>
      <c r="X2848" s="73"/>
    </row>
    <row r="2849" spans="23:24" x14ac:dyDescent="0.2">
      <c r="W2849" s="72"/>
      <c r="X2849" s="73"/>
    </row>
    <row r="2850" spans="23:24" x14ac:dyDescent="0.2">
      <c r="W2850" s="72"/>
      <c r="X2850" s="73"/>
    </row>
    <row r="2851" spans="23:24" x14ac:dyDescent="0.2">
      <c r="W2851" s="72"/>
      <c r="X2851" s="73"/>
    </row>
    <row r="2852" spans="23:24" x14ac:dyDescent="0.2">
      <c r="W2852" s="72"/>
      <c r="X2852" s="73"/>
    </row>
    <row r="2853" spans="23:24" x14ac:dyDescent="0.2">
      <c r="W2853" s="72"/>
      <c r="X2853" s="73"/>
    </row>
    <row r="2854" spans="23:24" x14ac:dyDescent="0.2">
      <c r="W2854" s="72"/>
      <c r="X2854" s="73"/>
    </row>
    <row r="2855" spans="23:24" x14ac:dyDescent="0.2">
      <c r="W2855" s="72"/>
      <c r="X2855" s="73"/>
    </row>
    <row r="2856" spans="23:24" x14ac:dyDescent="0.2">
      <c r="W2856" s="72"/>
      <c r="X2856" s="73"/>
    </row>
    <row r="2857" spans="23:24" x14ac:dyDescent="0.2">
      <c r="W2857" s="72"/>
      <c r="X2857" s="73"/>
    </row>
    <row r="2858" spans="23:24" x14ac:dyDescent="0.2">
      <c r="W2858" s="72"/>
      <c r="X2858" s="73"/>
    </row>
    <row r="2859" spans="23:24" x14ac:dyDescent="0.2">
      <c r="W2859" s="72"/>
      <c r="X2859" s="73"/>
    </row>
    <row r="2860" spans="23:24" x14ac:dyDescent="0.2">
      <c r="W2860" s="72"/>
      <c r="X2860" s="73"/>
    </row>
    <row r="2861" spans="23:24" x14ac:dyDescent="0.2">
      <c r="W2861" s="72"/>
      <c r="X2861" s="73"/>
    </row>
    <row r="2862" spans="23:24" x14ac:dyDescent="0.2">
      <c r="W2862" s="72"/>
      <c r="X2862" s="73"/>
    </row>
    <row r="2863" spans="23:24" x14ac:dyDescent="0.2">
      <c r="W2863" s="72"/>
      <c r="X2863" s="73"/>
    </row>
    <row r="2864" spans="23:24" x14ac:dyDescent="0.2">
      <c r="W2864" s="72"/>
      <c r="X2864" s="73"/>
    </row>
    <row r="2865" spans="23:24" x14ac:dyDescent="0.2">
      <c r="W2865" s="72"/>
      <c r="X2865" s="73"/>
    </row>
    <row r="2866" spans="23:24" x14ac:dyDescent="0.2">
      <c r="W2866" s="72"/>
      <c r="X2866" s="73"/>
    </row>
    <row r="2867" spans="23:24" x14ac:dyDescent="0.2">
      <c r="W2867" s="72"/>
      <c r="X2867" s="73"/>
    </row>
    <row r="2868" spans="23:24" x14ac:dyDescent="0.2">
      <c r="W2868" s="72"/>
      <c r="X2868" s="73"/>
    </row>
    <row r="2869" spans="23:24" x14ac:dyDescent="0.2">
      <c r="W2869" s="72"/>
      <c r="X2869" s="73"/>
    </row>
    <row r="2870" spans="23:24" x14ac:dyDescent="0.2">
      <c r="W2870" s="72"/>
      <c r="X2870" s="73"/>
    </row>
    <row r="2871" spans="23:24" x14ac:dyDescent="0.2">
      <c r="W2871" s="72"/>
      <c r="X2871" s="73"/>
    </row>
    <row r="2872" spans="23:24" x14ac:dyDescent="0.2">
      <c r="W2872" s="72"/>
      <c r="X2872" s="73"/>
    </row>
    <row r="2873" spans="23:24" x14ac:dyDescent="0.2">
      <c r="W2873" s="72"/>
      <c r="X2873" s="73"/>
    </row>
    <row r="2874" spans="23:24" x14ac:dyDescent="0.2">
      <c r="W2874" s="72"/>
      <c r="X2874" s="73"/>
    </row>
    <row r="2875" spans="23:24" x14ac:dyDescent="0.2">
      <c r="W2875" s="72"/>
      <c r="X2875" s="73"/>
    </row>
    <row r="2876" spans="23:24" x14ac:dyDescent="0.2">
      <c r="W2876" s="72"/>
      <c r="X2876" s="73"/>
    </row>
    <row r="2877" spans="23:24" x14ac:dyDescent="0.2">
      <c r="W2877" s="72"/>
      <c r="X2877" s="73"/>
    </row>
    <row r="2878" spans="23:24" x14ac:dyDescent="0.2">
      <c r="W2878" s="72"/>
      <c r="X2878" s="73"/>
    </row>
    <row r="2879" spans="23:24" x14ac:dyDescent="0.2">
      <c r="W2879" s="72"/>
      <c r="X2879" s="73"/>
    </row>
    <row r="2880" spans="23:24" x14ac:dyDescent="0.2">
      <c r="W2880" s="72"/>
      <c r="X2880" s="73"/>
    </row>
    <row r="2881" spans="23:24" x14ac:dyDescent="0.2">
      <c r="W2881" s="72"/>
      <c r="X2881" s="73"/>
    </row>
    <row r="2882" spans="23:24" x14ac:dyDescent="0.2">
      <c r="W2882" s="72"/>
      <c r="X2882" s="73"/>
    </row>
    <row r="2883" spans="23:24" x14ac:dyDescent="0.2">
      <c r="W2883" s="72"/>
      <c r="X2883" s="73"/>
    </row>
    <row r="2884" spans="23:24" x14ac:dyDescent="0.2">
      <c r="W2884" s="72"/>
      <c r="X2884" s="73"/>
    </row>
    <row r="2885" spans="23:24" x14ac:dyDescent="0.2">
      <c r="W2885" s="72"/>
      <c r="X2885" s="73"/>
    </row>
    <row r="2886" spans="23:24" x14ac:dyDescent="0.2">
      <c r="W2886" s="72"/>
      <c r="X2886" s="73"/>
    </row>
    <row r="2887" spans="23:24" x14ac:dyDescent="0.2">
      <c r="W2887" s="72"/>
      <c r="X2887" s="73"/>
    </row>
    <row r="2888" spans="23:24" x14ac:dyDescent="0.2">
      <c r="W2888" s="72"/>
      <c r="X2888" s="73"/>
    </row>
    <row r="2889" spans="23:24" x14ac:dyDescent="0.2">
      <c r="W2889" s="72"/>
      <c r="X2889" s="73"/>
    </row>
    <row r="2890" spans="23:24" x14ac:dyDescent="0.2">
      <c r="W2890" s="72"/>
      <c r="X2890" s="73"/>
    </row>
    <row r="2891" spans="23:24" x14ac:dyDescent="0.2">
      <c r="W2891" s="72"/>
      <c r="X2891" s="73"/>
    </row>
    <row r="2892" spans="23:24" x14ac:dyDescent="0.2">
      <c r="W2892" s="72"/>
      <c r="X2892" s="73"/>
    </row>
    <row r="2893" spans="23:24" x14ac:dyDescent="0.2">
      <c r="W2893" s="72"/>
      <c r="X2893" s="73"/>
    </row>
    <row r="2894" spans="23:24" x14ac:dyDescent="0.2">
      <c r="W2894" s="72"/>
      <c r="X2894" s="73"/>
    </row>
    <row r="2895" spans="23:24" x14ac:dyDescent="0.2">
      <c r="W2895" s="72"/>
      <c r="X2895" s="73"/>
    </row>
    <row r="2896" spans="23:24" x14ac:dyDescent="0.2">
      <c r="W2896" s="72"/>
      <c r="X2896" s="73"/>
    </row>
    <row r="2897" spans="23:24" x14ac:dyDescent="0.2">
      <c r="W2897" s="72"/>
      <c r="X2897" s="73"/>
    </row>
    <row r="2898" spans="23:24" x14ac:dyDescent="0.2">
      <c r="W2898" s="72"/>
      <c r="X2898" s="73"/>
    </row>
    <row r="2899" spans="23:24" x14ac:dyDescent="0.2">
      <c r="W2899" s="72"/>
      <c r="X2899" s="73"/>
    </row>
    <row r="2900" spans="23:24" x14ac:dyDescent="0.2">
      <c r="W2900" s="72"/>
      <c r="X2900" s="73"/>
    </row>
    <row r="2901" spans="23:24" x14ac:dyDescent="0.2">
      <c r="W2901" s="72"/>
      <c r="X2901" s="73"/>
    </row>
    <row r="2902" spans="23:24" x14ac:dyDescent="0.2">
      <c r="W2902" s="72"/>
      <c r="X2902" s="73"/>
    </row>
    <row r="2903" spans="23:24" x14ac:dyDescent="0.2">
      <c r="W2903" s="72"/>
      <c r="X2903" s="73"/>
    </row>
    <row r="2904" spans="23:24" x14ac:dyDescent="0.2">
      <c r="W2904" s="72"/>
      <c r="X2904" s="73"/>
    </row>
    <row r="2905" spans="23:24" x14ac:dyDescent="0.2">
      <c r="W2905" s="72"/>
      <c r="X2905" s="73"/>
    </row>
    <row r="2906" spans="23:24" x14ac:dyDescent="0.2">
      <c r="W2906" s="72"/>
      <c r="X2906" s="73"/>
    </row>
    <row r="2907" spans="23:24" x14ac:dyDescent="0.2">
      <c r="W2907" s="72"/>
      <c r="X2907" s="73"/>
    </row>
    <row r="2908" spans="23:24" x14ac:dyDescent="0.2">
      <c r="W2908" s="72"/>
      <c r="X2908" s="73"/>
    </row>
    <row r="2909" spans="23:24" x14ac:dyDescent="0.2">
      <c r="W2909" s="72"/>
      <c r="X2909" s="73"/>
    </row>
    <row r="2910" spans="23:24" x14ac:dyDescent="0.2">
      <c r="W2910" s="72"/>
      <c r="X2910" s="73"/>
    </row>
    <row r="2911" spans="23:24" x14ac:dyDescent="0.2">
      <c r="W2911" s="72"/>
      <c r="X2911" s="73"/>
    </row>
    <row r="2912" spans="23:24" x14ac:dyDescent="0.2">
      <c r="W2912" s="72"/>
      <c r="X2912" s="73"/>
    </row>
    <row r="2913" spans="23:24" x14ac:dyDescent="0.2">
      <c r="W2913" s="72"/>
      <c r="X2913" s="73"/>
    </row>
    <row r="2914" spans="23:24" x14ac:dyDescent="0.2">
      <c r="W2914" s="72"/>
      <c r="X2914" s="73"/>
    </row>
    <row r="2915" spans="23:24" x14ac:dyDescent="0.2">
      <c r="W2915" s="72"/>
      <c r="X2915" s="73"/>
    </row>
    <row r="2916" spans="23:24" x14ac:dyDescent="0.2">
      <c r="W2916" s="72"/>
      <c r="X2916" s="73"/>
    </row>
    <row r="2917" spans="23:24" x14ac:dyDescent="0.2">
      <c r="W2917" s="72"/>
      <c r="X2917" s="73"/>
    </row>
    <row r="2918" spans="23:24" x14ac:dyDescent="0.2">
      <c r="W2918" s="72"/>
      <c r="X2918" s="73"/>
    </row>
    <row r="2919" spans="23:24" x14ac:dyDescent="0.2">
      <c r="W2919" s="72"/>
      <c r="X2919" s="73"/>
    </row>
    <row r="2920" spans="23:24" x14ac:dyDescent="0.2">
      <c r="W2920" s="72"/>
      <c r="X2920" s="73"/>
    </row>
    <row r="2921" spans="23:24" x14ac:dyDescent="0.2">
      <c r="W2921" s="72"/>
      <c r="X2921" s="73"/>
    </row>
    <row r="2922" spans="23:24" x14ac:dyDescent="0.2">
      <c r="W2922" s="72"/>
      <c r="X2922" s="73"/>
    </row>
    <row r="2923" spans="23:24" x14ac:dyDescent="0.2">
      <c r="W2923" s="72"/>
      <c r="X2923" s="73"/>
    </row>
    <row r="2924" spans="23:24" x14ac:dyDescent="0.2">
      <c r="W2924" s="72"/>
      <c r="X2924" s="73"/>
    </row>
    <row r="2925" spans="23:24" x14ac:dyDescent="0.2">
      <c r="W2925" s="72"/>
      <c r="X2925" s="73"/>
    </row>
    <row r="2926" spans="23:24" x14ac:dyDescent="0.2">
      <c r="W2926" s="72"/>
      <c r="X2926" s="73"/>
    </row>
    <row r="2927" spans="23:24" x14ac:dyDescent="0.2">
      <c r="W2927" s="72"/>
      <c r="X2927" s="73"/>
    </row>
    <row r="2928" spans="23:24" x14ac:dyDescent="0.2">
      <c r="W2928" s="72"/>
      <c r="X2928" s="73"/>
    </row>
    <row r="2929" spans="23:24" x14ac:dyDescent="0.2">
      <c r="W2929" s="72"/>
      <c r="X2929" s="73"/>
    </row>
    <row r="2930" spans="23:24" x14ac:dyDescent="0.2">
      <c r="W2930" s="72"/>
      <c r="X2930" s="73"/>
    </row>
    <row r="2931" spans="23:24" x14ac:dyDescent="0.2">
      <c r="W2931" s="72"/>
      <c r="X2931" s="73"/>
    </row>
    <row r="2932" spans="23:24" x14ac:dyDescent="0.2">
      <c r="W2932" s="72"/>
      <c r="X2932" s="73"/>
    </row>
    <row r="2933" spans="23:24" x14ac:dyDescent="0.2">
      <c r="W2933" s="72"/>
      <c r="X2933" s="73"/>
    </row>
    <row r="2934" spans="23:24" x14ac:dyDescent="0.2">
      <c r="W2934" s="72"/>
      <c r="X2934" s="73"/>
    </row>
    <row r="2935" spans="23:24" x14ac:dyDescent="0.2">
      <c r="W2935" s="72"/>
      <c r="X2935" s="73"/>
    </row>
    <row r="2936" spans="23:24" x14ac:dyDescent="0.2">
      <c r="W2936" s="72"/>
      <c r="X2936" s="73"/>
    </row>
    <row r="2937" spans="23:24" x14ac:dyDescent="0.2">
      <c r="W2937" s="72"/>
      <c r="X2937" s="73"/>
    </row>
    <row r="2938" spans="23:24" x14ac:dyDescent="0.2">
      <c r="W2938" s="72"/>
      <c r="X2938" s="73"/>
    </row>
    <row r="2939" spans="23:24" x14ac:dyDescent="0.2">
      <c r="W2939" s="72"/>
      <c r="X2939" s="73"/>
    </row>
    <row r="2940" spans="23:24" x14ac:dyDescent="0.2">
      <c r="W2940" s="72"/>
      <c r="X2940" s="73"/>
    </row>
    <row r="2941" spans="23:24" x14ac:dyDescent="0.2">
      <c r="W2941" s="72"/>
      <c r="X2941" s="73"/>
    </row>
    <row r="2942" spans="23:24" x14ac:dyDescent="0.2">
      <c r="W2942" s="72"/>
      <c r="X2942" s="73"/>
    </row>
    <row r="2943" spans="23:24" x14ac:dyDescent="0.2">
      <c r="W2943" s="72"/>
      <c r="X2943" s="73"/>
    </row>
    <row r="2944" spans="23:24" x14ac:dyDescent="0.2">
      <c r="W2944" s="72"/>
      <c r="X2944" s="73"/>
    </row>
    <row r="2945" spans="23:24" x14ac:dyDescent="0.2">
      <c r="W2945" s="72"/>
      <c r="X2945" s="73"/>
    </row>
    <row r="2946" spans="23:24" x14ac:dyDescent="0.2">
      <c r="W2946" s="72"/>
      <c r="X2946" s="73"/>
    </row>
    <row r="2947" spans="23:24" x14ac:dyDescent="0.2">
      <c r="W2947" s="72"/>
      <c r="X2947" s="73"/>
    </row>
    <row r="2948" spans="23:24" x14ac:dyDescent="0.2">
      <c r="W2948" s="72"/>
      <c r="X2948" s="73"/>
    </row>
    <row r="2949" spans="23:24" x14ac:dyDescent="0.2">
      <c r="W2949" s="72"/>
      <c r="X2949" s="73"/>
    </row>
    <row r="2950" spans="23:24" x14ac:dyDescent="0.2">
      <c r="W2950" s="72"/>
      <c r="X2950" s="73"/>
    </row>
    <row r="2951" spans="23:24" x14ac:dyDescent="0.2">
      <c r="W2951" s="72"/>
      <c r="X2951" s="73"/>
    </row>
    <row r="2952" spans="23:24" x14ac:dyDescent="0.2">
      <c r="W2952" s="72"/>
      <c r="X2952" s="73"/>
    </row>
    <row r="2953" spans="23:24" x14ac:dyDescent="0.2">
      <c r="W2953" s="72"/>
      <c r="X2953" s="73"/>
    </row>
    <row r="2954" spans="23:24" x14ac:dyDescent="0.2">
      <c r="W2954" s="72"/>
      <c r="X2954" s="73"/>
    </row>
    <row r="2955" spans="23:24" x14ac:dyDescent="0.2">
      <c r="W2955" s="72"/>
      <c r="X2955" s="73"/>
    </row>
    <row r="2956" spans="23:24" x14ac:dyDescent="0.2">
      <c r="W2956" s="72"/>
      <c r="X2956" s="73"/>
    </row>
    <row r="2957" spans="23:24" x14ac:dyDescent="0.2">
      <c r="W2957" s="72"/>
      <c r="X2957" s="73"/>
    </row>
    <row r="2958" spans="23:24" x14ac:dyDescent="0.2">
      <c r="W2958" s="72"/>
      <c r="X2958" s="73"/>
    </row>
    <row r="2959" spans="23:24" x14ac:dyDescent="0.2">
      <c r="W2959" s="72"/>
      <c r="X2959" s="73"/>
    </row>
    <row r="2960" spans="23:24" x14ac:dyDescent="0.2">
      <c r="W2960" s="72"/>
      <c r="X2960" s="73"/>
    </row>
    <row r="2961" spans="23:24" x14ac:dyDescent="0.2">
      <c r="W2961" s="72"/>
      <c r="X2961" s="73"/>
    </row>
    <row r="2962" spans="23:24" x14ac:dyDescent="0.2">
      <c r="W2962" s="72"/>
      <c r="X2962" s="73"/>
    </row>
    <row r="2963" spans="23:24" x14ac:dyDescent="0.2">
      <c r="W2963" s="72"/>
      <c r="X2963" s="73"/>
    </row>
    <row r="2964" spans="23:24" x14ac:dyDescent="0.2">
      <c r="W2964" s="72"/>
      <c r="X2964" s="73"/>
    </row>
    <row r="2965" spans="23:24" x14ac:dyDescent="0.2">
      <c r="W2965" s="72"/>
      <c r="X2965" s="73"/>
    </row>
    <row r="2966" spans="23:24" x14ac:dyDescent="0.2">
      <c r="W2966" s="72"/>
      <c r="X2966" s="73"/>
    </row>
    <row r="2967" spans="23:24" x14ac:dyDescent="0.2">
      <c r="W2967" s="72"/>
      <c r="X2967" s="73"/>
    </row>
    <row r="2968" spans="23:24" x14ac:dyDescent="0.2">
      <c r="W2968" s="72"/>
      <c r="X2968" s="73"/>
    </row>
    <row r="2969" spans="23:24" x14ac:dyDescent="0.2">
      <c r="W2969" s="72"/>
      <c r="X2969" s="73"/>
    </row>
    <row r="2970" spans="23:24" x14ac:dyDescent="0.2">
      <c r="W2970" s="72"/>
      <c r="X2970" s="73"/>
    </row>
    <row r="2971" spans="23:24" x14ac:dyDescent="0.2">
      <c r="W2971" s="72"/>
      <c r="X2971" s="73"/>
    </row>
    <row r="2972" spans="23:24" x14ac:dyDescent="0.2">
      <c r="W2972" s="72"/>
      <c r="X2972" s="73"/>
    </row>
    <row r="2973" spans="23:24" x14ac:dyDescent="0.2">
      <c r="W2973" s="72"/>
      <c r="X2973" s="73"/>
    </row>
    <row r="2974" spans="23:24" x14ac:dyDescent="0.2">
      <c r="W2974" s="72"/>
      <c r="X2974" s="73"/>
    </row>
    <row r="2975" spans="23:24" x14ac:dyDescent="0.2">
      <c r="W2975" s="72"/>
      <c r="X2975" s="73"/>
    </row>
    <row r="2976" spans="23:24" x14ac:dyDescent="0.2">
      <c r="W2976" s="72"/>
      <c r="X2976" s="73"/>
    </row>
    <row r="2977" spans="23:24" x14ac:dyDescent="0.2">
      <c r="W2977" s="72"/>
      <c r="X2977" s="73"/>
    </row>
    <row r="2978" spans="23:24" x14ac:dyDescent="0.2">
      <c r="W2978" s="72"/>
      <c r="X2978" s="73"/>
    </row>
    <row r="2979" spans="23:24" x14ac:dyDescent="0.2">
      <c r="W2979" s="72"/>
      <c r="X2979" s="73"/>
    </row>
    <row r="2980" spans="23:24" x14ac:dyDescent="0.2">
      <c r="W2980" s="72"/>
      <c r="X2980" s="73"/>
    </row>
    <row r="2981" spans="23:24" x14ac:dyDescent="0.2">
      <c r="W2981" s="72"/>
      <c r="X2981" s="73"/>
    </row>
    <row r="2982" spans="23:24" x14ac:dyDescent="0.2">
      <c r="W2982" s="72"/>
      <c r="X2982" s="73"/>
    </row>
    <row r="2983" spans="23:24" x14ac:dyDescent="0.2">
      <c r="W2983" s="72"/>
      <c r="X2983" s="73"/>
    </row>
    <row r="2984" spans="23:24" x14ac:dyDescent="0.2">
      <c r="W2984" s="72"/>
      <c r="X2984" s="73"/>
    </row>
    <row r="2985" spans="23:24" x14ac:dyDescent="0.2">
      <c r="W2985" s="72"/>
      <c r="X2985" s="73"/>
    </row>
    <row r="2986" spans="23:24" x14ac:dyDescent="0.2">
      <c r="W2986" s="72"/>
      <c r="X2986" s="73"/>
    </row>
    <row r="2987" spans="23:24" x14ac:dyDescent="0.2">
      <c r="W2987" s="72"/>
      <c r="X2987" s="73"/>
    </row>
    <row r="2988" spans="23:24" x14ac:dyDescent="0.2">
      <c r="W2988" s="72"/>
      <c r="X2988" s="73"/>
    </row>
    <row r="2989" spans="23:24" x14ac:dyDescent="0.2">
      <c r="W2989" s="72"/>
      <c r="X2989" s="73"/>
    </row>
    <row r="2990" spans="23:24" x14ac:dyDescent="0.2">
      <c r="W2990" s="72"/>
      <c r="X2990" s="73"/>
    </row>
    <row r="2991" spans="23:24" x14ac:dyDescent="0.2">
      <c r="W2991" s="72"/>
      <c r="X2991" s="73"/>
    </row>
    <row r="2992" spans="23:24" x14ac:dyDescent="0.2">
      <c r="W2992" s="72"/>
      <c r="X2992" s="73"/>
    </row>
    <row r="2993" spans="23:24" x14ac:dyDescent="0.2">
      <c r="W2993" s="72"/>
      <c r="X2993" s="73"/>
    </row>
    <row r="2994" spans="23:24" x14ac:dyDescent="0.2">
      <c r="W2994" s="72"/>
      <c r="X2994" s="73"/>
    </row>
    <row r="2995" spans="23:24" x14ac:dyDescent="0.2">
      <c r="W2995" s="72"/>
      <c r="X2995" s="73"/>
    </row>
    <row r="2996" spans="23:24" x14ac:dyDescent="0.2">
      <c r="W2996" s="72"/>
      <c r="X2996" s="73"/>
    </row>
    <row r="2997" spans="23:24" x14ac:dyDescent="0.2">
      <c r="W2997" s="72"/>
      <c r="X2997" s="73"/>
    </row>
    <row r="2998" spans="23:24" x14ac:dyDescent="0.2">
      <c r="W2998" s="72"/>
      <c r="X2998" s="73"/>
    </row>
    <row r="2999" spans="23:24" x14ac:dyDescent="0.2">
      <c r="W2999" s="72"/>
      <c r="X2999" s="73"/>
    </row>
    <row r="3000" spans="23:24" x14ac:dyDescent="0.2">
      <c r="W3000" s="72"/>
      <c r="X3000" s="73"/>
    </row>
    <row r="3001" spans="23:24" x14ac:dyDescent="0.2">
      <c r="W3001" s="72"/>
      <c r="X3001" s="73"/>
    </row>
    <row r="3002" spans="23:24" x14ac:dyDescent="0.2">
      <c r="W3002" s="72"/>
      <c r="X3002" s="73"/>
    </row>
    <row r="3003" spans="23:24" x14ac:dyDescent="0.2">
      <c r="W3003" s="72"/>
      <c r="X3003" s="73"/>
    </row>
    <row r="3004" spans="23:24" x14ac:dyDescent="0.2">
      <c r="W3004" s="72"/>
      <c r="X3004" s="73"/>
    </row>
    <row r="3005" spans="23:24" x14ac:dyDescent="0.2">
      <c r="W3005" s="72"/>
      <c r="X3005" s="73"/>
    </row>
    <row r="3006" spans="23:24" x14ac:dyDescent="0.2">
      <c r="W3006" s="72"/>
      <c r="X3006" s="73"/>
    </row>
    <row r="3007" spans="23:24" x14ac:dyDescent="0.2">
      <c r="W3007" s="72"/>
      <c r="X3007" s="73"/>
    </row>
    <row r="3008" spans="23:24" x14ac:dyDescent="0.2">
      <c r="W3008" s="72"/>
      <c r="X3008" s="73"/>
    </row>
    <row r="3009" spans="23:24" x14ac:dyDescent="0.2">
      <c r="W3009" s="72"/>
      <c r="X3009" s="73"/>
    </row>
    <row r="3010" spans="23:24" x14ac:dyDescent="0.2">
      <c r="W3010" s="72"/>
      <c r="X3010" s="73"/>
    </row>
    <row r="3011" spans="23:24" x14ac:dyDescent="0.2">
      <c r="W3011" s="72"/>
      <c r="X3011" s="73"/>
    </row>
    <row r="3012" spans="23:24" x14ac:dyDescent="0.2">
      <c r="W3012" s="72"/>
      <c r="X3012" s="73"/>
    </row>
    <row r="3013" spans="23:24" x14ac:dyDescent="0.2">
      <c r="W3013" s="72"/>
      <c r="X3013" s="73"/>
    </row>
    <row r="3014" spans="23:24" x14ac:dyDescent="0.2">
      <c r="W3014" s="72"/>
      <c r="X3014" s="73"/>
    </row>
    <row r="3015" spans="23:24" x14ac:dyDescent="0.2">
      <c r="W3015" s="72"/>
      <c r="X3015" s="73"/>
    </row>
    <row r="3016" spans="23:24" x14ac:dyDescent="0.2">
      <c r="W3016" s="72"/>
      <c r="X3016" s="73"/>
    </row>
    <row r="3017" spans="23:24" x14ac:dyDescent="0.2">
      <c r="W3017" s="72"/>
      <c r="X3017" s="73"/>
    </row>
    <row r="3018" spans="23:24" x14ac:dyDescent="0.2">
      <c r="W3018" s="72"/>
      <c r="X3018" s="73"/>
    </row>
    <row r="3019" spans="23:24" x14ac:dyDescent="0.2">
      <c r="W3019" s="72"/>
      <c r="X3019" s="73"/>
    </row>
    <row r="3020" spans="23:24" x14ac:dyDescent="0.2">
      <c r="W3020" s="72"/>
      <c r="X3020" s="73"/>
    </row>
    <row r="3021" spans="23:24" x14ac:dyDescent="0.2">
      <c r="W3021" s="72"/>
      <c r="X3021" s="73"/>
    </row>
    <row r="3022" spans="23:24" x14ac:dyDescent="0.2">
      <c r="W3022" s="72"/>
      <c r="X3022" s="73"/>
    </row>
    <row r="3023" spans="23:24" x14ac:dyDescent="0.2">
      <c r="W3023" s="72"/>
      <c r="X3023" s="73"/>
    </row>
    <row r="3024" spans="23:24" x14ac:dyDescent="0.2">
      <c r="W3024" s="72"/>
      <c r="X3024" s="73"/>
    </row>
    <row r="3025" spans="23:24" x14ac:dyDescent="0.2">
      <c r="W3025" s="72"/>
      <c r="X3025" s="73"/>
    </row>
    <row r="3026" spans="23:24" x14ac:dyDescent="0.2">
      <c r="W3026" s="72"/>
      <c r="X3026" s="73"/>
    </row>
    <row r="3027" spans="23:24" x14ac:dyDescent="0.2">
      <c r="W3027" s="72"/>
      <c r="X3027" s="73"/>
    </row>
    <row r="3028" spans="23:24" x14ac:dyDescent="0.2">
      <c r="W3028" s="72"/>
      <c r="X3028" s="73"/>
    </row>
    <row r="3029" spans="23:24" x14ac:dyDescent="0.2">
      <c r="W3029" s="72"/>
      <c r="X3029" s="73"/>
    </row>
    <row r="3030" spans="23:24" x14ac:dyDescent="0.2">
      <c r="W3030" s="72"/>
      <c r="X3030" s="73"/>
    </row>
    <row r="3031" spans="23:24" x14ac:dyDescent="0.2">
      <c r="W3031" s="72"/>
      <c r="X3031" s="73"/>
    </row>
    <row r="3032" spans="23:24" x14ac:dyDescent="0.2">
      <c r="W3032" s="72"/>
      <c r="X3032" s="73"/>
    </row>
    <row r="3033" spans="23:24" x14ac:dyDescent="0.2">
      <c r="W3033" s="72"/>
      <c r="X3033" s="73"/>
    </row>
    <row r="3034" spans="23:24" x14ac:dyDescent="0.2">
      <c r="W3034" s="72"/>
      <c r="X3034" s="73"/>
    </row>
    <row r="3035" spans="23:24" x14ac:dyDescent="0.2">
      <c r="W3035" s="72"/>
      <c r="X3035" s="73"/>
    </row>
    <row r="3036" spans="23:24" x14ac:dyDescent="0.2">
      <c r="W3036" s="72"/>
      <c r="X3036" s="73"/>
    </row>
    <row r="3037" spans="23:24" x14ac:dyDescent="0.2">
      <c r="W3037" s="72"/>
      <c r="X3037" s="73"/>
    </row>
    <row r="3038" spans="23:24" x14ac:dyDescent="0.2">
      <c r="W3038" s="72"/>
      <c r="X3038" s="73"/>
    </row>
    <row r="3039" spans="23:24" x14ac:dyDescent="0.2">
      <c r="W3039" s="72"/>
      <c r="X3039" s="73"/>
    </row>
    <row r="3040" spans="23:24" x14ac:dyDescent="0.2">
      <c r="W3040" s="72"/>
      <c r="X3040" s="73"/>
    </row>
    <row r="3041" spans="23:24" x14ac:dyDescent="0.2">
      <c r="W3041" s="72"/>
      <c r="X3041" s="73"/>
    </row>
    <row r="3042" spans="23:24" x14ac:dyDescent="0.2">
      <c r="W3042" s="72"/>
      <c r="X3042" s="73"/>
    </row>
    <row r="3043" spans="23:24" x14ac:dyDescent="0.2">
      <c r="W3043" s="72"/>
      <c r="X3043" s="73"/>
    </row>
    <row r="3044" spans="23:24" x14ac:dyDescent="0.2">
      <c r="W3044" s="72"/>
      <c r="X3044" s="73"/>
    </row>
    <row r="3045" spans="23:24" x14ac:dyDescent="0.2">
      <c r="W3045" s="72"/>
      <c r="X3045" s="73"/>
    </row>
    <row r="3046" spans="23:24" x14ac:dyDescent="0.2">
      <c r="W3046" s="72"/>
      <c r="X3046" s="73"/>
    </row>
    <row r="3047" spans="23:24" x14ac:dyDescent="0.2">
      <c r="W3047" s="72"/>
      <c r="X3047" s="73"/>
    </row>
    <row r="3048" spans="23:24" x14ac:dyDescent="0.2">
      <c r="W3048" s="72"/>
      <c r="X3048" s="73"/>
    </row>
    <row r="3049" spans="23:24" x14ac:dyDescent="0.2">
      <c r="W3049" s="72"/>
      <c r="X3049" s="73"/>
    </row>
    <row r="3050" spans="23:24" x14ac:dyDescent="0.2">
      <c r="W3050" s="72"/>
      <c r="X3050" s="73"/>
    </row>
    <row r="3051" spans="23:24" x14ac:dyDescent="0.2">
      <c r="W3051" s="72"/>
      <c r="X3051" s="73"/>
    </row>
    <row r="3052" spans="23:24" x14ac:dyDescent="0.2">
      <c r="W3052" s="72"/>
      <c r="X3052" s="73"/>
    </row>
    <row r="3053" spans="23:24" x14ac:dyDescent="0.2">
      <c r="W3053" s="72"/>
      <c r="X3053" s="73"/>
    </row>
    <row r="3054" spans="23:24" x14ac:dyDescent="0.2">
      <c r="W3054" s="72"/>
      <c r="X3054" s="73"/>
    </row>
    <row r="3055" spans="23:24" x14ac:dyDescent="0.2">
      <c r="W3055" s="72"/>
      <c r="X3055" s="73"/>
    </row>
    <row r="3056" spans="23:24" x14ac:dyDescent="0.2">
      <c r="W3056" s="72"/>
      <c r="X3056" s="73"/>
    </row>
    <row r="3057" spans="23:24" x14ac:dyDescent="0.2">
      <c r="W3057" s="72"/>
      <c r="X3057" s="73"/>
    </row>
    <row r="3058" spans="23:24" x14ac:dyDescent="0.2">
      <c r="W3058" s="72"/>
      <c r="X3058" s="73"/>
    </row>
    <row r="3059" spans="23:24" x14ac:dyDescent="0.2">
      <c r="W3059" s="72"/>
      <c r="X3059" s="73"/>
    </row>
    <row r="3060" spans="23:24" x14ac:dyDescent="0.2">
      <c r="W3060" s="72"/>
      <c r="X3060" s="73"/>
    </row>
    <row r="3061" spans="23:24" x14ac:dyDescent="0.2">
      <c r="W3061" s="72"/>
      <c r="X3061" s="73"/>
    </row>
    <row r="3062" spans="23:24" x14ac:dyDescent="0.2">
      <c r="W3062" s="72"/>
      <c r="X3062" s="73"/>
    </row>
    <row r="3063" spans="23:24" x14ac:dyDescent="0.2">
      <c r="W3063" s="72"/>
      <c r="X3063" s="73"/>
    </row>
    <row r="3064" spans="23:24" x14ac:dyDescent="0.2">
      <c r="W3064" s="72"/>
      <c r="X3064" s="73"/>
    </row>
    <row r="3065" spans="23:24" x14ac:dyDescent="0.2">
      <c r="W3065" s="72"/>
      <c r="X3065" s="73"/>
    </row>
    <row r="3066" spans="23:24" x14ac:dyDescent="0.2">
      <c r="W3066" s="72"/>
      <c r="X3066" s="73"/>
    </row>
    <row r="3067" spans="23:24" x14ac:dyDescent="0.2">
      <c r="W3067" s="72"/>
      <c r="X3067" s="73"/>
    </row>
    <row r="3068" spans="23:24" x14ac:dyDescent="0.2">
      <c r="W3068" s="72"/>
      <c r="X3068" s="73"/>
    </row>
    <row r="3069" spans="23:24" x14ac:dyDescent="0.2">
      <c r="W3069" s="72"/>
      <c r="X3069" s="73"/>
    </row>
    <row r="3070" spans="23:24" x14ac:dyDescent="0.2">
      <c r="W3070" s="72"/>
      <c r="X3070" s="73"/>
    </row>
    <row r="3071" spans="23:24" x14ac:dyDescent="0.2">
      <c r="W3071" s="72"/>
      <c r="X3071" s="73"/>
    </row>
    <row r="3072" spans="23:24" x14ac:dyDescent="0.2">
      <c r="W3072" s="72"/>
      <c r="X3072" s="73"/>
    </row>
    <row r="3073" spans="23:24" x14ac:dyDescent="0.2">
      <c r="W3073" s="72"/>
      <c r="X3073" s="73"/>
    </row>
    <row r="3074" spans="23:24" x14ac:dyDescent="0.2">
      <c r="W3074" s="72"/>
      <c r="X3074" s="73"/>
    </row>
    <row r="3075" spans="23:24" x14ac:dyDescent="0.2">
      <c r="W3075" s="72"/>
      <c r="X3075" s="73"/>
    </row>
    <row r="3076" spans="23:24" x14ac:dyDescent="0.2">
      <c r="W3076" s="72"/>
      <c r="X3076" s="73"/>
    </row>
    <row r="3077" spans="23:24" x14ac:dyDescent="0.2">
      <c r="W3077" s="72"/>
      <c r="X3077" s="73"/>
    </row>
    <row r="3078" spans="23:24" x14ac:dyDescent="0.2">
      <c r="W3078" s="72"/>
      <c r="X3078" s="73"/>
    </row>
    <row r="3079" spans="23:24" x14ac:dyDescent="0.2">
      <c r="W3079" s="72"/>
      <c r="X3079" s="73"/>
    </row>
    <row r="3080" spans="23:24" x14ac:dyDescent="0.2">
      <c r="W3080" s="72"/>
      <c r="X3080" s="73"/>
    </row>
    <row r="3081" spans="23:24" x14ac:dyDescent="0.2">
      <c r="W3081" s="72"/>
      <c r="X3081" s="73"/>
    </row>
    <row r="3082" spans="23:24" x14ac:dyDescent="0.2">
      <c r="W3082" s="72"/>
      <c r="X3082" s="73"/>
    </row>
    <row r="3083" spans="23:24" x14ac:dyDescent="0.2">
      <c r="W3083" s="72"/>
      <c r="X3083" s="73"/>
    </row>
    <row r="3084" spans="23:24" x14ac:dyDescent="0.2">
      <c r="W3084" s="72"/>
      <c r="X3084" s="73"/>
    </row>
    <row r="3085" spans="23:24" x14ac:dyDescent="0.2">
      <c r="W3085" s="72"/>
      <c r="X3085" s="73"/>
    </row>
    <row r="3086" spans="23:24" x14ac:dyDescent="0.2">
      <c r="W3086" s="72"/>
      <c r="X3086" s="73"/>
    </row>
    <row r="3087" spans="23:24" x14ac:dyDescent="0.2">
      <c r="W3087" s="72"/>
      <c r="X3087" s="73"/>
    </row>
    <row r="3088" spans="23:24" x14ac:dyDescent="0.2">
      <c r="W3088" s="72"/>
      <c r="X3088" s="73"/>
    </row>
    <row r="3089" spans="23:24" x14ac:dyDescent="0.2">
      <c r="W3089" s="72"/>
      <c r="X3089" s="73"/>
    </row>
    <row r="3090" spans="23:24" x14ac:dyDescent="0.2">
      <c r="W3090" s="72"/>
      <c r="X3090" s="73"/>
    </row>
    <row r="3091" spans="23:24" x14ac:dyDescent="0.2">
      <c r="W3091" s="72"/>
      <c r="X3091" s="73"/>
    </row>
    <row r="3092" spans="23:24" x14ac:dyDescent="0.2">
      <c r="W3092" s="72"/>
      <c r="X3092" s="73"/>
    </row>
    <row r="3093" spans="23:24" x14ac:dyDescent="0.2">
      <c r="W3093" s="72"/>
      <c r="X3093" s="73"/>
    </row>
    <row r="3094" spans="23:24" x14ac:dyDescent="0.2">
      <c r="W3094" s="72"/>
      <c r="X3094" s="73"/>
    </row>
    <row r="3095" spans="23:24" x14ac:dyDescent="0.2">
      <c r="W3095" s="72"/>
      <c r="X3095" s="73"/>
    </row>
    <row r="3096" spans="23:24" x14ac:dyDescent="0.2">
      <c r="W3096" s="72"/>
      <c r="X3096" s="73"/>
    </row>
    <row r="3097" spans="23:24" x14ac:dyDescent="0.2">
      <c r="W3097" s="72"/>
      <c r="X3097" s="73"/>
    </row>
    <row r="3098" spans="23:24" x14ac:dyDescent="0.2">
      <c r="W3098" s="72"/>
      <c r="X3098" s="73"/>
    </row>
    <row r="3099" spans="23:24" x14ac:dyDescent="0.2">
      <c r="W3099" s="72"/>
      <c r="X3099" s="73"/>
    </row>
    <row r="3100" spans="23:24" x14ac:dyDescent="0.2">
      <c r="W3100" s="72"/>
      <c r="X3100" s="73"/>
    </row>
    <row r="3101" spans="23:24" x14ac:dyDescent="0.2">
      <c r="W3101" s="72"/>
      <c r="X3101" s="73"/>
    </row>
    <row r="3102" spans="23:24" x14ac:dyDescent="0.2">
      <c r="W3102" s="72"/>
      <c r="X3102" s="73"/>
    </row>
    <row r="3103" spans="23:24" x14ac:dyDescent="0.2">
      <c r="W3103" s="72"/>
      <c r="X3103" s="73"/>
    </row>
    <row r="3104" spans="23:24" x14ac:dyDescent="0.2">
      <c r="W3104" s="72"/>
      <c r="X3104" s="73"/>
    </row>
    <row r="3105" spans="23:24" x14ac:dyDescent="0.2">
      <c r="W3105" s="72"/>
      <c r="X3105" s="73"/>
    </row>
    <row r="3106" spans="23:24" x14ac:dyDescent="0.2">
      <c r="W3106" s="72"/>
      <c r="X3106" s="73"/>
    </row>
    <row r="3107" spans="23:24" x14ac:dyDescent="0.2">
      <c r="W3107" s="72"/>
      <c r="X3107" s="73"/>
    </row>
    <row r="3108" spans="23:24" x14ac:dyDescent="0.2">
      <c r="W3108" s="72"/>
      <c r="X3108" s="73"/>
    </row>
    <row r="3109" spans="23:24" x14ac:dyDescent="0.2">
      <c r="W3109" s="72"/>
      <c r="X3109" s="73"/>
    </row>
    <row r="3110" spans="23:24" x14ac:dyDescent="0.2">
      <c r="W3110" s="72"/>
      <c r="X3110" s="73"/>
    </row>
    <row r="3111" spans="23:24" x14ac:dyDescent="0.2">
      <c r="W3111" s="72"/>
      <c r="X3111" s="73"/>
    </row>
    <row r="3112" spans="23:24" x14ac:dyDescent="0.2">
      <c r="W3112" s="72"/>
      <c r="X3112" s="73"/>
    </row>
    <row r="3113" spans="23:24" x14ac:dyDescent="0.2">
      <c r="W3113" s="72"/>
      <c r="X3113" s="73"/>
    </row>
    <row r="3114" spans="23:24" x14ac:dyDescent="0.2">
      <c r="W3114" s="72"/>
      <c r="X3114" s="73"/>
    </row>
    <row r="3115" spans="23:24" x14ac:dyDescent="0.2">
      <c r="W3115" s="72"/>
      <c r="X3115" s="73"/>
    </row>
    <row r="3116" spans="23:24" x14ac:dyDescent="0.2">
      <c r="W3116" s="72"/>
      <c r="X3116" s="73"/>
    </row>
    <row r="3117" spans="23:24" x14ac:dyDescent="0.2">
      <c r="W3117" s="72"/>
      <c r="X3117" s="73"/>
    </row>
    <row r="3118" spans="23:24" x14ac:dyDescent="0.2">
      <c r="W3118" s="72"/>
      <c r="X3118" s="73"/>
    </row>
    <row r="3119" spans="23:24" x14ac:dyDescent="0.2">
      <c r="W3119" s="72"/>
      <c r="X3119" s="73"/>
    </row>
    <row r="3120" spans="23:24" x14ac:dyDescent="0.2">
      <c r="W3120" s="72"/>
      <c r="X3120" s="73"/>
    </row>
    <row r="3121" spans="23:24" x14ac:dyDescent="0.2">
      <c r="W3121" s="72"/>
      <c r="X3121" s="73"/>
    </row>
    <row r="3122" spans="23:24" x14ac:dyDescent="0.2">
      <c r="W3122" s="72"/>
      <c r="X3122" s="73"/>
    </row>
    <row r="3123" spans="23:24" x14ac:dyDescent="0.2">
      <c r="W3123" s="72"/>
      <c r="X3123" s="73"/>
    </row>
    <row r="3124" spans="23:24" x14ac:dyDescent="0.2">
      <c r="W3124" s="72"/>
      <c r="X3124" s="73"/>
    </row>
    <row r="3125" spans="23:24" x14ac:dyDescent="0.2">
      <c r="W3125" s="72"/>
      <c r="X3125" s="73"/>
    </row>
    <row r="3126" spans="23:24" x14ac:dyDescent="0.2">
      <c r="W3126" s="72"/>
      <c r="X3126" s="73"/>
    </row>
    <row r="3127" spans="23:24" x14ac:dyDescent="0.2">
      <c r="W3127" s="72"/>
      <c r="X3127" s="73"/>
    </row>
    <row r="3128" spans="23:24" x14ac:dyDescent="0.2">
      <c r="W3128" s="72"/>
      <c r="X3128" s="73"/>
    </row>
    <row r="3129" spans="23:24" x14ac:dyDescent="0.2">
      <c r="W3129" s="72"/>
      <c r="X3129" s="73"/>
    </row>
    <row r="3130" spans="23:24" x14ac:dyDescent="0.2">
      <c r="W3130" s="72"/>
      <c r="X3130" s="73"/>
    </row>
    <row r="3131" spans="23:24" x14ac:dyDescent="0.2">
      <c r="W3131" s="72"/>
      <c r="X3131" s="73"/>
    </row>
    <row r="3132" spans="23:24" x14ac:dyDescent="0.2">
      <c r="W3132" s="72"/>
      <c r="X3132" s="73"/>
    </row>
    <row r="3133" spans="23:24" x14ac:dyDescent="0.2">
      <c r="W3133" s="72"/>
      <c r="X3133" s="73"/>
    </row>
    <row r="3134" spans="23:24" x14ac:dyDescent="0.2">
      <c r="W3134" s="72"/>
      <c r="X3134" s="73"/>
    </row>
    <row r="3135" spans="23:24" x14ac:dyDescent="0.2">
      <c r="W3135" s="72"/>
      <c r="X3135" s="73"/>
    </row>
    <row r="3136" spans="23:24" x14ac:dyDescent="0.2">
      <c r="W3136" s="72"/>
      <c r="X3136" s="73"/>
    </row>
    <row r="3137" spans="23:24" x14ac:dyDescent="0.2">
      <c r="W3137" s="72"/>
      <c r="X3137" s="73"/>
    </row>
    <row r="3138" spans="23:24" x14ac:dyDescent="0.2">
      <c r="W3138" s="72"/>
      <c r="X3138" s="73"/>
    </row>
    <row r="3139" spans="23:24" x14ac:dyDescent="0.2">
      <c r="W3139" s="72"/>
      <c r="X3139" s="73"/>
    </row>
    <row r="3140" spans="23:24" x14ac:dyDescent="0.2">
      <c r="W3140" s="72"/>
      <c r="X3140" s="73"/>
    </row>
    <row r="3141" spans="23:24" x14ac:dyDescent="0.2">
      <c r="W3141" s="72"/>
      <c r="X3141" s="73"/>
    </row>
    <row r="3142" spans="23:24" x14ac:dyDescent="0.2">
      <c r="W3142" s="72"/>
      <c r="X3142" s="73"/>
    </row>
    <row r="3143" spans="23:24" x14ac:dyDescent="0.2">
      <c r="W3143" s="72"/>
      <c r="X3143" s="73"/>
    </row>
    <row r="3144" spans="23:24" x14ac:dyDescent="0.2">
      <c r="W3144" s="72"/>
      <c r="X3144" s="73"/>
    </row>
    <row r="3145" spans="23:24" x14ac:dyDescent="0.2">
      <c r="W3145" s="72"/>
      <c r="X3145" s="73"/>
    </row>
    <row r="3146" spans="23:24" x14ac:dyDescent="0.2">
      <c r="W3146" s="72"/>
      <c r="X3146" s="73"/>
    </row>
    <row r="3147" spans="23:24" x14ac:dyDescent="0.2">
      <c r="W3147" s="72"/>
      <c r="X3147" s="73"/>
    </row>
    <row r="3148" spans="23:24" x14ac:dyDescent="0.2">
      <c r="W3148" s="72"/>
      <c r="X3148" s="73"/>
    </row>
    <row r="3149" spans="23:24" x14ac:dyDescent="0.2">
      <c r="W3149" s="72"/>
      <c r="X3149" s="73"/>
    </row>
    <row r="3150" spans="23:24" x14ac:dyDescent="0.2">
      <c r="W3150" s="72"/>
      <c r="X3150" s="73"/>
    </row>
    <row r="3151" spans="23:24" x14ac:dyDescent="0.2">
      <c r="W3151" s="72"/>
      <c r="X3151" s="73"/>
    </row>
    <row r="3152" spans="23:24" x14ac:dyDescent="0.2">
      <c r="W3152" s="72"/>
      <c r="X3152" s="73"/>
    </row>
    <row r="3153" spans="23:24" x14ac:dyDescent="0.2">
      <c r="W3153" s="72"/>
      <c r="X3153" s="73"/>
    </row>
    <row r="3154" spans="23:24" x14ac:dyDescent="0.2">
      <c r="W3154" s="72"/>
      <c r="X3154" s="73"/>
    </row>
    <row r="3155" spans="23:24" x14ac:dyDescent="0.2">
      <c r="W3155" s="72"/>
      <c r="X3155" s="73"/>
    </row>
    <row r="3156" spans="23:24" x14ac:dyDescent="0.2">
      <c r="W3156" s="72"/>
      <c r="X3156" s="73"/>
    </row>
    <row r="3157" spans="23:24" x14ac:dyDescent="0.2">
      <c r="W3157" s="72"/>
      <c r="X3157" s="73"/>
    </row>
    <row r="3158" spans="23:24" x14ac:dyDescent="0.2">
      <c r="W3158" s="72"/>
      <c r="X3158" s="73"/>
    </row>
    <row r="3159" spans="23:24" x14ac:dyDescent="0.2">
      <c r="W3159" s="72"/>
      <c r="X3159" s="73"/>
    </row>
    <row r="3160" spans="23:24" x14ac:dyDescent="0.2">
      <c r="W3160" s="72"/>
      <c r="X3160" s="73"/>
    </row>
    <row r="3161" spans="23:24" x14ac:dyDescent="0.2">
      <c r="W3161" s="72"/>
      <c r="X3161" s="73"/>
    </row>
    <row r="3162" spans="23:24" x14ac:dyDescent="0.2">
      <c r="W3162" s="72"/>
      <c r="X3162" s="73"/>
    </row>
    <row r="3163" spans="23:24" x14ac:dyDescent="0.2">
      <c r="W3163" s="72"/>
      <c r="X3163" s="73"/>
    </row>
    <row r="3164" spans="23:24" x14ac:dyDescent="0.2">
      <c r="W3164" s="72"/>
      <c r="X3164" s="73"/>
    </row>
    <row r="3165" spans="23:24" x14ac:dyDescent="0.2">
      <c r="W3165" s="72"/>
      <c r="X3165" s="73"/>
    </row>
    <row r="3166" spans="23:24" x14ac:dyDescent="0.2">
      <c r="W3166" s="72"/>
      <c r="X3166" s="73"/>
    </row>
    <row r="3167" spans="23:24" x14ac:dyDescent="0.2">
      <c r="W3167" s="72"/>
      <c r="X3167" s="73"/>
    </row>
    <row r="3168" spans="23:24" x14ac:dyDescent="0.2">
      <c r="W3168" s="72"/>
      <c r="X3168" s="73"/>
    </row>
    <row r="3169" spans="23:24" x14ac:dyDescent="0.2">
      <c r="W3169" s="72"/>
      <c r="X3169" s="73"/>
    </row>
    <row r="3170" spans="23:24" x14ac:dyDescent="0.2">
      <c r="W3170" s="72"/>
      <c r="X3170" s="73"/>
    </row>
    <row r="3171" spans="23:24" x14ac:dyDescent="0.2">
      <c r="W3171" s="72"/>
      <c r="X3171" s="73"/>
    </row>
    <row r="3172" spans="23:24" x14ac:dyDescent="0.2">
      <c r="W3172" s="72"/>
      <c r="X3172" s="73"/>
    </row>
    <row r="3173" spans="23:24" x14ac:dyDescent="0.2">
      <c r="W3173" s="72"/>
      <c r="X3173" s="73"/>
    </row>
    <row r="3174" spans="23:24" x14ac:dyDescent="0.2">
      <c r="W3174" s="72"/>
      <c r="X3174" s="73"/>
    </row>
    <row r="3175" spans="23:24" x14ac:dyDescent="0.2">
      <c r="W3175" s="72"/>
      <c r="X3175" s="73"/>
    </row>
    <row r="3176" spans="23:24" x14ac:dyDescent="0.2">
      <c r="W3176" s="72"/>
      <c r="X3176" s="73"/>
    </row>
    <row r="3177" spans="23:24" x14ac:dyDescent="0.2">
      <c r="W3177" s="72"/>
      <c r="X3177" s="73"/>
    </row>
    <row r="3178" spans="23:24" x14ac:dyDescent="0.2">
      <c r="W3178" s="72"/>
      <c r="X3178" s="73"/>
    </row>
    <row r="3179" spans="23:24" x14ac:dyDescent="0.2">
      <c r="W3179" s="72"/>
      <c r="X3179" s="73"/>
    </row>
    <row r="3180" spans="23:24" x14ac:dyDescent="0.2">
      <c r="W3180" s="72"/>
      <c r="X3180" s="73"/>
    </row>
    <row r="3181" spans="23:24" x14ac:dyDescent="0.2">
      <c r="W3181" s="72"/>
      <c r="X3181" s="73"/>
    </row>
    <row r="3182" spans="23:24" x14ac:dyDescent="0.2">
      <c r="W3182" s="72"/>
      <c r="X3182" s="73"/>
    </row>
    <row r="3183" spans="23:24" x14ac:dyDescent="0.2">
      <c r="W3183" s="72"/>
      <c r="X3183" s="73"/>
    </row>
    <row r="3184" spans="23:24" x14ac:dyDescent="0.2">
      <c r="W3184" s="72"/>
      <c r="X3184" s="73"/>
    </row>
    <row r="3185" spans="23:24" x14ac:dyDescent="0.2">
      <c r="W3185" s="72"/>
      <c r="X3185" s="73"/>
    </row>
    <row r="3186" spans="23:24" x14ac:dyDescent="0.2">
      <c r="W3186" s="72"/>
      <c r="X3186" s="73"/>
    </row>
    <row r="3187" spans="23:24" x14ac:dyDescent="0.2">
      <c r="W3187" s="72"/>
      <c r="X3187" s="73"/>
    </row>
    <row r="3188" spans="23:24" x14ac:dyDescent="0.2">
      <c r="W3188" s="72"/>
      <c r="X3188" s="73"/>
    </row>
    <row r="3189" spans="23:24" x14ac:dyDescent="0.2">
      <c r="W3189" s="72"/>
      <c r="X3189" s="73"/>
    </row>
    <row r="3190" spans="23:24" x14ac:dyDescent="0.2">
      <c r="W3190" s="72"/>
      <c r="X3190" s="73"/>
    </row>
    <row r="3191" spans="23:24" x14ac:dyDescent="0.2">
      <c r="W3191" s="72"/>
      <c r="X3191" s="73"/>
    </row>
    <row r="3192" spans="23:24" x14ac:dyDescent="0.2">
      <c r="W3192" s="72"/>
      <c r="X3192" s="73"/>
    </row>
    <row r="3193" spans="23:24" x14ac:dyDescent="0.2">
      <c r="W3193" s="72"/>
      <c r="X3193" s="73"/>
    </row>
    <row r="3194" spans="23:24" x14ac:dyDescent="0.2">
      <c r="W3194" s="72"/>
      <c r="X3194" s="73"/>
    </row>
    <row r="3195" spans="23:24" x14ac:dyDescent="0.2">
      <c r="W3195" s="72"/>
      <c r="X3195" s="73"/>
    </row>
    <row r="3196" spans="23:24" x14ac:dyDescent="0.2">
      <c r="W3196" s="72"/>
      <c r="X3196" s="73"/>
    </row>
    <row r="3197" spans="23:24" x14ac:dyDescent="0.2">
      <c r="W3197" s="72"/>
      <c r="X3197" s="73"/>
    </row>
    <row r="3198" spans="23:24" x14ac:dyDescent="0.2">
      <c r="W3198" s="72"/>
      <c r="X3198" s="73"/>
    </row>
    <row r="3199" spans="23:24" x14ac:dyDescent="0.2">
      <c r="W3199" s="72"/>
      <c r="X3199" s="73"/>
    </row>
    <row r="3200" spans="23:24" x14ac:dyDescent="0.2">
      <c r="W3200" s="72"/>
      <c r="X3200" s="73"/>
    </row>
    <row r="3201" spans="23:24" x14ac:dyDescent="0.2">
      <c r="W3201" s="72"/>
      <c r="X3201" s="73"/>
    </row>
    <row r="3202" spans="23:24" x14ac:dyDescent="0.2">
      <c r="W3202" s="72"/>
      <c r="X3202" s="73"/>
    </row>
    <row r="3203" spans="23:24" x14ac:dyDescent="0.2">
      <c r="W3203" s="72"/>
      <c r="X3203" s="73"/>
    </row>
    <row r="3204" spans="23:24" x14ac:dyDescent="0.2">
      <c r="W3204" s="72"/>
      <c r="X3204" s="73"/>
    </row>
    <row r="3205" spans="23:24" x14ac:dyDescent="0.2">
      <c r="W3205" s="72"/>
      <c r="X3205" s="73"/>
    </row>
    <row r="3206" spans="23:24" x14ac:dyDescent="0.2">
      <c r="W3206" s="72"/>
      <c r="X3206" s="73"/>
    </row>
    <row r="3207" spans="23:24" x14ac:dyDescent="0.2">
      <c r="W3207" s="72"/>
      <c r="X3207" s="73"/>
    </row>
    <row r="3208" spans="23:24" x14ac:dyDescent="0.2">
      <c r="W3208" s="72"/>
      <c r="X3208" s="73"/>
    </row>
    <row r="3209" spans="23:24" x14ac:dyDescent="0.2">
      <c r="W3209" s="72"/>
      <c r="X3209" s="73"/>
    </row>
    <row r="3210" spans="23:24" x14ac:dyDescent="0.2">
      <c r="W3210" s="72"/>
      <c r="X3210" s="73"/>
    </row>
    <row r="3211" spans="23:24" x14ac:dyDescent="0.2">
      <c r="W3211" s="72"/>
      <c r="X3211" s="73"/>
    </row>
    <row r="3212" spans="23:24" x14ac:dyDescent="0.2">
      <c r="W3212" s="72"/>
      <c r="X3212" s="73"/>
    </row>
    <row r="3213" spans="23:24" x14ac:dyDescent="0.2">
      <c r="W3213" s="72"/>
      <c r="X3213" s="73"/>
    </row>
    <row r="3214" spans="23:24" x14ac:dyDescent="0.2">
      <c r="W3214" s="72"/>
      <c r="X3214" s="73"/>
    </row>
    <row r="3215" spans="23:24" x14ac:dyDescent="0.2">
      <c r="W3215" s="72"/>
      <c r="X3215" s="73"/>
    </row>
    <row r="3216" spans="23:24" x14ac:dyDescent="0.2">
      <c r="W3216" s="72"/>
      <c r="X3216" s="73"/>
    </row>
    <row r="3217" spans="23:24" x14ac:dyDescent="0.2">
      <c r="W3217" s="72"/>
      <c r="X3217" s="73"/>
    </row>
    <row r="3218" spans="23:24" x14ac:dyDescent="0.2">
      <c r="W3218" s="72"/>
      <c r="X3218" s="73"/>
    </row>
    <row r="3219" spans="23:24" x14ac:dyDescent="0.2">
      <c r="W3219" s="72"/>
      <c r="X3219" s="73"/>
    </row>
    <row r="3220" spans="23:24" x14ac:dyDescent="0.2">
      <c r="W3220" s="72"/>
      <c r="X3220" s="73"/>
    </row>
    <row r="3221" spans="23:24" x14ac:dyDescent="0.2">
      <c r="W3221" s="72"/>
      <c r="X3221" s="73"/>
    </row>
    <row r="3222" spans="23:24" x14ac:dyDescent="0.2">
      <c r="W3222" s="72"/>
      <c r="X3222" s="73"/>
    </row>
    <row r="3223" spans="23:24" x14ac:dyDescent="0.2">
      <c r="W3223" s="72"/>
      <c r="X3223" s="73"/>
    </row>
    <row r="3224" spans="23:24" x14ac:dyDescent="0.2">
      <c r="W3224" s="72"/>
      <c r="X3224" s="73"/>
    </row>
    <row r="3225" spans="23:24" x14ac:dyDescent="0.2">
      <c r="W3225" s="72"/>
      <c r="X3225" s="73"/>
    </row>
    <row r="3226" spans="23:24" x14ac:dyDescent="0.2">
      <c r="W3226" s="72"/>
      <c r="X3226" s="73"/>
    </row>
    <row r="3227" spans="23:24" x14ac:dyDescent="0.2">
      <c r="W3227" s="72"/>
      <c r="X3227" s="73"/>
    </row>
    <row r="3228" spans="23:24" x14ac:dyDescent="0.2">
      <c r="W3228" s="72"/>
      <c r="X3228" s="73"/>
    </row>
    <row r="3229" spans="23:24" x14ac:dyDescent="0.2">
      <c r="W3229" s="72"/>
      <c r="X3229" s="73"/>
    </row>
    <row r="3230" spans="23:24" x14ac:dyDescent="0.2">
      <c r="W3230" s="72"/>
      <c r="X3230" s="73"/>
    </row>
    <row r="3231" spans="23:24" x14ac:dyDescent="0.2">
      <c r="W3231" s="72"/>
      <c r="X3231" s="73"/>
    </row>
    <row r="3232" spans="23:24" x14ac:dyDescent="0.2">
      <c r="W3232" s="72"/>
      <c r="X3232" s="73"/>
    </row>
    <row r="3233" spans="23:24" x14ac:dyDescent="0.2">
      <c r="W3233" s="72"/>
      <c r="X3233" s="73"/>
    </row>
    <row r="3234" spans="23:24" x14ac:dyDescent="0.2">
      <c r="W3234" s="72"/>
      <c r="X3234" s="73"/>
    </row>
    <row r="3235" spans="23:24" x14ac:dyDescent="0.2">
      <c r="W3235" s="72"/>
      <c r="X3235" s="73"/>
    </row>
    <row r="3236" spans="23:24" x14ac:dyDescent="0.2">
      <c r="W3236" s="72"/>
      <c r="X3236" s="73"/>
    </row>
    <row r="3237" spans="23:24" x14ac:dyDescent="0.2">
      <c r="W3237" s="72"/>
      <c r="X3237" s="73"/>
    </row>
    <row r="3238" spans="23:24" x14ac:dyDescent="0.2">
      <c r="W3238" s="72"/>
      <c r="X3238" s="73"/>
    </row>
    <row r="3239" spans="23:24" x14ac:dyDescent="0.2">
      <c r="W3239" s="72"/>
      <c r="X3239" s="73"/>
    </row>
    <row r="3240" spans="23:24" x14ac:dyDescent="0.2">
      <c r="W3240" s="72"/>
      <c r="X3240" s="73"/>
    </row>
    <row r="3241" spans="23:24" x14ac:dyDescent="0.2">
      <c r="W3241" s="72"/>
      <c r="X3241" s="73"/>
    </row>
    <row r="3242" spans="23:24" x14ac:dyDescent="0.2">
      <c r="W3242" s="72"/>
      <c r="X3242" s="73"/>
    </row>
    <row r="3243" spans="23:24" x14ac:dyDescent="0.2">
      <c r="W3243" s="72"/>
      <c r="X3243" s="73"/>
    </row>
    <row r="3244" spans="23:24" x14ac:dyDescent="0.2">
      <c r="W3244" s="72"/>
      <c r="X3244" s="73"/>
    </row>
    <row r="3245" spans="23:24" x14ac:dyDescent="0.2">
      <c r="W3245" s="72"/>
      <c r="X3245" s="73"/>
    </row>
    <row r="3246" spans="23:24" x14ac:dyDescent="0.2">
      <c r="W3246" s="72"/>
      <c r="X3246" s="73"/>
    </row>
    <row r="3247" spans="23:24" x14ac:dyDescent="0.2">
      <c r="W3247" s="72"/>
      <c r="X3247" s="73"/>
    </row>
    <row r="3248" spans="23:24" x14ac:dyDescent="0.2">
      <c r="W3248" s="72"/>
      <c r="X3248" s="73"/>
    </row>
    <row r="3249" spans="23:24" x14ac:dyDescent="0.2">
      <c r="W3249" s="72"/>
      <c r="X3249" s="73"/>
    </row>
    <row r="3250" spans="23:24" x14ac:dyDescent="0.2">
      <c r="W3250" s="72"/>
      <c r="X3250" s="73"/>
    </row>
    <row r="3251" spans="23:24" x14ac:dyDescent="0.2">
      <c r="W3251" s="72"/>
      <c r="X3251" s="73"/>
    </row>
    <row r="3252" spans="23:24" x14ac:dyDescent="0.2">
      <c r="W3252" s="72"/>
      <c r="X3252" s="73"/>
    </row>
    <row r="3253" spans="23:24" x14ac:dyDescent="0.2">
      <c r="W3253" s="72"/>
      <c r="X3253" s="73"/>
    </row>
    <row r="3254" spans="23:24" x14ac:dyDescent="0.2">
      <c r="W3254" s="72"/>
      <c r="X3254" s="73"/>
    </row>
    <row r="3255" spans="23:24" x14ac:dyDescent="0.2">
      <c r="W3255" s="72"/>
      <c r="X3255" s="73"/>
    </row>
    <row r="3256" spans="23:24" x14ac:dyDescent="0.2">
      <c r="W3256" s="72"/>
      <c r="X3256" s="73"/>
    </row>
    <row r="3257" spans="23:24" x14ac:dyDescent="0.2">
      <c r="W3257" s="72"/>
      <c r="X3257" s="73"/>
    </row>
    <row r="3258" spans="23:24" x14ac:dyDescent="0.2">
      <c r="W3258" s="72"/>
      <c r="X3258" s="73"/>
    </row>
    <row r="3259" spans="23:24" x14ac:dyDescent="0.2">
      <c r="W3259" s="72"/>
      <c r="X3259" s="73"/>
    </row>
    <row r="3260" spans="23:24" x14ac:dyDescent="0.2">
      <c r="W3260" s="72"/>
      <c r="X3260" s="73"/>
    </row>
    <row r="3261" spans="23:24" x14ac:dyDescent="0.2">
      <c r="W3261" s="72"/>
      <c r="X3261" s="73"/>
    </row>
    <row r="3262" spans="23:24" x14ac:dyDescent="0.2">
      <c r="W3262" s="72"/>
      <c r="X3262" s="73"/>
    </row>
    <row r="3263" spans="23:24" x14ac:dyDescent="0.2">
      <c r="W3263" s="72"/>
      <c r="X3263" s="73"/>
    </row>
    <row r="3264" spans="23:24" x14ac:dyDescent="0.2">
      <c r="W3264" s="72"/>
      <c r="X3264" s="73"/>
    </row>
    <row r="3265" spans="23:24" x14ac:dyDescent="0.2">
      <c r="W3265" s="72"/>
      <c r="X3265" s="73"/>
    </row>
    <row r="3266" spans="23:24" x14ac:dyDescent="0.2">
      <c r="W3266" s="72"/>
      <c r="X3266" s="73"/>
    </row>
    <row r="3267" spans="23:24" x14ac:dyDescent="0.2">
      <c r="W3267" s="72"/>
      <c r="X3267" s="73"/>
    </row>
    <row r="3268" spans="23:24" x14ac:dyDescent="0.2">
      <c r="W3268" s="72"/>
      <c r="X3268" s="73"/>
    </row>
    <row r="3269" spans="23:24" x14ac:dyDescent="0.2">
      <c r="W3269" s="72"/>
      <c r="X3269" s="73"/>
    </row>
    <row r="3270" spans="23:24" x14ac:dyDescent="0.2">
      <c r="W3270" s="72"/>
      <c r="X3270" s="73"/>
    </row>
    <row r="3271" spans="23:24" x14ac:dyDescent="0.2">
      <c r="W3271" s="72"/>
      <c r="X3271" s="73"/>
    </row>
    <row r="3272" spans="23:24" x14ac:dyDescent="0.2">
      <c r="W3272" s="72"/>
      <c r="X3272" s="73"/>
    </row>
    <row r="3273" spans="23:24" x14ac:dyDescent="0.2">
      <c r="W3273" s="72"/>
      <c r="X3273" s="73"/>
    </row>
    <row r="3274" spans="23:24" x14ac:dyDescent="0.2">
      <c r="W3274" s="72"/>
      <c r="X3274" s="73"/>
    </row>
    <row r="3275" spans="23:24" x14ac:dyDescent="0.2">
      <c r="W3275" s="72"/>
      <c r="X3275" s="73"/>
    </row>
    <row r="3276" spans="23:24" x14ac:dyDescent="0.2">
      <c r="W3276" s="72"/>
      <c r="X3276" s="73"/>
    </row>
    <row r="3277" spans="23:24" x14ac:dyDescent="0.2">
      <c r="W3277" s="72"/>
      <c r="X3277" s="73"/>
    </row>
    <row r="3278" spans="23:24" x14ac:dyDescent="0.2">
      <c r="W3278" s="72"/>
      <c r="X3278" s="73"/>
    </row>
    <row r="3279" spans="23:24" x14ac:dyDescent="0.2">
      <c r="W3279" s="72"/>
      <c r="X3279" s="73"/>
    </row>
    <row r="3280" spans="23:24" x14ac:dyDescent="0.2">
      <c r="W3280" s="72"/>
      <c r="X3280" s="73"/>
    </row>
    <row r="3281" spans="23:24" x14ac:dyDescent="0.2">
      <c r="W3281" s="72"/>
      <c r="X3281" s="73"/>
    </row>
    <row r="3282" spans="23:24" x14ac:dyDescent="0.2">
      <c r="W3282" s="72"/>
      <c r="X3282" s="73"/>
    </row>
    <row r="3283" spans="23:24" x14ac:dyDescent="0.2">
      <c r="W3283" s="72"/>
      <c r="X3283" s="73"/>
    </row>
    <row r="3284" spans="23:24" x14ac:dyDescent="0.2">
      <c r="W3284" s="72"/>
      <c r="X3284" s="73"/>
    </row>
    <row r="3285" spans="23:24" x14ac:dyDescent="0.2">
      <c r="W3285" s="72"/>
      <c r="X3285" s="73"/>
    </row>
    <row r="3286" spans="23:24" x14ac:dyDescent="0.2">
      <c r="W3286" s="72"/>
      <c r="X3286" s="73"/>
    </row>
    <row r="3287" spans="23:24" x14ac:dyDescent="0.2">
      <c r="W3287" s="72"/>
      <c r="X3287" s="73"/>
    </row>
    <row r="3288" spans="23:24" x14ac:dyDescent="0.2">
      <c r="W3288" s="72"/>
      <c r="X3288" s="73"/>
    </row>
    <row r="3289" spans="23:24" x14ac:dyDescent="0.2">
      <c r="W3289" s="72"/>
      <c r="X3289" s="73"/>
    </row>
    <row r="3290" spans="23:24" x14ac:dyDescent="0.2">
      <c r="W3290" s="72"/>
      <c r="X3290" s="73"/>
    </row>
    <row r="3291" spans="23:24" x14ac:dyDescent="0.2">
      <c r="W3291" s="72"/>
      <c r="X3291" s="73"/>
    </row>
    <row r="3292" spans="23:24" x14ac:dyDescent="0.2">
      <c r="W3292" s="72"/>
      <c r="X3292" s="73"/>
    </row>
    <row r="3293" spans="23:24" x14ac:dyDescent="0.2">
      <c r="W3293" s="72"/>
      <c r="X3293" s="73"/>
    </row>
    <row r="3294" spans="23:24" x14ac:dyDescent="0.2">
      <c r="W3294" s="72"/>
      <c r="X3294" s="73"/>
    </row>
    <row r="3295" spans="23:24" x14ac:dyDescent="0.2">
      <c r="W3295" s="72"/>
      <c r="X3295" s="73"/>
    </row>
    <row r="3296" spans="23:24" x14ac:dyDescent="0.2">
      <c r="W3296" s="72"/>
      <c r="X3296" s="73"/>
    </row>
    <row r="3297" spans="23:24" x14ac:dyDescent="0.2">
      <c r="W3297" s="72"/>
      <c r="X3297" s="73"/>
    </row>
    <row r="3298" spans="23:24" x14ac:dyDescent="0.2">
      <c r="W3298" s="72"/>
      <c r="X3298" s="73"/>
    </row>
    <row r="3299" spans="23:24" x14ac:dyDescent="0.2">
      <c r="W3299" s="72"/>
      <c r="X3299" s="73"/>
    </row>
    <row r="3300" spans="23:24" x14ac:dyDescent="0.2">
      <c r="W3300" s="72"/>
      <c r="X3300" s="73"/>
    </row>
    <row r="3301" spans="23:24" x14ac:dyDescent="0.2">
      <c r="W3301" s="72"/>
      <c r="X3301" s="73"/>
    </row>
    <row r="3302" spans="23:24" x14ac:dyDescent="0.2">
      <c r="W3302" s="72"/>
      <c r="X3302" s="73"/>
    </row>
    <row r="3303" spans="23:24" x14ac:dyDescent="0.2">
      <c r="W3303" s="72"/>
      <c r="X3303" s="73"/>
    </row>
    <row r="3304" spans="23:24" x14ac:dyDescent="0.2">
      <c r="W3304" s="72"/>
      <c r="X3304" s="73"/>
    </row>
    <row r="3305" spans="23:24" x14ac:dyDescent="0.2">
      <c r="W3305" s="72"/>
      <c r="X3305" s="73"/>
    </row>
    <row r="3306" spans="23:24" x14ac:dyDescent="0.2">
      <c r="W3306" s="72"/>
      <c r="X3306" s="73"/>
    </row>
    <row r="3307" spans="23:24" x14ac:dyDescent="0.2">
      <c r="W3307" s="72"/>
      <c r="X3307" s="73"/>
    </row>
    <row r="3308" spans="23:24" x14ac:dyDescent="0.2">
      <c r="W3308" s="72"/>
      <c r="X3308" s="73"/>
    </row>
    <row r="3309" spans="23:24" x14ac:dyDescent="0.2">
      <c r="W3309" s="72"/>
      <c r="X3309" s="73"/>
    </row>
    <row r="3310" spans="23:24" x14ac:dyDescent="0.2">
      <c r="W3310" s="72"/>
      <c r="X3310" s="73"/>
    </row>
    <row r="3311" spans="23:24" x14ac:dyDescent="0.2">
      <c r="W3311" s="72"/>
      <c r="X3311" s="73"/>
    </row>
    <row r="3312" spans="23:24" x14ac:dyDescent="0.2">
      <c r="W3312" s="72"/>
      <c r="X3312" s="73"/>
    </row>
    <row r="3313" spans="23:24" x14ac:dyDescent="0.2">
      <c r="W3313" s="72"/>
      <c r="X3313" s="73"/>
    </row>
    <row r="3314" spans="23:24" x14ac:dyDescent="0.2">
      <c r="W3314" s="72"/>
      <c r="X3314" s="73"/>
    </row>
    <row r="3315" spans="23:24" x14ac:dyDescent="0.2">
      <c r="W3315" s="72"/>
      <c r="X3315" s="73"/>
    </row>
    <row r="3316" spans="23:24" x14ac:dyDescent="0.2">
      <c r="W3316" s="72"/>
      <c r="X3316" s="73"/>
    </row>
    <row r="3317" spans="23:24" x14ac:dyDescent="0.2">
      <c r="W3317" s="72"/>
      <c r="X3317" s="73"/>
    </row>
    <row r="3318" spans="23:24" x14ac:dyDescent="0.2">
      <c r="W3318" s="72"/>
      <c r="X3318" s="73"/>
    </row>
    <row r="3319" spans="23:24" x14ac:dyDescent="0.2">
      <c r="W3319" s="72"/>
      <c r="X3319" s="73"/>
    </row>
    <row r="3320" spans="23:24" x14ac:dyDescent="0.2">
      <c r="W3320" s="72"/>
      <c r="X3320" s="73"/>
    </row>
    <row r="3321" spans="23:24" x14ac:dyDescent="0.2">
      <c r="W3321" s="72"/>
      <c r="X3321" s="73"/>
    </row>
    <row r="3322" spans="23:24" x14ac:dyDescent="0.2">
      <c r="W3322" s="72"/>
      <c r="X3322" s="73"/>
    </row>
    <row r="3323" spans="23:24" x14ac:dyDescent="0.2">
      <c r="W3323" s="72"/>
      <c r="X3323" s="73"/>
    </row>
    <row r="3324" spans="23:24" x14ac:dyDescent="0.2">
      <c r="W3324" s="72"/>
      <c r="X3324" s="73"/>
    </row>
    <row r="3325" spans="23:24" x14ac:dyDescent="0.2">
      <c r="W3325" s="72"/>
      <c r="X3325" s="73"/>
    </row>
    <row r="3326" spans="23:24" x14ac:dyDescent="0.2">
      <c r="W3326" s="72"/>
      <c r="X3326" s="73"/>
    </row>
    <row r="3327" spans="23:24" x14ac:dyDescent="0.2">
      <c r="W3327" s="72"/>
      <c r="X3327" s="73"/>
    </row>
    <row r="3328" spans="23:24" x14ac:dyDescent="0.2">
      <c r="W3328" s="72"/>
      <c r="X3328" s="73"/>
    </row>
    <row r="3329" spans="23:24" x14ac:dyDescent="0.2">
      <c r="W3329" s="72"/>
      <c r="X3329" s="73"/>
    </row>
    <row r="3330" spans="23:24" x14ac:dyDescent="0.2">
      <c r="W3330" s="72"/>
      <c r="X3330" s="73"/>
    </row>
    <row r="3331" spans="23:24" x14ac:dyDescent="0.2">
      <c r="W3331" s="72"/>
      <c r="X3331" s="73"/>
    </row>
    <row r="3332" spans="23:24" x14ac:dyDescent="0.2">
      <c r="W3332" s="72"/>
      <c r="X3332" s="73"/>
    </row>
    <row r="3333" spans="23:24" x14ac:dyDescent="0.2">
      <c r="W3333" s="72"/>
      <c r="X3333" s="73"/>
    </row>
    <row r="3334" spans="23:24" x14ac:dyDescent="0.2">
      <c r="W3334" s="72"/>
      <c r="X3334" s="73"/>
    </row>
    <row r="3335" spans="23:24" x14ac:dyDescent="0.2">
      <c r="W3335" s="72"/>
      <c r="X3335" s="73"/>
    </row>
    <row r="3336" spans="23:24" x14ac:dyDescent="0.2">
      <c r="W3336" s="72"/>
      <c r="X3336" s="73"/>
    </row>
    <row r="3337" spans="23:24" x14ac:dyDescent="0.2">
      <c r="W3337" s="72"/>
      <c r="X3337" s="73"/>
    </row>
    <row r="3338" spans="23:24" x14ac:dyDescent="0.2">
      <c r="W3338" s="72"/>
      <c r="X3338" s="73"/>
    </row>
    <row r="3339" spans="23:24" x14ac:dyDescent="0.2">
      <c r="W3339" s="72"/>
      <c r="X3339" s="73"/>
    </row>
    <row r="3340" spans="23:24" x14ac:dyDescent="0.2">
      <c r="W3340" s="72"/>
      <c r="X3340" s="73"/>
    </row>
    <row r="3341" spans="23:24" x14ac:dyDescent="0.2">
      <c r="W3341" s="72"/>
      <c r="X3341" s="73"/>
    </row>
    <row r="3342" spans="23:24" x14ac:dyDescent="0.2">
      <c r="W3342" s="72"/>
      <c r="X3342" s="73"/>
    </row>
    <row r="3343" spans="23:24" x14ac:dyDescent="0.2">
      <c r="W3343" s="72"/>
      <c r="X3343" s="73"/>
    </row>
    <row r="3344" spans="23:24" x14ac:dyDescent="0.2">
      <c r="W3344" s="72"/>
      <c r="X3344" s="73"/>
    </row>
    <row r="3345" spans="23:24" x14ac:dyDescent="0.2">
      <c r="W3345" s="72"/>
      <c r="X3345" s="73"/>
    </row>
    <row r="3346" spans="23:24" x14ac:dyDescent="0.2">
      <c r="W3346" s="72"/>
      <c r="X3346" s="73"/>
    </row>
    <row r="3347" spans="23:24" x14ac:dyDescent="0.2">
      <c r="W3347" s="72"/>
      <c r="X3347" s="73"/>
    </row>
    <row r="3348" spans="23:24" x14ac:dyDescent="0.2">
      <c r="W3348" s="72"/>
      <c r="X3348" s="73"/>
    </row>
    <row r="3349" spans="23:24" x14ac:dyDescent="0.2">
      <c r="W3349" s="72"/>
      <c r="X3349" s="73"/>
    </row>
    <row r="3350" spans="23:24" x14ac:dyDescent="0.2">
      <c r="W3350" s="72"/>
      <c r="X3350" s="73"/>
    </row>
    <row r="3351" spans="23:24" x14ac:dyDescent="0.2">
      <c r="W3351" s="72"/>
      <c r="X3351" s="73"/>
    </row>
    <row r="3352" spans="23:24" x14ac:dyDescent="0.2">
      <c r="W3352" s="72"/>
      <c r="X3352" s="73"/>
    </row>
    <row r="3353" spans="23:24" x14ac:dyDescent="0.2">
      <c r="W3353" s="72"/>
      <c r="X3353" s="73"/>
    </row>
    <row r="3354" spans="23:24" x14ac:dyDescent="0.2">
      <c r="W3354" s="72"/>
      <c r="X3354" s="73"/>
    </row>
    <row r="3355" spans="23:24" x14ac:dyDescent="0.2">
      <c r="W3355" s="72"/>
      <c r="X3355" s="73"/>
    </row>
    <row r="3356" spans="23:24" x14ac:dyDescent="0.2">
      <c r="W3356" s="72"/>
      <c r="X3356" s="73"/>
    </row>
    <row r="3357" spans="23:24" x14ac:dyDescent="0.2">
      <c r="W3357" s="72"/>
      <c r="X3357" s="73"/>
    </row>
    <row r="3358" spans="23:24" x14ac:dyDescent="0.2">
      <c r="W3358" s="72"/>
      <c r="X3358" s="73"/>
    </row>
    <row r="3359" spans="23:24" x14ac:dyDescent="0.2">
      <c r="W3359" s="72"/>
      <c r="X3359" s="73"/>
    </row>
    <row r="3360" spans="23:24" x14ac:dyDescent="0.2">
      <c r="W3360" s="72"/>
      <c r="X3360" s="73"/>
    </row>
    <row r="3361" spans="23:24" x14ac:dyDescent="0.2">
      <c r="W3361" s="72"/>
      <c r="X3361" s="73"/>
    </row>
    <row r="3362" spans="23:24" x14ac:dyDescent="0.2">
      <c r="W3362" s="72"/>
      <c r="X3362" s="73"/>
    </row>
    <row r="3363" spans="23:24" x14ac:dyDescent="0.2">
      <c r="W3363" s="72"/>
      <c r="X3363" s="73"/>
    </row>
    <row r="3364" spans="23:24" x14ac:dyDescent="0.2">
      <c r="W3364" s="72"/>
      <c r="X3364" s="73"/>
    </row>
    <row r="3365" spans="23:24" x14ac:dyDescent="0.2">
      <c r="W3365" s="72"/>
      <c r="X3365" s="73"/>
    </row>
    <row r="3366" spans="23:24" x14ac:dyDescent="0.2">
      <c r="W3366" s="72"/>
      <c r="X3366" s="73"/>
    </row>
    <row r="3367" spans="23:24" x14ac:dyDescent="0.2">
      <c r="W3367" s="72"/>
      <c r="X3367" s="73"/>
    </row>
    <row r="3368" spans="23:24" x14ac:dyDescent="0.2">
      <c r="W3368" s="72"/>
      <c r="X3368" s="73"/>
    </row>
    <row r="3369" spans="23:24" x14ac:dyDescent="0.2">
      <c r="W3369" s="72"/>
      <c r="X3369" s="73"/>
    </row>
    <row r="3370" spans="23:24" x14ac:dyDescent="0.2">
      <c r="W3370" s="72"/>
      <c r="X3370" s="73"/>
    </row>
    <row r="3371" spans="23:24" x14ac:dyDescent="0.2">
      <c r="W3371" s="72"/>
      <c r="X3371" s="73"/>
    </row>
    <row r="3372" spans="23:24" x14ac:dyDescent="0.2">
      <c r="W3372" s="72"/>
      <c r="X3372" s="73"/>
    </row>
    <row r="3373" spans="23:24" x14ac:dyDescent="0.2">
      <c r="W3373" s="72"/>
      <c r="X3373" s="73"/>
    </row>
    <row r="3374" spans="23:24" x14ac:dyDescent="0.2">
      <c r="W3374" s="72"/>
      <c r="X3374" s="73"/>
    </row>
    <row r="3375" spans="23:24" x14ac:dyDescent="0.2">
      <c r="W3375" s="72"/>
      <c r="X3375" s="73"/>
    </row>
    <row r="3376" spans="23:24" x14ac:dyDescent="0.2">
      <c r="W3376" s="72"/>
      <c r="X3376" s="73"/>
    </row>
    <row r="3377" spans="23:24" x14ac:dyDescent="0.2">
      <c r="W3377" s="72"/>
      <c r="X3377" s="73"/>
    </row>
    <row r="3378" spans="23:24" x14ac:dyDescent="0.2">
      <c r="W3378" s="72"/>
      <c r="X3378" s="73"/>
    </row>
    <row r="3379" spans="23:24" x14ac:dyDescent="0.2">
      <c r="W3379" s="72"/>
      <c r="X3379" s="73"/>
    </row>
    <row r="3380" spans="23:24" x14ac:dyDescent="0.2">
      <c r="W3380" s="72"/>
      <c r="X3380" s="73"/>
    </row>
    <row r="3381" spans="23:24" x14ac:dyDescent="0.2">
      <c r="W3381" s="72"/>
      <c r="X3381" s="73"/>
    </row>
    <row r="3382" spans="23:24" x14ac:dyDescent="0.2">
      <c r="W3382" s="72"/>
      <c r="X3382" s="73"/>
    </row>
    <row r="3383" spans="23:24" x14ac:dyDescent="0.2">
      <c r="W3383" s="72"/>
      <c r="X3383" s="73"/>
    </row>
    <row r="3384" spans="23:24" x14ac:dyDescent="0.2">
      <c r="W3384" s="72"/>
      <c r="X3384" s="73"/>
    </row>
    <row r="3385" spans="23:24" x14ac:dyDescent="0.2">
      <c r="W3385" s="72"/>
      <c r="X3385" s="73"/>
    </row>
    <row r="3386" spans="23:24" x14ac:dyDescent="0.2">
      <c r="W3386" s="72"/>
      <c r="X3386" s="73"/>
    </row>
    <row r="3387" spans="23:24" x14ac:dyDescent="0.2">
      <c r="W3387" s="72"/>
      <c r="X3387" s="73"/>
    </row>
    <row r="3388" spans="23:24" x14ac:dyDescent="0.2">
      <c r="W3388" s="72"/>
      <c r="X3388" s="73"/>
    </row>
    <row r="3389" spans="23:24" x14ac:dyDescent="0.2">
      <c r="W3389" s="72"/>
      <c r="X3389" s="73"/>
    </row>
    <row r="3390" spans="23:24" x14ac:dyDescent="0.2">
      <c r="W3390" s="72"/>
      <c r="X3390" s="73"/>
    </row>
    <row r="3391" spans="23:24" x14ac:dyDescent="0.2">
      <c r="W3391" s="72"/>
      <c r="X3391" s="73"/>
    </row>
    <row r="3392" spans="23:24" x14ac:dyDescent="0.2">
      <c r="W3392" s="72"/>
      <c r="X3392" s="73"/>
    </row>
    <row r="3393" spans="23:24" x14ac:dyDescent="0.2">
      <c r="W3393" s="72"/>
      <c r="X3393" s="73"/>
    </row>
    <row r="3394" spans="23:24" x14ac:dyDescent="0.2">
      <c r="W3394" s="72"/>
      <c r="X3394" s="73"/>
    </row>
    <row r="3395" spans="23:24" x14ac:dyDescent="0.2">
      <c r="W3395" s="72"/>
      <c r="X3395" s="73"/>
    </row>
    <row r="3396" spans="23:24" x14ac:dyDescent="0.2">
      <c r="W3396" s="72"/>
      <c r="X3396" s="73"/>
    </row>
    <row r="3397" spans="23:24" x14ac:dyDescent="0.2">
      <c r="W3397" s="72"/>
      <c r="X3397" s="73"/>
    </row>
    <row r="3398" spans="23:24" x14ac:dyDescent="0.2">
      <c r="W3398" s="72"/>
      <c r="X3398" s="73"/>
    </row>
    <row r="3399" spans="23:24" x14ac:dyDescent="0.2">
      <c r="W3399" s="72"/>
      <c r="X3399" s="73"/>
    </row>
    <row r="3400" spans="23:24" x14ac:dyDescent="0.2">
      <c r="W3400" s="72"/>
      <c r="X3400" s="73"/>
    </row>
    <row r="3401" spans="23:24" x14ac:dyDescent="0.2">
      <c r="W3401" s="72"/>
      <c r="X3401" s="73"/>
    </row>
    <row r="3402" spans="23:24" x14ac:dyDescent="0.2">
      <c r="W3402" s="72"/>
      <c r="X3402" s="73"/>
    </row>
    <row r="3403" spans="23:24" x14ac:dyDescent="0.2">
      <c r="W3403" s="72"/>
      <c r="X3403" s="73"/>
    </row>
    <row r="3404" spans="23:24" x14ac:dyDescent="0.2">
      <c r="W3404" s="72"/>
      <c r="X3404" s="73"/>
    </row>
    <row r="3405" spans="23:24" x14ac:dyDescent="0.2">
      <c r="W3405" s="72"/>
      <c r="X3405" s="73"/>
    </row>
    <row r="3406" spans="23:24" x14ac:dyDescent="0.2">
      <c r="W3406" s="72"/>
      <c r="X3406" s="73"/>
    </row>
    <row r="3407" spans="23:24" x14ac:dyDescent="0.2">
      <c r="W3407" s="72"/>
      <c r="X3407" s="73"/>
    </row>
    <row r="3408" spans="23:24" x14ac:dyDescent="0.2">
      <c r="W3408" s="72"/>
      <c r="X3408" s="73"/>
    </row>
    <row r="3409" spans="23:24" x14ac:dyDescent="0.2">
      <c r="W3409" s="72"/>
      <c r="X3409" s="73"/>
    </row>
    <row r="3410" spans="23:24" x14ac:dyDescent="0.2">
      <c r="W3410" s="72"/>
      <c r="X3410" s="73"/>
    </row>
    <row r="3411" spans="23:24" x14ac:dyDescent="0.2">
      <c r="W3411" s="72"/>
      <c r="X3411" s="73"/>
    </row>
    <row r="3412" spans="23:24" x14ac:dyDescent="0.2">
      <c r="W3412" s="72"/>
      <c r="X3412" s="73"/>
    </row>
    <row r="3413" spans="23:24" x14ac:dyDescent="0.2">
      <c r="W3413" s="72"/>
      <c r="X3413" s="73"/>
    </row>
    <row r="3414" spans="23:24" x14ac:dyDescent="0.2">
      <c r="W3414" s="72"/>
      <c r="X3414" s="73"/>
    </row>
    <row r="3415" spans="23:24" x14ac:dyDescent="0.2">
      <c r="W3415" s="72"/>
      <c r="X3415" s="73"/>
    </row>
    <row r="3416" spans="23:24" x14ac:dyDescent="0.2">
      <c r="W3416" s="72"/>
      <c r="X3416" s="73"/>
    </row>
    <row r="3417" spans="23:24" x14ac:dyDescent="0.2">
      <c r="W3417" s="72"/>
      <c r="X3417" s="73"/>
    </row>
    <row r="3418" spans="23:24" x14ac:dyDescent="0.2">
      <c r="W3418" s="72"/>
      <c r="X3418" s="73"/>
    </row>
    <row r="3419" spans="23:24" x14ac:dyDescent="0.2">
      <c r="W3419" s="72"/>
      <c r="X3419" s="73"/>
    </row>
    <row r="3420" spans="23:24" x14ac:dyDescent="0.2">
      <c r="W3420" s="72"/>
      <c r="X3420" s="73"/>
    </row>
    <row r="3421" spans="23:24" x14ac:dyDescent="0.2">
      <c r="W3421" s="72"/>
      <c r="X3421" s="73"/>
    </row>
    <row r="3422" spans="23:24" x14ac:dyDescent="0.2">
      <c r="W3422" s="72"/>
      <c r="X3422" s="73"/>
    </row>
    <row r="3423" spans="23:24" x14ac:dyDescent="0.2">
      <c r="W3423" s="72"/>
      <c r="X3423" s="73"/>
    </row>
    <row r="3424" spans="23:24" x14ac:dyDescent="0.2">
      <c r="W3424" s="72"/>
      <c r="X3424" s="73"/>
    </row>
    <row r="3425" spans="23:24" x14ac:dyDescent="0.2">
      <c r="W3425" s="72"/>
      <c r="X3425" s="73"/>
    </row>
    <row r="3426" spans="23:24" x14ac:dyDescent="0.2">
      <c r="W3426" s="72"/>
      <c r="X3426" s="73"/>
    </row>
    <row r="3427" spans="23:24" x14ac:dyDescent="0.2">
      <c r="W3427" s="72"/>
      <c r="X3427" s="73"/>
    </row>
    <row r="3428" spans="23:24" x14ac:dyDescent="0.2">
      <c r="W3428" s="72"/>
      <c r="X3428" s="73"/>
    </row>
    <row r="3429" spans="23:24" x14ac:dyDescent="0.2">
      <c r="W3429" s="72"/>
      <c r="X3429" s="73"/>
    </row>
    <row r="3430" spans="23:24" x14ac:dyDescent="0.2">
      <c r="W3430" s="72"/>
      <c r="X3430" s="73"/>
    </row>
    <row r="3431" spans="23:24" x14ac:dyDescent="0.2">
      <c r="W3431" s="72"/>
      <c r="X3431" s="73"/>
    </row>
    <row r="3432" spans="23:24" x14ac:dyDescent="0.2">
      <c r="W3432" s="72"/>
      <c r="X3432" s="73"/>
    </row>
    <row r="3433" spans="23:24" x14ac:dyDescent="0.2">
      <c r="W3433" s="72"/>
      <c r="X3433" s="73"/>
    </row>
    <row r="3434" spans="23:24" x14ac:dyDescent="0.2">
      <c r="W3434" s="72"/>
      <c r="X3434" s="73"/>
    </row>
    <row r="3435" spans="23:24" x14ac:dyDescent="0.2">
      <c r="W3435" s="72"/>
      <c r="X3435" s="73"/>
    </row>
    <row r="3436" spans="23:24" x14ac:dyDescent="0.2">
      <c r="W3436" s="72"/>
      <c r="X3436" s="73"/>
    </row>
    <row r="3437" spans="23:24" x14ac:dyDescent="0.2">
      <c r="W3437" s="72"/>
      <c r="X3437" s="73"/>
    </row>
    <row r="3438" spans="23:24" x14ac:dyDescent="0.2">
      <c r="W3438" s="72"/>
      <c r="X3438" s="73"/>
    </row>
    <row r="3439" spans="23:24" x14ac:dyDescent="0.2">
      <c r="W3439" s="72"/>
      <c r="X3439" s="73"/>
    </row>
    <row r="3440" spans="23:24" x14ac:dyDescent="0.2">
      <c r="W3440" s="72"/>
      <c r="X3440" s="73"/>
    </row>
    <row r="3441" spans="23:24" x14ac:dyDescent="0.2">
      <c r="W3441" s="72"/>
      <c r="X3441" s="73"/>
    </row>
    <row r="3442" spans="23:24" x14ac:dyDescent="0.2">
      <c r="W3442" s="72"/>
      <c r="X3442" s="73"/>
    </row>
    <row r="3443" spans="23:24" x14ac:dyDescent="0.2">
      <c r="W3443" s="72"/>
      <c r="X3443" s="73"/>
    </row>
    <row r="3444" spans="23:24" x14ac:dyDescent="0.2">
      <c r="W3444" s="72"/>
      <c r="X3444" s="73"/>
    </row>
    <row r="3445" spans="23:24" x14ac:dyDescent="0.2">
      <c r="W3445" s="72"/>
      <c r="X3445" s="73"/>
    </row>
    <row r="3446" spans="23:24" x14ac:dyDescent="0.2">
      <c r="W3446" s="72"/>
      <c r="X3446" s="73"/>
    </row>
    <row r="3447" spans="23:24" x14ac:dyDescent="0.2">
      <c r="W3447" s="72"/>
      <c r="X3447" s="73"/>
    </row>
    <row r="3448" spans="23:24" x14ac:dyDescent="0.2">
      <c r="W3448" s="72"/>
      <c r="X3448" s="73"/>
    </row>
    <row r="3449" spans="23:24" x14ac:dyDescent="0.2">
      <c r="W3449" s="72"/>
      <c r="X3449" s="73"/>
    </row>
    <row r="3450" spans="23:24" x14ac:dyDescent="0.2">
      <c r="W3450" s="72"/>
      <c r="X3450" s="73"/>
    </row>
    <row r="3451" spans="23:24" x14ac:dyDescent="0.2">
      <c r="W3451" s="72"/>
      <c r="X3451" s="73"/>
    </row>
    <row r="3452" spans="23:24" x14ac:dyDescent="0.2">
      <c r="W3452" s="72"/>
      <c r="X3452" s="73"/>
    </row>
    <row r="3453" spans="23:24" x14ac:dyDescent="0.2">
      <c r="W3453" s="72"/>
      <c r="X3453" s="73"/>
    </row>
    <row r="3454" spans="23:24" x14ac:dyDescent="0.2">
      <c r="W3454" s="72"/>
      <c r="X3454" s="73"/>
    </row>
    <row r="3455" spans="23:24" x14ac:dyDescent="0.2">
      <c r="W3455" s="72"/>
      <c r="X3455" s="73"/>
    </row>
    <row r="3456" spans="23:24" x14ac:dyDescent="0.2">
      <c r="W3456" s="72"/>
      <c r="X3456" s="73"/>
    </row>
    <row r="3457" spans="23:24" x14ac:dyDescent="0.2">
      <c r="W3457" s="72"/>
      <c r="X3457" s="73"/>
    </row>
    <row r="3458" spans="23:24" x14ac:dyDescent="0.2">
      <c r="W3458" s="72"/>
      <c r="X3458" s="73"/>
    </row>
    <row r="3459" spans="23:24" x14ac:dyDescent="0.2">
      <c r="W3459" s="72"/>
      <c r="X3459" s="73"/>
    </row>
    <row r="3460" spans="23:24" x14ac:dyDescent="0.2">
      <c r="W3460" s="72"/>
      <c r="X3460" s="73"/>
    </row>
    <row r="3461" spans="23:24" x14ac:dyDescent="0.2">
      <c r="W3461" s="72"/>
      <c r="X3461" s="73"/>
    </row>
    <row r="3462" spans="23:24" x14ac:dyDescent="0.2">
      <c r="W3462" s="72"/>
      <c r="X3462" s="73"/>
    </row>
    <row r="3463" spans="23:24" x14ac:dyDescent="0.2">
      <c r="W3463" s="72"/>
      <c r="X3463" s="73"/>
    </row>
    <row r="3464" spans="23:24" x14ac:dyDescent="0.2">
      <c r="W3464" s="72"/>
      <c r="X3464" s="73"/>
    </row>
    <row r="3465" spans="23:24" x14ac:dyDescent="0.2">
      <c r="W3465" s="72"/>
      <c r="X3465" s="73"/>
    </row>
    <row r="3466" spans="23:24" x14ac:dyDescent="0.2">
      <c r="W3466" s="72"/>
      <c r="X3466" s="73"/>
    </row>
    <row r="3467" spans="23:24" x14ac:dyDescent="0.2">
      <c r="W3467" s="72"/>
      <c r="X3467" s="73"/>
    </row>
    <row r="3468" spans="23:24" x14ac:dyDescent="0.2">
      <c r="W3468" s="72"/>
      <c r="X3468" s="73"/>
    </row>
    <row r="3469" spans="23:24" x14ac:dyDescent="0.2">
      <c r="W3469" s="72"/>
      <c r="X3469" s="73"/>
    </row>
    <row r="3470" spans="23:24" x14ac:dyDescent="0.2">
      <c r="W3470" s="72"/>
      <c r="X3470" s="73"/>
    </row>
    <row r="3471" spans="23:24" x14ac:dyDescent="0.2">
      <c r="W3471" s="72"/>
      <c r="X3471" s="73"/>
    </row>
    <row r="3472" spans="23:24" x14ac:dyDescent="0.2">
      <c r="W3472" s="72"/>
      <c r="X3472" s="73"/>
    </row>
    <row r="3473" spans="23:24" x14ac:dyDescent="0.2">
      <c r="W3473" s="72"/>
      <c r="X3473" s="73"/>
    </row>
    <row r="3474" spans="23:24" x14ac:dyDescent="0.2">
      <c r="W3474" s="72"/>
      <c r="X3474" s="73"/>
    </row>
    <row r="3475" spans="23:24" x14ac:dyDescent="0.2">
      <c r="W3475" s="72"/>
      <c r="X3475" s="73"/>
    </row>
    <row r="3476" spans="23:24" x14ac:dyDescent="0.2">
      <c r="W3476" s="72"/>
      <c r="X3476" s="73"/>
    </row>
    <row r="3477" spans="23:24" x14ac:dyDescent="0.2">
      <c r="W3477" s="72"/>
      <c r="X3477" s="73"/>
    </row>
    <row r="3478" spans="23:24" x14ac:dyDescent="0.2">
      <c r="W3478" s="72"/>
      <c r="X3478" s="73"/>
    </row>
    <row r="3479" spans="23:24" x14ac:dyDescent="0.2">
      <c r="W3479" s="72"/>
      <c r="X3479" s="73"/>
    </row>
    <row r="3480" spans="23:24" x14ac:dyDescent="0.2">
      <c r="W3480" s="72"/>
      <c r="X3480" s="73"/>
    </row>
    <row r="3481" spans="23:24" x14ac:dyDescent="0.2">
      <c r="W3481" s="72"/>
      <c r="X3481" s="73"/>
    </row>
    <row r="3482" spans="23:24" x14ac:dyDescent="0.2">
      <c r="W3482" s="72"/>
      <c r="X3482" s="73"/>
    </row>
    <row r="3483" spans="23:24" x14ac:dyDescent="0.2">
      <c r="W3483" s="72"/>
      <c r="X3483" s="73"/>
    </row>
    <row r="3484" spans="23:24" x14ac:dyDescent="0.2">
      <c r="W3484" s="72"/>
      <c r="X3484" s="73"/>
    </row>
    <row r="3485" spans="23:24" x14ac:dyDescent="0.2">
      <c r="W3485" s="72"/>
      <c r="X3485" s="73"/>
    </row>
    <row r="3486" spans="23:24" x14ac:dyDescent="0.2">
      <c r="W3486" s="72"/>
      <c r="X3486" s="73"/>
    </row>
    <row r="3487" spans="23:24" x14ac:dyDescent="0.2">
      <c r="W3487" s="72"/>
      <c r="X3487" s="73"/>
    </row>
    <row r="3488" spans="23:24" x14ac:dyDescent="0.2">
      <c r="W3488" s="72"/>
      <c r="X3488" s="73"/>
    </row>
    <row r="3489" spans="23:24" x14ac:dyDescent="0.2">
      <c r="W3489" s="72"/>
      <c r="X3489" s="73"/>
    </row>
    <row r="3490" spans="23:24" x14ac:dyDescent="0.2">
      <c r="W3490" s="72"/>
      <c r="X3490" s="73"/>
    </row>
    <row r="3491" spans="23:24" x14ac:dyDescent="0.2">
      <c r="W3491" s="72"/>
      <c r="X3491" s="73"/>
    </row>
    <row r="3492" spans="23:24" x14ac:dyDescent="0.2">
      <c r="W3492" s="72"/>
      <c r="X3492" s="73"/>
    </row>
    <row r="3493" spans="23:24" x14ac:dyDescent="0.2">
      <c r="W3493" s="72"/>
      <c r="X3493" s="73"/>
    </row>
    <row r="3494" spans="23:24" x14ac:dyDescent="0.2">
      <c r="W3494" s="72"/>
      <c r="X3494" s="73"/>
    </row>
    <row r="3495" spans="23:24" x14ac:dyDescent="0.2">
      <c r="W3495" s="72"/>
      <c r="X3495" s="73"/>
    </row>
    <row r="3496" spans="23:24" x14ac:dyDescent="0.2">
      <c r="W3496" s="72"/>
      <c r="X3496" s="73"/>
    </row>
    <row r="3497" spans="23:24" x14ac:dyDescent="0.2">
      <c r="W3497" s="72"/>
      <c r="X3497" s="73"/>
    </row>
    <row r="3498" spans="23:24" x14ac:dyDescent="0.2">
      <c r="W3498" s="72"/>
      <c r="X3498" s="73"/>
    </row>
    <row r="3499" spans="23:24" x14ac:dyDescent="0.2">
      <c r="W3499" s="72"/>
      <c r="X3499" s="73"/>
    </row>
    <row r="3500" spans="23:24" x14ac:dyDescent="0.2">
      <c r="W3500" s="72"/>
      <c r="X3500" s="73"/>
    </row>
    <row r="3501" spans="23:24" x14ac:dyDescent="0.2">
      <c r="W3501" s="72"/>
      <c r="X3501" s="73"/>
    </row>
    <row r="3502" spans="23:24" x14ac:dyDescent="0.2">
      <c r="W3502" s="72"/>
      <c r="X3502" s="73"/>
    </row>
    <row r="3503" spans="23:24" x14ac:dyDescent="0.2">
      <c r="W3503" s="72"/>
      <c r="X3503" s="73"/>
    </row>
    <row r="3504" spans="23:24" x14ac:dyDescent="0.2">
      <c r="W3504" s="72"/>
      <c r="X3504" s="73"/>
    </row>
    <row r="3505" spans="23:24" x14ac:dyDescent="0.2">
      <c r="W3505" s="72"/>
      <c r="X3505" s="73"/>
    </row>
    <row r="3506" spans="23:24" x14ac:dyDescent="0.2">
      <c r="W3506" s="72"/>
      <c r="X3506" s="73"/>
    </row>
    <row r="3507" spans="23:24" x14ac:dyDescent="0.2">
      <c r="W3507" s="72"/>
      <c r="X3507" s="73"/>
    </row>
    <row r="3508" spans="23:24" x14ac:dyDescent="0.2">
      <c r="W3508" s="72"/>
      <c r="X3508" s="73"/>
    </row>
    <row r="3509" spans="23:24" x14ac:dyDescent="0.2">
      <c r="W3509" s="72"/>
      <c r="X3509" s="73"/>
    </row>
    <row r="3510" spans="23:24" x14ac:dyDescent="0.2">
      <c r="W3510" s="72"/>
      <c r="X3510" s="73"/>
    </row>
    <row r="3511" spans="23:24" x14ac:dyDescent="0.2">
      <c r="W3511" s="72"/>
      <c r="X3511" s="73"/>
    </row>
    <row r="3512" spans="23:24" x14ac:dyDescent="0.2">
      <c r="W3512" s="72"/>
      <c r="X3512" s="73"/>
    </row>
    <row r="3513" spans="23:24" x14ac:dyDescent="0.2">
      <c r="W3513" s="72"/>
      <c r="X3513" s="73"/>
    </row>
    <row r="3514" spans="23:24" x14ac:dyDescent="0.2">
      <c r="W3514" s="72"/>
      <c r="X3514" s="73"/>
    </row>
    <row r="3515" spans="23:24" x14ac:dyDescent="0.2">
      <c r="W3515" s="72"/>
      <c r="X3515" s="73"/>
    </row>
    <row r="3516" spans="23:24" x14ac:dyDescent="0.2">
      <c r="W3516" s="72"/>
      <c r="X3516" s="73"/>
    </row>
    <row r="3517" spans="23:24" x14ac:dyDescent="0.2">
      <c r="W3517" s="72"/>
      <c r="X3517" s="73"/>
    </row>
    <row r="3518" spans="23:24" x14ac:dyDescent="0.2">
      <c r="W3518" s="72"/>
      <c r="X3518" s="73"/>
    </row>
    <row r="3519" spans="23:24" x14ac:dyDescent="0.2">
      <c r="W3519" s="72"/>
      <c r="X3519" s="73"/>
    </row>
    <row r="3520" spans="23:24" x14ac:dyDescent="0.2">
      <c r="W3520" s="72"/>
      <c r="X3520" s="73"/>
    </row>
    <row r="3521" spans="23:24" x14ac:dyDescent="0.2">
      <c r="W3521" s="72"/>
      <c r="X3521" s="73"/>
    </row>
    <row r="3522" spans="23:24" x14ac:dyDescent="0.2">
      <c r="W3522" s="72"/>
      <c r="X3522" s="73"/>
    </row>
    <row r="3523" spans="23:24" x14ac:dyDescent="0.2">
      <c r="W3523" s="72"/>
      <c r="X3523" s="73"/>
    </row>
    <row r="3524" spans="23:24" x14ac:dyDescent="0.2">
      <c r="W3524" s="72"/>
      <c r="X3524" s="73"/>
    </row>
    <row r="3525" spans="23:24" x14ac:dyDescent="0.2">
      <c r="W3525" s="72"/>
      <c r="X3525" s="73"/>
    </row>
    <row r="3526" spans="23:24" x14ac:dyDescent="0.2">
      <c r="W3526" s="72"/>
      <c r="X3526" s="73"/>
    </row>
    <row r="3527" spans="23:24" x14ac:dyDescent="0.2">
      <c r="W3527" s="72"/>
      <c r="X3527" s="73"/>
    </row>
    <row r="3528" spans="23:24" x14ac:dyDescent="0.2">
      <c r="W3528" s="72"/>
      <c r="X3528" s="73"/>
    </row>
    <row r="3529" spans="23:24" x14ac:dyDescent="0.2">
      <c r="W3529" s="72"/>
      <c r="X3529" s="73"/>
    </row>
    <row r="3530" spans="23:24" x14ac:dyDescent="0.2">
      <c r="W3530" s="72"/>
      <c r="X3530" s="73"/>
    </row>
    <row r="3531" spans="23:24" x14ac:dyDescent="0.2">
      <c r="W3531" s="72"/>
      <c r="X3531" s="73"/>
    </row>
    <row r="3532" spans="23:24" x14ac:dyDescent="0.2">
      <c r="W3532" s="72"/>
      <c r="X3532" s="73"/>
    </row>
    <row r="3533" spans="23:24" x14ac:dyDescent="0.2">
      <c r="W3533" s="72"/>
      <c r="X3533" s="73"/>
    </row>
    <row r="3534" spans="23:24" x14ac:dyDescent="0.2">
      <c r="W3534" s="72"/>
      <c r="X3534" s="73"/>
    </row>
    <row r="3535" spans="23:24" x14ac:dyDescent="0.2">
      <c r="W3535" s="72"/>
      <c r="X3535" s="73"/>
    </row>
    <row r="3536" spans="23:24" x14ac:dyDescent="0.2">
      <c r="W3536" s="72"/>
      <c r="X3536" s="73"/>
    </row>
    <row r="3537" spans="2:24" x14ac:dyDescent="0.2">
      <c r="W3537" s="72"/>
      <c r="X3537" s="73"/>
    </row>
    <row r="3538" spans="2:24" x14ac:dyDescent="0.2">
      <c r="W3538" s="72"/>
      <c r="X3538" s="73"/>
    </row>
    <row r="3543" spans="2:24" x14ac:dyDescent="0.2">
      <c r="B3543" s="97"/>
      <c r="C3543" s="98"/>
      <c r="D3543" s="99"/>
      <c r="E3543" s="99"/>
    </row>
    <row r="3544" spans="2:24" x14ac:dyDescent="0.2">
      <c r="B3544" s="97"/>
      <c r="C3544" s="98"/>
      <c r="D3544" s="99"/>
      <c r="E3544" s="99"/>
    </row>
    <row r="3545" spans="2:24" x14ac:dyDescent="0.2">
      <c r="B3545" s="97"/>
      <c r="C3545" s="98"/>
      <c r="D3545" s="99"/>
      <c r="E3545" s="99"/>
    </row>
    <row r="3546" spans="2:24" x14ac:dyDescent="0.2">
      <c r="B3546" s="97"/>
      <c r="C3546" s="98"/>
      <c r="D3546" s="99"/>
      <c r="E3546" s="99"/>
    </row>
    <row r="3547" spans="2:24" x14ac:dyDescent="0.2">
      <c r="B3547" s="97"/>
      <c r="C3547" s="98"/>
      <c r="D3547" s="99"/>
      <c r="E3547" s="99"/>
    </row>
    <row r="3548" spans="2:24" x14ac:dyDescent="0.2">
      <c r="B3548" s="97"/>
      <c r="C3548" s="98"/>
      <c r="D3548" s="99"/>
      <c r="E3548" s="99"/>
    </row>
    <row r="3549" spans="2:24" x14ac:dyDescent="0.2">
      <c r="B3549" s="97"/>
      <c r="C3549" s="98"/>
      <c r="D3549" s="99"/>
      <c r="E3549" s="99"/>
    </row>
    <row r="3550" spans="2:24" x14ac:dyDescent="0.2">
      <c r="B3550" s="97"/>
      <c r="C3550" s="98"/>
      <c r="D3550" s="99"/>
      <c r="E3550" s="99"/>
    </row>
    <row r="3551" spans="2:24" x14ac:dyDescent="0.2">
      <c r="B3551" s="97"/>
      <c r="C3551" s="98"/>
      <c r="D3551" s="99"/>
      <c r="E3551" s="99"/>
    </row>
    <row r="3552" spans="2:24" x14ac:dyDescent="0.2">
      <c r="B3552" s="97"/>
      <c r="C3552" s="98"/>
      <c r="D3552" s="99"/>
      <c r="E3552" s="99"/>
    </row>
    <row r="3553" spans="2:5" x14ac:dyDescent="0.2">
      <c r="B3553" s="97"/>
      <c r="C3553" s="98"/>
      <c r="D3553" s="99"/>
      <c r="E3553" s="99"/>
    </row>
    <row r="3554" spans="2:5" x14ac:dyDescent="0.2">
      <c r="B3554" s="97"/>
      <c r="C3554" s="98"/>
      <c r="D3554" s="99"/>
      <c r="E3554" s="99"/>
    </row>
    <row r="3555" spans="2:5" x14ac:dyDescent="0.2">
      <c r="B3555" s="97"/>
      <c r="C3555" s="98"/>
      <c r="D3555" s="99"/>
      <c r="E3555" s="99"/>
    </row>
    <row r="3556" spans="2:5" x14ac:dyDescent="0.2">
      <c r="B3556" s="97"/>
      <c r="C3556" s="98"/>
      <c r="D3556" s="99"/>
      <c r="E3556" s="99"/>
    </row>
    <row r="3557" spans="2:5" x14ac:dyDescent="0.2">
      <c r="B3557" s="97"/>
      <c r="C3557" s="98"/>
      <c r="D3557" s="99"/>
      <c r="E3557" s="99"/>
    </row>
    <row r="3558" spans="2:5" x14ac:dyDescent="0.2">
      <c r="B3558" s="97"/>
      <c r="C3558" s="98"/>
      <c r="D3558" s="99"/>
      <c r="E3558" s="99"/>
    </row>
    <row r="3559" spans="2:5" x14ac:dyDescent="0.2">
      <c r="B3559" s="97"/>
      <c r="C3559" s="98"/>
      <c r="D3559" s="99"/>
      <c r="E3559" s="99"/>
    </row>
    <row r="3560" spans="2:5" x14ac:dyDescent="0.2">
      <c r="B3560" s="97"/>
      <c r="C3560" s="98"/>
      <c r="D3560" s="99"/>
      <c r="E3560" s="99"/>
    </row>
  </sheetData>
  <dataConsolidate/>
  <mergeCells count="2">
    <mergeCell ref="A3:A9"/>
    <mergeCell ref="A10:A16"/>
  </mergeCells>
  <conditionalFormatting sqref="Y23:Y46">
    <cfRule type="cellIs" dxfId="0" priority="1" operator="equal">
      <formula>FALSE</formula>
    </cfRule>
  </conditionalFormatting>
  <dataValidations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8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9" r:id="rId12" name="Check Box 9">
              <controlPr defaultSize="0" autoFill="0" autoLine="0" autoPict="0">
                <anchor moveWithCells="1">
                  <from>
                    <xdr:col>9</xdr:col>
                    <xdr:colOff>390525</xdr:colOff>
                    <xdr:row>20</xdr:row>
                    <xdr:rowOff>85725</xdr:rowOff>
                  </from>
                  <to>
                    <xdr:col>11</xdr:col>
                    <xdr:colOff>57150</xdr:colOff>
                    <xdr:row>22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Q3537"/>
  <sheetViews>
    <sheetView showGridLines="0" workbookViewId="0">
      <selection activeCell="C1" sqref="C1"/>
    </sheetView>
  </sheetViews>
  <sheetFormatPr defaultRowHeight="11.25" x14ac:dyDescent="0.2"/>
  <cols>
    <col min="1" max="1" width="2.7109375" style="1" customWidth="1"/>
    <col min="2" max="2" width="14.140625" style="1" bestFit="1" customWidth="1"/>
    <col min="3" max="3" width="2.7109375" style="1" customWidth="1"/>
    <col min="4" max="4" width="13.140625" style="1" bestFit="1" customWidth="1"/>
    <col min="5" max="5" width="17.28515625" style="1" bestFit="1" customWidth="1"/>
    <col min="6" max="6" width="15.7109375" style="1" customWidth="1"/>
    <col min="7" max="7" width="2.7109375" style="1" customWidth="1"/>
    <col min="8" max="8" width="13.140625" style="1" bestFit="1" customWidth="1"/>
    <col min="9" max="9" width="17.28515625" style="1" bestFit="1" customWidth="1"/>
    <col min="10" max="17" width="15.7109375" style="1" customWidth="1"/>
    <col min="18" max="18" width="2.7109375" style="1" customWidth="1"/>
    <col min="19" max="19" width="9.140625" style="1"/>
    <col min="20" max="20" width="10" style="1" bestFit="1" customWidth="1"/>
    <col min="21" max="16384" width="9.140625" style="1"/>
  </cols>
  <sheetData>
    <row r="1" spans="2:17" x14ac:dyDescent="0.2">
      <c r="B1" s="57" t="s">
        <v>46</v>
      </c>
      <c r="C1" s="58"/>
      <c r="K1" s="1" t="s">
        <v>47</v>
      </c>
    </row>
    <row r="2" spans="2:17" x14ac:dyDescent="0.2">
      <c r="F2" s="59" t="str">
        <f>Currency&amp;"ON"</f>
        <v>EURON</v>
      </c>
      <c r="J2" s="38" t="str">
        <f>Currency&amp;"1M"</f>
        <v>EUR1M</v>
      </c>
      <c r="K2" s="40"/>
      <c r="L2" s="38" t="str">
        <f>Currency&amp;"3M"</f>
        <v>EUR3M</v>
      </c>
      <c r="M2" s="40"/>
      <c r="N2" s="39" t="str">
        <f>Currency&amp;"6M"</f>
        <v>EUR6M</v>
      </c>
      <c r="O2" s="40"/>
      <c r="P2" s="39" t="str">
        <f>Currency&amp;"1Y"</f>
        <v>EUR1Y</v>
      </c>
      <c r="Q2" s="40"/>
    </row>
    <row r="3" spans="2:17" x14ac:dyDescent="0.2">
      <c r="B3" s="44" t="s">
        <v>41</v>
      </c>
      <c r="D3" s="44" t="s">
        <v>44</v>
      </c>
      <c r="E3" s="41" t="s">
        <v>45</v>
      </c>
      <c r="F3" s="42" t="s">
        <v>39</v>
      </c>
      <c r="H3" s="44" t="s">
        <v>44</v>
      </c>
      <c r="I3" s="41" t="s">
        <v>45</v>
      </c>
      <c r="J3" s="42" t="s">
        <v>39</v>
      </c>
      <c r="K3" s="43" t="s">
        <v>40</v>
      </c>
      <c r="L3" s="42" t="s">
        <v>39</v>
      </c>
      <c r="M3" s="43" t="s">
        <v>40</v>
      </c>
      <c r="N3" s="42" t="s">
        <v>39</v>
      </c>
      <c r="O3" s="43" t="s">
        <v>40</v>
      </c>
      <c r="P3" s="42" t="s">
        <v>39</v>
      </c>
      <c r="Q3" s="43" t="s">
        <v>40</v>
      </c>
    </row>
    <row r="4" spans="2:17" x14ac:dyDescent="0.2">
      <c r="B4" s="45"/>
      <c r="D4" s="48">
        <f>EvaluationDate</f>
        <v>42268</v>
      </c>
      <c r="E4" s="48">
        <f>_xll.qlInterestRateIndexValueDate(IndexON,D4)</f>
        <v>42268</v>
      </c>
      <c r="F4" s="51">
        <f>IFERROR(_xll.qlIndexFixing(IndexON,D4,TRUE,_xll.ohTrigger(RecalcTrigger,TriggerON)),NA())</f>
        <v>-1.3000000000085166E-3</v>
      </c>
      <c r="H4" s="48">
        <f>EvaluationDate</f>
        <v>42268</v>
      </c>
      <c r="I4" s="48">
        <f>_xll.qlInterestRateIndexValueDate(Index1M,$H4)</f>
        <v>42270</v>
      </c>
      <c r="J4" s="51">
        <f>IFERROR(_xll.qlIndexFixing(Index1M,$H4,TRUE,_xll.ohTrigger(_xll.ohTrigger(RecalcTrigger,Trigger1M),Trigger1M)),NA())</f>
        <v>-1.0399999999961551E-3</v>
      </c>
      <c r="K4" s="51">
        <f>IFERROR(_xll.qlIndexFixing(ONIndex1M,I4,TRUE,_xll.ohTrigger(RecalcTrigger,Trigger1M)),NA())</f>
        <v>-1.0100056672879276E-3</v>
      </c>
      <c r="L4" s="51">
        <f>IFERROR(_xll.qlIndexFixing(Index3M,H4,TRUE,_xll.ohTrigger(RecalcTrigger,Trigger3M)),NA())</f>
        <v>-4.0800000000045932E-4</v>
      </c>
      <c r="M4" s="51">
        <f>IFERROR(_xll.qlIndexFixing(ONIndex3M,I4,TRUE,_xll.ohTrigger(RecalcTrigger,Trigger3M)),NA())</f>
        <v>-4.570071735043868E-4</v>
      </c>
      <c r="N4" s="51">
        <f>IFERROR(_xll.qlIndexFixing(Index6M,$H4,TRUE,_xll.ohTrigger(RecalcTrigger,Trigger6M)),NA())</f>
        <v>3.7000000000018398E-4</v>
      </c>
      <c r="O4" s="51">
        <f>IFERROR(_xll.qlIndexFixing(ONIndex6M,I4,TRUE,_xll.ohTrigger(RecalcTrigger,Trigger6M)),NA())</f>
        <v>3.2699547272585505E-4</v>
      </c>
      <c r="P4" s="51">
        <f>IFERROR(_xll.qlIndexFixing(Index1Y,$H4,TRUE,_xll.ohTrigger(RecalcTrigger,Trigger1Y)),NA())</f>
        <v>1.519999999999955E-3</v>
      </c>
      <c r="Q4" s="51">
        <f>IFERROR(_xll.qlIndexFixing(ONIndex1Y,I4,TRUE,_xll.ohTrigger(RecalcTrigger,Trigger1Y)),NA())</f>
        <v>1.3837659423909798E-3</v>
      </c>
    </row>
    <row r="5" spans="2:17" x14ac:dyDescent="0.2">
      <c r="B5" s="46" t="s">
        <v>17</v>
      </c>
      <c r="D5" s="49">
        <f>_xll.qlCalendarAdvance(Calendar,$D4,B5,"f",FALSE)</f>
        <v>42269</v>
      </c>
      <c r="E5" s="49">
        <f>_xll.qlInterestRateIndexValueDate(IndexON,D5)</f>
        <v>42269</v>
      </c>
      <c r="F5" s="52">
        <f>IFERROR(_xll.qlIndexFixing(IndexON,D5,TRUE,_xll.ohTrigger(RecalcTrigger,TriggerON)),NA())</f>
        <v>-1.3000000000884526E-3</v>
      </c>
      <c r="H5" s="49">
        <f>_xll.qlCalendarAdvance(Calendar,$H4,B5,"f",FALSE)</f>
        <v>42269</v>
      </c>
      <c r="I5" s="49">
        <f>_xll.qlInterestRateIndexValueDate(Index1M,$H5)</f>
        <v>42271</v>
      </c>
      <c r="J5" s="52">
        <f>IFERROR(_xll.qlIndexFixing(Index1M,$H5,TRUE,_xll.ohTrigger(RecalcTrigger,Trigger1M)),NA())</f>
        <v>-1.0448258855912107E-3</v>
      </c>
      <c r="K5" s="52">
        <f>IFERROR(_xll.qlIndexFixing(ONIndex1M,I5,TRUE,_xll.ohTrigger(RecalcTrigger,Trigger1M)),NA())</f>
        <v>-1.0100085009545623E-3</v>
      </c>
      <c r="L5" s="52">
        <f>IFERROR(_xll.qlIndexFixing(Index3M,H5,TRUE,_xll.ohTrigger(RecalcTrigger,Trigger3M)),NA())</f>
        <v>-4.0747148083576244E-4</v>
      </c>
      <c r="M5" s="52">
        <f>IFERROR(_xll.qlIndexFixing(ONIndex3M,I5,TRUE,_xll.ohTrigger(RecalcTrigger,Trigger3M)),NA())</f>
        <v>-4.5700775368029412E-4</v>
      </c>
      <c r="N5" s="52">
        <f>IFERROR(_xll.qlIndexFixing(Index6M,$H5,TRUE,_xll.ohTrigger(RecalcTrigger,Trigger6M)),NA())</f>
        <v>3.7015033774243913E-4</v>
      </c>
      <c r="O5" s="52">
        <f>IFERROR(_xll.qlIndexFixing(ONIndex6M,I5,TRUE,_xll.ohTrigger(RecalcTrigger,Trigger6M)),NA())</f>
        <v>3.2699517573675507E-4</v>
      </c>
      <c r="P5" s="52">
        <f>IFERROR(_xll.qlIndexFixing(Index1Y,$H5,TRUE,_xll.ohTrigger(RecalcTrigger,Trigger1Y)),NA())</f>
        <v>1.5230049130558695E-3</v>
      </c>
      <c r="Q5" s="52">
        <f>IFERROR(_xll.qlIndexFixing(ONIndex1Y,I5,TRUE,_xll.ohTrigger(RecalcTrigger,Trigger1Y)),NA())</f>
        <v>1.3837606235256317E-3</v>
      </c>
    </row>
    <row r="6" spans="2:17" x14ac:dyDescent="0.2">
      <c r="B6" s="46" t="s">
        <v>17</v>
      </c>
      <c r="D6" s="49">
        <f>_xll.qlCalendarAdvance(Calendar,$D5,B6,"f",FALSE)</f>
        <v>42270</v>
      </c>
      <c r="E6" s="49">
        <f>_xll.qlInterestRateIndexValueDate(IndexON,D6)</f>
        <v>42270</v>
      </c>
      <c r="F6" s="52">
        <f>IFERROR(_xll.qlIndexFixing(IndexON,D6,TRUE,_xll.ohTrigger(RecalcTrigger,TriggerON)),NA())</f>
        <v>-1.3079343666921872E-3</v>
      </c>
      <c r="H6" s="49">
        <f>_xll.qlCalendarAdvance(Calendar,$H5,B6,"f",FALSE)</f>
        <v>42270</v>
      </c>
      <c r="I6" s="49">
        <f>_xll.qlInterestRateIndexValueDate(Index1M,$H6)</f>
        <v>42272</v>
      </c>
      <c r="J6" s="52">
        <f>IFERROR(_xll.qlIndexFixing(Index1M,$H6,TRUE,_xll.ohTrigger(RecalcTrigger,Trigger1M)),NA())</f>
        <v>-1.0459519615314873E-3</v>
      </c>
      <c r="K6" s="52">
        <f>IFERROR(_xll.qlIndexFixing(ONIndex1M,I6,TRUE,_xll.ohTrigger(RecalcTrigger,Trigger1M)),NA())</f>
        <v>-1.0100085008746262E-3</v>
      </c>
      <c r="L6" s="52">
        <f>IFERROR(_xll.qlIndexFixing(Index3M,H6,TRUE,_xll.ohTrigger(RecalcTrigger,Trigger3M)),NA())</f>
        <v>-4.0700415201886953E-4</v>
      </c>
      <c r="M6" s="52">
        <f>IFERROR(_xll.qlIndexFixing(ONIndex3M,I6,TRUE,_xll.ohTrigger(RecalcTrigger,Trigger3M)),NA())</f>
        <v>-4.5700775360035806E-4</v>
      </c>
      <c r="N6" s="52">
        <f>IFERROR(_xll.qlIndexFixing(Index6M,$H6,TRUE,_xll.ohTrigger(RecalcTrigger,Trigger6M)),NA())</f>
        <v>3.6989113575005845E-4</v>
      </c>
      <c r="O6" s="52">
        <f>IFERROR(_xll.qlIndexFixing(ONIndex6M,I6,TRUE,_xll.ohTrigger(RecalcTrigger,Trigger6M)),NA())</f>
        <v>3.2699517573675507E-4</v>
      </c>
      <c r="P6" s="52">
        <f>IFERROR(_xll.qlIndexFixing(Index1Y,$H6,TRUE,_xll.ohTrigger(RecalcTrigger,Trigger1Y)),NA())</f>
        <v>1.52337846975793E-3</v>
      </c>
      <c r="Q6" s="52">
        <f>IFERROR(_xll.qlIndexFixing(ONIndex1Y,I6,TRUE,_xll.ohTrigger(RecalcTrigger,Trigger1Y)),NA())</f>
        <v>1.3837606235256317E-3</v>
      </c>
    </row>
    <row r="7" spans="2:17" x14ac:dyDescent="0.2">
      <c r="B7" s="46" t="s">
        <v>17</v>
      </c>
      <c r="D7" s="49">
        <f>_xll.qlCalendarAdvance(Calendar,$D6,B7,"f",FALSE)</f>
        <v>42271</v>
      </c>
      <c r="E7" s="49">
        <f>_xll.qlInterestRateIndexValueDate(IndexON,D7)</f>
        <v>42271</v>
      </c>
      <c r="F7" s="52">
        <f>IFERROR(_xll.qlIndexFixing(IndexON,D7,TRUE,_xll.ohTrigger(RecalcTrigger,TriggerON)),NA())</f>
        <v>-1.3307163993125926E-3</v>
      </c>
      <c r="H7" s="49">
        <f>_xll.qlCalendarAdvance(Calendar,$H6,B7,"f",FALSE)</f>
        <v>42271</v>
      </c>
      <c r="I7" s="49">
        <f>_xll.qlInterestRateIndexValueDate(Index1M,$H7)</f>
        <v>42275</v>
      </c>
      <c r="J7" s="52">
        <f>IFERROR(_xll.qlIndexFixing(Index1M,$H7,TRUE,_xll.ohTrigger(RecalcTrigger,Trigger1M)),NA())</f>
        <v>-1.0524320781977181E-3</v>
      </c>
      <c r="K7" s="52">
        <f>IFERROR(_xll.qlIndexFixing(ONIndex1M,I7,TRUE,_xll.ohTrigger(RecalcTrigger,Trigger1M)),NA())</f>
        <v>-1.0007062789219034E-3</v>
      </c>
      <c r="L7" s="52">
        <f>IFERROR(_xll.qlIndexFixing(Index3M,H7,TRUE,_xll.ohTrigger(RecalcTrigger,Trigger3M)),NA())</f>
        <v>-4.0535724452095049E-4</v>
      </c>
      <c r="M7" s="52">
        <f>IFERROR(_xll.qlIndexFixing(ONIndex3M,I7,TRUE,_xll.ohTrigger(RecalcTrigger,Trigger3M)),NA())</f>
        <v>8.2992370735723853E-5</v>
      </c>
      <c r="N7" s="52">
        <f>IFERROR(_xll.qlIndexFixing(Index6M,$H7,TRUE,_xll.ohTrigger(RecalcTrigger,Trigger6M)),NA())</f>
        <v>3.7059333348743451E-4</v>
      </c>
      <c r="O7" s="52">
        <f>IFERROR(_xll.qlIndexFixing(ONIndex6M,I7,TRUE,_xll.ohTrigger(RecalcTrigger,Trigger6M)),NA())</f>
        <v>8.6699647621202303E-4</v>
      </c>
      <c r="P7" s="52">
        <f>IFERROR(_xll.qlIndexFixing(Index1Y,$H7,TRUE,_xll.ohTrigger(RecalcTrigger,Trigger1Y)),NA())</f>
        <v>1.5263241351484123E-3</v>
      </c>
      <c r="Q7" s="52">
        <f>IFERROR(_xll.qlIndexFixing(ONIndex1Y,I7,TRUE,_xll.ohTrigger(RecalcTrigger,Trigger1Y)),NA())</f>
        <v>1.3837606235256317E-3</v>
      </c>
    </row>
    <row r="8" spans="2:17" x14ac:dyDescent="0.2">
      <c r="B8" s="46" t="s">
        <v>17</v>
      </c>
      <c r="D8" s="49">
        <f>_xll.qlCalendarAdvance(Calendar,$D7,B8,"f",FALSE)</f>
        <v>42272</v>
      </c>
      <c r="E8" s="49">
        <f>_xll.qlInterestRateIndexValueDate(IndexON,D8)</f>
        <v>42272</v>
      </c>
      <c r="F8" s="52">
        <f>IFERROR(_xll.qlIndexFixing(IndexON,D8,TRUE,_xll.ohTrigger(RecalcTrigger,TriggerON)),NA())</f>
        <v>-1.3879300174091114E-3</v>
      </c>
      <c r="H8" s="49">
        <f>_xll.qlCalendarAdvance(Calendar,$H7,B8,"f",FALSE)</f>
        <v>42272</v>
      </c>
      <c r="I8" s="49">
        <f>_xll.qlInterestRateIndexValueDate(Index1M,$H8)</f>
        <v>42276</v>
      </c>
      <c r="J8" s="52">
        <f>IFERROR(_xll.qlIndexFixing(Index1M,$H8,TRUE,_xll.ohTrigger(RecalcTrigger,Trigger1M)),NA())</f>
        <v>-1.0552239551420151E-3</v>
      </c>
      <c r="K8" s="52">
        <f>IFERROR(_xll.qlIndexFixing(ONIndex1M,I8,TRUE,_xll.ohTrigger(RecalcTrigger,Trigger1M)),NA())</f>
        <v>-9.8197953596557142E-4</v>
      </c>
      <c r="L8" s="52">
        <f>IFERROR(_xll.qlIndexFixing(Index3M,H8,TRUE,_xll.ohTrigger(RecalcTrigger,Trigger3M)),NA())</f>
        <v>-4.0482881926179635E-4</v>
      </c>
      <c r="M8" s="52">
        <f>IFERROR(_xll.qlIndexFixing(ONIndex3M,I8,TRUE,_xll.ohTrigger(RecalcTrigger,Trigger3M)),NA())</f>
        <v>-4.5700775360035806E-4</v>
      </c>
      <c r="N8" s="52">
        <f>IFERROR(_xll.qlIndexFixing(Index6M,$H8,TRUE,_xll.ohTrigger(RecalcTrigger,Trigger6M)),NA())</f>
        <v>3.7083254697044922E-4</v>
      </c>
      <c r="O8" s="52">
        <f>IFERROR(_xll.qlIndexFixing(ONIndex6M,I8,TRUE,_xll.ohTrigger(RecalcTrigger,Trigger6M)),NA())</f>
        <v>3.2699517573675507E-4</v>
      </c>
      <c r="P8" s="52">
        <f>IFERROR(_xll.qlIndexFixing(Index1Y,$H8,TRUE,_xll.ohTrigger(RecalcTrigger,Trigger1Y)),NA())</f>
        <v>1.5276262645503112E-3</v>
      </c>
      <c r="Q8" s="52">
        <f>IFERROR(_xll.qlIndexFixing(ONIndex1Y,I8,TRUE,_xll.ohTrigger(RecalcTrigger,Trigger1Y)),NA())</f>
        <v>1.3837606235256317E-3</v>
      </c>
    </row>
    <row r="9" spans="2:17" x14ac:dyDescent="0.2">
      <c r="B9" s="46" t="s">
        <v>17</v>
      </c>
      <c r="D9" s="49">
        <f>_xll.qlCalendarAdvance(Calendar,$D8,B9,"f",FALSE)</f>
        <v>42275</v>
      </c>
      <c r="E9" s="49">
        <f>_xll.qlInterestRateIndexValueDate(IndexON,D9)</f>
        <v>42275</v>
      </c>
      <c r="F9" s="52">
        <f>IFERROR(_xll.qlIndexFixing(IndexON,D9,TRUE,_xll.ohTrigger(RecalcTrigger,TriggerON)),NA())</f>
        <v>-1.4293153344890897E-3</v>
      </c>
      <c r="H9" s="49">
        <f>_xll.qlCalendarAdvance(Calendar,$H8,B9,"f",FALSE)</f>
        <v>42275</v>
      </c>
      <c r="I9" s="49">
        <f>_xll.qlInterestRateIndexValueDate(Index1M,$H9)</f>
        <v>42277</v>
      </c>
      <c r="J9" s="52">
        <f>IFERROR(_xll.qlIndexFixing(Index1M,$H9,TRUE,_xll.ohTrigger(RecalcTrigger,Trigger1M)),NA())</f>
        <v>-1.0581165809315785E-3</v>
      </c>
      <c r="K9" s="52">
        <f>IFERROR(_xll.qlIndexFixing(ONIndex1M,I9,TRUE,_xll.ohTrigger(RecalcTrigger,Trigger1M)),NA())</f>
        <v>-9.5649205374748192E-4</v>
      </c>
      <c r="L9" s="52">
        <f>IFERROR(_xll.qlIndexFixing(Index3M,H9,TRUE,_xll.ohTrigger(RecalcTrigger,Trigger3M)),NA())</f>
        <v>-4.0435050960823022E-4</v>
      </c>
      <c r="M9" s="52">
        <f>IFERROR(_xll.qlIndexFixing(ONIndex3M,I9,TRUE,_xll.ohTrigger(RecalcTrigger,Trigger3M)),NA())</f>
        <v>-4.5700717351770948E-4</v>
      </c>
      <c r="N9" s="52">
        <f>IFERROR(_xll.qlIndexFixing(Index6M,$H9,TRUE,_xll.ohTrigger(RecalcTrigger,Trigger6M)),NA())</f>
        <v>3.7083631459065055E-4</v>
      </c>
      <c r="O9" s="52">
        <f>IFERROR(_xll.qlIndexFixing(ONIndex6M,I9,TRUE,_xll.ohTrigger(RecalcTrigger,Trigger6M)),NA())</f>
        <v>3.269954727525004E-4</v>
      </c>
      <c r="P9" s="52">
        <f>IFERROR(_xll.qlIndexFixing(Index1Y,$H9,TRUE,_xll.ohTrigger(RecalcTrigger,Trigger1Y)),NA())</f>
        <v>1.5289383920872076E-3</v>
      </c>
      <c r="Q9" s="52">
        <f>IFERROR(_xll.qlIndexFixing(ONIndex1Y,I9,TRUE,_xll.ohTrigger(RecalcTrigger,Trigger1Y)),NA())</f>
        <v>1.3837659423909798E-3</v>
      </c>
    </row>
    <row r="10" spans="2:17" x14ac:dyDescent="0.2">
      <c r="B10" s="46" t="s">
        <v>17</v>
      </c>
      <c r="D10" s="49">
        <f>_xll.qlCalendarAdvance(Calendar,$D9,B10,"f",FALSE)</f>
        <v>42276</v>
      </c>
      <c r="E10" s="49">
        <f>_xll.qlInterestRateIndexValueDate(IndexON,D10)</f>
        <v>42276</v>
      </c>
      <c r="F10" s="52">
        <f>IFERROR(_xll.qlIndexFixing(IndexON,D10,TRUE,_xll.ohTrigger(RecalcTrigger,TriggerON)),NA())</f>
        <v>-1.4283388687408305E-3</v>
      </c>
      <c r="H10" s="49">
        <f>_xll.qlCalendarAdvance(Calendar,$H9,B10,"f",FALSE)</f>
        <v>42276</v>
      </c>
      <c r="I10" s="49">
        <f>_xll.qlInterestRateIndexValueDate(Index1M,$H10)</f>
        <v>42278</v>
      </c>
      <c r="J10" s="52">
        <f>IFERROR(_xll.qlIndexFixing(Index1M,$H10,TRUE,_xll.ohTrigger(RecalcTrigger,Trigger1M)),NA())</f>
        <v>-1.0640879655297864E-3</v>
      </c>
      <c r="K10" s="52">
        <f>IFERROR(_xll.qlIndexFixing(ONIndex1M,I10,TRUE,_xll.ohTrigger(RecalcTrigger,Trigger1M)),NA())</f>
        <v>-9.5807424625782289E-4</v>
      </c>
      <c r="L10" s="52">
        <f>IFERROR(_xll.qlIndexFixing(Index3M,H10,TRUE,_xll.ohTrigger(RecalcTrigger,Trigger3M)),NA())</f>
        <v>-3.7595103414515753E-4</v>
      </c>
      <c r="M10" s="52">
        <f>IFERROR(_xll.qlIndexFixing(ONIndex3M,I10,TRUE,_xll.ohTrigger(RecalcTrigger,Trigger3M)),NA())</f>
        <v>-4.5700775360035806E-4</v>
      </c>
      <c r="N10" s="52">
        <f>IFERROR(_xll.qlIndexFixing(Index6M,$H10,TRUE,_xll.ohTrigger(RecalcTrigger,Trigger6M)),NA())</f>
        <v>3.680012163514171E-4</v>
      </c>
      <c r="O10" s="52">
        <f>IFERROR(_xll.qlIndexFixing(ONIndex6M,I10,TRUE,_xll.ohTrigger(RecalcTrigger,Trigger6M)),NA())</f>
        <v>3.2699517573675507E-4</v>
      </c>
      <c r="P10" s="52">
        <f>IFERROR(_xll.qlIndexFixing(Index1Y,$H10,TRUE,_xll.ohTrigger(RecalcTrigger,Trigger1Y)),NA())</f>
        <v>1.5321250912802397E-3</v>
      </c>
      <c r="Q10" s="52">
        <f>IFERROR(_xll.qlIndexFixing(ONIndex1Y,I10,TRUE,_xll.ohTrigger(RecalcTrigger,Trigger1Y)),NA())</f>
        <v>1.3837606235256317E-3</v>
      </c>
    </row>
    <row r="11" spans="2:17" x14ac:dyDescent="0.2">
      <c r="B11" s="46" t="s">
        <v>17</v>
      </c>
      <c r="D11" s="49">
        <f>_xll.qlCalendarAdvance(Calendar,$D10,B11,"f",FALSE)</f>
        <v>42277</v>
      </c>
      <c r="E11" s="49">
        <f>_xll.qlInterestRateIndexValueDate(IndexON,D11)</f>
        <v>42277</v>
      </c>
      <c r="F11" s="52">
        <f>IFERROR(_xll.qlIndexFixing(IndexON,D11,TRUE,_xll.ohTrigger(RecalcTrigger,TriggerON)),NA())</f>
        <v>-8.7839414458112941E-4</v>
      </c>
      <c r="H11" s="49">
        <f>_xll.qlCalendarAdvance(Calendar,$H10,B11,"f",FALSE)</f>
        <v>42277</v>
      </c>
      <c r="I11" s="49">
        <f>_xll.qlInterestRateIndexValueDate(Index1M,$H11)</f>
        <v>42279</v>
      </c>
      <c r="J11" s="52">
        <f>IFERROR(_xll.qlIndexFixing(Index1M,$H11,TRUE,_xll.ohTrigger(RecalcTrigger,Trigger1M)),NA())</f>
        <v>-1.0667395343146081E-3</v>
      </c>
      <c r="K11" s="52">
        <f>IFERROR(_xll.qlIndexFixing(ONIndex1M,I11,TRUE,_xll.ohTrigger(RecalcTrigger,Trigger1M)),NA())</f>
        <v>-9.7994439031356961E-4</v>
      </c>
      <c r="L11" s="52">
        <f>IFERROR(_xll.qlIndexFixing(Index3M,H11,TRUE,_xll.ohTrigger(RecalcTrigger,Trigger3M)),NA())</f>
        <v>-3.7508920478197724E-4</v>
      </c>
      <c r="M11" s="52">
        <f>IFERROR(_xll.qlIndexFixing(ONIndex3M,I11,TRUE,_xll.ohTrigger(RecalcTrigger,Trigger3M)),NA())</f>
        <v>-4.5700775368029412E-4</v>
      </c>
      <c r="N11" s="52">
        <f>IFERROR(_xll.qlIndexFixing(Index6M,$H11,TRUE,_xll.ohTrigger(RecalcTrigger,Trigger6M)),NA())</f>
        <v>3.6788580100784738E-4</v>
      </c>
      <c r="O11" s="52">
        <f>IFERROR(_xll.qlIndexFixing(ONIndex6M,I11,TRUE,_xll.ohTrigger(RecalcTrigger,Trigger6M)),NA())</f>
        <v>3.2699517573675507E-4</v>
      </c>
      <c r="P11" s="52">
        <f>IFERROR(_xll.qlIndexFixing(Index1Y,$H11,TRUE,_xll.ohTrigger(RecalcTrigger,Trigger1Y)),NA())</f>
        <v>1.5325234634529913E-3</v>
      </c>
      <c r="Q11" s="52">
        <f>IFERROR(_xll.qlIndexFixing(ONIndex1Y,I11,TRUE,_xll.ohTrigger(RecalcTrigger,Trigger1Y)),NA())</f>
        <v>1.3837606235256317E-3</v>
      </c>
    </row>
    <row r="12" spans="2:17" x14ac:dyDescent="0.2">
      <c r="B12" s="46" t="s">
        <v>17</v>
      </c>
      <c r="D12" s="49">
        <f>_xll.qlCalendarAdvance(Calendar,$D11,B12,"f",FALSE)</f>
        <v>42278</v>
      </c>
      <c r="E12" s="49">
        <f>_xll.qlInterestRateIndexValueDate(IndexON,D12)</f>
        <v>42278</v>
      </c>
      <c r="F12" s="52">
        <f>IFERROR(_xll.qlIndexFixing(IndexON,D12,TRUE,_xll.ohTrigger(RecalcTrigger,TriggerON)),NA())</f>
        <v>-1.4112776009023165E-3</v>
      </c>
      <c r="H12" s="49">
        <f>_xll.qlCalendarAdvance(Calendar,$H11,B12,"f",FALSE)</f>
        <v>42278</v>
      </c>
      <c r="I12" s="49">
        <f>_xll.qlInterestRateIndexValueDate(Index1M,$H12)</f>
        <v>42282</v>
      </c>
      <c r="J12" s="52">
        <f>IFERROR(_xll.qlIndexFixing(Index1M,$H12,TRUE,_xll.ohTrigger(RecalcTrigger,Trigger1M)),NA())</f>
        <v>-1.0817270519866964E-3</v>
      </c>
      <c r="K12" s="52">
        <f>IFERROR(_xll.qlIndexFixing(ONIndex1M,I12,TRUE,_xll.ohTrigger(RecalcTrigger,Trigger1M)),NA())</f>
        <v>-1.0106013709876294E-3</v>
      </c>
      <c r="L12" s="52">
        <f>IFERROR(_xll.qlIndexFixing(Index3M,H12,TRUE,_xll.ohTrigger(RecalcTrigger,Trigger3M)),NA())</f>
        <v>-3.727881965125316E-4</v>
      </c>
      <c r="M12" s="52">
        <f>IFERROR(_xll.qlIndexFixing(ONIndex3M,I12,TRUE,_xll.ohTrigger(RecalcTrigger,Trigger3M)),NA())</f>
        <v>-4.5700775368029412E-4</v>
      </c>
      <c r="N12" s="52">
        <f>IFERROR(_xll.qlIndexFixing(Index6M,$H12,TRUE,_xll.ohTrigger(RecalcTrigger,Trigger6M)),NA())</f>
        <v>3.6843710116031981E-4</v>
      </c>
      <c r="O12" s="52">
        <f>IFERROR(_xll.qlIndexFixing(ONIndex6M,I12,TRUE,_xll.ohTrigger(RecalcTrigger,Trigger6M)),NA())</f>
        <v>3.2699517573675507E-4</v>
      </c>
      <c r="P12" s="52">
        <f>IFERROR(_xll.qlIndexFixing(Index1Y,$H12,TRUE,_xll.ohTrigger(RecalcTrigger,Trigger1Y)),NA())</f>
        <v>1.5356112167437519E-3</v>
      </c>
      <c r="Q12" s="52">
        <f>IFERROR(_xll.qlIndexFixing(ONIndex1Y,I12,TRUE,_xll.ohTrigger(RecalcTrigger,Trigger1Y)),NA())</f>
        <v>1.3837606235256317E-3</v>
      </c>
    </row>
    <row r="13" spans="2:17" x14ac:dyDescent="0.2">
      <c r="B13" s="46" t="s">
        <v>17</v>
      </c>
      <c r="D13" s="49">
        <f>_xll.qlCalendarAdvance(Calendar,$D12,B13,"f",FALSE)</f>
        <v>42279</v>
      </c>
      <c r="E13" s="49">
        <f>_xll.qlInterestRateIndexValueDate(IndexON,D13)</f>
        <v>42279</v>
      </c>
      <c r="F13" s="52">
        <f>IFERROR(_xll.qlIndexFixing(IndexON,D13,TRUE,_xll.ohTrigger(RecalcTrigger,TriggerON)),NA())</f>
        <v>-1.395041696641286E-3</v>
      </c>
      <c r="H13" s="49">
        <f>_xll.qlCalendarAdvance(Calendar,$H12,B13,"f",FALSE)</f>
        <v>42279</v>
      </c>
      <c r="I13" s="49">
        <f>_xll.qlInterestRateIndexValueDate(Index1M,$H13)</f>
        <v>42283</v>
      </c>
      <c r="J13" s="52">
        <f>IFERROR(_xll.qlIndexFixing(Index1M,$H13,TRUE,_xll.ohTrigger(RecalcTrigger,Trigger1M)),NA())</f>
        <v>-1.0868496232712705E-3</v>
      </c>
      <c r="K13" s="52">
        <f>IFERROR(_xll.qlIndexFixing(ONIndex1M,I13,TRUE,_xll.ohTrigger(RecalcTrigger,Trigger1M)),NA())</f>
        <v>-1.0385915546784474E-3</v>
      </c>
      <c r="L13" s="52">
        <f>IFERROR(_xll.qlIndexFixing(Index3M,H13,TRUE,_xll.ohTrigger(RecalcTrigger,Trigger3M)),NA())</f>
        <v>-3.7226742955862399E-4</v>
      </c>
      <c r="M13" s="52">
        <f>IFERROR(_xll.qlIndexFixing(ONIndex3M,I13,TRUE,_xll.ohTrigger(RecalcTrigger,Trigger3M)),NA())</f>
        <v>-4.5700775368029412E-4</v>
      </c>
      <c r="N13" s="52">
        <f>IFERROR(_xll.qlIndexFixing(Index6M,$H13,TRUE,_xll.ohTrigger(RecalcTrigger,Trigger6M)),NA())</f>
        <v>3.6854000958789162E-4</v>
      </c>
      <c r="O13" s="52">
        <f>IFERROR(_xll.qlIndexFixing(ONIndex6M,I13,TRUE,_xll.ohTrigger(RecalcTrigger,Trigger6M)),NA())</f>
        <v>3.2699517573675507E-4</v>
      </c>
      <c r="P13" s="52">
        <f>IFERROR(_xll.qlIndexFixing(Index1Y,$H13,TRUE,_xll.ohTrigger(RecalcTrigger,Trigger1Y)),NA())</f>
        <v>1.5369604960204751E-3</v>
      </c>
      <c r="Q13" s="52">
        <f>IFERROR(_xll.qlIndexFixing(ONIndex1Y,I13,TRUE,_xll.ohTrigger(RecalcTrigger,Trigger1Y)),NA())</f>
        <v>1.3837606235256317E-3</v>
      </c>
    </row>
    <row r="14" spans="2:17" x14ac:dyDescent="0.2">
      <c r="B14" s="46" t="s">
        <v>17</v>
      </c>
      <c r="D14" s="49">
        <f>_xll.qlCalendarAdvance(Calendar,$D13,B14,"f",FALSE)</f>
        <v>42282</v>
      </c>
      <c r="E14" s="49">
        <f>_xll.qlInterestRateIndexValueDate(IndexON,D14)</f>
        <v>42282</v>
      </c>
      <c r="F14" s="52">
        <f>IFERROR(_xll.qlIndexFixing(IndexON,D14,TRUE,_xll.ohTrigger(RecalcTrigger,TriggerON)),NA())</f>
        <v>-1.3831075301462548E-3</v>
      </c>
      <c r="H14" s="49">
        <f>_xll.qlCalendarAdvance(Calendar,$H13,B14,"f",FALSE)</f>
        <v>42282</v>
      </c>
      <c r="I14" s="49">
        <f>_xll.qlInterestRateIndexValueDate(Index1M,$H14)</f>
        <v>42284</v>
      </c>
      <c r="J14" s="52">
        <f>IFERROR(_xll.qlIndexFixing(Index1M,$H14,TRUE,_xll.ohTrigger(RecalcTrigger,Trigger1M)),NA())</f>
        <v>-1.0932848622244055E-3</v>
      </c>
      <c r="K14" s="52">
        <f>IFERROR(_xll.qlIndexFixing(ONIndex1M,I14,TRUE,_xll.ohTrigger(RecalcTrigger,Trigger1M)),NA())</f>
        <v>-1.0855032710299639E-3</v>
      </c>
      <c r="L14" s="52">
        <f>IFERROR(_xll.qlIndexFixing(Index3M,H14,TRUE,_xll.ohTrigger(RecalcTrigger,Trigger3M)),NA())</f>
        <v>-3.7174705333824887E-4</v>
      </c>
      <c r="M14" s="52">
        <f>IFERROR(_xll.qlIndexFixing(ONIndex3M,I14,TRUE,_xll.ohTrigger(RecalcTrigger,Trigger3M)),NA())</f>
        <v>-4.570071735043868E-4</v>
      </c>
      <c r="N14" s="52">
        <f>IFERROR(_xll.qlIndexFixing(Index6M,$H14,TRUE,_xll.ohTrigger(RecalcTrigger,Trigger6M)),NA())</f>
        <v>3.6864101129325155E-4</v>
      </c>
      <c r="O14" s="52">
        <f>IFERROR(_xll.qlIndexFixing(ONIndex6M,I14,TRUE,_xll.ohTrigger(RecalcTrigger,Trigger6M)),NA())</f>
        <v>3.269954727525004E-4</v>
      </c>
      <c r="P14" s="52">
        <f>IFERROR(_xll.qlIndexFixing(Index1Y,$H14,TRUE,_xll.ohTrigger(RecalcTrigger,Trigger1Y)),NA())</f>
        <v>1.5383120503826733E-3</v>
      </c>
      <c r="Q14" s="52">
        <f>IFERROR(_xll.qlIndexFixing(ONIndex1Y,I14,TRUE,_xll.ohTrigger(RecalcTrigger,Trigger1Y)),NA())</f>
        <v>1.3837659423909798E-3</v>
      </c>
    </row>
    <row r="15" spans="2:17" x14ac:dyDescent="0.2">
      <c r="B15" s="46" t="s">
        <v>17</v>
      </c>
      <c r="D15" s="49">
        <f>_xll.qlCalendarAdvance(Calendar,$D14,B15,"f",FALSE)</f>
        <v>42283</v>
      </c>
      <c r="E15" s="49">
        <f>_xll.qlInterestRateIndexValueDate(IndexON,D15)</f>
        <v>42283</v>
      </c>
      <c r="F15" s="52">
        <f>IFERROR(_xll.qlIndexFixing(IndexON,D15,TRUE,_xll.ohTrigger(RecalcTrigger,TriggerON)),NA())</f>
        <v>-1.382428693279536E-3</v>
      </c>
      <c r="H15" s="49">
        <f>_xll.qlCalendarAdvance(Calendar,$H14,B15,"f",FALSE)</f>
        <v>42283</v>
      </c>
      <c r="I15" s="49">
        <f>_xll.qlInterestRateIndexValueDate(Index1M,$H15)</f>
        <v>42285</v>
      </c>
      <c r="J15" s="52">
        <f>IFERROR(_xll.qlIndexFixing(Index1M,$H15,TRUE,_xll.ohTrigger(RecalcTrigger,Trigger1M)),NA())</f>
        <v>-1.0958717976847221E-3</v>
      </c>
      <c r="K15" s="52">
        <f>IFERROR(_xll.qlIndexFixing(ONIndex1M,I15,TRUE,_xll.ohTrigger(RecalcTrigger,Trigger1M)),NA())</f>
        <v>-1.1155107073257398E-3</v>
      </c>
      <c r="L15" s="52">
        <f>IFERROR(_xll.qlIndexFixing(Index3M,H15,TRUE,_xll.ohTrigger(RecalcTrigger,Trigger3M)),NA())</f>
        <v>-3.712271010817812E-4</v>
      </c>
      <c r="M15" s="52">
        <f>IFERROR(_xll.qlIndexFixing(ONIndex3M,I15,TRUE,_xll.ohTrigger(RecalcTrigger,Trigger3M)),NA())</f>
        <v>-4.5700775364032609E-4</v>
      </c>
      <c r="N15" s="52">
        <f>IFERROR(_xll.qlIndexFixing(Index6M,$H15,TRUE,_xll.ohTrigger(RecalcTrigger,Trigger6M)),NA())</f>
        <v>3.6874037592081579E-4</v>
      </c>
      <c r="O15" s="52">
        <f>IFERROR(_xll.qlIndexFixing(ONIndex6M,I15,TRUE,_xll.ohTrigger(RecalcTrigger,Trigger6M)),NA())</f>
        <v>3.2699517573675507E-4</v>
      </c>
      <c r="P15" s="52">
        <f>IFERROR(_xll.qlIndexFixing(Index1Y,$H15,TRUE,_xll.ohTrigger(RecalcTrigger,Trigger1Y)),NA())</f>
        <v>1.5415186034885347E-3</v>
      </c>
      <c r="Q15" s="52">
        <f>IFERROR(_xll.qlIndexFixing(ONIndex1Y,I15,TRUE,_xll.ohTrigger(RecalcTrigger,Trigger1Y)),NA())</f>
        <v>1.3837606235256317E-3</v>
      </c>
    </row>
    <row r="16" spans="2:17" x14ac:dyDescent="0.2">
      <c r="B16" s="46" t="s">
        <v>17</v>
      </c>
      <c r="D16" s="49">
        <f>_xll.qlCalendarAdvance(Calendar,$D15,B16,"f",FALSE)</f>
        <v>42284</v>
      </c>
      <c r="E16" s="49">
        <f>_xll.qlInterestRateIndexValueDate(IndexON,D16)</f>
        <v>42284</v>
      </c>
      <c r="F16" s="52">
        <f>IFERROR(_xll.qlIndexFixing(IndexON,D16,TRUE,_xll.ohTrigger(RecalcTrigger,TriggerON)),NA())</f>
        <v>-1.3887605966811378E-3</v>
      </c>
      <c r="H16" s="49">
        <f>_xll.qlCalendarAdvance(Calendar,$H15,B16,"f",FALSE)</f>
        <v>42284</v>
      </c>
      <c r="I16" s="49">
        <f>_xll.qlInterestRateIndexValueDate(Index1M,$H16)</f>
        <v>42286</v>
      </c>
      <c r="J16" s="52">
        <f>IFERROR(_xll.qlIndexFixing(Index1M,$H16,TRUE,_xll.ohTrigger(RecalcTrigger,Trigger1M)),NA())</f>
        <v>-1.0977227143632764E-3</v>
      </c>
      <c r="K16" s="52">
        <f>IFERROR(_xll.qlIndexFixing(ONIndex1M,I16,TRUE,_xll.ohTrigger(RecalcTrigger,Trigger1M)),NA())</f>
        <v>-1.1181346529864911E-3</v>
      </c>
      <c r="L16" s="52">
        <f>IFERROR(_xll.qlIndexFixing(Index3M,H16,TRUE,_xll.ohTrigger(RecalcTrigger,Trigger3M)),NA())</f>
        <v>-3.7152744166221659E-4</v>
      </c>
      <c r="M16" s="52">
        <f>IFERROR(_xll.qlIndexFixing(ONIndex3M,I16,TRUE,_xll.ohTrigger(RecalcTrigger,Trigger3M)),NA())</f>
        <v>-4.5700775364032609E-4</v>
      </c>
      <c r="N16" s="52">
        <f>IFERROR(_xll.qlIndexFixing(Index6M,$H16,TRUE,_xll.ohTrigger(RecalcTrigger,Trigger6M)),NA())</f>
        <v>3.6857765209972316E-4</v>
      </c>
      <c r="O16" s="52">
        <f>IFERROR(_xll.qlIndexFixing(ONIndex6M,I16,TRUE,_xll.ohTrigger(RecalcTrigger,Trigger6M)),NA())</f>
        <v>3.2699517573675507E-4</v>
      </c>
      <c r="P16" s="52">
        <f>IFERROR(_xll.qlIndexFixing(Index1Y,$H16,TRUE,_xll.ohTrigger(RecalcTrigger,Trigger1Y)),NA())</f>
        <v>1.5419425348574636E-3</v>
      </c>
      <c r="Q16" s="52">
        <f>IFERROR(_xll.qlIndexFixing(ONIndex1Y,I16,TRUE,_xll.ohTrigger(RecalcTrigger,Trigger1Y)),NA())</f>
        <v>1.3837606235256317E-3</v>
      </c>
    </row>
    <row r="17" spans="2:17" x14ac:dyDescent="0.2">
      <c r="B17" s="46" t="s">
        <v>17</v>
      </c>
      <c r="D17" s="49">
        <f>_xll.qlCalendarAdvance(Calendar,$D16,B17,"f",FALSE)</f>
        <v>42285</v>
      </c>
      <c r="E17" s="49">
        <f>_xll.qlInterestRateIndexValueDate(IndexON,D17)</f>
        <v>42285</v>
      </c>
      <c r="F17" s="52">
        <f>IFERROR(_xll.qlIndexFixing(IndexON,D17,TRUE,_xll.ohTrigger(RecalcTrigger,TriggerON)),NA())</f>
        <v>-1.3984930665111861E-3</v>
      </c>
      <c r="H17" s="49">
        <f>_xll.qlCalendarAdvance(Calendar,$H16,B17,"f",FALSE)</f>
        <v>42285</v>
      </c>
      <c r="I17" s="49">
        <f>_xll.qlInterestRateIndexValueDate(Index1M,$H17)</f>
        <v>42289</v>
      </c>
      <c r="J17" s="52">
        <f>IFERROR(_xll.qlIndexFixing(Index1M,$H17,TRUE,_xll.ohTrigger(RecalcTrigger,Trigger1M)),NA())</f>
        <v>-1.1019582111784865E-3</v>
      </c>
      <c r="K17" s="52">
        <f>IFERROR(_xll.qlIndexFixing(ONIndex1M,I17,TRUE,_xll.ohTrigger(RecalcTrigger,Trigger1M)),NA())</f>
        <v>-1.1127404931876583E-3</v>
      </c>
      <c r="L17" s="52">
        <f>IFERROR(_xll.qlIndexFixing(Index3M,H17,TRUE,_xll.ohTrigger(RecalcTrigger,Trigger3M)),NA())</f>
        <v>-3.6915219277660932E-4</v>
      </c>
      <c r="M17" s="52">
        <f>IFERROR(_xll.qlIndexFixing(ONIndex3M,I17,TRUE,_xll.ohTrigger(RecalcTrigger,Trigger3M)),NA())</f>
        <v>-4.5700775364032609E-4</v>
      </c>
      <c r="N17" s="52">
        <f>IFERROR(_xll.qlIndexFixing(Index6M,$H17,TRUE,_xll.ohTrigger(RecalcTrigger,Trigger6M)),NA())</f>
        <v>3.6912706558645892E-4</v>
      </c>
      <c r="O17" s="52">
        <f>IFERROR(_xll.qlIndexFixing(ONIndex6M,I17,TRUE,_xll.ohTrigger(RecalcTrigger,Trigger6M)),NA())</f>
        <v>3.2699517573675507E-4</v>
      </c>
      <c r="P17" s="52">
        <f>IFERROR(_xll.qlIndexFixing(Index1Y,$H17,TRUE,_xll.ohTrigger(RecalcTrigger,Trigger1Y)),NA())</f>
        <v>1.5450632576914989E-3</v>
      </c>
      <c r="Q17" s="52">
        <f>IFERROR(_xll.qlIndexFixing(ONIndex1Y,I17,TRUE,_xll.ohTrigger(RecalcTrigger,Trigger1Y)),NA())</f>
        <v>1.3837606235256317E-3</v>
      </c>
    </row>
    <row r="18" spans="2:17" x14ac:dyDescent="0.2">
      <c r="B18" s="46" t="s">
        <v>17</v>
      </c>
      <c r="D18" s="49">
        <f>_xll.qlCalendarAdvance(Calendar,$D17,B18,"f",FALSE)</f>
        <v>42286</v>
      </c>
      <c r="E18" s="49">
        <f>_xll.qlInterestRateIndexValueDate(IndexON,D18)</f>
        <v>42286</v>
      </c>
      <c r="F18" s="52">
        <f>IFERROR(_xll.qlIndexFixing(IndexON,D18,TRUE,_xll.ohTrigger(RecalcTrigger,TriggerON)),NA())</f>
        <v>-1.4135699303485794E-3</v>
      </c>
      <c r="H18" s="49">
        <f>_xll.qlCalendarAdvance(Calendar,$H17,B18,"f",FALSE)</f>
        <v>42286</v>
      </c>
      <c r="I18" s="49">
        <f>_xll.qlInterestRateIndexValueDate(Index1M,$H18)</f>
        <v>42290</v>
      </c>
      <c r="J18" s="52">
        <f>IFERROR(_xll.qlIndexFixing(Index1M,$H18,TRUE,_xll.ohTrigger(RecalcTrigger,Trigger1M)),NA())</f>
        <v>-1.1025426601979898E-3</v>
      </c>
      <c r="K18" s="52">
        <f>IFERROR(_xll.qlIndexFixing(ONIndex1M,I18,TRUE,_xll.ohTrigger(RecalcTrigger,Trigger1M)),NA())</f>
        <v>-1.1054496586115903E-3</v>
      </c>
      <c r="L18" s="52">
        <f>IFERROR(_xll.qlIndexFixing(Index3M,H18,TRUE,_xll.ohTrigger(RecalcTrigger,Trigger3M)),NA())</f>
        <v>-3.6863485528767457E-4</v>
      </c>
      <c r="M18" s="52">
        <f>IFERROR(_xll.qlIndexFixing(ONIndex3M,I18,TRUE,_xll.ohTrigger(RecalcTrigger,Trigger3M)),NA())</f>
        <v>-4.5700775364032609E-4</v>
      </c>
      <c r="N18" s="52">
        <f>IFERROR(_xll.qlIndexFixing(Index6M,$H18,TRUE,_xll.ohTrigger(RecalcTrigger,Trigger6M)),NA())</f>
        <v>3.6922249853150264E-4</v>
      </c>
      <c r="O18" s="52">
        <f>IFERROR(_xll.qlIndexFixing(ONIndex6M,I18,TRUE,_xll.ohTrigger(RecalcTrigger,Trigger6M)),NA())</f>
        <v>3.2699517573675507E-4</v>
      </c>
      <c r="P18" s="52">
        <f>IFERROR(_xll.qlIndexFixing(Index1Y,$H18,TRUE,_xll.ohTrigger(RecalcTrigger,Trigger1Y)),NA())</f>
        <v>1.5464038820475075E-3</v>
      </c>
      <c r="Q18" s="52">
        <f>IFERROR(_xll.qlIndexFixing(ONIndex1Y,I18,TRUE,_xll.ohTrigger(RecalcTrigger,Trigger1Y)),NA())</f>
        <v>1.3837606235256317E-3</v>
      </c>
    </row>
    <row r="19" spans="2:17" x14ac:dyDescent="0.2">
      <c r="B19" s="46" t="s">
        <v>17</v>
      </c>
      <c r="D19" s="49">
        <f>_xll.qlCalendarAdvance(Calendar,$D18,B19,"f",FALSE)</f>
        <v>42289</v>
      </c>
      <c r="E19" s="49">
        <f>_xll.qlInterestRateIndexValueDate(IndexON,D19)</f>
        <v>42289</v>
      </c>
      <c r="F19" s="52">
        <f>IFERROR(_xll.qlIndexFixing(IndexON,D19,TRUE,_xll.ohTrigger(RecalcTrigger,TriggerON)),NA())</f>
        <v>-1.4216881298212414E-3</v>
      </c>
      <c r="H19" s="49">
        <f>_xll.qlCalendarAdvance(Calendar,$H18,B19,"f",FALSE)</f>
        <v>42289</v>
      </c>
      <c r="I19" s="49">
        <f>_xll.qlInterestRateIndexValueDate(Index1M,$H19)</f>
        <v>42291</v>
      </c>
      <c r="J19" s="52">
        <f>IFERROR(_xll.qlIndexFixing(Index1M,$H19,TRUE,_xll.ohTrigger(RecalcTrigger,Trigger1M)),NA())</f>
        <v>-1.1052382901506747E-3</v>
      </c>
      <c r="K19" s="52">
        <f>IFERROR(_xll.qlIndexFixing(ONIndex1M,I19,TRUE,_xll.ohTrigger(RecalcTrigger,Trigger1M)),NA())</f>
        <v>-1.0916507688740751E-3</v>
      </c>
      <c r="L19" s="52">
        <f>IFERROR(_xll.qlIndexFixing(Index3M,H19,TRUE,_xll.ohTrigger(RecalcTrigger,Trigger3M)),NA())</f>
        <v>-3.6811813904614121E-4</v>
      </c>
      <c r="M19" s="52">
        <f>IFERROR(_xll.qlIndexFixing(ONIndex3M,I19,TRUE,_xll.ohTrigger(RecalcTrigger,Trigger3M)),NA())</f>
        <v>-4.570071735043868E-4</v>
      </c>
      <c r="N19" s="52">
        <f>IFERROR(_xll.qlIndexFixing(Index6M,$H19,TRUE,_xll.ohTrigger(RecalcTrigger,Trigger6M)),NA())</f>
        <v>3.6931803768754264E-4</v>
      </c>
      <c r="O19" s="52">
        <f>IFERROR(_xll.qlIndexFixing(ONIndex6M,I19,TRUE,_xll.ohTrigger(RecalcTrigger,Trigger6M)),NA())</f>
        <v>3.269954727525004E-4</v>
      </c>
      <c r="P19" s="52">
        <f>IFERROR(_xll.qlIndexFixing(Index1Y,$H19,TRUE,_xll.ohTrigger(RecalcTrigger,Trigger1Y)),NA())</f>
        <v>1.547738477283362E-3</v>
      </c>
      <c r="Q19" s="52">
        <f>IFERROR(_xll.qlIndexFixing(ONIndex1Y,I19,TRUE,_xll.ohTrigger(RecalcTrigger,Trigger1Y)),NA())</f>
        <v>1.3837659423909798E-3</v>
      </c>
    </row>
    <row r="20" spans="2:17" x14ac:dyDescent="0.2">
      <c r="B20" s="46" t="s">
        <v>17</v>
      </c>
      <c r="D20" s="49">
        <f>_xll.qlCalendarAdvance(Calendar,$D19,B20,"f",FALSE)</f>
        <v>42290</v>
      </c>
      <c r="E20" s="49">
        <f>_xll.qlInterestRateIndexValueDate(IndexON,D20)</f>
        <v>42290</v>
      </c>
      <c r="F20" s="52">
        <f>IFERROR(_xll.qlIndexFixing(IndexON,D20,TRUE,_xll.ohTrigger(RecalcTrigger,TriggerON)),NA())</f>
        <v>-1.4209659519437423E-3</v>
      </c>
      <c r="H20" s="49">
        <f>_xll.qlCalendarAdvance(Calendar,$H19,B20,"f",FALSE)</f>
        <v>42290</v>
      </c>
      <c r="I20" s="49">
        <f>_xll.qlInterestRateIndexValueDate(Index1M,$H20)</f>
        <v>42292</v>
      </c>
      <c r="J20" s="52">
        <f>IFERROR(_xll.qlIndexFixing(Index1M,$H20,TRUE,_xll.ohTrigger(RecalcTrigger,Trigger1M)),NA())</f>
        <v>-1.1050072618223883E-3</v>
      </c>
      <c r="K20" s="52">
        <f>IFERROR(_xll.qlIndexFixing(ONIndex1M,I20,TRUE,_xll.ohTrigger(RecalcTrigger,Trigger1M)),NA())</f>
        <v>-1.0804122902730029E-3</v>
      </c>
      <c r="L20" s="52">
        <f>IFERROR(_xll.qlIndexFixing(Index3M,H20,TRUE,_xll.ohTrigger(RecalcTrigger,Trigger3M)),NA())</f>
        <v>-3.6760207658902567E-4</v>
      </c>
      <c r="M20" s="52">
        <f>IFERROR(_xll.qlIndexFixing(ONIndex3M,I20,TRUE,_xll.ohTrigger(RecalcTrigger,Trigger3M)),NA())</f>
        <v>-4.5700775368029412E-4</v>
      </c>
      <c r="N20" s="52">
        <f>IFERROR(_xll.qlIndexFixing(Index6M,$H20,TRUE,_xll.ohTrigger(RecalcTrigger,Trigger6M)),NA())</f>
        <v>3.6941399450467958E-4</v>
      </c>
      <c r="O20" s="52">
        <f>IFERROR(_xll.qlIndexFixing(ONIndex6M,I20,TRUE,_xll.ohTrigger(RecalcTrigger,Trigger6M)),NA())</f>
        <v>3.2699517573675507E-4</v>
      </c>
      <c r="P20" s="52">
        <f>IFERROR(_xll.qlIndexFixing(Index1Y,$H20,TRUE,_xll.ohTrigger(RecalcTrigger,Trigger1Y)),NA())</f>
        <v>1.55079289005269E-3</v>
      </c>
      <c r="Q20" s="52">
        <f>IFERROR(_xll.qlIndexFixing(ONIndex1Y,I20,TRUE,_xll.ohTrigger(RecalcTrigger,Trigger1Y)),NA())</f>
        <v>1.3837606235256317E-3</v>
      </c>
    </row>
    <row r="21" spans="2:17" x14ac:dyDescent="0.2">
      <c r="B21" s="46" t="s">
        <v>17</v>
      </c>
      <c r="D21" s="49">
        <f>_xll.qlCalendarAdvance(Calendar,$D20,B21,"f",FALSE)</f>
        <v>42291</v>
      </c>
      <c r="E21" s="49">
        <f>_xll.qlInterestRateIndexValueDate(IndexON,D21)</f>
        <v>42291</v>
      </c>
      <c r="F21" s="52">
        <f>IFERROR(_xll.qlIndexFixing(IndexON,D21,TRUE,_xll.ohTrigger(RecalcTrigger,TriggerON)),NA())</f>
        <v>-1.4172660442834939E-3</v>
      </c>
      <c r="H21" s="49">
        <f>_xll.qlCalendarAdvance(Calendar,$H20,B21,"f",FALSE)</f>
        <v>42291</v>
      </c>
      <c r="I21" s="49">
        <f>_xll.qlInterestRateIndexValueDate(Index1M,$H21)</f>
        <v>42293</v>
      </c>
      <c r="J21" s="52">
        <f>IFERROR(_xll.qlIndexFixing(Index1M,$H21,TRUE,_xll.ohTrigger(RecalcTrigger,Trigger1M)),NA())</f>
        <v>-1.1049963840633723E-3</v>
      </c>
      <c r="K21" s="52">
        <f>IFERROR(_xll.qlIndexFixing(ONIndex1M,I21,TRUE,_xll.ohTrigger(RecalcTrigger,Trigger1M)),NA())</f>
        <v>-1.0769521414255578E-3</v>
      </c>
      <c r="L21" s="52">
        <f>IFERROR(_xll.qlIndexFixing(Index3M,H21,TRUE,_xll.ohTrigger(RecalcTrigger,Trigger3M)),NA())</f>
        <v>-3.679923182248308E-4</v>
      </c>
      <c r="M21" s="52">
        <f>IFERROR(_xll.qlIndexFixing(ONIndex3M,I21,TRUE,_xll.ohTrigger(RecalcTrigger,Trigger3M)),NA())</f>
        <v>-4.5700775368029412E-4</v>
      </c>
      <c r="N21" s="52">
        <f>IFERROR(_xll.qlIndexFixing(Index6M,$H21,TRUE,_xll.ohTrigger(RecalcTrigger,Trigger6M)),NA())</f>
        <v>3.6924648532117842E-4</v>
      </c>
      <c r="O21" s="52">
        <f>IFERROR(_xll.qlIndexFixing(ONIndex6M,I21,TRUE,_xll.ohTrigger(RecalcTrigger,Trigger6M)),NA())</f>
        <v>3.2699517573675507E-4</v>
      </c>
      <c r="P21" s="52">
        <f>IFERROR(_xll.qlIndexFixing(Index1Y,$H21,TRUE,_xll.ohTrigger(RecalcTrigger,Trigger1Y)),NA())</f>
        <v>1.5512420562118583E-3</v>
      </c>
      <c r="Q21" s="52">
        <f>IFERROR(_xll.qlIndexFixing(ONIndex1Y,I21,TRUE,_xll.ohTrigger(RecalcTrigger,Trigger1Y)),NA())</f>
        <v>1.3837606235256317E-3</v>
      </c>
    </row>
    <row r="22" spans="2:17" x14ac:dyDescent="0.2">
      <c r="B22" s="46" t="s">
        <v>17</v>
      </c>
      <c r="D22" s="49">
        <f>_xll.qlCalendarAdvance(Calendar,$D21,B22,"f",FALSE)</f>
        <v>42292</v>
      </c>
      <c r="E22" s="49">
        <f>_xll.qlInterestRateIndexValueDate(IndexON,D22)</f>
        <v>42292</v>
      </c>
      <c r="F22" s="52">
        <f>IFERROR(_xll.qlIndexFixing(IndexON,D22,TRUE,_xll.ohTrigger(RecalcTrigger,TriggerON)),NA())</f>
        <v>-1.4129549835750765E-3</v>
      </c>
      <c r="H22" s="49">
        <f>_xll.qlCalendarAdvance(Calendar,$H21,B22,"f",FALSE)</f>
        <v>42292</v>
      </c>
      <c r="I22" s="49">
        <f>_xll.qlInterestRateIndexValueDate(Index1M,$H22)</f>
        <v>42296</v>
      </c>
      <c r="J22" s="52">
        <f>IFERROR(_xll.qlIndexFixing(Index1M,$H22,TRUE,_xll.ohTrigger(RecalcTrigger,Trigger1M)),NA())</f>
        <v>-1.1099006814328748E-3</v>
      </c>
      <c r="K22" s="52">
        <f>IFERROR(_xll.qlIndexFixing(ONIndex1M,I22,TRUE,_xll.ohTrigger(RecalcTrigger,Trigger1M)),NA())</f>
        <v>-1.0753187502832162E-3</v>
      </c>
      <c r="L22" s="52">
        <f>IFERROR(_xll.qlIndexFixing(Index3M,H22,TRUE,_xll.ohTrigger(RecalcTrigger,Trigger3M)),NA())</f>
        <v>-3.655450117953048E-4</v>
      </c>
      <c r="M22" s="52">
        <f>IFERROR(_xll.qlIndexFixing(ONIndex3M,I22,TRUE,_xll.ohTrigger(RecalcTrigger,Trigger3M)),NA())</f>
        <v>-4.5700775368029412E-4</v>
      </c>
      <c r="N22" s="52">
        <f>IFERROR(_xll.qlIndexFixing(Index6M,$H22,TRUE,_xll.ohTrigger(RecalcTrigger,Trigger6M)),NA())</f>
        <v>3.698084364364741E-4</v>
      </c>
      <c r="O22" s="52">
        <f>IFERROR(_xll.qlIndexFixing(ONIndex6M,I22,TRUE,_xll.ohTrigger(RecalcTrigger,Trigger6M)),NA())</f>
        <v>3.2699517565681901E-4</v>
      </c>
      <c r="P22" s="52">
        <f>IFERROR(_xll.qlIndexFixing(Index1Y,$H22,TRUE,_xll.ohTrigger(RecalcTrigger,Trigger1Y)),NA())</f>
        <v>1.5542774200044231E-3</v>
      </c>
      <c r="Q22" s="52">
        <f>IFERROR(_xll.qlIndexFixing(ONIndex1Y,I22,TRUE,_xll.ohTrigger(RecalcTrigger,Trigger1Y)),NA())</f>
        <v>1.3837606235256317E-3</v>
      </c>
    </row>
    <row r="23" spans="2:17" x14ac:dyDescent="0.2">
      <c r="B23" s="46" t="s">
        <v>17</v>
      </c>
      <c r="D23" s="49">
        <f>_xll.qlCalendarAdvance(Calendar,$D22,B23,"f",FALSE)</f>
        <v>42293</v>
      </c>
      <c r="E23" s="49">
        <f>_xll.qlInterestRateIndexValueDate(IndexON,D23)</f>
        <v>42293</v>
      </c>
      <c r="F23" s="52">
        <f>IFERROR(_xll.qlIndexFixing(IndexON,D23,TRUE,_xll.ohTrigger(RecalcTrigger,TriggerON)),NA())</f>
        <v>-1.4050642874918751E-3</v>
      </c>
      <c r="H23" s="49">
        <f>_xll.qlCalendarAdvance(Calendar,$H22,B23,"f",FALSE)</f>
        <v>42293</v>
      </c>
      <c r="I23" s="49">
        <f>_xll.qlInterestRateIndexValueDate(Index1M,$H23)</f>
        <v>42297</v>
      </c>
      <c r="J23" s="52">
        <f>IFERROR(_xll.qlIndexFixing(Index1M,$H23,TRUE,_xll.ohTrigger(RecalcTrigger,Trigger1M)),NA())</f>
        <v>-1.1119819865546715E-3</v>
      </c>
      <c r="K23" s="52">
        <f>IFERROR(_xll.qlIndexFixing(ONIndex1M,I23,TRUE,_xll.ohTrigger(RecalcTrigger,Trigger1M)),NA())</f>
        <v>-1.0758656571629999E-3</v>
      </c>
      <c r="L23" s="52">
        <f>IFERROR(_xll.qlIndexFixing(Index3M,H23,TRUE,_xll.ohTrigger(RecalcTrigger,Trigger3M)),NA())</f>
        <v>-3.6503270278921761E-4</v>
      </c>
      <c r="M23" s="52">
        <f>IFERROR(_xll.qlIndexFixing(ONIndex3M,I23,TRUE,_xll.ohTrigger(RecalcTrigger,Trigger3M)),NA())</f>
        <v>-4.5700775360035806E-4</v>
      </c>
      <c r="N23" s="52">
        <f>IFERROR(_xll.qlIndexFixing(Index6M,$H23,TRUE,_xll.ohTrigger(RecalcTrigger,Trigger6M)),NA())</f>
        <v>3.6991136235475422E-4</v>
      </c>
      <c r="O23" s="52">
        <f>IFERROR(_xll.qlIndexFixing(ONIndex6M,I23,TRUE,_xll.ohTrigger(RecalcTrigger,Trigger6M)),NA())</f>
        <v>3.2699517573675507E-4</v>
      </c>
      <c r="P23" s="52">
        <f>IFERROR(_xll.qlIndexFixing(Index1Y,$H23,TRUE,_xll.ohTrigger(RecalcTrigger,Trigger1Y)),NA())</f>
        <v>1.5555495164758625E-3</v>
      </c>
      <c r="Q23" s="52">
        <f>IFERROR(_xll.qlIndexFixing(ONIndex1Y,I23,TRUE,_xll.ohTrigger(RecalcTrigger,Trigger1Y)),NA())</f>
        <v>1.3837606235256317E-3</v>
      </c>
    </row>
    <row r="24" spans="2:17" x14ac:dyDescent="0.2">
      <c r="B24" s="46" t="s">
        <v>17</v>
      </c>
      <c r="D24" s="49">
        <f>_xll.qlCalendarAdvance(Calendar,$D23,B24,"f",FALSE)</f>
        <v>42296</v>
      </c>
      <c r="E24" s="49">
        <f>_xll.qlInterestRateIndexValueDate(IndexON,D24)</f>
        <v>42296</v>
      </c>
      <c r="F24" s="52">
        <f>IFERROR(_xll.qlIndexFixing(IndexON,D24,TRUE,_xll.ohTrigger(RecalcTrigger,TriggerON)),NA())</f>
        <v>-1.3986619490591323E-3</v>
      </c>
      <c r="H24" s="49">
        <f>_xll.qlCalendarAdvance(Calendar,$H23,B24,"f",FALSE)</f>
        <v>42296</v>
      </c>
      <c r="I24" s="49">
        <f>_xll.qlInterestRateIndexValueDate(Index1M,$H24)</f>
        <v>42298</v>
      </c>
      <c r="J24" s="52">
        <f>IFERROR(_xll.qlIndexFixing(Index1M,$H24,TRUE,_xll.ohTrigger(RecalcTrigger,Trigger1M)),NA())</f>
        <v>-1.1162040860644075E-3</v>
      </c>
      <c r="K24" s="52">
        <f>IFERROR(_xll.qlIndexFixing(ONIndex1M,I24,TRUE,_xll.ohTrigger(RecalcTrigger,Trigger1M)),NA())</f>
        <v>-1.0815414125886491E-3</v>
      </c>
      <c r="L24" s="52">
        <f>IFERROR(_xll.qlIndexFixing(Index3M,H24,TRUE,_xll.ohTrigger(RecalcTrigger,Trigger3M)),NA())</f>
        <v>-3.6452124068611289E-4</v>
      </c>
      <c r="M24" s="52">
        <f>IFERROR(_xll.qlIndexFixing(ONIndex3M,I24,TRUE,_xll.ohTrigger(RecalcTrigger,Trigger3M)),NA())</f>
        <v>-4.5333083841470057E-4</v>
      </c>
      <c r="N24" s="52">
        <f>IFERROR(_xll.qlIndexFixing(Index6M,$H24,TRUE,_xll.ohTrigger(RecalcTrigger,Trigger6M)),NA())</f>
        <v>3.7001670005834135E-4</v>
      </c>
      <c r="O24" s="52">
        <f>IFERROR(_xll.qlIndexFixing(ONIndex6M,I24,TRUE,_xll.ohTrigger(RecalcTrigger,Trigger6M)),NA())</f>
        <v>3.2973007519032649E-4</v>
      </c>
      <c r="P24" s="52">
        <f>IFERROR(_xll.qlIndexFixing(Index1Y,$H24,TRUE,_xll.ohTrigger(RecalcTrigger,Trigger1Y)),NA())</f>
        <v>1.5568066984461924E-3</v>
      </c>
      <c r="Q24" s="52">
        <f>IFERROR(_xll.qlIndexFixing(ONIndex1Y,I24,TRUE,_xll.ohTrigger(RecalcTrigger,Trigger1Y)),NA())</f>
        <v>1.3837659423909798E-3</v>
      </c>
    </row>
    <row r="25" spans="2:17" x14ac:dyDescent="0.2">
      <c r="B25" s="46" t="s">
        <v>17</v>
      </c>
      <c r="D25" s="49">
        <f>_xll.qlCalendarAdvance(Calendar,$D24,B25,"f",FALSE)</f>
        <v>42297</v>
      </c>
      <c r="E25" s="49">
        <f>_xll.qlInterestRateIndexValueDate(IndexON,D25)</f>
        <v>42297</v>
      </c>
      <c r="F25" s="52">
        <f>IFERROR(_xll.qlIndexFixing(IndexON,D25,TRUE,_xll.ohTrigger(RecalcTrigger,TriggerON)),NA())</f>
        <v>-1.3965669728266406E-3</v>
      </c>
      <c r="H25" s="49">
        <f>_xll.qlCalendarAdvance(Calendar,$H24,B25,"f",FALSE)</f>
        <v>42297</v>
      </c>
      <c r="I25" s="49">
        <f>_xll.qlInterestRateIndexValueDate(Index1M,$H25)</f>
        <v>42299</v>
      </c>
      <c r="J25" s="52">
        <f>IFERROR(_xll.qlIndexFixing(Index1M,$H25,TRUE,_xll.ohTrigger(RecalcTrigger,Trigger1M)),NA())</f>
        <v>-1.1174850907312572E-3</v>
      </c>
      <c r="K25" s="52">
        <f>IFERROR(_xll.qlIndexFixing(ONIndex1M,I25,TRUE,_xll.ohTrigger(RecalcTrigger,Trigger1M)),NA())</f>
        <v>-1.0876729671327467E-3</v>
      </c>
      <c r="L25" s="52">
        <f>IFERROR(_xll.qlIndexFixing(Index3M,H25,TRUE,_xll.ohTrigger(RecalcTrigger,Trigger3M)),NA())</f>
        <v>-3.6401065732573893E-4</v>
      </c>
      <c r="M25" s="52">
        <f>IFERROR(_xll.qlIndexFixing(ONIndex3M,I25,TRUE,_xll.ohTrigger(RecalcTrigger,Trigger3M)),NA())</f>
        <v>-4.4812954575146335E-4</v>
      </c>
      <c r="N25" s="52">
        <f>IFERROR(_xll.qlIndexFixing(Index6M,$H25,TRUE,_xll.ohTrigger(RecalcTrigger,Trigger6M)),NA())</f>
        <v>3.7012480280389432E-4</v>
      </c>
      <c r="O25" s="52">
        <f>IFERROR(_xll.qlIndexFixing(ONIndex6M,I25,TRUE,_xll.ohTrigger(RecalcTrigger,Trigger6M)),NA())</f>
        <v>3.3362775814005374E-4</v>
      </c>
      <c r="P25" s="52">
        <f>IFERROR(_xll.qlIndexFixing(Index1Y,$H25,TRUE,_xll.ohTrigger(RecalcTrigger,Trigger1Y)),NA())</f>
        <v>1.5595270686526224E-3</v>
      </c>
      <c r="Q25" s="52">
        <f>IFERROR(_xll.qlIndexFixing(ONIndex1Y,I25,TRUE,_xll.ohTrigger(RecalcTrigger,Trigger1Y)),NA())</f>
        <v>1.3837606235256317E-3</v>
      </c>
    </row>
    <row r="26" spans="2:17" x14ac:dyDescent="0.2">
      <c r="B26" s="46" t="s">
        <v>17</v>
      </c>
      <c r="D26" s="49">
        <f>_xll.qlCalendarAdvance(Calendar,$D25,B26,"f",FALSE)</f>
        <v>42298</v>
      </c>
      <c r="E26" s="49">
        <f>_xll.qlInterestRateIndexValueDate(IndexON,D26)</f>
        <v>42298</v>
      </c>
      <c r="F26" s="52">
        <f>IFERROR(_xll.qlIndexFixing(IndexON,D26,TRUE,_xll.ohTrigger(RecalcTrigger,TriggerON)),NA())</f>
        <v>-1.3953595018234566E-3</v>
      </c>
      <c r="H26" s="49">
        <f>_xll.qlCalendarAdvance(Calendar,$H25,B26,"f",FALSE)</f>
        <v>42298</v>
      </c>
      <c r="I26" s="49">
        <f>_xll.qlInterestRateIndexValueDate(Index1M,$H26)</f>
        <v>42300</v>
      </c>
      <c r="J26" s="52">
        <f>IFERROR(_xll.qlIndexFixing(Index1M,$H26,TRUE,_xll.ohTrigger(RecalcTrigger,Trigger1M)),NA())</f>
        <v>-1.1188309967484981E-3</v>
      </c>
      <c r="K26" s="52">
        <f>IFERROR(_xll.qlIndexFixing(ONIndex1M,I26,TRUE,_xll.ohTrigger(RecalcTrigger,Trigger1M)),NA())</f>
        <v>-1.090729332253737E-3</v>
      </c>
      <c r="L26" s="52">
        <f>IFERROR(_xll.qlIndexFixing(Index3M,H26,TRUE,_xll.ohTrigger(RecalcTrigger,Trigger3M)),NA())</f>
        <v>-3.6449472282004149E-4</v>
      </c>
      <c r="M26" s="52">
        <f>IFERROR(_xll.qlIndexFixing(ONIndex3M,I26,TRUE,_xll.ohTrigger(RecalcTrigger,Trigger3M)),NA())</f>
        <v>-4.453680995997189E-4</v>
      </c>
      <c r="N26" s="52">
        <f>IFERROR(_xll.qlIndexFixing(Index6M,$H26,TRUE,_xll.ohTrigger(RecalcTrigger,Trigger6M)),NA())</f>
        <v>3.6999999999972341E-4</v>
      </c>
      <c r="O26" s="52">
        <f>IFERROR(_xll.qlIndexFixing(ONIndex6M,I26,TRUE,_xll.ohTrigger(RecalcTrigger,Trigger6M)),NA())</f>
        <v>3.3571668772935936E-4</v>
      </c>
      <c r="P26" s="52">
        <f>IFERROR(_xll.qlIndexFixing(Index1Y,$H26,TRUE,_xll.ohTrigger(RecalcTrigger,Trigger1Y)),NA())</f>
        <v>1.5600000000000264E-3</v>
      </c>
      <c r="Q26" s="52">
        <f>IFERROR(_xll.qlIndexFixing(ONIndex1Y,I26,TRUE,_xll.ohTrigger(RecalcTrigger,Trigger1Y)),NA())</f>
        <v>1.3837606235256317E-3</v>
      </c>
    </row>
    <row r="27" spans="2:17" x14ac:dyDescent="0.2">
      <c r="B27" s="46" t="s">
        <v>17</v>
      </c>
      <c r="D27" s="49">
        <f>_xll.qlCalendarAdvance(Calendar,$D26,B27,"f",FALSE)</f>
        <v>42299</v>
      </c>
      <c r="E27" s="49">
        <f>_xll.qlInterestRateIndexValueDate(IndexON,D27)</f>
        <v>42299</v>
      </c>
      <c r="F27" s="52">
        <f>IFERROR(_xll.qlIndexFixing(IndexON,D27,TRUE,_xll.ohTrigger(RecalcTrigger,TriggerON)),NA())</f>
        <v>-1.3951876318651912E-3</v>
      </c>
      <c r="H27" s="49">
        <f>_xll.qlCalendarAdvance(Calendar,$H26,B27,"f",FALSE)</f>
        <v>42299</v>
      </c>
      <c r="I27" s="49">
        <f>_xll.qlInterestRateIndexValueDate(Index1M,$H27)</f>
        <v>42303</v>
      </c>
      <c r="J27" s="52">
        <f>IFERROR(_xll.qlIndexFixing(Index1M,$H27,TRUE,_xll.ohTrigger(RecalcTrigger,Trigger1M)),NA())</f>
        <v>-1.1254239319733533E-3</v>
      </c>
      <c r="K27" s="52">
        <f>IFERROR(_xll.qlIndexFixing(ONIndex1M,I27,TRUE,_xll.ohTrigger(RecalcTrigger,Trigger1M)),NA())</f>
        <v>-1.0937719205550422E-3</v>
      </c>
      <c r="L27" s="52">
        <f>IFERROR(_xll.qlIndexFixing(Index3M,H27,TRUE,_xll.ohTrigger(RecalcTrigger,Trigger3M)),NA())</f>
        <v>-3.6209761447812623E-4</v>
      </c>
      <c r="M27" s="52">
        <f>IFERROR(_xll.qlIndexFixing(ONIndex3M,I27,TRUE,_xll.ohTrigger(RecalcTrigger,Trigger3M)),NA())</f>
        <v>-4.4252980619940985E-4</v>
      </c>
      <c r="N27" s="52">
        <f>IFERROR(_xll.qlIndexFixing(Index6M,$H27,TRUE,_xll.ohTrigger(RecalcTrigger,Trigger6M)),NA())</f>
        <v>3.7054518439616312E-4</v>
      </c>
      <c r="O27" s="52">
        <f>IFERROR(_xll.qlIndexFixing(ONIndex6M,I27,TRUE,_xll.ohTrigger(RecalcTrigger,Trigger6M)),NA())</f>
        <v>3.3787699925902359E-4</v>
      </c>
      <c r="P27" s="52">
        <f>IFERROR(_xll.qlIndexFixing(Index1Y,$H27,TRUE,_xll.ohTrigger(RecalcTrigger,Trigger1Y)),NA())</f>
        <v>1.5628249665853337E-3</v>
      </c>
      <c r="Q27" s="52">
        <f>IFERROR(_xll.qlIndexFixing(ONIndex1Y,I27,TRUE,_xll.ohTrigger(RecalcTrigger,Trigger1Y)),NA())</f>
        <v>1.3837606235256317E-3</v>
      </c>
    </row>
    <row r="28" spans="2:17" x14ac:dyDescent="0.2">
      <c r="B28" s="46" t="s">
        <v>17</v>
      </c>
      <c r="D28" s="49">
        <f>_xll.qlCalendarAdvance(Calendar,$D27,B28,"f",FALSE)</f>
        <v>42300</v>
      </c>
      <c r="E28" s="49">
        <f>_xll.qlInterestRateIndexValueDate(IndexON,D28)</f>
        <v>42300</v>
      </c>
      <c r="F28" s="52">
        <f>IFERROR(_xll.qlIndexFixing(IndexON,D28,TRUE,_xll.ohTrigger(RecalcTrigger,TriggerON)),NA())</f>
        <v>-1.3969688576054295E-3</v>
      </c>
      <c r="H28" s="49">
        <f>_xll.qlCalendarAdvance(Calendar,$H27,B28,"f",FALSE)</f>
        <v>42300</v>
      </c>
      <c r="I28" s="49">
        <f>_xll.qlInterestRateIndexValueDate(Index1M,$H28)</f>
        <v>42304</v>
      </c>
      <c r="J28" s="52">
        <f>IFERROR(_xll.qlIndexFixing(Index1M,$H28,TRUE,_xll.ohTrigger(RecalcTrigger,Trigger1M)),NA())</f>
        <v>-1.1274874572349851E-3</v>
      </c>
      <c r="K28" s="52">
        <f>IFERROR(_xll.qlIndexFixing(ONIndex1M,I28,TRUE,_xll.ohTrigger(RecalcTrigger,Trigger1M)),NA())</f>
        <v>-1.0967946626516678E-3</v>
      </c>
      <c r="L28" s="52">
        <f>IFERROR(_xll.qlIndexFixing(Index3M,H28,TRUE,_xll.ohTrigger(RecalcTrigger,Trigger3M)),NA())</f>
        <v>-3.6168839242579491E-4</v>
      </c>
      <c r="M28" s="52">
        <f>IFERROR(_xll.qlIndexFixing(ONIndex3M,I28,TRUE,_xll.ohTrigger(RecalcTrigger,Trigger3M)),NA())</f>
        <v>-4.3962764017191347E-4</v>
      </c>
      <c r="N28" s="52">
        <f>IFERROR(_xll.qlIndexFixing(Index6M,$H28,TRUE,_xll.ohTrigger(RecalcTrigger,Trigger6M)),NA())</f>
        <v>3.7063003208569315E-4</v>
      </c>
      <c r="O28" s="52">
        <f>IFERROR(_xll.qlIndexFixing(ONIndex6M,I28,TRUE,_xll.ohTrigger(RecalcTrigger,Trigger6M)),NA())</f>
        <v>3.4010030615760911E-4</v>
      </c>
      <c r="P28" s="52">
        <f>IFERROR(_xll.qlIndexFixing(Index1Y,$H28,TRUE,_xll.ohTrigger(RecalcTrigger,Trigger1Y)),NA())</f>
        <v>1.5639707392736454E-3</v>
      </c>
      <c r="Q28" s="52">
        <f>IFERROR(_xll.qlIndexFixing(ONIndex1Y,I28,TRUE,_xll.ohTrigger(RecalcTrigger,Trigger1Y)),NA())</f>
        <v>1.3837606235256317E-3</v>
      </c>
    </row>
    <row r="29" spans="2:17" x14ac:dyDescent="0.2">
      <c r="B29" s="46" t="s">
        <v>17</v>
      </c>
      <c r="D29" s="49">
        <f>_xll.qlCalendarAdvance(Calendar,$D28,B29,"f",FALSE)</f>
        <v>42303</v>
      </c>
      <c r="E29" s="49">
        <f>_xll.qlInterestRateIndexValueDate(IndexON,D29)</f>
        <v>42303</v>
      </c>
      <c r="F29" s="52">
        <f>IFERROR(_xll.qlIndexFixing(IndexON,D29,TRUE,_xll.ohTrigger(RecalcTrigger,TriggerON)),NA())</f>
        <v>-1.3989216066345733E-3</v>
      </c>
      <c r="H29" s="49">
        <f>_xll.qlCalendarAdvance(Calendar,$H28,B29,"f",FALSE)</f>
        <v>42303</v>
      </c>
      <c r="I29" s="49">
        <f>_xll.qlInterestRateIndexValueDate(Index1M,$H29)</f>
        <v>42305</v>
      </c>
      <c r="J29" s="52">
        <f>IFERROR(_xll.qlIndexFixing(Index1M,$H29,TRUE,_xll.ohTrigger(RecalcTrigger,Trigger1M)),NA())</f>
        <v>-1.1309043029021511E-3</v>
      </c>
      <c r="K29" s="52">
        <f>IFERROR(_xll.qlIndexFixing(ONIndex1M,I29,TRUE,_xll.ohTrigger(RecalcTrigger,Trigger1M)),NA())</f>
        <v>-1.1027402674868014E-3</v>
      </c>
      <c r="L29" s="52">
        <f>IFERROR(_xll.qlIndexFixing(Index3M,H29,TRUE,_xll.ohTrigger(RecalcTrigger,Trigger3M)),NA())</f>
        <v>-3.6131025107669204E-4</v>
      </c>
      <c r="M29" s="52">
        <f>IFERROR(_xll.qlIndexFixing(ONIndex3M,I29,TRUE,_xll.ohTrigger(RecalcTrigger,Trigger3M)),NA())</f>
        <v>-4.3367474847233467E-4</v>
      </c>
      <c r="N29" s="52">
        <f>IFERROR(_xll.qlIndexFixing(Index6M,$H29,TRUE,_xll.ohTrigger(RecalcTrigger,Trigger6M)),NA())</f>
        <v>3.707042680202512E-4</v>
      </c>
      <c r="O29" s="52">
        <f>IFERROR(_xll.qlIndexFixing(ONIndex6M,I29,TRUE,_xll.ohTrigger(RecalcTrigger,Trigger6M)),NA())</f>
        <v>3.4471530035773412E-4</v>
      </c>
      <c r="P29" s="52">
        <f>IFERROR(_xll.qlIndexFixing(Index1Y,$H29,TRUE,_xll.ohTrigger(RecalcTrigger,Trigger1Y)),NA())</f>
        <v>1.5650979918759456E-3</v>
      </c>
      <c r="Q29" s="52">
        <f>IFERROR(_xll.qlIndexFixing(ONIndex1Y,I29,TRUE,_xll.ohTrigger(RecalcTrigger,Trigger1Y)),NA())</f>
        <v>1.3837659423909798E-3</v>
      </c>
    </row>
    <row r="30" spans="2:17" x14ac:dyDescent="0.2">
      <c r="B30" s="46" t="s">
        <v>17</v>
      </c>
      <c r="D30" s="49">
        <f>_xll.qlCalendarAdvance(Calendar,$D29,B30,"f",FALSE)</f>
        <v>42304</v>
      </c>
      <c r="E30" s="49">
        <f>_xll.qlInterestRateIndexValueDate(IndexON,D30)</f>
        <v>42304</v>
      </c>
      <c r="F30" s="52">
        <f>IFERROR(_xll.qlIndexFixing(IndexON,D30,TRUE,_xll.ohTrigger(RecalcTrigger,TriggerON)),NA())</f>
        <v>-1.399851602714719E-3</v>
      </c>
      <c r="H30" s="49">
        <f>_xll.qlCalendarAdvance(Calendar,$H29,B30,"f",FALSE)</f>
        <v>42304</v>
      </c>
      <c r="I30" s="49">
        <f>_xll.qlInterestRateIndexValueDate(Index1M,$H30)</f>
        <v>42306</v>
      </c>
      <c r="J30" s="52">
        <f>IFERROR(_xll.qlIndexFixing(Index1M,$H30,TRUE,_xll.ohTrigger(RecalcTrigger,Trigger1M)),NA())</f>
        <v>-1.1320681293616741E-3</v>
      </c>
      <c r="K30" s="52">
        <f>IFERROR(_xll.qlIndexFixing(ONIndex1M,I30,TRUE,_xll.ohTrigger(RecalcTrigger,Trigger1M)),NA())</f>
        <v>-1.1085657792131443E-3</v>
      </c>
      <c r="L30" s="52">
        <f>IFERROR(_xll.qlIndexFixing(Index3M,H30,TRUE,_xll.ohTrigger(RecalcTrigger,Trigger3M)),NA())</f>
        <v>-3.6096405680387792E-4</v>
      </c>
      <c r="M30" s="52">
        <f>IFERROR(_xll.qlIndexFixing(ONIndex3M,I30,TRUE,_xll.ohTrigger(RecalcTrigger,Trigger3M)),NA())</f>
        <v>-4.2763973602255589E-4</v>
      </c>
      <c r="N30" s="52">
        <f>IFERROR(_xll.qlIndexFixing(Index6M,$H30,TRUE,_xll.ohTrigger(RecalcTrigger,Trigger6M)),NA())</f>
        <v>3.7076791542541173E-4</v>
      </c>
      <c r="O30" s="52">
        <f>IFERROR(_xll.qlIndexFixing(ONIndex6M,I30,TRUE,_xll.ohTrigger(RecalcTrigger,Trigger6M)),NA())</f>
        <v>3.4945575105638227E-4</v>
      </c>
      <c r="P30" s="52">
        <f>IFERROR(_xll.qlIndexFixing(Index1Y,$H30,TRUE,_xll.ohTrigger(RecalcTrigger,Trigger1Y)),NA())</f>
        <v>1.5673832569987939E-3</v>
      </c>
      <c r="Q30" s="52">
        <f>IFERROR(_xll.qlIndexFixing(ONIndex1Y,I30,TRUE,_xll.ohTrigger(RecalcTrigger,Trigger1Y)),NA())</f>
        <v>1.3837606235256317E-3</v>
      </c>
    </row>
    <row r="31" spans="2:17" x14ac:dyDescent="0.2">
      <c r="B31" s="46" t="s">
        <v>17</v>
      </c>
      <c r="D31" s="49">
        <f>_xll.qlCalendarAdvance(Calendar,$D30,B31,"f",FALSE)</f>
        <v>42305</v>
      </c>
      <c r="E31" s="49">
        <f>_xll.qlInterestRateIndexValueDate(IndexON,D31)</f>
        <v>42305</v>
      </c>
      <c r="F31" s="52">
        <f>IFERROR(_xll.qlIndexFixing(IndexON,D31,TRUE,_xll.ohTrigger(RecalcTrigger,TriggerON)),NA())</f>
        <v>-1.4007418738115618E-3</v>
      </c>
      <c r="H31" s="49">
        <f>_xll.qlCalendarAdvance(Calendar,$H30,B31,"f",FALSE)</f>
        <v>42305</v>
      </c>
      <c r="I31" s="49">
        <f>_xll.qlInterestRateIndexValueDate(Index1M,$H31)</f>
        <v>42307</v>
      </c>
      <c r="J31" s="52">
        <f>IFERROR(_xll.qlIndexFixing(Index1M,$H31,TRUE,_xll.ohTrigger(RecalcTrigger,Trigger1M)),NA())</f>
        <v>-1.1332094356202877E-3</v>
      </c>
      <c r="K31" s="52">
        <f>IFERROR(_xll.qlIndexFixing(ONIndex1M,I31,TRUE,_xll.ohTrigger(RecalcTrigger,Trigger1M)),NA())</f>
        <v>-1.1113982479926676E-3</v>
      </c>
      <c r="L31" s="52">
        <f>IFERROR(_xll.qlIndexFixing(Index3M,H31,TRUE,_xll.ohTrigger(RecalcTrigger,Trigger3M)),NA())</f>
        <v>-3.6010006157202582E-4</v>
      </c>
      <c r="M31" s="52">
        <f>IFERROR(_xll.qlIndexFixing(ONIndex3M,I31,TRUE,_xll.ohTrigger(RecalcTrigger,Trigger3M)),NA())</f>
        <v>-4.2461282190320304E-4</v>
      </c>
      <c r="N31" s="52">
        <f>IFERROR(_xll.qlIndexFixing(Index6M,$H31,TRUE,_xll.ohTrigger(RecalcTrigger,Trigger6M)),NA())</f>
        <v>3.7093606834126547E-4</v>
      </c>
      <c r="O31" s="52">
        <f>IFERROR(_xll.qlIndexFixing(ONIndex6M,I31,TRUE,_xll.ohTrigger(RecalcTrigger,Trigger6M)),NA())</f>
        <v>3.5186823287070013E-4</v>
      </c>
      <c r="P31" s="52">
        <f>IFERROR(_xll.qlIndexFixing(Index1Y,$H31,TRUE,_xll.ohTrigger(RecalcTrigger,Trigger1Y)),NA())</f>
        <v>1.5678775645743051E-3</v>
      </c>
      <c r="Q31" s="52">
        <f>IFERROR(_xll.qlIndexFixing(ONIndex1Y,I31,TRUE,_xll.ohTrigger(RecalcTrigger,Trigger1Y)),NA())</f>
        <v>1.3837606235256317E-3</v>
      </c>
    </row>
    <row r="32" spans="2:17" x14ac:dyDescent="0.2">
      <c r="B32" s="46" t="s">
        <v>17</v>
      </c>
      <c r="D32" s="49">
        <f>_xll.qlCalendarAdvance(Calendar,$D31,B32,"f",FALSE)</f>
        <v>42306</v>
      </c>
      <c r="E32" s="49">
        <f>_xll.qlInterestRateIndexValueDate(IndexON,D32)</f>
        <v>42306</v>
      </c>
      <c r="F32" s="52">
        <f>IFERROR(_xll.qlIndexFixing(IndexON,D32,TRUE,_xll.ohTrigger(RecalcTrigger,TriggerON)),NA())</f>
        <v>-1.4015834039371455E-3</v>
      </c>
      <c r="H32" s="49">
        <f>_xll.qlCalendarAdvance(Calendar,$H31,B32,"f",FALSE)</f>
        <v>42306</v>
      </c>
      <c r="I32" s="49">
        <f>_xll.qlInterestRateIndexValueDate(Index1M,$H32)</f>
        <v>42310</v>
      </c>
      <c r="J32" s="52">
        <f>IFERROR(_xll.qlIndexFixing(Index1M,$H32,TRUE,_xll.ohTrigger(RecalcTrigger,Trigger1M)),NA())</f>
        <v>-1.1376200381572055E-3</v>
      </c>
      <c r="K32" s="52">
        <f>IFERROR(_xll.qlIndexFixing(ONIndex1M,I32,TRUE,_xll.ohTrigger(RecalcTrigger,Trigger1M)),NA())</f>
        <v>-1.1141744536180553E-3</v>
      </c>
      <c r="L32" s="52">
        <f>IFERROR(_xll.qlIndexFixing(Index3M,H32,TRUE,_xll.ohTrigger(RecalcTrigger,Trigger3M)),NA())</f>
        <v>-3.5991113895748823E-4</v>
      </c>
      <c r="M32" s="52">
        <f>IFERROR(_xll.qlIndexFixing(ONIndex3M,I32,TRUE,_xll.ohTrigger(RecalcTrigger,Trigger3M)),NA())</f>
        <v>-4.2159988116630132E-4</v>
      </c>
      <c r="N32" s="52">
        <f>IFERROR(_xll.qlIndexFixing(Index6M,$H32,TRUE,_xll.ohTrigger(RecalcTrigger,Trigger6M)),NA())</f>
        <v>3.710269440245077E-4</v>
      </c>
      <c r="O32" s="52">
        <f>IFERROR(_xll.qlIndexFixing(ONIndex6M,I32,TRUE,_xll.ohTrigger(RecalcTrigger,Trigger6M)),NA())</f>
        <v>3.5429338926640241E-4</v>
      </c>
      <c r="P32" s="52">
        <f>IFERROR(_xll.qlIndexFixing(Index1Y,$H32,TRUE,_xll.ohTrigger(RecalcTrigger,Trigger1Y)),NA())</f>
        <v>1.5704774408112129E-3</v>
      </c>
      <c r="Q32" s="52">
        <f>IFERROR(_xll.qlIndexFixing(ONIndex1Y,I32,TRUE,_xll.ohTrigger(RecalcTrigger,Trigger1Y)),NA())</f>
        <v>1.3837606235256317E-3</v>
      </c>
    </row>
    <row r="33" spans="2:17" x14ac:dyDescent="0.2">
      <c r="B33" s="46" t="s">
        <v>17</v>
      </c>
      <c r="D33" s="49">
        <f>_xll.qlCalendarAdvance(Calendar,$D32,B33,"f",FALSE)</f>
        <v>42307</v>
      </c>
      <c r="E33" s="49">
        <f>_xll.qlInterestRateIndexValueDate(IndexON,D33)</f>
        <v>42307</v>
      </c>
      <c r="F33" s="52">
        <f>IFERROR(_xll.qlIndexFixing(IndexON,D33,TRUE,_xll.ohTrigger(RecalcTrigger,TriggerON)),NA())</f>
        <v>-1.4030534444531284E-3</v>
      </c>
      <c r="H33" s="49">
        <f>_xll.qlCalendarAdvance(Calendar,$H32,B33,"f",FALSE)</f>
        <v>42307</v>
      </c>
      <c r="I33" s="49">
        <f>_xll.qlInterestRateIndexValueDate(Index1M,$H33)</f>
        <v>42311</v>
      </c>
      <c r="J33" s="52">
        <f>IFERROR(_xll.qlIndexFixing(Index1M,$H33,TRUE,_xll.ohTrigger(RecalcTrigger,Trigger1M)),NA())</f>
        <v>-1.1391184917624031E-3</v>
      </c>
      <c r="K33" s="52">
        <f>IFERROR(_xll.qlIndexFixing(ONIndex1M,I33,TRUE,_xll.ohTrigger(RecalcTrigger,Trigger1M)),NA())</f>
        <v>-1.1168883267842489E-3</v>
      </c>
      <c r="L33" s="52">
        <f>IFERROR(_xll.qlIndexFixing(Index3M,H33,TRUE,_xll.ohTrigger(RecalcTrigger,Trigger3M)),NA())</f>
        <v>-3.5973273669452573E-4</v>
      </c>
      <c r="M33" s="52">
        <f>IFERROR(_xll.qlIndexFixing(ONIndex3M,I33,TRUE,_xll.ohTrigger(RecalcTrigger,Trigger3M)),NA())</f>
        <v>-4.1861388847319603E-4</v>
      </c>
      <c r="N33" s="52">
        <f>IFERROR(_xll.qlIndexFixing(Index6M,$H33,TRUE,_xll.ohTrigger(RecalcTrigger,Trigger6M)),NA())</f>
        <v>3.710365152755522E-4</v>
      </c>
      <c r="O33" s="52">
        <f>IFERROR(_xll.qlIndexFixing(ONIndex6M,I33,TRUE,_xll.ohTrigger(RecalcTrigger,Trigger6M)),NA())</f>
        <v>3.5672283367205182E-4</v>
      </c>
      <c r="P33" s="52">
        <f>IFERROR(_xll.qlIndexFixing(Index1Y,$H33,TRUE,_xll.ohTrigger(RecalcTrigger,Trigger1Y)),NA())</f>
        <v>1.5715062707127041E-3</v>
      </c>
      <c r="Q33" s="52">
        <f>IFERROR(_xll.qlIndexFixing(ONIndex1Y,I33,TRUE,_xll.ohTrigger(RecalcTrigger,Trigger1Y)),NA())</f>
        <v>1.3837606235256317E-3</v>
      </c>
    </row>
    <row r="34" spans="2:17" x14ac:dyDescent="0.2">
      <c r="B34" s="46" t="s">
        <v>17</v>
      </c>
      <c r="D34" s="49">
        <f>_xll.qlCalendarAdvance(Calendar,$D33,B34,"f",FALSE)</f>
        <v>42310</v>
      </c>
      <c r="E34" s="49">
        <f>_xll.qlInterestRateIndexValueDate(IndexON,D34)</f>
        <v>42310</v>
      </c>
      <c r="F34" s="52">
        <f>IFERROR(_xll.qlIndexFixing(IndexON,D34,TRUE,_xll.ohTrigger(RecalcTrigger,TriggerON)),NA())</f>
        <v>-1.4042817896120496E-3</v>
      </c>
      <c r="H34" s="49">
        <f>_xll.qlCalendarAdvance(Calendar,$H33,B34,"f",FALSE)</f>
        <v>42310</v>
      </c>
      <c r="I34" s="49">
        <f>_xll.qlInterestRateIndexValueDate(Index1M,$H34)</f>
        <v>42312</v>
      </c>
      <c r="J34" s="52">
        <f>IFERROR(_xll.qlIndexFixing(Index1M,$H34,TRUE,_xll.ohTrigger(RecalcTrigger,Trigger1M)),NA())</f>
        <v>-1.1405119853242773E-3</v>
      </c>
      <c r="K34" s="52">
        <f>IFERROR(_xll.qlIndexFixing(ONIndex1M,I34,TRUE,_xll.ohTrigger(RecalcTrigger,Trigger1M)),NA())</f>
        <v>-1.1220744528994686E-3</v>
      </c>
      <c r="L34" s="52">
        <f>IFERROR(_xll.qlIndexFixing(Index3M,H34,TRUE,_xll.ohTrigger(RecalcTrigger,Trigger3M)),NA())</f>
        <v>-3.5958851636927832E-4</v>
      </c>
      <c r="M34" s="52">
        <f>IFERROR(_xll.qlIndexFixing(ONIndex3M,I34,TRUE,_xll.ohTrigger(RecalcTrigger,Trigger3M)),NA())</f>
        <v>-4.1279612740030558E-4</v>
      </c>
      <c r="N34" s="52">
        <f>IFERROR(_xll.qlIndexFixing(Index6M,$H34,TRUE,_xll.ohTrigger(RecalcTrigger,Trigger6M)),NA())</f>
        <v>3.7103624303529988E-4</v>
      </c>
      <c r="O34" s="52">
        <f>IFERROR(_xll.qlIndexFixing(ONIndex6M,I34,TRUE,_xll.ohTrigger(RecalcTrigger,Trigger6M)),NA())</f>
        <v>3.6155444467667053E-4</v>
      </c>
      <c r="P34" s="52">
        <f>IFERROR(_xll.qlIndexFixing(Index1Y,$H34,TRUE,_xll.ohTrigger(RecalcTrigger,Trigger1Y)),NA())</f>
        <v>1.5725208834577813E-3</v>
      </c>
      <c r="Q34" s="52">
        <f>IFERROR(_xll.qlIndexFixing(ONIndex1Y,I34,TRUE,_xll.ohTrigger(RecalcTrigger,Trigger1Y)),NA())</f>
        <v>1.3837659423909798E-3</v>
      </c>
    </row>
    <row r="35" spans="2:17" x14ac:dyDescent="0.2">
      <c r="B35" s="46" t="s">
        <v>17</v>
      </c>
      <c r="D35" s="49">
        <f>_xll.qlCalendarAdvance(Calendar,$D34,B35,"f",FALSE)</f>
        <v>42311</v>
      </c>
      <c r="E35" s="49">
        <f>_xll.qlInterestRateIndexValueDate(IndexON,D35)</f>
        <v>42311</v>
      </c>
      <c r="F35" s="52">
        <f>IFERROR(_xll.qlIndexFixing(IndexON,D35,TRUE,_xll.ohTrigger(RecalcTrigger,TriggerON)),NA())</f>
        <v>-1.4047443719045205E-3</v>
      </c>
      <c r="H35" s="49">
        <f>_xll.qlCalendarAdvance(Calendar,$H34,B35,"f",FALSE)</f>
        <v>42311</v>
      </c>
      <c r="I35" s="49">
        <f>_xll.qlInterestRateIndexValueDate(Index1M,$H35)</f>
        <v>42313</v>
      </c>
      <c r="J35" s="52">
        <f>IFERROR(_xll.qlIndexFixing(Index1M,$H35,TRUE,_xll.ohTrigger(RecalcTrigger,Trigger1M)),NA())</f>
        <v>-1.1423967735915697E-3</v>
      </c>
      <c r="K35" s="52">
        <f>IFERROR(_xll.qlIndexFixing(ONIndex1M,I35,TRUE,_xll.ohTrigger(RecalcTrigger,Trigger1M)),NA())</f>
        <v>-1.126999103839843E-3</v>
      </c>
      <c r="L35" s="52">
        <f>IFERROR(_xll.qlIndexFixing(Index3M,H35,TRUE,_xll.ohTrigger(RecalcTrigger,Trigger3M)),NA())</f>
        <v>-3.5947835656278417E-4</v>
      </c>
      <c r="M35" s="52">
        <f>IFERROR(_xll.qlIndexFixing(ONIndex3M,I35,TRUE,_xll.ohTrigger(RecalcTrigger,Trigger3M)),NA())</f>
        <v>-4.0719888305229546E-4</v>
      </c>
      <c r="N35" s="52">
        <f>IFERROR(_xll.qlIndexFixing(Index6M,$H35,TRUE,_xll.ohTrigger(RecalcTrigger,Trigger6M)),NA())</f>
        <v>3.7102651762141908E-4</v>
      </c>
      <c r="O35" s="52">
        <f>IFERROR(_xll.qlIndexFixing(ONIndex6M,I35,TRUE,_xll.ohTrigger(RecalcTrigger,Trigger6M)),NA())</f>
        <v>3.6631575484946666E-4</v>
      </c>
      <c r="P35" s="52">
        <f>IFERROR(_xll.qlIndexFixing(Index1Y,$H35,TRUE,_xll.ohTrigger(RecalcTrigger,Trigger1Y)),NA())</f>
        <v>1.5744559799224271E-3</v>
      </c>
      <c r="Q35" s="52">
        <f>IFERROR(_xll.qlIndexFixing(ONIndex1Y,I35,TRUE,_xll.ohTrigger(RecalcTrigger,Trigger1Y)),NA())</f>
        <v>1.3837606235256317E-3</v>
      </c>
    </row>
    <row r="36" spans="2:17" x14ac:dyDescent="0.2">
      <c r="B36" s="46" t="s">
        <v>17</v>
      </c>
      <c r="D36" s="49">
        <f>_xll.qlCalendarAdvance(Calendar,$D35,B36,"f",FALSE)</f>
        <v>42312</v>
      </c>
      <c r="E36" s="49">
        <f>_xll.qlInterestRateIndexValueDate(IndexON,D36)</f>
        <v>42312</v>
      </c>
      <c r="F36" s="52">
        <f>IFERROR(_xll.qlIndexFixing(IndexON,D36,TRUE,_xll.ohTrigger(RecalcTrigger,TriggerON)),NA())</f>
        <v>-1.405104115939082E-3</v>
      </c>
      <c r="H36" s="49">
        <f>_xll.qlCalendarAdvance(Calendar,$H35,B36,"f",FALSE)</f>
        <v>42312</v>
      </c>
      <c r="I36" s="49">
        <f>_xll.qlInterestRateIndexValueDate(Index1M,$H36)</f>
        <v>42314</v>
      </c>
      <c r="J36" s="52">
        <f>IFERROR(_xll.qlIndexFixing(Index1M,$H36,TRUE,_xll.ohTrigger(RecalcTrigger,Trigger1M)),NA())</f>
        <v>-1.1432231735262629E-3</v>
      </c>
      <c r="K36" s="52">
        <f>IFERROR(_xll.qlIndexFixing(ONIndex1M,I36,TRUE,_xll.ohTrigger(RecalcTrigger,Trigger1M)),NA())</f>
        <v>-1.1293102718967774E-3</v>
      </c>
      <c r="L36" s="52">
        <f>IFERROR(_xll.qlIndexFixing(Index3M,H36,TRUE,_xll.ohTrigger(RecalcTrigger,Trigger3M)),NA())</f>
        <v>-3.6051559116140211E-4</v>
      </c>
      <c r="M36" s="52">
        <f>IFERROR(_xll.qlIndexFixing(ONIndex3M,I36,TRUE,_xll.ohTrigger(RecalcTrigger,Trigger3M)),NA())</f>
        <v>-4.0454224514263615E-4</v>
      </c>
      <c r="N36" s="52">
        <f>IFERROR(_xll.qlIndexFixing(Index6M,$H36,TRUE,_xll.ohTrigger(RecalcTrigger,Trigger6M)),NA())</f>
        <v>3.7100778282923993E-4</v>
      </c>
      <c r="O36" s="52">
        <f>IFERROR(_xll.qlIndexFixing(ONIndex6M,I36,TRUE,_xll.ohTrigger(RecalcTrigger,Trigger6M)),NA())</f>
        <v>3.6864083721610541E-4</v>
      </c>
      <c r="P36" s="52">
        <f>IFERROR(_xll.qlIndexFixing(Index1Y,$H36,TRUE,_xll.ohTrigger(RecalcTrigger,Trigger1Y)),NA())</f>
        <v>1.5749695319625878E-3</v>
      </c>
      <c r="Q36" s="52">
        <f>IFERROR(_xll.qlIndexFixing(ONIndex1Y,I36,TRUE,_xll.ohTrigger(RecalcTrigger,Trigger1Y)),NA())</f>
        <v>1.3837606235256317E-3</v>
      </c>
    </row>
    <row r="37" spans="2:17" x14ac:dyDescent="0.2">
      <c r="B37" s="46" t="s">
        <v>17</v>
      </c>
      <c r="D37" s="49">
        <f>_xll.qlCalendarAdvance(Calendar,$D36,B37,"f",FALSE)</f>
        <v>42313</v>
      </c>
      <c r="E37" s="49">
        <f>_xll.qlInterestRateIndexValueDate(IndexON,D37)</f>
        <v>42313</v>
      </c>
      <c r="F37" s="52">
        <f>IFERROR(_xll.qlIndexFixing(IndexON,D37,TRUE,_xll.ohTrigger(RecalcTrigger,TriggerON)),NA())</f>
        <v>-1.4053520060475222E-3</v>
      </c>
      <c r="H37" s="49">
        <f>_xll.qlCalendarAdvance(Calendar,$H36,B37,"f",FALSE)</f>
        <v>42313</v>
      </c>
      <c r="I37" s="49">
        <f>_xll.qlInterestRateIndexValueDate(Index1M,$H37)</f>
        <v>42317</v>
      </c>
      <c r="J37" s="52">
        <f>IFERROR(_xll.qlIndexFixing(Index1M,$H37,TRUE,_xll.ohTrigger(RecalcTrigger,Trigger1M)),NA())</f>
        <v>-1.145743027720858E-3</v>
      </c>
      <c r="K37" s="52">
        <f>IFERROR(_xll.qlIndexFixing(ONIndex1M,I37,TRUE,_xll.ohTrigger(RecalcTrigger,Trigger1M)),NA())</f>
        <v>-1.1315226904651254E-3</v>
      </c>
      <c r="L37" s="52">
        <f>IFERROR(_xll.qlIndexFixing(Index3M,H37,TRUE,_xll.ohTrigger(RecalcTrigger,Trigger3M)),NA())</f>
        <v>-3.5937095520888684E-4</v>
      </c>
      <c r="M37" s="52">
        <f>IFERROR(_xll.qlIndexFixing(ONIndex3M,I37,TRUE,_xll.ohTrigger(RecalcTrigger,Trigger3M)),NA())</f>
        <v>-4.019904012464437E-4</v>
      </c>
      <c r="N37" s="52">
        <f>IFERROR(_xll.qlIndexFixing(Index6M,$H37,TRUE,_xll.ohTrigger(RecalcTrigger,Trigger6M)),NA())</f>
        <v>3.7090276233100805E-4</v>
      </c>
      <c r="O37" s="52">
        <f>IFERROR(_xll.qlIndexFixing(ONIndex6M,I37,TRUE,_xll.ohTrigger(RecalcTrigger,Trigger6M)),NA())</f>
        <v>3.7091988688509048E-4</v>
      </c>
      <c r="P37" s="52">
        <f>IFERROR(_xll.qlIndexFixing(Index1Y,$H37,TRUE,_xll.ohTrigger(RecalcTrigger,Trigger1Y)),NA())</f>
        <v>1.5774035230393924E-3</v>
      </c>
      <c r="Q37" s="52">
        <f>IFERROR(_xll.qlIndexFixing(ONIndex1Y,I37,TRUE,_xll.ohTrigger(RecalcTrigger,Trigger1Y)),NA())</f>
        <v>1.3837606235256317E-3</v>
      </c>
    </row>
    <row r="38" spans="2:17" x14ac:dyDescent="0.2">
      <c r="B38" s="46" t="s">
        <v>17</v>
      </c>
      <c r="D38" s="49">
        <f>_xll.qlCalendarAdvance(Calendar,$D37,B38,"f",FALSE)</f>
        <v>42314</v>
      </c>
      <c r="E38" s="49">
        <f>_xll.qlInterestRateIndexValueDate(IndexON,D38)</f>
        <v>42314</v>
      </c>
      <c r="F38" s="52">
        <f>IFERROR(_xll.qlIndexFixing(IndexON,D38,TRUE,_xll.ohTrigger(RecalcTrigger,TriggerON)),NA())</f>
        <v>-1.4054243713346182E-3</v>
      </c>
      <c r="H38" s="49">
        <f>_xll.qlCalendarAdvance(Calendar,$H37,B38,"f",FALSE)</f>
        <v>42314</v>
      </c>
      <c r="I38" s="49">
        <f>_xll.qlInterestRateIndexValueDate(Index1M,$H38)</f>
        <v>42318</v>
      </c>
      <c r="J38" s="52">
        <f>IFERROR(_xll.qlIndexFixing(Index1M,$H38,TRUE,_xll.ohTrigger(RecalcTrigger,Trigger1M)),NA())</f>
        <v>-1.1464096466569096E-3</v>
      </c>
      <c r="K38" s="52">
        <f>IFERROR(_xll.qlIndexFixing(ONIndex1M,I38,TRUE,_xll.ohTrigger(RecalcTrigger,Trigger1M)),NA())</f>
        <v>-1.1336302901998607E-3</v>
      </c>
      <c r="L38" s="52">
        <f>IFERROR(_xll.qlIndexFixing(Index3M,H38,TRUE,_xll.ohTrigger(RecalcTrigger,Trigger3M)),NA())</f>
        <v>-3.5942433776639169E-4</v>
      </c>
      <c r="M38" s="52">
        <f>IFERROR(_xll.qlIndexFixing(ONIndex3M,I38,TRUE,_xll.ohTrigger(RecalcTrigger,Trigger3M)),NA())</f>
        <v>-3.9955632590515933E-4</v>
      </c>
      <c r="N38" s="52">
        <f>IFERROR(_xll.qlIndexFixing(Index6M,$H38,TRUE,_xll.ohTrigger(RecalcTrigger,Trigger6M)),NA())</f>
        <v>3.7085349756643254E-4</v>
      </c>
      <c r="O38" s="52">
        <f>IFERROR(_xll.qlIndexFixing(ONIndex6M,I38,TRUE,_xll.ohTrigger(RecalcTrigger,Trigger6M)),NA())</f>
        <v>3.7314451712511243E-4</v>
      </c>
      <c r="P38" s="52">
        <f>IFERROR(_xll.qlIndexFixing(Index1Y,$H38,TRUE,_xll.ohTrigger(RecalcTrigger,Trigger1Y)),NA())</f>
        <v>1.5783466382504562E-3</v>
      </c>
      <c r="Q38" s="52">
        <f>IFERROR(_xll.qlIndexFixing(ONIndex1Y,I38,TRUE,_xll.ohTrigger(RecalcTrigger,Trigger1Y)),NA())</f>
        <v>1.3837606235256317E-3</v>
      </c>
    </row>
    <row r="39" spans="2:17" x14ac:dyDescent="0.2">
      <c r="B39" s="46" t="s">
        <v>17</v>
      </c>
      <c r="D39" s="49">
        <f>_xll.qlCalendarAdvance(Calendar,$D38,B39,"f",FALSE)</f>
        <v>42317</v>
      </c>
      <c r="E39" s="49">
        <f>_xll.qlInterestRateIndexValueDate(IndexON,D39)</f>
        <v>42317</v>
      </c>
      <c r="F39" s="52">
        <f>IFERROR(_xll.qlIndexFixing(IndexON,D39,TRUE,_xll.ohTrigger(RecalcTrigger,TriggerON)),NA())</f>
        <v>-1.4050447014657408E-3</v>
      </c>
      <c r="H39" s="49">
        <f>_xll.qlCalendarAdvance(Calendar,$H38,B39,"f",FALSE)</f>
        <v>42317</v>
      </c>
      <c r="I39" s="49">
        <f>_xll.qlInterestRateIndexValueDate(Index1M,$H39)</f>
        <v>42319</v>
      </c>
      <c r="J39" s="52">
        <f>IFERROR(_xll.qlIndexFixing(Index1M,$H39,TRUE,_xll.ohTrigger(RecalcTrigger,Trigger1M)),NA())</f>
        <v>-1.1469390010772074E-3</v>
      </c>
      <c r="K39" s="52">
        <f>IFERROR(_xll.qlIndexFixing(ONIndex1M,I39,TRUE,_xll.ohTrigger(RecalcTrigger,Trigger1M)),NA())</f>
        <v>-1.1374621518811523E-3</v>
      </c>
      <c r="L39" s="52">
        <f>IFERROR(_xll.qlIndexFixing(Index3M,H39,TRUE,_xll.ohTrigger(RecalcTrigger,Trigger3M)),NA())</f>
        <v>-3.5950808895715683E-4</v>
      </c>
      <c r="M39" s="52">
        <f>IFERROR(_xll.qlIndexFixing(ONIndex3M,I39,TRUE,_xll.ohTrigger(RecalcTrigger,Trigger3M)),NA())</f>
        <v>-3.951451748340773E-4</v>
      </c>
      <c r="N39" s="52">
        <f>IFERROR(_xll.qlIndexFixing(Index6M,$H39,TRUE,_xll.ohTrigger(RecalcTrigger,Trigger6M)),NA())</f>
        <v>3.7079824458841548E-4</v>
      </c>
      <c r="O39" s="52">
        <f>IFERROR(_xll.qlIndexFixing(ONIndex6M,I39,TRUE,_xll.ohTrigger(RecalcTrigger,Trigger6M)),NA())</f>
        <v>3.7737084102928975E-4</v>
      </c>
      <c r="P39" s="52">
        <f>IFERROR(_xll.qlIndexFixing(Index1Y,$H39,TRUE,_xll.ohTrigger(RecalcTrigger,Trigger1Y)),NA())</f>
        <v>1.5792802084274673E-3</v>
      </c>
      <c r="Q39" s="52">
        <f>IFERROR(_xll.qlIndexFixing(ONIndex1Y,I39,TRUE,_xll.ohTrigger(RecalcTrigger,Trigger1Y)),NA())</f>
        <v>1.3837659423909798E-3</v>
      </c>
    </row>
    <row r="40" spans="2:17" x14ac:dyDescent="0.2">
      <c r="B40" s="46" t="s">
        <v>17</v>
      </c>
      <c r="D40" s="49">
        <f>_xll.qlCalendarAdvance(Calendar,$D39,B40,"f",FALSE)</f>
        <v>42318</v>
      </c>
      <c r="E40" s="49">
        <f>_xll.qlInterestRateIndexValueDate(IndexON,D40)</f>
        <v>42318</v>
      </c>
      <c r="F40" s="52">
        <f>IFERROR(_xll.qlIndexFixing(IndexON,D40,TRUE,_xll.ohTrigger(RecalcTrigger,TriggerON)),NA())</f>
        <v>-1.4045980784871404E-3</v>
      </c>
      <c r="H40" s="49">
        <f>_xll.qlCalendarAdvance(Calendar,$H39,B40,"f",FALSE)</f>
        <v>42318</v>
      </c>
      <c r="I40" s="49">
        <f>_xll.qlInterestRateIndexValueDate(Index1M,$H40)</f>
        <v>42320</v>
      </c>
      <c r="J40" s="52">
        <f>IFERROR(_xll.qlIndexFixing(Index1M,$H40,TRUE,_xll.ohTrigger(RecalcTrigger,Trigger1M)),NA())</f>
        <v>-1.1468364442776546E-3</v>
      </c>
      <c r="K40" s="52">
        <f>IFERROR(_xll.qlIndexFixing(ONIndex1M,I40,TRUE,_xll.ohTrigger(RecalcTrigger,Trigger1M)),NA())</f>
        <v>-1.140891110225084E-3</v>
      </c>
      <c r="L40" s="52">
        <f>IFERROR(_xll.qlIndexFixing(Index3M,H40,TRUE,_xll.ohTrigger(RecalcTrigger,Trigger3M)),NA())</f>
        <v>-3.5962109957410825E-4</v>
      </c>
      <c r="M40" s="52">
        <f>IFERROR(_xll.qlIndexFixing(ONIndex3M,I40,TRUE,_xll.ohTrigger(RecalcTrigger,Trigger3M)),NA())</f>
        <v>-3.9125719652144397E-4</v>
      </c>
      <c r="N40" s="52">
        <f>IFERROR(_xll.qlIndexFixing(Index6M,$H40,TRUE,_xll.ohTrigger(RecalcTrigger,Trigger6M)),NA())</f>
        <v>3.7073776806572468E-4</v>
      </c>
      <c r="O40" s="52">
        <f>IFERROR(_xll.qlIndexFixing(ONIndex6M,I40,TRUE,_xll.ohTrigger(RecalcTrigger,Trigger6M)),NA())</f>
        <v>3.8133110781046753E-4</v>
      </c>
      <c r="P40" s="52">
        <f>IFERROR(_xll.qlIndexFixing(Index1Y,$H40,TRUE,_xll.ohTrigger(RecalcTrigger,Trigger1Y)),NA())</f>
        <v>1.5809652180361611E-3</v>
      </c>
      <c r="Q40" s="52">
        <f>IFERROR(_xll.qlIndexFixing(ONIndex1Y,I40,TRUE,_xll.ohTrigger(RecalcTrigger,Trigger1Y)),NA())</f>
        <v>1.3837606235256317E-3</v>
      </c>
    </row>
    <row r="41" spans="2:17" x14ac:dyDescent="0.2">
      <c r="B41" s="46" t="s">
        <v>17</v>
      </c>
      <c r="D41" s="49">
        <f>_xll.qlCalendarAdvance(Calendar,$D40,B41,"f",FALSE)</f>
        <v>42319</v>
      </c>
      <c r="E41" s="49">
        <f>_xll.qlInterestRateIndexValueDate(IndexON,D41)</f>
        <v>42319</v>
      </c>
      <c r="F41" s="52">
        <f>IFERROR(_xll.qlIndexFixing(IndexON,D41,TRUE,_xll.ohTrigger(RecalcTrigger,TriggerON)),NA())</f>
        <v>-1.4039855044956084E-3</v>
      </c>
      <c r="H41" s="49">
        <f>_xll.qlCalendarAdvance(Calendar,$H40,B41,"f",FALSE)</f>
        <v>42319</v>
      </c>
      <c r="I41" s="49">
        <f>_xll.qlInterestRateIndexValueDate(Index1M,$H41)</f>
        <v>42321</v>
      </c>
      <c r="J41" s="52">
        <f>IFERROR(_xll.qlIndexFixing(Index1M,$H41,TRUE,_xll.ohTrigger(RecalcTrigger,Trigger1M)),NA())</f>
        <v>-1.1472660619580371E-3</v>
      </c>
      <c r="K41" s="52">
        <f>IFERROR(_xll.qlIndexFixing(ONIndex1M,I41,TRUE,_xll.ohTrigger(RecalcTrigger,Trigger1M)),NA())</f>
        <v>-1.1423835732982113E-3</v>
      </c>
      <c r="L41" s="52">
        <f>IFERROR(_xll.qlIndexFixing(Index3M,H41,TRUE,_xll.ohTrigger(RecalcTrigger,Trigger3M)),NA())</f>
        <v>-3.6088873510608128E-4</v>
      </c>
      <c r="M41" s="52">
        <f>IFERROR(_xll.qlIndexFixing(ONIndex3M,I41,TRUE,_xll.ohTrigger(RecalcTrigger,Trigger3M)),NA())</f>
        <v>-3.8960657923858832E-4</v>
      </c>
      <c r="N41" s="52">
        <f>IFERROR(_xll.qlIndexFixing(Index6M,$H41,TRUE,_xll.ohTrigger(RecalcTrigger,Trigger6M)),NA())</f>
        <v>3.7067288614610751E-4</v>
      </c>
      <c r="O41" s="52">
        <f>IFERROR(_xll.qlIndexFixing(ONIndex6M,I41,TRUE,_xll.ohTrigger(RecalcTrigger,Trigger6M)),NA())</f>
        <v>3.831578391366719E-4</v>
      </c>
      <c r="P41" s="52">
        <f>IFERROR(_xll.qlIndexFixing(Index1Y,$H41,TRUE,_xll.ohTrigger(RecalcTrigger,Trigger1Y)),NA())</f>
        <v>1.5814964813317953E-3</v>
      </c>
      <c r="Q41" s="52">
        <f>IFERROR(_xll.qlIndexFixing(ONIndex1Y,I41,TRUE,_xll.ohTrigger(RecalcTrigger,Trigger1Y)),NA())</f>
        <v>1.3837606235256317E-3</v>
      </c>
    </row>
    <row r="42" spans="2:17" x14ac:dyDescent="0.2">
      <c r="B42" s="46" t="s">
        <v>17</v>
      </c>
      <c r="D42" s="49">
        <f>_xll.qlCalendarAdvance(Calendar,$D41,B42,"f",FALSE)</f>
        <v>42320</v>
      </c>
      <c r="E42" s="49">
        <f>_xll.qlInterestRateIndexValueDate(IndexON,D42)</f>
        <v>42320</v>
      </c>
      <c r="F42" s="52">
        <f>IFERROR(_xll.qlIndexFixing(IndexON,D42,TRUE,_xll.ohTrigger(RecalcTrigger,TriggerON)),NA())</f>
        <v>-1.4031979633033487E-3</v>
      </c>
      <c r="H42" s="49">
        <f>_xll.qlCalendarAdvance(Calendar,$H41,B42,"f",FALSE)</f>
        <v>42320</v>
      </c>
      <c r="I42" s="49">
        <f>_xll.qlInterestRateIndexValueDate(Index1M,$H42)</f>
        <v>42324</v>
      </c>
      <c r="J42" s="52">
        <f>IFERROR(_xll.qlIndexFixing(Index1M,$H42,TRUE,_xll.ohTrigger(RecalcTrigger,Trigger1M)),NA())</f>
        <v>-1.1473665389130083E-3</v>
      </c>
      <c r="K42" s="52">
        <f>IFERROR(_xll.qlIndexFixing(ONIndex1M,I42,TRUE,_xll.ohTrigger(RecalcTrigger,Trigger1M)),NA())</f>
        <v>-1.1437348005083336E-3</v>
      </c>
      <c r="L42" s="52">
        <f>IFERROR(_xll.qlIndexFixing(Index3M,H42,TRUE,_xll.ohTrigger(RecalcTrigger,Trigger3M)),NA())</f>
        <v>-3.6033861315439795E-4</v>
      </c>
      <c r="M42" s="52">
        <f>IFERROR(_xll.qlIndexFixing(ONIndex3M,I42,TRUE,_xll.ohTrigger(RecalcTrigger,Trigger3M)),NA())</f>
        <v>-3.8815157648031118E-4</v>
      </c>
      <c r="N42" s="52">
        <f>IFERROR(_xll.qlIndexFixing(Index6M,$H42,TRUE,_xll.ohTrigger(RecalcTrigger,Trigger6M)),NA())</f>
        <v>3.704607916696204E-4</v>
      </c>
      <c r="O42" s="52">
        <f>IFERROR(_xll.qlIndexFixing(ONIndex6M,I42,TRUE,_xll.ohTrigger(RecalcTrigger,Trigger6M)),NA())</f>
        <v>3.8487983032631234E-4</v>
      </c>
      <c r="P42" s="52">
        <f>IFERROR(_xll.qlIndexFixing(Index1Y,$H42,TRUE,_xll.ohTrigger(RecalcTrigger,Trigger1Y)),NA())</f>
        <v>1.5838295629232101E-3</v>
      </c>
      <c r="Q42" s="52">
        <f>IFERROR(_xll.qlIndexFixing(ONIndex1Y,I42,TRUE,_xll.ohTrigger(RecalcTrigger,Trigger1Y)),NA())</f>
        <v>1.3837606235256317E-3</v>
      </c>
    </row>
    <row r="43" spans="2:17" x14ac:dyDescent="0.2">
      <c r="B43" s="46" t="s">
        <v>17</v>
      </c>
      <c r="D43" s="49">
        <f>_xll.qlCalendarAdvance(Calendar,$D42,B43,"f",FALSE)</f>
        <v>42321</v>
      </c>
      <c r="E43" s="49">
        <f>_xll.qlInterestRateIndexValueDate(IndexON,D43)</f>
        <v>42321</v>
      </c>
      <c r="F43" s="52">
        <f>IFERROR(_xll.qlIndexFixing(IndexON,D43,TRUE,_xll.ohTrigger(RecalcTrigger,TriggerON)),NA())</f>
        <v>-1.4009891239918915E-3</v>
      </c>
      <c r="H43" s="49">
        <f>_xll.qlCalendarAdvance(Calendar,$H42,B43,"f",FALSE)</f>
        <v>42321</v>
      </c>
      <c r="I43" s="49">
        <f>_xll.qlInterestRateIndexValueDate(Index1M,$H43)</f>
        <v>42325</v>
      </c>
      <c r="J43" s="52">
        <f>IFERROR(_xll.qlIndexFixing(Index1M,$H43,TRUE,_xll.ohTrigger(RecalcTrigger,Trigger1M)),NA())</f>
        <v>-1.1469762467344324E-3</v>
      </c>
      <c r="K43" s="52">
        <f>IFERROR(_xll.qlIndexFixing(ONIndex1M,I43,TRUE,_xll.ohTrigger(RecalcTrigger,Trigger1M)),NA())</f>
        <v>-1.1449387225104246E-3</v>
      </c>
      <c r="L43" s="52">
        <f>IFERROR(_xll.qlIndexFixing(Index3M,H43,TRUE,_xll.ohTrigger(RecalcTrigger,Trigger3M)),NA())</f>
        <v>-3.6057634380999391E-4</v>
      </c>
      <c r="M43" s="52">
        <f>IFERROR(_xll.qlIndexFixing(ONIndex3M,I43,TRUE,_xll.ohTrigger(RecalcTrigger,Trigger3M)),NA())</f>
        <v>-3.8690516294792587E-4</v>
      </c>
      <c r="N43" s="52">
        <f>IFERROR(_xll.qlIndexFixing(Index6M,$H43,TRUE,_xll.ohTrigger(RecalcTrigger,Trigger6M)),NA())</f>
        <v>3.7038753921980018E-4</v>
      </c>
      <c r="O43" s="52">
        <f>IFERROR(_xll.qlIndexFixing(ONIndex6M,I43,TRUE,_xll.ohTrigger(RecalcTrigger,Trigger6M)),NA())</f>
        <v>3.8648869464807944E-4</v>
      </c>
      <c r="P43" s="52">
        <f>IFERROR(_xll.qlIndexFixing(Index1Y,$H43,TRUE,_xll.ohTrigger(RecalcTrigger,Trigger1Y)),NA())</f>
        <v>1.584720775846342E-3</v>
      </c>
      <c r="Q43" s="52">
        <f>IFERROR(_xll.qlIndexFixing(ONIndex1Y,I43,TRUE,_xll.ohTrigger(RecalcTrigger,Trigger1Y)),NA())</f>
        <v>1.3837606235256317E-3</v>
      </c>
    </row>
    <row r="44" spans="2:17" x14ac:dyDescent="0.2">
      <c r="B44" s="46" t="s">
        <v>17</v>
      </c>
      <c r="D44" s="49">
        <f>_xll.qlCalendarAdvance(Calendar,$D43,B44,"f",FALSE)</f>
        <v>42324</v>
      </c>
      <c r="E44" s="49">
        <f>_xll.qlInterestRateIndexValueDate(IndexON,D44)</f>
        <v>42324</v>
      </c>
      <c r="F44" s="52">
        <f>IFERROR(_xll.qlIndexFixing(IndexON,D44,TRUE,_xll.ohTrigger(RecalcTrigger,TriggerON)),NA())</f>
        <v>-1.3981178036104325E-3</v>
      </c>
      <c r="H44" s="49">
        <f>_xll.qlCalendarAdvance(Calendar,$H43,B44,"f",FALSE)</f>
        <v>42324</v>
      </c>
      <c r="I44" s="49">
        <f>_xll.qlInterestRateIndexValueDate(Index1M,$H44)</f>
        <v>42326</v>
      </c>
      <c r="J44" s="52">
        <f>IFERROR(_xll.qlIndexFixing(Index1M,$H44,TRUE,_xll.ohTrigger(RecalcTrigger,Trigger1M)),NA())</f>
        <v>-1.1464167371504352E-3</v>
      </c>
      <c r="K44" s="52">
        <f>IFERROR(_xll.qlIndexFixing(ONIndex1M,I44,TRUE,_xll.ohTrigger(RecalcTrigger,Trigger1M)),NA())</f>
        <v>-1.1468215480991972E-3</v>
      </c>
      <c r="L44" s="52">
        <f>IFERROR(_xll.qlIndexFixing(Index3M,H44,TRUE,_xll.ohTrigger(RecalcTrigger,Trigger3M)),NA())</f>
        <v>-3.6083371526848698E-4</v>
      </c>
      <c r="M44" s="52">
        <f>IFERROR(_xll.qlIndexFixing(ONIndex3M,I44,TRUE,_xll.ohTrigger(RecalcTrigger,Trigger3M)),NA())</f>
        <v>-3.8517209256738738E-4</v>
      </c>
      <c r="N44" s="52">
        <f>IFERROR(_xll.qlIndexFixing(Index6M,$H44,TRUE,_xll.ohTrigger(RecalcTrigger,Trigger6M)),NA())</f>
        <v>3.7031477429428662E-4</v>
      </c>
      <c r="O44" s="52">
        <f>IFERROR(_xll.qlIndexFixing(ONIndex6M,I44,TRUE,_xll.ohTrigger(RecalcTrigger,Trigger6M)),NA())</f>
        <v>3.8928782083225144E-4</v>
      </c>
      <c r="P44" s="52">
        <f>IFERROR(_xll.qlIndexFixing(Index1Y,$H44,TRUE,_xll.ohTrigger(RecalcTrigger,Trigger1Y)),NA())</f>
        <v>1.5856074850374418E-3</v>
      </c>
      <c r="Q44" s="52">
        <f>IFERROR(_xll.qlIndexFixing(ONIndex1Y,I44,TRUE,_xll.ohTrigger(RecalcTrigger,Trigger1Y)),NA())</f>
        <v>1.3837659423909798E-3</v>
      </c>
    </row>
    <row r="45" spans="2:17" x14ac:dyDescent="0.2">
      <c r="B45" s="46" t="s">
        <v>17</v>
      </c>
      <c r="D45" s="49">
        <f>_xll.qlCalendarAdvance(Calendar,$D44,B45,"f",FALSE)</f>
        <v>42325</v>
      </c>
      <c r="E45" s="49">
        <f>_xll.qlInterestRateIndexValueDate(IndexON,D45)</f>
        <v>42325</v>
      </c>
      <c r="F45" s="52">
        <f>IFERROR(_xll.qlIndexFixing(IndexON,D45,TRUE,_xll.ohTrigger(RecalcTrigger,TriggerON)),NA())</f>
        <v>-1.3963201842370765E-3</v>
      </c>
      <c r="H45" s="49">
        <f>_xll.qlCalendarAdvance(Calendar,$H44,B45,"f",FALSE)</f>
        <v>42325</v>
      </c>
      <c r="I45" s="49">
        <f>_xll.qlInterestRateIndexValueDate(Index1M,$H45)</f>
        <v>42327</v>
      </c>
      <c r="J45" s="52">
        <f>IFERROR(_xll.qlIndexFixing(Index1M,$H45,TRUE,_xll.ohTrigger(RecalcTrigger,Trigger1M)),NA())</f>
        <v>-1.1437822937002129E-3</v>
      </c>
      <c r="K45" s="52">
        <f>IFERROR(_xll.qlIndexFixing(ONIndex1M,I45,TRUE,_xll.ohTrigger(RecalcTrigger,Trigger1M)),NA())</f>
        <v>-1.1485473081807029E-3</v>
      </c>
      <c r="L45" s="52">
        <f>IFERROR(_xll.qlIndexFixing(Index3M,H45,TRUE,_xll.ohTrigger(RecalcTrigger,Trigger3M)),NA())</f>
        <v>-3.6110863053555987E-4</v>
      </c>
      <c r="M45" s="52">
        <f>IFERROR(_xll.qlIndexFixing(ONIndex3M,I45,TRUE,_xll.ohTrigger(RecalcTrigger,Trigger3M)),NA())</f>
        <v>-3.8263177690289751E-4</v>
      </c>
      <c r="N45" s="52">
        <f>IFERROR(_xll.qlIndexFixing(Index6M,$H45,TRUE,_xll.ohTrigger(RecalcTrigger,Trigger6M)),NA())</f>
        <v>3.7024363591382553E-4</v>
      </c>
      <c r="O45" s="52">
        <f>IFERROR(_xll.qlIndexFixing(ONIndex6M,I45,TRUE,_xll.ohTrigger(RecalcTrigger,Trigger6M)),NA())</f>
        <v>3.921245421167896E-4</v>
      </c>
      <c r="P45" s="52">
        <f>IFERROR(_xll.qlIndexFixing(Index1Y,$H45,TRUE,_xll.ohTrigger(RecalcTrigger,Trigger1Y)),NA())</f>
        <v>1.5871489438367041E-3</v>
      </c>
      <c r="Q45" s="52">
        <f>IFERROR(_xll.qlIndexFixing(ONIndex1Y,I45,TRUE,_xll.ohTrigger(RecalcTrigger,Trigger1Y)),NA())</f>
        <v>1.3837606235256317E-3</v>
      </c>
    </row>
    <row r="46" spans="2:17" x14ac:dyDescent="0.2">
      <c r="B46" s="46" t="s">
        <v>17</v>
      </c>
      <c r="D46" s="49">
        <f>_xll.qlCalendarAdvance(Calendar,$D45,B46,"f",FALSE)</f>
        <v>42326</v>
      </c>
      <c r="E46" s="49">
        <f>_xll.qlInterestRateIndexValueDate(IndexON,D46)</f>
        <v>42326</v>
      </c>
      <c r="F46" s="52">
        <f>IFERROR(_xll.qlIndexFixing(IndexON,D46,TRUE,_xll.ohTrigger(RecalcTrigger,TriggerON)),NA())</f>
        <v>-1.3942935007360546E-3</v>
      </c>
      <c r="H46" s="49">
        <f>_xll.qlCalendarAdvance(Calendar,$H45,B46,"f",FALSE)</f>
        <v>42326</v>
      </c>
      <c r="I46" s="49">
        <f>_xll.qlInterestRateIndexValueDate(Index1M,$H46)</f>
        <v>42328</v>
      </c>
      <c r="J46" s="52">
        <f>IFERROR(_xll.qlIndexFixing(Index1M,$H46,TRUE,_xll.ohTrigger(RecalcTrigger,Trigger1M)),NA())</f>
        <v>-1.143748627107554E-3</v>
      </c>
      <c r="K46" s="52">
        <f>IFERROR(_xll.qlIndexFixing(ONIndex1M,I46,TRUE,_xll.ohTrigger(RecalcTrigger,Trigger1M)),NA())</f>
        <v>-1.1497255928905048E-3</v>
      </c>
      <c r="L46" s="52">
        <f>IFERROR(_xll.qlIndexFixing(Index3M,H46,TRUE,_xll.ohTrigger(RecalcTrigger,Trigger3M)),NA())</f>
        <v>-3.62514142646133E-4</v>
      </c>
      <c r="M46" s="52">
        <f>IFERROR(_xll.qlIndexFixing(ONIndex3M,I46,TRUE,_xll.ohTrigger(RecalcTrigger,Trigger3M)),NA())</f>
        <v>-3.7927220851941001E-4</v>
      </c>
      <c r="N46" s="52">
        <f>IFERROR(_xll.qlIndexFixing(Index6M,$H46,TRUE,_xll.ohTrigger(RecalcTrigger,Trigger6M)),NA())</f>
        <v>3.7017531657682464E-4</v>
      </c>
      <c r="O46" s="52">
        <f>IFERROR(_xll.qlIndexFixing(ONIndex6M,I46,TRUE,_xll.ohTrigger(RecalcTrigger,Trigger6M)),NA())</f>
        <v>3.9406756873638926E-4</v>
      </c>
      <c r="P46" s="52">
        <f>IFERROR(_xll.qlIndexFixing(Index1Y,$H46,TRUE,_xll.ohTrigger(RecalcTrigger,Trigger1Y)),NA())</f>
        <v>1.5876970326878625E-3</v>
      </c>
      <c r="Q46" s="52">
        <f>IFERROR(_xll.qlIndexFixing(ONIndex1Y,I46,TRUE,_xll.ohTrigger(RecalcTrigger,Trigger1Y)),NA())</f>
        <v>1.3837606235256317E-3</v>
      </c>
    </row>
    <row r="47" spans="2:17" x14ac:dyDescent="0.2">
      <c r="B47" s="46" t="s">
        <v>17</v>
      </c>
      <c r="D47" s="49">
        <f>_xll.qlCalendarAdvance(Calendar,$D46,B47,"f",FALSE)</f>
        <v>42327</v>
      </c>
      <c r="E47" s="49">
        <f>_xll.qlInterestRateIndexValueDate(IndexON,D47)</f>
        <v>42327</v>
      </c>
      <c r="F47" s="52">
        <f>IFERROR(_xll.qlIndexFixing(IndexON,D47,TRUE,_xll.ohTrigger(RecalcTrigger,TriggerON)),NA())</f>
        <v>-1.3920287370394746E-3</v>
      </c>
      <c r="H47" s="49">
        <f>_xll.qlCalendarAdvance(Calendar,$H46,B47,"f",FALSE)</f>
        <v>42327</v>
      </c>
      <c r="I47" s="49">
        <f>_xll.qlInterestRateIndexValueDate(Index1M,$H47)</f>
        <v>42331</v>
      </c>
      <c r="J47" s="52">
        <f>IFERROR(_xll.qlIndexFixing(Index1M,$H47,TRUE,_xll.ohTrigger(RecalcTrigger,Trigger1M)),NA())</f>
        <v>-1.1409224186955669E-3</v>
      </c>
      <c r="K47" s="52">
        <f>IFERROR(_xll.qlIndexFixing(ONIndex1M,I47,TRUE,_xll.ohTrigger(RecalcTrigger,Trigger1M)),NA())</f>
        <v>-1.1507611938155193E-3</v>
      </c>
      <c r="L47" s="52">
        <f>IFERROR(_xll.qlIndexFixing(Index3M,H47,TRUE,_xll.ohTrigger(RecalcTrigger,Trigger3M)),NA())</f>
        <v>-3.6233685085057776E-4</v>
      </c>
      <c r="M47" s="52">
        <f>IFERROR(_xll.qlIndexFixing(ONIndex3M,I47,TRUE,_xll.ohTrigger(RecalcTrigger,Trigger3M)),NA())</f>
        <v>-3.7607382244342347E-4</v>
      </c>
      <c r="N47" s="52">
        <f>IFERROR(_xll.qlIndexFixing(Index6M,$H47,TRUE,_xll.ohTrigger(RecalcTrigger,Trigger6M)),NA())</f>
        <v>3.7000000000018398E-4</v>
      </c>
      <c r="O47" s="52">
        <f>IFERROR(_xll.qlIndexFixing(ONIndex6M,I47,TRUE,_xll.ohTrigger(RecalcTrigger,Trigger6M)),NA())</f>
        <v>3.9588697616110835E-4</v>
      </c>
      <c r="P47" s="52">
        <f>IFERROR(_xll.qlIndexFixing(Index1Y,$H47,TRUE,_xll.ohTrigger(RecalcTrigger,Trigger1Y)),NA())</f>
        <v>1.5899999999999111E-3</v>
      </c>
      <c r="Q47" s="52">
        <f>IFERROR(_xll.qlIndexFixing(ONIndex1Y,I47,TRUE,_xll.ohTrigger(RecalcTrigger,Trigger1Y)),NA())</f>
        <v>1.3837606235256317E-3</v>
      </c>
    </row>
    <row r="48" spans="2:17" x14ac:dyDescent="0.2">
      <c r="B48" s="46" t="s">
        <v>17</v>
      </c>
      <c r="D48" s="49">
        <f>_xll.qlCalendarAdvance(Calendar,$D47,B48,"f",FALSE)</f>
        <v>42328</v>
      </c>
      <c r="E48" s="49">
        <f>_xll.qlInterestRateIndexValueDate(IndexON,D48)</f>
        <v>42328</v>
      </c>
      <c r="F48" s="52">
        <f>IFERROR(_xll.qlIndexFixing(IndexON,D48,TRUE,_xll.ohTrigger(RecalcTrigger,TriggerON)),NA())</f>
        <v>-1.3866551869945454E-3</v>
      </c>
      <c r="H48" s="49">
        <f>_xll.qlCalendarAdvance(Calendar,$H47,B48,"f",FALSE)</f>
        <v>42328</v>
      </c>
      <c r="I48" s="49">
        <f>_xll.qlInterestRateIndexValueDate(Index1M,$H48)</f>
        <v>42332</v>
      </c>
      <c r="J48" s="52">
        <f>IFERROR(_xll.qlIndexFixing(Index1M,$H48,TRUE,_xll.ohTrigger(RecalcTrigger,Trigger1M)),NA())</f>
        <v>-1.1393293492032441E-3</v>
      </c>
      <c r="K48" s="52">
        <f>IFERROR(_xll.qlIndexFixing(ONIndex1M,I48,TRUE,_xll.ohTrigger(RecalcTrigger,Trigger1M)),NA())</f>
        <v>-1.1516482569184916E-3</v>
      </c>
      <c r="L48" s="52">
        <f>IFERROR(_xll.qlIndexFixing(Index3M,H48,TRUE,_xll.ohTrigger(RecalcTrigger,Trigger3M)),NA())</f>
        <v>-3.6268084087877898E-4</v>
      </c>
      <c r="M48" s="52">
        <f>IFERROR(_xll.qlIndexFixing(ONIndex3M,I48,TRUE,_xll.ohTrigger(RecalcTrigger,Trigger3M)),NA())</f>
        <v>-3.7305158094635971E-4</v>
      </c>
      <c r="N48" s="52">
        <f>IFERROR(_xll.qlIndexFixing(Index6M,$H48,TRUE,_xll.ohTrigger(RecalcTrigger,Trigger6M)),NA())</f>
        <v>3.6996948320054728E-4</v>
      </c>
      <c r="O48" s="52">
        <f>IFERROR(_xll.qlIndexFixing(ONIndex6M,I48,TRUE,_xll.ohTrigger(RecalcTrigger,Trigger6M)),NA())</f>
        <v>3.9757386255168115E-4</v>
      </c>
      <c r="P48" s="52">
        <f>IFERROR(_xll.qlIndexFixing(Index1Y,$H48,TRUE,_xll.ohTrigger(RecalcTrigger,Trigger1Y)),NA())</f>
        <v>1.5908757026707257E-3</v>
      </c>
      <c r="Q48" s="52">
        <f>IFERROR(_xll.qlIndexFixing(ONIndex1Y,I48,TRUE,_xll.ohTrigger(RecalcTrigger,Trigger1Y)),NA())</f>
        <v>1.3837606235256317E-3</v>
      </c>
    </row>
    <row r="49" spans="2:17" x14ac:dyDescent="0.2">
      <c r="B49" s="46" t="s">
        <v>17</v>
      </c>
      <c r="D49" s="49">
        <f>_xll.qlCalendarAdvance(Calendar,$D48,B49,"f",FALSE)</f>
        <v>42331</v>
      </c>
      <c r="E49" s="49">
        <f>_xll.qlInterestRateIndexValueDate(IndexON,D49)</f>
        <v>42331</v>
      </c>
      <c r="F49" s="52">
        <f>IFERROR(_xll.qlIndexFixing(IndexON,D49,TRUE,_xll.ohTrigger(RecalcTrigger,TriggerON)),NA())</f>
        <v>-1.3804762531899328E-3</v>
      </c>
      <c r="H49" s="49">
        <f>_xll.qlCalendarAdvance(Calendar,$H48,B49,"f",FALSE)</f>
        <v>42331</v>
      </c>
      <c r="I49" s="49">
        <f>_xll.qlInterestRateIndexValueDate(Index1M,$H49)</f>
        <v>42333</v>
      </c>
      <c r="J49" s="52">
        <f>IFERROR(_xll.qlIndexFixing(Index1M,$H49,TRUE,_xll.ohTrigger(RecalcTrigger,Trigger1M)),NA())</f>
        <v>-1.1343116477120902E-3</v>
      </c>
      <c r="K49" s="52">
        <f>IFERROR(_xll.qlIndexFixing(ONIndex1M,I49,TRUE,_xll.ohTrigger(RecalcTrigger,Trigger1M)),NA())</f>
        <v>-1.152894294231821E-3</v>
      </c>
      <c r="L49" s="52">
        <f>IFERROR(_xll.qlIndexFixing(Index3M,H49,TRUE,_xll.ohTrigger(RecalcTrigger,Trigger3M)),NA())</f>
        <v>-3.6306324687695047E-4</v>
      </c>
      <c r="M49" s="52">
        <f>IFERROR(_xll.qlIndexFixing(ONIndex3M,I49,TRUE,_xll.ohTrigger(RecalcTrigger,Trigger3M)),NA())</f>
        <v>-3.6766867798299074E-4</v>
      </c>
      <c r="N49" s="52">
        <f>IFERROR(_xll.qlIndexFixing(Index6M,$H49,TRUE,_xll.ohTrigger(RecalcTrigger,Trigger6M)),NA())</f>
        <v>3.6997381854274238E-4</v>
      </c>
      <c r="O49" s="52">
        <f>IFERROR(_xll.qlIndexFixing(ONIndex6M,I49,TRUE,_xll.ohTrigger(RecalcTrigger,Trigger6M)),NA())</f>
        <v>4.0046183390707313E-4</v>
      </c>
      <c r="P49" s="52">
        <f>IFERROR(_xll.qlIndexFixing(Index1Y,$H49,TRUE,_xll.ohTrigger(RecalcTrigger,Trigger1Y)),NA())</f>
        <v>1.5917522844086324E-3</v>
      </c>
      <c r="Q49" s="52">
        <f>IFERROR(_xll.qlIndexFixing(ONIndex1Y,I49,TRUE,_xll.ohTrigger(RecalcTrigger,Trigger1Y)),NA())</f>
        <v>1.3837659424176252E-3</v>
      </c>
    </row>
    <row r="50" spans="2:17" x14ac:dyDescent="0.2">
      <c r="B50" s="46" t="s">
        <v>17</v>
      </c>
      <c r="D50" s="49">
        <f>_xll.qlCalendarAdvance(Calendar,$D49,B50,"f",FALSE)</f>
        <v>42332</v>
      </c>
      <c r="E50" s="49">
        <f>_xll.qlInterestRateIndexValueDate(IndexON,D50)</f>
        <v>42332</v>
      </c>
      <c r="F50" s="52">
        <f>IFERROR(_xll.qlIndexFixing(IndexON,D50,TRUE,_xll.ohTrigger(RecalcTrigger,TriggerON)),NA())</f>
        <v>-1.3774366427865559E-3</v>
      </c>
      <c r="H50" s="49">
        <f>_xll.qlCalendarAdvance(Calendar,$H49,B50,"f",FALSE)</f>
        <v>42332</v>
      </c>
      <c r="I50" s="49">
        <f>_xll.qlInterestRateIndexValueDate(Index1M,$H50)</f>
        <v>42334</v>
      </c>
      <c r="J50" s="52">
        <f>IFERROR(_xll.qlIndexFixing(Index1M,$H50,TRUE,_xll.ohTrigger(RecalcTrigger,Trigger1M)),NA())</f>
        <v>-1.1338012236597472E-3</v>
      </c>
      <c r="K50" s="52">
        <f>IFERROR(_xll.qlIndexFixing(ONIndex1M,I50,TRUE,_xll.ohTrigger(RecalcTrigger,Trigger1M)),NA())</f>
        <v>-1.1535940487661378E-3</v>
      </c>
      <c r="L50" s="52">
        <f>IFERROR(_xll.qlIndexFixing(Index3M,H50,TRUE,_xll.ohTrigger(RecalcTrigger,Trigger3M)),NA())</f>
        <v>-3.6348234537893995E-4</v>
      </c>
      <c r="M50" s="52">
        <f>IFERROR(_xll.qlIndexFixing(ONIndex3M,I50,TRUE,_xll.ohTrigger(RecalcTrigger,Trigger3M)),NA())</f>
        <v>-3.6302329006865364E-4</v>
      </c>
      <c r="N50" s="52">
        <f>IFERROR(_xll.qlIndexFixing(Index6M,$H50,TRUE,_xll.ohTrigger(RecalcTrigger,Trigger6M)),NA())</f>
        <v>3.7001179359309944E-4</v>
      </c>
      <c r="O50" s="52">
        <f>IFERROR(_xll.qlIndexFixing(ONIndex6M,I50,TRUE,_xll.ohTrigger(RecalcTrigger,Trigger6M)),NA())</f>
        <v>4.0281815786968878E-4</v>
      </c>
      <c r="P50" s="52">
        <f>IFERROR(_xll.qlIndexFixing(Index1Y,$H50,TRUE,_xll.ohTrigger(RecalcTrigger,Trigger1Y)),NA())</f>
        <v>1.5932625442232932E-3</v>
      </c>
      <c r="Q50" s="52">
        <f>IFERROR(_xll.qlIndexFixing(ONIndex1Y,I50,TRUE,_xll.ohTrigger(RecalcTrigger,Trigger1Y)),NA())</f>
        <v>1.3837606235256317E-3</v>
      </c>
    </row>
    <row r="51" spans="2:17" x14ac:dyDescent="0.2">
      <c r="B51" s="46" t="s">
        <v>17</v>
      </c>
      <c r="D51" s="49">
        <f>_xll.qlCalendarAdvance(Calendar,$D50,B51,"f",FALSE)</f>
        <v>42333</v>
      </c>
      <c r="E51" s="49">
        <f>_xll.qlInterestRateIndexValueDate(IndexON,D51)</f>
        <v>42333</v>
      </c>
      <c r="F51" s="52">
        <f>IFERROR(_xll.qlIndexFixing(IndexON,D51,TRUE,_xll.ohTrigger(RecalcTrigger,TriggerON)),NA())</f>
        <v>-1.3747564277366564E-3</v>
      </c>
      <c r="H51" s="49">
        <f>_xll.qlCalendarAdvance(Calendar,$H50,B51,"f",FALSE)</f>
        <v>42333</v>
      </c>
      <c r="I51" s="49">
        <f>_xll.qlInterestRateIndexValueDate(Index1M,$H51)</f>
        <v>42335</v>
      </c>
      <c r="J51" s="52">
        <f>IFERROR(_xll.qlIndexFixing(Index1M,$H51,TRUE,_xll.ohTrigger(RecalcTrigger,Trigger1M)),NA())</f>
        <v>-1.1332291381347464E-3</v>
      </c>
      <c r="K51" s="52">
        <f>IFERROR(_xll.qlIndexFixing(ONIndex1M,I51,TRUE,_xll.ohTrigger(RecalcTrigger,Trigger1M)),NA())</f>
        <v>-1.1536506110809697E-3</v>
      </c>
      <c r="L51" s="52">
        <f>IFERROR(_xll.qlIndexFixing(Index3M,H51,TRUE,_xll.ohTrigger(RecalcTrigger,Trigger3M)),NA())</f>
        <v>-3.6502380556021404E-4</v>
      </c>
      <c r="M51" s="52">
        <f>IFERROR(_xll.qlIndexFixing(ONIndex3M,I51,TRUE,_xll.ohTrigger(RecalcTrigger,Trigger3M)),NA())</f>
        <v>-3.6110619470619554E-4</v>
      </c>
      <c r="N51" s="52">
        <f>IFERROR(_xll.qlIndexFixing(Index6M,$H51,TRUE,_xll.ohTrigger(RecalcTrigger,Trigger6M)),NA())</f>
        <v>3.7008220533986223E-4</v>
      </c>
      <c r="O51" s="52">
        <f>IFERROR(_xll.qlIndexFixing(ONIndex6M,I51,TRUE,_xll.ohTrigger(RecalcTrigger,Trigger6M)),NA())</f>
        <v>4.03708909662015E-4</v>
      </c>
      <c r="P51" s="52">
        <f>IFERROR(_xll.qlIndexFixing(Index1Y,$H51,TRUE,_xll.ohTrigger(RecalcTrigger,Trigger1Y)),NA())</f>
        <v>1.5938272678228552E-3</v>
      </c>
      <c r="Q51" s="52">
        <f>IFERROR(_xll.qlIndexFixing(ONIndex1Y,I51,TRUE,_xll.ohTrigger(RecalcTrigger,Trigger1Y)),NA())</f>
        <v>1.3837606235256317E-3</v>
      </c>
    </row>
    <row r="52" spans="2:17" x14ac:dyDescent="0.2">
      <c r="B52" s="46" t="s">
        <v>17</v>
      </c>
      <c r="D52" s="49">
        <f>_xll.qlCalendarAdvance(Calendar,$D51,B52,"f",FALSE)</f>
        <v>42334</v>
      </c>
      <c r="E52" s="49">
        <f>_xll.qlInterestRateIndexValueDate(IndexON,D52)</f>
        <v>42334</v>
      </c>
      <c r="F52" s="52">
        <f>IFERROR(_xll.qlIndexFixing(IndexON,D52,TRUE,_xll.ohTrigger(RecalcTrigger,TriggerON)),NA())</f>
        <v>-1.372464545812413E-3</v>
      </c>
      <c r="H52" s="49">
        <f>_xll.qlCalendarAdvance(Calendar,$H51,B52,"f",FALSE)</f>
        <v>42334</v>
      </c>
      <c r="I52" s="49">
        <f>_xll.qlInterestRateIndexValueDate(Index1M,$H52)</f>
        <v>42338</v>
      </c>
      <c r="J52" s="52">
        <f>IFERROR(_xll.qlIndexFixing(Index1M,$H52,TRUE,_xll.ohTrigger(RecalcTrigger,Trigger1M)),NA())</f>
        <v>-1.1281533299480823E-3</v>
      </c>
      <c r="K52" s="52">
        <f>IFERROR(_xll.qlIndexFixing(ONIndex1M,I52,TRUE,_xll.ohTrigger(RecalcTrigger,Trigger1M)),NA())</f>
        <v>-1.1535235109905173E-3</v>
      </c>
      <c r="L52" s="52">
        <f>IFERROR(_xll.qlIndexFixing(Index3M,H52,TRUE,_xll.ohTrigger(RecalcTrigger,Trigger3M)),NA())</f>
        <v>-3.6493773009845469E-4</v>
      </c>
      <c r="M52" s="52">
        <f>IFERROR(_xll.qlIndexFixing(ONIndex3M,I52,TRUE,_xll.ohTrigger(RecalcTrigger,Trigger3M)),NA())</f>
        <v>-3.5945501359435639E-4</v>
      </c>
      <c r="N52" s="52">
        <f>IFERROR(_xll.qlIndexFixing(Index6M,$H52,TRUE,_xll.ohTrigger(RecalcTrigger,Trigger6M)),NA())</f>
        <v>3.7084060440461907E-4</v>
      </c>
      <c r="O52" s="52">
        <f>IFERROR(_xll.qlIndexFixing(ONIndex6M,I52,TRUE,_xll.ohTrigger(RecalcTrigger,Trigger6M)),NA())</f>
        <v>4.0441372866517611E-4</v>
      </c>
      <c r="P52" s="52">
        <f>IFERROR(_xll.qlIndexFixing(Index1Y,$H52,TRUE,_xll.ohTrigger(RecalcTrigger,Trigger1Y)),NA())</f>
        <v>1.5961757640021797E-3</v>
      </c>
      <c r="Q52" s="52">
        <f>IFERROR(_xll.qlIndexFixing(ONIndex1Y,I52,TRUE,_xll.ohTrigger(RecalcTrigger,Trigger1Y)),NA())</f>
        <v>1.3837606235256317E-3</v>
      </c>
    </row>
    <row r="53" spans="2:17" x14ac:dyDescent="0.2">
      <c r="B53" s="46" t="s">
        <v>17</v>
      </c>
      <c r="D53" s="49">
        <f>_xll.qlCalendarAdvance(Calendar,$D52,B53,"f",FALSE)</f>
        <v>42335</v>
      </c>
      <c r="E53" s="49">
        <f>_xll.qlInterestRateIndexValueDate(IndexON,D53)</f>
        <v>42335</v>
      </c>
      <c r="F53" s="52">
        <f>IFERROR(_xll.qlIndexFixing(IndexON,D53,TRUE,_xll.ohTrigger(RecalcTrigger,TriggerON)),NA())</f>
        <v>-1.369314710046865E-3</v>
      </c>
      <c r="H53" s="49">
        <f>_xll.qlCalendarAdvance(Calendar,$H52,B53,"f",FALSE)</f>
        <v>42335</v>
      </c>
      <c r="I53" s="49">
        <f>_xll.qlInterestRateIndexValueDate(Index1M,$H53)</f>
        <v>42339</v>
      </c>
      <c r="J53" s="52">
        <f>IFERROR(_xll.qlIndexFixing(Index1M,$H53,TRUE,_xll.ohTrigger(RecalcTrigger,Trigger1M)),NA())</f>
        <v>-1.1241205692397499E-3</v>
      </c>
      <c r="K53" s="52">
        <f>IFERROR(_xll.qlIndexFixing(ONIndex1M,I53,TRUE,_xll.ohTrigger(RecalcTrigger,Trigger1M)),NA())</f>
        <v>-1.1532068945374618E-3</v>
      </c>
      <c r="L53" s="52">
        <f>IFERROR(_xll.qlIndexFixing(Index3M,H53,TRUE,_xll.ohTrigger(RecalcTrigger,Trigger3M)),NA())</f>
        <v>-3.6551292596170176E-4</v>
      </c>
      <c r="M53" s="52">
        <f>IFERROR(_xll.qlIndexFixing(ONIndex3M,I53,TRUE,_xll.ohTrigger(RecalcTrigger,Trigger3M)),NA())</f>
        <v>-3.5808470816522942E-4</v>
      </c>
      <c r="N53" s="52">
        <f>IFERROR(_xll.qlIndexFixing(Index6M,$H53,TRUE,_xll.ohTrigger(RecalcTrigger,Trigger6M)),NA())</f>
        <v>3.7105917864966123E-4</v>
      </c>
      <c r="O53" s="52">
        <f>IFERROR(_xll.qlIndexFixing(ONIndex6M,I53,TRUE,_xll.ohTrigger(RecalcTrigger,Trigger6M)),NA())</f>
        <v>4.0492371288003426E-4</v>
      </c>
      <c r="P53" s="52">
        <f>IFERROR(_xll.qlIndexFixing(Index1Y,$H53,TRUE,_xll.ohTrigger(RecalcTrigger,Trigger1Y)),NA())</f>
        <v>1.5970741529509869E-3</v>
      </c>
      <c r="Q53" s="52">
        <f>IFERROR(_xll.qlIndexFixing(ONIndex1Y,I53,TRUE,_xll.ohTrigger(RecalcTrigger,Trigger1Y)),NA())</f>
        <v>1.3837606235256317E-3</v>
      </c>
    </row>
    <row r="54" spans="2:17" x14ac:dyDescent="0.2">
      <c r="B54" s="46" t="s">
        <v>17</v>
      </c>
      <c r="D54" s="49">
        <f>_xll.qlCalendarAdvance(Calendar,$D53,B54,"f",FALSE)</f>
        <v>42338</v>
      </c>
      <c r="E54" s="49">
        <f>_xll.qlInterestRateIndexValueDate(IndexON,D54)</f>
        <v>42338</v>
      </c>
      <c r="F54" s="52">
        <f>IFERROR(_xll.qlIndexFixing(IndexON,D54,TRUE,_xll.ohTrigger(RecalcTrigger,TriggerON)),NA())</f>
        <v>-1.3677591190441873E-3</v>
      </c>
      <c r="H54" s="49">
        <f>_xll.qlCalendarAdvance(Calendar,$H53,B54,"f",FALSE)</f>
        <v>42338</v>
      </c>
      <c r="I54" s="49">
        <f>_xll.qlInterestRateIndexValueDate(Index1M,$H54)</f>
        <v>42340</v>
      </c>
      <c r="J54" s="52">
        <f>IFERROR(_xll.qlIndexFixing(Index1M,$H54,TRUE,_xll.ohTrigger(RecalcTrigger,Trigger1M)),NA())</f>
        <v>-1.1232293189713325E-3</v>
      </c>
      <c r="K54" s="52">
        <f>IFERROR(_xll.qlIndexFixing(ONIndex1M,I54,TRUE,_xll.ohTrigger(RecalcTrigger,Trigger1M)),NA())</f>
        <v>-1.1519089833056384E-3</v>
      </c>
      <c r="L54" s="52">
        <f>IFERROR(_xll.qlIndexFixing(Index3M,H54,TRUE,_xll.ohTrigger(RecalcTrigger,Trigger3M)),NA())</f>
        <v>-3.6611128056580796E-4</v>
      </c>
      <c r="M54" s="52">
        <f>IFERROR(_xll.qlIndexFixing(ONIndex3M,I54,TRUE,_xll.ohTrigger(RecalcTrigger,Trigger3M)),NA())</f>
        <v>-3.5635480614359949E-4</v>
      </c>
      <c r="N54" s="52">
        <f>IFERROR(_xll.qlIndexFixing(Index6M,$H54,TRUE,_xll.ohTrigger(RecalcTrigger,Trigger6M)),NA())</f>
        <v>3.7130201429415018E-4</v>
      </c>
      <c r="O54" s="52">
        <f>IFERROR(_xll.qlIndexFixing(ONIndex6M,I54,TRUE,_xll.ohTrigger(RecalcTrigger,Trigger6M)),NA())</f>
        <v>4.0525017922732331E-4</v>
      </c>
      <c r="P54" s="52">
        <f>IFERROR(_xll.qlIndexFixing(Index1Y,$H54,TRUE,_xll.ohTrigger(RecalcTrigger,Trigger1Y)),NA())</f>
        <v>1.5979789998168369E-3</v>
      </c>
      <c r="Q54" s="52">
        <f>IFERROR(_xll.qlIndexFixing(ONIndex1Y,I54,TRUE,_xll.ohTrigger(RecalcTrigger,Trigger1Y)),NA())</f>
        <v>1.3837659423909798E-3</v>
      </c>
    </row>
    <row r="55" spans="2:17" x14ac:dyDescent="0.2">
      <c r="B55" s="46" t="s">
        <v>17</v>
      </c>
      <c r="D55" s="49">
        <f>_xll.qlCalendarAdvance(Calendar,$D54,B55,"f",FALSE)</f>
        <v>42339</v>
      </c>
      <c r="E55" s="49">
        <f>_xll.qlInterestRateIndexValueDate(IndexON,D55)</f>
        <v>42339</v>
      </c>
      <c r="F55" s="52">
        <f>IFERROR(_xll.qlIndexFixing(IndexON,D55,TRUE,_xll.ohTrigger(RecalcTrigger,TriggerON)),NA())</f>
        <v>-1.3678429790031643E-3</v>
      </c>
      <c r="H55" s="49">
        <f>_xll.qlCalendarAdvance(Calendar,$H54,B55,"f",FALSE)</f>
        <v>42339</v>
      </c>
      <c r="I55" s="49">
        <f>_xll.qlInterestRateIndexValueDate(Index1M,$H55)</f>
        <v>42341</v>
      </c>
      <c r="J55" s="52">
        <f>IFERROR(_xll.qlIndexFixing(Index1M,$H55,TRUE,_xll.ohTrigger(RecalcTrigger,Trigger1M)),NA())</f>
        <v>-1.122286221535429E-3</v>
      </c>
      <c r="K55" s="52">
        <f>IFERROR(_xll.qlIndexFixing(ONIndex1M,I55,TRUE,_xll.ohTrigger(RecalcTrigger,Trigger1M)),NA())</f>
        <v>-1.1499281811166995E-3</v>
      </c>
      <c r="L55" s="52">
        <f>IFERROR(_xll.qlIndexFixing(Index3M,H55,TRUE,_xll.ohTrigger(RecalcTrigger,Trigger3M)),NA())</f>
        <v>-3.6672990010689531E-4</v>
      </c>
      <c r="M55" s="52">
        <f>IFERROR(_xll.qlIndexFixing(ONIndex3M,I55,TRUE,_xll.ohTrigger(RecalcTrigger,Trigger3M)),NA())</f>
        <v>-3.5571147907198508E-4</v>
      </c>
      <c r="N55" s="52">
        <f>IFERROR(_xll.qlIndexFixing(Index6M,$H55,TRUE,_xll.ohTrigger(RecalcTrigger,Trigger6M)),NA())</f>
        <v>3.7156793183219409E-4</v>
      </c>
      <c r="O55" s="52">
        <f>IFERROR(_xll.qlIndexFixing(ONIndex6M,I55,TRUE,_xll.ohTrigger(RecalcTrigger,Trigger6M)),NA())</f>
        <v>4.0483726499118688E-4</v>
      </c>
      <c r="P55" s="52">
        <f>IFERROR(_xll.qlIndexFixing(Index1Y,$H55,TRUE,_xll.ohTrigger(RecalcTrigger,Trigger1Y)),NA())</f>
        <v>1.5995735996144032E-3</v>
      </c>
      <c r="Q55" s="52">
        <f>IFERROR(_xll.qlIndexFixing(ONIndex1Y,I55,TRUE,_xll.ohTrigger(RecalcTrigger,Trigger1Y)),NA())</f>
        <v>1.3837606235256317E-3</v>
      </c>
    </row>
    <row r="56" spans="2:17" x14ac:dyDescent="0.2">
      <c r="B56" s="46" t="s">
        <v>17</v>
      </c>
      <c r="D56" s="49">
        <f>_xll.qlCalendarAdvance(Calendar,$D55,B56,"f",FALSE)</f>
        <v>42340</v>
      </c>
      <c r="E56" s="49">
        <f>_xll.qlInterestRateIndexValueDate(IndexON,D56)</f>
        <v>42340</v>
      </c>
      <c r="F56" s="52">
        <f>IFERROR(_xll.qlIndexFixing(IndexON,D56,TRUE,_xll.ohTrigger(RecalcTrigger,TriggerON)),NA())</f>
        <v>-1.3684888023579589E-3</v>
      </c>
      <c r="H56" s="49">
        <f>_xll.qlCalendarAdvance(Calendar,$H55,B56,"f",FALSE)</f>
        <v>42340</v>
      </c>
      <c r="I56" s="49">
        <f>_xll.qlInterestRateIndexValueDate(Index1M,$H56)</f>
        <v>42342</v>
      </c>
      <c r="J56" s="52">
        <f>IFERROR(_xll.qlIndexFixing(Index1M,$H56,TRUE,_xll.ohTrigger(RecalcTrigger,Trigger1M)),NA())</f>
        <v>-1.121292372365371E-3</v>
      </c>
      <c r="K56" s="52">
        <f>IFERROR(_xll.qlIndexFixing(ONIndex1M,I56,TRUE,_xll.ohTrigger(RecalcTrigger,Trigger1M)),NA())</f>
        <v>-1.148576170613147E-3</v>
      </c>
      <c r="L56" s="52">
        <f>IFERROR(_xll.qlIndexFixing(Index3M,H56,TRUE,_xll.ohTrigger(RecalcTrigger,Trigger3M)),NA())</f>
        <v>-3.6736572629376127E-4</v>
      </c>
      <c r="M56" s="52">
        <f>IFERROR(_xll.qlIndexFixing(ONIndex3M,I56,TRUE,_xll.ohTrigger(RecalcTrigger,Trigger3M)),NA())</f>
        <v>-3.5596997821407683E-4</v>
      </c>
      <c r="N56" s="52">
        <f>IFERROR(_xll.qlIndexFixing(Index6M,$H56,TRUE,_xll.ohTrigger(RecalcTrigger,Trigger6M)),NA())</f>
        <v>3.7284777762727387E-4</v>
      </c>
      <c r="O56" s="52">
        <f>IFERROR(_xll.qlIndexFixing(ONIndex6M,I56,TRUE,_xll.ohTrigger(RecalcTrigger,Trigger6M)),NA())</f>
        <v>4.0423954695611997E-4</v>
      </c>
      <c r="P56" s="52">
        <f>IFERROR(_xll.qlIndexFixing(Index1Y,$H56,TRUE,_xll.ohTrigger(RecalcTrigger,Trigger1Y)),NA())</f>
        <v>1.6001554952258779E-3</v>
      </c>
      <c r="Q56" s="52">
        <f>IFERROR(_xll.qlIndexFixing(ONIndex1Y,I56,TRUE,_xll.ohTrigger(RecalcTrigger,Trigger1Y)),NA())</f>
        <v>1.3837606235256317E-3</v>
      </c>
    </row>
    <row r="57" spans="2:17" x14ac:dyDescent="0.2">
      <c r="B57" s="46" t="s">
        <v>17</v>
      </c>
      <c r="D57" s="49">
        <f>_xll.qlCalendarAdvance(Calendar,$D56,B57,"f",FALSE)</f>
        <v>42341</v>
      </c>
      <c r="E57" s="49">
        <f>_xll.qlInterestRateIndexValueDate(IndexON,D57)</f>
        <v>42341</v>
      </c>
      <c r="F57" s="52">
        <f>IFERROR(_xll.qlIndexFixing(IndexON,D57,TRUE,_xll.ohTrigger(RecalcTrigger,TriggerON)),NA())</f>
        <v>-1.3697255271605258E-3</v>
      </c>
      <c r="H57" s="49">
        <f>_xll.qlCalendarAdvance(Calendar,$H56,B57,"f",FALSE)</f>
        <v>42341</v>
      </c>
      <c r="I57" s="49">
        <f>_xll.qlInterestRateIndexValueDate(Index1M,$H57)</f>
        <v>42345</v>
      </c>
      <c r="J57" s="52">
        <f>IFERROR(_xll.qlIndexFixing(Index1M,$H57,TRUE,_xll.ohTrigger(RecalcTrigger,Trigger1M)),NA())</f>
        <v>-1.1162918871394788E-3</v>
      </c>
      <c r="K57" s="52">
        <f>IFERROR(_xll.qlIndexFixing(ONIndex1M,I57,TRUE,_xll.ohTrigger(RecalcTrigger,Trigger1M)),NA())</f>
        <v>-1.1469995188839732E-3</v>
      </c>
      <c r="L57" s="52">
        <f>IFERROR(_xll.qlIndexFixing(Index3M,H57,TRUE,_xll.ohTrigger(RecalcTrigger,Trigger3M)),NA())</f>
        <v>-3.6934339425502425E-4</v>
      </c>
      <c r="M57" s="52">
        <f>IFERROR(_xll.qlIndexFixing(ONIndex3M,I57,TRUE,_xll.ohTrigger(RecalcTrigger,Trigger3M)),NA())</f>
        <v>-3.5659912315022524E-4</v>
      </c>
      <c r="N57" s="52">
        <f>IFERROR(_xll.qlIndexFixing(Index6M,$H57,TRUE,_xll.ohTrigger(RecalcTrigger,Trigger6M)),NA())</f>
        <v>3.7283915872163151E-4</v>
      </c>
      <c r="O57" s="52">
        <f>IFERROR(_xll.qlIndexFixing(ONIndex6M,I57,TRUE,_xll.ohTrigger(RecalcTrigger,Trigger6M)),NA())</f>
        <v>4.0339358277741155E-4</v>
      </c>
      <c r="P57" s="52">
        <f>IFERROR(_xll.qlIndexFixing(Index1Y,$H57,TRUE,_xll.ohTrigger(RecalcTrigger,Trigger1Y)),NA())</f>
        <v>1.6026292705682594E-3</v>
      </c>
      <c r="Q57" s="52">
        <f>IFERROR(_xll.qlIndexFixing(ONIndex1Y,I57,TRUE,_xll.ohTrigger(RecalcTrigger,Trigger1Y)),NA())</f>
        <v>1.3837606235256317E-3</v>
      </c>
    </row>
    <row r="58" spans="2:17" x14ac:dyDescent="0.2">
      <c r="B58" s="46" t="s">
        <v>17</v>
      </c>
      <c r="D58" s="49">
        <f>_xll.qlCalendarAdvance(Calendar,$D57,B58,"f",FALSE)</f>
        <v>42342</v>
      </c>
      <c r="E58" s="49">
        <f>_xll.qlInterestRateIndexValueDate(IndexON,D58)</f>
        <v>42342</v>
      </c>
      <c r="F58" s="52">
        <f>IFERROR(_xll.qlIndexFixing(IndexON,D58,TRUE,_xll.ohTrigger(RecalcTrigger,TriggerON)),NA())</f>
        <v>-1.3743080938466434E-3</v>
      </c>
      <c r="H58" s="49">
        <f>_xll.qlCalendarAdvance(Calendar,$H57,B58,"f",FALSE)</f>
        <v>42342</v>
      </c>
      <c r="I58" s="49">
        <f>_xll.qlInterestRateIndexValueDate(Index1M,$H58)</f>
        <v>42346</v>
      </c>
      <c r="J58" s="52">
        <f>IFERROR(_xll.qlIndexFixing(Index1M,$H58,TRUE,_xll.ohTrigger(RecalcTrigger,Trigger1M)),NA())</f>
        <v>-1.1146883678041007E-3</v>
      </c>
      <c r="K58" s="52">
        <f>IFERROR(_xll.qlIndexFixing(ONIndex1M,I58,TRUE,_xll.ohTrigger(RecalcTrigger,Trigger1M)),NA())</f>
        <v>-1.1451923720118273E-3</v>
      </c>
      <c r="L58" s="52">
        <f>IFERROR(_xll.qlIndexFixing(Index3M,H58,TRUE,_xll.ohTrigger(RecalcTrigger,Trigger3M)),NA())</f>
        <v>-3.7001417408143335E-4</v>
      </c>
      <c r="M58" s="52">
        <f>IFERROR(_xll.qlIndexFixing(ONIndex3M,I58,TRUE,_xll.ohTrigger(RecalcTrigger,Trigger3M)),NA())</f>
        <v>-3.5761387547239565E-4</v>
      </c>
      <c r="N58" s="52">
        <f>IFERROR(_xll.qlIndexFixing(Index6M,$H58,TRUE,_xll.ohTrigger(RecalcTrigger,Trigger6M)),NA())</f>
        <v>3.7320312105381683E-4</v>
      </c>
      <c r="O58" s="52">
        <f>IFERROR(_xll.qlIndexFixing(ONIndex6M,I58,TRUE,_xll.ohTrigger(RecalcTrigger,Trigger6M)),NA())</f>
        <v>4.0229047037598775E-4</v>
      </c>
      <c r="P58" s="52">
        <f>IFERROR(_xll.qlIndexFixing(Index1Y,$H58,TRUE,_xll.ohTrigger(RecalcTrigger,Trigger1Y)),NA())</f>
        <v>1.603590467414092E-3</v>
      </c>
      <c r="Q58" s="52">
        <f>IFERROR(_xll.qlIndexFixing(ONIndex1Y,I58,TRUE,_xll.ohTrigger(RecalcTrigger,Trigger1Y)),NA())</f>
        <v>1.3837606235256317E-3</v>
      </c>
    </row>
    <row r="59" spans="2:17" x14ac:dyDescent="0.2">
      <c r="B59" s="46" t="s">
        <v>17</v>
      </c>
      <c r="D59" s="49">
        <f>_xll.qlCalendarAdvance(Calendar,$D58,B59,"f",FALSE)</f>
        <v>42345</v>
      </c>
      <c r="E59" s="49">
        <f>_xll.qlInterestRateIndexValueDate(IndexON,D59)</f>
        <v>42345</v>
      </c>
      <c r="F59" s="52">
        <f>IFERROR(_xll.qlIndexFixing(IndexON,D59,TRUE,_xll.ohTrigger(RecalcTrigger,TriggerON)),NA())</f>
        <v>-1.3811602084023988E-3</v>
      </c>
      <c r="H59" s="49">
        <f>_xll.qlCalendarAdvance(Calendar,$H58,B59,"f",FALSE)</f>
        <v>42345</v>
      </c>
      <c r="I59" s="49">
        <f>_xll.qlInterestRateIndexValueDate(Index1M,$H59)</f>
        <v>42347</v>
      </c>
      <c r="J59" s="52">
        <f>IFERROR(_xll.qlIndexFixing(Index1M,$H59,TRUE,_xll.ohTrigger(RecalcTrigger,Trigger1M)),NA())</f>
        <v>-1.1123394702721775E-3</v>
      </c>
      <c r="K59" s="52">
        <f>IFERROR(_xll.qlIndexFixing(ONIndex1M,I59,TRUE,_xll.ohTrigger(RecalcTrigger,Trigger1M)),NA())</f>
        <v>-1.1407768756033221E-3</v>
      </c>
      <c r="L59" s="52">
        <f>IFERROR(_xll.qlIndexFixing(Index3M,H59,TRUE,_xll.ohTrigger(RecalcTrigger,Trigger3M)),NA())</f>
        <v>-3.7068440160019231E-4</v>
      </c>
      <c r="M59" s="52">
        <f>IFERROR(_xll.qlIndexFixing(ONIndex3M,I59,TRUE,_xll.ohTrigger(RecalcTrigger,Trigger3M)),NA())</f>
        <v>-3.6100318510534635E-4</v>
      </c>
      <c r="N59" s="52">
        <f>IFERROR(_xll.qlIndexFixing(Index6M,$H59,TRUE,_xll.ohTrigger(RecalcTrigger,Trigger6M)),NA())</f>
        <v>3.7358328498955813E-4</v>
      </c>
      <c r="O59" s="52">
        <f>IFERROR(_xll.qlIndexFixing(ONIndex6M,I59,TRUE,_xll.ohTrigger(RecalcTrigger,Trigger6M)),NA())</f>
        <v>3.9918301794727995E-4</v>
      </c>
      <c r="P59" s="52">
        <f>IFERROR(_xll.qlIndexFixing(Index1Y,$H59,TRUE,_xll.ohTrigger(RecalcTrigger,Trigger1Y)),NA())</f>
        <v>1.6045640575895657E-3</v>
      </c>
      <c r="Q59" s="52">
        <f>IFERROR(_xll.qlIndexFixing(ONIndex1Y,I59,TRUE,_xll.ohTrigger(RecalcTrigger,Trigger1Y)),NA())</f>
        <v>1.3837659423909798E-3</v>
      </c>
    </row>
    <row r="60" spans="2:17" x14ac:dyDescent="0.2">
      <c r="B60" s="46" t="s">
        <v>17</v>
      </c>
      <c r="D60" s="49">
        <f>_xll.qlCalendarAdvance(Calendar,$D59,B60,"f",FALSE)</f>
        <v>42346</v>
      </c>
      <c r="E60" s="49">
        <f>_xll.qlInterestRateIndexValueDate(IndexON,D60)</f>
        <v>42346</v>
      </c>
      <c r="F60" s="52">
        <f>IFERROR(_xll.qlIndexFixing(IndexON,D60,TRUE,_xll.ohTrigger(RecalcTrigger,TriggerON)),NA())</f>
        <v>-1.3857855157395349E-3</v>
      </c>
      <c r="H60" s="49">
        <f>_xll.qlCalendarAdvance(Calendar,$H59,B60,"f",FALSE)</f>
        <v>42346</v>
      </c>
      <c r="I60" s="49">
        <f>_xll.qlInterestRateIndexValueDate(Index1M,$H60)</f>
        <v>42348</v>
      </c>
      <c r="J60" s="52">
        <f>IFERROR(_xll.qlIndexFixing(Index1M,$H60,TRUE,_xll.ohTrigger(RecalcTrigger,Trigger1M)),NA())</f>
        <v>-1.1112598843483756E-3</v>
      </c>
      <c r="K60" s="52">
        <f>IFERROR(_xll.qlIndexFixing(ONIndex1M,I60,TRUE,_xll.ohTrigger(RecalcTrigger,Trigger1M)),NA())</f>
        <v>-1.1355417507896703E-3</v>
      </c>
      <c r="L60" s="52">
        <f>IFERROR(_xll.qlIndexFixing(Index3M,H60,TRUE,_xll.ohTrigger(RecalcTrigger,Trigger3M)),NA())</f>
        <v>-3.713500315355384E-4</v>
      </c>
      <c r="M60" s="52">
        <f>IFERROR(_xll.qlIndexFixing(ONIndex3M,I60,TRUE,_xll.ohTrigger(RecalcTrigger,Trigger3M)),NA())</f>
        <v>-3.6582819345820639E-4</v>
      </c>
      <c r="N60" s="52">
        <f>IFERROR(_xll.qlIndexFixing(Index6M,$H60,TRUE,_xll.ohTrigger(RecalcTrigger,Trigger6M)),NA())</f>
        <v>3.7397853660285483E-4</v>
      </c>
      <c r="O60" s="52">
        <f>IFERROR(_xll.qlIndexFixing(ONIndex6M,I60,TRUE,_xll.ohTrigger(RecalcTrigger,Trigger6M)),NA())</f>
        <v>3.9512850039891134E-4</v>
      </c>
      <c r="P60" s="52">
        <f>IFERROR(_xll.qlIndexFixing(Index1Y,$H60,TRUE,_xll.ohTrigger(RecalcTrigger,Trigger1Y)),NA())</f>
        <v>1.6063639559112169E-3</v>
      </c>
      <c r="Q60" s="52">
        <f>IFERROR(_xll.qlIndexFixing(ONIndex1Y,I60,TRUE,_xll.ohTrigger(RecalcTrigger,Trigger1Y)),NA())</f>
        <v>1.3837606235256317E-3</v>
      </c>
    </row>
    <row r="61" spans="2:17" x14ac:dyDescent="0.2">
      <c r="B61" s="46" t="s">
        <v>17</v>
      </c>
      <c r="D61" s="49">
        <f>_xll.qlCalendarAdvance(Calendar,$D60,B61,"f",FALSE)</f>
        <v>42347</v>
      </c>
      <c r="E61" s="49">
        <f>_xll.qlInterestRateIndexValueDate(IndexON,D61)</f>
        <v>42347</v>
      </c>
      <c r="F61" s="52">
        <f>IFERROR(_xll.qlIndexFixing(IndexON,D61,TRUE,_xll.ohTrigger(RecalcTrigger,TriggerON)),NA())</f>
        <v>-1.3909419411062274E-3</v>
      </c>
      <c r="H61" s="49">
        <f>_xll.qlCalendarAdvance(Calendar,$H60,B61,"f",FALSE)</f>
        <v>42347</v>
      </c>
      <c r="I61" s="49">
        <f>_xll.qlInterestRateIndexValueDate(Index1M,$H61)</f>
        <v>42349</v>
      </c>
      <c r="J61" s="52">
        <f>IFERROR(_xll.qlIndexFixing(Index1M,$H61,TRUE,_xll.ohTrigger(RecalcTrigger,Trigger1M)),NA())</f>
        <v>-1.1101688195200925E-3</v>
      </c>
      <c r="K61" s="52">
        <f>IFERROR(_xll.qlIndexFixing(ONIndex1M,I61,TRUE,_xll.ohTrigger(RecalcTrigger,Trigger1M)),NA())</f>
        <v>-1.1324943165247348E-3</v>
      </c>
      <c r="L61" s="52">
        <f>IFERROR(_xll.qlIndexFixing(Index3M,H61,TRUE,_xll.ohTrigger(RecalcTrigger,Trigger3M)),NA())</f>
        <v>-3.72006854113843E-4</v>
      </c>
      <c r="M61" s="52">
        <f>IFERROR(_xll.qlIndexFixing(ONIndex3M,I61,TRUE,_xll.ohTrigger(RecalcTrigger,Trigger3M)),NA())</f>
        <v>-3.6899540830859223E-4</v>
      </c>
      <c r="N61" s="52">
        <f>IFERROR(_xll.qlIndexFixing(Index6M,$H61,TRUE,_xll.ohTrigger(RecalcTrigger,Trigger6M)),NA())</f>
        <v>3.755133536181273E-4</v>
      </c>
      <c r="O61" s="52">
        <f>IFERROR(_xll.qlIndexFixing(ONIndex6M,I61,TRUE,_xll.ohTrigger(RecalcTrigger,Trigger6M)),NA())</f>
        <v>3.9260611809588397E-4</v>
      </c>
      <c r="P61" s="52">
        <f>IFERROR(_xll.qlIndexFixing(Index1Y,$H61,TRUE,_xll.ohTrigger(RecalcTrigger,Trigger1Y)),NA())</f>
        <v>1.6069643276841632E-3</v>
      </c>
      <c r="Q61" s="52">
        <f>IFERROR(_xll.qlIndexFixing(ONIndex1Y,I61,TRUE,_xll.ohTrigger(RecalcTrigger,Trigger1Y)),NA())</f>
        <v>1.3837606235256317E-3</v>
      </c>
    </row>
    <row r="62" spans="2:17" x14ac:dyDescent="0.2">
      <c r="B62" s="46" t="s">
        <v>17</v>
      </c>
      <c r="D62" s="49">
        <f>_xll.qlCalendarAdvance(Calendar,$D61,B62,"f",FALSE)</f>
        <v>42348</v>
      </c>
      <c r="E62" s="49">
        <f>_xll.qlInterestRateIndexValueDate(IndexON,D62)</f>
        <v>42348</v>
      </c>
      <c r="F62" s="52">
        <f>IFERROR(_xll.qlIndexFixing(IndexON,D62,TRUE,_xll.ohTrigger(RecalcTrigger,TriggerON)),NA())</f>
        <v>-1.3961515812654923E-3</v>
      </c>
      <c r="H62" s="49">
        <f>_xll.qlCalendarAdvance(Calendar,$H61,B62,"f",FALSE)</f>
        <v>42348</v>
      </c>
      <c r="I62" s="49">
        <f>_xll.qlInterestRateIndexValueDate(Index1M,$H62)</f>
        <v>42352</v>
      </c>
      <c r="J62" s="52">
        <f>IFERROR(_xll.qlIndexFixing(Index1M,$H62,TRUE,_xll.ohTrigger(RecalcTrigger,Trigger1M)),NA())</f>
        <v>-1.1062476540864509E-3</v>
      </c>
      <c r="K62" s="52">
        <f>IFERROR(_xll.qlIndexFixing(ONIndex1M,I62,TRUE,_xll.ohTrigger(RecalcTrigger,Trigger1M)),NA())</f>
        <v>-1.129181262373713E-3</v>
      </c>
      <c r="L62" s="52">
        <f>IFERROR(_xll.qlIndexFixing(Index3M,H62,TRUE,_xll.ohTrigger(RecalcTrigger,Trigger3M)),NA())</f>
        <v>-3.738799124982809E-4</v>
      </c>
      <c r="M62" s="52">
        <f>IFERROR(_xll.qlIndexFixing(ONIndex3M,I62,TRUE,_xll.ohTrigger(RecalcTrigger,Trigger3M)),NA())</f>
        <v>-3.726380005764085E-4</v>
      </c>
      <c r="N62" s="52">
        <f>IFERROR(_xll.qlIndexFixing(Index6M,$H62,TRUE,_xll.ohTrigger(RecalcTrigger,Trigger6M)),NA())</f>
        <v>3.7568846921103949E-4</v>
      </c>
      <c r="O62" s="52">
        <f>IFERROR(_xll.qlIndexFixing(ONIndex6M,I62,TRUE,_xll.ohTrigger(RecalcTrigger,Trigger6M)),NA())</f>
        <v>3.8977317613486662E-4</v>
      </c>
      <c r="P62" s="52">
        <f>IFERROR(_xll.qlIndexFixing(Index1Y,$H62,TRUE,_xll.ohTrigger(RecalcTrigger,Trigger1Y)),NA())</f>
        <v>1.6096488590156E-3</v>
      </c>
      <c r="Q62" s="52">
        <f>IFERROR(_xll.qlIndexFixing(ONIndex1Y,I62,TRUE,_xll.ohTrigger(RecalcTrigger,Trigger1Y)),NA())</f>
        <v>1.3837606235256317E-3</v>
      </c>
    </row>
    <row r="63" spans="2:17" x14ac:dyDescent="0.2">
      <c r="B63" s="46" t="s">
        <v>17</v>
      </c>
      <c r="D63" s="49">
        <f>_xll.qlCalendarAdvance(Calendar,$D62,B63,"f",FALSE)</f>
        <v>42349</v>
      </c>
      <c r="E63" s="49">
        <f>_xll.qlInterestRateIndexValueDate(IndexON,D63)</f>
        <v>42349</v>
      </c>
      <c r="F63" s="52">
        <f>IFERROR(_xll.qlIndexFixing(IndexON,D63,TRUE,_xll.ohTrigger(RecalcTrigger,TriggerON)),NA())</f>
        <v>-1.4066679159352447E-3</v>
      </c>
      <c r="H63" s="49">
        <f>_xll.qlCalendarAdvance(Calendar,$H62,B63,"f",FALSE)</f>
        <v>42349</v>
      </c>
      <c r="I63" s="49">
        <f>_xll.qlInterestRateIndexValueDate(Index1M,$H63)</f>
        <v>42353</v>
      </c>
      <c r="J63" s="52">
        <f>IFERROR(_xll.qlIndexFixing(Index1M,$H63,TRUE,_xll.ohTrigger(RecalcTrigger,Trigger1M)),NA())</f>
        <v>-1.1051113648779191E-3</v>
      </c>
      <c r="K63" s="52">
        <f>IFERROR(_xll.qlIndexFixing(ONIndex1M,I63,TRUE,_xll.ohTrigger(RecalcTrigger,Trigger1M)),NA())</f>
        <v>-1.1255967344991902E-3</v>
      </c>
      <c r="L63" s="52">
        <f>IFERROR(_xll.qlIndexFixing(Index3M,H63,TRUE,_xll.ohTrigger(RecalcTrigger,Trigger3M)),NA())</f>
        <v>-3.7445611796843158E-4</v>
      </c>
      <c r="M63" s="52">
        <f>IFERROR(_xll.qlIndexFixing(ONIndex3M,I63,TRUE,_xll.ohTrigger(RecalcTrigger,Trigger3M)),NA())</f>
        <v>-3.7677093185362054E-4</v>
      </c>
      <c r="N63" s="52">
        <f>IFERROR(_xll.qlIndexFixing(Index6M,$H63,TRUE,_xll.ohTrigger(RecalcTrigger,Trigger6M)),NA())</f>
        <v>3.7614277821588165E-4</v>
      </c>
      <c r="O63" s="52">
        <f>IFERROR(_xll.qlIndexFixing(ONIndex6M,I63,TRUE,_xll.ohTrigger(RecalcTrigger,Trigger6M)),NA())</f>
        <v>3.8662077251672144E-4</v>
      </c>
      <c r="P63" s="52">
        <f>IFERROR(_xll.qlIndexFixing(Index1Y,$H63,TRUE,_xll.ohTrigger(RecalcTrigger,Trigger1Y)),NA())</f>
        <v>1.6107154814237019E-3</v>
      </c>
      <c r="Q63" s="52">
        <f>IFERROR(_xll.qlIndexFixing(ONIndex1Y,I63,TRUE,_xll.ohTrigger(RecalcTrigger,Trigger1Y)),NA())</f>
        <v>1.3837606235256317E-3</v>
      </c>
    </row>
    <row r="64" spans="2:17" x14ac:dyDescent="0.2">
      <c r="B64" s="46" t="s">
        <v>17</v>
      </c>
      <c r="D64" s="49">
        <f>_xll.qlCalendarAdvance(Calendar,$D63,B64,"f",FALSE)</f>
        <v>42352</v>
      </c>
      <c r="E64" s="49">
        <f>_xll.qlInterestRateIndexValueDate(IndexON,D64)</f>
        <v>42352</v>
      </c>
      <c r="F64" s="52">
        <f>IFERROR(_xll.qlIndexFixing(IndexON,D64,TRUE,_xll.ohTrigger(RecalcTrigger,TriggerON)),NA())</f>
        <v>-1.4172590890471071E-3</v>
      </c>
      <c r="H64" s="49">
        <f>_xll.qlCalendarAdvance(Calendar,$H63,B64,"f",FALSE)</f>
        <v>42352</v>
      </c>
      <c r="I64" s="49">
        <f>_xll.qlInterestRateIndexValueDate(Index1M,$H64)</f>
        <v>42354</v>
      </c>
      <c r="J64" s="52">
        <f>IFERROR(_xll.qlIndexFixing(Index1M,$H64,TRUE,_xll.ohTrigger(RecalcTrigger,Trigger1M)),NA())</f>
        <v>-1.1038468319535255E-3</v>
      </c>
      <c r="K64" s="52">
        <f>IFERROR(_xll.qlIndexFixing(ONIndex1M,I64,TRUE,_xll.ohTrigger(RecalcTrigger,Trigger1M)),NA())</f>
        <v>-1.117490026247836E-3</v>
      </c>
      <c r="L64" s="52">
        <f>IFERROR(_xll.qlIndexFixing(Index3M,H64,TRUE,_xll.ohTrigger(RecalcTrigger,Trigger3M)),NA())</f>
        <v>-3.7499999976253875E-4</v>
      </c>
      <c r="M64" s="52">
        <f>IFERROR(_xll.qlIndexFixing(ONIndex3M,I64,TRUE,_xll.ohTrigger(RecalcTrigger,Trigger3M)),NA())</f>
        <v>-3.8674565065122124E-4</v>
      </c>
      <c r="N64" s="52">
        <f>IFERROR(_xll.qlIndexFixing(Index6M,$H64,TRUE,_xll.ohTrigger(RecalcTrigger,Trigger6M)),NA())</f>
        <v>3.7660568807539702E-4</v>
      </c>
      <c r="O64" s="52">
        <f>IFERROR(_xll.qlIndexFixing(ONIndex6M,I64,TRUE,_xll.ohTrigger(RecalcTrigger,Trigger6M)),NA())</f>
        <v>3.7920698277460474E-4</v>
      </c>
      <c r="P64" s="52">
        <f>IFERROR(_xll.qlIndexFixing(Index1Y,$H64,TRUE,_xll.ohTrigger(RecalcTrigger,Trigger1Y)),NA())</f>
        <v>1.6118007891762229E-3</v>
      </c>
      <c r="Q64" s="52">
        <f>IFERROR(_xll.qlIndexFixing(ONIndex1Y,I64,TRUE,_xll.ohTrigger(RecalcTrigger,Trigger1Y)),NA())</f>
        <v>1.3837659423909798E-3</v>
      </c>
    </row>
    <row r="65" spans="2:17" x14ac:dyDescent="0.2">
      <c r="B65" s="46" t="s">
        <v>17</v>
      </c>
      <c r="D65" s="49">
        <f>_xll.qlCalendarAdvance(Calendar,$D64,B65,"f",FALSE)</f>
        <v>42353</v>
      </c>
      <c r="E65" s="49">
        <f>_xll.qlInterestRateIndexValueDate(IndexON,D65)</f>
        <v>42353</v>
      </c>
      <c r="F65" s="52">
        <f>IFERROR(_xll.qlIndexFixing(IndexON,D65,TRUE,_xll.ohTrigger(RecalcTrigger,TriggerON)),NA())</f>
        <v>-1.4225644977194918E-3</v>
      </c>
      <c r="H65" s="49">
        <f>_xll.qlCalendarAdvance(Calendar,$H64,B65,"f",FALSE)</f>
        <v>42353</v>
      </c>
      <c r="I65" s="49">
        <f>_xll.qlInterestRateIndexValueDate(Index1M,$H65)</f>
        <v>42355</v>
      </c>
      <c r="J65" s="52">
        <f>IFERROR(_xll.qlIndexFixing(Index1M,$H65,TRUE,_xll.ohTrigger(RecalcTrigger,Trigger1M)),NA())</f>
        <v>-1.1030585908727852E-3</v>
      </c>
      <c r="K65" s="52">
        <f>IFERROR(_xll.qlIndexFixing(ONIndex1M,I65,TRUE,_xll.ohTrigger(RecalcTrigger,Trigger1M)),NA())</f>
        <v>-1.1084268017835797E-3</v>
      </c>
      <c r="L65" s="52">
        <f>IFERROR(_xll.qlIndexFixing(Index3M,H65,TRUE,_xll.ohTrigger(RecalcTrigger,Trigger3M)),NA())</f>
        <v>-3.755063869035493E-4</v>
      </c>
      <c r="M65" s="52">
        <f>IFERROR(_xll.qlIndexFixing(ONIndex3M,I65,TRUE,_xll.ohTrigger(RecalcTrigger,Trigger3M)),NA())</f>
        <v>-3.9850528041451838E-4</v>
      </c>
      <c r="N65" s="52">
        <f>IFERROR(_xll.qlIndexFixing(Index6M,$H65,TRUE,_xll.ohTrigger(RecalcTrigger,Trigger6M)),NA())</f>
        <v>3.7707615043910823E-4</v>
      </c>
      <c r="O65" s="52">
        <f>IFERROR(_xll.qlIndexFixing(ONIndex6M,I65,TRUE,_xll.ohTrigger(RecalcTrigger,Trigger6M)),NA())</f>
        <v>3.7063850268914678E-4</v>
      </c>
      <c r="P65" s="52">
        <f>IFERROR(_xll.qlIndexFixing(Index1Y,$H65,TRUE,_xll.ohTrigger(RecalcTrigger,Trigger1Y)),NA())</f>
        <v>1.6139328004988187E-3</v>
      </c>
      <c r="Q65" s="52">
        <f>IFERROR(_xll.qlIndexFixing(ONIndex1Y,I65,TRUE,_xll.ohTrigger(RecalcTrigger,Trigger1Y)),NA())</f>
        <v>1.3837606235256317E-3</v>
      </c>
    </row>
    <row r="66" spans="2:17" x14ac:dyDescent="0.2">
      <c r="B66" s="46" t="s">
        <v>17</v>
      </c>
      <c r="D66" s="49">
        <f>_xll.qlCalendarAdvance(Calendar,$D65,B66,"f",FALSE)</f>
        <v>42354</v>
      </c>
      <c r="E66" s="49">
        <f>_xll.qlInterestRateIndexValueDate(IndexON,D66)</f>
        <v>42354</v>
      </c>
      <c r="F66" s="52">
        <f>IFERROR(_xll.qlIndexFixing(IndexON,D66,TRUE,_xll.ohTrigger(RecalcTrigger,TriggerON)),NA())</f>
        <v>-1.4278658368871433E-3</v>
      </c>
      <c r="H66" s="49">
        <f>_xll.qlCalendarAdvance(Calendar,$H65,B66,"f",FALSE)</f>
        <v>42354</v>
      </c>
      <c r="I66" s="49">
        <f>_xll.qlInterestRateIndexValueDate(Index1M,$H66)</f>
        <v>42356</v>
      </c>
      <c r="J66" s="52">
        <f>IFERROR(_xll.qlIndexFixing(Index1M,$H66,TRUE,_xll.ohTrigger(RecalcTrigger,Trigger1M)),NA())</f>
        <v>-1.1023350006052425E-3</v>
      </c>
      <c r="K66" s="52">
        <f>IFERROR(_xll.qlIndexFixing(ONIndex1M,I66,TRUE,_xll.ohTrigger(RecalcTrigger,Trigger1M)),NA())</f>
        <v>-1.1033970927742942E-3</v>
      </c>
      <c r="L66" s="52">
        <f>IFERROR(_xll.qlIndexFixing(Index3M,H66,TRUE,_xll.ohTrigger(RecalcTrigger,Trigger3M)),NA())</f>
        <v>-3.7596991834139786E-4</v>
      </c>
      <c r="M66" s="52">
        <f>IFERROR(_xll.qlIndexFixing(ONIndex3M,I66,TRUE,_xll.ohTrigger(RecalcTrigger,Trigger3M)),NA())</f>
        <v>-4.0531433141755002E-4</v>
      </c>
      <c r="N66" s="52">
        <f>IFERROR(_xll.qlIndexFixing(Index6M,$H66,TRUE,_xll.ohTrigger(RecalcTrigger,Trigger6M)),NA())</f>
        <v>3.7855258564827964E-4</v>
      </c>
      <c r="O66" s="52">
        <f>IFERROR(_xll.qlIndexFixing(ONIndex6M,I66,TRUE,_xll.ohTrigger(RecalcTrigger,Trigger6M)),NA())</f>
        <v>3.6575526183746376E-4</v>
      </c>
      <c r="P66" s="52">
        <f>IFERROR(_xll.qlIndexFixing(Index1Y,$H66,TRUE,_xll.ohTrigger(RecalcTrigger,Trigger1Y)),NA())</f>
        <v>1.6145537666544124E-3</v>
      </c>
      <c r="Q66" s="52">
        <f>IFERROR(_xll.qlIndexFixing(ONIndex1Y,I66,TRUE,_xll.ohTrigger(RecalcTrigger,Trigger1Y)),NA())</f>
        <v>1.3837606235256317E-3</v>
      </c>
    </row>
    <row r="67" spans="2:17" x14ac:dyDescent="0.2">
      <c r="B67" s="46" t="s">
        <v>17</v>
      </c>
      <c r="D67" s="49">
        <f>_xll.qlCalendarAdvance(Calendar,$D66,B67,"f",FALSE)</f>
        <v>42355</v>
      </c>
      <c r="E67" s="49">
        <f>_xll.qlInterestRateIndexValueDate(IndexON,D67)</f>
        <v>42355</v>
      </c>
      <c r="F67" s="52">
        <f>IFERROR(_xll.qlIndexFixing(IndexON,D67,TRUE,_xll.ohTrigger(RecalcTrigger,TriggerON)),NA())</f>
        <v>-1.4331553656221629E-3</v>
      </c>
      <c r="H67" s="49">
        <f>_xll.qlCalendarAdvance(Calendar,$H66,B67,"f",FALSE)</f>
        <v>42355</v>
      </c>
      <c r="I67" s="49">
        <f>_xll.qlInterestRateIndexValueDate(Index1M,$H67)</f>
        <v>42359</v>
      </c>
      <c r="J67" s="52">
        <f>IFERROR(_xll.qlIndexFixing(Index1M,$H67,TRUE,_xll.ohTrigger(RecalcTrigger,Trigger1M)),NA())</f>
        <v>-1.100697944018179E-3</v>
      </c>
      <c r="K67" s="52">
        <f>IFERROR(_xll.qlIndexFixing(ONIndex1M,I67,TRUE,_xll.ohTrigger(RecalcTrigger,Trigger1M)),NA())</f>
        <v>-1.1007508315641346E-3</v>
      </c>
      <c r="L67" s="52">
        <f>IFERROR(_xll.qlIndexFixing(Index3M,H67,TRUE,_xll.ohTrigger(RecalcTrigger,Trigger3M)),NA())</f>
        <v>-3.7704690374379586E-4</v>
      </c>
      <c r="M67" s="52">
        <f>IFERROR(_xll.qlIndexFixing(ONIndex3M,I67,TRUE,_xll.ohTrigger(RecalcTrigger,Trigger3M)),NA())</f>
        <v>-4.0890761001222131E-4</v>
      </c>
      <c r="N67" s="52">
        <f>IFERROR(_xll.qlIndexFixing(Index6M,$H67,TRUE,_xll.ohTrigger(RecalcTrigger,Trigger6M)),NA())</f>
        <v>3.7901288582887572E-4</v>
      </c>
      <c r="O67" s="52">
        <f>IFERROR(_xll.qlIndexFixing(ONIndex6M,I67,TRUE,_xll.ohTrigger(RecalcTrigger,Trigger6M)),NA())</f>
        <v>3.6008262195963425E-4</v>
      </c>
      <c r="P67" s="52">
        <f>IFERROR(_xll.qlIndexFixing(Index1Y,$H67,TRUE,_xll.ohTrigger(RecalcTrigger,Trigger1Y)),NA())</f>
        <v>1.6175403419268904E-3</v>
      </c>
      <c r="Q67" s="52">
        <f>IFERROR(_xll.qlIndexFixing(ONIndex1Y,I67,TRUE,_xll.ohTrigger(RecalcTrigger,Trigger1Y)),NA())</f>
        <v>1.3848751093892275E-3</v>
      </c>
    </row>
    <row r="68" spans="2:17" x14ac:dyDescent="0.2">
      <c r="B68" s="46" t="s">
        <v>17</v>
      </c>
      <c r="D68" s="49">
        <f>_xll.qlCalendarAdvance(Calendar,$D67,B68,"f",FALSE)</f>
        <v>42356</v>
      </c>
      <c r="E68" s="49">
        <f>_xll.qlInterestRateIndexValueDate(IndexON,D68)</f>
        <v>42356</v>
      </c>
      <c r="F68" s="52">
        <f>IFERROR(_xll.qlIndexFixing(IndexON,D68,TRUE,_xll.ohTrigger(RecalcTrigger,TriggerON)),NA())</f>
        <v>-1.4436505604020766E-3</v>
      </c>
      <c r="H68" s="49">
        <f>_xll.qlCalendarAdvance(Calendar,$H67,B68,"f",FALSE)</f>
        <v>42356</v>
      </c>
      <c r="I68" s="49">
        <f>_xll.qlInterestRateIndexValueDate(Index1M,$H68)</f>
        <v>42360</v>
      </c>
      <c r="J68" s="52">
        <f>IFERROR(_xll.qlIndexFixing(Index1M,$H68,TRUE,_xll.ohTrigger(RecalcTrigger,Trigger1M)),NA())</f>
        <v>-1.1004496042152636E-3</v>
      </c>
      <c r="K68" s="52">
        <f>IFERROR(_xll.qlIndexFixing(ONIndex1M,I68,TRUE,_xll.ohTrigger(RecalcTrigger,Trigger1M)),NA())</f>
        <v>-1.1006069822716569E-3</v>
      </c>
      <c r="L68" s="52">
        <f>IFERROR(_xll.qlIndexFixing(Index3M,H68,TRUE,_xll.ohTrigger(RecalcTrigger,Trigger3M)),NA())</f>
        <v>-3.7728171075191862E-4</v>
      </c>
      <c r="M68" s="52">
        <f>IFERROR(_xll.qlIndexFixing(ONIndex3M,I68,TRUE,_xll.ohTrigger(RecalcTrigger,Trigger3M)),NA())</f>
        <v>-4.0890329685239202E-4</v>
      </c>
      <c r="N68" s="52">
        <f>IFERROR(_xll.qlIndexFixing(Index6M,$H68,TRUE,_xll.ohTrigger(RecalcTrigger,Trigger6M)),NA())</f>
        <v>3.7950571334843445E-4</v>
      </c>
      <c r="O68" s="52">
        <f>IFERROR(_xll.qlIndexFixing(ONIndex6M,I68,TRUE,_xll.ohTrigger(RecalcTrigger,Trigger6M)),NA())</f>
        <v>3.4521134494980288E-4</v>
      </c>
      <c r="P68" s="52">
        <f>IFERROR(_xll.qlIndexFixing(Index1Y,$H68,TRUE,_xll.ohTrigger(RecalcTrigger,Trigger1Y)),NA())</f>
        <v>1.6187575039516117E-3</v>
      </c>
      <c r="Q68" s="52">
        <f>IFERROR(_xll.qlIndexFixing(ONIndex1Y,I68,TRUE,_xll.ohTrigger(RecalcTrigger,Trigger1Y)),NA())</f>
        <v>1.3905987422369037E-3</v>
      </c>
    </row>
    <row r="69" spans="2:17" x14ac:dyDescent="0.2">
      <c r="B69" s="46" t="s">
        <v>17</v>
      </c>
      <c r="D69" s="49">
        <f>_xll.qlCalendarAdvance(Calendar,$D68,B69,"f",FALSE)</f>
        <v>42359</v>
      </c>
      <c r="E69" s="49">
        <f>_xll.qlInterestRateIndexValueDate(IndexON,D69)</f>
        <v>42359</v>
      </c>
      <c r="F69" s="52">
        <f>IFERROR(_xll.qlIndexFixing(IndexON,D69,TRUE,_xll.ohTrigger(RecalcTrigger,TriggerON)),NA())</f>
        <v>-1.4540405551999314E-3</v>
      </c>
      <c r="H69" s="49">
        <f>_xll.qlCalendarAdvance(Calendar,$H68,B69,"f",FALSE)</f>
        <v>42359</v>
      </c>
      <c r="I69" s="49">
        <f>_xll.qlInterestRateIndexValueDate(Index1M,$H69)</f>
        <v>42361</v>
      </c>
      <c r="J69" s="52">
        <f>IFERROR(_xll.qlIndexFixing(Index1M,$H69,TRUE,_xll.ohTrigger(RecalcTrigger,Trigger1M)),NA())</f>
        <v>-1.100396251730761E-3</v>
      </c>
      <c r="K69" s="52">
        <f>IFERROR(_xll.qlIndexFixing(ONIndex1M,I69,TRUE,_xll.ohTrigger(RecalcTrigger,Trigger1M)),NA())</f>
        <v>-1.1004863022856526E-3</v>
      </c>
      <c r="L69" s="52">
        <f>IFERROR(_xll.qlIndexFixing(Index3M,H69,TRUE,_xll.ohTrigger(RecalcTrigger,Trigger3M)),NA())</f>
        <v>-3.7744418432102275E-4</v>
      </c>
      <c r="M69" s="52">
        <f>IFERROR(_xll.qlIndexFixing(ONIndex3M,I69,TRUE,_xll.ohTrigger(RecalcTrigger,Trigger3M)),NA())</f>
        <v>-4.0891618843019728E-4</v>
      </c>
      <c r="N69" s="52">
        <f>IFERROR(_xll.qlIndexFixing(Index6M,$H69,TRUE,_xll.ohTrigger(RecalcTrigger,Trigger6M)),NA())</f>
        <v>3.8000000000026175E-4</v>
      </c>
      <c r="O69" s="52">
        <f>IFERROR(_xll.qlIndexFixing(ONIndex6M,I69,TRUE,_xll.ohTrigger(RecalcTrigger,Trigger6M)),NA())</f>
        <v>3.3125149767165851E-4</v>
      </c>
      <c r="P69" s="52">
        <f>IFERROR(_xll.qlIndexFixing(Index1Y,$H69,TRUE,_xll.ohTrigger(RecalcTrigger,Trigger1Y)),NA())</f>
        <v>1.6199999999997365E-3</v>
      </c>
      <c r="Q69" s="52">
        <f>IFERROR(_xll.qlIndexFixing(ONIndex1Y,I69,TRUE,_xll.ohTrigger(RecalcTrigger,Trigger1Y)),NA())</f>
        <v>1.3964660581500254E-3</v>
      </c>
    </row>
    <row r="70" spans="2:17" x14ac:dyDescent="0.2">
      <c r="B70" s="46" t="s">
        <v>17</v>
      </c>
      <c r="D70" s="49">
        <f>_xll.qlCalendarAdvance(Calendar,$D69,B70,"f",FALSE)</f>
        <v>42360</v>
      </c>
      <c r="E70" s="49">
        <f>_xll.qlInterestRateIndexValueDate(IndexON,D70)</f>
        <v>42360</v>
      </c>
      <c r="F70" s="52">
        <f>IFERROR(_xll.qlIndexFixing(IndexON,D70,TRUE,_xll.ohTrigger(RecalcTrigger,TriggerON)),NA())</f>
        <v>-1.4591549160947181E-3</v>
      </c>
      <c r="H70" s="49">
        <f>_xll.qlCalendarAdvance(Calendar,$H69,B70,"f",FALSE)</f>
        <v>42360</v>
      </c>
      <c r="I70" s="49">
        <f>_xll.qlInterestRateIndexValueDate(Index1M,$H70)</f>
        <v>42362</v>
      </c>
      <c r="J70" s="52">
        <f>IFERROR(_xll.qlIndexFixing(Index1M,$H70,TRUE,_xll.ohTrigger(RecalcTrigger,Trigger1M)),NA())</f>
        <v>-1.1003885357045717E-3</v>
      </c>
      <c r="K70" s="52">
        <f>IFERROR(_xll.qlIndexFixing(ONIndex1M,I70,TRUE,_xll.ohTrigger(RecalcTrigger,Trigger1M)),NA())</f>
        <v>-1.1004419255833398E-3</v>
      </c>
      <c r="L70" s="52">
        <f>IFERROR(_xll.qlIndexFixing(Index3M,H70,TRUE,_xll.ohTrigger(RecalcTrigger,Trigger3M)),NA())</f>
        <v>-3.7756964178829473E-4</v>
      </c>
      <c r="M70" s="52">
        <f>IFERROR(_xll.qlIndexFixing(ONIndex3M,I70,TRUE,_xll.ohTrigger(RecalcTrigger,Trigger3M)),NA())</f>
        <v>-4.0892735901465471E-4</v>
      </c>
      <c r="N70" s="52">
        <f>IFERROR(_xll.qlIndexFixing(Index6M,$H70,TRUE,_xll.ohTrigger(RecalcTrigger,Trigger6M)),NA())</f>
        <v>3.8050207851323444E-4</v>
      </c>
      <c r="O70" s="52">
        <f>IFERROR(_xll.qlIndexFixing(ONIndex6M,I70,TRUE,_xll.ohTrigger(RecalcTrigger,Trigger6M)),NA())</f>
        <v>3.2608580020188072E-4</v>
      </c>
      <c r="P70" s="52">
        <f>IFERROR(_xll.qlIndexFixing(Index1Y,$H70,TRUE,_xll.ohTrigger(RecalcTrigger,Trigger1Y)),NA())</f>
        <v>1.6232815331213963E-3</v>
      </c>
      <c r="Q70" s="52">
        <f>IFERROR(_xll.qlIndexFixing(ONIndex1Y,I70,TRUE,_xll.ohTrigger(RecalcTrigger,Trigger1Y)),NA())</f>
        <v>1.39887453676657E-3</v>
      </c>
    </row>
    <row r="71" spans="2:17" x14ac:dyDescent="0.2">
      <c r="B71" s="46" t="s">
        <v>17</v>
      </c>
      <c r="D71" s="49">
        <f>_xll.qlCalendarAdvance(Calendar,$D70,B71,"f",FALSE)</f>
        <v>42361</v>
      </c>
      <c r="E71" s="49">
        <f>_xll.qlInterestRateIndexValueDate(IndexON,D71)</f>
        <v>42361</v>
      </c>
      <c r="F71" s="52">
        <f>IFERROR(_xll.qlIndexFixing(IndexON,D71,TRUE,_xll.ohTrigger(RecalcTrigger,TriggerON)),NA())</f>
        <v>-1.4642110203499925E-3</v>
      </c>
      <c r="H71" s="49">
        <f>_xll.qlCalendarAdvance(Calendar,$H70,B71,"f",FALSE)</f>
        <v>42361</v>
      </c>
      <c r="I71" s="49">
        <f>_xll.qlInterestRateIndexValueDate(Index1M,$H71)</f>
        <v>42366</v>
      </c>
      <c r="J71" s="52">
        <f>IFERROR(_xll.qlIndexFixing(Index1M,$H71,TRUE,_xll.ohTrigger(RecalcTrigger,Trigger1M)),NA())</f>
        <v>-1.1016401371868251E-3</v>
      </c>
      <c r="K71" s="52">
        <f>IFERROR(_xll.qlIndexFixing(ONIndex1M,I71,TRUE,_xll.ohTrigger(RecalcTrigger,Trigger1M)),NA())</f>
        <v>-1.1004008480419714E-3</v>
      </c>
      <c r="L71" s="52">
        <f>IFERROR(_xll.qlIndexFixing(Index3M,H71,TRUE,_xll.ohTrigger(RecalcTrigger,Trigger3M)),NA())</f>
        <v>-3.7856639831912458E-4</v>
      </c>
      <c r="M71" s="52">
        <f>IFERROR(_xll.qlIndexFixing(ONIndex3M,I71,TRUE,_xll.ohTrigger(RecalcTrigger,Trigger3M)),NA())</f>
        <v>-4.0894165965532636E-4</v>
      </c>
      <c r="N71" s="52">
        <f>IFERROR(_xll.qlIndexFixing(Index6M,$H71,TRUE,_xll.ohTrigger(RecalcTrigger,Trigger6M)),NA())</f>
        <v>3.8264719050465861E-4</v>
      </c>
      <c r="O71" s="52">
        <f>IFERROR(_xll.qlIndexFixing(ONIndex6M,I71,TRUE,_xll.ohTrigger(RecalcTrigger,Trigger6M)),NA())</f>
        <v>3.2115566094503833E-4</v>
      </c>
      <c r="P71" s="52">
        <f>IFERROR(_xll.qlIndexFixing(Index1Y,$H71,TRUE,_xll.ohTrigger(RecalcTrigger,Trigger1Y)),NA())</f>
        <v>1.6265219278591466E-3</v>
      </c>
      <c r="Q71" s="52">
        <f>IFERROR(_xll.qlIndexFixing(ONIndex1Y,I71,TRUE,_xll.ohTrigger(RecalcTrigger,Trigger1Y)),NA())</f>
        <v>1.4013093854092773E-3</v>
      </c>
    </row>
    <row r="72" spans="2:17" x14ac:dyDescent="0.2">
      <c r="B72" s="46" t="s">
        <v>17</v>
      </c>
      <c r="D72" s="49">
        <f>_xll.qlCalendarAdvance(Calendar,$D71,B72,"f",FALSE)</f>
        <v>42362</v>
      </c>
      <c r="E72" s="49">
        <f>_xll.qlInterestRateIndexValueDate(IndexON,D72)</f>
        <v>42362</v>
      </c>
      <c r="F72" s="52">
        <f>IFERROR(_xll.qlIndexFixing(IndexON,D72,TRUE,_xll.ohTrigger(RecalcTrigger,TriggerON)),NA())</f>
        <v>-1.4764831803382172E-3</v>
      </c>
      <c r="H72" s="49">
        <f>_xll.qlCalendarAdvance(Calendar,$H71,B72,"f",FALSE)</f>
        <v>42362</v>
      </c>
      <c r="I72" s="49">
        <f>_xll.qlInterestRateIndexValueDate(Index1M,$H72)</f>
        <v>42367</v>
      </c>
      <c r="J72" s="52">
        <f>IFERROR(_xll.qlIndexFixing(Index1M,$H72,TRUE,_xll.ohTrigger(RecalcTrigger,Trigger1M)),NA())</f>
        <v>-1.1025642730914001E-3</v>
      </c>
      <c r="K72" s="52">
        <f>IFERROR(_xll.qlIndexFixing(ONIndex1M,I72,TRUE,_xll.ohTrigger(RecalcTrigger,Trigger1M)),NA())</f>
        <v>-1.1003113166896394E-3</v>
      </c>
      <c r="L72" s="52">
        <f>IFERROR(_xll.qlIndexFixing(Index3M,H72,TRUE,_xll.ohTrigger(RecalcTrigger,Trigger3M)),NA())</f>
        <v>-3.7823331376896329E-4</v>
      </c>
      <c r="M72" s="52">
        <f>IFERROR(_xll.qlIndexFixing(ONIndex3M,I72,TRUE,_xll.ohTrigger(RecalcTrigger,Trigger3M)),NA())</f>
        <v>3.9201120241916243E-4</v>
      </c>
      <c r="N72" s="52">
        <f>IFERROR(_xll.qlIndexFixing(Index6M,$H72,TRUE,_xll.ohTrigger(RecalcTrigger,Trigger6M)),NA())</f>
        <v>3.8321379137361392E-4</v>
      </c>
      <c r="O72" s="52">
        <f>IFERROR(_xll.qlIndexFixing(ONIndex6M,I72,TRUE,_xll.ohTrigger(RecalcTrigger,Trigger6M)),NA())</f>
        <v>1.111151078108108E-3</v>
      </c>
      <c r="P72" s="52">
        <f>IFERROR(_xll.qlIndexFixing(Index1Y,$H72,TRUE,_xll.ohTrigger(RecalcTrigger,Trigger1Y)),NA())</f>
        <v>1.6278825203352089E-3</v>
      </c>
      <c r="Q72" s="52">
        <f>IFERROR(_xll.qlIndexFixing(ONIndex1Y,I72,TRUE,_xll.ohTrigger(RecalcTrigger,Trigger1Y)),NA())</f>
        <v>1.4075226368825966E-3</v>
      </c>
    </row>
    <row r="73" spans="2:17" x14ac:dyDescent="0.2">
      <c r="B73" s="46" t="s">
        <v>17</v>
      </c>
      <c r="D73" s="49">
        <f>_xll.qlCalendarAdvance(Calendar,$D72,B73,"f",FALSE)</f>
        <v>42366</v>
      </c>
      <c r="E73" s="49">
        <f>_xll.qlInterestRateIndexValueDate(IndexON,D73)</f>
        <v>42366</v>
      </c>
      <c r="F73" s="52">
        <f>IFERROR(_xll.qlIndexFixing(IndexON,D73,TRUE,_xll.ohTrigger(RecalcTrigger,TriggerON)),NA())</f>
        <v>-1.4883467556403573E-3</v>
      </c>
      <c r="H73" s="49">
        <f>_xll.qlCalendarAdvance(Calendar,$H72,B73,"f",FALSE)</f>
        <v>42366</v>
      </c>
      <c r="I73" s="49">
        <f>_xll.qlInterestRateIndexValueDate(Index1M,$H73)</f>
        <v>42368</v>
      </c>
      <c r="J73" s="52">
        <f>IFERROR(_xll.qlIndexFixing(Index1M,$H73,TRUE,_xll.ohTrigger(RecalcTrigger,Trigger1M)),NA())</f>
        <v>-1.1026383885335278E-3</v>
      </c>
      <c r="K73" s="52">
        <f>IFERROR(_xll.qlIndexFixing(ONIndex1M,I73,TRUE,_xll.ohTrigger(RecalcTrigger,Trigger1M)),NA())</f>
        <v>-1.1002517919944665E-3</v>
      </c>
      <c r="L73" s="52">
        <f>IFERROR(_xll.qlIndexFixing(Index3M,H73,TRUE,_xll.ohTrigger(RecalcTrigger,Trigger3M)),NA())</f>
        <v>-3.7837293211398049E-4</v>
      </c>
      <c r="M73" s="52">
        <f>IFERROR(_xll.qlIndexFixing(ONIndex3M,I73,TRUE,_xll.ohTrigger(RecalcTrigger,Trigger3M)),NA())</f>
        <v>-4.0905979891370237E-4</v>
      </c>
      <c r="N73" s="52">
        <f>IFERROR(_xll.qlIndexFixing(Index6M,$H73,TRUE,_xll.ohTrigger(RecalcTrigger,Trigger6M)),NA())</f>
        <v>3.837907038162407E-4</v>
      </c>
      <c r="O73" s="52">
        <f>IFERROR(_xll.qlIndexFixing(ONIndex6M,I73,TRUE,_xll.ohTrigger(RecalcTrigger,Trigger6M)),NA())</f>
        <v>3.0056907490916274E-4</v>
      </c>
      <c r="P73" s="52">
        <f>IFERROR(_xll.qlIndexFixing(Index1Y,$H73,TRUE,_xll.ohTrigger(RecalcTrigger,Trigger1Y)),NA())</f>
        <v>1.6292608894580922E-3</v>
      </c>
      <c r="Q73" s="52">
        <f>IFERROR(_xll.qlIndexFixing(ONIndex1Y,I73,TRUE,_xll.ohTrigger(RecalcTrigger,Trigger1Y)),NA())</f>
        <v>1.4138232806093498E-3</v>
      </c>
    </row>
    <row r="74" spans="2:17" x14ac:dyDescent="0.2">
      <c r="B74" s="46" t="s">
        <v>17</v>
      </c>
      <c r="D74" s="49">
        <f>_xll.qlCalendarAdvance(Calendar,$D73,B74,"f",FALSE)</f>
        <v>42367</v>
      </c>
      <c r="E74" s="49">
        <f>_xll.qlInterestRateIndexValueDate(IndexON,D74)</f>
        <v>42367</v>
      </c>
      <c r="F74" s="52">
        <f>IFERROR(_xll.qlIndexFixing(IndexON,D74,TRUE,_xll.ohTrigger(RecalcTrigger,TriggerON)),NA())</f>
        <v>-1.4928907583344753E-3</v>
      </c>
      <c r="H74" s="49">
        <f>_xll.qlCalendarAdvance(Calendar,$H73,B74,"f",FALSE)</f>
        <v>42367</v>
      </c>
      <c r="I74" s="49">
        <f>_xll.qlInterestRateIndexValueDate(Index1M,$H74)</f>
        <v>42369</v>
      </c>
      <c r="J74" s="52">
        <f>IFERROR(_xll.qlIndexFixing(Index1M,$H74,TRUE,_xll.ohTrigger(RecalcTrigger,Trigger1M)),NA())</f>
        <v>-1.1027189157494118E-3</v>
      </c>
      <c r="K74" s="52">
        <f>IFERROR(_xll.qlIndexFixing(ONIndex1M,I74,TRUE,_xll.ohTrigger(RecalcTrigger,Trigger1M)),NA())</f>
        <v>-1.1002346156141485E-3</v>
      </c>
      <c r="L74" s="52">
        <f>IFERROR(_xll.qlIndexFixing(Index3M,H74,TRUE,_xll.ohTrigger(RecalcTrigger,Trigger3M)),NA())</f>
        <v>-3.7851470997859375E-4</v>
      </c>
      <c r="M74" s="52">
        <f>IFERROR(_xll.qlIndexFixing(ONIndex3M,I74,TRUE,_xll.ohTrigger(RecalcTrigger,Trigger3M)),NA())</f>
        <v>-4.0909268984368197E-4</v>
      </c>
      <c r="N74" s="52">
        <f>IFERROR(_xll.qlIndexFixing(Index6M,$H74,TRUE,_xll.ohTrigger(RecalcTrigger,Trigger6M)),NA())</f>
        <v>3.8413450971756542E-4</v>
      </c>
      <c r="O74" s="52">
        <f>IFERROR(_xll.qlIndexFixing(ONIndex6M,I74,TRUE,_xll.ohTrigger(RecalcTrigger,Trigger6M)),NA())</f>
        <v>2.9737072708257983E-4</v>
      </c>
      <c r="P74" s="52">
        <f>IFERROR(_xll.qlIndexFixing(Index1Y,$H74,TRUE,_xll.ohTrigger(RecalcTrigger,Trigger1Y)),NA())</f>
        <v>1.629879069780082E-3</v>
      </c>
      <c r="Q74" s="52">
        <f>IFERROR(_xll.qlIndexFixing(ONIndex1Y,I74,TRUE,_xll.ohTrigger(RecalcTrigger,Trigger1Y)),NA())</f>
        <v>1.4163828108770815E-3</v>
      </c>
    </row>
    <row r="75" spans="2:17" x14ac:dyDescent="0.2">
      <c r="B75" s="46" t="s">
        <v>17</v>
      </c>
      <c r="D75" s="49">
        <f>_xll.qlCalendarAdvance(Calendar,$D74,B75,"f",FALSE)</f>
        <v>42368</v>
      </c>
      <c r="E75" s="49">
        <f>_xll.qlInterestRateIndexValueDate(IndexON,D75)</f>
        <v>42368</v>
      </c>
      <c r="F75" s="52">
        <f>IFERROR(_xll.qlIndexFixing(IndexON,D75,TRUE,_xll.ohTrigger(RecalcTrigger,TriggerON)),NA())</f>
        <v>-1.4973223171743655E-3</v>
      </c>
      <c r="H75" s="49">
        <f>_xll.qlCalendarAdvance(Calendar,$H74,B75,"f",FALSE)</f>
        <v>42368</v>
      </c>
      <c r="I75" s="49">
        <f>_xll.qlInterestRateIndexValueDate(Index1M,$H75)</f>
        <v>42373</v>
      </c>
      <c r="J75" s="52">
        <f>IFERROR(_xll.qlIndexFixing(Index1M,$H75,TRUE,_xll.ohTrigger(RecalcTrigger,Trigger1M)),NA())</f>
        <v>-1.1123331337717815E-3</v>
      </c>
      <c r="K75" s="52">
        <f>IFERROR(_xll.qlIndexFixing(ONIndex1M,I75,TRUE,_xll.ohTrigger(RecalcTrigger,Trigger1M)),NA())</f>
        <v>-1.100222107059956E-3</v>
      </c>
      <c r="L75" s="52">
        <f>IFERROR(_xll.qlIndexFixing(Index3M,H75,TRUE,_xll.ohTrigger(RecalcTrigger,Trigger3M)),NA())</f>
        <v>-4.1430762677388089E-4</v>
      </c>
      <c r="M75" s="52">
        <f>IFERROR(_xll.qlIndexFixing(ONIndex3M,I75,TRUE,_xll.ohTrigger(RecalcTrigger,Trigger3M)),NA())</f>
        <v>-4.091286472007738E-4</v>
      </c>
      <c r="N75" s="52">
        <f>IFERROR(_xll.qlIndexFixing(Index6M,$H75,TRUE,_xll.ohTrigger(RecalcTrigger,Trigger6M)),NA())</f>
        <v>3.6902233641097752E-4</v>
      </c>
      <c r="O75" s="52">
        <f>IFERROR(_xll.qlIndexFixing(ONIndex6M,I75,TRUE,_xll.ohTrigger(RecalcTrigger,Trigger6M)),NA())</f>
        <v>2.9451408487979336E-4</v>
      </c>
      <c r="P75" s="52">
        <f>IFERROR(_xll.qlIndexFixing(Index1Y,$H75,TRUE,_xll.ohTrigger(RecalcTrigger,Trigger1Y)),NA())</f>
        <v>1.6364050328942696E-3</v>
      </c>
      <c r="Q75" s="52">
        <f>IFERROR(_xll.qlIndexFixing(ONIndex1Y,I75,TRUE,_xll.ohTrigger(RecalcTrigger,Trigger1Y)),NA())</f>
        <v>1.4189575317935521E-3</v>
      </c>
    </row>
    <row r="76" spans="2:17" x14ac:dyDescent="0.2">
      <c r="B76" s="46" t="s">
        <v>17</v>
      </c>
      <c r="D76" s="49">
        <f>_xll.qlCalendarAdvance(Calendar,$D75,B76,"f",FALSE)</f>
        <v>42369</v>
      </c>
      <c r="E76" s="49">
        <f>_xll.qlInterestRateIndexValueDate(IndexON,D76)</f>
        <v>42369</v>
      </c>
      <c r="F76" s="52">
        <f>IFERROR(_xll.qlIndexFixing(IndexON,D76,TRUE,_xll.ohTrigger(RecalcTrigger,TriggerON)),NA())</f>
        <v>-7.0676807856218105E-4</v>
      </c>
      <c r="H76" s="49">
        <f>_xll.qlCalendarAdvance(Calendar,$H75,B76,"f",FALSE)</f>
        <v>42369</v>
      </c>
      <c r="I76" s="49">
        <f>_xll.qlInterestRateIndexValueDate(Index1M,$H76)</f>
        <v>42374</v>
      </c>
      <c r="J76" s="52">
        <f>IFERROR(_xll.qlIndexFixing(Index1M,$H76,TRUE,_xll.ohTrigger(RecalcTrigger,Trigger1M)),NA())</f>
        <v>-1.1145055501579179E-3</v>
      </c>
      <c r="K76" s="52">
        <f>IFERROR(_xll.qlIndexFixing(ONIndex1M,I76,TRUE,_xll.ohTrigger(RecalcTrigger,Trigger1M)),NA())</f>
        <v>-1.1002144617755505E-3</v>
      </c>
      <c r="L76" s="52">
        <f>IFERROR(_xll.qlIndexFixing(Index3M,H76,TRUE,_xll.ohTrigger(RecalcTrigger,Trigger3M)),NA())</f>
        <v>-4.1445928783780806E-4</v>
      </c>
      <c r="M76" s="52">
        <f>IFERROR(_xll.qlIndexFixing(ONIndex3M,I76,TRUE,_xll.ohTrigger(RecalcTrigger,Trigger3M)),NA())</f>
        <v>-4.091676619122353E-4</v>
      </c>
      <c r="N76" s="52">
        <f>IFERROR(_xll.qlIndexFixing(Index6M,$H76,TRUE,_xll.ohTrigger(RecalcTrigger,Trigger6M)),NA())</f>
        <v>3.6965637161114382E-4</v>
      </c>
      <c r="O76" s="52">
        <f>IFERROR(_xll.qlIndexFixing(ONIndex6M,I76,TRUE,_xll.ohTrigger(RecalcTrigger,Trigger6M)),NA())</f>
        <v>2.9201431225089891E-4</v>
      </c>
      <c r="P76" s="52">
        <f>IFERROR(_xll.qlIndexFixing(Index1Y,$H76,TRUE,_xll.ohTrigger(RecalcTrigger,Trigger1Y)),NA())</f>
        <v>1.6378814551604626E-3</v>
      </c>
      <c r="Q76" s="52">
        <f>IFERROR(_xll.qlIndexFixing(ONIndex1Y,I76,TRUE,_xll.ohTrigger(RecalcTrigger,Trigger1Y)),NA())</f>
        <v>1.4215458463961994E-3</v>
      </c>
    </row>
    <row r="77" spans="2:17" x14ac:dyDescent="0.2">
      <c r="B77" s="46" t="s">
        <v>17</v>
      </c>
      <c r="D77" s="49">
        <f>_xll.qlCalendarAdvance(Calendar,$D76,B77,"f",FALSE)</f>
        <v>42373</v>
      </c>
      <c r="E77" s="49">
        <f>_xll.qlInterestRateIndexValueDate(IndexON,D77)</f>
        <v>42373</v>
      </c>
      <c r="F77" s="52">
        <f>IFERROR(_xll.qlIndexFixing(IndexON,D77,TRUE,_xll.ohTrigger(RecalcTrigger,TriggerON)),NA())</f>
        <v>-1.517522516727432E-3</v>
      </c>
      <c r="H77" s="49">
        <f>_xll.qlCalendarAdvance(Calendar,$H76,B77,"f",FALSE)</f>
        <v>42373</v>
      </c>
      <c r="I77" s="49">
        <f>_xll.qlInterestRateIndexValueDate(Index1M,$H77)</f>
        <v>42375</v>
      </c>
      <c r="J77" s="52">
        <f>IFERROR(_xll.qlIndexFixing(Index1M,$H77,TRUE,_xll.ohTrigger(RecalcTrigger,Trigger1M)),NA())</f>
        <v>-1.120277629656547E-3</v>
      </c>
      <c r="K77" s="52">
        <f>IFERROR(_xll.qlIndexFixing(ONIndex1M,I77,TRUE,_xll.ohTrigger(RecalcTrigger,Trigger1M)),NA())</f>
        <v>-1.1002129974402308E-3</v>
      </c>
      <c r="L77" s="52">
        <f>IFERROR(_xll.qlIndexFixing(Index3M,H77,TRUE,_xll.ohTrigger(RecalcTrigger,Trigger3M)),NA())</f>
        <v>-4.1461273697867451E-4</v>
      </c>
      <c r="M77" s="52">
        <f>IFERROR(_xll.qlIndexFixing(ONIndex3M,I77,TRUE,_xll.ohTrigger(RecalcTrigger,Trigger3M)),NA())</f>
        <v>-4.0925537108549292E-4</v>
      </c>
      <c r="N77" s="52">
        <f>IFERROR(_xll.qlIndexFixing(Index6M,$H77,TRUE,_xll.ohTrigger(RecalcTrigger,Trigger6M)),NA())</f>
        <v>3.7029154235703355E-4</v>
      </c>
      <c r="O77" s="52">
        <f>IFERROR(_xll.qlIndexFixing(ONIndex6M,I77,TRUE,_xll.ohTrigger(RecalcTrigger,Trigger6M)),NA())</f>
        <v>2.8828038231232256E-4</v>
      </c>
      <c r="P77" s="52">
        <f>IFERROR(_xll.qlIndexFixing(Index1Y,$H77,TRUE,_xll.ohTrigger(RecalcTrigger,Trigger1Y)),NA())</f>
        <v>1.6393727880871217E-3</v>
      </c>
      <c r="Q77" s="52">
        <f>IFERROR(_xll.qlIndexFixing(ONIndex1Y,I77,TRUE,_xll.ohTrigger(RecalcTrigger,Trigger1Y)),NA())</f>
        <v>1.4267654570598864E-3</v>
      </c>
    </row>
    <row r="78" spans="2:17" x14ac:dyDescent="0.2">
      <c r="B78" s="46" t="s">
        <v>17</v>
      </c>
      <c r="D78" s="49">
        <f>_xll.qlCalendarAdvance(Calendar,$D77,B78,"f",FALSE)</f>
        <v>42374</v>
      </c>
      <c r="E78" s="49">
        <f>_xll.qlInterestRateIndexValueDate(IndexON,D78)</f>
        <v>42374</v>
      </c>
      <c r="F78" s="52">
        <f>IFERROR(_xll.qlIndexFixing(IndexON,D78,TRUE,_xll.ohTrigger(RecalcTrigger,TriggerON)),NA())</f>
        <v>-1.521116850677906E-3</v>
      </c>
      <c r="H78" s="49">
        <f>_xll.qlCalendarAdvance(Calendar,$H77,B78,"f",FALSE)</f>
        <v>42374</v>
      </c>
      <c r="I78" s="49">
        <f>_xll.qlInterestRateIndexValueDate(Index1M,$H78)</f>
        <v>42376</v>
      </c>
      <c r="J78" s="52">
        <f>IFERROR(_xll.qlIndexFixing(Index1M,$H78,TRUE,_xll.ohTrigger(RecalcTrigger,Trigger1M)),NA())</f>
        <v>-1.1209077904249243E-3</v>
      </c>
      <c r="K78" s="52">
        <f>IFERROR(_xll.qlIndexFixing(ONIndex1M,I78,TRUE,_xll.ohTrigger(RecalcTrigger,Trigger1M)),NA())</f>
        <v>-1.1002364240475515E-3</v>
      </c>
      <c r="L78" s="52">
        <f>IFERROR(_xll.qlIndexFixing(Index3M,H78,TRUE,_xll.ohTrigger(RecalcTrigger,Trigger3M)),NA())</f>
        <v>-4.1476790919045764E-4</v>
      </c>
      <c r="M78" s="52">
        <f>IFERROR(_xll.qlIndexFixing(ONIndex3M,I78,TRUE,_xll.ohTrigger(RecalcTrigger,Trigger3M)),NA())</f>
        <v>-4.0935411044884518E-4</v>
      </c>
      <c r="N78" s="52">
        <f>IFERROR(_xll.qlIndexFixing(Index6M,$H78,TRUE,_xll.ohTrigger(RecalcTrigger,Trigger6M)),NA())</f>
        <v>3.7092625723593074E-4</v>
      </c>
      <c r="O78" s="52">
        <f>IFERROR(_xll.qlIndexFixing(ONIndex6M,I78,TRUE,_xll.ohTrigger(RecalcTrigger,Trigger6M)),NA())</f>
        <v>2.8588719479749614E-4</v>
      </c>
      <c r="P78" s="52">
        <f>IFERROR(_xll.qlIndexFixing(Index1Y,$H78,TRUE,_xll.ohTrigger(RecalcTrigger,Trigger1Y)),NA())</f>
        <v>1.6427435548769052E-3</v>
      </c>
      <c r="Q78" s="52">
        <f>IFERROR(_xll.qlIndexFixing(ONIndex1Y,I78,TRUE,_xll.ohTrigger(RecalcTrigger,Trigger1Y)),NA())</f>
        <v>1.4320031003389744E-3</v>
      </c>
    </row>
    <row r="79" spans="2:17" x14ac:dyDescent="0.2">
      <c r="B79" s="46" t="s">
        <v>17</v>
      </c>
      <c r="D79" s="49">
        <f>_xll.qlCalendarAdvance(Calendar,$D78,B79,"f",FALSE)</f>
        <v>42375</v>
      </c>
      <c r="E79" s="49">
        <f>_xll.qlInterestRateIndexValueDate(IndexON,D79)</f>
        <v>42375</v>
      </c>
      <c r="F79" s="52">
        <f>IFERROR(_xll.qlIndexFixing(IndexON,D79,TRUE,_xll.ohTrigger(RecalcTrigger,TriggerON)),NA())</f>
        <v>-1.524544553519469E-3</v>
      </c>
      <c r="H79" s="49">
        <f>_xll.qlCalendarAdvance(Calendar,$H78,B79,"f",FALSE)</f>
        <v>42375</v>
      </c>
      <c r="I79" s="49">
        <f>_xll.qlInterestRateIndexValueDate(Index1M,$H79)</f>
        <v>42377</v>
      </c>
      <c r="J79" s="52">
        <f>IFERROR(_xll.qlIndexFixing(Index1M,$H79,TRUE,_xll.ohTrigger(RecalcTrigger,Trigger1M)),NA())</f>
        <v>-1.121578744869146E-3</v>
      </c>
      <c r="K79" s="52">
        <f>IFERROR(_xll.qlIndexFixing(ONIndex1M,I79,TRUE,_xll.ohTrigger(RecalcTrigger,Trigger1M)),NA())</f>
        <v>-1.1002560280459761E-3</v>
      </c>
      <c r="L79" s="52">
        <f>IFERROR(_xll.qlIndexFixing(Index3M,H79,TRUE,_xll.ohTrigger(RecalcTrigger,Trigger3M)),NA())</f>
        <v>-4.1492473857597967E-4</v>
      </c>
      <c r="M79" s="52">
        <f>IFERROR(_xll.qlIndexFixing(ONIndex3M,I79,TRUE,_xll.ohTrigger(RecalcTrigger,Trigger3M)),NA())</f>
        <v>-4.0940827460200779E-4</v>
      </c>
      <c r="N79" s="52">
        <f>IFERROR(_xll.qlIndexFixing(Index6M,$H79,TRUE,_xll.ohTrigger(RecalcTrigger,Trigger6M)),NA())</f>
        <v>3.7155884815096599E-4</v>
      </c>
      <c r="O79" s="52">
        <f>IFERROR(_xll.qlIndexFixing(ONIndex6M,I79,TRUE,_xll.ohTrigger(RecalcTrigger,Trigger6M)),NA())</f>
        <v>2.853992283302631E-4</v>
      </c>
      <c r="P79" s="52">
        <f>IFERROR(_xll.qlIndexFixing(Index1Y,$H79,TRUE,_xll.ohTrigger(RecalcTrigger,Trigger1Y)),NA())</f>
        <v>1.6433397843096267E-3</v>
      </c>
      <c r="Q79" s="52">
        <f>IFERROR(_xll.qlIndexFixing(ONIndex1Y,I79,TRUE,_xll.ohTrigger(RecalcTrigger,Trigger1Y)),NA())</f>
        <v>1.4346354275751594E-3</v>
      </c>
    </row>
    <row r="80" spans="2:17" x14ac:dyDescent="0.2">
      <c r="B80" s="46" t="s">
        <v>17</v>
      </c>
      <c r="D80" s="49">
        <f>_xll.qlCalendarAdvance(Calendar,$D79,B80,"f",FALSE)</f>
        <v>42376</v>
      </c>
      <c r="E80" s="49">
        <f>_xll.qlInterestRateIndexValueDate(IndexON,D80)</f>
        <v>42376</v>
      </c>
      <c r="F80" s="52">
        <f>IFERROR(_xll.qlIndexFixing(IndexON,D80,TRUE,_xll.ohTrigger(RecalcTrigger,TriggerON)),NA())</f>
        <v>-1.5277978842842543E-3</v>
      </c>
      <c r="H80" s="49">
        <f>_xll.qlCalendarAdvance(Calendar,$H79,B80,"f",FALSE)</f>
        <v>42376</v>
      </c>
      <c r="I80" s="49">
        <f>_xll.qlInterestRateIndexValueDate(Index1M,$H80)</f>
        <v>42380</v>
      </c>
      <c r="J80" s="52">
        <f>IFERROR(_xll.qlIndexFixing(Index1M,$H80,TRUE,_xll.ohTrigger(RecalcTrigger,Trigger1M)),NA())</f>
        <v>-1.1290467196754402E-3</v>
      </c>
      <c r="K80" s="52">
        <f>IFERROR(_xll.qlIndexFixing(ONIndex1M,I80,TRUE,_xll.ohTrigger(RecalcTrigger,Trigger1M)),NA())</f>
        <v>-1.1002816684158034E-3</v>
      </c>
      <c r="L80" s="52">
        <f>IFERROR(_xll.qlIndexFixing(Index3M,H80,TRUE,_xll.ohTrigger(RecalcTrigger,Trigger3M)),NA())</f>
        <v>-4.1540449754303869E-4</v>
      </c>
      <c r="M80" s="52">
        <f>IFERROR(_xll.qlIndexFixing(ONIndex3M,I80,TRUE,_xll.ohTrigger(RecalcTrigger,Trigger3M)),NA())</f>
        <v>-4.0946544099362825E-4</v>
      </c>
      <c r="N80" s="52">
        <f>IFERROR(_xll.qlIndexFixing(Index6M,$H80,TRUE,_xll.ohTrigger(RecalcTrigger,Trigger6M)),NA())</f>
        <v>3.7342604586477378E-4</v>
      </c>
      <c r="O80" s="52">
        <f>IFERROR(_xll.qlIndexFixing(ONIndex6M,I80,TRUE,_xll.ohTrigger(RecalcTrigger,Trigger6M)),NA())</f>
        <v>2.8535911481775145E-4</v>
      </c>
      <c r="P80" s="52">
        <f>IFERROR(_xll.qlIndexFixing(Index1Y,$H80,TRUE,_xll.ohTrigger(RecalcTrigger,Trigger1Y)),NA())</f>
        <v>1.6470388375391897E-3</v>
      </c>
      <c r="Q80" s="52">
        <f>IFERROR(_xll.qlIndexFixing(ONIndex1Y,I80,TRUE,_xll.ohTrigger(RecalcTrigger,Trigger1Y)),NA())</f>
        <v>1.4372717662425316E-3</v>
      </c>
    </row>
    <row r="81" spans="2:17" x14ac:dyDescent="0.2">
      <c r="B81" s="46" t="s">
        <v>17</v>
      </c>
      <c r="D81" s="49">
        <f>_xll.qlCalendarAdvance(Calendar,$D80,B81,"f",FALSE)</f>
        <v>42377</v>
      </c>
      <c r="E81" s="49">
        <f>_xll.qlInterestRateIndexValueDate(IndexON,D81)</f>
        <v>42377</v>
      </c>
      <c r="F81" s="52">
        <f>IFERROR(_xll.qlIndexFixing(IndexON,D81,TRUE,_xll.ohTrigger(RecalcTrigger,TriggerON)),NA())</f>
        <v>-1.5336780662655869E-3</v>
      </c>
      <c r="H81" s="49">
        <f>_xll.qlCalendarAdvance(Calendar,$H80,B81,"f",FALSE)</f>
        <v>42377</v>
      </c>
      <c r="I81" s="49">
        <f>_xll.qlInterestRateIndexValueDate(Index1M,$H81)</f>
        <v>42381</v>
      </c>
      <c r="J81" s="52">
        <f>IFERROR(_xll.qlIndexFixing(Index1M,$H81,TRUE,_xll.ohTrigger(RecalcTrigger,Trigger1M)),NA())</f>
        <v>-1.1315202810092649E-3</v>
      </c>
      <c r="K81" s="52">
        <f>IFERROR(_xll.qlIndexFixing(ONIndex1M,I81,TRUE,_xll.ohTrigger(RecalcTrigger,Trigger1M)),NA())</f>
        <v>-1.1003135406006948E-3</v>
      </c>
      <c r="L81" s="52">
        <f>IFERROR(_xll.qlIndexFixing(Index3M,H81,TRUE,_xll.ohTrigger(RecalcTrigger,Trigger3M)),NA())</f>
        <v>-4.1556727895161098E-4</v>
      </c>
      <c r="M81" s="52">
        <f>IFERROR(_xll.qlIndexFixing(ONIndex3M,I81,TRUE,_xll.ohTrigger(RecalcTrigger,Trigger3M)),NA())</f>
        <v>-4.095256009906123E-4</v>
      </c>
      <c r="N81" s="52">
        <f>IFERROR(_xll.qlIndexFixing(Index6M,$H81,TRUE,_xll.ohTrigger(RecalcTrigger,Trigger6M)),NA())</f>
        <v>3.7403192624712228E-4</v>
      </c>
      <c r="O81" s="52">
        <f>IFERROR(_xll.qlIndexFixing(ONIndex6M,I81,TRUE,_xll.ohTrigger(RecalcTrigger,Trigger6M)),NA())</f>
        <v>2.8578201828999283E-4</v>
      </c>
      <c r="P81" s="52">
        <f>IFERROR(_xll.qlIndexFixing(Index1Y,$H81,TRUE,_xll.ohTrigger(RecalcTrigger,Trigger1Y)),NA())</f>
        <v>1.6486110737593122E-3</v>
      </c>
      <c r="Q81" s="52">
        <f>IFERROR(_xll.qlIndexFixing(ONIndex1Y,I81,TRUE,_xll.ohTrigger(RecalcTrigger,Trigger1Y)),NA())</f>
        <v>1.4399105192985928E-3</v>
      </c>
    </row>
    <row r="82" spans="2:17" x14ac:dyDescent="0.2">
      <c r="B82" s="46" t="s">
        <v>17</v>
      </c>
      <c r="D82" s="49">
        <f>_xll.qlCalendarAdvance(Calendar,$D81,B82,"f",FALSE)</f>
        <v>42380</v>
      </c>
      <c r="E82" s="49">
        <f>_xll.qlInterestRateIndexValueDate(IndexON,D82)</f>
        <v>42380</v>
      </c>
      <c r="F82" s="52">
        <f>IFERROR(_xll.qlIndexFixing(IndexON,D82,TRUE,_xll.ohTrigger(RecalcTrigger,TriggerON)),NA())</f>
        <v>-1.5389126653797547E-3</v>
      </c>
      <c r="H82" s="49">
        <f>_xll.qlCalendarAdvance(Calendar,$H81,B82,"f",FALSE)</f>
        <v>42380</v>
      </c>
      <c r="I82" s="49">
        <f>_xll.qlInterestRateIndexValueDate(Index1M,$H82)</f>
        <v>42382</v>
      </c>
      <c r="J82" s="52">
        <f>IFERROR(_xll.qlIndexFixing(Index1M,$H82,TRUE,_xll.ohTrigger(RecalcTrigger,Trigger1M)),NA())</f>
        <v>-1.1362354118818728E-3</v>
      </c>
      <c r="K82" s="52">
        <f>IFERROR(_xll.qlIndexFixing(ONIndex1M,I82,TRUE,_xll.ohTrigger(RecalcTrigger,Trigger1M)),NA())</f>
        <v>-1.1003956720090358E-3</v>
      </c>
      <c r="L82" s="52">
        <f>IFERROR(_xll.qlIndexFixing(Index3M,H82,TRUE,_xll.ohTrigger(RecalcTrigger,Trigger3M)),NA())</f>
        <v>-4.1573137476063991E-4</v>
      </c>
      <c r="M82" s="52">
        <f>IFERROR(_xll.qlIndexFixing(ONIndex3M,I82,TRUE,_xll.ohTrigger(RecalcTrigger,Trigger3M)),NA())</f>
        <v>-4.0965538687931513E-4</v>
      </c>
      <c r="N82" s="52">
        <f>IFERROR(_xll.qlIndexFixing(Index6M,$H82,TRUE,_xll.ohTrigger(RecalcTrigger,Trigger6M)),NA())</f>
        <v>3.7462619189831595E-4</v>
      </c>
      <c r="O82" s="52">
        <f>IFERROR(_xll.qlIndexFixing(ONIndex6M,I82,TRUE,_xll.ohTrigger(RecalcTrigger,Trigger6M)),NA())</f>
        <v>2.8824726509668608E-4</v>
      </c>
      <c r="P82" s="52">
        <f>IFERROR(_xll.qlIndexFixing(Index1Y,$H82,TRUE,_xll.ohTrigger(RecalcTrigger,Trigger1Y)),NA())</f>
        <v>1.6501953700056365E-3</v>
      </c>
      <c r="Q82" s="52">
        <f>IFERROR(_xll.qlIndexFixing(ONIndex1Y,I82,TRUE,_xll.ohTrigger(RecalcTrigger,Trigger1Y)),NA())</f>
        <v>1.445193889786367E-3</v>
      </c>
    </row>
    <row r="83" spans="2:17" x14ac:dyDescent="0.2">
      <c r="B83" s="46" t="s">
        <v>17</v>
      </c>
      <c r="D83" s="49">
        <f>_xll.qlCalendarAdvance(Calendar,$D82,B83,"f",FALSE)</f>
        <v>42381</v>
      </c>
      <c r="E83" s="49">
        <f>_xll.qlInterestRateIndexValueDate(IndexON,D83)</f>
        <v>42381</v>
      </c>
      <c r="F83" s="52">
        <f>IFERROR(_xll.qlIndexFixing(IndexON,D83,TRUE,_xll.ohTrigger(RecalcTrigger,TriggerON)),NA())</f>
        <v>-1.5411780200835778E-3</v>
      </c>
      <c r="H83" s="49">
        <f>_xll.qlCalendarAdvance(Calendar,$H82,B83,"f",FALSE)</f>
        <v>42381</v>
      </c>
      <c r="I83" s="49">
        <f>_xll.qlInterestRateIndexValueDate(Index1M,$H83)</f>
        <v>42383</v>
      </c>
      <c r="J83" s="52">
        <f>IFERROR(_xll.qlIndexFixing(Index1M,$H83,TRUE,_xll.ohTrigger(RecalcTrigger,Trigger1M)),NA())</f>
        <v>-1.1373624425295437E-3</v>
      </c>
      <c r="K83" s="52">
        <f>IFERROR(_xll.qlIndexFixing(ONIndex1M,I83,TRUE,_xll.ohTrigger(RecalcTrigger,Trigger1M)),NA())</f>
        <v>-1.1005072585223985E-3</v>
      </c>
      <c r="L83" s="52">
        <f>IFERROR(_xll.qlIndexFixing(Index3M,H83,TRUE,_xll.ohTrigger(RecalcTrigger,Trigger3M)),NA())</f>
        <v>-4.1589671375632132E-4</v>
      </c>
      <c r="M83" s="52">
        <f>IFERROR(_xll.qlIndexFixing(ONIndex3M,I83,TRUE,_xll.ohTrigger(RecalcTrigger,Trigger3M)),NA())</f>
        <v>-4.0979599178037063E-4</v>
      </c>
      <c r="N83" s="52">
        <f>IFERROR(_xll.qlIndexFixing(Index6M,$H83,TRUE,_xll.ohTrigger(RecalcTrigger,Trigger6M)),NA())</f>
        <v>3.7520671460821911E-4</v>
      </c>
      <c r="O83" s="52">
        <f>IFERROR(_xll.qlIndexFixing(ONIndex6M,I83,TRUE,_xll.ohTrigger(RecalcTrigger,Trigger6M)),NA())</f>
        <v>2.9240707926980747E-4</v>
      </c>
      <c r="P83" s="52">
        <f>IFERROR(_xll.qlIndexFixing(Index1Y,$H83,TRUE,_xll.ohTrigger(RecalcTrigger,Trigger1Y)),NA())</f>
        <v>1.6538678739556347E-3</v>
      </c>
      <c r="Q83" s="52">
        <f>IFERROR(_xll.qlIndexFixing(ONIndex1Y,I83,TRUE,_xll.ohTrigger(RecalcTrigger,Trigger1Y)),NA())</f>
        <v>1.4504577347196346E-3</v>
      </c>
    </row>
    <row r="84" spans="2:17" x14ac:dyDescent="0.2">
      <c r="B84" s="46" t="s">
        <v>17</v>
      </c>
      <c r="D84" s="49">
        <f>_xll.qlCalendarAdvance(Calendar,$D83,B84,"f",FALSE)</f>
        <v>42382</v>
      </c>
      <c r="E84" s="49">
        <f>_xll.qlInterestRateIndexValueDate(IndexON,D84)</f>
        <v>42382</v>
      </c>
      <c r="F84" s="52">
        <f>IFERROR(_xll.qlIndexFixing(IndexON,D84,TRUE,_xll.ohTrigger(RecalcTrigger,TriggerON)),NA())</f>
        <v>-1.5432225565437108E-3</v>
      </c>
      <c r="H84" s="49">
        <f>_xll.qlCalendarAdvance(Calendar,$H83,B84,"f",FALSE)</f>
        <v>42382</v>
      </c>
      <c r="I84" s="49">
        <f>_xll.qlInterestRateIndexValueDate(Index1M,$H84)</f>
        <v>42384</v>
      </c>
      <c r="J84" s="52">
        <f>IFERROR(_xll.qlIndexFixing(Index1M,$H84,TRUE,_xll.ohTrigger(RecalcTrigger,Trigger1M)),NA())</f>
        <v>-1.1385610483268195E-3</v>
      </c>
      <c r="K84" s="52">
        <f>IFERROR(_xll.qlIndexFixing(ONIndex1M,I84,TRUE,_xll.ohTrigger(RecalcTrigger,Trigger1M)),NA())</f>
        <v>-1.1005732228364096E-3</v>
      </c>
      <c r="L84" s="52">
        <f>IFERROR(_xll.qlIndexFixing(Index3M,H84,TRUE,_xll.ohTrigger(RecalcTrigger,Trigger3M)),NA())</f>
        <v>-4.1606322383457429E-4</v>
      </c>
      <c r="M84" s="52">
        <f>IFERROR(_xll.qlIndexFixing(ONIndex3M,I84,TRUE,_xll.ohTrigger(RecalcTrigger,Trigger3M)),NA())</f>
        <v>-4.0987098155476076E-4</v>
      </c>
      <c r="N84" s="52">
        <f>IFERROR(_xll.qlIndexFixing(Index6M,$H84,TRUE,_xll.ohTrigger(RecalcTrigger,Trigger6M)),NA())</f>
        <v>3.757712894803466E-4</v>
      </c>
      <c r="O84" s="52">
        <f>IFERROR(_xll.qlIndexFixing(ONIndex6M,I84,TRUE,_xll.ohTrigger(RecalcTrigger,Trigger6M)),NA())</f>
        <v>2.9537252595801533E-4</v>
      </c>
      <c r="P84" s="52">
        <f>IFERROR(_xll.qlIndexFixing(Index1Y,$H84,TRUE,_xll.ohTrigger(RecalcTrigger,Trigger1Y)),NA())</f>
        <v>1.6544442466572E-3</v>
      </c>
      <c r="Q84" s="52">
        <f>IFERROR(_xll.qlIndexFixing(ONIndex1Y,I84,TRUE,_xll.ohTrigger(RecalcTrigger,Trigger1Y)),NA())</f>
        <v>1.4530846043214751E-3</v>
      </c>
    </row>
    <row r="85" spans="2:17" x14ac:dyDescent="0.2">
      <c r="B85" s="46" t="s">
        <v>17</v>
      </c>
      <c r="D85" s="49">
        <f>_xll.qlCalendarAdvance(Calendar,$D84,B85,"f",FALSE)</f>
        <v>42383</v>
      </c>
      <c r="E85" s="49">
        <f>_xll.qlInterestRateIndexValueDate(IndexON,D85)</f>
        <v>42383</v>
      </c>
      <c r="F85" s="52">
        <f>IFERROR(_xll.qlIndexFixing(IndexON,D85,TRUE,_xll.ohTrigger(RecalcTrigger,TriggerON)),NA())</f>
        <v>-1.5450385336324146E-3</v>
      </c>
      <c r="H85" s="49">
        <f>_xll.qlCalendarAdvance(Calendar,$H84,B85,"f",FALSE)</f>
        <v>42383</v>
      </c>
      <c r="I85" s="49">
        <f>_xll.qlInterestRateIndexValueDate(Index1M,$H85)</f>
        <v>42387</v>
      </c>
      <c r="J85" s="52">
        <f>IFERROR(_xll.qlIndexFixing(Index1M,$H85,TRUE,_xll.ohTrigger(RecalcTrigger,Trigger1M)),NA())</f>
        <v>-1.144499779309928E-3</v>
      </c>
      <c r="K85" s="52">
        <f>IFERROR(_xll.qlIndexFixing(ONIndex1M,I85,TRUE,_xll.ohTrigger(RecalcTrigger,Trigger1M)),NA())</f>
        <v>-1.1006465920271324E-3</v>
      </c>
      <c r="L85" s="52">
        <f>IFERROR(_xll.qlIndexFixing(Index3M,H85,TRUE,_xll.ohTrigger(RecalcTrigger,Trigger3M)),NA())</f>
        <v>-4.1656904624754035E-4</v>
      </c>
      <c r="M85" s="52">
        <f>IFERROR(_xll.qlIndexFixing(ONIndex3M,I85,TRUE,_xll.ohTrigger(RecalcTrigger,Trigger3M)),NA())</f>
        <v>-4.0994890997847477E-4</v>
      </c>
      <c r="N85" s="52">
        <f>IFERROR(_xll.qlIndexFixing(Index6M,$H85,TRUE,_xll.ohTrigger(RecalcTrigger,Trigger6M)),NA())</f>
        <v>3.7734612782930517E-4</v>
      </c>
      <c r="O85" s="52">
        <f>IFERROR(_xll.qlIndexFixing(ONIndex6M,I85,TRUE,_xll.ohTrigger(RecalcTrigger,Trigger6M)),NA())</f>
        <v>2.9889197317167771E-4</v>
      </c>
      <c r="P85" s="52">
        <f>IFERROR(_xll.qlIndexFixing(Index1Y,$H85,TRUE,_xll.ohTrigger(RecalcTrigger,Trigger1Y)),NA())</f>
        <v>1.6582835532293586E-3</v>
      </c>
      <c r="Q85" s="52">
        <f>IFERROR(_xll.qlIndexFixing(ONIndex1Y,I85,TRUE,_xll.ohTrigger(RecalcTrigger,Trigger1Y)),NA())</f>
        <v>1.4557043059770791E-3</v>
      </c>
    </row>
    <row r="86" spans="2:17" x14ac:dyDescent="0.2">
      <c r="B86" s="46" t="s">
        <v>17</v>
      </c>
      <c r="D86" s="49">
        <f>_xll.qlCalendarAdvance(Calendar,$D85,B86,"f",FALSE)</f>
        <v>42384</v>
      </c>
      <c r="E86" s="49">
        <f>_xll.qlInterestRateIndexValueDate(IndexON,D86)</f>
        <v>42384</v>
      </c>
      <c r="F86" s="52">
        <f>IFERROR(_xll.qlIndexFixing(IndexON,D86,TRUE,_xll.ohTrigger(RecalcTrigger,TriggerON)),NA())</f>
        <v>-1.5478632631493738E-3</v>
      </c>
      <c r="H86" s="49">
        <f>_xll.qlCalendarAdvance(Calendar,$H85,B86,"f",FALSE)</f>
        <v>42384</v>
      </c>
      <c r="I86" s="49">
        <f>_xll.qlInterestRateIndexValueDate(Index1M,$H86)</f>
        <v>42388</v>
      </c>
      <c r="J86" s="52">
        <f>IFERROR(_xll.qlIndexFixing(Index1M,$H86,TRUE,_xll.ohTrigger(RecalcTrigger,Trigger1M)),NA())</f>
        <v>-1.1461102950255555E-3</v>
      </c>
      <c r="K86" s="52">
        <f>IFERROR(_xll.qlIndexFixing(ONIndex1M,I86,TRUE,_xll.ohTrigger(RecalcTrigger,Trigger1M)),NA())</f>
        <v>-1.1007275618180046E-3</v>
      </c>
      <c r="L86" s="52">
        <f>IFERROR(_xll.qlIndexFixing(Index3M,H86,TRUE,_xll.ohTrigger(RecalcTrigger,Trigger3M)),NA())</f>
        <v>-4.1673950190196683E-4</v>
      </c>
      <c r="M86" s="52">
        <f>IFERROR(_xll.qlIndexFixing(ONIndex3M,I86,TRUE,_xll.ohTrigger(RecalcTrigger,Trigger3M)),NA())</f>
        <v>-4.1002976789883405E-4</v>
      </c>
      <c r="N86" s="52">
        <f>IFERROR(_xll.qlIndexFixing(Index6M,$H86,TRUE,_xll.ohTrigger(RecalcTrigger,Trigger6M)),NA())</f>
        <v>3.778233286813257E-4</v>
      </c>
      <c r="O86" s="52">
        <f>IFERROR(_xll.qlIndexFixing(ONIndex6M,I86,TRUE,_xll.ohTrigger(RecalcTrigger,Trigger6M)),NA())</f>
        <v>3.0298058470101807E-4</v>
      </c>
      <c r="P86" s="52">
        <f>IFERROR(_xll.qlIndexFixing(Index1Y,$H86,TRUE,_xll.ohTrigger(RecalcTrigger,Trigger1Y)),NA())</f>
        <v>1.6599316949720041E-3</v>
      </c>
      <c r="Q86" s="52">
        <f>IFERROR(_xll.qlIndexFixing(ONIndex1Y,I86,TRUE,_xll.ohTrigger(RecalcTrigger,Trigger1Y)),NA())</f>
        <v>1.4583152428837565E-3</v>
      </c>
    </row>
    <row r="87" spans="2:17" x14ac:dyDescent="0.2">
      <c r="B87" s="46" t="s">
        <v>17</v>
      </c>
      <c r="D87" s="49">
        <f>_xll.qlCalendarAdvance(Calendar,$D86,B87,"f",FALSE)</f>
        <v>42387</v>
      </c>
      <c r="E87" s="49">
        <f>_xll.qlInterestRateIndexValueDate(IndexON,D87)</f>
        <v>42387</v>
      </c>
      <c r="F87" s="52">
        <f>IFERROR(_xll.qlIndexFixing(IndexON,D87,TRUE,_xll.ohTrigger(RecalcTrigger,TriggerON)),NA())</f>
        <v>-1.5498620285558928E-3</v>
      </c>
      <c r="H87" s="49">
        <f>_xll.qlCalendarAdvance(Calendar,$H86,B87,"f",FALSE)</f>
        <v>42387</v>
      </c>
      <c r="I87" s="49">
        <f>_xll.qlInterestRateIndexValueDate(Index1M,$H87)</f>
        <v>42389</v>
      </c>
      <c r="J87" s="52">
        <f>IFERROR(_xll.qlIndexFixing(Index1M,$H87,TRUE,_xll.ohTrigger(RecalcTrigger,Trigger1M)),NA())</f>
        <v>-1.1464785883258893E-3</v>
      </c>
      <c r="K87" s="52">
        <f>IFERROR(_xll.qlIndexFixing(ONIndex1M,I87,TRUE,_xll.ohTrigger(RecalcTrigger,Trigger1M)),NA())</f>
        <v>-1.1009124468186471E-3</v>
      </c>
      <c r="L87" s="52">
        <f>IFERROR(_xll.qlIndexFixing(Index3M,H87,TRUE,_xll.ohTrigger(RecalcTrigger,Trigger3M)),NA())</f>
        <v>-4.1691075482633565E-4</v>
      </c>
      <c r="M87" s="52">
        <f>IFERROR(_xll.qlIndexFixing(ONIndex3M,I87,TRUE,_xll.ohTrigger(RecalcTrigger,Trigger3M)),NA())</f>
        <v>-4.1020073543229785E-4</v>
      </c>
      <c r="N87" s="52">
        <f>IFERROR(_xll.qlIndexFixing(Index6M,$H87,TRUE,_xll.ohTrigger(RecalcTrigger,Trigger6M)),NA())</f>
        <v>3.7827240693371261E-4</v>
      </c>
      <c r="O87" s="52">
        <f>IFERROR(_xll.qlIndexFixing(ONIndex6M,I87,TRUE,_xll.ohTrigger(RecalcTrigger,Trigger6M)),NA())</f>
        <v>3.1313111442443642E-4</v>
      </c>
      <c r="P87" s="52">
        <f>IFERROR(_xll.qlIndexFixing(Index1Y,$H87,TRUE,_xll.ohTrigger(RecalcTrigger,Trigger1Y)),NA())</f>
        <v>1.661589061439459E-3</v>
      </c>
      <c r="Q87" s="52">
        <f>IFERROR(_xll.qlIndexFixing(ONIndex1Y,I87,TRUE,_xll.ohTrigger(RecalcTrigger,Trigger1Y)),NA())</f>
        <v>1.4635058648426735E-3</v>
      </c>
    </row>
    <row r="88" spans="2:17" x14ac:dyDescent="0.2">
      <c r="B88" s="46" t="s">
        <v>17</v>
      </c>
      <c r="D88" s="49">
        <f>_xll.qlCalendarAdvance(Calendar,$D87,B88,"f",FALSE)</f>
        <v>42388</v>
      </c>
      <c r="E88" s="49">
        <f>_xll.qlInterestRateIndexValueDate(IndexON,D88)</f>
        <v>42388</v>
      </c>
      <c r="F88" s="52">
        <f>IFERROR(_xll.qlIndexFixing(IndexON,D88,TRUE,_xll.ohTrigger(RecalcTrigger,TriggerON)),NA())</f>
        <v>-1.5504190935899942E-3</v>
      </c>
      <c r="H88" s="49">
        <f>_xll.qlCalendarAdvance(Calendar,$H87,B88,"f",FALSE)</f>
        <v>42388</v>
      </c>
      <c r="I88" s="49">
        <f>_xll.qlInterestRateIndexValueDate(Index1M,$H88)</f>
        <v>42390</v>
      </c>
      <c r="J88" s="52">
        <f>IFERROR(_xll.qlIndexFixing(Index1M,$H88,TRUE,_xll.ohTrigger(RecalcTrigger,Trigger1M)),NA())</f>
        <v>-1.147914347787854E-3</v>
      </c>
      <c r="K88" s="52">
        <f>IFERROR(_xll.qlIndexFixing(ONIndex1M,I88,TRUE,_xll.ohTrigger(RecalcTrigger,Trigger1M)),NA())</f>
        <v>-1.1053809963756933E-3</v>
      </c>
      <c r="L88" s="52">
        <f>IFERROR(_xll.qlIndexFixing(Index3M,H88,TRUE,_xll.ohTrigger(RecalcTrigger,Trigger3M)),NA())</f>
        <v>-4.1708272759730439E-4</v>
      </c>
      <c r="M88" s="52">
        <f>IFERROR(_xll.qlIndexFixing(ONIndex3M,I88,TRUE,_xll.ohTrigger(RecalcTrigger,Trigger3M)),NA())</f>
        <v>-4.1038231141321546E-4</v>
      </c>
      <c r="N88" s="52">
        <f>IFERROR(_xll.qlIndexFixing(Index6M,$H88,TRUE,_xll.ohTrigger(RecalcTrigger,Trigger6M)),NA())</f>
        <v>3.7869069757978901E-4</v>
      </c>
      <c r="O88" s="52">
        <f>IFERROR(_xll.qlIndexFixing(ONIndex6M,I88,TRUE,_xll.ohTrigger(RecalcTrigger,Trigger6M)),NA())</f>
        <v>3.2235057743079665E-4</v>
      </c>
      <c r="P88" s="52">
        <f>IFERROR(_xll.qlIndexFixing(Index1Y,$H88,TRUE,_xll.ohTrigger(RecalcTrigger,Trigger1Y)),NA())</f>
        <v>1.665500946630572E-3</v>
      </c>
      <c r="Q88" s="52">
        <f>IFERROR(_xll.qlIndexFixing(ONIndex1Y,I88,TRUE,_xll.ohTrigger(RecalcTrigger,Trigger1Y)),NA())</f>
        <v>1.4686394012120019E-3</v>
      </c>
    </row>
    <row r="89" spans="2:17" x14ac:dyDescent="0.2">
      <c r="B89" s="46" t="s">
        <v>17</v>
      </c>
      <c r="D89" s="49">
        <f>_xll.qlCalendarAdvance(Calendar,$D88,B89,"f",FALSE)</f>
        <v>42389</v>
      </c>
      <c r="E89" s="49">
        <f>_xll.qlInterestRateIndexValueDate(IndexON,D89)</f>
        <v>42389</v>
      </c>
      <c r="F89" s="52">
        <f>IFERROR(_xll.qlIndexFixing(IndexON,D89,TRUE,_xll.ohTrigger(RecalcTrigger,TriggerON)),NA())</f>
        <v>-1.55070115316569E-3</v>
      </c>
      <c r="H89" s="49">
        <f>_xll.qlCalendarAdvance(Calendar,$H88,B89,"f",FALSE)</f>
        <v>42389</v>
      </c>
      <c r="I89" s="49">
        <f>_xll.qlInterestRateIndexValueDate(Index1M,$H89)</f>
        <v>42391</v>
      </c>
      <c r="J89" s="52">
        <f>IFERROR(_xll.qlIndexFixing(Index1M,$H89,TRUE,_xll.ohTrigger(RecalcTrigger,Trigger1M)),NA())</f>
        <v>-1.1494400166749265E-3</v>
      </c>
      <c r="K89" s="52">
        <f>IFERROR(_xll.qlIndexFixing(ONIndex1M,I89,TRUE,_xll.ohTrigger(RecalcTrigger,Trigger1M)),NA())</f>
        <v>-1.1137261612148563E-3</v>
      </c>
      <c r="L89" s="52">
        <f>IFERROR(_xll.qlIndexFixing(Index3M,H89,TRUE,_xll.ohTrigger(RecalcTrigger,Trigger3M)),NA())</f>
        <v>-4.1725534190520662E-4</v>
      </c>
      <c r="M89" s="52">
        <f>IFERROR(_xll.qlIndexFixing(ONIndex3M,I89,TRUE,_xll.ohTrigger(RecalcTrigger,Trigger3M)),NA())</f>
        <v>-4.1047767964652593E-4</v>
      </c>
      <c r="N89" s="52">
        <f>IFERROR(_xll.qlIndexFixing(Index6M,$H89,TRUE,_xll.ohTrigger(RecalcTrigger,Trigger6M)),NA())</f>
        <v>3.7907545892696765E-4</v>
      </c>
      <c r="O89" s="52">
        <f>IFERROR(_xll.qlIndexFixing(ONIndex6M,I89,TRUE,_xll.ohTrigger(RecalcTrigger,Trigger6M)),NA())</f>
        <v>3.2315242210145811E-4</v>
      </c>
      <c r="P89" s="52">
        <f>IFERROR(_xll.qlIndexFixing(Index1Y,$H89,TRUE,_xll.ohTrigger(RecalcTrigger,Trigger1Y)),NA())</f>
        <v>1.6660587363360956E-3</v>
      </c>
      <c r="Q89" s="52">
        <f>IFERROR(_xll.qlIndexFixing(ONIndex1Y,I89,TRUE,_xll.ohTrigger(RecalcTrigger,Trigger1Y)),NA())</f>
        <v>1.471182558336892E-3</v>
      </c>
    </row>
    <row r="90" spans="2:17" x14ac:dyDescent="0.2">
      <c r="B90" s="46" t="s">
        <v>17</v>
      </c>
      <c r="D90" s="49">
        <f>_xll.qlCalendarAdvance(Calendar,$D89,B90,"f",FALSE)</f>
        <v>42390</v>
      </c>
      <c r="E90" s="49">
        <f>_xll.qlInterestRateIndexValueDate(IndexON,D90)</f>
        <v>42390</v>
      </c>
      <c r="F90" s="52">
        <f>IFERROR(_xll.qlIndexFixing(IndexON,D90,TRUE,_xll.ohTrigger(RecalcTrigger,TriggerON)),NA())</f>
        <v>-1.5507004664350177E-3</v>
      </c>
      <c r="H90" s="49">
        <f>_xll.qlCalendarAdvance(Calendar,$H89,B90,"f",FALSE)</f>
        <v>42390</v>
      </c>
      <c r="I90" s="49">
        <f>_xll.qlInterestRateIndexValueDate(Index1M,$H90)</f>
        <v>42394</v>
      </c>
      <c r="J90" s="52">
        <f>IFERROR(_xll.qlIndexFixing(Index1M,$H90,TRUE,_xll.ohTrigger(RecalcTrigger,Trigger1M)),NA())</f>
        <v>-1.1506183457105617E-3</v>
      </c>
      <c r="K90" s="52">
        <f>IFERROR(_xll.qlIndexFixing(ONIndex1M,I90,TRUE,_xll.ohTrigger(RecalcTrigger,Trigger1M)),NA())</f>
        <v>-1.1216513523182314E-3</v>
      </c>
      <c r="L90" s="52">
        <f>IFERROR(_xll.qlIndexFixing(Index3M,H90,TRUE,_xll.ohTrigger(RecalcTrigger,Trigger3M)),NA())</f>
        <v>-4.1777623764976653E-4</v>
      </c>
      <c r="M90" s="52">
        <f>IFERROR(_xll.qlIndexFixing(ONIndex3M,I90,TRUE,_xll.ohTrigger(RecalcTrigger,Trigger3M)),NA())</f>
        <v>-4.1057592262028209E-4</v>
      </c>
      <c r="N90" s="52">
        <f>IFERROR(_xll.qlIndexFixing(Index6M,$H90,TRUE,_xll.ohTrigger(RecalcTrigger,Trigger6M)),NA())</f>
        <v>3.7999999999967855E-4</v>
      </c>
      <c r="O90" s="52">
        <f>IFERROR(_xll.qlIndexFixing(ONIndex6M,I90,TRUE,_xll.ohTrigger(RecalcTrigger,Trigger6M)),NA())</f>
        <v>3.2400154391432068E-4</v>
      </c>
      <c r="P90" s="52">
        <f>IFERROR(_xll.qlIndexFixing(Index1Y,$H90,TRUE,_xll.ohTrigger(RecalcTrigger,Trigger1Y)),NA())</f>
        <v>1.669999999994058E-3</v>
      </c>
      <c r="Q90" s="52">
        <f>IFERROR(_xll.qlIndexFixing(ONIndex1Y,I90,TRUE,_xll.ohTrigger(RecalcTrigger,Trigger1Y)),NA())</f>
        <v>1.4737073684578661E-3</v>
      </c>
    </row>
    <row r="91" spans="2:17" x14ac:dyDescent="0.2">
      <c r="B91" s="46" t="s">
        <v>17</v>
      </c>
      <c r="D91" s="49">
        <f>_xll.qlCalendarAdvance(Calendar,$D90,B91,"f",FALSE)</f>
        <v>42391</v>
      </c>
      <c r="E91" s="49">
        <f>_xll.qlInterestRateIndexValueDate(IndexON,D91)</f>
        <v>42391</v>
      </c>
      <c r="F91" s="52">
        <f>IFERROR(_xll.qlIndexFixing(IndexON,D91,TRUE,_xll.ohTrigger(RecalcTrigger,TriggerON)),NA())</f>
        <v>-1.549711227784023E-3</v>
      </c>
      <c r="H91" s="49">
        <f>_xll.qlCalendarAdvance(Calendar,$H90,B91,"f",FALSE)</f>
        <v>42391</v>
      </c>
      <c r="I91" s="49">
        <f>_xll.qlInterestRateIndexValueDate(Index1M,$H91)</f>
        <v>42395</v>
      </c>
      <c r="J91" s="52">
        <f>IFERROR(_xll.qlIndexFixing(Index1M,$H91,TRUE,_xll.ohTrigger(RecalcTrigger,Trigger1M)),NA())</f>
        <v>-1.1508033867021232E-3</v>
      </c>
      <c r="K91" s="52">
        <f>IFERROR(_xll.qlIndexFixing(ONIndex1M,I91,TRUE,_xll.ohTrigger(RecalcTrigger,Trigger1M)),NA())</f>
        <v>-1.129137145663428E-3</v>
      </c>
      <c r="L91" s="52">
        <f>IFERROR(_xll.qlIndexFixing(Index3M,H91,TRUE,_xll.ohTrigger(RecalcTrigger,Trigger3M)),NA())</f>
        <v>-4.1795061726952152E-4</v>
      </c>
      <c r="M91" s="52">
        <f>IFERROR(_xll.qlIndexFixing(ONIndex3M,I91,TRUE,_xll.ohTrigger(RecalcTrigger,Trigger3M)),NA())</f>
        <v>-4.1067703114183729E-4</v>
      </c>
      <c r="N91" s="52">
        <f>IFERROR(_xll.qlIndexFixing(Index6M,$H91,TRUE,_xll.ohTrigger(RecalcTrigger,Trigger6M)),NA())</f>
        <v>3.8023216159028991E-4</v>
      </c>
      <c r="O91" s="52">
        <f>IFERROR(_xll.qlIndexFixing(ONIndex6M,I91,TRUE,_xll.ohTrigger(RecalcTrigger,Trigger6M)),NA())</f>
        <v>3.2489853775352628E-4</v>
      </c>
      <c r="P91" s="52">
        <f>IFERROR(_xll.qlIndexFixing(Index1Y,$H91,TRUE,_xll.ohTrigger(RecalcTrigger,Trigger1Y)),NA())</f>
        <v>1.6717039058063497E-3</v>
      </c>
      <c r="Q91" s="52">
        <f>IFERROR(_xll.qlIndexFixing(ONIndex1Y,I91,TRUE,_xll.ohTrigger(RecalcTrigger,Trigger1Y)),NA())</f>
        <v>1.4762122344524897E-3</v>
      </c>
    </row>
    <row r="92" spans="2:17" x14ac:dyDescent="0.2">
      <c r="B92" s="46" t="s">
        <v>17</v>
      </c>
      <c r="D92" s="49">
        <f>_xll.qlCalendarAdvance(Calendar,$D91,B92,"f",FALSE)</f>
        <v>42394</v>
      </c>
      <c r="E92" s="49">
        <f>_xll.qlInterestRateIndexValueDate(IndexON,D92)</f>
        <v>42394</v>
      </c>
      <c r="F92" s="52">
        <f>IFERROR(_xll.qlIndexFixing(IndexON,D92,TRUE,_xll.ohTrigger(RecalcTrigger,TriggerON)),NA())</f>
        <v>-1.5477154328147336E-3</v>
      </c>
      <c r="H92" s="49">
        <f>_xll.qlCalendarAdvance(Calendar,$H91,B92,"f",FALSE)</f>
        <v>42394</v>
      </c>
      <c r="I92" s="49">
        <f>_xll.qlInterestRateIndexValueDate(Index1M,$H92)</f>
        <v>42396</v>
      </c>
      <c r="J92" s="52">
        <f>IFERROR(_xll.qlIndexFixing(Index1M,$H92,TRUE,_xll.ohTrigger(RecalcTrigger,Trigger1M)),NA())</f>
        <v>-1.1482923597268397E-3</v>
      </c>
      <c r="K92" s="52">
        <f>IFERROR(_xll.qlIndexFixing(ONIndex1M,I92,TRUE,_xll.ohTrigger(RecalcTrigger,Trigger1M)),NA())</f>
        <v>-1.1425433269085516E-3</v>
      </c>
      <c r="L92" s="52">
        <f>IFERROR(_xll.qlIndexFixing(Index3M,H92,TRUE,_xll.ohTrigger(RecalcTrigger,Trigger3M)),NA())</f>
        <v>-4.1812523357423378E-4</v>
      </c>
      <c r="M92" s="52">
        <f>IFERROR(_xll.qlIndexFixing(ONIndex3M,I92,TRUE,_xll.ohTrigger(RecalcTrigger,Trigger3M)),NA())</f>
        <v>-4.1088828538260458E-4</v>
      </c>
      <c r="N92" s="52">
        <f>IFERROR(_xll.qlIndexFixing(Index6M,$H92,TRUE,_xll.ohTrigger(RecalcTrigger,Trigger6M)),NA())</f>
        <v>3.804395122732871E-4</v>
      </c>
      <c r="O92" s="52">
        <f>IFERROR(_xll.qlIndexFixing(ONIndex6M,I92,TRUE,_xll.ohTrigger(RecalcTrigger,Trigger6M)),NA())</f>
        <v>3.2685536791809966E-4</v>
      </c>
      <c r="P92" s="52">
        <f>IFERROR(_xll.qlIndexFixing(Index1Y,$H92,TRUE,_xll.ohTrigger(RecalcTrigger,Trigger1Y)),NA())</f>
        <v>1.6734138921962129E-3</v>
      </c>
      <c r="Q92" s="52">
        <f>IFERROR(_xll.qlIndexFixing(ONIndex1Y,I92,TRUE,_xll.ohTrigger(RecalcTrigger,Trigger1Y)),NA())</f>
        <v>1.4811535948933141E-3</v>
      </c>
    </row>
    <row r="93" spans="2:17" x14ac:dyDescent="0.2">
      <c r="B93" s="46" t="s">
        <v>17</v>
      </c>
      <c r="D93" s="49">
        <f>_xll.qlCalendarAdvance(Calendar,$D92,B93,"f",FALSE)</f>
        <v>42395</v>
      </c>
      <c r="E93" s="49">
        <f>_xll.qlInterestRateIndexValueDate(IndexON,D93)</f>
        <v>42395</v>
      </c>
      <c r="F93" s="52">
        <f>IFERROR(_xll.qlIndexFixing(IndexON,D93,TRUE,_xll.ohTrigger(RecalcTrigger,TriggerON)),NA())</f>
        <v>-1.5461848977960102E-3</v>
      </c>
      <c r="H93" s="49">
        <f>_xll.qlCalendarAdvance(Calendar,$H92,B93,"f",FALSE)</f>
        <v>42395</v>
      </c>
      <c r="I93" s="49">
        <f>_xll.qlInterestRateIndexValueDate(Index1M,$H93)</f>
        <v>42397</v>
      </c>
      <c r="J93" s="52">
        <f>IFERROR(_xll.qlIndexFixing(Index1M,$H93,TRUE,_xll.ohTrigger(RecalcTrigger,Trigger1M)),NA())</f>
        <v>-1.1491284715468841E-3</v>
      </c>
      <c r="K93" s="52">
        <f>IFERROR(_xll.qlIndexFixing(ONIndex1M,I93,TRUE,_xll.ohTrigger(RecalcTrigger,Trigger1M)),NA())</f>
        <v>-1.1542978611345234E-3</v>
      </c>
      <c r="L93" s="52">
        <f>IFERROR(_xll.qlIndexFixing(Index3M,H93,TRUE,_xll.ohTrigger(RecalcTrigger,Trigger3M)),NA())</f>
        <v>-4.1830000293190101E-4</v>
      </c>
      <c r="M93" s="52">
        <f>IFERROR(_xll.qlIndexFixing(ONIndex3M,I93,TRUE,_xll.ohTrigger(RecalcTrigger,Trigger3M)),NA())</f>
        <v>-4.1110993821202868E-4</v>
      </c>
      <c r="N93" s="52">
        <f>IFERROR(_xll.qlIndexFixing(Index6M,$H93,TRUE,_xll.ohTrigger(RecalcTrigger,Trigger6M)),NA())</f>
        <v>3.8062287935831956E-4</v>
      </c>
      <c r="O93" s="52">
        <f>IFERROR(_xll.qlIndexFixing(ONIndex6M,I93,TRUE,_xll.ohTrigger(RecalcTrigger,Trigger6M)),NA())</f>
        <v>3.2897712346269259E-4</v>
      </c>
      <c r="P93" s="52">
        <f>IFERROR(_xll.qlIndexFixing(Index1Y,$H93,TRUE,_xll.ohTrigger(RecalcTrigger,Trigger1Y)),NA())</f>
        <v>1.6774958869945841E-3</v>
      </c>
      <c r="Q93" s="52">
        <f>IFERROR(_xll.qlIndexFixing(ONIndex1Y,I93,TRUE,_xll.ohTrigger(RecalcTrigger,Trigger1Y)),NA())</f>
        <v>1.4860003168770675E-3</v>
      </c>
    </row>
    <row r="94" spans="2:17" x14ac:dyDescent="0.2">
      <c r="B94" s="46" t="s">
        <v>17</v>
      </c>
      <c r="D94" s="49">
        <f>_xll.qlCalendarAdvance(Calendar,$D93,B94,"f",FALSE)</f>
        <v>42396</v>
      </c>
      <c r="E94" s="49">
        <f>_xll.qlInterestRateIndexValueDate(IndexON,D94)</f>
        <v>42396</v>
      </c>
      <c r="F94" s="52">
        <f>IFERROR(_xll.qlIndexFixing(IndexON,D94,TRUE,_xll.ohTrigger(RecalcTrigger,TriggerON)),NA())</f>
        <v>-1.5443617265020748E-3</v>
      </c>
      <c r="H94" s="49">
        <f>_xll.qlCalendarAdvance(Calendar,$H93,B94,"f",FALSE)</f>
        <v>42396</v>
      </c>
      <c r="I94" s="49">
        <f>_xll.qlInterestRateIndexValueDate(Index1M,$H94)</f>
        <v>42398</v>
      </c>
      <c r="J94" s="52">
        <f>IFERROR(_xll.qlIndexFixing(Index1M,$H94,TRUE,_xll.ohTrigger(RecalcTrigger,Trigger1M)),NA())</f>
        <v>-1.1497769592932489E-3</v>
      </c>
      <c r="K94" s="52">
        <f>IFERROR(_xll.qlIndexFixing(ONIndex1M,I94,TRUE,_xll.ohTrigger(RecalcTrigger,Trigger1M)),NA())</f>
        <v>-1.159295305632746E-3</v>
      </c>
      <c r="L94" s="52">
        <f>IFERROR(_xll.qlIndexFixing(Index3M,H94,TRUE,_xll.ohTrigger(RecalcTrigger,Trigger3M)),NA())</f>
        <v>-4.1847484082727126E-4</v>
      </c>
      <c r="M94" s="52">
        <f>IFERROR(_xll.qlIndexFixing(ONIndex3M,I94,TRUE,_xll.ohTrigger(RecalcTrigger,Trigger3M)),NA())</f>
        <v>-4.1122523754211215E-4</v>
      </c>
      <c r="N94" s="52">
        <f>IFERROR(_xll.qlIndexFixing(Index6M,$H94,TRUE,_xll.ohTrigger(RecalcTrigger,Trigger6M)),NA())</f>
        <v>3.8078310352587948E-4</v>
      </c>
      <c r="O94" s="52">
        <f>IFERROR(_xll.qlIndexFixing(ONIndex6M,I94,TRUE,_xll.ohTrigger(RecalcTrigger,Trigger6M)),NA())</f>
        <v>3.3012239565977097E-4</v>
      </c>
      <c r="P94" s="52">
        <f>IFERROR(_xll.qlIndexFixing(Index1Y,$H94,TRUE,_xll.ohTrigger(RecalcTrigger,Trigger1Y)),NA())</f>
        <v>1.6792291490082812E-3</v>
      </c>
      <c r="Q94" s="52">
        <f>IFERROR(_xll.qlIndexFixing(ONIndex1Y,I94,TRUE,_xll.ohTrigger(RecalcTrigger,Trigger1Y)),NA())</f>
        <v>1.4883815070021456E-3</v>
      </c>
    </row>
    <row r="95" spans="2:17" x14ac:dyDescent="0.2">
      <c r="B95" s="46" t="s">
        <v>17</v>
      </c>
      <c r="D95" s="49">
        <f>_xll.qlCalendarAdvance(Calendar,$D94,B95,"f",FALSE)</f>
        <v>42397</v>
      </c>
      <c r="E95" s="49">
        <f>_xll.qlInterestRateIndexValueDate(IndexON,D95)</f>
        <v>42397</v>
      </c>
      <c r="F95" s="52">
        <f>IFERROR(_xll.qlIndexFixing(IndexON,D95,TRUE,_xll.ohTrigger(RecalcTrigger,TriggerON)),NA())</f>
        <v>-1.5424755899751119E-3</v>
      </c>
      <c r="H95" s="49">
        <f>_xll.qlCalendarAdvance(Calendar,$H94,B95,"f",FALSE)</f>
        <v>42397</v>
      </c>
      <c r="I95" s="49">
        <f>_xll.qlInterestRateIndexValueDate(Index1M,$H95)</f>
        <v>42401</v>
      </c>
      <c r="J95" s="52">
        <f>IFERROR(_xll.qlIndexFixing(Index1M,$H95,TRUE,_xll.ohTrigger(RecalcTrigger,Trigger1M)),NA())</f>
        <v>-1.1491851671890736E-3</v>
      </c>
      <c r="K95" s="52">
        <f>IFERROR(_xll.qlIndexFixing(ONIndex1M,I95,TRUE,_xll.ohTrigger(RecalcTrigger,Trigger1M)),NA())</f>
        <v>-1.163736808358351E-3</v>
      </c>
      <c r="L95" s="52">
        <f>IFERROR(_xll.qlIndexFixing(Index3M,H95,TRUE,_xll.ohTrigger(RecalcTrigger,Trigger3M)),NA())</f>
        <v>-4.1899890724302931E-4</v>
      </c>
      <c r="M95" s="52">
        <f>IFERROR(_xll.qlIndexFixing(ONIndex3M,I95,TRUE,_xll.ohTrigger(RecalcTrigger,Trigger3M)),NA())</f>
        <v>-4.1134334774373116E-4</v>
      </c>
      <c r="N95" s="52">
        <f>IFERROR(_xll.qlIndexFixing(Index6M,$H95,TRUE,_xll.ohTrigger(RecalcTrigger,Trigger6M)),NA())</f>
        <v>3.8113352587899229E-4</v>
      </c>
      <c r="O95" s="52">
        <f>IFERROR(_xll.qlIndexFixing(ONIndex6M,I95,TRUE,_xll.ohTrigger(RecalcTrigger,Trigger6M)),NA())</f>
        <v>3.3131910718964264E-4</v>
      </c>
      <c r="P95" s="52">
        <f>IFERROR(_xll.qlIndexFixing(Index1Y,$H95,TRUE,_xll.ohTrigger(RecalcTrigger,Trigger1Y)),NA())</f>
        <v>1.6820371145789235E-3</v>
      </c>
      <c r="Q95" s="52">
        <f>IFERROR(_xll.qlIndexFixing(ONIndex1Y,I95,TRUE,_xll.ohTrigger(RecalcTrigger,Trigger1Y)),NA())</f>
        <v>1.4907331707458837E-3</v>
      </c>
    </row>
    <row r="96" spans="2:17" x14ac:dyDescent="0.2">
      <c r="B96" s="46" t="s">
        <v>17</v>
      </c>
      <c r="D96" s="49">
        <f>_xll.qlCalendarAdvance(Calendar,$D95,B96,"f",FALSE)</f>
        <v>42398</v>
      </c>
      <c r="E96" s="49">
        <f>_xll.qlInterestRateIndexValueDate(IndexON,D96)</f>
        <v>42398</v>
      </c>
      <c r="F96" s="52">
        <f>IFERROR(_xll.qlIndexFixing(IndexON,D96,TRUE,_xll.ohTrigger(RecalcTrigger,TriggerON)),NA())</f>
        <v>-1.5387674202704815E-3</v>
      </c>
      <c r="H96" s="49">
        <f>_xll.qlCalendarAdvance(Calendar,$H95,B96,"f",FALSE)</f>
        <v>42398</v>
      </c>
      <c r="I96" s="49">
        <f>_xll.qlInterestRateIndexValueDate(Index1M,$H96)</f>
        <v>42402</v>
      </c>
      <c r="J96" s="52">
        <f>IFERROR(_xll.qlIndexFixing(Index1M,$H96,TRUE,_xll.ohTrigger(RecalcTrigger,Trigger1M)),NA())</f>
        <v>-1.1476794078111995E-3</v>
      </c>
      <c r="K96" s="52">
        <f>IFERROR(_xll.qlIndexFixing(ONIndex1M,I96,TRUE,_xll.ohTrigger(RecalcTrigger,Trigger1M)),NA())</f>
        <v>-1.1676029453289161E-3</v>
      </c>
      <c r="L96" s="52">
        <f>IFERROR(_xll.qlIndexFixing(Index3M,H96,TRUE,_xll.ohTrigger(RecalcTrigger,Trigger3M)),NA())</f>
        <v>-4.1908704104010042E-4</v>
      </c>
      <c r="M96" s="52">
        <f>IFERROR(_xll.qlIndexFixing(ONIndex3M,I96,TRUE,_xll.ohTrigger(RecalcTrigger,Trigger3M)),NA())</f>
        <v>-4.1146425946436693E-4</v>
      </c>
      <c r="N96" s="52">
        <f>IFERROR(_xll.qlIndexFixing(Index6M,$H96,TRUE,_xll.ohTrigger(RecalcTrigger,Trigger6M)),NA())</f>
        <v>3.8120985258394867E-4</v>
      </c>
      <c r="O96" s="52">
        <f>IFERROR(_xll.qlIndexFixing(ONIndex6M,I96,TRUE,_xll.ohTrigger(RecalcTrigger,Trigger6M)),NA())</f>
        <v>3.3256785285651347E-4</v>
      </c>
      <c r="P96" s="52">
        <f>IFERROR(_xll.qlIndexFixing(Index1Y,$H96,TRUE,_xll.ohTrigger(RecalcTrigger,Trigger1Y)),NA())</f>
        <v>1.6837728256108753E-3</v>
      </c>
      <c r="Q96" s="52">
        <f>IFERROR(_xll.qlIndexFixing(ONIndex1Y,I96,TRUE,_xll.ohTrigger(RecalcTrigger,Trigger1Y)),NA())</f>
        <v>1.4930537111457198E-3</v>
      </c>
    </row>
    <row r="97" spans="2:17" x14ac:dyDescent="0.2">
      <c r="B97" s="46" t="s">
        <v>17</v>
      </c>
      <c r="D97" s="49">
        <f>_xll.qlCalendarAdvance(Calendar,$D96,B97,"f",FALSE)</f>
        <v>42401</v>
      </c>
      <c r="E97" s="49">
        <f>_xll.qlInterestRateIndexValueDate(IndexON,D97)</f>
        <v>42401</v>
      </c>
      <c r="F97" s="52">
        <f>IFERROR(_xll.qlIndexFixing(IndexON,D97,TRUE,_xll.ohTrigger(RecalcTrigger,TriggerON)),NA())</f>
        <v>-1.5351589061562976E-3</v>
      </c>
      <c r="H97" s="49">
        <f>_xll.qlCalendarAdvance(Calendar,$H96,B97,"f",FALSE)</f>
        <v>42401</v>
      </c>
      <c r="I97" s="49">
        <f>_xll.qlInterestRateIndexValueDate(Index1M,$H97)</f>
        <v>42403</v>
      </c>
      <c r="J97" s="52">
        <f>IFERROR(_xll.qlIndexFixing(Index1M,$H97,TRUE,_xll.ohTrigger(RecalcTrigger,Trigger1M)),NA())</f>
        <v>-1.1459989216209964E-3</v>
      </c>
      <c r="K97" s="52">
        <f>IFERROR(_xll.qlIndexFixing(ONIndex1M,I97,TRUE,_xll.ohTrigger(RecalcTrigger,Trigger1M)),NA())</f>
        <v>-1.1733163893667964E-3</v>
      </c>
      <c r="L97" s="52">
        <f>IFERROR(_xll.qlIndexFixing(Index3M,H97,TRUE,_xll.ohTrigger(RecalcTrigger,Trigger3M)),NA())</f>
        <v>-4.1926194549501972E-4</v>
      </c>
      <c r="M97" s="52">
        <f>IFERROR(_xll.qlIndexFixing(ONIndex3M,I97,TRUE,_xll.ohTrigger(RecalcTrigger,Trigger3M)),NA())</f>
        <v>-4.1171490548830292E-4</v>
      </c>
      <c r="N97" s="52">
        <f>IFERROR(_xll.qlIndexFixing(Index6M,$H97,TRUE,_xll.ohTrigger(RecalcTrigger,Trigger6M)),NA())</f>
        <v>3.8126744032643544E-4</v>
      </c>
      <c r="O97" s="52">
        <f>IFERROR(_xll.qlIndexFixing(ONIndex6M,I97,TRUE,_xll.ohTrigger(RecalcTrigger,Trigger6M)),NA())</f>
        <v>3.3524207625923452E-4</v>
      </c>
      <c r="P97" s="52">
        <f>IFERROR(_xll.qlIndexFixing(Index1Y,$H97,TRUE,_xll.ohTrigger(RecalcTrigger,Trigger1Y)),NA())</f>
        <v>1.6855110256889549E-3</v>
      </c>
      <c r="Q97" s="52">
        <f>IFERROR(_xll.qlIndexFixing(ONIndex1Y,I97,TRUE,_xll.ohTrigger(RecalcTrigger,Trigger1Y)),NA())</f>
        <v>1.4975892923363432E-3</v>
      </c>
    </row>
    <row r="98" spans="2:17" x14ac:dyDescent="0.2">
      <c r="B98" s="46" t="s">
        <v>17</v>
      </c>
      <c r="D98" s="49">
        <f>_xll.qlCalendarAdvance(Calendar,$D97,B98,"f",FALSE)</f>
        <v>42402</v>
      </c>
      <c r="E98" s="49">
        <f>_xll.qlInterestRateIndexValueDate(IndexON,D98)</f>
        <v>42402</v>
      </c>
      <c r="F98" s="52">
        <f>IFERROR(_xll.qlIndexFixing(IndexON,D98,TRUE,_xll.ohTrigger(RecalcTrigger,TriggerON)),NA())</f>
        <v>-1.5334025214386315E-3</v>
      </c>
      <c r="H98" s="49">
        <f>_xll.qlCalendarAdvance(Calendar,$H97,B98,"f",FALSE)</f>
        <v>42402</v>
      </c>
      <c r="I98" s="49">
        <f>_xll.qlInterestRateIndexValueDate(Index1M,$H98)</f>
        <v>42404</v>
      </c>
      <c r="J98" s="52">
        <f>IFERROR(_xll.qlIndexFixing(Index1M,$H98,TRUE,_xll.ohTrigger(RecalcTrigger,Trigger1M)),NA())</f>
        <v>-1.1441632226323174E-3</v>
      </c>
      <c r="K98" s="52">
        <f>IFERROR(_xll.qlIndexFixing(ONIndex1M,I98,TRUE,_xll.ohTrigger(RecalcTrigger,Trigger1M)),NA())</f>
        <v>-1.1769253557325499E-3</v>
      </c>
      <c r="L98" s="52">
        <f>IFERROR(_xll.qlIndexFixing(Index3M,H98,TRUE,_xll.ohTrigger(RecalcTrigger,Trigger3M)),NA())</f>
        <v>-4.194364472835943E-4</v>
      </c>
      <c r="M98" s="52">
        <f>IFERROR(_xll.qlIndexFixing(ONIndex3M,I98,TRUE,_xll.ohTrigger(RecalcTrigger,Trigger3M)),NA())</f>
        <v>-4.1197574076168308E-4</v>
      </c>
      <c r="N98" s="52">
        <f>IFERROR(_xll.qlIndexFixing(Index6M,$H98,TRUE,_xll.ohTrigger(RecalcTrigger,Trigger6M)),NA())</f>
        <v>3.8130721000761004E-4</v>
      </c>
      <c r="O98" s="52">
        <f>IFERROR(_xll.qlIndexFixing(ONIndex6M,I98,TRUE,_xll.ohTrigger(RecalcTrigger,Trigger6M)),NA())</f>
        <v>3.3809506818194279E-4</v>
      </c>
      <c r="P98" s="52">
        <f>IFERROR(_xll.qlIndexFixing(Index1Y,$H98,TRUE,_xll.ohTrigger(RecalcTrigger,Trigger1Y)),NA())</f>
        <v>1.6896812395363603E-3</v>
      </c>
      <c r="Q98" s="52">
        <f>IFERROR(_xll.qlIndexFixing(ONIndex1Y,I98,TRUE,_xll.ohTrigger(RecalcTrigger,Trigger1Y)),NA())</f>
        <v>1.5019926989356946E-3</v>
      </c>
    </row>
    <row r="99" spans="2:17" x14ac:dyDescent="0.2">
      <c r="B99" s="46" t="s">
        <v>17</v>
      </c>
      <c r="D99" s="49">
        <f>_xll.qlCalendarAdvance(Calendar,$D98,B99,"f",FALSE)</f>
        <v>42403</v>
      </c>
      <c r="E99" s="49">
        <f>_xll.qlInterestRateIndexValueDate(IndexON,D99)</f>
        <v>42403</v>
      </c>
      <c r="F99" s="52">
        <f>IFERROR(_xll.qlIndexFixing(IndexON,D99,TRUE,_xll.ohTrigger(RecalcTrigger,TriggerON)),NA())</f>
        <v>-1.5316815793697813E-3</v>
      </c>
      <c r="H99" s="49">
        <f>_xll.qlCalendarAdvance(Calendar,$H98,B99,"f",FALSE)</f>
        <v>42403</v>
      </c>
      <c r="I99" s="49">
        <f>_xll.qlInterestRateIndexValueDate(Index1M,$H99)</f>
        <v>42405</v>
      </c>
      <c r="J99" s="52">
        <f>IFERROR(_xll.qlIndexFixing(Index1M,$H99,TRUE,_xll.ohTrigger(RecalcTrigger,Trigger1M)),NA())</f>
        <v>-1.1401342646981886E-3</v>
      </c>
      <c r="K99" s="52">
        <f>IFERROR(_xll.qlIndexFixing(ONIndex1M,I99,TRUE,_xll.ohTrigger(RecalcTrigger,Trigger1M)),NA())</f>
        <v>-1.1776233038318651E-3</v>
      </c>
      <c r="L99" s="52">
        <f>IFERROR(_xll.qlIndexFixing(Index3M,H99,TRUE,_xll.ohTrigger(RecalcTrigger,Trigger3M)),NA())</f>
        <v>-4.1961045567218136E-4</v>
      </c>
      <c r="M99" s="52">
        <f>IFERROR(_xll.qlIndexFixing(ONIndex3M,I99,TRUE,_xll.ohTrigger(RecalcTrigger,Trigger3M)),NA())</f>
        <v>-4.1211052386636027E-4</v>
      </c>
      <c r="N99" s="52">
        <f>IFERROR(_xll.qlIndexFixing(Index6M,$H99,TRUE,_xll.ohTrigger(RecalcTrigger,Trigger6M)),NA())</f>
        <v>3.8133009589903376E-4</v>
      </c>
      <c r="O99" s="52">
        <f>IFERROR(_xll.qlIndexFixing(ONIndex6M,I99,TRUE,_xll.ohTrigger(RecalcTrigger,Trigger6M)),NA())</f>
        <v>3.3961290315964732E-4</v>
      </c>
      <c r="P99" s="52">
        <f>IFERROR(_xll.qlIndexFixing(Index1Y,$H99,TRUE,_xll.ohTrigger(RecalcTrigger,Trigger1Y)),NA())</f>
        <v>1.6902099994397192E-3</v>
      </c>
      <c r="Q99" s="52">
        <f>IFERROR(_xll.qlIndexFixing(ONIndex1Y,I99,TRUE,_xll.ohTrigger(RecalcTrigger,Trigger1Y)),NA())</f>
        <v>1.5041336672183547E-3</v>
      </c>
    </row>
    <row r="100" spans="2:17" x14ac:dyDescent="0.2">
      <c r="B100" s="46" t="s">
        <v>17</v>
      </c>
      <c r="D100" s="49">
        <f>_xll.qlCalendarAdvance(Calendar,$D99,B100,"f",FALSE)</f>
        <v>42404</v>
      </c>
      <c r="E100" s="49">
        <f>_xll.qlInterestRateIndexValueDate(IndexON,D100)</f>
        <v>42404</v>
      </c>
      <c r="F100" s="52">
        <f>IFERROR(_xll.qlIndexFixing(IndexON,D100,TRUE,_xll.ohTrigger(RecalcTrigger,TriggerON)),NA())</f>
        <v>-1.529999244338498E-3</v>
      </c>
      <c r="H100" s="49">
        <f>_xll.qlCalendarAdvance(Calendar,$H99,B100,"f",FALSE)</f>
        <v>42404</v>
      </c>
      <c r="I100" s="49">
        <f>_xll.qlInterestRateIndexValueDate(Index1M,$H100)</f>
        <v>42408</v>
      </c>
      <c r="J100" s="52">
        <f>IFERROR(_xll.qlIndexFixing(Index1M,$H100,TRUE,_xll.ohTrigger(RecalcTrigger,Trigger1M)),NA())</f>
        <v>-1.1356823569150338E-3</v>
      </c>
      <c r="K100" s="52">
        <f>IFERROR(_xll.qlIndexFixing(ONIndex1M,I100,TRUE,_xll.ohTrigger(RecalcTrigger,Trigger1M)),NA())</f>
        <v>-1.1776293422816053E-3</v>
      </c>
      <c r="L100" s="52">
        <f>IFERROR(_xll.qlIndexFixing(Index3M,H100,TRUE,_xll.ohTrigger(RecalcTrigger,Trigger3M)),NA())</f>
        <v>-4.2020776124630132E-4</v>
      </c>
      <c r="M100" s="52">
        <f>IFERROR(_xll.qlIndexFixing(ONIndex3M,I100,TRUE,_xll.ohTrigger(RecalcTrigger,Trigger3M)),NA())</f>
        <v>-4.1224805385375873E-4</v>
      </c>
      <c r="N100" s="52">
        <f>IFERROR(_xll.qlIndexFixing(Index6M,$H100,TRUE,_xll.ohTrigger(RecalcTrigger,Trigger6M)),NA())</f>
        <v>3.8130699409197306E-4</v>
      </c>
      <c r="O100" s="52">
        <f>IFERROR(_xll.qlIndexFixing(ONIndex6M,I100,TRUE,_xll.ohTrigger(RecalcTrigger,Trigger6M)),NA())</f>
        <v>3.4118633982060942E-4</v>
      </c>
      <c r="P100" s="52">
        <f>IFERROR(_xll.qlIndexFixing(Index1Y,$H100,TRUE,_xll.ohTrigger(RecalcTrigger,Trigger1Y)),NA())</f>
        <v>1.6942213055487396E-3</v>
      </c>
      <c r="Q100" s="52">
        <f>IFERROR(_xll.qlIndexFixing(ONIndex1Y,I100,TRUE,_xll.ohTrigger(RecalcTrigger,Trigger1Y)),NA())</f>
        <v>1.5062339299021232E-3</v>
      </c>
    </row>
    <row r="101" spans="2:17" x14ac:dyDescent="0.2">
      <c r="B101" s="46" t="s">
        <v>17</v>
      </c>
      <c r="D101" s="49">
        <f>_xll.qlCalendarAdvance(Calendar,$D100,B101,"f",FALSE)</f>
        <v>42405</v>
      </c>
      <c r="E101" s="49">
        <f>_xll.qlInterestRateIndexValueDate(IndexON,D101)</f>
        <v>42405</v>
      </c>
      <c r="F101" s="52">
        <f>IFERROR(_xll.qlIndexFixing(IndexON,D101,TRUE,_xll.ohTrigger(RecalcTrigger,TriggerON)),NA())</f>
        <v>-1.5267726088863398E-3</v>
      </c>
      <c r="H101" s="49">
        <f>_xll.qlCalendarAdvance(Calendar,$H100,B101,"f",FALSE)</f>
        <v>42405</v>
      </c>
      <c r="I101" s="49">
        <f>_xll.qlInterestRateIndexValueDate(Index1M,$H101)</f>
        <v>42409</v>
      </c>
      <c r="J101" s="52">
        <f>IFERROR(_xll.qlIndexFixing(Index1M,$H101,TRUE,_xll.ohTrigger(RecalcTrigger,Trigger1M)),NA())</f>
        <v>-1.1333870821117092E-3</v>
      </c>
      <c r="K101" s="52">
        <f>IFERROR(_xll.qlIndexFixing(ONIndex1M,I101,TRUE,_xll.ohTrigger(RecalcTrigger,Trigger1M)),NA())</f>
        <v>-1.1769240468595399E-3</v>
      </c>
      <c r="L101" s="52">
        <f>IFERROR(_xll.qlIndexFixing(Index3M,H101,TRUE,_xll.ohTrigger(RecalcTrigger,Trigger3M)),NA())</f>
        <v>-4.2029970912205172E-4</v>
      </c>
      <c r="M101" s="52">
        <f>IFERROR(_xll.qlIndexFixing(ONIndex3M,I101,TRUE,_xll.ohTrigger(RecalcTrigger,Trigger3M)),NA())</f>
        <v>-4.1238832165113593E-4</v>
      </c>
      <c r="N101" s="52">
        <f>IFERROR(_xll.qlIndexFixing(Index6M,$H101,TRUE,_xll.ohTrigger(RecalcTrigger,Trigger6M)),NA())</f>
        <v>3.8127195493094983E-4</v>
      </c>
      <c r="O101" s="52">
        <f>IFERROR(_xll.qlIndexFixing(ONIndex6M,I101,TRUE,_xll.ohTrigger(RecalcTrigger,Trigger6M)),NA())</f>
        <v>3.4281597272922681E-4</v>
      </c>
      <c r="P101" s="52">
        <f>IFERROR(_xll.qlIndexFixing(Index1Y,$H101,TRUE,_xll.ohTrigger(RecalcTrigger,Trigger1Y)),NA())</f>
        <v>1.6959635982833061E-3</v>
      </c>
      <c r="Q101" s="52">
        <f>IFERROR(_xll.qlIndexFixing(ONIndex1Y,I101,TRUE,_xll.ohTrigger(RecalcTrigger,Trigger1Y)),NA())</f>
        <v>1.508291890104374E-3</v>
      </c>
    </row>
    <row r="102" spans="2:17" x14ac:dyDescent="0.2">
      <c r="B102" s="46" t="s">
        <v>17</v>
      </c>
      <c r="D102" s="49">
        <f>_xll.qlCalendarAdvance(Calendar,$D101,B102,"f",FALSE)</f>
        <v>42408</v>
      </c>
      <c r="E102" s="49">
        <f>_xll.qlInterestRateIndexValueDate(IndexON,D102)</f>
        <v>42408</v>
      </c>
      <c r="F102" s="52">
        <f>IFERROR(_xll.qlIndexFixing(IndexON,D102,TRUE,_xll.ohTrigger(RecalcTrigger,TriggerON)),NA())</f>
        <v>-1.5237192546901923E-3</v>
      </c>
      <c r="H102" s="49">
        <f>_xll.qlCalendarAdvance(Calendar,$H101,B102,"f",FALSE)</f>
        <v>42408</v>
      </c>
      <c r="I102" s="49">
        <f>_xll.qlInterestRateIndexValueDate(Index1M,$H102)</f>
        <v>42410</v>
      </c>
      <c r="J102" s="52">
        <f>IFERROR(_xll.qlIndexFixing(Index1M,$H102,TRUE,_xll.ohTrigger(RecalcTrigger,Trigger1M)),NA())</f>
        <v>-1.1310679454014515E-3</v>
      </c>
      <c r="K102" s="52">
        <f>IFERROR(_xll.qlIndexFixing(ONIndex1M,I102,TRUE,_xll.ohTrigger(RecalcTrigger,Trigger1M)),NA())</f>
        <v>-1.1730414009480938E-3</v>
      </c>
      <c r="L102" s="52">
        <f>IFERROR(_xll.qlIndexFixing(Index3M,H102,TRUE,_xll.ohTrigger(RecalcTrigger,Trigger3M)),NA())</f>
        <v>-4.2046985808941173E-4</v>
      </c>
      <c r="M102" s="52">
        <f>IFERROR(_xll.qlIndexFixing(ONIndex3M,I102,TRUE,_xll.ohTrigger(RecalcTrigger,Trigger3M)),NA())</f>
        <v>-4.1267746438755637E-4</v>
      </c>
      <c r="N102" s="52">
        <f>IFERROR(_xll.qlIndexFixing(Index6M,$H102,TRUE,_xll.ohTrigger(RecalcTrigger,Trigger6M)),NA())</f>
        <v>3.812249038817392E-4</v>
      </c>
      <c r="O102" s="52">
        <f>IFERROR(_xll.qlIndexFixing(ONIndex6M,I102,TRUE,_xll.ohTrigger(RecalcTrigger,Trigger6M)),NA())</f>
        <v>3.4626586552732874E-4</v>
      </c>
      <c r="P102" s="52">
        <f>IFERROR(_xll.qlIndexFixing(Index1Y,$H102,TRUE,_xll.ohTrigger(RecalcTrigger,Trigger1Y)),NA())</f>
        <v>1.6977047609325578E-3</v>
      </c>
      <c r="Q102" s="52">
        <f>IFERROR(_xll.qlIndexFixing(ONIndex1Y,I102,TRUE,_xll.ohTrigger(RecalcTrigger,Trigger1Y)),NA())</f>
        <v>1.5122651692767164E-3</v>
      </c>
    </row>
    <row r="103" spans="2:17" x14ac:dyDescent="0.2">
      <c r="B103" s="46" t="s">
        <v>17</v>
      </c>
      <c r="D103" s="49">
        <f>_xll.qlCalendarAdvance(Calendar,$D102,B103,"f",FALSE)</f>
        <v>42409</v>
      </c>
      <c r="E103" s="49">
        <f>_xll.qlInterestRateIndexValueDate(IndexON,D103)</f>
        <v>42409</v>
      </c>
      <c r="F103" s="52">
        <f>IFERROR(_xll.qlIndexFixing(IndexON,D103,TRUE,_xll.ohTrigger(RecalcTrigger,TriggerON)),NA())</f>
        <v>-1.5222774158019092E-3</v>
      </c>
      <c r="H103" s="49">
        <f>_xll.qlCalendarAdvance(Calendar,$H102,B103,"f",FALSE)</f>
        <v>42409</v>
      </c>
      <c r="I103" s="49">
        <f>_xll.qlInterestRateIndexValueDate(Index1M,$H103)</f>
        <v>42411</v>
      </c>
      <c r="J103" s="52">
        <f>IFERROR(_xll.qlIndexFixing(Index1M,$H103,TRUE,_xll.ohTrigger(RecalcTrigger,Trigger1M)),NA())</f>
        <v>-1.1287492164215949E-3</v>
      </c>
      <c r="K103" s="52">
        <f>IFERROR(_xll.qlIndexFixing(ONIndex1M,I103,TRUE,_xll.ohTrigger(RecalcTrigger,Trigger1M)),NA())</f>
        <v>-1.1666010466049315E-3</v>
      </c>
      <c r="L103" s="52">
        <f>IFERROR(_xll.qlIndexFixing(Index3M,H103,TRUE,_xll.ohTrigger(RecalcTrigger,Trigger3M)),NA())</f>
        <v>-4.2063895041311028E-4</v>
      </c>
      <c r="M103" s="52">
        <f>IFERROR(_xll.qlIndexFixing(ONIndex3M,I103,TRUE,_xll.ohTrigger(RecalcTrigger,Trigger3M)),NA())</f>
        <v>-4.1297658772698753E-4</v>
      </c>
      <c r="N103" s="52">
        <f>IFERROR(_xll.qlIndexFixing(Index6M,$H103,TRUE,_xll.ohTrigger(RecalcTrigger,Trigger6M)),NA())</f>
        <v>3.8116685543349325E-4</v>
      </c>
      <c r="O103" s="52">
        <f>IFERROR(_xll.qlIndexFixing(ONIndex6M,I103,TRUE,_xll.ohTrigger(RecalcTrigger,Trigger6M)),NA())</f>
        <v>3.4990835908743634E-4</v>
      </c>
      <c r="P103" s="52">
        <f>IFERROR(_xll.qlIndexFixing(Index1Y,$H103,TRUE,_xll.ohTrigger(RecalcTrigger,Trigger1Y)),NA())</f>
        <v>1.7018782231776983E-3</v>
      </c>
      <c r="Q103" s="52">
        <f>IFERROR(_xll.qlIndexFixing(ONIndex1Y,I103,TRUE,_xll.ohTrigger(RecalcTrigger,Trigger1Y)),NA())</f>
        <v>1.5160687643689386E-3</v>
      </c>
    </row>
    <row r="104" spans="2:17" x14ac:dyDescent="0.2">
      <c r="B104" s="46" t="s">
        <v>17</v>
      </c>
      <c r="D104" s="49">
        <f>_xll.qlCalendarAdvance(Calendar,$D103,B104,"f",FALSE)</f>
        <v>42410</v>
      </c>
      <c r="E104" s="49">
        <f>_xll.qlInterestRateIndexValueDate(IndexON,D104)</f>
        <v>42410</v>
      </c>
      <c r="F104" s="52">
        <f>IFERROR(_xll.qlIndexFixing(IndexON,D104,TRUE,_xll.ohTrigger(RecalcTrigger,TriggerON)),NA())</f>
        <v>-1.5208931683652338E-3</v>
      </c>
      <c r="H104" s="49">
        <f>_xll.qlCalendarAdvance(Calendar,$H103,B104,"f",FALSE)</f>
        <v>42410</v>
      </c>
      <c r="I104" s="49">
        <f>_xll.qlInterestRateIndexValueDate(Index1M,$H104)</f>
        <v>42412</v>
      </c>
      <c r="J104" s="52">
        <f>IFERROR(_xll.qlIndexFixing(Index1M,$H104,TRUE,_xll.ohTrigger(RecalcTrigger,Trigger1M)),NA())</f>
        <v>-1.1254185853405395E-3</v>
      </c>
      <c r="K104" s="52">
        <f>IFERROR(_xll.qlIndexFixing(ONIndex1M,I104,TRUE,_xll.ohTrigger(RecalcTrigger,Trigger1M)),NA())</f>
        <v>-1.162047721727788E-3</v>
      </c>
      <c r="L104" s="52">
        <f>IFERROR(_xll.qlIndexFixing(Index3M,H104,TRUE,_xll.ohTrigger(RecalcTrigger,Trigger3M)),NA())</f>
        <v>-4.2080688907875086E-4</v>
      </c>
      <c r="M104" s="52">
        <f>IFERROR(_xll.qlIndexFixing(ONIndex3M,I104,TRUE,_xll.ohTrigger(RecalcTrigger,Trigger3M)),NA())</f>
        <v>-4.1313040732404716E-4</v>
      </c>
      <c r="N104" s="52">
        <f>IFERROR(_xll.qlIndexFixing(Index6M,$H104,TRUE,_xll.ohTrigger(RecalcTrigger,Trigger6M)),NA())</f>
        <v>3.810988374444499E-4</v>
      </c>
      <c r="O104" s="52">
        <f>IFERROR(_xll.qlIndexFixing(ONIndex6M,I104,TRUE,_xll.ohTrigger(RecalcTrigger,Trigger6M)),NA())</f>
        <v>3.518278923397844E-4</v>
      </c>
      <c r="P104" s="52">
        <f>IFERROR(_xll.qlIndexFixing(Index1Y,$H104,TRUE,_xll.ohTrigger(RecalcTrigger,Trigger1Y)),NA())</f>
        <v>1.7023985738351642E-3</v>
      </c>
      <c r="Q104" s="52">
        <f>IFERROR(_xll.qlIndexFixing(ONIndex1Y,I104,TRUE,_xll.ohTrigger(RecalcTrigger,Trigger1Y)),NA())</f>
        <v>1.5178912561264468E-3</v>
      </c>
    </row>
    <row r="105" spans="2:17" x14ac:dyDescent="0.2">
      <c r="B105" s="46" t="s">
        <v>17</v>
      </c>
      <c r="D105" s="49">
        <f>_xll.qlCalendarAdvance(Calendar,$D104,B105,"f",FALSE)</f>
        <v>42411</v>
      </c>
      <c r="E105" s="49">
        <f>_xll.qlInterestRateIndexValueDate(IndexON,D105)</f>
        <v>42411</v>
      </c>
      <c r="F105" s="52">
        <f>IFERROR(_xll.qlIndexFixing(IndexON,D105,TRUE,_xll.ohTrigger(RecalcTrigger,TriggerON)),NA())</f>
        <v>-1.5195696769287892E-3</v>
      </c>
      <c r="H105" s="49">
        <f>_xll.qlCalendarAdvance(Calendar,$H104,B105,"f",FALSE)</f>
        <v>42411</v>
      </c>
      <c r="I105" s="49">
        <f>_xll.qlInterestRateIndexValueDate(Index1M,$H105)</f>
        <v>42415</v>
      </c>
      <c r="J105" s="52">
        <f>IFERROR(_xll.qlIndexFixing(Index1M,$H105,TRUE,_xll.ohTrigger(RecalcTrigger,Trigger1M)),NA())</f>
        <v>-1.1199875488260098E-3</v>
      </c>
      <c r="K105" s="52">
        <f>IFERROR(_xll.qlIndexFixing(ONIndex1M,I105,TRUE,_xll.ohTrigger(RecalcTrigger,Trigger1M)),NA())</f>
        <v>-1.1566665188444958E-3</v>
      </c>
      <c r="L105" s="52">
        <f>IFERROR(_xll.qlIndexFixing(Index3M,H105,TRUE,_xll.ohTrigger(RecalcTrigger,Trigger3M)),NA())</f>
        <v>-4.2137137662178451E-4</v>
      </c>
      <c r="M105" s="52">
        <f>IFERROR(_xll.qlIndexFixing(ONIndex3M,I105,TRUE,_xll.ohTrigger(RecalcTrigger,Trigger3M)),NA())</f>
        <v>-4.1328690989494987E-4</v>
      </c>
      <c r="N105" s="52">
        <f>IFERROR(_xll.qlIndexFixing(Index6M,$H105,TRUE,_xll.ohTrigger(RecalcTrigger,Trigger6M)),NA())</f>
        <v>3.8084544535647841E-4</v>
      </c>
      <c r="O105" s="52">
        <f>IFERROR(_xll.qlIndexFixing(ONIndex6M,I105,TRUE,_xll.ohTrigger(RecalcTrigger,Trigger6M)),NA())</f>
        <v>3.5380718946598222E-4</v>
      </c>
      <c r="P105" s="52">
        <f>IFERROR(_xll.qlIndexFixing(Index1Y,$H105,TRUE,_xll.ohTrigger(RecalcTrigger,Trigger1Y)),NA())</f>
        <v>1.7063754286639019E-3</v>
      </c>
      <c r="Q105" s="52">
        <f>IFERROR(_xll.qlIndexFixing(ONIndex1Y,I105,TRUE,_xll.ohTrigger(RecalcTrigger,Trigger1Y)),NA())</f>
        <v>1.5196618631474479E-3</v>
      </c>
    </row>
    <row r="106" spans="2:17" x14ac:dyDescent="0.2">
      <c r="B106" s="46" t="s">
        <v>17</v>
      </c>
      <c r="D106" s="49">
        <f>_xll.qlCalendarAdvance(Calendar,$D105,B106,"f",FALSE)</f>
        <v>42412</v>
      </c>
      <c r="E106" s="49">
        <f>_xll.qlInterestRateIndexValueDate(IndexON,D106)</f>
        <v>42412</v>
      </c>
      <c r="F106" s="52">
        <f>IFERROR(_xll.qlIndexFixing(IndexON,D106,TRUE,_xll.ohTrigger(RecalcTrigger,TriggerON)),NA())</f>
        <v>-1.5171346399567298E-3</v>
      </c>
      <c r="H106" s="49">
        <f>_xll.qlCalendarAdvance(Calendar,$H105,B106,"f",FALSE)</f>
        <v>42412</v>
      </c>
      <c r="I106" s="49">
        <f>_xll.qlInterestRateIndexValueDate(Index1M,$H106)</f>
        <v>42416</v>
      </c>
      <c r="J106" s="52">
        <f>IFERROR(_xll.qlIndexFixing(Index1M,$H106,TRUE,_xll.ohTrigger(RecalcTrigger,Trigger1M)),NA())</f>
        <v>-1.1180586813533686E-3</v>
      </c>
      <c r="K106" s="52">
        <f>IFERROR(_xll.qlIndexFixing(ONIndex1M,I106,TRUE,_xll.ohTrigger(RecalcTrigger,Trigger1M)),NA())</f>
        <v>-1.1504380139326642E-3</v>
      </c>
      <c r="L106" s="52">
        <f>IFERROR(_xll.qlIndexFixing(Index3M,H106,TRUE,_xll.ohTrigger(RecalcTrigger,Trigger3M)),NA())</f>
        <v>-4.2146513554097709E-4</v>
      </c>
      <c r="M106" s="52">
        <f>IFERROR(_xll.qlIndexFixing(ONIndex3M,I106,TRUE,_xll.ohTrigger(RecalcTrigger,Trigger3M)),NA())</f>
        <v>-4.1344608624704904E-4</v>
      </c>
      <c r="N106" s="52">
        <f>IFERROR(_xll.qlIndexFixing(Index6M,$H106,TRUE,_xll.ohTrigger(RecalcTrigger,Trigger6M)),NA())</f>
        <v>3.8074809517449684E-4</v>
      </c>
      <c r="O106" s="52">
        <f>IFERROR(_xll.qlIndexFixing(ONIndex6M,I106,TRUE,_xll.ohTrigger(RecalcTrigger,Trigger6M)),NA())</f>
        <v>3.5584684503042752E-4</v>
      </c>
      <c r="P106" s="52">
        <f>IFERROR(_xll.qlIndexFixing(Index1Y,$H106,TRUE,_xll.ohTrigger(RecalcTrigger,Trigger1Y)),NA())</f>
        <v>1.7080988863729073E-3</v>
      </c>
      <c r="Q106" s="52">
        <f>IFERROR(_xll.qlIndexFixing(ONIndex1Y,I106,TRUE,_xll.ohTrigger(RecalcTrigger,Trigger1Y)),NA())</f>
        <v>1.5213789883095075E-3</v>
      </c>
    </row>
    <row r="107" spans="2:17" x14ac:dyDescent="0.2">
      <c r="B107" s="46" t="s">
        <v>17</v>
      </c>
      <c r="D107" s="49">
        <f>_xll.qlCalendarAdvance(Calendar,$D106,B107,"f",FALSE)</f>
        <v>42415</v>
      </c>
      <c r="E107" s="49">
        <f>_xll.qlInterestRateIndexValueDate(IndexON,D107)</f>
        <v>42415</v>
      </c>
      <c r="F107" s="52">
        <f>IFERROR(_xll.qlIndexFixing(IndexON,D107,TRUE,_xll.ohTrigger(RecalcTrigger,TriggerON)),NA())</f>
        <v>-1.5149465508468296E-3</v>
      </c>
      <c r="H107" s="49">
        <f>_xll.qlCalendarAdvance(Calendar,$H106,B107,"f",FALSE)</f>
        <v>42415</v>
      </c>
      <c r="I107" s="49">
        <f>_xll.qlInterestRateIndexValueDate(Index1M,$H107)</f>
        <v>42417</v>
      </c>
      <c r="J107" s="52">
        <f>IFERROR(_xll.qlIndexFixing(Index1M,$H107,TRUE,_xll.ohTrigger(RecalcTrigger,Trigger1M)),NA())</f>
        <v>-1.1162901064075653E-3</v>
      </c>
      <c r="K107" s="52">
        <f>IFERROR(_xll.qlIndexFixing(ONIndex1M,I107,TRUE,_xll.ohTrigger(RecalcTrigger,Trigger1M)),NA())</f>
        <v>-1.1350559646583491E-3</v>
      </c>
      <c r="L107" s="52">
        <f>IFERROR(_xll.qlIndexFixing(Index3M,H107,TRUE,_xll.ohTrigger(RecalcTrigger,Trigger3M)),NA())</f>
        <v>-4.2162581935212273E-4</v>
      </c>
      <c r="M107" s="52">
        <f>IFERROR(_xll.qlIndexFixing(ONIndex3M,I107,TRUE,_xll.ohTrigger(RecalcTrigger,Trigger3M)),NA())</f>
        <v>-4.1377283077181914E-4</v>
      </c>
      <c r="N107" s="52">
        <f>IFERROR(_xll.qlIndexFixing(Index6M,$H107,TRUE,_xll.ohTrigger(RecalcTrigger,Trigger6M)),NA())</f>
        <v>3.8064611528271296E-4</v>
      </c>
      <c r="O107" s="52">
        <f>IFERROR(_xll.qlIndexFixing(ONIndex6M,I107,TRUE,_xll.ohTrigger(RecalcTrigger,Trigger6M)),NA())</f>
        <v>3.601306842870855E-4</v>
      </c>
      <c r="P107" s="52">
        <f>IFERROR(_xll.qlIndexFixing(Index1Y,$H107,TRUE,_xll.ohTrigger(RecalcTrigger,Trigger1Y)),NA())</f>
        <v>1.7098175672625353E-3</v>
      </c>
      <c r="Q107" s="52">
        <f>IFERROR(_xll.qlIndexFixing(ONIndex1Y,I107,TRUE,_xll.ohTrigger(RecalcTrigger,Trigger1Y)),NA())</f>
        <v>1.5246334376595172E-3</v>
      </c>
    </row>
    <row r="108" spans="2:17" x14ac:dyDescent="0.2">
      <c r="B108" s="46" t="s">
        <v>17</v>
      </c>
      <c r="D108" s="49">
        <f>_xll.qlCalendarAdvance(Calendar,$D107,B108,"f",FALSE)</f>
        <v>42416</v>
      </c>
      <c r="E108" s="49">
        <f>_xll.qlInterestRateIndexValueDate(IndexON,D108)</f>
        <v>42416</v>
      </c>
      <c r="F108" s="52">
        <f>IFERROR(_xll.qlIndexFixing(IndexON,D108,TRUE,_xll.ohTrigger(RecalcTrigger,TriggerON)),NA())</f>
        <v>-1.5139742999270567E-3</v>
      </c>
      <c r="H108" s="49">
        <f>_xll.qlCalendarAdvance(Calendar,$H107,B108,"f",FALSE)</f>
        <v>42416</v>
      </c>
      <c r="I108" s="49">
        <f>_xll.qlInterestRateIndexValueDate(Index1M,$H108)</f>
        <v>42418</v>
      </c>
      <c r="J108" s="52">
        <f>IFERROR(_xll.qlIndexFixing(Index1M,$H108,TRUE,_xll.ohTrigger(RecalcTrigger,Trigger1M)),NA())</f>
        <v>-1.1147108492824925E-3</v>
      </c>
      <c r="K108" s="52">
        <f>IFERROR(_xll.qlIndexFixing(ONIndex1M,I108,TRUE,_xll.ohTrigger(RecalcTrigger,Trigger1M)),NA())</f>
        <v>-1.1166624918734769E-3</v>
      </c>
      <c r="L108" s="52">
        <f>IFERROR(_xll.qlIndexFixing(Index3M,H108,TRUE,_xll.ohTrigger(RecalcTrigger,Trigger3M)),NA())</f>
        <v>-4.2178474860321558E-4</v>
      </c>
      <c r="M108" s="52">
        <f>IFERROR(_xll.qlIndexFixing(ONIndex3M,I108,TRUE,_xll.ohTrigger(RecalcTrigger,Trigger3M)),NA())</f>
        <v>-4.1410934777275088E-4</v>
      </c>
      <c r="N108" s="52">
        <f>IFERROR(_xll.qlIndexFixing(Index6M,$H108,TRUE,_xll.ohTrigger(RecalcTrigger,Trigger6M)),NA())</f>
        <v>3.8054061375563796E-4</v>
      </c>
      <c r="O108" s="52">
        <f>IFERROR(_xll.qlIndexFixing(ONIndex6M,I108,TRUE,_xll.ohTrigger(RecalcTrigger,Trigger6M)),NA())</f>
        <v>3.6462094391787048E-4</v>
      </c>
      <c r="P108" s="52">
        <f>IFERROR(_xll.qlIndexFixing(Index1Y,$H108,TRUE,_xll.ohTrigger(RecalcTrigger,Trigger1Y)),NA())</f>
        <v>1.7139067114824401E-3</v>
      </c>
      <c r="Q108" s="52">
        <f>IFERROR(_xll.qlIndexFixing(ONIndex1Y,I108,TRUE,_xll.ohTrigger(RecalcTrigger,Trigger1Y)),NA())</f>
        <v>1.5276807301578543E-3</v>
      </c>
    </row>
    <row r="109" spans="2:17" x14ac:dyDescent="0.2">
      <c r="B109" s="46" t="s">
        <v>17</v>
      </c>
      <c r="D109" s="49">
        <f>_xll.qlCalendarAdvance(Calendar,$D108,B109,"f",FALSE)</f>
        <v>42417</v>
      </c>
      <c r="E109" s="49">
        <f>_xll.qlInterestRateIndexValueDate(IndexON,D109)</f>
        <v>42417</v>
      </c>
      <c r="F109" s="52">
        <f>IFERROR(_xll.qlIndexFixing(IndexON,D109,TRUE,_xll.ohTrigger(RecalcTrigger,TriggerON)),NA())</f>
        <v>-1.5130817897013316E-3</v>
      </c>
      <c r="H109" s="49">
        <f>_xll.qlCalendarAdvance(Calendar,$H108,B109,"f",FALSE)</f>
        <v>42417</v>
      </c>
      <c r="I109" s="49">
        <f>_xll.qlInterestRateIndexValueDate(Index1M,$H109)</f>
        <v>42419</v>
      </c>
      <c r="J109" s="52">
        <f>IFERROR(_xll.qlIndexFixing(Index1M,$H109,TRUE,_xll.ohTrigger(RecalcTrigger,Trigger1M)),NA())</f>
        <v>-1.1132054833617653E-3</v>
      </c>
      <c r="K109" s="52">
        <f>IFERROR(_xll.qlIndexFixing(ONIndex1M,I109,TRUE,_xll.ohTrigger(RecalcTrigger,Trigger1M)),NA())</f>
        <v>-1.1113745176549727E-3</v>
      </c>
      <c r="L109" s="52">
        <f>IFERROR(_xll.qlIndexFixing(Index3M,H109,TRUE,_xll.ohTrigger(RecalcTrigger,Trigger3M)),NA())</f>
        <v>-4.2194182000487856E-4</v>
      </c>
      <c r="M109" s="52">
        <f>IFERROR(_xll.qlIndexFixing(ONIndex3M,I109,TRUE,_xll.ohTrigger(RecalcTrigger,Trigger3M)),NA())</f>
        <v>-4.1428175657998167E-4</v>
      </c>
      <c r="N109" s="52">
        <f>IFERROR(_xll.qlIndexFixing(Index6M,$H109,TRUE,_xll.ohTrigger(RecalcTrigger,Trigger6M)),NA())</f>
        <v>3.8043271203511234E-4</v>
      </c>
      <c r="O109" s="52">
        <f>IFERROR(_xll.qlIndexFixing(ONIndex6M,I109,TRUE,_xll.ohTrigger(RecalcTrigger,Trigger6M)),NA())</f>
        <v>3.6647153295987778E-4</v>
      </c>
      <c r="P109" s="52">
        <f>IFERROR(_xll.qlIndexFixing(Index1Y,$H109,TRUE,_xll.ohTrigger(RecalcTrigger,Trigger1Y)),NA())</f>
        <v>1.7144240649368189E-3</v>
      </c>
      <c r="Q109" s="52">
        <f>IFERROR(_xll.qlIndexFixing(ONIndex1Y,I109,TRUE,_xll.ohTrigger(RecalcTrigger,Trigger1Y)),NA())</f>
        <v>1.5291064906275409E-3</v>
      </c>
    </row>
    <row r="110" spans="2:17" x14ac:dyDescent="0.2">
      <c r="B110" s="46" t="s">
        <v>17</v>
      </c>
      <c r="D110" s="49">
        <f>_xll.qlCalendarAdvance(Calendar,$D109,B110,"f",FALSE)</f>
        <v>42418</v>
      </c>
      <c r="E110" s="49">
        <f>_xll.qlInterestRateIndexValueDate(IndexON,D110)</f>
        <v>42418</v>
      </c>
      <c r="F110" s="52">
        <f>IFERROR(_xll.qlIndexFixing(IndexON,D110,TRUE,_xll.ohTrigger(RecalcTrigger,TriggerON)),NA())</f>
        <v>-1.5122721840787889E-3</v>
      </c>
      <c r="H110" s="49">
        <f>_xll.qlCalendarAdvance(Calendar,$H109,B110,"f",FALSE)</f>
        <v>42418</v>
      </c>
      <c r="I110" s="49">
        <f>_xll.qlInterestRateIndexValueDate(Index1M,$H110)</f>
        <v>42422</v>
      </c>
      <c r="J110" s="52">
        <f>IFERROR(_xll.qlIndexFixing(Index1M,$H110,TRUE,_xll.ohTrigger(RecalcTrigger,Trigger1M)),NA())</f>
        <v>-1.1108912825795697E-3</v>
      </c>
      <c r="K110" s="52">
        <f>IFERROR(_xll.qlIndexFixing(ONIndex1M,I110,TRUE,_xll.ohTrigger(RecalcTrigger,Trigger1M)),NA())</f>
        <v>-1.1112421365089276E-3</v>
      </c>
      <c r="L110" s="52">
        <f>IFERROR(_xll.qlIndexFixing(Index3M,H110,TRUE,_xll.ohTrigger(RecalcTrigger,Trigger3M)),NA())</f>
        <v>-4.2245620106129422E-4</v>
      </c>
      <c r="M110" s="52">
        <f>IFERROR(_xll.qlIndexFixing(ONIndex3M,I110,TRUE,_xll.ohTrigger(RecalcTrigger,Trigger3M)),NA())</f>
        <v>-4.1445678437224132E-4</v>
      </c>
      <c r="N110" s="52">
        <f>IFERROR(_xll.qlIndexFixing(Index6M,$H110,TRUE,_xll.ohTrigger(RecalcTrigger,Trigger6M)),NA())</f>
        <v>3.8010602068202175E-4</v>
      </c>
      <c r="O110" s="52">
        <f>IFERROR(_xll.qlIndexFixing(ONIndex6M,I110,TRUE,_xll.ohTrigger(RecalcTrigger,Trigger6M)),NA())</f>
        <v>3.677796381040821E-4</v>
      </c>
      <c r="P110" s="52">
        <f>IFERROR(_xll.qlIndexFixing(Index1Y,$H110,TRUE,_xll.ohTrigger(RecalcTrigger,Trigger1Y)),NA())</f>
        <v>1.7183209871778459E-3</v>
      </c>
      <c r="Q110" s="52">
        <f>IFERROR(_xll.qlIndexFixing(ONIndex1Y,I110,TRUE,_xll.ohTrigger(RecalcTrigger,Trigger1Y)),NA())</f>
        <v>1.5304691871431686E-3</v>
      </c>
    </row>
    <row r="111" spans="2:17" x14ac:dyDescent="0.2">
      <c r="B111" s="46" t="s">
        <v>17</v>
      </c>
      <c r="D111" s="49">
        <f>_xll.qlCalendarAdvance(Calendar,$D110,B111,"f",FALSE)</f>
        <v>42419</v>
      </c>
      <c r="E111" s="49">
        <f>_xll.qlInterestRateIndexValueDate(IndexON,D111)</f>
        <v>42419</v>
      </c>
      <c r="F111" s="52">
        <f>IFERROR(_xll.qlIndexFixing(IndexON,D111,TRUE,_xll.ohTrigger(RecalcTrigger,TriggerON)),NA())</f>
        <v>-1.5109388007017444E-3</v>
      </c>
      <c r="H111" s="49">
        <f>_xll.qlCalendarAdvance(Calendar,$H110,B111,"f",FALSE)</f>
        <v>42419</v>
      </c>
      <c r="I111" s="49">
        <f>_xll.qlInterestRateIndexValueDate(Index1M,$H111)</f>
        <v>42423</v>
      </c>
      <c r="J111" s="52">
        <f>IFERROR(_xll.qlIndexFixing(Index1M,$H111,TRUE,_xll.ohTrigger(RecalcTrigger,Trigger1M)),NA())</f>
        <v>-1.1107177716539423E-3</v>
      </c>
      <c r="K111" s="52">
        <f>IFERROR(_xll.qlIndexFixing(ONIndex1M,I111,TRUE,_xll.ohTrigger(RecalcTrigger,Trigger1M)),NA())</f>
        <v>-1.1111178179135095E-3</v>
      </c>
      <c r="L111" s="52">
        <f>IFERROR(_xll.qlIndexFixing(Index3M,H111,TRUE,_xll.ohTrigger(RecalcTrigger,Trigger3M)),NA())</f>
        <v>-4.2254942993569244E-4</v>
      </c>
      <c r="M111" s="52">
        <f>IFERROR(_xll.qlIndexFixing(ONIndex3M,I111,TRUE,_xll.ohTrigger(RecalcTrigger,Trigger3M)),NA())</f>
        <v>-4.1463442211675527E-4</v>
      </c>
      <c r="N111" s="52">
        <f>IFERROR(_xll.qlIndexFixing(Index6M,$H111,TRUE,_xll.ohTrigger(RecalcTrigger,Trigger6M)),NA())</f>
        <v>3.8000000000011777E-4</v>
      </c>
      <c r="O111" s="52">
        <f>IFERROR(_xll.qlIndexFixing(ONIndex6M,I111,TRUE,_xll.ohTrigger(RecalcTrigger,Trigger6M)),NA())</f>
        <v>3.6898959687725608E-4</v>
      </c>
      <c r="P111" s="52">
        <f>IFERROR(_xll.qlIndexFixing(Index1Y,$H111,TRUE,_xll.ohTrigger(RecalcTrigger,Trigger1Y)),NA())</f>
        <v>1.7199999999208924E-3</v>
      </c>
      <c r="Q111" s="52">
        <f>IFERROR(_xll.qlIndexFixing(ONIndex1Y,I111,TRUE,_xll.ohTrigger(RecalcTrigger,Trigger1Y)),NA())</f>
        <v>1.5317672226622392E-3</v>
      </c>
    </row>
    <row r="112" spans="2:17" x14ac:dyDescent="0.2">
      <c r="B112" s="46" t="s">
        <v>17</v>
      </c>
      <c r="D112" s="49">
        <f>_xll.qlCalendarAdvance(Calendar,$D111,B112,"f",FALSE)</f>
        <v>42422</v>
      </c>
      <c r="E112" s="49">
        <f>_xll.qlInterestRateIndexValueDate(IndexON,D112)</f>
        <v>42422</v>
      </c>
      <c r="F112" s="52">
        <f>IFERROR(_xll.qlIndexFixing(IndexON,D112,TRUE,_xll.ohTrigger(RecalcTrigger,TriggerON)),NA())</f>
        <v>-1.5099260906392686E-3</v>
      </c>
      <c r="H112" s="49">
        <f>_xll.qlCalendarAdvance(Calendar,$H111,B112,"f",FALSE)</f>
        <v>42422</v>
      </c>
      <c r="I112" s="49">
        <f>_xll.qlInterestRateIndexValueDate(Index1M,$H112)</f>
        <v>42424</v>
      </c>
      <c r="J112" s="52">
        <f>IFERROR(_xll.qlIndexFixing(Index1M,$H112,TRUE,_xll.ohTrigger(RecalcTrigger,Trigger1M)),NA())</f>
        <v>-1.1107924946265795E-3</v>
      </c>
      <c r="K112" s="52">
        <f>IFERROR(_xll.qlIndexFixing(ONIndex1M,I112,TRUE,_xll.ohTrigger(RecalcTrigger,Trigger1M)),NA())</f>
        <v>-1.1108940240500687E-3</v>
      </c>
      <c r="L112" s="52">
        <f>IFERROR(_xll.qlIndexFixing(Index3M,H112,TRUE,_xll.ohTrigger(RecalcTrigger,Trigger3M)),NA())</f>
        <v>-4.2269563136354549E-4</v>
      </c>
      <c r="M112" s="52">
        <f>IFERROR(_xll.qlIndexFixing(ONIndex3M,I112,TRUE,_xll.ohTrigger(RecalcTrigger,Trigger3M)),NA())</f>
        <v>-4.149978733059001E-4</v>
      </c>
      <c r="N112" s="52">
        <f>IFERROR(_xll.qlIndexFixing(Index6M,$H112,TRUE,_xll.ohTrigger(RecalcTrigger,Trigger6M)),NA())</f>
        <v>3.7989476092332406E-4</v>
      </c>
      <c r="O112" s="52">
        <f>IFERROR(_xll.qlIndexFixing(ONIndex6M,I112,TRUE,_xll.ohTrigger(RecalcTrigger,Trigger6M)),NA())</f>
        <v>3.7106758932203832E-4</v>
      </c>
      <c r="P112" s="52">
        <f>IFERROR(_xll.qlIndexFixing(Index1Y,$H112,TRUE,_xll.ohTrigger(RecalcTrigger,Trigger1Y)),NA())</f>
        <v>1.7216708962881706E-3</v>
      </c>
      <c r="Q112" s="52">
        <f>IFERROR(_xll.qlIndexFixing(ONIndex1Y,I112,TRUE,_xll.ohTrigger(RecalcTrigger,Trigger1Y)),NA())</f>
        <v>1.5341463092433116E-3</v>
      </c>
    </row>
    <row r="113" spans="2:17" x14ac:dyDescent="0.2">
      <c r="B113" s="46" t="s">
        <v>17</v>
      </c>
      <c r="D113" s="49">
        <f>_xll.qlCalendarAdvance(Calendar,$D112,B113,"f",FALSE)</f>
        <v>42423</v>
      </c>
      <c r="E113" s="49">
        <f>_xll.qlInterestRateIndexValueDate(IndexON,D113)</f>
        <v>42423</v>
      </c>
      <c r="F113" s="52">
        <f>IFERROR(_xll.qlIndexFixing(IndexON,D113,TRUE,_xll.ohTrigger(RecalcTrigger,TriggerON)),NA())</f>
        <v>-1.5095784701868453E-3</v>
      </c>
      <c r="H113" s="49">
        <f>_xll.qlCalendarAdvance(Calendar,$H112,B113,"f",FALSE)</f>
        <v>42423</v>
      </c>
      <c r="I113" s="49">
        <f>_xll.qlInterestRateIndexValueDate(Index1M,$H113)</f>
        <v>42425</v>
      </c>
      <c r="J113" s="52">
        <f>IFERROR(_xll.qlIndexFixing(Index1M,$H113,TRUE,_xll.ohTrigger(RecalcTrigger,Trigger1M)),NA())</f>
        <v>-1.1128592307541041E-3</v>
      </c>
      <c r="K113" s="52">
        <f>IFERROR(_xll.qlIndexFixing(ONIndex1M,I113,TRUE,_xll.ohTrigger(RecalcTrigger,Trigger1M)),NA())</f>
        <v>-1.1107067537308168E-3</v>
      </c>
      <c r="L113" s="52">
        <f>IFERROR(_xll.qlIndexFixing(Index3M,H113,TRUE,_xll.ohTrigger(RecalcTrigger,Trigger3M)),NA())</f>
        <v>-4.2283933637676796E-4</v>
      </c>
      <c r="M113" s="52">
        <f>IFERROR(_xll.qlIndexFixing(ONIndex3M,I113,TRUE,_xll.ohTrigger(RecalcTrigger,Trigger3M)),NA())</f>
        <v>-4.1537088980359016E-4</v>
      </c>
      <c r="N113" s="52">
        <f>IFERROR(_xll.qlIndexFixing(Index6M,$H113,TRUE,_xll.ohTrigger(RecalcTrigger,Trigger6M)),NA())</f>
        <v>3.79788574426366E-4</v>
      </c>
      <c r="O113" s="52">
        <f>IFERROR(_xll.qlIndexFixing(ONIndex6M,I113,TRUE,_xll.ohTrigger(RecalcTrigger,Trigger6M)),NA())</f>
        <v>3.7278735626422588E-4</v>
      </c>
      <c r="P113" s="52">
        <f>IFERROR(_xll.qlIndexFixing(Index1Y,$H113,TRUE,_xll.ohTrigger(RecalcTrigger,Trigger1Y)),NA())</f>
        <v>1.7256066652063373E-3</v>
      </c>
      <c r="Q113" s="52">
        <f>IFERROR(_xll.qlIndexFixing(ONIndex1Y,I113,TRUE,_xll.ohTrigger(RecalcTrigger,Trigger1Y)),NA())</f>
        <v>1.536280813203561E-3</v>
      </c>
    </row>
    <row r="114" spans="2:17" x14ac:dyDescent="0.2">
      <c r="B114" s="46" t="s">
        <v>17</v>
      </c>
      <c r="D114" s="49">
        <f>_xll.qlCalendarAdvance(Calendar,$D113,B114,"f",FALSE)</f>
        <v>42424</v>
      </c>
      <c r="E114" s="49">
        <f>_xll.qlInterestRateIndexValueDate(IndexON,D114)</f>
        <v>42424</v>
      </c>
      <c r="F114" s="52">
        <f>IFERROR(_xll.qlIndexFixing(IndexON,D114,TRUE,_xll.ohTrigger(RecalcTrigger,TriggerON)),NA())</f>
        <v>-1.5093327392312617E-3</v>
      </c>
      <c r="H114" s="49">
        <f>_xll.qlCalendarAdvance(Calendar,$H113,B114,"f",FALSE)</f>
        <v>42424</v>
      </c>
      <c r="I114" s="49">
        <f>_xll.qlInterestRateIndexValueDate(Index1M,$H114)</f>
        <v>42426</v>
      </c>
      <c r="J114" s="52">
        <f>IFERROR(_xll.qlIndexFixing(Index1M,$H114,TRUE,_xll.ohTrigger(RecalcTrigger,Trigger1M)),NA())</f>
        <v>-1.1129170848551972E-3</v>
      </c>
      <c r="K114" s="52">
        <f>IFERROR(_xll.qlIndexFixing(ONIndex1M,I114,TRUE,_xll.ohTrigger(RecalcTrigger,Trigger1M)),NA())</f>
        <v>-1.1106269364580257E-3</v>
      </c>
      <c r="L114" s="52">
        <f>IFERROR(_xll.qlIndexFixing(Index3M,H114,TRUE,_xll.ohTrigger(RecalcTrigger,Trigger3M)),NA())</f>
        <v>-4.2298043540789365E-4</v>
      </c>
      <c r="M114" s="52">
        <f>IFERROR(_xll.qlIndexFixing(ONIndex3M,I114,TRUE,_xll.ohTrigger(RecalcTrigger,Trigger3M)),NA())</f>
        <v>-4.1556144037890874E-4</v>
      </c>
      <c r="N114" s="52">
        <f>IFERROR(_xll.qlIndexFixing(Index6M,$H114,TRUE,_xll.ohTrigger(RecalcTrigger,Trigger6M)),NA())</f>
        <v>3.7968220234203836E-4</v>
      </c>
      <c r="O114" s="52">
        <f>IFERROR(_xll.qlIndexFixing(ONIndex6M,I114,TRUE,_xll.ohTrigger(RecalcTrigger,Trigger6M)),NA())</f>
        <v>3.7346112426561717E-4</v>
      </c>
      <c r="P114" s="52">
        <f>IFERROR(_xll.qlIndexFixing(Index1Y,$H114,TRUE,_xll.ohTrigger(RecalcTrigger,Trigger1Y)),NA())</f>
        <v>1.7261274935591181E-3</v>
      </c>
      <c r="Q114" s="52">
        <f>IFERROR(_xll.qlIndexFixing(ONIndex1Y,I114,TRUE,_xll.ohTrigger(RecalcTrigger,Trigger1Y)),NA())</f>
        <v>1.5372315877826281E-3</v>
      </c>
    </row>
    <row r="115" spans="2:17" x14ac:dyDescent="0.2">
      <c r="B115" s="46" t="s">
        <v>17</v>
      </c>
      <c r="D115" s="49">
        <f>_xll.qlCalendarAdvance(Calendar,$D114,B115,"f",FALSE)</f>
        <v>42425</v>
      </c>
      <c r="E115" s="49">
        <f>_xll.qlInterestRateIndexValueDate(IndexON,D115)</f>
        <v>42425</v>
      </c>
      <c r="F115" s="52">
        <f>IFERROR(_xll.qlIndexFixing(IndexON,D115,TRUE,_xll.ohTrigger(RecalcTrigger,TriggerON)),NA())</f>
        <v>-1.5091920618415244E-3</v>
      </c>
      <c r="H115" s="49">
        <f>_xll.qlCalendarAdvance(Calendar,$H114,B115,"f",FALSE)</f>
        <v>42425</v>
      </c>
      <c r="I115" s="49">
        <f>_xll.qlInterestRateIndexValueDate(Index1M,$H115)</f>
        <v>42429</v>
      </c>
      <c r="J115" s="52">
        <f>IFERROR(_xll.qlIndexFixing(Index1M,$H115,TRUE,_xll.ohTrigger(RecalcTrigger,Trigger1M)),NA())</f>
        <v>-1.1147201607207872E-3</v>
      </c>
      <c r="K115" s="52">
        <f>IFERROR(_xll.qlIndexFixing(ONIndex1M,I115,TRUE,_xll.ohTrigger(RecalcTrigger,Trigger1M)),NA())</f>
        <v>-1.1105568571156965E-3</v>
      </c>
      <c r="L115" s="52">
        <f>IFERROR(_xll.qlIndexFixing(Index3M,H115,TRUE,_xll.ohTrigger(RecalcTrigger,Trigger3M)),NA())</f>
        <v>-4.2346422544438925E-4</v>
      </c>
      <c r="M115" s="52">
        <f>IFERROR(_xll.qlIndexFixing(ONIndex3M,I115,TRUE,_xll.ohTrigger(RecalcTrigger,Trigger3M)),NA())</f>
        <v>-4.1575454587050586E-4</v>
      </c>
      <c r="N115" s="52">
        <f>IFERROR(_xll.qlIndexFixing(Index6M,$H115,TRUE,_xll.ohTrigger(RecalcTrigger,Trigger6M)),NA())</f>
        <v>3.7911052704250761E-4</v>
      </c>
      <c r="O115" s="52">
        <f>IFERROR(_xll.qlIndexFixing(ONIndex6M,I115,TRUE,_xll.ohTrigger(RecalcTrigger,Trigger6M)),NA())</f>
        <v>3.7401856236130016E-4</v>
      </c>
      <c r="P115" s="52">
        <f>IFERROR(_xll.qlIndexFixing(Index1Y,$H115,TRUE,_xll.ohTrigger(RecalcTrigger,Trigger1Y)),NA())</f>
        <v>1.7288214248998017E-3</v>
      </c>
      <c r="Q115" s="52">
        <f>IFERROR(_xll.qlIndexFixing(ONIndex1Y,I115,TRUE,_xll.ohTrigger(RecalcTrigger,Trigger1Y)),NA())</f>
        <v>1.5381081191101487E-3</v>
      </c>
    </row>
    <row r="116" spans="2:17" x14ac:dyDescent="0.2">
      <c r="B116" s="46" t="s">
        <v>17</v>
      </c>
      <c r="D116" s="49">
        <f>_xll.qlCalendarAdvance(Calendar,$D115,B116,"f",FALSE)</f>
        <v>42426</v>
      </c>
      <c r="E116" s="49">
        <f>_xll.qlInterestRateIndexValueDate(IndexON,D116)</f>
        <v>42426</v>
      </c>
      <c r="F116" s="52">
        <f>IFERROR(_xll.qlIndexFixing(IndexON,D116,TRUE,_xll.ohTrigger(RecalcTrigger,TriggerON)),NA())</f>
        <v>-1.5092703785546391E-3</v>
      </c>
      <c r="H116" s="49">
        <f>_xll.qlCalendarAdvance(Calendar,$H115,B116,"f",FALSE)</f>
        <v>42426</v>
      </c>
      <c r="I116" s="49">
        <f>_xll.qlInterestRateIndexValueDate(Index1M,$H116)</f>
        <v>42430</v>
      </c>
      <c r="J116" s="52">
        <f>IFERROR(_xll.qlIndexFixing(Index1M,$H116,TRUE,_xll.ohTrigger(RecalcTrigger,Trigger1M)),NA())</f>
        <v>-1.115779204096363E-3</v>
      </c>
      <c r="K116" s="52">
        <f>IFERROR(_xll.qlIndexFixing(ONIndex1M,I116,TRUE,_xll.ohTrigger(RecalcTrigger,Trigger1M)),NA())</f>
        <v>-1.1104967948405431E-3</v>
      </c>
      <c r="L116" s="52">
        <f>IFERROR(_xll.qlIndexFixing(Index3M,H116,TRUE,_xll.ohTrigger(RecalcTrigger,Trigger3M)),NA())</f>
        <v>-4.2358883059363144E-4</v>
      </c>
      <c r="M116" s="52">
        <f>IFERROR(_xll.qlIndexFixing(ONIndex3M,I116,TRUE,_xll.ohTrigger(RecalcTrigger,Trigger3M)),NA())</f>
        <v>-4.1595019780515941E-4</v>
      </c>
      <c r="N116" s="52">
        <f>IFERROR(_xll.qlIndexFixing(Index6M,$H116,TRUE,_xll.ohTrigger(RecalcTrigger,Trigger6M)),NA())</f>
        <v>3.7902775550462304E-4</v>
      </c>
      <c r="O116" s="52">
        <f>IFERROR(_xll.qlIndexFixing(ONIndex6M,I116,TRUE,_xll.ohTrigger(RecalcTrigger,Trigger6M)),NA())</f>
        <v>3.7445663977564436E-4</v>
      </c>
      <c r="P116" s="52">
        <f>IFERROR(_xll.qlIndexFixing(Index1Y,$H116,TRUE,_xll.ohTrigger(RecalcTrigger,Trigger1Y)),NA())</f>
        <v>1.7304743585571469E-3</v>
      </c>
      <c r="Q116" s="52">
        <f>IFERROR(_xll.qlIndexFixing(ONIndex1Y,I116,TRUE,_xll.ohTrigger(RecalcTrigger,Trigger1Y)),NA())</f>
        <v>1.5389088101436244E-3</v>
      </c>
    </row>
    <row r="117" spans="2:17" x14ac:dyDescent="0.2">
      <c r="B117" s="46" t="s">
        <v>17</v>
      </c>
      <c r="D117" s="49">
        <f>_xll.qlCalendarAdvance(Calendar,$D116,B117,"f",FALSE)</f>
        <v>42429</v>
      </c>
      <c r="E117" s="49">
        <f>_xll.qlInterestRateIndexValueDate(IndexON,D117)</f>
        <v>42429</v>
      </c>
      <c r="F117" s="52">
        <f>IFERROR(_xll.qlIndexFixing(IndexON,D117,TRUE,_xll.ohTrigger(RecalcTrigger,TriggerON)),NA())</f>
        <v>-1.5097431702804087E-3</v>
      </c>
      <c r="H117" s="49">
        <f>_xll.qlCalendarAdvance(Calendar,$H116,B117,"f",FALSE)</f>
        <v>42429</v>
      </c>
      <c r="I117" s="49">
        <f>_xll.qlInterestRateIndexValueDate(Index1M,$H117)</f>
        <v>42431</v>
      </c>
      <c r="J117" s="52">
        <f>IFERROR(_xll.qlIndexFixing(Index1M,$H117,TRUE,_xll.ohTrigger(RecalcTrigger,Trigger1M)),NA())</f>
        <v>-1.1191589917530272E-3</v>
      </c>
      <c r="K117" s="52">
        <f>IFERROR(_xll.qlIndexFixing(ONIndex1M,I117,TRUE,_xll.ohTrigger(RecalcTrigger,Trigger1M)),NA())</f>
        <v>-1.1104080320167853E-3</v>
      </c>
      <c r="L117" s="52">
        <f>IFERROR(_xll.qlIndexFixing(Index3M,H117,TRUE,_xll.ohTrigger(RecalcTrigger,Trigger3M)),NA())</f>
        <v>-4.2371016701367328E-4</v>
      </c>
      <c r="M117" s="52">
        <f>IFERROR(_xll.qlIndexFixing(ONIndex3M,I117,TRUE,_xll.ohTrigger(RecalcTrigger,Trigger3M)),NA())</f>
        <v>-4.163494607078988E-4</v>
      </c>
      <c r="N117" s="52">
        <f>IFERROR(_xll.qlIndexFixing(Index6M,$H117,TRUE,_xll.ohTrigger(RecalcTrigger,Trigger6M)),NA())</f>
        <v>3.78949308453594E-4</v>
      </c>
      <c r="O117" s="52">
        <f>IFERROR(_xll.qlIndexFixing(ONIndex6M,I117,TRUE,_xll.ohTrigger(RecalcTrigger,Trigger6M)),NA())</f>
        <v>3.7492016382145721E-4</v>
      </c>
      <c r="P117" s="52">
        <f>IFERROR(_xll.qlIndexFixing(Index1Y,$H117,TRUE,_xll.ohTrigger(RecalcTrigger,Trigger1Y)),NA())</f>
        <v>1.732128179336101E-3</v>
      </c>
      <c r="Q117" s="52">
        <f>IFERROR(_xll.qlIndexFixing(ONIndex1Y,I117,TRUE,_xll.ohTrigger(RecalcTrigger,Trigger1Y)),NA())</f>
        <v>1.5402559958932471E-3</v>
      </c>
    </row>
    <row r="118" spans="2:17" x14ac:dyDescent="0.2">
      <c r="B118" s="46" t="s">
        <v>17</v>
      </c>
      <c r="D118" s="49">
        <f>_xll.qlCalendarAdvance(Calendar,$D117,B118,"f",FALSE)</f>
        <v>42430</v>
      </c>
      <c r="E118" s="49">
        <f>_xll.qlInterestRateIndexValueDate(IndexON,D118)</f>
        <v>42430</v>
      </c>
      <c r="F118" s="52">
        <f>IFERROR(_xll.qlIndexFixing(IndexON,D118,TRUE,_xll.ohTrigger(RecalcTrigger,TriggerON)),NA())</f>
        <v>-1.5101752224744303E-3</v>
      </c>
      <c r="H118" s="49">
        <f>_xll.qlCalendarAdvance(Calendar,$H117,B118,"f",FALSE)</f>
        <v>42430</v>
      </c>
      <c r="I118" s="49">
        <f>_xll.qlInterestRateIndexValueDate(Index1M,$H118)</f>
        <v>42432</v>
      </c>
      <c r="J118" s="52">
        <f>IFERROR(_xll.qlIndexFixing(Index1M,$H118,TRUE,_xll.ohTrigger(RecalcTrigger,Trigger1M)),NA())</f>
        <v>-1.1194312617718305E-3</v>
      </c>
      <c r="K118" s="52">
        <f>IFERROR(_xll.qlIndexFixing(ONIndex1M,I118,TRUE,_xll.ohTrigger(RecalcTrigger,Trigger1M)),NA())</f>
        <v>-1.1103623019836917E-3</v>
      </c>
      <c r="L118" s="52">
        <f>IFERROR(_xll.qlIndexFixing(Index3M,H118,TRUE,_xll.ohTrigger(RecalcTrigger,Trigger3M)),NA())</f>
        <v>-4.238281203060241E-4</v>
      </c>
      <c r="M118" s="52">
        <f>IFERROR(_xll.qlIndexFixing(ONIndex3M,I118,TRUE,_xll.ohTrigger(RecalcTrigger,Trigger3M)),NA())</f>
        <v>-4.1675808236441014E-4</v>
      </c>
      <c r="N118" s="52">
        <f>IFERROR(_xll.qlIndexFixing(Index6M,$H118,TRUE,_xll.ohTrigger(RecalcTrigger,Trigger6M)),NA())</f>
        <v>3.7870500983783905E-4</v>
      </c>
      <c r="O118" s="52">
        <f>IFERROR(_xll.qlIndexFixing(ONIndex6M,I118,TRUE,_xll.ohTrigger(RecalcTrigger,Trigger6M)),NA())</f>
        <v>3.7495473254267608E-4</v>
      </c>
      <c r="P118" s="52">
        <f>IFERROR(_xll.qlIndexFixing(Index1Y,$H118,TRUE,_xll.ohTrigger(RecalcTrigger,Trigger1Y)),NA())</f>
        <v>1.733784470708648E-3</v>
      </c>
      <c r="Q118" s="52">
        <f>IFERROR(_xll.qlIndexFixing(ONIndex1Y,I118,TRUE,_xll.ohTrigger(RecalcTrigger,Trigger1Y)),NA())</f>
        <v>1.5413212304071777E-3</v>
      </c>
    </row>
    <row r="119" spans="2:17" x14ac:dyDescent="0.2">
      <c r="B119" s="46" t="s">
        <v>17</v>
      </c>
      <c r="D119" s="49">
        <f>_xll.qlCalendarAdvance(Calendar,$D118,B119,"f",FALSE)</f>
        <v>42431</v>
      </c>
      <c r="E119" s="49">
        <f>_xll.qlInterestRateIndexValueDate(IndexON,D119)</f>
        <v>42431</v>
      </c>
      <c r="F119" s="52">
        <f>IFERROR(_xll.qlIndexFixing(IndexON,D119,TRUE,_xll.ohTrigger(RecalcTrigger,TriggerON)),NA())</f>
        <v>-1.5107313130879874E-3</v>
      </c>
      <c r="H119" s="49">
        <f>_xll.qlCalendarAdvance(Calendar,$H118,B119,"f",FALSE)</f>
        <v>42431</v>
      </c>
      <c r="I119" s="49">
        <f>_xll.qlInterestRateIndexValueDate(Index1M,$H119)</f>
        <v>42433</v>
      </c>
      <c r="J119" s="52">
        <f>IFERROR(_xll.qlIndexFixing(Index1M,$H119,TRUE,_xll.ohTrigger(RecalcTrigger,Trigger1M)),NA())</f>
        <v>-1.1197229244066806E-3</v>
      </c>
      <c r="K119" s="52">
        <f>IFERROR(_xll.qlIndexFixing(ONIndex1M,I119,TRUE,_xll.ohTrigger(RecalcTrigger,Trigger1M)),NA())</f>
        <v>-1.1103565139736205E-3</v>
      </c>
      <c r="L119" s="52">
        <f>IFERROR(_xll.qlIndexFixing(Index3M,H119,TRUE,_xll.ohTrigger(RecalcTrigger,Trigger3M)),NA())</f>
        <v>-4.2399122339054074E-4</v>
      </c>
      <c r="M119" s="52">
        <f>IFERROR(_xll.qlIndexFixing(ONIndex3M,I119,TRUE,_xll.ohTrigger(RecalcTrigger,Trigger3M)),NA())</f>
        <v>-4.1696632718579707E-4</v>
      </c>
      <c r="N119" s="52">
        <f>IFERROR(_xll.qlIndexFixing(Index6M,$H119,TRUE,_xll.ohTrigger(RecalcTrigger,Trigger6M)),NA())</f>
        <v>3.7872758006377846E-4</v>
      </c>
      <c r="O119" s="52">
        <f>IFERROR(_xll.qlIndexFixing(ONIndex6M,I119,TRUE,_xll.ohTrigger(RecalcTrigger,Trigger6M)),NA())</f>
        <v>3.7475054835311994E-4</v>
      </c>
      <c r="P119" s="52">
        <f>IFERROR(_xll.qlIndexFixing(Index1Y,$H119,TRUE,_xll.ohTrigger(RecalcTrigger,Trigger1Y)),NA())</f>
        <v>1.7377154974653106E-3</v>
      </c>
      <c r="Q119" s="52">
        <f>IFERROR(_xll.qlIndexFixing(ONIndex1Y,I119,TRUE,_xll.ohTrigger(RecalcTrigger,Trigger1Y)),NA())</f>
        <v>1.5417187644128916E-3</v>
      </c>
    </row>
    <row r="120" spans="2:17" x14ac:dyDescent="0.2">
      <c r="B120" s="46" t="s">
        <v>17</v>
      </c>
      <c r="D120" s="49">
        <f>_xll.qlCalendarAdvance(Calendar,$D119,B120,"f",FALSE)</f>
        <v>42432</v>
      </c>
      <c r="E120" s="49">
        <f>_xll.qlInterestRateIndexValueDate(IndexON,D120)</f>
        <v>42432</v>
      </c>
      <c r="F120" s="52">
        <f>IFERROR(_xll.qlIndexFixing(IndexON,D120,TRUE,_xll.ohTrigger(RecalcTrigger,TriggerON)),NA())</f>
        <v>-1.5114146060701827E-3</v>
      </c>
      <c r="H120" s="49">
        <f>_xll.qlCalendarAdvance(Calendar,$H119,B120,"f",FALSE)</f>
        <v>42432</v>
      </c>
      <c r="I120" s="49">
        <f>_xll.qlInterestRateIndexValueDate(Index1M,$H120)</f>
        <v>42436</v>
      </c>
      <c r="J120" s="52">
        <f>IFERROR(_xll.qlIndexFixing(Index1M,$H120,TRUE,_xll.ohTrigger(RecalcTrigger,Trigger1M)),NA())</f>
        <v>-1.124825883927429E-3</v>
      </c>
      <c r="K120" s="52">
        <f>IFERROR(_xll.qlIndexFixing(ONIndex1M,I120,TRUE,_xll.ohTrigger(RecalcTrigger,Trigger1M)),NA())</f>
        <v>-1.1103624182906557E-3</v>
      </c>
      <c r="L120" s="52">
        <f>IFERROR(_xll.qlIndexFixing(Index3M,H120,TRUE,_xll.ohTrigger(RecalcTrigger,Trigger3M)),NA())</f>
        <v>-4.242637834832972E-4</v>
      </c>
      <c r="M120" s="52">
        <f>IFERROR(_xll.qlIndexFixing(ONIndex3M,I120,TRUE,_xll.ohTrigger(RecalcTrigger,Trigger3M)),NA())</f>
        <v>-4.1717706345423267E-4</v>
      </c>
      <c r="N120" s="52">
        <f>IFERROR(_xll.qlIndexFixing(Index6M,$H120,TRUE,_xll.ohTrigger(RecalcTrigger,Trigger6M)),NA())</f>
        <v>3.7865294821289817E-4</v>
      </c>
      <c r="O120" s="52">
        <f>IFERROR(_xll.qlIndexFixing(ONIndex6M,I120,TRUE,_xll.ohTrigger(RecalcTrigger,Trigger6M)),NA())</f>
        <v>3.7440882010741916E-4</v>
      </c>
      <c r="P120" s="52">
        <f>IFERROR(_xll.qlIndexFixing(Index1Y,$H120,TRUE,_xll.ohTrigger(RecalcTrigger,Trigger1Y)),NA())</f>
        <v>1.740466534589711E-3</v>
      </c>
      <c r="Q120" s="52">
        <f>IFERROR(_xll.qlIndexFixing(ONIndex1Y,I120,TRUE,_xll.ohTrigger(RecalcTrigger,Trigger1Y)),NA())</f>
        <v>1.542030875789635E-3</v>
      </c>
    </row>
    <row r="121" spans="2:17" x14ac:dyDescent="0.2">
      <c r="B121" s="46" t="s">
        <v>17</v>
      </c>
      <c r="D121" s="49">
        <f>_xll.qlCalendarAdvance(Calendar,$D120,B121,"f",FALSE)</f>
        <v>42433</v>
      </c>
      <c r="E121" s="49">
        <f>_xll.qlInterestRateIndexValueDate(IndexON,D121)</f>
        <v>42433</v>
      </c>
      <c r="F121" s="52">
        <f>IFERROR(_xll.qlIndexFixing(IndexON,D121,TRUE,_xll.ohTrigger(RecalcTrigger,TriggerON)),NA())</f>
        <v>-1.5132146604690533E-3</v>
      </c>
      <c r="H121" s="49">
        <f>_xll.qlCalendarAdvance(Calendar,$H120,B121,"f",FALSE)</f>
        <v>42433</v>
      </c>
      <c r="I121" s="49">
        <f>_xll.qlInterestRateIndexValueDate(Index1M,$H121)</f>
        <v>42437</v>
      </c>
      <c r="J121" s="52">
        <f>IFERROR(_xll.qlIndexFixing(Index1M,$H121,TRUE,_xll.ohTrigger(RecalcTrigger,Trigger1M)),NA())</f>
        <v>-1.1267862848464473E-3</v>
      </c>
      <c r="K121" s="52">
        <f>IFERROR(_xll.qlIndexFixing(ONIndex1M,I121,TRUE,_xll.ohTrigger(RecalcTrigger,Trigger1M)),NA())</f>
        <v>-1.1103802945511276E-3</v>
      </c>
      <c r="L121" s="52">
        <f>IFERROR(_xll.qlIndexFixing(Index3M,H121,TRUE,_xll.ohTrigger(RecalcTrigger,Trigger3M)),NA())</f>
        <v>-4.2436307443006609E-4</v>
      </c>
      <c r="M121" s="52">
        <f>IFERROR(_xll.qlIndexFixing(ONIndex3M,I121,TRUE,_xll.ohTrigger(RecalcTrigger,Trigger3M)),NA())</f>
        <v>-4.1739028189713423E-4</v>
      </c>
      <c r="N121" s="52">
        <f>IFERROR(_xll.qlIndexFixing(Index6M,$H121,TRUE,_xll.ohTrigger(RecalcTrigger,Trigger6M)),NA())</f>
        <v>3.7861930988686049E-4</v>
      </c>
      <c r="O121" s="52">
        <f>IFERROR(_xll.qlIndexFixing(ONIndex6M,I121,TRUE,_xll.ohTrigger(RecalcTrigger,Trigger6M)),NA())</f>
        <v>3.739265171898154E-4</v>
      </c>
      <c r="P121" s="52">
        <f>IFERROR(_xll.qlIndexFixing(Index1Y,$H121,TRUE,_xll.ohTrigger(RecalcTrigger,Trigger1Y)),NA())</f>
        <v>1.7421594540272226E-3</v>
      </c>
      <c r="Q121" s="52">
        <f>IFERROR(_xll.qlIndexFixing(ONIndex1Y,I121,TRUE,_xll.ohTrigger(RecalcTrigger,Trigger1Y)),NA())</f>
        <v>1.542255967654782E-3</v>
      </c>
    </row>
    <row r="122" spans="2:17" x14ac:dyDescent="0.2">
      <c r="B122" s="46" t="s">
        <v>17</v>
      </c>
      <c r="D122" s="49">
        <f>_xll.qlCalendarAdvance(Calendar,$D121,B122,"f",FALSE)</f>
        <v>42436</v>
      </c>
      <c r="E122" s="49">
        <f>_xll.qlInterestRateIndexValueDate(IndexON,D122)</f>
        <v>42436</v>
      </c>
      <c r="F122" s="52">
        <f>IFERROR(_xll.qlIndexFixing(IndexON,D122,TRUE,_xll.ohTrigger(RecalcTrigger,TriggerON)),NA())</f>
        <v>-1.5154830854235968E-3</v>
      </c>
      <c r="H122" s="49">
        <f>_xll.qlCalendarAdvance(Calendar,$H121,B122,"f",FALSE)</f>
        <v>42436</v>
      </c>
      <c r="I122" s="49">
        <f>_xll.qlInterestRateIndexValueDate(Index1M,$H122)</f>
        <v>42438</v>
      </c>
      <c r="J122" s="52">
        <f>IFERROR(_xll.qlIndexFixing(Index1M,$H122,TRUE,_xll.ohTrigger(RecalcTrigger,Trigger1M)),NA())</f>
        <v>-1.1320447391651521E-3</v>
      </c>
      <c r="K122" s="52">
        <f>IFERROR(_xll.qlIndexFixing(ONIndex1M,I122,TRUE,_xll.ohTrigger(RecalcTrigger,Trigger1M)),NA())</f>
        <v>-1.1104539233475208E-3</v>
      </c>
      <c r="L122" s="52">
        <f>IFERROR(_xll.qlIndexFixing(Index3M,H122,TRUE,_xll.ohTrigger(RecalcTrigger,Trigger3M)),NA())</f>
        <v>-4.244582774312008E-4</v>
      </c>
      <c r="M122" s="52">
        <f>IFERROR(_xll.qlIndexFixing(ONIndex3M,I122,TRUE,_xll.ohTrigger(RecalcTrigger,Trigger3M)),NA())</f>
        <v>-4.1782446169591481E-4</v>
      </c>
      <c r="N122" s="52">
        <f>IFERROR(_xll.qlIndexFixing(Index6M,$H122,TRUE,_xll.ohTrigger(RecalcTrigger,Trigger6M)),NA())</f>
        <v>3.7859645476862774E-4</v>
      </c>
      <c r="O122" s="52">
        <f>IFERROR(_xll.qlIndexFixing(ONIndex6M,I122,TRUE,_xll.ohTrigger(RecalcTrigger,Trigger6M)),NA())</f>
        <v>3.7247856135458335E-4</v>
      </c>
      <c r="P122" s="52">
        <f>IFERROR(_xll.qlIndexFixing(Index1Y,$H122,TRUE,_xll.ohTrigger(RecalcTrigger,Trigger1Y)),NA())</f>
        <v>1.7438646587032045E-3</v>
      </c>
      <c r="Q122" s="52">
        <f>IFERROR(_xll.qlIndexFixing(ONIndex1Y,I122,TRUE,_xll.ohTrigger(RecalcTrigger,Trigger1Y)),NA())</f>
        <v>1.5424147094744711E-3</v>
      </c>
    </row>
    <row r="123" spans="2:17" x14ac:dyDescent="0.2">
      <c r="B123" s="46" t="s">
        <v>17</v>
      </c>
      <c r="D123" s="49">
        <f>_xll.qlCalendarAdvance(Calendar,$D122,B123,"f",FALSE)</f>
        <v>42437</v>
      </c>
      <c r="E123" s="49">
        <f>_xll.qlInterestRateIndexValueDate(IndexON,D123)</f>
        <v>42437</v>
      </c>
      <c r="F123" s="52">
        <f>IFERROR(_xll.qlIndexFixing(IndexON,D123,TRUE,_xll.ohTrigger(RecalcTrigger,TriggerON)),NA())</f>
        <v>-1.5168498526829666E-3</v>
      </c>
      <c r="H123" s="49">
        <f>_xll.qlCalendarAdvance(Calendar,$H122,B123,"f",FALSE)</f>
        <v>42437</v>
      </c>
      <c r="I123" s="49">
        <f>_xll.qlInterestRateIndexValueDate(Index1M,$H123)</f>
        <v>42439</v>
      </c>
      <c r="J123" s="52">
        <f>IFERROR(_xll.qlIndexFixing(Index1M,$H123,TRUE,_xll.ohTrigger(RecalcTrigger,Trigger1M)),NA())</f>
        <v>-1.1327258054040501E-3</v>
      </c>
      <c r="K123" s="52">
        <f>IFERROR(_xll.qlIndexFixing(ONIndex1M,I123,TRUE,_xll.ohTrigger(RecalcTrigger,Trigger1M)),NA())</f>
        <v>-1.1105771007624554E-3</v>
      </c>
      <c r="L123" s="52">
        <f>IFERROR(_xll.qlIndexFixing(Index3M,H123,TRUE,_xll.ohTrigger(RecalcTrigger,Trigger3M)),NA())</f>
        <v>-4.2454927194225732E-4</v>
      </c>
      <c r="M123" s="52">
        <f>IFERROR(_xll.qlIndexFixing(ONIndex3M,I123,TRUE,_xll.ohTrigger(RecalcTrigger,Trigger3M)),NA())</f>
        <v>-4.1826779392017954E-4</v>
      </c>
      <c r="N123" s="52">
        <f>IFERROR(_xll.qlIndexFixing(Index6M,$H123,TRUE,_xll.ohTrigger(RecalcTrigger,Trigger6M)),NA())</f>
        <v>3.7854977551008128E-4</v>
      </c>
      <c r="O123" s="52">
        <f>IFERROR(_xll.qlIndexFixing(ONIndex6M,I123,TRUE,_xll.ohTrigger(RecalcTrigger,Trigger6M)),NA())</f>
        <v>3.7053094648520357E-4</v>
      </c>
      <c r="P123" s="52">
        <f>IFERROR(_xll.qlIndexFixing(Index1Y,$H123,TRUE,_xll.ohTrigger(RecalcTrigger,Trigger1Y)),NA())</f>
        <v>1.7455838366963747E-3</v>
      </c>
      <c r="Q123" s="52">
        <f>IFERROR(_xll.qlIndexFixing(ONIndex1Y,I123,TRUE,_xll.ohTrigger(RecalcTrigger,Trigger1Y)),NA())</f>
        <v>1.5422541989895677E-3</v>
      </c>
    </row>
    <row r="124" spans="2:17" x14ac:dyDescent="0.2">
      <c r="B124" s="46" t="s">
        <v>17</v>
      </c>
      <c r="D124" s="49">
        <f>_xll.qlCalendarAdvance(Calendar,$D123,B124,"f",FALSE)</f>
        <v>42438</v>
      </c>
      <c r="E124" s="49">
        <f>_xll.qlInterestRateIndexValueDate(IndexON,D124)</f>
        <v>42438</v>
      </c>
      <c r="F124" s="52">
        <f>IFERROR(_xll.qlIndexFixing(IndexON,D124,TRUE,_xll.ohTrigger(RecalcTrigger,TriggerON)),NA())</f>
        <v>-1.5183628071246957E-3</v>
      </c>
      <c r="H124" s="49">
        <f>_xll.qlCalendarAdvance(Calendar,$H123,B124,"f",FALSE)</f>
        <v>42438</v>
      </c>
      <c r="I124" s="49">
        <f>_xll.qlInterestRateIndexValueDate(Index1M,$H124)</f>
        <v>42440</v>
      </c>
      <c r="J124" s="52">
        <f>IFERROR(_xll.qlIndexFixing(Index1M,$H124,TRUE,_xll.ohTrigger(RecalcTrigger,Trigger1M)),NA())</f>
        <v>-1.1334501243369869E-3</v>
      </c>
      <c r="K124" s="52">
        <f>IFERROR(_xll.qlIndexFixing(ONIndex1M,I124,TRUE,_xll.ohTrigger(RecalcTrigger,Trigger1M)),NA())</f>
        <v>-1.1106590239506886E-3</v>
      </c>
      <c r="L124" s="52">
        <f>IFERROR(_xll.qlIndexFixing(Index3M,H124,TRUE,_xll.ohTrigger(RecalcTrigger,Trigger3M)),NA())</f>
        <v>-4.2464416206685875E-4</v>
      </c>
      <c r="M124" s="52">
        <f>IFERROR(_xll.qlIndexFixing(ONIndex3M,I124,TRUE,_xll.ohTrigger(RecalcTrigger,Trigger3M)),NA())</f>
        <v>-4.1849328602516778E-4</v>
      </c>
      <c r="N124" s="52">
        <f>IFERROR(_xll.qlIndexFixing(Index6M,$H124,TRUE,_xll.ohTrigger(RecalcTrigger,Trigger6M)),NA())</f>
        <v>3.7857437287673341E-4</v>
      </c>
      <c r="O124" s="52">
        <f>IFERROR(_xll.qlIndexFixing(ONIndex6M,I124,TRUE,_xll.ohTrigger(RecalcTrigger,Trigger6M)),NA())</f>
        <v>3.6930031105164574E-4</v>
      </c>
      <c r="P124" s="52">
        <f>IFERROR(_xll.qlIndexFixing(Index1Y,$H124,TRUE,_xll.ohTrigger(RecalcTrigger,Trigger1Y)),NA())</f>
        <v>1.7497214141906222E-3</v>
      </c>
      <c r="Q124" s="52">
        <f>IFERROR(_xll.qlIndexFixing(ONIndex1Y,I124,TRUE,_xll.ohTrigger(RecalcTrigger,Trigger1Y)),NA())</f>
        <v>1.5420202375793224E-3</v>
      </c>
    </row>
    <row r="125" spans="2:17" x14ac:dyDescent="0.2">
      <c r="B125" s="46" t="s">
        <v>17</v>
      </c>
      <c r="D125" s="49">
        <f>_xll.qlCalendarAdvance(Calendar,$D124,B125,"f",FALSE)</f>
        <v>42439</v>
      </c>
      <c r="E125" s="49">
        <f>_xll.qlInterestRateIndexValueDate(IndexON,D125)</f>
        <v>42439</v>
      </c>
      <c r="F125" s="52">
        <f>IFERROR(_xll.qlIndexFixing(IndexON,D125,TRUE,_xll.ohTrigger(RecalcTrigger,TriggerON)),NA())</f>
        <v>-1.5200251128577591E-3</v>
      </c>
      <c r="H125" s="49">
        <f>_xll.qlCalendarAdvance(Calendar,$H124,B125,"f",FALSE)</f>
        <v>42439</v>
      </c>
      <c r="I125" s="49">
        <f>_xll.qlInterestRateIndexValueDate(Index1M,$H125)</f>
        <v>42443</v>
      </c>
      <c r="J125" s="52">
        <f>IFERROR(_xll.qlIndexFixing(Index1M,$H125,TRUE,_xll.ohTrigger(RecalcTrigger,Trigger1M)),NA())</f>
        <v>-1.1412929738319915E-3</v>
      </c>
      <c r="K125" s="52">
        <f>IFERROR(_xll.qlIndexFixing(ONIndex1M,I125,TRUE,_xll.ohTrigger(RecalcTrigger,Trigger1M)),NA())</f>
        <v>-1.110754594102481E-3</v>
      </c>
      <c r="L125" s="52">
        <f>IFERROR(_xll.qlIndexFixing(Index3M,H125,TRUE,_xll.ohTrigger(RecalcTrigger,Trigger3M)),NA())</f>
        <v>-4.2486872359912361E-4</v>
      </c>
      <c r="M125" s="52">
        <f>IFERROR(_xll.qlIndexFixing(ONIndex3M,I125,TRUE,_xll.ohTrigger(RecalcTrigger,Trigger3M)),NA())</f>
        <v>-4.1872355123206972E-4</v>
      </c>
      <c r="N125" s="52">
        <f>IFERROR(_xll.qlIndexFixing(Index6M,$H125,TRUE,_xll.ohTrigger(RecalcTrigger,Trigger6M)),NA())</f>
        <v>3.7867943562776833E-4</v>
      </c>
      <c r="O125" s="52">
        <f>IFERROR(_xll.qlIndexFixing(ONIndex6M,I125,TRUE,_xll.ohTrigger(RecalcTrigger,Trigger6M)),NA())</f>
        <v>3.6791091741150694E-4</v>
      </c>
      <c r="P125" s="52">
        <f>IFERROR(_xll.qlIndexFixing(Index1Y,$H125,TRUE,_xll.ohTrigger(RecalcTrigger,Trigger1Y)),NA())</f>
        <v>1.7526345664940818E-3</v>
      </c>
      <c r="Q125" s="52">
        <f>IFERROR(_xll.qlIndexFixing(ONIndex1Y,I125,TRUE,_xll.ohTrigger(RecalcTrigger,Trigger1Y)),NA())</f>
        <v>1.5416896744024911E-3</v>
      </c>
    </row>
    <row r="126" spans="2:17" x14ac:dyDescent="0.2">
      <c r="B126" s="46" t="s">
        <v>17</v>
      </c>
      <c r="D126" s="49">
        <f>_xll.qlCalendarAdvance(Calendar,$D125,B126,"f",FALSE)</f>
        <v>42440</v>
      </c>
      <c r="E126" s="49">
        <f>_xll.qlInterestRateIndexValueDate(IndexON,D126)</f>
        <v>42440</v>
      </c>
      <c r="F126" s="52">
        <f>IFERROR(_xll.qlIndexFixing(IndexON,D126,TRUE,_xll.ohTrigger(RecalcTrigger,TriggerON)),NA())</f>
        <v>-1.5238569324393936E-3</v>
      </c>
      <c r="H126" s="49">
        <f>_xll.qlCalendarAdvance(Calendar,$H125,B126,"f",FALSE)</f>
        <v>42440</v>
      </c>
      <c r="I126" s="49">
        <f>_xll.qlInterestRateIndexValueDate(Index1M,$H126)</f>
        <v>42444</v>
      </c>
      <c r="J126" s="52">
        <f>IFERROR(_xll.qlIndexFixing(Index1M,$H126,TRUE,_xll.ohTrigger(RecalcTrigger,Trigger1M)),NA())</f>
        <v>-1.1441701095758357E-3</v>
      </c>
      <c r="K126" s="52">
        <f>IFERROR(_xll.qlIndexFixing(ONIndex1M,I126,TRUE,_xll.ohTrigger(RecalcTrigger,Trigger1M)),NA())</f>
        <v>-1.1108640906742906E-3</v>
      </c>
      <c r="L126" s="52">
        <f>IFERROR(_xll.qlIndexFixing(Index3M,H126,TRUE,_xll.ohTrigger(RecalcTrigger,Trigger3M)),NA())</f>
        <v>-4.2493683686632401E-4</v>
      </c>
      <c r="M126" s="52">
        <f>IFERROR(_xll.qlIndexFixing(ONIndex3M,I126,TRUE,_xll.ohTrigger(RecalcTrigger,Trigger3M)),NA())</f>
        <v>-4.1895625273014048E-4</v>
      </c>
      <c r="N126" s="52">
        <f>IFERROR(_xll.qlIndexFixing(Index6M,$H126,TRUE,_xll.ohTrigger(RecalcTrigger,Trigger6M)),NA())</f>
        <v>3.7874284194188053E-4</v>
      </c>
      <c r="O126" s="52">
        <f>IFERROR(_xll.qlIndexFixing(ONIndex6M,I126,TRUE,_xll.ohTrigger(RecalcTrigger,Trigger6M)),NA())</f>
        <v>3.6635973486909279E-4</v>
      </c>
      <c r="P126" s="52">
        <f>IFERROR(_xll.qlIndexFixing(Index1Y,$H126,TRUE,_xll.ohTrigger(RecalcTrigger,Trigger1Y)),NA())</f>
        <v>1.7544494553390986E-3</v>
      </c>
      <c r="Q126" s="52">
        <f>IFERROR(_xll.qlIndexFixing(ONIndex1Y,I126,TRUE,_xll.ohTrigger(RecalcTrigger,Trigger1Y)),NA())</f>
        <v>1.5412609123366394E-3</v>
      </c>
    </row>
    <row r="127" spans="2:17" x14ac:dyDescent="0.2">
      <c r="B127" s="46" t="s">
        <v>17</v>
      </c>
      <c r="D127" s="49">
        <f>_xll.qlCalendarAdvance(Calendar,$D126,B127,"f",FALSE)</f>
        <v>42443</v>
      </c>
      <c r="E127" s="49">
        <f>_xll.qlInterestRateIndexValueDate(IndexON,D127)</f>
        <v>42443</v>
      </c>
      <c r="F127" s="52">
        <f>IFERROR(_xll.qlIndexFixing(IndexON,D127,TRUE,_xll.ohTrigger(RecalcTrigger,TriggerON)),NA())</f>
        <v>-1.5282311318021158E-3</v>
      </c>
      <c r="H127" s="49">
        <f>_xll.qlCalendarAdvance(Calendar,$H126,B127,"f",FALSE)</f>
        <v>42443</v>
      </c>
      <c r="I127" s="49">
        <f>_xll.qlInterestRateIndexValueDate(Index1M,$H127)</f>
        <v>42445</v>
      </c>
      <c r="J127" s="52">
        <f>IFERROR(_xll.qlIndexFixing(Index1M,$H127,TRUE,_xll.ohTrigger(RecalcTrigger,Trigger1M)),NA())</f>
        <v>-1.1509919464070995E-3</v>
      </c>
      <c r="K127" s="52">
        <f>IFERROR(_xll.qlIndexFixing(ONIndex1M,I127,TRUE,_xll.ohTrigger(RecalcTrigger,Trigger1M)),NA())</f>
        <v>-1.1111274712183317E-3</v>
      </c>
      <c r="L127" s="52">
        <f>IFERROR(_xll.qlIndexFixing(Index3M,H127,TRUE,_xll.ohTrigger(RecalcTrigger,Trigger3M)),NA())</f>
        <v>-4.2499999998106254E-4</v>
      </c>
      <c r="M127" s="52">
        <f>IFERROR(_xll.qlIndexFixing(ONIndex3M,I127,TRUE,_xll.ohTrigger(RecalcTrigger,Trigger3M)),NA())</f>
        <v>-4.1941720759108847E-4</v>
      </c>
      <c r="N127" s="52">
        <f>IFERROR(_xll.qlIndexFixing(Index6M,$H127,TRUE,_xll.ohTrigger(RecalcTrigger,Trigger6M)),NA())</f>
        <v>3.7882439031515204E-4</v>
      </c>
      <c r="O127" s="52">
        <f>IFERROR(_xll.qlIndexFixing(ONIndex6M,I127,TRUE,_xll.ohTrigger(RecalcTrigger,Trigger6M)),NA())</f>
        <v>3.6270328617860059E-4</v>
      </c>
      <c r="P127" s="52">
        <f>IFERROR(_xll.qlIndexFixing(Index1Y,$H127,TRUE,_xll.ohTrigger(RecalcTrigger,Trigger1Y)),NA())</f>
        <v>1.7562887598317014E-3</v>
      </c>
      <c r="Q127" s="52">
        <f>IFERROR(_xll.qlIndexFixing(ONIndex1Y,I127,TRUE,_xll.ohTrigger(RecalcTrigger,Trigger1Y)),NA())</f>
        <v>1.5400746623583927E-3</v>
      </c>
    </row>
    <row r="128" spans="2:17" x14ac:dyDescent="0.2">
      <c r="B128" s="46" t="s">
        <v>17</v>
      </c>
      <c r="D128" s="49">
        <f>_xll.qlCalendarAdvance(Calendar,$D127,B128,"f",FALSE)</f>
        <v>42444</v>
      </c>
      <c r="E128" s="49">
        <f>_xll.qlInterestRateIndexValueDate(IndexON,D128)</f>
        <v>42444</v>
      </c>
      <c r="F128" s="52">
        <f>IFERROR(_xll.qlIndexFixing(IndexON,D128,TRUE,_xll.ohTrigger(RecalcTrigger,TriggerON)),NA())</f>
        <v>-1.530687656225993E-3</v>
      </c>
      <c r="H128" s="49">
        <f>_xll.qlCalendarAdvance(Calendar,$H127,B128,"f",FALSE)</f>
        <v>42444</v>
      </c>
      <c r="I128" s="49">
        <f>_xll.qlInterestRateIndexValueDate(Index1M,$H128)</f>
        <v>42446</v>
      </c>
      <c r="J128" s="52">
        <f>IFERROR(_xll.qlIndexFixing(Index1M,$H128,TRUE,_xll.ohTrigger(RecalcTrigger,Trigger1M)),NA())</f>
        <v>-1.1522529188615072E-3</v>
      </c>
      <c r="K128" s="52">
        <f>IFERROR(_xll.qlIndexFixing(ONIndex1M,I128,TRUE,_xll.ohTrigger(RecalcTrigger,Trigger1M)),NA())</f>
        <v>-1.1114469238959757E-3</v>
      </c>
      <c r="L128" s="52">
        <f>IFERROR(_xll.qlIndexFixing(Index3M,H128,TRUE,_xll.ohTrigger(RecalcTrigger,Trigger3M)),NA())</f>
        <v>-4.2506190607348877E-4</v>
      </c>
      <c r="M128" s="52">
        <f>IFERROR(_xll.qlIndexFixing(ONIndex3M,I128,TRUE,_xll.ohTrigger(RecalcTrigger,Trigger3M)),NA())</f>
        <v>-4.1987473122340191E-4</v>
      </c>
      <c r="N128" s="52">
        <f>IFERROR(_xll.qlIndexFixing(Index6M,$H128,TRUE,_xll.ohTrigger(RecalcTrigger,Trigger6M)),NA())</f>
        <v>3.7904281344743989E-4</v>
      </c>
      <c r="O128" s="52">
        <f>IFERROR(_xll.qlIndexFixing(ONIndex6M,I128,TRUE,_xll.ohTrigger(RecalcTrigger,Trigger6M)),NA())</f>
        <v>3.5847650440068435E-4</v>
      </c>
      <c r="P128" s="52">
        <f>IFERROR(_xll.qlIndexFixing(Index1Y,$H128,TRUE,_xll.ohTrigger(RecalcTrigger,Trigger1Y)),NA())</f>
        <v>1.7581542726739865E-3</v>
      </c>
      <c r="Q128" s="52">
        <f>IFERROR(_xll.qlIndexFixing(ONIndex1Y,I128,TRUE,_xll.ohTrigger(RecalcTrigger,Trigger1Y)),NA())</f>
        <v>1.5385319358518501E-3</v>
      </c>
    </row>
    <row r="129" spans="2:17" x14ac:dyDescent="0.2">
      <c r="B129" s="46" t="s">
        <v>17</v>
      </c>
      <c r="D129" s="49">
        <f>_xll.qlCalendarAdvance(Calendar,$D128,B129,"f",FALSE)</f>
        <v>42445</v>
      </c>
      <c r="E129" s="49">
        <f>_xll.qlInterestRateIndexValueDate(IndexON,D129)</f>
        <v>42445</v>
      </c>
      <c r="F129" s="52">
        <f>IFERROR(_xll.qlIndexFixing(IndexON,D129,TRUE,_xll.ohTrigger(RecalcTrigger,TriggerON)),NA())</f>
        <v>-1.5332817977675717E-3</v>
      </c>
      <c r="H129" s="49">
        <f>_xll.qlCalendarAdvance(Calendar,$H128,B129,"f",FALSE)</f>
        <v>42445</v>
      </c>
      <c r="I129" s="49">
        <f>_xll.qlInterestRateIndexValueDate(Index1M,$H129)</f>
        <v>42447</v>
      </c>
      <c r="J129" s="52">
        <f>IFERROR(_xll.qlIndexFixing(Index1M,$H129,TRUE,_xll.ohTrigger(RecalcTrigger,Trigger1M)),NA())</f>
        <v>-1.1535916020278419E-3</v>
      </c>
      <c r="K129" s="52">
        <f>IFERROR(_xll.qlIndexFixing(ONIndex1M,I129,TRUE,_xll.ohTrigger(RecalcTrigger,Trigger1M)),NA())</f>
        <v>-1.1116302402980338E-3</v>
      </c>
      <c r="L129" s="52">
        <f>IFERROR(_xll.qlIndexFixing(Index3M,H129,TRUE,_xll.ohTrigger(RecalcTrigger,Trigger3M)),NA())</f>
        <v>-4.2513419997200659E-4</v>
      </c>
      <c r="M129" s="52">
        <f>IFERROR(_xll.qlIndexFixing(ONIndex3M,I129,TRUE,_xll.ohTrigger(RecalcTrigger,Trigger3M)),NA())</f>
        <v>-4.2010081969134916E-4</v>
      </c>
      <c r="N129" s="52">
        <f>IFERROR(_xll.qlIndexFixing(Index6M,$H129,TRUE,_xll.ohTrigger(RecalcTrigger,Trigger6M)),NA())</f>
        <v>3.7911098482037027E-4</v>
      </c>
      <c r="O129" s="52">
        <f>IFERROR(_xll.qlIndexFixing(ONIndex6M,I129,TRUE,_xll.ohTrigger(RecalcTrigger,Trigger6M)),NA())</f>
        <v>3.5607091875000663E-4</v>
      </c>
      <c r="P129" s="52">
        <f>IFERROR(_xll.qlIndexFixing(Index1Y,$H129,TRUE,_xll.ohTrigger(RecalcTrigger,Trigger1Y)),NA())</f>
        <v>1.7627232119537325E-3</v>
      </c>
      <c r="Q129" s="52">
        <f>IFERROR(_xll.qlIndexFixing(ONIndex1Y,I129,TRUE,_xll.ohTrigger(RecalcTrigger,Trigger1Y)),NA())</f>
        <v>1.5375882245027839E-3</v>
      </c>
    </row>
    <row r="130" spans="2:17" x14ac:dyDescent="0.2">
      <c r="B130" s="46" t="s">
        <v>17</v>
      </c>
      <c r="D130" s="49">
        <f>_xll.qlCalendarAdvance(Calendar,$D129,B130,"f",FALSE)</f>
        <v>42446</v>
      </c>
      <c r="E130" s="49">
        <f>_xll.qlInterestRateIndexValueDate(IndexON,D130)</f>
        <v>42446</v>
      </c>
      <c r="F130" s="52">
        <f>IFERROR(_xll.qlIndexFixing(IndexON,D130,TRUE,_xll.ohTrigger(RecalcTrigger,TriggerON)),NA())</f>
        <v>-1.5358924642905336E-3</v>
      </c>
      <c r="H130" s="49">
        <f>_xll.qlCalendarAdvance(Calendar,$H129,B130,"f",FALSE)</f>
        <v>42446</v>
      </c>
      <c r="I130" s="49">
        <f>_xll.qlInterestRateIndexValueDate(Index1M,$H130)</f>
        <v>42450</v>
      </c>
      <c r="J130" s="52">
        <f>IFERROR(_xll.qlIndexFixing(Index1M,$H130,TRUE,_xll.ohTrigger(RecalcTrigger,Trigger1M)),NA())</f>
        <v>-1.164198978176896E-3</v>
      </c>
      <c r="K130" s="52">
        <f>IFERROR(_xll.qlIndexFixing(ONIndex1M,I130,TRUE,_xll.ohTrigger(RecalcTrigger,Trigger1M)),NA())</f>
        <v>-1.1135416711116619E-3</v>
      </c>
      <c r="L130" s="52">
        <f>IFERROR(_xll.qlIndexFixing(Index3M,H130,TRUE,_xll.ohTrigger(RecalcTrigger,Trigger3M)),NA())</f>
        <v>-4.2533309307503923E-4</v>
      </c>
      <c r="M130" s="52">
        <f>IFERROR(_xll.qlIndexFixing(ONIndex3M,I130,TRUE,_xll.ohTrigger(RecalcTrigger,Trigger3M)),NA())</f>
        <v>-4.2032531591296163E-4</v>
      </c>
      <c r="N130" s="52">
        <f>IFERROR(_xll.qlIndexFixing(Index6M,$H130,TRUE,_xll.ohTrigger(RecalcTrigger,Trigger6M)),NA())</f>
        <v>3.7954427216927968E-4</v>
      </c>
      <c r="O130" s="52">
        <f>IFERROR(_xll.qlIndexFixing(ONIndex6M,I130,TRUE,_xll.ohTrigger(RecalcTrigger,Trigger6M)),NA())</f>
        <v>3.5435155250063133E-4</v>
      </c>
      <c r="P130" s="52">
        <f>IFERROR(_xll.qlIndexFixing(Index1Y,$H130,TRUE,_xll.ohTrigger(RecalcTrigger,Trigger1Y)),NA())</f>
        <v>1.7659147848008241E-3</v>
      </c>
      <c r="Q130" s="52">
        <f>IFERROR(_xll.qlIndexFixing(ONIndex1Y,I130,TRUE,_xll.ohTrigger(RecalcTrigger,Trigger1Y)),NA())</f>
        <v>1.5371874312641864E-3</v>
      </c>
    </row>
    <row r="131" spans="2:17" x14ac:dyDescent="0.2">
      <c r="B131" s="46" t="s">
        <v>17</v>
      </c>
      <c r="D131" s="49">
        <f>_xll.qlCalendarAdvance(Calendar,$D130,B131,"f",FALSE)</f>
        <v>42447</v>
      </c>
      <c r="E131" s="49">
        <f>_xll.qlInterestRateIndexValueDate(IndexON,D131)</f>
        <v>42447</v>
      </c>
      <c r="F131" s="52">
        <f>IFERROR(_xll.qlIndexFixing(IndexON,D131,TRUE,_xll.ohTrigger(RecalcTrigger,TriggerON)),NA())</f>
        <v>-1.5410561489703767E-3</v>
      </c>
      <c r="H131" s="49">
        <f>_xll.qlCalendarAdvance(Calendar,$H130,B131,"f",FALSE)</f>
        <v>42447</v>
      </c>
      <c r="I131" s="49">
        <f>_xll.qlInterestRateIndexValueDate(Index1M,$H131)</f>
        <v>42451</v>
      </c>
      <c r="J131" s="52">
        <f>IFERROR(_xll.qlIndexFixing(Index1M,$H131,TRUE,_xll.ohTrigger(RecalcTrigger,Trigger1M)),NA())</f>
        <v>-1.1679981949567818E-3</v>
      </c>
      <c r="K131" s="52">
        <f>IFERROR(_xll.qlIndexFixing(ONIndex1M,I131,TRUE,_xll.ohTrigger(RecalcTrigger,Trigger1M)),NA())</f>
        <v>-1.1246008392609141E-3</v>
      </c>
      <c r="L131" s="52">
        <f>IFERROR(_xll.qlIndexFixing(Index3M,H131,TRUE,_xll.ohTrigger(RecalcTrigger,Trigger3M)),NA())</f>
        <v>-4.2540627760000112E-4</v>
      </c>
      <c r="M131" s="52">
        <f>IFERROR(_xll.qlIndexFixing(ONIndex3M,I131,TRUE,_xll.ohTrigger(RecalcTrigger,Trigger3M)),NA())</f>
        <v>-4.209854179739736E-4</v>
      </c>
      <c r="N131" s="52">
        <f>IFERROR(_xll.qlIndexFixing(Index6M,$H131,TRUE,_xll.ohTrigger(RecalcTrigger,Trigger6M)),NA())</f>
        <v>3.7975893554896014E-4</v>
      </c>
      <c r="O131" s="52">
        <f>IFERROR(_xll.qlIndexFixing(ONIndex6M,I131,TRUE,_xll.ohTrigger(RecalcTrigger,Trigger6M)),NA())</f>
        <v>3.5182365235542079E-4</v>
      </c>
      <c r="P131" s="52">
        <f>IFERROR(_xll.qlIndexFixing(Index1Y,$H131,TRUE,_xll.ohTrigger(RecalcTrigger,Trigger1Y)),NA())</f>
        <v>1.7679387531476076E-3</v>
      </c>
      <c r="Q131" s="52">
        <f>IFERROR(_xll.qlIndexFixing(ONIndex1Y,I131,TRUE,_xll.ohTrigger(RecalcTrigger,Trigger1Y)),NA())</f>
        <v>1.5378130205085938E-3</v>
      </c>
    </row>
    <row r="132" spans="2:17" x14ac:dyDescent="0.2">
      <c r="B132" s="46" t="s">
        <v>17</v>
      </c>
      <c r="D132" s="49">
        <f>_xll.qlCalendarAdvance(Calendar,$D131,B132,"f",FALSE)</f>
        <v>42450</v>
      </c>
      <c r="E132" s="49">
        <f>_xll.qlInterestRateIndexValueDate(IndexON,D132)</f>
        <v>42450</v>
      </c>
      <c r="F132" s="52">
        <f>IFERROR(_xll.qlIndexFixing(IndexON,D132,TRUE,_xll.ohTrigger(RecalcTrigger,TriggerON)),NA())</f>
        <v>-1.5461770872837732E-3</v>
      </c>
      <c r="H132" s="49">
        <f>_xll.qlCalendarAdvance(Calendar,$H131,B132,"f",FALSE)</f>
        <v>42450</v>
      </c>
      <c r="I132" s="49">
        <f>_xll.qlInterestRateIndexValueDate(Index1M,$H132)</f>
        <v>42452</v>
      </c>
      <c r="J132" s="52">
        <f>IFERROR(_xll.qlIndexFixing(Index1M,$H132,TRUE,_xll.ohTrigger(RecalcTrigger,Trigger1M)),NA())</f>
        <v>-1.1760415722667456E-3</v>
      </c>
      <c r="K132" s="52">
        <f>IFERROR(_xll.qlIndexFixing(ONIndex1M,I132,TRUE,_xll.ohTrigger(RecalcTrigger,Trigger1M)),NA())</f>
        <v>-1.135874767603795E-3</v>
      </c>
      <c r="L132" s="52">
        <f>IFERROR(_xll.qlIndexFixing(Index3M,H132,TRUE,_xll.ohTrigger(RecalcTrigger,Trigger3M)),NA())</f>
        <v>-4.2548141120716306E-4</v>
      </c>
      <c r="M132" s="52">
        <f>IFERROR(_xll.qlIndexFixing(ONIndex3M,I132,TRUE,_xll.ohTrigger(RecalcTrigger,Trigger3M)),NA())</f>
        <v>-4.2163382885096468E-4</v>
      </c>
      <c r="N132" s="52">
        <f>IFERROR(_xll.qlIndexFixing(Index6M,$H132,TRUE,_xll.ohTrigger(RecalcTrigger,Trigger6M)),NA())</f>
        <v>3.8000000000040421E-4</v>
      </c>
      <c r="O132" s="52">
        <f>IFERROR(_xll.qlIndexFixing(ONIndex6M,I132,TRUE,_xll.ohTrigger(RecalcTrigger,Trigger6M)),NA())</f>
        <v>3.4955558943394749E-4</v>
      </c>
      <c r="P132" s="52">
        <f>IFERROR(_xll.qlIndexFixing(Index1Y,$H132,TRUE,_xll.ohTrigger(RecalcTrigger,Trigger1Y)),NA())</f>
        <v>1.7699999999992767E-3</v>
      </c>
      <c r="Q132" s="52">
        <f>IFERROR(_xll.qlIndexFixing(ONIndex1Y,I132,TRUE,_xll.ohTrigger(RecalcTrigger,Trigger1Y)),NA())</f>
        <v>1.5383815225700204E-3</v>
      </c>
    </row>
    <row r="133" spans="2:17" x14ac:dyDescent="0.2">
      <c r="B133" s="46" t="s">
        <v>17</v>
      </c>
      <c r="D133" s="49">
        <f>_xll.qlCalendarAdvance(Calendar,$D132,B133,"f",FALSE)</f>
        <v>42451</v>
      </c>
      <c r="E133" s="49">
        <f>_xll.qlInterestRateIndexValueDate(IndexON,D133)</f>
        <v>42451</v>
      </c>
      <c r="F133" s="52">
        <f>IFERROR(_xll.qlIndexFixing(IndexON,D133,TRUE,_xll.ohTrigger(RecalcTrigger,TriggerON)),NA())</f>
        <v>-1.5487038436479139E-3</v>
      </c>
      <c r="H133" s="49">
        <f>_xll.qlCalendarAdvance(Calendar,$H132,B133,"f",FALSE)</f>
        <v>42451</v>
      </c>
      <c r="I133" s="49">
        <f>_xll.qlInterestRateIndexValueDate(Index1M,$H133)</f>
        <v>42453</v>
      </c>
      <c r="J133" s="52">
        <f>IFERROR(_xll.qlIndexFixing(Index1M,$H133,TRUE,_xll.ohTrigger(RecalcTrigger,Trigger1M)),NA())</f>
        <v>-1.1779983379293923E-3</v>
      </c>
      <c r="K133" s="52">
        <f>IFERROR(_xll.qlIndexFixing(ONIndex1M,I133,TRUE,_xll.ohTrigger(RecalcTrigger,Trigger1M)),NA())</f>
        <v>-1.1396943765129564E-3</v>
      </c>
      <c r="L133" s="52">
        <f>IFERROR(_xll.qlIndexFixing(Index3M,H133,TRUE,_xll.ohTrigger(RecalcTrigger,Trigger3M)),NA())</f>
        <v>-4.2555838844044629E-4</v>
      </c>
      <c r="M133" s="52">
        <f>IFERROR(_xll.qlIndexFixing(ONIndex3M,I133,TRUE,_xll.ohTrigger(RecalcTrigger,Trigger3M)),NA())</f>
        <v>-4.2184466479966432E-4</v>
      </c>
      <c r="N133" s="52">
        <f>IFERROR(_xll.qlIndexFixing(Index6M,$H133,TRUE,_xll.ohTrigger(RecalcTrigger,Trigger6M)),NA())</f>
        <v>3.8084645816832859E-4</v>
      </c>
      <c r="O133" s="52">
        <f>IFERROR(_xll.qlIndexFixing(ONIndex6M,I133,TRUE,_xll.ohTrigger(RecalcTrigger,Trigger6M)),NA())</f>
        <v>3.4889196787624144E-4</v>
      </c>
      <c r="P133" s="52">
        <f>IFERROR(_xll.qlIndexFixing(Index1Y,$H133,TRUE,_xll.ohTrigger(RecalcTrigger,Trigger1Y)),NA())</f>
        <v>1.7720981557779291E-3</v>
      </c>
      <c r="Q133" s="52">
        <f>IFERROR(_xll.qlIndexFixing(ONIndex1Y,I133,TRUE,_xll.ohTrigger(RecalcTrigger,Trigger1Y)),NA())</f>
        <v>1.5385661448874544E-3</v>
      </c>
    </row>
    <row r="134" spans="2:17" x14ac:dyDescent="0.2">
      <c r="B134" s="46" t="s">
        <v>17</v>
      </c>
      <c r="D134" s="49">
        <f>_xll.qlCalendarAdvance(Calendar,$D133,B134,"f",FALSE)</f>
        <v>42452</v>
      </c>
      <c r="E134" s="49">
        <f>_xll.qlInterestRateIndexValueDate(IndexON,D134)</f>
        <v>42452</v>
      </c>
      <c r="F134" s="52">
        <f>IFERROR(_xll.qlIndexFixing(IndexON,D134,TRUE,_xll.ohTrigger(RecalcTrigger,TriggerON)),NA())</f>
        <v>-1.5512108846227335E-3</v>
      </c>
      <c r="H134" s="49">
        <f>_xll.qlCalendarAdvance(Calendar,$H133,B134,"f",FALSE)</f>
        <v>42452</v>
      </c>
      <c r="I134" s="49">
        <f>_xll.qlInterestRateIndexValueDate(Index1M,$H134)</f>
        <v>42458</v>
      </c>
      <c r="J134" s="52">
        <f>IFERROR(_xll.qlIndexFixing(Index1M,$H134,TRUE,_xll.ohTrigger(RecalcTrigger,Trigger1M)),NA())</f>
        <v>-1.196294838728138E-3</v>
      </c>
      <c r="K134" s="52">
        <f>IFERROR(_xll.qlIndexFixing(ONIndex1M,I134,TRUE,_xll.ohTrigger(RecalcTrigger,Trigger1M)),NA())</f>
        <v>-1.143540148773603E-3</v>
      </c>
      <c r="L134" s="52">
        <f>IFERROR(_xll.qlIndexFixing(Index3M,H134,TRUE,_xll.ohTrigger(RecalcTrigger,Trigger3M)),NA())</f>
        <v>-4.259671406129904E-4</v>
      </c>
      <c r="M134" s="52">
        <f>IFERROR(_xll.qlIndexFixing(ONIndex3M,I134,TRUE,_xll.ohTrigger(RecalcTrigger,Trigger3M)),NA())</f>
        <v>-4.2205318999677388E-4</v>
      </c>
      <c r="N134" s="52">
        <f>IFERROR(_xll.qlIndexFixing(Index6M,$H134,TRUE,_xll.ohTrigger(RecalcTrigger,Trigger6M)),NA())</f>
        <v>3.8298980263109231E-4</v>
      </c>
      <c r="O134" s="52">
        <f>IFERROR(_xll.qlIndexFixing(ONIndex6M,I134,TRUE,_xll.ohTrigger(RecalcTrigger,Trigger6M)),NA())</f>
        <v>3.4827003321247219E-4</v>
      </c>
      <c r="P134" s="52">
        <f>IFERROR(_xll.qlIndexFixing(Index1Y,$H134,TRUE,_xll.ohTrigger(RecalcTrigger,Trigger1Y)),NA())</f>
        <v>1.7830797119317756E-3</v>
      </c>
      <c r="Q134" s="52">
        <f>IFERROR(_xll.qlIndexFixing(ONIndex1Y,I134,TRUE,_xll.ohTrigger(RecalcTrigger,Trigger1Y)),NA())</f>
        <v>1.5387472333916463E-3</v>
      </c>
    </row>
    <row r="135" spans="2:17" x14ac:dyDescent="0.2">
      <c r="B135" s="46" t="s">
        <v>17</v>
      </c>
      <c r="D135" s="49">
        <f>_xll.qlCalendarAdvance(Calendar,$D134,B135,"f",FALSE)</f>
        <v>42453</v>
      </c>
      <c r="E135" s="49">
        <f>_xll.qlInterestRateIndexValueDate(IndexON,D135)</f>
        <v>42453</v>
      </c>
      <c r="F135" s="52">
        <f>IFERROR(_xll.qlIndexFixing(IndexON,D135,TRUE,_xll.ohTrigger(RecalcTrigger,TriggerON)),NA())</f>
        <v>-1.5585668169100231E-3</v>
      </c>
      <c r="H135" s="49">
        <f>_xll.qlCalendarAdvance(Calendar,$H134,B135,"f",FALSE)</f>
        <v>42453</v>
      </c>
      <c r="I135" s="49">
        <f>_xll.qlInterestRateIndexValueDate(Index1M,$H135)</f>
        <v>42459</v>
      </c>
      <c r="J135" s="52">
        <f>IFERROR(_xll.qlIndexFixing(Index1M,$H135,TRUE,_xll.ohTrigger(RecalcTrigger,Trigger1M)),NA())</f>
        <v>-1.1983126220251883E-3</v>
      </c>
      <c r="K135" s="52">
        <f>IFERROR(_xll.qlIndexFixing(ONIndex1M,I135,TRUE,_xll.ohTrigger(RecalcTrigger,Trigger1M)),NA())</f>
        <v>-1.1513120853878789E-3</v>
      </c>
      <c r="L135" s="52">
        <f>IFERROR(_xll.qlIndexFixing(Index3M,H135,TRUE,_xll.ohTrigger(RecalcTrigger,Trigger3M)),NA())</f>
        <v>-4.2605288706206194E-4</v>
      </c>
      <c r="M135" s="52">
        <f>IFERROR(_xll.qlIndexFixing(ONIndex3M,I135,TRUE,_xll.ohTrigger(RecalcTrigger,Trigger3M)),NA())</f>
        <v>-4.2246159260184157E-4</v>
      </c>
      <c r="N135" s="52">
        <f>IFERROR(_xll.qlIndexFixing(Index6M,$H135,TRUE,_xll.ohTrigger(RecalcTrigger,Trigger6M)),NA())</f>
        <v>3.8373819735902106E-4</v>
      </c>
      <c r="O135" s="52">
        <f>IFERROR(_xll.qlIndexFixing(ONIndex6M,I135,TRUE,_xll.ohTrigger(RecalcTrigger,Trigger6M)),NA())</f>
        <v>3.4717091867975114E-4</v>
      </c>
      <c r="P135" s="52">
        <f>IFERROR(_xll.qlIndexFixing(Index1Y,$H135,TRUE,_xll.ohTrigger(RecalcTrigger,Trigger1Y)),NA())</f>
        <v>1.7853650878128628E-3</v>
      </c>
      <c r="Q135" s="52">
        <f>IFERROR(_xll.qlIndexFixing(ONIndex1Y,I135,TRUE,_xll.ohTrigger(RecalcTrigger,Trigger1Y)),NA())</f>
        <v>1.5391052965441077E-3</v>
      </c>
    </row>
    <row r="136" spans="2:17" x14ac:dyDescent="0.2">
      <c r="B136" s="46" t="s">
        <v>17</v>
      </c>
      <c r="D136" s="49">
        <f>_xll.qlCalendarAdvance(Calendar,$D135,B136,"f",FALSE)</f>
        <v>42458</v>
      </c>
      <c r="E136" s="49">
        <f>_xll.qlInterestRateIndexValueDate(IndexON,D136)</f>
        <v>42458</v>
      </c>
      <c r="F136" s="52">
        <f>IFERROR(_xll.qlIndexFixing(IndexON,D136,TRUE,_xll.ohTrigger(RecalcTrigger,TriggerON)),NA())</f>
        <v>-1.5657843558125606E-3</v>
      </c>
      <c r="H136" s="49">
        <f>_xll.qlCalendarAdvance(Calendar,$H135,B136,"f",FALSE)</f>
        <v>42458</v>
      </c>
      <c r="I136" s="49">
        <f>_xll.qlInterestRateIndexValueDate(Index1M,$H136)</f>
        <v>42460</v>
      </c>
      <c r="J136" s="52">
        <f>IFERROR(_xll.qlIndexFixing(Index1M,$H136,TRUE,_xll.ohTrigger(RecalcTrigger,Trigger1M)),NA())</f>
        <v>-1.2003377408858846E-3</v>
      </c>
      <c r="K136" s="52">
        <f>IFERROR(_xll.qlIndexFixing(ONIndex1M,I136,TRUE,_xll.ohTrigger(RecalcTrigger,Trigger1M)),NA())</f>
        <v>-1.1591723236481499E-3</v>
      </c>
      <c r="L136" s="52">
        <f>IFERROR(_xll.qlIndexFixing(Index3M,H136,TRUE,_xll.ohTrigger(RecalcTrigger,Trigger3M)),NA())</f>
        <v>-4.2609963056268967E-4</v>
      </c>
      <c r="M136" s="52">
        <f>IFERROR(_xll.qlIndexFixing(ONIndex3M,I136,TRUE,_xll.ohTrigger(RecalcTrigger,Trigger3M)),NA())</f>
        <v>-4.2286238554734012E-4</v>
      </c>
      <c r="N136" s="52">
        <f>IFERROR(_xll.qlIndexFixing(Index6M,$H136,TRUE,_xll.ohTrigger(RecalcTrigger,Trigger6M)),NA())</f>
        <v>3.8392824183175288E-4</v>
      </c>
      <c r="O136" s="52">
        <f>IFERROR(_xll.qlIndexFixing(ONIndex6M,I136,TRUE,_xll.ohTrigger(RecalcTrigger,Trigger6M)),NA())</f>
        <v>3.4622101809489436E-4</v>
      </c>
      <c r="P136" s="52">
        <f>IFERROR(_xll.qlIndexFixing(Index1Y,$H136,TRUE,_xll.ohTrigger(RecalcTrigger,Trigger1Y)),NA())</f>
        <v>1.7876770697469819E-3</v>
      </c>
      <c r="Q136" s="52">
        <f>IFERROR(_xll.qlIndexFixing(ONIndex1Y,I136,TRUE,_xll.ohTrigger(RecalcTrigger,Trigger1Y)),NA())</f>
        <v>1.5394405904434194E-3</v>
      </c>
    </row>
    <row r="137" spans="2:17" x14ac:dyDescent="0.2">
      <c r="B137" s="46" t="s">
        <v>17</v>
      </c>
      <c r="D137" s="49">
        <f>_xll.qlCalendarAdvance(Calendar,$D136,B137,"f",FALSE)</f>
        <v>42459</v>
      </c>
      <c r="E137" s="49">
        <f>_xll.qlInterestRateIndexValueDate(IndexON,D137)</f>
        <v>42459</v>
      </c>
      <c r="F137" s="52">
        <f>IFERROR(_xll.qlIndexFixing(IndexON,D137,TRUE,_xll.ohTrigger(RecalcTrigger,TriggerON)),NA())</f>
        <v>-1.5681260128808105E-3</v>
      </c>
      <c r="H137" s="49">
        <f>_xll.qlCalendarAdvance(Calendar,$H136,B137,"f",FALSE)</f>
        <v>42459</v>
      </c>
      <c r="I137" s="49">
        <f>_xll.qlInterestRateIndexValueDate(Index1M,$H137)</f>
        <v>42461</v>
      </c>
      <c r="J137" s="52">
        <f>IFERROR(_xll.qlIndexFixing(Index1M,$H137,TRUE,_xll.ohTrigger(RecalcTrigger,Trigger1M)),NA())</f>
        <v>-1.2086887649605472E-3</v>
      </c>
      <c r="K137" s="52">
        <f>IFERROR(_xll.qlIndexFixing(ONIndex1M,I137,TRUE,_xll.ohTrigger(RecalcTrigger,Trigger1M)),NA())</f>
        <v>-1.1631395021538538E-3</v>
      </c>
      <c r="L137" s="52">
        <f>IFERROR(_xll.qlIndexFixing(Index3M,H137,TRUE,_xll.ohTrigger(RecalcTrigger,Trigger3M)),NA())</f>
        <v>-4.2618510630214307E-4</v>
      </c>
      <c r="M137" s="52">
        <f>IFERROR(_xll.qlIndexFixing(ONIndex3M,I137,TRUE,_xll.ohTrigger(RecalcTrigger,Trigger3M)),NA())</f>
        <v>-4.2305800890485301E-4</v>
      </c>
      <c r="N137" s="52">
        <f>IFERROR(_xll.qlIndexFixing(Index6M,$H137,TRUE,_xll.ohTrigger(RecalcTrigger,Trigger6M)),NA())</f>
        <v>3.8611731337207721E-4</v>
      </c>
      <c r="O137" s="52">
        <f>IFERROR(_xll.qlIndexFixing(ONIndex6M,I137,TRUE,_xll.ohTrigger(RecalcTrigger,Trigger6M)),NA())</f>
        <v>3.458239087095194E-4</v>
      </c>
      <c r="P137" s="52">
        <f>IFERROR(_xll.qlIndexFixing(Index1Y,$H137,TRUE,_xll.ohTrigger(RecalcTrigger,Trigger1Y)),NA())</f>
        <v>1.7933807285438448E-3</v>
      </c>
      <c r="Q137" s="52">
        <f>IFERROR(_xll.qlIndexFixing(ONIndex1Y,I137,TRUE,_xll.ohTrigger(RecalcTrigger,Trigger1Y)),NA())</f>
        <v>1.539607265277354E-3</v>
      </c>
    </row>
    <row r="138" spans="2:17" x14ac:dyDescent="0.2">
      <c r="B138" s="46" t="s">
        <v>17</v>
      </c>
      <c r="D138" s="49">
        <f>_xll.qlCalendarAdvance(Calendar,$D137,B138,"f",FALSE)</f>
        <v>42460</v>
      </c>
      <c r="E138" s="49">
        <f>_xll.qlInterestRateIndexValueDate(IndexON,D138)</f>
        <v>42460</v>
      </c>
      <c r="F138" s="52">
        <f>IFERROR(_xll.qlIndexFixing(IndexON,D138,TRUE,_xll.ohTrigger(RecalcTrigger,TriggerON)),NA())</f>
        <v>-1.5704401327365503E-3</v>
      </c>
      <c r="H138" s="49">
        <f>_xll.qlCalendarAdvance(Calendar,$H137,B138,"f",FALSE)</f>
        <v>42460</v>
      </c>
      <c r="I138" s="49">
        <f>_xll.qlInterestRateIndexValueDate(Index1M,$H138)</f>
        <v>42464</v>
      </c>
      <c r="J138" s="52">
        <f>IFERROR(_xll.qlIndexFixing(Index1M,$H138,TRUE,_xll.ohTrigger(RecalcTrigger,Trigger1M)),NA())</f>
        <v>-1.2190239931899605E-3</v>
      </c>
      <c r="K138" s="52">
        <f>IFERROR(_xll.qlIndexFixing(ONIndex1M,I138,TRUE,_xll.ohTrigger(RecalcTrigger,Trigger1M)),NA())</f>
        <v>-1.1671290800618905E-3</v>
      </c>
      <c r="L138" s="52">
        <f>IFERROR(_xll.qlIndexFixing(Index3M,H138,TRUE,_xll.ohTrigger(RecalcTrigger,Trigger3M)),NA())</f>
        <v>-4.2644697885699278E-4</v>
      </c>
      <c r="M138" s="52">
        <f>IFERROR(_xll.qlIndexFixing(ONIndex3M,I138,TRUE,_xll.ohTrigger(RecalcTrigger,Trigger3M)),NA())</f>
        <v>-4.2325078246197023E-4</v>
      </c>
      <c r="N138" s="52">
        <f>IFERROR(_xll.qlIndexFixing(Index6M,$H138,TRUE,_xll.ohTrigger(RecalcTrigger,Trigger6M)),NA())</f>
        <v>3.8750915164042875E-4</v>
      </c>
      <c r="O138" s="52">
        <f>IFERROR(_xll.qlIndexFixing(ONIndex6M,I138,TRUE,_xll.ohTrigger(RecalcTrigger,Trigger6M)),NA())</f>
        <v>3.4547504249360372E-4</v>
      </c>
      <c r="P138" s="52">
        <f>IFERROR(_xll.qlIndexFixing(Index1Y,$H138,TRUE,_xll.ohTrigger(RecalcTrigger,Trigger1Y)),NA())</f>
        <v>1.7971640277709669E-3</v>
      </c>
      <c r="Q138" s="52">
        <f>IFERROR(_xll.qlIndexFixing(ONIndex1Y,I138,TRUE,_xll.ohTrigger(RecalcTrigger,Trigger1Y)),NA())</f>
        <v>1.5397717082965556E-3</v>
      </c>
    </row>
    <row r="139" spans="2:17" x14ac:dyDescent="0.2">
      <c r="B139" s="46" t="s">
        <v>17</v>
      </c>
      <c r="D139" s="49">
        <f>_xll.qlCalendarAdvance(Calendar,$D138,B139,"f",FALSE)</f>
        <v>42461</v>
      </c>
      <c r="E139" s="49">
        <f>_xll.qlInterestRateIndexValueDate(IndexON,D139)</f>
        <v>42461</v>
      </c>
      <c r="F139" s="52">
        <f>IFERROR(_xll.qlIndexFixing(IndexON,D139,TRUE,_xll.ohTrigger(RecalcTrigger,TriggerON)),NA())</f>
        <v>-1.5749648021889939E-3</v>
      </c>
      <c r="H139" s="49">
        <f>_xll.qlCalendarAdvance(Calendar,$H138,B139,"f",FALSE)</f>
        <v>42461</v>
      </c>
      <c r="I139" s="49">
        <f>_xll.qlInterestRateIndexValueDate(Index1M,$H139)</f>
        <v>42465</v>
      </c>
      <c r="J139" s="52">
        <f>IFERROR(_xll.qlIndexFixing(Index1M,$H139,TRUE,_xll.ohTrigger(RecalcTrigger,Trigger1M)),NA())</f>
        <v>-1.2231580681776322E-3</v>
      </c>
      <c r="K139" s="52">
        <f>IFERROR(_xll.qlIndexFixing(ONIndex1M,I139,TRUE,_xll.ohTrigger(RecalcTrigger,Trigger1M)),NA())</f>
        <v>-1.1711404299941108E-3</v>
      </c>
      <c r="L139" s="52">
        <f>IFERROR(_xll.qlIndexFixing(Index3M,H139,TRUE,_xll.ohTrigger(RecalcTrigger,Trigger3M)),NA())</f>
        <v>-4.2653568578187532E-4</v>
      </c>
      <c r="M139" s="52">
        <f>IFERROR(_xll.qlIndexFixing(ONIndex3M,I139,TRUE,_xll.ohTrigger(RecalcTrigger,Trigger3M)),NA())</f>
        <v>-4.2344061621069073E-4</v>
      </c>
      <c r="N139" s="52">
        <f>IFERROR(_xll.qlIndexFixing(Index6M,$H139,TRUE,_xll.ohTrigger(RecalcTrigger,Trigger6M)),NA())</f>
        <v>3.8852086371061453E-4</v>
      </c>
      <c r="O139" s="52">
        <f>IFERROR(_xll.qlIndexFixing(ONIndex6M,I139,TRUE,_xll.ohTrigger(RecalcTrigger,Trigger6M)),NA())</f>
        <v>3.4517551225299314E-4</v>
      </c>
      <c r="P139" s="52">
        <f>IFERROR(_xll.qlIndexFixing(Index1Y,$H139,TRUE,_xll.ohTrigger(RecalcTrigger,Trigger1Y)),NA())</f>
        <v>1.799588669960567E-3</v>
      </c>
      <c r="Q139" s="52">
        <f>IFERROR(_xll.qlIndexFixing(ONIndex1Y,I139,TRUE,_xll.ohTrigger(RecalcTrigger,Trigger1Y)),NA())</f>
        <v>1.5399341366073571E-3</v>
      </c>
    </row>
    <row r="140" spans="2:17" x14ac:dyDescent="0.2">
      <c r="B140" s="46" t="s">
        <v>17</v>
      </c>
      <c r="D140" s="49">
        <f>_xll.qlCalendarAdvance(Calendar,$D139,B140,"f",FALSE)</f>
        <v>42464</v>
      </c>
      <c r="E140" s="49">
        <f>_xll.qlInterestRateIndexValueDate(IndexON,D140)</f>
        <v>42464</v>
      </c>
      <c r="F140" s="52">
        <f>IFERROR(_xll.qlIndexFixing(IndexON,D140,TRUE,_xll.ohTrigger(RecalcTrigger,TriggerON)),NA())</f>
        <v>-1.5794016840775527E-3</v>
      </c>
      <c r="H140" s="49">
        <f>_xll.qlCalendarAdvance(Calendar,$H139,B140,"f",FALSE)</f>
        <v>42464</v>
      </c>
      <c r="I140" s="49">
        <f>_xll.qlInterestRateIndexValueDate(Index1M,$H140)</f>
        <v>42466</v>
      </c>
      <c r="J140" s="52">
        <f>IFERROR(_xll.qlIndexFixing(Index1M,$H140,TRUE,_xll.ohTrigger(RecalcTrigger,Trigger1M)),NA())</f>
        <v>-1.2272795937904313E-3</v>
      </c>
      <c r="K140" s="52">
        <f>IFERROR(_xll.qlIndexFixing(ONIndex1M,I140,TRUE,_xll.ohTrigger(RecalcTrigger,Trigger1M)),NA())</f>
        <v>-1.1792287037115656E-3</v>
      </c>
      <c r="L140" s="52">
        <f>IFERROR(_xll.qlIndexFixing(Index3M,H140,TRUE,_xll.ohTrigger(RecalcTrigger,Trigger3M)),NA())</f>
        <v>-4.2662489770236363E-4</v>
      </c>
      <c r="M140" s="52">
        <f>IFERROR(_xll.qlIndexFixing(ONIndex3M,I140,TRUE,_xll.ohTrigger(RecalcTrigger,Trigger3M)),NA())</f>
        <v>-4.2380953661158571E-4</v>
      </c>
      <c r="N140" s="52">
        <f>IFERROR(_xll.qlIndexFixing(Index6M,$H140,TRUE,_xll.ohTrigger(RecalcTrigger,Trigger6M)),NA())</f>
        <v>3.895699227495966E-4</v>
      </c>
      <c r="O140" s="52">
        <f>IFERROR(_xll.qlIndexFixing(ONIndex6M,I140,TRUE,_xll.ohTrigger(RecalcTrigger,Trigger6M)),NA())</f>
        <v>3.4474669836193073E-4</v>
      </c>
      <c r="P140" s="52">
        <f>IFERROR(_xll.qlIndexFixing(Index1Y,$H140,TRUE,_xll.ohTrigger(RecalcTrigger,Trigger1Y)),NA())</f>
        <v>1.8020316923358691E-3</v>
      </c>
      <c r="Q140" s="52">
        <f>IFERROR(_xll.qlIndexFixing(ONIndex1Y,I140,TRUE,_xll.ohTrigger(RecalcTrigger,Trigger1Y)),NA())</f>
        <v>1.5402599517955196E-3</v>
      </c>
    </row>
    <row r="141" spans="2:17" x14ac:dyDescent="0.2">
      <c r="B141" s="46" t="s">
        <v>17</v>
      </c>
      <c r="D141" s="49">
        <f>_xll.qlCalendarAdvance(Calendar,$D140,B141,"f",FALSE)</f>
        <v>42465</v>
      </c>
      <c r="E141" s="49">
        <f>_xll.qlInterestRateIndexValueDate(IndexON,D141)</f>
        <v>42465</v>
      </c>
      <c r="F141" s="52">
        <f>IFERROR(_xll.qlIndexFixing(IndexON,D141,TRUE,_xll.ohTrigger(RecalcTrigger,TriggerON)),NA())</f>
        <v>-1.581563451322765E-3</v>
      </c>
      <c r="H141" s="49">
        <f>_xll.qlCalendarAdvance(Calendar,$H140,B141,"f",FALSE)</f>
        <v>42465</v>
      </c>
      <c r="I141" s="49">
        <f>_xll.qlInterestRateIndexValueDate(Index1M,$H141)</f>
        <v>42467</v>
      </c>
      <c r="J141" s="52">
        <f>IFERROR(_xll.qlIndexFixing(Index1M,$H141,TRUE,_xll.ohTrigger(RecalcTrigger,Trigger1M)),NA())</f>
        <v>-1.2353695893577155E-3</v>
      </c>
      <c r="K141" s="52">
        <f>IFERROR(_xll.qlIndexFixing(ONIndex1M,I141,TRUE,_xll.ohTrigger(RecalcTrigger,Trigger1M)),NA())</f>
        <v>-1.187391003001359E-3</v>
      </c>
      <c r="L141" s="52">
        <f>IFERROR(_xll.qlIndexFixing(Index3M,H141,TRUE,_xll.ohTrigger(RecalcTrigger,Trigger3M)),NA())</f>
        <v>-4.2671449068330981E-4</v>
      </c>
      <c r="M141" s="52">
        <f>IFERROR(_xll.qlIndexFixing(ONIndex3M,I141,TRUE,_xll.ohTrigger(RecalcTrigger,Trigger3M)),NA())</f>
        <v>-4.2416875743800375E-4</v>
      </c>
      <c r="N141" s="52">
        <f>IFERROR(_xll.qlIndexFixing(Index6M,$H141,TRUE,_xll.ohTrigger(RecalcTrigger,Trigger6M)),NA())</f>
        <v>3.9065160831563246E-4</v>
      </c>
      <c r="O141" s="52">
        <f>IFERROR(_xll.qlIndexFixing(ONIndex6M,I141,TRUE,_xll.ohTrigger(RecalcTrigger,Trigger6M)),NA())</f>
        <v>3.4449260436275608E-4</v>
      </c>
      <c r="P141" s="52">
        <f>IFERROR(_xll.qlIndexFixing(Index1Y,$H141,TRUE,_xll.ohTrigger(RecalcTrigger,Trigger1Y)),NA())</f>
        <v>1.8044916849851245E-3</v>
      </c>
      <c r="Q141" s="52">
        <f>IFERROR(_xll.qlIndexFixing(ONIndex1Y,I141,TRUE,_xll.ohTrigger(RecalcTrigger,Trigger1Y)),NA())</f>
        <v>1.5405680408964173E-3</v>
      </c>
    </row>
    <row r="142" spans="2:17" x14ac:dyDescent="0.2">
      <c r="B142" s="46" t="s">
        <v>17</v>
      </c>
      <c r="D142" s="49">
        <f>_xll.qlCalendarAdvance(Calendar,$D141,B142,"f",FALSE)</f>
        <v>42466</v>
      </c>
      <c r="E142" s="49">
        <f>_xll.qlInterestRateIndexValueDate(IndexON,D142)</f>
        <v>42466</v>
      </c>
      <c r="F142" s="52">
        <f>IFERROR(_xll.qlIndexFixing(IndexON,D142,TRUE,_xll.ohTrigger(RecalcTrigger,TriggerON)),NA())</f>
        <v>-1.5836918145684109E-3</v>
      </c>
      <c r="H142" s="49">
        <f>_xll.qlCalendarAdvance(Calendar,$H141,B142,"f",FALSE)</f>
        <v>42466</v>
      </c>
      <c r="I142" s="49">
        <f>_xll.qlInterestRateIndexValueDate(Index1M,$H142)</f>
        <v>42468</v>
      </c>
      <c r="J142" s="52">
        <f>IFERROR(_xll.qlIndexFixing(Index1M,$H142,TRUE,_xll.ohTrigger(RecalcTrigger,Trigger1M)),NA())</f>
        <v>-1.2374455233415422E-3</v>
      </c>
      <c r="K142" s="52">
        <f>IFERROR(_xll.qlIndexFixing(ONIndex1M,I142,TRUE,_xll.ohTrigger(RecalcTrigger,Trigger1M)),NA())</f>
        <v>-1.19150180310168E-3</v>
      </c>
      <c r="L142" s="52">
        <f>IFERROR(_xll.qlIndexFixing(Index3M,H142,TRUE,_xll.ohTrigger(RecalcTrigger,Trigger3M)),NA())</f>
        <v>-4.2680433937794803E-4</v>
      </c>
      <c r="M142" s="52">
        <f>IFERROR(_xll.qlIndexFixing(ONIndex3M,I142,TRUE,_xll.ohTrigger(RecalcTrigger,Trigger3M)),NA())</f>
        <v>-4.2434254502232704E-4</v>
      </c>
      <c r="N142" s="52">
        <f>IFERROR(_xll.qlIndexFixing(Index6M,$H142,TRUE,_xll.ohTrigger(RecalcTrigger,Trigger6M)),NA())</f>
        <v>3.9351306359923104E-4</v>
      </c>
      <c r="O142" s="52">
        <f>IFERROR(_xll.qlIndexFixing(ONIndex6M,I142,TRUE,_xll.ohTrigger(RecalcTrigger,Trigger6M)),NA())</f>
        <v>3.4445614416789283E-4</v>
      </c>
      <c r="P142" s="52">
        <f>IFERROR(_xll.qlIndexFixing(Index1Y,$H142,TRUE,_xll.ohTrigger(RecalcTrigger,Trigger1Y)),NA())</f>
        <v>1.8104935393817643E-3</v>
      </c>
      <c r="Q142" s="52">
        <f>IFERROR(_xll.qlIndexFixing(ONIndex1Y,I142,TRUE,_xll.ohTrigger(RecalcTrigger,Trigger1Y)),NA())</f>
        <v>1.540723649622322E-3</v>
      </c>
    </row>
    <row r="143" spans="2:17" x14ac:dyDescent="0.2">
      <c r="B143" s="46" t="s">
        <v>17</v>
      </c>
      <c r="D143" s="49">
        <f>_xll.qlCalendarAdvance(Calendar,$D142,B143,"f",FALSE)</f>
        <v>42467</v>
      </c>
      <c r="E143" s="49">
        <f>_xll.qlInterestRateIndexValueDate(IndexON,D143)</f>
        <v>42467</v>
      </c>
      <c r="F143" s="52">
        <f>IFERROR(_xll.qlIndexFixing(IndexON,D143,TRUE,_xll.ohTrigger(RecalcTrigger,TriggerON)),NA())</f>
        <v>-1.5857857965562161E-3</v>
      </c>
      <c r="H143" s="49">
        <f>_xll.qlCalendarAdvance(Calendar,$H142,B143,"f",FALSE)</f>
        <v>42467</v>
      </c>
      <c r="I143" s="49">
        <f>_xll.qlInterestRateIndexValueDate(Index1M,$H143)</f>
        <v>42471</v>
      </c>
      <c r="J143" s="52">
        <f>IFERROR(_xll.qlIndexFixing(Index1M,$H143,TRUE,_xll.ohTrigger(RecalcTrigger,Trigger1M)),NA())</f>
        <v>-1.247545513919146E-3</v>
      </c>
      <c r="K143" s="52">
        <f>IFERROR(_xll.qlIndexFixing(ONIndex1M,I143,TRUE,_xll.ohTrigger(RecalcTrigger,Trigger1M)),NA())</f>
        <v>-1.195630611197096E-3</v>
      </c>
      <c r="L143" s="52">
        <f>IFERROR(_xll.qlIndexFixing(Index3M,H143,TRUE,_xll.ohTrigger(RecalcTrigger,Trigger3M)),NA())</f>
        <v>-4.2707414515698517E-4</v>
      </c>
      <c r="M143" s="52">
        <f>IFERROR(_xll.qlIndexFixing(ONIndex3M,I143,TRUE,_xll.ohTrigger(RecalcTrigger,Trigger3M)),NA())</f>
        <v>-4.2451285378941606E-4</v>
      </c>
      <c r="N143" s="52">
        <f>IFERROR(_xll.qlIndexFixing(Index6M,$H143,TRUE,_xll.ohTrigger(RecalcTrigger,Trigger6M)),NA())</f>
        <v>3.9520826686425685E-4</v>
      </c>
      <c r="O143" s="52">
        <f>IFERROR(_xll.qlIndexFixing(ONIndex6M,I143,TRUE,_xll.ohTrigger(RecalcTrigger,Trigger6M)),NA())</f>
        <v>3.4447557622385716E-4</v>
      </c>
      <c r="P143" s="52">
        <f>IFERROR(_xll.qlIndexFixing(Index1Y,$H143,TRUE,_xll.ohTrigger(RecalcTrigger,Trigger1Y)),NA())</f>
        <v>1.8144727707023924E-3</v>
      </c>
      <c r="Q143" s="52">
        <f>IFERROR(_xll.qlIndexFixing(ONIndex1Y,I143,TRUE,_xll.ohTrigger(RecalcTrigger,Trigger1Y)),NA())</f>
        <v>1.5408785455583995E-3</v>
      </c>
    </row>
    <row r="144" spans="2:17" x14ac:dyDescent="0.2">
      <c r="B144" s="46" t="s">
        <v>17</v>
      </c>
      <c r="D144" s="49">
        <f>_xll.qlCalendarAdvance(Calendar,$D143,B144,"f",FALSE)</f>
        <v>42468</v>
      </c>
      <c r="E144" s="49">
        <f>_xll.qlInterestRateIndexValueDate(IndexON,D144)</f>
        <v>42468</v>
      </c>
      <c r="F144" s="52">
        <f>IFERROR(_xll.qlIndexFixing(IndexON,D144,TRUE,_xll.ohTrigger(RecalcTrigger,TriggerON)),NA())</f>
        <v>-1.5898472453068635E-3</v>
      </c>
      <c r="H144" s="49">
        <f>_xll.qlCalendarAdvance(Calendar,$H143,B144,"f",FALSE)</f>
        <v>42468</v>
      </c>
      <c r="I144" s="49">
        <f>_xll.qlInterestRateIndexValueDate(Index1M,$H144)</f>
        <v>42472</v>
      </c>
      <c r="J144" s="52">
        <f>IFERROR(_xll.qlIndexFixing(Index1M,$H144,TRUE,_xll.ohTrigger(RecalcTrigger,Trigger1M)),NA())</f>
        <v>-1.2514988331804311E-3</v>
      </c>
      <c r="K144" s="52">
        <f>IFERROR(_xll.qlIndexFixing(ONIndex1M,I144,TRUE,_xll.ohTrigger(RecalcTrigger,Trigger1M)),NA())</f>
        <v>-1.1997768000293618E-3</v>
      </c>
      <c r="L144" s="52">
        <f>IFERROR(_xll.qlIndexFixing(Index3M,H144,TRUE,_xll.ohTrigger(RecalcTrigger,Trigger3M)),NA())</f>
        <v>-4.271637350762047E-4</v>
      </c>
      <c r="M144" s="52">
        <f>IFERROR(_xll.qlIndexFixing(ONIndex3M,I144,TRUE,_xll.ohTrigger(RecalcTrigger,Trigger3M)),NA())</f>
        <v>-4.2467959405101396E-4</v>
      </c>
      <c r="N144" s="52">
        <f>IFERROR(_xll.qlIndexFixing(Index6M,$H144,TRUE,_xll.ohTrigger(RecalcTrigger,Trigger6M)),NA())</f>
        <v>3.9638033828122762E-4</v>
      </c>
      <c r="O144" s="52">
        <f>IFERROR(_xll.qlIndexFixing(ONIndex6M,I144,TRUE,_xll.ohTrigger(RecalcTrigger,Trigger6M)),NA())</f>
        <v>3.4455199317662277E-4</v>
      </c>
      <c r="P144" s="52">
        <f>IFERROR(_xll.qlIndexFixing(Index1Y,$H144,TRUE,_xll.ohTrigger(RecalcTrigger,Trigger1Y)),NA())</f>
        <v>1.8169960766564932E-3</v>
      </c>
      <c r="Q144" s="52">
        <f>IFERROR(_xll.qlIndexFixing(ONIndex1Y,I144,TRUE,_xll.ohTrigger(RecalcTrigger,Trigger1Y)),NA())</f>
        <v>1.5410329453313665E-3</v>
      </c>
    </row>
    <row r="145" spans="2:17" x14ac:dyDescent="0.2">
      <c r="B145" s="46" t="s">
        <v>17</v>
      </c>
      <c r="D145" s="49">
        <f>_xll.qlCalendarAdvance(Calendar,$D144,B145,"f",FALSE)</f>
        <v>42471</v>
      </c>
      <c r="E145" s="49">
        <f>_xll.qlInterestRateIndexValueDate(IndexON,D145)</f>
        <v>42471</v>
      </c>
      <c r="F145" s="52">
        <f>IFERROR(_xll.qlIndexFixing(IndexON,D145,TRUE,_xll.ohTrigger(RecalcTrigger,TriggerON)),NA())</f>
        <v>-1.5937983539338063E-3</v>
      </c>
      <c r="H145" s="49">
        <f>_xll.qlCalendarAdvance(Calendar,$H144,B145,"f",FALSE)</f>
        <v>42471</v>
      </c>
      <c r="I145" s="49">
        <f>_xll.qlInterestRateIndexValueDate(Index1M,$H145)</f>
        <v>42473</v>
      </c>
      <c r="J145" s="52">
        <f>IFERROR(_xll.qlIndexFixing(Index1M,$H145,TRUE,_xll.ohTrigger(RecalcTrigger,Trigger1M)),NA())</f>
        <v>-1.2554080798827805E-3</v>
      </c>
      <c r="K145" s="52">
        <f>IFERROR(_xll.qlIndexFixing(ONIndex1M,I145,TRUE,_xll.ohTrigger(RecalcTrigger,Trigger1M)),NA())</f>
        <v>-1.2081199227953476E-3</v>
      </c>
      <c r="L145" s="52">
        <f>IFERROR(_xll.qlIndexFixing(Index3M,H145,TRUE,_xll.ohTrigger(RecalcTrigger,Trigger3M)),NA())</f>
        <v>-4.2725293285152441E-4</v>
      </c>
      <c r="M145" s="52">
        <f>IFERROR(_xll.qlIndexFixing(ONIndex3M,I145,TRUE,_xll.ohTrigger(RecalcTrigger,Trigger3M)),NA())</f>
        <v>-4.2500022819691452E-4</v>
      </c>
      <c r="N145" s="52">
        <f>IFERROR(_xll.qlIndexFixing(Index6M,$H145,TRUE,_xll.ohTrigger(RecalcTrigger,Trigger6M)),NA())</f>
        <v>3.9755554947297744E-4</v>
      </c>
      <c r="O145" s="52">
        <f>IFERROR(_xll.qlIndexFixing(ONIndex6M,I145,TRUE,_xll.ohTrigger(RecalcTrigger,Trigger6M)),NA())</f>
        <v>3.4490057058356172E-4</v>
      </c>
      <c r="P145" s="52">
        <f>IFERROR(_xll.qlIndexFixing(Index1Y,$H145,TRUE,_xll.ohTrigger(RecalcTrigger,Trigger1Y)),NA())</f>
        <v>1.8195276597769436E-3</v>
      </c>
      <c r="Q145" s="52">
        <f>IFERROR(_xll.qlIndexFixing(ONIndex1Y,I145,TRUE,_xll.ohTrigger(RecalcTrigger,Trigger1Y)),NA())</f>
        <v>1.54134777610615E-3</v>
      </c>
    </row>
    <row r="146" spans="2:17" x14ac:dyDescent="0.2">
      <c r="B146" s="46" t="s">
        <v>17</v>
      </c>
      <c r="D146" s="49">
        <f>_xll.qlCalendarAdvance(Calendar,$D145,B146,"f",FALSE)</f>
        <v>42472</v>
      </c>
      <c r="E146" s="49">
        <f>_xll.qlInterestRateIndexValueDate(IndexON,D146)</f>
        <v>42472</v>
      </c>
      <c r="F146" s="52">
        <f>IFERROR(_xll.qlIndexFixing(IndexON,D146,TRUE,_xll.ohTrigger(RecalcTrigger,TriggerON)),NA())</f>
        <v>-1.595705761925359E-3</v>
      </c>
      <c r="H146" s="49">
        <f>_xll.qlCalendarAdvance(Calendar,$H145,B146,"f",FALSE)</f>
        <v>42472</v>
      </c>
      <c r="I146" s="49">
        <f>_xll.qlInterestRateIndexValueDate(Index1M,$H146)</f>
        <v>42474</v>
      </c>
      <c r="J146" s="52">
        <f>IFERROR(_xll.qlIndexFixing(Index1M,$H146,TRUE,_xll.ohTrigger(RecalcTrigger,Trigger1M)),NA())</f>
        <v>-1.26275529098413E-3</v>
      </c>
      <c r="K146" s="52">
        <f>IFERROR(_xll.qlIndexFixing(ONIndex1M,I146,TRUE,_xll.ohTrigger(RecalcTrigger,Trigger1M)),NA())</f>
        <v>-1.2165228168026232E-3</v>
      </c>
      <c r="L146" s="52">
        <f>IFERROR(_xll.qlIndexFixing(Index3M,H146,TRUE,_xll.ohTrigger(RecalcTrigger,Trigger3M)),NA())</f>
        <v>-4.2734160468579522E-4</v>
      </c>
      <c r="M146" s="52">
        <f>IFERROR(_xll.qlIndexFixing(ONIndex3M,I146,TRUE,_xll.ohTrigger(RecalcTrigger,Trigger3M)),NA())</f>
        <v>-4.253090722006192E-4</v>
      </c>
      <c r="N146" s="52">
        <f>IFERROR(_xll.qlIndexFixing(Index6M,$H146,TRUE,_xll.ohTrigger(RecalcTrigger,Trigger6M)),NA())</f>
        <v>3.9872879195756267E-4</v>
      </c>
      <c r="O146" s="52">
        <f>IFERROR(_xll.qlIndexFixing(ONIndex6M,I146,TRUE,_xll.ohTrigger(RecalcTrigger,Trigger6M)),NA())</f>
        <v>3.4544936375446866E-4</v>
      </c>
      <c r="P146" s="52">
        <f>IFERROR(_xll.qlIndexFixing(Index1Y,$H146,TRUE,_xll.ohTrigger(RecalcTrigger,Trigger1Y)),NA())</f>
        <v>1.8291340183610369E-3</v>
      </c>
      <c r="Q146" s="52">
        <f>IFERROR(_xll.qlIndexFixing(ONIndex1Y,I146,TRUE,_xll.ohTrigger(RecalcTrigger,Trigger1Y)),NA())</f>
        <v>1.5416499247589144E-3</v>
      </c>
    </row>
    <row r="147" spans="2:17" x14ac:dyDescent="0.2">
      <c r="B147" s="46" t="s">
        <v>17</v>
      </c>
      <c r="D147" s="49">
        <f>_xll.qlCalendarAdvance(Calendar,$D146,B147,"f",FALSE)</f>
        <v>42473</v>
      </c>
      <c r="E147" s="49">
        <f>_xll.qlInterestRateIndexValueDate(IndexON,D147)</f>
        <v>42473</v>
      </c>
      <c r="F147" s="52">
        <f>IFERROR(_xll.qlIndexFixing(IndexON,D147,TRUE,_xll.ohTrigger(RecalcTrigger,TriggerON)),NA())</f>
        <v>-1.5975729221118229E-3</v>
      </c>
      <c r="H147" s="49">
        <f>_xll.qlCalendarAdvance(Calendar,$H146,B147,"f",FALSE)</f>
        <v>42473</v>
      </c>
      <c r="I147" s="49">
        <f>_xll.qlInterestRateIndexValueDate(Index1M,$H147)</f>
        <v>42475</v>
      </c>
      <c r="J147" s="52">
        <f>IFERROR(_xll.qlIndexFixing(Index1M,$H147,TRUE,_xll.ohTrigger(RecalcTrigger,Trigger1M)),NA())</f>
        <v>-1.2647910703940972E-3</v>
      </c>
      <c r="K147" s="52">
        <f>IFERROR(_xll.qlIndexFixing(ONIndex1M,I147,TRUE,_xll.ohTrigger(RecalcTrigger,Trigger1M)),NA())</f>
        <v>-1.2207464997260331E-3</v>
      </c>
      <c r="L147" s="52">
        <f>IFERROR(_xll.qlIndexFixing(Index3M,H147,TRUE,_xll.ohTrigger(RecalcTrigger,Trigger3M)),NA())</f>
        <v>-4.2742961537244587E-4</v>
      </c>
      <c r="M147" s="52">
        <f>IFERROR(_xll.qlIndexFixing(ONIndex3M,I147,TRUE,_xll.ohTrigger(RecalcTrigger,Trigger3M)),NA())</f>
        <v>-4.2545662177317922E-4</v>
      </c>
      <c r="N147" s="52">
        <f>IFERROR(_xll.qlIndexFixing(Index6M,$H147,TRUE,_xll.ohTrigger(RecalcTrigger,Trigger6M)),NA())</f>
        <v>4.0156499820889085E-4</v>
      </c>
      <c r="O147" s="52">
        <f>IFERROR(_xll.qlIndexFixing(ONIndex6M,I147,TRUE,_xll.ohTrigger(RecalcTrigger,Trigger6M)),NA())</f>
        <v>3.4582709584007887E-4</v>
      </c>
      <c r="P147" s="52">
        <f>IFERROR(_xll.qlIndexFixing(Index1Y,$H147,TRUE,_xll.ohTrigger(RecalcTrigger,Trigger1Y)),NA())</f>
        <v>1.8299090685166988E-3</v>
      </c>
      <c r="Q147" s="52">
        <f>IFERROR(_xll.qlIndexFixing(ONIndex1Y,I147,TRUE,_xll.ohTrigger(RecalcTrigger,Trigger1Y)),NA())</f>
        <v>1.5418050995119614E-3</v>
      </c>
    </row>
    <row r="148" spans="2:17" x14ac:dyDescent="0.2">
      <c r="B148" s="46" t="s">
        <v>17</v>
      </c>
      <c r="D148" s="49">
        <f>_xll.qlCalendarAdvance(Calendar,$D147,B148,"f",FALSE)</f>
        <v>42474</v>
      </c>
      <c r="E148" s="49">
        <f>_xll.qlInterestRateIndexValueDate(IndexON,D148)</f>
        <v>42474</v>
      </c>
      <c r="F148" s="52">
        <f>IFERROR(_xll.qlIndexFixing(IndexON,D148,TRUE,_xll.ohTrigger(RecalcTrigger,TriggerON)),NA())</f>
        <v>-1.5993988563156591E-3</v>
      </c>
      <c r="H148" s="49">
        <f>_xll.qlCalendarAdvance(Calendar,$H147,B148,"f",FALSE)</f>
        <v>42474</v>
      </c>
      <c r="I148" s="49">
        <f>_xll.qlInterestRateIndexValueDate(Index1M,$H148)</f>
        <v>42478</v>
      </c>
      <c r="J148" s="52">
        <f>IFERROR(_xll.qlIndexFixing(Index1M,$H148,TRUE,_xll.ohTrigger(RecalcTrigger,Trigger1M)),NA())</f>
        <v>-1.27412523769177E-3</v>
      </c>
      <c r="K148" s="52">
        <f>IFERROR(_xll.qlIndexFixing(ONIndex1M,I148,TRUE,_xll.ohTrigger(RecalcTrigger,Trigger1M)),NA())</f>
        <v>-1.2249837993971724E-3</v>
      </c>
      <c r="L148" s="52">
        <f>IFERROR(_xll.qlIndexFixing(Index3M,H148,TRUE,_xll.ohTrigger(RecalcTrigger,Trigger3M)),NA())</f>
        <v>-4.2768830735939858E-4</v>
      </c>
      <c r="M148" s="52">
        <f>IFERROR(_xll.qlIndexFixing(ONIndex3M,I148,TRUE,_xll.ohTrigger(RecalcTrigger,Trigger3M)),NA())</f>
        <v>-4.2560006375147452E-4</v>
      </c>
      <c r="N148" s="52">
        <f>IFERROR(_xll.qlIndexFixing(Index6M,$H148,TRUE,_xll.ohTrigger(RecalcTrigger,Trigger6M)),NA())</f>
        <v>4.0329796495337052E-4</v>
      </c>
      <c r="O148" s="52">
        <f>IFERROR(_xll.qlIndexFixing(ONIndex6M,I148,TRUE,_xll.ohTrigger(RecalcTrigger,Trigger6M)),NA())</f>
        <v>3.4626836885820467E-4</v>
      </c>
      <c r="P148" s="52">
        <f>IFERROR(_xll.qlIndexFixing(Index1Y,$H148,TRUE,_xll.ohTrigger(RecalcTrigger,Trigger1Y)),NA())</f>
        <v>1.8322572706196249E-3</v>
      </c>
      <c r="Q148" s="52">
        <f>IFERROR(_xll.qlIndexFixing(ONIndex1Y,I148,TRUE,_xll.ohTrigger(RecalcTrigger,Trigger1Y)),NA())</f>
        <v>1.5419610801004069E-3</v>
      </c>
    </row>
    <row r="149" spans="2:17" x14ac:dyDescent="0.2">
      <c r="B149" s="46" t="s">
        <v>17</v>
      </c>
      <c r="D149" s="49">
        <f>_xll.qlCalendarAdvance(Calendar,$D148,B149,"f",FALSE)</f>
        <v>42475</v>
      </c>
      <c r="E149" s="49">
        <f>_xll.qlInterestRateIndexValueDate(IndexON,D149)</f>
        <v>42475</v>
      </c>
      <c r="F149" s="52">
        <f>IFERROR(_xll.qlIndexFixing(IndexON,D149,TRUE,_xll.ohTrigger(RecalcTrigger,TriggerON)),NA())</f>
        <v>-1.6029012800267139E-3</v>
      </c>
      <c r="H149" s="49">
        <f>_xll.qlCalendarAdvance(Calendar,$H148,B149,"f",FALSE)</f>
        <v>42475</v>
      </c>
      <c r="I149" s="49">
        <f>_xll.qlInterestRateIndexValueDate(Index1M,$H149)</f>
        <v>42479</v>
      </c>
      <c r="J149" s="52">
        <f>IFERROR(_xll.qlIndexFixing(Index1M,$H149,TRUE,_xll.ohTrigger(RecalcTrigger,Trigger1M)),NA())</f>
        <v>-1.2776684269071303E-3</v>
      </c>
      <c r="K149" s="52">
        <f>IFERROR(_xll.qlIndexFixing(ONIndex1M,I149,TRUE,_xll.ohTrigger(RecalcTrigger,Trigger1M)),NA())</f>
        <v>-1.2292340886377318E-3</v>
      </c>
      <c r="L149" s="52">
        <f>IFERROR(_xll.qlIndexFixing(Index3M,H149,TRUE,_xll.ohTrigger(RecalcTrigger,Trigger3M)),NA())</f>
        <v>-4.2777229322337628E-4</v>
      </c>
      <c r="M149" s="52">
        <f>IFERROR(_xll.qlIndexFixing(ONIndex3M,I149,TRUE,_xll.ohTrigger(RecalcTrigger,Trigger3M)),NA())</f>
        <v>-4.2573930824740813E-4</v>
      </c>
      <c r="N149" s="52">
        <f>IFERROR(_xll.qlIndexFixing(Index6M,$H149,TRUE,_xll.ohTrigger(RecalcTrigger,Trigger6M)),NA())</f>
        <v>4.0438279643659431E-4</v>
      </c>
      <c r="O149" s="52">
        <f>IFERROR(_xll.qlIndexFixing(ONIndex6M,I149,TRUE,_xll.ohTrigger(RecalcTrigger,Trigger6M)),NA())</f>
        <v>3.4677427585450005E-4</v>
      </c>
      <c r="P149" s="52">
        <f>IFERROR(_xll.qlIndexFixing(Index1Y,$H149,TRUE,_xll.ohTrigger(RecalcTrigger,Trigger1Y)),NA())</f>
        <v>1.8348068836010769E-3</v>
      </c>
      <c r="Q149" s="52">
        <f>IFERROR(_xll.qlIndexFixing(ONIndex1Y,I149,TRUE,_xll.ohTrigger(RecalcTrigger,Trigger1Y)),NA())</f>
        <v>1.5421180836305837E-3</v>
      </c>
    </row>
    <row r="150" spans="2:17" x14ac:dyDescent="0.2">
      <c r="B150" s="46" t="s">
        <v>17</v>
      </c>
      <c r="D150" s="49">
        <f>_xll.qlCalendarAdvance(Calendar,$D149,B150,"f",FALSE)</f>
        <v>42478</v>
      </c>
      <c r="E150" s="49">
        <f>_xll.qlInterestRateIndexValueDate(IndexON,D150)</f>
        <v>42478</v>
      </c>
      <c r="F150" s="52">
        <f>IFERROR(_xll.qlIndexFixing(IndexON,D150,TRUE,_xll.ohTrigger(RecalcTrigger,TriggerON)),NA())</f>
        <v>-1.6062707809849641E-3</v>
      </c>
      <c r="H150" s="49">
        <f>_xll.qlCalendarAdvance(Calendar,$H149,B150,"f",FALSE)</f>
        <v>42478</v>
      </c>
      <c r="I150" s="49">
        <f>_xll.qlInterestRateIndexValueDate(Index1M,$H150)</f>
        <v>42480</v>
      </c>
      <c r="J150" s="52">
        <f>IFERROR(_xll.qlIndexFixing(Index1M,$H150,TRUE,_xll.ohTrigger(RecalcTrigger,Trigger1M)),NA())</f>
        <v>-1.2811331163624651E-3</v>
      </c>
      <c r="K150" s="52">
        <f>IFERROR(_xll.qlIndexFixing(ONIndex1M,I150,TRUE,_xll.ohTrigger(RecalcTrigger,Trigger1M)),NA())</f>
        <v>-1.2377705731836386E-3</v>
      </c>
      <c r="L150" s="52">
        <f>IFERROR(_xll.qlIndexFixing(Index3M,H150,TRUE,_xll.ohTrigger(RecalcTrigger,Trigger3M)),NA())</f>
        <v>-4.27854920781798E-4</v>
      </c>
      <c r="M150" s="52">
        <f>IFERROR(_xll.qlIndexFixing(ONIndex3M,I150,TRUE,_xll.ohTrigger(RecalcTrigger,Trigger3M)),NA())</f>
        <v>-4.2600285236726876E-4</v>
      </c>
      <c r="N150" s="52">
        <f>IFERROR(_xll.qlIndexFixing(Index6M,$H150,TRUE,_xll.ohTrigger(RecalcTrigger,Trigger6M)),NA())</f>
        <v>4.0543384417767554E-4</v>
      </c>
      <c r="O150" s="52">
        <f>IFERROR(_xll.qlIndexFixing(ONIndex6M,I150,TRUE,_xll.ohTrigger(RecalcTrigger,Trigger6M)),NA())</f>
        <v>3.480073358819169E-4</v>
      </c>
      <c r="P150" s="52">
        <f>IFERROR(_xll.qlIndexFixing(Index1Y,$H150,TRUE,_xll.ohTrigger(RecalcTrigger,Trigger1Y)),NA())</f>
        <v>1.8373541255110799E-3</v>
      </c>
      <c r="Q150" s="52">
        <f>IFERROR(_xll.qlIndexFixing(ONIndex1Y,I150,TRUE,_xll.ohTrigger(RecalcTrigger,Trigger1Y)),NA())</f>
        <v>1.5424431937294258E-3</v>
      </c>
    </row>
    <row r="151" spans="2:17" x14ac:dyDescent="0.2">
      <c r="B151" s="46" t="s">
        <v>17</v>
      </c>
      <c r="D151" s="49">
        <f>_xll.qlCalendarAdvance(Calendar,$D150,B151,"f",FALSE)</f>
        <v>42479</v>
      </c>
      <c r="E151" s="49">
        <f>_xll.qlInterestRateIndexValueDate(IndexON,D151)</f>
        <v>42479</v>
      </c>
      <c r="F151" s="52">
        <f>IFERROR(_xll.qlIndexFixing(IndexON,D151,TRUE,_xll.ohTrigger(RecalcTrigger,TriggerON)),NA())</f>
        <v>-1.607875920326407E-3</v>
      </c>
      <c r="H151" s="49">
        <f>_xll.qlCalendarAdvance(Calendar,$H150,B151,"f",FALSE)</f>
        <v>42479</v>
      </c>
      <c r="I151" s="49">
        <f>_xll.qlInterestRateIndexValueDate(Index1M,$H151)</f>
        <v>42481</v>
      </c>
      <c r="J151" s="52">
        <f>IFERROR(_xll.qlIndexFixing(Index1M,$H151,TRUE,_xll.ohTrigger(RecalcTrigger,Trigger1M)),NA())</f>
        <v>-1.2872684934832346E-3</v>
      </c>
      <c r="K151" s="52">
        <f>IFERROR(_xll.qlIndexFixing(ONIndex1M,I151,TRUE,_xll.ohTrigger(RecalcTrigger,Trigger1M)),NA())</f>
        <v>-1.246455318839601E-3</v>
      </c>
      <c r="L151" s="52">
        <f>IFERROR(_xll.qlIndexFixing(Index3M,H151,TRUE,_xll.ohTrigger(RecalcTrigger,Trigger3M)),NA())</f>
        <v>-4.2793604637551326E-4</v>
      </c>
      <c r="M151" s="52">
        <f>IFERROR(_xll.qlIndexFixing(ONIndex3M,I151,TRUE,_xll.ohTrigger(RecalcTrigger,Trigger3M)),NA())</f>
        <v>-4.2625251464478708E-4</v>
      </c>
      <c r="N151" s="52">
        <f>IFERROR(_xll.qlIndexFixing(Index6M,$H151,TRUE,_xll.ohTrigger(RecalcTrigger,Trigger6M)),NA())</f>
        <v>4.0644561165010151E-4</v>
      </c>
      <c r="O151" s="52">
        <f>IFERROR(_xll.qlIndexFixing(ONIndex6M,I151,TRUE,_xll.ohTrigger(RecalcTrigger,Trigger6M)),NA())</f>
        <v>3.4907892088931192E-4</v>
      </c>
      <c r="P151" s="52">
        <f>IFERROR(_xll.qlIndexFixing(Index1Y,$H151,TRUE,_xll.ohTrigger(RecalcTrigger,Trigger1Y)),NA())</f>
        <v>1.8398974306613428E-3</v>
      </c>
      <c r="Q151" s="52">
        <f>IFERROR(_xll.qlIndexFixing(ONIndex1Y,I151,TRUE,_xll.ohTrigger(RecalcTrigger,Trigger1Y)),NA())</f>
        <v>1.5427606659379478E-3</v>
      </c>
    </row>
    <row r="152" spans="2:17" x14ac:dyDescent="0.2">
      <c r="B152" s="46" t="s">
        <v>17</v>
      </c>
      <c r="D152" s="49">
        <f>_xll.qlCalendarAdvance(Calendar,$D151,B152,"f",FALSE)</f>
        <v>42480</v>
      </c>
      <c r="E152" s="49">
        <f>_xll.qlInterestRateIndexValueDate(IndexON,D152)</f>
        <v>42480</v>
      </c>
      <c r="F152" s="52">
        <f>IFERROR(_xll.qlIndexFixing(IndexON,D152,TRUE,_xll.ohTrigger(RecalcTrigger,TriggerON)),NA())</f>
        <v>-1.6094339672179103E-3</v>
      </c>
      <c r="H152" s="49">
        <f>_xll.qlCalendarAdvance(Calendar,$H151,B152,"f",FALSE)</f>
        <v>42480</v>
      </c>
      <c r="I152" s="49">
        <f>_xll.qlInterestRateIndexValueDate(Index1M,$H152)</f>
        <v>42482</v>
      </c>
      <c r="J152" s="52">
        <f>IFERROR(_xll.qlIndexFixing(Index1M,$H152,TRUE,_xll.ohTrigger(RecalcTrigger,Trigger1M)),NA())</f>
        <v>-1.2891449728939216E-3</v>
      </c>
      <c r="K152" s="52">
        <f>IFERROR(_xll.qlIndexFixing(ONIndex1M,I152,TRUE,_xll.ohTrigger(RecalcTrigger,Trigger1M)),NA())</f>
        <v>-1.250904180958301E-3</v>
      </c>
      <c r="L152" s="52">
        <f>IFERROR(_xll.qlIndexFixing(Index3M,H152,TRUE,_xll.ohTrigger(RecalcTrigger,Trigger3M)),NA())</f>
        <v>-4.2801552493946322E-4</v>
      </c>
      <c r="M152" s="52">
        <f>IFERROR(_xll.qlIndexFixing(ONIndex3M,I152,TRUE,_xll.ohTrigger(RecalcTrigger,Trigger3M)),NA())</f>
        <v>-4.2636942420681834E-4</v>
      </c>
      <c r="N152" s="52">
        <f>IFERROR(_xll.qlIndexFixing(Index6M,$H152,TRUE,_xll.ohTrigger(RecalcTrigger,Trigger6M)),NA())</f>
        <v>4.0852509173009094E-4</v>
      </c>
      <c r="O152" s="52">
        <f>IFERROR(_xll.qlIndexFixing(ONIndex6M,I152,TRUE,_xll.ohTrigger(RecalcTrigger,Trigger6M)),NA())</f>
        <v>3.4915197557161548E-4</v>
      </c>
      <c r="P152" s="52">
        <f>IFERROR(_xll.qlIndexFixing(Index1Y,$H152,TRUE,_xll.ohTrigger(RecalcTrigger,Trigger1Y)),NA())</f>
        <v>1.8458408207927229E-3</v>
      </c>
      <c r="Q152" s="52">
        <f>IFERROR(_xll.qlIndexFixing(ONIndex1Y,I152,TRUE,_xll.ohTrigger(RecalcTrigger,Trigger1Y)),NA())</f>
        <v>1.5429260385335652E-3</v>
      </c>
    </row>
    <row r="153" spans="2:17" x14ac:dyDescent="0.2">
      <c r="B153" s="46" t="s">
        <v>17</v>
      </c>
      <c r="D153" s="49">
        <f>_xll.qlCalendarAdvance(Calendar,$D152,B153,"f",FALSE)</f>
        <v>42481</v>
      </c>
      <c r="E153" s="49">
        <f>_xll.qlInterestRateIndexValueDate(IndexON,D153)</f>
        <v>42481</v>
      </c>
      <c r="F153" s="52">
        <f>IFERROR(_xll.qlIndexFixing(IndexON,D153,TRUE,_xll.ohTrigger(RecalcTrigger,TriggerON)),NA())</f>
        <v>-1.6109439443212636E-3</v>
      </c>
      <c r="H153" s="49">
        <f>_xll.qlCalendarAdvance(Calendar,$H152,B153,"f",FALSE)</f>
        <v>42481</v>
      </c>
      <c r="I153" s="49">
        <f>_xll.qlInterestRateIndexValueDate(Index1M,$H153)</f>
        <v>42485</v>
      </c>
      <c r="J153" s="52">
        <f>IFERROR(_xll.qlIndexFixing(Index1M,$H153,TRUE,_xll.ohTrigger(RecalcTrigger,Trigger1M)),NA())</f>
        <v>-1.2970953035131849E-3</v>
      </c>
      <c r="K153" s="52">
        <f>IFERROR(_xll.qlIndexFixing(ONIndex1M,I153,TRUE,_xll.ohTrigger(RecalcTrigger,Trigger1M)),NA())</f>
        <v>-1.2552673145727056E-3</v>
      </c>
      <c r="L153" s="52">
        <f>IFERROR(_xll.qlIndexFixing(Index3M,H153,TRUE,_xll.ohTrigger(RecalcTrigger,Trigger3M)),NA())</f>
        <v>-4.2824260665465317E-4</v>
      </c>
      <c r="M153" s="52">
        <f>IFERROR(_xll.qlIndexFixing(ONIndex3M,I153,TRUE,_xll.ohTrigger(RecalcTrigger,Trigger3M)),NA())</f>
        <v>-4.2648159715774625E-4</v>
      </c>
      <c r="N153" s="52">
        <f>IFERROR(_xll.qlIndexFixing(Index6M,$H153,TRUE,_xll.ohTrigger(RecalcTrigger,Trigger6M)),NA())</f>
        <v>4.1000000003590535E-4</v>
      </c>
      <c r="O153" s="52">
        <f>IFERROR(_xll.qlIndexFixing(ONIndex6M,I153,TRUE,_xll.ohTrigger(RecalcTrigger,Trigger6M)),NA())</f>
        <v>3.4929931739036135E-4</v>
      </c>
      <c r="P153" s="52">
        <f>IFERROR(_xll.qlIndexFixing(Index1Y,$H153,TRUE,_xll.ohTrigger(RecalcTrigger,Trigger1Y)),NA())</f>
        <v>1.8500000007312706E-3</v>
      </c>
      <c r="Q153" s="52">
        <f>IFERROR(_xll.qlIndexFixing(ONIndex1Y,I153,TRUE,_xll.ohTrigger(RecalcTrigger,Trigger1Y)),NA())</f>
        <v>1.5430937359095509E-3</v>
      </c>
    </row>
    <row r="154" spans="2:17" x14ac:dyDescent="0.2">
      <c r="B154" s="46" t="s">
        <v>17</v>
      </c>
      <c r="D154" s="49">
        <f>_xll.qlCalendarAdvance(Calendar,$D153,B154,"f",FALSE)</f>
        <v>42482</v>
      </c>
      <c r="E154" s="49">
        <f>_xll.qlInterestRateIndexValueDate(IndexON,D154)</f>
        <v>42482</v>
      </c>
      <c r="F154" s="52">
        <f>IFERROR(_xll.qlIndexFixing(IndexON,D154,TRUE,_xll.ohTrigger(RecalcTrigger,TriggerON)),NA())</f>
        <v>-1.6137915420388893E-3</v>
      </c>
      <c r="H154" s="49">
        <f>_xll.qlCalendarAdvance(Calendar,$H153,B154,"f",FALSE)</f>
        <v>42482</v>
      </c>
      <c r="I154" s="49">
        <f>_xll.qlInterestRateIndexValueDate(Index1M,$H154)</f>
        <v>42486</v>
      </c>
      <c r="J154" s="52">
        <f>IFERROR(_xll.qlIndexFixing(Index1M,$H154,TRUE,_xll.ohTrigger(RecalcTrigger,Trigger1M)),NA())</f>
        <v>-1.2999722358402188E-3</v>
      </c>
      <c r="K154" s="52">
        <f>IFERROR(_xll.qlIndexFixing(ONIndex1M,I154,TRUE,_xll.ohTrigger(RecalcTrigger,Trigger1M)),NA())</f>
        <v>-1.2595423137673478E-3</v>
      </c>
      <c r="L154" s="52">
        <f>IFERROR(_xll.qlIndexFixing(Index3M,H154,TRUE,_xll.ohTrigger(RecalcTrigger,Trigger3M)),NA())</f>
        <v>-4.2831401826139105E-4</v>
      </c>
      <c r="M154" s="52">
        <f>IFERROR(_xll.qlIndexFixing(ONIndex3M,I154,TRUE,_xll.ohTrigger(RecalcTrigger,Trigger3M)),NA())</f>
        <v>-4.2658894392921809E-4</v>
      </c>
      <c r="N154" s="52">
        <f>IFERROR(_xll.qlIndexFixing(Index6M,$H154,TRUE,_xll.ohTrigger(RecalcTrigger,Trigger6M)),NA())</f>
        <v>4.1077469458397951E-4</v>
      </c>
      <c r="O154" s="52">
        <f>IFERROR(_xll.qlIndexFixing(ONIndex6M,I154,TRUE,_xll.ohTrigger(RecalcTrigger,Trigger6M)),NA())</f>
        <v>3.4952229094997733E-4</v>
      </c>
      <c r="P154" s="52">
        <f>IFERROR(_xll.qlIndexFixing(Index1Y,$H154,TRUE,_xll.ohTrigger(RecalcTrigger,Trigger1Y)),NA())</f>
        <v>1.8525026954072077E-3</v>
      </c>
      <c r="Q154" s="52">
        <f>IFERROR(_xll.qlIndexFixing(ONIndex1Y,I154,TRUE,_xll.ohTrigger(RecalcTrigger,Trigger1Y)),NA())</f>
        <v>1.5432639748524934E-3</v>
      </c>
    </row>
    <row r="155" spans="2:17" x14ac:dyDescent="0.2">
      <c r="B155" s="46" t="s">
        <v>17</v>
      </c>
      <c r="D155" s="49">
        <f>_xll.qlCalendarAdvance(Calendar,$D154,B155,"f",FALSE)</f>
        <v>42485</v>
      </c>
      <c r="E155" s="49">
        <f>_xll.qlInterestRateIndexValueDate(IndexON,D155)</f>
        <v>42485</v>
      </c>
      <c r="F155" s="52">
        <f>IFERROR(_xll.qlIndexFixing(IndexON,D155,TRUE,_xll.ohTrigger(RecalcTrigger,TriggerON)),NA())</f>
        <v>-1.6164835974974423E-3</v>
      </c>
      <c r="H155" s="49">
        <f>_xll.qlCalendarAdvance(Calendar,$H154,B155,"f",FALSE)</f>
        <v>42485</v>
      </c>
      <c r="I155" s="49">
        <f>_xll.qlInterestRateIndexValueDate(Index1M,$H155)</f>
        <v>42487</v>
      </c>
      <c r="J155" s="52">
        <f>IFERROR(_xll.qlIndexFixing(Index1M,$H155,TRUE,_xll.ohTrigger(RecalcTrigger,Trigger1M)),NA())</f>
        <v>-1.3027256962439004E-3</v>
      </c>
      <c r="K155" s="52">
        <f>IFERROR(_xll.qlIndexFixing(ONIndex1M,I155,TRUE,_xll.ohTrigger(RecalcTrigger,Trigger1M)),NA())</f>
        <v>-1.2677820385764704E-3</v>
      </c>
      <c r="L155" s="52">
        <f>IFERROR(_xll.qlIndexFixing(Index3M,H155,TRUE,_xll.ohTrigger(RecalcTrigger,Trigger3M)),NA())</f>
        <v>-4.2838303637700932E-4</v>
      </c>
      <c r="M155" s="52">
        <f>IFERROR(_xll.qlIndexFixing(ONIndex3M,I155,TRUE,_xll.ohTrigger(RecalcTrigger,Trigger3M)),NA())</f>
        <v>-4.2678659397221708E-4</v>
      </c>
      <c r="N155" s="52">
        <f>IFERROR(_xll.qlIndexFixing(Index6M,$H155,TRUE,_xll.ohTrigger(RecalcTrigger,Trigger6M)),NA())</f>
        <v>4.1151829488968151E-4</v>
      </c>
      <c r="O155" s="52">
        <f>IFERROR(_xll.qlIndexFixing(ONIndex6M,I155,TRUE,_xll.ohTrigger(RecalcTrigger,Trigger6M)),NA())</f>
        <v>3.5022740731527335E-4</v>
      </c>
      <c r="P155" s="52">
        <f>IFERROR(_xll.qlIndexFixing(Index1Y,$H155,TRUE,_xll.ohTrigger(RecalcTrigger,Trigger1Y)),NA())</f>
        <v>1.8549968970920673E-3</v>
      </c>
      <c r="Q155" s="52">
        <f>IFERROR(_xll.qlIndexFixing(ONIndex1Y,I155,TRUE,_xll.ohTrigger(RecalcTrigger,Trigger1Y)),NA())</f>
        <v>1.5436206291052912E-3</v>
      </c>
    </row>
    <row r="156" spans="2:17" x14ac:dyDescent="0.2">
      <c r="B156" s="46" t="s">
        <v>17</v>
      </c>
      <c r="D156" s="49">
        <f>_xll.qlCalendarAdvance(Calendar,$D155,B156,"f",FALSE)</f>
        <v>42486</v>
      </c>
      <c r="E156" s="49">
        <f>_xll.qlInterestRateIndexValueDate(IndexON,D156)</f>
        <v>42486</v>
      </c>
      <c r="F156" s="52">
        <f>IFERROR(_xll.qlIndexFixing(IndexON,D156,TRUE,_xll.ohTrigger(RecalcTrigger,TriggerON)),NA())</f>
        <v>-1.6177385583926451E-3</v>
      </c>
      <c r="H156" s="49">
        <f>_xll.qlCalendarAdvance(Calendar,$H155,B156,"f",FALSE)</f>
        <v>42486</v>
      </c>
      <c r="I156" s="49">
        <f>_xll.qlInterestRateIndexValueDate(Index1M,$H156)</f>
        <v>42488</v>
      </c>
      <c r="J156" s="52">
        <f>IFERROR(_xll.qlIndexFixing(Index1M,$H156,TRUE,_xll.ohTrigger(RecalcTrigger,Trigger1M)),NA())</f>
        <v>-1.3071664434446961E-3</v>
      </c>
      <c r="K156" s="52">
        <f>IFERROR(_xll.qlIndexFixing(ONIndex1M,I156,TRUE,_xll.ohTrigger(RecalcTrigger,Trigger1M)),NA())</f>
        <v>-1.2757128553531061E-3</v>
      </c>
      <c r="L156" s="52">
        <f>IFERROR(_xll.qlIndexFixing(Index3M,H156,TRUE,_xll.ohTrigger(RecalcTrigger,Trigger3M)),NA())</f>
        <v>-4.2844950748386983E-4</v>
      </c>
      <c r="M156" s="52">
        <f>IFERROR(_xll.qlIndexFixing(ONIndex3M,I156,TRUE,_xll.ohTrigger(RecalcTrigger,Trigger3M)),NA())</f>
        <v>-4.2696826993982029E-4</v>
      </c>
      <c r="N156" s="52">
        <f>IFERROR(_xll.qlIndexFixing(Index6M,$H156,TRUE,_xll.ohTrigger(RecalcTrigger,Trigger6M)),NA())</f>
        <v>4.122334813780736E-4</v>
      </c>
      <c r="O156" s="52">
        <f>IFERROR(_xll.qlIndexFixing(ONIndex6M,I156,TRUE,_xll.ohTrigger(RecalcTrigger,Trigger6M)),NA())</f>
        <v>3.5119739372646563E-4</v>
      </c>
      <c r="P156" s="52">
        <f>IFERROR(_xll.qlIndexFixing(Index1Y,$H156,TRUE,_xll.ohTrigger(RecalcTrigger,Trigger1Y)),NA())</f>
        <v>1.857483523398575E-3</v>
      </c>
      <c r="Q156" s="52">
        <f>IFERROR(_xll.qlIndexFixing(ONIndex1Y,I156,TRUE,_xll.ohTrigger(RecalcTrigger,Trigger1Y)),NA())</f>
        <v>1.5439746880208105E-3</v>
      </c>
    </row>
    <row r="157" spans="2:17" x14ac:dyDescent="0.2">
      <c r="B157" s="46" t="s">
        <v>17</v>
      </c>
      <c r="D157" s="49">
        <f>_xll.qlCalendarAdvance(Calendar,$D156,B157,"f",FALSE)</f>
        <v>42487</v>
      </c>
      <c r="E157" s="49">
        <f>_xll.qlInterestRateIndexValueDate(IndexON,D157)</f>
        <v>42487</v>
      </c>
      <c r="F157" s="52">
        <f>IFERROR(_xll.qlIndexFixing(IndexON,D157,TRUE,_xll.ohTrigger(RecalcTrigger,TriggerON)),NA())</f>
        <v>-1.6189470374294856E-3</v>
      </c>
      <c r="H157" s="49">
        <f>_xll.qlCalendarAdvance(Calendar,$H156,B157,"f",FALSE)</f>
        <v>42487</v>
      </c>
      <c r="I157" s="49">
        <f>_xll.qlInterestRateIndexValueDate(Index1M,$H157)</f>
        <v>42489</v>
      </c>
      <c r="J157" s="52">
        <f>IFERROR(_xll.qlIndexFixing(Index1M,$H157,TRUE,_xll.ohTrigger(RecalcTrigger,Trigger1M)),NA())</f>
        <v>-1.3095114151040477E-3</v>
      </c>
      <c r="K157" s="52">
        <f>IFERROR(_xll.qlIndexFixing(ONIndex1M,I157,TRUE,_xll.ohTrigger(RecalcTrigger,Trigger1M)),NA())</f>
        <v>-1.2795110987529057E-3</v>
      </c>
      <c r="L157" s="52">
        <f>IFERROR(_xll.qlIndexFixing(Index3M,H157,TRUE,_xll.ohTrigger(RecalcTrigger,Trigger3M)),NA())</f>
        <v>-4.2851327665315557E-4</v>
      </c>
      <c r="M157" s="52">
        <f>IFERROR(_xll.qlIndexFixing(ONIndex3M,I157,TRUE,_xll.ohTrigger(RecalcTrigger,Trigger3M)),NA())</f>
        <v>-4.2705013709287698E-4</v>
      </c>
      <c r="N157" s="52">
        <f>IFERROR(_xll.qlIndexFixing(Index6M,$H157,TRUE,_xll.ohTrigger(RecalcTrigger,Trigger6M)),NA())</f>
        <v>4.1354223285642585E-4</v>
      </c>
      <c r="O157" s="52">
        <f>IFERROR(_xll.qlIndexFixing(ONIndex6M,I157,TRUE,_xll.ohTrigger(RecalcTrigger,Trigger6M)),NA())</f>
        <v>3.5181869433742463E-4</v>
      </c>
      <c r="P157" s="52">
        <f>IFERROR(_xll.qlIndexFixing(Index1Y,$H157,TRUE,_xll.ohTrigger(RecalcTrigger,Trigger1Y)),NA())</f>
        <v>1.8583387975070486E-3</v>
      </c>
      <c r="Q157" s="52">
        <f>IFERROR(_xll.qlIndexFixing(ONIndex1Y,I157,TRUE,_xll.ohTrigger(RecalcTrigger,Trigger1Y)),NA())</f>
        <v>1.5441608904342985E-3</v>
      </c>
    </row>
    <row r="158" spans="2:17" x14ac:dyDescent="0.2">
      <c r="B158" s="46" t="s">
        <v>17</v>
      </c>
      <c r="D158" s="49">
        <f>_xll.qlCalendarAdvance(Calendar,$D157,B158,"f",FALSE)</f>
        <v>42488</v>
      </c>
      <c r="E158" s="49">
        <f>_xll.qlInterestRateIndexValueDate(IndexON,D158)</f>
        <v>42488</v>
      </c>
      <c r="F158" s="52">
        <f>IFERROR(_xll.qlIndexFixing(IndexON,D158,TRUE,_xll.ohTrigger(RecalcTrigger,TriggerON)),NA())</f>
        <v>-1.6201381479996613E-3</v>
      </c>
      <c r="H158" s="49">
        <f>_xll.qlCalendarAdvance(Calendar,$H157,B158,"f",FALSE)</f>
        <v>42488</v>
      </c>
      <c r="I158" s="49">
        <f>_xll.qlInterestRateIndexValueDate(Index1M,$H158)</f>
        <v>42492</v>
      </c>
      <c r="J158" s="52">
        <f>IFERROR(_xll.qlIndexFixing(Index1M,$H158,TRUE,_xll.ohTrigger(RecalcTrigger,Trigger1M)),NA())</f>
        <v>-1.3151434193283255E-3</v>
      </c>
      <c r="K158" s="52">
        <f>IFERROR(_xll.qlIndexFixing(ONIndex1M,I158,TRUE,_xll.ohTrigger(RecalcTrigger,Trigger1M)),NA())</f>
        <v>-1.2832067739987352E-3</v>
      </c>
      <c r="L158" s="52">
        <f>IFERROR(_xll.qlIndexFixing(Index3M,H158,TRUE,_xll.ohTrigger(RecalcTrigger,Trigger3M)),NA())</f>
        <v>-4.2871844496342307E-4</v>
      </c>
      <c r="M158" s="52">
        <f>IFERROR(_xll.qlIndexFixing(ONIndex3M,I158,TRUE,_xll.ohTrigger(RecalcTrigger,Trigger3M)),NA())</f>
        <v>-4.2712663889776792E-4</v>
      </c>
      <c r="N158" s="52">
        <f>IFERROR(_xll.qlIndexFixing(Index6M,$H158,TRUE,_xll.ohTrigger(RecalcTrigger,Trigger6M)),NA())</f>
        <v>4.1512988708059461E-4</v>
      </c>
      <c r="O158" s="52">
        <f>IFERROR(_xll.qlIndexFixing(ONIndex6M,I158,TRUE,_xll.ohTrigger(RecalcTrigger,Trigger6M)),NA())</f>
        <v>3.5252369415594842E-4</v>
      </c>
      <c r="P158" s="52">
        <f>IFERROR(_xll.qlIndexFixing(Index1Y,$H158,TRUE,_xll.ohTrigger(RecalcTrigger,Trigger1Y)),NA())</f>
        <v>1.8673728472705974E-3</v>
      </c>
      <c r="Q158" s="52">
        <f>IFERROR(_xll.qlIndexFixing(ONIndex1Y,I158,TRUE,_xll.ohTrigger(RecalcTrigger,Trigger1Y)),NA())</f>
        <v>1.5443509364132524E-3</v>
      </c>
    </row>
    <row r="159" spans="2:17" x14ac:dyDescent="0.2">
      <c r="B159" s="46" t="s">
        <v>17</v>
      </c>
      <c r="D159" s="49">
        <f>_xll.qlCalendarAdvance(Calendar,$D158,B159,"f",FALSE)</f>
        <v>42489</v>
      </c>
      <c r="E159" s="49">
        <f>_xll.qlInterestRateIndexValueDate(IndexON,D159)</f>
        <v>42489</v>
      </c>
      <c r="F159" s="52">
        <f>IFERROR(_xll.qlIndexFixing(IndexON,D159,TRUE,_xll.ohTrigger(RecalcTrigger,TriggerON)),NA())</f>
        <v>-1.62247896218215E-3</v>
      </c>
      <c r="H159" s="49">
        <f>_xll.qlCalendarAdvance(Calendar,$H158,B159,"f",FALSE)</f>
        <v>42489</v>
      </c>
      <c r="I159" s="49">
        <f>_xll.qlInterestRateIndexValueDate(Index1M,$H159)</f>
        <v>42493</v>
      </c>
      <c r="J159" s="52">
        <f>IFERROR(_xll.qlIndexFixing(Index1M,$H159,TRUE,_xll.ohTrigger(RecalcTrigger,Trigger1M)),NA())</f>
        <v>-1.317001354064708E-3</v>
      </c>
      <c r="K159" s="52">
        <f>IFERROR(_xll.qlIndexFixing(ONIndex1M,I159,TRUE,_xll.ohTrigger(RecalcTrigger,Trigger1M)),NA())</f>
        <v>-1.2867974754948719E-3</v>
      </c>
      <c r="L159" s="52">
        <f>IFERROR(_xll.qlIndexFixing(Index3M,H159,TRUE,_xll.ohTrigger(RecalcTrigger,Trigger3M)),NA())</f>
        <v>-4.2876670046258482E-4</v>
      </c>
      <c r="M159" s="52">
        <f>IFERROR(_xll.qlIndexFixing(ONIndex3M,I159,TRUE,_xll.ohTrigger(RecalcTrigger,Trigger3M)),NA())</f>
        <v>-4.2719768550636417E-4</v>
      </c>
      <c r="N159" s="52">
        <f>IFERROR(_xll.qlIndexFixing(Index6M,$H159,TRUE,_xll.ohTrigger(RecalcTrigger,Trigger6M)),NA())</f>
        <v>4.157324379007032E-4</v>
      </c>
      <c r="O159" s="52">
        <f>IFERROR(_xll.qlIndexFixing(ONIndex6M,I159,TRUE,_xll.ohTrigger(RecalcTrigger,Trigger6M)),NA())</f>
        <v>3.5331373762659268E-4</v>
      </c>
      <c r="P159" s="52">
        <f>IFERROR(_xll.qlIndexFixing(Index1Y,$H159,TRUE,_xll.ohTrigger(RecalcTrigger,Trigger1Y)),NA())</f>
        <v>1.8698355810470683E-3</v>
      </c>
      <c r="Q159" s="52">
        <f>IFERROR(_xll.qlIndexFixing(ONIndex1Y,I159,TRUE,_xll.ohTrigger(RecalcTrigger,Trigger1Y)),NA())</f>
        <v>1.5445450430640051E-3</v>
      </c>
    </row>
    <row r="160" spans="2:17" x14ac:dyDescent="0.2">
      <c r="B160" s="46" t="s">
        <v>17</v>
      </c>
      <c r="D160" s="49">
        <f>_xll.qlCalendarAdvance(Calendar,$D159,B160,"f",FALSE)</f>
        <v>42492</v>
      </c>
      <c r="E160" s="49">
        <f>_xll.qlInterestRateIndexValueDate(IndexON,D160)</f>
        <v>42492</v>
      </c>
      <c r="F160" s="52">
        <f>IFERROR(_xll.qlIndexFixing(IndexON,D160,TRUE,_xll.ohTrigger(RecalcTrigger,TriggerON)),NA())</f>
        <v>-1.6247994843165969E-3</v>
      </c>
      <c r="H160" s="49">
        <f>_xll.qlCalendarAdvance(Calendar,$H159,B160,"f",FALSE)</f>
        <v>42492</v>
      </c>
      <c r="I160" s="49">
        <f>_xll.qlInterestRateIndexValueDate(Index1M,$H160)</f>
        <v>42494</v>
      </c>
      <c r="J160" s="52">
        <f>IFERROR(_xll.qlIndexFixing(Index1M,$H160,TRUE,_xll.ohTrigger(RecalcTrigger,Trigger1M)),NA())</f>
        <v>-1.3194333537504897E-3</v>
      </c>
      <c r="K160" s="52">
        <f>IFERROR(_xll.qlIndexFixing(ONIndex1M,I160,TRUE,_xll.ohTrigger(RecalcTrigger,Trigger1M)),NA())</f>
        <v>-1.2936122895279567E-3</v>
      </c>
      <c r="L160" s="52">
        <f>IFERROR(_xll.qlIndexFixing(Index3M,H160,TRUE,_xll.ohTrigger(RecalcTrigger,Trigger3M)),NA())</f>
        <v>-4.2881127636902909E-4</v>
      </c>
      <c r="M160" s="52">
        <f>IFERROR(_xll.qlIndexFixing(ONIndex3M,I160,TRUE,_xll.ohTrigger(RecalcTrigger,Trigger3M)),NA())</f>
        <v>-4.2732063807449094E-4</v>
      </c>
      <c r="N160" s="52">
        <f>IFERROR(_xll.qlIndexFixing(Index6M,$H160,TRUE,_xll.ohTrigger(RecalcTrigger,Trigger6M)),NA())</f>
        <v>4.1632656861315728E-4</v>
      </c>
      <c r="O160" s="52">
        <f>IFERROR(_xll.qlIndexFixing(ONIndex6M,I160,TRUE,_xll.ohTrigger(RecalcTrigger,Trigger6M)),NA())</f>
        <v>3.5518437671022696E-4</v>
      </c>
      <c r="P160" s="52">
        <f>IFERROR(_xll.qlIndexFixing(Index1Y,$H160,TRUE,_xll.ohTrigger(RecalcTrigger,Trigger1Y)),NA())</f>
        <v>1.8722963772221175E-3</v>
      </c>
      <c r="Q160" s="52">
        <f>IFERROR(_xll.qlIndexFixing(ONIndex1Y,I160,TRUE,_xll.ohTrigger(RecalcTrigger,Trigger1Y)),NA())</f>
        <v>1.5449545065671089E-3</v>
      </c>
    </row>
    <row r="161" spans="2:17" x14ac:dyDescent="0.2">
      <c r="B161" s="46" t="s">
        <v>17</v>
      </c>
      <c r="D161" s="49">
        <f>_xll.qlCalendarAdvance(Calendar,$D160,B161,"f",FALSE)</f>
        <v>42493</v>
      </c>
      <c r="E161" s="49">
        <f>_xll.qlInterestRateIndexValueDate(IndexON,D161)</f>
        <v>42493</v>
      </c>
      <c r="F161" s="52">
        <f>IFERROR(_xll.qlIndexFixing(IndexON,D161,TRUE,_xll.ohTrigger(RecalcTrigger,TriggerON)),NA())</f>
        <v>-1.6259382194228067E-3</v>
      </c>
      <c r="H161" s="49">
        <f>_xll.qlCalendarAdvance(Calendar,$H160,B161,"f",FALSE)</f>
        <v>42493</v>
      </c>
      <c r="I161" s="49">
        <f>_xll.qlInterestRateIndexValueDate(Index1M,$H161)</f>
        <v>42495</v>
      </c>
      <c r="J161" s="52">
        <f>IFERROR(_xll.qlIndexFixing(Index1M,$H161,TRUE,_xll.ohTrigger(RecalcTrigger,Trigger1M)),NA())</f>
        <v>-1.320570141492422E-3</v>
      </c>
      <c r="K161" s="52">
        <f>IFERROR(_xll.qlIndexFixing(ONIndex1M,I161,TRUE,_xll.ohTrigger(RecalcTrigger,Trigger1M)),NA())</f>
        <v>-1.3000624315484544E-3</v>
      </c>
      <c r="L161" s="52">
        <f>IFERROR(_xll.qlIndexFixing(Index3M,H161,TRUE,_xll.ohTrigger(RecalcTrigger,Trigger3M)),NA())</f>
        <v>-4.2885200871478629E-4</v>
      </c>
      <c r="M161" s="52">
        <f>IFERROR(_xll.qlIndexFixing(ONIndex3M,I161,TRUE,_xll.ohTrigger(RecalcTrigger,Trigger3M)),NA())</f>
        <v>-4.2742552261554323E-4</v>
      </c>
      <c r="N161" s="52">
        <f>IFERROR(_xll.qlIndexFixing(Index6M,$H161,TRUE,_xll.ohTrigger(RecalcTrigger,Trigger6M)),NA())</f>
        <v>4.1739640356331888E-4</v>
      </c>
      <c r="O161" s="52">
        <f>IFERROR(_xll.qlIndexFixing(ONIndex6M,I161,TRUE,_xll.ohTrigger(RecalcTrigger,Trigger6M)),NA())</f>
        <v>3.5735123955937809E-4</v>
      </c>
      <c r="P161" s="52">
        <f>IFERROR(_xll.qlIndexFixing(Index1Y,$H161,TRUE,_xll.ohTrigger(RecalcTrigger,Trigger1Y)),NA())</f>
        <v>1.8747561974414122E-3</v>
      </c>
      <c r="Q161" s="52">
        <f>IFERROR(_xll.qlIndexFixing(ONIndex1Y,I161,TRUE,_xll.ohTrigger(RecalcTrigger,Trigger1Y)),NA())</f>
        <v>1.5453664148346036E-3</v>
      </c>
    </row>
    <row r="162" spans="2:17" x14ac:dyDescent="0.2">
      <c r="B162" s="46" t="s">
        <v>17</v>
      </c>
      <c r="D162" s="49">
        <f>_xll.qlCalendarAdvance(Calendar,$D161,B162,"f",FALSE)</f>
        <v>42494</v>
      </c>
      <c r="E162" s="49">
        <f>_xll.qlInterestRateIndexValueDate(IndexON,D162)</f>
        <v>42494</v>
      </c>
      <c r="F162" s="52">
        <f>IFERROR(_xll.qlIndexFixing(IndexON,D162,TRUE,_xll.ohTrigger(RecalcTrigger,TriggerON)),NA())</f>
        <v>-1.6270659860628811E-3</v>
      </c>
      <c r="H162" s="49">
        <f>_xll.qlCalendarAdvance(Calendar,$H161,B162,"f",FALSE)</f>
        <v>42494</v>
      </c>
      <c r="I162" s="49">
        <f>_xll.qlInterestRateIndexValueDate(Index1M,$H162)</f>
        <v>42496</v>
      </c>
      <c r="J162" s="52">
        <f>IFERROR(_xll.qlIndexFixing(Index1M,$H162,TRUE,_xll.ohTrigger(RecalcTrigger,Trigger1M)),NA())</f>
        <v>-1.3216643065365955E-3</v>
      </c>
      <c r="K162" s="52">
        <f>IFERROR(_xll.qlIndexFixing(ONIndex1M,I162,TRUE,_xll.ohTrigger(RecalcTrigger,Trigger1M)),NA())</f>
        <v>-1.3030921800005757E-3</v>
      </c>
      <c r="L162" s="52">
        <f>IFERROR(_xll.qlIndexFixing(Index3M,H162,TRUE,_xll.ohTrigger(RecalcTrigger,Trigger3M)),NA())</f>
        <v>-4.2891323998909246E-4</v>
      </c>
      <c r="M162" s="52">
        <f>IFERROR(_xll.qlIndexFixing(ONIndex3M,I162,TRUE,_xll.ohTrigger(RecalcTrigger,Trigger3M)),NA())</f>
        <v>-4.2746794540082789E-4</v>
      </c>
      <c r="N162" s="52">
        <f>IFERROR(_xll.qlIndexFixing(Index6M,$H162,TRUE,_xll.ohTrigger(RecalcTrigger,Trigger6M)),NA())</f>
        <v>4.1774238636876757E-4</v>
      </c>
      <c r="O162" s="52">
        <f>IFERROR(_xll.qlIndexFixing(ONIndex6M,I162,TRUE,_xll.ohTrigger(RecalcTrigger,Trigger6M)),NA())</f>
        <v>3.5858666987742538E-4</v>
      </c>
      <c r="P162" s="52">
        <f>IFERROR(_xll.qlIndexFixing(Index1Y,$H162,TRUE,_xll.ohTrigger(RecalcTrigger,Trigger1Y)),NA())</f>
        <v>1.8803174786929582E-3</v>
      </c>
      <c r="Q162" s="52">
        <f>IFERROR(_xll.qlIndexFixing(ONIndex1Y,I162,TRUE,_xll.ohTrigger(RecalcTrigger,Trigger1Y)),NA())</f>
        <v>1.5455840789613262E-3</v>
      </c>
    </row>
    <row r="163" spans="2:17" x14ac:dyDescent="0.2">
      <c r="B163" s="46" t="s">
        <v>17</v>
      </c>
      <c r="D163" s="49">
        <f>_xll.qlCalendarAdvance(Calendar,$D162,B163,"f",FALSE)</f>
        <v>42495</v>
      </c>
      <c r="E163" s="49">
        <f>_xll.qlInterestRateIndexValueDate(IndexON,D163)</f>
        <v>42495</v>
      </c>
      <c r="F163" s="52">
        <f>IFERROR(_xll.qlIndexFixing(IndexON,D163,TRUE,_xll.ohTrigger(RecalcTrigger,TriggerON)),NA())</f>
        <v>-1.6281826196484772E-3</v>
      </c>
      <c r="H163" s="49">
        <f>_xll.qlCalendarAdvance(Calendar,$H162,B163,"f",FALSE)</f>
        <v>42495</v>
      </c>
      <c r="I163" s="49">
        <f>_xll.qlInterestRateIndexValueDate(Index1M,$H163)</f>
        <v>42499</v>
      </c>
      <c r="J163" s="52">
        <f>IFERROR(_xll.qlIndexFixing(Index1M,$H163,TRUE,_xll.ohTrigger(RecalcTrigger,Trigger1M)),NA())</f>
        <v>-1.3248874181129389E-3</v>
      </c>
      <c r="K163" s="52">
        <f>IFERROR(_xll.qlIndexFixing(ONIndex1M,I163,TRUE,_xll.ohTrigger(RecalcTrigger,Trigger1M)),NA())</f>
        <v>-1.3060025207289883E-3</v>
      </c>
      <c r="L163" s="52">
        <f>IFERROR(_xll.qlIndexFixing(Index3M,H163,TRUE,_xll.ohTrigger(RecalcTrigger,Trigger3M)),NA())</f>
        <v>-4.2897317426629142E-4</v>
      </c>
      <c r="M163" s="52">
        <f>IFERROR(_xll.qlIndexFixing(ONIndex3M,I163,TRUE,_xll.ohTrigger(RecalcTrigger,Trigger3M)),NA())</f>
        <v>-4.275043738610762E-4</v>
      </c>
      <c r="N163" s="52">
        <f>IFERROR(_xll.qlIndexFixing(Index6M,$H163,TRUE,_xll.ohTrigger(RecalcTrigger,Trigger6M)),NA())</f>
        <v>4.1927261852804719E-4</v>
      </c>
      <c r="O163" s="52">
        <f>IFERROR(_xll.qlIndexFixing(ONIndex6M,I163,TRUE,_xll.ohTrigger(RecalcTrigger,Trigger6M)),NA())</f>
        <v>3.5991521131428783E-4</v>
      </c>
      <c r="P163" s="52">
        <f>IFERROR(_xll.qlIndexFixing(Index1Y,$H163,TRUE,_xll.ohTrigger(RecalcTrigger,Trigger1Y)),NA())</f>
        <v>1.8846051718474197E-3</v>
      </c>
      <c r="Q163" s="52">
        <f>IFERROR(_xll.qlIndexFixing(ONIndex1Y,I163,TRUE,_xll.ohTrigger(RecalcTrigger,Trigger1Y)),NA())</f>
        <v>1.5458071056784206E-3</v>
      </c>
    </row>
    <row r="164" spans="2:17" x14ac:dyDescent="0.2">
      <c r="B164" s="46" t="s">
        <v>17</v>
      </c>
      <c r="D164" s="49">
        <f>_xll.qlCalendarAdvance(Calendar,$D163,B164,"f",FALSE)</f>
        <v>42496</v>
      </c>
      <c r="E164" s="49">
        <f>_xll.qlInterestRateIndexValueDate(IndexON,D164)</f>
        <v>42496</v>
      </c>
      <c r="F164" s="52">
        <f>IFERROR(_xll.qlIndexFixing(IndexON,D164,TRUE,_xll.ohTrigger(RecalcTrigger,TriggerON)),NA())</f>
        <v>-1.6303705707487737E-3</v>
      </c>
      <c r="H164" s="49">
        <f>_xll.qlCalendarAdvance(Calendar,$H163,B164,"f",FALSE)</f>
        <v>42496</v>
      </c>
      <c r="I164" s="49">
        <f>_xll.qlInterestRateIndexValueDate(Index1M,$H164)</f>
        <v>42500</v>
      </c>
      <c r="J164" s="52">
        <f>IFERROR(_xll.qlIndexFixing(Index1M,$H164,TRUE,_xll.ohTrigger(RecalcTrigger,Trigger1M)),NA())</f>
        <v>-1.3256253376358446E-3</v>
      </c>
      <c r="K164" s="52">
        <f>IFERROR(_xll.qlIndexFixing(ONIndex1M,I164,TRUE,_xll.ohTrigger(RecalcTrigger,Trigger1M)),NA())</f>
        <v>-1.3087910482978415E-3</v>
      </c>
      <c r="L164" s="52">
        <f>IFERROR(_xll.qlIndexFixing(Index3M,H164,TRUE,_xll.ohTrigger(RecalcTrigger,Trigger3M)),NA())</f>
        <v>-4.2899218045291596E-4</v>
      </c>
      <c r="M164" s="52">
        <f>IFERROR(_xll.qlIndexFixing(ONIndex3M,I164,TRUE,_xll.ohTrigger(RecalcTrigger,Trigger3M)),NA())</f>
        <v>-4.2753471818812727E-4</v>
      </c>
      <c r="N164" s="52">
        <f>IFERROR(_xll.qlIndexFixing(Index6M,$H164,TRUE,_xll.ohTrigger(RecalcTrigger,Trigger6M)),NA())</f>
        <v>4.1987760900880322E-4</v>
      </c>
      <c r="O164" s="52">
        <f>IFERROR(_xll.qlIndexFixing(ONIndex6M,I164,TRUE,_xll.ohTrigger(RecalcTrigger,Trigger6M)),NA())</f>
        <v>3.6133820839445718E-4</v>
      </c>
      <c r="P164" s="52">
        <f>IFERROR(_xll.qlIndexFixing(Index1Y,$H164,TRUE,_xll.ohTrigger(RecalcTrigger,Trigger1Y)),NA())</f>
        <v>1.8870747571466369E-3</v>
      </c>
      <c r="Q164" s="52">
        <f>IFERROR(_xll.qlIndexFixing(ONIndex1Y,I164,TRUE,_xll.ohTrigger(RecalcTrigger,Trigger1Y)),NA())</f>
        <v>1.5460357117724755E-3</v>
      </c>
    </row>
    <row r="165" spans="2:17" x14ac:dyDescent="0.2">
      <c r="B165" s="46" t="s">
        <v>17</v>
      </c>
      <c r="D165" s="49">
        <f>_xll.qlCalendarAdvance(Calendar,$D164,B165,"f",FALSE)</f>
        <v>42499</v>
      </c>
      <c r="E165" s="49">
        <f>_xll.qlInterestRateIndexValueDate(IndexON,D165)</f>
        <v>42499</v>
      </c>
      <c r="F165" s="52">
        <f>IFERROR(_xll.qlIndexFixing(IndexON,D165,TRUE,_xll.ohTrigger(RecalcTrigger,TriggerON)),NA())</f>
        <v>-1.6325345343171094E-3</v>
      </c>
      <c r="H165" s="49">
        <f>_xll.qlCalendarAdvance(Calendar,$H164,B165,"f",FALSE)</f>
        <v>42499</v>
      </c>
      <c r="I165" s="49">
        <f>_xll.qlInterestRateIndexValueDate(Index1M,$H165)</f>
        <v>42501</v>
      </c>
      <c r="J165" s="52">
        <f>IFERROR(_xll.qlIndexFixing(Index1M,$H165,TRUE,_xll.ohTrigger(RecalcTrigger,Trigger1M)),NA())</f>
        <v>-1.3255958403333361E-3</v>
      </c>
      <c r="K165" s="52">
        <f>IFERROR(_xll.qlIndexFixing(ONIndex1M,I165,TRUE,_xll.ohTrigger(RecalcTrigger,Trigger1M)),NA())</f>
        <v>-1.3139452356947245E-3</v>
      </c>
      <c r="L165" s="52">
        <f>IFERROR(_xll.qlIndexFixing(Index3M,H165,TRUE,_xll.ohTrigger(RecalcTrigger,Trigger3M)),NA())</f>
        <v>-4.2900632998489683E-4</v>
      </c>
      <c r="M165" s="52">
        <f>IFERROR(_xll.qlIndexFixing(ONIndex3M,I165,TRUE,_xll.ohTrigger(RecalcTrigger,Trigger3M)),NA())</f>
        <v>-4.2757416957694971E-4</v>
      </c>
      <c r="N165" s="52">
        <f>IFERROR(_xll.qlIndexFixing(Index6M,$H165,TRUE,_xll.ohTrigger(RecalcTrigger,Trigger6M)),NA())</f>
        <v>4.204948806100277E-4</v>
      </c>
      <c r="O165" s="52">
        <f>IFERROR(_xll.qlIndexFixing(ONIndex6M,I165,TRUE,_xll.ohTrigger(RecalcTrigger,Trigger6M)),NA())</f>
        <v>3.6450614646632573E-4</v>
      </c>
      <c r="P165" s="52">
        <f>IFERROR(_xll.qlIndexFixing(Index1Y,$H165,TRUE,_xll.ohTrigger(RecalcTrigger,Trigger1Y)),NA())</f>
        <v>1.8895492684692791E-3</v>
      </c>
      <c r="Q165" s="52">
        <f>IFERROR(_xll.qlIndexFixing(ONIndex1Y,I165,TRUE,_xll.ohTrigger(RecalcTrigger,Trigger1Y)),NA())</f>
        <v>1.5465192505015324E-3</v>
      </c>
    </row>
    <row r="166" spans="2:17" x14ac:dyDescent="0.2">
      <c r="B166" s="46" t="s">
        <v>17</v>
      </c>
      <c r="D166" s="49">
        <f>_xll.qlCalendarAdvance(Calendar,$D165,B166,"f",FALSE)</f>
        <v>42500</v>
      </c>
      <c r="E166" s="49">
        <f>_xll.qlInterestRateIndexValueDate(IndexON,D166)</f>
        <v>42500</v>
      </c>
      <c r="F166" s="52">
        <f>IFERROR(_xll.qlIndexFixing(IndexON,D166,TRUE,_xll.ohTrigger(RecalcTrigger,TriggerON)),NA())</f>
        <v>-1.6335930354038908E-3</v>
      </c>
      <c r="H166" s="49">
        <f>_xll.qlCalendarAdvance(Calendar,$H165,B166,"f",FALSE)</f>
        <v>42500</v>
      </c>
      <c r="I166" s="49">
        <f>_xll.qlInterestRateIndexValueDate(Index1M,$H166)</f>
        <v>42502</v>
      </c>
      <c r="J166" s="52">
        <f>IFERROR(_xll.qlIndexFixing(Index1M,$H166,TRUE,_xll.ohTrigger(RecalcTrigger,Trigger1M)),NA())</f>
        <v>-1.326212942786148E-3</v>
      </c>
      <c r="K166" s="52">
        <f>IFERROR(_xll.qlIndexFixing(ONIndex1M,I166,TRUE,_xll.ohTrigger(RecalcTrigger,Trigger1M)),NA())</f>
        <v>-1.3186789141439448E-3</v>
      </c>
      <c r="L166" s="52">
        <f>IFERROR(_xll.qlIndexFixing(Index3M,H166,TRUE,_xll.ohTrigger(RecalcTrigger,Trigger3M)),NA())</f>
        <v>-4.2901544913989318E-4</v>
      </c>
      <c r="M166" s="52">
        <f>IFERROR(_xll.qlIndexFixing(ONIndex3M,I166,TRUE,_xll.ohTrigger(RecalcTrigger,Trigger3M)),NA())</f>
        <v>-4.2759345768139667E-4</v>
      </c>
      <c r="N166" s="52">
        <f>IFERROR(_xll.qlIndexFixing(Index6M,$H166,TRUE,_xll.ohTrigger(RecalcTrigger,Trigger6M)),NA())</f>
        <v>4.2180299789833719E-4</v>
      </c>
      <c r="O166" s="52">
        <f>IFERROR(_xll.qlIndexFixing(ONIndex6M,I166,TRUE,_xll.ohTrigger(RecalcTrigger,Trigger6M)),NA())</f>
        <v>3.6800164427752691E-4</v>
      </c>
      <c r="P166" s="52">
        <f>IFERROR(_xll.qlIndexFixing(Index1Y,$H166,TRUE,_xll.ohTrigger(RecalcTrigger,Trigger1Y)),NA())</f>
        <v>1.8920297114963639E-3</v>
      </c>
      <c r="Q166" s="52">
        <f>IFERROR(_xll.qlIndexFixing(ONIndex1Y,I166,TRUE,_xll.ohTrigger(RecalcTrigger,Trigger1Y)),NA())</f>
        <v>1.5470102699666199E-3</v>
      </c>
    </row>
    <row r="167" spans="2:17" x14ac:dyDescent="0.2">
      <c r="B167" s="46" t="s">
        <v>17</v>
      </c>
      <c r="D167" s="49">
        <f>_xll.qlCalendarAdvance(Calendar,$D166,B167,"f",FALSE)</f>
        <v>42501</v>
      </c>
      <c r="E167" s="49">
        <f>_xll.qlInterestRateIndexValueDate(IndexON,D167)</f>
        <v>42501</v>
      </c>
      <c r="F167" s="52">
        <f>IFERROR(_xll.qlIndexFixing(IndexON,D167,TRUE,_xll.ohTrigger(RecalcTrigger,TriggerON)),NA())</f>
        <v>-1.6346394168254008E-3</v>
      </c>
      <c r="H167" s="49">
        <f>_xll.qlCalendarAdvance(Calendar,$H166,B167,"f",FALSE)</f>
        <v>42501</v>
      </c>
      <c r="I167" s="49">
        <f>_xll.qlInterestRateIndexValueDate(Index1M,$H167)</f>
        <v>42503</v>
      </c>
      <c r="J167" s="52">
        <f>IFERROR(_xll.qlIndexFixing(Index1M,$H167,TRUE,_xll.ohTrigger(RecalcTrigger,Trigger1M)),NA())</f>
        <v>-1.3267797629305576E-3</v>
      </c>
      <c r="K167" s="52">
        <f>IFERROR(_xll.qlIndexFixing(ONIndex1M,I167,TRUE,_xll.ohTrigger(RecalcTrigger,Trigger1M)),NA())</f>
        <v>-1.3208222912197698E-3</v>
      </c>
      <c r="L167" s="52">
        <f>IFERROR(_xll.qlIndexFixing(Index3M,H167,TRUE,_xll.ohTrigger(RecalcTrigger,Trigger3M)),NA())</f>
        <v>-4.289791607498574E-4</v>
      </c>
      <c r="M167" s="52">
        <f>IFERROR(_xll.qlIndexFixing(ONIndex3M,I167,TRUE,_xll.ohTrigger(RecalcTrigger,Trigger3M)),NA())</f>
        <v>-4.2759203390030365E-4</v>
      </c>
      <c r="N167" s="52">
        <f>IFERROR(_xll.qlIndexFixing(Index6M,$H167,TRUE,_xll.ohTrigger(RecalcTrigger,Trigger6M)),NA())</f>
        <v>4.2212941090009258E-4</v>
      </c>
      <c r="O167" s="52">
        <f>IFERROR(_xll.qlIndexFixing(ONIndex6M,I167,TRUE,_xll.ohTrigger(RecalcTrigger,Trigger6M)),NA())</f>
        <v>3.6991708792122324E-4</v>
      </c>
      <c r="P167" s="52">
        <f>IFERROR(_xll.qlIndexFixing(Index1Y,$H167,TRUE,_xll.ohTrigger(RecalcTrigger,Trigger1Y)),NA())</f>
        <v>1.8976086351749615E-3</v>
      </c>
      <c r="Q167" s="52">
        <f>IFERROR(_xll.qlIndexFixing(ONIndex1Y,I167,TRUE,_xll.ohTrigger(RecalcTrigger,Trigger1Y)),NA())</f>
        <v>1.5472700278618134E-3</v>
      </c>
    </row>
    <row r="168" spans="2:17" x14ac:dyDescent="0.2">
      <c r="B168" s="46" t="s">
        <v>17</v>
      </c>
      <c r="D168" s="49">
        <f>_xll.qlCalendarAdvance(Calendar,$D167,B168,"f",FALSE)</f>
        <v>42502</v>
      </c>
      <c r="E168" s="49">
        <f>_xll.qlInterestRateIndexValueDate(IndexON,D168)</f>
        <v>42502</v>
      </c>
      <c r="F168" s="52">
        <f>IFERROR(_xll.qlIndexFixing(IndexON,D168,TRUE,_xll.ohTrigger(RecalcTrigger,TriggerON)),NA())</f>
        <v>-1.6356735135136802E-3</v>
      </c>
      <c r="H168" s="49">
        <f>_xll.qlCalendarAdvance(Calendar,$H167,B168,"f",FALSE)</f>
        <v>42502</v>
      </c>
      <c r="I168" s="49">
        <f>_xll.qlInterestRateIndexValueDate(Index1M,$H168)</f>
        <v>42506</v>
      </c>
      <c r="J168" s="52">
        <f>IFERROR(_xll.qlIndexFixing(Index1M,$H168,TRUE,_xll.ohTrigger(RecalcTrigger,Trigger1M)),NA())</f>
        <v>-1.3262694361535917E-3</v>
      </c>
      <c r="K168" s="52">
        <f>IFERROR(_xll.qlIndexFixing(ONIndex1M,I168,TRUE,_xll.ohTrigger(RecalcTrigger,Trigger1M)),NA())</f>
        <v>-1.3228294214018277E-3</v>
      </c>
      <c r="L168" s="52">
        <f>IFERROR(_xll.qlIndexFixing(Index3M,H168,TRUE,_xll.ohTrigger(RecalcTrigger,Trigger3M)),NA())</f>
        <v>-4.2899809869229277E-4</v>
      </c>
      <c r="M168" s="52">
        <f>IFERROR(_xll.qlIndexFixing(ONIndex3M,I168,TRUE,_xll.ohTrigger(RecalcTrigger,Trigger3M)),NA())</f>
        <v>-4.2758398693720778E-4</v>
      </c>
      <c r="N168" s="52">
        <f>IFERROR(_xll.qlIndexFixing(Index6M,$H168,TRUE,_xll.ohTrigger(RecalcTrigger,Trigger6M)),NA())</f>
        <v>4.238734820755821E-4</v>
      </c>
      <c r="O168" s="52">
        <f>IFERROR(_xll.qlIndexFixing(ONIndex6M,I168,TRUE,_xll.ohTrigger(RecalcTrigger,Trigger6M)),NA())</f>
        <v>3.7193505467492116E-4</v>
      </c>
      <c r="P168" s="52">
        <f>IFERROR(_xll.qlIndexFixing(Index1Y,$H168,TRUE,_xll.ohTrigger(RecalcTrigger,Trigger1Y)),NA())</f>
        <v>1.9020311344786548E-3</v>
      </c>
      <c r="Q168" s="52">
        <f>IFERROR(_xll.qlIndexFixing(ONIndex1Y,I168,TRUE,_xll.ohTrigger(RecalcTrigger,Trigger1Y)),NA())</f>
        <v>1.5475366671324764E-3</v>
      </c>
    </row>
    <row r="169" spans="2:17" x14ac:dyDescent="0.2">
      <c r="B169" s="46" t="s">
        <v>17</v>
      </c>
      <c r="D169" s="49">
        <f>_xll.qlCalendarAdvance(Calendar,$D168,B169,"f",FALSE)</f>
        <v>42503</v>
      </c>
      <c r="E169" s="49">
        <f>_xll.qlInterestRateIndexValueDate(IndexON,D169)</f>
        <v>42503</v>
      </c>
      <c r="F169" s="52">
        <f>IFERROR(_xll.qlIndexFixing(IndexON,D169,TRUE,_xll.ohTrigger(RecalcTrigger,TriggerON)),NA())</f>
        <v>-1.637692486475828E-3</v>
      </c>
      <c r="H169" s="49">
        <f>_xll.qlCalendarAdvance(Calendar,$H168,B169,"f",FALSE)</f>
        <v>42503</v>
      </c>
      <c r="I169" s="49">
        <f>_xll.qlInterestRateIndexValueDate(Index1M,$H169)</f>
        <v>42507</v>
      </c>
      <c r="J169" s="52">
        <f>IFERROR(_xll.qlIndexFixing(Index1M,$H169,TRUE,_xll.ohTrigger(RecalcTrigger,Trigger1M)),NA())</f>
        <v>-1.3257124095107161E-3</v>
      </c>
      <c r="K169" s="52">
        <f>IFERROR(_xll.qlIndexFixing(ONIndex1M,I169,TRUE,_xll.ohTrigger(RecalcTrigger,Trigger1M)),NA())</f>
        <v>-1.3246978988545877E-3</v>
      </c>
      <c r="L169" s="52">
        <f>IFERROR(_xll.qlIndexFixing(Index3M,H169,TRUE,_xll.ohTrigger(RecalcTrigger,Trigger3M)),NA())</f>
        <v>-4.2897941130717518E-4</v>
      </c>
      <c r="M169" s="52">
        <f>IFERROR(_xll.qlIndexFixing(ONIndex3M,I169,TRUE,_xll.ohTrigger(RecalcTrigger,Trigger3M)),NA())</f>
        <v>-4.2756922686404408E-4</v>
      </c>
      <c r="N169" s="52">
        <f>IFERROR(_xll.qlIndexFixing(Index6M,$H169,TRUE,_xll.ohTrigger(RecalcTrigger,Trigger6M)),NA())</f>
        <v>4.2462961804420283E-4</v>
      </c>
      <c r="O169" s="52">
        <f>IFERROR(_xll.qlIndexFixing(ONIndex6M,I169,TRUE,_xll.ohTrigger(RecalcTrigger,Trigger6M)),NA())</f>
        <v>3.7405688898317635E-4</v>
      </c>
      <c r="P169" s="52">
        <f>IFERROR(_xll.qlIndexFixing(Index1Y,$H169,TRUE,_xll.ohTrigger(RecalcTrigger,Trigger1Y)),NA())</f>
        <v>1.9045565414504168E-3</v>
      </c>
      <c r="Q169" s="52">
        <f>IFERROR(_xll.qlIndexFixing(ONIndex1Y,I169,TRUE,_xll.ohTrigger(RecalcTrigger,Trigger1Y)),NA())</f>
        <v>1.5478104046451335E-3</v>
      </c>
    </row>
    <row r="170" spans="2:17" x14ac:dyDescent="0.2">
      <c r="B170" s="46" t="s">
        <v>17</v>
      </c>
      <c r="D170" s="49">
        <f>_xll.qlCalendarAdvance(Calendar,$D169,B170,"f",FALSE)</f>
        <v>42506</v>
      </c>
      <c r="E170" s="49">
        <f>_xll.qlInterestRateIndexValueDate(IndexON,D170)</f>
        <v>42506</v>
      </c>
      <c r="F170" s="52">
        <f>IFERROR(_xll.qlIndexFixing(IndexON,D170,TRUE,_xll.ohTrigger(RecalcTrigger,TriggerON)),NA())</f>
        <v>-1.6396837666832198E-3</v>
      </c>
      <c r="H170" s="49">
        <f>_xll.qlCalendarAdvance(Calendar,$H169,B170,"f",FALSE)</f>
        <v>42506</v>
      </c>
      <c r="I170" s="49">
        <f>_xll.qlInterestRateIndexValueDate(Index1M,$H170)</f>
        <v>42508</v>
      </c>
      <c r="J170" s="52">
        <f>IFERROR(_xll.qlIndexFixing(Index1M,$H170,TRUE,_xll.ohTrigger(RecalcTrigger,Trigger1M)),NA())</f>
        <v>-1.3228764881729144E-3</v>
      </c>
      <c r="K170" s="52">
        <f>IFERROR(_xll.qlIndexFixing(ONIndex1M,I170,TRUE,_xll.ohTrigger(RecalcTrigger,Trigger1M)),NA())</f>
        <v>-1.3279557515355478E-3</v>
      </c>
      <c r="L170" s="52">
        <f>IFERROR(_xll.qlIndexFixing(Index3M,H170,TRUE,_xll.ohTrigger(RecalcTrigger,Trigger3M)),NA())</f>
        <v>-4.2895462193010236E-4</v>
      </c>
      <c r="M170" s="52">
        <f>IFERROR(_xll.qlIndexFixing(ONIndex3M,I170,TRUE,_xll.ohTrigger(RecalcTrigger,Trigger3M)),NA())</f>
        <v>-4.2751637331583936E-4</v>
      </c>
      <c r="N170" s="52">
        <f>IFERROR(_xll.qlIndexFixing(Index6M,$H170,TRUE,_xll.ohTrigger(RecalcTrigger,Trigger6M)),NA())</f>
        <v>4.25420002121086E-4</v>
      </c>
      <c r="O170" s="52">
        <f>IFERROR(_xll.qlIndexFixing(ONIndex6M,I170,TRUE,_xll.ohTrigger(RecalcTrigger,Trigger6M)),NA())</f>
        <v>3.7865390407176847E-4</v>
      </c>
      <c r="P170" s="52">
        <f>IFERROR(_xll.qlIndexFixing(Index1Y,$H170,TRUE,_xll.ohTrigger(RecalcTrigger,Trigger1Y)),NA())</f>
        <v>1.9070940463373964E-3</v>
      </c>
      <c r="Q170" s="52">
        <f>IFERROR(_xll.qlIndexFixing(ONIndex1Y,I170,TRUE,_xll.ohTrigger(RecalcTrigger,Trigger1Y)),NA())</f>
        <v>1.5483892852685699E-3</v>
      </c>
    </row>
    <row r="171" spans="2:17" x14ac:dyDescent="0.2">
      <c r="B171" s="46" t="s">
        <v>17</v>
      </c>
      <c r="D171" s="49">
        <f>_xll.qlCalendarAdvance(Calendar,$D170,B171,"f",FALSE)</f>
        <v>42507</v>
      </c>
      <c r="E171" s="49">
        <f>_xll.qlInterestRateIndexValueDate(IndexON,D171)</f>
        <v>42507</v>
      </c>
      <c r="F171" s="52">
        <f>IFERROR(_xll.qlIndexFixing(IndexON,D171,TRUE,_xll.ohTrigger(RecalcTrigger,TriggerON)),NA())</f>
        <v>-1.6406539740376758E-3</v>
      </c>
      <c r="H171" s="49">
        <f>_xll.qlCalendarAdvance(Calendar,$H170,B171,"f",FALSE)</f>
        <v>42507</v>
      </c>
      <c r="I171" s="49">
        <f>_xll.qlInterestRateIndexValueDate(Index1M,$H171)</f>
        <v>42509</v>
      </c>
      <c r="J171" s="52">
        <f>IFERROR(_xll.qlIndexFixing(Index1M,$H171,TRUE,_xll.ohTrigger(RecalcTrigger,Trigger1M)),NA())</f>
        <v>-1.322882819977389E-3</v>
      </c>
      <c r="K171" s="52">
        <f>IFERROR(_xll.qlIndexFixing(ONIndex1M,I171,TRUE,_xll.ohTrigger(RecalcTrigger,Trigger1M)),NA())</f>
        <v>-1.3307324779709973E-3</v>
      </c>
      <c r="L171" s="52">
        <f>IFERROR(_xll.qlIndexFixing(Index3M,H171,TRUE,_xll.ohTrigger(RecalcTrigger,Trigger3M)),NA())</f>
        <v>-4.289235470843623E-4</v>
      </c>
      <c r="M171" s="52">
        <f>IFERROR(_xll.qlIndexFixing(ONIndex3M,I171,TRUE,_xll.ohTrigger(RecalcTrigger,Trigger3M)),NA())</f>
        <v>-4.2744126014682138E-4</v>
      </c>
      <c r="N171" s="52">
        <f>IFERROR(_xll.qlIndexFixing(Index6M,$H171,TRUE,_xll.ohTrigger(RecalcTrigger,Trigger6M)),NA())</f>
        <v>4.2746169764754538E-4</v>
      </c>
      <c r="O171" s="52">
        <f>IFERROR(_xll.qlIndexFixing(ONIndex6M,I171,TRUE,_xll.ohTrigger(RecalcTrigger,Trigger6M)),NA())</f>
        <v>3.865715172768347E-4</v>
      </c>
      <c r="P171" s="52">
        <f>IFERROR(_xll.qlIndexFixing(Index1Y,$H171,TRUE,_xll.ohTrigger(RecalcTrigger,Trigger1Y)),NA())</f>
        <v>1.9096446988634082E-3</v>
      </c>
      <c r="Q171" s="52">
        <f>IFERROR(_xll.qlIndexFixing(ONIndex1Y,I171,TRUE,_xll.ohTrigger(RecalcTrigger,Trigger1Y)),NA())</f>
        <v>1.5489806772439607E-3</v>
      </c>
    </row>
    <row r="172" spans="2:17" x14ac:dyDescent="0.2">
      <c r="B172" s="46" t="s">
        <v>17</v>
      </c>
      <c r="D172" s="49">
        <f>_xll.qlCalendarAdvance(Calendar,$D171,B172,"f",FALSE)</f>
        <v>42508</v>
      </c>
      <c r="E172" s="49">
        <f>_xll.qlInterestRateIndexValueDate(IndexON,D172)</f>
        <v>42508</v>
      </c>
      <c r="F172" s="52">
        <f>IFERROR(_xll.qlIndexFixing(IndexON,D172,TRUE,_xll.ohTrigger(RecalcTrigger,TriggerON)),NA())</f>
        <v>-1.6416109098082998E-3</v>
      </c>
      <c r="H172" s="49">
        <f>_xll.qlCalendarAdvance(Calendar,$H171,B172,"f",FALSE)</f>
        <v>42508</v>
      </c>
      <c r="I172" s="49">
        <f>_xll.qlInterestRateIndexValueDate(Index1M,$H172)</f>
        <v>42510</v>
      </c>
      <c r="J172" s="52">
        <f>IFERROR(_xll.qlIndexFixing(Index1M,$H172,TRUE,_xll.ohTrigger(RecalcTrigger,Trigger1M)),NA())</f>
        <v>-1.3228291366824828E-3</v>
      </c>
      <c r="K172" s="52">
        <f>IFERROR(_xll.qlIndexFixing(ONIndex1M,I172,TRUE,_xll.ohTrigger(RecalcTrigger,Trigger1M)),NA())</f>
        <v>-1.3318433050013567E-3</v>
      </c>
      <c r="L172" s="52">
        <f>IFERROR(_xll.qlIndexFixing(Index3M,H172,TRUE,_xll.ohTrigger(RecalcTrigger,Trigger3M)),NA())</f>
        <v>-4.2876300041809565E-4</v>
      </c>
      <c r="M172" s="52">
        <f>IFERROR(_xll.qlIndexFixing(ONIndex3M,I172,TRUE,_xll.ohTrigger(RecalcTrigger,Trigger3M)),NA())</f>
        <v>-4.2739158752080897E-4</v>
      </c>
      <c r="N172" s="52">
        <f>IFERROR(_xll.qlIndexFixing(Index6M,$H172,TRUE,_xll.ohTrigger(RecalcTrigger,Trigger6M)),NA())</f>
        <v>4.2774992783671572E-4</v>
      </c>
      <c r="O172" s="52">
        <f>IFERROR(_xll.qlIndexFixing(ONIndex6M,I172,TRUE,_xll.ohTrigger(RecalcTrigger,Trigger6M)),NA())</f>
        <v>3.9485645433323668E-4</v>
      </c>
      <c r="P172" s="52">
        <f>IFERROR(_xll.qlIndexFixing(Index1Y,$H172,TRUE,_xll.ohTrigger(RecalcTrigger,Trigger1Y)),NA())</f>
        <v>1.9153908355225885E-3</v>
      </c>
      <c r="Q172" s="52">
        <f>IFERROR(_xll.qlIndexFixing(ONIndex1Y,I172,TRUE,_xll.ohTrigger(RecalcTrigger,Trigger1Y)),NA())</f>
        <v>1.5492931608829252E-3</v>
      </c>
    </row>
    <row r="173" spans="2:17" x14ac:dyDescent="0.2">
      <c r="B173" s="46" t="s">
        <v>17</v>
      </c>
      <c r="D173" s="49">
        <f>_xll.qlCalendarAdvance(Calendar,$D172,B173,"f",FALSE)</f>
        <v>42509</v>
      </c>
      <c r="E173" s="49">
        <f>_xll.qlInterestRateIndexValueDate(IndexON,D173)</f>
        <v>42509</v>
      </c>
      <c r="F173" s="52">
        <f>IFERROR(_xll.qlIndexFixing(IndexON,D173,TRUE,_xll.ohTrigger(RecalcTrigger,TriggerON)),NA())</f>
        <v>-1.6425544100462375E-3</v>
      </c>
      <c r="H173" s="49">
        <f>_xll.qlCalendarAdvance(Calendar,$H172,B173,"f",FALSE)</f>
        <v>42509</v>
      </c>
      <c r="I173" s="49">
        <f>_xll.qlInterestRateIndexValueDate(Index1M,$H173)</f>
        <v>42513</v>
      </c>
      <c r="J173" s="52">
        <f>IFERROR(_xll.qlIndexFixing(Index1M,$H173,TRUE,_xll.ohTrigger(RecalcTrigger,Trigger1M)),NA())</f>
        <v>-1.318049632882007E-3</v>
      </c>
      <c r="K173" s="52">
        <f>IFERROR(_xll.qlIndexFixing(ONIndex1M,I173,TRUE,_xll.ohTrigger(RecalcTrigger,Trigger1M)),NA())</f>
        <v>-1.3327723199463293E-3</v>
      </c>
      <c r="L173" s="52">
        <f>IFERROR(_xll.qlIndexFixing(Index3M,H173,TRUE,_xll.ohTrigger(RecalcTrigger,Trigger3M)),NA())</f>
        <v>-4.2873267467648311E-4</v>
      </c>
      <c r="M173" s="52">
        <f>IFERROR(_xll.qlIndexFixing(ONIndex3M,I173,TRUE,_xll.ohTrigger(RecalcTrigger,Trigger3M)),NA())</f>
        <v>-4.2733466281585919E-4</v>
      </c>
      <c r="N173" s="52">
        <f>IFERROR(_xll.qlIndexFixing(Index6M,$H173,TRUE,_xll.ohTrigger(RecalcTrigger,Trigger6M)),NA())</f>
        <v>4.2999999999986289E-4</v>
      </c>
      <c r="O173" s="52">
        <f>IFERROR(_xll.qlIndexFixing(ONIndex6M,I173,TRUE,_xll.ohTrigger(RecalcTrigger,Trigger6M)),NA())</f>
        <v>4.0279715043389785E-4</v>
      </c>
      <c r="P173" s="52">
        <f>IFERROR(_xll.qlIndexFixing(Index1Y,$H173,TRUE,_xll.ohTrigger(RecalcTrigger,Trigger1Y)),NA())</f>
        <v>1.9200000000730232E-3</v>
      </c>
      <c r="Q173" s="52">
        <f>IFERROR(_xll.qlIndexFixing(ONIndex1Y,I173,TRUE,_xll.ohTrigger(RecalcTrigger,Trigger1Y)),NA())</f>
        <v>1.5496140446824569E-3</v>
      </c>
    </row>
    <row r="174" spans="2:17" x14ac:dyDescent="0.2">
      <c r="B174" s="46" t="s">
        <v>17</v>
      </c>
      <c r="D174" s="49">
        <f>_xll.qlCalendarAdvance(Calendar,$D173,B174,"f",FALSE)</f>
        <v>42510</v>
      </c>
      <c r="E174" s="49">
        <f>_xll.qlInterestRateIndexValueDate(IndexON,D174)</f>
        <v>42510</v>
      </c>
      <c r="F174" s="52">
        <f>IFERROR(_xll.qlIndexFixing(IndexON,D174,TRUE,_xll.ohTrigger(RecalcTrigger,TriggerON)),NA())</f>
        <v>-1.6443882903072193E-3</v>
      </c>
      <c r="H174" s="49">
        <f>_xll.qlCalendarAdvance(Calendar,$H173,B174,"f",FALSE)</f>
        <v>42510</v>
      </c>
      <c r="I174" s="49">
        <f>_xll.qlInterestRateIndexValueDate(Index1M,$H174)</f>
        <v>42514</v>
      </c>
      <c r="J174" s="52">
        <f>IFERROR(_xll.qlIndexFixing(Index1M,$H174,TRUE,_xll.ohTrigger(RecalcTrigger,Trigger1M)),NA())</f>
        <v>-1.3160213228369244E-3</v>
      </c>
      <c r="K174" s="52">
        <f>IFERROR(_xll.qlIndexFixing(ONIndex1M,I174,TRUE,_xll.ohTrigger(RecalcTrigger,Trigger1M)),NA())</f>
        <v>-1.3335166555794586E-3</v>
      </c>
      <c r="L174" s="52">
        <f>IFERROR(_xll.qlIndexFixing(Index3M,H174,TRUE,_xll.ohTrigger(RecalcTrigger,Trigger3M)),NA())</f>
        <v>-4.2866737154054083E-4</v>
      </c>
      <c r="M174" s="52">
        <f>IFERROR(_xll.qlIndexFixing(ONIndex3M,I174,TRUE,_xll.ohTrigger(RecalcTrigger,Trigger3M)),NA())</f>
        <v>-4.2727039634371522E-4</v>
      </c>
      <c r="N174" s="52">
        <f>IFERROR(_xll.qlIndexFixing(Index6M,$H174,TRUE,_xll.ohTrigger(RecalcTrigger,Trigger6M)),NA())</f>
        <v>4.3104773579277057E-4</v>
      </c>
      <c r="O174" s="52">
        <f>IFERROR(_xll.qlIndexFixing(ONIndex6M,I174,TRUE,_xll.ohTrigger(RecalcTrigger,Trigger6M)),NA())</f>
        <v>4.1038641780843932E-4</v>
      </c>
      <c r="P174" s="52">
        <f>IFERROR(_xll.qlIndexFixing(Index1Y,$H174,TRUE,_xll.ohTrigger(RecalcTrigger,Trigger1Y)),NA())</f>
        <v>1.9226321706737365E-3</v>
      </c>
      <c r="Q174" s="52">
        <f>IFERROR(_xll.qlIndexFixing(ONIndex1Y,I174,TRUE,_xll.ohTrigger(RecalcTrigger,Trigger1Y)),NA())</f>
        <v>1.5499435455890165E-3</v>
      </c>
    </row>
    <row r="175" spans="2:17" x14ac:dyDescent="0.2">
      <c r="B175" s="46" t="s">
        <v>17</v>
      </c>
      <c r="D175" s="49">
        <f>_xll.qlCalendarAdvance(Calendar,$D174,B175,"f",FALSE)</f>
        <v>42513</v>
      </c>
      <c r="E175" s="49">
        <f>_xll.qlInterestRateIndexValueDate(IndexON,D175)</f>
        <v>42513</v>
      </c>
      <c r="F175" s="52">
        <f>IFERROR(_xll.qlIndexFixing(IndexON,D175,TRUE,_xll.ohTrigger(RecalcTrigger,TriggerON)),NA())</f>
        <v>-1.6461907619857996E-3</v>
      </c>
      <c r="H175" s="49">
        <f>_xll.qlCalendarAdvance(Calendar,$H174,B175,"f",FALSE)</f>
        <v>42513</v>
      </c>
      <c r="I175" s="49">
        <f>_xll.qlInterestRateIndexValueDate(Index1M,$H175)</f>
        <v>42515</v>
      </c>
      <c r="J175" s="52">
        <f>IFERROR(_xll.qlIndexFixing(Index1M,$H175,TRUE,_xll.ohTrigger(RecalcTrigger,Trigger1M)),NA())</f>
        <v>-1.3102583485779075E-3</v>
      </c>
      <c r="K175" s="52">
        <f>IFERROR(_xll.qlIndexFixing(ONIndex1M,I175,TRUE,_xll.ohTrigger(RecalcTrigger,Trigger1M)),NA())</f>
        <v>-1.3343704481361129E-3</v>
      </c>
      <c r="L175" s="52">
        <f>IFERROR(_xll.qlIndexFixing(Index3M,H175,TRUE,_xll.ohTrigger(RecalcTrigger,Trigger3M)),NA())</f>
        <v>-4.2859465280559416E-4</v>
      </c>
      <c r="M175" s="52">
        <f>IFERROR(_xll.qlIndexFixing(ONIndex3M,I175,TRUE,_xll.ohTrigger(RecalcTrigger,Trigger3M)),NA())</f>
        <v>-4.271164343805367E-4</v>
      </c>
      <c r="N175" s="52">
        <f>IFERROR(_xll.qlIndexFixing(Index6M,$H175,TRUE,_xll.ohTrigger(RecalcTrigger,Trigger6M)),NA())</f>
        <v>4.3211629001961154E-4</v>
      </c>
      <c r="O175" s="52">
        <f>IFERROR(_xll.qlIndexFixing(ONIndex6M,I175,TRUE,_xll.ohTrigger(RecalcTrigger,Trigger6M)),NA())</f>
        <v>4.2435808464524882E-4</v>
      </c>
      <c r="P175" s="52">
        <f>IFERROR(_xll.qlIndexFixing(Index1Y,$H175,TRUE,_xll.ohTrigger(RecalcTrigger,Trigger1Y)),NA())</f>
        <v>1.9252827996286373E-3</v>
      </c>
      <c r="Q175" s="52">
        <f>IFERROR(_xll.qlIndexFixing(ONIndex1Y,I175,TRUE,_xll.ohTrigger(RecalcTrigger,Trigger1Y)),NA())</f>
        <v>1.5506390352548749E-3</v>
      </c>
    </row>
    <row r="176" spans="2:17" x14ac:dyDescent="0.2">
      <c r="B176" s="46" t="s">
        <v>17</v>
      </c>
      <c r="D176" s="49">
        <f>_xll.qlCalendarAdvance(Calendar,$D175,B176,"f",FALSE)</f>
        <v>42514</v>
      </c>
      <c r="E176" s="49">
        <f>_xll.qlInterestRateIndexValueDate(IndexON,D176)</f>
        <v>42514</v>
      </c>
      <c r="F176" s="52">
        <f>IFERROR(_xll.qlIndexFixing(IndexON,D176,TRUE,_xll.ohTrigger(RecalcTrigger,TriggerON)),NA())</f>
        <v>-1.6470646152955126E-3</v>
      </c>
      <c r="H176" s="49">
        <f>_xll.qlCalendarAdvance(Calendar,$H175,B176,"f",FALSE)</f>
        <v>42514</v>
      </c>
      <c r="I176" s="49">
        <f>_xll.qlInterestRateIndexValueDate(Index1M,$H176)</f>
        <v>42516</v>
      </c>
      <c r="J176" s="52">
        <f>IFERROR(_xll.qlIndexFixing(Index1M,$H176,TRUE,_xll.ohTrigger(RecalcTrigger,Trigger1M)),NA())</f>
        <v>-1.3095596351520022E-3</v>
      </c>
      <c r="K176" s="52">
        <f>IFERROR(_xll.qlIndexFixing(ONIndex1M,I176,TRUE,_xll.ohTrigger(RecalcTrigger,Trigger1M)),NA())</f>
        <v>-1.3345898643013498E-3</v>
      </c>
      <c r="L176" s="52">
        <f>IFERROR(_xll.qlIndexFixing(Index3M,H176,TRUE,_xll.ohTrigger(RecalcTrigger,Trigger3M)),NA())</f>
        <v>-4.2851432523925644E-4</v>
      </c>
      <c r="M176" s="52">
        <f>IFERROR(_xll.qlIndexFixing(ONIndex3M,I176,TRUE,_xll.ohTrigger(RecalcTrigger,Trigger3M)),NA())</f>
        <v>-4.2693811466154585E-4</v>
      </c>
      <c r="N176" s="52">
        <f>IFERROR(_xll.qlIndexFixing(Index6M,$H176,TRUE,_xll.ohTrigger(RecalcTrigger,Trigger6M)),NA())</f>
        <v>4.3521493836709644E-4</v>
      </c>
      <c r="O176" s="52">
        <f>IFERROR(_xll.qlIndexFixing(ONIndex6M,I176,TRUE,_xll.ohTrigger(RecalcTrigger,Trigger6M)),NA())</f>
        <v>4.3708544391840576E-4</v>
      </c>
      <c r="P176" s="52">
        <f>IFERROR(_xll.qlIndexFixing(Index1Y,$H176,TRUE,_xll.ohTrigger(RecalcTrigger,Trigger1Y)),NA())</f>
        <v>1.9279518541978876E-3</v>
      </c>
      <c r="Q176" s="52">
        <f>IFERROR(_xll.qlIndexFixing(ONIndex1Y,I176,TRUE,_xll.ohTrigger(RecalcTrigger,Trigger1Y)),NA())</f>
        <v>1.5513520603338549E-3</v>
      </c>
    </row>
    <row r="177" spans="2:17" x14ac:dyDescent="0.2">
      <c r="B177" s="46" t="s">
        <v>17</v>
      </c>
      <c r="D177" s="49">
        <f>_xll.qlCalendarAdvance(Calendar,$D176,B177,"f",FALSE)</f>
        <v>42515</v>
      </c>
      <c r="E177" s="49">
        <f>_xll.qlInterestRateIndexValueDate(IndexON,D177)</f>
        <v>42515</v>
      </c>
      <c r="F177" s="52">
        <f>IFERROR(_xll.qlIndexFixing(IndexON,D177,TRUE,_xll.ohTrigger(RecalcTrigger,TriggerON)),NA())</f>
        <v>-1.6479240461420019E-3</v>
      </c>
      <c r="H177" s="49">
        <f>_xll.qlCalendarAdvance(Calendar,$H176,B177,"f",FALSE)</f>
        <v>42515</v>
      </c>
      <c r="I177" s="49">
        <f>_xll.qlInterestRateIndexValueDate(Index1M,$H177)</f>
        <v>42517</v>
      </c>
      <c r="J177" s="52">
        <f>IFERROR(_xll.qlIndexFixing(Index1M,$H177,TRUE,_xll.ohTrigger(RecalcTrigger,Trigger1M)),NA())</f>
        <v>-1.3087916760846964E-3</v>
      </c>
      <c r="K177" s="52">
        <f>IFERROR(_xll.qlIndexFixing(ONIndex1M,I177,TRUE,_xll.ohTrigger(RecalcTrigger,Trigger1M)),NA())</f>
        <v>-1.3343677974964052E-3</v>
      </c>
      <c r="L177" s="52">
        <f>IFERROR(_xll.qlIndexFixing(Index3M,H177,TRUE,_xll.ohTrigger(RecalcTrigger,Trigger3M)),NA())</f>
        <v>-4.2820204168458886E-4</v>
      </c>
      <c r="M177" s="52">
        <f>IFERROR(_xll.qlIndexFixing(ONIndex3M,I177,TRUE,_xll.ohTrigger(RecalcTrigger,Trigger3M)),NA())</f>
        <v>-4.2683579103197644E-4</v>
      </c>
      <c r="N177" s="52">
        <f>IFERROR(_xll.qlIndexFixing(Index6M,$H177,TRUE,_xll.ohTrigger(RecalcTrigger,Trigger6M)),NA())</f>
        <v>4.3534865030526217E-4</v>
      </c>
      <c r="O177" s="52">
        <f>IFERROR(_xll.qlIndexFixing(ONIndex6M,I177,TRUE,_xll.ohTrigger(RecalcTrigger,Trigger6M)),NA())</f>
        <v>4.4280975070698503E-4</v>
      </c>
      <c r="P177" s="52">
        <f>IFERROR(_xll.qlIndexFixing(Index1Y,$H177,TRUE,_xll.ohTrigger(RecalcTrigger,Trigger1Y)),NA())</f>
        <v>1.9339843954875278E-3</v>
      </c>
      <c r="Q177" s="52">
        <f>IFERROR(_xll.qlIndexFixing(ONIndex1Y,I177,TRUE,_xll.ohTrigger(RecalcTrigger,Trigger1Y)),NA())</f>
        <v>1.5517279016119545E-3</v>
      </c>
    </row>
    <row r="178" spans="2:17" x14ac:dyDescent="0.2">
      <c r="B178" s="46" t="s">
        <v>17</v>
      </c>
      <c r="D178" s="49">
        <f>_xll.qlCalendarAdvance(Calendar,$D177,B178,"f",FALSE)</f>
        <v>42516</v>
      </c>
      <c r="E178" s="49">
        <f>_xll.qlInterestRateIndexValueDate(IndexON,D178)</f>
        <v>42516</v>
      </c>
      <c r="F178" s="52">
        <f>IFERROR(_xll.qlIndexFixing(IndexON,D178,TRUE,_xll.ohTrigger(RecalcTrigger,TriggerON)),NA())</f>
        <v>-1.6487688893374042E-3</v>
      </c>
      <c r="H178" s="49">
        <f>_xll.qlCalendarAdvance(Calendar,$H177,B178,"f",FALSE)</f>
        <v>42516</v>
      </c>
      <c r="I178" s="49">
        <f>_xll.qlInterestRateIndexValueDate(Index1M,$H178)</f>
        <v>42520</v>
      </c>
      <c r="J178" s="52">
        <f>IFERROR(_xll.qlIndexFixing(Index1M,$H178,TRUE,_xll.ohTrigger(RecalcTrigger,Trigger1M)),NA())</f>
        <v>-1.3002500244161457E-3</v>
      </c>
      <c r="K178" s="52">
        <f>IFERROR(_xll.qlIndexFixing(ONIndex1M,I178,TRUE,_xll.ohTrigger(RecalcTrigger,Trigger1M)),NA())</f>
        <v>-1.3339438489801125E-3</v>
      </c>
      <c r="L178" s="52">
        <f>IFERROR(_xll.qlIndexFixing(Index3M,H178,TRUE,_xll.ohTrigger(RecalcTrigger,Trigger3M)),NA())</f>
        <v>-4.2811301323736583E-4</v>
      </c>
      <c r="M178" s="52">
        <f>IFERROR(_xll.qlIndexFixing(ONIndex3M,I178,TRUE,_xll.ohTrigger(RecalcTrigger,Trigger3M)),NA())</f>
        <v>-4.267255866663433E-4</v>
      </c>
      <c r="N178" s="52">
        <f>IFERROR(_xll.qlIndexFixing(Index6M,$H178,TRUE,_xll.ohTrigger(RecalcTrigger,Trigger6M)),NA())</f>
        <v>4.3776337998264846E-4</v>
      </c>
      <c r="O178" s="52">
        <f>IFERROR(_xll.qlIndexFixing(ONIndex6M,I178,TRUE,_xll.ohTrigger(RecalcTrigger,Trigger6M)),NA())</f>
        <v>4.4813950182742701E-4</v>
      </c>
      <c r="P178" s="52">
        <f>IFERROR(_xll.qlIndexFixing(Index1Y,$H178,TRUE,_xll.ohTrigger(RecalcTrigger,Trigger1Y)),NA())</f>
        <v>1.9388116368307137E-3</v>
      </c>
      <c r="Q178" s="52">
        <f>IFERROR(_xll.qlIndexFixing(ONIndex1Y,I178,TRUE,_xll.ohTrigger(RecalcTrigger,Trigger1Y)),NA())</f>
        <v>1.5521136619955911E-3</v>
      </c>
    </row>
    <row r="179" spans="2:17" x14ac:dyDescent="0.2">
      <c r="B179" s="46" t="s">
        <v>17</v>
      </c>
      <c r="D179" s="49">
        <f>_xll.qlCalendarAdvance(Calendar,$D178,B179,"f",FALSE)</f>
        <v>42517</v>
      </c>
      <c r="E179" s="49">
        <f>_xll.qlInterestRateIndexValueDate(IndexON,D179)</f>
        <v>42517</v>
      </c>
      <c r="F179" s="52">
        <f>IFERROR(_xll.qlIndexFixing(IndexON,D179,TRUE,_xll.ohTrigger(RecalcTrigger,TriggerON)),NA())</f>
        <v>-1.6504015632667901E-3</v>
      </c>
      <c r="H179" s="49">
        <f>_xll.qlCalendarAdvance(Calendar,$H178,B179,"f",FALSE)</f>
        <v>42517</v>
      </c>
      <c r="I179" s="49">
        <f>_xll.qlInterestRateIndexValueDate(Index1M,$H179)</f>
        <v>42521</v>
      </c>
      <c r="J179" s="52">
        <f>IFERROR(_xll.qlIndexFixing(Index1M,$H179,TRUE,_xll.ohTrigger(RecalcTrigger,Trigger1M)),NA())</f>
        <v>-1.2991101791395288E-3</v>
      </c>
      <c r="K179" s="52">
        <f>IFERROR(_xll.qlIndexFixing(ONIndex1M,I179,TRUE,_xll.ohTrigger(RecalcTrigger,Trigger1M)),NA())</f>
        <v>-1.3333151514460795E-3</v>
      </c>
      <c r="L179" s="52">
        <f>IFERROR(_xll.qlIndexFixing(Index3M,H179,TRUE,_xll.ohTrigger(RecalcTrigger,Trigger3M)),NA())</f>
        <v>-4.2799169425945869E-4</v>
      </c>
      <c r="M179" s="52">
        <f>IFERROR(_xll.qlIndexFixing(ONIndex3M,I179,TRUE,_xll.ohTrigger(RecalcTrigger,Trigger3M)),NA())</f>
        <v>-4.2660741139677327E-4</v>
      </c>
      <c r="N179" s="52">
        <f>IFERROR(_xll.qlIndexFixing(Index6M,$H179,TRUE,_xll.ohTrigger(RecalcTrigger,Trigger6M)),NA())</f>
        <v>4.3776655304728442E-4</v>
      </c>
      <c r="O179" s="52">
        <f>IFERROR(_xll.qlIndexFixing(ONIndex6M,I179,TRUE,_xll.ohTrigger(RecalcTrigger,Trigger6M)),NA())</f>
        <v>4.5306750958928887E-4</v>
      </c>
      <c r="P179" s="52">
        <f>IFERROR(_xll.qlIndexFixing(Index1Y,$H179,TRUE,_xll.ohTrigger(RecalcTrigger,Trigger1Y)),NA())</f>
        <v>1.9415722913830146E-3</v>
      </c>
      <c r="Q179" s="52">
        <f>IFERROR(_xll.qlIndexFixing(ONIndex1Y,I179,TRUE,_xll.ohTrigger(RecalcTrigger,Trigger1Y)),NA())</f>
        <v>1.5525095582713533E-3</v>
      </c>
    </row>
    <row r="180" spans="2:17" x14ac:dyDescent="0.2">
      <c r="B180" s="46" t="s">
        <v>17</v>
      </c>
      <c r="D180" s="49">
        <f>_xll.qlCalendarAdvance(Calendar,$D179,B180,"f",FALSE)</f>
        <v>42520</v>
      </c>
      <c r="E180" s="49">
        <f>_xll.qlInterestRateIndexValueDate(IndexON,D180)</f>
        <v>42520</v>
      </c>
      <c r="F180" s="52">
        <f>IFERROR(_xll.qlIndexFixing(IndexON,D180,TRUE,_xll.ohTrigger(RecalcTrigger,TriggerON)),NA())</f>
        <v>-1.6519991003161039E-3</v>
      </c>
      <c r="H180" s="49">
        <f>_xll.qlCalendarAdvance(Calendar,$H179,B180,"f",FALSE)</f>
        <v>42520</v>
      </c>
      <c r="I180" s="49">
        <f>_xll.qlInterestRateIndexValueDate(Index1M,$H180)</f>
        <v>42522</v>
      </c>
      <c r="J180" s="52">
        <f>IFERROR(_xll.qlIndexFixing(Index1M,$H180,TRUE,_xll.ohTrigger(RecalcTrigger,Trigger1M)),NA())</f>
        <v>-1.2959701740102858E-3</v>
      </c>
      <c r="K180" s="52">
        <f>IFERROR(_xll.qlIndexFixing(ONIndex1M,I180,TRUE,_xll.ohTrigger(RecalcTrigger,Trigger1M)),NA())</f>
        <v>-1.3313560010708159E-3</v>
      </c>
      <c r="L180" s="52">
        <f>IFERROR(_xll.qlIndexFixing(Index3M,H180,TRUE,_xll.ohTrigger(RecalcTrigger,Trigger3M)),NA())</f>
        <v>-4.278615777970715E-4</v>
      </c>
      <c r="M180" s="52">
        <f>IFERROR(_xll.qlIndexFixing(ONIndex3M,I180,TRUE,_xll.ohTrigger(RecalcTrigger,Trigger3M)),NA())</f>
        <v>-4.2634353763393307E-4</v>
      </c>
      <c r="N180" s="52">
        <f>IFERROR(_xll.qlIndexFixing(Index6M,$H180,TRUE,_xll.ohTrigger(RecalcTrigger,Trigger6M)),NA())</f>
        <v>4.3893066748753836E-4</v>
      </c>
      <c r="O180" s="52">
        <f>IFERROR(_xll.qlIndexFixing(ONIndex6M,I180,TRUE,_xll.ohTrigger(RecalcTrigger,Trigger6M)),NA())</f>
        <v>4.6154903344586273E-4</v>
      </c>
      <c r="P180" s="52">
        <f>IFERROR(_xll.qlIndexFixing(Index1Y,$H180,TRUE,_xll.ohTrigger(RecalcTrigger,Trigger1Y)),NA())</f>
        <v>1.9443511529157868E-3</v>
      </c>
      <c r="Q180" s="52">
        <f>IFERROR(_xll.qlIndexFixing(ONIndex1Y,I180,TRUE,_xll.ohTrigger(RecalcTrigger,Trigger1Y)),NA())</f>
        <v>1.5533429248471009E-3</v>
      </c>
    </row>
    <row r="181" spans="2:17" x14ac:dyDescent="0.2">
      <c r="B181" s="46" t="s">
        <v>17</v>
      </c>
      <c r="D181" s="49">
        <f>_xll.qlCalendarAdvance(Calendar,$D180,B181,"f",FALSE)</f>
        <v>42521</v>
      </c>
      <c r="E181" s="49">
        <f>_xll.qlInterestRateIndexValueDate(IndexON,D181)</f>
        <v>42521</v>
      </c>
      <c r="F181" s="52">
        <f>IFERROR(_xll.qlIndexFixing(IndexON,D181,TRUE,_xll.ohTrigger(RecalcTrigger,TriggerON)),NA())</f>
        <v>-1.652768540028049E-3</v>
      </c>
      <c r="H181" s="49">
        <f>_xll.qlCalendarAdvance(Calendar,$H180,B181,"f",FALSE)</f>
        <v>42521</v>
      </c>
      <c r="I181" s="49">
        <f>_xll.qlInterestRateIndexValueDate(Index1M,$H181)</f>
        <v>42523</v>
      </c>
      <c r="J181" s="52">
        <f>IFERROR(_xll.qlIndexFixing(Index1M,$H181,TRUE,_xll.ohTrigger(RecalcTrigger,Trigger1M)),NA())</f>
        <v>-1.2891791557741172E-3</v>
      </c>
      <c r="K181" s="52">
        <f>IFERROR(_xll.qlIndexFixing(ONIndex1M,I181,TRUE,_xll.ohTrigger(RecalcTrigger,Trigger1M)),NA())</f>
        <v>-1.3286955308000614E-3</v>
      </c>
      <c r="L181" s="52">
        <f>IFERROR(_xll.qlIndexFixing(Index3M,H181,TRUE,_xll.ohTrigger(RecalcTrigger,Trigger3M)),NA())</f>
        <v>-4.2772246086301199E-4</v>
      </c>
      <c r="M181" s="52">
        <f>IFERROR(_xll.qlIndexFixing(ONIndex3M,I181,TRUE,_xll.ohTrigger(RecalcTrigger,Trigger3M)),NA())</f>
        <v>-4.260532061550748E-4</v>
      </c>
      <c r="N181" s="52">
        <f>IFERROR(_xll.qlIndexFixing(Index6M,$H181,TRUE,_xll.ohTrigger(RecalcTrigger,Trigger6M)),NA())</f>
        <v>4.4011648775050529E-4</v>
      </c>
      <c r="O181" s="52">
        <f>IFERROR(_xll.qlIndexFixing(ONIndex6M,I181,TRUE,_xll.ohTrigger(RecalcTrigger,Trigger6M)),NA())</f>
        <v>4.6861835140354913E-4</v>
      </c>
      <c r="P181" s="52">
        <f>IFERROR(_xll.qlIndexFixing(Index1Y,$H181,TRUE,_xll.ohTrigger(RecalcTrigger,Trigger1Y)),NA())</f>
        <v>1.9471481812906172E-3</v>
      </c>
      <c r="Q181" s="52">
        <f>IFERROR(_xll.qlIndexFixing(ONIndex1Y,I181,TRUE,_xll.ohTrigger(RecalcTrigger,Trigger1Y)),NA())</f>
        <v>1.5541988429834674E-3</v>
      </c>
    </row>
    <row r="182" spans="2:17" x14ac:dyDescent="0.2">
      <c r="B182" s="46" t="s">
        <v>17</v>
      </c>
      <c r="D182" s="49">
        <f>_xll.qlCalendarAdvance(Calendar,$D181,B182,"f",FALSE)</f>
        <v>42522</v>
      </c>
      <c r="E182" s="49">
        <f>_xll.qlInterestRateIndexValueDate(IndexON,D182)</f>
        <v>42522</v>
      </c>
      <c r="F182" s="52">
        <f>IFERROR(_xll.qlIndexFixing(IndexON,D182,TRUE,_xll.ohTrigger(RecalcTrigger,TriggerON)),NA())</f>
        <v>-1.6535224054381459E-3</v>
      </c>
      <c r="H182" s="49">
        <f>_xll.qlCalendarAdvance(Calendar,$H181,B182,"f",FALSE)</f>
        <v>42522</v>
      </c>
      <c r="I182" s="49">
        <f>_xll.qlInterestRateIndexValueDate(Index1M,$H182)</f>
        <v>42524</v>
      </c>
      <c r="J182" s="52">
        <f>IFERROR(_xll.qlIndexFixing(Index1M,$H182,TRUE,_xll.ohTrigger(RecalcTrigger,Trigger1M)),NA())</f>
        <v>-1.2877601833953668E-3</v>
      </c>
      <c r="K182" s="52">
        <f>IFERROR(_xll.qlIndexFixing(ONIndex1M,I182,TRUE,_xll.ohTrigger(RecalcTrigger,Trigger1M)),NA())</f>
        <v>-1.3270000823784045E-3</v>
      </c>
      <c r="L182" s="52">
        <f>IFERROR(_xll.qlIndexFixing(Index3M,H182,TRUE,_xll.ohTrigger(RecalcTrigger,Trigger3M)),NA())</f>
        <v>-4.2723029296905154E-4</v>
      </c>
      <c r="M182" s="52">
        <f>IFERROR(_xll.qlIndexFixing(ONIndex3M,I182,TRUE,_xll.ohTrigger(RecalcTrigger,Trigger3M)),NA())</f>
        <v>-4.2589382944324683E-4</v>
      </c>
      <c r="N182" s="52">
        <f>IFERROR(_xll.qlIndexFixing(Index6M,$H182,TRUE,_xll.ohTrigger(RecalcTrigger,Trigger6M)),NA())</f>
        <v>4.4397561053901164E-4</v>
      </c>
      <c r="O182" s="52">
        <f>IFERROR(_xll.qlIndexFixing(ONIndex6M,I182,TRUE,_xll.ohTrigger(RecalcTrigger,Trigger6M)),NA())</f>
        <v>4.7142982557701885E-4</v>
      </c>
      <c r="P182" s="52">
        <f>IFERROR(_xll.qlIndexFixing(Index1Y,$H182,TRUE,_xll.ohTrigger(RecalcTrigger,Trigger1Y)),NA())</f>
        <v>1.9534710615300615E-3</v>
      </c>
      <c r="Q182" s="52">
        <f>IFERROR(_xll.qlIndexFixing(ONIndex1Y,I182,TRUE,_xll.ohTrigger(RecalcTrigger,Trigger1Y)),NA())</f>
        <v>1.5546486740358745E-3</v>
      </c>
    </row>
    <row r="183" spans="2:17" x14ac:dyDescent="0.2">
      <c r="B183" s="46" t="s">
        <v>17</v>
      </c>
      <c r="D183" s="49">
        <f>_xll.qlCalendarAdvance(Calendar,$D182,B183,"f",FALSE)</f>
        <v>42523</v>
      </c>
      <c r="E183" s="49">
        <f>_xll.qlInterestRateIndexValueDate(IndexON,D183)</f>
        <v>42523</v>
      </c>
      <c r="F183" s="52">
        <f>IFERROR(_xll.qlIndexFixing(IndexON,D183,TRUE,_xll.ohTrigger(RecalcTrigger,TriggerON)),NA())</f>
        <v>-1.6542605323177639E-3</v>
      </c>
      <c r="H183" s="49">
        <f>_xll.qlCalendarAdvance(Calendar,$H182,B183,"f",FALSE)</f>
        <v>42523</v>
      </c>
      <c r="I183" s="49">
        <f>_xll.qlInterestRateIndexValueDate(Index1M,$H183)</f>
        <v>42527</v>
      </c>
      <c r="J183" s="52">
        <f>IFERROR(_xll.qlIndexFixing(Index1M,$H183,TRUE,_xll.ohTrigger(RecalcTrigger,Trigger1M)),NA())</f>
        <v>-1.2798024495790372E-3</v>
      </c>
      <c r="K183" s="52">
        <f>IFERROR(_xll.qlIndexFixing(ONIndex1M,I183,TRUE,_xll.ohTrigger(RecalcTrigger,Trigger1M)),NA())</f>
        <v>-1.3250826826194384E-3</v>
      </c>
      <c r="L183" s="52">
        <f>IFERROR(_xll.qlIndexFixing(Index3M,H183,TRUE,_xll.ohTrigger(RecalcTrigger,Trigger3M)),NA())</f>
        <v>-4.2707187993562068E-4</v>
      </c>
      <c r="M183" s="52">
        <f>IFERROR(_xll.qlIndexFixing(ONIndex3M,I183,TRUE,_xll.ohTrigger(RecalcTrigger,Trigger3M)),NA())</f>
        <v>-4.257259430984206E-4</v>
      </c>
      <c r="N183" s="52">
        <f>IFERROR(_xll.qlIndexFixing(Index6M,$H183,TRUE,_xll.ohTrigger(RecalcTrigger,Trigger6M)),NA())</f>
        <v>4.4507513710785758E-4</v>
      </c>
      <c r="O183" s="52">
        <f>IFERROR(_xll.qlIndexFixing(ONIndex6M,I183,TRUE,_xll.ohTrigger(RecalcTrigger,Trigger6M)),NA())</f>
        <v>4.7379642952982692E-4</v>
      </c>
      <c r="P183" s="52">
        <f>IFERROR(_xll.qlIndexFixing(Index1Y,$H183,TRUE,_xll.ohTrigger(RecalcTrigger,Trigger1Y)),NA())</f>
        <v>1.9585171234502577E-3</v>
      </c>
      <c r="Q183" s="52">
        <f>IFERROR(_xll.qlIndexFixing(ONIndex1Y,I183,TRUE,_xll.ohTrigger(RecalcTrigger,Trigger1Y)),NA())</f>
        <v>1.555109942819044E-3</v>
      </c>
    </row>
    <row r="184" spans="2:17" x14ac:dyDescent="0.2">
      <c r="B184" s="46" t="s">
        <v>17</v>
      </c>
      <c r="D184" s="49">
        <f>_xll.qlCalendarAdvance(Calendar,$D183,B184,"f",FALSE)</f>
        <v>42524</v>
      </c>
      <c r="E184" s="49">
        <f>_xll.qlInterestRateIndexValueDate(IndexON,D184)</f>
        <v>42524</v>
      </c>
      <c r="F184" s="52">
        <f>IFERROR(_xll.qlIndexFixing(IndexON,D184,TRUE,_xll.ohTrigger(RecalcTrigger,TriggerON)),NA())</f>
        <v>-1.6556758862718013E-3</v>
      </c>
      <c r="H184" s="49">
        <f>_xll.qlCalendarAdvance(Calendar,$H183,B184,"f",FALSE)</f>
        <v>42524</v>
      </c>
      <c r="I184" s="49">
        <f>_xll.qlInterestRateIndexValueDate(Index1M,$H184)</f>
        <v>42528</v>
      </c>
      <c r="J184" s="52">
        <f>IFERROR(_xll.qlIndexFixing(Index1M,$H184,TRUE,_xll.ohTrigger(RecalcTrigger,Trigger1M)),NA())</f>
        <v>-1.2766323701987048E-3</v>
      </c>
      <c r="K184" s="52">
        <f>IFERROR(_xll.qlIndexFixing(ONIndex1M,I184,TRUE,_xll.ohTrigger(RecalcTrigger,Trigger1M)),NA())</f>
        <v>-1.3229404642567388E-3</v>
      </c>
      <c r="L184" s="52">
        <f>IFERROR(_xll.qlIndexFixing(Index3M,H184,TRUE,_xll.ohTrigger(RecalcTrigger,Trigger3M)),NA())</f>
        <v>-4.2688466709169768E-4</v>
      </c>
      <c r="M184" s="52">
        <f>IFERROR(_xll.qlIndexFixing(ONIndex3M,I184,TRUE,_xll.ohTrigger(RecalcTrigger,Trigger3M)),NA())</f>
        <v>-4.2554945691275492E-4</v>
      </c>
      <c r="N184" s="52">
        <f>IFERROR(_xll.qlIndexFixing(Index6M,$H184,TRUE,_xll.ohTrigger(RecalcTrigger,Trigger6M)),NA())</f>
        <v>4.4636835492091264E-4</v>
      </c>
      <c r="O184" s="52">
        <f>IFERROR(_xll.qlIndexFixing(ONIndex6M,I184,TRUE,_xll.ohTrigger(RecalcTrigger,Trigger6M)),NA())</f>
        <v>4.7571097565146658E-4</v>
      </c>
      <c r="P184" s="52">
        <f>IFERROR(_xll.qlIndexFixing(Index1Y,$H184,TRUE,_xll.ohTrigger(RecalcTrigger,Trigger1Y)),NA())</f>
        <v>1.9614043469654307E-3</v>
      </c>
      <c r="Q184" s="52">
        <f>IFERROR(_xll.qlIndexFixing(ONIndex1Y,I184,TRUE,_xll.ohTrigger(RecalcTrigger,Trigger1Y)),NA())</f>
        <v>1.555582866439309E-3</v>
      </c>
    </row>
    <row r="185" spans="2:17" x14ac:dyDescent="0.2">
      <c r="B185" s="46" t="s">
        <v>17</v>
      </c>
      <c r="D185" s="49">
        <f>_xll.qlCalendarAdvance(Calendar,$D184,B185,"f",FALSE)</f>
        <v>42527</v>
      </c>
      <c r="E185" s="49">
        <f>_xll.qlInterestRateIndexValueDate(IndexON,D185)</f>
        <v>42527</v>
      </c>
      <c r="F185" s="52">
        <f>IFERROR(_xll.qlIndexFixing(IndexON,D185,TRUE,_xll.ohTrigger(RecalcTrigger,TriggerON)),NA())</f>
        <v>-1.65705236232494E-3</v>
      </c>
      <c r="H185" s="49">
        <f>_xll.qlCalendarAdvance(Calendar,$H184,B185,"f",FALSE)</f>
        <v>42527</v>
      </c>
      <c r="I185" s="49">
        <f>_xll.qlInterestRateIndexValueDate(Index1M,$H185)</f>
        <v>42529</v>
      </c>
      <c r="J185" s="52">
        <f>IFERROR(_xll.qlIndexFixing(Index1M,$H185,TRUE,_xll.ohTrigger(RecalcTrigger,Trigger1M)),NA())</f>
        <v>-1.2735372754741903E-3</v>
      </c>
      <c r="K185" s="52">
        <f>IFERROR(_xll.qlIndexFixing(ONIndex1M,I185,TRUE,_xll.ohTrigger(RecalcTrigger,Trigger1M)),NA())</f>
        <v>-1.3178874721653244E-3</v>
      </c>
      <c r="L185" s="52">
        <f>IFERROR(_xll.qlIndexFixing(Index3M,H185,TRUE,_xll.ohTrigger(RecalcTrigger,Trigger3M)),NA())</f>
        <v>-4.2668720660286814E-4</v>
      </c>
      <c r="M185" s="52">
        <f>IFERROR(_xll.qlIndexFixing(ONIndex3M,I185,TRUE,_xll.ohTrigger(RecalcTrigger,Trigger3M)),NA())</f>
        <v>-4.2516686805882387E-4</v>
      </c>
      <c r="N185" s="52">
        <f>IFERROR(_xll.qlIndexFixing(Index6M,$H185,TRUE,_xll.ohTrigger(RecalcTrigger,Trigger6M)),NA())</f>
        <v>4.4768293463375773E-4</v>
      </c>
      <c r="O185" s="52">
        <f>IFERROR(_xll.qlIndexFixing(ONIndex6M,I185,TRUE,_xll.ohTrigger(RecalcTrigger,Trigger6M)),NA())</f>
        <v>4.7799790395153252E-4</v>
      </c>
      <c r="P185" s="52">
        <f>IFERROR(_xll.qlIndexFixing(Index1Y,$H185,TRUE,_xll.ohTrigger(RecalcTrigger,Trigger1Y)),NA())</f>
        <v>1.964309474294706E-3</v>
      </c>
      <c r="Q185" s="52">
        <f>IFERROR(_xll.qlIndexFixing(ONIndex1Y,I185,TRUE,_xll.ohTrigger(RecalcTrigger,Trigger1Y)),NA())</f>
        <v>1.5565753784319014E-3</v>
      </c>
    </row>
    <row r="186" spans="2:17" x14ac:dyDescent="0.2">
      <c r="B186" s="46" t="s">
        <v>17</v>
      </c>
      <c r="D186" s="49">
        <f>_xll.qlCalendarAdvance(Calendar,$D185,B186,"f",FALSE)</f>
        <v>42528</v>
      </c>
      <c r="E186" s="49">
        <f>_xll.qlInterestRateIndexValueDate(IndexON,D186)</f>
        <v>42528</v>
      </c>
      <c r="F186" s="52">
        <f>IFERROR(_xll.qlIndexFixing(IndexON,D186,TRUE,_xll.ohTrigger(RecalcTrigger,TriggerON)),NA())</f>
        <v>-1.6577093284864119E-3</v>
      </c>
      <c r="H186" s="49">
        <f>_xll.qlCalendarAdvance(Calendar,$H185,B186,"f",FALSE)</f>
        <v>42528</v>
      </c>
      <c r="I186" s="49">
        <f>_xll.qlInterestRateIndexValueDate(Index1M,$H186)</f>
        <v>42530</v>
      </c>
      <c r="J186" s="52">
        <f>IFERROR(_xll.qlIndexFixing(Index1M,$H186,TRUE,_xll.ohTrigger(RecalcTrigger,Trigger1M)),NA())</f>
        <v>-1.2684826748800282E-3</v>
      </c>
      <c r="K186" s="52">
        <f>IFERROR(_xll.qlIndexFixing(ONIndex1M,I186,TRUE,_xll.ohTrigger(RecalcTrigger,Trigger1M)),NA())</f>
        <v>-1.3120660629573067E-3</v>
      </c>
      <c r="L186" s="52">
        <f>IFERROR(_xll.qlIndexFixing(Index3M,H186,TRUE,_xll.ohTrigger(RecalcTrigger,Trigger3M)),NA())</f>
        <v>-4.2647928572713418E-4</v>
      </c>
      <c r="M186" s="52">
        <f>IFERROR(_xll.qlIndexFixing(ONIndex3M,I186,TRUE,_xll.ohTrigger(RecalcTrigger,Trigger3M)),NA())</f>
        <v>-4.2475571951694491E-4</v>
      </c>
      <c r="N186" s="52">
        <f>IFERROR(_xll.qlIndexFixing(Index6M,$H186,TRUE,_xll.ohTrigger(RecalcTrigger,Trigger6M)),NA())</f>
        <v>4.4901887327871212E-4</v>
      </c>
      <c r="O186" s="52">
        <f>IFERROR(_xll.qlIndexFixing(ONIndex6M,I186,TRUE,_xll.ohTrigger(RecalcTrigger,Trigger6M)),NA())</f>
        <v>4.7870482529965841E-4</v>
      </c>
      <c r="P186" s="52">
        <f>IFERROR(_xll.qlIndexFixing(Index1Y,$H186,TRUE,_xll.ohTrigger(RecalcTrigger,Trigger1Y)),NA())</f>
        <v>1.9672324579006581E-3</v>
      </c>
      <c r="Q186" s="52">
        <f>IFERROR(_xll.qlIndexFixing(ONIndex1Y,I186,TRUE,_xll.ohTrigger(RecalcTrigger,Trigger1Y)),NA())</f>
        <v>1.5575954490998356E-3</v>
      </c>
    </row>
    <row r="187" spans="2:17" x14ac:dyDescent="0.2">
      <c r="B187" s="46" t="s">
        <v>17</v>
      </c>
      <c r="D187" s="49">
        <f>_xll.qlCalendarAdvance(Calendar,$D186,B187,"f",FALSE)</f>
        <v>42529</v>
      </c>
      <c r="E187" s="49">
        <f>_xll.qlInterestRateIndexValueDate(IndexON,D187)</f>
        <v>42529</v>
      </c>
      <c r="F187" s="52">
        <f>IFERROR(_xll.qlIndexFixing(IndexON,D187,TRUE,_xll.ohTrigger(RecalcTrigger,TriggerON)),NA())</f>
        <v>-1.6583544974047015E-3</v>
      </c>
      <c r="H187" s="49">
        <f>_xll.qlCalendarAdvance(Calendar,$H186,B187,"f",FALSE)</f>
        <v>42529</v>
      </c>
      <c r="I187" s="49">
        <f>_xll.qlInterestRateIndexValueDate(Index1M,$H187)</f>
        <v>42531</v>
      </c>
      <c r="J187" s="52">
        <f>IFERROR(_xll.qlIndexFixing(Index1M,$H187,TRUE,_xll.ohTrigger(RecalcTrigger,Trigger1M)),NA())</f>
        <v>-1.2667306270216614E-3</v>
      </c>
      <c r="K187" s="52">
        <f>IFERROR(_xll.qlIndexFixing(ONIndex1M,I187,TRUE,_xll.ohTrigger(RecalcTrigger,Trigger1M)),NA())</f>
        <v>-1.3087567452574334E-3</v>
      </c>
      <c r="L187" s="52">
        <f>IFERROR(_xll.qlIndexFixing(Index3M,H187,TRUE,_xll.ohTrigger(RecalcTrigger,Trigger3M)),NA())</f>
        <v>-4.2577848835039986E-4</v>
      </c>
      <c r="M187" s="52">
        <f>IFERROR(_xll.qlIndexFixing(ONIndex3M,I187,TRUE,_xll.ohTrigger(RecalcTrigger,Trigger3M)),NA())</f>
        <v>-4.2453488764415681E-4</v>
      </c>
      <c r="N187" s="52">
        <f>IFERROR(_xll.qlIndexFixing(Index6M,$H187,TRUE,_xll.ohTrigger(RecalcTrigger,Trigger6M)),NA())</f>
        <v>4.5342116510540425E-4</v>
      </c>
      <c r="O187" s="52">
        <f>IFERROR(_xll.qlIndexFixing(ONIndex6M,I187,TRUE,_xll.ohTrigger(RecalcTrigger,Trigger6M)),NA())</f>
        <v>4.7825126515022021E-4</v>
      </c>
      <c r="P187" s="52">
        <f>IFERROR(_xll.qlIndexFixing(Index1Y,$H187,TRUE,_xll.ohTrigger(RecalcTrigger,Trigger1Y)),NA())</f>
        <v>1.9738373716703204E-3</v>
      </c>
      <c r="Q187" s="52">
        <f>IFERROR(_xll.qlIndexFixing(ONIndex1Y,I187,TRUE,_xll.ohTrigger(RecalcTrigger,Trigger1Y)),NA())</f>
        <v>1.558129901662042E-3</v>
      </c>
    </row>
    <row r="188" spans="2:17" x14ac:dyDescent="0.2">
      <c r="B188" s="46" t="s">
        <v>17</v>
      </c>
      <c r="D188" s="49">
        <f>_xll.qlCalendarAdvance(Calendar,$D187,B188,"f",FALSE)</f>
        <v>42530</v>
      </c>
      <c r="E188" s="49">
        <f>_xll.qlInterestRateIndexValueDate(IndexON,D188)</f>
        <v>42530</v>
      </c>
      <c r="F188" s="52">
        <f>IFERROR(_xll.qlIndexFixing(IndexON,D188,TRUE,_xll.ohTrigger(RecalcTrigger,TriggerON)),NA())</f>
        <v>-1.6590075706801599E-3</v>
      </c>
      <c r="H188" s="49">
        <f>_xll.qlCalendarAdvance(Calendar,$H187,B188,"f",FALSE)</f>
        <v>42530</v>
      </c>
      <c r="I188" s="49">
        <f>_xll.qlInterestRateIndexValueDate(Index1M,$H188)</f>
        <v>42534</v>
      </c>
      <c r="J188" s="52">
        <f>IFERROR(_xll.qlIndexFixing(Index1M,$H188,TRUE,_xll.ohTrigger(RecalcTrigger,Trigger1M)),NA())</f>
        <v>-1.2600276377789932E-3</v>
      </c>
      <c r="K188" s="52">
        <f>IFERROR(_xll.qlIndexFixing(ONIndex1M,I188,TRUE,_xll.ohTrigger(RecalcTrigger,Trigger1M)),NA())</f>
        <v>-1.3052054062745455E-3</v>
      </c>
      <c r="L188" s="52">
        <f>IFERROR(_xll.qlIndexFixing(Index3M,H188,TRUE,_xll.ohTrigger(RecalcTrigger,Trigger3M)),NA())</f>
        <v>-4.2553869479894612E-4</v>
      </c>
      <c r="M188" s="52">
        <f>IFERROR(_xll.qlIndexFixing(ONIndex3M,I188,TRUE,_xll.ohTrigger(RecalcTrigger,Trigger3M)),NA())</f>
        <v>-4.2430491696165973E-4</v>
      </c>
      <c r="N188" s="52">
        <f>IFERROR(_xll.qlIndexFixing(Index6M,$H188,TRUE,_xll.ohTrigger(RecalcTrigger,Trigger6M)),NA())</f>
        <v>4.545767013396574E-4</v>
      </c>
      <c r="O188" s="52">
        <f>IFERROR(_xll.qlIndexFixing(ONIndex6M,I188,TRUE,_xll.ohTrigger(RecalcTrigger,Trigger6M)),NA())</f>
        <v>4.7730252030753206E-4</v>
      </c>
      <c r="P188" s="52">
        <f>IFERROR(_xll.qlIndexFixing(Index1Y,$H188,TRUE,_xll.ohTrigger(RecalcTrigger,Trigger1Y)),NA())</f>
        <v>1.9791019673310005E-3</v>
      </c>
      <c r="Q188" s="52">
        <f>IFERROR(_xll.qlIndexFixing(ONIndex1Y,I188,TRUE,_xll.ohTrigger(RecalcTrigger,Trigger1Y)),NA())</f>
        <v>1.5586773108200447E-3</v>
      </c>
    </row>
    <row r="189" spans="2:17" x14ac:dyDescent="0.2">
      <c r="B189" s="46" t="s">
        <v>17</v>
      </c>
      <c r="D189" s="49">
        <f>_xll.qlCalendarAdvance(Calendar,$D188,B189,"f",FALSE)</f>
        <v>42531</v>
      </c>
      <c r="E189" s="49">
        <f>_xll.qlInterestRateIndexValueDate(IndexON,D189)</f>
        <v>42531</v>
      </c>
      <c r="F189" s="52">
        <f>IFERROR(_xll.qlIndexFixing(IndexON,D189,TRUE,_xll.ohTrigger(RecalcTrigger,TriggerON)),NA())</f>
        <v>-1.660350145278322E-3</v>
      </c>
      <c r="H189" s="49">
        <f>_xll.qlCalendarAdvance(Calendar,$H188,B189,"f",FALSE)</f>
        <v>42531</v>
      </c>
      <c r="I189" s="49">
        <f>_xll.qlInterestRateIndexValueDate(Index1M,$H189)</f>
        <v>42535</v>
      </c>
      <c r="J189" s="52">
        <f>IFERROR(_xll.qlIndexFixing(Index1M,$H189,TRUE,_xll.ohTrigger(RecalcTrigger,Trigger1M)),NA())</f>
        <v>-1.2578915737746499E-3</v>
      </c>
      <c r="K189" s="52">
        <f>IFERROR(_xll.qlIndexFixing(ONIndex1M,I189,TRUE,_xll.ohTrigger(RecalcTrigger,Trigger1M)),NA())</f>
        <v>-1.3014091791019311E-3</v>
      </c>
      <c r="L189" s="52">
        <f>IFERROR(_xll.qlIndexFixing(Index3M,H189,TRUE,_xll.ohTrigger(RecalcTrigger,Trigger3M)),NA())</f>
        <v>-4.2527523212770147E-4</v>
      </c>
      <c r="M189" s="52">
        <f>IFERROR(_xll.qlIndexFixing(ONIndex3M,I189,TRUE,_xll.ohTrigger(RecalcTrigger,Trigger3M)),NA())</f>
        <v>-4.2441952376570669E-4</v>
      </c>
      <c r="N189" s="52">
        <f>IFERROR(_xll.qlIndexFixing(Index6M,$H189,TRUE,_xll.ohTrigger(RecalcTrigger,Trigger6M)),NA())</f>
        <v>4.5601993364709106E-4</v>
      </c>
      <c r="O189" s="52">
        <f>IFERROR(_xll.qlIndexFixing(ONIndex6M,I189,TRUE,_xll.ohTrigger(RecalcTrigger,Trigger6M)),NA())</f>
        <v>4.7585140308115115E-4</v>
      </c>
      <c r="P189" s="52">
        <f>IFERROR(_xll.qlIndexFixing(Index1Y,$H189,TRUE,_xll.ohTrigger(RecalcTrigger,Trigger1Y)),NA())</f>
        <v>1.9821134822500825E-3</v>
      </c>
      <c r="Q189" s="52">
        <f>IFERROR(_xll.qlIndexFixing(ONIndex1Y,I189,TRUE,_xll.ohTrigger(RecalcTrigger,Trigger1Y)),NA())</f>
        <v>1.5592378938400486E-3</v>
      </c>
    </row>
    <row r="190" spans="2:17" x14ac:dyDescent="0.2">
      <c r="B190" s="46" t="s">
        <v>17</v>
      </c>
      <c r="D190" s="49">
        <f>_xll.qlCalendarAdvance(Calendar,$D189,B190,"f",FALSE)</f>
        <v>42534</v>
      </c>
      <c r="E190" s="49">
        <f>_xll.qlInterestRateIndexValueDate(IndexON,D190)</f>
        <v>42534</v>
      </c>
      <c r="F190" s="52">
        <f>IFERROR(_xll.qlIndexFixing(IndexON,D190,TRUE,_xll.ohTrigger(RecalcTrigger,TriggerON)),NA())</f>
        <v>-1.6617535565188746E-3</v>
      </c>
      <c r="H190" s="49">
        <f>_xll.qlCalendarAdvance(Calendar,$H189,B190,"f",FALSE)</f>
        <v>42534</v>
      </c>
      <c r="I190" s="49">
        <f>_xll.qlInterestRateIndexValueDate(Index1M,$H190)</f>
        <v>42536</v>
      </c>
      <c r="J190" s="52">
        <f>IFERROR(_xll.qlIndexFixing(Index1M,$H190,TRUE,_xll.ohTrigger(RecalcTrigger,Trigger1M)),NA())</f>
        <v>-1.256003190738042E-3</v>
      </c>
      <c r="K190" s="52">
        <f>IFERROR(_xll.qlIndexFixing(ONIndex1M,I190,TRUE,_xll.ohTrigger(RecalcTrigger,Trigger1M)),NA())</f>
        <v>-1.2929814510265203E-3</v>
      </c>
      <c r="L190" s="52">
        <f>IFERROR(_xll.qlIndexFixing(Index3M,H190,TRUE,_xll.ohTrigger(RecalcTrigger,Trigger3M)),NA())</f>
        <v>-4.2500000337009075E-4</v>
      </c>
      <c r="M190" s="52">
        <f>IFERROR(_xll.qlIndexFixing(ONIndex3M,I190,TRUE,_xll.ohTrigger(RecalcTrigger,Trigger3M)),NA())</f>
        <v>-4.2532259620919888E-4</v>
      </c>
      <c r="N190" s="52">
        <f>IFERROR(_xll.qlIndexFixing(Index6M,$H190,TRUE,_xll.ohTrigger(RecalcTrigger,Trigger6M)),NA())</f>
        <v>4.5748483319345669E-4</v>
      </c>
      <c r="O190" s="52">
        <f>IFERROR(_xll.qlIndexFixing(ONIndex6M,I190,TRUE,_xll.ohTrigger(RecalcTrigger,Trigger6M)),NA())</f>
        <v>4.7123927197745274E-4</v>
      </c>
      <c r="P190" s="52">
        <f>IFERROR(_xll.qlIndexFixing(Index1Y,$H190,TRUE,_xll.ohTrigger(RecalcTrigger,Trigger1Y)),NA())</f>
        <v>1.9851425460167996E-3</v>
      </c>
      <c r="Q190" s="52">
        <f>IFERROR(_xll.qlIndexFixing(ONIndex1Y,I190,TRUE,_xll.ohTrigger(RecalcTrigger,Trigger1Y)),NA())</f>
        <v>1.5604108204492206E-3</v>
      </c>
    </row>
    <row r="191" spans="2:17" x14ac:dyDescent="0.2">
      <c r="B191" s="46" t="s">
        <v>17</v>
      </c>
      <c r="D191" s="49">
        <f>_xll.qlCalendarAdvance(Calendar,$D190,B191,"f",FALSE)</f>
        <v>42535</v>
      </c>
      <c r="E191" s="49">
        <f>_xll.qlInterestRateIndexValueDate(IndexON,D191)</f>
        <v>42535</v>
      </c>
      <c r="F191" s="52">
        <f>IFERROR(_xll.qlIndexFixing(IndexON,D191,TRUE,_xll.ohTrigger(RecalcTrigger,TriggerON)),NA())</f>
        <v>-1.6624749110949466E-3</v>
      </c>
      <c r="H191" s="49">
        <f>_xll.qlCalendarAdvance(Calendar,$H190,B191,"f",FALSE)</f>
        <v>42535</v>
      </c>
      <c r="I191" s="49">
        <f>_xll.qlInterestRateIndexValueDate(Index1M,$H191)</f>
        <v>42537</v>
      </c>
      <c r="J191" s="52">
        <f>IFERROR(_xll.qlIndexFixing(Index1M,$H191,TRUE,_xll.ohTrigger(RecalcTrigger,Trigger1M)),NA())</f>
        <v>-1.255032997243416E-3</v>
      </c>
      <c r="K191" s="52">
        <f>IFERROR(_xll.qlIndexFixing(ONIndex1M,I191,TRUE,_xll.ohTrigger(RecalcTrigger,Trigger1M)),NA())</f>
        <v>-1.2837180454638997E-3</v>
      </c>
      <c r="L191" s="52">
        <f>IFERROR(_xll.qlIndexFixing(Index3M,H191,TRUE,_xll.ohTrigger(RecalcTrigger,Trigger3M)),NA())</f>
        <v>-4.2471283188610692E-4</v>
      </c>
      <c r="M191" s="52">
        <f>IFERROR(_xll.qlIndexFixing(ONIndex3M,I191,TRUE,_xll.ohTrigger(RecalcTrigger,Trigger3M)),NA())</f>
        <v>-4.2619193146631318E-4</v>
      </c>
      <c r="N191" s="52">
        <f>IFERROR(_xll.qlIndexFixing(Index6M,$H191,TRUE,_xll.ohTrigger(RecalcTrigger,Trigger6M)),NA())</f>
        <v>4.5897150571756003E-4</v>
      </c>
      <c r="O191" s="52">
        <f>IFERROR(_xll.qlIndexFixing(ONIndex6M,I191,TRUE,_xll.ohTrigger(RecalcTrigger,Trigger6M)),NA())</f>
        <v>4.6487945485118587E-4</v>
      </c>
      <c r="P191" s="52">
        <f>IFERROR(_xll.qlIndexFixing(Index1Y,$H191,TRUE,_xll.ohTrigger(RecalcTrigger,Trigger1Y)),NA())</f>
        <v>1.9881891036929609E-3</v>
      </c>
      <c r="Q191" s="52">
        <f>IFERROR(_xll.qlIndexFixing(ONIndex1Y,I191,TRUE,_xll.ohTrigger(RecalcTrigger,Trigger1Y)),NA())</f>
        <v>1.5616163021903162E-3</v>
      </c>
    </row>
    <row r="192" spans="2:17" x14ac:dyDescent="0.2">
      <c r="B192" s="46" t="s">
        <v>17</v>
      </c>
      <c r="D192" s="49">
        <f>_xll.qlCalendarAdvance(Calendar,$D191,B192,"f",FALSE)</f>
        <v>42536</v>
      </c>
      <c r="E192" s="49">
        <f>_xll.qlInterestRateIndexValueDate(IndexON,D192)</f>
        <v>42536</v>
      </c>
      <c r="F192" s="52">
        <f>IFERROR(_xll.qlIndexFixing(IndexON,D192,TRUE,_xll.ohTrigger(RecalcTrigger,TriggerON)),NA())</f>
        <v>-1.663210783178215E-3</v>
      </c>
      <c r="H192" s="49">
        <f>_xll.qlCalendarAdvance(Calendar,$H191,B192,"f",FALSE)</f>
        <v>42536</v>
      </c>
      <c r="I192" s="49">
        <f>_xll.qlInterestRateIndexValueDate(Index1M,$H192)</f>
        <v>42538</v>
      </c>
      <c r="J192" s="52">
        <f>IFERROR(_xll.qlIndexFixing(Index1M,$H192,TRUE,_xll.ohTrigger(RecalcTrigger,Trigger1M)),NA())</f>
        <v>-1.2535415229611524E-3</v>
      </c>
      <c r="K192" s="52">
        <f>IFERROR(_xll.qlIndexFixing(ONIndex1M,I192,TRUE,_xll.ohTrigger(RecalcTrigger,Trigger1M)),NA())</f>
        <v>-1.2786543703047215E-3</v>
      </c>
      <c r="L192" s="52">
        <f>IFERROR(_xll.qlIndexFixing(Index3M,H192,TRUE,_xll.ohTrigger(RecalcTrigger,Trigger3M)),NA())</f>
        <v>-4.2377322014444717E-4</v>
      </c>
      <c r="M192" s="52">
        <f>IFERROR(_xll.qlIndexFixing(ONIndex3M,I192,TRUE,_xll.ohTrigger(RecalcTrigger,Trigger3M)),NA())</f>
        <v>-4.266084315807106E-4</v>
      </c>
      <c r="N192" s="52">
        <f>IFERROR(_xll.qlIndexFixing(Index6M,$H192,TRUE,_xll.ohTrigger(RecalcTrigger,Trigger6M)),NA())</f>
        <v>4.6366291363963378E-4</v>
      </c>
      <c r="O192" s="52">
        <f>IFERROR(_xll.qlIndexFixing(ONIndex6M,I192,TRUE,_xll.ohTrigger(RecalcTrigger,Trigger6M)),NA())</f>
        <v>4.6080865907072166E-4</v>
      </c>
      <c r="P192" s="52">
        <f>IFERROR(_xll.qlIndexFixing(Index1Y,$H192,TRUE,_xll.ohTrigger(RecalcTrigger,Trigger1Y)),NA())</f>
        <v>1.9950671550840616E-3</v>
      </c>
      <c r="Q192" s="52">
        <f>IFERROR(_xll.qlIndexFixing(ONIndex1Y,I192,TRUE,_xll.ohTrigger(RecalcTrigger,Trigger1Y)),NA())</f>
        <v>1.5622460083175582E-3</v>
      </c>
    </row>
    <row r="193" spans="2:17" x14ac:dyDescent="0.2">
      <c r="B193" s="46" t="s">
        <v>17</v>
      </c>
      <c r="D193" s="49">
        <f>_xll.qlCalendarAdvance(Calendar,$D192,B193,"f",FALSE)</f>
        <v>42537</v>
      </c>
      <c r="E193" s="49">
        <f>_xll.qlInterestRateIndexValueDate(IndexON,D193)</f>
        <v>42537</v>
      </c>
      <c r="F193" s="52">
        <f>IFERROR(_xll.qlIndexFixing(IndexON,D193,TRUE,_xll.ohTrigger(RecalcTrigger,TriggerON)),NA())</f>
        <v>-1.6639614595392871E-3</v>
      </c>
      <c r="H193" s="49">
        <f>_xll.qlCalendarAdvance(Calendar,$H192,B193,"f",FALSE)</f>
        <v>42537</v>
      </c>
      <c r="I193" s="49">
        <f>_xll.qlInterestRateIndexValueDate(Index1M,$H193)</f>
        <v>42541</v>
      </c>
      <c r="J193" s="52">
        <f>IFERROR(_xll.qlIndexFixing(Index1M,$H193,TRUE,_xll.ohTrigger(RecalcTrigger,Trigger1M)),NA())</f>
        <v>-1.2511960087469021E-3</v>
      </c>
      <c r="K193" s="52">
        <f>IFERROR(_xll.qlIndexFixing(ONIndex1M,I193,TRUE,_xll.ohTrigger(RecalcTrigger,Trigger1M)),NA())</f>
        <v>-1.2733286041566316E-3</v>
      </c>
      <c r="L193" s="52">
        <f>IFERROR(_xll.qlIndexFixing(Index3M,H193,TRUE,_xll.ohTrigger(RecalcTrigger,Trigger3M)),NA())</f>
        <v>-4.2338386933262465E-4</v>
      </c>
      <c r="M193" s="52">
        <f>IFERROR(_xll.qlIndexFixing(ONIndex3M,I193,TRUE,_xll.ohTrigger(RecalcTrigger,Trigger3M)),NA())</f>
        <v>-4.2701385503551847E-4</v>
      </c>
      <c r="N193" s="52">
        <f>IFERROR(_xll.qlIndexFixing(Index6M,$H193,TRUE,_xll.ohTrigger(RecalcTrigger,Trigger6M)),NA())</f>
        <v>4.6513858388679203E-4</v>
      </c>
      <c r="O193" s="52">
        <f>IFERROR(_xll.qlIndexFixing(ONIndex6M,I193,TRUE,_xll.ohTrigger(RecalcTrigger,Trigger6M)),NA())</f>
        <v>4.5619236428429133E-4</v>
      </c>
      <c r="P193" s="52">
        <f>IFERROR(_xll.qlIndexFixing(Index1Y,$H193,TRUE,_xll.ohTrigger(RecalcTrigger,Trigger1Y)),NA())</f>
        <v>2.0005491377127985E-3</v>
      </c>
      <c r="Q193" s="52">
        <f>IFERROR(_xll.qlIndexFixing(ONIndex1Y,I193,TRUE,_xll.ohTrigger(RecalcTrigger,Trigger1Y)),NA())</f>
        <v>1.5628901899056302E-3</v>
      </c>
    </row>
    <row r="194" spans="2:17" x14ac:dyDescent="0.2">
      <c r="B194" s="46" t="s">
        <v>17</v>
      </c>
      <c r="D194" s="49">
        <f>_xll.qlCalendarAdvance(Calendar,$D193,B194,"f",FALSE)</f>
        <v>42538</v>
      </c>
      <c r="E194" s="49">
        <f>_xll.qlInterestRateIndexValueDate(IndexON,D194)</f>
        <v>42538</v>
      </c>
      <c r="F194" s="52">
        <f>IFERROR(_xll.qlIndexFixing(IndexON,D194,TRUE,_xll.ohTrigger(RecalcTrigger,TriggerON)),NA())</f>
        <v>-1.6655058893633168E-3</v>
      </c>
      <c r="H194" s="49">
        <f>_xll.qlCalendarAdvance(Calendar,$H193,B194,"f",FALSE)</f>
        <v>42538</v>
      </c>
      <c r="I194" s="49">
        <f>_xll.qlInterestRateIndexValueDate(Index1M,$H194)</f>
        <v>42542</v>
      </c>
      <c r="J194" s="52">
        <f>IFERROR(_xll.qlIndexFixing(Index1M,$H194,TRUE,_xll.ohTrigger(RecalcTrigger,Trigger1M)),NA())</f>
        <v>-1.2513499053690147E-3</v>
      </c>
      <c r="K194" s="52">
        <f>IFERROR(_xll.qlIndexFixing(ONIndex1M,I194,TRUE,_xll.ohTrigger(RecalcTrigger,Trigger1M)),NA())</f>
        <v>-1.2678479616567984E-3</v>
      </c>
      <c r="L194" s="52">
        <f>IFERROR(_xll.qlIndexFixing(Index3M,H194,TRUE,_xll.ohTrigger(RecalcTrigger,Trigger3M)),NA())</f>
        <v>-4.2300303968567659E-4</v>
      </c>
      <c r="M194" s="52">
        <f>IFERROR(_xll.qlIndexFixing(ONIndex3M,I194,TRUE,_xll.ohTrigger(RecalcTrigger,Trigger3M)),NA())</f>
        <v>-4.2740798324558682E-4</v>
      </c>
      <c r="N194" s="52">
        <f>IFERROR(_xll.qlIndexFixing(Index6M,$H194,TRUE,_xll.ohTrigger(RecalcTrigger,Trigger6M)),NA())</f>
        <v>4.667362509097333E-4</v>
      </c>
      <c r="O194" s="52">
        <f>IFERROR(_xll.qlIndexFixing(ONIndex6M,I194,TRUE,_xll.ohTrigger(RecalcTrigger,Trigger6M)),NA())</f>
        <v>4.5194533691450545E-4</v>
      </c>
      <c r="P194" s="52">
        <f>IFERROR(_xll.qlIndexFixing(Index1Y,$H194,TRUE,_xll.ohTrigger(RecalcTrigger,Trigger1Y)),NA())</f>
        <v>2.003682303849199E-3</v>
      </c>
      <c r="Q194" s="52">
        <f>IFERROR(_xll.qlIndexFixing(ONIndex1Y,I194,TRUE,_xll.ohTrigger(RecalcTrigger,Trigger1Y)),NA())</f>
        <v>1.563552289081116E-3</v>
      </c>
    </row>
    <row r="195" spans="2:17" x14ac:dyDescent="0.2">
      <c r="B195" s="46" t="s">
        <v>17</v>
      </c>
      <c r="D195" s="49">
        <f>_xll.qlCalendarAdvance(Calendar,$D194,B195,"f",FALSE)</f>
        <v>42541</v>
      </c>
      <c r="E195" s="49">
        <f>_xll.qlInterestRateIndexValueDate(IndexON,D195)</f>
        <v>42541</v>
      </c>
      <c r="F195" s="52">
        <f>IFERROR(_xll.qlIndexFixing(IndexON,D195,TRUE,_xll.ohTrigger(RecalcTrigger,TriggerON)),NA())</f>
        <v>-1.6671179476501763E-3</v>
      </c>
      <c r="H195" s="49">
        <f>_xll.qlCalendarAdvance(Calendar,$H194,B195,"f",FALSE)</f>
        <v>42541</v>
      </c>
      <c r="I195" s="49">
        <f>_xll.qlInterestRateIndexValueDate(Index1M,$H195)</f>
        <v>42543</v>
      </c>
      <c r="J195" s="52">
        <f>IFERROR(_xll.qlIndexFixing(Index1M,$H195,TRUE,_xll.ohTrigger(RecalcTrigger,Trigger1M)),NA())</f>
        <v>-1.2519398692880657E-3</v>
      </c>
      <c r="K195" s="52">
        <f>IFERROR(_xll.qlIndexFixing(ONIndex1M,I195,TRUE,_xll.ohTrigger(RecalcTrigger,Trigger1M)),NA())</f>
        <v>-1.2579918395383416E-3</v>
      </c>
      <c r="L195" s="52">
        <f>IFERROR(_xll.qlIndexFixing(Index3M,H195,TRUE,_xll.ohTrigger(RecalcTrigger,Trigger3M)),NA())</f>
        <v>-4.2260291621653645E-4</v>
      </c>
      <c r="M195" s="52">
        <f>IFERROR(_xll.qlIndexFixing(ONIndex3M,I195,TRUE,_xll.ohTrigger(RecalcTrigger,Trigger3M)),NA())</f>
        <v>-4.2815699126119711E-4</v>
      </c>
      <c r="N195" s="52">
        <f>IFERROR(_xll.qlIndexFixing(Index6M,$H195,TRUE,_xll.ohTrigger(RecalcTrigger,Trigger6M)),NA())</f>
        <v>4.683566514648897E-4</v>
      </c>
      <c r="O195" s="52">
        <f>IFERROR(_xll.qlIndexFixing(ONIndex6M,I195,TRUE,_xll.ohTrigger(RecalcTrigger,Trigger6M)),NA())</f>
        <v>4.4502757495124001E-4</v>
      </c>
      <c r="P195" s="52">
        <f>IFERROR(_xll.qlIndexFixing(Index1Y,$H195,TRUE,_xll.ohTrigger(RecalcTrigger,Trigger1Y)),NA())</f>
        <v>2.0068326120583472E-3</v>
      </c>
      <c r="Q195" s="52">
        <f>IFERROR(_xll.qlIndexFixing(ONIndex1Y,I195,TRUE,_xll.ohTrigger(RecalcTrigger,Trigger1Y)),NA())</f>
        <v>1.5649921497118413E-3</v>
      </c>
    </row>
    <row r="196" spans="2:17" x14ac:dyDescent="0.2">
      <c r="B196" s="46" t="s">
        <v>17</v>
      </c>
      <c r="D196" s="49">
        <f>_xll.qlCalendarAdvance(Calendar,$D195,B196,"f",FALSE)</f>
        <v>42542</v>
      </c>
      <c r="E196" s="49">
        <f>_xll.qlInterestRateIndexValueDate(IndexON,D196)</f>
        <v>42542</v>
      </c>
      <c r="F196" s="52">
        <f>IFERROR(_xll.qlIndexFixing(IndexON,D196,TRUE,_xll.ohTrigger(RecalcTrigger,TriggerON)),NA())</f>
        <v>-1.6679469504765621E-3</v>
      </c>
      <c r="H196" s="49">
        <f>_xll.qlCalendarAdvance(Calendar,$H195,B196,"f",FALSE)</f>
        <v>42542</v>
      </c>
      <c r="I196" s="49">
        <f>_xll.qlInterestRateIndexValueDate(Index1M,$H196)</f>
        <v>42544</v>
      </c>
      <c r="J196" s="52">
        <f>IFERROR(_xll.qlIndexFixing(Index1M,$H196,TRUE,_xll.ohTrigger(RecalcTrigger,Trigger1M)),NA())</f>
        <v>-1.2571137107686425E-3</v>
      </c>
      <c r="K196" s="52">
        <f>IFERROR(_xll.qlIndexFixing(ONIndex1M,I196,TRUE,_xll.ohTrigger(RecalcTrigger,Trigger1M)),NA())</f>
        <v>-1.24950633028309E-3</v>
      </c>
      <c r="L196" s="52">
        <f>IFERROR(_xll.qlIndexFixing(Index3M,H196,TRUE,_xll.ohTrigger(RecalcTrigger,Trigger3M)),NA())</f>
        <v>-4.2218357517899012E-4</v>
      </c>
      <c r="M196" s="52">
        <f>IFERROR(_xll.qlIndexFixing(ONIndex3M,I196,TRUE,_xll.ohTrigger(RecalcTrigger,Trigger3M)),NA())</f>
        <v>-4.2886718776280475E-4</v>
      </c>
      <c r="N196" s="52">
        <f>IFERROR(_xll.qlIndexFixing(Index6M,$H196,TRUE,_xll.ohTrigger(RecalcTrigger,Trigger6M)),NA())</f>
        <v>4.699999999997375E-4</v>
      </c>
      <c r="O196" s="52">
        <f>IFERROR(_xll.qlIndexFixing(ONIndex6M,I196,TRUE,_xll.ohTrigger(RecalcTrigger,Trigger6M)),NA())</f>
        <v>4.3824211539700286E-4</v>
      </c>
      <c r="P196" s="52">
        <f>IFERROR(_xll.qlIndexFixing(Index1Y,$H196,TRUE,_xll.ohTrigger(RecalcTrigger,Trigger1Y)),NA())</f>
        <v>2.0099999999995352E-3</v>
      </c>
      <c r="Q196" s="52">
        <f>IFERROR(_xll.qlIndexFixing(ONIndex1Y,I196,TRUE,_xll.ohTrigger(RecalcTrigger,Trigger1Y)),NA())</f>
        <v>1.5665361579131343E-3</v>
      </c>
    </row>
    <row r="197" spans="2:17" x14ac:dyDescent="0.2">
      <c r="B197" s="46" t="s">
        <v>17</v>
      </c>
      <c r="D197" s="49">
        <f>_xll.qlCalendarAdvance(Calendar,$D196,B197,"f",FALSE)</f>
        <v>42543</v>
      </c>
      <c r="E197" s="49">
        <f>_xll.qlInterestRateIndexValueDate(IndexON,D197)</f>
        <v>42543</v>
      </c>
      <c r="F197" s="52">
        <f>IFERROR(_xll.qlIndexFixing(IndexON,D197,TRUE,_xll.ohTrigger(RecalcTrigger,TriggerON)),NA())</f>
        <v>-1.668792479563308E-3</v>
      </c>
      <c r="H197" s="49">
        <f>_xll.qlCalendarAdvance(Calendar,$H196,B197,"f",FALSE)</f>
        <v>42543</v>
      </c>
      <c r="I197" s="49">
        <f>_xll.qlInterestRateIndexValueDate(Index1M,$H197)</f>
        <v>42545</v>
      </c>
      <c r="J197" s="52">
        <f>IFERROR(_xll.qlIndexFixing(Index1M,$H197,TRUE,_xll.ohTrigger(RecalcTrigger,Trigger1M)),NA())</f>
        <v>-1.2567718707104469E-3</v>
      </c>
      <c r="K197" s="52">
        <f>IFERROR(_xll.qlIndexFixing(ONIndex1M,I197,TRUE,_xll.ohTrigger(RecalcTrigger,Trigger1M)),NA())</f>
        <v>-1.2459591383429114E-3</v>
      </c>
      <c r="L197" s="52">
        <f>IFERROR(_xll.qlIndexFixing(Index3M,H197,TRUE,_xll.ohTrigger(RecalcTrigger,Trigger3M)),NA())</f>
        <v>-4.2096251703801747E-4</v>
      </c>
      <c r="M197" s="52">
        <f>IFERROR(_xll.qlIndexFixing(ONIndex3M,I197,TRUE,_xll.ohTrigger(RecalcTrigger,Trigger3M)),NA())</f>
        <v>-4.2920157132364523E-4</v>
      </c>
      <c r="N197" s="52">
        <f>IFERROR(_xll.qlIndexFixing(Index6M,$H197,TRUE,_xll.ohTrigger(RecalcTrigger,Trigger6M)),NA())</f>
        <v>4.7621617426516204E-4</v>
      </c>
      <c r="O197" s="52">
        <f>IFERROR(_xll.qlIndexFixing(ONIndex6M,I197,TRUE,_xll.ohTrigger(RecalcTrigger,Trigger6M)),NA())</f>
        <v>4.3491938746420544E-4</v>
      </c>
      <c r="P197" s="52">
        <f>IFERROR(_xll.qlIndexFixing(Index1Y,$H197,TRUE,_xll.ohTrigger(RecalcTrigger,Trigger1Y)),NA())</f>
        <v>2.0171420029425997E-3</v>
      </c>
      <c r="Q197" s="52">
        <f>IFERROR(_xll.qlIndexFixing(ONIndex1Y,I197,TRUE,_xll.ohTrigger(RecalcTrigger,Trigger1Y)),NA())</f>
        <v>1.5673716868391807E-3</v>
      </c>
    </row>
    <row r="198" spans="2:17" x14ac:dyDescent="0.2">
      <c r="B198" s="46" t="s">
        <v>17</v>
      </c>
      <c r="D198" s="49">
        <f>_xll.qlCalendarAdvance(Calendar,$D197,B198,"f",FALSE)</f>
        <v>42544</v>
      </c>
      <c r="E198" s="49">
        <f>_xll.qlInterestRateIndexValueDate(IndexON,D198)</f>
        <v>42544</v>
      </c>
      <c r="F198" s="52">
        <f>IFERROR(_xll.qlIndexFixing(IndexON,D198,TRUE,_xll.ohTrigger(RecalcTrigger,TriggerON)),NA())</f>
        <v>-1.6696548220407337E-3</v>
      </c>
      <c r="H198" s="49">
        <f>_xll.qlCalendarAdvance(Calendar,$H197,B198,"f",FALSE)</f>
        <v>42544</v>
      </c>
      <c r="I198" s="49">
        <f>_xll.qlInterestRateIndexValueDate(Index1M,$H198)</f>
        <v>42548</v>
      </c>
      <c r="J198" s="52">
        <f>IFERROR(_xll.qlIndexFixing(Index1M,$H198,TRUE,_xll.ohTrigger(RecalcTrigger,Trigger1M)),NA())</f>
        <v>-1.2621420406331296E-3</v>
      </c>
      <c r="K198" s="52">
        <f>IFERROR(_xll.qlIndexFixing(ONIndex1M,I198,TRUE,_xll.ohTrigger(RecalcTrigger,Trigger1M)),NA())</f>
        <v>-1.2428407127851315E-3</v>
      </c>
      <c r="L198" s="52">
        <f>IFERROR(_xll.qlIndexFixing(Index3M,H198,TRUE,_xll.ohTrigger(RecalcTrigger,Trigger3M)),NA())</f>
        <v>-4.2031566773548734E-4</v>
      </c>
      <c r="M198" s="52">
        <f>IFERROR(_xll.qlIndexFixing(ONIndex3M,I198,TRUE,_xll.ohTrigger(RecalcTrigger,Trigger3M)),NA())</f>
        <v>-4.2952335176593692E-4</v>
      </c>
      <c r="N198" s="52">
        <f>IFERROR(_xll.qlIndexFixing(Index6M,$H198,TRUE,_xll.ohTrigger(RecalcTrigger,Trigger6M)),NA())</f>
        <v>4.7672569481131168E-4</v>
      </c>
      <c r="O198" s="52">
        <f>IFERROR(_xll.qlIndexFixing(ONIndex6M,I198,TRUE,_xll.ohTrigger(RecalcTrigger,Trigger6M)),NA())</f>
        <v>4.3164031077402853E-4</v>
      </c>
      <c r="P198" s="52">
        <f>IFERROR(_xll.qlIndexFixing(Index1Y,$H198,TRUE,_xll.ohTrigger(RecalcTrigger,Trigger1Y)),NA())</f>
        <v>2.022839197717681E-3</v>
      </c>
      <c r="Q198" s="52">
        <f>IFERROR(_xll.qlIndexFixing(ONIndex1Y,I198,TRUE,_xll.ohTrigger(RecalcTrigger,Trigger1Y)),NA())</f>
        <v>1.5682440371911355E-3</v>
      </c>
    </row>
    <row r="199" spans="2:17" x14ac:dyDescent="0.2">
      <c r="B199" s="46" t="s">
        <v>17</v>
      </c>
      <c r="D199" s="49">
        <f>_xll.qlCalendarAdvance(Calendar,$D198,B199,"f",FALSE)</f>
        <v>42545</v>
      </c>
      <c r="E199" s="49">
        <f>_xll.qlInterestRateIndexValueDate(IndexON,D199)</f>
        <v>42545</v>
      </c>
      <c r="F199" s="52">
        <f>IFERROR(_xll.qlIndexFixing(IndexON,D199,TRUE,_xll.ohTrigger(RecalcTrigger,TriggerON)),NA())</f>
        <v>-1.6714292259045749E-3</v>
      </c>
      <c r="H199" s="49">
        <f>_xll.qlCalendarAdvance(Calendar,$H198,B199,"f",FALSE)</f>
        <v>42545</v>
      </c>
      <c r="I199" s="49">
        <f>_xll.qlInterestRateIndexValueDate(Index1M,$H199)</f>
        <v>42549</v>
      </c>
      <c r="J199" s="52">
        <f>IFERROR(_xll.qlIndexFixing(Index1M,$H199,TRUE,_xll.ohTrigger(RecalcTrigger,Trigger1M)),NA())</f>
        <v>-1.2656062636615673E-3</v>
      </c>
      <c r="K199" s="52">
        <f>IFERROR(_xll.qlIndexFixing(ONIndex1M,I199,TRUE,_xll.ohTrigger(RecalcTrigger,Trigger1M)),NA())</f>
        <v>-1.2401577936582697E-3</v>
      </c>
      <c r="L199" s="52">
        <f>IFERROR(_xll.qlIndexFixing(Index3M,H199,TRUE,_xll.ohTrigger(RecalcTrigger,Trigger3M)),NA())</f>
        <v>-4.1980148996165082E-4</v>
      </c>
      <c r="M199" s="52">
        <f>IFERROR(_xll.qlIndexFixing(ONIndex3M,I199,TRUE,_xll.ohTrigger(RecalcTrigger,Trigger3M)),NA())</f>
        <v>-4.2983231106408226E-4</v>
      </c>
      <c r="N199" s="52">
        <f>IFERROR(_xll.qlIndexFixing(Index6M,$H199,TRUE,_xll.ohTrigger(RecalcTrigger,Trigger6M)),NA())</f>
        <v>4.7843734828076405E-4</v>
      </c>
      <c r="O199" s="52">
        <f>IFERROR(_xll.qlIndexFixing(ONIndex6M,I199,TRUE,_xll.ohTrigger(RecalcTrigger,Trigger6M)),NA())</f>
        <v>4.2840609563832288E-4</v>
      </c>
      <c r="P199" s="52">
        <f>IFERROR(_xll.qlIndexFixing(Index1Y,$H199,TRUE,_xll.ohTrigger(RecalcTrigger,Trigger1Y)),NA())</f>
        <v>2.0260911365632289E-3</v>
      </c>
      <c r="Q199" s="52">
        <f>IFERROR(_xll.qlIndexFixing(ONIndex1Y,I199,TRUE,_xll.ohTrigger(RecalcTrigger,Trigger1Y)),NA())</f>
        <v>1.569153707610127E-3</v>
      </c>
    </row>
    <row r="200" spans="2:17" x14ac:dyDescent="0.2">
      <c r="B200" s="46" t="s">
        <v>17</v>
      </c>
      <c r="D200" s="49">
        <f>_xll.qlCalendarAdvance(Calendar,$D199,B200,"f",FALSE)</f>
        <v>42548</v>
      </c>
      <c r="E200" s="49">
        <f>_xll.qlInterestRateIndexValueDate(IndexON,D200)</f>
        <v>42548</v>
      </c>
      <c r="F200" s="52">
        <f>IFERROR(_xll.qlIndexFixing(IndexON,D200,TRUE,_xll.ohTrigger(RecalcTrigger,TriggerON)),NA())</f>
        <v>-1.6732780647465972E-3</v>
      </c>
      <c r="H200" s="49">
        <f>_xll.qlCalendarAdvance(Calendar,$H199,B200,"f",FALSE)</f>
        <v>42548</v>
      </c>
      <c r="I200" s="49">
        <f>_xll.qlInterestRateIndexValueDate(Index1M,$H200)</f>
        <v>42550</v>
      </c>
      <c r="J200" s="52">
        <f>IFERROR(_xll.qlIndexFixing(Index1M,$H200,TRUE,_xll.ohTrigger(RecalcTrigger,Trigger1M)),NA())</f>
        <v>-1.2694846606811083E-3</v>
      </c>
      <c r="K200" s="52">
        <f>IFERROR(_xll.qlIndexFixing(ONIndex1M,I200,TRUE,_xll.ohTrigger(RecalcTrigger,Trigger1M)),NA())</f>
        <v>-1.2362730983861425E-3</v>
      </c>
      <c r="L200" s="52">
        <f>IFERROR(_xll.qlIndexFixing(Index3M,H200,TRUE,_xll.ohTrigger(RecalcTrigger,Trigger3M)),NA())</f>
        <v>-4.1926861651758501E-4</v>
      </c>
      <c r="M200" s="52">
        <f>IFERROR(_xll.qlIndexFixing(ONIndex3M,I200,TRUE,_xll.ohTrigger(RecalcTrigger,Trigger3M)),NA())</f>
        <v>-4.3040588798337609E-4</v>
      </c>
      <c r="N200" s="52">
        <f>IFERROR(_xll.qlIndexFixing(Index6M,$H200,TRUE,_xll.ohTrigger(RecalcTrigger,Trigger6M)),NA())</f>
        <v>4.801596583820775E-4</v>
      </c>
      <c r="O200" s="52">
        <f>IFERROR(_xll.qlIndexFixing(ONIndex6M,I200,TRUE,_xll.ohTrigger(RecalcTrigger,Trigger6M)),NA())</f>
        <v>4.2209374947255185E-4</v>
      </c>
      <c r="P200" s="52">
        <f>IFERROR(_xll.qlIndexFixing(Index1Y,$H200,TRUE,_xll.ohTrigger(RecalcTrigger,Trigger1Y)),NA())</f>
        <v>2.0293598182385842E-3</v>
      </c>
      <c r="Q200" s="52">
        <f>IFERROR(_xll.qlIndexFixing(ONIndex1Y,I200,TRUE,_xll.ohTrigger(RecalcTrigger,Trigger1Y)),NA())</f>
        <v>1.5711067968204873E-3</v>
      </c>
    </row>
    <row r="201" spans="2:17" x14ac:dyDescent="0.2">
      <c r="B201" s="46" t="s">
        <v>17</v>
      </c>
      <c r="D201" s="49">
        <f>_xll.qlCalendarAdvance(Calendar,$D200,B201,"f",FALSE)</f>
        <v>42549</v>
      </c>
      <c r="E201" s="49">
        <f>_xll.qlInterestRateIndexValueDate(IndexON,D201)</f>
        <v>42549</v>
      </c>
      <c r="F201" s="52">
        <f>IFERROR(_xll.qlIndexFixing(IndexON,D201,TRUE,_xll.ohTrigger(RecalcTrigger,TriggerON)),NA())</f>
        <v>-1.6742287786541965E-3</v>
      </c>
      <c r="H201" s="49">
        <f>_xll.qlCalendarAdvance(Calendar,$H200,B201,"f",FALSE)</f>
        <v>42549</v>
      </c>
      <c r="I201" s="49">
        <f>_xll.qlInterestRateIndexValueDate(Index1M,$H201)</f>
        <v>42551</v>
      </c>
      <c r="J201" s="52">
        <f>IFERROR(_xll.qlIndexFixing(Index1M,$H201,TRUE,_xll.ohTrigger(RecalcTrigger,Trigger1M)),NA())</f>
        <v>-1.2704078033788405E-3</v>
      </c>
      <c r="K201" s="52">
        <f>IFERROR(_xll.qlIndexFixing(ONIndex1M,I201,TRUE,_xll.ohTrigger(RecalcTrigger,Trigger1M)),NA())</f>
        <v>-1.2339159825502932E-3</v>
      </c>
      <c r="L201" s="52">
        <f>IFERROR(_xll.qlIndexFixing(Index3M,H201,TRUE,_xll.ohTrigger(RecalcTrigger,Trigger3M)),NA())</f>
        <v>-4.1871714511425962E-4</v>
      </c>
      <c r="M201" s="52">
        <f>IFERROR(_xll.qlIndexFixing(ONIndex3M,I201,TRUE,_xll.ohTrigger(RecalcTrigger,Trigger3M)),NA())</f>
        <v>-4.3093557646312064E-4</v>
      </c>
      <c r="N201" s="52">
        <f>IFERROR(_xll.qlIndexFixing(Index6M,$H201,TRUE,_xll.ohTrigger(RecalcTrigger,Trigger6M)),NA())</f>
        <v>4.8189188993284532E-4</v>
      </c>
      <c r="O201" s="52">
        <f>IFERROR(_xll.qlIndexFixing(ONIndex6M,I201,TRUE,_xll.ohTrigger(RecalcTrigger,Trigger6M)),NA())</f>
        <v>4.1594205359984926E-4</v>
      </c>
      <c r="P201" s="52">
        <f>IFERROR(_xll.qlIndexFixing(Index1Y,$H201,TRUE,_xll.ohTrigger(RecalcTrigger,Trigger1Y)),NA())</f>
        <v>2.0326451837921092E-3</v>
      </c>
      <c r="Q201" s="52">
        <f>IFERROR(_xll.qlIndexFixing(ONIndex1Y,I201,TRUE,_xll.ohTrigger(RecalcTrigger,Trigger1Y)),NA())</f>
        <v>1.5731755570236317E-3</v>
      </c>
    </row>
    <row r="202" spans="2:17" x14ac:dyDescent="0.2">
      <c r="B202" s="46" t="s">
        <v>17</v>
      </c>
      <c r="D202" s="49">
        <f>_xll.qlCalendarAdvance(Calendar,$D201,B202,"f",FALSE)</f>
        <v>42550</v>
      </c>
      <c r="E202" s="49">
        <f>_xll.qlInterestRateIndexValueDate(IndexON,D202)</f>
        <v>42550</v>
      </c>
      <c r="F202" s="52">
        <f>IFERROR(_xll.qlIndexFixing(IndexON,D202,TRUE,_xll.ohTrigger(RecalcTrigger,TriggerON)),NA())</f>
        <v>-1.675198027935032E-3</v>
      </c>
      <c r="H202" s="49">
        <f>_xll.qlCalendarAdvance(Calendar,$H201,B202,"f",FALSE)</f>
        <v>42550</v>
      </c>
      <c r="I202" s="49">
        <f>_xll.qlInterestRateIndexValueDate(Index1M,$H202)</f>
        <v>42552</v>
      </c>
      <c r="J202" s="52">
        <f>IFERROR(_xll.qlIndexFixing(Index1M,$H202,TRUE,_xll.ohTrigger(RecalcTrigger,Trigger1M)),NA())</f>
        <v>-1.2818184125393888E-3</v>
      </c>
      <c r="K202" s="52">
        <f>IFERROR(_xll.qlIndexFixing(ONIndex1M,I202,TRUE,_xll.ohTrigger(RecalcTrigger,Trigger1M)),NA())</f>
        <v>-1.2335116962258752E-3</v>
      </c>
      <c r="L202" s="52">
        <f>IFERROR(_xll.qlIndexFixing(Index3M,H202,TRUE,_xll.ohTrigger(RecalcTrigger,Trigger3M)),NA())</f>
        <v>-4.1723453414541735E-4</v>
      </c>
      <c r="M202" s="52">
        <f>IFERROR(_xll.qlIndexFixing(ONIndex3M,I202,TRUE,_xll.ohTrigger(RecalcTrigger,Trigger3M)),NA())</f>
        <v>-4.3117715957663449E-4</v>
      </c>
      <c r="N202" s="52">
        <f>IFERROR(_xll.qlIndexFixing(Index6M,$H202,TRUE,_xll.ohTrigger(RecalcTrigger,Trigger6M)),NA())</f>
        <v>4.9949652059829742E-4</v>
      </c>
      <c r="O202" s="52">
        <f>IFERROR(_xll.qlIndexFixing(ONIndex6M,I202,TRUE,_xll.ohTrigger(RecalcTrigger,Trigger6M)),NA())</f>
        <v>4.1295029859611532E-4</v>
      </c>
      <c r="P202" s="52">
        <f>IFERROR(_xll.qlIndexFixing(Index1Y,$H202,TRUE,_xll.ohTrigger(RecalcTrigger,Trigger1Y)),NA())</f>
        <v>2.04004627381054E-3</v>
      </c>
      <c r="Q202" s="52">
        <f>IFERROR(_xll.qlIndexFixing(ONIndex1Y,I202,TRUE,_xll.ohTrigger(RecalcTrigger,Trigger1Y)),NA())</f>
        <v>1.5742793035578018E-3</v>
      </c>
    </row>
    <row r="203" spans="2:17" x14ac:dyDescent="0.2">
      <c r="B203" s="46" t="s">
        <v>17</v>
      </c>
      <c r="D203" s="49">
        <f>_xll.qlCalendarAdvance(Calendar,$D202,B203,"f",FALSE)</f>
        <v>42551</v>
      </c>
      <c r="E203" s="49">
        <f>_xll.qlInterestRateIndexValueDate(IndexON,D203)</f>
        <v>42551</v>
      </c>
      <c r="F203" s="52">
        <f>IFERROR(_xll.qlIndexFixing(IndexON,D203,TRUE,_xll.ohTrigger(RecalcTrigger,TriggerON)),NA())</f>
        <v>-1.6761860993996791E-3</v>
      </c>
      <c r="H203" s="49">
        <f>_xll.qlCalendarAdvance(Calendar,$H202,B203,"f",FALSE)</f>
        <v>42551</v>
      </c>
      <c r="I203" s="49">
        <f>_xll.qlInterestRateIndexValueDate(Index1M,$H203)</f>
        <v>42555</v>
      </c>
      <c r="J203" s="52">
        <f>IFERROR(_xll.qlIndexFixing(Index1M,$H203,TRUE,_xll.ohTrigger(RecalcTrigger,Trigger1M)),NA())</f>
        <v>-1.2975231733524859E-3</v>
      </c>
      <c r="K203" s="52">
        <f>IFERROR(_xll.qlIndexFixing(ONIndex1M,I203,TRUE,_xll.ohTrigger(RecalcTrigger,Trigger1M)),NA())</f>
        <v>-1.2335833566634591E-3</v>
      </c>
      <c r="L203" s="52">
        <f>IFERROR(_xll.qlIndexFixing(Index3M,H203,TRUE,_xll.ohTrigger(RecalcTrigger,Trigger3M)),NA())</f>
        <v>-4.1632734138717593E-4</v>
      </c>
      <c r="M203" s="52">
        <f>IFERROR(_xll.qlIndexFixing(ONIndex3M,I203,TRUE,_xll.ohTrigger(RecalcTrigger,Trigger3M)),NA())</f>
        <v>-4.3140461347235259E-4</v>
      </c>
      <c r="N203" s="52">
        <f>IFERROR(_xll.qlIndexFixing(Index6M,$H203,TRUE,_xll.ohTrigger(RecalcTrigger,Trigger6M)),NA())</f>
        <v>5.0338190874241553E-4</v>
      </c>
      <c r="O203" s="52">
        <f>IFERROR(_xll.qlIndexFixing(ONIndex6M,I203,TRUE,_xll.ohTrigger(RecalcTrigger,Trigger6M)),NA())</f>
        <v>4.1001066605872438E-4</v>
      </c>
      <c r="P203" s="52">
        <f>IFERROR(_xll.qlIndexFixing(Index1Y,$H203,TRUE,_xll.ohTrigger(RecalcTrigger,Trigger1Y)),NA())</f>
        <v>2.0459522560944813E-3</v>
      </c>
      <c r="Q203" s="52">
        <f>IFERROR(_xll.qlIndexFixing(ONIndex1Y,I203,TRUE,_xll.ohTrigger(RecalcTrigger,Trigger1Y)),NA())</f>
        <v>1.5754233605669299E-3</v>
      </c>
    </row>
    <row r="204" spans="2:17" x14ac:dyDescent="0.2">
      <c r="B204" s="46" t="s">
        <v>17</v>
      </c>
      <c r="D204" s="49">
        <f>_xll.qlCalendarAdvance(Calendar,$D203,B204,"f",FALSE)</f>
        <v>42552</v>
      </c>
      <c r="E204" s="49">
        <f>_xll.qlInterestRateIndexValueDate(IndexON,D204)</f>
        <v>42552</v>
      </c>
      <c r="F204" s="52">
        <f>IFERROR(_xll.qlIndexFixing(IndexON,D204,TRUE,_xll.ohTrigger(RecalcTrigger,TriggerON)),NA())</f>
        <v>-1.678218595118075E-3</v>
      </c>
      <c r="H204" s="49">
        <f>_xll.qlCalendarAdvance(Calendar,$H203,B204,"f",FALSE)</f>
        <v>42552</v>
      </c>
      <c r="I204" s="49">
        <f>_xll.qlInterestRateIndexValueDate(Index1M,$H204)</f>
        <v>42556</v>
      </c>
      <c r="J204" s="52">
        <f>IFERROR(_xll.qlIndexFixing(Index1M,$H204,TRUE,_xll.ohTrigger(RecalcTrigger,Trigger1M)),NA())</f>
        <v>-1.3031860453986107E-3</v>
      </c>
      <c r="K204" s="52">
        <f>IFERROR(_xll.qlIndexFixing(ONIndex1M,I204,TRUE,_xll.ohTrigger(RecalcTrigger,Trigger1M)),NA())</f>
        <v>-1.234137703631788E-3</v>
      </c>
      <c r="L204" s="52">
        <f>IFERROR(_xll.qlIndexFixing(Index3M,H204,TRUE,_xll.ohTrigger(RecalcTrigger,Trigger3M)),NA())</f>
        <v>-4.1568445312194409E-4</v>
      </c>
      <c r="M204" s="52">
        <f>IFERROR(_xll.qlIndexFixing(ONIndex3M,I204,TRUE,_xll.ohTrigger(RecalcTrigger,Trigger3M)),NA())</f>
        <v>-4.3161771980493313E-4</v>
      </c>
      <c r="N204" s="52">
        <f>IFERROR(_xll.qlIndexFixing(Index6M,$H204,TRUE,_xll.ohTrigger(RecalcTrigger,Trigger6M)),NA())</f>
        <v>5.0513176802727874E-4</v>
      </c>
      <c r="O204" s="52">
        <f>IFERROR(_xll.qlIndexFixing(ONIndex6M,I204,TRUE,_xll.ohTrigger(RecalcTrigger,Trigger6M)),NA())</f>
        <v>4.0712436637946325E-4</v>
      </c>
      <c r="P204" s="52">
        <f>IFERROR(_xll.qlIndexFixing(Index1Y,$H204,TRUE,_xll.ohTrigger(RecalcTrigger,Trigger1Y)),NA())</f>
        <v>2.0493201071025277E-3</v>
      </c>
      <c r="Q204" s="52">
        <f>IFERROR(_xll.qlIndexFixing(ONIndex1Y,I204,TRUE,_xll.ohTrigger(RecalcTrigger,Trigger1Y)),NA())</f>
        <v>1.5766082264523362E-3</v>
      </c>
    </row>
    <row r="205" spans="2:17" x14ac:dyDescent="0.2">
      <c r="B205" s="46" t="s">
        <v>17</v>
      </c>
      <c r="D205" s="49">
        <f>_xll.qlCalendarAdvance(Calendar,$D204,B205,"f",FALSE)</f>
        <v>42555</v>
      </c>
      <c r="E205" s="49">
        <f>_xll.qlInterestRateIndexValueDate(IndexON,D205)</f>
        <v>42555</v>
      </c>
      <c r="F205" s="52">
        <f>IFERROR(_xll.qlIndexFixing(IndexON,D205,TRUE,_xll.ohTrigger(RecalcTrigger,TriggerON)),NA())</f>
        <v>-1.6803323486636046E-3</v>
      </c>
      <c r="H205" s="49">
        <f>_xll.qlCalendarAdvance(Calendar,$H204,B205,"f",FALSE)</f>
        <v>42555</v>
      </c>
      <c r="I205" s="49">
        <f>_xll.qlInterestRateIndexValueDate(Index1M,$H205)</f>
        <v>42557</v>
      </c>
      <c r="J205" s="52">
        <f>IFERROR(_xll.qlIndexFixing(Index1M,$H205,TRUE,_xll.ohTrigger(RecalcTrigger,Trigger1M)),NA())</f>
        <v>-1.31569848990805E-3</v>
      </c>
      <c r="K205" s="52">
        <f>IFERROR(_xll.qlIndexFixing(ONIndex1M,I205,TRUE,_xll.ohTrigger(RecalcTrigger,Trigger1M)),NA())</f>
        <v>-1.2368848036192759E-3</v>
      </c>
      <c r="L205" s="52">
        <f>IFERROR(_xll.qlIndexFixing(Index3M,H205,TRUE,_xll.ohTrigger(RecalcTrigger,Trigger3M)),NA())</f>
        <v>-4.1502361752960947E-4</v>
      </c>
      <c r="M205" s="52">
        <f>IFERROR(_xll.qlIndexFixing(ONIndex3M,I205,TRUE,_xll.ohTrigger(RecalcTrigger,Trigger3M)),NA())</f>
        <v>-4.3199449939912427E-4</v>
      </c>
      <c r="N205" s="52">
        <f>IFERROR(_xll.qlIndexFixing(Index6M,$H205,TRUE,_xll.ohTrigger(RecalcTrigger,Trigger6M)),NA())</f>
        <v>5.0688638069895653E-4</v>
      </c>
      <c r="O205" s="52">
        <f>IFERROR(_xll.qlIndexFixing(ONIndex6M,I205,TRUE,_xll.ohTrigger(RecalcTrigger,Trigger6M)),NA())</f>
        <v>4.015360413767155E-4</v>
      </c>
      <c r="P205" s="52">
        <f>IFERROR(_xll.qlIndexFixing(Index1Y,$H205,TRUE,_xll.ohTrigger(RecalcTrigger,Trigger1Y)),NA())</f>
        <v>2.0527042584807236E-3</v>
      </c>
      <c r="Q205" s="52">
        <f>IFERROR(_xll.qlIndexFixing(ONIndex1Y,I205,TRUE,_xll.ohTrigger(RecalcTrigger,Trigger1Y)),NA())</f>
        <v>1.5791234069428839E-3</v>
      </c>
    </row>
    <row r="206" spans="2:17" x14ac:dyDescent="0.2">
      <c r="B206" s="46" t="s">
        <v>17</v>
      </c>
      <c r="D206" s="49">
        <f>_xll.qlCalendarAdvance(Calendar,$D205,B206,"f",FALSE)</f>
        <v>42556</v>
      </c>
      <c r="E206" s="49">
        <f>_xll.qlInterestRateIndexValueDate(IndexON,D206)</f>
        <v>42556</v>
      </c>
      <c r="F206" s="52">
        <f>IFERROR(_xll.qlIndexFixing(IndexON,D206,TRUE,_xll.ohTrigger(RecalcTrigger,TriggerON)),NA())</f>
        <v>-1.6814188366831573E-3</v>
      </c>
      <c r="H206" s="49">
        <f>_xll.qlCalendarAdvance(Calendar,$H205,B206,"f",FALSE)</f>
        <v>42556</v>
      </c>
      <c r="I206" s="49">
        <f>_xll.qlInterestRateIndexValueDate(Index1M,$H206)</f>
        <v>42558</v>
      </c>
      <c r="J206" s="52">
        <f>IFERROR(_xll.qlIndexFixing(Index1M,$H206,TRUE,_xll.ohTrigger(RecalcTrigger,Trigger1M)),NA())</f>
        <v>-1.3182691050298012E-3</v>
      </c>
      <c r="K206" s="52">
        <f>IFERROR(_xll.qlIndexFixing(ONIndex1M,I206,TRUE,_xll.ohTrigger(RecalcTrigger,Trigger1M)),NA())</f>
        <v>-1.2413167587821405E-3</v>
      </c>
      <c r="L206" s="52">
        <f>IFERROR(_xll.qlIndexFixing(Index3M,H206,TRUE,_xll.ohTrigger(RecalcTrigger,Trigger3M)),NA())</f>
        <v>-4.1434495377615357E-4</v>
      </c>
      <c r="M206" s="52">
        <f>IFERROR(_xll.qlIndexFixing(ONIndex3M,I206,TRUE,_xll.ohTrigger(RecalcTrigger,Trigger3M)),NA())</f>
        <v>-4.3232231067058535E-4</v>
      </c>
      <c r="N206" s="52">
        <f>IFERROR(_xll.qlIndexFixing(Index6M,$H206,TRUE,_xll.ohTrigger(RecalcTrigger,Trigger6M)),NA())</f>
        <v>5.1102703541150061E-4</v>
      </c>
      <c r="O206" s="52">
        <f>IFERROR(_xll.qlIndexFixing(ONIndex6M,I206,TRUE,_xll.ohTrigger(RecalcTrigger,Trigger6M)),NA())</f>
        <v>3.9613669816418451E-4</v>
      </c>
      <c r="P206" s="52">
        <f>IFERROR(_xll.qlIndexFixing(Index1Y,$H206,TRUE,_xll.ohTrigger(RecalcTrigger,Trigger1Y)),NA())</f>
        <v>2.0561046413443353E-3</v>
      </c>
      <c r="Q206" s="52">
        <f>IFERROR(_xll.qlIndexFixing(ONIndex1Y,I206,TRUE,_xll.ohTrigger(RecalcTrigger,Trigger1Y)),NA())</f>
        <v>1.581765748062125E-3</v>
      </c>
    </row>
    <row r="207" spans="2:17" x14ac:dyDescent="0.2">
      <c r="B207" s="46" t="s">
        <v>17</v>
      </c>
      <c r="D207" s="49">
        <f>_xll.qlCalendarAdvance(Calendar,$D206,B207,"f",FALSE)</f>
        <v>42557</v>
      </c>
      <c r="E207" s="49">
        <f>_xll.qlInterestRateIndexValueDate(IndexON,D207)</f>
        <v>42557</v>
      </c>
      <c r="F207" s="52">
        <f>IFERROR(_xll.qlIndexFixing(IndexON,D207,TRUE,_xll.ohTrigger(RecalcTrigger,TriggerON)),NA())</f>
        <v>-1.6825258692287903E-3</v>
      </c>
      <c r="H207" s="49">
        <f>_xll.qlCalendarAdvance(Calendar,$H206,B207,"f",FALSE)</f>
        <v>42557</v>
      </c>
      <c r="I207" s="49">
        <f>_xll.qlInterestRateIndexValueDate(Index1M,$H207)</f>
        <v>42559</v>
      </c>
      <c r="J207" s="52">
        <f>IFERROR(_xll.qlIndexFixing(Index1M,$H207,TRUE,_xll.ohTrigger(RecalcTrigger,Trigger1M)),NA())</f>
        <v>-1.320987549760815E-3</v>
      </c>
      <c r="K207" s="52">
        <f>IFERROR(_xll.qlIndexFixing(ONIndex1M,I207,TRUE,_xll.ohTrigger(RecalcTrigger,Trigger1M)),NA())</f>
        <v>-1.2443856394117603E-3</v>
      </c>
      <c r="L207" s="52">
        <f>IFERROR(_xll.qlIndexFixing(Index3M,H207,TRUE,_xll.ohTrigger(RecalcTrigger,Trigger3M)),NA())</f>
        <v>-4.1262151102447876E-4</v>
      </c>
      <c r="M207" s="52">
        <f>IFERROR(_xll.qlIndexFixing(ONIndex3M,I207,TRUE,_xll.ohTrigger(RecalcTrigger,Trigger3M)),NA())</f>
        <v>-4.3246040952293896E-4</v>
      </c>
      <c r="N207" s="52">
        <f>IFERROR(_xll.qlIndexFixing(Index6M,$H207,TRUE,_xll.ohTrigger(RecalcTrigger,Trigger6M)),NA())</f>
        <v>5.1158809290517281E-4</v>
      </c>
      <c r="O207" s="52">
        <f>IFERROR(_xll.qlIndexFixing(ONIndex6M,I207,TRUE,_xll.ohTrigger(RecalcTrigger,Trigger6M)),NA())</f>
        <v>3.9353521473550757E-4</v>
      </c>
      <c r="P207" s="52">
        <f>IFERROR(_xll.qlIndexFixing(Index1Y,$H207,TRUE,_xll.ohTrigger(RecalcTrigger,Trigger1Y)),NA())</f>
        <v>2.0637614683922723E-3</v>
      </c>
      <c r="Q207" s="52">
        <f>IFERROR(_xll.qlIndexFixing(ONIndex1Y,I207,TRUE,_xll.ohTrigger(RecalcTrigger,Trigger1Y)),NA())</f>
        <v>1.5831621350681502E-3</v>
      </c>
    </row>
    <row r="208" spans="2:17" x14ac:dyDescent="0.2">
      <c r="B208" s="46" t="s">
        <v>17</v>
      </c>
      <c r="D208" s="49">
        <f>_xll.qlCalendarAdvance(Calendar,$D207,B208,"f",FALSE)</f>
        <v>42558</v>
      </c>
      <c r="E208" s="49">
        <f>_xll.qlInterestRateIndexValueDate(IndexON,D208)</f>
        <v>42558</v>
      </c>
      <c r="F208" s="52">
        <f>IFERROR(_xll.qlIndexFixing(IndexON,D208,TRUE,_xll.ohTrigger(RecalcTrigger,TriggerON)),NA())</f>
        <v>-1.6836537328313028E-3</v>
      </c>
      <c r="H208" s="49">
        <f>_xll.qlCalendarAdvance(Calendar,$H207,B208,"f",FALSE)</f>
        <v>42558</v>
      </c>
      <c r="I208" s="49">
        <f>_xll.qlInterestRateIndexValueDate(Index1M,$H208)</f>
        <v>42562</v>
      </c>
      <c r="J208" s="52">
        <f>IFERROR(_xll.qlIndexFixing(Index1M,$H208,TRUE,_xll.ohTrigger(RecalcTrigger,Trigger1M)),NA())</f>
        <v>-1.3392775722148049E-3</v>
      </c>
      <c r="K208" s="52">
        <f>IFERROR(_xll.qlIndexFixing(ONIndex1M,I208,TRUE,_xll.ohTrigger(RecalcTrigger,Trigger1M)),NA())</f>
        <v>-1.2479776469431769E-3</v>
      </c>
      <c r="L208" s="52">
        <f>IFERROR(_xll.qlIndexFixing(Index3M,H208,TRUE,_xll.ohTrigger(RecalcTrigger,Trigger3M)),NA())</f>
        <v>-4.1145450777925539E-4</v>
      </c>
      <c r="M208" s="52">
        <f>IFERROR(_xll.qlIndexFixing(ONIndex3M,I208,TRUE,_xll.ohTrigger(RecalcTrigger,Trigger3M)),NA())</f>
        <v>-4.3258285277847364E-4</v>
      </c>
      <c r="N208" s="52">
        <f>IFERROR(_xll.qlIndexFixing(Index6M,$H208,TRUE,_xll.ohTrigger(RecalcTrigger,Trigger6M)),NA())</f>
        <v>5.1570224244826387E-4</v>
      </c>
      <c r="O208" s="52">
        <f>IFERROR(_xll.qlIndexFixing(ONIndex6M,I208,TRUE,_xll.ohTrigger(RecalcTrigger,Trigger6M)),NA())</f>
        <v>3.9099432507683218E-4</v>
      </c>
      <c r="P208" s="52">
        <f>IFERROR(_xll.qlIndexFixing(Index1Y,$H208,TRUE,_xll.ohTrigger(RecalcTrigger,Trigger1Y)),NA())</f>
        <v>2.0698670602844731E-3</v>
      </c>
      <c r="Q208" s="52">
        <f>IFERROR(_xll.qlIndexFixing(ONIndex1Y,I208,TRUE,_xll.ohTrigger(RecalcTrigger,Trigger1Y)),NA())</f>
        <v>1.584602321598183E-3</v>
      </c>
    </row>
    <row r="209" spans="2:17" x14ac:dyDescent="0.2">
      <c r="B209" s="46" t="s">
        <v>17</v>
      </c>
      <c r="D209" s="49">
        <f>_xll.qlCalendarAdvance(Calendar,$D208,B209,"f",FALSE)</f>
        <v>42559</v>
      </c>
      <c r="E209" s="49">
        <f>_xll.qlInterestRateIndexValueDate(IndexON,D209)</f>
        <v>42559</v>
      </c>
      <c r="F209" s="52">
        <f>IFERROR(_xll.qlIndexFixing(IndexON,D209,TRUE,_xll.ohTrigger(RecalcTrigger,TriggerON)),NA())</f>
        <v>-1.6859724370332785E-3</v>
      </c>
      <c r="H209" s="49">
        <f>_xll.qlCalendarAdvance(Calendar,$H208,B209,"f",FALSE)</f>
        <v>42559</v>
      </c>
      <c r="I209" s="49">
        <f>_xll.qlInterestRateIndexValueDate(Index1M,$H209)</f>
        <v>42563</v>
      </c>
      <c r="J209" s="52">
        <f>IFERROR(_xll.qlIndexFixing(Index1M,$H209,TRUE,_xll.ohTrigger(RecalcTrigger,Trigger1M)),NA())</f>
        <v>-1.3453160715502027E-3</v>
      </c>
      <c r="K209" s="52">
        <f>IFERROR(_xll.qlIndexFixing(ONIndex1M,I209,TRUE,_xll.ohTrigger(RecalcTrigger,Trigger1M)),NA())</f>
        <v>-1.2520995210651975E-3</v>
      </c>
      <c r="L209" s="52">
        <f>IFERROR(_xll.qlIndexFixing(Index3M,H209,TRUE,_xll.ohTrigger(RecalcTrigger,Trigger3M)),NA())</f>
        <v>-4.1068859801060445E-4</v>
      </c>
      <c r="M209" s="52">
        <f>IFERROR(_xll.qlIndexFixing(ONIndex3M,I209,TRUE,_xll.ohTrigger(RecalcTrigger,Trigger3M)),NA())</f>
        <v>-4.3268942229168772E-4</v>
      </c>
      <c r="N209" s="52">
        <f>IFERROR(_xll.qlIndexFixing(Index6M,$H209,TRUE,_xll.ohTrigger(RecalcTrigger,Trigger6M)),NA())</f>
        <v>5.1746813439180605E-4</v>
      </c>
      <c r="O209" s="52">
        <f>IFERROR(_xll.qlIndexFixing(ONIndex6M,I209,TRUE,_xll.ohTrigger(RecalcTrigger,Trigger6M)),NA())</f>
        <v>3.8851523934013699E-4</v>
      </c>
      <c r="P209" s="52">
        <f>IFERROR(_xll.qlIndexFixing(Index1Y,$H209,TRUE,_xll.ohTrigger(RecalcTrigger,Trigger1Y)),NA())</f>
        <v>2.0733475176299247E-3</v>
      </c>
      <c r="Q209" s="52">
        <f>IFERROR(_xll.qlIndexFixing(ONIndex1Y,I209,TRUE,_xll.ohTrigger(RecalcTrigger,Trigger1Y)),NA())</f>
        <v>1.5860868059736077E-3</v>
      </c>
    </row>
    <row r="210" spans="2:17" x14ac:dyDescent="0.2">
      <c r="B210" s="46" t="s">
        <v>17</v>
      </c>
      <c r="D210" s="49">
        <f>_xll.qlCalendarAdvance(Calendar,$D209,B210,"f",FALSE)</f>
        <v>42562</v>
      </c>
      <c r="E210" s="49">
        <f>_xll.qlInterestRateIndexValueDate(IndexON,D210)</f>
        <v>42562</v>
      </c>
      <c r="F210" s="52">
        <f>IFERROR(_xll.qlIndexFixing(IndexON,D210,TRUE,_xll.ohTrigger(RecalcTrigger,TriggerON)),NA())</f>
        <v>-1.6883792407362819E-3</v>
      </c>
      <c r="H210" s="49">
        <f>_xll.qlCalendarAdvance(Calendar,$H209,B210,"f",FALSE)</f>
        <v>42562</v>
      </c>
      <c r="I210" s="49">
        <f>_xll.qlInterestRateIndexValueDate(Index1M,$H210)</f>
        <v>42564</v>
      </c>
      <c r="J210" s="52">
        <f>IFERROR(_xll.qlIndexFixing(Index1M,$H210,TRUE,_xll.ohTrigger(RecalcTrigger,Trigger1M)),NA())</f>
        <v>-1.3559011530387109E-3</v>
      </c>
      <c r="K210" s="52">
        <f>IFERROR(_xll.qlIndexFixing(ONIndex1M,I210,TRUE,_xll.ohTrigger(RecalcTrigger,Trigger1M)),NA())</f>
        <v>-1.2621387672595574E-3</v>
      </c>
      <c r="L210" s="52">
        <f>IFERROR(_xll.qlIndexFixing(Index3M,H210,TRUE,_xll.ohTrigger(RecalcTrigger,Trigger3M)),NA())</f>
        <v>-4.0990563945392006E-4</v>
      </c>
      <c r="M210" s="52">
        <f>IFERROR(_xll.qlIndexFixing(ONIndex3M,I210,TRUE,_xll.ohTrigger(RecalcTrigger,Trigger3M)),NA())</f>
        <v>-4.3284803858512078E-4</v>
      </c>
      <c r="N210" s="52">
        <f>IFERROR(_xll.qlIndexFixing(Index6M,$H210,TRUE,_xll.ohTrigger(RecalcTrigger,Trigger6M)),NA())</f>
        <v>5.1923293963722545E-4</v>
      </c>
      <c r="O210" s="52">
        <f>IFERROR(_xll.qlIndexFixing(ONIndex6M,I210,TRUE,_xll.ohTrigger(RecalcTrigger,Trigger6M)),NA())</f>
        <v>3.8376954107910421E-4</v>
      </c>
      <c r="P210" s="52">
        <f>IFERROR(_xll.qlIndexFixing(Index1Y,$H210,TRUE,_xll.ohTrigger(RecalcTrigger,Trigger1Y)),NA())</f>
        <v>2.0768437633478486E-3</v>
      </c>
      <c r="Q210" s="52">
        <f>IFERROR(_xll.qlIndexFixing(ONIndex1Y,I210,TRUE,_xll.ohTrigger(RecalcTrigger,Trigger1Y)),NA())</f>
        <v>1.5892129422034884E-3</v>
      </c>
    </row>
    <row r="211" spans="2:17" x14ac:dyDescent="0.2">
      <c r="B211" s="46" t="s">
        <v>17</v>
      </c>
      <c r="D211" s="49">
        <f>_xll.qlCalendarAdvance(Calendar,$D210,B211,"f",FALSE)</f>
        <v>42563</v>
      </c>
      <c r="E211" s="49">
        <f>_xll.qlInterestRateIndexValueDate(IndexON,D211)</f>
        <v>42563</v>
      </c>
      <c r="F211" s="52">
        <f>IFERROR(_xll.qlIndexFixing(IndexON,D211,TRUE,_xll.ohTrigger(RecalcTrigger,TriggerON)),NA())</f>
        <v>-1.689615566018432E-3</v>
      </c>
      <c r="H211" s="49">
        <f>_xll.qlCalendarAdvance(Calendar,$H210,B211,"f",FALSE)</f>
        <v>42563</v>
      </c>
      <c r="I211" s="49">
        <f>_xll.qlInterestRateIndexValueDate(Index1M,$H211)</f>
        <v>42565</v>
      </c>
      <c r="J211" s="52">
        <f>IFERROR(_xll.qlIndexFixing(Index1M,$H211,TRUE,_xll.ohTrigger(RecalcTrigger,Trigger1M)),NA())</f>
        <v>-1.3592784746849218E-3</v>
      </c>
      <c r="K211" s="52">
        <f>IFERROR(_xll.qlIndexFixing(ONIndex1M,I211,TRUE,_xll.ohTrigger(RecalcTrigger,Trigger1M)),NA())</f>
        <v>-1.2740204859085225E-3</v>
      </c>
      <c r="L211" s="52">
        <f>IFERROR(_xll.qlIndexFixing(Index3M,H211,TRUE,_xll.ohTrigger(RecalcTrigger,Trigger3M)),NA())</f>
        <v>-4.0910577273019525E-4</v>
      </c>
      <c r="M211" s="52">
        <f>IFERROR(_xll.qlIndexFixing(ONIndex3M,I211,TRUE,_xll.ohTrigger(RecalcTrigger,Trigger3M)),NA())</f>
        <v>-4.3295260312881112E-4</v>
      </c>
      <c r="N211" s="52">
        <f>IFERROR(_xll.qlIndexFixing(Index6M,$H211,TRUE,_xll.ohTrigger(RecalcTrigger,Trigger6M)),NA())</f>
        <v>5.2303784131489976E-4</v>
      </c>
      <c r="O211" s="52">
        <f>IFERROR(_xll.qlIndexFixing(ONIndex6M,I211,TRUE,_xll.ohTrigger(RecalcTrigger,Trigger6M)),NA())</f>
        <v>3.792411395320272E-4</v>
      </c>
      <c r="P211" s="52">
        <f>IFERROR(_xll.qlIndexFixing(Index1Y,$H211,TRUE,_xll.ohTrigger(RecalcTrigger,Trigger1Y)),NA())</f>
        <v>2.080355718618007E-3</v>
      </c>
      <c r="Q211" s="52">
        <f>IFERROR(_xll.qlIndexFixing(ONIndex1Y,I211,TRUE,_xll.ohTrigger(RecalcTrigger,Trigger1Y)),NA())</f>
        <v>1.5924776913944783E-3</v>
      </c>
    </row>
    <row r="212" spans="2:17" x14ac:dyDescent="0.2">
      <c r="B212" s="46" t="s">
        <v>17</v>
      </c>
      <c r="D212" s="49">
        <f>_xll.qlCalendarAdvance(Calendar,$D211,B212,"f",FALSE)</f>
        <v>42564</v>
      </c>
      <c r="E212" s="49">
        <f>_xll.qlInterestRateIndexValueDate(IndexON,D212)</f>
        <v>42564</v>
      </c>
      <c r="F212" s="52">
        <f>IFERROR(_xll.qlIndexFixing(IndexON,D212,TRUE,_xll.ohTrigger(RecalcTrigger,TriggerON)),NA())</f>
        <v>-1.6908744445398582E-3</v>
      </c>
      <c r="H212" s="49">
        <f>_xll.qlCalendarAdvance(Calendar,$H211,B212,"f",FALSE)</f>
        <v>42564</v>
      </c>
      <c r="I212" s="49">
        <f>_xll.qlInterestRateIndexValueDate(Index1M,$H212)</f>
        <v>42566</v>
      </c>
      <c r="J212" s="52">
        <f>IFERROR(_xll.qlIndexFixing(Index1M,$H212,TRUE,_xll.ohTrigger(RecalcTrigger,Trigger1M)),NA())</f>
        <v>-1.3627405999716211E-3</v>
      </c>
      <c r="K212" s="52">
        <f>IFERROR(_xll.qlIndexFixing(ONIndex1M,I212,TRUE,_xll.ohTrigger(RecalcTrigger,Trigger1M)),NA())</f>
        <v>-1.2808927941909687E-3</v>
      </c>
      <c r="L212" s="52">
        <f>IFERROR(_xll.qlIndexFixing(Index3M,H212,TRUE,_xll.ohTrigger(RecalcTrigger,Trigger3M)),NA())</f>
        <v>-4.0716289013173652E-4</v>
      </c>
      <c r="M212" s="52">
        <f>IFERROR(_xll.qlIndexFixing(ONIndex3M,I212,TRUE,_xll.ohTrigger(RecalcTrigger,Trigger3M)),NA())</f>
        <v>-4.329765338262348E-4</v>
      </c>
      <c r="N212" s="52">
        <f>IFERROR(_xll.qlIndexFixing(Index6M,$H212,TRUE,_xll.ohTrigger(RecalcTrigger,Trigger6M)),NA())</f>
        <v>5.2376442526356625E-4</v>
      </c>
      <c r="O212" s="52">
        <f>IFERROR(_xll.qlIndexFixing(ONIndex6M,I212,TRUE,_xll.ohTrigger(RecalcTrigger,Trigger6M)),NA())</f>
        <v>3.7708922624446473E-4</v>
      </c>
      <c r="P212" s="52">
        <f>IFERROR(_xll.qlIndexFixing(Index1Y,$H212,TRUE,_xll.ohTrigger(RecalcTrigger,Trigger1Y)),NA())</f>
        <v>2.088264538033585E-3</v>
      </c>
      <c r="Q212" s="52">
        <f>IFERROR(_xll.qlIndexFixing(ONIndex1Y,I212,TRUE,_xll.ohTrigger(RecalcTrigger,Trigger1Y)),NA())</f>
        <v>1.5941911418160259E-3</v>
      </c>
    </row>
    <row r="213" spans="2:17" x14ac:dyDescent="0.2">
      <c r="B213" s="46" t="s">
        <v>17</v>
      </c>
      <c r="D213" s="49">
        <f>_xll.qlCalendarAdvance(Calendar,$D212,B213,"f",FALSE)</f>
        <v>42565</v>
      </c>
      <c r="E213" s="49">
        <f>_xll.qlInterestRateIndexValueDate(IndexON,D213)</f>
        <v>42565</v>
      </c>
      <c r="F213" s="52">
        <f>IFERROR(_xll.qlIndexFixing(IndexON,D213,TRUE,_xll.ohTrigger(RecalcTrigger,TriggerON)),NA())</f>
        <v>-1.692156163271008E-3</v>
      </c>
      <c r="H213" s="49">
        <f>_xll.qlCalendarAdvance(Calendar,$H212,B213,"f",FALSE)</f>
        <v>42565</v>
      </c>
      <c r="I213" s="49">
        <f>_xll.qlInterestRateIndexValueDate(Index1M,$H213)</f>
        <v>42569</v>
      </c>
      <c r="J213" s="52">
        <f>IFERROR(_xll.qlIndexFixing(Index1M,$H213,TRUE,_xll.ohTrigger(RecalcTrigger,Trigger1M)),NA())</f>
        <v>-1.3783296431647157E-3</v>
      </c>
      <c r="K213" s="52">
        <f>IFERROR(_xll.qlIndexFixing(ONIndex1M,I213,TRUE,_xll.ohTrigger(RecalcTrigger,Trigger1M)),NA())</f>
        <v>-1.2883354091153265E-3</v>
      </c>
      <c r="L213" s="52">
        <f>IFERROR(_xll.qlIndexFixing(Index3M,H213,TRUE,_xll.ohTrigger(RecalcTrigger,Trigger3M)),NA())</f>
        <v>-4.0574014394930644E-4</v>
      </c>
      <c r="M213" s="52">
        <f>IFERROR(_xll.qlIndexFixing(ONIndex3M,I213,TRUE,_xll.ohTrigger(RecalcTrigger,Trigger3M)),NA())</f>
        <v>-4.3298328254781637E-4</v>
      </c>
      <c r="N213" s="52">
        <f>IFERROR(_xll.qlIndexFixing(Index6M,$H213,TRUE,_xll.ohTrigger(RecalcTrigger,Trigger6M)),NA())</f>
        <v>5.2800971989674927E-4</v>
      </c>
      <c r="O213" s="52">
        <f>IFERROR(_xll.qlIndexFixing(ONIndex6M,I213,TRUE,_xll.ohTrigger(RecalcTrigger,Trigger6M)),NA())</f>
        <v>3.7500637803056236E-4</v>
      </c>
      <c r="P213" s="52">
        <f>IFERROR(_xll.qlIndexFixing(Index1Y,$H213,TRUE,_xll.ohTrigger(RecalcTrigger,Trigger1Y)),NA())</f>
        <v>2.0945590091415497E-3</v>
      </c>
      <c r="Q213" s="52">
        <f>IFERROR(_xll.qlIndexFixing(ONIndex1Y,I213,TRUE,_xll.ohTrigger(RecalcTrigger,Trigger1Y)),NA())</f>
        <v>1.5959518807306949E-3</v>
      </c>
    </row>
    <row r="214" spans="2:17" x14ac:dyDescent="0.2">
      <c r="B214" s="46" t="s">
        <v>17</v>
      </c>
      <c r="D214" s="49">
        <f>_xll.qlCalendarAdvance(Calendar,$D213,B214,"f",FALSE)</f>
        <v>42566</v>
      </c>
      <c r="E214" s="49">
        <f>_xll.qlInterestRateIndexValueDate(IndexON,D214)</f>
        <v>42566</v>
      </c>
      <c r="F214" s="52">
        <f>IFERROR(_xll.qlIndexFixing(IndexON,D214,TRUE,_xll.ohTrigger(RecalcTrigger,TriggerON)),NA())</f>
        <v>-1.6947891917595825E-3</v>
      </c>
      <c r="H214" s="49">
        <f>_xll.qlCalendarAdvance(Calendar,$H213,B214,"f",FALSE)</f>
        <v>42566</v>
      </c>
      <c r="I214" s="49">
        <f>_xll.qlInterestRateIndexValueDate(Index1M,$H214)</f>
        <v>42570</v>
      </c>
      <c r="J214" s="52">
        <f>IFERROR(_xll.qlIndexFixing(Index1M,$H214,TRUE,_xll.ohTrigger(RecalcTrigger,Trigger1M)),NA())</f>
        <v>-1.3829362115830481E-3</v>
      </c>
      <c r="K214" s="52">
        <f>IFERROR(_xll.qlIndexFixing(ONIndex1M,I214,TRUE,_xll.ohTrigger(RecalcTrigger,Trigger1M)),NA())</f>
        <v>-1.2963550708100513E-3</v>
      </c>
      <c r="L214" s="52">
        <f>IFERROR(_xll.qlIndexFixing(Index3M,H214,TRUE,_xll.ohTrigger(RecalcTrigger,Trigger3M)),NA())</f>
        <v>-4.0485795304159015E-4</v>
      </c>
      <c r="M214" s="52">
        <f>IFERROR(_xll.qlIndexFixing(ONIndex3M,I214,TRUE,_xll.ohTrigger(RecalcTrigger,Trigger3M)),NA())</f>
        <v>-4.3297263146779841E-4</v>
      </c>
      <c r="N214" s="52">
        <f>IFERROR(_xll.qlIndexFixing(Index6M,$H214,TRUE,_xll.ohTrigger(RecalcTrigger,Trigger6M)),NA())</f>
        <v>5.2974929805044873E-4</v>
      </c>
      <c r="O214" s="52">
        <f>IFERROR(_xll.qlIndexFixing(ONIndex6M,I214,TRUE,_xll.ohTrigger(RecalcTrigger,Trigger6M)),NA())</f>
        <v>3.7299380488242662E-4</v>
      </c>
      <c r="P214" s="52">
        <f>IFERROR(_xll.qlIndexFixing(Index1Y,$H214,TRUE,_xll.ohTrigger(RecalcTrigger,Trigger1Y)),NA())</f>
        <v>2.0981482801922255E-3</v>
      </c>
      <c r="Q214" s="52">
        <f>IFERROR(_xll.qlIndexFixing(ONIndex1Y,I214,TRUE,_xll.ohTrigger(RecalcTrigger,Trigger1Y)),NA())</f>
        <v>1.5977604065398054E-3</v>
      </c>
    </row>
    <row r="215" spans="2:17" x14ac:dyDescent="0.2">
      <c r="B215" s="46" t="s">
        <v>17</v>
      </c>
      <c r="D215" s="49">
        <f>_xll.qlCalendarAdvance(Calendar,$D214,B215,"f",FALSE)</f>
        <v>42569</v>
      </c>
      <c r="E215" s="49">
        <f>_xll.qlInterestRateIndexValueDate(IndexON,D215)</f>
        <v>42569</v>
      </c>
      <c r="F215" s="52">
        <f>IFERROR(_xll.qlIndexFixing(IndexON,D215,TRUE,_xll.ohTrigger(RecalcTrigger,TriggerON)),NA())</f>
        <v>-1.6975171819000323E-3</v>
      </c>
      <c r="H215" s="49">
        <f>_xll.qlCalendarAdvance(Calendar,$H214,B215,"f",FALSE)</f>
        <v>42569</v>
      </c>
      <c r="I215" s="49">
        <f>_xll.qlInterestRateIndexValueDate(Index1M,$H215)</f>
        <v>42571</v>
      </c>
      <c r="J215" s="52">
        <f>IFERROR(_xll.qlIndexFixing(Index1M,$H215,TRUE,_xll.ohTrigger(RecalcTrigger,Trigger1M)),NA())</f>
        <v>-1.3882284782288066E-3</v>
      </c>
      <c r="K215" s="52">
        <f>IFERROR(_xll.qlIndexFixing(ONIndex1M,I215,TRUE,_xll.ohTrigger(RecalcTrigger,Trigger1M)),NA())</f>
        <v>-1.3143467849285884E-3</v>
      </c>
      <c r="L215" s="52">
        <f>IFERROR(_xll.qlIndexFixing(Index3M,H215,TRUE,_xll.ohTrigger(RecalcTrigger,Trigger3M)),NA())</f>
        <v>-4.0395976208215548E-4</v>
      </c>
      <c r="M215" s="52">
        <f>IFERROR(_xll.qlIndexFixing(ONIndex3M,I215,TRUE,_xll.ohTrigger(RecalcTrigger,Trigger3M)),NA())</f>
        <v>-4.3289171861804476E-4</v>
      </c>
      <c r="N215" s="52">
        <f>IFERROR(_xll.qlIndexFixing(Index6M,$H215,TRUE,_xll.ohTrigger(RecalcTrigger,Trigger6M)),NA())</f>
        <v>5.3148146080107394E-4</v>
      </c>
      <c r="O215" s="52">
        <f>IFERROR(_xll.qlIndexFixing(ONIndex6M,I215,TRUE,_xll.ohTrigger(RecalcTrigger,Trigger6M)),NA())</f>
        <v>3.6920933880857376E-4</v>
      </c>
      <c r="P215" s="52">
        <f>IFERROR(_xll.qlIndexFixing(Index1Y,$H215,TRUE,_xll.ohTrigger(RecalcTrigger,Trigger1Y)),NA())</f>
        <v>2.1017527580660996E-3</v>
      </c>
      <c r="Q215" s="52">
        <f>IFERROR(_xll.qlIndexFixing(ONIndex1Y,I215,TRUE,_xll.ohTrigger(RecalcTrigger,Trigger1Y)),NA())</f>
        <v>1.6015463647800487E-3</v>
      </c>
    </row>
    <row r="216" spans="2:17" x14ac:dyDescent="0.2">
      <c r="B216" s="46" t="s">
        <v>17</v>
      </c>
      <c r="D216" s="49">
        <f>_xll.qlCalendarAdvance(Calendar,$D215,B216,"f",FALSE)</f>
        <v>42570</v>
      </c>
      <c r="E216" s="49">
        <f>_xll.qlInterestRateIndexValueDate(IndexON,D216)</f>
        <v>42570</v>
      </c>
      <c r="F216" s="52">
        <f>IFERROR(_xll.qlIndexFixing(IndexON,D216,TRUE,_xll.ohTrigger(RecalcTrigger,TriggerON)),NA())</f>
        <v>-1.6989174072756796E-3</v>
      </c>
      <c r="H216" s="49">
        <f>_xll.qlCalendarAdvance(Calendar,$H215,B216,"f",FALSE)</f>
        <v>42570</v>
      </c>
      <c r="I216" s="49">
        <f>_xll.qlInterestRateIndexValueDate(Index1M,$H216)</f>
        <v>42572</v>
      </c>
      <c r="J216" s="52">
        <f>IFERROR(_xll.qlIndexFixing(Index1M,$H216,TRUE,_xll.ohTrigger(RecalcTrigger,Trigger1M)),NA())</f>
        <v>-1.3913551158943605E-3</v>
      </c>
      <c r="K216" s="52">
        <f>IFERROR(_xll.qlIndexFixing(ONIndex1M,I216,TRUE,_xll.ohTrigger(RecalcTrigger,Trigger1M)),NA())</f>
        <v>-1.3341549172629641E-3</v>
      </c>
      <c r="L216" s="52">
        <f>IFERROR(_xll.qlIndexFixing(Index3M,H216,TRUE,_xll.ohTrigger(RecalcTrigger,Trigger3M)),NA())</f>
        <v>-4.03045733152655E-4</v>
      </c>
      <c r="M216" s="52">
        <f>IFERROR(_xll.qlIndexFixing(ONIndex3M,I216,TRUE,_xll.ohTrigger(RecalcTrigger,Trigger3M)),NA())</f>
        <v>-4.3275166670131426E-4</v>
      </c>
      <c r="N216" s="52">
        <f>IFERROR(_xll.qlIndexFixing(Index6M,$H216,TRUE,_xll.ohTrigger(RecalcTrigger,Trigger6M)),NA())</f>
        <v>5.3485516605430538E-4</v>
      </c>
      <c r="O216" s="52">
        <f>IFERROR(_xll.qlIndexFixing(ONIndex6M,I216,TRUE,_xll.ohTrigger(RecalcTrigger,Trigger6M)),NA())</f>
        <v>3.6459590898374472E-4</v>
      </c>
      <c r="P216" s="52">
        <f>IFERROR(_xll.qlIndexFixing(Index1Y,$H216,TRUE,_xll.ohTrigger(RecalcTrigger,Trigger1Y)),NA())</f>
        <v>2.1053723540061147E-3</v>
      </c>
      <c r="Q216" s="52">
        <f>IFERROR(_xll.qlIndexFixing(ONIndex1Y,I216,TRUE,_xll.ohTrigger(RecalcTrigger,Trigger1Y)),NA())</f>
        <v>1.6054823473865554E-3</v>
      </c>
    </row>
    <row r="217" spans="2:17" x14ac:dyDescent="0.2">
      <c r="B217" s="46" t="s">
        <v>17</v>
      </c>
      <c r="D217" s="49">
        <f>_xll.qlCalendarAdvance(Calendar,$D216,B217,"f",FALSE)</f>
        <v>42571</v>
      </c>
      <c r="E217" s="49">
        <f>_xll.qlInterestRateIndexValueDate(IndexON,D217)</f>
        <v>42571</v>
      </c>
      <c r="F217" s="52">
        <f>IFERROR(_xll.qlIndexFixing(IndexON,D217,TRUE,_xll.ohTrigger(RecalcTrigger,TriggerON)),NA())</f>
        <v>-1.7003421950834152E-3</v>
      </c>
      <c r="H217" s="49">
        <f>_xll.qlCalendarAdvance(Calendar,$H216,B217,"f",FALSE)</f>
        <v>42571</v>
      </c>
      <c r="I217" s="49">
        <f>_xll.qlInterestRateIndexValueDate(Index1M,$H217)</f>
        <v>42573</v>
      </c>
      <c r="J217" s="52">
        <f>IFERROR(_xll.qlIndexFixing(Index1M,$H217,TRUE,_xll.ohTrigger(RecalcTrigger,Trigger1M)),NA())</f>
        <v>-1.3944246547823876E-3</v>
      </c>
      <c r="K217" s="52">
        <f>IFERROR(_xll.qlIndexFixing(ONIndex1M,I217,TRUE,_xll.ohTrigger(RecalcTrigger,Trigger1M)),NA())</f>
        <v>-1.3440517086893422E-3</v>
      </c>
      <c r="L217" s="52">
        <f>IFERROR(_xll.qlIndexFixing(Index3M,H217,TRUE,_xll.ohTrigger(RecalcTrigger,Trigger3M)),NA())</f>
        <v>-4.0090531695678928E-4</v>
      </c>
      <c r="M217" s="52">
        <f>IFERROR(_xll.qlIndexFixing(ONIndex3M,I217,TRUE,_xll.ohTrigger(RecalcTrigger,Trigger3M)),NA())</f>
        <v>-4.3265074535003833E-4</v>
      </c>
      <c r="N217" s="52">
        <f>IFERROR(_xll.qlIndexFixing(Index6M,$H217,TRUE,_xll.ohTrigger(RecalcTrigger,Trigger6M)),NA())</f>
        <v>5.3572953726486311E-4</v>
      </c>
      <c r="O217" s="52">
        <f>IFERROR(_xll.qlIndexFixing(ONIndex6M,I217,TRUE,_xll.ohTrigger(RecalcTrigger,Trigger6M)),NA())</f>
        <v>3.6088302730163946E-4</v>
      </c>
      <c r="P217" s="52">
        <f>IFERROR(_xll.qlIndexFixing(Index1Y,$H217,TRUE,_xll.ohTrigger(RecalcTrigger,Trigger1Y)),NA())</f>
        <v>2.1135290449299442E-3</v>
      </c>
      <c r="Q217" s="52">
        <f>IFERROR(_xll.qlIndexFixing(ONIndex1Y,I217,TRUE,_xll.ohTrigger(RecalcTrigger,Trigger1Y)),NA())</f>
        <v>1.607537284167293E-3</v>
      </c>
    </row>
    <row r="218" spans="2:17" x14ac:dyDescent="0.2">
      <c r="B218" s="46" t="s">
        <v>17</v>
      </c>
      <c r="D218" s="49">
        <f>_xll.qlCalendarAdvance(Calendar,$D217,B218,"f",FALSE)</f>
        <v>42572</v>
      </c>
      <c r="E218" s="49">
        <f>_xll.qlInterestRateIndexValueDate(IndexON,D218)</f>
        <v>42572</v>
      </c>
      <c r="F218" s="52">
        <f>IFERROR(_xll.qlIndexFixing(IndexON,D218,TRUE,_xll.ohTrigger(RecalcTrigger,TriggerON)),NA())</f>
        <v>-1.7017918320139103E-3</v>
      </c>
      <c r="H218" s="49">
        <f>_xll.qlCalendarAdvance(Calendar,$H217,B218,"f",FALSE)</f>
        <v>42572</v>
      </c>
      <c r="I218" s="49">
        <f>_xll.qlInterestRateIndexValueDate(Index1M,$H218)</f>
        <v>42576</v>
      </c>
      <c r="J218" s="52">
        <f>IFERROR(_xll.qlIndexFixing(Index1M,$H218,TRUE,_xll.ohTrigger(RecalcTrigger,Trigger1M)),NA())</f>
        <v>-1.4015867167413701E-3</v>
      </c>
      <c r="K218" s="52">
        <f>IFERROR(_xll.qlIndexFixing(ONIndex1M,I218,TRUE,_xll.ohTrigger(RecalcTrigger,Trigger1M)),NA())</f>
        <v>-1.3534435923601151E-3</v>
      </c>
      <c r="L218" s="52">
        <f>IFERROR(_xll.qlIndexFixing(Index3M,H218,TRUE,_xll.ohTrigger(RecalcTrigger,Trigger3M)),NA())</f>
        <v>-3.9923458662863412E-4</v>
      </c>
      <c r="M218" s="52">
        <f>IFERROR(_xll.qlIndexFixing(ONIndex3M,I218,TRUE,_xll.ohTrigger(RecalcTrigger,Trigger3M)),NA())</f>
        <v>-4.3253111580376924E-4</v>
      </c>
      <c r="N218" s="52">
        <f>IFERROR(_xll.qlIndexFixing(Index6M,$H218,TRUE,_xll.ohTrigger(RecalcTrigger,Trigger6M)),NA())</f>
        <v>5.4000000018973658E-4</v>
      </c>
      <c r="O218" s="52">
        <f>IFERROR(_xll.qlIndexFixing(ONIndex6M,I218,TRUE,_xll.ohTrigger(RecalcTrigger,Trigger6M)),NA())</f>
        <v>3.5736796601959497E-4</v>
      </c>
      <c r="P218" s="52">
        <f>IFERROR(_xll.qlIndexFixing(Index1Y,$H218,TRUE,_xll.ohTrigger(RecalcTrigger,Trigger1Y)),NA())</f>
        <v>2.120000000035132E-3</v>
      </c>
      <c r="Q218" s="52">
        <f>IFERROR(_xll.qlIndexFixing(ONIndex1Y,I218,TRUE,_xll.ohTrigger(RecalcTrigger,Trigger1Y)),NA())</f>
        <v>1.6096429983303295E-3</v>
      </c>
    </row>
    <row r="219" spans="2:17" x14ac:dyDescent="0.2">
      <c r="B219" s="46" t="s">
        <v>17</v>
      </c>
      <c r="D219" s="49">
        <f>_xll.qlCalendarAdvance(Calendar,$D218,B219,"f",FALSE)</f>
        <v>42573</v>
      </c>
      <c r="E219" s="49">
        <f>_xll.qlInterestRateIndexValueDate(IndexON,D219)</f>
        <v>42573</v>
      </c>
      <c r="F219" s="52">
        <f>IFERROR(_xll.qlIndexFixing(IndexON,D219,TRUE,_xll.ohTrigger(RecalcTrigger,TriggerON)),NA())</f>
        <v>-1.704767299219867E-3</v>
      </c>
      <c r="H219" s="49">
        <f>_xll.qlCalendarAdvance(Calendar,$H218,B219,"f",FALSE)</f>
        <v>42573</v>
      </c>
      <c r="I219" s="49">
        <f>_xll.qlInterestRateIndexValueDate(Index1M,$H219)</f>
        <v>42577</v>
      </c>
      <c r="J219" s="52">
        <f>IFERROR(_xll.qlIndexFixing(Index1M,$H219,TRUE,_xll.ohTrigger(RecalcTrigger,Trigger1M)),NA())</f>
        <v>-1.4028906224641186E-3</v>
      </c>
      <c r="K219" s="52">
        <f>IFERROR(_xll.qlIndexFixing(ONIndex1M,I219,TRUE,_xll.ohTrigger(RecalcTrigger,Trigger1M)),NA())</f>
        <v>-1.3623229187942343E-3</v>
      </c>
      <c r="L219" s="52">
        <f>IFERROR(_xll.qlIndexFixing(Index3M,H219,TRUE,_xll.ohTrigger(RecalcTrigger,Trigger3M)),NA())</f>
        <v>-3.9824390634387056E-4</v>
      </c>
      <c r="M219" s="52">
        <f>IFERROR(_xll.qlIndexFixing(ONIndex3M,I219,TRUE,_xll.ohTrigger(RecalcTrigger,Trigger3M)),NA())</f>
        <v>-4.3239255999694137E-4</v>
      </c>
      <c r="N219" s="52">
        <f>IFERROR(_xll.qlIndexFixing(Index6M,$H219,TRUE,_xll.ohTrigger(RecalcTrigger,Trigger6M)),NA())</f>
        <v>5.4167892562363284E-4</v>
      </c>
      <c r="O219" s="52">
        <f>IFERROR(_xll.qlIndexFixing(ONIndex6M,I219,TRUE,_xll.ohTrigger(RecalcTrigger,Trigger6M)),NA())</f>
        <v>3.5405375231611913E-4</v>
      </c>
      <c r="P219" s="52">
        <f>IFERROR(_xll.qlIndexFixing(Index1Y,$H219,TRUE,_xll.ohTrigger(RecalcTrigger,Trigger1Y)),NA())</f>
        <v>2.1236931491969619E-3</v>
      </c>
      <c r="Q219" s="52">
        <f>IFERROR(_xll.qlIndexFixing(ONIndex1Y,I219,TRUE,_xll.ohTrigger(RecalcTrigger,Trigger1Y)),NA())</f>
        <v>1.6117999884368572E-3</v>
      </c>
    </row>
    <row r="220" spans="2:17" x14ac:dyDescent="0.2">
      <c r="B220" s="46" t="s">
        <v>17</v>
      </c>
      <c r="D220" s="49">
        <f>_xll.qlCalendarAdvance(Calendar,$D219,B220,"f",FALSE)</f>
        <v>42576</v>
      </c>
      <c r="E220" s="49">
        <f>_xll.qlInterestRateIndexValueDate(IndexON,D220)</f>
        <v>42576</v>
      </c>
      <c r="F220" s="52">
        <f>IFERROR(_xll.qlIndexFixing(IndexON,D220,TRUE,_xll.ohTrigger(RecalcTrigger,TriggerON)),NA())</f>
        <v>-1.7078446132501313E-3</v>
      </c>
      <c r="H220" s="49">
        <f>_xll.qlCalendarAdvance(Calendar,$H219,B220,"f",FALSE)</f>
        <v>42576</v>
      </c>
      <c r="I220" s="49">
        <f>_xll.qlInterestRateIndexValueDate(Index1M,$H220)</f>
        <v>42578</v>
      </c>
      <c r="J220" s="52">
        <f>IFERROR(_xll.qlIndexFixing(Index1M,$H220,TRUE,_xll.ohTrigger(RecalcTrigger,Trigger1M)),NA())</f>
        <v>-1.4009018152026024E-3</v>
      </c>
      <c r="K220" s="52">
        <f>IFERROR(_xll.qlIndexFixing(ONIndex1M,I220,TRUE,_xll.ohTrigger(RecalcTrigger,Trigger1M)),NA())</f>
        <v>-1.3783295217972835E-3</v>
      </c>
      <c r="L220" s="52">
        <f>IFERROR(_xll.qlIndexFixing(Index3M,H220,TRUE,_xll.ohTrigger(RecalcTrigger,Trigger3M)),NA())</f>
        <v>-3.9723842494572862E-4</v>
      </c>
      <c r="M220" s="52">
        <f>IFERROR(_xll.qlIndexFixing(ONIndex3M,I220,TRUE,_xll.ohTrigger(RecalcTrigger,Trigger3M)),NA())</f>
        <v>-4.3205075246799396E-4</v>
      </c>
      <c r="N220" s="52">
        <f>IFERROR(_xll.qlIndexFixing(Index6M,$H220,TRUE,_xll.ohTrigger(RecalcTrigger,Trigger6M)),NA())</f>
        <v>5.4336019180860047E-4</v>
      </c>
      <c r="O220" s="52">
        <f>IFERROR(_xll.qlIndexFixing(ONIndex6M,I220,TRUE,_xll.ohTrigger(RecalcTrigger,Trigger6M)),NA())</f>
        <v>3.4811029019365947E-4</v>
      </c>
      <c r="P220" s="52">
        <f>IFERROR(_xll.qlIndexFixing(Index1Y,$H220,TRUE,_xll.ohTrigger(RecalcTrigger,Trigger1Y)),NA())</f>
        <v>2.1273997259910584E-3</v>
      </c>
      <c r="Q220" s="52">
        <f>IFERROR(_xll.qlIndexFixing(ONIndex1Y,I220,TRUE,_xll.ohTrigger(RecalcTrigger,Trigger1Y)),NA())</f>
        <v>1.616294637090121E-3</v>
      </c>
    </row>
    <row r="221" spans="2:17" x14ac:dyDescent="0.2">
      <c r="B221" s="46" t="s">
        <v>17</v>
      </c>
      <c r="D221" s="49">
        <f>_xll.qlCalendarAdvance(Calendar,$D220,B221,"f",FALSE)</f>
        <v>42577</v>
      </c>
      <c r="E221" s="49">
        <f>_xll.qlInterestRateIndexValueDate(IndexON,D221)</f>
        <v>42577</v>
      </c>
      <c r="F221" s="52">
        <f>IFERROR(_xll.qlIndexFixing(IndexON,D221,TRUE,_xll.ohTrigger(RecalcTrigger,TriggerON)),NA())</f>
        <v>-1.7094228019498559E-3</v>
      </c>
      <c r="H221" s="49">
        <f>_xll.qlCalendarAdvance(Calendar,$H220,B221,"f",FALSE)</f>
        <v>42577</v>
      </c>
      <c r="I221" s="49">
        <f>_xll.qlInterestRateIndexValueDate(Index1M,$H221)</f>
        <v>42579</v>
      </c>
      <c r="J221" s="52">
        <f>IFERROR(_xll.qlIndexFixing(Index1M,$H221,TRUE,_xll.ohTrigger(RecalcTrigger,Trigger1M)),NA())</f>
        <v>-1.4023901570439645E-3</v>
      </c>
      <c r="K221" s="52">
        <f>IFERROR(_xll.qlIndexFixing(ONIndex1M,I221,TRUE,_xll.ohTrigger(RecalcTrigger,Trigger1M)),NA())</f>
        <v>-1.3925616587062706E-3</v>
      </c>
      <c r="L221" s="52">
        <f>IFERROR(_xll.qlIndexFixing(Index3M,H221,TRUE,_xll.ohTrigger(RecalcTrigger,Trigger3M)),NA())</f>
        <v>-3.9621832597304461E-4</v>
      </c>
      <c r="M221" s="52">
        <f>IFERROR(_xll.qlIndexFixing(ONIndex3M,I221,TRUE,_xll.ohTrigger(RecalcTrigger,Trigger3M)),NA())</f>
        <v>-4.3164471425161111E-4</v>
      </c>
      <c r="N221" s="52">
        <f>IFERROR(_xll.qlIndexFixing(Index6M,$H221,TRUE,_xll.ohTrigger(RecalcTrigger,Trigger6M)),NA())</f>
        <v>5.4631374096945494E-4</v>
      </c>
      <c r="O221" s="52">
        <f>IFERROR(_xll.qlIndexFixing(ONIndex6M,I221,TRUE,_xll.ohTrigger(RecalcTrigger,Trigger6M)),NA())</f>
        <v>3.4286592037524599E-4</v>
      </c>
      <c r="P221" s="52">
        <f>IFERROR(_xll.qlIndexFixing(Index1Y,$H221,TRUE,_xll.ohTrigger(RecalcTrigger,Trigger1Y)),NA())</f>
        <v>2.1311190627910283E-3</v>
      </c>
      <c r="Q221" s="52">
        <f>IFERROR(_xll.qlIndexFixing(ONIndex1Y,I221,TRUE,_xll.ohTrigger(RecalcTrigger,Trigger1Y)),NA())</f>
        <v>1.6209506764042203E-3</v>
      </c>
    </row>
    <row r="222" spans="2:17" x14ac:dyDescent="0.2">
      <c r="B222" s="46" t="s">
        <v>17</v>
      </c>
      <c r="D222" s="49">
        <f>_xll.qlCalendarAdvance(Calendar,$D221,B222,"f",FALSE)</f>
        <v>42578</v>
      </c>
      <c r="E222" s="49">
        <f>_xll.qlInterestRateIndexValueDate(IndexON,D222)</f>
        <v>42578</v>
      </c>
      <c r="F222" s="52">
        <f>IFERROR(_xll.qlIndexFixing(IndexON,D222,TRUE,_xll.ohTrigger(RecalcTrigger,TriggerON)),NA())</f>
        <v>-1.7110162200673074E-3</v>
      </c>
      <c r="H222" s="49">
        <f>_xll.qlCalendarAdvance(Calendar,$H221,B222,"f",FALSE)</f>
        <v>42578</v>
      </c>
      <c r="I222" s="49">
        <f>_xll.qlInterestRateIndexValueDate(Index1M,$H222)</f>
        <v>42580</v>
      </c>
      <c r="J222" s="52">
        <f>IFERROR(_xll.qlIndexFixing(Index1M,$H222,TRUE,_xll.ohTrigger(RecalcTrigger,Trigger1M)),NA())</f>
        <v>-1.4001836495944079E-3</v>
      </c>
      <c r="K222" s="52">
        <f>IFERROR(_xll.qlIndexFixing(ONIndex1M,I222,TRUE,_xll.ohTrigger(RecalcTrigger,Trigger1M)),NA())</f>
        <v>-1.3987634541834382E-3</v>
      </c>
      <c r="L222" s="52">
        <f>IFERROR(_xll.qlIndexFixing(Index3M,H222,TRUE,_xll.ohTrigger(RecalcTrigger,Trigger3M)),NA())</f>
        <v>-3.9390264018004522E-4</v>
      </c>
      <c r="M222" s="52">
        <f>IFERROR(_xll.qlIndexFixing(ONIndex3M,I222,TRUE,_xll.ohTrigger(RecalcTrigger,Trigger3M)),NA())</f>
        <v>-4.3140825703780195E-4</v>
      </c>
      <c r="N222" s="52">
        <f>IFERROR(_xll.qlIndexFixing(Index6M,$H222,TRUE,_xll.ohTrigger(RecalcTrigger,Trigger6M)),NA())</f>
        <v>5.4795512881874911E-4</v>
      </c>
      <c r="O222" s="52">
        <f>IFERROR(_xll.qlIndexFixing(ONIndex6M,I222,TRUE,_xll.ohTrigger(RecalcTrigger,Trigger6M)),NA())</f>
        <v>3.4060135488012122E-4</v>
      </c>
      <c r="P222" s="52">
        <f>IFERROR(_xll.qlIndexFixing(Index1Y,$H222,TRUE,_xll.ohTrigger(RecalcTrigger,Trigger1Y)),NA())</f>
        <v>2.1394929576062428E-3</v>
      </c>
      <c r="Q222" s="52">
        <f>IFERROR(_xll.qlIndexFixing(ONIndex1Y,I222,TRUE,_xll.ohTrigger(RecalcTrigger,Trigger1Y)),NA())</f>
        <v>1.6233715224078793E-3</v>
      </c>
    </row>
    <row r="223" spans="2:17" x14ac:dyDescent="0.2">
      <c r="B223" s="46" t="s">
        <v>17</v>
      </c>
      <c r="D223" s="49">
        <f>_xll.qlCalendarAdvance(Calendar,$D222,B223,"f",FALSE)</f>
        <v>42579</v>
      </c>
      <c r="E223" s="49">
        <f>_xll.qlInterestRateIndexValueDate(IndexON,D223)</f>
        <v>42579</v>
      </c>
      <c r="F223" s="52">
        <f>IFERROR(_xll.qlIndexFixing(IndexON,D223,TRUE,_xll.ohTrigger(RecalcTrigger,TriggerON)),NA())</f>
        <v>-1.7125794959760299E-3</v>
      </c>
      <c r="H223" s="49">
        <f>_xll.qlCalendarAdvance(Calendar,$H222,B223,"f",FALSE)</f>
        <v>42579</v>
      </c>
      <c r="I223" s="49">
        <f>_xll.qlInterestRateIndexValueDate(Index1M,$H223)</f>
        <v>42583</v>
      </c>
      <c r="J223" s="52">
        <f>IFERROR(_xll.qlIndexFixing(Index1M,$H223,TRUE,_xll.ohTrigger(RecalcTrigger,Trigger1M)),NA())</f>
        <v>-1.4002796563124477E-3</v>
      </c>
      <c r="K223" s="52">
        <f>IFERROR(_xll.qlIndexFixing(ONIndex1M,I223,TRUE,_xll.ohTrigger(RecalcTrigger,Trigger1M)),NA())</f>
        <v>-1.404406794858204E-3</v>
      </c>
      <c r="L223" s="52">
        <f>IFERROR(_xll.qlIndexFixing(Index3M,H223,TRUE,_xll.ohTrigger(RecalcTrigger,Trigger3M)),NA())</f>
        <v>-3.9199553239562283E-4</v>
      </c>
      <c r="M223" s="52">
        <f>IFERROR(_xll.qlIndexFixing(ONIndex3M,I223,TRUE,_xll.ohTrigger(RecalcTrigger,Trigger3M)),NA())</f>
        <v>-4.311515650501363E-4</v>
      </c>
      <c r="N223" s="52">
        <f>IFERROR(_xll.qlIndexFixing(Index6M,$H223,TRUE,_xll.ohTrigger(RecalcTrigger,Trigger6M)),NA())</f>
        <v>5.5180614655461887E-4</v>
      </c>
      <c r="O223" s="52">
        <f>IFERROR(_xll.qlIndexFixing(ONIndex6M,I223,TRUE,_xll.ohTrigger(RecalcTrigger,Trigger6M)),NA())</f>
        <v>3.3855580099384497E-4</v>
      </c>
      <c r="P223" s="52">
        <f>IFERROR(_xll.qlIndexFixing(Index1Y,$H223,TRUE,_xll.ohTrigger(RecalcTrigger,Trigger1Y)),NA())</f>
        <v>2.14611049036674E-3</v>
      </c>
      <c r="Q223" s="52">
        <f>IFERROR(_xll.qlIndexFixing(ONIndex1Y,I223,TRUE,_xll.ohTrigger(RecalcTrigger,Trigger1Y)),NA())</f>
        <v>1.6258466348428868E-3</v>
      </c>
    </row>
    <row r="224" spans="2:17" x14ac:dyDescent="0.2">
      <c r="B224" s="46" t="s">
        <v>17</v>
      </c>
      <c r="D224" s="49">
        <f>_xll.qlCalendarAdvance(Calendar,$D223,B224,"f",FALSE)</f>
        <v>42580</v>
      </c>
      <c r="E224" s="49">
        <f>_xll.qlInterestRateIndexValueDate(IndexON,D224)</f>
        <v>42580</v>
      </c>
      <c r="F224" s="52">
        <f>IFERROR(_xll.qlIndexFixing(IndexON,D224,TRUE,_xll.ohTrigger(RecalcTrigger,TriggerON)),NA())</f>
        <v>-1.7155568946503053E-3</v>
      </c>
      <c r="H224" s="49">
        <f>_xll.qlCalendarAdvance(Calendar,$H223,B224,"f",FALSE)</f>
        <v>42580</v>
      </c>
      <c r="I224" s="49">
        <f>_xll.qlInterestRateIndexValueDate(Index1M,$H224)</f>
        <v>42584</v>
      </c>
      <c r="J224" s="52">
        <f>IFERROR(_xll.qlIndexFixing(Index1M,$H224,TRUE,_xll.ohTrigger(RecalcTrigger,Trigger1M)),NA())</f>
        <v>-1.3983156441634049E-3</v>
      </c>
      <c r="K224" s="52">
        <f>IFERROR(_xll.qlIndexFixing(ONIndex1M,I224,TRUE,_xll.ohTrigger(RecalcTrigger,Trigger1M)),NA())</f>
        <v>-1.409484030689967E-3</v>
      </c>
      <c r="L224" s="52">
        <f>IFERROR(_xll.qlIndexFixing(Index3M,H224,TRUE,_xll.ohTrigger(RecalcTrigger,Trigger3M)),NA())</f>
        <v>-3.9090520591651993E-4</v>
      </c>
      <c r="M224" s="52">
        <f>IFERROR(_xll.qlIndexFixing(ONIndex3M,I224,TRUE,_xll.ohTrigger(RecalcTrigger,Trigger3M)),NA())</f>
        <v>-4.3087442094247308E-4</v>
      </c>
      <c r="N224" s="52">
        <f>IFERROR(_xll.qlIndexFixing(Index6M,$H224,TRUE,_xll.ohTrigger(RecalcTrigger,Trigger6M)),NA())</f>
        <v>5.5350408794906049E-4</v>
      </c>
      <c r="O224" s="52">
        <f>IFERROR(_xll.qlIndexFixing(ONIndex6M,I224,TRUE,_xll.ohTrigger(RecalcTrigger,Trigger6M)),NA())</f>
        <v>3.3673228613473327E-4</v>
      </c>
      <c r="P224" s="52">
        <f>IFERROR(_xll.qlIndexFixing(Index1Y,$H224,TRUE,_xll.ohTrigger(RecalcTrigger,Trigger1Y)),NA())</f>
        <v>2.1498834456482002E-3</v>
      </c>
      <c r="Q224" s="52">
        <f>IFERROR(_xll.qlIndexFixing(ONIndex1Y,I224,TRUE,_xll.ohTrigger(RecalcTrigger,Trigger1Y)),NA())</f>
        <v>1.6283765122704352E-3</v>
      </c>
    </row>
    <row r="225" spans="2:17" x14ac:dyDescent="0.2">
      <c r="B225" s="46" t="s">
        <v>17</v>
      </c>
      <c r="D225" s="49">
        <f>_xll.qlCalendarAdvance(Calendar,$D224,B225,"f",FALSE)</f>
        <v>42583</v>
      </c>
      <c r="E225" s="49">
        <f>_xll.qlInterestRateIndexValueDate(IndexON,D225)</f>
        <v>42583</v>
      </c>
      <c r="F225" s="52">
        <f>IFERROR(_xll.qlIndexFixing(IndexON,D225,TRUE,_xll.ohTrigger(RecalcTrigger,TriggerON)),NA())</f>
        <v>-1.7184067250353152E-3</v>
      </c>
      <c r="H225" s="49">
        <f>_xll.qlCalendarAdvance(Calendar,$H224,B225,"f",FALSE)</f>
        <v>42583</v>
      </c>
      <c r="I225" s="49">
        <f>_xll.qlInterestRateIndexValueDate(Index1M,$H225)</f>
        <v>42585</v>
      </c>
      <c r="J225" s="52">
        <f>IFERROR(_xll.qlIndexFixing(Index1M,$H225,TRUE,_xll.ohTrigger(RecalcTrigger,Trigger1M)),NA())</f>
        <v>-1.3912718246497395E-3</v>
      </c>
      <c r="K225" s="52">
        <f>IFERROR(_xll.qlIndexFixing(ONIndex1M,I225,TRUE,_xll.ohTrigger(RecalcTrigger,Trigger1M)),NA())</f>
        <v>-1.4177076558841151E-3</v>
      </c>
      <c r="L225" s="52">
        <f>IFERROR(_xll.qlIndexFixing(Index3M,H225,TRUE,_xll.ohTrigger(RecalcTrigger,Trigger3M)),NA())</f>
        <v>-3.8980142746657543E-4</v>
      </c>
      <c r="M225" s="52">
        <f>IFERROR(_xll.qlIndexFixing(ONIndex3M,I225,TRUE,_xll.ohTrigger(RecalcTrigger,Trigger3M)),NA())</f>
        <v>-4.3025035321164751E-4</v>
      </c>
      <c r="N225" s="52">
        <f>IFERROR(_xll.qlIndexFixing(Index6M,$H225,TRUE,_xll.ohTrigger(RecalcTrigger,Trigger6M)),NA())</f>
        <v>5.5520519577453257E-4</v>
      </c>
      <c r="O225" s="52">
        <f>IFERROR(_xll.qlIndexFixing(ONIndex6M,I225,TRUE,_xll.ohTrigger(RecalcTrigger,Trigger6M)),NA())</f>
        <v>3.3384083289789146E-4</v>
      </c>
      <c r="P225" s="52">
        <f>IFERROR(_xll.qlIndexFixing(Index1Y,$H225,TRUE,_xll.ohTrigger(RecalcTrigger,Trigger1Y)),NA())</f>
        <v>2.1536650548861164E-3</v>
      </c>
      <c r="Q225" s="52">
        <f>IFERROR(_xll.qlIndexFixing(ONIndex1Y,I225,TRUE,_xll.ohTrigger(RecalcTrigger,Trigger1Y)),NA())</f>
        <v>1.6336287217910694E-3</v>
      </c>
    </row>
    <row r="226" spans="2:17" x14ac:dyDescent="0.2">
      <c r="B226" s="46" t="s">
        <v>17</v>
      </c>
      <c r="D226" s="49">
        <f>_xll.qlCalendarAdvance(Calendar,$D225,B226,"f",FALSE)</f>
        <v>42584</v>
      </c>
      <c r="E226" s="49">
        <f>_xll.qlInterestRateIndexValueDate(IndexON,D226)</f>
        <v>42584</v>
      </c>
      <c r="F226" s="52">
        <f>IFERROR(_xll.qlIndexFixing(IndexON,D226,TRUE,_xll.ohTrigger(RecalcTrigger,TriggerON)),NA())</f>
        <v>-1.7197541223090695E-3</v>
      </c>
      <c r="H226" s="49">
        <f>_xll.qlCalendarAdvance(Calendar,$H225,B226,"f",FALSE)</f>
        <v>42584</v>
      </c>
      <c r="I226" s="49">
        <f>_xll.qlInterestRateIndexValueDate(Index1M,$H226)</f>
        <v>42586</v>
      </c>
      <c r="J226" s="52">
        <f>IFERROR(_xll.qlIndexFixing(Index1M,$H226,TRUE,_xll.ohTrigger(RecalcTrigger,Trigger1M)),NA())</f>
        <v>-1.3908667827829124E-3</v>
      </c>
      <c r="K226" s="52">
        <f>IFERROR(_xll.qlIndexFixing(ONIndex1M,I226,TRUE,_xll.ohTrigger(RecalcTrigger,Trigger1M)),NA())</f>
        <v>-1.4239789354464349E-3</v>
      </c>
      <c r="L226" s="52">
        <f>IFERROR(_xll.qlIndexFixing(Index3M,H226,TRUE,_xll.ohTrigger(RecalcTrigger,Trigger3M)),NA())</f>
        <v>-3.8868440204658833E-4</v>
      </c>
      <c r="M226" s="52">
        <f>IFERROR(_xll.qlIndexFixing(ONIndex3M,I226,TRUE,_xll.ohTrigger(RecalcTrigger,Trigger3M)),NA())</f>
        <v>-4.2955695860324994E-4</v>
      </c>
      <c r="N226" s="52">
        <f>IFERROR(_xll.qlIndexFixing(Index6M,$H226,TRUE,_xll.ohTrigger(RecalcTrigger,Trigger6M)),NA())</f>
        <v>5.5791663295902448E-4</v>
      </c>
      <c r="O226" s="52">
        <f>IFERROR(_xll.qlIndexFixing(ONIndex6M,I226,TRUE,_xll.ohTrigger(RecalcTrigger,Trigger6M)),NA())</f>
        <v>3.317191639773398E-4</v>
      </c>
      <c r="P226" s="52">
        <f>IFERROR(_xll.qlIndexFixing(Index1Y,$H226,TRUE,_xll.ohTrigger(RecalcTrigger,Trigger1Y)),NA())</f>
        <v>2.1574546170230842E-3</v>
      </c>
      <c r="Q226" s="52">
        <f>IFERROR(_xll.qlIndexFixing(ONIndex1Y,I226,TRUE,_xll.ohTrigger(RecalcTrigger,Trigger1Y)),NA())</f>
        <v>1.6390536390531452E-3</v>
      </c>
    </row>
    <row r="227" spans="2:17" x14ac:dyDescent="0.2">
      <c r="B227" s="46" t="s">
        <v>17</v>
      </c>
      <c r="D227" s="49">
        <f>_xll.qlCalendarAdvance(Calendar,$D226,B227,"f",FALSE)</f>
        <v>42585</v>
      </c>
      <c r="E227" s="49">
        <f>_xll.qlInterestRateIndexValueDate(IndexON,D227)</f>
        <v>42585</v>
      </c>
      <c r="F227" s="52">
        <f>IFERROR(_xll.qlIndexFixing(IndexON,D227,TRUE,_xll.ohTrigger(RecalcTrigger,TriggerON)),NA())</f>
        <v>-1.7210565792513677E-3</v>
      </c>
      <c r="H227" s="49">
        <f>_xll.qlCalendarAdvance(Calendar,$H226,B227,"f",FALSE)</f>
        <v>42585</v>
      </c>
      <c r="I227" s="49">
        <f>_xll.qlInterestRateIndexValueDate(Index1M,$H227)</f>
        <v>42587</v>
      </c>
      <c r="J227" s="52">
        <f>IFERROR(_xll.qlIndexFixing(Index1M,$H227,TRUE,_xll.ohTrigger(RecalcTrigger,Trigger1M)),NA())</f>
        <v>-1.3902716696369323E-3</v>
      </c>
      <c r="K227" s="52">
        <f>IFERROR(_xll.qlIndexFixing(ONIndex1M,I227,TRUE,_xll.ohTrigger(RecalcTrigger,Trigger1M)),NA())</f>
        <v>-1.4261109038082864E-3</v>
      </c>
      <c r="L227" s="52">
        <f>IFERROR(_xll.qlIndexFixing(Index3M,H227,TRUE,_xll.ohTrigger(RecalcTrigger,Trigger3M)),NA())</f>
        <v>-3.8621591182706717E-4</v>
      </c>
      <c r="M227" s="52">
        <f>IFERROR(_xll.qlIndexFixing(ONIndex3M,I227,TRUE,_xll.ohTrigger(RecalcTrigger,Trigger3M)),NA())</f>
        <v>-4.2917428143329772E-4</v>
      </c>
      <c r="N227" s="52">
        <f>IFERROR(_xll.qlIndexFixing(Index6M,$H227,TRUE,_xll.ohTrigger(RecalcTrigger,Trigger6M)),NA())</f>
        <v>5.591117010484111E-4</v>
      </c>
      <c r="O227" s="52">
        <f>IFERROR(_xll.qlIndexFixing(ONIndex6M,I227,TRUE,_xll.ohTrigger(RecalcTrigger,Trigger6M)),NA())</f>
        <v>3.3105125440968663E-4</v>
      </c>
      <c r="P227" s="52">
        <f>IFERROR(_xll.qlIndexFixing(Index1Y,$H227,TRUE,_xll.ohTrigger(RecalcTrigger,Trigger1Y)),NA())</f>
        <v>2.165959367713455E-3</v>
      </c>
      <c r="Q227" s="52">
        <f>IFERROR(_xll.qlIndexFixing(ONIndex1Y,I227,TRUE,_xll.ohTrigger(RecalcTrigger,Trigger1Y)),NA())</f>
        <v>1.6418648172233929E-3</v>
      </c>
    </row>
    <row r="228" spans="2:17" x14ac:dyDescent="0.2">
      <c r="B228" s="46" t="s">
        <v>17</v>
      </c>
      <c r="D228" s="49">
        <f>_xll.qlCalendarAdvance(Calendar,$D227,B228,"f",FALSE)</f>
        <v>42586</v>
      </c>
      <c r="E228" s="49">
        <f>_xll.qlInterestRateIndexValueDate(IndexON,D228)</f>
        <v>42586</v>
      </c>
      <c r="F228" s="52">
        <f>IFERROR(_xll.qlIndexFixing(IndexON,D228,TRUE,_xll.ohTrigger(RecalcTrigger,TriggerON)),NA())</f>
        <v>-1.7223135071731122E-3</v>
      </c>
      <c r="H228" s="49">
        <f>_xll.qlCalendarAdvance(Calendar,$H227,B228,"f",FALSE)</f>
        <v>42586</v>
      </c>
      <c r="I228" s="49">
        <f>_xll.qlInterestRateIndexValueDate(Index1M,$H228)</f>
        <v>42590</v>
      </c>
      <c r="J228" s="52">
        <f>IFERROR(_xll.qlIndexFixing(Index1M,$H228,TRUE,_xll.ohTrigger(RecalcTrigger,Trigger1M)),NA())</f>
        <v>-1.3795151279305529E-3</v>
      </c>
      <c r="K228" s="52">
        <f>IFERROR(_xll.qlIndexFixing(ONIndex1M,I228,TRUE,_xll.ohTrigger(RecalcTrigger,Trigger1M)),NA())</f>
        <v>-1.427630869681451E-3</v>
      </c>
      <c r="L228" s="52">
        <f>IFERROR(_xll.qlIndexFixing(Index3M,H228,TRUE,_xll.ohTrigger(RecalcTrigger,Trigger3M)),NA())</f>
        <v>-3.8408803785385518E-4</v>
      </c>
      <c r="M228" s="52">
        <f>IFERROR(_xll.qlIndexFixing(ONIndex3M,I228,TRUE,_xll.ohTrigger(RecalcTrigger,Trigger3M)),NA())</f>
        <v>-4.2876984355011416E-4</v>
      </c>
      <c r="N228" s="52">
        <f>IFERROR(_xll.qlIndexFixing(Index6M,$H228,TRUE,_xll.ohTrigger(RecalcTrigger,Trigger6M)),NA())</f>
        <v>5.6376139936104269E-4</v>
      </c>
      <c r="O228" s="52">
        <f>IFERROR(_xll.qlIndexFixing(ONIndex6M,I228,TRUE,_xll.ohTrigger(RecalcTrigger,Trigger6M)),NA())</f>
        <v>3.306235478994779E-4</v>
      </c>
      <c r="P228" s="52">
        <f>IFERROR(_xll.qlIndexFixing(Index1Y,$H228,TRUE,_xll.ohTrigger(RecalcTrigger,Trigger1Y)),NA())</f>
        <v>2.1726782062327131E-3</v>
      </c>
      <c r="Q228" s="52">
        <f>IFERROR(_xll.qlIndexFixing(ONIndex1Y,I228,TRUE,_xll.ohTrigger(RecalcTrigger,Trigger1Y)),NA())</f>
        <v>1.6447337508740389E-3</v>
      </c>
    </row>
    <row r="229" spans="2:17" x14ac:dyDescent="0.2">
      <c r="B229" s="46" t="s">
        <v>17</v>
      </c>
      <c r="D229" s="49">
        <f>_xll.qlCalendarAdvance(Calendar,$D228,B229,"f",FALSE)</f>
        <v>42587</v>
      </c>
      <c r="E229" s="49">
        <f>_xll.qlInterestRateIndexValueDate(IndexON,D229)</f>
        <v>42587</v>
      </c>
      <c r="F229" s="52">
        <f>IFERROR(_xll.qlIndexFixing(IndexON,D229,TRUE,_xll.ohTrigger(RecalcTrigger,TriggerON)),NA())</f>
        <v>-1.7246643974155873E-3</v>
      </c>
      <c r="H229" s="49">
        <f>_xll.qlCalendarAdvance(Calendar,$H228,B229,"f",FALSE)</f>
        <v>42587</v>
      </c>
      <c r="I229" s="49">
        <f>_xll.qlInterestRateIndexValueDate(Index1M,$H229)</f>
        <v>42591</v>
      </c>
      <c r="J229" s="52">
        <f>IFERROR(_xll.qlIndexFixing(Index1M,$H229,TRUE,_xll.ohTrigger(RecalcTrigger,Trigger1M)),NA())</f>
        <v>-1.3754444789990732E-3</v>
      </c>
      <c r="K229" s="52">
        <f>IFERROR(_xll.qlIndexFixing(ONIndex1M,I229,TRUE,_xll.ohTrigger(RecalcTrigger,Trigger1M)),NA())</f>
        <v>-1.4285311835449122E-3</v>
      </c>
      <c r="L229" s="52">
        <f>IFERROR(_xll.qlIndexFixing(Index3M,H229,TRUE,_xll.ohTrigger(RecalcTrigger,Trigger3M)),NA())</f>
        <v>-3.8290795980900765E-4</v>
      </c>
      <c r="M229" s="52">
        <f>IFERROR(_xll.qlIndexFixing(ONIndex3M,I229,TRUE,_xll.ohTrigger(RecalcTrigger,Trigger3M)),NA())</f>
        <v>-4.2834342708797379E-4</v>
      </c>
      <c r="N229" s="52">
        <f>IFERROR(_xll.qlIndexFixing(Index6M,$H229,TRUE,_xll.ohTrigger(RecalcTrigger,Trigger6M)),NA())</f>
        <v>5.6548332973411391E-4</v>
      </c>
      <c r="O229" s="52">
        <f>IFERROR(_xll.qlIndexFixing(ONIndex6M,I229,TRUE,_xll.ohTrigger(RecalcTrigger,Trigger6M)),NA())</f>
        <v>3.3043907202490175E-4</v>
      </c>
      <c r="P229" s="52">
        <f>IFERROR(_xll.qlIndexFixing(Index1Y,$H229,TRUE,_xll.ohTrigger(RecalcTrigger,Trigger1Y)),NA())</f>
        <v>2.176496849822324E-3</v>
      </c>
      <c r="Q229" s="52">
        <f>IFERROR(_xll.qlIndexFixing(ONIndex1Y,I229,TRUE,_xll.ohTrigger(RecalcTrigger,Trigger1Y)),NA())</f>
        <v>1.6476609384064034E-3</v>
      </c>
    </row>
    <row r="230" spans="2:17" x14ac:dyDescent="0.2">
      <c r="B230" s="46" t="s">
        <v>17</v>
      </c>
      <c r="D230" s="49">
        <f>_xll.qlCalendarAdvance(Calendar,$D229,B230,"f",FALSE)</f>
        <v>42590</v>
      </c>
      <c r="E230" s="49">
        <f>_xll.qlInterestRateIndexValueDate(IndexON,D230)</f>
        <v>42590</v>
      </c>
      <c r="F230" s="52">
        <f>IFERROR(_xll.qlIndexFixing(IndexON,D230,TRUE,_xll.ohTrigger(RecalcTrigger,TriggerON)),NA())</f>
        <v>-1.7268741675025012E-3</v>
      </c>
      <c r="H230" s="49">
        <f>_xll.qlCalendarAdvance(Calendar,$H229,B230,"f",FALSE)</f>
        <v>42590</v>
      </c>
      <c r="I230" s="49">
        <f>_xll.qlInterestRateIndexValueDate(Index1M,$H230)</f>
        <v>42592</v>
      </c>
      <c r="J230" s="52">
        <f>IFERROR(_xll.qlIndexFixing(Index1M,$H230,TRUE,_xll.ohTrigger(RecalcTrigger,Trigger1M)),NA())</f>
        <v>-1.3661278560552568E-3</v>
      </c>
      <c r="K230" s="52">
        <f>IFERROR(_xll.qlIndexFixing(ONIndex1M,I230,TRUE,_xll.ohTrigger(RecalcTrigger,Trigger1M)),NA())</f>
        <v>-1.4282223900474733E-3</v>
      </c>
      <c r="L230" s="52">
        <f>IFERROR(_xll.qlIndexFixing(Index3M,H230,TRUE,_xll.ohTrigger(RecalcTrigger,Trigger3M)),NA())</f>
        <v>-3.8171592914700318E-4</v>
      </c>
      <c r="M230" s="52">
        <f>IFERROR(_xll.qlIndexFixing(ONIndex3M,I230,TRUE,_xll.ohTrigger(RecalcTrigger,Trigger3M)),NA())</f>
        <v>-4.2741573375248976E-4</v>
      </c>
      <c r="N230" s="52">
        <f>IFERROR(_xll.qlIndexFixing(Index6M,$H230,TRUE,_xll.ohTrigger(RecalcTrigger,Trigger6M)),NA())</f>
        <v>5.6720898330241555E-4</v>
      </c>
      <c r="O230" s="52">
        <f>IFERROR(_xll.qlIndexFixing(ONIndex6M,I230,TRUE,_xll.ohTrigger(RecalcTrigger,Trigger6M)),NA())</f>
        <v>3.3089632903049448E-4</v>
      </c>
      <c r="P230" s="52">
        <f>IFERROR(_xll.qlIndexFixing(Index1Y,$H230,TRUE,_xll.ohTrigger(RecalcTrigger,Trigger1Y)),NA())</f>
        <v>2.180319139656009E-3</v>
      </c>
      <c r="Q230" s="52">
        <f>IFERROR(_xll.qlIndexFixing(ONIndex1Y,I230,TRUE,_xll.ohTrigger(RecalcTrigger,Trigger1Y)),NA())</f>
        <v>1.6537195817534212E-3</v>
      </c>
    </row>
    <row r="231" spans="2:17" x14ac:dyDescent="0.2">
      <c r="B231" s="46" t="s">
        <v>17</v>
      </c>
      <c r="D231" s="49">
        <f>_xll.qlCalendarAdvance(Calendar,$D230,B231,"f",FALSE)</f>
        <v>42591</v>
      </c>
      <c r="E231" s="49">
        <f>_xll.qlInterestRateIndexValueDate(IndexON,D231)</f>
        <v>42591</v>
      </c>
      <c r="F231" s="52">
        <f>IFERROR(_xll.qlIndexFixing(IndexON,D231,TRUE,_xll.ohTrigger(RecalcTrigger,TriggerON)),NA())</f>
        <v>-1.7278946285381735E-3</v>
      </c>
      <c r="H231" s="49">
        <f>_xll.qlCalendarAdvance(Calendar,$H230,B231,"f",FALSE)</f>
        <v>42591</v>
      </c>
      <c r="I231" s="49">
        <f>_xll.qlInterestRateIndexValueDate(Index1M,$H231)</f>
        <v>42593</v>
      </c>
      <c r="J231" s="52">
        <f>IFERROR(_xll.qlIndexFixing(Index1M,$H231,TRUE,_xll.ohTrigger(RecalcTrigger,Trigger1M)),NA())</f>
        <v>-1.3642112968506592E-3</v>
      </c>
      <c r="K231" s="52">
        <f>IFERROR(_xll.qlIndexFixing(ONIndex1M,I231,TRUE,_xll.ohTrigger(RecalcTrigger,Trigger1M)),NA())</f>
        <v>-1.4257829255637233E-3</v>
      </c>
      <c r="L231" s="52">
        <f>IFERROR(_xll.qlIndexFixing(Index3M,H231,TRUE,_xll.ohTrigger(RecalcTrigger,Trigger3M)),NA())</f>
        <v>-3.8051217232408692E-4</v>
      </c>
      <c r="M231" s="52">
        <f>IFERROR(_xll.qlIndexFixing(ONIndex3M,I231,TRUE,_xll.ohTrigger(RecalcTrigger,Trigger3M)),NA())</f>
        <v>-4.26413612499843E-4</v>
      </c>
      <c r="N231" s="52">
        <f>IFERROR(_xll.qlIndexFixing(Index6M,$H231,TRUE,_xll.ohTrigger(RecalcTrigger,Trigger6M)),NA())</f>
        <v>5.6980837961523128E-4</v>
      </c>
      <c r="O231" s="52">
        <f>IFERROR(_xll.qlIndexFixing(ONIndex6M,I231,TRUE,_xll.ohTrigger(RecalcTrigger,Trigger6M)),NA())</f>
        <v>3.3219401941231297E-4</v>
      </c>
      <c r="P231" s="52">
        <f>IFERROR(_xll.qlIndexFixing(Index1Y,$H231,TRUE,_xll.ohTrigger(RecalcTrigger,Trigger1Y)),NA())</f>
        <v>2.1841443412383443E-3</v>
      </c>
      <c r="Q231" s="52">
        <f>IFERROR(_xll.qlIndexFixing(ONIndex1Y,I231,TRUE,_xll.ohTrigger(RecalcTrigger,Trigger1Y)),NA())</f>
        <v>1.659962195859066E-3</v>
      </c>
    </row>
    <row r="232" spans="2:17" x14ac:dyDescent="0.2">
      <c r="B232" s="46" t="s">
        <v>17</v>
      </c>
      <c r="D232" s="49">
        <f>_xll.qlCalendarAdvance(Calendar,$D231,B232,"f",FALSE)</f>
        <v>42592</v>
      </c>
      <c r="E232" s="49">
        <f>_xll.qlInterestRateIndexValueDate(IndexON,D232)</f>
        <v>42592</v>
      </c>
      <c r="F232" s="52">
        <f>IFERROR(_xll.qlIndexFixing(IndexON,D232,TRUE,_xll.ohTrigger(RecalcTrigger,TriggerON)),NA())</f>
        <v>-1.7288660309366932E-3</v>
      </c>
      <c r="H232" s="49">
        <f>_xll.qlCalendarAdvance(Calendar,$H231,B232,"f",FALSE)</f>
        <v>42592</v>
      </c>
      <c r="I232" s="49">
        <f>_xll.qlInterestRateIndexValueDate(Index1M,$H232)</f>
        <v>42594</v>
      </c>
      <c r="J232" s="52">
        <f>IFERROR(_xll.qlIndexFixing(Index1M,$H232,TRUE,_xll.ohTrigger(RecalcTrigger,Trigger1M)),NA())</f>
        <v>-1.3621418669690893E-3</v>
      </c>
      <c r="K232" s="52">
        <f>IFERROR(_xll.qlIndexFixing(ONIndex1M,I232,TRUE,_xll.ohTrigger(RecalcTrigger,Trigger1M)),NA())</f>
        <v>-1.4234702344850803E-3</v>
      </c>
      <c r="L232" s="52">
        <f>IFERROR(_xll.qlIndexFixing(Index3M,H232,TRUE,_xll.ohTrigger(RecalcTrigger,Trigger3M)),NA())</f>
        <v>-3.7791338745693216E-4</v>
      </c>
      <c r="M232" s="52">
        <f>IFERROR(_xll.qlIndexFixing(ONIndex3M,I232,TRUE,_xll.ohTrigger(RecalcTrigger,Trigger3M)),NA())</f>
        <v>-4.2587403175975425E-4</v>
      </c>
      <c r="N232" s="52">
        <f>IFERROR(_xll.qlIndexFixing(Index6M,$H232,TRUE,_xll.ohTrigger(RecalcTrigger,Trigger6M)),NA())</f>
        <v>5.7110174355796029E-4</v>
      </c>
      <c r="O232" s="52">
        <f>IFERROR(_xll.qlIndexFixing(ONIndex6M,I232,TRUE,_xll.ohTrigger(RecalcTrigger,Trigger6M)),NA())</f>
        <v>3.332711059123028E-4</v>
      </c>
      <c r="P232" s="52">
        <f>IFERROR(_xll.qlIndexFixing(Index1Y,$H232,TRUE,_xll.ohTrigger(RecalcTrigger,Trigger1Y)),NA())</f>
        <v>2.1926884260706284E-3</v>
      </c>
      <c r="Q232" s="52">
        <f>IFERROR(_xll.qlIndexFixing(ONIndex1Y,I232,TRUE,_xll.ohTrigger(RecalcTrigger,Trigger1Y)),NA())</f>
        <v>1.6631881292195061E-3</v>
      </c>
    </row>
    <row r="233" spans="2:17" x14ac:dyDescent="0.2">
      <c r="B233" s="46" t="s">
        <v>17</v>
      </c>
      <c r="D233" s="49">
        <f>_xll.qlCalendarAdvance(Calendar,$D232,B233,"f",FALSE)</f>
        <v>42593</v>
      </c>
      <c r="E233" s="49">
        <f>_xll.qlInterestRateIndexValueDate(IndexON,D233)</f>
        <v>42593</v>
      </c>
      <c r="F233" s="52">
        <f>IFERROR(_xll.qlIndexFixing(IndexON,D233,TRUE,_xll.ohTrigger(RecalcTrigger,TriggerON)),NA())</f>
        <v>-1.7297877872080036E-3</v>
      </c>
      <c r="H233" s="49">
        <f>_xll.qlCalendarAdvance(Calendar,$H232,B233,"f",FALSE)</f>
        <v>42593</v>
      </c>
      <c r="I233" s="49">
        <f>_xll.qlInterestRateIndexValueDate(Index1M,$H233)</f>
        <v>42597</v>
      </c>
      <c r="J233" s="52">
        <f>IFERROR(_xll.qlIndexFixing(Index1M,$H233,TRUE,_xll.ohTrigger(RecalcTrigger,Trigger1M)),NA())</f>
        <v>-1.3477680178207395E-3</v>
      </c>
      <c r="K233" s="52">
        <f>IFERROR(_xll.qlIndexFixing(ONIndex1M,I233,TRUE,_xll.ohTrigger(RecalcTrigger,Trigger1M)),NA())</f>
        <v>-1.4204919933913374E-3</v>
      </c>
      <c r="L233" s="52">
        <f>IFERROR(_xll.qlIndexFixing(Index3M,H233,TRUE,_xll.ohTrigger(RecalcTrigger,Trigger3M)),NA())</f>
        <v>-3.7558451981240215E-4</v>
      </c>
      <c r="M233" s="52">
        <f>IFERROR(_xll.qlIndexFixing(ONIndex3M,I233,TRUE,_xll.ohTrigger(RecalcTrigger,Trigger3M)),NA())</f>
        <v>-4.2531116388744294E-4</v>
      </c>
      <c r="N233" s="52">
        <f>IFERROR(_xll.qlIndexFixing(Index6M,$H233,TRUE,_xll.ohTrigger(RecalcTrigger,Trigger6M)),NA())</f>
        <v>5.7589492245034991E-4</v>
      </c>
      <c r="O233" s="52">
        <f>IFERROR(_xll.qlIndexFixing(ONIndex6M,I233,TRUE,_xll.ohTrigger(RecalcTrigger,Trigger6M)),NA())</f>
        <v>3.3460958699826904E-4</v>
      </c>
      <c r="P233" s="52">
        <f>IFERROR(_xll.qlIndexFixing(Index1Y,$H233,TRUE,_xll.ohTrigger(RecalcTrigger,Trigger1Y)),NA())</f>
        <v>2.1994594079402939E-3</v>
      </c>
      <c r="Q233" s="52">
        <f>IFERROR(_xll.qlIndexFixing(ONIndex1Y,I233,TRUE,_xll.ohTrigger(RecalcTrigger,Trigger1Y)),NA())</f>
        <v>1.666475306949522E-3</v>
      </c>
    </row>
    <row r="234" spans="2:17" x14ac:dyDescent="0.2">
      <c r="B234" s="46" t="s">
        <v>17</v>
      </c>
      <c r="D234" s="49">
        <f>_xll.qlCalendarAdvance(Calendar,$D233,B234,"f",FALSE)</f>
        <v>42594</v>
      </c>
      <c r="E234" s="49">
        <f>_xll.qlInterestRateIndexValueDate(IndexON,D234)</f>
        <v>42594</v>
      </c>
      <c r="F234" s="52">
        <f>IFERROR(_xll.qlIndexFixing(IndexON,D234,TRUE,_xll.ohTrigger(RecalcTrigger,TriggerON)),NA())</f>
        <v>-1.7314545424884642E-3</v>
      </c>
      <c r="H234" s="49">
        <f>_xll.qlCalendarAdvance(Calendar,$H233,B234,"f",FALSE)</f>
        <v>42594</v>
      </c>
      <c r="I234" s="49">
        <f>_xll.qlInterestRateIndexValueDate(Index1M,$H234)</f>
        <v>42598</v>
      </c>
      <c r="J234" s="52">
        <f>IFERROR(_xll.qlIndexFixing(Index1M,$H234,TRUE,_xll.ohTrigger(RecalcTrigger,Trigger1M)),NA())</f>
        <v>-1.3428673225027972E-3</v>
      </c>
      <c r="K234" s="52">
        <f>IFERROR(_xll.qlIndexFixing(ONIndex1M,I234,TRUE,_xll.ohTrigger(RecalcTrigger,Trigger1M)),NA())</f>
        <v>-1.41684055272151E-3</v>
      </c>
      <c r="L234" s="52">
        <f>IFERROR(_xll.qlIndexFixing(Index3M,H234,TRUE,_xll.ohTrigger(RecalcTrigger,Trigger3M)),NA())</f>
        <v>-3.7432563630496429E-4</v>
      </c>
      <c r="M234" s="52">
        <f>IFERROR(_xll.qlIndexFixing(ONIndex3M,I234,TRUE,_xll.ohTrigger(RecalcTrigger,Trigger3M)),NA())</f>
        <v>-4.2472479109711969E-4</v>
      </c>
      <c r="N234" s="52">
        <f>IFERROR(_xll.qlIndexFixing(Index6M,$H234,TRUE,_xll.ohTrigger(RecalcTrigger,Trigger6M)),NA())</f>
        <v>5.7764393238114785E-4</v>
      </c>
      <c r="O234" s="52">
        <f>IFERROR(_xll.qlIndexFixing(ONIndex6M,I234,TRUE,_xll.ohTrigger(RecalcTrigger,Trigger6M)),NA())</f>
        <v>3.3621248984871954E-4</v>
      </c>
      <c r="P234" s="52">
        <f>IFERROR(_xll.qlIndexFixing(Index1Y,$H234,TRUE,_xll.ohTrigger(RecalcTrigger,Trigger1Y)),NA())</f>
        <v>2.2032879836260365E-3</v>
      </c>
      <c r="Q234" s="52">
        <f>IFERROR(_xll.qlIndexFixing(ONIndex1Y,I234,TRUE,_xll.ohTrigger(RecalcTrigger,Trigger1Y)),NA())</f>
        <v>1.6698242276103059E-3</v>
      </c>
    </row>
    <row r="235" spans="2:17" x14ac:dyDescent="0.2">
      <c r="B235" s="46" t="s">
        <v>17</v>
      </c>
      <c r="D235" s="49">
        <f>_xll.qlCalendarAdvance(Calendar,$D234,B235,"f",FALSE)</f>
        <v>42597</v>
      </c>
      <c r="E235" s="49">
        <f>_xll.qlInterestRateIndexValueDate(IndexON,D235)</f>
        <v>42597</v>
      </c>
      <c r="F235" s="52">
        <f>IFERROR(_xll.qlIndexFixing(IndexON,D235,TRUE,_xll.ohTrigger(RecalcTrigger,TriggerON)),NA())</f>
        <v>-1.7329665825149831E-3</v>
      </c>
      <c r="H235" s="49">
        <f>_xll.qlCalendarAdvance(Calendar,$H234,B235,"f",FALSE)</f>
        <v>42597</v>
      </c>
      <c r="I235" s="49">
        <f>_xll.qlInterestRateIndexValueDate(Index1M,$H235)</f>
        <v>42599</v>
      </c>
      <c r="J235" s="52">
        <f>IFERROR(_xll.qlIndexFixing(Index1M,$H235,TRUE,_xll.ohTrigger(RecalcTrigger,Trigger1M)),NA())</f>
        <v>-1.3337053875053038E-3</v>
      </c>
      <c r="K235" s="52">
        <f>IFERROR(_xll.qlIndexFixing(ONIndex1M,I235,TRUE,_xll.ohTrigger(RecalcTrigger,Trigger1M)),NA())</f>
        <v>-1.4072499232042901E-3</v>
      </c>
      <c r="L235" s="52">
        <f>IFERROR(_xll.qlIndexFixing(Index3M,H235,TRUE,_xll.ohTrigger(RecalcTrigger,Trigger3M)),NA())</f>
        <v>-3.7305644974433322E-4</v>
      </c>
      <c r="M235" s="52">
        <f>IFERROR(_xll.qlIndexFixing(ONIndex3M,I235,TRUE,_xll.ohTrigger(RecalcTrigger,Trigger3M)),NA())</f>
        <v>-4.2347210706061844E-4</v>
      </c>
      <c r="N235" s="52">
        <f>IFERROR(_xll.qlIndexFixing(Index6M,$H235,TRUE,_xll.ohTrigger(RecalcTrigger,Trigger6M)),NA())</f>
        <v>5.7939695334649369E-4</v>
      </c>
      <c r="O235" s="52">
        <f>IFERROR(_xll.qlIndexFixing(ONIndex6M,I235,TRUE,_xll.ohTrigger(RecalcTrigger,Trigger6M)),NA())</f>
        <v>3.4031516050525568E-4</v>
      </c>
      <c r="P235" s="52">
        <f>IFERROR(_xll.qlIndexFixing(Index1Y,$H235,TRUE,_xll.ohTrigger(RecalcTrigger,Trigger1Y)),NA())</f>
        <v>2.2071149637606911E-3</v>
      </c>
      <c r="Q235" s="52">
        <f>IFERROR(_xll.qlIndexFixing(ONIndex1Y,I235,TRUE,_xll.ohTrigger(RecalcTrigger,Trigger1Y)),NA())</f>
        <v>1.6767381801940928E-3</v>
      </c>
    </row>
    <row r="236" spans="2:17" x14ac:dyDescent="0.2">
      <c r="B236" s="46" t="s">
        <v>17</v>
      </c>
      <c r="D236" s="49">
        <f>_xll.qlCalendarAdvance(Calendar,$D235,B236,"f",FALSE)</f>
        <v>42598</v>
      </c>
      <c r="E236" s="49">
        <f>_xll.qlInterestRateIndexValueDate(IndexON,D236)</f>
        <v>42598</v>
      </c>
      <c r="F236" s="52">
        <f>IFERROR(_xll.qlIndexFixing(IndexON,D236,TRUE,_xll.ohTrigger(RecalcTrigger,TriggerON)),NA())</f>
        <v>-1.7336312827698208E-3</v>
      </c>
      <c r="H236" s="49">
        <f>_xll.qlCalendarAdvance(Calendar,$H235,B236,"f",FALSE)</f>
        <v>42598</v>
      </c>
      <c r="I236" s="49">
        <f>_xll.qlInterestRateIndexValueDate(Index1M,$H236)</f>
        <v>42600</v>
      </c>
      <c r="J236" s="52">
        <f>IFERROR(_xll.qlIndexFixing(Index1M,$H236,TRUE,_xll.ohTrigger(RecalcTrigger,Trigger1M)),NA())</f>
        <v>-1.330998557940305E-3</v>
      </c>
      <c r="K236" s="52">
        <f>IFERROR(_xll.qlIndexFixing(ONIndex1M,I236,TRUE,_xll.ohTrigger(RecalcTrigger,Trigger1M)),NA())</f>
        <v>-1.3953498002639009E-3</v>
      </c>
      <c r="L236" s="52">
        <f>IFERROR(_xll.qlIndexFixing(Index3M,H236,TRUE,_xll.ohTrigger(RecalcTrigger,Trigger3M)),NA())</f>
        <v>-3.7177720804741334E-4</v>
      </c>
      <c r="M236" s="52">
        <f>IFERROR(_xll.qlIndexFixing(ONIndex3M,I236,TRUE,_xll.ohTrigger(RecalcTrigger,Trigger3M)),NA())</f>
        <v>-4.2213988892481069E-4</v>
      </c>
      <c r="N236" s="52">
        <f>IFERROR(_xll.qlIndexFixing(Index6M,$H236,TRUE,_xll.ohTrigger(RecalcTrigger,Trigger6M)),NA())</f>
        <v>5.8201969107444487E-4</v>
      </c>
      <c r="O236" s="52">
        <f>IFERROR(_xll.qlIndexFixing(ONIndex6M,I236,TRUE,_xll.ohTrigger(RecalcTrigger,Trigger6M)),NA())</f>
        <v>3.4532886758142922E-4</v>
      </c>
      <c r="P236" s="52">
        <f>IFERROR(_xll.qlIndexFixing(Index1Y,$H236,TRUE,_xll.ohTrigger(RecalcTrigger,Trigger1Y)),NA())</f>
        <v>2.2109395804055577E-3</v>
      </c>
      <c r="Q236" s="52">
        <f>IFERROR(_xll.qlIndexFixing(ONIndex1Y,I236,TRUE,_xll.ohTrigger(RecalcTrigger,Trigger1Y)),NA())</f>
        <v>1.6838473075875271E-3</v>
      </c>
    </row>
    <row r="237" spans="2:17" x14ac:dyDescent="0.2">
      <c r="B237" s="46" t="s">
        <v>17</v>
      </c>
      <c r="D237" s="49">
        <f>_xll.qlCalendarAdvance(Calendar,$D236,B237,"f",FALSE)</f>
        <v>42599</v>
      </c>
      <c r="E237" s="49">
        <f>_xll.qlInterestRateIndexValueDate(IndexON,D237)</f>
        <v>42599</v>
      </c>
      <c r="F237" s="52">
        <f>IFERROR(_xll.qlIndexFixing(IndexON,D237,TRUE,_xll.ohTrigger(RecalcTrigger,TriggerON)),NA())</f>
        <v>-1.7342428070410421E-3</v>
      </c>
      <c r="H237" s="49">
        <f>_xll.qlCalendarAdvance(Calendar,$H236,B237,"f",FALSE)</f>
        <v>42599</v>
      </c>
      <c r="I237" s="49">
        <f>_xll.qlInterestRateIndexValueDate(Index1M,$H237)</f>
        <v>42601</v>
      </c>
      <c r="J237" s="52">
        <f>IFERROR(_xll.qlIndexFixing(Index1M,$H237,TRUE,_xll.ohTrigger(RecalcTrigger,Trigger1M)),NA())</f>
        <v>-1.3282346888251581E-3</v>
      </c>
      <c r="K237" s="52">
        <f>IFERROR(_xll.qlIndexFixing(ONIndex1M,I237,TRUE,_xll.ohTrigger(RecalcTrigger,Trigger1M)),NA())</f>
        <v>-1.3883635342182288E-3</v>
      </c>
      <c r="L237" s="52">
        <f>IFERROR(_xll.qlIndexFixing(Index3M,H237,TRUE,_xll.ohTrigger(RecalcTrigger,Trigger3M)),NA())</f>
        <v>-3.690705263480405E-4</v>
      </c>
      <c r="M237" s="52">
        <f>IFERROR(_xll.qlIndexFixing(ONIndex3M,I237,TRUE,_xll.ohTrigger(RecalcTrigger,Trigger3M)),NA())</f>
        <v>-4.2143272044103952E-4</v>
      </c>
      <c r="N237" s="52">
        <f>IFERROR(_xll.qlIndexFixing(Index6M,$H237,TRUE,_xll.ohTrigger(RecalcTrigger,Trigger6M)),NA())</f>
        <v>5.8334783384638073E-4</v>
      </c>
      <c r="O237" s="52">
        <f>IFERROR(_xll.qlIndexFixing(ONIndex6M,I237,TRUE,_xll.ohTrigger(RecalcTrigger,Trigger6M)),NA())</f>
        <v>3.4732168037621136E-4</v>
      </c>
      <c r="P237" s="52">
        <f>IFERROR(_xll.qlIndexFixing(Index1Y,$H237,TRUE,_xll.ohTrigger(RecalcTrigger,Trigger1Y)),NA())</f>
        <v>2.2194288765015708E-3</v>
      </c>
      <c r="Q237" s="52">
        <f>IFERROR(_xll.qlIndexFixing(ONIndex1Y,I237,TRUE,_xll.ohTrigger(RecalcTrigger,Trigger1Y)),NA())</f>
        <v>1.6875124190018909E-3</v>
      </c>
    </row>
    <row r="238" spans="2:17" x14ac:dyDescent="0.2">
      <c r="B238" s="46" t="s">
        <v>17</v>
      </c>
      <c r="D238" s="49">
        <f>_xll.qlCalendarAdvance(Calendar,$D237,B238,"f",FALSE)</f>
        <v>42600</v>
      </c>
      <c r="E238" s="49">
        <f>_xll.qlInterestRateIndexValueDate(IndexON,D238)</f>
        <v>42600</v>
      </c>
      <c r="F238" s="52">
        <f>IFERROR(_xll.qlIndexFixing(IndexON,D238,TRUE,_xll.ohTrigger(RecalcTrigger,TriggerON)),NA())</f>
        <v>-1.7348005671591338E-3</v>
      </c>
      <c r="H238" s="49">
        <f>_xll.qlCalendarAdvance(Calendar,$H237,B238,"f",FALSE)</f>
        <v>42600</v>
      </c>
      <c r="I238" s="49">
        <f>_xll.qlInterestRateIndexValueDate(Index1M,$H238)</f>
        <v>42604</v>
      </c>
      <c r="J238" s="52">
        <f>IFERROR(_xll.qlIndexFixing(Index1M,$H238,TRUE,_xll.ohTrigger(RecalcTrigger,Trigger1M)),NA())</f>
        <v>-1.3143204191377474E-3</v>
      </c>
      <c r="K238" s="52">
        <f>IFERROR(_xll.qlIndexFixing(ONIndex1M,I238,TRUE,_xll.ohTrigger(RecalcTrigger,Trigger1M)),NA())</f>
        <v>-1.3813912347204749E-3</v>
      </c>
      <c r="L238" s="52">
        <f>IFERROR(_xll.qlIndexFixing(Index3M,H238,TRUE,_xll.ohTrigger(RecalcTrigger,Trigger3M)),NA())</f>
        <v>-3.6656475547480267E-4</v>
      </c>
      <c r="M238" s="52">
        <f>IFERROR(_xll.qlIndexFixing(ONIndex3M,I238,TRUE,_xll.ohTrigger(RecalcTrigger,Trigger3M)),NA())</f>
        <v>-4.2070073884570292E-4</v>
      </c>
      <c r="N238" s="52">
        <f>IFERROR(_xll.qlIndexFixing(Index6M,$H238,TRUE,_xll.ohTrigger(RecalcTrigger,Trigger6M)),NA())</f>
        <v>5.8822270242632057E-4</v>
      </c>
      <c r="O238" s="52">
        <f>IFERROR(_xll.qlIndexFixing(ONIndex6M,I238,TRUE,_xll.ohTrigger(RecalcTrigger,Trigger6M)),NA())</f>
        <v>3.4845738686506422E-4</v>
      </c>
      <c r="P238" s="52">
        <f>IFERROR(_xll.qlIndexFixing(Index1Y,$H238,TRUE,_xll.ohTrigger(RecalcTrigger,Trigger1Y)),NA())</f>
        <v>2.2261988860770845E-3</v>
      </c>
      <c r="Q238" s="52">
        <f>IFERROR(_xll.qlIndexFixing(ONIndex1Y,I238,TRUE,_xll.ohTrigger(RecalcTrigger,Trigger1Y)),NA())</f>
        <v>1.6912422639148161E-3</v>
      </c>
    </row>
    <row r="239" spans="2:17" x14ac:dyDescent="0.2">
      <c r="B239" s="46" t="s">
        <v>17</v>
      </c>
      <c r="D239" s="49">
        <f>_xll.qlCalendarAdvance(Calendar,$D238,B239,"f",FALSE)</f>
        <v>42601</v>
      </c>
      <c r="E239" s="49">
        <f>_xll.qlInterestRateIndexValueDate(IndexON,D239)</f>
        <v>42601</v>
      </c>
      <c r="F239" s="52">
        <f>IFERROR(_xll.qlIndexFixing(IndexON,D239,TRUE,_xll.ohTrigger(RecalcTrigger,TriggerON)),NA())</f>
        <v>-1.7357255635452873E-3</v>
      </c>
      <c r="H239" s="49">
        <f>_xll.qlCalendarAdvance(Calendar,$H238,B239,"f",FALSE)</f>
        <v>42601</v>
      </c>
      <c r="I239" s="49">
        <f>_xll.qlInterestRateIndexValueDate(Index1M,$H239)</f>
        <v>42605</v>
      </c>
      <c r="J239" s="52">
        <f>IFERROR(_xll.qlIndexFixing(Index1M,$H239,TRUE,_xll.ohTrigger(RecalcTrigger,Trigger1M)),NA())</f>
        <v>-1.3099815894731634E-3</v>
      </c>
      <c r="K239" s="52">
        <f>IFERROR(_xll.qlIndexFixing(ONIndex1M,I239,TRUE,_xll.ohTrigger(RecalcTrigger,Trigger1M)),NA())</f>
        <v>-1.3745807239651242E-3</v>
      </c>
      <c r="L239" s="52">
        <f>IFERROR(_xll.qlIndexFixing(Index3M,H239,TRUE,_xll.ohTrigger(RecalcTrigger,Trigger3M)),NA())</f>
        <v>-3.6523906410855452E-4</v>
      </c>
      <c r="M239" s="52">
        <f>IFERROR(_xll.qlIndexFixing(ONIndex3M,I239,TRUE,_xll.ohTrigger(RecalcTrigger,Trigger3M)),NA())</f>
        <v>-4.1994372595333118E-4</v>
      </c>
      <c r="N239" s="52">
        <f>IFERROR(_xll.qlIndexFixing(Index6M,$H239,TRUE,_xll.ohTrigger(RecalcTrigger,Trigger6M)),NA())</f>
        <v>5.8999999999978156E-4</v>
      </c>
      <c r="O239" s="52">
        <f>IFERROR(_xll.qlIndexFixing(ONIndex6M,I239,TRUE,_xll.ohTrigger(RecalcTrigger,Trigger6M)),NA())</f>
        <v>3.4963357409267815E-4</v>
      </c>
      <c r="P239" s="52">
        <f>IFERROR(_xll.qlIndexFixing(Index1Y,$H239,TRUE,_xll.ohTrigger(RecalcTrigger,Trigger1Y)),NA())</f>
        <v>2.2299999989570992E-3</v>
      </c>
      <c r="Q239" s="52">
        <f>IFERROR(_xll.qlIndexFixing(ONIndex1Y,I239,TRUE,_xll.ohTrigger(RecalcTrigger,Trigger1Y)),NA())</f>
        <v>1.6950373406476871E-3</v>
      </c>
    </row>
    <row r="240" spans="2:17" x14ac:dyDescent="0.2">
      <c r="B240" s="46" t="s">
        <v>17</v>
      </c>
      <c r="D240" s="49">
        <f>_xll.qlCalendarAdvance(Calendar,$D239,B240,"f",FALSE)</f>
        <v>42604</v>
      </c>
      <c r="E240" s="49">
        <f>_xll.qlInterestRateIndexValueDate(IndexON,D240)</f>
        <v>42604</v>
      </c>
      <c r="F240" s="52">
        <f>IFERROR(_xll.qlIndexFixing(IndexON,D240,TRUE,_xll.ohTrigger(RecalcTrigger,TriggerON)),NA())</f>
        <v>-1.7364822011112224E-3</v>
      </c>
      <c r="H240" s="49">
        <f>_xll.qlCalendarAdvance(Calendar,$H239,B240,"f",FALSE)</f>
        <v>42604</v>
      </c>
      <c r="I240" s="49">
        <f>_xll.qlInterestRateIndexValueDate(Index1M,$H240)</f>
        <v>42606</v>
      </c>
      <c r="J240" s="52">
        <f>IFERROR(_xll.qlIndexFixing(Index1M,$H240,TRUE,_xll.ohTrigger(RecalcTrigger,Trigger1M)),NA())</f>
        <v>-1.3029589197189784E-3</v>
      </c>
      <c r="K240" s="52">
        <f>IFERROR(_xll.qlIndexFixing(ONIndex1M,I240,TRUE,_xll.ohTrigger(RecalcTrigger,Trigger1M)),NA())</f>
        <v>-1.3615077149564669E-3</v>
      </c>
      <c r="L240" s="52">
        <f>IFERROR(_xll.qlIndexFixing(Index3M,H240,TRUE,_xll.ohTrigger(RecalcTrigger,Trigger3M)),NA())</f>
        <v>-3.6390486947204456E-4</v>
      </c>
      <c r="M240" s="52">
        <f>IFERROR(_xll.qlIndexFixing(ONIndex3M,I240,TRUE,_xll.ohTrigger(RecalcTrigger,Trigger3M)),NA())</f>
        <v>-4.1834468603951791E-4</v>
      </c>
      <c r="N240" s="52">
        <f>IFERROR(_xll.qlIndexFixing(Index6M,$H240,TRUE,_xll.ohTrigger(RecalcTrigger,Trigger6M)),NA())</f>
        <v>5.9178687460328114E-4</v>
      </c>
      <c r="O240" s="52">
        <f>IFERROR(_xll.qlIndexFixing(ONIndex6M,I240,TRUE,_xll.ohTrigger(RecalcTrigger,Trigger6M)),NA())</f>
        <v>3.5212297317954722E-4</v>
      </c>
      <c r="P240" s="52">
        <f>IFERROR(_xll.qlIndexFixing(Index1Y,$H240,TRUE,_xll.ohTrigger(RecalcTrigger,Trigger1Y)),NA())</f>
        <v>2.2337942086739218E-3</v>
      </c>
      <c r="Q240" s="52">
        <f>IFERROR(_xll.qlIndexFixing(ONIndex1Y,I240,TRUE,_xll.ohTrigger(RecalcTrigger,Trigger1Y)),NA())</f>
        <v>1.7028554806231E-3</v>
      </c>
    </row>
    <row r="241" spans="2:17" x14ac:dyDescent="0.2">
      <c r="B241" s="46" t="s">
        <v>17</v>
      </c>
      <c r="D241" s="49">
        <f>_xll.qlCalendarAdvance(Calendar,$D240,B241,"f",FALSE)</f>
        <v>42605</v>
      </c>
      <c r="E241" s="49">
        <f>_xll.qlInterestRateIndexValueDate(IndexON,D241)</f>
        <v>42605</v>
      </c>
      <c r="F241" s="52">
        <f>IFERROR(_xll.qlIndexFixing(IndexON,D241,TRUE,_xll.ohTrigger(RecalcTrigger,TriggerON)),NA())</f>
        <v>-1.7367623166819612E-3</v>
      </c>
      <c r="H241" s="49">
        <f>_xll.qlCalendarAdvance(Calendar,$H240,B241,"f",FALSE)</f>
        <v>42605</v>
      </c>
      <c r="I241" s="49">
        <f>_xll.qlInterestRateIndexValueDate(Index1M,$H241)</f>
        <v>42607</v>
      </c>
      <c r="J241" s="52">
        <f>IFERROR(_xll.qlIndexFixing(Index1M,$H241,TRUE,_xll.ohTrigger(RecalcTrigger,Trigger1M)),NA())</f>
        <v>-1.3005129002008342E-3</v>
      </c>
      <c r="K241" s="52">
        <f>IFERROR(_xll.qlIndexFixing(ONIndex1M,I241,TRUE,_xll.ohTrigger(RecalcTrigger,Trigger1M)),NA())</f>
        <v>-1.3490120311621112E-3</v>
      </c>
      <c r="L241" s="52">
        <f>IFERROR(_xll.qlIndexFixing(Index3M,H241,TRUE,_xll.ohTrigger(RecalcTrigger,Trigger3M)),NA())</f>
        <v>-3.6256244093892657E-4</v>
      </c>
      <c r="M241" s="52">
        <f>IFERROR(_xll.qlIndexFixing(ONIndex3M,I241,TRUE,_xll.ohTrigger(RecalcTrigger,Trigger3M)),NA())</f>
        <v>-4.1666100062176525E-4</v>
      </c>
      <c r="N241" s="52">
        <f>IFERROR(_xll.qlIndexFixing(Index6M,$H241,TRUE,_xll.ohTrigger(RecalcTrigger,Trigger6M)),NA())</f>
        <v>5.9460494188539974E-4</v>
      </c>
      <c r="O241" s="52">
        <f>IFERROR(_xll.qlIndexFixing(ONIndex6M,I241,TRUE,_xll.ohTrigger(RecalcTrigger,Trigger6M)),NA())</f>
        <v>3.5475010744967506E-4</v>
      </c>
      <c r="P241" s="52">
        <f>IFERROR(_xll.qlIndexFixing(Index1Y,$H241,TRUE,_xll.ohTrigger(RecalcTrigger,Trigger1Y)),NA())</f>
        <v>2.2375815572664736E-3</v>
      </c>
      <c r="Q241" s="52">
        <f>IFERROR(_xll.qlIndexFixing(ONIndex1Y,I241,TRUE,_xll.ohTrigger(RecalcTrigger,Trigger1Y)),NA())</f>
        <v>1.7108799350840087E-3</v>
      </c>
    </row>
    <row r="242" spans="2:17" x14ac:dyDescent="0.2">
      <c r="B242" s="46" t="s">
        <v>17</v>
      </c>
      <c r="D242" s="49">
        <f>_xll.qlCalendarAdvance(Calendar,$D241,B242,"f",FALSE)</f>
        <v>42606</v>
      </c>
      <c r="E242" s="49">
        <f>_xll.qlInterestRateIndexValueDate(IndexON,D242)</f>
        <v>42606</v>
      </c>
      <c r="F242" s="52">
        <f>IFERROR(_xll.qlIndexFixing(IndexON,D242,TRUE,_xll.ohTrigger(RecalcTrigger,TriggerON)),NA())</f>
        <v>-1.7369851386428437E-3</v>
      </c>
      <c r="H242" s="49">
        <f>_xll.qlCalendarAdvance(Calendar,$H241,B242,"f",FALSE)</f>
        <v>42606</v>
      </c>
      <c r="I242" s="49">
        <f>_xll.qlInterestRateIndexValueDate(Index1M,$H242)</f>
        <v>42608</v>
      </c>
      <c r="J242" s="52">
        <f>IFERROR(_xll.qlIndexFixing(Index1M,$H242,TRUE,_xll.ohTrigger(RecalcTrigger,Trigger1M)),NA())</f>
        <v>-1.2981285721829073E-3</v>
      </c>
      <c r="K242" s="52">
        <f>IFERROR(_xll.qlIndexFixing(ONIndex1M,I242,TRUE,_xll.ohTrigger(RecalcTrigger,Trigger1M)),NA())</f>
        <v>-1.3430520610047125E-3</v>
      </c>
      <c r="L242" s="52">
        <f>IFERROR(_xll.qlIndexFixing(Index3M,H242,TRUE,_xll.ohTrigger(RecalcTrigger,Trigger3M)),NA())</f>
        <v>-3.5976999168860153E-4</v>
      </c>
      <c r="M242" s="52">
        <f>IFERROR(_xll.qlIndexFixing(ONIndex3M,I242,TRUE,_xll.ohTrigger(RecalcTrigger,Trigger3M)),NA())</f>
        <v>-4.1577556062044607E-4</v>
      </c>
      <c r="N242" s="52">
        <f>IFERROR(_xll.qlIndexFixing(Index6M,$H242,TRUE,_xll.ohTrigger(RecalcTrigger,Trigger6M)),NA())</f>
        <v>5.9592853267243558E-4</v>
      </c>
      <c r="O242" s="52">
        <f>IFERROR(_xll.qlIndexFixing(ONIndex6M,I242,TRUE,_xll.ohTrigger(RecalcTrigger,Trigger6M)),NA())</f>
        <v>3.5613393090550005E-4</v>
      </c>
      <c r="P242" s="52">
        <f>IFERROR(_xll.qlIndexFixing(Index1Y,$H242,TRUE,_xll.ohTrigger(RecalcTrigger,Trigger1Y)),NA())</f>
        <v>2.2459390966980725E-3</v>
      </c>
      <c r="Q242" s="52">
        <f>IFERROR(_xll.qlIndexFixing(ONIndex1Y,I242,TRUE,_xll.ohTrigger(RecalcTrigger,Trigger1Y)),NA())</f>
        <v>1.7150086475758997E-3</v>
      </c>
    </row>
    <row r="243" spans="2:17" x14ac:dyDescent="0.2">
      <c r="B243" s="46" t="s">
        <v>17</v>
      </c>
      <c r="D243" s="49">
        <f>_xll.qlCalendarAdvance(Calendar,$D242,B243,"f",FALSE)</f>
        <v>42607</v>
      </c>
      <c r="E243" s="49">
        <f>_xll.qlInterestRateIndexValueDate(IndexON,D243)</f>
        <v>42607</v>
      </c>
      <c r="F243" s="52">
        <f>IFERROR(_xll.qlIndexFixing(IndexON,D243,TRUE,_xll.ohTrigger(RecalcTrigger,TriggerON)),NA())</f>
        <v>-1.7371500786245164E-3</v>
      </c>
      <c r="H243" s="49">
        <f>_xll.qlCalendarAdvance(Calendar,$H242,B243,"f",FALSE)</f>
        <v>42607</v>
      </c>
      <c r="I243" s="49">
        <f>_xll.qlInterestRateIndexValueDate(Index1M,$H243)</f>
        <v>42611</v>
      </c>
      <c r="J243" s="52">
        <f>IFERROR(_xll.qlIndexFixing(Index1M,$H243,TRUE,_xll.ohTrigger(RecalcTrigger,Trigger1M)),NA())</f>
        <v>-1.2879306136678423E-3</v>
      </c>
      <c r="K243" s="52">
        <f>IFERROR(_xll.qlIndexFixing(ONIndex1M,I243,TRUE,_xll.ohTrigger(RecalcTrigger,Trigger1M)),NA())</f>
        <v>-1.3372705179204303E-3</v>
      </c>
      <c r="L243" s="52">
        <f>IFERROR(_xll.qlIndexFixing(Index3M,H243,TRUE,_xll.ohTrigger(RecalcTrigger,Trigger3M)),NA())</f>
        <v>-3.5711588263977255E-4</v>
      </c>
      <c r="M243" s="52">
        <f>IFERROR(_xll.qlIndexFixing(ONIndex3M,I243,TRUE,_xll.ohTrigger(RecalcTrigger,Trigger3M)),NA())</f>
        <v>-4.1486378128841039E-4</v>
      </c>
      <c r="N243" s="52">
        <f>IFERROR(_xll.qlIndexFixing(Index6M,$H243,TRUE,_xll.ohTrigger(RecalcTrigger,Trigger6M)),NA())</f>
        <v>6.0047297590063028E-4</v>
      </c>
      <c r="O243" s="52">
        <f>IFERROR(_xll.qlIndexFixing(ONIndex6M,I243,TRUE,_xll.ohTrigger(RecalcTrigger,Trigger6M)),NA())</f>
        <v>3.5756032806588678E-4</v>
      </c>
      <c r="P243" s="52">
        <f>IFERROR(_xll.qlIndexFixing(Index1Y,$H243,TRUE,_xll.ohTrigger(RecalcTrigger,Trigger1Y)),NA())</f>
        <v>2.2526665725163433E-3</v>
      </c>
      <c r="Q243" s="52">
        <f>IFERROR(_xll.qlIndexFixing(ONIndex1Y,I243,TRUE,_xll.ohTrigger(RecalcTrigger,Trigger1Y)),NA())</f>
        <v>1.7192055825354657E-3</v>
      </c>
    </row>
    <row r="244" spans="2:17" x14ac:dyDescent="0.2">
      <c r="B244" s="46" t="s">
        <v>17</v>
      </c>
      <c r="D244" s="49">
        <f>_xll.qlCalendarAdvance(Calendar,$D243,B244,"f",FALSE)</f>
        <v>42608</v>
      </c>
      <c r="E244" s="49">
        <f>_xll.qlInterestRateIndexValueDate(IndexON,D244)</f>
        <v>42608</v>
      </c>
      <c r="F244" s="52">
        <f>IFERROR(_xll.qlIndexFixing(IndexON,D244,TRUE,_xll.ohTrigger(RecalcTrigger,TriggerON)),NA())</f>
        <v>-1.7372756940225997E-3</v>
      </c>
      <c r="H244" s="49">
        <f>_xll.qlCalendarAdvance(Calendar,$H243,B244,"f",FALSE)</f>
        <v>42608</v>
      </c>
      <c r="I244" s="49">
        <f>_xll.qlInterestRateIndexValueDate(Index1M,$H244)</f>
        <v>42612</v>
      </c>
      <c r="J244" s="52">
        <f>IFERROR(_xll.qlIndexFixing(Index1M,$H244,TRUE,_xll.ohTrigger(RecalcTrigger,Trigger1M)),NA())</f>
        <v>-1.2848721790706486E-3</v>
      </c>
      <c r="K244" s="52">
        <f>IFERROR(_xll.qlIndexFixing(ONIndex1M,I244,TRUE,_xll.ohTrigger(RecalcTrigger,Trigger1M)),NA())</f>
        <v>-1.331670175370725E-3</v>
      </c>
      <c r="L244" s="52">
        <f>IFERROR(_xll.qlIndexFixing(Index3M,H244,TRUE,_xll.ohTrigger(RecalcTrigger,Trigger3M)),NA())</f>
        <v>-3.557364325460548E-4</v>
      </c>
      <c r="M244" s="52">
        <f>IFERROR(_xll.qlIndexFixing(ONIndex3M,I244,TRUE,_xll.ohTrigger(RecalcTrigger,Trigger3M)),NA())</f>
        <v>-4.1392544428031641E-4</v>
      </c>
      <c r="N244" s="52">
        <f>IFERROR(_xll.qlIndexFixing(Index6M,$H244,TRUE,_xll.ohTrigger(RecalcTrigger,Trigger6M)),NA())</f>
        <v>6.0182250850540782E-4</v>
      </c>
      <c r="O244" s="52">
        <f>IFERROR(_xll.qlIndexFixing(ONIndex6M,I244,TRUE,_xll.ohTrigger(RecalcTrigger,Trigger6M)),NA())</f>
        <v>3.5902964761191924E-4</v>
      </c>
      <c r="P244" s="52">
        <f>IFERROR(_xll.qlIndexFixing(Index1Y,$H244,TRUE,_xll.ohTrigger(RecalcTrigger,Trigger1Y)),NA())</f>
        <v>2.256422798322355E-3</v>
      </c>
      <c r="Q244" s="52">
        <f>IFERROR(_xll.qlIndexFixing(ONIndex1Y,I244,TRUE,_xll.ohTrigger(RecalcTrigger,Trigger1Y)),NA())</f>
        <v>1.7234712384439632E-3</v>
      </c>
    </row>
    <row r="245" spans="2:17" x14ac:dyDescent="0.2">
      <c r="B245" s="46" t="s">
        <v>17</v>
      </c>
      <c r="D245" s="49">
        <f>_xll.qlCalendarAdvance(Calendar,$D244,B245,"f",FALSE)</f>
        <v>42611</v>
      </c>
      <c r="E245" s="49">
        <f>_xll.qlInterestRateIndexValueDate(IndexON,D245)</f>
        <v>42611</v>
      </c>
      <c r="F245" s="52">
        <f>IFERROR(_xll.qlIndexFixing(IndexON,D245,TRUE,_xll.ohTrigger(RecalcTrigger,TriggerON)),NA())</f>
        <v>-1.7372192547693288E-3</v>
      </c>
      <c r="H245" s="49">
        <f>_xll.qlCalendarAdvance(Calendar,$H244,B245,"f",FALSE)</f>
        <v>42611</v>
      </c>
      <c r="I245" s="49">
        <f>_xll.qlInterestRateIndexValueDate(Index1M,$H245)</f>
        <v>42613</v>
      </c>
      <c r="J245" s="52">
        <f>IFERROR(_xll.qlIndexFixing(Index1M,$H245,TRUE,_xll.ohTrigger(RecalcTrigger,Trigger1M)),NA())</f>
        <v>-1.2829376359295708E-3</v>
      </c>
      <c r="K245" s="52">
        <f>IFERROR(_xll.qlIndexFixing(ONIndex1M,I245,TRUE,_xll.ohTrigger(RecalcTrigger,Trigger1M)),NA())</f>
        <v>-1.3210825088005862E-3</v>
      </c>
      <c r="L245" s="52">
        <f>IFERROR(_xll.qlIndexFixing(Index3M,H245,TRUE,_xll.ohTrigger(RecalcTrigger,Trigger3M)),NA())</f>
        <v>-3.5507707199741939E-4</v>
      </c>
      <c r="M245" s="52">
        <f>IFERROR(_xll.qlIndexFixing(ONIndex3M,I245,TRUE,_xll.ohTrigger(RecalcTrigger,Trigger3M)),NA())</f>
        <v>-4.1195868360599519E-4</v>
      </c>
      <c r="N245" s="52">
        <f>IFERROR(_xll.qlIndexFixing(Index6M,$H245,TRUE,_xll.ohTrigger(RecalcTrigger,Trigger6M)),NA())</f>
        <v>6.031793072602882E-4</v>
      </c>
      <c r="O245" s="52">
        <f>IFERROR(_xll.qlIndexFixing(ONIndex6M,I245,TRUE,_xll.ohTrigger(RecalcTrigger,Trigger6M)),NA())</f>
        <v>3.6211347024917018E-4</v>
      </c>
      <c r="P245" s="52">
        <f>IFERROR(_xll.qlIndexFixing(Index1Y,$H245,TRUE,_xll.ohTrigger(RecalcTrigger,Trigger1Y)),NA())</f>
        <v>2.2601734431327561E-3</v>
      </c>
      <c r="Q245" s="52">
        <f>IFERROR(_xll.qlIndexFixing(ONIndex1Y,I245,TRUE,_xll.ohTrigger(RecalcTrigger,Trigger1Y)),NA())</f>
        <v>1.7322424469501385E-3</v>
      </c>
    </row>
    <row r="246" spans="2:17" x14ac:dyDescent="0.2">
      <c r="B246" s="46" t="s">
        <v>17</v>
      </c>
      <c r="D246" s="49">
        <f>_xll.qlCalendarAdvance(Calendar,$D245,B246,"f",FALSE)</f>
        <v>42612</v>
      </c>
      <c r="E246" s="49">
        <f>_xll.qlInterestRateIndexValueDate(IndexON,D246)</f>
        <v>42612</v>
      </c>
      <c r="F246" s="52">
        <f>IFERROR(_xll.qlIndexFixing(IndexON,D246,TRUE,_xll.ohTrigger(RecalcTrigger,TriggerON)),NA())</f>
        <v>-1.7370859616328005E-3</v>
      </c>
      <c r="H246" s="49">
        <f>_xll.qlCalendarAdvance(Calendar,$H245,B246,"f",FALSE)</f>
        <v>42612</v>
      </c>
      <c r="I246" s="49">
        <f>_xll.qlInterestRateIndexValueDate(Index1M,$H246)</f>
        <v>42614</v>
      </c>
      <c r="J246" s="52">
        <f>IFERROR(_xll.qlIndexFixing(Index1M,$H246,TRUE,_xll.ohTrigger(RecalcTrigger,Trigger1M)),NA())</f>
        <v>-1.2783509354949429E-3</v>
      </c>
      <c r="K246" s="52">
        <f>IFERROR(_xll.qlIndexFixing(ONIndex1M,I246,TRUE,_xll.ohTrigger(RecalcTrigger,Trigger1M)),NA())</f>
        <v>-1.3111362700746199E-3</v>
      </c>
      <c r="L246" s="52">
        <f>IFERROR(_xll.qlIndexFixing(Index3M,H246,TRUE,_xll.ohTrigger(RecalcTrigger,Trigger3M)),NA())</f>
        <v>-3.5368585488140477E-4</v>
      </c>
      <c r="M246" s="52">
        <f>IFERROR(_xll.qlIndexFixing(ONIndex3M,I246,TRUE,_xll.ohTrigger(RecalcTrigger,Trigger3M)),NA())</f>
        <v>-4.0990216021441483E-4</v>
      </c>
      <c r="N246" s="52">
        <f>IFERROR(_xll.qlIndexFixing(Index6M,$H246,TRUE,_xll.ohTrigger(RecalcTrigger,Trigger6M)),NA())</f>
        <v>6.0508665393779304E-4</v>
      </c>
      <c r="O246" s="52">
        <f>IFERROR(_xll.qlIndexFixing(ONIndex6M,I246,TRUE,_xll.ohTrigger(RecalcTrigger,Trigger6M)),NA())</f>
        <v>3.6534312759073373E-4</v>
      </c>
      <c r="P246" s="52">
        <f>IFERROR(_xll.qlIndexFixing(Index1Y,$H246,TRUE,_xll.ohTrigger(RecalcTrigger,Trigger1Y)),NA())</f>
        <v>2.2639187237996163E-3</v>
      </c>
      <c r="Q246" s="52">
        <f>IFERROR(_xll.qlIndexFixing(ONIndex1Y,I246,TRUE,_xll.ohTrigger(RecalcTrigger,Trigger1Y)),NA())</f>
        <v>1.7412310391939911E-3</v>
      </c>
    </row>
    <row r="247" spans="2:17" x14ac:dyDescent="0.2">
      <c r="B247" s="46" t="s">
        <v>17</v>
      </c>
      <c r="D247" s="49">
        <f>_xll.qlCalendarAdvance(Calendar,$D246,B247,"f",FALSE)</f>
        <v>42613</v>
      </c>
      <c r="E247" s="49">
        <f>_xll.qlInterestRateIndexValueDate(IndexON,D247)</f>
        <v>42613</v>
      </c>
      <c r="F247" s="52">
        <f>IFERROR(_xll.qlIndexFixing(IndexON,D247,TRUE,_xll.ohTrigger(RecalcTrigger,TriggerON)),NA())</f>
        <v>-1.7368912570203676E-3</v>
      </c>
      <c r="H247" s="49">
        <f>_xll.qlCalendarAdvance(Calendar,$H246,B247,"f",FALSE)</f>
        <v>42613</v>
      </c>
      <c r="I247" s="49">
        <f>_xll.qlInterestRateIndexValueDate(Index1M,$H247)</f>
        <v>42615</v>
      </c>
      <c r="J247" s="52">
        <f>IFERROR(_xll.qlIndexFixing(Index1M,$H247,TRUE,_xll.ohTrigger(RecalcTrigger,Trigger1M)),NA())</f>
        <v>-1.2766356823975642E-3</v>
      </c>
      <c r="K247" s="52">
        <f>IFERROR(_xll.qlIndexFixing(ONIndex1M,I247,TRUE,_xll.ohTrigger(RecalcTrigger,Trigger1M)),NA())</f>
        <v>-1.3064835255249818E-3</v>
      </c>
      <c r="L247" s="52">
        <f>IFERROR(_xll.qlIndexFixing(Index3M,H247,TRUE,_xll.ohTrigger(RecalcTrigger,Trigger3M)),NA())</f>
        <v>-3.5228859832874709E-4</v>
      </c>
      <c r="M247" s="52">
        <f>IFERROR(_xll.qlIndexFixing(ONIndex3M,I247,TRUE,_xll.ohTrigger(RecalcTrigger,Trigger3M)),NA())</f>
        <v>-4.0882776492168205E-4</v>
      </c>
      <c r="N247" s="52">
        <f>IFERROR(_xll.qlIndexFixing(Index6M,$H247,TRUE,_xll.ohTrigger(RecalcTrigger,Trigger6M)),NA())</f>
        <v>6.0702449905575609E-4</v>
      </c>
      <c r="O247" s="52">
        <f>IFERROR(_xll.qlIndexFixing(ONIndex6M,I247,TRUE,_xll.ohTrigger(RecalcTrigger,Trigger6M)),NA())</f>
        <v>3.6703229199908094E-4</v>
      </c>
      <c r="P247" s="52">
        <f>IFERROR(_xll.qlIndexFixing(Index1Y,$H247,TRUE,_xll.ohTrigger(RecalcTrigger,Trigger1Y)),NA())</f>
        <v>2.2721756743274398E-3</v>
      </c>
      <c r="Q247" s="52">
        <f>IFERROR(_xll.qlIndexFixing(ONIndex1Y,I247,TRUE,_xll.ohTrigger(RecalcTrigger,Trigger1Y)),NA())</f>
        <v>1.7458477757870128E-3</v>
      </c>
    </row>
    <row r="248" spans="2:17" x14ac:dyDescent="0.2">
      <c r="B248" s="46" t="s">
        <v>17</v>
      </c>
      <c r="D248" s="49">
        <f>_xll.qlCalendarAdvance(Calendar,$D247,B248,"f",FALSE)</f>
        <v>42614</v>
      </c>
      <c r="E248" s="49">
        <f>_xll.qlInterestRateIndexValueDate(IndexON,D248)</f>
        <v>42614</v>
      </c>
      <c r="F248" s="52">
        <f>IFERROR(_xll.qlIndexFixing(IndexON,D248,TRUE,_xll.ohTrigger(RecalcTrigger,TriggerON)),NA())</f>
        <v>-1.7366345528824212E-3</v>
      </c>
      <c r="H248" s="49">
        <f>_xll.qlCalendarAdvance(Calendar,$H247,B248,"f",FALSE)</f>
        <v>42614</v>
      </c>
      <c r="I248" s="49">
        <f>_xll.qlInterestRateIndexValueDate(Index1M,$H248)</f>
        <v>42618</v>
      </c>
      <c r="J248" s="52">
        <f>IFERROR(_xll.qlIndexFixing(Index1M,$H248,TRUE,_xll.ohTrigger(RecalcTrigger,Trigger1M)),NA())</f>
        <v>-1.2703991327525088E-3</v>
      </c>
      <c r="K248" s="52">
        <f>IFERROR(_xll.qlIndexFixing(ONIndex1M,I248,TRUE,_xll.ohTrigger(RecalcTrigger,Trigger1M)),NA())</f>
        <v>-1.3020286196407937E-3</v>
      </c>
      <c r="L248" s="52">
        <f>IFERROR(_xll.qlIndexFixing(Index3M,H248,TRUE,_xll.ohTrigger(RecalcTrigger,Trigger3M)),NA())</f>
        <v>-3.4806360282408472E-4</v>
      </c>
      <c r="M248" s="52">
        <f>IFERROR(_xll.qlIndexFixing(ONIndex3M,I248,TRUE,_xll.ohTrigger(RecalcTrigger,Trigger3M)),NA())</f>
        <v>-4.0772550391920959E-4</v>
      </c>
      <c r="N248" s="52">
        <f>IFERROR(_xll.qlIndexFixing(Index6M,$H248,TRUE,_xll.ohTrigger(RecalcTrigger,Trigger6M)),NA())</f>
        <v>6.1376639784758188E-4</v>
      </c>
      <c r="O248" s="52">
        <f>IFERROR(_xll.qlIndexFixing(ONIndex6M,I248,TRUE,_xll.ohTrigger(RecalcTrigger,Trigger6M)),NA())</f>
        <v>3.6876647175887456E-4</v>
      </c>
      <c r="P248" s="52">
        <f>IFERROR(_xll.qlIndexFixing(Index1Y,$H248,TRUE,_xll.ohTrigger(RecalcTrigger,Trigger1Y)),NA())</f>
        <v>2.2788505770441063E-3</v>
      </c>
      <c r="Q248" s="52">
        <f>IFERROR(_xll.qlIndexFixing(ONIndex1Y,I248,TRUE,_xll.ohTrigger(RecalcTrigger,Trigger1Y)),NA())</f>
        <v>1.7505362238967592E-3</v>
      </c>
    </row>
    <row r="249" spans="2:17" x14ac:dyDescent="0.2">
      <c r="B249" s="46" t="s">
        <v>17</v>
      </c>
      <c r="D249" s="49">
        <f>_xll.qlCalendarAdvance(Calendar,$D248,B249,"f",FALSE)</f>
        <v>42615</v>
      </c>
      <c r="E249" s="49">
        <f>_xll.qlInterestRateIndexValueDate(IndexON,D249)</f>
        <v>42615</v>
      </c>
      <c r="F249" s="52">
        <f>IFERROR(_xll.qlIndexFixing(IndexON,D249,TRUE,_xll.ohTrigger(RecalcTrigger,TriggerON)),NA())</f>
        <v>-1.7359031672770087E-3</v>
      </c>
      <c r="H249" s="49">
        <f>_xll.qlCalendarAdvance(Calendar,$H248,B249,"f",FALSE)</f>
        <v>42615</v>
      </c>
      <c r="I249" s="49">
        <f>_xll.qlInterestRateIndexValueDate(Index1M,$H249)</f>
        <v>42619</v>
      </c>
      <c r="J249" s="52">
        <f>IFERROR(_xll.qlIndexFixing(Index1M,$H249,TRUE,_xll.ohTrigger(RecalcTrigger,Trigger1M)),NA())</f>
        <v>-1.2682995716661871E-3</v>
      </c>
      <c r="K249" s="52">
        <f>IFERROR(_xll.qlIndexFixing(ONIndex1M,I249,TRUE,_xll.ohTrigger(RecalcTrigger,Trigger1M)),NA())</f>
        <v>-1.297774325683676E-3</v>
      </c>
      <c r="L249" s="52">
        <f>IFERROR(_xll.qlIndexFixing(Index3M,H249,TRUE,_xll.ohTrigger(RecalcTrigger,Trigger3M)),NA())</f>
        <v>-3.4664521479244281E-4</v>
      </c>
      <c r="M249" s="52">
        <f>IFERROR(_xll.qlIndexFixing(ONIndex3M,I249,TRUE,_xll.ohTrigger(RecalcTrigger,Trigger3M)),NA())</f>
        <v>-4.0659515910146382E-4</v>
      </c>
      <c r="N249" s="52">
        <f>IFERROR(_xll.qlIndexFixing(Index6M,$H249,TRUE,_xll.ohTrigger(RecalcTrigger,Trigger6M)),NA())</f>
        <v>6.1513827783477276E-4</v>
      </c>
      <c r="O249" s="52">
        <f>IFERROR(_xll.qlIndexFixing(ONIndex6M,I249,TRUE,_xll.ohTrigger(RecalcTrigger,Trigger6M)),NA())</f>
        <v>3.7054601587094282E-4</v>
      </c>
      <c r="P249" s="52">
        <f>IFERROR(_xll.qlIndexFixing(Index1Y,$H249,TRUE,_xll.ohTrigger(RecalcTrigger,Trigger1Y)),NA())</f>
        <v>2.2825723247466775E-3</v>
      </c>
      <c r="Q249" s="52">
        <f>IFERROR(_xll.qlIndexFixing(ONIndex1Y,I249,TRUE,_xll.ohTrigger(RecalcTrigger,Trigger1Y)),NA())</f>
        <v>1.7552968818446146E-3</v>
      </c>
    </row>
    <row r="250" spans="2:17" x14ac:dyDescent="0.2">
      <c r="B250" s="46" t="s">
        <v>17</v>
      </c>
      <c r="D250" s="49">
        <f>_xll.qlCalendarAdvance(Calendar,$D249,B250,"f",FALSE)</f>
        <v>42618</v>
      </c>
      <c r="E250" s="49">
        <f>_xll.qlInterestRateIndexValueDate(IndexON,D250)</f>
        <v>42618</v>
      </c>
      <c r="F250" s="52">
        <f>IFERROR(_xll.qlIndexFixing(IndexON,D250,TRUE,_xll.ohTrigger(RecalcTrigger,TriggerON)),NA())</f>
        <v>-1.734975974887476E-3</v>
      </c>
      <c r="H250" s="49">
        <f>_xll.qlCalendarAdvance(Calendar,$H249,B250,"f",FALSE)</f>
        <v>42618</v>
      </c>
      <c r="I250" s="49">
        <f>_xll.qlInterestRateIndexValueDate(Index1M,$H250)</f>
        <v>42620</v>
      </c>
      <c r="J250" s="52">
        <f>IFERROR(_xll.qlIndexFixing(Index1M,$H250,TRUE,_xll.ohTrigger(RecalcTrigger,Trigger1M)),NA())</f>
        <v>-1.2663203229279496E-3</v>
      </c>
      <c r="K250" s="52">
        <f>IFERROR(_xll.qlIndexFixing(ONIndex1M,I250,TRUE,_xll.ohTrigger(RecalcTrigger,Trigger1M)),NA())</f>
        <v>-1.2899436873192727E-3</v>
      </c>
      <c r="L250" s="52">
        <f>IFERROR(_xll.qlIndexFixing(Index3M,H250,TRUE,_xll.ohTrigger(RecalcTrigger,Trigger3M)),NA())</f>
        <v>-3.4522231595500609E-4</v>
      </c>
      <c r="M250" s="52">
        <f>IFERROR(_xll.qlIndexFixing(ONIndex3M,I250,TRUE,_xll.ohTrigger(RecalcTrigger,Trigger3M)),NA())</f>
        <v>-4.0423931246369449E-4</v>
      </c>
      <c r="N250" s="52">
        <f>IFERROR(_xll.qlIndexFixing(Index6M,$H250,TRUE,_xll.ohTrigger(RecalcTrigger,Trigger6M)),NA())</f>
        <v>6.172718518130375E-4</v>
      </c>
      <c r="O250" s="52">
        <f>IFERROR(_xll.qlIndexFixing(ONIndex6M,I250,TRUE,_xll.ohTrigger(RecalcTrigger,Trigger6M)),NA())</f>
        <v>3.7425845116345613E-4</v>
      </c>
      <c r="P250" s="52">
        <f>IFERROR(_xll.qlIndexFixing(Index1Y,$H250,TRUE,_xll.ohTrigger(RecalcTrigger,Trigger1Y)),NA())</f>
        <v>2.286290030402113E-3</v>
      </c>
      <c r="Q250" s="52">
        <f>IFERROR(_xll.qlIndexFixing(ONIndex1Y,I250,TRUE,_xll.ohTrigger(RecalcTrigger,Trigger1Y)),NA())</f>
        <v>1.7650700435378752E-3</v>
      </c>
    </row>
    <row r="251" spans="2:17" x14ac:dyDescent="0.2">
      <c r="B251" s="46" t="s">
        <v>17</v>
      </c>
      <c r="D251" s="49">
        <f>_xll.qlCalendarAdvance(Calendar,$D250,B251,"f",FALSE)</f>
        <v>42619</v>
      </c>
      <c r="E251" s="49">
        <f>_xll.qlInterestRateIndexValueDate(IndexON,D251)</f>
        <v>42619</v>
      </c>
      <c r="F251" s="52">
        <f>IFERROR(_xll.qlIndexFixing(IndexON,D251,TRUE,_xll.ohTrigger(RecalcTrigger,TriggerON)),NA())</f>
        <v>-1.7344004488606402E-3</v>
      </c>
      <c r="H251" s="49">
        <f>_xll.qlCalendarAdvance(Calendar,$H250,B251,"f",FALSE)</f>
        <v>42619</v>
      </c>
      <c r="I251" s="49">
        <f>_xll.qlInterestRateIndexValueDate(Index1M,$H251)</f>
        <v>42621</v>
      </c>
      <c r="J251" s="52">
        <f>IFERROR(_xll.qlIndexFixing(Index1M,$H251,TRUE,_xll.ohTrigger(RecalcTrigger,Trigger1M)),NA())</f>
        <v>-1.2631956878630946E-3</v>
      </c>
      <c r="K251" s="52">
        <f>IFERROR(_xll.qlIndexFixing(ONIndex1M,I251,TRUE,_xll.ohTrigger(RecalcTrigger,Trigger1M)),NA())</f>
        <v>-1.2828187301217042E-3</v>
      </c>
      <c r="L251" s="52">
        <f>IFERROR(_xll.qlIndexFixing(Index3M,H251,TRUE,_xll.ohTrigger(RecalcTrigger,Trigger3M)),NA())</f>
        <v>-3.4379522133582536E-4</v>
      </c>
      <c r="M251" s="52">
        <f>IFERROR(_xll.qlIndexFixing(ONIndex3M,I251,TRUE,_xll.ohTrigger(RecalcTrigger,Trigger3M)),NA())</f>
        <v>-4.0178858064621181E-4</v>
      </c>
      <c r="N251" s="52">
        <f>IFERROR(_xll.qlIndexFixing(Index6M,$H251,TRUE,_xll.ohTrigger(RecalcTrigger,Trigger6M)),NA())</f>
        <v>6.1945335988203211E-4</v>
      </c>
      <c r="O251" s="52">
        <f>IFERROR(_xll.qlIndexFixing(ONIndex6M,I251,TRUE,_xll.ohTrigger(RecalcTrigger,Trigger6M)),NA())</f>
        <v>3.7812481058274727E-4</v>
      </c>
      <c r="P251" s="52">
        <f>IFERROR(_xll.qlIndexFixing(Index1Y,$H251,TRUE,_xll.ohTrigger(RecalcTrigger,Trigger1Y)),NA())</f>
        <v>2.2900039178574364E-3</v>
      </c>
      <c r="Q251" s="52">
        <f>IFERROR(_xll.qlIndexFixing(ONIndex1Y,I251,TRUE,_xll.ohTrigger(RecalcTrigger,Trigger1Y)),NA())</f>
        <v>1.7750715810027629E-3</v>
      </c>
    </row>
    <row r="252" spans="2:17" x14ac:dyDescent="0.2">
      <c r="B252" s="46" t="s">
        <v>17</v>
      </c>
      <c r="D252" s="49">
        <f>_xll.qlCalendarAdvance(Calendar,$D251,B252,"f",FALSE)</f>
        <v>42620</v>
      </c>
      <c r="E252" s="49">
        <f>_xll.qlInterestRateIndexValueDate(IndexON,D252)</f>
        <v>42620</v>
      </c>
      <c r="F252" s="52">
        <f>IFERROR(_xll.qlIndexFixing(IndexON,D252,TRUE,_xll.ohTrigger(RecalcTrigger,TriggerON)),NA())</f>
        <v>-1.7337593935318196E-3</v>
      </c>
      <c r="H252" s="49">
        <f>_xll.qlCalendarAdvance(Calendar,$H251,B252,"f",FALSE)</f>
        <v>42620</v>
      </c>
      <c r="I252" s="49">
        <f>_xll.qlInterestRateIndexValueDate(Index1M,$H252)</f>
        <v>42622</v>
      </c>
      <c r="J252" s="52">
        <f>IFERROR(_xll.qlIndexFixing(Index1M,$H252,TRUE,_xll.ohTrigger(RecalcTrigger,Trigger1M)),NA())</f>
        <v>-1.2620847976591559E-3</v>
      </c>
      <c r="K252" s="52">
        <f>IFERROR(_xll.qlIndexFixing(ONIndex1M,I252,TRUE,_xll.ohTrigger(RecalcTrigger,Trigger1M)),NA())</f>
        <v>-1.2796090916467051E-3</v>
      </c>
      <c r="L252" s="52">
        <f>IFERROR(_xll.qlIndexFixing(Index3M,H252,TRUE,_xll.ohTrigger(RecalcTrigger,Trigger3M)),NA())</f>
        <v>-3.4236424905845008E-4</v>
      </c>
      <c r="M252" s="52">
        <f>IFERROR(_xll.qlIndexFixing(ONIndex3M,I252,TRUE,_xll.ohTrigger(RecalcTrigger,Trigger3M)),NA())</f>
        <v>-4.0051454612832771E-4</v>
      </c>
      <c r="N252" s="52">
        <f>IFERROR(_xll.qlIndexFixing(Index6M,$H252,TRUE,_xll.ohTrigger(RecalcTrigger,Trigger6M)),NA())</f>
        <v>6.2168577848206621E-4</v>
      </c>
      <c r="O252" s="52">
        <f>IFERROR(_xll.qlIndexFixing(ONIndex6M,I252,TRUE,_xll.ohTrigger(RecalcTrigger,Trigger6M)),NA())</f>
        <v>3.8013640803136184E-4</v>
      </c>
      <c r="P252" s="52">
        <f>IFERROR(_xll.qlIndexFixing(Index1Y,$H252,TRUE,_xll.ohTrigger(RecalcTrigger,Trigger1Y)),NA())</f>
        <v>2.2982125277078965E-3</v>
      </c>
      <c r="Q252" s="52">
        <f>IFERROR(_xll.qlIndexFixing(ONIndex1Y,I252,TRUE,_xll.ohTrigger(RecalcTrigger,Trigger1Y)),NA())</f>
        <v>1.7802007648803908E-3</v>
      </c>
    </row>
    <row r="253" spans="2:17" x14ac:dyDescent="0.2">
      <c r="B253" s="46" t="s">
        <v>17</v>
      </c>
      <c r="D253" s="49">
        <f>_xll.qlCalendarAdvance(Calendar,$D252,B253,"f",FALSE)</f>
        <v>42621</v>
      </c>
      <c r="E253" s="49">
        <f>_xll.qlInterestRateIndexValueDate(IndexON,D253)</f>
        <v>42621</v>
      </c>
      <c r="F253" s="52">
        <f>IFERROR(_xll.qlIndexFixing(IndexON,D253,TRUE,_xll.ohTrigger(RecalcTrigger,TriggerON)),NA())</f>
        <v>-1.7330522211311816E-3</v>
      </c>
      <c r="H253" s="49">
        <f>_xll.qlCalendarAdvance(Calendar,$H252,B253,"f",FALSE)</f>
        <v>42621</v>
      </c>
      <c r="I253" s="49">
        <f>_xll.qlInterestRateIndexValueDate(Index1M,$H253)</f>
        <v>42625</v>
      </c>
      <c r="J253" s="52">
        <f>IFERROR(_xll.qlIndexFixing(Index1M,$H253,TRUE,_xll.ohTrigger(RecalcTrigger,Trigger1M)),NA())</f>
        <v>-1.2579830503929301E-3</v>
      </c>
      <c r="K253" s="52">
        <f>IFERROR(_xll.qlIndexFixing(ONIndex1M,I253,TRUE,_xll.ohTrigger(RecalcTrigger,Trigger1M)),NA())</f>
        <v>-1.2766167034294895E-3</v>
      </c>
      <c r="L253" s="52">
        <f>IFERROR(_xll.qlIndexFixing(Index3M,H253,TRUE,_xll.ohTrigger(RecalcTrigger,Trigger3M)),NA())</f>
        <v>-3.380512940200651E-4</v>
      </c>
      <c r="M253" s="52">
        <f>IFERROR(_xll.qlIndexFixing(ONIndex3M,I253,TRUE,_xll.ohTrigger(RecalcTrigger,Trigger3M)),NA())</f>
        <v>-3.9921111960161682E-4</v>
      </c>
      <c r="N253" s="52">
        <f>IFERROR(_xll.qlIndexFixing(Index6M,$H253,TRUE,_xll.ohTrigger(RecalcTrigger,Trigger6M)),NA())</f>
        <v>6.2979501190075647E-4</v>
      </c>
      <c r="O253" s="52">
        <f>IFERROR(_xll.qlIndexFixing(ONIndex6M,I253,TRUE,_xll.ohTrigger(RecalcTrigger,Trigger6M)),NA())</f>
        <v>3.8219546255824355E-4</v>
      </c>
      <c r="P253" s="52">
        <f>IFERROR(_xll.qlIndexFixing(Index1Y,$H253,TRUE,_xll.ohTrigger(RecalcTrigger,Trigger1Y)),NA())</f>
        <v>2.3048257975897663E-3</v>
      </c>
      <c r="Q253" s="52">
        <f>IFERROR(_xll.qlIndexFixing(ONIndex1Y,I253,TRUE,_xll.ohTrigger(RecalcTrigger,Trigger1Y)),NA())</f>
        <v>1.7854051490839851E-3</v>
      </c>
    </row>
    <row r="254" spans="2:17" x14ac:dyDescent="0.2">
      <c r="B254" s="46" t="s">
        <v>17</v>
      </c>
      <c r="D254" s="49">
        <f>_xll.qlCalendarAdvance(Calendar,$D253,B254,"f",FALSE)</f>
        <v>42622</v>
      </c>
      <c r="E254" s="49">
        <f>_xll.qlInterestRateIndexValueDate(IndexON,D254)</f>
        <v>42622</v>
      </c>
      <c r="F254" s="52">
        <f>IFERROR(_xll.qlIndexFixing(IndexON,D254,TRUE,_xll.ohTrigger(RecalcTrigger,TriggerON)),NA())</f>
        <v>-1.731406216465281E-3</v>
      </c>
      <c r="H254" s="49">
        <f>_xll.qlCalendarAdvance(Calendar,$H253,B254,"f",FALSE)</f>
        <v>42622</v>
      </c>
      <c r="I254" s="49">
        <f>_xll.qlInterestRateIndexValueDate(Index1M,$H254)</f>
        <v>42626</v>
      </c>
      <c r="J254" s="52">
        <f>IFERROR(_xll.qlIndexFixing(Index1M,$H254,TRUE,_xll.ohTrigger(RecalcTrigger,Trigger1M)),NA())</f>
        <v>-1.256576953741817E-3</v>
      </c>
      <c r="K254" s="52">
        <f>IFERROR(_xll.qlIndexFixing(ONIndex1M,I254,TRUE,_xll.ohTrigger(RecalcTrigger,Trigger1M)),NA())</f>
        <v>-1.2738443387316778E-3</v>
      </c>
      <c r="L254" s="52">
        <f>IFERROR(_xll.qlIndexFixing(Index3M,H254,TRUE,_xll.ohTrigger(RecalcTrigger,Trigger3M)),NA())</f>
        <v>-3.3660805434679948E-4</v>
      </c>
      <c r="M254" s="52">
        <f>IFERROR(_xll.qlIndexFixing(ONIndex3M,I254,TRUE,_xll.ohTrigger(RecalcTrigger,Trigger3M)),NA())</f>
        <v>-3.9788230178583461E-4</v>
      </c>
      <c r="N254" s="52">
        <f>IFERROR(_xll.qlIndexFixing(Index6M,$H254,TRUE,_xll.ohTrigger(RecalcTrigger,Trigger6M)),NA())</f>
        <v>6.311847920387959E-4</v>
      </c>
      <c r="O254" s="52">
        <f>IFERROR(_xll.qlIndexFixing(ONIndex6M,I254,TRUE,_xll.ohTrigger(RecalcTrigger,Trigger6M)),NA())</f>
        <v>3.8430232316422064E-4</v>
      </c>
      <c r="P254" s="52">
        <f>IFERROR(_xll.qlIndexFixing(Index1Y,$H254,TRUE,_xll.ohTrigger(RecalcTrigger,Trigger1Y)),NA())</f>
        <v>2.308523986723324E-3</v>
      </c>
      <c r="Q254" s="52">
        <f>IFERROR(_xll.qlIndexFixing(ONIndex1Y,I254,TRUE,_xll.ohTrigger(RecalcTrigger,Trigger1Y)),NA())</f>
        <v>1.790685232174738E-3</v>
      </c>
    </row>
    <row r="255" spans="2:17" x14ac:dyDescent="0.2">
      <c r="B255" s="46" t="s">
        <v>17</v>
      </c>
      <c r="D255" s="49">
        <f>_xll.qlCalendarAdvance(Calendar,$D254,B255,"f",FALSE)</f>
        <v>42625</v>
      </c>
      <c r="E255" s="49">
        <f>_xll.qlInterestRateIndexValueDate(IndexON,D255)</f>
        <v>42625</v>
      </c>
      <c r="F255" s="52">
        <f>IFERROR(_xll.qlIndexFixing(IndexON,D255,TRUE,_xll.ohTrigger(RecalcTrigger,TriggerON)),NA())</f>
        <v>-1.7295505924241894E-3</v>
      </c>
      <c r="H255" s="49">
        <f>_xll.qlCalendarAdvance(Calendar,$H254,B255,"f",FALSE)</f>
        <v>42625</v>
      </c>
      <c r="I255" s="49">
        <f>_xll.qlInterestRateIndexValueDate(Index1M,$H255)</f>
        <v>42627</v>
      </c>
      <c r="J255" s="52">
        <f>IFERROR(_xll.qlIndexFixing(Index1M,$H255,TRUE,_xll.ohTrigger(RecalcTrigger,Trigger1M)),NA())</f>
        <v>-1.2552407330783666E-3</v>
      </c>
      <c r="K255" s="52">
        <f>IFERROR(_xll.qlIndexFixing(ONIndex1M,I255,TRUE,_xll.ohTrigger(RecalcTrigger,Trigger1M)),NA())</f>
        <v>-1.2690424121819532E-3</v>
      </c>
      <c r="L255" s="52">
        <f>IFERROR(_xll.qlIndexFixing(Index3M,H255,TRUE,_xll.ohTrigger(RecalcTrigger,Trigger3M)),NA())</f>
        <v>-3.3516257413083745E-4</v>
      </c>
      <c r="M255" s="52">
        <f>IFERROR(_xll.qlIndexFixing(ONIndex3M,I255,TRUE,_xll.ohTrigger(RecalcTrigger,Trigger3M)),NA())</f>
        <v>-3.9520113455093764E-4</v>
      </c>
      <c r="N255" s="52">
        <f>IFERROR(_xll.qlIndexFixing(Index6M,$H255,TRUE,_xll.ohTrigger(RecalcTrigger,Trigger6M)),NA())</f>
        <v>6.3371711495987572E-4</v>
      </c>
      <c r="O255" s="52">
        <f>IFERROR(_xll.qlIndexFixing(ONIndex6M,I255,TRUE,_xll.ohTrigger(RecalcTrigger,Trigger6M)),NA())</f>
        <v>3.8867756101623741E-4</v>
      </c>
      <c r="P255" s="52">
        <f>IFERROR(_xll.qlIndexFixing(Index1Y,$H255,TRUE,_xll.ohTrigger(RecalcTrigger,Trigger1Y)),NA())</f>
        <v>2.3122197217235467E-3</v>
      </c>
      <c r="Q255" s="52">
        <f>IFERROR(_xll.qlIndexFixing(ONIndex1Y,I255,TRUE,_xll.ohTrigger(RecalcTrigger,Trigger1Y)),NA())</f>
        <v>1.8015092351486572E-3</v>
      </c>
    </row>
    <row r="256" spans="2:17" x14ac:dyDescent="0.2">
      <c r="B256" s="46" t="s">
        <v>17</v>
      </c>
      <c r="D256" s="49">
        <f>_xll.qlCalendarAdvance(Calendar,$D255,B256,"f",FALSE)</f>
        <v>42626</v>
      </c>
      <c r="E256" s="49">
        <f>_xll.qlInterestRateIndexValueDate(IndexON,D256)</f>
        <v>42626</v>
      </c>
      <c r="F256" s="52">
        <f>IFERROR(_xll.qlIndexFixing(IndexON,D256,TRUE,_xll.ohTrigger(RecalcTrigger,TriggerON)),NA())</f>
        <v>-1.7285040094838777E-3</v>
      </c>
      <c r="H256" s="49">
        <f>_xll.qlCalendarAdvance(Calendar,$H255,B256,"f",FALSE)</f>
        <v>42626</v>
      </c>
      <c r="I256" s="49">
        <f>_xll.qlInterestRateIndexValueDate(Index1M,$H256)</f>
        <v>42628</v>
      </c>
      <c r="J256" s="52">
        <f>IFERROR(_xll.qlIndexFixing(Index1M,$H256,TRUE,_xll.ohTrigger(RecalcTrigger,Trigger1M)),NA())</f>
        <v>-1.2528788336609031E-3</v>
      </c>
      <c r="K256" s="52">
        <f>IFERROR(_xll.qlIndexFixing(ONIndex1M,I256,TRUE,_xll.ohTrigger(RecalcTrigger,Trigger1M)),NA())</f>
        <v>-1.2650105746914164E-3</v>
      </c>
      <c r="L256" s="52">
        <f>IFERROR(_xll.qlIndexFixing(Index3M,H256,TRUE,_xll.ohTrigger(RecalcTrigger,Trigger3M)),NA())</f>
        <v>-3.3371519009228138E-4</v>
      </c>
      <c r="M256" s="52">
        <f>IFERROR(_xll.qlIndexFixing(ONIndex3M,I256,TRUE,_xll.ohTrigger(RecalcTrigger,Trigger3M)),NA())</f>
        <v>-3.9250644794375233E-4</v>
      </c>
      <c r="N256" s="52">
        <f>IFERROR(_xll.qlIndexFixing(Index6M,$H256,TRUE,_xll.ohTrigger(RecalcTrigger,Trigger6M)),NA())</f>
        <v>6.3631863010815205E-4</v>
      </c>
      <c r="O256" s="52">
        <f>IFERROR(_xll.qlIndexFixing(ONIndex6M,I256,TRUE,_xll.ohTrigger(RecalcTrigger,Trigger6M)),NA())</f>
        <v>3.9321480095999561E-4</v>
      </c>
      <c r="P256" s="52">
        <f>IFERROR(_xll.qlIndexFixing(Index1Y,$H256,TRUE,_xll.ohTrigger(RecalcTrigger,Trigger1Y)),NA())</f>
        <v>2.3159132334330673E-3</v>
      </c>
      <c r="Q256" s="52">
        <f>IFERROR(_xll.qlIndexFixing(ONIndex1Y,I256,TRUE,_xll.ohTrigger(RecalcTrigger,Trigger1Y)),NA())</f>
        <v>1.8125725219952926E-3</v>
      </c>
    </row>
    <row r="257" spans="2:17" x14ac:dyDescent="0.2">
      <c r="B257" s="46" t="s">
        <v>17</v>
      </c>
      <c r="D257" s="49">
        <f>_xll.qlCalendarAdvance(Calendar,$D256,B257,"f",FALSE)</f>
        <v>42627</v>
      </c>
      <c r="E257" s="49">
        <f>_xll.qlInterestRateIndexValueDate(IndexON,D257)</f>
        <v>42627</v>
      </c>
      <c r="F257" s="52">
        <f>IFERROR(_xll.qlIndexFixing(IndexON,D257,TRUE,_xll.ohTrigger(RecalcTrigger,TriggerON)),NA())</f>
        <v>-1.7273969533171396E-3</v>
      </c>
      <c r="H257" s="49">
        <f>_xll.qlCalendarAdvance(Calendar,$H256,B257,"f",FALSE)</f>
        <v>42627</v>
      </c>
      <c r="I257" s="49">
        <f>_xll.qlInterestRateIndexValueDate(Index1M,$H257)</f>
        <v>42629</v>
      </c>
      <c r="J257" s="52">
        <f>IFERROR(_xll.qlIndexFixing(Index1M,$H257,TRUE,_xll.ohTrigger(RecalcTrigger,Trigger1M)),NA())</f>
        <v>-1.2522069579258958E-3</v>
      </c>
      <c r="K257" s="52">
        <f>IFERROR(_xll.qlIndexFixing(ONIndex1M,I257,TRUE,_xll.ohTrigger(RecalcTrigger,Trigger1M)),NA())</f>
        <v>-1.2633799227579345E-3</v>
      </c>
      <c r="L257" s="52">
        <f>IFERROR(_xll.qlIndexFixing(Index3M,H257,TRUE,_xll.ohTrigger(RecalcTrigger,Trigger3M)),NA())</f>
        <v>-3.3226619569748128E-4</v>
      </c>
      <c r="M257" s="52">
        <f>IFERROR(_xll.qlIndexFixing(ONIndex3M,I257,TRUE,_xll.ohTrigger(RecalcTrigger,Trigger3M)),NA())</f>
        <v>-3.9115185418658882E-4</v>
      </c>
      <c r="N257" s="52">
        <f>IFERROR(_xll.qlIndexFixing(Index6M,$H257,TRUE,_xll.ohTrigger(RecalcTrigger,Trigger6M)),NA())</f>
        <v>6.3899245495322213E-4</v>
      </c>
      <c r="O257" s="52">
        <f>IFERROR(_xll.qlIndexFixing(ONIndex6M,I257,TRUE,_xll.ohTrigger(RecalcTrigger,Trigger6M)),NA())</f>
        <v>3.9556592345668662E-4</v>
      </c>
      <c r="P257" s="52">
        <f>IFERROR(_xll.qlIndexFixing(Index1Y,$H257,TRUE,_xll.ohTrigger(RecalcTrigger,Trigger1Y)),NA())</f>
        <v>2.3241272948235497E-3</v>
      </c>
      <c r="Q257" s="52">
        <f>IFERROR(_xll.qlIndexFixing(ONIndex1Y,I257,TRUE,_xll.ohTrigger(RecalcTrigger,Trigger1Y)),NA())</f>
        <v>1.8182385759413222E-3</v>
      </c>
    </row>
    <row r="258" spans="2:17" x14ac:dyDescent="0.2">
      <c r="B258" s="46" t="s">
        <v>17</v>
      </c>
      <c r="D258" s="49">
        <f>_xll.qlCalendarAdvance(Calendar,$D257,B258,"f",FALSE)</f>
        <v>42628</v>
      </c>
      <c r="E258" s="49">
        <f>_xll.qlInterestRateIndexValueDate(IndexON,D258)</f>
        <v>42628</v>
      </c>
      <c r="F258" s="52">
        <f>IFERROR(_xll.qlIndexFixing(IndexON,D258,TRUE,_xll.ohTrigger(RecalcTrigger,TriggerON)),NA())</f>
        <v>-1.7262657343586341E-3</v>
      </c>
      <c r="H258" s="49">
        <f>_xll.qlCalendarAdvance(Calendar,$H257,B258,"f",FALSE)</f>
        <v>42628</v>
      </c>
      <c r="I258" s="49">
        <f>_xll.qlInterestRateIndexValueDate(Index1M,$H258)</f>
        <v>42632</v>
      </c>
      <c r="J258" s="52">
        <f>IFERROR(_xll.qlIndexFixing(Index1M,$H258,TRUE,_xll.ohTrigger(RecalcTrigger,Trigger1M)),NA())</f>
        <v>-1.2493394186852136E-3</v>
      </c>
      <c r="K258" s="52">
        <f>IFERROR(_xll.qlIndexFixing(ONIndex1M,I258,TRUE,_xll.ohTrigger(RecalcTrigger,Trigger1M)),NA())</f>
        <v>-1.2619859327944738E-3</v>
      </c>
      <c r="L258" s="52">
        <f>IFERROR(_xll.qlIndexFixing(Index3M,H258,TRUE,_xll.ohTrigger(RecalcTrigger,Trigger3M)),NA())</f>
        <v>-3.279104669514436E-4</v>
      </c>
      <c r="M258" s="52">
        <f>IFERROR(_xll.qlIndexFixing(ONIndex3M,I258,TRUE,_xll.ohTrigger(RecalcTrigger,Trigger3M)),NA())</f>
        <v>-3.8979313628839662E-4</v>
      </c>
      <c r="N258" s="52">
        <f>IFERROR(_xll.qlIndexFixing(Index6M,$H258,TRUE,_xll.ohTrigger(RecalcTrigger,Trigger6M)),NA())</f>
        <v>6.4906110104414098E-4</v>
      </c>
      <c r="O258" s="52">
        <f>IFERROR(_xll.qlIndexFixing(ONIndex6M,I258,TRUE,_xll.ohTrigger(RecalcTrigger,Trigger6M)),NA())</f>
        <v>3.9796694483840156E-4</v>
      </c>
      <c r="P258" s="52">
        <f>IFERROR(_xll.qlIndexFixing(Index1Y,$H258,TRUE,_xll.ohTrigger(RecalcTrigger,Trigger1Y)),NA())</f>
        <v>2.330669699184973E-3</v>
      </c>
      <c r="Q258" s="52">
        <f>IFERROR(_xll.qlIndexFixing(ONIndex1Y,I258,TRUE,_xll.ohTrigger(RecalcTrigger,Trigger1Y)),NA())</f>
        <v>1.8239833193423038E-3</v>
      </c>
    </row>
    <row r="259" spans="2:17" x14ac:dyDescent="0.2">
      <c r="B259" s="46" t="s">
        <v>17</v>
      </c>
      <c r="D259" s="49">
        <f>_xll.qlCalendarAdvance(Calendar,$D258,B259,"f",FALSE)</f>
        <v>42629</v>
      </c>
      <c r="E259" s="49">
        <f>_xll.qlInterestRateIndexValueDate(IndexON,D259)</f>
        <v>42629</v>
      </c>
      <c r="F259" s="52">
        <f>IFERROR(_xll.qlIndexFixing(IndexON,D259,TRUE,_xll.ohTrigger(RecalcTrigger,TriggerON)),NA())</f>
        <v>-1.72394502426787E-3</v>
      </c>
      <c r="H259" s="49">
        <f>_xll.qlCalendarAdvance(Calendar,$H258,B259,"f",FALSE)</f>
        <v>42629</v>
      </c>
      <c r="I259" s="49">
        <f>_xll.qlInterestRateIndexValueDate(Index1M,$H259)</f>
        <v>42633</v>
      </c>
      <c r="J259" s="52">
        <f>IFERROR(_xll.qlIndexFixing(Index1M,$H259,TRUE,_xll.ohTrigger(RecalcTrigger,Trigger1M)),NA())</f>
        <v>-1.2482601499188561E-3</v>
      </c>
      <c r="K259" s="52">
        <f>IFERROR(_xll.qlIndexFixing(ONIndex1M,I259,TRUE,_xll.ohTrigger(RecalcTrigger,Trigger1M)),NA())</f>
        <v>-1.2608313775031021E-3</v>
      </c>
      <c r="L259" s="52">
        <f>IFERROR(_xll.qlIndexFixing(Index3M,H259,TRUE,_xll.ohTrigger(RecalcTrigger,Trigger3M)),NA())</f>
        <v>-3.2645585551267071E-4</v>
      </c>
      <c r="M259" s="52">
        <f>IFERROR(_xll.qlIndexFixing(ONIndex3M,I259,TRUE,_xll.ohTrigger(RecalcTrigger,Trigger3M)),NA())</f>
        <v>-3.8843035835789408E-4</v>
      </c>
      <c r="N259" s="52">
        <f>IFERROR(_xll.qlIndexFixing(Index6M,$H259,TRUE,_xll.ohTrigger(RecalcTrigger,Trigger6M)),NA())</f>
        <v>6.5047390602531385E-4</v>
      </c>
      <c r="O259" s="52">
        <f>IFERROR(_xll.qlIndexFixing(ONIndex6M,I259,TRUE,_xll.ohTrigger(RecalcTrigger,Trigger6M)),NA())</f>
        <v>4.0041821394609656E-4</v>
      </c>
      <c r="P259" s="52">
        <f>IFERROR(_xll.qlIndexFixing(Index1Y,$H259,TRUE,_xll.ohTrigger(RecalcTrigger,Trigger1Y)),NA())</f>
        <v>2.3343555920521696E-3</v>
      </c>
      <c r="Q259" s="52">
        <f>IFERROR(_xll.qlIndexFixing(ONIndex1Y,I259,TRUE,_xll.ohTrigger(RecalcTrigger,Trigger1Y)),NA())</f>
        <v>1.8298072507594298E-3</v>
      </c>
    </row>
    <row r="260" spans="2:17" x14ac:dyDescent="0.2">
      <c r="B260" s="46" t="s">
        <v>17</v>
      </c>
      <c r="D260" s="49">
        <f>_xll.qlCalendarAdvance(Calendar,$D259,B260,"f",FALSE)</f>
        <v>42632</v>
      </c>
      <c r="E260" s="49">
        <f>_xll.qlInterestRateIndexValueDate(IndexON,D260)</f>
        <v>42632</v>
      </c>
      <c r="F260" s="52">
        <f>IFERROR(_xll.qlIndexFixing(IndexON,D260,TRUE,_xll.ohTrigger(RecalcTrigger,TriggerON)),NA())</f>
        <v>-1.7215909253387451E-3</v>
      </c>
      <c r="H260" s="49">
        <f>_xll.qlCalendarAdvance(Calendar,$H259,B260,"f",FALSE)</f>
        <v>42632</v>
      </c>
      <c r="I260" s="49">
        <f>_xll.qlInterestRateIndexValueDate(Index1M,$H260)</f>
        <v>42634</v>
      </c>
      <c r="J260" s="52">
        <f>IFERROR(_xll.qlIndexFixing(Index1M,$H260,TRUE,_xll.ohTrigger(RecalcTrigger,Trigger1M)),NA())</f>
        <v>-1.247195793471878E-3</v>
      </c>
      <c r="K260" s="52">
        <f>IFERROR(_xll.qlIndexFixing(ONIndex1M,I260,TRUE,_xll.ohTrigger(RecalcTrigger,Trigger1M)),NA())</f>
        <v>-1.2589462768275439E-3</v>
      </c>
      <c r="L260" s="52">
        <f>IFERROR(_xll.qlIndexFixing(Index3M,H260,TRUE,_xll.ohTrigger(RecalcTrigger,Trigger3M)),NA())</f>
        <v>-3.2499999981293982E-4</v>
      </c>
      <c r="M260" s="52">
        <f>IFERROR(_xll.qlIndexFixing(ONIndex3M,I260,TRUE,_xll.ohTrigger(RecalcTrigger,Trigger3M)),NA())</f>
        <v>-3.856911755839576E-4</v>
      </c>
      <c r="N260" s="52">
        <f>IFERROR(_xll.qlIndexFixing(Index6M,$H260,TRUE,_xll.ohTrigger(RecalcTrigger,Trigger6M)),NA())</f>
        <v>6.5355674675055453E-4</v>
      </c>
      <c r="O260" s="52">
        <f>IFERROR(_xll.qlIndexFixing(ONIndex6M,I260,TRUE,_xll.ohTrigger(RecalcTrigger,Trigger6M)),NA())</f>
        <v>4.2387184058689797E-4</v>
      </c>
      <c r="P260" s="52">
        <f>IFERROR(_xll.qlIndexFixing(Index1Y,$H260,TRUE,_xll.ohTrigger(RecalcTrigger,Trigger1Y)),NA())</f>
        <v>2.3380406676695364E-3</v>
      </c>
      <c r="Q260" s="52">
        <f>IFERROR(_xll.qlIndexFixing(ONIndex1Y,I260,TRUE,_xll.ohTrigger(RecalcTrigger,Trigger1Y)),NA())</f>
        <v>1.8410625896070343E-3</v>
      </c>
    </row>
    <row r="261" spans="2:17" x14ac:dyDescent="0.2">
      <c r="B261" s="46" t="s">
        <v>17</v>
      </c>
      <c r="D261" s="49">
        <f>_xll.qlCalendarAdvance(Calendar,$D260,B261,"f",FALSE)</f>
        <v>42633</v>
      </c>
      <c r="E261" s="49">
        <f>_xll.qlInterestRateIndexValueDate(IndexON,D261)</f>
        <v>42633</v>
      </c>
      <c r="F261" s="52">
        <f>IFERROR(_xll.qlIndexFixing(IndexON,D261,TRUE,_xll.ohTrigger(RecalcTrigger,TriggerON)),NA())</f>
        <v>-1.7203848563740465E-3</v>
      </c>
      <c r="H261" s="49">
        <f>_xll.qlCalendarAdvance(Calendar,$H260,B261,"f",FALSE)</f>
        <v>42633</v>
      </c>
      <c r="I261" s="49">
        <f>_xll.qlInterestRateIndexValueDate(Index1M,$H261)</f>
        <v>42635</v>
      </c>
      <c r="J261" s="52">
        <f>IFERROR(_xll.qlIndexFixing(Index1M,$H261,TRUE,_xll.ohTrigger(RecalcTrigger,Trigger1M)),NA())</f>
        <v>-1.2450240718911432E-3</v>
      </c>
      <c r="K261" s="52">
        <f>IFERROR(_xll.qlIndexFixing(ONIndex1M,I261,TRUE,_xll.ohTrigger(RecalcTrigger,Trigger1M)),NA())</f>
        <v>-1.2570786793908439E-3</v>
      </c>
      <c r="L261" s="52">
        <f>IFERROR(_xll.qlIndexFixing(Index3M,H261,TRUE,_xll.ohTrigger(RecalcTrigger,Trigger3M)),NA())</f>
        <v>-3.2354291341854188E-4</v>
      </c>
      <c r="M261" s="52">
        <f>IFERROR(_xll.qlIndexFixing(ONIndex3M,I261,TRUE,_xll.ohTrigger(RecalcTrigger,Trigger3M)),NA())</f>
        <v>-3.8293992572935309E-4</v>
      </c>
      <c r="N261" s="52">
        <f>IFERROR(_xll.qlIndexFixing(Index6M,$H261,TRUE,_xll.ohTrigger(RecalcTrigger,Trigger6M)),NA())</f>
        <v>6.5673102522245121E-4</v>
      </c>
      <c r="O261" s="52">
        <f>IFERROR(_xll.qlIndexFixing(ONIndex6M,I261,TRUE,_xll.ohTrigger(RecalcTrigger,Trigger6M)),NA())</f>
        <v>4.5157041993704183E-4</v>
      </c>
      <c r="P261" s="52">
        <f>IFERROR(_xll.qlIndexFixing(Index1Y,$H261,TRUE,_xll.ohTrigger(RecalcTrigger,Trigger1Y)),NA())</f>
        <v>2.3417251638750969E-3</v>
      </c>
      <c r="Q261" s="52">
        <f>IFERROR(_xll.qlIndexFixing(ONIndex1Y,I261,TRUE,_xll.ohTrigger(RecalcTrigger,Trigger1Y)),NA())</f>
        <v>1.8511441142354812E-3</v>
      </c>
    </row>
    <row r="262" spans="2:17" x14ac:dyDescent="0.2">
      <c r="B262" s="46" t="s">
        <v>17</v>
      </c>
      <c r="D262" s="49">
        <f>_xll.qlCalendarAdvance(Calendar,$D261,B262,"f",FALSE)</f>
        <v>42634</v>
      </c>
      <c r="E262" s="49">
        <f>_xll.qlInterestRateIndexValueDate(IndexON,D262)</f>
        <v>42634</v>
      </c>
      <c r="F262" s="52">
        <f>IFERROR(_xll.qlIndexFixing(IndexON,D262,TRUE,_xll.ohTrigger(RecalcTrigger,TriggerON)),NA())</f>
        <v>-1.719163887448083E-3</v>
      </c>
      <c r="H262" s="49">
        <f>_xll.qlCalendarAdvance(Calendar,$H261,B262,"f",FALSE)</f>
        <v>42634</v>
      </c>
      <c r="I262" s="49">
        <f>_xll.qlInterestRateIndexValueDate(Index1M,$H262)</f>
        <v>42636</v>
      </c>
      <c r="J262" s="52">
        <f>IFERROR(_xll.qlIndexFixing(Index1M,$H262,TRUE,_xll.ohTrigger(RecalcTrigger,Trigger1M)),NA())</f>
        <v>-1.2445185174957802E-3</v>
      </c>
      <c r="K262" s="52">
        <f>IFERROR(_xll.qlIndexFixing(ONIndex1M,I262,TRUE,_xll.ohTrigger(RecalcTrigger,Trigger1M)),NA())</f>
        <v>-1.256125952813214E-3</v>
      </c>
      <c r="L262" s="52">
        <f>IFERROR(_xll.qlIndexFixing(Index3M,H262,TRUE,_xll.ohTrigger(RecalcTrigger,Trigger3M)),NA())</f>
        <v>-3.2208440728640999E-4</v>
      </c>
      <c r="M262" s="52">
        <f>IFERROR(_xll.qlIndexFixing(ONIndex3M,I262,TRUE,_xll.ohTrigger(RecalcTrigger,Trigger3M)),NA())</f>
        <v>-3.8155780722970434E-4</v>
      </c>
      <c r="N262" s="52">
        <f>IFERROR(_xll.qlIndexFixing(Index6M,$H262,TRUE,_xll.ohTrigger(RecalcTrigger,Trigger6M)),NA())</f>
        <v>6.5999999999995164E-4</v>
      </c>
      <c r="O262" s="52">
        <f>IFERROR(_xll.qlIndexFixing(ONIndex6M,I262,TRUE,_xll.ohTrigger(RecalcTrigger,Trigger6M)),NA())</f>
        <v>4.6420415247716562E-4</v>
      </c>
      <c r="P262" s="52">
        <f>IFERROR(_xll.qlIndexFixing(Index1Y,$H262,TRUE,_xll.ohTrigger(RecalcTrigger,Trigger1Y)),NA())</f>
        <v>2.350000000184579E-3</v>
      </c>
      <c r="Q262" s="52">
        <f>IFERROR(_xll.qlIndexFixing(ONIndex1Y,I262,TRUE,_xll.ohTrigger(RecalcTrigger,Trigger1Y)),NA())</f>
        <v>1.8555645321871594E-3</v>
      </c>
    </row>
    <row r="263" spans="2:17" x14ac:dyDescent="0.2">
      <c r="B263" s="46" t="s">
        <v>17</v>
      </c>
      <c r="D263" s="49">
        <f>_xll.qlCalendarAdvance(Calendar,$D262,B263,"f",FALSE)</f>
        <v>42635</v>
      </c>
      <c r="E263" s="49">
        <f>_xll.qlInterestRateIndexValueDate(IndexON,D263)</f>
        <v>42635</v>
      </c>
      <c r="F263" s="52">
        <f>IFERROR(_xll.qlIndexFixing(IndexON,D263,TRUE,_xll.ohTrigger(RecalcTrigger,TriggerON)),NA())</f>
        <v>-1.7179280417423115E-3</v>
      </c>
      <c r="H263" s="49">
        <f>_xll.qlCalendarAdvance(Calendar,$H262,B263,"f",FALSE)</f>
        <v>42635</v>
      </c>
      <c r="I263" s="49">
        <f>_xll.qlInterestRateIndexValueDate(Index1M,$H263)</f>
        <v>42639</v>
      </c>
      <c r="J263" s="52">
        <f>IFERROR(_xll.qlIndexFixing(Index1M,$H263,TRUE,_xll.ohTrigger(RecalcTrigger,Trigger1M)),NA())</f>
        <v>-1.2418450620073074E-3</v>
      </c>
      <c r="K263" s="52">
        <f>IFERROR(_xll.qlIndexFixing(ONIndex1M,I263,TRUE,_xll.ohTrigger(RecalcTrigger,Trigger1M)),NA())</f>
        <v>-1.2551631918622519E-3</v>
      </c>
      <c r="L263" s="52">
        <f>IFERROR(_xll.qlIndexFixing(Index3M,H263,TRUE,_xll.ohTrigger(RecalcTrigger,Trigger3M)),NA())</f>
        <v>-3.1695606836830247E-4</v>
      </c>
      <c r="M263" s="52">
        <f>IFERROR(_xll.qlIndexFixing(ONIndex3M,I263,TRUE,_xll.ohTrigger(RecalcTrigger,Trigger3M)),NA())</f>
        <v>-3.8017201291040692E-4</v>
      </c>
      <c r="N263" s="52">
        <f>IFERROR(_xll.qlIndexFixing(Index6M,$H263,TRUE,_xll.ohTrigger(RecalcTrigger,Trigger6M)),NA())</f>
        <v>6.722436272290121E-4</v>
      </c>
      <c r="O263" s="52">
        <f>IFERROR(_xll.qlIndexFixing(ONIndex6M,I263,TRUE,_xll.ohTrigger(RecalcTrigger,Trigger6M)),NA())</f>
        <v>4.7609482940025316E-4</v>
      </c>
      <c r="P263" s="52">
        <f>IFERROR(_xll.qlIndexFixing(Index1Y,$H263,TRUE,_xll.ohTrigger(RecalcTrigger,Trigger1Y)),NA())</f>
        <v>2.3564675797477157E-3</v>
      </c>
      <c r="Q263" s="52">
        <f>IFERROR(_xll.qlIndexFixing(ONIndex1Y,I263,TRUE,_xll.ohTrigger(RecalcTrigger,Trigger1Y)),NA())</f>
        <v>1.8596034212503554E-3</v>
      </c>
    </row>
    <row r="264" spans="2:17" x14ac:dyDescent="0.2">
      <c r="B264" s="46" t="s">
        <v>17</v>
      </c>
      <c r="D264" s="49">
        <f>_xll.qlCalendarAdvance(Calendar,$D263,B264,"f",FALSE)</f>
        <v>42636</v>
      </c>
      <c r="E264" s="49">
        <f>_xll.qlInterestRateIndexValueDate(IndexON,D264)</f>
        <v>42636</v>
      </c>
      <c r="F264" s="52">
        <f>IFERROR(_xll.qlIndexFixing(IndexON,D264,TRUE,_xll.ohTrigger(RecalcTrigger,TriggerON)),NA())</f>
        <v>-1.7153987043627694E-3</v>
      </c>
      <c r="H264" s="49">
        <f>_xll.qlCalendarAdvance(Calendar,$H263,B264,"f",FALSE)</f>
        <v>42636</v>
      </c>
      <c r="I264" s="49">
        <f>_xll.qlInterestRateIndexValueDate(Index1M,$H264)</f>
        <v>42640</v>
      </c>
      <c r="J264" s="52">
        <f>IFERROR(_xll.qlIndexFixing(Index1M,$H264,TRUE,_xll.ohTrigger(RecalcTrigger,Trigger1M)),NA())</f>
        <v>-1.2407470980462243E-3</v>
      </c>
      <c r="K264" s="52">
        <f>IFERROR(_xll.qlIndexFixing(ONIndex1M,I264,TRUE,_xll.ohTrigger(RecalcTrigger,Trigger1M)),NA())</f>
        <v>-1.2541903977369984E-3</v>
      </c>
      <c r="L264" s="52">
        <f>IFERROR(_xll.qlIndexFixing(Index3M,H264,TRUE,_xll.ohTrigger(RecalcTrigger,Trigger3M)),NA())</f>
        <v>-3.1623130741701506E-4</v>
      </c>
      <c r="M264" s="52">
        <f>IFERROR(_xll.qlIndexFixing(ONIndex3M,I264,TRUE,_xll.ohTrigger(RecalcTrigger,Trigger3M)),NA())</f>
        <v>-3.7878260648049888E-4</v>
      </c>
      <c r="N264" s="52">
        <f>IFERROR(_xll.qlIndexFixing(Index6M,$H264,TRUE,_xll.ohTrigger(RecalcTrigger,Trigger6M)),NA())</f>
        <v>6.7346197145443359E-4</v>
      </c>
      <c r="O264" s="52">
        <f>IFERROR(_xll.qlIndexFixing(ONIndex6M,I264,TRUE,_xll.ohTrigger(RecalcTrigger,Trigger6M)),NA())</f>
        <v>4.8723340266398907E-4</v>
      </c>
      <c r="P264" s="52">
        <f>IFERROR(_xll.qlIndexFixing(Index1Y,$H264,TRUE,_xll.ohTrigger(RecalcTrigger,Trigger1Y)),NA())</f>
        <v>2.3601598492270269E-3</v>
      </c>
      <c r="Q264" s="52">
        <f>IFERROR(_xll.qlIndexFixing(ONIndex1Y,I264,TRUE,_xll.ohTrigger(RecalcTrigger,Trigger1Y)),NA())</f>
        <v>1.8632564494502901E-3</v>
      </c>
    </row>
    <row r="265" spans="2:17" x14ac:dyDescent="0.2">
      <c r="B265" s="46" t="s">
        <v>17</v>
      </c>
      <c r="D265" s="49">
        <f>_xll.qlCalendarAdvance(Calendar,$D264,B265,"f",FALSE)</f>
        <v>42639</v>
      </c>
      <c r="E265" s="49">
        <f>_xll.qlInterestRateIndexValueDate(IndexON,D265)</f>
        <v>42639</v>
      </c>
      <c r="F265" s="52">
        <f>IFERROR(_xll.qlIndexFixing(IndexON,D265,TRUE,_xll.ohTrigger(RecalcTrigger,TriggerON)),NA())</f>
        <v>-1.7128363592666673E-3</v>
      </c>
      <c r="H265" s="49">
        <f>_xll.qlCalendarAdvance(Calendar,$H264,B265,"f",FALSE)</f>
        <v>42639</v>
      </c>
      <c r="I265" s="49">
        <f>_xll.qlInterestRateIndexValueDate(Index1M,$H265)</f>
        <v>42641</v>
      </c>
      <c r="J265" s="52">
        <f>IFERROR(_xll.qlIndexFixing(Index1M,$H265,TRUE,_xll.ohTrigger(RecalcTrigger,Trigger1M)),NA())</f>
        <v>-1.2396391167848186E-3</v>
      </c>
      <c r="K265" s="52">
        <f>IFERROR(_xll.qlIndexFixing(ONIndex1M,I265,TRUE,_xll.ohTrigger(RecalcTrigger,Trigger1M)),NA())</f>
        <v>-1.252207015358664E-3</v>
      </c>
      <c r="L265" s="52">
        <f>IFERROR(_xll.qlIndexFixing(Index3M,H265,TRUE,_xll.ohTrigger(RecalcTrigger,Trigger3M)),NA())</f>
        <v>-3.1476202089379787E-4</v>
      </c>
      <c r="M265" s="52">
        <f>IFERROR(_xll.qlIndexFixing(ONIndex3M,I265,TRUE,_xll.ohTrigger(RecalcTrigger,Trigger3M)),NA())</f>
        <v>-3.7599168061674959E-4</v>
      </c>
      <c r="N265" s="52">
        <f>IFERROR(_xll.qlIndexFixing(Index6M,$H265,TRUE,_xll.ohTrigger(RecalcTrigger,Trigger6M)),NA())</f>
        <v>6.7688132320601138E-4</v>
      </c>
      <c r="O265" s="52">
        <f>IFERROR(_xll.qlIndexFixing(ONIndex6M,I265,TRUE,_xll.ohTrigger(RecalcTrigger,Trigger6M)),NA())</f>
        <v>5.0695901210318084E-4</v>
      </c>
      <c r="P265" s="52">
        <f>IFERROR(_xll.qlIndexFixing(Index1Y,$H265,TRUE,_xll.ohTrigger(RecalcTrigger,Trigger1Y)),NA())</f>
        <v>2.3638570663124985E-3</v>
      </c>
      <c r="Q265" s="52">
        <f>IFERROR(_xll.qlIndexFixing(ONIndex1Y,I265,TRUE,_xll.ohTrigger(RecalcTrigger,Trigger1Y)),NA())</f>
        <v>1.8692643495743511E-3</v>
      </c>
    </row>
    <row r="266" spans="2:17" x14ac:dyDescent="0.2">
      <c r="B266" s="46" t="s">
        <v>17</v>
      </c>
      <c r="D266" s="49">
        <f>_xll.qlCalendarAdvance(Calendar,$D265,B266,"f",FALSE)</f>
        <v>42640</v>
      </c>
      <c r="E266" s="49">
        <f>_xll.qlInterestRateIndexValueDate(IndexON,D266)</f>
        <v>42640</v>
      </c>
      <c r="F266" s="52">
        <f>IFERROR(_xll.qlIndexFixing(IndexON,D266,TRUE,_xll.ohTrigger(RecalcTrigger,TriggerON)),NA())</f>
        <v>-1.7115264801814689E-3</v>
      </c>
      <c r="H266" s="49">
        <f>_xll.qlCalendarAdvance(Calendar,$H265,B266,"f",FALSE)</f>
        <v>42640</v>
      </c>
      <c r="I266" s="49">
        <f>_xll.qlInterestRateIndexValueDate(Index1M,$H266)</f>
        <v>42642</v>
      </c>
      <c r="J266" s="52">
        <f>IFERROR(_xll.qlIndexFixing(Index1M,$H266,TRUE,_xll.ohTrigger(RecalcTrigger,Trigger1M)),NA())</f>
        <v>-1.2373371155446899E-3</v>
      </c>
      <c r="K266" s="52">
        <f>IFERROR(_xll.qlIndexFixing(ONIndex1M,I266,TRUE,_xll.ohTrigger(RecalcTrigger,Trigger1M)),NA())</f>
        <v>-1.2501989114355183E-3</v>
      </c>
      <c r="L266" s="52">
        <f>IFERROR(_xll.qlIndexFixing(Index3M,H266,TRUE,_xll.ohTrigger(RecalcTrigger,Trigger3M)),NA())</f>
        <v>-3.1328982336727412E-4</v>
      </c>
      <c r="M266" s="52">
        <f>IFERROR(_xll.qlIndexFixing(ONIndex3M,I266,TRUE,_xll.ohTrigger(RecalcTrigger,Trigger3M)),NA())</f>
        <v>-3.7319014015047003E-4</v>
      </c>
      <c r="N266" s="52">
        <f>IFERROR(_xll.qlIndexFixing(Index6M,$H266,TRUE,_xll.ohTrigger(RecalcTrigger,Trigger6M)),NA())</f>
        <v>6.8031924308274803E-4</v>
      </c>
      <c r="O266" s="52">
        <f>IFERROR(_xll.qlIndexFixing(ONIndex6M,I266,TRUE,_xll.ohTrigger(RecalcTrigger,Trigger6M)),NA())</f>
        <v>5.2408570379469666E-4</v>
      </c>
      <c r="P266" s="52">
        <f>IFERROR(_xll.qlIndexFixing(Index1Y,$H266,TRUE,_xll.ohTrigger(RecalcTrigger,Trigger1Y)),NA())</f>
        <v>2.3675603041700159E-3</v>
      </c>
      <c r="Q266" s="52">
        <f>IFERROR(_xll.qlIndexFixing(ONIndex1Y,I266,TRUE,_xll.ohTrigger(RecalcTrigger,Trigger1Y)),NA())</f>
        <v>1.8739233165199209E-3</v>
      </c>
    </row>
    <row r="267" spans="2:17" x14ac:dyDescent="0.2">
      <c r="B267" s="46" t="s">
        <v>17</v>
      </c>
      <c r="D267" s="49">
        <f>_xll.qlCalendarAdvance(Calendar,$D266,B267,"f",FALSE)</f>
        <v>42641</v>
      </c>
      <c r="E267" s="49">
        <f>_xll.qlInterestRateIndexValueDate(IndexON,D267)</f>
        <v>42641</v>
      </c>
      <c r="F267" s="52">
        <f>IFERROR(_xll.qlIndexFixing(IndexON,D267,TRUE,_xll.ohTrigger(RecalcTrigger,TriggerON)),NA())</f>
        <v>-1.7102018645243078E-3</v>
      </c>
      <c r="H267" s="49">
        <f>_xll.qlCalendarAdvance(Calendar,$H266,B267,"f",FALSE)</f>
        <v>42641</v>
      </c>
      <c r="I267" s="49">
        <f>_xll.qlInterestRateIndexValueDate(Index1M,$H267)</f>
        <v>42643</v>
      </c>
      <c r="J267" s="52">
        <f>IFERROR(_xll.qlIndexFixing(Index1M,$H267,TRUE,_xll.ohTrigger(RecalcTrigger,Trigger1M)),NA())</f>
        <v>-1.2367977701137122E-3</v>
      </c>
      <c r="K267" s="52">
        <f>IFERROR(_xll.qlIndexFixing(ONIndex1M,I267,TRUE,_xll.ohTrigger(RecalcTrigger,Trigger1M)),NA())</f>
        <v>-1.2491759679056358E-3</v>
      </c>
      <c r="L267" s="52">
        <f>IFERROR(_xll.qlIndexFixing(Index3M,H267,TRUE,_xll.ohTrigger(RecalcTrigger,Trigger3M)),NA())</f>
        <v>-3.118144570036895E-4</v>
      </c>
      <c r="M267" s="52">
        <f>IFERROR(_xll.qlIndexFixing(ONIndex3M,I267,TRUE,_xll.ohTrigger(RecalcTrigger,Trigger3M)),NA())</f>
        <v>-3.717836333994029E-4</v>
      </c>
      <c r="N267" s="52">
        <f>IFERROR(_xll.qlIndexFixing(Index6M,$H267,TRUE,_xll.ohTrigger(RecalcTrigger,Trigger6M)),NA())</f>
        <v>6.8620388773660713E-4</v>
      </c>
      <c r="O267" s="52">
        <f>IFERROR(_xll.qlIndexFixing(ONIndex6M,I267,TRUE,_xll.ohTrigger(RecalcTrigger,Trigger6M)),NA())</f>
        <v>5.3132804188393834E-4</v>
      </c>
      <c r="P267" s="52">
        <f>IFERROR(_xll.qlIndexFixing(Index1Y,$H267,TRUE,_xll.ohTrigger(RecalcTrigger,Trigger1Y)),NA())</f>
        <v>2.3689334934021296E-3</v>
      </c>
      <c r="Q267" s="52">
        <f>IFERROR(_xll.qlIndexFixing(ONIndex1Y,I267,TRUE,_xll.ohTrigger(RecalcTrigger,Trigger1Y)),NA())</f>
        <v>1.8755820624605235E-3</v>
      </c>
    </row>
    <row r="268" spans="2:17" x14ac:dyDescent="0.2">
      <c r="B268" s="46" t="s">
        <v>17</v>
      </c>
      <c r="D268" s="49">
        <f>_xll.qlCalendarAdvance(Calendar,$D267,B268,"f",FALSE)</f>
        <v>42642</v>
      </c>
      <c r="E268" s="49">
        <f>_xll.qlInterestRateIndexValueDate(IndexON,D268)</f>
        <v>42642</v>
      </c>
      <c r="F268" s="52">
        <f>IFERROR(_xll.qlIndexFixing(IndexON,D268,TRUE,_xll.ohTrigger(RecalcTrigger,TriggerON)),NA())</f>
        <v>-1.7088625354366727E-3</v>
      </c>
      <c r="H268" s="49">
        <f>_xll.qlCalendarAdvance(Calendar,$H267,B268,"f",FALSE)</f>
        <v>42642</v>
      </c>
      <c r="I268" s="49">
        <f>_xll.qlInterestRateIndexValueDate(Index1M,$H268)</f>
        <v>42646</v>
      </c>
      <c r="J268" s="52">
        <f>IFERROR(_xll.qlIndexFixing(Index1M,$H268,TRUE,_xll.ohTrigger(RecalcTrigger,Trigger1M)),NA())</f>
        <v>-1.2333386553938894E-3</v>
      </c>
      <c r="K268" s="52">
        <f>IFERROR(_xll.qlIndexFixing(ONIndex1M,I268,TRUE,_xll.ohTrigger(RecalcTrigger,Trigger1M)),NA())</f>
        <v>-1.2481429979560588E-3</v>
      </c>
      <c r="L268" s="52">
        <f>IFERROR(_xll.qlIndexFixing(Index3M,H268,TRUE,_xll.ohTrigger(RecalcTrigger,Trigger3M)),NA())</f>
        <v>-2.8039190208183979E-4</v>
      </c>
      <c r="M268" s="52">
        <f>IFERROR(_xll.qlIndexFixing(ONIndex3M,I268,TRUE,_xll.ohTrigger(RecalcTrigger,Trigger3M)),NA())</f>
        <v>-3.7037389875038684E-4</v>
      </c>
      <c r="N268" s="52">
        <f>IFERROR(_xll.qlIndexFixing(Index6M,$H268,TRUE,_xll.ohTrigger(RecalcTrigger,Trigger6M)),NA())</f>
        <v>6.9678280884188069E-4</v>
      </c>
      <c r="O268" s="52">
        <f>IFERROR(_xll.qlIndexFixing(ONIndex6M,I268,TRUE,_xll.ohTrigger(RecalcTrigger,Trigger6M)),NA())</f>
        <v>5.3776398941884906E-4</v>
      </c>
      <c r="P268" s="52">
        <f>IFERROR(_xll.qlIndexFixing(Index1Y,$H268,TRUE,_xll.ohTrigger(RecalcTrigger,Trigger1Y)),NA())</f>
        <v>2.3824553424759013E-3</v>
      </c>
      <c r="Q268" s="52">
        <f>IFERROR(_xll.qlIndexFixing(ONIndex1Y,I268,TRUE,_xll.ohTrigger(RecalcTrigger,Trigger1Y)),NA())</f>
        <v>1.876828956408616E-3</v>
      </c>
    </row>
    <row r="269" spans="2:17" x14ac:dyDescent="0.2">
      <c r="B269" s="46" t="s">
        <v>17</v>
      </c>
      <c r="D269" s="49">
        <f>_xll.qlCalendarAdvance(Calendar,$D268,B269,"f",FALSE)</f>
        <v>42643</v>
      </c>
      <c r="E269" s="49">
        <f>_xll.qlInterestRateIndexValueDate(IndexON,D269)</f>
        <v>42643</v>
      </c>
      <c r="F269" s="52">
        <f>IFERROR(_xll.qlIndexFixing(IndexON,D269,TRUE,_xll.ohTrigger(RecalcTrigger,TriggerON)),NA())</f>
        <v>-1.7061268637874605E-3</v>
      </c>
      <c r="H269" s="49">
        <f>_xll.qlCalendarAdvance(Calendar,$H268,B269,"f",FALSE)</f>
        <v>42643</v>
      </c>
      <c r="I269" s="49">
        <f>_xll.qlInterestRateIndexValueDate(Index1M,$H269)</f>
        <v>42647</v>
      </c>
      <c r="J269" s="52">
        <f>IFERROR(_xll.qlIndexFixing(Index1M,$H269,TRUE,_xll.ohTrigger(RecalcTrigger,Trigger1M)),NA())</f>
        <v>-1.2321655955446317E-3</v>
      </c>
      <c r="K269" s="52">
        <f>IFERROR(_xll.qlIndexFixing(ONIndex1M,I269,TRUE,_xll.ohTrigger(RecalcTrigger,Trigger1M)),NA())</f>
        <v>-1.2471000025460199E-3</v>
      </c>
      <c r="L269" s="52">
        <f>IFERROR(_xll.qlIndexFixing(Index3M,H269,TRUE,_xll.ohTrigger(RecalcTrigger,Trigger3M)),NA())</f>
        <v>-2.7889768752062757E-4</v>
      </c>
      <c r="M269" s="52">
        <f>IFERROR(_xll.qlIndexFixing(ONIndex3M,I269,TRUE,_xll.ohTrigger(RecalcTrigger,Trigger3M)),NA())</f>
        <v>-3.6896100011230004E-4</v>
      </c>
      <c r="N269" s="52">
        <f>IFERROR(_xll.qlIndexFixing(Index6M,$H269,TRUE,_xll.ohTrigger(RecalcTrigger,Trigger6M)),NA())</f>
        <v>7.0032184190057687E-4</v>
      </c>
      <c r="O269" s="52">
        <f>IFERROR(_xll.qlIndexFixing(ONIndex6M,I269,TRUE,_xll.ohTrigger(RecalcTrigger,Trigger6M)),NA())</f>
        <v>5.4338449875679373E-4</v>
      </c>
      <c r="P269" s="52">
        <f>IFERROR(_xll.qlIndexFixing(Index1Y,$H269,TRUE,_xll.ohTrigger(RecalcTrigger,Trigger1Y)),NA())</f>
        <v>2.3862051975233074E-3</v>
      </c>
      <c r="Q269" s="52">
        <f>IFERROR(_xll.qlIndexFixing(ONIndex1Y,I269,TRUE,_xll.ohTrigger(RecalcTrigger,Trigger1Y)),NA())</f>
        <v>1.8776596664693557E-3</v>
      </c>
    </row>
    <row r="270" spans="2:17" x14ac:dyDescent="0.2">
      <c r="B270" s="46" t="s">
        <v>17</v>
      </c>
      <c r="D270" s="49">
        <f>_xll.qlCalendarAdvance(Calendar,$D269,B270,"f",FALSE)</f>
        <v>42646</v>
      </c>
      <c r="E270" s="49">
        <f>_xll.qlInterestRateIndexValueDate(IndexON,D270)</f>
        <v>42646</v>
      </c>
      <c r="F270" s="52">
        <f>IFERROR(_xll.qlIndexFixing(IndexON,D270,TRUE,_xll.ohTrigger(RecalcTrigger,TriggerON)),NA())</f>
        <v>-1.7033585526071704E-3</v>
      </c>
      <c r="H270" s="49">
        <f>_xll.qlCalendarAdvance(Calendar,$H269,B270,"f",FALSE)</f>
        <v>42646</v>
      </c>
      <c r="I270" s="49">
        <f>_xll.qlInterestRateIndexValueDate(Index1M,$H270)</f>
        <v>42648</v>
      </c>
      <c r="J270" s="52">
        <f>IFERROR(_xll.qlIndexFixing(Index1M,$H270,TRUE,_xll.ohTrigger(RecalcTrigger,Trigger1M)),NA())</f>
        <v>-1.2297318806247567E-3</v>
      </c>
      <c r="K270" s="52">
        <f>IFERROR(_xll.qlIndexFixing(ONIndex1M,I270,TRUE,_xll.ohTrigger(RecalcTrigger,Trigger1M)),NA())</f>
        <v>-1.2449762936839193E-3</v>
      </c>
      <c r="L270" s="52">
        <f>IFERROR(_xll.qlIndexFixing(Index3M,H270,TRUE,_xll.ohTrigger(RecalcTrigger,Trigger3M)),NA())</f>
        <v>-2.7739871810421015E-4</v>
      </c>
      <c r="M270" s="52">
        <f>IFERROR(_xll.qlIndexFixing(ONIndex3M,I270,TRUE,_xll.ohTrigger(RecalcTrigger,Trigger3M)),NA())</f>
        <v>-3.6612460364793264E-4</v>
      </c>
      <c r="N270" s="52">
        <f>IFERROR(_xll.qlIndexFixing(Index6M,$H270,TRUE,_xll.ohTrigger(RecalcTrigger,Trigger6M)),NA())</f>
        <v>7.0386476735381147E-4</v>
      </c>
      <c r="O270" s="52">
        <f>IFERROR(_xll.qlIndexFixing(ONIndex6M,I270,TRUE,_xll.ohTrigger(RecalcTrigger,Trigger6M)),NA())</f>
        <v>5.5186299650067383E-4</v>
      </c>
      <c r="P270" s="52">
        <f>IFERROR(_xll.qlIndexFixing(Index1Y,$H270,TRUE,_xll.ohTrigger(RecalcTrigger,Trigger1Y)),NA())</f>
        <v>2.3899677618471941E-3</v>
      </c>
      <c r="Q270" s="52">
        <f>IFERROR(_xll.qlIndexFixing(ONIndex1Y,I270,TRUE,_xll.ohTrigger(RecalcTrigger,Trigger1Y)),NA())</f>
        <v>1.8779219435494099E-3</v>
      </c>
    </row>
    <row r="271" spans="2:17" x14ac:dyDescent="0.2">
      <c r="B271" s="46" t="s">
        <v>17</v>
      </c>
      <c r="D271" s="49">
        <f>_xll.qlCalendarAdvance(Calendar,$D270,B271,"f",FALSE)</f>
        <v>42647</v>
      </c>
      <c r="E271" s="49">
        <f>_xll.qlInterestRateIndexValueDate(IndexON,D271)</f>
        <v>42647</v>
      </c>
      <c r="F271" s="52">
        <f>IFERROR(_xll.qlIndexFixing(IndexON,D271,TRUE,_xll.ohTrigger(RecalcTrigger,TriggerON)),NA())</f>
        <v>-1.7019460067668746E-3</v>
      </c>
      <c r="H271" s="49">
        <f>_xll.qlCalendarAdvance(Calendar,$H270,B271,"f",FALSE)</f>
        <v>42647</v>
      </c>
      <c r="I271" s="49">
        <f>_xll.qlInterestRateIndexValueDate(Index1M,$H271)</f>
        <v>42649</v>
      </c>
      <c r="J271" s="52">
        <f>IFERROR(_xll.qlIndexFixing(Index1M,$H271,TRUE,_xll.ohTrigger(RecalcTrigger,Trigger1M)),NA())</f>
        <v>-1.2291607947867433E-3</v>
      </c>
      <c r="K271" s="52">
        <f>IFERROR(_xll.qlIndexFixing(ONIndex1M,I271,TRUE,_xll.ohTrigger(RecalcTrigger,Trigger1M)),NA())</f>
        <v>-1.2428277888831829E-3</v>
      </c>
      <c r="L271" s="52">
        <f>IFERROR(_xll.qlIndexFixing(Index3M,H271,TRUE,_xll.ohTrigger(RecalcTrigger,Trigger3M)),NA())</f>
        <v>-2.7589472110900459E-4</v>
      </c>
      <c r="M271" s="52">
        <f>IFERROR(_xll.qlIndexFixing(ONIndex3M,I271,TRUE,_xll.ohTrigger(RecalcTrigger,Trigger3M)),NA())</f>
        <v>-3.6327904528565824E-4</v>
      </c>
      <c r="N271" s="52">
        <f>IFERROR(_xll.qlIndexFixing(Index6M,$H271,TRUE,_xll.ohTrigger(RecalcTrigger,Trigger6M)),NA())</f>
        <v>7.0741011253827471E-4</v>
      </c>
      <c r="O271" s="52">
        <f>IFERROR(_xll.qlIndexFixing(ONIndex6M,I271,TRUE,_xll.ohTrigger(RecalcTrigger,Trigger6M)),NA())</f>
        <v>5.5753119656998251E-4</v>
      </c>
      <c r="P271" s="52">
        <f>IFERROR(_xll.qlIndexFixing(Index1Y,$H271,TRUE,_xll.ohTrigger(RecalcTrigger,Trigger1Y)),NA())</f>
        <v>2.3937441917857099E-3</v>
      </c>
      <c r="Q271" s="52">
        <f>IFERROR(_xll.qlIndexFixing(ONIndex1Y,I271,TRUE,_xll.ohTrigger(RecalcTrigger,Trigger1Y)),NA())</f>
        <v>1.8767340304215452E-3</v>
      </c>
    </row>
    <row r="272" spans="2:17" x14ac:dyDescent="0.2">
      <c r="B272" s="46" t="s">
        <v>17</v>
      </c>
      <c r="D272" s="49">
        <f>_xll.qlCalendarAdvance(Calendar,$D271,B272,"f",FALSE)</f>
        <v>42648</v>
      </c>
      <c r="E272" s="49">
        <f>_xll.qlInterestRateIndexValueDate(IndexON,D272)</f>
        <v>42648</v>
      </c>
      <c r="F272" s="52">
        <f>IFERROR(_xll.qlIndexFixing(IndexON,D272,TRUE,_xll.ohTrigger(RecalcTrigger,TriggerON)),NA())</f>
        <v>-1.7005188877039501E-3</v>
      </c>
      <c r="H272" s="49">
        <f>_xll.qlCalendarAdvance(Calendar,$H271,B272,"f",FALSE)</f>
        <v>42648</v>
      </c>
      <c r="I272" s="49">
        <f>_xll.qlInterestRateIndexValueDate(Index1M,$H272)</f>
        <v>42650</v>
      </c>
      <c r="J272" s="52">
        <f>IFERROR(_xll.qlIndexFixing(Index1M,$H272,TRUE,_xll.ohTrigger(RecalcTrigger,Trigger1M)),NA())</f>
        <v>-1.2285863666945539E-3</v>
      </c>
      <c r="K272" s="52">
        <f>IFERROR(_xll.qlIndexFixing(ONIndex1M,I272,TRUE,_xll.ohTrigger(RecalcTrigger,Trigger1M)),NA())</f>
        <v>-1.2417346830373432E-3</v>
      </c>
      <c r="L272" s="52">
        <f>IFERROR(_xll.qlIndexFixing(Index3M,H272,TRUE,_xll.ohTrigger(RecalcTrigger,Trigger3M)),NA())</f>
        <v>-2.7338086319228045E-4</v>
      </c>
      <c r="M272" s="52">
        <f>IFERROR(_xll.qlIndexFixing(ONIndex3M,I272,TRUE,_xll.ohTrigger(RecalcTrigger,Trigger3M)),NA())</f>
        <v>-3.618512866143675E-4</v>
      </c>
      <c r="N272" s="52">
        <f>IFERROR(_xll.qlIndexFixing(Index6M,$H272,TRUE,_xll.ohTrigger(RecalcTrigger,Trigger6M)),NA())</f>
        <v>7.1095641126284193E-4</v>
      </c>
      <c r="O272" s="52">
        <f>IFERROR(_xll.qlIndexFixing(ONIndex6M,I272,TRUE,_xll.ohTrigger(RecalcTrigger,Trigger6M)),NA())</f>
        <v>5.5893879724600026E-4</v>
      </c>
      <c r="P272" s="52">
        <f>IFERROR(_xll.qlIndexFixing(Index1Y,$H272,TRUE,_xll.ohTrigger(RecalcTrigger,Trigger1Y)),NA())</f>
        <v>2.4023208900674198E-3</v>
      </c>
      <c r="Q272" s="52">
        <f>IFERROR(_xll.qlIndexFixing(ONIndex1Y,I272,TRUE,_xll.ohTrigger(RecalcTrigger,Trigger1Y)),NA())</f>
        <v>1.8754188430225582E-3</v>
      </c>
    </row>
    <row r="273" spans="2:17" x14ac:dyDescent="0.2">
      <c r="B273" s="46" t="s">
        <v>17</v>
      </c>
      <c r="D273" s="49">
        <f>_xll.qlCalendarAdvance(Calendar,$D272,B273,"f",FALSE)</f>
        <v>42649</v>
      </c>
      <c r="E273" s="49">
        <f>_xll.qlInterestRateIndexValueDate(IndexON,D273)</f>
        <v>42649</v>
      </c>
      <c r="F273" s="52">
        <f>IFERROR(_xll.qlIndexFixing(IndexON,D273,TRUE,_xll.ohTrigger(RecalcTrigger,TriggerON)),NA())</f>
        <v>-1.6990772185199177E-3</v>
      </c>
      <c r="H273" s="49">
        <f>_xll.qlCalendarAdvance(Calendar,$H272,B273,"f",FALSE)</f>
        <v>42649</v>
      </c>
      <c r="I273" s="49">
        <f>_xll.qlInterestRateIndexValueDate(Index1M,$H273)</f>
        <v>42653</v>
      </c>
      <c r="J273" s="52">
        <f>IFERROR(_xll.qlIndexFixing(Index1M,$H273,TRUE,_xll.ohTrigger(RecalcTrigger,Trigger1M)),NA())</f>
        <v>-1.2249170871382296E-3</v>
      </c>
      <c r="K273" s="52">
        <f>IFERROR(_xll.qlIndexFixing(ONIndex1M,I273,TRUE,_xll.ohTrigger(RecalcTrigger,Trigger1M)),NA())</f>
        <v>-1.2406315583657346E-3</v>
      </c>
      <c r="L273" s="52">
        <f>IFERROR(_xll.qlIndexFixing(Index3M,H273,TRUE,_xll.ohTrigger(RecalcTrigger,Trigger3M)),NA())</f>
        <v>-2.6982291104296743E-4</v>
      </c>
      <c r="M273" s="52">
        <f>IFERROR(_xll.qlIndexFixing(ONIndex3M,I273,TRUE,_xll.ohTrigger(RecalcTrigger,Trigger3M)),NA())</f>
        <v>-3.6042074800679558E-4</v>
      </c>
      <c r="N273" s="52">
        <f>IFERROR(_xll.qlIndexFixing(Index6M,$H273,TRUE,_xll.ohTrigger(RecalcTrigger,Trigger6M)),NA())</f>
        <v>7.2158646385046051E-4</v>
      </c>
      <c r="O273" s="52">
        <f>IFERROR(_xll.qlIndexFixing(ONIndex6M,I273,TRUE,_xll.ohTrigger(RecalcTrigger,Trigger6M)),NA())</f>
        <v>5.5947667283007263E-4</v>
      </c>
      <c r="P273" s="52">
        <f>IFERROR(_xll.qlIndexFixing(Index1Y,$H273,TRUE,_xll.ohTrigger(RecalcTrigger,Trigger1Y)),NA())</f>
        <v>2.4090121103786809E-3</v>
      </c>
      <c r="Q273" s="52">
        <f>IFERROR(_xll.qlIndexFixing(ONIndex1Y,I273,TRUE,_xll.ohTrigger(RecalcTrigger,Trigger1Y)),NA())</f>
        <v>1.8736614806069696E-3</v>
      </c>
    </row>
    <row r="274" spans="2:17" x14ac:dyDescent="0.2">
      <c r="B274" s="46" t="s">
        <v>17</v>
      </c>
      <c r="D274" s="49">
        <f>_xll.qlCalendarAdvance(Calendar,$D273,B274,"f",FALSE)</f>
        <v>42650</v>
      </c>
      <c r="E274" s="49">
        <f>_xll.qlInterestRateIndexValueDate(IndexON,D274)</f>
        <v>42650</v>
      </c>
      <c r="F274" s="52">
        <f>IFERROR(_xll.qlIndexFixing(IndexON,D274,TRUE,_xll.ohTrigger(RecalcTrigger,TriggerON)),NA())</f>
        <v>-1.6961375055268846E-3</v>
      </c>
      <c r="H274" s="49">
        <f>_xll.qlCalendarAdvance(Calendar,$H273,B274,"f",FALSE)</f>
        <v>42650</v>
      </c>
      <c r="I274" s="49">
        <f>_xll.qlInterestRateIndexValueDate(Index1M,$H274)</f>
        <v>42654</v>
      </c>
      <c r="J274" s="52">
        <f>IFERROR(_xll.qlIndexFixing(Index1M,$H274,TRUE,_xll.ohTrigger(RecalcTrigger,Trigger1M)),NA())</f>
        <v>-1.2236739878553641E-3</v>
      </c>
      <c r="K274" s="52">
        <f>IFERROR(_xll.qlIndexFixing(ONIndex1M,I274,TRUE,_xll.ohTrigger(RecalcTrigger,Trigger1M)),NA())</f>
        <v>-1.2395184161473338E-3</v>
      </c>
      <c r="L274" s="52">
        <f>IFERROR(_xll.qlIndexFixing(Index3M,H274,TRUE,_xll.ohTrigger(RecalcTrigger,Trigger3M)),NA())</f>
        <v>-2.6828959345311402E-4</v>
      </c>
      <c r="M274" s="52">
        <f>IFERROR(_xll.qlIndexFixing(ONIndex3M,I274,TRUE,_xll.ohTrigger(RecalcTrigger,Trigger3M)),NA())</f>
        <v>-3.5898749321194856E-4</v>
      </c>
      <c r="N274" s="52">
        <f>IFERROR(_xll.qlIndexFixing(Index6M,$H274,TRUE,_xll.ohTrigger(RecalcTrigger,Trigger6M)),NA())</f>
        <v>7.2512204426746754E-4</v>
      </c>
      <c r="O274" s="52">
        <f>IFERROR(_xll.qlIndexFixing(ONIndex6M,I274,TRUE,_xll.ohTrigger(RecalcTrigger,Trigger6M)),NA())</f>
        <v>5.591357755196924E-4</v>
      </c>
      <c r="P274" s="52">
        <f>IFERROR(_xll.qlIndexFixing(Index1Y,$H274,TRUE,_xll.ohTrigger(RecalcTrigger,Trigger1Y)),NA())</f>
        <v>2.4128756293946255E-3</v>
      </c>
      <c r="Q274" s="52">
        <f>IFERROR(_xll.qlIndexFixing(ONIndex1Y,I274,TRUE,_xll.ohTrigger(RecalcTrigger,Trigger1Y)),NA())</f>
        <v>1.8714576112799364E-3</v>
      </c>
    </row>
    <row r="275" spans="2:17" x14ac:dyDescent="0.2">
      <c r="B275" s="46" t="s">
        <v>17</v>
      </c>
      <c r="D275" s="49">
        <f>_xll.qlCalendarAdvance(Calendar,$D274,B275,"f",FALSE)</f>
        <v>42653</v>
      </c>
      <c r="E275" s="49">
        <f>_xll.qlInterestRateIndexValueDate(IndexON,D275)</f>
        <v>42653</v>
      </c>
      <c r="F275" s="52">
        <f>IFERROR(_xll.qlIndexFixing(IndexON,D275,TRUE,_xll.ohTrigger(RecalcTrigger,TriggerON)),NA())</f>
        <v>-1.6931655085583586E-3</v>
      </c>
      <c r="H275" s="49">
        <f>_xll.qlCalendarAdvance(Calendar,$H274,B275,"f",FALSE)</f>
        <v>42653</v>
      </c>
      <c r="I275" s="49">
        <f>_xll.qlInterestRateIndexValueDate(Index1M,$H275)</f>
        <v>42655</v>
      </c>
      <c r="J275" s="52">
        <f>IFERROR(_xll.qlIndexFixing(Index1M,$H275,TRUE,_xll.ohTrigger(RecalcTrigger,Trigger1M)),NA())</f>
        <v>-1.2211003175180677E-3</v>
      </c>
      <c r="K275" s="52">
        <f>IFERROR(_xll.qlIndexFixing(ONIndex1M,I275,TRUE,_xll.ohTrigger(RecalcTrigger,Trigger1M)),NA())</f>
        <v>-1.2372544927652385E-3</v>
      </c>
      <c r="L275" s="52">
        <f>IFERROR(_xll.qlIndexFixing(Index3M,H275,TRUE,_xll.ohTrigger(RecalcTrigger,Trigger3M)),NA())</f>
        <v>-2.6674955682054713E-4</v>
      </c>
      <c r="M275" s="52">
        <f>IFERROR(_xll.qlIndexFixing(ONIndex3M,I275,TRUE,_xll.ohTrigger(RecalcTrigger,Trigger3M)),NA())</f>
        <v>-3.5611189863615778E-4</v>
      </c>
      <c r="N275" s="52">
        <f>IFERROR(_xll.qlIndexFixing(Index6M,$H275,TRUE,_xll.ohTrigger(RecalcTrigger,Trigger6M)),NA())</f>
        <v>7.2865134435041957E-4</v>
      </c>
      <c r="O275" s="52">
        <f>IFERROR(_xll.qlIndexFixing(ONIndex6M,I275,TRUE,_xll.ohTrigger(RecalcTrigger,Trigger6M)),NA())</f>
        <v>5.5548035637897897E-4</v>
      </c>
      <c r="P275" s="52">
        <f>IFERROR(_xll.qlIndexFixing(Index1Y,$H275,TRUE,_xll.ohTrigger(RecalcTrigger,Trigger1Y)),NA())</f>
        <v>2.4167602016179671E-3</v>
      </c>
      <c r="Q275" s="52">
        <f>IFERROR(_xll.qlIndexFixing(ONIndex1Y,I275,TRUE,_xll.ohTrigger(RecalcTrigger,Trigger1Y)),NA())</f>
        <v>1.8655495243802278E-3</v>
      </c>
    </row>
    <row r="276" spans="2:17" x14ac:dyDescent="0.2">
      <c r="B276" s="46" t="s">
        <v>17</v>
      </c>
      <c r="D276" s="49">
        <f>_xll.qlCalendarAdvance(Calendar,$D275,B276,"f",FALSE)</f>
        <v>42654</v>
      </c>
      <c r="E276" s="49">
        <f>_xll.qlInterestRateIndexValueDate(IndexON,D276)</f>
        <v>42654</v>
      </c>
      <c r="F276" s="52">
        <f>IFERROR(_xll.qlIndexFixing(IndexON,D276,TRUE,_xll.ohTrigger(RecalcTrigger,TriggerON)),NA())</f>
        <v>-1.6916514392883997E-3</v>
      </c>
      <c r="H276" s="49">
        <f>_xll.qlCalendarAdvance(Calendar,$H275,B276,"f",FALSE)</f>
        <v>42654</v>
      </c>
      <c r="I276" s="49">
        <f>_xll.qlInterestRateIndexValueDate(Index1M,$H276)</f>
        <v>42656</v>
      </c>
      <c r="J276" s="52">
        <f>IFERROR(_xll.qlIndexFixing(Index1M,$H276,TRUE,_xll.ohTrigger(RecalcTrigger,Trigger1M)),NA())</f>
        <v>-1.2204941723070739E-3</v>
      </c>
      <c r="K276" s="52">
        <f>IFERROR(_xll.qlIndexFixing(ONIndex1M,I276,TRUE,_xll.ohTrigger(RecalcTrigger,Trigger1M)),NA())</f>
        <v>-1.2349656928289932E-3</v>
      </c>
      <c r="L276" s="52">
        <f>IFERROR(_xll.qlIndexFixing(Index3M,H276,TRUE,_xll.ohTrigger(RecalcTrigger,Trigger3M)),NA())</f>
        <v>-2.6520251004551372E-4</v>
      </c>
      <c r="M276" s="52">
        <f>IFERROR(_xll.qlIndexFixing(ONIndex3M,I276,TRUE,_xll.ohTrigger(RecalcTrigger,Trigger3M)),NA())</f>
        <v>-3.5322859521347283E-4</v>
      </c>
      <c r="N276" s="52">
        <f>IFERROR(_xll.qlIndexFixing(Index6M,$H276,TRUE,_xll.ohTrigger(RecalcTrigger,Trigger6M)),NA())</f>
        <v>7.3217293674086544E-4</v>
      </c>
      <c r="O276" s="52">
        <f>IFERROR(_xll.qlIndexFixing(ONIndex6M,I276,TRUE,_xll.ohTrigger(RecalcTrigger,Trigger6M)),NA())</f>
        <v>5.4880350256247823E-4</v>
      </c>
      <c r="P276" s="52">
        <f>IFERROR(_xll.qlIndexFixing(Index1Y,$H276,TRUE,_xll.ohTrigger(RecalcTrigger,Trigger1Y)),NA())</f>
        <v>2.4206670665781705E-3</v>
      </c>
      <c r="Q276" s="52">
        <f>IFERROR(_xll.qlIndexFixing(ONIndex1Y,I276,TRUE,_xll.ohTrigger(RecalcTrigger,Trigger1Y)),NA())</f>
        <v>1.8580904279996702E-3</v>
      </c>
    </row>
    <row r="277" spans="2:17" x14ac:dyDescent="0.2">
      <c r="B277" s="46" t="s">
        <v>17</v>
      </c>
      <c r="D277" s="49">
        <f>_xll.qlCalendarAdvance(Calendar,$D276,B277,"f",FALSE)</f>
        <v>42655</v>
      </c>
      <c r="E277" s="49">
        <f>_xll.qlInterestRateIndexValueDate(IndexON,D277)</f>
        <v>42655</v>
      </c>
      <c r="F277" s="52">
        <f>IFERROR(_xll.qlIndexFixing(IndexON,D277,TRUE,_xll.ohTrigger(RecalcTrigger,TriggerON)),NA())</f>
        <v>-1.6901229601451462E-3</v>
      </c>
      <c r="H277" s="49">
        <f>_xll.qlCalendarAdvance(Calendar,$H276,B277,"f",FALSE)</f>
        <v>42655</v>
      </c>
      <c r="I277" s="49">
        <f>_xll.qlInterestRateIndexValueDate(Index1M,$H277)</f>
        <v>42657</v>
      </c>
      <c r="J277" s="52">
        <f>IFERROR(_xll.qlIndexFixing(Index1M,$H277,TRUE,_xll.ohTrigger(RecalcTrigger,Trigger1M)),NA())</f>
        <v>-1.2198846872156454E-3</v>
      </c>
      <c r="K277" s="52">
        <f>IFERROR(_xll.qlIndexFixing(ONIndex1M,I277,TRUE,_xll.ohTrigger(RecalcTrigger,Trigger1M)),NA())</f>
        <v>-1.2338024790636837E-3</v>
      </c>
      <c r="L277" s="52">
        <f>IFERROR(_xll.qlIndexFixing(Index3M,H277,TRUE,_xll.ohTrigger(RecalcTrigger,Trigger3M)),NA())</f>
        <v>-2.6256512542645354E-4</v>
      </c>
      <c r="M277" s="52">
        <f>IFERROR(_xll.qlIndexFixing(ONIndex3M,I277,TRUE,_xll.ohTrigger(RecalcTrigger,Trigger3M)),NA())</f>
        <v>-3.517827207932811E-4</v>
      </c>
      <c r="N277" s="52">
        <f>IFERROR(_xll.qlIndexFixing(Index6M,$H277,TRUE,_xll.ohTrigger(RecalcTrigger,Trigger6M)),NA())</f>
        <v>7.454094536509015E-4</v>
      </c>
      <c r="O277" s="52">
        <f>IFERROR(_xll.qlIndexFixing(ONIndex6M,I277,TRUE,_xll.ohTrigger(RecalcTrigger,Trigger6M)),NA())</f>
        <v>5.4393302462152349E-4</v>
      </c>
      <c r="P277" s="52">
        <f>IFERROR(_xll.qlIndexFixing(Index1Y,$H277,TRUE,_xll.ohTrigger(RecalcTrigger,Trigger1Y)),NA())</f>
        <v>2.429478536742562E-3</v>
      </c>
      <c r="Q277" s="52">
        <f>IFERROR(_xll.qlIndexFixing(ONIndex1Y,I277,TRUE,_xll.ohTrigger(RecalcTrigger,Trigger1Y)),NA())</f>
        <v>1.8535890464121962E-3</v>
      </c>
    </row>
    <row r="278" spans="2:17" x14ac:dyDescent="0.2">
      <c r="B278" s="46" t="s">
        <v>17</v>
      </c>
      <c r="D278" s="49">
        <f>_xll.qlCalendarAdvance(Calendar,$D277,B278,"f",FALSE)</f>
        <v>42656</v>
      </c>
      <c r="E278" s="49">
        <f>_xll.qlInterestRateIndexValueDate(IndexON,D278)</f>
        <v>42656</v>
      </c>
      <c r="F278" s="52">
        <f>IFERROR(_xll.qlIndexFixing(IndexON,D278,TRUE,_xll.ohTrigger(RecalcTrigger,TriggerON)),NA())</f>
        <v>-1.6885800941901508E-3</v>
      </c>
      <c r="H278" s="49">
        <f>_xll.qlCalendarAdvance(Calendar,$H277,B278,"f",FALSE)</f>
        <v>42656</v>
      </c>
      <c r="I278" s="49">
        <f>_xll.qlInterestRateIndexValueDate(Index1M,$H278)</f>
        <v>42660</v>
      </c>
      <c r="J278" s="52">
        <f>IFERROR(_xll.qlIndexFixing(Index1M,$H278,TRUE,_xll.ohTrigger(RecalcTrigger,Trigger1M)),NA())</f>
        <v>-1.2160054056487013E-3</v>
      </c>
      <c r="K278" s="52">
        <f>IFERROR(_xll.qlIndexFixing(ONIndex1M,I278,TRUE,_xll.ohTrigger(RecalcTrigger,Trigger1M)),NA())</f>
        <v>-1.2326292541864348E-3</v>
      </c>
      <c r="L278" s="52">
        <f>IFERROR(_xll.qlIndexFixing(Index3M,H278,TRUE,_xll.ohTrigger(RecalcTrigger,Trigger3M)),NA())</f>
        <v>-2.5893830757355685E-4</v>
      </c>
      <c r="M278" s="52">
        <f>IFERROR(_xll.qlIndexFixing(ONIndex3M,I278,TRUE,_xll.ohTrigger(RecalcTrigger,Trigger3M)),NA())</f>
        <v>-3.5033451447841202E-4</v>
      </c>
      <c r="N278" s="52">
        <f>IFERROR(_xll.qlIndexFixing(Index6M,$H278,TRUE,_xll.ohTrigger(RecalcTrigger,Trigger6M)),NA())</f>
        <v>7.4851958051027039E-4</v>
      </c>
      <c r="O278" s="52">
        <f>IFERROR(_xll.qlIndexFixing(ONIndex6M,I278,TRUE,_xll.ohTrigger(RecalcTrigger,Trigger6M)),NA())</f>
        <v>5.3812948729081711E-4</v>
      </c>
      <c r="P278" s="52">
        <f>IFERROR(_xll.qlIndexFixing(Index1Y,$H278,TRUE,_xll.ohTrigger(RecalcTrigger,Trigger1Y)),NA())</f>
        <v>2.4365426604167164E-3</v>
      </c>
      <c r="Q278" s="52">
        <f>IFERROR(_xll.qlIndexFixing(ONIndex1Y,I278,TRUE,_xll.ohTrigger(RecalcTrigger,Trigger1Y)),NA())</f>
        <v>1.848615166863965E-3</v>
      </c>
    </row>
    <row r="279" spans="2:17" x14ac:dyDescent="0.2">
      <c r="B279" s="46" t="s">
        <v>17</v>
      </c>
      <c r="D279" s="49">
        <f>_xll.qlCalendarAdvance(Calendar,$D278,B279,"f",FALSE)</f>
        <v>42657</v>
      </c>
      <c r="E279" s="49">
        <f>_xll.qlInterestRateIndexValueDate(IndexON,D279)</f>
        <v>42657</v>
      </c>
      <c r="F279" s="52">
        <f>IFERROR(_xll.qlIndexFixing(IndexON,D279,TRUE,_xll.ohTrigger(RecalcTrigger,TriggerON)),NA())</f>
        <v>-1.6854386324327564E-3</v>
      </c>
      <c r="H279" s="49">
        <f>_xll.qlCalendarAdvance(Calendar,$H278,B279,"f",FALSE)</f>
        <v>42657</v>
      </c>
      <c r="I279" s="49">
        <f>_xll.qlInterestRateIndexValueDate(Index1M,$H279)</f>
        <v>42661</v>
      </c>
      <c r="J279" s="52">
        <f>IFERROR(_xll.qlIndexFixing(Index1M,$H279,TRUE,_xll.ohTrigger(RecalcTrigger,Trigger1M)),NA())</f>
        <v>-1.2146923212023651E-3</v>
      </c>
      <c r="K279" s="52">
        <f>IFERROR(_xll.qlIndexFixing(ONIndex1M,I279,TRUE,_xll.ohTrigger(RecalcTrigger,Trigger1M)),NA())</f>
        <v>-1.2314460195961274E-3</v>
      </c>
      <c r="L279" s="52">
        <f>IFERROR(_xll.qlIndexFixing(Index3M,H279,TRUE,_xll.ohTrigger(RecalcTrigger,Trigger3M)),NA())</f>
        <v>-2.5735175165083083E-4</v>
      </c>
      <c r="M279" s="52">
        <f>IFERROR(_xll.qlIndexFixing(ONIndex3M,I279,TRUE,_xll.ohTrigger(RecalcTrigger,Trigger3M)),NA())</f>
        <v>-3.4888404025767983E-4</v>
      </c>
      <c r="N279" s="52">
        <f>IFERROR(_xll.qlIndexFixing(Index6M,$H279,TRUE,_xll.ohTrigger(RecalcTrigger,Trigger6M)),NA())</f>
        <v>7.4961577884299392E-4</v>
      </c>
      <c r="O279" s="52">
        <f>IFERROR(_xll.qlIndexFixing(ONIndex6M,I279,TRUE,_xll.ohTrigger(RecalcTrigger,Trigger6M)),NA())</f>
        <v>5.31383842927724E-4</v>
      </c>
      <c r="P279" s="52">
        <f>IFERROR(_xll.qlIndexFixing(Index1Y,$H279,TRUE,_xll.ohTrigger(RecalcTrigger,Trigger1Y)),NA())</f>
        <v>2.4405799980487097E-3</v>
      </c>
      <c r="Q279" s="52">
        <f>IFERROR(_xll.qlIndexFixing(ONIndex1Y,I279,TRUE,_xll.ohTrigger(RecalcTrigger,Trigger1Y)),NA())</f>
        <v>1.8431644574601336E-3</v>
      </c>
    </row>
    <row r="280" spans="2:17" x14ac:dyDescent="0.2">
      <c r="B280" s="46" t="s">
        <v>17</v>
      </c>
      <c r="D280" s="49">
        <f>_xll.qlCalendarAdvance(Calendar,$D279,B280,"f",FALSE)</f>
        <v>42660</v>
      </c>
      <c r="E280" s="49">
        <f>_xll.qlInterestRateIndexValueDate(IndexON,D280)</f>
        <v>42660</v>
      </c>
      <c r="F280" s="52">
        <f>IFERROR(_xll.qlIndexFixing(IndexON,D280,TRUE,_xll.ohTrigger(RecalcTrigger,TriggerON)),NA())</f>
        <v>-1.682265230198432E-3</v>
      </c>
      <c r="H280" s="49">
        <f>_xll.qlCalendarAdvance(Calendar,$H279,B280,"f",FALSE)</f>
        <v>42660</v>
      </c>
      <c r="I280" s="49">
        <f>_xll.qlInterestRateIndexValueDate(Index1M,$H280)</f>
        <v>42662</v>
      </c>
      <c r="J280" s="52">
        <f>IFERROR(_xll.qlIndexFixing(Index1M,$H280,TRUE,_xll.ohTrigger(RecalcTrigger,Trigger1M)),NA())</f>
        <v>-1.2119788068755033E-3</v>
      </c>
      <c r="K280" s="52">
        <f>IFERROR(_xll.qlIndexFixing(ONIndex1M,I280,TRUE,_xll.ohTrigger(RecalcTrigger,Trigger1M)),NA())</f>
        <v>-1.2290419935645502E-3</v>
      </c>
      <c r="L280" s="52">
        <f>IFERROR(_xll.qlIndexFixing(Index3M,H280,TRUE,_xll.ohTrigger(RecalcTrigger,Trigger3M)),NA())</f>
        <v>-2.5575638383037162E-4</v>
      </c>
      <c r="M280" s="52">
        <f>IFERROR(_xll.qlIndexFixing(ONIndex3M,I280,TRUE,_xll.ohTrigger(RecalcTrigger,Trigger3M)),NA())</f>
        <v>-3.4597551948678529E-4</v>
      </c>
      <c r="N280" s="52">
        <f>IFERROR(_xll.qlIndexFixing(Index6M,$H280,TRUE,_xll.ohTrigger(RecalcTrigger,Trigger6M)),NA())</f>
        <v>7.5306151301878497E-4</v>
      </c>
      <c r="O280" s="52">
        <f>IFERROR(_xll.qlIndexFixing(ONIndex6M,I280,TRUE,_xll.ohTrigger(RecalcTrigger,Trigger6M)),NA())</f>
        <v>5.1470769449224463E-4</v>
      </c>
      <c r="P280" s="52">
        <f>IFERROR(_xll.qlIndexFixing(Index1Y,$H280,TRUE,_xll.ohTrigger(RecalcTrigger,Trigger1Y)),NA())</f>
        <v>2.4446473152283147E-3</v>
      </c>
      <c r="Q280" s="52">
        <f>IFERROR(_xll.qlIndexFixing(ONIndex1Y,I280,TRUE,_xll.ohTrigger(RecalcTrigger,Trigger1Y)),NA())</f>
        <v>1.8306612559726432E-3</v>
      </c>
    </row>
    <row r="281" spans="2:17" x14ac:dyDescent="0.2">
      <c r="B281" s="46" t="s">
        <v>17</v>
      </c>
      <c r="D281" s="49">
        <f>_xll.qlCalendarAdvance(Calendar,$D280,B281,"f",FALSE)</f>
        <v>42661</v>
      </c>
      <c r="E281" s="49">
        <f>_xll.qlInterestRateIndexValueDate(IndexON,D281)</f>
        <v>42661</v>
      </c>
      <c r="F281" s="52">
        <f>IFERROR(_xll.qlIndexFixing(IndexON,D281,TRUE,_xll.ohTrigger(RecalcTrigger,TriggerON)),NA())</f>
        <v>-1.6806507809041804E-3</v>
      </c>
      <c r="H281" s="49">
        <f>_xll.qlCalendarAdvance(Calendar,$H280,B281,"f",FALSE)</f>
        <v>42661</v>
      </c>
      <c r="I281" s="49">
        <f>_xll.qlInterestRateIndexValueDate(Index1M,$H281)</f>
        <v>42663</v>
      </c>
      <c r="J281" s="52">
        <f>IFERROR(_xll.qlIndexFixing(Index1M,$H281,TRUE,_xll.ohTrigger(RecalcTrigger,Trigger1M)),NA())</f>
        <v>-1.2113376279805632E-3</v>
      </c>
      <c r="K281" s="52">
        <f>IFERROR(_xll.qlIndexFixing(ONIndex1M,I281,TRUE,_xll.ohTrigger(RecalcTrigger,Trigger1M)),NA())</f>
        <v>-1.2266130044080725E-3</v>
      </c>
      <c r="L281" s="52">
        <f>IFERROR(_xll.qlIndexFixing(Index3M,H281,TRUE,_xll.ohTrigger(RecalcTrigger,Trigger3M)),NA())</f>
        <v>-2.5415189462843615E-4</v>
      </c>
      <c r="M281" s="52">
        <f>IFERROR(_xll.qlIndexFixing(ONIndex3M,I281,TRUE,_xll.ohTrigger(RecalcTrigger,Trigger3M)),NA())</f>
        <v>-3.43060744172341E-4</v>
      </c>
      <c r="N281" s="52">
        <f>IFERROR(_xll.qlIndexFixing(Index6M,$H281,TRUE,_xll.ohTrigger(RecalcTrigger,Trigger6M)),NA())</f>
        <v>7.5648972922903615E-4</v>
      </c>
      <c r="O281" s="52">
        <f>IFERROR(_xll.qlIndexFixing(ONIndex6M,I281,TRUE,_xll.ohTrigger(RecalcTrigger,Trigger6M)),NA())</f>
        <v>4.9699329875529941E-4</v>
      </c>
      <c r="P281" s="52">
        <f>IFERROR(_xll.qlIndexFixing(Index1Y,$H281,TRUE,_xll.ohTrigger(RecalcTrigger,Trigger1Y)),NA())</f>
        <v>2.4487459347012795E-3</v>
      </c>
      <c r="Q281" s="52">
        <f>IFERROR(_xll.qlIndexFixing(ONIndex1Y,I281,TRUE,_xll.ohTrigger(RecalcTrigger,Trigger1Y)),NA())</f>
        <v>1.8166241602202149E-3</v>
      </c>
    </row>
    <row r="282" spans="2:17" x14ac:dyDescent="0.2">
      <c r="B282" s="46" t="s">
        <v>17</v>
      </c>
      <c r="D282" s="49">
        <f>_xll.qlCalendarAdvance(Calendar,$D281,B282,"f",FALSE)</f>
        <v>42662</v>
      </c>
      <c r="E282" s="49">
        <f>_xll.qlInterestRateIndexValueDate(IndexON,D282)</f>
        <v>42662</v>
      </c>
      <c r="F282" s="52">
        <f>IFERROR(_xll.qlIndexFixing(IndexON,D282,TRUE,_xll.ohTrigger(RecalcTrigger,TriggerON)),NA())</f>
        <v>-1.6790220848461601E-3</v>
      </c>
      <c r="H282" s="49">
        <f>_xll.qlCalendarAdvance(Calendar,$H281,B282,"f",FALSE)</f>
        <v>42662</v>
      </c>
      <c r="I282" s="49">
        <f>_xll.qlInterestRateIndexValueDate(Index1M,$H282)</f>
        <v>42664</v>
      </c>
      <c r="J282" s="52">
        <f>IFERROR(_xll.qlIndexFixing(Index1M,$H282,TRUE,_xll.ohTrigger(RecalcTrigger,Trigger1M)),NA())</f>
        <v>-1.2106931115834156E-3</v>
      </c>
      <c r="K282" s="52">
        <f>IFERROR(_xll.qlIndexFixing(ONIndex1M,I282,TRUE,_xll.ohTrigger(RecalcTrigger,Trigger1M)),NA())</f>
        <v>-1.2253797369998765E-3</v>
      </c>
      <c r="L282" s="52">
        <f>IFERROR(_xll.qlIndexFixing(Index3M,H282,TRUE,_xll.ohTrigger(RecalcTrigger,Trigger3M)),NA())</f>
        <v>-2.5135292907764244E-4</v>
      </c>
      <c r="M282" s="52">
        <f>IFERROR(_xll.qlIndexFixing(ONIndex3M,I282,TRUE,_xll.ohTrigger(RecalcTrigger,Trigger3M)),NA())</f>
        <v>-3.4159989017457093E-4</v>
      </c>
      <c r="N282" s="52">
        <f>IFERROR(_xll.qlIndexFixing(Index6M,$H282,TRUE,_xll.ohTrigger(RecalcTrigger,Trigger6M)),NA())</f>
        <v>7.5989905189805039E-4</v>
      </c>
      <c r="O282" s="52">
        <f>IFERROR(_xll.qlIndexFixing(ONIndex6M,I282,TRUE,_xll.ohTrigger(RecalcTrigger,Trigger6M)),NA())</f>
        <v>4.9081861974720198E-4</v>
      </c>
      <c r="P282" s="52">
        <f>IFERROR(_xll.qlIndexFixing(Index1Y,$H282,TRUE,_xll.ohTrigger(RecalcTrigger,Trigger1Y)),NA())</f>
        <v>2.4578498914335388E-3</v>
      </c>
      <c r="Q282" s="52">
        <f>IFERROR(_xll.qlIndexFixing(ONIndex1Y,I282,TRUE,_xll.ohTrigger(RecalcTrigger,Trigger1Y)),NA())</f>
        <v>1.8094315358840873E-3</v>
      </c>
    </row>
    <row r="283" spans="2:17" x14ac:dyDescent="0.2">
      <c r="B283" s="46" t="s">
        <v>17</v>
      </c>
      <c r="D283" s="49">
        <f>_xll.qlCalendarAdvance(Calendar,$D282,B283,"f",FALSE)</f>
        <v>42663</v>
      </c>
      <c r="E283" s="49">
        <f>_xll.qlInterestRateIndexValueDate(IndexON,D283)</f>
        <v>42663</v>
      </c>
      <c r="F283" s="52">
        <f>IFERROR(_xll.qlIndexFixing(IndexON,D283,TRUE,_xll.ohTrigger(RecalcTrigger,TriggerON)),NA())</f>
        <v>-1.6773791653657E-3</v>
      </c>
      <c r="H283" s="49">
        <f>_xll.qlCalendarAdvance(Calendar,$H282,B283,"f",FALSE)</f>
        <v>42663</v>
      </c>
      <c r="I283" s="49">
        <f>_xll.qlInterestRateIndexValueDate(Index1M,$H283)</f>
        <v>42667</v>
      </c>
      <c r="J283" s="52">
        <f>IFERROR(_xll.qlIndexFixing(Index1M,$H283,TRUE,_xll.ohTrigger(RecalcTrigger,Trigger1M)),NA())</f>
        <v>-1.2066039908059476E-3</v>
      </c>
      <c r="K283" s="52">
        <f>IFERROR(_xll.qlIndexFixing(ONIndex1M,I283,TRUE,_xll.ohTrigger(RecalcTrigger,Trigger1M)),NA())</f>
        <v>-1.2241364665133148E-3</v>
      </c>
      <c r="L283" s="52">
        <f>IFERROR(_xll.qlIndexFixing(Index3M,H283,TRUE,_xll.ohTrigger(RecalcTrigger,Trigger3M)),NA())</f>
        <v>-2.4763644242372122E-4</v>
      </c>
      <c r="M283" s="52">
        <f>IFERROR(_xll.qlIndexFixing(ONIndex3M,I283,TRUE,_xll.ohTrigger(RecalcTrigger,Trigger3M)),NA())</f>
        <v>-3.4013715248359944E-4</v>
      </c>
      <c r="N283" s="52">
        <f>IFERROR(_xll.qlIndexFixing(Index6M,$H283,TRUE,_xll.ohTrigger(RecalcTrigger,Trigger6M)),NA())</f>
        <v>7.7000000001510235E-4</v>
      </c>
      <c r="O283" s="52">
        <f>IFERROR(_xll.qlIndexFixing(ONIndex6M,I283,TRUE,_xll.ohTrigger(RecalcTrigger,Trigger6M)),NA())</f>
        <v>4.8520255461426132E-4</v>
      </c>
      <c r="P283" s="52">
        <f>IFERROR(_xll.qlIndexFixing(Index1Y,$H283,TRUE,_xll.ohTrigger(RecalcTrigger,Trigger1Y)),NA())</f>
        <v>2.4654803066249632E-3</v>
      </c>
      <c r="Q283" s="52">
        <f>IFERROR(_xll.qlIndexFixing(ONIndex1Y,I283,TRUE,_xll.ohTrigger(RecalcTrigger,Trigger1Y)),NA())</f>
        <v>1.8024497958180064E-3</v>
      </c>
    </row>
    <row r="284" spans="2:17" x14ac:dyDescent="0.2">
      <c r="B284" s="46" t="s">
        <v>17</v>
      </c>
      <c r="D284" s="49">
        <f>_xll.qlCalendarAdvance(Calendar,$D283,B284,"f",FALSE)</f>
        <v>42664</v>
      </c>
      <c r="E284" s="49">
        <f>_xll.qlInterestRateIndexValueDate(IndexON,D284)</f>
        <v>42664</v>
      </c>
      <c r="F284" s="52">
        <f>IFERROR(_xll.qlIndexFixing(IndexON,D284,TRUE,_xll.ohTrigger(RecalcTrigger,TriggerON)),NA())</f>
        <v>-1.6740382475566307E-3</v>
      </c>
      <c r="H284" s="49">
        <f>_xll.qlCalendarAdvance(Calendar,$H283,B284,"f",FALSE)</f>
        <v>42664</v>
      </c>
      <c r="I284" s="49">
        <f>_xll.qlInterestRateIndexValueDate(Index1M,$H284)</f>
        <v>42668</v>
      </c>
      <c r="J284" s="52">
        <f>IFERROR(_xll.qlIndexFixing(Index1M,$H284,TRUE,_xll.ohTrigger(RecalcTrigger,Trigger1M)),NA())</f>
        <v>-1.2052209754585415E-3</v>
      </c>
      <c r="K284" s="52">
        <f>IFERROR(_xll.qlIndexFixing(ONIndex1M,I284,TRUE,_xll.ohTrigger(RecalcTrigger,Trigger1M)),NA())</f>
        <v>-1.222883193787716E-3</v>
      </c>
      <c r="L284" s="52">
        <f>IFERROR(_xll.qlIndexFixing(Index3M,H284,TRUE,_xll.ohTrigger(RecalcTrigger,Trigger3M)),NA())</f>
        <v>-2.4598161214830209E-4</v>
      </c>
      <c r="M284" s="52">
        <f>IFERROR(_xll.qlIndexFixing(ONIndex3M,I284,TRUE,_xll.ohTrigger(RecalcTrigger,Trigger3M)),NA())</f>
        <v>-3.386725948484326E-4</v>
      </c>
      <c r="N284" s="52">
        <f>IFERROR(_xll.qlIndexFixing(Index6M,$H284,TRUE,_xll.ohTrigger(RecalcTrigger,Trigger6M)),NA())</f>
        <v>7.7331013179301143E-4</v>
      </c>
      <c r="O284" s="52">
        <f>IFERROR(_xll.qlIndexFixing(ONIndex6M,I284,TRUE,_xll.ohTrigger(RecalcTrigger,Trigger6M)),NA())</f>
        <v>4.8015119912037107E-4</v>
      </c>
      <c r="P284" s="52">
        <f>IFERROR(_xll.qlIndexFixing(Index1Y,$H284,TRUE,_xll.ohTrigger(RecalcTrigger,Trigger1Y)),NA())</f>
        <v>2.4697553722892846E-3</v>
      </c>
      <c r="Q284" s="52">
        <f>IFERROR(_xll.qlIndexFixing(ONIndex1Y,I284,TRUE,_xll.ohTrigger(RecalcTrigger,Trigger1Y)),NA())</f>
        <v>1.795681692140505E-3</v>
      </c>
    </row>
    <row r="285" spans="2:17" x14ac:dyDescent="0.2">
      <c r="B285" s="46" t="s">
        <v>17</v>
      </c>
      <c r="D285" s="49">
        <f>_xll.qlCalendarAdvance(Calendar,$D284,B285,"f",FALSE)</f>
        <v>42667</v>
      </c>
      <c r="E285" s="49">
        <f>_xll.qlInterestRateIndexValueDate(IndexON,D285)</f>
        <v>42667</v>
      </c>
      <c r="F285" s="52">
        <f>IFERROR(_xll.qlIndexFixing(IndexON,D285,TRUE,_xll.ohTrigger(RecalcTrigger,TriggerON)),NA())</f>
        <v>-1.6706657207654629E-3</v>
      </c>
      <c r="H285" s="49">
        <f>_xll.qlCalendarAdvance(Calendar,$H284,B285,"f",FALSE)</f>
        <v>42667</v>
      </c>
      <c r="I285" s="49">
        <f>_xll.qlInterestRateIndexValueDate(Index1M,$H285)</f>
        <v>42669</v>
      </c>
      <c r="J285" s="52">
        <f>IFERROR(_xll.qlIndexFixing(Index1M,$H285,TRUE,_xll.ohTrigger(RecalcTrigger,Trigger1M)),NA())</f>
        <v>-1.2023677284744849E-3</v>
      </c>
      <c r="K285" s="52">
        <f>IFERROR(_xll.qlIndexFixing(ONIndex1M,I285,TRUE,_xll.ohTrigger(RecalcTrigger,Trigger1M)),NA())</f>
        <v>-1.2203391770038152E-3</v>
      </c>
      <c r="L285" s="52">
        <f>IFERROR(_xll.qlIndexFixing(Index3M,H285,TRUE,_xll.ohTrigger(RecalcTrigger,Trigger3M)),NA())</f>
        <v>-2.4431574844392982E-4</v>
      </c>
      <c r="M285" s="52">
        <f>IFERROR(_xll.qlIndexFixing(ONIndex3M,I285,TRUE,_xll.ohTrigger(RecalcTrigger,Trigger3M)),NA())</f>
        <v>-3.3573742030501563E-4</v>
      </c>
      <c r="N285" s="52">
        <f>IFERROR(_xll.qlIndexFixing(Index6M,$H285,TRUE,_xll.ohTrigger(RecalcTrigger,Trigger6M)),NA())</f>
        <v>7.7657725828279866E-4</v>
      </c>
      <c r="O285" s="52">
        <f>IFERROR(_xll.qlIndexFixing(ONIndex6M,I285,TRUE,_xll.ohTrigger(RecalcTrigger,Trigger6M)),NA())</f>
        <v>4.7196195133381025E-4</v>
      </c>
      <c r="P285" s="52">
        <f>IFERROR(_xll.qlIndexFixing(Index1Y,$H285,TRUE,_xll.ohTrigger(RecalcTrigger,Trigger1Y)),NA())</f>
        <v>2.4740679840268153E-3</v>
      </c>
      <c r="Q285" s="52">
        <f>IFERROR(_xll.qlIndexFixing(ONIndex1Y,I285,TRUE,_xll.ohTrigger(RecalcTrigger,Trigger1Y)),NA())</f>
        <v>1.7828801957708862E-3</v>
      </c>
    </row>
    <row r="286" spans="2:17" x14ac:dyDescent="0.2">
      <c r="B286" s="46" t="s">
        <v>17</v>
      </c>
      <c r="D286" s="49">
        <f>_xll.qlCalendarAdvance(Calendar,$D285,B286,"f",FALSE)</f>
        <v>42668</v>
      </c>
      <c r="E286" s="49">
        <f>_xll.qlInterestRateIndexValueDate(IndexON,D286)</f>
        <v>42668</v>
      </c>
      <c r="F286" s="52">
        <f>IFERROR(_xll.qlIndexFixing(IndexON,D286,TRUE,_xll.ohTrigger(RecalcTrigger,TriggerON)),NA())</f>
        <v>-1.6689520346124809E-3</v>
      </c>
      <c r="H286" s="49">
        <f>_xll.qlCalendarAdvance(Calendar,$H285,B286,"f",FALSE)</f>
        <v>42668</v>
      </c>
      <c r="I286" s="49">
        <f>_xll.qlInterestRateIndexValueDate(Index1M,$H286)</f>
        <v>42670</v>
      </c>
      <c r="J286" s="52">
        <f>IFERROR(_xll.qlIndexFixing(Index1M,$H286,TRUE,_xll.ohTrigger(RecalcTrigger,Trigger1M)),NA())</f>
        <v>-1.2016915416171448E-3</v>
      </c>
      <c r="K286" s="52">
        <f>IFERROR(_xll.qlIndexFixing(ONIndex1M,I286,TRUE,_xll.ohTrigger(RecalcTrigger,Trigger1M)),NA())</f>
        <v>-1.2177701045157363E-3</v>
      </c>
      <c r="L286" s="52">
        <f>IFERROR(_xll.qlIndexFixing(Index3M,H286,TRUE,_xll.ohTrigger(RecalcTrigger,Trigger3M)),NA())</f>
        <v>-2.4263852344374041E-4</v>
      </c>
      <c r="M286" s="52">
        <f>IFERROR(_xll.qlIndexFixing(ONIndex3M,I286,TRUE,_xll.ohTrigger(RecalcTrigger,Trigger3M)),NA())</f>
        <v>-3.3279744568126546E-4</v>
      </c>
      <c r="N286" s="52">
        <f>IFERROR(_xll.qlIndexFixing(Index6M,$H286,TRUE,_xll.ohTrigger(RecalcTrigger,Trigger6M)),NA())</f>
        <v>7.798040194592962E-4</v>
      </c>
      <c r="O286" s="52">
        <f>IFERROR(_xll.qlIndexFixing(ONIndex6M,I286,TRUE,_xll.ohTrigger(RecalcTrigger,Trigger6M)),NA())</f>
        <v>4.6571478969248403E-4</v>
      </c>
      <c r="P286" s="52">
        <f>IFERROR(_xll.qlIndexFixing(Index1Y,$H286,TRUE,_xll.ohTrigger(RecalcTrigger,Trigger1Y)),NA())</f>
        <v>2.4784175875458194E-3</v>
      </c>
      <c r="Q286" s="52">
        <f>IFERROR(_xll.qlIndexFixing(ONIndex1Y,I286,TRUE,_xll.ohTrigger(RecalcTrigger,Trigger1Y)),NA())</f>
        <v>1.7708006821681721E-3</v>
      </c>
    </row>
    <row r="287" spans="2:17" x14ac:dyDescent="0.2">
      <c r="B287" s="46" t="s">
        <v>17</v>
      </c>
      <c r="D287" s="49">
        <f>_xll.qlCalendarAdvance(Calendar,$D286,B287,"f",FALSE)</f>
        <v>42669</v>
      </c>
      <c r="E287" s="49">
        <f>_xll.qlInterestRateIndexValueDate(IndexON,D287)</f>
        <v>42669</v>
      </c>
      <c r="F287" s="52">
        <f>IFERROR(_xll.qlIndexFixing(IndexON,D287,TRUE,_xll.ohTrigger(RecalcTrigger,TriggerON)),NA())</f>
        <v>-1.6672428470609901E-3</v>
      </c>
      <c r="H287" s="49">
        <f>_xll.qlCalendarAdvance(Calendar,$H286,B287,"f",FALSE)</f>
        <v>42669</v>
      </c>
      <c r="I287" s="49">
        <f>_xll.qlInterestRateIndexValueDate(Index1M,$H287)</f>
        <v>42671</v>
      </c>
      <c r="J287" s="52">
        <f>IFERROR(_xll.qlIndexFixing(Index1M,$H287,TRUE,_xll.ohTrigger(RecalcTrigger,Trigger1M)),NA())</f>
        <v>-1.2010120196488537E-3</v>
      </c>
      <c r="K287" s="52">
        <f>IFERROR(_xll.qlIndexFixing(ONIndex1M,I287,TRUE,_xll.ohTrigger(RecalcTrigger,Trigger1M)),NA())</f>
        <v>-1.2164668380210131E-3</v>
      </c>
      <c r="L287" s="52">
        <f>IFERROR(_xll.qlIndexFixing(Index3M,H287,TRUE,_xll.ohTrigger(RecalcTrigger,Trigger3M)),NA())</f>
        <v>-2.3963996545947784E-4</v>
      </c>
      <c r="M287" s="52">
        <f>IFERROR(_xll.qlIndexFixing(ONIndex3M,I287,TRUE,_xll.ohTrigger(RecalcTrigger,Trigger3M)),NA())</f>
        <v>-3.3132474875685602E-4</v>
      </c>
      <c r="N287" s="52">
        <f>IFERROR(_xll.qlIndexFixing(Index6M,$H287,TRUE,_xll.ohTrigger(RecalcTrigger,Trigger6M)),NA())</f>
        <v>7.8299306419571271E-4</v>
      </c>
      <c r="O287" s="52">
        <f>IFERROR(_xll.qlIndexFixing(ONIndex6M,I287,TRUE,_xll.ohTrigger(RecalcTrigger,Trigger6M)),NA())</f>
        <v>4.6357841941180311E-4</v>
      </c>
      <c r="P287" s="52">
        <f>IFERROR(_xll.qlIndexFixing(Index1Y,$H287,TRUE,_xll.ohTrigger(RecalcTrigger,Trigger1Y)),NA())</f>
        <v>2.4878614238049456E-3</v>
      </c>
      <c r="Q287" s="52">
        <f>IFERROR(_xll.qlIndexFixing(ONIndex1Y,I287,TRUE,_xll.ohTrigger(RecalcTrigger,Trigger1Y)),NA())</f>
        <v>1.7651420411723961E-3</v>
      </c>
    </row>
    <row r="288" spans="2:17" x14ac:dyDescent="0.2">
      <c r="B288" s="46" t="s">
        <v>17</v>
      </c>
      <c r="D288" s="49">
        <f>_xll.qlCalendarAdvance(Calendar,$D287,B288,"f",FALSE)</f>
        <v>42670</v>
      </c>
      <c r="E288" s="49">
        <f>_xll.qlInterestRateIndexValueDate(IndexON,D288)</f>
        <v>42670</v>
      </c>
      <c r="F288" s="52">
        <f>IFERROR(_xll.qlIndexFixing(IndexON,D288,TRUE,_xll.ohTrigger(RecalcTrigger,TriggerON)),NA())</f>
        <v>-1.6656128789804825E-3</v>
      </c>
      <c r="H288" s="49">
        <f>_xll.qlCalendarAdvance(Calendar,$H287,B288,"f",FALSE)</f>
        <v>42670</v>
      </c>
      <c r="I288" s="49">
        <f>_xll.qlInterestRateIndexValueDate(Index1M,$H288)</f>
        <v>42674</v>
      </c>
      <c r="J288" s="52">
        <f>IFERROR(_xll.qlIndexFixing(Index1M,$H288,TRUE,_xll.ohTrigger(RecalcTrigger,Trigger1M)),NA())</f>
        <v>-1.1974632823599229E-3</v>
      </c>
      <c r="K288" s="52">
        <f>IFERROR(_xll.qlIndexFixing(ONIndex1M,I288,TRUE,_xll.ohTrigger(RecalcTrigger,Trigger1M)),NA())</f>
        <v>-1.2151535761617538E-3</v>
      </c>
      <c r="L288" s="52">
        <f>IFERROR(_xll.qlIndexFixing(Index3M,H288,TRUE,_xll.ohTrigger(RecalcTrigger,Trigger3M)),NA())</f>
        <v>-2.3580936124234994E-4</v>
      </c>
      <c r="M288" s="52">
        <f>IFERROR(_xll.qlIndexFixing(ONIndex3M,I288,TRUE,_xll.ohTrigger(RecalcTrigger,Trigger3M)),NA())</f>
        <v>-3.2985061590107279E-4</v>
      </c>
      <c r="N288" s="52">
        <f>IFERROR(_xll.qlIndexFixing(Index6M,$H288,TRUE,_xll.ohTrigger(RecalcTrigger,Trigger6M)),NA())</f>
        <v>7.8820277612857211E-4</v>
      </c>
      <c r="O288" s="52">
        <f>IFERROR(_xll.qlIndexFixing(ONIndex6M,I288,TRUE,_xll.ohTrigger(RecalcTrigger,Trigger6M)),NA())</f>
        <v>4.6204333375321482E-4</v>
      </c>
      <c r="P288" s="52">
        <f>IFERROR(_xll.qlIndexFixing(Index1Y,$H288,TRUE,_xll.ohTrigger(RecalcTrigger,Trigger1Y)),NA())</f>
        <v>2.4961745677183223E-3</v>
      </c>
      <c r="Q288" s="52">
        <f>IFERROR(_xll.qlIndexFixing(ONIndex1Y,I288,TRUE,_xll.ohTrigger(RecalcTrigger,Trigger1Y)),NA())</f>
        <v>1.7597135488767179E-3</v>
      </c>
    </row>
    <row r="289" spans="2:17" x14ac:dyDescent="0.2">
      <c r="B289" s="46" t="s">
        <v>17</v>
      </c>
      <c r="D289" s="49">
        <f>_xll.qlCalendarAdvance(Calendar,$D288,B289,"f",FALSE)</f>
        <v>42671</v>
      </c>
      <c r="E289" s="49">
        <f>_xll.qlInterestRateIndexValueDate(IndexON,D289)</f>
        <v>42671</v>
      </c>
      <c r="F289" s="52">
        <f>IFERROR(_xll.qlIndexFixing(IndexON,D289,TRUE,_xll.ohTrigger(RecalcTrigger,TriggerON)),NA())</f>
        <v>-1.6626766243144075E-3</v>
      </c>
      <c r="H289" s="49">
        <f>_xll.qlCalendarAdvance(Calendar,$H288,B289,"f",FALSE)</f>
        <v>42671</v>
      </c>
      <c r="I289" s="49">
        <f>_xll.qlInterestRateIndexValueDate(Index1M,$H289)</f>
        <v>42675</v>
      </c>
      <c r="J289" s="52">
        <f>IFERROR(_xll.qlIndexFixing(Index1M,$H289,TRUE,_xll.ohTrigger(RecalcTrigger,Trigger1M)),NA())</f>
        <v>-1.1960153721255473E-3</v>
      </c>
      <c r="K289" s="52">
        <f>IFERROR(_xll.qlIndexFixing(ONIndex1M,I289,TRUE,_xll.ohTrigger(RecalcTrigger,Trigger1M)),NA())</f>
        <v>-1.2138303198971911E-3</v>
      </c>
      <c r="L289" s="52">
        <f>IFERROR(_xll.qlIndexFixing(Index3M,H289,TRUE,_xll.ohTrigger(RecalcTrigger,Trigger3M)),NA())</f>
        <v>-2.3407031985276191E-4</v>
      </c>
      <c r="M289" s="52">
        <f>IFERROR(_xll.qlIndexFixing(ONIndex3M,I289,TRUE,_xll.ohTrigger(RecalcTrigger,Trigger3M)),NA())</f>
        <v>-3.2837511134253816E-4</v>
      </c>
      <c r="N289" s="52">
        <f>IFERROR(_xll.qlIndexFixing(Index6M,$H289,TRUE,_xll.ohTrigger(RecalcTrigger,Trigger6M)),NA())</f>
        <v>7.9542536762640045E-4</v>
      </c>
      <c r="O289" s="52">
        <f>IFERROR(_xll.qlIndexFixing(ONIndex6M,I289,TRUE,_xll.ohTrigger(RecalcTrigger,Trigger6M)),NA())</f>
        <v>4.6111562832074071E-4</v>
      </c>
      <c r="P289" s="52">
        <f>IFERROR(_xll.qlIndexFixing(Index1Y,$H289,TRUE,_xll.ohTrigger(RecalcTrigger,Trigger1Y)),NA())</f>
        <v>2.5007005498811812E-3</v>
      </c>
      <c r="Q289" s="52">
        <f>IFERROR(_xll.qlIndexFixing(ONIndex1Y,I289,TRUE,_xll.ohTrigger(RecalcTrigger,Trigger1Y)),NA())</f>
        <v>1.7545179572397984E-3</v>
      </c>
    </row>
    <row r="290" spans="2:17" x14ac:dyDescent="0.2">
      <c r="B290" s="46" t="s">
        <v>17</v>
      </c>
      <c r="D290" s="49">
        <f>_xll.qlCalendarAdvance(Calendar,$D289,B290,"f",FALSE)</f>
        <v>42674</v>
      </c>
      <c r="E290" s="49">
        <f>_xll.qlInterestRateIndexValueDate(IndexON,D290)</f>
        <v>42674</v>
      </c>
      <c r="F290" s="52">
        <f>IFERROR(_xll.qlIndexFixing(IndexON,D290,TRUE,_xll.ohTrigger(RecalcTrigger,TriggerON)),NA())</f>
        <v>-1.6600927522647524E-3</v>
      </c>
      <c r="H290" s="49">
        <f>_xll.qlCalendarAdvance(Calendar,$H289,B290,"f",FALSE)</f>
        <v>42674</v>
      </c>
      <c r="I290" s="49">
        <f>_xll.qlInterestRateIndexValueDate(Index1M,$H290)</f>
        <v>42676</v>
      </c>
      <c r="J290" s="52">
        <f>IFERROR(_xll.qlIndexFixing(Index1M,$H290,TRUE,_xll.ohTrigger(RecalcTrigger,Trigger1M)),NA())</f>
        <v>-1.1945574833598371E-3</v>
      </c>
      <c r="K290" s="52">
        <f>IFERROR(_xll.qlIndexFixing(ONIndex1M,I290,TRUE,_xll.ohTrigger(RecalcTrigger,Trigger1M)),NA())</f>
        <v>-1.2111464240449621E-3</v>
      </c>
      <c r="L290" s="52">
        <f>IFERROR(_xll.qlIndexFixing(Index3M,H290,TRUE,_xll.ohTrigger(RecalcTrigger,Trigger3M)),NA())</f>
        <v>-2.3231789482028431E-4</v>
      </c>
      <c r="M290" s="52">
        <f>IFERROR(_xll.qlIndexFixing(ONIndex3M,I290,TRUE,_xll.ohTrigger(RecalcTrigger,Trigger3M)),NA())</f>
        <v>-3.2541955499620911E-4</v>
      </c>
      <c r="N290" s="52">
        <f>IFERROR(_xll.qlIndexFixing(Index6M,$H290,TRUE,_xll.ohTrigger(RecalcTrigger,Trigger6M)),NA())</f>
        <v>7.9725774953699226E-4</v>
      </c>
      <c r="O290" s="52">
        <f>IFERROR(_xll.qlIndexFixing(ONIndex6M,I290,TRUE,_xll.ohTrigger(RecalcTrigger,Trigger6M)),NA())</f>
        <v>4.6131588884890107E-4</v>
      </c>
      <c r="P290" s="52">
        <f>IFERROR(_xll.qlIndexFixing(Index1Y,$H290,TRUE,_xll.ohTrigger(RecalcTrigger,Trigger1Y)),NA())</f>
        <v>2.5052600385376202E-3</v>
      </c>
      <c r="Q290" s="52">
        <f>IFERROR(_xll.qlIndexFixing(ONIndex1Y,I290,TRUE,_xll.ohTrigger(RecalcTrigger,Trigger1Y)),NA())</f>
        <v>1.7449253278023491E-3</v>
      </c>
    </row>
    <row r="291" spans="2:17" x14ac:dyDescent="0.2">
      <c r="B291" s="46" t="s">
        <v>17</v>
      </c>
      <c r="D291" s="49">
        <f>_xll.qlCalendarAdvance(Calendar,$D290,B291,"f",FALSE)</f>
        <v>42675</v>
      </c>
      <c r="E291" s="49">
        <f>_xll.qlInterestRateIndexValueDate(IndexON,D291)</f>
        <v>42675</v>
      </c>
      <c r="F291" s="52">
        <f>IFERROR(_xll.qlIndexFixing(IndexON,D291,TRUE,_xll.ohTrigger(RecalcTrigger,TriggerON)),NA())</f>
        <v>-1.6589683203971362E-3</v>
      </c>
      <c r="H291" s="49">
        <f>_xll.qlCalendarAdvance(Calendar,$H290,B291,"f",FALSE)</f>
        <v>42675</v>
      </c>
      <c r="I291" s="49">
        <f>_xll.qlInterestRateIndexValueDate(Index1M,$H291)</f>
        <v>42677</v>
      </c>
      <c r="J291" s="52">
        <f>IFERROR(_xll.qlIndexFixing(Index1M,$H291,TRUE,_xll.ohTrigger(RecalcTrigger,Trigger1M)),NA())</f>
        <v>-1.19155629297929E-3</v>
      </c>
      <c r="K291" s="52">
        <f>IFERROR(_xll.qlIndexFixing(ONIndex1M,I291,TRUE,_xll.ohTrigger(RecalcTrigger,Trigger1M)),NA())</f>
        <v>-1.2084373742071719E-3</v>
      </c>
      <c r="L291" s="52">
        <f>IFERROR(_xll.qlIndexFixing(Index3M,H291,TRUE,_xll.ohTrigger(RecalcTrigger,Trigger3M)),NA())</f>
        <v>-2.3055173989623522E-4</v>
      </c>
      <c r="M291" s="52">
        <f>IFERROR(_xll.qlIndexFixing(ONIndex3M,I291,TRUE,_xll.ohTrigger(RecalcTrigger,Trigger3M)),NA())</f>
        <v>-3.2246065433838567E-4</v>
      </c>
      <c r="N291" s="52">
        <f>IFERROR(_xll.qlIndexFixing(Index6M,$H291,TRUE,_xll.ohTrigger(RecalcTrigger,Trigger6M)),NA())</f>
        <v>8.0032353556910559E-4</v>
      </c>
      <c r="O291" s="52">
        <f>IFERROR(_xll.qlIndexFixing(ONIndex6M,I291,TRUE,_xll.ohTrigger(RecalcTrigger,Trigger6M)),NA())</f>
        <v>4.6360052628813264E-4</v>
      </c>
      <c r="P291" s="52">
        <f>IFERROR(_xll.qlIndexFixing(Index1Y,$H291,TRUE,_xll.ohTrigger(RecalcTrigger,Trigger1Y)),NA())</f>
        <v>2.5098524262138957E-3</v>
      </c>
      <c r="Q291" s="52">
        <f>IFERROR(_xll.qlIndexFixing(ONIndex1Y,I291,TRUE,_xll.ohTrigger(RecalcTrigger,Trigger1Y)),NA())</f>
        <v>1.7361196394904965E-3</v>
      </c>
    </row>
    <row r="292" spans="2:17" x14ac:dyDescent="0.2">
      <c r="B292" s="46" t="s">
        <v>17</v>
      </c>
      <c r="D292" s="49">
        <f>_xll.qlCalendarAdvance(Calendar,$D291,B292,"f",FALSE)</f>
        <v>42676</v>
      </c>
      <c r="E292" s="49">
        <f>_xll.qlInterestRateIndexValueDate(IndexON,D292)</f>
        <v>42676</v>
      </c>
      <c r="F292" s="52">
        <f>IFERROR(_xll.qlIndexFixing(IndexON,D292,TRUE,_xll.ohTrigger(RecalcTrigger,TriggerON)),NA())</f>
        <v>-1.6579483938938822E-3</v>
      </c>
      <c r="H292" s="49">
        <f>_xll.qlCalendarAdvance(Calendar,$H291,B292,"f",FALSE)</f>
        <v>42676</v>
      </c>
      <c r="I292" s="49">
        <f>_xll.qlInterestRateIndexValueDate(Index1M,$H292)</f>
        <v>42678</v>
      </c>
      <c r="J292" s="52">
        <f>IFERROR(_xll.qlIndexFixing(Index1M,$H292,TRUE,_xll.ohTrigger(RecalcTrigger,Trigger1M)),NA())</f>
        <v>-1.1908417912036419E-3</v>
      </c>
      <c r="K292" s="52">
        <f>IFERROR(_xll.qlIndexFixing(ONIndex1M,I292,TRUE,_xll.ohTrigger(RecalcTrigger,Trigger1M)),NA())</f>
        <v>-1.2070641630623768E-3</v>
      </c>
      <c r="L292" s="52">
        <f>IFERROR(_xll.qlIndexFixing(Index3M,H292,TRUE,_xll.ohTrigger(RecalcTrigger,Trigger3M)),NA())</f>
        <v>-2.2731575474794715E-4</v>
      </c>
      <c r="M292" s="52">
        <f>IFERROR(_xll.qlIndexFixing(ONIndex3M,I292,TRUE,_xll.ohTrigger(RecalcTrigger,Trigger3M)),NA())</f>
        <v>-3.2097925049878739E-4</v>
      </c>
      <c r="N292" s="52">
        <f>IFERROR(_xll.qlIndexFixing(Index6M,$H292,TRUE,_xll.ohTrigger(RecalcTrigger,Trigger6M)),NA())</f>
        <v>8.0336420871662936E-4</v>
      </c>
      <c r="O292" s="52">
        <f>IFERROR(_xll.qlIndexFixing(ONIndex6M,I292,TRUE,_xll.ohTrigger(RecalcTrigger,Trigger6M)),NA())</f>
        <v>4.6580115980354719E-4</v>
      </c>
      <c r="P292" s="52">
        <f>IFERROR(_xll.qlIndexFixing(Index1Y,$H292,TRUE,_xll.ohTrigger(RecalcTrigger,Trigger1Y)),NA())</f>
        <v>2.5196129012520006E-3</v>
      </c>
      <c r="Q292" s="52">
        <f>IFERROR(_xll.qlIndexFixing(ONIndex1Y,I292,TRUE,_xll.ohTrigger(RecalcTrigger,Trigger1Y)),NA())</f>
        <v>1.7321298324457501E-3</v>
      </c>
    </row>
    <row r="293" spans="2:17" x14ac:dyDescent="0.2">
      <c r="B293" s="46" t="s">
        <v>17</v>
      </c>
      <c r="D293" s="49">
        <f>_xll.qlCalendarAdvance(Calendar,$D292,B293,"f",FALSE)</f>
        <v>42677</v>
      </c>
      <c r="E293" s="49">
        <f>_xll.qlInterestRateIndexValueDate(IndexON,D293)</f>
        <v>42677</v>
      </c>
      <c r="F293" s="52">
        <f>IFERROR(_xll.qlIndexFixing(IndexON,D293,TRUE,_xll.ohTrigger(RecalcTrigger,TriggerON)),NA())</f>
        <v>-1.657034105329025E-3</v>
      </c>
      <c r="H293" s="49">
        <f>_xll.qlCalendarAdvance(Calendar,$H292,B293,"f",FALSE)</f>
        <v>42677</v>
      </c>
      <c r="I293" s="49">
        <f>_xll.qlInterestRateIndexValueDate(Index1M,$H293)</f>
        <v>42681</v>
      </c>
      <c r="J293" s="52">
        <f>IFERROR(_xll.qlIndexFixing(Index1M,$H293,TRUE,_xll.ohTrigger(RecalcTrigger,Trigger1M)),NA())</f>
        <v>-1.1871184003289237E-3</v>
      </c>
      <c r="K293" s="52">
        <f>IFERROR(_xll.qlIndexFixing(ONIndex1M,I293,TRUE,_xll.ohTrigger(RecalcTrigger,Trigger1M)),NA())</f>
        <v>-1.2056809642269073E-3</v>
      </c>
      <c r="L293" s="52">
        <f>IFERROR(_xll.qlIndexFixing(Index3M,H293,TRUE,_xll.ohTrigger(RecalcTrigger,Trigger3M)),NA())</f>
        <v>-2.2334280436336657E-4</v>
      </c>
      <c r="M293" s="52">
        <f>IFERROR(_xll.qlIndexFixing(ONIndex3M,I293,TRUE,_xll.ohTrigger(RecalcTrigger,Trigger3M)),NA())</f>
        <v>-3.1949685892929125E-4</v>
      </c>
      <c r="N293" s="52">
        <f>IFERROR(_xll.qlIndexFixing(Index6M,$H293,TRUE,_xll.ohTrigger(RecalcTrigger,Trigger6M)),NA())</f>
        <v>8.1339822102184428E-4</v>
      </c>
      <c r="O293" s="52">
        <f>IFERROR(_xll.qlIndexFixing(ONIndex6M,I293,TRUE,_xll.ohTrigger(RecalcTrigger,Trigger6M)),NA())</f>
        <v>4.6864574860805419E-4</v>
      </c>
      <c r="P293" s="52">
        <f>IFERROR(_xll.qlIndexFixing(Index1Y,$H293,TRUE,_xll.ohTrigger(RecalcTrigger,Trigger1Y)),NA())</f>
        <v>2.5285385516582437E-3</v>
      </c>
      <c r="Q293" s="52">
        <f>IFERROR(_xll.qlIndexFixing(ONIndex1Y,I293,TRUE,_xll.ohTrigger(RecalcTrigger,Trigger1Y)),NA())</f>
        <v>1.7283894385311527E-3</v>
      </c>
    </row>
    <row r="294" spans="2:17" x14ac:dyDescent="0.2">
      <c r="B294" s="46" t="s">
        <v>17</v>
      </c>
      <c r="D294" s="49">
        <f>_xll.qlCalendarAdvance(Calendar,$D293,B294,"f",FALSE)</f>
        <v>42678</v>
      </c>
      <c r="E294" s="49">
        <f>_xll.qlInterestRateIndexValueDate(IndexON,D294)</f>
        <v>42678</v>
      </c>
      <c r="F294" s="52">
        <f>IFERROR(_xll.qlIndexFixing(IndexON,D294,TRUE,_xll.ohTrigger(RecalcTrigger,TriggerON)),NA())</f>
        <v>-1.6555557052999603E-3</v>
      </c>
      <c r="H294" s="49">
        <f>_xll.qlCalendarAdvance(Calendar,$H293,B294,"f",FALSE)</f>
        <v>42678</v>
      </c>
      <c r="I294" s="49">
        <f>_xll.qlInterestRateIndexValueDate(Index1M,$H294)</f>
        <v>42682</v>
      </c>
      <c r="J294" s="52">
        <f>IFERROR(_xll.qlIndexFixing(Index1M,$H294,TRUE,_xll.ohTrigger(RecalcTrigger,Trigger1M)),NA())</f>
        <v>-1.1856006636326022E-3</v>
      </c>
      <c r="K294" s="52">
        <f>IFERROR(_xll.qlIndexFixing(ONIndex1M,I294,TRUE,_xll.ohTrigger(RecalcTrigger,Trigger1M)),NA())</f>
        <v>-1.2042877789797402E-3</v>
      </c>
      <c r="L294" s="52">
        <f>IFERROR(_xll.qlIndexFixing(Index3M,H294,TRUE,_xll.ohTrigger(RecalcTrigger,Trigger3M)),NA())</f>
        <v>-2.2150271431303531E-4</v>
      </c>
      <c r="M294" s="52">
        <f>IFERROR(_xll.qlIndexFixing(ONIndex3M,I294,TRUE,_xll.ohTrigger(RecalcTrigger,Trigger3M)),NA())</f>
        <v>-3.1801354349880739E-4</v>
      </c>
      <c r="N294" s="52">
        <f>IFERROR(_xll.qlIndexFixing(Index6M,$H294,TRUE,_xll.ohTrigger(RecalcTrigger,Trigger6M)),NA())</f>
        <v>8.1532975500611411E-4</v>
      </c>
      <c r="O294" s="52">
        <f>IFERROR(_xll.qlIndexFixing(ONIndex6M,I294,TRUE,_xll.ohTrigger(RecalcTrigger,Trigger6M)),NA())</f>
        <v>4.721403886254194E-4</v>
      </c>
      <c r="P294" s="52">
        <f>IFERROR(_xll.qlIndexFixing(Index1Y,$H294,TRUE,_xll.ohTrigger(RecalcTrigger,Trigger1Y)),NA())</f>
        <v>2.5332860563419776E-3</v>
      </c>
      <c r="Q294" s="52">
        <f>IFERROR(_xll.qlIndexFixing(ONIndex1Y,I294,TRUE,_xll.ohTrigger(RecalcTrigger,Trigger1Y)),NA())</f>
        <v>1.724901209625429E-3</v>
      </c>
    </row>
    <row r="295" spans="2:17" x14ac:dyDescent="0.2">
      <c r="B295" s="46" t="s">
        <v>17</v>
      </c>
      <c r="D295" s="49">
        <f>_xll.qlCalendarAdvance(Calendar,$D294,B295,"f",FALSE)</f>
        <v>42681</v>
      </c>
      <c r="E295" s="49">
        <f>_xll.qlInterestRateIndexValueDate(IndexON,D295)</f>
        <v>42681</v>
      </c>
      <c r="F295" s="52">
        <f>IFERROR(_xll.qlIndexFixing(IndexON,D295,TRUE,_xll.ohTrigger(RecalcTrigger,TriggerON)),NA())</f>
        <v>-1.6544559861708663E-3</v>
      </c>
      <c r="H295" s="49">
        <f>_xll.qlCalendarAdvance(Calendar,$H294,B295,"f",FALSE)</f>
        <v>42681</v>
      </c>
      <c r="I295" s="49">
        <f>_xll.qlInterestRateIndexValueDate(Index1M,$H295)</f>
        <v>42683</v>
      </c>
      <c r="J295" s="52">
        <f>IFERROR(_xll.qlIndexFixing(Index1M,$H295,TRUE,_xll.ohTrigger(RecalcTrigger,Trigger1M)),NA())</f>
        <v>-1.1840729561560792E-3</v>
      </c>
      <c r="K295" s="52">
        <f>IFERROR(_xll.qlIndexFixing(ONIndex1M,I295,TRUE,_xll.ohTrigger(RecalcTrigger,Trigger1M)),NA())</f>
        <v>-1.2014641156099515E-3</v>
      </c>
      <c r="L295" s="52">
        <f>IFERROR(_xll.qlIndexFixing(Index3M,H295,TRUE,_xll.ohTrigger(RecalcTrigger,Trigger3M)),NA())</f>
        <v>-2.1964676172185797E-4</v>
      </c>
      <c r="M295" s="52">
        <f>IFERROR(_xll.qlIndexFixing(ONIndex3M,I295,TRUE,_xll.ohTrigger(RecalcTrigger,Trigger3M)),NA())</f>
        <v>-3.1504387762559816E-4</v>
      </c>
      <c r="N295" s="52">
        <f>IFERROR(_xll.qlIndexFixing(Index6M,$H295,TRUE,_xll.ohTrigger(RecalcTrigger,Trigger6M)),NA())</f>
        <v>8.1828542890533505E-4</v>
      </c>
      <c r="O295" s="52">
        <f>IFERROR(_xll.qlIndexFixing(ONIndex6M,I295,TRUE,_xll.ohTrigger(RecalcTrigger,Trigger6M)),NA())</f>
        <v>4.8132762828778652E-4</v>
      </c>
      <c r="P295" s="52">
        <f>IFERROR(_xll.qlIndexFixing(Index1Y,$H295,TRUE,_xll.ohTrigger(RecalcTrigger,Trigger1Y)),NA())</f>
        <v>2.5380626556082355E-3</v>
      </c>
      <c r="Q295" s="52">
        <f>IFERROR(_xll.qlIndexFixing(ONIndex1Y,I295,TRUE,_xll.ohTrigger(RecalcTrigger,Trigger1Y)),NA())</f>
        <v>1.7187872688051442E-3</v>
      </c>
    </row>
    <row r="296" spans="2:17" x14ac:dyDescent="0.2">
      <c r="B296" s="46" t="s">
        <v>17</v>
      </c>
      <c r="D296" s="49">
        <f>_xll.qlCalendarAdvance(Calendar,$D295,B296,"f",FALSE)</f>
        <v>42682</v>
      </c>
      <c r="E296" s="49">
        <f>_xll.qlInterestRateIndexValueDate(IndexON,D296)</f>
        <v>42682</v>
      </c>
      <c r="F296" s="52">
        <f>IFERROR(_xll.qlIndexFixing(IndexON,D296,TRUE,_xll.ohTrigger(RecalcTrigger,TriggerON)),NA())</f>
        <v>-1.6540868787462415E-3</v>
      </c>
      <c r="H296" s="49">
        <f>_xll.qlCalendarAdvance(Calendar,$H295,B296,"f",FALSE)</f>
        <v>42682</v>
      </c>
      <c r="I296" s="49">
        <f>_xll.qlInterestRateIndexValueDate(Index1M,$H296)</f>
        <v>42684</v>
      </c>
      <c r="J296" s="52">
        <f>IFERROR(_xll.qlIndexFixing(Index1M,$H296,TRUE,_xll.ohTrigger(RecalcTrigger,Trigger1M)),NA())</f>
        <v>-1.1809322617570284E-3</v>
      </c>
      <c r="K296" s="52">
        <f>IFERROR(_xll.qlIndexFixing(ONIndex1M,I296,TRUE,_xll.ohTrigger(RecalcTrigger,Trigger1M)),NA())</f>
        <v>-1.1986151944176626E-3</v>
      </c>
      <c r="L296" s="52">
        <f>IFERROR(_xll.qlIndexFixing(Index3M,H296,TRUE,_xll.ohTrigger(RecalcTrigger,Trigger3M)),NA())</f>
        <v>-2.1777458195455611E-4</v>
      </c>
      <c r="M296" s="52">
        <f>IFERROR(_xll.qlIndexFixing(ONIndex3M,I296,TRUE,_xll.ohTrigger(RecalcTrigger,Trigger3M)),NA())</f>
        <v>-3.1207232394248052E-4</v>
      </c>
      <c r="N296" s="52">
        <f>IFERROR(_xll.qlIndexFixing(Index6M,$H296,TRUE,_xll.ohTrigger(RecalcTrigger,Trigger6M)),NA())</f>
        <v>8.2123227860175113E-4</v>
      </c>
      <c r="O296" s="52">
        <f>IFERROR(_xll.qlIndexFixing(ONIndex6M,I296,TRUE,_xll.ohTrigger(RecalcTrigger,Trigger6M)),NA())</f>
        <v>4.9274137650101579E-4</v>
      </c>
      <c r="P296" s="52">
        <f>IFERROR(_xll.qlIndexFixing(Index1Y,$H296,TRUE,_xll.ohTrigger(RecalcTrigger,Trigger1Y)),NA())</f>
        <v>2.5428676887822143E-3</v>
      </c>
      <c r="Q296" s="52">
        <f>IFERROR(_xll.qlIndexFixing(ONIndex1Y,I296,TRUE,_xll.ohTrigger(RecalcTrigger,Trigger1Y)),NA())</f>
        <v>1.7135249867017421E-3</v>
      </c>
    </row>
    <row r="297" spans="2:17" x14ac:dyDescent="0.2">
      <c r="B297" s="46" t="s">
        <v>17</v>
      </c>
      <c r="D297" s="49">
        <f>_xll.qlCalendarAdvance(Calendar,$D296,B297,"f",FALSE)</f>
        <v>42683</v>
      </c>
      <c r="E297" s="49">
        <f>_xll.qlInterestRateIndexValueDate(IndexON,D297)</f>
        <v>42683</v>
      </c>
      <c r="F297" s="52">
        <f>IFERROR(_xll.qlIndexFixing(IndexON,D297,TRUE,_xll.ohTrigger(RecalcTrigger,TriggerON)),NA())</f>
        <v>-1.6538302051838372E-3</v>
      </c>
      <c r="H297" s="49">
        <f>_xll.qlCalendarAdvance(Calendar,$H296,B297,"f",FALSE)</f>
        <v>42683</v>
      </c>
      <c r="I297" s="49">
        <f>_xll.qlInterestRateIndexValueDate(Index1M,$H297)</f>
        <v>42685</v>
      </c>
      <c r="J297" s="52">
        <f>IFERROR(_xll.qlIndexFixing(Index1M,$H297,TRUE,_xll.ohTrigger(RecalcTrigger,Trigger1M)),NA())</f>
        <v>-1.1801828059749974E-3</v>
      </c>
      <c r="K297" s="52">
        <f>IFERROR(_xll.qlIndexFixing(ONIndex1M,I297,TRUE,_xll.ohTrigger(RecalcTrigger,Trigger1M)),NA())</f>
        <v>-1.1971720931391872E-3</v>
      </c>
      <c r="L297" s="52">
        <f>IFERROR(_xll.qlIndexFixing(Index3M,H297,TRUE,_xll.ohTrigger(RecalcTrigger,Trigger3M)),NA())</f>
        <v>-2.1426364572117688E-4</v>
      </c>
      <c r="M297" s="52">
        <f>IFERROR(_xll.qlIndexFixing(ONIndex3M,I297,TRUE,_xll.ohTrigger(RecalcTrigger,Trigger3M)),NA())</f>
        <v>-3.1058534951888817E-4</v>
      </c>
      <c r="N297" s="52">
        <f>IFERROR(_xll.qlIndexFixing(Index6M,$H297,TRUE,_xll.ohTrigger(RecalcTrigger,Trigger6M)),NA())</f>
        <v>8.2417305018071027E-4</v>
      </c>
      <c r="O297" s="52">
        <f>IFERROR(_xll.qlIndexFixing(ONIndex6M,I297,TRUE,_xll.ohTrigger(RecalcTrigger,Trigger6M)),NA())</f>
        <v>4.9957770984043748E-4</v>
      </c>
      <c r="P297" s="52">
        <f>IFERROR(_xll.qlIndexFixing(Index1Y,$H297,TRUE,_xll.ohTrigger(RecalcTrigger,Trigger1Y)),NA())</f>
        <v>2.5529082398883544E-3</v>
      </c>
      <c r="Q297" s="52">
        <f>IFERROR(_xll.qlIndexFixing(ONIndex1Y,I297,TRUE,_xll.ohTrigger(RecalcTrigger,Trigger1Y)),NA())</f>
        <v>1.7113388643785754E-3</v>
      </c>
    </row>
    <row r="298" spans="2:17" x14ac:dyDescent="0.2">
      <c r="B298" s="46" t="s">
        <v>17</v>
      </c>
      <c r="D298" s="49">
        <f>_xll.qlCalendarAdvance(Calendar,$D297,B298,"f",FALSE)</f>
        <v>42684</v>
      </c>
      <c r="E298" s="49">
        <f>_xll.qlInterestRateIndexValueDate(IndexON,D298)</f>
        <v>42684</v>
      </c>
      <c r="F298" s="52">
        <f>IFERROR(_xll.qlIndexFixing(IndexON,D298,TRUE,_xll.ohTrigger(RecalcTrigger,TriggerON)),NA())</f>
        <v>-1.6536870989769525E-3</v>
      </c>
      <c r="H298" s="49">
        <f>_xll.qlCalendarAdvance(Calendar,$H297,B298,"f",FALSE)</f>
        <v>42684</v>
      </c>
      <c r="I298" s="49">
        <f>_xll.qlInterestRateIndexValueDate(Index1M,$H298)</f>
        <v>42688</v>
      </c>
      <c r="J298" s="52">
        <f>IFERROR(_xll.qlIndexFixing(Index1M,$H298,TRUE,_xll.ohTrigger(RecalcTrigger,Trigger1M)),NA())</f>
        <v>-1.1762848958167815E-3</v>
      </c>
      <c r="K298" s="52">
        <f>IFERROR(_xll.qlIndexFixing(ONIndex1M,I298,TRUE,_xll.ohTrigger(RecalcTrigger,Trigger1M)),NA())</f>
        <v>-1.1957190117639627E-3</v>
      </c>
      <c r="L298" s="52">
        <f>IFERROR(_xll.qlIndexFixing(Index3M,H298,TRUE,_xll.ohTrigger(RecalcTrigger,Trigger3M)),NA())</f>
        <v>-2.1011620653029703E-4</v>
      </c>
      <c r="M298" s="52">
        <f>IFERROR(_xll.qlIndexFixing(ONIndex3M,I298,TRUE,_xll.ohTrigger(RecalcTrigger,Trigger3M)),NA())</f>
        <v>-3.0909783536703372E-4</v>
      </c>
      <c r="N298" s="52">
        <f>IFERROR(_xll.qlIndexFixing(Index6M,$H298,TRUE,_xll.ohTrigger(RecalcTrigger,Trigger6M)),NA())</f>
        <v>8.3404607292965598E-4</v>
      </c>
      <c r="O298" s="52">
        <f>IFERROR(_xll.qlIndexFixing(ONIndex6M,I298,TRUE,_xll.ohTrigger(RecalcTrigger,Trigger6M)),NA())</f>
        <v>5.0710066937575959E-4</v>
      </c>
      <c r="P298" s="52">
        <f>IFERROR(_xll.qlIndexFixing(Index1Y,$H298,TRUE,_xll.ohTrigger(RecalcTrigger,Trigger1Y)),NA())</f>
        <v>2.5623586809889517E-3</v>
      </c>
      <c r="Q298" s="52">
        <f>IFERROR(_xll.qlIndexFixing(ONIndex1Y,I298,TRUE,_xll.ohTrigger(RecalcTrigger,Trigger1Y)),NA())</f>
        <v>1.7094214194557367E-3</v>
      </c>
    </row>
    <row r="299" spans="2:17" x14ac:dyDescent="0.2">
      <c r="B299" s="46" t="s">
        <v>17</v>
      </c>
      <c r="D299" s="49">
        <f>_xll.qlCalendarAdvance(Calendar,$D298,B299,"f",FALSE)</f>
        <v>42685</v>
      </c>
      <c r="E299" s="49">
        <f>_xll.qlInterestRateIndexValueDate(IndexON,D299)</f>
        <v>42685</v>
      </c>
      <c r="F299" s="52">
        <f>IFERROR(_xll.qlIndexFixing(IndexON,D299,TRUE,_xll.ohTrigger(RecalcTrigger,TriggerON)),NA())</f>
        <v>-1.653777509162957E-3</v>
      </c>
      <c r="H299" s="49">
        <f>_xll.qlCalendarAdvance(Calendar,$H298,B299,"f",FALSE)</f>
        <v>42685</v>
      </c>
      <c r="I299" s="49">
        <f>_xll.qlInterestRateIndexValueDate(Index1M,$H299)</f>
        <v>42689</v>
      </c>
      <c r="J299" s="52">
        <f>IFERROR(_xll.qlIndexFixing(Index1M,$H299,TRUE,_xll.ohTrigger(RecalcTrigger,Trigger1M)),NA())</f>
        <v>-1.1746973869071198E-3</v>
      </c>
      <c r="K299" s="52">
        <f>IFERROR(_xll.qlIndexFixing(ONIndex1M,I299,TRUE,_xll.ohTrigger(RecalcTrigger,Trigger1M)),NA())</f>
        <v>-1.1942559518507423E-3</v>
      </c>
      <c r="L299" s="52">
        <f>IFERROR(_xll.qlIndexFixing(Index3M,H299,TRUE,_xll.ohTrigger(RecalcTrigger,Trigger3M)),NA())</f>
        <v>-2.0815732945322909E-4</v>
      </c>
      <c r="M299" s="52">
        <f>IFERROR(_xll.qlIndexFixing(ONIndex3M,I299,TRUE,_xll.ohTrigger(RecalcTrigger,Trigger3M)),NA())</f>
        <v>-3.0760984551569948E-4</v>
      </c>
      <c r="N299" s="52">
        <f>IFERROR(_xll.qlIndexFixing(Index6M,$H299,TRUE,_xll.ohTrigger(RecalcTrigger,Trigger6M)),NA())</f>
        <v>8.3593059007620743E-4</v>
      </c>
      <c r="O299" s="52">
        <f>IFERROR(_xll.qlIndexFixing(ONIndex6M,I299,TRUE,_xll.ohTrigger(RecalcTrigger,Trigger6M)),NA())</f>
        <v>5.1531635103074791E-4</v>
      </c>
      <c r="P299" s="52">
        <f>IFERROR(_xll.qlIndexFixing(Index1Y,$H299,TRUE,_xll.ohTrigger(RecalcTrigger,Trigger1Y)),NA())</f>
        <v>2.5672957075058714E-3</v>
      </c>
      <c r="Q299" s="52">
        <f>IFERROR(_xll.qlIndexFixing(ONIndex1Y,I299,TRUE,_xll.ohTrigger(RecalcTrigger,Trigger1Y)),NA())</f>
        <v>1.707775404131695E-3</v>
      </c>
    </row>
    <row r="300" spans="2:17" x14ac:dyDescent="0.2">
      <c r="B300" s="46" t="s">
        <v>17</v>
      </c>
      <c r="D300" s="49">
        <f>_xll.qlCalendarAdvance(Calendar,$D299,B300,"f",FALSE)</f>
        <v>42688</v>
      </c>
      <c r="E300" s="49">
        <f>_xll.qlInterestRateIndexValueDate(IndexON,D300)</f>
        <v>42688</v>
      </c>
      <c r="F300" s="52">
        <f>IFERROR(_xll.qlIndexFixing(IndexON,D300,TRUE,_xll.ohTrigger(RecalcTrigger,TriggerON)),NA())</f>
        <v>-1.654272997426709E-3</v>
      </c>
      <c r="H300" s="49">
        <f>_xll.qlCalendarAdvance(Calendar,$H299,B300,"f",FALSE)</f>
        <v>42688</v>
      </c>
      <c r="I300" s="49">
        <f>_xll.qlInterestRateIndexValueDate(Index1M,$H300)</f>
        <v>42690</v>
      </c>
      <c r="J300" s="52">
        <f>IFERROR(_xll.qlIndexFixing(Index1M,$H300,TRUE,_xll.ohTrigger(RecalcTrigger,Trigger1M)),NA())</f>
        <v>-1.1730999149630605E-3</v>
      </c>
      <c r="K300" s="52">
        <f>IFERROR(_xll.qlIndexFixing(ONIndex1M,I300,TRUE,_xll.ohTrigger(RecalcTrigger,Trigger1M)),NA())</f>
        <v>-1.1912926326340667E-3</v>
      </c>
      <c r="L300" s="52">
        <f>IFERROR(_xll.qlIndexFixing(Index3M,H300,TRUE,_xll.ohTrigger(RecalcTrigger,Trigger3M)),NA())</f>
        <v>-2.0617998224334663E-4</v>
      </c>
      <c r="M300" s="52">
        <f>IFERROR(_xll.qlIndexFixing(ONIndex3M,I300,TRUE,_xll.ohTrigger(RecalcTrigger,Trigger3M)),NA())</f>
        <v>-3.0463234217847912E-4</v>
      </c>
      <c r="N300" s="52">
        <f>IFERROR(_xll.qlIndexFixing(Index6M,$H300,TRUE,_xll.ohTrigger(RecalcTrigger,Trigger6M)),NA())</f>
        <v>8.3888247539448777E-4</v>
      </c>
      <c r="O300" s="52">
        <f>IFERROR(_xll.qlIndexFixing(ONIndex6M,I300,TRUE,_xll.ohTrigger(RecalcTrigger,Trigger6M)),NA())</f>
        <v>5.3408805977817053E-4</v>
      </c>
      <c r="P300" s="52">
        <f>IFERROR(_xll.qlIndexFixing(Index1Y,$H300,TRUE,_xll.ohTrigger(RecalcTrigger,Trigger1Y)),NA())</f>
        <v>2.5722570442329646E-3</v>
      </c>
      <c r="Q300" s="52">
        <f>IFERROR(_xll.qlIndexFixing(ONIndex1Y,I300,TRUE,_xll.ohTrigger(RecalcTrigger,Trigger1Y)),NA())</f>
        <v>1.705409977716954E-3</v>
      </c>
    </row>
    <row r="301" spans="2:17" x14ac:dyDescent="0.2">
      <c r="B301" s="46" t="s">
        <v>17</v>
      </c>
      <c r="D301" s="49">
        <f>_xll.qlCalendarAdvance(Calendar,$D300,B301,"f",FALSE)</f>
        <v>42689</v>
      </c>
      <c r="E301" s="49">
        <f>_xll.qlInterestRateIndexValueDate(IndexON,D301)</f>
        <v>42689</v>
      </c>
      <c r="F301" s="52">
        <f>IFERROR(_xll.qlIndexFixing(IndexON,D301,TRUE,_xll.ohTrigger(RecalcTrigger,TriggerON)),NA())</f>
        <v>-1.6547147165679732E-3</v>
      </c>
      <c r="H301" s="49">
        <f>_xll.qlCalendarAdvance(Calendar,$H300,B301,"f",FALSE)</f>
        <v>42689</v>
      </c>
      <c r="I301" s="49">
        <f>_xll.qlInterestRateIndexValueDate(Index1M,$H301)</f>
        <v>42691</v>
      </c>
      <c r="J301" s="52">
        <f>IFERROR(_xll.qlIndexFixing(Index1M,$H301,TRUE,_xll.ohTrigger(RecalcTrigger,Trigger1M)),NA())</f>
        <v>-1.1698198275691962E-3</v>
      </c>
      <c r="K301" s="52">
        <f>IFERROR(_xll.qlIndexFixing(ONIndex1M,I301,TRUE,_xll.ohTrigger(RecalcTrigger,Trigger1M)),NA())</f>
        <v>-1.1883039462823319E-3</v>
      </c>
      <c r="L301" s="52">
        <f>IFERROR(_xll.qlIndexFixing(Index3M,H301,TRUE,_xll.ohTrigger(RecalcTrigger,Trigger3M)),NA())</f>
        <v>-2.0418378188094677E-4</v>
      </c>
      <c r="M301" s="52">
        <f>IFERROR(_xll.qlIndexFixing(ONIndex3M,I301,TRUE,_xll.ohTrigger(RecalcTrigger,Trigger3M)),NA())</f>
        <v>-3.0165440845220104E-4</v>
      </c>
      <c r="N301" s="52">
        <f>IFERROR(_xll.qlIndexFixing(Index6M,$H301,TRUE,_xll.ohTrigger(RecalcTrigger,Trigger6M)),NA())</f>
        <v>8.4184494693682009E-4</v>
      </c>
      <c r="O301" s="52">
        <f>IFERROR(_xll.qlIndexFixing(ONIndex6M,I301,TRUE,_xll.ohTrigger(RecalcTrigger,Trigger6M)),NA())</f>
        <v>5.55228216523318E-4</v>
      </c>
      <c r="P301" s="52">
        <f>IFERROR(_xll.qlIndexFixing(Index1Y,$H301,TRUE,_xll.ohTrigger(RecalcTrigger,Trigger1Y)),NA())</f>
        <v>2.5772419772761919E-3</v>
      </c>
      <c r="Q301" s="52">
        <f>IFERROR(_xll.qlIndexFixing(ONIndex1Y,I301,TRUE,_xll.ohTrigger(RecalcTrigger,Trigger1Y)),NA())</f>
        <v>1.7039606791957596E-3</v>
      </c>
    </row>
    <row r="302" spans="2:17" x14ac:dyDescent="0.2">
      <c r="B302" s="46" t="s">
        <v>17</v>
      </c>
      <c r="D302" s="49">
        <f>_xll.qlCalendarAdvance(Calendar,$D301,B302,"f",FALSE)</f>
        <v>42690</v>
      </c>
      <c r="E302" s="49">
        <f>_xll.qlInterestRateIndexValueDate(IndexON,D302)</f>
        <v>42690</v>
      </c>
      <c r="F302" s="52">
        <f>IFERROR(_xll.qlIndexFixing(IndexON,D302,TRUE,_xll.ohTrigger(RecalcTrigger,TriggerON)),NA())</f>
        <v>-1.6552767989486128E-3</v>
      </c>
      <c r="H302" s="49">
        <f>_xll.qlCalendarAdvance(Calendar,$H301,B302,"f",FALSE)</f>
        <v>42690</v>
      </c>
      <c r="I302" s="49">
        <f>_xll.qlInterestRateIndexValueDate(Index1M,$H302)</f>
        <v>42692</v>
      </c>
      <c r="J302" s="52">
        <f>IFERROR(_xll.qlIndexFixing(Index1M,$H302,TRUE,_xll.ohTrigger(RecalcTrigger,Trigger1M)),NA())</f>
        <v>-1.1690354436282517E-3</v>
      </c>
      <c r="K302" s="52">
        <f>IFERROR(_xll.qlIndexFixing(ONIndex1M,I302,TRUE,_xll.ohTrigger(RecalcTrigger,Trigger1M)),NA())</f>
        <v>-1.1867910092266953E-3</v>
      </c>
      <c r="L302" s="52">
        <f>IFERROR(_xll.qlIndexFixing(Index3M,H302,TRUE,_xll.ohTrigger(RecalcTrigger,Trigger3M)),NA())</f>
        <v>-2.0036081546094807E-4</v>
      </c>
      <c r="M302" s="52">
        <f>IFERROR(_xll.qlIndexFixing(ONIndex3M,I302,TRUE,_xll.ohTrigger(RecalcTrigger,Trigger3M)),NA())</f>
        <v>-3.0016499993568146E-4</v>
      </c>
      <c r="N302" s="52">
        <f>IFERROR(_xll.qlIndexFixing(Index6M,$H302,TRUE,_xll.ohTrigger(RecalcTrigger,Trigger6M)),NA())</f>
        <v>8.4482081339791774E-4</v>
      </c>
      <c r="O302" s="52">
        <f>IFERROR(_xll.qlIndexFixing(ONIndex6M,I302,TRUE,_xll.ohTrigger(RecalcTrigger,Trigger6M)),NA())</f>
        <v>5.669989469936354E-4</v>
      </c>
      <c r="P302" s="52">
        <f>IFERROR(_xll.qlIndexFixing(Index1Y,$H302,TRUE,_xll.ohTrigger(RecalcTrigger,Trigger1Y)),NA())</f>
        <v>2.5875246306342656E-3</v>
      </c>
      <c r="Q302" s="52">
        <f>IFERROR(_xll.qlIndexFixing(ONIndex1Y,I302,TRUE,_xll.ohTrigger(RecalcTrigger,Trigger1Y)),NA())</f>
        <v>1.7037130924446586E-3</v>
      </c>
    </row>
    <row r="303" spans="2:17" x14ac:dyDescent="0.2">
      <c r="B303" s="46" t="s">
        <v>17</v>
      </c>
      <c r="D303" s="49">
        <f>_xll.qlCalendarAdvance(Calendar,$D302,B303,"f",FALSE)</f>
        <v>42691</v>
      </c>
      <c r="E303" s="49">
        <f>_xll.qlInterestRateIndexValueDate(IndexON,D303)</f>
        <v>42691</v>
      </c>
      <c r="F303" s="52">
        <f>IFERROR(_xll.qlIndexFixing(IndexON,D303,TRUE,_xll.ohTrigger(RecalcTrigger,TriggerON)),NA())</f>
        <v>-1.6559603772225984E-3</v>
      </c>
      <c r="H303" s="49">
        <f>_xll.qlCalendarAdvance(Calendar,$H302,B303,"f",FALSE)</f>
        <v>42691</v>
      </c>
      <c r="I303" s="49">
        <f>_xll.qlInterestRateIndexValueDate(Index1M,$H303)</f>
        <v>42695</v>
      </c>
      <c r="J303" s="52">
        <f>IFERROR(_xll.qlIndexFixing(Index1M,$H303,TRUE,_xll.ohTrigger(RecalcTrigger,Trigger1M)),NA())</f>
        <v>-1.1649631485184386E-3</v>
      </c>
      <c r="K303" s="52">
        <f>IFERROR(_xll.qlIndexFixing(ONIndex1M,I303,TRUE,_xll.ohTrigger(RecalcTrigger,Trigger1M)),NA())</f>
        <v>-1.1852680998281073E-3</v>
      </c>
      <c r="L303" s="52">
        <f>IFERROR(_xll.qlIndexFixing(Index3M,H303,TRUE,_xll.ohTrigger(RecalcTrigger,Trigger3M)),NA())</f>
        <v>-1.9600269658868959E-4</v>
      </c>
      <c r="M303" s="52">
        <f>IFERROR(_xll.qlIndexFixing(ONIndex3M,I303,TRUE,_xll.ohTrigger(RecalcTrigger,Trigger3M)),NA())</f>
        <v>-2.9867549957263151E-4</v>
      </c>
      <c r="N303" s="52">
        <f>IFERROR(_xll.qlIndexFixing(Index6M,$H303,TRUE,_xll.ohTrigger(RecalcTrigger,Trigger6M)),NA())</f>
        <v>8.5525841165739233E-4</v>
      </c>
      <c r="O303" s="52">
        <f>IFERROR(_xll.qlIndexFixing(ONIndex6M,I303,TRUE,_xll.ohTrigger(RecalcTrigger,Trigger6M)),NA())</f>
        <v>5.7931274985101311E-4</v>
      </c>
      <c r="P303" s="52">
        <f>IFERROR(_xll.qlIndexFixing(Index1Y,$H303,TRUE,_xll.ohTrigger(RecalcTrigger,Trigger1Y)),NA())</f>
        <v>2.5974031285710426E-3</v>
      </c>
      <c r="Q303" s="52">
        <f>IFERROR(_xll.qlIndexFixing(ONIndex1Y,I303,TRUE,_xll.ohTrigger(RecalcTrigger,Trigger1Y)),NA())</f>
        <v>1.7037517672680025E-3</v>
      </c>
    </row>
    <row r="304" spans="2:17" x14ac:dyDescent="0.2">
      <c r="B304" s="46" t="s">
        <v>17</v>
      </c>
      <c r="D304" s="49">
        <f>_xll.qlCalendarAdvance(Calendar,$D303,B304,"f",FALSE)</f>
        <v>42692</v>
      </c>
      <c r="E304" s="49">
        <f>_xll.qlInterestRateIndexValueDate(IndexON,D304)</f>
        <v>42692</v>
      </c>
      <c r="F304" s="52">
        <f>IFERROR(_xll.qlIndexFixing(IndexON,D304,TRUE,_xll.ohTrigger(RecalcTrigger,TriggerON)),NA())</f>
        <v>-1.6577305500442563E-3</v>
      </c>
      <c r="H304" s="49">
        <f>_xll.qlCalendarAdvance(Calendar,$H303,B304,"f",FALSE)</f>
        <v>42692</v>
      </c>
      <c r="I304" s="49">
        <f>_xll.qlInterestRateIndexValueDate(Index1M,$H304)</f>
        <v>42696</v>
      </c>
      <c r="J304" s="52">
        <f>IFERROR(_xll.qlIndexFixing(Index1M,$H304,TRUE,_xll.ohTrigger(RecalcTrigger,Trigger1M)),NA())</f>
        <v>-1.1633059216307196E-3</v>
      </c>
      <c r="K304" s="52">
        <f>IFERROR(_xll.qlIndexFixing(ONIndex1M,I304,TRUE,_xll.ohTrigger(RecalcTrigger,Trigger1M)),NA())</f>
        <v>-1.183735219605353E-3</v>
      </c>
      <c r="L304" s="52">
        <f>IFERROR(_xll.qlIndexFixing(Index3M,H304,TRUE,_xll.ohTrigger(RecalcTrigger,Trigger3M)),NA())</f>
        <v>-1.9390639324560249E-4</v>
      </c>
      <c r="M304" s="52">
        <f>IFERROR(_xll.qlIndexFixing(ONIndex3M,I304,TRUE,_xll.ohTrigger(RecalcTrigger,Trigger3M)),NA())</f>
        <v>-2.9718597151173753E-4</v>
      </c>
      <c r="N304" s="52">
        <f>IFERROR(_xll.qlIndexFixing(Index6M,$H304,TRUE,_xll.ohTrigger(RecalcTrigger,Trigger6M)),NA())</f>
        <v>8.569147154249328E-4</v>
      </c>
      <c r="O304" s="52">
        <f>IFERROR(_xll.qlIndexFixing(ONIndex6M,I304,TRUE,_xll.ohTrigger(RecalcTrigger,Trigger6M)),NA())</f>
        <v>5.9142734054162815E-4</v>
      </c>
      <c r="P304" s="52">
        <f>IFERROR(_xll.qlIndexFixing(Index1Y,$H304,TRUE,_xll.ohTrigger(RecalcTrigger,Trigger1Y)),NA())</f>
        <v>2.6024950686215796E-3</v>
      </c>
      <c r="Q304" s="52">
        <f>IFERROR(_xll.qlIndexFixing(ONIndex1Y,I304,TRUE,_xll.ohTrigger(RecalcTrigger,Trigger1Y)),NA())</f>
        <v>1.7040727031858438E-3</v>
      </c>
    </row>
    <row r="305" spans="2:17" x14ac:dyDescent="0.2">
      <c r="B305" s="46" t="s">
        <v>17</v>
      </c>
      <c r="D305" s="49">
        <f>_xll.qlCalendarAdvance(Calendar,$D304,B305,"f",FALSE)</f>
        <v>42695</v>
      </c>
      <c r="E305" s="49">
        <f>_xll.qlInterestRateIndexValueDate(IndexON,D305)</f>
        <v>42695</v>
      </c>
      <c r="F305" s="52">
        <f>IFERROR(_xll.qlIndexFixing(IndexON,D305,TRUE,_xll.ohTrigger(RecalcTrigger,TriggerON)),NA())</f>
        <v>-1.6599323033705815E-3</v>
      </c>
      <c r="H305" s="49">
        <f>_xll.qlCalendarAdvance(Calendar,$H304,B305,"f",FALSE)</f>
        <v>42695</v>
      </c>
      <c r="I305" s="49">
        <f>_xll.qlInterestRateIndexValueDate(Index1M,$H305)</f>
        <v>42697</v>
      </c>
      <c r="J305" s="52">
        <f>IFERROR(_xll.qlIndexFixing(Index1M,$H305,TRUE,_xll.ohTrigger(RecalcTrigger,Trigger1M)),NA())</f>
        <v>-1.161638739454407E-3</v>
      </c>
      <c r="K305" s="52">
        <f>IFERROR(_xll.qlIndexFixing(ONIndex1M,I305,TRUE,_xll.ohTrigger(RecalcTrigger,Trigger1M)),NA())</f>
        <v>-1.1806323560392684E-3</v>
      </c>
      <c r="L305" s="52">
        <f>IFERROR(_xll.qlIndexFixing(Index3M,H305,TRUE,_xll.ohTrigger(RecalcTrigger,Trigger3M)),NA())</f>
        <v>-1.9178888347633509E-4</v>
      </c>
      <c r="M305" s="52">
        <f>IFERROR(_xll.qlIndexFixing(ONIndex3M,I305,TRUE,_xll.ohTrigger(RecalcTrigger,Trigger3M)),NA())</f>
        <v>-2.9420690264014837E-4</v>
      </c>
      <c r="N305" s="52">
        <f>IFERROR(_xll.qlIndexFixing(Index6M,$H305,TRUE,_xll.ohTrigger(RecalcTrigger,Trigger6M)),NA())</f>
        <v>8.5999999999993699E-4</v>
      </c>
      <c r="O305" s="52">
        <f>IFERROR(_xll.qlIndexFixing(ONIndex6M,I305,TRUE,_xll.ohTrigger(RecalcTrigger,Trigger6M)),NA())</f>
        <v>6.1435394630215967E-4</v>
      </c>
      <c r="P305" s="52">
        <f>IFERROR(_xll.qlIndexFixing(Index1Y,$H305,TRUE,_xll.ohTrigger(RecalcTrigger,Trigger1Y)),NA())</f>
        <v>2.6076061619222804E-3</v>
      </c>
      <c r="Q305" s="52">
        <f>IFERROR(_xll.qlIndexFixing(ONIndex1Y,I305,TRUE,_xll.ohTrigger(RecalcTrigger,Trigger1Y)),NA())</f>
        <v>1.7056712409146968E-3</v>
      </c>
    </row>
    <row r="306" spans="2:17" x14ac:dyDescent="0.2">
      <c r="B306" s="46" t="s">
        <v>17</v>
      </c>
      <c r="D306" s="49">
        <f>_xll.qlCalendarAdvance(Calendar,$D305,B306,"f",FALSE)</f>
        <v>42696</v>
      </c>
      <c r="E306" s="49">
        <f>_xll.qlInterestRateIndexValueDate(IndexON,D306)</f>
        <v>42696</v>
      </c>
      <c r="F306" s="52">
        <f>IFERROR(_xll.qlIndexFixing(IndexON,D306,TRUE,_xll.ohTrigger(RecalcTrigger,TriggerON)),NA())</f>
        <v>-1.6612403518001528E-3</v>
      </c>
      <c r="H306" s="49">
        <f>_xll.qlCalendarAdvance(Calendar,$H305,B306,"f",FALSE)</f>
        <v>42696</v>
      </c>
      <c r="I306" s="49">
        <f>_xll.qlInterestRateIndexValueDate(Index1M,$H306)</f>
        <v>42698</v>
      </c>
      <c r="J306" s="52">
        <f>IFERROR(_xll.qlIndexFixing(Index1M,$H306,TRUE,_xll.ohTrigger(RecalcTrigger,Trigger1M)),NA())</f>
        <v>-1.157343290220406E-3</v>
      </c>
      <c r="K306" s="52">
        <f>IFERROR(_xll.qlIndexFixing(ONIndex1M,I306,TRUE,_xll.ohTrigger(RecalcTrigger,Trigger1M)),NA())</f>
        <v>-1.1775040108163992E-3</v>
      </c>
      <c r="L306" s="52">
        <f>IFERROR(_xll.qlIndexFixing(Index3M,H306,TRUE,_xll.ohTrigger(RecalcTrigger,Trigger3M)),NA())</f>
        <v>-1.8964976587415342E-4</v>
      </c>
      <c r="M306" s="52">
        <f>IFERROR(_xll.qlIndexFixing(ONIndex3M,I306,TRUE,_xll.ohTrigger(RecalcTrigger,Trigger3M)),NA())</f>
        <v>-2.9122886214594246E-4</v>
      </c>
      <c r="N306" s="52">
        <f>IFERROR(_xll.qlIndexFixing(Index6M,$H306,TRUE,_xll.ohTrigger(RecalcTrigger,Trigger6M)),NA())</f>
        <v>8.6311524731617949E-4</v>
      </c>
      <c r="O306" s="52">
        <f>IFERROR(_xll.qlIndexFixing(ONIndex6M,I306,TRUE,_xll.ohTrigger(RecalcTrigger,Trigger6M)),NA())</f>
        <v>6.3595309786279586E-4</v>
      </c>
      <c r="P306" s="52">
        <f>IFERROR(_xll.qlIndexFixing(Index1Y,$H306,TRUE,_xll.ohTrigger(RecalcTrigger,Trigger1Y)),NA())</f>
        <v>2.6127356459571776E-3</v>
      </c>
      <c r="Q306" s="52">
        <f>IFERROR(_xll.qlIndexFixing(ONIndex1Y,I306,TRUE,_xll.ohTrigger(RecalcTrigger,Trigger1Y)),NA())</f>
        <v>1.7082154896996826E-3</v>
      </c>
    </row>
    <row r="307" spans="2:17" x14ac:dyDescent="0.2">
      <c r="B307" s="46" t="s">
        <v>17</v>
      </c>
      <c r="D307" s="49">
        <f>_xll.qlCalendarAdvance(Calendar,$D306,B307,"f",FALSE)</f>
        <v>42697</v>
      </c>
      <c r="E307" s="49">
        <f>_xll.qlInterestRateIndexValueDate(IndexON,D307)</f>
        <v>42697</v>
      </c>
      <c r="F307" s="52">
        <f>IFERROR(_xll.qlIndexFixing(IndexON,D307,TRUE,_xll.ohTrigger(RecalcTrigger,TriggerON)),NA())</f>
        <v>-1.66267669232667E-3</v>
      </c>
      <c r="H307" s="49">
        <f>_xll.qlCalendarAdvance(Calendar,$H306,B307,"f",FALSE)</f>
        <v>42697</v>
      </c>
      <c r="I307" s="49">
        <f>_xll.qlInterestRateIndexValueDate(Index1M,$H307)</f>
        <v>42699</v>
      </c>
      <c r="J307" s="52">
        <f>IFERROR(_xll.qlIndexFixing(Index1M,$H307,TRUE,_xll.ohTrigger(RecalcTrigger,Trigger1M)),NA())</f>
        <v>-1.1565223452501827E-3</v>
      </c>
      <c r="K307" s="52">
        <f>IFERROR(_xll.qlIndexFixing(ONIndex1M,I307,TRUE,_xll.ohTrigger(RecalcTrigger,Trigger1M)),NA())</f>
        <v>-1.1759212922601847E-3</v>
      </c>
      <c r="L307" s="52">
        <f>IFERROR(_xll.qlIndexFixing(Index3M,H307,TRUE,_xll.ohTrigger(RecalcTrigger,Trigger3M)),NA())</f>
        <v>-1.8547826899000772E-4</v>
      </c>
      <c r="M307" s="52">
        <f>IFERROR(_xll.qlIndexFixing(ONIndex3M,I307,TRUE,_xll.ohTrigger(RecalcTrigger,Trigger3M)),NA())</f>
        <v>-2.897401557078183E-4</v>
      </c>
      <c r="N307" s="52">
        <f>IFERROR(_xll.qlIndexFixing(Index6M,$H307,TRUE,_xll.ohTrigger(RecalcTrigger,Trigger6M)),NA())</f>
        <v>8.6626096716343982E-4</v>
      </c>
      <c r="O307" s="52">
        <f>IFERROR(_xll.qlIndexFixing(ONIndex6M,I307,TRUE,_xll.ohTrigger(RecalcTrigger,Trigger6M)),NA())</f>
        <v>6.4607965233776099E-4</v>
      </c>
      <c r="P307" s="52">
        <f>IFERROR(_xll.qlIndexFixing(Index1Y,$H307,TRUE,_xll.ohTrigger(RecalcTrigger,Trigger1Y)),NA())</f>
        <v>2.623221146847609E-3</v>
      </c>
      <c r="Q307" s="52">
        <f>IFERROR(_xll.qlIndexFixing(ONIndex1Y,I307,TRUE,_xll.ohTrigger(RecalcTrigger,Trigger1Y)),NA())</f>
        <v>1.7099792363683974E-3</v>
      </c>
    </row>
    <row r="308" spans="2:17" x14ac:dyDescent="0.2">
      <c r="B308" s="46" t="s">
        <v>17</v>
      </c>
      <c r="D308" s="49">
        <f>_xll.qlCalendarAdvance(Calendar,$D307,B308,"f",FALSE)</f>
        <v>42698</v>
      </c>
      <c r="E308" s="49">
        <f>_xll.qlInterestRateIndexValueDate(IndexON,D308)</f>
        <v>42698</v>
      </c>
      <c r="F308" s="52">
        <f>IFERROR(_xll.qlIndexFixing(IndexON,D308,TRUE,_xll.ohTrigger(RecalcTrigger,TriggerON)),NA())</f>
        <v>-1.6642424575641357E-3</v>
      </c>
      <c r="H308" s="49">
        <f>_xll.qlCalendarAdvance(Calendar,$H307,B308,"f",FALSE)</f>
        <v>42698</v>
      </c>
      <c r="I308" s="49">
        <f>_xll.qlInterestRateIndexValueDate(Index1M,$H308)</f>
        <v>42702</v>
      </c>
      <c r="J308" s="52">
        <f>IFERROR(_xll.qlIndexFixing(Index1M,$H308,TRUE,_xll.ohTrigger(RecalcTrigger,Trigger1M)),NA())</f>
        <v>-1.153153538063556E-3</v>
      </c>
      <c r="K308" s="52">
        <f>IFERROR(_xll.qlIndexFixing(ONIndex1M,I308,TRUE,_xll.ohTrigger(RecalcTrigger,Trigger1M)),NA())</f>
        <v>-1.1743286094345606E-3</v>
      </c>
      <c r="L308" s="52">
        <f>IFERROR(_xll.qlIndexFixing(Index3M,H308,TRUE,_xll.ohTrigger(RecalcTrigger,Trigger3M)),NA())</f>
        <v>-1.8086909710337746E-4</v>
      </c>
      <c r="M308" s="52">
        <f>IFERROR(_xll.qlIndexFixing(ONIndex3M,I308,TRUE,_xll.ohTrigger(RecalcTrigger,Trigger3M)),NA())</f>
        <v>-2.8825180550473561E-4</v>
      </c>
      <c r="N308" s="52">
        <f>IFERROR(_xll.qlIndexFixing(Index6M,$H308,TRUE,_xll.ohTrigger(RecalcTrigger,Trigger6M)),NA())</f>
        <v>8.7781488767451265E-4</v>
      </c>
      <c r="O308" s="52">
        <f>IFERROR(_xll.qlIndexFixing(ONIndex6M,I308,TRUE,_xll.ohTrigger(RecalcTrigger,Trigger6M)),NA())</f>
        <v>6.5579555921679855E-4</v>
      </c>
      <c r="P308" s="52">
        <f>IFERROR(_xll.qlIndexFixing(Index1Y,$H308,TRUE,_xll.ohTrigger(RecalcTrigger,Trigger1Y)),NA())</f>
        <v>2.6334223937110961E-3</v>
      </c>
      <c r="Q308" s="52">
        <f>IFERROR(_xll.qlIndexFixing(ONIndex1Y,I308,TRUE,_xll.ohTrigger(RecalcTrigger,Trigger1Y)),NA())</f>
        <v>1.7120395186331905E-3</v>
      </c>
    </row>
    <row r="309" spans="2:17" x14ac:dyDescent="0.2">
      <c r="B309" s="46" t="s">
        <v>17</v>
      </c>
      <c r="D309" s="49">
        <f>_xll.qlCalendarAdvance(Calendar,$D308,B309,"f",FALSE)</f>
        <v>42699</v>
      </c>
      <c r="E309" s="49">
        <f>_xll.qlInterestRateIndexValueDate(IndexON,D309)</f>
        <v>42699</v>
      </c>
      <c r="F309" s="52">
        <f>IFERROR(_xll.qlIndexFixing(IndexON,D309,TRUE,_xll.ohTrigger(RecalcTrigger,TriggerON)),NA())</f>
        <v>-1.6678033413120019E-3</v>
      </c>
      <c r="H309" s="49">
        <f>_xll.qlCalendarAdvance(Calendar,$H308,B309,"f",FALSE)</f>
        <v>42699</v>
      </c>
      <c r="I309" s="49">
        <f>_xll.qlInterestRateIndexValueDate(Index1M,$H309)</f>
        <v>42703</v>
      </c>
      <c r="J309" s="52">
        <f>IFERROR(_xll.qlIndexFixing(Index1M,$H309,TRUE,_xll.ohTrigger(RecalcTrigger,Trigger1M)),NA())</f>
        <v>-1.1514266474264012E-3</v>
      </c>
      <c r="K309" s="52">
        <f>IFERROR(_xll.qlIndexFixing(ONIndex1M,I309,TRUE,_xll.ohTrigger(RecalcTrigger,Trigger1M)),NA())</f>
        <v>-1.1727259632587916E-3</v>
      </c>
      <c r="L309" s="52">
        <f>IFERROR(_xll.qlIndexFixing(Index3M,H309,TRUE,_xll.ohTrigger(RecalcTrigger,Trigger3M)),NA())</f>
        <v>-1.7965649776863091E-4</v>
      </c>
      <c r="M309" s="52">
        <f>IFERROR(_xll.qlIndexFixing(ONIndex3M,I309,TRUE,_xll.ohTrigger(RecalcTrigger,Trigger3M)),NA())</f>
        <v>-2.8676387544557258E-4</v>
      </c>
      <c r="N309" s="52">
        <f>IFERROR(_xll.qlIndexFixing(Index6M,$H309,TRUE,_xll.ohTrigger(RecalcTrigger,Trigger6M)),NA())</f>
        <v>8.7914958760705434E-4</v>
      </c>
      <c r="O309" s="52">
        <f>IFERROR(_xll.qlIndexFixing(ONIndex6M,I309,TRUE,_xll.ohTrigger(RecalcTrigger,Trigger6M)),NA())</f>
        <v>6.6509647205670319E-4</v>
      </c>
      <c r="P309" s="52">
        <f>IFERROR(_xll.qlIndexFixing(Index1Y,$H309,TRUE,_xll.ohTrigger(RecalcTrigger,Trigger1Y)),NA())</f>
        <v>2.6386324568113857E-3</v>
      </c>
      <c r="Q309" s="52">
        <f>IFERROR(_xll.qlIndexFixing(ONIndex1Y,I309,TRUE,_xll.ohTrigger(RecalcTrigger,Trigger1Y)),NA())</f>
        <v>1.7143989945278548E-3</v>
      </c>
    </row>
    <row r="310" spans="2:17" x14ac:dyDescent="0.2">
      <c r="B310" s="46" t="s">
        <v>17</v>
      </c>
      <c r="D310" s="49">
        <f>_xll.qlCalendarAdvance(Calendar,$D309,B310,"f",FALSE)</f>
        <v>42702</v>
      </c>
      <c r="E310" s="49">
        <f>_xll.qlInterestRateIndexValueDate(IndexON,D310)</f>
        <v>42702</v>
      </c>
      <c r="F310" s="52">
        <f>IFERROR(_xll.qlIndexFixing(IndexON,D310,TRUE,_xll.ohTrigger(RecalcTrigger,TriggerON)),NA())</f>
        <v>-1.6718224213407851E-3</v>
      </c>
      <c r="H310" s="49">
        <f>_xll.qlCalendarAdvance(Calendar,$H309,B310,"f",FALSE)</f>
        <v>42702</v>
      </c>
      <c r="I310" s="49">
        <f>_xll.qlInterestRateIndexValueDate(Index1M,$H310)</f>
        <v>42704</v>
      </c>
      <c r="J310" s="52">
        <f>IFERROR(_xll.qlIndexFixing(Index1M,$H310,TRUE,_xll.ohTrigger(RecalcTrigger,Trigger1M)),NA())</f>
        <v>-1.1496898092531183E-3</v>
      </c>
      <c r="K310" s="52">
        <f>IFERROR(_xll.qlIndexFixing(ONIndex1M,I310,TRUE,_xll.ohTrigger(RecalcTrigger,Trigger1M)),NA())</f>
        <v>-1.1694836667475172E-3</v>
      </c>
      <c r="L310" s="52">
        <f>IFERROR(_xll.qlIndexFixing(Index3M,H310,TRUE,_xll.ohTrigger(RecalcTrigger,Trigger3M)),NA())</f>
        <v>-1.7843348962331973E-4</v>
      </c>
      <c r="M310" s="52">
        <f>IFERROR(_xll.qlIndexFixing(ONIndex3M,I310,TRUE,_xll.ohTrigger(RecalcTrigger,Trigger3M)),NA())</f>
        <v>-2.8378951302254762E-4</v>
      </c>
      <c r="N310" s="52">
        <f>IFERROR(_xll.qlIndexFixing(Index6M,$H310,TRUE,_xll.ohTrigger(RecalcTrigger,Trigger6M)),NA())</f>
        <v>8.8451622627019921E-4</v>
      </c>
      <c r="O310" s="52">
        <f>IFERROR(_xll.qlIndexFixing(ONIndex6M,I310,TRUE,_xll.ohTrigger(RecalcTrigger,Trigger6M)),NA())</f>
        <v>6.8229454310397841E-4</v>
      </c>
      <c r="P310" s="52">
        <f>IFERROR(_xll.qlIndexFixing(Index1Y,$H310,TRUE,_xll.ohTrigger(RecalcTrigger,Trigger1Y)),NA())</f>
        <v>2.6438563139596612E-3</v>
      </c>
      <c r="Q310" s="52">
        <f>IFERROR(_xll.qlIndexFixing(ONIndex1Y,I310,TRUE,_xll.ohTrigger(RecalcTrigger,Trigger1Y)),NA())</f>
        <v>1.720136766172331E-3</v>
      </c>
    </row>
    <row r="311" spans="2:17" x14ac:dyDescent="0.2">
      <c r="B311" s="46" t="s">
        <v>17</v>
      </c>
      <c r="D311" s="49">
        <f>_xll.qlCalendarAdvance(Calendar,$D310,B311,"f",FALSE)</f>
        <v>42703</v>
      </c>
      <c r="E311" s="49">
        <f>_xll.qlInterestRateIndexValueDate(IndexON,D311)</f>
        <v>42703</v>
      </c>
      <c r="F311" s="52">
        <f>IFERROR(_xll.qlIndexFixing(IndexON,D311,TRUE,_xll.ohTrigger(RecalcTrigger,TriggerON)),NA())</f>
        <v>-1.6740523013814013E-3</v>
      </c>
      <c r="H311" s="49">
        <f>_xll.qlCalendarAdvance(Calendar,$H310,B311,"f",FALSE)</f>
        <v>42703</v>
      </c>
      <c r="I311" s="49">
        <f>_xll.qlInterestRateIndexValueDate(Index1M,$H311)</f>
        <v>42705</v>
      </c>
      <c r="J311" s="52">
        <f>IFERROR(_xll.qlIndexFixing(Index1M,$H311,TRUE,_xll.ohTrigger(RecalcTrigger,Trigger1M)),NA())</f>
        <v>-1.1461312685173697E-3</v>
      </c>
      <c r="K311" s="52">
        <f>IFERROR(_xll.qlIndexFixing(ONIndex1M,I311,TRUE,_xll.ohTrigger(RecalcTrigger,Trigger1M)),NA())</f>
        <v>-1.1662157689551478E-3</v>
      </c>
      <c r="L311" s="52">
        <f>IFERROR(_xll.qlIndexFixing(Index3M,H311,TRUE,_xll.ohTrigger(RecalcTrigger,Trigger3M)),NA())</f>
        <v>-1.7616322044222699E-4</v>
      </c>
      <c r="M311" s="52">
        <f>IFERROR(_xll.qlIndexFixing(ONIndex3M,I311,TRUE,_xll.ohTrigger(RecalcTrigger,Trigger3M)),NA())</f>
        <v>-2.8081763910225988E-4</v>
      </c>
      <c r="N311" s="52">
        <f>IFERROR(_xll.qlIndexFixing(Index6M,$H311,TRUE,_xll.ohTrigger(RecalcTrigger,Trigger6M)),NA())</f>
        <v>8.8790960490630635E-4</v>
      </c>
      <c r="O311" s="52">
        <f>IFERROR(_xll.qlIndexFixing(ONIndex6M,I311,TRUE,_xll.ohTrigger(RecalcTrigger,Trigger6M)),NA())</f>
        <v>6.9806324696664035E-4</v>
      </c>
      <c r="P311" s="52">
        <f>IFERROR(_xll.qlIndexFixing(Index1Y,$H311,TRUE,_xll.ohTrigger(RecalcTrigger,Trigger1Y)),NA())</f>
        <v>2.6490931740870138E-3</v>
      </c>
      <c r="Q311" s="52">
        <f>IFERROR(_xll.qlIndexFixing(ONIndex1Y,I311,TRUE,_xll.ohTrigger(RecalcTrigger,Trigger1Y)),NA())</f>
        <v>1.7268819900451149E-3</v>
      </c>
    </row>
    <row r="312" spans="2:17" x14ac:dyDescent="0.2">
      <c r="B312" s="46" t="s">
        <v>17</v>
      </c>
      <c r="D312" s="49">
        <f>_xll.qlCalendarAdvance(Calendar,$D311,B312,"f",FALSE)</f>
        <v>42704</v>
      </c>
      <c r="E312" s="49">
        <f>_xll.qlInterestRateIndexValueDate(IndexON,D312)</f>
        <v>42704</v>
      </c>
      <c r="F312" s="52">
        <f>IFERROR(_xll.qlIndexFixing(IndexON,D312,TRUE,_xll.ohTrigger(RecalcTrigger,TriggerON)),NA())</f>
        <v>-1.6764184023765338E-3</v>
      </c>
      <c r="H312" s="49">
        <f>_xll.qlCalendarAdvance(Calendar,$H311,B312,"f",FALSE)</f>
        <v>42704</v>
      </c>
      <c r="I312" s="49">
        <f>_xll.qlInterestRateIndexValueDate(Index1M,$H312)</f>
        <v>42706</v>
      </c>
      <c r="J312" s="52">
        <f>IFERROR(_xll.qlIndexFixing(Index1M,$H312,TRUE,_xll.ohTrigger(RecalcTrigger,Trigger1M)),NA())</f>
        <v>-1.1452771059620062E-3</v>
      </c>
      <c r="K312" s="52">
        <f>IFERROR(_xll.qlIndexFixing(ONIndex1M,I312,TRUE,_xll.ohTrigger(RecalcTrigger,Trigger1M)),NA())</f>
        <v>-1.1645633234147468E-3</v>
      </c>
      <c r="L312" s="52">
        <f>IFERROR(_xll.qlIndexFixing(Index3M,H312,TRUE,_xll.ohTrigger(RecalcTrigger,Trigger3M)),NA())</f>
        <v>-1.7386833628219023E-4</v>
      </c>
      <c r="M312" s="52">
        <f>IFERROR(_xll.qlIndexFixing(ONIndex3M,I312,TRUE,_xll.ohTrigger(RecalcTrigger,Trigger3M)),NA())</f>
        <v>-2.7933277083391772E-4</v>
      </c>
      <c r="N312" s="52">
        <f>IFERROR(_xll.qlIndexFixing(Index6M,$H312,TRUE,_xll.ohTrigger(RecalcTrigger,Trigger6M)),NA())</f>
        <v>8.9133155138149676E-4</v>
      </c>
      <c r="O312" s="52">
        <f>IFERROR(_xll.qlIndexFixing(ONIndex6M,I312,TRUE,_xll.ohTrigger(RecalcTrigger,Trigger6M)),NA())</f>
        <v>7.0522398800676456E-4</v>
      </c>
      <c r="P312" s="52">
        <f>IFERROR(_xll.qlIndexFixing(Index1Y,$H312,TRUE,_xll.ohTrigger(RecalcTrigger,Trigger1Y)),NA())</f>
        <v>2.6597419634486821E-3</v>
      </c>
      <c r="Q312" s="52">
        <f>IFERROR(_xll.qlIndexFixing(ONIndex1Y,I312,TRUE,_xll.ohTrigger(RecalcTrigger,Trigger1Y)),NA())</f>
        <v>1.7307773012387173E-3</v>
      </c>
    </row>
    <row r="313" spans="2:17" x14ac:dyDescent="0.2">
      <c r="B313" s="46" t="s">
        <v>17</v>
      </c>
      <c r="D313" s="49">
        <f>_xll.qlCalendarAdvance(Calendar,$D312,B313,"f",FALSE)</f>
        <v>42705</v>
      </c>
      <c r="E313" s="49">
        <f>_xll.qlInterestRateIndexValueDate(IndexON,D313)</f>
        <v>42705</v>
      </c>
      <c r="F313" s="52">
        <f>IFERROR(_xll.qlIndexFixing(IndexON,D313,TRUE,_xll.ohTrigger(RecalcTrigger,TriggerON)),NA())</f>
        <v>-1.6789218572998976E-3</v>
      </c>
      <c r="H313" s="49">
        <f>_xll.qlCalendarAdvance(Calendar,$H312,B313,"f",FALSE)</f>
        <v>42705</v>
      </c>
      <c r="I313" s="49">
        <f>_xll.qlInterestRateIndexValueDate(Index1M,$H313)</f>
        <v>42709</v>
      </c>
      <c r="J313" s="52">
        <f>IFERROR(_xll.qlIndexFixing(Index1M,$H313,TRUE,_xll.ohTrigger(RecalcTrigger,Trigger1M)),NA())</f>
        <v>-1.1399323672845623E-3</v>
      </c>
      <c r="K313" s="52">
        <f>IFERROR(_xll.qlIndexFixing(ONIndex1M,I313,TRUE,_xll.ohTrigger(RecalcTrigger,Trigger1M)),NA())</f>
        <v>-1.1629009214386699E-3</v>
      </c>
      <c r="L313" s="52">
        <f>IFERROR(_xll.qlIndexFixing(Index3M,H313,TRUE,_xll.ohTrigger(RecalcTrigger,Trigger3M)),NA())</f>
        <v>-1.6571281291880534E-4</v>
      </c>
      <c r="M313" s="52">
        <f>IFERROR(_xll.qlIndexFixing(ONIndex3M,I313,TRUE,_xll.ohTrigger(RecalcTrigger,Trigger3M)),NA())</f>
        <v>-2.7784870700209297E-4</v>
      </c>
      <c r="N313" s="52">
        <f>IFERROR(_xll.qlIndexFixing(Index6M,$H313,TRUE,_xll.ohTrigger(RecalcTrigger,Trigger6M)),NA())</f>
        <v>9.0176964003689259E-4</v>
      </c>
      <c r="O313" s="52">
        <f>IFERROR(_xll.qlIndexFixing(ONIndex6M,I313,TRUE,_xll.ohTrigger(RecalcTrigger,Trigger6M)),NA())</f>
        <v>7.1194365450999442E-4</v>
      </c>
      <c r="P313" s="52">
        <f>IFERROR(_xll.qlIndexFixing(Index1Y,$H313,TRUE,_xll.ohTrigger(RecalcTrigger,Trigger1Y)),NA())</f>
        <v>2.6701545657688681E-3</v>
      </c>
      <c r="Q313" s="52">
        <f>IFERROR(_xll.qlIndexFixing(ONIndex1Y,I313,TRUE,_xll.ohTrigger(RecalcTrigger,Trigger1Y)),NA())</f>
        <v>1.7349877530659086E-3</v>
      </c>
    </row>
    <row r="314" spans="2:17" x14ac:dyDescent="0.2">
      <c r="B314" s="46" t="s">
        <v>17</v>
      </c>
      <c r="D314" s="49">
        <f>_xll.qlCalendarAdvance(Calendar,$D313,B314,"f",FALSE)</f>
        <v>42706</v>
      </c>
      <c r="E314" s="49">
        <f>_xll.qlInterestRateIndexValueDate(IndexON,D314)</f>
        <v>42706</v>
      </c>
      <c r="F314" s="52">
        <f>IFERROR(_xll.qlIndexFixing(IndexON,D314,TRUE,_xll.ohTrigger(RecalcTrigger,TriggerON)),NA())</f>
        <v>-1.684384395241878E-3</v>
      </c>
      <c r="H314" s="49">
        <f>_xll.qlCalendarAdvance(Calendar,$H313,B314,"f",FALSE)</f>
        <v>42706</v>
      </c>
      <c r="I314" s="49">
        <f>_xll.qlInterestRateIndexValueDate(Index1M,$H314)</f>
        <v>42710</v>
      </c>
      <c r="J314" s="52">
        <f>IFERROR(_xll.qlIndexFixing(Index1M,$H314,TRUE,_xll.ohTrigger(RecalcTrigger,Trigger1M)),NA())</f>
        <v>-1.1381309056040887E-3</v>
      </c>
      <c r="K314" s="52">
        <f>IFERROR(_xll.qlIndexFixing(ONIndex1M,I314,TRUE,_xll.ohTrigger(RecalcTrigger,Trigger1M)),NA())</f>
        <v>-1.1612285638262776E-3</v>
      </c>
      <c r="L314" s="52">
        <f>IFERROR(_xll.qlIndexFixing(Index3M,H314,TRUE,_xll.ohTrigger(RecalcTrigger,Trigger3M)),NA())</f>
        <v>-1.6443399867194231E-4</v>
      </c>
      <c r="M314" s="52">
        <f>IFERROR(_xll.qlIndexFixing(ONIndex3M,I314,TRUE,_xll.ohTrigger(RecalcTrigger,Trigger3M)),NA())</f>
        <v>-2.7636551147569577E-4</v>
      </c>
      <c r="N314" s="52">
        <f>IFERROR(_xll.qlIndexFixing(Index6M,$H314,TRUE,_xll.ohTrigger(RecalcTrigger,Trigger6M)),NA())</f>
        <v>9.0530673723488624E-4</v>
      </c>
      <c r="O314" s="52">
        <f>IFERROR(_xll.qlIndexFixing(ONIndex6M,I314,TRUE,_xll.ohTrigger(RecalcTrigger,Trigger6M)),NA())</f>
        <v>7.1821789987325246E-4</v>
      </c>
      <c r="P314" s="52">
        <f>IFERROR(_xll.qlIndexFixing(Index1Y,$H314,TRUE,_xll.ohTrigger(RecalcTrigger,Trigger1Y)),NA())</f>
        <v>2.6754443175143194E-3</v>
      </c>
      <c r="Q314" s="52">
        <f>IFERROR(_xll.qlIndexFixing(ONIndex1Y,I314,TRUE,_xll.ohTrigger(RecalcTrigger,Trigger1Y)),NA())</f>
        <v>1.7395160034006096E-3</v>
      </c>
    </row>
    <row r="315" spans="2:17" x14ac:dyDescent="0.2">
      <c r="B315" s="46" t="s">
        <v>17</v>
      </c>
      <c r="D315" s="49">
        <f>_xll.qlCalendarAdvance(Calendar,$D314,B315,"f",FALSE)</f>
        <v>42709</v>
      </c>
      <c r="E315" s="49">
        <f>_xll.qlInterestRateIndexValueDate(IndexON,D315)</f>
        <v>42709</v>
      </c>
      <c r="F315" s="52">
        <f>IFERROR(_xll.qlIndexFixing(IndexON,D315,TRUE,_xll.ohTrigger(RecalcTrigger,TriggerON)),NA())</f>
        <v>-1.6903318681560364E-3</v>
      </c>
      <c r="H315" s="49">
        <f>_xll.qlCalendarAdvance(Calendar,$H314,B315,"f",FALSE)</f>
        <v>42709</v>
      </c>
      <c r="I315" s="49">
        <f>_xll.qlInterestRateIndexValueDate(Index1M,$H315)</f>
        <v>42711</v>
      </c>
      <c r="J315" s="52">
        <f>IFERROR(_xll.qlIndexFixing(Index1M,$H315,TRUE,_xll.ohTrigger(RecalcTrigger,Trigger1M)),NA())</f>
        <v>-1.1344415948536222E-3</v>
      </c>
      <c r="K315" s="52">
        <f>IFERROR(_xll.qlIndexFixing(ONIndex1M,I315,TRUE,_xll.ohTrigger(RecalcTrigger,Trigger1M)),NA())</f>
        <v>-1.1578469457074192E-3</v>
      </c>
      <c r="L315" s="52">
        <f>IFERROR(_xll.qlIndexFixing(Index3M,H315,TRUE,_xll.ohTrigger(RecalcTrigger,Trigger3M)),NA())</f>
        <v>-1.6200952773592903E-4</v>
      </c>
      <c r="M315" s="52">
        <f>IFERROR(_xll.qlIndexFixing(ONIndex3M,I315,TRUE,_xll.ohTrigger(RecalcTrigger,Trigger3M)),NA())</f>
        <v>-2.7340212740423198E-4</v>
      </c>
      <c r="N315" s="52">
        <f>IFERROR(_xll.qlIndexFixing(Index6M,$H315,TRUE,_xll.ohTrigger(RecalcTrigger,Trigger6M)),NA())</f>
        <v>9.0887287912568449E-4</v>
      </c>
      <c r="O315" s="52">
        <f>IFERROR(_xll.qlIndexFixing(ONIndex6M,I315,TRUE,_xll.ohTrigger(RecalcTrigger,Trigger6M)),NA())</f>
        <v>7.292613967102568E-4</v>
      </c>
      <c r="P315" s="52">
        <f>IFERROR(_xll.qlIndexFixing(Index1Y,$H315,TRUE,_xll.ohTrigger(RecalcTrigger,Trigger1Y)),NA())</f>
        <v>2.6807421714756556E-3</v>
      </c>
      <c r="Q315" s="52">
        <f>IFERROR(_xll.qlIndexFixing(ONIndex1Y,I315,TRUE,_xll.ohTrigger(RecalcTrigger,Trigger1Y)),NA())</f>
        <v>1.7496536249428374E-3</v>
      </c>
    </row>
    <row r="316" spans="2:17" x14ac:dyDescent="0.2">
      <c r="B316" s="46" t="s">
        <v>17</v>
      </c>
      <c r="D316" s="49">
        <f>_xll.qlCalendarAdvance(Calendar,$D315,B316,"f",FALSE)</f>
        <v>42710</v>
      </c>
      <c r="E316" s="49">
        <f>_xll.qlInterestRateIndexValueDate(IndexON,D316)</f>
        <v>42710</v>
      </c>
      <c r="F316" s="52">
        <f>IFERROR(_xll.qlIndexFixing(IndexON,D316,TRUE,_xll.ohTrigger(RecalcTrigger,TriggerON)),NA())</f>
        <v>-1.6935390821304352E-3</v>
      </c>
      <c r="H316" s="49">
        <f>_xll.qlCalendarAdvance(Calendar,$H315,B316,"f",FALSE)</f>
        <v>42710</v>
      </c>
      <c r="I316" s="49">
        <f>_xll.qlInterestRateIndexValueDate(Index1M,$H316)</f>
        <v>42712</v>
      </c>
      <c r="J316" s="52">
        <f>IFERROR(_xll.qlIndexFixing(Index1M,$H316,TRUE,_xll.ohTrigger(RecalcTrigger,Trigger1M)),NA())</f>
        <v>-1.1335559026012798E-3</v>
      </c>
      <c r="K316" s="52">
        <f>IFERROR(_xll.qlIndexFixing(ONIndex1M,I316,TRUE,_xll.ohTrigger(RecalcTrigger,Trigger1M)),NA())</f>
        <v>-1.1544396016338609E-3</v>
      </c>
      <c r="L316" s="52">
        <f>IFERROR(_xll.qlIndexFixing(Index3M,H316,TRUE,_xll.ohTrigger(RecalcTrigger,Trigger3M)),NA())</f>
        <v>-1.5955781827248217E-4</v>
      </c>
      <c r="M316" s="52">
        <f>IFERROR(_xll.qlIndexFixing(ONIndex3M,I316,TRUE,_xll.ohTrigger(RecalcTrigger,Trigger3M)),NA())</f>
        <v>-2.7044269319986824E-4</v>
      </c>
      <c r="N316" s="52">
        <f>IFERROR(_xll.qlIndexFixing(Index6M,$H316,TRUE,_xll.ohTrigger(RecalcTrigger,Trigger6M)),NA())</f>
        <v>9.1246818338438791E-4</v>
      </c>
      <c r="O316" s="52">
        <f>IFERROR(_xll.qlIndexFixing(ONIndex6M,I316,TRUE,_xll.ohTrigger(RecalcTrigger,Trigger6M)),NA())</f>
        <v>7.3877373450770278E-4</v>
      </c>
      <c r="P316" s="52">
        <f>IFERROR(_xll.qlIndexFixing(Index1Y,$H316,TRUE,_xll.ohTrigger(RecalcTrigger,Trigger1Y)),NA())</f>
        <v>2.6860472851316457E-3</v>
      </c>
      <c r="Q316" s="52">
        <f>IFERROR(_xll.qlIndexFixing(ONIndex1Y,I316,TRUE,_xll.ohTrigger(RecalcTrigger,Trigger1Y)),NA())</f>
        <v>1.7608601463336981E-3</v>
      </c>
    </row>
    <row r="317" spans="2:17" x14ac:dyDescent="0.2">
      <c r="B317" s="46" t="s">
        <v>17</v>
      </c>
      <c r="D317" s="49">
        <f>_xll.qlCalendarAdvance(Calendar,$D316,B317,"f",FALSE)</f>
        <v>42711</v>
      </c>
      <c r="E317" s="49">
        <f>_xll.qlInterestRateIndexValueDate(IndexON,D317)</f>
        <v>42711</v>
      </c>
      <c r="F317" s="52">
        <f>IFERROR(_xll.qlIndexFixing(IndexON,D317,TRUE,_xll.ohTrigger(RecalcTrigger,TriggerON)),NA())</f>
        <v>-1.6968904460767931E-3</v>
      </c>
      <c r="H317" s="49">
        <f>_xll.qlCalendarAdvance(Calendar,$H316,B317,"f",FALSE)</f>
        <v>42711</v>
      </c>
      <c r="I317" s="49">
        <f>_xll.qlInterestRateIndexValueDate(Index1M,$H317)</f>
        <v>42713</v>
      </c>
      <c r="J317" s="52">
        <f>IFERROR(_xll.qlIndexFixing(Index1M,$H317,TRUE,_xll.ohTrigger(RecalcTrigger,Trigger1M)),NA())</f>
        <v>-1.1326668896805003E-3</v>
      </c>
      <c r="K317" s="52">
        <f>IFERROR(_xll.qlIndexFixing(ONIndex1M,I317,TRUE,_xll.ohTrigger(RecalcTrigger,Trigger1M)),NA())</f>
        <v>-1.1527174837056009E-3</v>
      </c>
      <c r="L317" s="52">
        <f>IFERROR(_xll.qlIndexFixing(Index3M,H317,TRUE,_xll.ohTrigger(RecalcTrigger,Trigger3M)),NA())</f>
        <v>-1.5707842362200353E-4</v>
      </c>
      <c r="M317" s="52">
        <f>IFERROR(_xll.qlIndexFixing(ONIndex3M,I317,TRUE,_xll.ohTrigger(RecalcTrigger,Trigger3M)),NA())</f>
        <v>-2.6896479963234299E-4</v>
      </c>
      <c r="N317" s="52">
        <f>IFERROR(_xll.qlIndexFixing(Index6M,$H317,TRUE,_xll.ohTrigger(RecalcTrigger,Trigger6M)),NA())</f>
        <v>9.1609277511839338E-4</v>
      </c>
      <c r="O317" s="52">
        <f>IFERROR(_xll.qlIndexFixing(ONIndex6M,I317,TRUE,_xll.ohTrigger(RecalcTrigger,Trigger6M)),NA())</f>
        <v>7.4275567288673017E-4</v>
      </c>
      <c r="P317" s="52">
        <f>IFERROR(_xll.qlIndexFixing(Index1Y,$H317,TRUE,_xll.ohTrigger(RecalcTrigger,Trigger1Y)),NA())</f>
        <v>2.6968191367214415E-3</v>
      </c>
      <c r="Q317" s="52">
        <f>IFERROR(_xll.qlIndexFixing(ONIndex1Y,I317,TRUE,_xll.ohTrigger(RecalcTrigger,Trigger1Y)),NA())</f>
        <v>1.7670172569150822E-3</v>
      </c>
    </row>
    <row r="318" spans="2:17" x14ac:dyDescent="0.2">
      <c r="B318" s="46" t="s">
        <v>17</v>
      </c>
      <c r="D318" s="49">
        <f>_xll.qlCalendarAdvance(Calendar,$D317,B318,"f",FALSE)</f>
        <v>42712</v>
      </c>
      <c r="E318" s="49">
        <f>_xll.qlInterestRateIndexValueDate(IndexON,D318)</f>
        <v>42712</v>
      </c>
      <c r="F318" s="52">
        <f>IFERROR(_xll.qlIndexFixing(IndexON,D318,TRUE,_xll.ohTrigger(RecalcTrigger,TriggerON)),NA())</f>
        <v>-1.7003870928888887E-3</v>
      </c>
      <c r="H318" s="49">
        <f>_xll.qlCalendarAdvance(Calendar,$H317,B318,"f",FALSE)</f>
        <v>42712</v>
      </c>
      <c r="I318" s="49">
        <f>_xll.qlInterestRateIndexValueDate(Index1M,$H318)</f>
        <v>42716</v>
      </c>
      <c r="J318" s="52">
        <f>IFERROR(_xll.qlIndexFixing(Index1M,$H318,TRUE,_xll.ohTrigger(RecalcTrigger,Trigger1M)),NA())</f>
        <v>-1.1271134506660443E-3</v>
      </c>
      <c r="K318" s="52">
        <f>IFERROR(_xll.qlIndexFixing(ONIndex1M,I318,TRUE,_xll.ohTrigger(RecalcTrigger,Trigger1M)),NA())</f>
        <v>-1.1509854168556544E-3</v>
      </c>
      <c r="L318" s="52">
        <f>IFERROR(_xll.qlIndexFixing(Index3M,H318,TRUE,_xll.ohTrigger(RecalcTrigger,Trigger3M)),NA())</f>
        <v>-1.4823274401305902E-4</v>
      </c>
      <c r="M318" s="52">
        <f>IFERROR(_xll.qlIndexFixing(ONIndex3M,I318,TRUE,_xll.ohTrigger(RecalcTrigger,Trigger3M)),NA())</f>
        <v>-2.6748815838306683E-4</v>
      </c>
      <c r="N318" s="52">
        <f>IFERROR(_xll.qlIndexFixing(Index6M,$H318,TRUE,_xll.ohTrigger(RecalcTrigger,Trigger6M)),NA())</f>
        <v>9.2714363777851398E-4</v>
      </c>
      <c r="O318" s="52">
        <f>IFERROR(_xll.qlIndexFixing(ONIndex6M,I318,TRUE,_xll.ohTrigger(RecalcTrigger,Trigger6M)),NA())</f>
        <v>7.4626610970796037E-4</v>
      </c>
      <c r="P318" s="52">
        <f>IFERROR(_xll.qlIndexFixing(Index1Y,$H318,TRUE,_xll.ohTrigger(RecalcTrigger,Trigger1Y)),NA())</f>
        <v>2.7073232289664202E-3</v>
      </c>
      <c r="Q318" s="52">
        <f>IFERROR(_xll.qlIndexFixing(ONIndex1Y,I318,TRUE,_xll.ohTrigger(RecalcTrigger,Trigger1Y)),NA())</f>
        <v>1.7735081129277575E-3</v>
      </c>
    </row>
    <row r="319" spans="2:17" x14ac:dyDescent="0.2">
      <c r="B319" s="46" t="s">
        <v>17</v>
      </c>
      <c r="D319" s="49">
        <f>_xll.qlCalendarAdvance(Calendar,$D318,B319,"f",FALSE)</f>
        <v>42713</v>
      </c>
      <c r="E319" s="49">
        <f>_xll.qlInterestRateIndexValueDate(IndexON,D319)</f>
        <v>42713</v>
      </c>
      <c r="F319" s="52">
        <f>IFERROR(_xll.qlIndexFixing(IndexON,D319,TRUE,_xll.ohTrigger(RecalcTrigger,TriggerON)),NA())</f>
        <v>-1.7078622229238505E-3</v>
      </c>
      <c r="H319" s="49">
        <f>_xll.qlCalendarAdvance(Calendar,$H318,B319,"f",FALSE)</f>
        <v>42713</v>
      </c>
      <c r="I319" s="49">
        <f>_xll.qlInterestRateIndexValueDate(Index1M,$H319)</f>
        <v>42717</v>
      </c>
      <c r="J319" s="52">
        <f>IFERROR(_xll.qlIndexFixing(Index1M,$H319,TRUE,_xll.ohTrigger(RecalcTrigger,Trigger1M)),NA())</f>
        <v>-1.125242437695682E-3</v>
      </c>
      <c r="K319" s="52">
        <f>IFERROR(_xll.qlIndexFixing(ONIndex1M,I319,TRUE,_xll.ohTrigger(RecalcTrigger,Trigger1M)),NA())</f>
        <v>-1.1492434024029663E-3</v>
      </c>
      <c r="L319" s="52">
        <f>IFERROR(_xll.qlIndexFixing(Index3M,H319,TRUE,_xll.ohTrigger(RecalcTrigger,Trigger3M)),NA())</f>
        <v>-1.4687496602538985E-4</v>
      </c>
      <c r="M319" s="52">
        <f>IFERROR(_xll.qlIndexFixing(ONIndex3M,I319,TRUE,_xll.ohTrigger(RecalcTrigger,Trigger3M)),NA())</f>
        <v>-2.6601283364069417E-4</v>
      </c>
      <c r="N319" s="52">
        <f>IFERROR(_xll.qlIndexFixing(Index6M,$H319,TRUE,_xll.ohTrigger(RecalcTrigger,Trigger6M)),NA())</f>
        <v>9.3088677919336078E-4</v>
      </c>
      <c r="O319" s="52">
        <f>IFERROR(_xll.qlIndexFixing(ONIndex6M,I319,TRUE,_xll.ohTrigger(RecalcTrigger,Trigger6M)),NA())</f>
        <v>7.4930069844825198E-4</v>
      </c>
      <c r="P319" s="52">
        <f>IFERROR(_xll.qlIndexFixing(Index1Y,$H319,TRUE,_xll.ohTrigger(RecalcTrigger,Trigger1Y)),NA())</f>
        <v>2.7126517459650163E-3</v>
      </c>
      <c r="Q319" s="52">
        <f>IFERROR(_xll.qlIndexFixing(ONIndex1Y,I319,TRUE,_xll.ohTrigger(RecalcTrigger,Trigger1Y)),NA())</f>
        <v>1.7803353725653892E-3</v>
      </c>
    </row>
    <row r="320" spans="2:17" x14ac:dyDescent="0.2">
      <c r="B320" s="46" t="s">
        <v>17</v>
      </c>
      <c r="D320" s="49">
        <f>_xll.qlCalendarAdvance(Calendar,$D319,B320,"f",FALSE)</f>
        <v>42716</v>
      </c>
      <c r="E320" s="49">
        <f>_xll.qlInterestRateIndexValueDate(IndexON,D320)</f>
        <v>42716</v>
      </c>
      <c r="F320" s="52">
        <f>IFERROR(_xll.qlIndexFixing(IndexON,D320,TRUE,_xll.ohTrigger(RecalcTrigger,TriggerON)),NA())</f>
        <v>-1.7158491600754999E-3</v>
      </c>
      <c r="H320" s="49">
        <f>_xll.qlCalendarAdvance(Calendar,$H319,B320,"f",FALSE)</f>
        <v>42716</v>
      </c>
      <c r="I320" s="49">
        <f>_xll.qlInterestRateIndexValueDate(Index1M,$H320)</f>
        <v>42718</v>
      </c>
      <c r="J320" s="52">
        <f>IFERROR(_xll.qlIndexFixing(Index1M,$H320,TRUE,_xll.ohTrigger(RecalcTrigger,Trigger1M)),NA())</f>
        <v>-1.1214141706390862E-3</v>
      </c>
      <c r="K320" s="52">
        <f>IFERROR(_xll.qlIndexFixing(ONIndex1M,I320,TRUE,_xll.ohTrigger(RecalcTrigger,Trigger1M)),NA())</f>
        <v>-1.1457225737476762E-3</v>
      </c>
      <c r="L320" s="52">
        <f>IFERROR(_xll.qlIndexFixing(Index3M,H320,TRUE,_xll.ohTrigger(RecalcTrigger,Trigger3M)),NA())</f>
        <v>-1.4425035158982524E-4</v>
      </c>
      <c r="M320" s="52">
        <f>IFERROR(_xll.qlIndexFixing(ONIndex3M,I320,TRUE,_xll.ohTrigger(RecalcTrigger,Trigger3M)),NA())</f>
        <v>-2.6306669981046582E-4</v>
      </c>
      <c r="N320" s="52">
        <f>IFERROR(_xll.qlIndexFixing(Index6M,$H320,TRUE,_xll.ohTrigger(RecalcTrigger,Trigger6M)),NA())</f>
        <v>9.3465994514622822E-4</v>
      </c>
      <c r="O320" s="52">
        <f>IFERROR(_xll.qlIndexFixing(ONIndex6M,I320,TRUE,_xll.ohTrigger(RecalcTrigger,Trigger6M)),NA())</f>
        <v>7.5376355962220032E-4</v>
      </c>
      <c r="P320" s="52">
        <f>IFERROR(_xll.qlIndexFixing(Index1Y,$H320,TRUE,_xll.ohTrigger(RecalcTrigger,Trigger1Y)),NA())</f>
        <v>2.717982313140627E-3</v>
      </c>
      <c r="Q320" s="52">
        <f>IFERROR(_xll.qlIndexFixing(ONIndex1Y,I320,TRUE,_xll.ohTrigger(RecalcTrigger,Trigger1Y)),NA())</f>
        <v>1.7951334771737493E-3</v>
      </c>
    </row>
    <row r="321" spans="2:17" x14ac:dyDescent="0.2">
      <c r="B321" s="46" t="s">
        <v>17</v>
      </c>
      <c r="D321" s="49">
        <f>_xll.qlCalendarAdvance(Calendar,$D320,B321,"f",FALSE)</f>
        <v>42717</v>
      </c>
      <c r="E321" s="49">
        <f>_xll.qlInterestRateIndexValueDate(IndexON,D321)</f>
        <v>42717</v>
      </c>
      <c r="F321" s="52">
        <f>IFERROR(_xll.qlIndexFixing(IndexON,D321,TRUE,_xll.ohTrigger(RecalcTrigger,TriggerON)),NA())</f>
        <v>-1.7200892104263232E-3</v>
      </c>
      <c r="H321" s="49">
        <f>_xll.qlCalendarAdvance(Calendar,$H320,B321,"f",FALSE)</f>
        <v>42717</v>
      </c>
      <c r="I321" s="49">
        <f>_xll.qlInterestRateIndexValueDate(Index1M,$H321)</f>
        <v>42719</v>
      </c>
      <c r="J321" s="52">
        <f>IFERROR(_xll.qlIndexFixing(Index1M,$H321,TRUE,_xll.ohTrigger(RecalcTrigger,Trigger1M)),NA())</f>
        <v>-1.1204936516166775E-3</v>
      </c>
      <c r="K321" s="52">
        <f>IFERROR(_xll.qlIndexFixing(ONIndex1M,I321,TRUE,_xll.ohTrigger(RecalcTrigger,Trigger1M)),NA())</f>
        <v>-1.1421758900675982E-3</v>
      </c>
      <c r="L321" s="52">
        <f>IFERROR(_xll.qlIndexFixing(Index3M,H321,TRUE,_xll.ohTrigger(RecalcTrigger,Trigger3M)),NA())</f>
        <v>-1.415953156276295E-4</v>
      </c>
      <c r="M321" s="52">
        <f>IFERROR(_xll.qlIndexFixing(ONIndex3M,I321,TRUE,_xll.ohTrigger(RecalcTrigger,Trigger3M)),NA())</f>
        <v>-2.6012597855729069E-4</v>
      </c>
      <c r="N321" s="52">
        <f>IFERROR(_xll.qlIndexFixing(Index6M,$H321,TRUE,_xll.ohTrigger(RecalcTrigger,Trigger6M)),NA())</f>
        <v>9.3846330535586077E-4</v>
      </c>
      <c r="O321" s="52">
        <f>IFERROR(_xll.qlIndexFixing(ONIndex6M,I321,TRUE,_xll.ohTrigger(RecalcTrigger,Trigger6M)),NA())</f>
        <v>7.5659363662161638E-4</v>
      </c>
      <c r="P321" s="52">
        <f>IFERROR(_xll.qlIndexFixing(Index1Y,$H321,TRUE,_xll.ohTrigger(RecalcTrigger,Trigger1Y)),NA())</f>
        <v>2.7233140365076542E-3</v>
      </c>
      <c r="Q321" s="52">
        <f>IFERROR(_xll.qlIndexFixing(ONIndex1Y,I321,TRUE,_xll.ohTrigger(RecalcTrigger,Trigger1Y)),NA())</f>
        <v>1.8110616027655624E-3</v>
      </c>
    </row>
    <row r="322" spans="2:17" x14ac:dyDescent="0.2">
      <c r="B322" s="46" t="s">
        <v>17</v>
      </c>
      <c r="D322" s="49">
        <f>_xll.qlCalendarAdvance(Calendar,$D321,B322,"f",FALSE)</f>
        <v>42718</v>
      </c>
      <c r="E322" s="49">
        <f>_xll.qlInterestRateIndexValueDate(IndexON,D322)</f>
        <v>42718</v>
      </c>
      <c r="F322" s="52">
        <f>IFERROR(_xll.qlIndexFixing(IndexON,D322,TRUE,_xll.ohTrigger(RecalcTrigger,TriggerON)),NA())</f>
        <v>-1.7243464298033473E-3</v>
      </c>
      <c r="H322" s="49">
        <f>_xll.qlCalendarAdvance(Calendar,$H321,B322,"f",FALSE)</f>
        <v>42718</v>
      </c>
      <c r="I322" s="49">
        <f>_xll.qlInterestRateIndexValueDate(Index1M,$H322)</f>
        <v>42720</v>
      </c>
      <c r="J322" s="52">
        <f>IFERROR(_xll.qlIndexFixing(Index1M,$H322,TRUE,_xll.ohTrigger(RecalcTrigger,Trigger1M)),NA())</f>
        <v>-1.1195698143517236E-3</v>
      </c>
      <c r="K322" s="52">
        <f>IFERROR(_xll.qlIndexFixing(ONIndex1M,I322,TRUE,_xll.ohTrigger(RecalcTrigger,Trigger1M)),NA())</f>
        <v>-1.1403841539880943E-3</v>
      </c>
      <c r="L322" s="52">
        <f>IFERROR(_xll.qlIndexFixing(Index3M,H322,TRUE,_xll.ohTrigger(RecalcTrigger,Trigger3M)),NA())</f>
        <v>-1.3890939267957592E-4</v>
      </c>
      <c r="M322" s="52">
        <f>IFERROR(_xll.qlIndexFixing(ONIndex3M,I322,TRUE,_xll.ohTrigger(RecalcTrigger,Trigger3M)),NA())</f>
        <v>-2.5865819598180906E-4</v>
      </c>
      <c r="N322" s="52">
        <f>IFERROR(_xll.qlIndexFixing(Index6M,$H322,TRUE,_xll.ohTrigger(RecalcTrigger,Trigger6M)),NA())</f>
        <v>9.4229703697373888E-4</v>
      </c>
      <c r="O322" s="52">
        <f>IFERROR(_xll.qlIndexFixing(ONIndex6M,I322,TRUE,_xll.ohTrigger(RecalcTrigger,Trigger6M)),NA())</f>
        <v>7.5718378351297133E-4</v>
      </c>
      <c r="P322" s="52">
        <f>IFERROR(_xll.qlIndexFixing(Index1Y,$H322,TRUE,_xll.ohTrigger(RecalcTrigger,Trigger1Y)),NA())</f>
        <v>2.7341677368499058E-3</v>
      </c>
      <c r="Q322" s="52">
        <f>IFERROR(_xll.qlIndexFixing(ONIndex1Y,I322,TRUE,_xll.ohTrigger(RecalcTrigger,Trigger1Y)),NA())</f>
        <v>1.819610747597622E-3</v>
      </c>
    </row>
    <row r="323" spans="2:17" x14ac:dyDescent="0.2">
      <c r="B323" s="46" t="s">
        <v>17</v>
      </c>
      <c r="D323" s="49">
        <f>_xll.qlCalendarAdvance(Calendar,$D322,B323,"f",FALSE)</f>
        <v>42719</v>
      </c>
      <c r="E323" s="49">
        <f>_xll.qlInterestRateIndexValueDate(IndexON,D323)</f>
        <v>42719</v>
      </c>
      <c r="F323" s="52">
        <f>IFERROR(_xll.qlIndexFixing(IndexON,D323,TRUE,_xll.ohTrigger(RecalcTrigger,TriggerON)),NA())</f>
        <v>-1.7280799181618178E-3</v>
      </c>
      <c r="H323" s="49">
        <f>_xll.qlCalendarAdvance(Calendar,$H322,B323,"f",FALSE)</f>
        <v>42719</v>
      </c>
      <c r="I323" s="49">
        <f>_xll.qlInterestRateIndexValueDate(Index1M,$H323)</f>
        <v>42723</v>
      </c>
      <c r="J323" s="52">
        <f>IFERROR(_xll.qlIndexFixing(Index1M,$H323,TRUE,_xll.ohTrigger(RecalcTrigger,Trigger1M)),NA())</f>
        <v>-1.1138078376030898E-3</v>
      </c>
      <c r="K323" s="52">
        <f>IFERROR(_xll.qlIndexFixing(ONIndex1M,I323,TRUE,_xll.ohTrigger(RecalcTrigger,Trigger1M)),NA())</f>
        <v>-1.1385824767806696E-3</v>
      </c>
      <c r="L323" s="52">
        <f>IFERROR(_xll.qlIndexFixing(Index3M,H323,TRUE,_xll.ohTrigger(RecalcTrigger,Trigger3M)),NA())</f>
        <v>-1.2930094696873184E-4</v>
      </c>
      <c r="M323" s="52">
        <f>IFERROR(_xll.qlIndexFixing(ONIndex3M,I323,TRUE,_xll.ohTrigger(RecalcTrigger,Trigger3M)),NA())</f>
        <v>-2.5718752407755119E-4</v>
      </c>
      <c r="N323" s="52">
        <f>IFERROR(_xll.qlIndexFixing(Index6M,$H323,TRUE,_xll.ohTrigger(RecalcTrigger,Trigger6M)),NA())</f>
        <v>9.5398234333495121E-4</v>
      </c>
      <c r="O323" s="52">
        <f>IFERROR(_xll.qlIndexFixing(ONIndex6M,I323,TRUE,_xll.ohTrigger(RecalcTrigger,Trigger6M)),NA())</f>
        <v>7.5727200206543444E-4</v>
      </c>
      <c r="P323" s="52">
        <f>IFERROR(_xll.qlIndexFixing(Index1Y,$H323,TRUE,_xll.ohTrigger(RecalcTrigger,Trigger1Y)),NA())</f>
        <v>2.7446343547908735E-3</v>
      </c>
      <c r="Q323" s="52">
        <f>IFERROR(_xll.qlIndexFixing(ONIndex1Y,I323,TRUE,_xll.ohTrigger(RecalcTrigger,Trigger1Y)),NA())</f>
        <v>1.8285122431382916E-3</v>
      </c>
    </row>
    <row r="324" spans="2:17" x14ac:dyDescent="0.2">
      <c r="B324" s="46" t="s">
        <v>17</v>
      </c>
      <c r="D324" s="49">
        <f>_xll.qlCalendarAdvance(Calendar,$D323,B324,"f",FALSE)</f>
        <v>42720</v>
      </c>
      <c r="E324" s="49">
        <f>_xll.qlInterestRateIndexValueDate(IndexON,D324)</f>
        <v>42720</v>
      </c>
      <c r="F324" s="52">
        <f>IFERROR(_xll.qlIndexFixing(IndexON,D324,TRUE,_xll.ohTrigger(RecalcTrigger,TriggerON)),NA())</f>
        <v>-1.733314841083633E-3</v>
      </c>
      <c r="H324" s="49">
        <f>_xll.qlCalendarAdvance(Calendar,$H323,B324,"f",FALSE)</f>
        <v>42720</v>
      </c>
      <c r="I324" s="49">
        <f>_xll.qlInterestRateIndexValueDate(Index1M,$H324)</f>
        <v>42724</v>
      </c>
      <c r="J324" s="52">
        <f>IFERROR(_xll.qlIndexFixing(Index1M,$H324,TRUE,_xll.ohTrigger(RecalcTrigger,Trigger1M)),NA())</f>
        <v>-1.1118673275317501E-3</v>
      </c>
      <c r="K324" s="52">
        <f>IFERROR(_xll.qlIndexFixing(ONIndex1M,I324,TRUE,_xll.ohTrigger(RecalcTrigger,Trigger1M)),NA())</f>
        <v>-1.1367708597243009E-3</v>
      </c>
      <c r="L324" s="52">
        <f>IFERROR(_xll.qlIndexFixing(Index3M,H324,TRUE,_xll.ohTrigger(RecalcTrigger,Trigger3M)),NA())</f>
        <v>-1.2784742788563008E-4</v>
      </c>
      <c r="M324" s="52">
        <f>IFERROR(_xll.qlIndexFixing(ONIndex3M,I324,TRUE,_xll.ohTrigger(RecalcTrigger,Trigger3M)),NA())</f>
        <v>-2.5569558786298074E-4</v>
      </c>
      <c r="N324" s="52">
        <f>IFERROR(_xll.qlIndexFixing(Index6M,$H324,TRUE,_xll.ohTrigger(RecalcTrigger,Trigger6M)),NA())</f>
        <v>9.5793948082077132E-4</v>
      </c>
      <c r="O324" s="52">
        <f>IFERROR(_xll.qlIndexFixing(ONIndex6M,I324,TRUE,_xll.ohTrigger(RecalcTrigger,Trigger6M)),NA())</f>
        <v>7.56853945356184E-4</v>
      </c>
      <c r="P324" s="52">
        <f>IFERROR(_xll.qlIndexFixing(Index1Y,$H324,TRUE,_xll.ohTrigger(RecalcTrigger,Trigger1Y)),NA())</f>
        <v>2.7499581919496114E-3</v>
      </c>
      <c r="Q324" s="52">
        <f>IFERROR(_xll.qlIndexFixing(ONIndex1Y,I324,TRUE,_xll.ohTrigger(RecalcTrigger,Trigger1Y)),NA())</f>
        <v>1.8377687471815563E-3</v>
      </c>
    </row>
    <row r="325" spans="2:17" x14ac:dyDescent="0.2">
      <c r="B325" s="46" t="s">
        <v>17</v>
      </c>
      <c r="D325" s="49">
        <f>_xll.qlCalendarAdvance(Calendar,$D324,B325,"f",FALSE)</f>
        <v>42723</v>
      </c>
      <c r="E325" s="49">
        <f>_xll.qlInterestRateIndexValueDate(IndexON,D325)</f>
        <v>42723</v>
      </c>
      <c r="F325" s="52">
        <f>IFERROR(_xll.qlIndexFixing(IndexON,D325,TRUE,_xll.ohTrigger(RecalcTrigger,TriggerON)),NA())</f>
        <v>-1.736312514446503E-3</v>
      </c>
      <c r="H325" s="49">
        <f>_xll.qlCalendarAdvance(Calendar,$H324,B325,"f",FALSE)</f>
        <v>42723</v>
      </c>
      <c r="I325" s="49">
        <f>_xll.qlInterestRateIndexValueDate(Index1M,$H325)</f>
        <v>42725</v>
      </c>
      <c r="J325" s="52">
        <f>IFERROR(_xll.qlIndexFixing(Index1M,$H325,TRUE,_xll.ohTrigger(RecalcTrigger,Trigger1M)),NA())</f>
        <v>-1.1079002146097139E-3</v>
      </c>
      <c r="K325" s="52">
        <f>IFERROR(_xll.qlIndexFixing(ONIndex1M,I325,TRUE,_xll.ohTrigger(RecalcTrigger,Trigger1M)),NA())</f>
        <v>-1.1321867864932944E-3</v>
      </c>
      <c r="L325" s="52">
        <f>IFERROR(_xll.qlIndexFixing(Index3M,H325,TRUE,_xll.ohTrigger(RecalcTrigger,Trigger3M)),NA())</f>
        <v>-1.2499999414661289E-4</v>
      </c>
      <c r="M325" s="52">
        <f>IFERROR(_xll.qlIndexFixing(ONIndex3M,I325,TRUE,_xll.ohTrigger(RecalcTrigger,Trigger3M)),NA())</f>
        <v>-2.5183476101475755E-4</v>
      </c>
      <c r="N325" s="52">
        <f>IFERROR(_xll.qlIndexFixing(Index6M,$H325,TRUE,_xll.ohTrigger(RecalcTrigger,Trigger6M)),NA())</f>
        <v>9.6192798700851323E-4</v>
      </c>
      <c r="O325" s="52">
        <f>IFERROR(_xll.qlIndexFixing(ONIndex6M,I325,TRUE,_xll.ohTrigger(RecalcTrigger,Trigger6M)),NA())</f>
        <v>7.5438600190658178E-4</v>
      </c>
      <c r="P325" s="52">
        <f>IFERROR(_xll.qlIndexFixing(Index1Y,$H325,TRUE,_xll.ohTrigger(RecalcTrigger,Trigger1Y)),NA())</f>
        <v>2.7552776669584754E-3</v>
      </c>
      <c r="Q325" s="52">
        <f>IFERROR(_xll.qlIndexFixing(ONIndex1Y,I325,TRUE,_xll.ohTrigger(RecalcTrigger,Trigger1Y)),NA())</f>
        <v>1.8614504597325165E-3</v>
      </c>
    </row>
    <row r="326" spans="2:17" x14ac:dyDescent="0.2">
      <c r="B326" s="46" t="s">
        <v>17</v>
      </c>
      <c r="D326" s="49">
        <f>_xll.qlCalendarAdvance(Calendar,$D325,B326,"f",FALSE)</f>
        <v>42724</v>
      </c>
      <c r="E326" s="49">
        <f>_xll.qlInterestRateIndexValueDate(IndexON,D326)</f>
        <v>42724</v>
      </c>
      <c r="F326" s="52">
        <f>IFERROR(_xll.qlIndexFixing(IndexON,D326,TRUE,_xll.ohTrigger(RecalcTrigger,TriggerON)),NA())</f>
        <v>-1.7366650916139648E-3</v>
      </c>
      <c r="H326" s="49">
        <f>_xll.qlCalendarAdvance(Calendar,$H325,B326,"f",FALSE)</f>
        <v>42724</v>
      </c>
      <c r="I326" s="49">
        <f>_xll.qlInterestRateIndexValueDate(Index1M,$H326)</f>
        <v>42726</v>
      </c>
      <c r="J326" s="52">
        <f>IFERROR(_xll.qlIndexFixing(Index1M,$H326,TRUE,_xll.ohTrigger(RecalcTrigger,Trigger1M)),NA())</f>
        <v>-1.1069448948826388E-3</v>
      </c>
      <c r="K326" s="52">
        <f>IFERROR(_xll.qlIndexFixing(ONIndex1M,I326,TRUE,_xll.ohTrigger(RecalcTrigger,Trigger1M)),NA())</f>
        <v>-1.1275637151975104E-3</v>
      </c>
      <c r="L326" s="52">
        <f>IFERROR(_xll.qlIndexFixing(Index3M,H326,TRUE,_xll.ohTrigger(RecalcTrigger,Trigger3M)),NA())</f>
        <v>-1.2211895515656934E-4</v>
      </c>
      <c r="M326" s="52">
        <f>IFERROR(_xll.qlIndexFixing(ONIndex3M,I326,TRUE,_xll.ohTrigger(RecalcTrigger,Trigger3M)),NA())</f>
        <v>-2.4784218661366708E-4</v>
      </c>
      <c r="N326" s="52">
        <f>IFERROR(_xll.qlIndexFixing(Index6M,$H326,TRUE,_xll.ohTrigger(RecalcTrigger,Trigger6M)),NA())</f>
        <v>9.6594808366495756E-4</v>
      </c>
      <c r="O326" s="52">
        <f>IFERROR(_xll.qlIndexFixing(ONIndex6M,I326,TRUE,_xll.ohTrigger(RecalcTrigger,Trigger6M)),NA())</f>
        <v>7.5139919254674226E-4</v>
      </c>
      <c r="P326" s="52">
        <f>IFERROR(_xll.qlIndexFixing(Index1Y,$H326,TRUE,_xll.ohTrigger(RecalcTrigger,Trigger1Y)),NA())</f>
        <v>2.7605918343561122E-3</v>
      </c>
      <c r="Q326" s="52">
        <f>IFERROR(_xll.qlIndexFixing(ONIndex1Y,I326,TRUE,_xll.ohTrigger(RecalcTrigger,Trigger1Y)),NA())</f>
        <v>1.8845972775949349E-3</v>
      </c>
    </row>
    <row r="327" spans="2:17" x14ac:dyDescent="0.2">
      <c r="B327" s="46" t="s">
        <v>17</v>
      </c>
      <c r="D327" s="49">
        <f>_xll.qlCalendarAdvance(Calendar,$D326,B327,"f",FALSE)</f>
        <v>42725</v>
      </c>
      <c r="E327" s="49">
        <f>_xll.qlInterestRateIndexValueDate(IndexON,D327)</f>
        <v>42725</v>
      </c>
      <c r="F327" s="52">
        <f>IFERROR(_xll.qlIndexFixing(IndexON,D327,TRUE,_xll.ohTrigger(RecalcTrigger,TriggerON)),NA())</f>
        <v>-1.7363233470213402E-3</v>
      </c>
      <c r="H327" s="49">
        <f>_xll.qlCalendarAdvance(Calendar,$H326,B327,"f",FALSE)</f>
        <v>42725</v>
      </c>
      <c r="I327" s="49">
        <f>_xll.qlInterestRateIndexValueDate(Index1M,$H327)</f>
        <v>42727</v>
      </c>
      <c r="J327" s="52">
        <f>IFERROR(_xll.qlIndexFixing(Index1M,$H327,TRUE,_xll.ohTrigger(RecalcTrigger,Trigger1M)),NA())</f>
        <v>-1.1059862593534953E-3</v>
      </c>
      <c r="K327" s="52">
        <f>IFERROR(_xll.qlIndexFixing(ONIndex1M,I327,TRUE,_xll.ohTrigger(RecalcTrigger,Trigger1M)),NA())</f>
        <v>-1.1256924822689029E-3</v>
      </c>
      <c r="L327" s="52">
        <f>IFERROR(_xll.qlIndexFixing(Index3M,H327,TRUE,_xll.ohTrigger(RecalcTrigger,Trigger3M)),NA())</f>
        <v>-1.1920448314262089E-4</v>
      </c>
      <c r="M327" s="52">
        <f>IFERROR(_xll.qlIndexFixing(ONIndex3M,I327,TRUE,_xll.ohTrigger(RecalcTrigger,Trigger3M)),NA())</f>
        <v>-2.461915193308073E-4</v>
      </c>
      <c r="N327" s="52">
        <f>IFERROR(_xll.qlIndexFixing(Index6M,$H327,TRUE,_xll.ohTrigger(RecalcTrigger,Trigger6M)),NA())</f>
        <v>9.6999999999093851E-4</v>
      </c>
      <c r="O327" s="52">
        <f>IFERROR(_xll.qlIndexFixing(ONIndex6M,I327,TRUE,_xll.ohTrigger(RecalcTrigger,Trigger6M)),NA())</f>
        <v>7.5002588100225864E-4</v>
      </c>
      <c r="P327" s="52">
        <f>IFERROR(_xll.qlIndexFixing(Index1Y,$H327,TRUE,_xll.ohTrigger(RecalcTrigger,Trigger1Y)),NA())</f>
        <v>2.7770867077343124E-3</v>
      </c>
      <c r="Q327" s="52">
        <f>IFERROR(_xll.qlIndexFixing(ONIndex1Y,I327,TRUE,_xll.ohTrigger(RecalcTrigger,Trigger1Y)),NA())</f>
        <v>1.8936227226262758E-3</v>
      </c>
    </row>
    <row r="328" spans="2:17" x14ac:dyDescent="0.2">
      <c r="B328" s="46" t="s">
        <v>17</v>
      </c>
      <c r="D328" s="49">
        <f>_xll.qlCalendarAdvance(Calendar,$D327,B328,"f",FALSE)</f>
        <v>42726</v>
      </c>
      <c r="E328" s="49">
        <f>_xll.qlInterestRateIndexValueDate(IndexON,D328)</f>
        <v>42726</v>
      </c>
      <c r="F328" s="52">
        <f>IFERROR(_xll.qlIndexFixing(IndexON,D328,TRUE,_xll.ohTrigger(RecalcTrigger,TriggerON)),NA())</f>
        <v>-1.7352812340654111E-3</v>
      </c>
      <c r="H328" s="49">
        <f>_xll.qlCalendarAdvance(Calendar,$H327,B328,"f",FALSE)</f>
        <v>42726</v>
      </c>
      <c r="I328" s="49">
        <f>_xll.qlInterestRateIndexValueDate(Index1M,$H328)</f>
        <v>42731</v>
      </c>
      <c r="J328" s="52">
        <f>IFERROR(_xll.qlIndexFixing(Index1M,$H328,TRUE,_xll.ohTrigger(RecalcTrigger,Trigger1M)),NA())</f>
        <v>-1.0980059544527234E-3</v>
      </c>
      <c r="K328" s="52">
        <f>IFERROR(_xll.qlIndexFixing(ONIndex1M,I328,TRUE,_xll.ohTrigger(RecalcTrigger,Trigger1M)),NA())</f>
        <v>-1.1238113172051811E-3</v>
      </c>
      <c r="L328" s="52">
        <f>IFERROR(_xll.qlIndexFixing(Index3M,H328,TRUE,_xll.ohTrigger(RecalcTrigger,Trigger3M)),NA())</f>
        <v>-1.0721843954719645E-4</v>
      </c>
      <c r="M328" s="52">
        <f>IFERROR(_xll.qlIndexFixing(ONIndex3M,I328,TRUE,_xll.ohTrigger(RecalcTrigger,Trigger3M)),NA())</f>
        <v>-2.4451377554690623E-4</v>
      </c>
      <c r="N328" s="52">
        <f>IFERROR(_xll.qlIndexFixing(Index6M,$H328,TRUE,_xll.ohTrigger(RecalcTrigger,Trigger6M)),NA())</f>
        <v>9.8651105292504545E-4</v>
      </c>
      <c r="O328" s="52">
        <f>IFERROR(_xll.qlIndexFixing(ONIndex6M,I328,TRUE,_xll.ohTrigger(RecalcTrigger,Trigger6M)),NA())</f>
        <v>7.4856171013770734E-4</v>
      </c>
      <c r="P328" s="52">
        <f>IFERROR(_xll.qlIndexFixing(Index1Y,$H328,TRUE,_xll.ohTrigger(RecalcTrigger,Trigger1Y)),NA())</f>
        <v>2.7870634333476258E-3</v>
      </c>
      <c r="Q328" s="52">
        <f>IFERROR(_xll.qlIndexFixing(ONIndex1Y,I328,TRUE,_xll.ohTrigger(RecalcTrigger,Trigger1Y)),NA())</f>
        <v>1.9025260458249704E-3</v>
      </c>
    </row>
    <row r="329" spans="2:17" x14ac:dyDescent="0.2">
      <c r="B329" s="46" t="s">
        <v>17</v>
      </c>
      <c r="D329" s="49">
        <f>_xll.qlCalendarAdvance(Calendar,$D328,B329,"f",FALSE)</f>
        <v>42727</v>
      </c>
      <c r="E329" s="49">
        <f>_xll.qlInterestRateIndexValueDate(IndexON,D329)</f>
        <v>42727</v>
      </c>
      <c r="F329" s="52">
        <f>IFERROR(_xll.qlIndexFixing(IndexON,D329,TRUE,_xll.ohTrigger(RecalcTrigger,TriggerON)),NA())</f>
        <v>-1.7309297183076833E-3</v>
      </c>
      <c r="H329" s="49">
        <f>_xll.qlCalendarAdvance(Calendar,$H328,B329,"f",FALSE)</f>
        <v>42727</v>
      </c>
      <c r="I329" s="49">
        <f>_xll.qlInterestRateIndexValueDate(Index1M,$H329)</f>
        <v>42732</v>
      </c>
      <c r="J329" s="52">
        <f>IFERROR(_xll.qlIndexFixing(Index1M,$H329,TRUE,_xll.ohTrigger(RecalcTrigger,Trigger1M)),NA())</f>
        <v>-1.0939001059724746E-3</v>
      </c>
      <c r="K329" s="52">
        <f>IFERROR(_xll.qlIndexFixing(ONIndex1M,I329,TRUE,_xll.ohTrigger(RecalcTrigger,Trigger1M)),NA())</f>
        <v>-1.1200124008370338E-3</v>
      </c>
      <c r="L329" s="52">
        <f>IFERROR(_xll.qlIndexFixing(Index3M,H329,TRUE,_xll.ohTrigger(RecalcTrigger,Trigger3M)),NA())</f>
        <v>-1.041414641731464E-4</v>
      </c>
      <c r="M329" s="52">
        <f>IFERROR(_xll.qlIndexFixing(ONIndex3M,I329,TRUE,_xll.ohTrigger(RecalcTrigger,Trigger3M)),NA())</f>
        <v>5.6293678870389385E-4</v>
      </c>
      <c r="N329" s="52">
        <f>IFERROR(_xll.qlIndexFixing(Index6M,$H329,TRUE,_xll.ohTrigger(RecalcTrigger,Trigger6M)),NA())</f>
        <v>9.9070694382394939E-4</v>
      </c>
      <c r="O329" s="52">
        <f>IFERROR(_xll.qlIndexFixing(ONIndex6M,I329,TRUE,_xll.ohTrigger(RecalcTrigger,Trigger6M)),NA())</f>
        <v>1.5493393093013452E-3</v>
      </c>
      <c r="P329" s="52">
        <f>IFERROR(_xll.qlIndexFixing(Index1Y,$H329,TRUE,_xll.ohTrigger(RecalcTrigger,Trigger1Y)),NA())</f>
        <v>2.7923388746533399E-3</v>
      </c>
      <c r="Q329" s="52">
        <f>IFERROR(_xll.qlIndexFixing(ONIndex1Y,I329,TRUE,_xll.ohTrigger(RecalcTrigger,Trigger1Y)),NA())</f>
        <v>1.9199284489168633E-3</v>
      </c>
    </row>
    <row r="330" spans="2:17" x14ac:dyDescent="0.2">
      <c r="B330" s="46" t="s">
        <v>17</v>
      </c>
      <c r="D330" s="49">
        <f>_xll.qlCalendarAdvance(Calendar,$D329,B330,"f",FALSE)</f>
        <v>42731</v>
      </c>
      <c r="E330" s="49">
        <f>_xll.qlInterestRateIndexValueDate(IndexON,D330)</f>
        <v>42731</v>
      </c>
      <c r="F330" s="52">
        <f>IFERROR(_xll.qlIndexFixing(IndexON,D330,TRUE,_xll.ohTrigger(RecalcTrigger,TriggerON)),NA())</f>
        <v>-1.7263268029488188E-3</v>
      </c>
      <c r="H330" s="49">
        <f>_xll.qlCalendarAdvance(Calendar,$H329,B330,"f",FALSE)</f>
        <v>42731</v>
      </c>
      <c r="I330" s="49">
        <f>_xll.qlInterestRateIndexValueDate(Index1M,$H330)</f>
        <v>42733</v>
      </c>
      <c r="J330" s="52">
        <f>IFERROR(_xll.qlIndexFixing(Index1M,$H330,TRUE,_xll.ohTrigger(RecalcTrigger,Trigger1M)),NA())</f>
        <v>-1.0929100116595369E-3</v>
      </c>
      <c r="K330" s="52">
        <f>IFERROR(_xll.qlIndexFixing(ONIndex1M,I330,TRUE,_xll.ohTrigger(RecalcTrigger,Trigger1M)),NA())</f>
        <v>-1.1161873577414383E-3</v>
      </c>
      <c r="L330" s="52">
        <f>IFERROR(_xll.qlIndexFixing(Index3M,H330,TRUE,_xll.ohTrigger(RecalcTrigger,Trigger3M)),NA())</f>
        <v>-1.0103294506258464E-4</v>
      </c>
      <c r="M330" s="52">
        <f>IFERROR(_xll.qlIndexFixing(ONIndex3M,I330,TRUE,_xll.ohTrigger(RecalcTrigger,Trigger3M)),NA())</f>
        <v>-2.3752848240299329E-4</v>
      </c>
      <c r="N330" s="52">
        <f>IFERROR(_xll.qlIndexFixing(Index6M,$H330,TRUE,_xll.ohTrigger(RecalcTrigger,Trigger6M)),NA())</f>
        <v>9.9492684227660061E-4</v>
      </c>
      <c r="O330" s="52">
        <f>IFERROR(_xll.qlIndexFixing(ONIndex6M,I330,TRUE,_xll.ohTrigger(RecalcTrigger,Trigger6M)),NA())</f>
        <v>7.4178396065605057E-4</v>
      </c>
      <c r="P330" s="52">
        <f>IFERROR(_xll.qlIndexFixing(Index1Y,$H330,TRUE,_xll.ohTrigger(RecalcTrigger,Trigger1Y)),NA())</f>
        <v>2.7976088247874823E-3</v>
      </c>
      <c r="Q330" s="52">
        <f>IFERROR(_xll.qlIndexFixing(ONIndex1Y,I330,TRUE,_xll.ohTrigger(RecalcTrigger,Trigger1Y)),NA())</f>
        <v>1.9368884819215282E-3</v>
      </c>
    </row>
    <row r="331" spans="2:17" x14ac:dyDescent="0.2">
      <c r="B331" s="46" t="s">
        <v>17</v>
      </c>
      <c r="D331" s="49">
        <f>_xll.qlCalendarAdvance(Calendar,$D330,B331,"f",FALSE)</f>
        <v>42732</v>
      </c>
      <c r="E331" s="49">
        <f>_xll.qlInterestRateIndexValueDate(IndexON,D331)</f>
        <v>42732</v>
      </c>
      <c r="F331" s="52">
        <f>IFERROR(_xll.qlIndexFixing(IndexON,D331,TRUE,_xll.ohTrigger(RecalcTrigger,TriggerON)),NA())</f>
        <v>-1.7244146152206596E-3</v>
      </c>
      <c r="H331" s="49">
        <f>_xll.qlCalendarAdvance(Calendar,$H330,B331,"f",FALSE)</f>
        <v>42732</v>
      </c>
      <c r="I331" s="49">
        <f>_xll.qlInterestRateIndexValueDate(Index1M,$H331)</f>
        <v>42734</v>
      </c>
      <c r="J331" s="52">
        <f>IFERROR(_xll.qlIndexFixing(Index1M,$H331,TRUE,_xll.ohTrigger(RecalcTrigger,Trigger1M)),NA())</f>
        <v>-1.0908653666549806E-3</v>
      </c>
      <c r="K331" s="52">
        <f>IFERROR(_xll.qlIndexFixing(ONIndex1M,I331,TRUE,_xll.ohTrigger(RecalcTrigger,Trigger1M)),NA())</f>
        <v>-1.1142565487087808E-3</v>
      </c>
      <c r="L331" s="52">
        <f>IFERROR(_xll.qlIndexFixing(Index3M,H331,TRUE,_xll.ohTrigger(RecalcTrigger,Trigger3M)),NA())</f>
        <v>-9.6349845416351544E-5</v>
      </c>
      <c r="M331" s="52">
        <f>IFERROR(_xll.qlIndexFixing(ONIndex3M,I331,TRUE,_xll.ohTrigger(RecalcTrigger,Trigger3M)),NA())</f>
        <v>-2.3571269196498434E-4</v>
      </c>
      <c r="N331" s="52">
        <f>IFERROR(_xll.qlIndexFixing(Index6M,$H331,TRUE,_xll.ohTrigger(RecalcTrigger,Trigger6M)),NA())</f>
        <v>9.9916910931579519E-4</v>
      </c>
      <c r="O331" s="52">
        <f>IFERROR(_xll.qlIndexFixing(ONIndex6M,I331,TRUE,_xll.ohTrigger(RecalcTrigger,Trigger6M)),NA())</f>
        <v>7.3985613899374414E-4</v>
      </c>
      <c r="P331" s="52">
        <f>IFERROR(_xll.qlIndexFixing(Index1Y,$H331,TRUE,_xll.ohTrigger(RecalcTrigger,Trigger1Y)),NA())</f>
        <v>2.8000530457057467E-3</v>
      </c>
      <c r="Q331" s="52">
        <f>IFERROR(_xll.qlIndexFixing(ONIndex1Y,I331,TRUE,_xll.ohTrigger(RecalcTrigger,Trigger1Y)),NA())</f>
        <v>1.9451589670982372E-3</v>
      </c>
    </row>
    <row r="332" spans="2:17" x14ac:dyDescent="0.2">
      <c r="B332" s="46" t="s">
        <v>17</v>
      </c>
      <c r="D332" s="49">
        <f>_xll.qlCalendarAdvance(Calendar,$D331,B332,"f",FALSE)</f>
        <v>42733</v>
      </c>
      <c r="E332" s="49">
        <f>_xll.qlInterestRateIndexValueDate(IndexON,D332)</f>
        <v>42733</v>
      </c>
      <c r="F332" s="52">
        <f>IFERROR(_xll.qlIndexFixing(IndexON,D332,TRUE,_xll.ohTrigger(RecalcTrigger,TriggerON)),NA())</f>
        <v>-1.7224691563466621E-3</v>
      </c>
      <c r="H332" s="49">
        <f>_xll.qlCalendarAdvance(Calendar,$H331,B332,"f",FALSE)</f>
        <v>42733</v>
      </c>
      <c r="I332" s="49">
        <f>_xll.qlInterestRateIndexValueDate(Index1M,$H332)</f>
        <v>42737</v>
      </c>
      <c r="J332" s="52">
        <f>IFERROR(_xll.qlIndexFixing(Index1M,$H332,TRUE,_xll.ohTrigger(RecalcTrigger,Trigger1M)),NA())</f>
        <v>-1.0857380394398376E-3</v>
      </c>
      <c r="K332" s="52">
        <f>IFERROR(_xll.qlIndexFixing(ONIndex1M,I332,TRUE,_xll.ohTrigger(RecalcTrigger,Trigger1M)),NA())</f>
        <v>-1.1123158141757017E-3</v>
      </c>
      <c r="L332" s="52">
        <f>IFERROR(_xll.qlIndexFixing(Index3M,H332,TRUE,_xll.ohTrigger(RecalcTrigger,Trigger3M)),NA())</f>
        <v>-1.132094465939126E-4</v>
      </c>
      <c r="M332" s="52">
        <f>IFERROR(_xll.qlIndexFixing(ONIndex3M,I332,TRUE,_xll.ohTrigger(RecalcTrigger,Trigger3M)),NA())</f>
        <v>-2.3386875975806021E-4</v>
      </c>
      <c r="N332" s="52">
        <f>IFERROR(_xll.qlIndexFixing(Index6M,$H332,TRUE,_xll.ohTrigger(RecalcTrigger,Trigger6M)),NA())</f>
        <v>9.987540569879039E-4</v>
      </c>
      <c r="O332" s="52">
        <f>IFERROR(_xll.qlIndexFixing(ONIndex6M,I332,TRUE,_xll.ohTrigger(RecalcTrigger,Trigger6M)),NA())</f>
        <v>7.3783371636437778E-4</v>
      </c>
      <c r="P332" s="52">
        <f>IFERROR(_xll.qlIndexFixing(Index1Y,$H332,TRUE,_xll.ohTrigger(RecalcTrigger,Trigger1Y)),NA())</f>
        <v>2.8186409310553516E-3</v>
      </c>
      <c r="Q332" s="52">
        <f>IFERROR(_xll.qlIndexFixing(ONIndex1Y,I332,TRUE,_xll.ohTrigger(RecalcTrigger,Trigger1Y)),NA())</f>
        <v>1.9532984389947217E-3</v>
      </c>
    </row>
    <row r="333" spans="2:17" x14ac:dyDescent="0.2">
      <c r="B333" s="46" t="s">
        <v>17</v>
      </c>
      <c r="D333" s="49">
        <f>_xll.qlCalendarAdvance(Calendar,$D332,B333,"f",FALSE)</f>
        <v>42734</v>
      </c>
      <c r="E333" s="49">
        <f>_xll.qlInterestRateIndexValueDate(IndexON,D333)</f>
        <v>42734</v>
      </c>
      <c r="F333" s="52">
        <f>IFERROR(_xll.qlIndexFixing(IndexON,D333,TRUE,_xll.ohTrigger(RecalcTrigger,TriggerON)),NA())</f>
        <v>-9.1446452329169148E-4</v>
      </c>
      <c r="H333" s="49">
        <f>_xll.qlCalendarAdvance(Calendar,$H332,B333,"f",FALSE)</f>
        <v>42734</v>
      </c>
      <c r="I333" s="49">
        <f>_xll.qlInterestRateIndexValueDate(Index1M,$H333)</f>
        <v>42738</v>
      </c>
      <c r="J333" s="52">
        <f>IFERROR(_xll.qlIndexFixing(Index1M,$H333,TRUE,_xll.ohTrigger(RecalcTrigger,Trigger1M)),NA())</f>
        <v>-1.0836586977306993E-3</v>
      </c>
      <c r="K333" s="52">
        <f>IFERROR(_xll.qlIndexFixing(ONIndex1M,I333,TRUE,_xll.ohTrigger(RecalcTrigger,Trigger1M)),NA())</f>
        <v>-1.110365155421178E-3</v>
      </c>
      <c r="L333" s="52">
        <f>IFERROR(_xll.qlIndexFixing(Index3M,H333,TRUE,_xll.ohTrigger(RecalcTrigger,Trigger3M)),NA())</f>
        <v>-1.1182819775790165E-4</v>
      </c>
      <c r="M333" s="52">
        <f>IFERROR(_xll.qlIndexFixing(ONIndex3M,I333,TRUE,_xll.ohTrigger(RecalcTrigger,Trigger3M)),NA())</f>
        <v>-2.3199650788452431E-4</v>
      </c>
      <c r="N333" s="52">
        <f>IFERROR(_xll.qlIndexFixing(Index6M,$H333,TRUE,_xll.ohTrigger(RecalcTrigger,Trigger6M)),NA())</f>
        <v>1.0001717204119603E-3</v>
      </c>
      <c r="O333" s="52">
        <f>IFERROR(_xll.qlIndexFixing(ONIndex6M,I333,TRUE,_xll.ohTrigger(RecalcTrigger,Trigger6M)),NA())</f>
        <v>7.3571606926670086E-4</v>
      </c>
      <c r="P333" s="52">
        <f>IFERROR(_xll.qlIndexFixing(Index1Y,$H333,TRUE,_xll.ohTrigger(RecalcTrigger,Trigger1Y)),NA())</f>
        <v>2.8238888738320233E-3</v>
      </c>
      <c r="Q333" s="52">
        <f>IFERROR(_xll.qlIndexFixing(ONIndex1Y,I333,TRUE,_xll.ohTrigger(RecalcTrigger,Trigger1Y)),NA())</f>
        <v>1.9613054155964704E-3</v>
      </c>
    </row>
    <row r="334" spans="2:17" x14ac:dyDescent="0.2">
      <c r="B334" s="46" t="s">
        <v>17</v>
      </c>
      <c r="D334" s="49">
        <f>_xll.qlCalendarAdvance(Calendar,$D333,B334,"f",FALSE)</f>
        <v>42737</v>
      </c>
      <c r="E334" s="49">
        <f>_xll.qlInterestRateIndexValueDate(IndexON,D334)</f>
        <v>42737</v>
      </c>
      <c r="F334" s="52">
        <f>IFERROR(_xll.qlIndexFixing(IndexON,D334,TRUE,_xll.ohTrigger(RecalcTrigger,TriggerON)),NA())</f>
        <v>-1.7143516689843707E-3</v>
      </c>
      <c r="H334" s="49">
        <f>_xll.qlCalendarAdvance(Calendar,$H333,B334,"f",FALSE)</f>
        <v>42737</v>
      </c>
      <c r="I334" s="49">
        <f>_xll.qlInterestRateIndexValueDate(Index1M,$H334)</f>
        <v>42739</v>
      </c>
      <c r="J334" s="52">
        <f>IFERROR(_xll.qlIndexFixing(Index1M,$H334,TRUE,_xll.ohTrigger(RecalcTrigger,Trigger1M)),NA())</f>
        <v>-1.079414223865301E-3</v>
      </c>
      <c r="K334" s="52">
        <f>IFERROR(_xll.qlIndexFixing(ONIndex1M,I334,TRUE,_xll.ohTrigger(RecalcTrigger,Trigger1M)),NA())</f>
        <v>-1.1064273616634424E-3</v>
      </c>
      <c r="L334" s="52">
        <f>IFERROR(_xll.qlIndexFixing(Index3M,H334,TRUE,_xll.ohTrigger(RecalcTrigger,Trigger3M)),NA())</f>
        <v>-1.0853743183414366E-4</v>
      </c>
      <c r="M334" s="52">
        <f>IFERROR(_xll.qlIndexFixing(ONIndex3M,I334,TRUE,_xll.ohTrigger(RecalcTrigger,Trigger3M)),NA())</f>
        <v>-2.2815657339414486E-4</v>
      </c>
      <c r="N334" s="52">
        <f>IFERROR(_xll.qlIndexFixing(Index6M,$H334,TRUE,_xll.ohTrigger(RecalcTrigger,Trigger6M)),NA())</f>
        <v>1.0045213343269717E-3</v>
      </c>
      <c r="O334" s="52">
        <f>IFERROR(_xll.qlIndexFixing(ONIndex6M,I334,TRUE,_xll.ohTrigger(RecalcTrigger,Trigger6M)),NA())</f>
        <v>7.3116172721654493E-4</v>
      </c>
      <c r="P334" s="52">
        <f>IFERROR(_xll.qlIndexFixing(Index1Y,$H334,TRUE,_xll.ohTrigger(RecalcTrigger,Trigger1Y)),NA())</f>
        <v>2.8291335331698587E-3</v>
      </c>
      <c r="Q334" s="52">
        <f>IFERROR(_xll.qlIndexFixing(ONIndex1Y,I334,TRUE,_xll.ohTrigger(RecalcTrigger,Trigger1Y)),NA())</f>
        <v>1.9768811639409023E-3</v>
      </c>
    </row>
    <row r="335" spans="2:17" x14ac:dyDescent="0.2">
      <c r="B335" s="46" t="s">
        <v>17</v>
      </c>
      <c r="D335" s="49">
        <f>_xll.qlCalendarAdvance(Calendar,$D334,B335,"f",FALSE)</f>
        <v>42738</v>
      </c>
      <c r="E335" s="49">
        <f>_xll.qlInterestRateIndexValueDate(IndexON,D335)</f>
        <v>42738</v>
      </c>
      <c r="F335" s="52">
        <f>IFERROR(_xll.qlIndexFixing(IndexON,D335,TRUE,_xll.ohTrigger(RecalcTrigger,TriggerON)),NA())</f>
        <v>-1.7122376494649316E-3</v>
      </c>
      <c r="H335" s="49">
        <f>_xll.qlCalendarAdvance(Calendar,$H334,B335,"f",FALSE)</f>
        <v>42738</v>
      </c>
      <c r="I335" s="49">
        <f>_xll.qlInterestRateIndexValueDate(Index1M,$H335)</f>
        <v>42740</v>
      </c>
      <c r="J335" s="52">
        <f>IFERROR(_xll.qlIndexFixing(Index1M,$H335,TRUE,_xll.ohTrigger(RecalcTrigger,Trigger1M)),NA())</f>
        <v>-1.0783893811378009E-3</v>
      </c>
      <c r="K335" s="52">
        <f>IFERROR(_xll.qlIndexFixing(ONIndex1M,I335,TRUE,_xll.ohTrigger(RecalcTrigger,Trigger1M)),NA())</f>
        <v>-1.1024632989320438E-3</v>
      </c>
      <c r="L335" s="52">
        <f>IFERROR(_xll.qlIndexFixing(Index3M,H335,TRUE,_xll.ohTrigger(RecalcTrigger,Trigger3M)),NA())</f>
        <v>-1.0521748633385286E-4</v>
      </c>
      <c r="M335" s="52">
        <f>IFERROR(_xll.qlIndexFixing(ONIndex3M,I335,TRUE,_xll.ohTrigger(RecalcTrigger,Trigger3M)),NA())</f>
        <v>-2.242207542435537E-4</v>
      </c>
      <c r="N335" s="52">
        <f>IFERROR(_xll.qlIndexFixing(Index6M,$H335,TRUE,_xll.ohTrigger(RecalcTrigger,Trigger6M)),NA())</f>
        <v>1.008885574784612E-3</v>
      </c>
      <c r="O335" s="52">
        <f>IFERROR(_xll.qlIndexFixing(ONIndex6M,I335,TRUE,_xll.ohTrigger(RecalcTrigger,Trigger6M)),NA())</f>
        <v>7.2628076440928169E-4</v>
      </c>
      <c r="P335" s="52">
        <f>IFERROR(_xll.qlIndexFixing(Index1Y,$H335,TRUE,_xll.ohTrigger(RecalcTrigger,Trigger1Y)),NA())</f>
        <v>2.834375291191028E-3</v>
      </c>
      <c r="Q335" s="52">
        <f>IFERROR(_xll.qlIndexFixing(ONIndex1Y,I335,TRUE,_xll.ohTrigger(RecalcTrigger,Trigger1Y)),NA())</f>
        <v>1.9919787310040959E-3</v>
      </c>
    </row>
    <row r="336" spans="2:17" x14ac:dyDescent="0.2">
      <c r="B336" s="46" t="s">
        <v>17</v>
      </c>
      <c r="D336" s="49">
        <f>_xll.qlCalendarAdvance(Calendar,$D335,B336,"f",FALSE)</f>
        <v>42739</v>
      </c>
      <c r="E336" s="49">
        <f>_xll.qlInterestRateIndexValueDate(IndexON,D336)</f>
        <v>42739</v>
      </c>
      <c r="F336" s="52">
        <f>IFERROR(_xll.qlIndexFixing(IndexON,D336,TRUE,_xll.ohTrigger(RecalcTrigger,TriggerON)),NA())</f>
        <v>-1.7100894769050967E-3</v>
      </c>
      <c r="H336" s="49">
        <f>_xll.qlCalendarAdvance(Calendar,$H335,B336,"f",FALSE)</f>
        <v>42739</v>
      </c>
      <c r="I336" s="49">
        <f>_xll.qlInterestRateIndexValueDate(Index1M,$H336)</f>
        <v>42741</v>
      </c>
      <c r="J336" s="52">
        <f>IFERROR(_xll.qlIndexFixing(Index1M,$H336,TRUE,_xll.ohTrigger(RecalcTrigger,Trigger1M)),NA())</f>
        <v>-1.0773612275054077E-3</v>
      </c>
      <c r="K336" s="52">
        <f>IFERROR(_xll.qlIndexFixing(ONIndex1M,I336,TRUE,_xll.ohTrigger(RecalcTrigger,Trigger1M)),NA())</f>
        <v>-1.1004630351374445E-3</v>
      </c>
      <c r="L336" s="52">
        <f>IFERROR(_xll.qlIndexFixing(Index3M,H336,TRUE,_xll.ohTrigger(RecalcTrigger,Trigger3M)),NA())</f>
        <v>-1.0186871301165468E-4</v>
      </c>
      <c r="M336" s="52">
        <f>IFERROR(_xll.qlIndexFixing(ONIndex3M,I336,TRUE,_xll.ohTrigger(RecalcTrigger,Trigger3M)),NA())</f>
        <v>-2.222042415667147E-4</v>
      </c>
      <c r="N336" s="52">
        <f>IFERROR(_xll.qlIndexFixing(Index6M,$H336,TRUE,_xll.ohTrigger(RecalcTrigger,Trigger6M)),NA())</f>
        <v>1.0132627378828896E-3</v>
      </c>
      <c r="O336" s="52">
        <f>IFERROR(_xll.qlIndexFixing(ONIndex6M,I336,TRUE,_xll.ohTrigger(RecalcTrigger,Trigger6M)),NA())</f>
        <v>7.2367764117231559E-4</v>
      </c>
      <c r="P336" s="52">
        <f>IFERROR(_xll.qlIndexFixing(Index1Y,$H336,TRUE,_xll.ohTrigger(RecalcTrigger,Trigger1Y)),NA())</f>
        <v>2.8453386307218495E-3</v>
      </c>
      <c r="Q336" s="52">
        <f>IFERROR(_xll.qlIndexFixing(ONIndex1Y,I336,TRUE,_xll.ohTrigger(RecalcTrigger,Trigger1Y)),NA())</f>
        <v>1.9993010025132207E-3</v>
      </c>
    </row>
    <row r="337" spans="2:17" x14ac:dyDescent="0.2">
      <c r="B337" s="46" t="s">
        <v>17</v>
      </c>
      <c r="D337" s="49">
        <f>_xll.qlCalendarAdvance(Calendar,$D336,B337,"f",FALSE)</f>
        <v>42740</v>
      </c>
      <c r="E337" s="49">
        <f>_xll.qlInterestRateIndexValueDate(IndexON,D337)</f>
        <v>42740</v>
      </c>
      <c r="F337" s="52">
        <f>IFERROR(_xll.qlIndexFixing(IndexON,D337,TRUE,_xll.ohTrigger(RecalcTrigger,TriggerON)),NA())</f>
        <v>-1.7079070041425837E-3</v>
      </c>
      <c r="H337" s="49">
        <f>_xll.qlCalendarAdvance(Calendar,$H336,B337,"f",FALSE)</f>
        <v>42740</v>
      </c>
      <c r="I337" s="49">
        <f>_xll.qlInterestRateIndexValueDate(Index1M,$H337)</f>
        <v>42744</v>
      </c>
      <c r="J337" s="52">
        <f>IFERROR(_xll.qlIndexFixing(Index1M,$H337,TRUE,_xll.ohTrigger(RecalcTrigger,Trigger1M)),NA())</f>
        <v>-1.0709746128502139E-3</v>
      </c>
      <c r="K337" s="52">
        <f>IFERROR(_xll.qlIndexFixing(ONIndex1M,I337,TRUE,_xll.ohTrigger(RecalcTrigger,Trigger1M)),NA())</f>
        <v>-1.0984528536361893E-3</v>
      </c>
      <c r="L337" s="52">
        <f>IFERROR(_xll.qlIndexFixing(Index3M,H337,TRUE,_xll.ohTrigger(RecalcTrigger,Trigger3M)),NA())</f>
        <v>-8.9687261188292074E-5</v>
      </c>
      <c r="M337" s="52">
        <f>IFERROR(_xll.qlIndexFixing(ONIndex3M,I337,TRUE,_xll.ohTrigger(RecalcTrigger,Trigger3M)),NA())</f>
        <v>-2.2015834395539002E-4</v>
      </c>
      <c r="N337" s="52">
        <f>IFERROR(_xll.qlIndexFixing(Index6M,$H337,TRUE,_xll.ohTrigger(RecalcTrigger,Trigger6M)),NA())</f>
        <v>1.0291947144283517E-3</v>
      </c>
      <c r="O337" s="52">
        <f>IFERROR(_xll.qlIndexFixing(ONIndex6M,I337,TRUE,_xll.ohTrigger(RecalcTrigger,Trigger6M)),NA())</f>
        <v>7.2097555197991881E-4</v>
      </c>
      <c r="P337" s="52">
        <f>IFERROR(_xll.qlIndexFixing(Index1Y,$H337,TRUE,_xll.ohTrigger(RecalcTrigger,Trigger1Y)),NA())</f>
        <v>2.8553210942311009E-3</v>
      </c>
      <c r="Q337" s="52">
        <f>IFERROR(_xll.qlIndexFixing(ONIndex1Y,I337,TRUE,_xll.ohTrigger(RecalcTrigger,Trigger1Y)),NA())</f>
        <v>2.0064818872000956E-3</v>
      </c>
    </row>
    <row r="338" spans="2:17" x14ac:dyDescent="0.2">
      <c r="B338" s="46" t="s">
        <v>17</v>
      </c>
      <c r="D338" s="49">
        <f>_xll.qlCalendarAdvance(Calendar,$D337,B338,"f",FALSE)</f>
        <v>42741</v>
      </c>
      <c r="E338" s="49">
        <f>_xll.qlInterestRateIndexValueDate(IndexON,D338)</f>
        <v>42741</v>
      </c>
      <c r="F338" s="52">
        <f>IFERROR(_xll.qlIndexFixing(IndexON,D338,TRUE,_xll.ohTrigger(RecalcTrigger,TriggerON)),NA())</f>
        <v>-1.7034189306830427E-3</v>
      </c>
      <c r="H338" s="49">
        <f>_xll.qlCalendarAdvance(Calendar,$H337,B338,"f",FALSE)</f>
        <v>42741</v>
      </c>
      <c r="I338" s="49">
        <f>_xll.qlInterestRateIndexValueDate(Index1M,$H338)</f>
        <v>42745</v>
      </c>
      <c r="J338" s="52">
        <f>IFERROR(_xll.qlIndexFixing(Index1M,$H338,TRUE,_xll.ohTrigger(RecalcTrigger,Trigger1M)),NA())</f>
        <v>-1.0688259365836251E-3</v>
      </c>
      <c r="K338" s="52">
        <f>IFERROR(_xll.qlIndexFixing(ONIndex1M,I338,TRUE,_xll.ohTrigger(RecalcTrigger,Trigger1M)),NA())</f>
        <v>-1.096432755547383E-3</v>
      </c>
      <c r="L338" s="52">
        <f>IFERROR(_xll.qlIndexFixing(Index3M,H338,TRUE,_xll.ohTrigger(RecalcTrigger,Trigger3M)),NA())</f>
        <v>-8.8192499528183532E-5</v>
      </c>
      <c r="M338" s="52">
        <f>IFERROR(_xll.qlIndexFixing(ONIndex3M,I338,TRUE,_xll.ohTrigger(RecalcTrigger,Trigger3M)),NA())</f>
        <v>-2.1808288415137156E-4</v>
      </c>
      <c r="N338" s="52">
        <f>IFERROR(_xll.qlIndexFixing(Index6M,$H338,TRUE,_xll.ohTrigger(RecalcTrigger,Trigger6M)),NA())</f>
        <v>1.0308661924460917E-3</v>
      </c>
      <c r="O338" s="52">
        <f>IFERROR(_xll.qlIndexFixing(ONIndex6M,I338,TRUE,_xll.ohTrigger(RecalcTrigger,Trigger6M)),NA())</f>
        <v>7.1817387317096859E-4</v>
      </c>
      <c r="P338" s="52">
        <f>IFERROR(_xll.qlIndexFixing(Index1Y,$H338,TRUE,_xll.ohTrigger(RecalcTrigger,Trigger1Y)),NA())</f>
        <v>2.8605542191812447E-3</v>
      </c>
      <c r="Q338" s="52">
        <f>IFERROR(_xll.qlIndexFixing(ONIndex1Y,I338,TRUE,_xll.ohTrigger(RecalcTrigger,Trigger1Y)),NA())</f>
        <v>2.0135199032100815E-3</v>
      </c>
    </row>
    <row r="339" spans="2:17" x14ac:dyDescent="0.2">
      <c r="B339" s="46" t="s">
        <v>17</v>
      </c>
      <c r="D339" s="49">
        <f>_xll.qlCalendarAdvance(Calendar,$D338,B339,"f",FALSE)</f>
        <v>42744</v>
      </c>
      <c r="E339" s="49">
        <f>_xll.qlInterestRateIndexValueDate(IndexON,D339)</f>
        <v>42744</v>
      </c>
      <c r="F339" s="52">
        <f>IFERROR(_xll.qlIndexFixing(IndexON,D339,TRUE,_xll.ohTrigger(RecalcTrigger,TriggerON)),NA())</f>
        <v>-1.6988311742949236E-3</v>
      </c>
      <c r="H339" s="49">
        <f>_xll.qlCalendarAdvance(Calendar,$H338,B339,"f",FALSE)</f>
        <v>42744</v>
      </c>
      <c r="I339" s="49">
        <f>_xll.qlInterestRateIndexValueDate(Index1M,$H339)</f>
        <v>42746</v>
      </c>
      <c r="J339" s="52">
        <f>IFERROR(_xll.qlIndexFixing(Index1M,$H339,TRUE,_xll.ohTrigger(RecalcTrigger,Trigger1M)),NA())</f>
        <v>-1.064442947375258E-3</v>
      </c>
      <c r="K339" s="52">
        <f>IFERROR(_xll.qlIndexFixing(ONIndex1M,I339,TRUE,_xll.ohTrigger(RecalcTrigger,Trigger1M)),NA())</f>
        <v>-1.0923561951781124E-3</v>
      </c>
      <c r="L339" s="52">
        <f>IFERROR(_xll.qlIndexFixing(Index3M,H339,TRUE,_xll.ohTrigger(RecalcTrigger,Trigger3M)),NA())</f>
        <v>-8.4704986347272637E-5</v>
      </c>
      <c r="M339" s="52">
        <f>IFERROR(_xll.qlIndexFixing(ONIndex3M,I339,TRUE,_xll.ohTrigger(RecalcTrigger,Trigger3M)),NA())</f>
        <v>-2.1383240807359982E-4</v>
      </c>
      <c r="N339" s="52">
        <f>IFERROR(_xll.qlIndexFixing(Index6M,$H339,TRUE,_xll.ohTrigger(RecalcTrigger,Trigger6M)),NA())</f>
        <v>1.0352820640150522E-3</v>
      </c>
      <c r="O339" s="52">
        <f>IFERROR(_xll.qlIndexFixing(ONIndex6M,I339,TRUE,_xll.ohTrigger(RecalcTrigger,Trigger6M)),NA())</f>
        <v>7.1223684158461253E-4</v>
      </c>
      <c r="P339" s="52">
        <f>IFERROR(_xll.qlIndexFixing(Index1Y,$H339,TRUE,_xll.ohTrigger(RecalcTrigger,Trigger1Y)),NA())</f>
        <v>2.8657868205567805E-3</v>
      </c>
      <c r="Q339" s="52">
        <f>IFERROR(_xll.qlIndexFixing(ONIndex1Y,I339,TRUE,_xll.ohTrigger(RecalcTrigger,Trigger1Y)),NA())</f>
        <v>2.0271237109970031E-3</v>
      </c>
    </row>
    <row r="340" spans="2:17" x14ac:dyDescent="0.2">
      <c r="B340" s="46" t="s">
        <v>17</v>
      </c>
      <c r="D340" s="49">
        <f>_xll.qlCalendarAdvance(Calendar,$D339,B340,"f",FALSE)</f>
        <v>42745</v>
      </c>
      <c r="E340" s="49">
        <f>_xll.qlInterestRateIndexValueDate(IndexON,D340)</f>
        <v>42745</v>
      </c>
      <c r="F340" s="52">
        <f>IFERROR(_xll.qlIndexFixing(IndexON,D340,TRUE,_xll.ohTrigger(RecalcTrigger,TriggerON)),NA())</f>
        <v>-1.6964749972014914E-3</v>
      </c>
      <c r="H340" s="49">
        <f>_xll.qlCalendarAdvance(Calendar,$H339,B340,"f",FALSE)</f>
        <v>42745</v>
      </c>
      <c r="I340" s="49">
        <f>_xll.qlInterestRateIndexValueDate(Index1M,$H340)</f>
        <v>42747</v>
      </c>
      <c r="J340" s="52">
        <f>IFERROR(_xll.qlIndexFixing(Index1M,$H340,TRUE,_xll.ohTrigger(RecalcTrigger,Trigger1M)),NA())</f>
        <v>-1.0633833824603978E-3</v>
      </c>
      <c r="K340" s="52">
        <f>IFERROR(_xll.qlIndexFixing(ONIndex1M,I340,TRUE,_xll.ohTrigger(RecalcTrigger,Trigger1M)),NA())</f>
        <v>-1.0882532198586148E-3</v>
      </c>
      <c r="L340" s="52">
        <f>IFERROR(_xll.qlIndexFixing(Index3M,H340,TRUE,_xll.ohTrigger(RecalcTrigger,Trigger3M)),NA())</f>
        <v>-8.1190829632316053E-5</v>
      </c>
      <c r="M340" s="52">
        <f>IFERROR(_xll.qlIndexFixing(ONIndex3M,I340,TRUE,_xll.ohTrigger(RecalcTrigger,Trigger3M)),NA())</f>
        <v>-2.094818692910394E-4</v>
      </c>
      <c r="N340" s="52">
        <f>IFERROR(_xll.qlIndexFixing(Index6M,$H340,TRUE,_xll.ohTrigger(RecalcTrigger,Trigger6M)),NA())</f>
        <v>1.0397004270867073E-3</v>
      </c>
      <c r="O340" s="52">
        <f>IFERROR(_xll.qlIndexFixing(ONIndex6M,I340,TRUE,_xll.ohTrigger(RecalcTrigger,Trigger6M)),NA())</f>
        <v>7.0595879070545209E-4</v>
      </c>
      <c r="P340" s="52">
        <f>IFERROR(_xll.qlIndexFixing(Index1Y,$H340,TRUE,_xll.ohTrigger(RecalcTrigger,Trigger1Y)),NA())</f>
        <v>2.8710193088171006E-3</v>
      </c>
      <c r="Q340" s="52">
        <f>IFERROR(_xll.qlIndexFixing(ONIndex1Y,I340,TRUE,_xll.ohTrigger(RecalcTrigger,Trigger1Y)),NA())</f>
        <v>2.0402136418695704E-3</v>
      </c>
    </row>
    <row r="341" spans="2:17" x14ac:dyDescent="0.2">
      <c r="B341" s="46" t="s">
        <v>17</v>
      </c>
      <c r="D341" s="49">
        <f>_xll.qlCalendarAdvance(Calendar,$D340,B341,"f",FALSE)</f>
        <v>42746</v>
      </c>
      <c r="E341" s="49">
        <f>_xll.qlInterestRateIndexValueDate(IndexON,D341)</f>
        <v>42746</v>
      </c>
      <c r="F341" s="52">
        <f>IFERROR(_xll.qlIndexFixing(IndexON,D341,TRUE,_xll.ohTrigger(RecalcTrigger,TriggerON)),NA())</f>
        <v>-1.6940836381706958E-3</v>
      </c>
      <c r="H341" s="49">
        <f>_xll.qlCalendarAdvance(Calendar,$H340,B341,"f",FALSE)</f>
        <v>42746</v>
      </c>
      <c r="I341" s="49">
        <f>_xll.qlInterestRateIndexValueDate(Index1M,$H341)</f>
        <v>42748</v>
      </c>
      <c r="J341" s="52">
        <f>IFERROR(_xll.qlIndexFixing(Index1M,$H341,TRUE,_xll.ohTrigger(RecalcTrigger,Trigger1M)),NA())</f>
        <v>-1.0623205091030467E-3</v>
      </c>
      <c r="K341" s="52">
        <f>IFERROR(_xll.qlIndexFixing(ONIndex1M,I341,TRUE,_xll.ohTrigger(RecalcTrigger,Trigger1M)),NA())</f>
        <v>-1.086183555618625E-3</v>
      </c>
      <c r="L341" s="52">
        <f>IFERROR(_xll.qlIndexFixing(Index3M,H341,TRUE,_xll.ohTrigger(RecalcTrigger,Trigger3M)),NA())</f>
        <v>-7.7650405721829685E-5</v>
      </c>
      <c r="M341" s="52">
        <f>IFERROR(_xll.qlIndexFixing(ONIndex3M,I341,TRUE,_xll.ohTrigger(RecalcTrigger,Trigger3M)),NA())</f>
        <v>-2.0725593409487431E-4</v>
      </c>
      <c r="N341" s="52">
        <f>IFERROR(_xll.qlIndexFixing(Index6M,$H341,TRUE,_xll.ohTrigger(RecalcTrigger,Trigger6M)),NA())</f>
        <v>1.0441195085154492E-3</v>
      </c>
      <c r="O341" s="52">
        <f>IFERROR(_xll.qlIndexFixing(ONIndex6M,I341,TRUE,_xll.ohTrigger(RecalcTrigger,Trigger6M)),NA())</f>
        <v>7.026498104956147E-4</v>
      </c>
      <c r="P341" s="52">
        <f>IFERROR(_xll.qlIndexFixing(Index1Y,$H341,TRUE,_xll.ohTrigger(RecalcTrigger,Trigger1Y)),NA())</f>
        <v>2.8820499396789807E-3</v>
      </c>
      <c r="Q341" s="52">
        <f>IFERROR(_xll.qlIndexFixing(ONIndex1Y,I341,TRUE,_xll.ohTrigger(RecalcTrigger,Trigger1Y)),NA())</f>
        <v>2.0465150855564218E-3</v>
      </c>
    </row>
    <row r="342" spans="2:17" x14ac:dyDescent="0.2">
      <c r="B342" s="46" t="s">
        <v>17</v>
      </c>
      <c r="D342" s="49">
        <f>_xll.qlCalendarAdvance(Calendar,$D341,B342,"f",FALSE)</f>
        <v>42747</v>
      </c>
      <c r="E342" s="49">
        <f>_xll.qlInterestRateIndexValueDate(IndexON,D342)</f>
        <v>42747</v>
      </c>
      <c r="F342" s="52">
        <f>IFERROR(_xll.qlIndexFixing(IndexON,D342,TRUE,_xll.ohTrigger(RecalcTrigger,TriggerON)),NA())</f>
        <v>-1.6916569503999668E-3</v>
      </c>
      <c r="H342" s="49">
        <f>_xll.qlCalendarAdvance(Calendar,$H341,B342,"f",FALSE)</f>
        <v>42747</v>
      </c>
      <c r="I342" s="49">
        <f>_xll.qlInterestRateIndexValueDate(Index1M,$H342)</f>
        <v>42751</v>
      </c>
      <c r="J342" s="52">
        <f>IFERROR(_xll.qlIndexFixing(Index1M,$H342,TRUE,_xll.ohTrigger(RecalcTrigger,Trigger1M)),NA())</f>
        <v>-1.0557260068310543E-3</v>
      </c>
      <c r="K342" s="52">
        <f>IFERROR(_xll.qlIndexFixing(ONIndex1M,I342,TRUE,_xll.ohTrigger(RecalcTrigger,Trigger1M)),NA())</f>
        <v>-1.084103981585649E-3</v>
      </c>
      <c r="L342" s="52">
        <f>IFERROR(_xll.qlIndexFixing(Index3M,H342,TRUE,_xll.ohTrigger(RecalcTrigger,Trigger3M)),NA())</f>
        <v>-6.28024361211218E-5</v>
      </c>
      <c r="M342" s="52">
        <f>IFERROR(_xll.qlIndexFixing(ONIndex3M,I342,TRUE,_xll.ohTrigger(RecalcTrigger,Trigger3M)),NA())</f>
        <v>-2.0499937111839728E-4</v>
      </c>
      <c r="N342" s="52">
        <f>IFERROR(_xll.qlIndexFixing(Index6M,$H342,TRUE,_xll.ohTrigger(RecalcTrigger,Trigger6M)),NA())</f>
        <v>1.0598142880109212E-3</v>
      </c>
      <c r="O342" s="52">
        <f>IFERROR(_xll.qlIndexFixing(ONIndex6M,I342,TRUE,_xll.ohTrigger(RecalcTrigger,Trigger6M)),NA())</f>
        <v>6.992374991021677E-4</v>
      </c>
      <c r="P342" s="52">
        <f>IFERROR(_xll.qlIndexFixing(Index1Y,$H342,TRUE,_xll.ohTrigger(RecalcTrigger,Trigger1Y)),NA())</f>
        <v>2.8919564815994589E-3</v>
      </c>
      <c r="Q342" s="52">
        <f>IFERROR(_xll.qlIndexFixing(ONIndex1Y,I342,TRUE,_xll.ohTrigger(RecalcTrigger,Trigger1Y)),NA())</f>
        <v>2.052664769118806E-3</v>
      </c>
    </row>
    <row r="343" spans="2:17" x14ac:dyDescent="0.2">
      <c r="B343" s="46" t="s">
        <v>17</v>
      </c>
      <c r="D343" s="49">
        <f>_xll.qlCalendarAdvance(Calendar,$D342,B343,"f",FALSE)</f>
        <v>42748</v>
      </c>
      <c r="E343" s="49">
        <f>_xll.qlInterestRateIndexValueDate(IndexON,D343)</f>
        <v>42748</v>
      </c>
      <c r="F343" s="52">
        <f>IFERROR(_xll.qlIndexFixing(IndexON,D343,TRUE,_xll.ohTrigger(RecalcTrigger,TriggerON)),NA())</f>
        <v>-1.6866771746881781E-3</v>
      </c>
      <c r="H343" s="49">
        <f>_xll.qlCalendarAdvance(Calendar,$H342,B343,"f",FALSE)</f>
        <v>42748</v>
      </c>
      <c r="I343" s="49">
        <f>_xll.qlInterestRateIndexValueDate(Index1M,$H343)</f>
        <v>42752</v>
      </c>
      <c r="J343" s="52">
        <f>IFERROR(_xll.qlIndexFixing(Index1M,$H343,TRUE,_xll.ohTrigger(RecalcTrigger,Trigger1M)),NA())</f>
        <v>-1.0535080501649838E-3</v>
      </c>
      <c r="K343" s="52">
        <f>IFERROR(_xll.qlIndexFixing(ONIndex1M,I343,TRUE,_xll.ohTrigger(RecalcTrigger,Trigger1M)),NA())</f>
        <v>-1.0820144985590474E-3</v>
      </c>
      <c r="L343" s="52">
        <f>IFERROR(_xll.qlIndexFixing(Index3M,H343,TRUE,_xll.ohTrigger(RecalcTrigger,Trigger3M)),NA())</f>
        <v>-6.1190609824838103E-5</v>
      </c>
      <c r="M343" s="52">
        <f>IFERROR(_xll.qlIndexFixing(ONIndex3M,I343,TRUE,_xll.ohTrigger(RecalcTrigger,Trigger3M)),NA())</f>
        <v>-2.0271200298349612E-4</v>
      </c>
      <c r="N343" s="52">
        <f>IFERROR(_xll.qlIndexFixing(Index6M,$H343,TRUE,_xll.ohTrigger(RecalcTrigger,Trigger6M)),NA())</f>
        <v>1.0617672086361454E-3</v>
      </c>
      <c r="O343" s="52">
        <f>IFERROR(_xll.qlIndexFixing(ONIndex6M,I343,TRUE,_xll.ohTrigger(RecalcTrigger,Trigger6M)),NA())</f>
        <v>6.9572123310379652E-4</v>
      </c>
      <c r="P343" s="52">
        <f>IFERROR(_xll.qlIndexFixing(Index1Y,$H343,TRUE,_xll.ohTrigger(RecalcTrigger,Trigger1Y)),NA())</f>
        <v>2.8971947028801934E-3</v>
      </c>
      <c r="Q343" s="52">
        <f>IFERROR(_xll.qlIndexFixing(ONIndex1Y,I343,TRUE,_xll.ohTrigger(RecalcTrigger,Trigger1Y)),NA())</f>
        <v>2.0586612104622759E-3</v>
      </c>
    </row>
    <row r="344" spans="2:17" x14ac:dyDescent="0.2">
      <c r="B344" s="46" t="s">
        <v>17</v>
      </c>
      <c r="D344" s="49">
        <f>_xll.qlCalendarAdvance(Calendar,$D343,B344,"f",FALSE)</f>
        <v>42751</v>
      </c>
      <c r="E344" s="49">
        <f>_xll.qlInterestRateIndexValueDate(IndexON,D344)</f>
        <v>42751</v>
      </c>
      <c r="F344" s="52">
        <f>IFERROR(_xll.qlIndexFixing(IndexON,D344,TRUE,_xll.ohTrigger(RecalcTrigger,TriggerON)),NA())</f>
        <v>-1.6815939717096384E-3</v>
      </c>
      <c r="H344" s="49">
        <f>_xll.qlCalendarAdvance(Calendar,$H343,B344,"f",FALSE)</f>
        <v>42751</v>
      </c>
      <c r="I344" s="49">
        <f>_xll.qlInterestRateIndexValueDate(Index1M,$H344)</f>
        <v>42753</v>
      </c>
      <c r="J344" s="52">
        <f>IFERROR(_xll.qlIndexFixing(Index1M,$H344,TRUE,_xll.ohTrigger(RecalcTrigger,Trigger1M)),NA())</f>
        <v>-1.0489866555167412E-3</v>
      </c>
      <c r="K344" s="52">
        <f>IFERROR(_xll.qlIndexFixing(ONIndex1M,I344,TRUE,_xll.ohTrigger(RecalcTrigger,Trigger1M)),NA())</f>
        <v>-1.077799282289682E-3</v>
      </c>
      <c r="L344" s="52">
        <f>IFERROR(_xll.qlIndexFixing(Index3M,H344,TRUE,_xll.ohTrigger(RecalcTrigger,Trigger3M)),NA())</f>
        <v>-5.9567696071294307E-5</v>
      </c>
      <c r="M344" s="52">
        <f>IFERROR(_xll.qlIndexFixing(ONIndex3M,I344,TRUE,_xll.ohTrigger(RecalcTrigger,Trigger3M)),NA())</f>
        <v>-1.9803358563663664E-4</v>
      </c>
      <c r="N344" s="52">
        <f>IFERROR(_xll.qlIndexFixing(Index6M,$H344,TRUE,_xll.ohTrigger(RecalcTrigger,Trigger6M)),NA())</f>
        <v>1.0661629384141082E-3</v>
      </c>
      <c r="O344" s="52">
        <f>IFERROR(_xll.qlIndexFixing(ONIndex6M,I344,TRUE,_xll.ohTrigger(RecalcTrigger,Trigger6M)),NA())</f>
        <v>6.8834038394527397E-4</v>
      </c>
      <c r="P344" s="52">
        <f>IFERROR(_xll.qlIndexFixing(Index1Y,$H344,TRUE,_xll.ohTrigger(RecalcTrigger,Trigger1Y)),NA())</f>
        <v>2.9024353588270953E-3</v>
      </c>
      <c r="Q344" s="52">
        <f>IFERROR(_xll.qlIndexFixing(ONIndex1Y,I344,TRUE,_xll.ohTrigger(RecalcTrigger,Trigger1Y)),NA())</f>
        <v>2.0701477806106539E-3</v>
      </c>
    </row>
    <row r="345" spans="2:17" x14ac:dyDescent="0.2">
      <c r="B345" s="46" t="s">
        <v>17</v>
      </c>
      <c r="D345" s="49">
        <f>_xll.qlCalendarAdvance(Calendar,$D344,B345,"f",FALSE)</f>
        <v>42752</v>
      </c>
      <c r="E345" s="49">
        <f>_xll.qlInterestRateIndexValueDate(IndexON,D345)</f>
        <v>42752</v>
      </c>
      <c r="F345" s="52">
        <f>IFERROR(_xll.qlIndexFixing(IndexON,D345,TRUE,_xll.ohTrigger(RecalcTrigger,TriggerON)),NA())</f>
        <v>-1.6789884354029283E-3</v>
      </c>
      <c r="H345" s="49">
        <f>_xll.qlCalendarAdvance(Calendar,$H344,B345,"f",FALSE)</f>
        <v>42752</v>
      </c>
      <c r="I345" s="49">
        <f>_xll.qlInterestRateIndexValueDate(Index1M,$H345)</f>
        <v>42754</v>
      </c>
      <c r="J345" s="52">
        <f>IFERROR(_xll.qlIndexFixing(Index1M,$H345,TRUE,_xll.ohTrigger(RecalcTrigger,Trigger1M)),NA())</f>
        <v>-1.0478923947003504E-3</v>
      </c>
      <c r="K345" s="52">
        <f>IFERROR(_xll.qlIndexFixing(ONIndex1M,I345,TRUE,_xll.ohTrigger(RecalcTrigger,Trigger1M)),NA())</f>
        <v>-1.0735575013764986E-3</v>
      </c>
      <c r="L345" s="52">
        <f>IFERROR(_xll.qlIndexFixing(Index3M,H345,TRUE,_xll.ohTrigger(RecalcTrigger,Trigger3M)),NA())</f>
        <v>-5.5877768859957655E-5</v>
      </c>
      <c r="M345" s="52">
        <f>IFERROR(_xll.qlIndexFixing(ONIndex3M,I345,TRUE,_xll.ohTrigger(RecalcTrigger,Trigger3M)),NA())</f>
        <v>-1.9325092634137064E-4</v>
      </c>
      <c r="N345" s="52">
        <f>IFERROR(_xll.qlIndexFixing(Index6M,$H345,TRUE,_xll.ohTrigger(RecalcTrigger,Trigger6M)),NA())</f>
        <v>1.0705485399247856E-3</v>
      </c>
      <c r="O345" s="52">
        <f>IFERROR(_xll.qlIndexFixing(ONIndex6M,I345,TRUE,_xll.ohTrigger(RecalcTrigger,Trigger6M)),NA())</f>
        <v>6.8065796862804007E-4</v>
      </c>
      <c r="P345" s="52">
        <f>IFERROR(_xll.qlIndexFixing(Index1Y,$H345,TRUE,_xll.ohTrigger(RecalcTrigger,Trigger1Y)),NA())</f>
        <v>2.9076788882413788E-3</v>
      </c>
      <c r="Q345" s="52">
        <f>IFERROR(_xll.qlIndexFixing(ONIndex1Y,I345,TRUE,_xll.ohTrigger(RecalcTrigger,Trigger1Y)),NA())</f>
        <v>2.0810784043234776E-3</v>
      </c>
    </row>
    <row r="346" spans="2:17" x14ac:dyDescent="0.2">
      <c r="B346" s="46" t="s">
        <v>17</v>
      </c>
      <c r="D346" s="49">
        <f>_xll.qlCalendarAdvance(Calendar,$D345,B346,"f",FALSE)</f>
        <v>42753</v>
      </c>
      <c r="E346" s="49">
        <f>_xll.qlInterestRateIndexValueDate(IndexON,D346)</f>
        <v>42753</v>
      </c>
      <c r="F346" s="52">
        <f>IFERROR(_xll.qlIndexFixing(IndexON,D346,TRUE,_xll.ohTrigger(RecalcTrigger,TriggerON)),NA())</f>
        <v>-1.6763466882618872E-3</v>
      </c>
      <c r="H346" s="49">
        <f>_xll.qlCalendarAdvance(Calendar,$H345,B346,"f",FALSE)</f>
        <v>42753</v>
      </c>
      <c r="I346" s="49">
        <f>_xll.qlInterestRateIndexValueDate(Index1M,$H346)</f>
        <v>42755</v>
      </c>
      <c r="J346" s="52">
        <f>IFERROR(_xll.qlIndexFixing(Index1M,$H346,TRUE,_xll.ohTrigger(RecalcTrigger,Trigger1M)),NA())</f>
        <v>-1.0467948279146272E-3</v>
      </c>
      <c r="K346" s="52">
        <f>IFERROR(_xll.qlIndexFixing(ONIndex1M,I346,TRUE,_xll.ohTrigger(RecalcTrigger,Trigger1M)),NA())</f>
        <v>-1.0714184912075098E-3</v>
      </c>
      <c r="L346" s="52">
        <f>IFERROR(_xll.qlIndexFixing(Index3M,H346,TRUE,_xll.ohTrigger(RecalcTrigger,Trigger3M)),NA())</f>
        <v>-5.2164307191571169E-5</v>
      </c>
      <c r="M346" s="52">
        <f>IFERROR(_xll.qlIndexFixing(ONIndex3M,I346,TRUE,_xll.ohTrigger(RecalcTrigger,Trigger3M)),NA())</f>
        <v>-1.9080686854522355E-4</v>
      </c>
      <c r="N346" s="52">
        <f>IFERROR(_xll.qlIndexFixing(Index6M,$H346,TRUE,_xll.ohTrigger(RecalcTrigger,Trigger6M)),NA())</f>
        <v>1.0749221707710031E-3</v>
      </c>
      <c r="O346" s="52">
        <f>IFERROR(_xll.qlIndexFixing(ONIndex6M,I346,TRUE,_xll.ohTrigger(RecalcTrigger,Trigger6M)),NA())</f>
        <v>6.7693636064625196E-4</v>
      </c>
      <c r="P346" s="52">
        <f>IFERROR(_xll.qlIndexFixing(Index1Y,$H346,TRUE,_xll.ohTrigger(RecalcTrigger,Trigger1Y)),NA())</f>
        <v>2.9187992758861253E-3</v>
      </c>
      <c r="Q346" s="52">
        <f>IFERROR(_xll.qlIndexFixing(ONIndex1Y,I346,TRUE,_xll.ohTrigger(RecalcTrigger,Trigger1Y)),NA())</f>
        <v>2.0862472269733701E-3</v>
      </c>
    </row>
    <row r="347" spans="2:17" x14ac:dyDescent="0.2">
      <c r="B347" s="46" t="s">
        <v>17</v>
      </c>
      <c r="D347" s="49">
        <f>_xll.qlCalendarAdvance(Calendar,$D346,B347,"f",FALSE)</f>
        <v>42754</v>
      </c>
      <c r="E347" s="49">
        <f>_xll.qlInterestRateIndexValueDate(IndexON,D347)</f>
        <v>42754</v>
      </c>
      <c r="F347" s="52">
        <f>IFERROR(_xll.qlIndexFixing(IndexON,D347,TRUE,_xll.ohTrigger(RecalcTrigger,TriggerON)),NA())</f>
        <v>-1.673668583723753E-3</v>
      </c>
      <c r="H347" s="49">
        <f>_xll.qlCalendarAdvance(Calendar,$H346,B347,"f",FALSE)</f>
        <v>42754</v>
      </c>
      <c r="I347" s="49">
        <f>_xll.qlInterestRateIndexValueDate(Index1M,$H347)</f>
        <v>42758</v>
      </c>
      <c r="J347" s="52">
        <f>IFERROR(_xll.qlIndexFixing(Index1M,$H347,TRUE,_xll.ohTrigger(RecalcTrigger,Trigger1M)),NA())</f>
        <v>-1.0399926004868488E-3</v>
      </c>
      <c r="K347" s="52">
        <f>IFERROR(_xll.qlIndexFixing(ONIndex1M,I347,TRUE,_xll.ohTrigger(RecalcTrigger,Trigger1M)),NA())</f>
        <v>-1.0692695789193962E-3</v>
      </c>
      <c r="L347" s="52">
        <f>IFERROR(_xll.qlIndexFixing(Index3M,H347,TRUE,_xll.ohTrigger(RecalcTrigger,Trigger3M)),NA())</f>
        <v>-3.8799366031664917E-5</v>
      </c>
      <c r="M347" s="52">
        <f>IFERROR(_xll.qlIndexFixing(ONIndex3M,I347,TRUE,_xll.ohTrigger(RecalcTrigger,Trigger3M)),NA())</f>
        <v>-1.8833094004300222E-4</v>
      </c>
      <c r="N347" s="52">
        <f>IFERROR(_xll.qlIndexFixing(Index6M,$H347,TRUE,_xll.ohTrigger(RecalcTrigger,Trigger6M)),NA())</f>
        <v>1.0900000027927368E-3</v>
      </c>
      <c r="O347" s="52">
        <f>IFERROR(_xll.qlIndexFixing(ONIndex6M,I347,TRUE,_xll.ohTrigger(RecalcTrigger,Trigger6M)),NA())</f>
        <v>6.7343326251467772E-4</v>
      </c>
      <c r="P347" s="52">
        <f>IFERROR(_xll.qlIndexFixing(Index1Y,$H347,TRUE,_xll.ohTrigger(RecalcTrigger,Trigger1Y)),NA())</f>
        <v>2.9286906583449344E-3</v>
      </c>
      <c r="Q347" s="52">
        <f>IFERROR(_xll.qlIndexFixing(ONIndex1Y,I347,TRUE,_xll.ohTrigger(RecalcTrigger,Trigger1Y)),NA())</f>
        <v>2.091214443931122E-3</v>
      </c>
    </row>
    <row r="348" spans="2:17" x14ac:dyDescent="0.2">
      <c r="B348" s="46" t="s">
        <v>17</v>
      </c>
      <c r="D348" s="49">
        <f>_xll.qlCalendarAdvance(Calendar,$D347,B348,"f",FALSE)</f>
        <v>42755</v>
      </c>
      <c r="E348" s="49">
        <f>_xll.qlInterestRateIndexValueDate(IndexON,D348)</f>
        <v>42755</v>
      </c>
      <c r="F348" s="52">
        <f>IFERROR(_xll.qlIndexFixing(IndexON,D348,TRUE,_xll.ohTrigger(RecalcTrigger,TriggerON)),NA())</f>
        <v>-1.6681827175890618E-3</v>
      </c>
      <c r="H348" s="49">
        <f>_xll.qlCalendarAdvance(Calendar,$H347,B348,"f",FALSE)</f>
        <v>42755</v>
      </c>
      <c r="I348" s="49">
        <f>_xll.qlInterestRateIndexValueDate(Index1M,$H348)</f>
        <v>42759</v>
      </c>
      <c r="J348" s="52">
        <f>IFERROR(_xll.qlIndexFixing(Index1M,$H348,TRUE,_xll.ohTrigger(RecalcTrigger,Trigger1M)),NA())</f>
        <v>-1.0377054175766864E-3</v>
      </c>
      <c r="K348" s="52">
        <f>IFERROR(_xll.qlIndexFixing(ONIndex1M,I348,TRUE,_xll.ohTrigger(RecalcTrigger,Trigger1M)),NA())</f>
        <v>-1.0671107655912948E-3</v>
      </c>
      <c r="L348" s="52">
        <f>IFERROR(_xll.qlIndexFixing(Index3M,H348,TRUE,_xll.ohTrigger(RecalcTrigger,Trigger3M)),NA())</f>
        <v>-3.7083257490522215E-5</v>
      </c>
      <c r="M348" s="52">
        <f>IFERROR(_xll.qlIndexFixing(ONIndex3M,I348,TRUE,_xll.ohTrigger(RecalcTrigger,Trigger3M)),NA())</f>
        <v>-1.8582296345659444E-4</v>
      </c>
      <c r="N348" s="52">
        <f>IFERROR(_xll.qlIndexFixing(Index6M,$H348,TRUE,_xll.ohTrigger(RecalcTrigger,Trigger6M)),NA())</f>
        <v>1.0922594958391895E-3</v>
      </c>
      <c r="O348" s="52">
        <f>IFERROR(_xll.qlIndexFixing(ONIndex6M,I348,TRUE,_xll.ohTrigger(RecalcTrigger,Trigger6M)),NA())</f>
        <v>6.7015069221909584E-4</v>
      </c>
      <c r="P348" s="52">
        <f>IFERROR(_xll.qlIndexFixing(Index1Y,$H348,TRUE,_xll.ohTrigger(RecalcTrigger,Trigger1Y)),NA())</f>
        <v>2.9339552967532229E-3</v>
      </c>
      <c r="Q348" s="52">
        <f>IFERROR(_xll.qlIndexFixing(ONIndex1Y,I348,TRUE,_xll.ohTrigger(RecalcTrigger,Trigger1Y)),NA())</f>
        <v>2.0959782533580551E-3</v>
      </c>
    </row>
    <row r="349" spans="2:17" x14ac:dyDescent="0.2">
      <c r="B349" s="46" t="s">
        <v>17</v>
      </c>
      <c r="D349" s="49">
        <f>_xll.qlCalendarAdvance(Calendar,$D348,B349,"f",FALSE)</f>
        <v>42758</v>
      </c>
      <c r="E349" s="49">
        <f>_xll.qlInterestRateIndexValueDate(IndexON,D349)</f>
        <v>42758</v>
      </c>
      <c r="F349" s="52">
        <f>IFERROR(_xll.qlIndexFixing(IndexON,D349,TRUE,_xll.ohTrigger(RecalcTrigger,TriggerON)),NA())</f>
        <v>-1.662589649993329E-3</v>
      </c>
      <c r="H349" s="49">
        <f>_xll.qlCalendarAdvance(Calendar,$H348,B349,"f",FALSE)</f>
        <v>42758</v>
      </c>
      <c r="I349" s="49">
        <f>_xll.qlInterestRateIndexValueDate(Index1M,$H349)</f>
        <v>42760</v>
      </c>
      <c r="J349" s="52">
        <f>IFERROR(_xll.qlIndexFixing(Index1M,$H349,TRUE,_xll.ohTrigger(RecalcTrigger,Trigger1M)),NA())</f>
        <v>-1.0330457272399553E-3</v>
      </c>
      <c r="K349" s="52">
        <f>IFERROR(_xll.qlIndexFixing(ONIndex1M,I349,TRUE,_xll.ohTrigger(RecalcTrigger,Trigger1M)),NA())</f>
        <v>-1.0627570038135303E-3</v>
      </c>
      <c r="L349" s="52">
        <f>IFERROR(_xll.qlIndexFixing(Index3M,H349,TRUE,_xll.ohTrigger(RecalcTrigger,Trigger3M)),NA())</f>
        <v>-3.3258260427437847E-5</v>
      </c>
      <c r="M349" s="52">
        <f>IFERROR(_xll.qlIndexFixing(ONIndex3M,I349,TRUE,_xll.ohTrigger(RecalcTrigger,Trigger3M)),NA())</f>
        <v>-1.8069920458607669E-4</v>
      </c>
      <c r="N349" s="52">
        <f>IFERROR(_xll.qlIndexFixing(Index6M,$H349,TRUE,_xll.ohTrigger(RecalcTrigger,Trigger6M)),NA())</f>
        <v>1.0965441521100755E-3</v>
      </c>
      <c r="O349" s="52">
        <f>IFERROR(_xll.qlIndexFixing(ONIndex6M,I349,TRUE,_xll.ohTrigger(RecalcTrigger,Trigger6M)),NA())</f>
        <v>6.6433195843096371E-4</v>
      </c>
      <c r="P349" s="52">
        <f>IFERROR(_xll.qlIndexFixing(Index1Y,$H349,TRUE,_xll.ohTrigger(RecalcTrigger,Trigger1Y)),NA())</f>
        <v>2.9392256341418672E-3</v>
      </c>
      <c r="Q349" s="52">
        <f>IFERROR(_xll.qlIndexFixing(ONIndex1Y,I349,TRUE,_xll.ohTrigger(RecalcTrigger,Trigger1Y)),NA())</f>
        <v>2.1048311464433311E-3</v>
      </c>
    </row>
    <row r="350" spans="2:17" x14ac:dyDescent="0.2">
      <c r="B350" s="46" t="s">
        <v>17</v>
      </c>
      <c r="D350" s="49">
        <f>_xll.qlCalendarAdvance(Calendar,$D349,B350,"f",FALSE)</f>
        <v>42759</v>
      </c>
      <c r="E350" s="49">
        <f>_xll.qlInterestRateIndexValueDate(IndexON,D350)</f>
        <v>42759</v>
      </c>
      <c r="F350" s="52">
        <f>IFERROR(_xll.qlIndexFixing(IndexON,D350,TRUE,_xll.ohTrigger(RecalcTrigger,TriggerON)),NA())</f>
        <v>-1.6597275529139921E-3</v>
      </c>
      <c r="H350" s="49">
        <f>_xll.qlCalendarAdvance(Calendar,$H349,B350,"f",FALSE)</f>
        <v>42759</v>
      </c>
      <c r="I350" s="49">
        <f>_xll.qlInterestRateIndexValueDate(Index1M,$H350)</f>
        <v>42761</v>
      </c>
      <c r="J350" s="52">
        <f>IFERROR(_xll.qlIndexFixing(Index1M,$H350,TRUE,_xll.ohTrigger(RecalcTrigger,Trigger1M)),NA())</f>
        <v>-1.0319167968682319E-3</v>
      </c>
      <c r="K350" s="52">
        <f>IFERROR(_xll.qlIndexFixing(ONIndex1M,I350,TRUE,_xll.ohTrigger(RecalcTrigger,Trigger1M)),NA())</f>
        <v>-1.0583765244609467E-3</v>
      </c>
      <c r="L350" s="52">
        <f>IFERROR(_xll.qlIndexFixing(Index3M,H350,TRUE,_xll.ohTrigger(RecalcTrigger,Trigger3M)),NA())</f>
        <v>-2.9412208251589078E-5</v>
      </c>
      <c r="M350" s="52">
        <f>IFERROR(_xll.qlIndexFixing(ONIndex3M,I350,TRUE,_xll.ohTrigger(RecalcTrigger,Trigger3M)),NA())</f>
        <v>-1.7546702443027584E-4</v>
      </c>
      <c r="N350" s="52">
        <f>IFERROR(_xll.qlIndexFixing(Index6M,$H350,TRUE,_xll.ohTrigger(RecalcTrigger,Trigger6M)),NA())</f>
        <v>1.100807683554874E-3</v>
      </c>
      <c r="O350" s="52">
        <f>IFERROR(_xll.qlIndexFixing(ONIndex6M,I350,TRUE,_xll.ohTrigger(RecalcTrigger,Trigger6M)),NA())</f>
        <v>6.5926604271737688E-4</v>
      </c>
      <c r="P350" s="52">
        <f>IFERROR(_xll.qlIndexFixing(Index1Y,$H350,TRUE,_xll.ohTrigger(RecalcTrigger,Trigger1Y)),NA())</f>
        <v>2.9445022461277921E-3</v>
      </c>
      <c r="Q350" s="52">
        <f>IFERROR(_xll.qlIndexFixing(ONIndex1Y,I350,TRUE,_xll.ohTrigger(RecalcTrigger,Trigger1Y)),NA())</f>
        <v>2.1129633869776399E-3</v>
      </c>
    </row>
    <row r="351" spans="2:17" x14ac:dyDescent="0.2">
      <c r="B351" s="46" t="s">
        <v>17</v>
      </c>
      <c r="D351" s="49">
        <f>_xll.qlCalendarAdvance(Calendar,$D350,B351,"f",FALSE)</f>
        <v>42760</v>
      </c>
      <c r="E351" s="49">
        <f>_xll.qlInterestRateIndexValueDate(IndexON,D351)</f>
        <v>42760</v>
      </c>
      <c r="F351" s="52">
        <f>IFERROR(_xll.qlIndexFixing(IndexON,D351,TRUE,_xll.ohTrigger(RecalcTrigger,TriggerON)),NA())</f>
        <v>-1.6568282163031967E-3</v>
      </c>
      <c r="H351" s="49">
        <f>_xll.qlCalendarAdvance(Calendar,$H350,B351,"f",FALSE)</f>
        <v>42760</v>
      </c>
      <c r="I351" s="49">
        <f>_xll.qlInterestRateIndexValueDate(Index1M,$H351)</f>
        <v>42762</v>
      </c>
      <c r="J351" s="52">
        <f>IFERROR(_xll.qlIndexFixing(Index1M,$H351,TRUE,_xll.ohTrigger(RecalcTrigger,Trigger1M)),NA())</f>
        <v>-1.0307845630020927E-3</v>
      </c>
      <c r="K351" s="52">
        <f>IFERROR(_xll.qlIndexFixing(ONIndex1M,I351,TRUE,_xll.ohTrigger(RecalcTrigger,Trigger1M)),NA())</f>
        <v>-1.0561682228393821E-3</v>
      </c>
      <c r="L351" s="52">
        <f>IFERROR(_xll.qlIndexFixing(Index3M,H351,TRUE,_xll.ohTrigger(RecalcTrigger,Trigger3M)),NA())</f>
        <v>-2.5545526482151359E-5</v>
      </c>
      <c r="M351" s="52">
        <f>IFERROR(_xll.qlIndexFixing(ONIndex3M,I351,TRUE,_xll.ohTrigger(RecalcTrigger,Trigger3M)),NA())</f>
        <v>-1.7279614371368268E-4</v>
      </c>
      <c r="N351" s="52">
        <f>IFERROR(_xll.qlIndexFixing(Index6M,$H351,TRUE,_xll.ohTrigger(RecalcTrigger,Trigger6M)),NA())</f>
        <v>1.1050520928664036E-3</v>
      </c>
      <c r="O351" s="52">
        <f>IFERROR(_xll.qlIndexFixing(ONIndex6M,I351,TRUE,_xll.ohTrigger(RecalcTrigger,Trigger6M)),NA())</f>
        <v>6.5711637715182292E-4</v>
      </c>
      <c r="P351" s="52">
        <f>IFERROR(_xll.qlIndexFixing(Index1Y,$H351,TRUE,_xll.ohTrigger(RecalcTrigger,Trigger1Y)),NA())</f>
        <v>2.9557360749204388E-3</v>
      </c>
      <c r="Q351" s="52">
        <f>IFERROR(_xll.qlIndexFixing(ONIndex1Y,I351,TRUE,_xll.ohTrigger(RecalcTrigger,Trigger1Y)),NA())</f>
        <v>2.1166831366059569E-3</v>
      </c>
    </row>
    <row r="352" spans="2:17" x14ac:dyDescent="0.2">
      <c r="B352" s="46" t="s">
        <v>17</v>
      </c>
      <c r="D352" s="49">
        <f>_xll.qlCalendarAdvance(Calendar,$D351,B352,"f",FALSE)</f>
        <v>42761</v>
      </c>
      <c r="E352" s="49">
        <f>_xll.qlInterestRateIndexValueDate(IndexON,D352)</f>
        <v>42761</v>
      </c>
      <c r="F352" s="52">
        <f>IFERROR(_xll.qlIndexFixing(IndexON,D352,TRUE,_xll.ohTrigger(RecalcTrigger,TriggerON)),NA())</f>
        <v>-1.6538914933983406E-3</v>
      </c>
      <c r="H352" s="49">
        <f>_xll.qlCalendarAdvance(Calendar,$H351,B352,"f",FALSE)</f>
        <v>42761</v>
      </c>
      <c r="I352" s="49">
        <f>_xll.qlInterestRateIndexValueDate(Index1M,$H352)</f>
        <v>42765</v>
      </c>
      <c r="J352" s="52">
        <f>IFERROR(_xll.qlIndexFixing(Index1M,$H352,TRUE,_xll.ohTrigger(RecalcTrigger,Trigger1M)),NA())</f>
        <v>-1.0261735698655933E-3</v>
      </c>
      <c r="K352" s="52">
        <f>IFERROR(_xll.qlIndexFixing(ONIndex1M,I352,TRUE,_xll.ohTrigger(RecalcTrigger,Trigger1M)),NA())</f>
        <v>-1.0539500267725543E-3</v>
      </c>
      <c r="L352" s="52">
        <f>IFERROR(_xll.qlIndexFixing(Index3M,H352,TRUE,_xll.ohTrigger(RecalcTrigger,Trigger3M)),NA())</f>
        <v>-1.8073460495931556E-5</v>
      </c>
      <c r="M352" s="52">
        <f>IFERROR(_xll.qlIndexFixing(ONIndex3M,I352,TRUE,_xll.ohTrigger(RecalcTrigger,Trigger3M)),NA())</f>
        <v>-1.7009214952512508E-4</v>
      </c>
      <c r="N352" s="52">
        <f>IFERROR(_xll.qlIndexFixing(Index6M,$H352,TRUE,_xll.ohTrigger(RecalcTrigger,Trigger6M)),NA())</f>
        <v>1.1193391079938704E-3</v>
      </c>
      <c r="O352" s="52">
        <f>IFERROR(_xll.qlIndexFixing(ONIndex6M,I352,TRUE,_xll.ohTrigger(RecalcTrigger,Trigger6M)),NA())</f>
        <v>6.5519934581814709E-4</v>
      </c>
      <c r="P352" s="52">
        <f>IFERROR(_xll.qlIndexFixing(Index1Y,$H352,TRUE,_xll.ohTrigger(RecalcTrigger,Trigger1Y)),NA())</f>
        <v>2.9656831249734806E-3</v>
      </c>
      <c r="Q352" s="52">
        <f>IFERROR(_xll.qlIndexFixing(ONIndex1Y,I352,TRUE,_xll.ohTrigger(RecalcTrigger,Trigger1Y)),NA())</f>
        <v>2.1201886696697869E-3</v>
      </c>
    </row>
    <row r="353" spans="2:17" x14ac:dyDescent="0.2">
      <c r="B353" s="46" t="s">
        <v>17</v>
      </c>
      <c r="D353" s="49">
        <f>_xll.qlCalendarAdvance(Calendar,$D352,B353,"f",FALSE)</f>
        <v>42762</v>
      </c>
      <c r="E353" s="49">
        <f>_xll.qlInterestRateIndexValueDate(IndexON,D353)</f>
        <v>42762</v>
      </c>
      <c r="F353" s="52">
        <f>IFERROR(_xll.qlIndexFixing(IndexON,D353,TRUE,_xll.ohTrigger(RecalcTrigger,TriggerON)),NA())</f>
        <v>-1.6478851482437662E-3</v>
      </c>
      <c r="H353" s="49">
        <f>_xll.qlCalendarAdvance(Calendar,$H352,B353,"f",FALSE)</f>
        <v>42762</v>
      </c>
      <c r="I353" s="49">
        <f>_xll.qlInterestRateIndexValueDate(Index1M,$H353)</f>
        <v>42766</v>
      </c>
      <c r="J353" s="52">
        <f>IFERROR(_xll.qlIndexFixing(Index1M,$H353,TRUE,_xll.ohTrigger(RecalcTrigger,Trigger1M)),NA())</f>
        <v>-1.0250264778552001E-3</v>
      </c>
      <c r="K353" s="52">
        <f>IFERROR(_xll.qlIndexFixing(ONIndex1M,I353,TRUE,_xll.ohTrigger(RecalcTrigger,Trigger1M)),NA())</f>
        <v>-1.0517219374595044E-3</v>
      </c>
      <c r="L353" s="52">
        <f>IFERROR(_xll.qlIndexFixing(Index3M,H353,TRUE,_xll.ohTrigger(RecalcTrigger,Trigger3M)),NA())</f>
        <v>-1.6264346998391255E-5</v>
      </c>
      <c r="M353" s="52">
        <f>IFERROR(_xll.qlIndexFixing(ONIndex3M,I353,TRUE,_xll.ohTrigger(RecalcTrigger,Trigger3M)),NA())</f>
        <v>-1.6735486436658675E-4</v>
      </c>
      <c r="N353" s="52">
        <f>IFERROR(_xll.qlIndexFixing(Index6M,$H353,TRUE,_xll.ohTrigger(RecalcTrigger,Trigger6M)),NA())</f>
        <v>1.1218788936430192E-3</v>
      </c>
      <c r="O353" s="52">
        <f>IFERROR(_xll.qlIndexFixing(ONIndex6M,I353,TRUE,_xll.ohTrigger(RecalcTrigger,Trigger6M)),NA())</f>
        <v>6.5351696638238366E-4</v>
      </c>
      <c r="P353" s="52">
        <f>IFERROR(_xll.qlIndexFixing(Index1Y,$H353,TRUE,_xll.ohTrigger(RecalcTrigger,Trigger1Y)),NA())</f>
        <v>2.9709999167905933E-3</v>
      </c>
      <c r="Q353" s="52">
        <f>IFERROR(_xll.qlIndexFixing(ONIndex1Y,I353,TRUE,_xll.ohTrigger(RecalcTrigger,Trigger1Y)),NA())</f>
        <v>2.123478184650196E-3</v>
      </c>
    </row>
    <row r="354" spans="2:17" x14ac:dyDescent="0.2">
      <c r="B354" s="46" t="s">
        <v>17</v>
      </c>
      <c r="D354" s="49">
        <f>_xll.qlCalendarAdvance(Calendar,$D353,B354,"f",FALSE)</f>
        <v>42765</v>
      </c>
      <c r="E354" s="49">
        <f>_xll.qlInterestRateIndexValueDate(IndexON,D354)</f>
        <v>42765</v>
      </c>
      <c r="F354" s="52">
        <f>IFERROR(_xll.qlIndexFixing(IndexON,D354,TRUE,_xll.ohTrigger(RecalcTrigger,TriggerON)),NA())</f>
        <v>-1.6417677983504575E-3</v>
      </c>
      <c r="H354" s="49">
        <f>_xll.qlCalendarAdvance(Calendar,$H353,B354,"f",FALSE)</f>
        <v>42765</v>
      </c>
      <c r="I354" s="49">
        <f>_xll.qlInterestRateIndexValueDate(Index1M,$H354)</f>
        <v>42767</v>
      </c>
      <c r="J354" s="52">
        <f>IFERROR(_xll.qlIndexFixing(Index1M,$H354,TRUE,_xll.ohTrigger(RecalcTrigger,Trigger1M)),NA())</f>
        <v>-1.0226750336715463E-3</v>
      </c>
      <c r="K354" s="52">
        <f>IFERROR(_xll.qlIndexFixing(ONIndex1M,I354,TRUE,_xll.ohTrigger(RecalcTrigger,Trigger1M)),NA())</f>
        <v>-1.0472297406449727E-3</v>
      </c>
      <c r="L354" s="52">
        <f>IFERROR(_xll.qlIndexFixing(Index3M,H354,TRUE,_xll.ohTrigger(RecalcTrigger,Trigger3M)),NA())</f>
        <v>-5.9178128180015221E-6</v>
      </c>
      <c r="M354" s="52">
        <f>IFERROR(_xll.qlIndexFixing(ONIndex3M,I354,TRUE,_xll.ohTrigger(RecalcTrigger,Trigger3M)),NA())</f>
        <v>-1.6176836338477329E-4</v>
      </c>
      <c r="N354" s="52">
        <f>IFERROR(_xll.qlIndexFixing(Index6M,$H354,TRUE,_xll.ohTrigger(RecalcTrigger,Trigger6M)),NA())</f>
        <v>1.1260580636868588E-3</v>
      </c>
      <c r="O354" s="52">
        <f>IFERROR(_xll.qlIndexFixing(ONIndex6M,I354,TRUE,_xll.ohTrigger(RecalcTrigger,Trigger6M)),NA())</f>
        <v>6.5094564679846201E-4</v>
      </c>
      <c r="P354" s="52">
        <f>IFERROR(_xll.qlIndexFixing(Index1Y,$H354,TRUE,_xll.ohTrigger(RecalcTrigger,Trigger1Y)),NA())</f>
        <v>2.9763265404624886E-3</v>
      </c>
      <c r="Q354" s="52">
        <f>IFERROR(_xll.qlIndexFixing(ONIndex1Y,I354,TRUE,_xll.ohTrigger(RecalcTrigger,Trigger1Y)),NA())</f>
        <v>2.1293407411171472E-3</v>
      </c>
    </row>
    <row r="355" spans="2:17" x14ac:dyDescent="0.2">
      <c r="B355" s="46" t="s">
        <v>17</v>
      </c>
      <c r="D355" s="49">
        <f>_xll.qlCalendarAdvance(Calendar,$D354,B355,"f",FALSE)</f>
        <v>42766</v>
      </c>
      <c r="E355" s="49">
        <f>_xll.qlInterestRateIndexValueDate(IndexON,D355)</f>
        <v>42766</v>
      </c>
      <c r="F355" s="52">
        <f>IFERROR(_xll.qlIndexFixing(IndexON,D355,TRUE,_xll.ohTrigger(RecalcTrigger,TriggerON)),NA())</f>
        <v>-1.6386419388991769E-3</v>
      </c>
      <c r="H355" s="49">
        <f>_xll.qlCalendarAdvance(Calendar,$H354,B355,"f",FALSE)</f>
        <v>42766</v>
      </c>
      <c r="I355" s="49">
        <f>_xll.qlInterestRateIndexValueDate(Index1M,$H355)</f>
        <v>42768</v>
      </c>
      <c r="J355" s="52">
        <f>IFERROR(_xll.qlIndexFixing(Index1M,$H355,TRUE,_xll.ohTrigger(RecalcTrigger,Trigger1M)),NA())</f>
        <v>-1.0203137115865385E-3</v>
      </c>
      <c r="K355" s="52">
        <f>IFERROR(_xll.qlIndexFixing(ONIndex1M,I355,TRUE,_xll.ohTrigger(RecalcTrigger,Trigger1M)),NA())</f>
        <v>-1.0427106702470823E-3</v>
      </c>
      <c r="L355" s="52">
        <f>IFERROR(_xll.qlIndexFixing(Index3M,H355,TRUE,_xll.ohTrigger(RecalcTrigger,Trigger3M)),NA())</f>
        <v>-4.0731592736855692E-6</v>
      </c>
      <c r="M355" s="52">
        <f>IFERROR(_xll.qlIndexFixing(ONIndex3M,I355,TRUE,_xll.ohTrigger(RecalcTrigger,Trigger3M)),NA())</f>
        <v>-1.560692621538351E-4</v>
      </c>
      <c r="N355" s="52">
        <f>IFERROR(_xll.qlIndexFixing(Index6M,$H355,TRUE,_xll.ohTrigger(RecalcTrigger,Trigger6M)),NA())</f>
        <v>1.1302303263583449E-3</v>
      </c>
      <c r="O355" s="52">
        <f>IFERROR(_xll.qlIndexFixing(ONIndex6M,I355,TRUE,_xll.ohTrigger(RecalcTrigger,Trigger6M)),NA())</f>
        <v>6.4917432397670893E-4</v>
      </c>
      <c r="P355" s="52">
        <f>IFERROR(_xll.qlIndexFixing(Index1Y,$H355,TRUE,_xll.ohTrigger(RecalcTrigger,Trigger1Y)),NA())</f>
        <v>2.9816636061259839E-3</v>
      </c>
      <c r="Q355" s="52">
        <f>IFERROR(_xll.qlIndexFixing(ONIndex1Y,I355,TRUE,_xll.ohTrigger(RecalcTrigger,Trigger1Y)),NA())</f>
        <v>2.1344400327993895E-3</v>
      </c>
    </row>
    <row r="356" spans="2:17" x14ac:dyDescent="0.2">
      <c r="B356" s="46" t="s">
        <v>17</v>
      </c>
      <c r="D356" s="49">
        <f>_xll.qlCalendarAdvance(Calendar,$D355,B356,"f",FALSE)</f>
        <v>42767</v>
      </c>
      <c r="E356" s="49">
        <f>_xll.qlInterestRateIndexValueDate(IndexON,D356)</f>
        <v>42767</v>
      </c>
      <c r="F356" s="52">
        <f>IFERROR(_xll.qlIndexFixing(IndexON,D356,TRUE,_xll.ohTrigger(RecalcTrigger,TriggerON)),NA())</f>
        <v>-1.6354778112992463E-3</v>
      </c>
      <c r="H356" s="49">
        <f>_xll.qlCalendarAdvance(Calendar,$H355,B356,"f",FALSE)</f>
        <v>42767</v>
      </c>
      <c r="I356" s="49">
        <f>_xll.qlInterestRateIndexValueDate(Index1M,$H356)</f>
        <v>42769</v>
      </c>
      <c r="J356" s="52">
        <f>IFERROR(_xll.qlIndexFixing(Index1M,$H356,TRUE,_xll.ohTrigger(RecalcTrigger,Trigger1M)),NA())</f>
        <v>-1.017942512710717E-3</v>
      </c>
      <c r="K356" s="52">
        <f>IFERROR(_xll.qlIndexFixing(ONIndex1M,I356,TRUE,_xll.ohTrigger(RecalcTrigger,Trigger1M)),NA())</f>
        <v>-1.0404331314495252E-3</v>
      </c>
      <c r="L356" s="52">
        <f>IFERROR(_xll.qlIndexFixing(Index3M,H356,TRUE,_xll.ohTrigger(RecalcTrigger,Trigger3M)),NA())</f>
        <v>-7.7852693729931781E-8</v>
      </c>
      <c r="M356" s="52">
        <f>IFERROR(_xll.qlIndexFixing(ONIndex3M,I356,TRUE,_xll.ohTrigger(RecalcTrigger,Trigger3M)),NA())</f>
        <v>-1.5316285839617194E-4</v>
      </c>
      <c r="N356" s="52">
        <f>IFERROR(_xll.qlIndexFixing(Index6M,$H356,TRUE,_xll.ohTrigger(RecalcTrigger,Trigger6M)),NA())</f>
        <v>1.1343977505510422E-3</v>
      </c>
      <c r="O356" s="52">
        <f>IFERROR(_xll.qlIndexFixing(ONIndex6M,I356,TRUE,_xll.ohTrigger(RecalcTrigger,Trigger6M)),NA())</f>
        <v>6.4869547085955048E-4</v>
      </c>
      <c r="P356" s="52">
        <f>IFERROR(_xll.qlIndexFixing(Index1Y,$H356,TRUE,_xll.ohTrigger(RecalcTrigger,Trigger1Y)),NA())</f>
        <v>2.9930390327092956E-3</v>
      </c>
      <c r="Q356" s="52">
        <f>IFERROR(_xll.qlIndexFixing(ONIndex1Y,I356,TRUE,_xll.ohTrigger(RecalcTrigger,Trigger1Y)),NA())</f>
        <v>2.1366224344188112E-3</v>
      </c>
    </row>
    <row r="357" spans="2:17" x14ac:dyDescent="0.2">
      <c r="B357" s="46" t="s">
        <v>17</v>
      </c>
      <c r="D357" s="49">
        <f>_xll.qlCalendarAdvance(Calendar,$D356,B357,"f",FALSE)</f>
        <v>42768</v>
      </c>
      <c r="E357" s="49">
        <f>_xll.qlInterestRateIndexValueDate(IndexON,D357)</f>
        <v>42768</v>
      </c>
      <c r="F357" s="52">
        <f>IFERROR(_xll.qlIndexFixing(IndexON,D357,TRUE,_xll.ohTrigger(RecalcTrigger,TriggerON)),NA())</f>
        <v>-1.6322752685082875E-3</v>
      </c>
      <c r="H357" s="49">
        <f>_xll.qlCalendarAdvance(Calendar,$H356,B357,"f",FALSE)</f>
        <v>42768</v>
      </c>
      <c r="I357" s="49">
        <f>_xll.qlInterestRateIndexValueDate(Index1M,$H357)</f>
        <v>42772</v>
      </c>
      <c r="J357" s="52">
        <f>IFERROR(_xll.qlIndexFixing(Index1M,$H357,TRUE,_xll.ohTrigger(RecalcTrigger,Trigger1M)),NA())</f>
        <v>-1.0107696663724003E-3</v>
      </c>
      <c r="K357" s="52">
        <f>IFERROR(_xll.qlIndexFixing(ONIndex1M,I357,TRUE,_xll.ohTrigger(RecalcTrigger,Trigger1M)),NA())</f>
        <v>-1.0381457060404387E-3</v>
      </c>
      <c r="L357" s="52">
        <f>IFERROR(_xll.qlIndexFixing(Index3M,H357,TRUE,_xll.ohTrigger(RecalcTrigger,Trigger3M)),NA())</f>
        <v>1.6308989271162225E-5</v>
      </c>
      <c r="M357" s="52">
        <f>IFERROR(_xll.qlIndexFixing(ONIndex3M,I357,TRUE,_xll.ohTrigger(RecalcTrigger,Trigger3M)),NA())</f>
        <v>-1.5022209844062218E-4</v>
      </c>
      <c r="N357" s="52">
        <f>IFERROR(_xll.qlIndexFixing(Index6M,$H357,TRUE,_xll.ohTrigger(RecalcTrigger,Trigger6M)),NA())</f>
        <v>1.1483052178452324E-3</v>
      </c>
      <c r="O357" s="52">
        <f>IFERROR(_xll.qlIndexFixing(ONIndex6M,I357,TRUE,_xll.ohTrigger(RecalcTrigger,Trigger6M)),NA())</f>
        <v>6.4846337635593443E-4</v>
      </c>
      <c r="P357" s="52">
        <f>IFERROR(_xll.qlIndexFixing(Index1Y,$H357,TRUE,_xll.ohTrigger(RecalcTrigger,Trigger1Y)),NA())</f>
        <v>3.0031286640648616E-3</v>
      </c>
      <c r="Q357" s="52">
        <f>IFERROR(_xll.qlIndexFixing(ONIndex1Y,I357,TRUE,_xll.ohTrigger(RecalcTrigger,Trigger1Y)),NA())</f>
        <v>2.1385780086013995E-3</v>
      </c>
    </row>
    <row r="358" spans="2:17" x14ac:dyDescent="0.2">
      <c r="B358" s="46" t="s">
        <v>17</v>
      </c>
      <c r="D358" s="49">
        <f>_xll.qlCalendarAdvance(Calendar,$D357,B358,"f",FALSE)</f>
        <v>42769</v>
      </c>
      <c r="E358" s="49">
        <f>_xll.qlInterestRateIndexValueDate(IndexON,D358)</f>
        <v>42769</v>
      </c>
      <c r="F358" s="52">
        <f>IFERROR(_xll.qlIndexFixing(IndexON,D358,TRUE,_xll.ohTrigger(RecalcTrigger,TriggerON)),NA())</f>
        <v>-1.6257340554837185E-3</v>
      </c>
      <c r="H358" s="49">
        <f>_xll.qlCalendarAdvance(Calendar,$H357,B358,"f",FALSE)</f>
        <v>42769</v>
      </c>
      <c r="I358" s="49">
        <f>_xll.qlInterestRateIndexValueDate(Index1M,$H358)</f>
        <v>42773</v>
      </c>
      <c r="J358" s="52">
        <f>IFERROR(_xll.qlIndexFixing(Index1M,$H358,TRUE,_xll.ohTrigger(RecalcTrigger,Trigger1M)),NA())</f>
        <v>-1.0083589713730642E-3</v>
      </c>
      <c r="K358" s="52">
        <f>IFERROR(_xll.qlIndexFixing(ONIndex1M,I358,TRUE,_xll.ohTrigger(RecalcTrigger,Trigger1M)),NA())</f>
        <v>-1.0358483952588315E-3</v>
      </c>
      <c r="L358" s="52">
        <f>IFERROR(_xll.qlIndexFixing(Index3M,H358,TRUE,_xll.ohTrigger(RecalcTrigger,Trigger3M)),NA())</f>
        <v>1.8224311077119637E-5</v>
      </c>
      <c r="M358" s="52">
        <f>IFERROR(_xll.qlIndexFixing(ONIndex3M,I358,TRUE,_xll.ohTrigger(RecalcTrigger,Trigger3M)),NA())</f>
        <v>-1.4724680446942529E-4</v>
      </c>
      <c r="N358" s="52">
        <f>IFERROR(_xll.qlIndexFixing(Index6M,$H358,TRUE,_xll.ohTrigger(RecalcTrigger,Trigger6M)),NA())</f>
        <v>1.1510607714288435E-3</v>
      </c>
      <c r="O358" s="52">
        <f>IFERROR(_xll.qlIndexFixing(ONIndex6M,I358,TRUE,_xll.ohTrigger(RecalcTrigger,Trigger6M)),NA())</f>
        <v>6.4848005821183108E-4</v>
      </c>
      <c r="P358" s="52">
        <f>IFERROR(_xll.qlIndexFixing(Index1Y,$H358,TRUE,_xll.ohTrigger(RecalcTrigger,Trigger1Y)),NA())</f>
        <v>3.0085272643726956E-3</v>
      </c>
      <c r="Q358" s="52">
        <f>IFERROR(_xll.qlIndexFixing(ONIndex1Y,I358,TRUE,_xll.ohTrigger(RecalcTrigger,Trigger1Y)),NA())</f>
        <v>2.1403049540680286E-3</v>
      </c>
    </row>
    <row r="359" spans="2:17" x14ac:dyDescent="0.2">
      <c r="B359" s="46" t="s">
        <v>17</v>
      </c>
      <c r="D359" s="49">
        <f>_xll.qlCalendarAdvance(Calendar,$D358,B359,"f",FALSE)</f>
        <v>42772</v>
      </c>
      <c r="E359" s="49">
        <f>_xll.qlInterestRateIndexValueDate(IndexON,D359)</f>
        <v>42772</v>
      </c>
      <c r="F359" s="52">
        <f>IFERROR(_xll.qlIndexFixing(IndexON,D359,TRUE,_xll.ohTrigger(RecalcTrigger,TriggerON)),NA())</f>
        <v>-1.6190780056257736E-3</v>
      </c>
      <c r="H359" s="49">
        <f>_xll.qlCalendarAdvance(Calendar,$H358,B359,"f",FALSE)</f>
        <v>42772</v>
      </c>
      <c r="I359" s="49">
        <f>_xll.qlInterestRateIndexValueDate(Index1M,$H359)</f>
        <v>42774</v>
      </c>
      <c r="J359" s="52">
        <f>IFERROR(_xll.qlIndexFixing(Index1M,$H359,TRUE,_xll.ohTrigger(RecalcTrigger,Trigger1M)),NA())</f>
        <v>-1.0059384051070669E-3</v>
      </c>
      <c r="K359" s="52">
        <f>IFERROR(_xll.qlIndexFixing(ONIndex1M,I359,TRUE,_xll.ohTrigger(RecalcTrigger,Trigger1M)),NA())</f>
        <v>-1.0312178736526789E-3</v>
      </c>
      <c r="L359" s="52">
        <f>IFERROR(_xll.qlIndexFixing(Index3M,H359,TRUE,_xll.ohTrigger(RecalcTrigger,Trigger3M)),NA())</f>
        <v>2.0150018183445064E-5</v>
      </c>
      <c r="M359" s="52">
        <f>IFERROR(_xll.qlIndexFixing(ONIndex3M,I359,TRUE,_xll.ohTrigger(RecalcTrigger,Trigger3M)),NA())</f>
        <v>-1.4118016037567571E-4</v>
      </c>
      <c r="N359" s="52">
        <f>IFERROR(_xll.qlIndexFixing(Index6M,$H359,TRUE,_xll.ohTrigger(RecalcTrigger,Trigger6M)),NA())</f>
        <v>1.1552353676506991E-3</v>
      </c>
      <c r="O359" s="52">
        <f>IFERROR(_xll.qlIndexFixing(ONIndex6M,I359,TRUE,_xll.ohTrigger(RecalcTrigger,Trigger6M)),NA())</f>
        <v>6.4935393606191383E-4</v>
      </c>
      <c r="P359" s="52">
        <f>IFERROR(_xll.qlIndexFixing(Index1Y,$H359,TRUE,_xll.ohTrigger(RecalcTrigger,Trigger1Y)),NA())</f>
        <v>3.0139400710761516E-3</v>
      </c>
      <c r="Q359" s="52">
        <f>IFERROR(_xll.qlIndexFixing(ONIndex1Y,I359,TRUE,_xll.ohTrigger(RecalcTrigger,Trigger1Y)),NA())</f>
        <v>2.1430004980693695E-3</v>
      </c>
    </row>
    <row r="360" spans="2:17" x14ac:dyDescent="0.2">
      <c r="B360" s="46" t="s">
        <v>17</v>
      </c>
      <c r="D360" s="49">
        <f>_xll.qlCalendarAdvance(Calendar,$D359,B360,"f",FALSE)</f>
        <v>42773</v>
      </c>
      <c r="E360" s="49">
        <f>_xll.qlInterestRateIndexValueDate(IndexON,D360)</f>
        <v>42773</v>
      </c>
      <c r="F360" s="52">
        <f>IFERROR(_xll.qlIndexFixing(IndexON,D360,TRUE,_xll.ohTrigger(RecalcTrigger,TriggerON)),NA())</f>
        <v>-1.6156811825229767E-3</v>
      </c>
      <c r="H360" s="49">
        <f>_xll.qlCalendarAdvance(Calendar,$H359,B360,"f",FALSE)</f>
        <v>42773</v>
      </c>
      <c r="I360" s="49">
        <f>_xll.qlInterestRateIndexValueDate(Index1M,$H360)</f>
        <v>42775</v>
      </c>
      <c r="J360" s="52">
        <f>IFERROR(_xll.qlIndexFixing(Index1M,$H360,TRUE,_xll.ohTrigger(RecalcTrigger,Trigger1M)),NA())</f>
        <v>-1.0035079686778112E-3</v>
      </c>
      <c r="K360" s="52">
        <f>IFERROR(_xll.qlIndexFixing(ONIndex1M,I360,TRUE,_xll.ohTrigger(RecalcTrigger,Trigger1M)),NA())</f>
        <v>-1.0265603195502848E-3</v>
      </c>
      <c r="L360" s="52">
        <f>IFERROR(_xll.qlIndexFixing(Index3M,H360,TRUE,_xll.ohTrigger(RecalcTrigger,Trigger3M)),NA())</f>
        <v>2.4242585189630371E-5</v>
      </c>
      <c r="M360" s="52">
        <f>IFERROR(_xll.qlIndexFixing(ONIndex3M,I360,TRUE,_xll.ohTrigger(RecalcTrigger,Trigger3M)),NA())</f>
        <v>-1.3499673838790471E-4</v>
      </c>
      <c r="N360" s="52">
        <f>IFERROR(_xll.qlIndexFixing(Index6M,$H360,TRUE,_xll.ohTrigger(RecalcTrigger,Trigger6M)),NA())</f>
        <v>1.1594177373662267E-3</v>
      </c>
      <c r="O360" s="52">
        <f>IFERROR(_xll.qlIndexFixing(ONIndex6M,I360,TRUE,_xll.ohTrigger(RecalcTrigger,Trigger6M)),NA())</f>
        <v>6.5107490335059026E-4</v>
      </c>
      <c r="P360" s="52">
        <f>IFERROR(_xll.qlIndexFixing(Index1Y,$H360,TRUE,_xll.ohTrigger(RecalcTrigger,Trigger1Y)),NA())</f>
        <v>3.0193677288411387E-3</v>
      </c>
      <c r="Q360" s="52">
        <f>IFERROR(_xll.qlIndexFixing(ONIndex1Y,I360,TRUE,_xll.ohTrigger(RecalcTrigger,Trigger1Y)),NA())</f>
        <v>2.1448904173571037E-3</v>
      </c>
    </row>
    <row r="361" spans="2:17" x14ac:dyDescent="0.2">
      <c r="B361" s="46" t="s">
        <v>17</v>
      </c>
      <c r="D361" s="49">
        <f>_xll.qlCalendarAdvance(Calendar,$D360,B361,"f",FALSE)</f>
        <v>42774</v>
      </c>
      <c r="E361" s="49">
        <f>_xll.qlInterestRateIndexValueDate(IndexON,D361)</f>
        <v>42774</v>
      </c>
      <c r="F361" s="52">
        <f>IFERROR(_xll.qlIndexFixing(IndexON,D361,TRUE,_xll.ohTrigger(RecalcTrigger,TriggerON)),NA())</f>
        <v>-1.6122450619349138E-3</v>
      </c>
      <c r="H361" s="49">
        <f>_xll.qlCalendarAdvance(Calendar,$H360,B361,"f",FALSE)</f>
        <v>42774</v>
      </c>
      <c r="I361" s="49">
        <f>_xll.qlInterestRateIndexValueDate(Index1M,$H361)</f>
        <v>42776</v>
      </c>
      <c r="J361" s="52">
        <f>IFERROR(_xll.qlIndexFixing(Index1M,$H361,TRUE,_xll.ohTrigger(RecalcTrigger,Trigger1M)),NA())</f>
        <v>-1.0010676631944104E-3</v>
      </c>
      <c r="K361" s="52">
        <f>IFERROR(_xll.qlIndexFixing(ONIndex1M,I361,TRUE,_xll.ohTrigger(RecalcTrigger,Trigger1M)),NA())</f>
        <v>-1.0242135980931266E-3</v>
      </c>
      <c r="L361" s="52">
        <f>IFERROR(_xll.qlIndexFixing(Index3M,H361,TRUE,_xll.ohTrigger(RecalcTrigger,Trigger3M)),NA())</f>
        <v>2.8349708304942709E-5</v>
      </c>
      <c r="M361" s="52">
        <f>IFERROR(_xll.qlIndexFixing(ONIndex3M,I361,TRUE,_xll.ohTrigger(RecalcTrigger,Trigger3M)),NA())</f>
        <v>-1.3184611158845172E-4</v>
      </c>
      <c r="N361" s="52">
        <f>IFERROR(_xll.qlIndexFixing(Index6M,$H361,TRUE,_xll.ohTrigger(RecalcTrigger,Trigger6M)),NA())</f>
        <v>1.1636100156723873E-3</v>
      </c>
      <c r="O361" s="52">
        <f>IFERROR(_xll.qlIndexFixing(ONIndex6M,I361,TRUE,_xll.ohTrigger(RecalcTrigger,Trigger6M)),NA())</f>
        <v>6.5236573303373291E-4</v>
      </c>
      <c r="P361" s="52">
        <f>IFERROR(_xll.qlIndexFixing(Index1Y,$H361,TRUE,_xll.ohTrigger(RecalcTrigger,Trigger1Y)),NA())</f>
        <v>3.0309141106079135E-3</v>
      </c>
      <c r="Q361" s="52">
        <f>IFERROR(_xll.qlIndexFixing(ONIndex1Y,I361,TRUE,_xll.ohTrigger(RecalcTrigger,Trigger1Y)),NA())</f>
        <v>2.1454471959803101E-3</v>
      </c>
    </row>
    <row r="362" spans="2:17" x14ac:dyDescent="0.2">
      <c r="B362" s="46" t="s">
        <v>17</v>
      </c>
      <c r="D362" s="49">
        <f>_xll.qlCalendarAdvance(Calendar,$D361,B362,"f",FALSE)</f>
        <v>42775</v>
      </c>
      <c r="E362" s="49">
        <f>_xll.qlInterestRateIndexValueDate(IndexON,D362)</f>
        <v>42775</v>
      </c>
      <c r="F362" s="52">
        <f>IFERROR(_xll.qlIndexFixing(IndexON,D362,TRUE,_xll.ohTrigger(RecalcTrigger,TriggerON)),NA())</f>
        <v>-1.6087694977384714E-3</v>
      </c>
      <c r="H362" s="49">
        <f>_xll.qlCalendarAdvance(Calendar,$H361,B362,"f",FALSE)</f>
        <v>42775</v>
      </c>
      <c r="I362" s="49">
        <f>_xll.qlInterestRateIndexValueDate(Index1M,$H362)</f>
        <v>42779</v>
      </c>
      <c r="J362" s="52">
        <f>IFERROR(_xll.qlIndexFixing(Index1M,$H362,TRUE,_xll.ohTrigger(RecalcTrigger,Trigger1M)),NA())</f>
        <v>-9.9368754345479401E-4</v>
      </c>
      <c r="K362" s="52">
        <f>IFERROR(_xll.qlIndexFixing(ONIndex1M,I362,TRUE,_xll.ohTrigger(RecalcTrigger,Trigger1M)),NA())</f>
        <v>-1.0218569977782366E-3</v>
      </c>
      <c r="L362" s="52">
        <f>IFERROR(_xll.qlIndexFixing(Index3M,H362,TRUE,_xll.ohTrigger(RecalcTrigger,Trigger3M)),NA())</f>
        <v>4.5075467956860115E-5</v>
      </c>
      <c r="M362" s="52">
        <f>IFERROR(_xll.qlIndexFixing(ONIndex3M,I362,TRUE,_xll.ohTrigger(RecalcTrigger,Trigger3M)),NA())</f>
        <v>-1.2865988546550966E-4</v>
      </c>
      <c r="N362" s="52">
        <f>IFERROR(_xll.qlIndexFixing(Index6M,$H362,TRUE,_xll.ohTrigger(RecalcTrigger,Trigger6M)),NA())</f>
        <v>1.177614325245639E-3</v>
      </c>
      <c r="O362" s="52">
        <f>IFERROR(_xll.qlIndexFixing(ONIndex6M,I362,TRUE,_xll.ohTrigger(RecalcTrigger,Trigger6M)),NA())</f>
        <v>6.539174455522101E-4</v>
      </c>
      <c r="P362" s="52">
        <f>IFERROR(_xll.qlIndexFixing(Index1Y,$H362,TRUE,_xll.ohTrigger(RecalcTrigger,Trigger1Y)),NA())</f>
        <v>3.0412399365247291E-3</v>
      </c>
      <c r="Q362" s="52">
        <f>IFERROR(_xll.qlIndexFixing(ONIndex1Y,I362,TRUE,_xll.ohTrigger(RecalcTrigger,Trigger1Y)),NA())</f>
        <v>2.1457645365341449E-3</v>
      </c>
    </row>
    <row r="363" spans="2:17" x14ac:dyDescent="0.2">
      <c r="B363" s="46" t="s">
        <v>17</v>
      </c>
      <c r="D363" s="49">
        <f>_xll.qlCalendarAdvance(Calendar,$D362,B363,"f",FALSE)</f>
        <v>42776</v>
      </c>
      <c r="E363" s="49">
        <f>_xll.qlInterestRateIndexValueDate(IndexON,D363)</f>
        <v>42776</v>
      </c>
      <c r="F363" s="52">
        <f>IFERROR(_xll.qlIndexFixing(IndexON,D363,TRUE,_xll.ohTrigger(RecalcTrigger,TriggerON)),NA())</f>
        <v>-1.6016790280604098E-3</v>
      </c>
      <c r="H363" s="49">
        <f>_xll.qlCalendarAdvance(Calendar,$H362,B363,"f",FALSE)</f>
        <v>42776</v>
      </c>
      <c r="I363" s="49">
        <f>_xll.qlInterestRateIndexValueDate(Index1M,$H363)</f>
        <v>42780</v>
      </c>
      <c r="J363" s="52">
        <f>IFERROR(_xll.qlIndexFixing(Index1M,$H363,TRUE,_xll.ohTrigger(RecalcTrigger,Trigger1M)),NA())</f>
        <v>-9.9120777279455233E-4</v>
      </c>
      <c r="K363" s="52">
        <f>IFERROR(_xll.qlIndexFixing(ONIndex1M,I363,TRUE,_xll.ohTrigger(RecalcTrigger,Trigger1M)),NA())</f>
        <v>-1.0194905198446236E-3</v>
      </c>
      <c r="L363" s="52">
        <f>IFERROR(_xll.qlIndexFixing(Index3M,H363,TRUE,_xll.ohTrigger(RecalcTrigger,Trigger3M)),NA())</f>
        <v>4.7076287902569902E-5</v>
      </c>
      <c r="M363" s="52">
        <f>IFERROR(_xll.qlIndexFixing(ONIndex3M,I363,TRUE,_xll.ohTrigger(RecalcTrigger,Trigger3M)),NA())</f>
        <v>-1.2543788264096634E-4</v>
      </c>
      <c r="N363" s="52">
        <f>IFERROR(_xll.qlIndexFixing(Index6M,$H363,TRUE,_xll.ohTrigger(RecalcTrigger,Trigger6M)),NA())</f>
        <v>1.1805212478032865E-3</v>
      </c>
      <c r="O363" s="52">
        <f>IFERROR(_xll.qlIndexFixing(ONIndex6M,I363,TRUE,_xll.ohTrigger(RecalcTrigger,Trigger6M)),NA())</f>
        <v>6.5573205873192819E-4</v>
      </c>
      <c r="P363" s="52">
        <f>IFERROR(_xll.qlIndexFixing(Index1Y,$H363,TRUE,_xll.ohTrigger(RecalcTrigger,Trigger1Y)),NA())</f>
        <v>3.0467516922776873E-3</v>
      </c>
      <c r="Q363" s="52">
        <f>IFERROR(_xll.qlIndexFixing(ONIndex1Y,I363,TRUE,_xll.ohTrigger(RecalcTrigger,Trigger1Y)),NA())</f>
        <v>2.1458406376595462E-3</v>
      </c>
    </row>
    <row r="364" spans="2:17" x14ac:dyDescent="0.2">
      <c r="B364" s="46" t="s">
        <v>17</v>
      </c>
      <c r="D364" s="49">
        <f>_xll.qlCalendarAdvance(Calendar,$D363,B364,"f",FALSE)</f>
        <v>42779</v>
      </c>
      <c r="E364" s="49">
        <f>_xll.qlInterestRateIndexValueDate(IndexON,D364)</f>
        <v>42779</v>
      </c>
      <c r="F364" s="52">
        <f>IFERROR(_xll.qlIndexFixing(IndexON,D364,TRUE,_xll.ohTrigger(RecalcTrigger,TriggerON)),NA())</f>
        <v>-1.5944698610237396E-3</v>
      </c>
      <c r="H364" s="49">
        <f>_xll.qlCalendarAdvance(Calendar,$H363,B364,"f",FALSE)</f>
        <v>42779</v>
      </c>
      <c r="I364" s="49">
        <f>_xll.qlInterestRateIndexValueDate(Index1M,$H364)</f>
        <v>42781</v>
      </c>
      <c r="J364" s="52">
        <f>IFERROR(_xll.qlIndexFixing(Index1M,$H364,TRUE,_xll.ohTrigger(RecalcTrigger,Trigger1M)),NA())</f>
        <v>-9.887181386043181E-4</v>
      </c>
      <c r="K364" s="52">
        <f>IFERROR(_xll.qlIndexFixing(ONIndex1M,I364,TRUE,_xll.ohTrigger(RecalcTrigger,Trigger1M)),NA())</f>
        <v>-1.0147217837186417E-3</v>
      </c>
      <c r="L364" s="52">
        <f>IFERROR(_xll.qlIndexFixing(Index3M,H364,TRUE,_xll.ohTrigger(RecalcTrigger,Trigger3M)),NA())</f>
        <v>4.9086669918875362E-5</v>
      </c>
      <c r="M364" s="52">
        <f>IFERROR(_xll.qlIndexFixing(ONIndex3M,I364,TRUE,_xll.ohTrigger(RecalcTrigger,Trigger3M)),NA())</f>
        <v>-1.188736937818291E-4</v>
      </c>
      <c r="N364" s="52">
        <f>IFERROR(_xll.qlIndexFixing(Index6M,$H364,TRUE,_xll.ohTrigger(RecalcTrigger,Trigger6M)),NA())</f>
        <v>1.1847954265755247E-3</v>
      </c>
      <c r="O364" s="52">
        <f>IFERROR(_xll.qlIndexFixing(ONIndex6M,I364,TRUE,_xll.ohTrigger(RecalcTrigger,Trigger6M)),NA())</f>
        <v>6.6024892023008874E-4</v>
      </c>
      <c r="P364" s="52">
        <f>IFERROR(_xll.qlIndexFixing(Index1Y,$H364,TRUE,_xll.ohTrigger(RecalcTrigger,Trigger1Y)),NA())</f>
        <v>3.0522822707044757E-3</v>
      </c>
      <c r="Q364" s="52">
        <f>IFERROR(_xll.qlIndexFixing(ONIndex1Y,I364,TRUE,_xll.ohTrigger(RecalcTrigger,Trigger1Y)),NA())</f>
        <v>2.1451924835158565E-3</v>
      </c>
    </row>
    <row r="365" spans="2:17" x14ac:dyDescent="0.2">
      <c r="B365" s="46" t="s">
        <v>17</v>
      </c>
      <c r="D365" s="49">
        <f>_xll.qlCalendarAdvance(Calendar,$D364,B365,"f",FALSE)</f>
        <v>42780</v>
      </c>
      <c r="E365" s="49">
        <f>_xll.qlInterestRateIndexValueDate(IndexON,D365)</f>
        <v>42780</v>
      </c>
      <c r="F365" s="52">
        <f>IFERROR(_xll.qlIndexFixing(IndexON,D365,TRUE,_xll.ohTrigger(RecalcTrigger,TriggerON)),NA())</f>
        <v>-1.590794872190493E-3</v>
      </c>
      <c r="H365" s="49">
        <f>_xll.qlCalendarAdvance(Calendar,$H364,B365,"f",FALSE)</f>
        <v>42780</v>
      </c>
      <c r="I365" s="49">
        <f>_xll.qlInterestRateIndexValueDate(Index1M,$H365)</f>
        <v>42782</v>
      </c>
      <c r="J365" s="52">
        <f>IFERROR(_xll.qlIndexFixing(Index1M,$H365,TRUE,_xll.ohTrigger(RecalcTrigger,Trigger1M)),NA())</f>
        <v>-9.8621864199034876E-4</v>
      </c>
      <c r="K365" s="52">
        <f>IFERROR(_xll.qlIndexFixing(ONIndex1M,I365,TRUE,_xll.ohTrigger(RecalcTrigger,Trigger1M)),NA())</f>
        <v>-1.0099258534657096E-3</v>
      </c>
      <c r="L365" s="52">
        <f>IFERROR(_xll.qlIndexFixing(Index3M,H365,TRUE,_xll.ohTrigger(RecalcTrigger,Trigger3M)),NA())</f>
        <v>5.327088258870289E-5</v>
      </c>
      <c r="M365" s="52">
        <f>IFERROR(_xll.qlIndexFixing(ONIndex3M,I365,TRUE,_xll.ohTrigger(RecalcTrigger,Trigger3M)),NA())</f>
        <v>-1.1218855192840493E-4</v>
      </c>
      <c r="N365" s="52">
        <f>IFERROR(_xll.qlIndexFixing(Index6M,$H365,TRUE,_xll.ohTrigger(RecalcTrigger,Trigger6M)),NA())</f>
        <v>1.1890925231555251E-3</v>
      </c>
      <c r="O365" s="52">
        <f>IFERROR(_xll.qlIndexFixing(ONIndex6M,I365,TRUE,_xll.ohTrigger(RecalcTrigger,Trigger6M)),NA())</f>
        <v>6.6565987306255181E-4</v>
      </c>
      <c r="P365" s="52">
        <f>IFERROR(_xll.qlIndexFixing(Index1Y,$H365,TRUE,_xll.ohTrigger(RecalcTrigger,Trigger1Y)),NA())</f>
        <v>3.0578323510119221E-3</v>
      </c>
      <c r="Q365" s="52">
        <f>IFERROR(_xll.qlIndexFixing(ONIndex1Y,I365,TRUE,_xll.ohTrigger(RecalcTrigger,Trigger1Y)),NA())</f>
        <v>2.143696616938584E-3</v>
      </c>
    </row>
    <row r="366" spans="2:17" x14ac:dyDescent="0.2">
      <c r="B366" s="46" t="s">
        <v>17</v>
      </c>
      <c r="D366" s="49">
        <f>_xll.qlCalendarAdvance(Calendar,$D365,B366,"f",FALSE)</f>
        <v>42781</v>
      </c>
      <c r="E366" s="49">
        <f>_xll.qlInterestRateIndexValueDate(IndexON,D366)</f>
        <v>42781</v>
      </c>
      <c r="F366" s="52">
        <f>IFERROR(_xll.qlIndexFixing(IndexON,D366,TRUE,_xll.ohTrigger(RecalcTrigger,TriggerON)),NA())</f>
        <v>-1.5870795574546293E-3</v>
      </c>
      <c r="H366" s="49">
        <f>_xll.qlCalendarAdvance(Calendar,$H365,B366,"f",FALSE)</f>
        <v>42781</v>
      </c>
      <c r="I366" s="49">
        <f>_xll.qlInterestRateIndexValueDate(Index1M,$H366)</f>
        <v>42783</v>
      </c>
      <c r="J366" s="52">
        <f>IFERROR(_xll.qlIndexFixing(Index1M,$H366,TRUE,_xll.ohTrigger(RecalcTrigger,Trigger1M)),NA())</f>
        <v>-9.8370928405462025E-4</v>
      </c>
      <c r="K366" s="52">
        <f>IFERROR(_xll.qlIndexFixing(ONIndex1M,I366,TRUE,_xll.ohTrigger(RecalcTrigger,Trigger1M)),NA())</f>
        <v>-1.0075100036255336E-3</v>
      </c>
      <c r="L366" s="52">
        <f>IFERROR(_xll.qlIndexFixing(Index3M,H366,TRUE,_xll.ohTrigger(RecalcTrigger,Trigger3M)),NA())</f>
        <v>5.7466202506685352E-5</v>
      </c>
      <c r="M366" s="52">
        <f>IFERROR(_xll.qlIndexFixing(ONIndex3M,I366,TRUE,_xll.ohTrigger(RecalcTrigger,Trigger3M)),NA())</f>
        <v>-1.0878500172673E-4</v>
      </c>
      <c r="N366" s="52">
        <f>IFERROR(_xll.qlIndexFixing(Index6M,$H366,TRUE,_xll.ohTrigger(RecalcTrigger,Trigger6M)),NA())</f>
        <v>1.1934147388542439E-3</v>
      </c>
      <c r="O366" s="52">
        <f>IFERROR(_xll.qlIndexFixing(ONIndex6M,I366,TRUE,_xll.ohTrigger(RecalcTrigger,Trigger6M)),NA())</f>
        <v>6.6881925581796509E-4</v>
      </c>
      <c r="P366" s="52">
        <f>IFERROR(_xll.qlIndexFixing(Index1Y,$H366,TRUE,_xll.ohTrigger(RecalcTrigger,Trigger1Y)),NA())</f>
        <v>3.0695795256537573E-3</v>
      </c>
      <c r="Q366" s="52">
        <f>IFERROR(_xll.qlIndexFixing(ONIndex1Y,I366,TRUE,_xll.ohTrigger(RecalcTrigger,Trigger1Y)),NA())</f>
        <v>2.1425394978180634E-3</v>
      </c>
    </row>
    <row r="367" spans="2:17" x14ac:dyDescent="0.2">
      <c r="B367" s="46" t="s">
        <v>17</v>
      </c>
      <c r="D367" s="49">
        <f>_xll.qlCalendarAdvance(Calendar,$D366,B367,"f",FALSE)</f>
        <v>42782</v>
      </c>
      <c r="E367" s="49">
        <f>_xll.qlInterestRateIndexValueDate(IndexON,D367)</f>
        <v>42782</v>
      </c>
      <c r="F367" s="52">
        <f>IFERROR(_xll.qlIndexFixing(IndexON,D367,TRUE,_xll.ohTrigger(RecalcTrigger,TriggerON)),NA())</f>
        <v>-1.5833237701334824E-3</v>
      </c>
      <c r="H367" s="49">
        <f>_xll.qlCalendarAdvance(Calendar,$H366,B367,"f",FALSE)</f>
        <v>42782</v>
      </c>
      <c r="I367" s="49">
        <f>_xll.qlInterestRateIndexValueDate(Index1M,$H367)</f>
        <v>42786</v>
      </c>
      <c r="J367" s="52">
        <f>IFERROR(_xll.qlIndexFixing(Index1M,$H367,TRUE,_xll.ohTrigger(RecalcTrigger,Trigger1M)),NA())</f>
        <v>-9.7612205337660463E-4</v>
      </c>
      <c r="K367" s="52">
        <f>IFERROR(_xll.qlIndexFixing(ONIndex1M,I367,TRUE,_xll.ohTrigger(RecalcTrigger,Trigger1M)),NA())</f>
        <v>-1.0050842829611994E-3</v>
      </c>
      <c r="L367" s="52">
        <f>IFERROR(_xll.qlIndexFixing(Index3M,H367,TRUE,_xll.ohTrigger(RecalcTrigger,Trigger3M)),NA())</f>
        <v>7.4435930377722659E-5</v>
      </c>
      <c r="M367" s="52">
        <f>IFERROR(_xll.qlIndexFixing(ONIndex3M,I367,TRUE,_xll.ohTrigger(RecalcTrigger,Trigger3M)),NA())</f>
        <v>-1.0534460951561186E-4</v>
      </c>
      <c r="N367" s="52">
        <f>IFERROR(_xll.qlIndexFixing(Index6M,$H367,TRUE,_xll.ohTrigger(RecalcTrigger,Trigger6M)),NA())</f>
        <v>1.2080050074164501E-3</v>
      </c>
      <c r="O367" s="52">
        <f>IFERROR(_xll.qlIndexFixing(ONIndex6M,I367,TRUE,_xll.ohTrigger(RecalcTrigger,Trigger6M)),NA())</f>
        <v>6.7225364579037716E-4</v>
      </c>
      <c r="P367" s="52">
        <f>IFERROR(_xll.qlIndexFixing(Index1Y,$H367,TRUE,_xll.ohTrigger(RecalcTrigger,Trigger1Y)),NA())</f>
        <v>3.0802414479319242E-3</v>
      </c>
      <c r="Q367" s="52">
        <f>IFERROR(_xll.qlIndexFixing(ONIndex1Y,I367,TRUE,_xll.ohTrigger(RecalcTrigger,Trigger1Y)),NA())</f>
        <v>2.1411303300755691E-3</v>
      </c>
    </row>
    <row r="368" spans="2:17" x14ac:dyDescent="0.2">
      <c r="B368" s="46" t="s">
        <v>17</v>
      </c>
      <c r="D368" s="49">
        <f>_xll.qlCalendarAdvance(Calendar,$D367,B368,"f",FALSE)</f>
        <v>42783</v>
      </c>
      <c r="E368" s="49">
        <f>_xll.qlInterestRateIndexValueDate(IndexON,D368)</f>
        <v>42783</v>
      </c>
      <c r="F368" s="52">
        <f>IFERROR(_xll.qlIndexFixing(IndexON,D368,TRUE,_xll.ohTrigger(RecalcTrigger,TriggerON)),NA())</f>
        <v>-1.5756696545787818E-3</v>
      </c>
      <c r="H368" s="49">
        <f>_xll.qlCalendarAdvance(Calendar,$H367,B368,"f",FALSE)</f>
        <v>42783</v>
      </c>
      <c r="I368" s="49">
        <f>_xll.qlInterestRateIndexValueDate(Index1M,$H368)</f>
        <v>42787</v>
      </c>
      <c r="J368" s="52">
        <f>IFERROR(_xll.qlIndexFixing(Index1M,$H368,TRUE,_xll.ohTrigger(RecalcTrigger,Trigger1M)),NA())</f>
        <v>-9.7357326120642686E-4</v>
      </c>
      <c r="K368" s="52">
        <f>IFERROR(_xll.qlIndexFixing(ONIndex1M,I368,TRUE,_xll.ohTrigger(RecalcTrigger,Trigger1M)),NA())</f>
        <v>-1.002648692391972E-3</v>
      </c>
      <c r="L368" s="52">
        <f>IFERROR(_xll.qlIndexFixing(Index3M,H368,TRUE,_xll.ohTrigger(RecalcTrigger,Trigger3M)),NA())</f>
        <v>7.6509559579385211E-5</v>
      </c>
      <c r="M368" s="52">
        <f>IFERROR(_xll.qlIndexFixing(ONIndex3M,I368,TRUE,_xll.ohTrigger(RecalcTrigger,Trigger3M)),NA())</f>
        <v>-1.0186719731741789E-4</v>
      </c>
      <c r="N368" s="52">
        <f>IFERROR(_xll.qlIndexFixing(Index6M,$H368,TRUE,_xll.ohTrigger(RecalcTrigger,Trigger6M)),NA())</f>
        <v>1.2109991501700252E-3</v>
      </c>
      <c r="O368" s="52">
        <f>IFERROR(_xll.qlIndexFixing(ONIndex6M,I368,TRUE,_xll.ohTrigger(RecalcTrigger,Trigger6M)),NA())</f>
        <v>6.7600780749188516E-4</v>
      </c>
      <c r="P368" s="52">
        <f>IFERROR(_xll.qlIndexFixing(Index1Y,$H368,TRUE,_xll.ohTrigger(RecalcTrigger,Trigger1Y)),NA())</f>
        <v>3.0858993984950026E-3</v>
      </c>
      <c r="Q368" s="52">
        <f>IFERROR(_xll.qlIndexFixing(ONIndex1Y,I368,TRUE,_xll.ohTrigger(RecalcTrigger,Trigger1Y)),NA())</f>
        <v>2.139589627150329E-3</v>
      </c>
    </row>
    <row r="369" spans="2:17" x14ac:dyDescent="0.2">
      <c r="B369" s="46" t="s">
        <v>17</v>
      </c>
      <c r="D369" s="49">
        <f>_xll.qlCalendarAdvance(Calendar,$D368,B369,"f",FALSE)</f>
        <v>42786</v>
      </c>
      <c r="E369" s="49">
        <f>_xll.qlInterestRateIndexValueDate(IndexON,D369)</f>
        <v>42786</v>
      </c>
      <c r="F369" s="52">
        <f>IFERROR(_xll.qlIndexFixing(IndexON,D369,TRUE,_xll.ohTrigger(RecalcTrigger,TriggerON)),NA())</f>
        <v>-1.5678929531093289E-3</v>
      </c>
      <c r="H369" s="49">
        <f>_xll.qlCalendarAdvance(Calendar,$H368,B369,"f",FALSE)</f>
        <v>42786</v>
      </c>
      <c r="I369" s="49">
        <f>_xll.qlInterestRateIndexValueDate(Index1M,$H369)</f>
        <v>42788</v>
      </c>
      <c r="J369" s="52">
        <f>IFERROR(_xll.qlIndexFixing(Index1M,$H369,TRUE,_xll.ohTrigger(RecalcTrigger,Trigger1M)),NA())</f>
        <v>-9.7101461324863457E-4</v>
      </c>
      <c r="K369" s="52">
        <f>IFERROR(_xll.qlIndexFixing(ONIndex1M,I369,TRUE,_xll.ohTrigger(RecalcTrigger,Trigger1M)),NA())</f>
        <v>-9.9774185163159501E-4</v>
      </c>
      <c r="L369" s="52">
        <f>IFERROR(_xll.qlIndexFixing(Index3M,H369,TRUE,_xll.ohTrigger(RecalcTrigger,Trigger3M)),NA())</f>
        <v>7.859154469146784E-5</v>
      </c>
      <c r="M369" s="52">
        <f>IFERROR(_xll.qlIndexFixing(ONIndex3M,I369,TRUE,_xll.ohTrigger(RecalcTrigger,Trigger3M)),NA())</f>
        <v>-9.478806177298793E-5</v>
      </c>
      <c r="N369" s="52">
        <f>IFERROR(_xll.qlIndexFixing(Index6M,$H369,TRUE,_xll.ohTrigger(RecalcTrigger,Trigger6M)),NA())</f>
        <v>1.215480312247455E-3</v>
      </c>
      <c r="O369" s="52">
        <f>IFERROR(_xll.qlIndexFixing(ONIndex6M,I369,TRUE,_xll.ohTrigger(RecalcTrigger,Trigger6M)),NA())</f>
        <v>6.8522564094841698E-4</v>
      </c>
      <c r="P369" s="52">
        <f>IFERROR(_xll.qlIndexFixing(Index1Y,$H369,TRUE,_xll.ohTrigger(RecalcTrigger,Trigger1Y)),NA())</f>
        <v>3.0915810298331207E-3</v>
      </c>
      <c r="Q369" s="52">
        <f>IFERROR(_xll.qlIndexFixing(ONIndex1Y,I369,TRUE,_xll.ohTrigger(RecalcTrigger,Trigger1Y)),NA())</f>
        <v>2.1378824638595972E-3</v>
      </c>
    </row>
    <row r="370" spans="2:17" x14ac:dyDescent="0.2">
      <c r="B370" s="46" t="s">
        <v>17</v>
      </c>
      <c r="D370" s="49">
        <f>_xll.qlCalendarAdvance(Calendar,$D369,B370,"f",FALSE)</f>
        <v>42787</v>
      </c>
      <c r="E370" s="49">
        <f>_xll.qlInterestRateIndexValueDate(IndexON,D370)</f>
        <v>42787</v>
      </c>
      <c r="F370" s="52">
        <f>IFERROR(_xll.qlIndexFixing(IndexON,D370,TRUE,_xll.ohTrigger(RecalcTrigger,TriggerON)),NA())</f>
        <v>-1.5639325973459961E-3</v>
      </c>
      <c r="H370" s="49">
        <f>_xll.qlCalendarAdvance(Calendar,$H369,B370,"f",FALSE)</f>
        <v>42787</v>
      </c>
      <c r="I370" s="49">
        <f>_xll.qlInterestRateIndexValueDate(Index1M,$H370)</f>
        <v>42789</v>
      </c>
      <c r="J370" s="52">
        <f>IFERROR(_xll.qlIndexFixing(Index1M,$H370,TRUE,_xll.ohTrigger(RecalcTrigger,Trigger1M)),NA())</f>
        <v>-9.6844611059521135E-4</v>
      </c>
      <c r="K370" s="52">
        <f>IFERROR(_xll.qlIndexFixing(ONIndex1M,I370,TRUE,_xll.ohTrigger(RecalcTrigger,Trigger1M)),NA())</f>
        <v>-9.9280765288867201E-4</v>
      </c>
      <c r="L370" s="52">
        <f>IFERROR(_xll.qlIndexFixing(Index3M,H370,TRUE,_xll.ohTrigger(RecalcTrigger,Trigger3M)),NA())</f>
        <v>8.284273868066277E-5</v>
      </c>
      <c r="M370" s="52">
        <f>IFERROR(_xll.qlIndexFixing(ONIndex3M,I370,TRUE,_xll.ohTrigger(RecalcTrigger,Trigger3M)),NA())</f>
        <v>-8.7583801451351917E-5</v>
      </c>
      <c r="N370" s="52">
        <f>IFERROR(_xll.qlIndexFixing(Index6M,$H370,TRUE,_xll.ohTrigger(RecalcTrigger,Trigger6M)),NA())</f>
        <v>1.219999999988428E-3</v>
      </c>
      <c r="O370" s="52">
        <f>IFERROR(_xll.qlIndexFixing(ONIndex6M,I370,TRUE,_xll.ohTrigger(RecalcTrigger,Trigger6M)),NA())</f>
        <v>6.9625418974261777E-4</v>
      </c>
      <c r="P370" s="52">
        <f>IFERROR(_xll.qlIndexFixing(Index1Y,$H370,TRUE,_xll.ohTrigger(RecalcTrigger,Trigger1Y)),NA())</f>
        <v>3.0972870557069458E-3</v>
      </c>
      <c r="Q370" s="52">
        <f>IFERROR(_xll.qlIndexFixing(ONIndex1Y,I370,TRUE,_xll.ohTrigger(RecalcTrigger,Trigger1Y)),NA())</f>
        <v>2.1377743636108448E-3</v>
      </c>
    </row>
    <row r="371" spans="2:17" x14ac:dyDescent="0.2">
      <c r="B371" s="46" t="s">
        <v>17</v>
      </c>
      <c r="D371" s="49">
        <f>_xll.qlCalendarAdvance(Calendar,$D370,B371,"f",FALSE)</f>
        <v>42788</v>
      </c>
      <c r="E371" s="49">
        <f>_xll.qlInterestRateIndexValueDate(IndexON,D371)</f>
        <v>42788</v>
      </c>
      <c r="F371" s="52">
        <f>IFERROR(_xll.qlIndexFixing(IndexON,D371,TRUE,_xll.ohTrigger(RecalcTrigger,TriggerON)),NA())</f>
        <v>-1.5599308866631745E-3</v>
      </c>
      <c r="H371" s="49">
        <f>_xll.qlCalendarAdvance(Calendar,$H370,B371,"f",FALSE)</f>
        <v>42788</v>
      </c>
      <c r="I371" s="49">
        <f>_xll.qlInterestRateIndexValueDate(Index1M,$H371)</f>
        <v>42790</v>
      </c>
      <c r="J371" s="52">
        <f>IFERROR(_xll.qlIndexFixing(Index1M,$H371,TRUE,_xll.ohTrigger(RecalcTrigger,Trigger1M)),NA())</f>
        <v>-9.658677543552699E-4</v>
      </c>
      <c r="K371" s="52">
        <f>IFERROR(_xll.qlIndexFixing(ONIndex1M,I371,TRUE,_xll.ohTrigger(RecalcTrigger,Trigger1M)),NA())</f>
        <v>-9.9032272938170962E-4</v>
      </c>
      <c r="L371" s="52">
        <f>IFERROR(_xll.qlIndexFixing(Index3M,H371,TRUE,_xll.ohTrigger(RecalcTrigger,Trigger3M)),NA())</f>
        <v>8.7101416947325141E-5</v>
      </c>
      <c r="M371" s="52">
        <f>IFERROR(_xll.qlIndexFixing(ONIndex3M,I371,TRUE,_xll.ohTrigger(RecalcTrigger,Trigger3M)),NA())</f>
        <v>-8.3918627806767176E-5</v>
      </c>
      <c r="N371" s="52">
        <f>IFERROR(_xll.qlIndexFixing(Index6M,$H371,TRUE,_xll.ohTrigger(RecalcTrigger,Trigger6M)),NA())</f>
        <v>1.2245594813568E-3</v>
      </c>
      <c r="O371" s="52">
        <f>IFERROR(_xll.qlIndexFixing(ONIndex6M,I371,TRUE,_xll.ohTrigger(RecalcTrigger,Trigger6M)),NA())</f>
        <v>7.0268575502296926E-4</v>
      </c>
      <c r="P371" s="52">
        <f>IFERROR(_xll.qlIndexFixing(Index1Y,$H371,TRUE,_xll.ohTrigger(RecalcTrigger,Trigger1Y)),NA())</f>
        <v>3.1092649434288563E-3</v>
      </c>
      <c r="Q371" s="52">
        <f>IFERROR(_xll.qlIndexFixing(ONIndex1Y,I371,TRUE,_xll.ohTrigger(RecalcTrigger,Trigger1Y)),NA())</f>
        <v>2.1385484982072711E-3</v>
      </c>
    </row>
    <row r="372" spans="2:17" x14ac:dyDescent="0.2">
      <c r="B372" s="46" t="s">
        <v>17</v>
      </c>
      <c r="D372" s="49">
        <f>_xll.qlCalendarAdvance(Calendar,$D371,B372,"f",FALSE)</f>
        <v>42789</v>
      </c>
      <c r="E372" s="49">
        <f>_xll.qlInterestRateIndexValueDate(IndexON,D372)</f>
        <v>42789</v>
      </c>
      <c r="F372" s="52">
        <f>IFERROR(_xll.qlIndexFixing(IndexON,D372,TRUE,_xll.ohTrigger(RecalcTrigger,TriggerON)),NA())</f>
        <v>-1.5558876746180061E-3</v>
      </c>
      <c r="H372" s="49">
        <f>_xll.qlCalendarAdvance(Calendar,$H371,B372,"f",FALSE)</f>
        <v>42789</v>
      </c>
      <c r="I372" s="49">
        <f>_xll.qlInterestRateIndexValueDate(Index1M,$H372)</f>
        <v>42793</v>
      </c>
      <c r="J372" s="52">
        <f>IFERROR(_xll.qlIndexFixing(Index1M,$H372,TRUE,_xll.ohTrigger(RecalcTrigger,Trigger1M)),NA())</f>
        <v>-9.5807357518034361E-4</v>
      </c>
      <c r="K372" s="52">
        <f>IFERROR(_xll.qlIndexFixing(ONIndex1M,I372,TRUE,_xll.ohTrigger(RecalcTrigger,Trigger1M)),NA())</f>
        <v>-9.8782794248464256E-4</v>
      </c>
      <c r="L372" s="52">
        <f>IFERROR(_xll.qlIndexFixing(Index3M,H372,TRUE,_xll.ohTrigger(RecalcTrigger,Trigger3M)),NA())</f>
        <v>1.0421928434805611E-4</v>
      </c>
      <c r="M372" s="52">
        <f>IFERROR(_xll.qlIndexFixing(ONIndex3M,I372,TRUE,_xll.ohTrigger(RecalcTrigger,Trigger3M)),NA())</f>
        <v>-8.0215368987168745E-5</v>
      </c>
      <c r="N372" s="52">
        <f>IFERROR(_xll.qlIndexFixing(Index6M,$H372,TRUE,_xll.ohTrigger(RecalcTrigger,Trigger6M)),NA())</f>
        <v>1.2401278760676671E-3</v>
      </c>
      <c r="O372" s="52">
        <f>IFERROR(_xll.qlIndexFixing(ONIndex6M,I372,TRUE,_xll.ohTrigger(RecalcTrigger,Trigger6M)),NA())</f>
        <v>7.0967328957394216E-4</v>
      </c>
      <c r="P372" s="52">
        <f>IFERROR(_xll.qlIndexFixing(Index1Y,$H372,TRUE,_xll.ohTrigger(RecalcTrigger,Trigger1Y)),NA())</f>
        <v>3.1203479137526745E-3</v>
      </c>
      <c r="Q372" s="52">
        <f>IFERROR(_xll.qlIndexFixing(ONIndex1Y,I372,TRUE,_xll.ohTrigger(RecalcTrigger,Trigger1Y)),NA())</f>
        <v>2.1398215003909371E-3</v>
      </c>
    </row>
    <row r="373" spans="2:17" x14ac:dyDescent="0.2">
      <c r="B373" s="46" t="s">
        <v>17</v>
      </c>
      <c r="D373" s="49">
        <f>_xll.qlCalendarAdvance(Calendar,$D372,B373,"f",FALSE)</f>
        <v>42790</v>
      </c>
      <c r="E373" s="49">
        <f>_xll.qlInterestRateIndexValueDate(IndexON,D373)</f>
        <v>42790</v>
      </c>
      <c r="F373" s="52">
        <f>IFERROR(_xll.qlIndexFixing(IndexON,D373,TRUE,_xll.ohTrigger(RecalcTrigger,TriggerON)),NA())</f>
        <v>-1.547655523443936E-3</v>
      </c>
      <c r="H373" s="49">
        <f>_xll.qlCalendarAdvance(Calendar,$H372,B373,"f",FALSE)</f>
        <v>42790</v>
      </c>
      <c r="I373" s="49">
        <f>_xll.qlInterestRateIndexValueDate(Index1M,$H373)</f>
        <v>42794</v>
      </c>
      <c r="J373" s="52">
        <f>IFERROR(_xll.qlIndexFixing(Index1M,$H373,TRUE,_xll.ohTrigger(RecalcTrigger,Trigger1M)),NA())</f>
        <v>-9.5143432645287019E-4</v>
      </c>
      <c r="K373" s="52">
        <f>IFERROR(_xll.qlIndexFixing(ONIndex1M,I373,TRUE,_xll.ohTrigger(RecalcTrigger,Trigger1M)),NA())</f>
        <v>-9.853232936762879E-4</v>
      </c>
      <c r="L373" s="52">
        <f>IFERROR(_xll.qlIndexFixing(Index3M,H373,TRUE,_xll.ohTrigger(RecalcTrigger,Trigger3M)),NA())</f>
        <v>1.1064351409942452E-4</v>
      </c>
      <c r="M373" s="52">
        <f>IFERROR(_xll.qlIndexFixing(ONIndex3M,I373,TRUE,_xll.ohTrigger(RecalcTrigger,Trigger3M)),NA())</f>
        <v>-7.6473847694380481E-5</v>
      </c>
      <c r="N373" s="52">
        <f>IFERROR(_xll.qlIndexFixing(Index6M,$H373,TRUE,_xll.ohTrigger(RecalcTrigger,Trigger6M)),NA())</f>
        <v>1.248382861340431E-3</v>
      </c>
      <c r="O373" s="52">
        <f>IFERROR(_xll.qlIndexFixing(ONIndex6M,I373,TRUE,_xll.ohTrigger(RecalcTrigger,Trigger6M)),NA())</f>
        <v>7.1722078412328472E-4</v>
      </c>
      <c r="P373" s="52">
        <f>IFERROR(_xll.qlIndexFixing(Index1Y,$H373,TRUE,_xll.ohTrigger(RecalcTrigger,Trigger1Y)),NA())</f>
        <v>3.1261660859616767E-3</v>
      </c>
      <c r="Q373" s="52">
        <f>IFERROR(_xll.qlIndexFixing(ONIndex1Y,I373,TRUE,_xll.ohTrigger(RecalcTrigger,Trigger1Y)),NA())</f>
        <v>2.1415972142069251E-3</v>
      </c>
    </row>
    <row r="374" spans="2:17" x14ac:dyDescent="0.2">
      <c r="B374" s="46" t="s">
        <v>17</v>
      </c>
      <c r="D374" s="49">
        <f>_xll.qlCalendarAdvance(Calendar,$D373,B374,"f",FALSE)</f>
        <v>42793</v>
      </c>
      <c r="E374" s="49">
        <f>_xll.qlInterestRateIndexValueDate(IndexON,D374)</f>
        <v>42793</v>
      </c>
      <c r="F374" s="52">
        <f>IFERROR(_xll.qlIndexFixing(IndexON,D374,TRUE,_xll.ohTrigger(RecalcTrigger,TriggerON)),NA())</f>
        <v>-1.5392968708871635E-3</v>
      </c>
      <c r="H374" s="49">
        <f>_xll.qlCalendarAdvance(Calendar,$H373,B374,"f",FALSE)</f>
        <v>42793</v>
      </c>
      <c r="I374" s="49">
        <f>_xll.qlInterestRateIndexValueDate(Index1M,$H374)</f>
        <v>42795</v>
      </c>
      <c r="J374" s="52">
        <f>IFERROR(_xll.qlIndexFixing(Index1M,$H374,TRUE,_xll.ohTrigger(RecalcTrigger,Trigger1M)),NA())</f>
        <v>-9.4608479872486265E-4</v>
      </c>
      <c r="K374" s="52">
        <f>IFERROR(_xll.qlIndexFixing(ONIndex1M,I374,TRUE,_xll.ohTrigger(RecalcTrigger,Trigger1M)),NA())</f>
        <v>-9.8027845830017668E-4</v>
      </c>
      <c r="L374" s="52">
        <f>IFERROR(_xll.qlIndexFixing(Index3M,H374,TRUE,_xll.ohTrigger(RecalcTrigger,Trigger3M)),NA())</f>
        <v>1.1492444452783177E-4</v>
      </c>
      <c r="M374" s="52">
        <f>IFERROR(_xll.qlIndexFixing(ONIndex3M,I374,TRUE,_xll.ohTrigger(RecalcTrigger,Trigger3M)),NA())</f>
        <v>-6.8862362252453124E-5</v>
      </c>
      <c r="N374" s="52">
        <f>IFERROR(_xll.qlIndexFixing(Index6M,$H374,TRUE,_xll.ohTrigger(RecalcTrigger,Trigger6M)),NA())</f>
        <v>1.2531778241685273E-3</v>
      </c>
      <c r="O374" s="52">
        <f>IFERROR(_xll.qlIndexFixing(ONIndex6M,I374,TRUE,_xll.ohTrigger(RecalcTrigger,Trigger6M)),NA())</f>
        <v>7.3420375731103604E-4</v>
      </c>
      <c r="P374" s="52">
        <f>IFERROR(_xll.qlIndexFixing(Index1Y,$H374,TRUE,_xll.ohTrigger(RecalcTrigger,Trigger1Y)),NA())</f>
        <v>3.1320027777381469E-3</v>
      </c>
      <c r="Q374" s="52">
        <f>IFERROR(_xll.qlIndexFixing(ONIndex1Y,I374,TRUE,_xll.ohTrigger(RecalcTrigger,Trigger1Y)),NA())</f>
        <v>2.1468563683857411E-3</v>
      </c>
    </row>
    <row r="375" spans="2:17" x14ac:dyDescent="0.2">
      <c r="B375" s="46" t="s">
        <v>17</v>
      </c>
      <c r="D375" s="49">
        <f>_xll.qlCalendarAdvance(Calendar,$D374,B375,"f",FALSE)</f>
        <v>42794</v>
      </c>
      <c r="E375" s="49">
        <f>_xll.qlInterestRateIndexValueDate(IndexON,D375)</f>
        <v>42794</v>
      </c>
      <c r="F375" s="52">
        <f>IFERROR(_xll.qlIndexFixing(IndexON,D375,TRUE,_xll.ohTrigger(RecalcTrigger,TriggerON)),NA())</f>
        <v>-1.5350439463945875E-3</v>
      </c>
      <c r="H375" s="49">
        <f>_xll.qlCalendarAdvance(Calendar,$H374,B375,"f",FALSE)</f>
        <v>42794</v>
      </c>
      <c r="I375" s="49">
        <f>_xll.qlInterestRateIndexValueDate(Index1M,$H375)</f>
        <v>42796</v>
      </c>
      <c r="J375" s="52">
        <f>IFERROR(_xll.qlIndexFixing(Index1M,$H375,TRUE,_xll.ohTrigger(RecalcTrigger,Trigger1M)),NA())</f>
        <v>-9.4478291793487212E-4</v>
      </c>
      <c r="K375" s="52">
        <f>IFERROR(_xll.qlIndexFixing(ONIndex1M,I375,TRUE,_xll.ohTrigger(RecalcTrigger,Trigger1M)),NA())</f>
        <v>-9.7520609887435938E-4</v>
      </c>
      <c r="L375" s="52">
        <f>IFERROR(_xll.qlIndexFixing(Index3M,H375,TRUE,_xll.ohTrigger(RecalcTrigger,Trigger3M)),NA())</f>
        <v>1.1920911525040037E-4</v>
      </c>
      <c r="M375" s="52">
        <f>IFERROR(_xll.qlIndexFixing(ONIndex3M,I375,TRUE,_xll.ohTrigger(RecalcTrigger,Trigger3M)),NA())</f>
        <v>-6.1121585592793792E-5</v>
      </c>
      <c r="N375" s="52">
        <f>IFERROR(_xll.qlIndexFixing(Index6M,$H375,TRUE,_xll.ohTrigger(RecalcTrigger,Trigger6M)),NA())</f>
        <v>1.2617694215292133E-3</v>
      </c>
      <c r="O375" s="52">
        <f>IFERROR(_xll.qlIndexFixing(ONIndex6M,I375,TRUE,_xll.ohTrigger(RecalcTrigger,Trigger6M)),NA())</f>
        <v>7.5309017653957255E-4</v>
      </c>
      <c r="P375" s="52">
        <f>IFERROR(_xll.qlIndexFixing(Index1Y,$H375,TRUE,_xll.ohTrigger(RecalcTrigger,Trigger1Y)),NA())</f>
        <v>3.1378566387303651E-3</v>
      </c>
      <c r="Q375" s="52">
        <f>IFERROR(_xll.qlIndexFixing(ONIndex1Y,I375,TRUE,_xll.ohTrigger(RecalcTrigger,Trigger1Y)),NA())</f>
        <v>2.1538040602209207E-3</v>
      </c>
    </row>
    <row r="376" spans="2:17" x14ac:dyDescent="0.2">
      <c r="B376" s="46" t="s">
        <v>17</v>
      </c>
      <c r="D376" s="49">
        <f>_xll.qlCalendarAdvance(Calendar,$D375,B376,"f",FALSE)</f>
        <v>42795</v>
      </c>
      <c r="E376" s="49">
        <f>_xll.qlInterestRateIndexValueDate(IndexON,D376)</f>
        <v>42795</v>
      </c>
      <c r="F376" s="52">
        <f>IFERROR(_xll.qlIndexFixing(IndexON,D376,TRUE,_xll.ohTrigger(RecalcTrigger,TriggerON)),NA())</f>
        <v>-1.5307486384052993E-3</v>
      </c>
      <c r="H376" s="49">
        <f>_xll.qlCalendarAdvance(Calendar,$H375,B376,"f",FALSE)</f>
        <v>42795</v>
      </c>
      <c r="I376" s="49">
        <f>_xll.qlInterestRateIndexValueDate(Index1M,$H376)</f>
        <v>42797</v>
      </c>
      <c r="J376" s="52">
        <f>IFERROR(_xll.qlIndexFixing(Index1M,$H376,TRUE,_xll.ohTrigger(RecalcTrigger,Trigger1M)),NA())</f>
        <v>-9.4347774618596867E-4</v>
      </c>
      <c r="K376" s="52">
        <f>IFERROR(_xll.qlIndexFixing(ONIndex1M,I376,TRUE,_xll.ohTrigger(RecalcTrigger,Trigger1M)),NA())</f>
        <v>-9.7265215593722587E-4</v>
      </c>
      <c r="L376" s="52">
        <f>IFERROR(_xll.qlIndexFixing(Index3M,H376,TRUE,_xll.ohTrigger(RecalcTrigger,Trigger3M)),NA())</f>
        <v>1.2776383412770013E-4</v>
      </c>
      <c r="M376" s="52">
        <f>IFERROR(_xll.qlIndexFixing(ONIndex3M,I376,TRUE,_xll.ohTrigger(RecalcTrigger,Trigger3M)),NA())</f>
        <v>-5.71860882248032E-5</v>
      </c>
      <c r="N376" s="52">
        <f>IFERROR(_xll.qlIndexFixing(Index6M,$H376,TRUE,_xll.ohTrigger(RecalcTrigger,Trigger6M)),NA())</f>
        <v>1.264710408020222E-3</v>
      </c>
      <c r="O376" s="52">
        <f>IFERROR(_xll.qlIndexFixing(ONIndex6M,I376,TRUE,_xll.ohTrigger(RecalcTrigger,Trigger6M)),NA())</f>
        <v>7.6349733183711521E-4</v>
      </c>
      <c r="P376" s="52">
        <f>IFERROR(_xll.qlIndexFixing(Index1Y,$H376,TRUE,_xll.ohTrigger(RecalcTrigger,Trigger1Y)),NA())</f>
        <v>3.1500396618584286E-3</v>
      </c>
      <c r="Q376" s="52">
        <f>IFERROR(_xll.qlIndexFixing(ONIndex1Y,I376,TRUE,_xll.ohTrigger(RecalcTrigger,Trigger1Y)),NA())</f>
        <v>2.158150988398333E-3</v>
      </c>
    </row>
    <row r="377" spans="2:17" x14ac:dyDescent="0.2">
      <c r="B377" s="46" t="s">
        <v>17</v>
      </c>
      <c r="D377" s="49">
        <f>_xll.qlCalendarAdvance(Calendar,$D376,B377,"f",FALSE)</f>
        <v>42796</v>
      </c>
      <c r="E377" s="49">
        <f>_xll.qlInterestRateIndexValueDate(IndexON,D377)</f>
        <v>42796</v>
      </c>
      <c r="F377" s="52">
        <f>IFERROR(_xll.qlIndexFixing(IndexON,D377,TRUE,_xll.ohTrigger(RecalcTrigger,TriggerON)),NA())</f>
        <v>-1.5264107999568566E-3</v>
      </c>
      <c r="H377" s="49">
        <f>_xll.qlCalendarAdvance(Calendar,$H376,B377,"f",FALSE)</f>
        <v>42796</v>
      </c>
      <c r="I377" s="49">
        <f>_xll.qlInterestRateIndexValueDate(Index1M,$H377)</f>
        <v>42800</v>
      </c>
      <c r="J377" s="52">
        <f>IFERROR(_xll.qlIndexFixing(Index1M,$H377,TRUE,_xll.ohTrigger(RecalcTrigger,Trigger1M)),NA())</f>
        <v>-9.3543257827346084E-4</v>
      </c>
      <c r="K377" s="52">
        <f>IFERROR(_xll.qlIndexFixing(ONIndex1M,I377,TRUE,_xll.ohTrigger(RecalcTrigger,Trigger1M)),NA())</f>
        <v>-9.7008835752365741E-4</v>
      </c>
      <c r="L377" s="52">
        <f>IFERROR(_xll.qlIndexFixing(Index3M,H377,TRUE,_xll.ohTrigger(RecalcTrigger,Trigger3M)),NA())</f>
        <v>1.3637435782990531E-4</v>
      </c>
      <c r="M377" s="52">
        <f>IFERROR(_xll.qlIndexFixing(ONIndex3M,I377,TRUE,_xll.ohTrigger(RecalcTrigger,Trigger3M)),NA())</f>
        <v>-5.3211262756036604E-5</v>
      </c>
      <c r="N377" s="52">
        <f>IFERROR(_xll.qlIndexFixing(Index6M,$H377,TRUE,_xll.ohTrigger(RecalcTrigger,Trigger6M)),NA())</f>
        <v>1.2773051754032684E-3</v>
      </c>
      <c r="O377" s="52">
        <f>IFERROR(_xll.qlIndexFixing(ONIndex6M,I377,TRUE,_xll.ohTrigger(RecalcTrigger,Trigger6M)),NA())</f>
        <v>7.7448839157945315E-4</v>
      </c>
      <c r="P377" s="52">
        <f>IFERROR(_xll.qlIndexFixing(Index1Y,$H377,TRUE,_xll.ohTrigger(RecalcTrigger,Trigger1Y)),NA())</f>
        <v>3.1614163958465337E-3</v>
      </c>
      <c r="Q377" s="52">
        <f>IFERROR(_xll.qlIndexFixing(ONIndex1Y,I377,TRUE,_xll.ohTrigger(RecalcTrigger,Trigger1Y)),NA())</f>
        <v>2.1630236908798395E-3</v>
      </c>
    </row>
    <row r="378" spans="2:17" x14ac:dyDescent="0.2">
      <c r="B378" s="46" t="s">
        <v>17</v>
      </c>
      <c r="D378" s="49">
        <f>_xll.qlCalendarAdvance(Calendar,$D377,B378,"f",FALSE)</f>
        <v>42797</v>
      </c>
      <c r="E378" s="49">
        <f>_xll.qlInterestRateIndexValueDate(IndexON,D378)</f>
        <v>42797</v>
      </c>
      <c r="F378" s="52">
        <f>IFERROR(_xll.qlIndexFixing(IndexON,D378,TRUE,_xll.ohTrigger(RecalcTrigger,TriggerON)),NA())</f>
        <v>-1.5175862229543924E-3</v>
      </c>
      <c r="H378" s="49">
        <f>_xll.qlCalendarAdvance(Calendar,$H377,B378,"f",FALSE)</f>
        <v>42797</v>
      </c>
      <c r="I378" s="49">
        <f>_xll.qlInterestRateIndexValueDate(Index1M,$H378)</f>
        <v>42801</v>
      </c>
      <c r="J378" s="52">
        <f>IFERROR(_xll.qlIndexFixing(Index1M,$H378,TRUE,_xll.ohTrigger(RecalcTrigger,Trigger1M)),NA())</f>
        <v>-9.3273117464492787E-4</v>
      </c>
      <c r="K378" s="52">
        <f>IFERROR(_xll.qlIndexFixing(ONIndex1M,I378,TRUE,_xll.ohTrigger(RecalcTrigger,Trigger1M)),NA())</f>
        <v>-9.6751470483269486E-4</v>
      </c>
      <c r="L378" s="52">
        <f>IFERROR(_xll.qlIndexFixing(Index3M,H378,TRUE,_xll.ohTrigger(RecalcTrigger,Trigger3M)),NA())</f>
        <v>1.4066956750044909E-4</v>
      </c>
      <c r="M378" s="52">
        <f>IFERROR(_xll.qlIndexFixing(ONIndex3M,I378,TRUE,_xll.ohTrigger(RecalcTrigger,Trigger3M)),NA())</f>
        <v>-4.9196932088158007E-5</v>
      </c>
      <c r="N378" s="52">
        <f>IFERROR(_xll.qlIndexFixing(Index6M,$H378,TRUE,_xll.ohTrigger(RecalcTrigger,Trigger6M)),NA())</f>
        <v>1.2821338334988105E-3</v>
      </c>
      <c r="O378" s="52">
        <f>IFERROR(_xll.qlIndexFixing(ONIndex6M,I378,TRUE,_xll.ohTrigger(RecalcTrigger,Trigger6M)),NA())</f>
        <v>7.8606734633446251E-4</v>
      </c>
      <c r="P378" s="52">
        <f>IFERROR(_xll.qlIndexFixing(Index1Y,$H378,TRUE,_xll.ohTrigger(RecalcTrigger,Trigger1Y)),NA())</f>
        <v>3.1673354756604375E-3</v>
      </c>
      <c r="Q378" s="52">
        <f>IFERROR(_xll.qlIndexFixing(ONIndex1Y,I378,TRUE,_xll.ohTrigger(RecalcTrigger,Trigger1Y)),NA())</f>
        <v>2.1684260113108422E-3</v>
      </c>
    </row>
    <row r="379" spans="2:17" x14ac:dyDescent="0.2">
      <c r="B379" s="46" t="s">
        <v>17</v>
      </c>
      <c r="D379" s="49">
        <f>_xll.qlCalendarAdvance(Calendar,$D378,B379,"f",FALSE)</f>
        <v>42800</v>
      </c>
      <c r="E379" s="49">
        <f>_xll.qlInterestRateIndexValueDate(IndexON,D379)</f>
        <v>42800</v>
      </c>
      <c r="F379" s="52">
        <f>IFERROR(_xll.qlIndexFixing(IndexON,D379,TRUE,_xll.ohTrigger(RecalcTrigger,TriggerON)),NA())</f>
        <v>-1.5086312032419613E-3</v>
      </c>
      <c r="H379" s="49">
        <f>_xll.qlCalendarAdvance(Calendar,$H378,B379,"f",FALSE)</f>
        <v>42800</v>
      </c>
      <c r="I379" s="49">
        <f>_xll.qlInterestRateIndexValueDate(Index1M,$H379)</f>
        <v>42802</v>
      </c>
      <c r="J379" s="52">
        <f>IFERROR(_xll.qlIndexFixing(Index1M,$H379,TRUE,_xll.ohTrigger(RecalcTrigger,Trigger1M)),NA())</f>
        <v>-9.2724400653665395E-4</v>
      </c>
      <c r="K379" s="52">
        <f>IFERROR(_xll.qlIndexFixing(ONIndex1M,I379,TRUE,_xll.ohTrigger(RecalcTrigger,Trigger1M)),NA())</f>
        <v>-9.6233198449979795E-4</v>
      </c>
      <c r="L379" s="52">
        <f>IFERROR(_xll.qlIndexFixing(Index3M,H379,TRUE,_xll.ohTrigger(RecalcTrigger,Trigger3M)),NA())</f>
        <v>1.4496522839179272E-4</v>
      </c>
      <c r="M379" s="52">
        <f>IFERROR(_xll.qlIndexFixing(ONIndex3M,I379,TRUE,_xll.ohTrigger(RecalcTrigger,Trigger3M)),NA())</f>
        <v>-4.1035693123525618E-5</v>
      </c>
      <c r="N379" s="52">
        <f>IFERROR(_xll.qlIndexFixing(Index6M,$H379,TRUE,_xll.ohTrigger(RecalcTrigger,Trigger6M)),NA())</f>
        <v>1.286954320811172E-3</v>
      </c>
      <c r="O379" s="52">
        <f>IFERROR(_xll.qlIndexFixing(ONIndex6M,I379,TRUE,_xll.ohTrigger(RecalcTrigger,Trigger6M)),NA())</f>
        <v>8.1120668763645654E-4</v>
      </c>
      <c r="P379" s="52">
        <f>IFERROR(_xll.qlIndexFixing(Index1Y,$H379,TRUE,_xll.ohTrigger(RecalcTrigger,Trigger1Y)),NA())</f>
        <v>3.1732633993851508E-3</v>
      </c>
      <c r="Q379" s="52">
        <f>IFERROR(_xll.qlIndexFixing(ONIndex1Y,I379,TRUE,_xll.ohTrigger(RecalcTrigger,Trigger1Y)),NA())</f>
        <v>2.1810284782475264E-3</v>
      </c>
    </row>
    <row r="380" spans="2:17" x14ac:dyDescent="0.2">
      <c r="B380" s="46" t="s">
        <v>17</v>
      </c>
      <c r="D380" s="49">
        <f>_xll.qlCalendarAdvance(Calendar,$D379,B380,"f",FALSE)</f>
        <v>42801</v>
      </c>
      <c r="E380" s="49">
        <f>_xll.qlInterestRateIndexValueDate(IndexON,D380)</f>
        <v>42801</v>
      </c>
      <c r="F380" s="52">
        <f>IFERROR(_xll.qlIndexFixing(IndexON,D380,TRUE,_xll.ohTrigger(RecalcTrigger,TriggerON)),NA())</f>
        <v>-1.5040785083808572E-3</v>
      </c>
      <c r="H380" s="49">
        <f>_xll.qlCalendarAdvance(Calendar,$H379,B380,"f",FALSE)</f>
        <v>42801</v>
      </c>
      <c r="I380" s="49">
        <f>_xll.qlInterestRateIndexValueDate(Index1M,$H380)</f>
        <v>42803</v>
      </c>
      <c r="J380" s="52">
        <f>IFERROR(_xll.qlIndexFixing(Index1M,$H380,TRUE,_xll.ohTrigger(RecalcTrigger,Trigger1M)),NA())</f>
        <v>-9.2590761560248924E-4</v>
      </c>
      <c r="K380" s="52">
        <f>IFERROR(_xll.qlIndexFixing(ONIndex1M,I380,TRUE,_xll.ohTrigger(RecalcTrigger,Trigger1M)),NA())</f>
        <v>-9.5712157239802309E-4</v>
      </c>
      <c r="L380" s="52">
        <f>IFERROR(_xll.qlIndexFixing(Index3M,H380,TRUE,_xll.ohTrigger(RecalcTrigger,Trigger3M)),NA())</f>
        <v>1.4926078029119046E-4</v>
      </c>
      <c r="M380" s="52">
        <f>IFERROR(_xll.qlIndexFixing(ONIndex3M,I380,TRUE,_xll.ohTrigger(RecalcTrigger,Trigger3M)),NA())</f>
        <v>-3.2741003108682776E-5</v>
      </c>
      <c r="N380" s="52">
        <f>IFERROR(_xll.qlIndexFixing(Index6M,$H380,TRUE,_xll.ohTrigger(RecalcTrigger,Trigger6M)),NA())</f>
        <v>1.2958571949104037E-3</v>
      </c>
      <c r="O380" s="52">
        <f>IFERROR(_xll.qlIndexFixing(ONIndex6M,I380,TRUE,_xll.ohTrigger(RecalcTrigger,Trigger6M)),NA())</f>
        <v>8.3834193115528421E-4</v>
      </c>
      <c r="P380" s="52">
        <f>IFERROR(_xll.qlIndexFixing(Index1Y,$H380,TRUE,_xll.ohTrigger(RecalcTrigger,Trigger1Y)),NA())</f>
        <v>3.1791987422662214E-3</v>
      </c>
      <c r="Q380" s="52">
        <f>IFERROR(_xll.qlIndexFixing(ONIndex1Y,I380,TRUE,_xll.ohTrigger(RecalcTrigger,Trigger1Y)),NA())</f>
        <v>2.195408349914274E-3</v>
      </c>
    </row>
    <row r="381" spans="2:17" x14ac:dyDescent="0.2">
      <c r="B381" s="46" t="s">
        <v>17</v>
      </c>
      <c r="D381" s="49">
        <f>_xll.qlCalendarAdvance(Calendar,$D380,B381,"f",FALSE)</f>
        <v>42802</v>
      </c>
      <c r="E381" s="49">
        <f>_xll.qlInterestRateIndexValueDate(IndexON,D381)</f>
        <v>42802</v>
      </c>
      <c r="F381" s="52">
        <f>IFERROR(_xll.qlIndexFixing(IndexON,D381,TRUE,_xll.ohTrigger(RecalcTrigger,TriggerON)),NA())</f>
        <v>-1.4994824012859453E-3</v>
      </c>
      <c r="H381" s="49">
        <f>_xll.qlCalendarAdvance(Calendar,$H380,B381,"f",FALSE)</f>
        <v>42802</v>
      </c>
      <c r="I381" s="49">
        <f>_xll.qlInterestRateIndexValueDate(Index1M,$H381)</f>
        <v>42804</v>
      </c>
      <c r="J381" s="52">
        <f>IFERROR(_xll.qlIndexFixing(Index1M,$H381,TRUE,_xll.ohTrigger(RecalcTrigger,Trigger1M)),NA())</f>
        <v>-9.2456793624870741E-4</v>
      </c>
      <c r="K381" s="52">
        <f>IFERROR(_xll.qlIndexFixing(ONIndex1M,I381,TRUE,_xll.ohTrigger(RecalcTrigger,Trigger1M)),NA())</f>
        <v>-9.544986644671738E-4</v>
      </c>
      <c r="L381" s="52">
        <f>IFERROR(_xll.qlIndexFixing(Index3M,H381,TRUE,_xll.ohTrigger(RecalcTrigger,Trigger3M)),NA())</f>
        <v>1.5777434341214801E-4</v>
      </c>
      <c r="M381" s="52">
        <f>IFERROR(_xll.qlIndexFixing(ONIndex3M,I381,TRUE,_xll.ohTrigger(RecalcTrigger,Trigger3M)),NA())</f>
        <v>-2.8526481776758317E-5</v>
      </c>
      <c r="N381" s="52">
        <f>IFERROR(_xll.qlIndexFixing(Index6M,$H381,TRUE,_xll.ohTrigger(RecalcTrigger,Trigger6M)),NA())</f>
        <v>1.2986099801724179E-3</v>
      </c>
      <c r="O381" s="52">
        <f>IFERROR(_xll.qlIndexFixing(ONIndex6M,I381,TRUE,_xll.ohTrigger(RecalcTrigger,Trigger6M)),NA())</f>
        <v>8.5292022252936306E-4</v>
      </c>
      <c r="P381" s="52">
        <f>IFERROR(_xll.qlIndexFixing(Index1Y,$H381,TRUE,_xll.ohTrigger(RecalcTrigger,Trigger1Y)),NA())</f>
        <v>3.1915178685746988E-3</v>
      </c>
      <c r="Q381" s="52">
        <f>IFERROR(_xll.qlIndexFixing(ONIndex1Y,I381,TRUE,_xll.ohTrigger(RecalcTrigger,Trigger1Y)),NA())</f>
        <v>2.2035164177314215E-3</v>
      </c>
    </row>
    <row r="382" spans="2:17" x14ac:dyDescent="0.2">
      <c r="B382" s="46" t="s">
        <v>17</v>
      </c>
      <c r="D382" s="49">
        <f>_xll.qlCalendarAdvance(Calendar,$D381,B382,"f",FALSE)</f>
        <v>42803</v>
      </c>
      <c r="E382" s="49">
        <f>_xll.qlInterestRateIndexValueDate(IndexON,D382)</f>
        <v>42803</v>
      </c>
      <c r="F382" s="52">
        <f>IFERROR(_xll.qlIndexFixing(IndexON,D382,TRUE,_xll.ohTrigger(RecalcTrigger,TriggerON)),NA())</f>
        <v>-1.4948427349548155E-3</v>
      </c>
      <c r="H382" s="49">
        <f>_xll.qlCalendarAdvance(Calendar,$H381,B382,"f",FALSE)</f>
        <v>42803</v>
      </c>
      <c r="I382" s="49">
        <f>_xll.qlInterestRateIndexValueDate(Index1M,$H382)</f>
        <v>42807</v>
      </c>
      <c r="J382" s="52">
        <f>IFERROR(_xll.qlIndexFixing(Index1M,$H382,TRUE,_xll.ohTrigger(RecalcTrigger,Trigger1M)),NA())</f>
        <v>-9.1631617975898669E-4</v>
      </c>
      <c r="K382" s="52">
        <f>IFERROR(_xll.qlIndexFixing(ONIndex1M,I382,TRUE,_xll.ohTrigger(RecalcTrigger,Trigger1M)),NA())</f>
        <v>-9.5186590893359124E-4</v>
      </c>
      <c r="L382" s="52">
        <f>IFERROR(_xll.qlIndexFixing(Index3M,H382,TRUE,_xll.ohTrigger(RecalcTrigger,Trigger3M)),NA())</f>
        <v>1.6643057341932896E-4</v>
      </c>
      <c r="M382" s="52">
        <f>IFERROR(_xll.qlIndexFixing(ONIndex3M,I382,TRUE,_xll.ohTrigger(RecalcTrigger,Trigger3M)),NA())</f>
        <v>-2.4271389538199628E-5</v>
      </c>
      <c r="N382" s="52">
        <f>IFERROR(_xll.qlIndexFixing(Index6M,$H382,TRUE,_xll.ohTrigger(RecalcTrigger,Trigger6M)),NA())</f>
        <v>1.3107928398386314E-3</v>
      </c>
      <c r="O382" s="52">
        <f>IFERROR(_xll.qlIndexFixing(ONIndex6M,I382,TRUE,_xll.ohTrigger(RecalcTrigger,Trigger6M)),NA())</f>
        <v>8.6811035352241106E-4</v>
      </c>
      <c r="P382" s="52">
        <f>IFERROR(_xll.qlIndexFixing(Index1Y,$H382,TRUE,_xll.ohTrigger(RecalcTrigger,Trigger1Y)),NA())</f>
        <v>3.2029854381795688E-3</v>
      </c>
      <c r="Q382" s="52">
        <f>IFERROR(_xll.qlIndexFixing(ONIndex1Y,I382,TRUE,_xll.ohTrigger(RecalcTrigger,Trigger1Y)),NA())</f>
        <v>2.2121771665695178E-3</v>
      </c>
    </row>
    <row r="383" spans="2:17" x14ac:dyDescent="0.2">
      <c r="B383" s="46" t="s">
        <v>17</v>
      </c>
      <c r="D383" s="49">
        <f>_xll.qlCalendarAdvance(Calendar,$D382,B383,"f",FALSE)</f>
        <v>42804</v>
      </c>
      <c r="E383" s="49">
        <f>_xll.qlInterestRateIndexValueDate(IndexON,D383)</f>
        <v>42804</v>
      </c>
      <c r="F383" s="52">
        <f>IFERROR(_xll.qlIndexFixing(IndexON,D383,TRUE,_xll.ohTrigger(RecalcTrigger,TriggerON)),NA())</f>
        <v>-1.4854113412887671E-3</v>
      </c>
      <c r="H383" s="49">
        <f>_xll.qlCalendarAdvance(Calendar,$H382,B383,"f",FALSE)</f>
        <v>42804</v>
      </c>
      <c r="I383" s="49">
        <f>_xll.qlInterestRateIndexValueDate(Index1M,$H383)</f>
        <v>42808</v>
      </c>
      <c r="J383" s="52">
        <f>IFERROR(_xll.qlIndexFixing(Index1M,$H383,TRUE,_xll.ohTrigger(RecalcTrigger,Trigger1M)),NA())</f>
        <v>-9.0786324733002231E-4</v>
      </c>
      <c r="K383" s="52">
        <f>IFERROR(_xll.qlIndexFixing(ONIndex1M,I383,TRUE,_xll.ohTrigger(RecalcTrigger,Trigger1M)),NA())</f>
        <v>-9.4922330671654009E-4</v>
      </c>
      <c r="L383" s="52">
        <f>IFERROR(_xll.qlIndexFixing(Index3M,H383,TRUE,_xll.ohTrigger(RecalcTrigger,Trigger3M)),NA())</f>
        <v>1.7071705685796178E-4</v>
      </c>
      <c r="M383" s="52">
        <f>IFERROR(_xll.qlIndexFixing(ONIndex3M,I383,TRUE,_xll.ohTrigger(RecalcTrigger,Trigger3M)),NA())</f>
        <v>-1.9975549014894511E-5</v>
      </c>
      <c r="N383" s="52">
        <f>IFERROR(_xll.qlIndexFixing(Index6M,$H383,TRUE,_xll.ohTrigger(RecalcTrigger,Trigger6M)),NA())</f>
        <v>1.3154791083405792E-3</v>
      </c>
      <c r="O383" s="52">
        <f>IFERROR(_xll.qlIndexFixing(ONIndex6M,I383,TRUE,_xll.ohTrigger(RecalcTrigger,Trigger6M)),NA())</f>
        <v>8.8391631478224042E-4</v>
      </c>
      <c r="P383" s="52">
        <f>IFERROR(_xll.qlIndexFixing(Index1Y,$H383,TRUE,_xll.ohTrigger(RecalcTrigger,Trigger1Y)),NA())</f>
        <v>3.2089361334351348E-3</v>
      </c>
      <c r="Q383" s="52">
        <f>IFERROR(_xll.qlIndexFixing(ONIndex1Y,I383,TRUE,_xll.ohTrigger(RecalcTrigger,Trigger1Y)),NA())</f>
        <v>2.2213944399940289E-3</v>
      </c>
    </row>
    <row r="384" spans="2:17" x14ac:dyDescent="0.2">
      <c r="B384" s="46" t="s">
        <v>17</v>
      </c>
      <c r="D384" s="49">
        <f>_xll.qlCalendarAdvance(Calendar,$D383,B384,"f",FALSE)</f>
        <v>42807</v>
      </c>
      <c r="E384" s="49">
        <f>_xll.qlInterestRateIndexValueDate(IndexON,D384)</f>
        <v>42807</v>
      </c>
      <c r="F384" s="52">
        <f>IFERROR(_xll.qlIndexFixing(IndexON,D384,TRUE,_xll.ohTrigger(RecalcTrigger,TriggerON)),NA())</f>
        <v>-1.475845538738696E-3</v>
      </c>
      <c r="H384" s="49">
        <f>_xll.qlCalendarAdvance(Calendar,$H383,B384,"f",FALSE)</f>
        <v>42807</v>
      </c>
      <c r="I384" s="49">
        <f>_xll.qlInterestRateIndexValueDate(Index1M,$H384)</f>
        <v>42809</v>
      </c>
      <c r="J384" s="52">
        <f>IFERROR(_xll.qlIndexFixing(Index1M,$H384,TRUE,_xll.ohTrigger(RecalcTrigger,Trigger1M)),NA())</f>
        <v>-9.064940208787101E-4</v>
      </c>
      <c r="K384" s="52">
        <f>IFERROR(_xll.qlIndexFixing(ONIndex1M,I384,TRUE,_xll.ohTrigger(RecalcTrigger,Trigger1M)),NA())</f>
        <v>-9.4390281112577412E-4</v>
      </c>
      <c r="L384" s="52">
        <f>IFERROR(_xll.qlIndexFixing(Index3M,H384,TRUE,_xll.ohTrigger(RecalcTrigger,Trigger3M)),NA())</f>
        <v>1.74999997838963E-4</v>
      </c>
      <c r="M384" s="52">
        <f>IFERROR(_xll.qlIndexFixing(ONIndex3M,I384,TRUE,_xll.ohTrigger(RecalcTrigger,Trigger3M)),NA())</f>
        <v>-1.1247152063020849E-5</v>
      </c>
      <c r="N384" s="52">
        <f>IFERROR(_xll.qlIndexFixing(Index6M,$H384,TRUE,_xll.ohTrigger(RecalcTrigger,Trigger6M)),NA())</f>
        <v>1.3201285542631936E-3</v>
      </c>
      <c r="O384" s="52">
        <f>IFERROR(_xll.qlIndexFixing(ONIndex6M,I384,TRUE,_xll.ohTrigger(RecalcTrigger,Trigger6M)),NA())</f>
        <v>9.1760329763879156E-4</v>
      </c>
      <c r="P384" s="52">
        <f>IFERROR(_xll.qlIndexFixing(Index1Y,$H384,TRUE,_xll.ohTrigger(RecalcTrigger,Trigger1Y)),NA())</f>
        <v>3.2148854760606924E-3</v>
      </c>
      <c r="Q384" s="52">
        <f>IFERROR(_xll.qlIndexFixing(ONIndex1Y,I384,TRUE,_xll.ohTrigger(RecalcTrigger,Trigger1Y)),NA())</f>
        <v>2.241717247430941E-3</v>
      </c>
    </row>
    <row r="385" spans="2:17" x14ac:dyDescent="0.2">
      <c r="B385" s="46" t="s">
        <v>17</v>
      </c>
      <c r="D385" s="49">
        <f>_xll.qlCalendarAdvance(Calendar,$D384,B385,"f",FALSE)</f>
        <v>42808</v>
      </c>
      <c r="E385" s="49">
        <f>_xll.qlInterestRateIndexValueDate(IndexON,D385)</f>
        <v>42808</v>
      </c>
      <c r="F385" s="52">
        <f>IFERROR(_xll.qlIndexFixing(IndexON,D385,TRUE,_xll.ohTrigger(RecalcTrigger,TriggerON)),NA())</f>
        <v>-1.4709858719097468E-3</v>
      </c>
      <c r="H385" s="49">
        <f>_xll.qlCalendarAdvance(Calendar,$H384,B385,"f",FALSE)</f>
        <v>42808</v>
      </c>
      <c r="I385" s="49">
        <f>_xll.qlInterestRateIndexValueDate(Index1M,$H385)</f>
        <v>42810</v>
      </c>
      <c r="J385" s="52">
        <f>IFERROR(_xll.qlIndexFixing(Index1M,$H385,TRUE,_xll.ohTrigger(RecalcTrigger,Trigger1M)),NA())</f>
        <v>-9.0512150838692213E-4</v>
      </c>
      <c r="K385" s="52">
        <f>IFERROR(_xll.qlIndexFixing(ONIndex1M,I385,TRUE,_xll.ohTrigger(RecalcTrigger,Trigger1M)),NA())</f>
        <v>-9.3855445435497842E-4</v>
      </c>
      <c r="L385" s="52">
        <f>IFERROR(_xll.qlIndexFixing(Index3M,H385,TRUE,_xll.ohTrigger(RecalcTrigger,Trigger3M)),NA())</f>
        <v>1.7927884377566056E-4</v>
      </c>
      <c r="M385" s="52">
        <f>IFERROR(_xll.qlIndexFixing(ONIndex3M,I385,TRUE,_xll.ohTrigger(RecalcTrigger,Trigger3M)),NA())</f>
        <v>-2.3811525151629098E-6</v>
      </c>
      <c r="N385" s="52">
        <f>IFERROR(_xll.qlIndexFixing(Index6M,$H385,TRUE,_xll.ohTrigger(RecalcTrigger,Trigger6M)),NA())</f>
        <v>1.3290710567824145E-3</v>
      </c>
      <c r="O385" s="52">
        <f>IFERROR(_xll.qlIndexFixing(ONIndex6M,I385,TRUE,_xll.ohTrigger(RecalcTrigger,Trigger6M)),NA())</f>
        <v>9.5337827880292991E-4</v>
      </c>
      <c r="P385" s="52">
        <f>IFERROR(_xll.qlIndexFixing(Index1Y,$H385,TRUE,_xll.ohTrigger(RecalcTrigger,Trigger1Y)),NA())</f>
        <v>3.2208319668778169E-3</v>
      </c>
      <c r="Q385" s="52">
        <f>IFERROR(_xll.qlIndexFixing(ONIndex1Y,I385,TRUE,_xll.ohTrigger(RecalcTrigger,Trigger1Y)),NA())</f>
        <v>2.2639056576601035E-3</v>
      </c>
    </row>
    <row r="386" spans="2:17" x14ac:dyDescent="0.2">
      <c r="B386" s="46" t="s">
        <v>17</v>
      </c>
      <c r="D386" s="49">
        <f>_xll.qlCalendarAdvance(Calendar,$D385,B386,"f",FALSE)</f>
        <v>42809</v>
      </c>
      <c r="E386" s="49">
        <f>_xll.qlInterestRateIndexValueDate(IndexON,D386)</f>
        <v>42809</v>
      </c>
      <c r="F386" s="52">
        <f>IFERROR(_xll.qlIndexFixing(IndexON,D386,TRUE,_xll.ohTrigger(RecalcTrigger,TriggerON)),NA())</f>
        <v>-1.4660817642297985E-3</v>
      </c>
      <c r="H386" s="49">
        <f>_xll.qlCalendarAdvance(Calendar,$H385,B386,"f",FALSE)</f>
        <v>42809</v>
      </c>
      <c r="I386" s="49">
        <f>_xll.qlInterestRateIndexValueDate(Index1M,$H386)</f>
        <v>42811</v>
      </c>
      <c r="J386" s="52">
        <f>IFERROR(_xll.qlIndexFixing(Index1M,$H386,TRUE,_xll.ohTrigger(RecalcTrigger,Trigger1M)),NA())</f>
        <v>-9.0374571012422078E-4</v>
      </c>
      <c r="K386" s="52">
        <f>IFERROR(_xll.qlIndexFixing(ONIndex1M,I386,TRUE,_xll.ohTrigger(RecalcTrigger,Trigger1M)),NA())</f>
        <v>-9.358626360267408E-4</v>
      </c>
      <c r="L386" s="52">
        <f>IFERROR(_xll.qlIndexFixing(Index3M,H386,TRUE,_xll.ohTrigger(RecalcTrigger,Trigger3M)),NA())</f>
        <v>1.8771350731507834E-4</v>
      </c>
      <c r="M386" s="52">
        <f>IFERROR(_xll.qlIndexFixing(ONIndex3M,I386,TRUE,_xll.ohTrigger(RecalcTrigger,Trigger3M)),NA())</f>
        <v>2.1139029726668923E-6</v>
      </c>
      <c r="N386" s="52">
        <f>IFERROR(_xll.qlIndexFixing(Index6M,$H386,TRUE,_xll.ohTrigger(RecalcTrigger,Trigger6M)),NA())</f>
        <v>1.3314740294320987E-3</v>
      </c>
      <c r="O386" s="52">
        <f>IFERROR(_xll.qlIndexFixing(ONIndex6M,I386,TRUE,_xll.ohTrigger(RecalcTrigger,Trigger6M)),NA())</f>
        <v>9.7232325343199477E-4</v>
      </c>
      <c r="P386" s="52">
        <f>IFERROR(_xll.qlIndexFixing(Index1Y,$H386,TRUE,_xll.ohTrigger(RecalcTrigger,Trigger1Y)),NA())</f>
        <v>3.2332171287132931E-3</v>
      </c>
      <c r="Q386" s="52">
        <f>IFERROR(_xll.qlIndexFixing(ONIndex1Y,I386,TRUE,_xll.ohTrigger(RecalcTrigger,Trigger1Y)),NA())</f>
        <v>2.2759632121349682E-3</v>
      </c>
    </row>
    <row r="387" spans="2:17" x14ac:dyDescent="0.2">
      <c r="B387" s="46" t="s">
        <v>17</v>
      </c>
      <c r="D387" s="49">
        <f>_xll.qlCalendarAdvance(Calendar,$D386,B387,"f",FALSE)</f>
        <v>42810</v>
      </c>
      <c r="E387" s="49">
        <f>_xll.qlInterestRateIndexValueDate(IndexON,D387)</f>
        <v>42810</v>
      </c>
      <c r="F387" s="52">
        <f>IFERROR(_xll.qlIndexFixing(IndexON,D387,TRUE,_xll.ohTrigger(RecalcTrigger,TriggerON)),NA())</f>
        <v>-1.4611330684166646E-3</v>
      </c>
      <c r="H387" s="49">
        <f>_xll.qlCalendarAdvance(Calendar,$H386,B387,"f",FALSE)</f>
        <v>42810</v>
      </c>
      <c r="I387" s="49">
        <f>_xll.qlInterestRateIndexValueDate(Index1M,$H387)</f>
        <v>42814</v>
      </c>
      <c r="J387" s="52">
        <f>IFERROR(_xll.qlIndexFixing(Index1M,$H387,TRUE,_xll.ohTrigger(RecalcTrigger,Trigger1M)),NA())</f>
        <v>-8.9671801167833637E-4</v>
      </c>
      <c r="K387" s="52">
        <f>IFERROR(_xll.qlIndexFixing(ONIndex1M,I387,TRUE,_xll.ohTrigger(RecalcTrigger,Trigger1M)),NA())</f>
        <v>-9.3316097760975936E-4</v>
      </c>
      <c r="L387" s="52">
        <f>IFERROR(_xll.qlIndexFixing(Index3M,H387,TRUE,_xll.ohTrigger(RecalcTrigger,Trigger3M)),NA())</f>
        <v>1.9634498260561088E-4</v>
      </c>
      <c r="M387" s="52">
        <f>IFERROR(_xll.qlIndexFixing(ONIndex3M,I387,TRUE,_xll.ohTrigger(RecalcTrigger,Trigger3M)),NA())</f>
        <v>6.6147153354734201E-6</v>
      </c>
      <c r="N387" s="52">
        <f>IFERROR(_xll.qlIndexFixing(Index6M,$H387,TRUE,_xll.ohTrigger(RecalcTrigger,Trigger6M)),NA())</f>
        <v>1.3426754283331404E-3</v>
      </c>
      <c r="O387" s="52">
        <f>IFERROR(_xll.qlIndexFixing(ONIndex6M,I387,TRUE,_xll.ohTrigger(RecalcTrigger,Trigger6M)),NA())</f>
        <v>9.9190800293413872E-4</v>
      </c>
      <c r="P387" s="52">
        <f>IFERROR(_xll.qlIndexFixing(Index1Y,$H387,TRUE,_xll.ohTrigger(RecalcTrigger,Trigger1Y)),NA())</f>
        <v>3.2445590563401016E-3</v>
      </c>
      <c r="Q387" s="52">
        <f>IFERROR(_xll.qlIndexFixing(ONIndex1Y,I387,TRUE,_xll.ohTrigger(RecalcTrigger,Trigger1Y)),NA())</f>
        <v>2.2886003543476363E-3</v>
      </c>
    </row>
    <row r="388" spans="2:17" x14ac:dyDescent="0.2">
      <c r="B388" s="46" t="s">
        <v>17</v>
      </c>
      <c r="D388" s="49">
        <f>_xll.qlCalendarAdvance(Calendar,$D387,B388,"f",FALSE)</f>
        <v>42811</v>
      </c>
      <c r="E388" s="49">
        <f>_xll.qlInterestRateIndexValueDate(IndexON,D388)</f>
        <v>42811</v>
      </c>
      <c r="F388" s="52">
        <f>IFERROR(_xll.qlIndexFixing(IndexON,D388,TRUE,_xll.ohTrigger(RecalcTrigger,TriggerON)),NA())</f>
        <v>-1.4510804664258359E-3</v>
      </c>
      <c r="H388" s="49">
        <f>_xll.qlCalendarAdvance(Calendar,$H387,B388,"f",FALSE)</f>
        <v>42811</v>
      </c>
      <c r="I388" s="49">
        <f>_xll.qlInterestRateIndexValueDate(Index1M,$H388)</f>
        <v>42815</v>
      </c>
      <c r="J388" s="52">
        <f>IFERROR(_xll.qlIndexFixing(Index1M,$H388,TRUE,_xll.ohTrigger(RecalcTrigger,Trigger1M)),NA())</f>
        <v>-8.9387896733033624E-4</v>
      </c>
      <c r="K388" s="52">
        <f>IFERROR(_xll.qlIndexFixing(ONIndex1M,I388,TRUE,_xll.ohTrigger(RecalcTrigger,Trigger1M)),NA())</f>
        <v>-9.3044948042297904E-4</v>
      </c>
      <c r="L388" s="52">
        <f>IFERROR(_xll.qlIndexFixing(Index3M,H388,TRUE,_xll.ohTrigger(RecalcTrigger,Trigger3M)),NA())</f>
        <v>2.0059719189985154E-4</v>
      </c>
      <c r="M388" s="52">
        <f>IFERROR(_xll.qlIndexFixing(ONIndex3M,I388,TRUE,_xll.ohTrigger(RecalcTrigger,Trigger3M)),NA())</f>
        <v>1.1113982614219253E-5</v>
      </c>
      <c r="N388" s="52">
        <f>IFERROR(_xll.qlIndexFixing(Index6M,$H388,TRUE,_xll.ohTrigger(RecalcTrigger,Trigger6M)),NA())</f>
        <v>1.34701474806494E-3</v>
      </c>
      <c r="O388" s="52">
        <f>IFERROR(_xll.qlIndexFixing(ONIndex6M,I388,TRUE,_xll.ohTrigger(RecalcTrigger,Trigger6M)),NA())</f>
        <v>1.0118657358404448E-3</v>
      </c>
      <c r="P388" s="52">
        <f>IFERROR(_xll.qlIndexFixing(Index1Y,$H388,TRUE,_xll.ohTrigger(RecalcTrigger,Trigger1Y)),NA())</f>
        <v>3.2504684282765447E-3</v>
      </c>
      <c r="Q388" s="52">
        <f>IFERROR(_xll.qlIndexFixing(ONIndex1Y,I388,TRUE,_xll.ohTrigger(RecalcTrigger,Trigger1Y)),NA())</f>
        <v>2.3016456765301285E-3</v>
      </c>
    </row>
    <row r="389" spans="2:17" x14ac:dyDescent="0.2">
      <c r="B389" s="46" t="s">
        <v>17</v>
      </c>
      <c r="D389" s="49">
        <f>_xll.qlCalendarAdvance(Calendar,$D388,B389,"f",FALSE)</f>
        <v>42814</v>
      </c>
      <c r="E389" s="49">
        <f>_xll.qlInterestRateIndexValueDate(IndexON,D389)</f>
        <v>42814</v>
      </c>
      <c r="F389" s="52">
        <f>IFERROR(_xll.qlIndexFixing(IndexON,D389,TRUE,_xll.ohTrigger(RecalcTrigger,TriggerON)),NA())</f>
        <v>-1.4408894661821492E-3</v>
      </c>
      <c r="H389" s="49">
        <f>_xll.qlCalendarAdvance(Calendar,$H388,B389,"f",FALSE)</f>
        <v>42814</v>
      </c>
      <c r="I389" s="49">
        <f>_xll.qlInterestRateIndexValueDate(Index1M,$H389)</f>
        <v>42816</v>
      </c>
      <c r="J389" s="52">
        <f>IFERROR(_xll.qlIndexFixing(Index1M,$H389,TRUE,_xll.ohTrigger(RecalcTrigger,Trigger1M)),NA())</f>
        <v>-8.8811684421440486E-4</v>
      </c>
      <c r="K389" s="52">
        <f>IFERROR(_xll.qlIndexFixing(ONIndex1M,I389,TRUE,_xll.ohTrigger(RecalcTrigger,Trigger1M)),NA())</f>
        <v>-9.2499131892687103E-4</v>
      </c>
      <c r="L389" s="52">
        <f>IFERROR(_xll.qlIndexFixing(Index3M,H389,TRUE,_xll.ohTrigger(RecalcTrigger,Trigger3M)),NA())</f>
        <v>2.0484293569638973E-4</v>
      </c>
      <c r="M389" s="52">
        <f>IFERROR(_xll.qlIndexFixing(ONIndex3M,I389,TRUE,_xll.ohTrigger(RecalcTrigger,Trigger3M)),NA())</f>
        <v>2.0106675071573932E-5</v>
      </c>
      <c r="N389" s="52">
        <f>IFERROR(_xll.qlIndexFixing(Index6M,$H389,TRUE,_xll.ohTrigger(RecalcTrigger,Trigger6M)),NA())</f>
        <v>1.3512872612507921E-3</v>
      </c>
      <c r="O389" s="52">
        <f>IFERROR(_xll.qlIndexFixing(ONIndex6M,I389,TRUE,_xll.ohTrigger(RecalcTrigger,Trigger6M)),NA())</f>
        <v>1.0490443884236811E-3</v>
      </c>
      <c r="P389" s="52">
        <f>IFERROR(_xll.qlIndexFixing(Index1Y,$H389,TRUE,_xll.ohTrigger(RecalcTrigger,Trigger1Y)),NA())</f>
        <v>3.2563657300312024E-3</v>
      </c>
      <c r="Q389" s="52">
        <f>IFERROR(_xll.qlIndexFixing(ONIndex1Y,I389,TRUE,_xll.ohTrigger(RecalcTrigger,Trigger1Y)),NA())</f>
        <v>2.3265403505057236E-3</v>
      </c>
    </row>
    <row r="390" spans="2:17" x14ac:dyDescent="0.2">
      <c r="B390" s="46" t="s">
        <v>17</v>
      </c>
      <c r="D390" s="49">
        <f>_xll.qlCalendarAdvance(Calendar,$D389,B390,"f",FALSE)</f>
        <v>42815</v>
      </c>
      <c r="E390" s="49">
        <f>_xll.qlInterestRateIndexValueDate(IndexON,D390)</f>
        <v>42815</v>
      </c>
      <c r="F390" s="52">
        <f>IFERROR(_xll.qlIndexFixing(IndexON,D390,TRUE,_xll.ohTrigger(RecalcTrigger,TriggerON)),NA())</f>
        <v>-1.4357156258260062E-3</v>
      </c>
      <c r="H390" s="49">
        <f>_xll.qlCalendarAdvance(Calendar,$H389,B390,"f",FALSE)</f>
        <v>42815</v>
      </c>
      <c r="I390" s="49">
        <f>_xll.qlInterestRateIndexValueDate(Index1M,$H390)</f>
        <v>42817</v>
      </c>
      <c r="J390" s="52">
        <f>IFERROR(_xll.qlIndexFixing(Index1M,$H390,TRUE,_xll.ohTrigger(RecalcTrigger,Trigger1M)),NA())</f>
        <v>-8.8671151350347421E-4</v>
      </c>
      <c r="K390" s="52">
        <f>IFERROR(_xll.qlIndexFixing(ONIndex1M,I390,TRUE,_xll.ohTrigger(RecalcTrigger,Trigger1M)),NA())</f>
        <v>-9.1950512588034883E-4</v>
      </c>
      <c r="L390" s="52">
        <f>IFERROR(_xll.qlIndexFixing(Index3M,H390,TRUE,_xll.ohTrigger(RecalcTrigger,Trigger3M)),NA())</f>
        <v>2.0908219528149925E-4</v>
      </c>
      <c r="M390" s="52">
        <f>IFERROR(_xll.qlIndexFixing(ONIndex3M,I390,TRUE,_xll.ohTrigger(RecalcTrigger,Trigger3M)),NA())</f>
        <v>2.909282950547265E-5</v>
      </c>
      <c r="N390" s="52">
        <f>IFERROR(_xll.qlIndexFixing(Index6M,$H390,TRUE,_xll.ohTrigger(RecalcTrigger,Trigger6M)),NA())</f>
        <v>1.3599999999451325E-3</v>
      </c>
      <c r="O390" s="52">
        <f>IFERROR(_xll.qlIndexFixing(ONIndex6M,I390,TRUE,_xll.ohTrigger(RecalcTrigger,Trigger6M)),NA())</f>
        <v>1.0828981267696491E-3</v>
      </c>
      <c r="P390" s="52">
        <f>IFERROR(_xll.qlIndexFixing(Index1Y,$H390,TRUE,_xll.ohTrigger(RecalcTrigger,Trigger1Y)),NA())</f>
        <v>3.262249387988316E-3</v>
      </c>
      <c r="Q390" s="52">
        <f>IFERROR(_xll.qlIndexFixing(ONIndex1Y,I390,TRUE,_xll.ohTrigger(RecalcTrigger,Trigger1Y)),NA())</f>
        <v>2.3498255668474854E-3</v>
      </c>
    </row>
    <row r="391" spans="2:17" x14ac:dyDescent="0.2">
      <c r="B391" s="46" t="s">
        <v>17</v>
      </c>
      <c r="D391" s="49">
        <f>_xll.qlCalendarAdvance(Calendar,$D390,B391,"f",FALSE)</f>
        <v>42816</v>
      </c>
      <c r="E391" s="49">
        <f>_xll.qlInterestRateIndexValueDate(IndexON,D391)</f>
        <v>42816</v>
      </c>
      <c r="F391" s="52">
        <f>IFERROR(_xll.qlIndexFixing(IndexON,D391,TRUE,_xll.ohTrigger(RecalcTrigger,TriggerON)),NA())</f>
        <v>-1.4304963156819284E-3</v>
      </c>
      <c r="H391" s="49">
        <f>_xll.qlCalendarAdvance(Calendar,$H390,B391,"f",FALSE)</f>
        <v>42816</v>
      </c>
      <c r="I391" s="49">
        <f>_xll.qlInterestRateIndexValueDate(Index1M,$H391)</f>
        <v>42818</v>
      </c>
      <c r="J391" s="52">
        <f>IFERROR(_xll.qlIndexFixing(Index1M,$H391,TRUE,_xll.ohTrigger(RecalcTrigger,Trigger1M)),NA())</f>
        <v>-8.8530289948220197E-4</v>
      </c>
      <c r="K391" s="52">
        <f>IFERROR(_xll.qlIndexFixing(ONIndex1M,I391,TRUE,_xll.ohTrigger(RecalcTrigger,Trigger1M)),NA())</f>
        <v>-9.1674445139133809E-4</v>
      </c>
      <c r="L391" s="52">
        <f>IFERROR(_xll.qlIndexFixing(Index3M,H391,TRUE,_xll.ohTrigger(RecalcTrigger,Trigger3M)),NA())</f>
        <v>2.1742335458084012E-4</v>
      </c>
      <c r="M391" s="52">
        <f>IFERROR(_xll.qlIndexFixing(ONIndex3M,I391,TRUE,_xll.ohTrigger(RecalcTrigger,Trigger3M)),NA())</f>
        <v>3.3582293346157144E-5</v>
      </c>
      <c r="N391" s="52">
        <f>IFERROR(_xll.qlIndexFixing(Index6M,$H391,TRUE,_xll.ohTrigger(RecalcTrigger,Trigger6M)),NA())</f>
        <v>1.3618779788956877E-3</v>
      </c>
      <c r="O391" s="52">
        <f>IFERROR(_xll.qlIndexFixing(ONIndex6M,I391,TRUE,_xll.ohTrigger(RecalcTrigger,Trigger6M)),NA())</f>
        <v>1.0981474524118795E-3</v>
      </c>
      <c r="P391" s="52">
        <f>IFERROR(_xll.qlIndexFixing(Index1Y,$H391,TRUE,_xll.ohTrigger(RecalcTrigger,Trigger1Y)),NA())</f>
        <v>3.2746300983569252E-3</v>
      </c>
      <c r="Q391" s="52">
        <f>IFERROR(_xll.qlIndexFixing(ONIndex1Y,I391,TRUE,_xll.ohTrigger(RecalcTrigger,Trigger1Y)),NA())</f>
        <v>2.3606764202632746E-3</v>
      </c>
    </row>
    <row r="392" spans="2:17" x14ac:dyDescent="0.2">
      <c r="B392" s="46" t="s">
        <v>17</v>
      </c>
      <c r="D392" s="49">
        <f>_xll.qlCalendarAdvance(Calendar,$D391,B392,"f",FALSE)</f>
        <v>42817</v>
      </c>
      <c r="E392" s="49">
        <f>_xll.qlInterestRateIndexValueDate(IndexON,D392)</f>
        <v>42817</v>
      </c>
      <c r="F392" s="52">
        <f>IFERROR(_xll.qlIndexFixing(IndexON,D392,TRUE,_xll.ohTrigger(RecalcTrigger,TriggerON)),NA())</f>
        <v>-1.4252432970618401E-3</v>
      </c>
      <c r="H392" s="49">
        <f>_xll.qlCalendarAdvance(Calendar,$H391,B392,"f",FALSE)</f>
        <v>42817</v>
      </c>
      <c r="I392" s="49">
        <f>_xll.qlInterestRateIndexValueDate(Index1M,$H392)</f>
        <v>42821</v>
      </c>
      <c r="J392" s="52">
        <f>IFERROR(_xll.qlIndexFixing(Index1M,$H392,TRUE,_xll.ohTrigger(RecalcTrigger,Trigger1M)),NA())</f>
        <v>-8.766384526177045E-4</v>
      </c>
      <c r="K392" s="52">
        <f>IFERROR(_xll.qlIndexFixing(ONIndex1M,I392,TRUE,_xll.ohTrigger(RecalcTrigger,Trigger1M)),NA())</f>
        <v>-9.1397394456738112E-4</v>
      </c>
      <c r="L392" s="52">
        <f>IFERROR(_xll.qlIndexFixing(Index3M,H392,TRUE,_xll.ohTrigger(RecalcTrigger,Trigger3M)),NA())</f>
        <v>2.2597561677101979E-4</v>
      </c>
      <c r="M392" s="52">
        <f>IFERROR(_xll.qlIndexFixing(ONIndex3M,I392,TRUE,_xll.ohTrigger(RecalcTrigger,Trigger3M)),NA())</f>
        <v>3.8069380767780103E-5</v>
      </c>
      <c r="N392" s="52">
        <f>IFERROR(_xll.qlIndexFixing(Index6M,$H392,TRUE,_xll.ohTrigger(RecalcTrigger,Trigger6M)),NA())</f>
        <v>1.3715891350428867E-3</v>
      </c>
      <c r="O392" s="52">
        <f>IFERROR(_xll.qlIndexFixing(ONIndex6M,I392,TRUE,_xll.ohTrigger(RecalcTrigger,Trigger6M)),NA())</f>
        <v>1.1123775321664198E-3</v>
      </c>
      <c r="P392" s="52">
        <f>IFERROR(_xll.qlIndexFixing(Index1Y,$H392,TRUE,_xll.ohTrigger(RecalcTrigger,Trigger1Y)),NA())</f>
        <v>3.2856467373273946E-3</v>
      </c>
      <c r="Q392" s="52">
        <f>IFERROR(_xll.qlIndexFixing(ONIndex1Y,I392,TRUE,_xll.ohTrigger(RecalcTrigger,Trigger1Y)),NA())</f>
        <v>2.3710419630873503E-3</v>
      </c>
    </row>
    <row r="393" spans="2:17" x14ac:dyDescent="0.2">
      <c r="B393" s="46" t="s">
        <v>17</v>
      </c>
      <c r="D393" s="49">
        <f>_xll.qlCalendarAdvance(Calendar,$D392,B393,"f",FALSE)</f>
        <v>42818</v>
      </c>
      <c r="E393" s="49">
        <f>_xll.qlInterestRateIndexValueDate(IndexON,D393)</f>
        <v>42818</v>
      </c>
      <c r="F393" s="52">
        <f>IFERROR(_xll.qlIndexFixing(IndexON,D393,TRUE,_xll.ohTrigger(RecalcTrigger,TriggerON)),NA())</f>
        <v>-1.4147946404952094E-3</v>
      </c>
      <c r="H393" s="49">
        <f>_xll.qlCalendarAdvance(Calendar,$H392,B393,"f",FALSE)</f>
        <v>42818</v>
      </c>
      <c r="I393" s="49">
        <f>_xll.qlInterestRateIndexValueDate(Index1M,$H393)</f>
        <v>42822</v>
      </c>
      <c r="J393" s="52">
        <f>IFERROR(_xll.qlIndexFixing(Index1M,$H393,TRUE,_xll.ohTrigger(RecalcTrigger,Trigger1M)),NA())</f>
        <v>-8.7373066902959786E-4</v>
      </c>
      <c r="K393" s="52">
        <f>IFERROR(_xll.qlIndexFixing(ONIndex1M,I393,TRUE,_xll.ohTrigger(RecalcTrigger,Trigger1M)),NA())</f>
        <v>-9.11193606887295E-4</v>
      </c>
      <c r="L393" s="52">
        <f>IFERROR(_xll.qlIndexFixing(Index3M,H393,TRUE,_xll.ohTrigger(RecalcTrigger,Trigger3M)),NA())</f>
        <v>2.3018338478677708E-4</v>
      </c>
      <c r="M393" s="52">
        <f>IFERROR(_xll.qlIndexFixing(ONIndex3M,I393,TRUE,_xll.ohTrigger(RecalcTrigger,Trigger3M)),NA())</f>
        <v>4.2553953480961582E-5</v>
      </c>
      <c r="N393" s="52">
        <f>IFERROR(_xll.qlIndexFixing(Index6M,$H393,TRUE,_xll.ohTrigger(RecalcTrigger,Trigger6M)),NA())</f>
        <v>1.375461414845347E-3</v>
      </c>
      <c r="O393" s="52">
        <f>IFERROR(_xll.qlIndexFixing(ONIndex6M,I393,TRUE,_xll.ohTrigger(RecalcTrigger,Trigger6M)),NA())</f>
        <v>1.125580497447487E-3</v>
      </c>
      <c r="P393" s="52">
        <f>IFERROR(_xll.qlIndexFixing(Index1Y,$H393,TRUE,_xll.ohTrigger(RecalcTrigger,Trigger1Y)),NA())</f>
        <v>3.2914678569735401E-3</v>
      </c>
      <c r="Q393" s="52">
        <f>IFERROR(_xll.qlIndexFixing(ONIndex1Y,I393,TRUE,_xll.ohTrigger(RecalcTrigger,Trigger1Y)),NA())</f>
        <v>2.380918363584783E-3</v>
      </c>
    </row>
    <row r="394" spans="2:17" x14ac:dyDescent="0.2">
      <c r="B394" s="46" t="s">
        <v>17</v>
      </c>
      <c r="D394" s="49">
        <f>_xll.qlCalendarAdvance(Calendar,$D393,B394,"f",FALSE)</f>
        <v>42821</v>
      </c>
      <c r="E394" s="49">
        <f>_xll.qlInterestRateIndexValueDate(IndexON,D394)</f>
        <v>42821</v>
      </c>
      <c r="F394" s="52">
        <f>IFERROR(_xll.qlIndexFixing(IndexON,D394,TRUE,_xll.ohTrigger(RecalcTrigger,TriggerON)),NA())</f>
        <v>-1.4044456381867576E-3</v>
      </c>
      <c r="H394" s="49">
        <f>_xll.qlCalendarAdvance(Calendar,$H393,B394,"f",FALSE)</f>
        <v>42821</v>
      </c>
      <c r="I394" s="49">
        <f>_xll.qlInterestRateIndexValueDate(Index1M,$H394)</f>
        <v>42823</v>
      </c>
      <c r="J394" s="52">
        <f>IFERROR(_xll.qlIndexFixing(Index1M,$H394,TRUE,_xll.ohTrigger(RecalcTrigger,Trigger1M)),NA())</f>
        <v>-8.7229909760466739E-4</v>
      </c>
      <c r="K394" s="52">
        <f>IFERROR(_xll.qlIndexFixing(ONIndex1M,I394,TRUE,_xll.ohTrigger(RecalcTrigger,Trigger1M)),NA())</f>
        <v>-9.0559788881172665E-4</v>
      </c>
      <c r="L394" s="52">
        <f>IFERROR(_xll.qlIndexFixing(Index3M,H394,TRUE,_xll.ohTrigger(RecalcTrigger,Trigger3M)),NA())</f>
        <v>2.3438504881217776E-4</v>
      </c>
      <c r="M394" s="52">
        <f>IFERROR(_xll.qlIndexFixing(ONIndex3M,I394,TRUE,_xll.ohTrigger(RecalcTrigger,Trigger3M)),NA())</f>
        <v>5.1514031467192467E-5</v>
      </c>
      <c r="N394" s="52">
        <f>IFERROR(_xll.qlIndexFixing(Index6M,$H394,TRUE,_xll.ohTrigger(RecalcTrigger,Trigger6M)),NA())</f>
        <v>1.3792834613846061E-3</v>
      </c>
      <c r="O394" s="52">
        <f>IFERROR(_xll.qlIndexFixing(ONIndex6M,I394,TRUE,_xll.ohTrigger(RecalcTrigger,Trigger6M)),NA())</f>
        <v>1.1485270347844079E-3</v>
      </c>
      <c r="P394" s="52">
        <f>IFERROR(_xll.qlIndexFixing(Index1Y,$H394,TRUE,_xll.ohTrigger(RecalcTrigger,Trigger1Y)),NA())</f>
        <v>3.2972803595654374E-3</v>
      </c>
      <c r="Q394" s="52">
        <f>IFERROR(_xll.qlIndexFixing(ONIndex1Y,I394,TRUE,_xll.ohTrigger(RecalcTrigger,Trigger1Y)),NA())</f>
        <v>2.3990375199467451E-3</v>
      </c>
    </row>
    <row r="395" spans="2:17" x14ac:dyDescent="0.2">
      <c r="B395" s="46" t="s">
        <v>17</v>
      </c>
      <c r="D395" s="49">
        <f>_xll.qlCalendarAdvance(Calendar,$D394,B395,"f",FALSE)</f>
        <v>42822</v>
      </c>
      <c r="E395" s="49">
        <f>_xll.qlInterestRateIndexValueDate(IndexON,D395)</f>
        <v>42822</v>
      </c>
      <c r="F395" s="52">
        <f>IFERROR(_xll.qlIndexFixing(IndexON,D395,TRUE,_xll.ohTrigger(RecalcTrigger,TriggerON)),NA())</f>
        <v>-1.3993135556678027E-3</v>
      </c>
      <c r="H395" s="49">
        <f>_xll.qlCalendarAdvance(Calendar,$H394,B395,"f",FALSE)</f>
        <v>42822</v>
      </c>
      <c r="I395" s="49">
        <f>_xll.qlInterestRateIndexValueDate(Index1M,$H395)</f>
        <v>42824</v>
      </c>
      <c r="J395" s="52">
        <f>IFERROR(_xll.qlIndexFixing(Index1M,$H395,TRUE,_xll.ohTrigger(RecalcTrigger,Trigger1M)),NA())</f>
        <v>-8.7086424488012372E-4</v>
      </c>
      <c r="K395" s="52">
        <f>IFERROR(_xll.qlIndexFixing(ONIndex1M,I395,TRUE,_xll.ohTrigger(RecalcTrigger,Trigger1M)),NA())</f>
        <v>-8.9997396786944961E-4</v>
      </c>
      <c r="L395" s="52">
        <f>IFERROR(_xll.qlIndexFixing(Index3M,H395,TRUE,_xll.ohTrigger(RecalcTrigger,Trigger3M)),NA())</f>
        <v>2.3858067643576521E-4</v>
      </c>
      <c r="M395" s="52">
        <f>IFERROR(_xll.qlIndexFixing(ONIndex3M,I395,TRUE,_xll.ohTrigger(RecalcTrigger,Trigger3M)),NA())</f>
        <v>6.0464327464870848E-5</v>
      </c>
      <c r="N395" s="52">
        <f>IFERROR(_xll.qlIndexFixing(Index6M,$H395,TRUE,_xll.ohTrigger(RecalcTrigger,Trigger6M)),NA())</f>
        <v>1.3807376973369203E-3</v>
      </c>
      <c r="O395" s="52">
        <f>IFERROR(_xll.qlIndexFixing(ONIndex6M,I395,TRUE,_xll.ohTrigger(RecalcTrigger,Trigger6M)),NA())</f>
        <v>1.1679638440398321E-3</v>
      </c>
      <c r="P395" s="52">
        <f>IFERROR(_xll.qlIndexFixing(Index1Y,$H395,TRUE,_xll.ohTrigger(RecalcTrigger,Trigger1Y)),NA())</f>
        <v>3.2998032372893579E-3</v>
      </c>
      <c r="Q395" s="52">
        <f>IFERROR(_xll.qlIndexFixing(ONIndex1Y,I395,TRUE,_xll.ohTrigger(RecalcTrigger,Trigger1Y)),NA())</f>
        <v>2.4154559133648945E-3</v>
      </c>
    </row>
    <row r="396" spans="2:17" x14ac:dyDescent="0.2">
      <c r="B396" s="46" t="s">
        <v>17</v>
      </c>
      <c r="D396" s="49">
        <f>_xll.qlCalendarAdvance(Calendar,$D395,B396,"f",FALSE)</f>
        <v>42823</v>
      </c>
      <c r="E396" s="49">
        <f>_xll.qlInterestRateIndexValueDate(IndexON,D396)</f>
        <v>42823</v>
      </c>
      <c r="F396" s="52">
        <f>IFERROR(_xll.qlIndexFixing(IndexON,D396,TRUE,_xll.ohTrigger(RecalcTrigger,TriggerON)),NA())</f>
        <v>-1.3942091513685639E-3</v>
      </c>
      <c r="H396" s="49">
        <f>_xll.qlCalendarAdvance(Calendar,$H395,B396,"f",FALSE)</f>
        <v>42823</v>
      </c>
      <c r="I396" s="49">
        <f>_xll.qlInterestRateIndexValueDate(Index1M,$H396)</f>
        <v>42825</v>
      </c>
      <c r="J396" s="52">
        <f>IFERROR(_xll.qlIndexFixing(Index1M,$H396,TRUE,_xll.ohTrigger(RecalcTrigger,Trigger1M)),NA())</f>
        <v>-8.6942611112099985E-4</v>
      </c>
      <c r="K396" s="52">
        <f>IFERROR(_xll.qlIndexFixing(ONIndex1M,I396,TRUE,_xll.ohTrigger(RecalcTrigger,Trigger1M)),NA())</f>
        <v>-8.9714449161615306E-4</v>
      </c>
      <c r="L396" s="52">
        <f>IFERROR(_xll.qlIndexFixing(Index3M,H396,TRUE,_xll.ohTrigger(RecalcTrigger,Trigger3M)),NA())</f>
        <v>2.4073478779209723E-4</v>
      </c>
      <c r="M396" s="52">
        <f>IFERROR(_xll.qlIndexFixing(ONIndex3M,I396,TRUE,_xll.ohTrigger(RecalcTrigger,Trigger3M)),NA())</f>
        <v>6.4934248937831285E-5</v>
      </c>
      <c r="N396" s="52">
        <f>IFERROR(_xll.qlIndexFixing(Index6M,$H396,TRUE,_xll.ohTrigger(RecalcTrigger,Trigger6M)),NA())</f>
        <v>1.3821353385719774E-3</v>
      </c>
      <c r="O396" s="52">
        <f>IFERROR(_xll.qlIndexFixing(ONIndex6M,I396,TRUE,_xll.ohTrigger(RecalcTrigger,Trigger6M)),NA())</f>
        <v>1.1759132096056391E-3</v>
      </c>
      <c r="P396" s="52">
        <f>IFERROR(_xll.qlIndexFixing(Index1Y,$H396,TRUE,_xll.ohTrigger(RecalcTrigger,Trigger1Y)),NA())</f>
        <v>3.3023127601970567E-3</v>
      </c>
      <c r="Q396" s="52">
        <f>IFERROR(_xll.qlIndexFixing(ONIndex1Y,I396,TRUE,_xll.ohTrigger(RecalcTrigger,Trigger1Y)),NA())</f>
        <v>2.4228291300421034E-3</v>
      </c>
    </row>
    <row r="397" spans="2:17" x14ac:dyDescent="0.2">
      <c r="B397" s="46" t="s">
        <v>17</v>
      </c>
      <c r="D397" s="49">
        <f>_xll.qlCalendarAdvance(Calendar,$D396,B397,"f",FALSE)</f>
        <v>42824</v>
      </c>
      <c r="E397" s="49">
        <f>_xll.qlInterestRateIndexValueDate(IndexON,D397)</f>
        <v>42824</v>
      </c>
      <c r="F397" s="52">
        <f>IFERROR(_xll.qlIndexFixing(IndexON,D397,TRUE,_xll.ohTrigger(RecalcTrigger,TriggerON)),NA())</f>
        <v>-1.3891327977111345E-3</v>
      </c>
      <c r="H397" s="49">
        <f>_xll.qlCalendarAdvance(Calendar,$H396,B397,"f",FALSE)</f>
        <v>42824</v>
      </c>
      <c r="I397" s="49">
        <f>_xll.qlInterestRateIndexValueDate(Index1M,$H397)</f>
        <v>42828</v>
      </c>
      <c r="J397" s="52">
        <f>IFERROR(_xll.qlIndexFixing(Index1M,$H397,TRUE,_xll.ohTrigger(RecalcTrigger,Trigger1M)),NA())</f>
        <v>-8.5758838904137491E-4</v>
      </c>
      <c r="K397" s="52">
        <f>IFERROR(_xll.qlIndexFixing(ONIndex1M,I397,TRUE,_xll.ohTrigger(RecalcTrigger,Trigger1M)),NA())</f>
        <v>-8.9430519094158001E-4</v>
      </c>
      <c r="L397" s="52">
        <f>IFERROR(_xll.qlIndexFixing(Index3M,H397,TRUE,_xll.ohTrigger(RecalcTrigger,Trigger3M)),NA())</f>
        <v>2.5327640018686296E-4</v>
      </c>
      <c r="M397" s="52">
        <f>IFERROR(_xll.qlIndexFixing(ONIndex3M,I397,TRUE,_xll.ohTrigger(RecalcTrigger,Trigger3M)),NA())</f>
        <v>6.9400825006837863E-5</v>
      </c>
      <c r="N397" s="52">
        <f>IFERROR(_xll.qlIndexFixing(Index6M,$H397,TRUE,_xll.ohTrigger(RecalcTrigger,Trigger6M)),NA())</f>
        <v>1.3954628079029944E-3</v>
      </c>
      <c r="O397" s="52">
        <f>IFERROR(_xll.qlIndexFixing(ONIndex6M,I397,TRUE,_xll.ohTrigger(RecalcTrigger,Trigger6M)),NA())</f>
        <v>1.1827882496628916E-3</v>
      </c>
      <c r="P397" s="52">
        <f>IFERROR(_xll.qlIndexFixing(Index1Y,$H397,TRUE,_xll.ohTrigger(RecalcTrigger,Trigger1Y)),NA())</f>
        <v>3.3262613557933675E-3</v>
      </c>
      <c r="Q397" s="52">
        <f>IFERROR(_xll.qlIndexFixing(ONIndex1Y,I397,TRUE,_xll.ohTrigger(RecalcTrigger,Trigger1Y)),NA())</f>
        <v>2.4296902156617506E-3</v>
      </c>
    </row>
    <row r="398" spans="2:17" x14ac:dyDescent="0.2">
      <c r="B398" s="46" t="s">
        <v>17</v>
      </c>
      <c r="D398" s="49">
        <f>_xll.qlCalendarAdvance(Calendar,$D397,B398,"f",FALSE)</f>
        <v>42825</v>
      </c>
      <c r="E398" s="49">
        <f>_xll.qlInterestRateIndexValueDate(IndexON,D398)</f>
        <v>42825</v>
      </c>
      <c r="F398" s="52">
        <f>IFERROR(_xll.qlIndexFixing(IndexON,D398,TRUE,_xll.ohTrigger(RecalcTrigger,TriggerON)),NA())</f>
        <v>-1.379070173963548E-3</v>
      </c>
      <c r="H398" s="49">
        <f>_xll.qlCalendarAdvance(Calendar,$H397,B398,"f",FALSE)</f>
        <v>42825</v>
      </c>
      <c r="I398" s="49">
        <f>_xll.qlInterestRateIndexValueDate(Index1M,$H398)</f>
        <v>42829</v>
      </c>
      <c r="J398" s="52">
        <f>IFERROR(_xll.qlIndexFixing(Index1M,$H398,TRUE,_xll.ohTrigger(RecalcTrigger,Trigger1M)),NA())</f>
        <v>-8.54616814688125E-4</v>
      </c>
      <c r="K398" s="52">
        <f>IFERROR(_xll.qlIndexFixing(ONIndex1M,I398,TRUE,_xll.ohTrigger(RecalcTrigger,Trigger1M)),NA())</f>
        <v>-8.9145606708473935E-4</v>
      </c>
      <c r="L398" s="52">
        <f>IFERROR(_xll.qlIndexFixing(Index3M,H398,TRUE,_xll.ohTrigger(RecalcTrigger,Trigger3M)),NA())</f>
        <v>2.5744527115837253E-4</v>
      </c>
      <c r="M398" s="52">
        <f>IFERROR(_xll.qlIndexFixing(ONIndex3M,I398,TRUE,_xll.ohTrigger(RecalcTrigger,Trigger3M)),NA())</f>
        <v>7.3863916822958231E-5</v>
      </c>
      <c r="N398" s="52">
        <f>IFERROR(_xll.qlIndexFixing(Index6M,$H398,TRUE,_xll.ohTrigger(RecalcTrigger,Trigger6M)),NA())</f>
        <v>1.3990891410497668E-3</v>
      </c>
      <c r="O398" s="52">
        <f>IFERROR(_xll.qlIndexFixing(ONIndex6M,I398,TRUE,_xll.ohTrigger(RecalcTrigger,Trigger6M)),NA())</f>
        <v>1.1885810959455512E-3</v>
      </c>
      <c r="P398" s="52">
        <f>IFERROR(_xll.qlIndexFixing(Index1Y,$H398,TRUE,_xll.ohTrigger(RecalcTrigger,Trigger1Y)),NA())</f>
        <v>3.332050946968063E-3</v>
      </c>
      <c r="Q398" s="52">
        <f>IFERROR(_xll.qlIndexFixing(ONIndex1Y,I398,TRUE,_xll.ohTrigger(RecalcTrigger,Trigger1Y)),NA())</f>
        <v>2.4360353383290345E-3</v>
      </c>
    </row>
    <row r="399" spans="2:17" x14ac:dyDescent="0.2">
      <c r="B399" s="46" t="s">
        <v>17</v>
      </c>
      <c r="D399" s="49">
        <f>_xll.qlCalendarAdvance(Calendar,$D398,B399,"f",FALSE)</f>
        <v>42828</v>
      </c>
      <c r="E399" s="49">
        <f>_xll.qlInterestRateIndexValueDate(IndexON,D399)</f>
        <v>42828</v>
      </c>
      <c r="F399" s="52">
        <f>IFERROR(_xll.qlIndexFixing(IndexON,D399,TRUE,_xll.ohTrigger(RecalcTrigger,TriggerON)),NA())</f>
        <v>-1.3691153452954907E-3</v>
      </c>
      <c r="H399" s="49">
        <f>_xll.qlCalendarAdvance(Calendar,$H398,B399,"f",FALSE)</f>
        <v>42828</v>
      </c>
      <c r="I399" s="49">
        <f>_xll.qlInterestRateIndexValueDate(Index1M,$H399)</f>
        <v>42830</v>
      </c>
      <c r="J399" s="52">
        <f>IFERROR(_xll.qlIndexFixing(Index1M,$H399,TRUE,_xll.ohTrigger(RecalcTrigger,Trigger1M)),NA())</f>
        <v>-8.5163543203670145E-4</v>
      </c>
      <c r="K399" s="52">
        <f>IFERROR(_xll.qlIndexFixing(ONIndex1M,I399,TRUE,_xll.ohTrigger(RecalcTrigger,Trigger1M)),NA())</f>
        <v>-8.857229015424295E-4</v>
      </c>
      <c r="L399" s="52">
        <f>IFERROR(_xll.qlIndexFixing(Index3M,H399,TRUE,_xll.ohTrigger(RecalcTrigger,Trigger3M)),NA())</f>
        <v>2.6160843443183163E-4</v>
      </c>
      <c r="M399" s="52">
        <f>IFERROR(_xll.qlIndexFixing(ONIndex3M,I399,TRUE,_xll.ohTrigger(RecalcTrigger,Trigger3M)),NA())</f>
        <v>8.2777812657752747E-5</v>
      </c>
      <c r="N399" s="52">
        <f>IFERROR(_xll.qlIndexFixing(Index6M,$H399,TRUE,_xll.ohTrigger(RecalcTrigger,Trigger6M)),NA())</f>
        <v>1.402705200418208E-3</v>
      </c>
      <c r="O399" s="52">
        <f>IFERROR(_xll.qlIndexFixing(ONIndex6M,I399,TRUE,_xll.ohTrigger(RecalcTrigger,Trigger6M)),NA())</f>
        <v>1.1965241100053703E-3</v>
      </c>
      <c r="P399" s="52">
        <f>IFERROR(_xll.qlIndexFixing(Index1Y,$H399,TRUE,_xll.ohTrigger(RecalcTrigger,Trigger1Y)),NA())</f>
        <v>3.3378416163656393E-3</v>
      </c>
      <c r="Q399" s="52">
        <f>IFERROR(_xll.qlIndexFixing(ONIndex1Y,I399,TRUE,_xll.ohTrigger(RecalcTrigger,Trigger1Y)),NA())</f>
        <v>2.4470031830148287E-3</v>
      </c>
    </row>
    <row r="400" spans="2:17" x14ac:dyDescent="0.2">
      <c r="B400" s="46" t="s">
        <v>17</v>
      </c>
      <c r="D400" s="49">
        <f>_xll.qlCalendarAdvance(Calendar,$D399,B400,"f",FALSE)</f>
        <v>42829</v>
      </c>
      <c r="E400" s="49">
        <f>_xll.qlInterestRateIndexValueDate(IndexON,D400)</f>
        <v>42829</v>
      </c>
      <c r="F400" s="52">
        <f>IFERROR(_xll.qlIndexFixing(IndexON,D400,TRUE,_xll.ohTrigger(RecalcTrigger,TriggerON)),NA())</f>
        <v>-1.3641848358547648E-3</v>
      </c>
      <c r="H400" s="49">
        <f>_xll.qlCalendarAdvance(Calendar,$H399,B400,"f",FALSE)</f>
        <v>42829</v>
      </c>
      <c r="I400" s="49">
        <f>_xll.qlInterestRateIndexValueDate(Index1M,$H400)</f>
        <v>42831</v>
      </c>
      <c r="J400" s="52">
        <f>IFERROR(_xll.qlIndexFixing(Index1M,$H400,TRUE,_xll.ohTrigger(RecalcTrigger,Trigger1M)),NA())</f>
        <v>-8.4559060476413483E-4</v>
      </c>
      <c r="K400" s="52">
        <f>IFERROR(_xll.qlIndexFixing(ONIndex1M,I400,TRUE,_xll.ohTrigger(RecalcTrigger,Trigger1M)),NA())</f>
        <v>-8.7996136121759605E-4</v>
      </c>
      <c r="L400" s="52">
        <f>IFERROR(_xll.qlIndexFixing(Index3M,H400,TRUE,_xll.ohTrigger(RecalcTrigger,Trigger3M)),NA())</f>
        <v>2.6576596715344181E-4</v>
      </c>
      <c r="M400" s="52">
        <f>IFERROR(_xll.qlIndexFixing(ONIndex3M,I400,TRUE,_xll.ohTrigger(RecalcTrigger,Trigger3M)),NA())</f>
        <v>9.1678671534367595E-5</v>
      </c>
      <c r="N400" s="52">
        <f>IFERROR(_xll.qlIndexFixing(Index6M,$H400,TRUE,_xll.ohTrigger(RecalcTrigger,Trigger6M)),NA())</f>
        <v>1.4063169132591399E-3</v>
      </c>
      <c r="O400" s="52">
        <f>IFERROR(_xll.qlIndexFixing(ONIndex6M,I400,TRUE,_xll.ohTrigger(RecalcTrigger,Trigger6M)),NA())</f>
        <v>1.2007731730534488E-3</v>
      </c>
      <c r="P400" s="52">
        <f>IFERROR(_xll.qlIndexFixing(Index1Y,$H400,TRUE,_xll.ohTrigger(RecalcTrigger,Trigger1Y)),NA())</f>
        <v>3.3436347911592161E-3</v>
      </c>
      <c r="Q400" s="52">
        <f>IFERROR(_xll.qlIndexFixing(ONIndex1Y,I400,TRUE,_xll.ohTrigger(RecalcTrigger,Trigger1Y)),NA())</f>
        <v>2.4561795714905799E-3</v>
      </c>
    </row>
    <row r="401" spans="2:17" x14ac:dyDescent="0.2">
      <c r="B401" s="46" t="s">
        <v>17</v>
      </c>
      <c r="D401" s="49">
        <f>_xll.qlCalendarAdvance(Calendar,$D400,B401,"f",FALSE)</f>
        <v>42830</v>
      </c>
      <c r="E401" s="49">
        <f>_xll.qlInterestRateIndexValueDate(IndexON,D401)</f>
        <v>42830</v>
      </c>
      <c r="F401" s="52">
        <f>IFERROR(_xll.qlIndexFixing(IndexON,D401,TRUE,_xll.ohTrigger(RecalcTrigger,TriggerON)),NA())</f>
        <v>-1.3592846131471603E-3</v>
      </c>
      <c r="H401" s="49">
        <f>_xll.qlCalendarAdvance(Calendar,$H400,B401,"f",FALSE)</f>
        <v>42830</v>
      </c>
      <c r="I401" s="49">
        <f>_xll.qlInterestRateIndexValueDate(Index1M,$H401)</f>
        <v>42832</v>
      </c>
      <c r="J401" s="52">
        <f>IFERROR(_xll.qlIndexFixing(Index1M,$H401,TRUE,_xll.ohTrigger(RecalcTrigger,Trigger1M)),NA())</f>
        <v>-8.441131639707987E-4</v>
      </c>
      <c r="K401" s="52">
        <f>IFERROR(_xll.qlIndexFixing(ONIndex1M,I401,TRUE,_xll.ohTrigger(RecalcTrigger,Trigger1M)),NA())</f>
        <v>-8.7706313771640509E-4</v>
      </c>
      <c r="L401" s="52">
        <f>IFERROR(_xll.qlIndexFixing(Index3M,H401,TRUE,_xll.ohTrigger(RecalcTrigger,Trigger3M)),NA())</f>
        <v>2.6991794769391954E-4</v>
      </c>
      <c r="M401" s="52">
        <f>IFERROR(_xll.qlIndexFixing(ONIndex3M,I401,TRUE,_xll.ohTrigger(RecalcTrigger,Trigger3M)),NA())</f>
        <v>9.612226462785145E-5</v>
      </c>
      <c r="N401" s="52">
        <f>IFERROR(_xll.qlIndexFixing(Index6M,$H401,TRUE,_xll.ohTrigger(RecalcTrigger,Trigger6M)),NA())</f>
        <v>1.4147941424374703E-3</v>
      </c>
      <c r="O401" s="52">
        <f>IFERROR(_xll.qlIndexFixing(ONIndex6M,I401,TRUE,_xll.ohTrigger(RecalcTrigger,Trigger6M)),NA())</f>
        <v>1.2010370231152478E-3</v>
      </c>
      <c r="P401" s="52">
        <f>IFERROR(_xll.qlIndexFixing(Index1Y,$H401,TRUE,_xll.ohTrigger(RecalcTrigger,Trigger1Y)),NA())</f>
        <v>3.3560944931428499E-3</v>
      </c>
      <c r="Q401" s="52">
        <f>IFERROR(_xll.qlIndexFixing(ONIndex1Y,I401,TRUE,_xll.ohTrigger(RecalcTrigger,Trigger1Y)),NA())</f>
        <v>2.4598874077685906E-3</v>
      </c>
    </row>
    <row r="402" spans="2:17" x14ac:dyDescent="0.2">
      <c r="B402" s="46" t="s">
        <v>17</v>
      </c>
      <c r="D402" s="49">
        <f>_xll.qlCalendarAdvance(Calendar,$D401,B402,"f",FALSE)</f>
        <v>42831</v>
      </c>
      <c r="E402" s="49">
        <f>_xll.qlInterestRateIndexValueDate(IndexON,D402)</f>
        <v>42831</v>
      </c>
      <c r="F402" s="52">
        <f>IFERROR(_xll.qlIndexFixing(IndexON,D402,TRUE,_xll.ohTrigger(RecalcTrigger,TriggerON)),NA())</f>
        <v>-1.3544150499544827E-3</v>
      </c>
      <c r="H402" s="49">
        <f>_xll.qlCalendarAdvance(Calendar,$H401,B402,"f",FALSE)</f>
        <v>42831</v>
      </c>
      <c r="I402" s="49">
        <f>_xll.qlInterestRateIndexValueDate(Index1M,$H402)</f>
        <v>42835</v>
      </c>
      <c r="J402" s="52">
        <f>IFERROR(_xll.qlIndexFixing(Index1M,$H402,TRUE,_xll.ohTrigger(RecalcTrigger,Trigger1M)),NA())</f>
        <v>-8.3658143283882325E-4</v>
      </c>
      <c r="K402" s="52">
        <f>IFERROR(_xll.qlIndexFixing(ONIndex1M,I402,TRUE,_xll.ohTrigger(RecalcTrigger,Trigger1M)),NA())</f>
        <v>-8.7415509754773524E-4</v>
      </c>
      <c r="L402" s="52">
        <f>IFERROR(_xll.qlIndexFixing(Index3M,H402,TRUE,_xll.ohTrigger(RecalcTrigger,Trigger3M)),NA())</f>
        <v>2.8234137819364586E-4</v>
      </c>
      <c r="M402" s="52">
        <f>IFERROR(_xll.qlIndexFixing(ONIndex3M,I402,TRUE,_xll.ohTrigger(RecalcTrigger,Trigger3M)),NA())</f>
        <v>1.0056154253312855E-4</v>
      </c>
      <c r="N402" s="52">
        <f>IFERROR(_xll.qlIndexFixing(Index6M,$H402,TRUE,_xll.ohTrigger(RecalcTrigger,Trigger6M)),NA())</f>
        <v>1.4208403492111561E-3</v>
      </c>
      <c r="O402" s="52">
        <f>IFERROR(_xll.qlIndexFixing(ONIndex6M,I402,TRUE,_xll.ohTrigger(RecalcTrigger,Trigger6M)),NA())</f>
        <v>1.2001714688469889E-3</v>
      </c>
      <c r="P402" s="52">
        <f>IFERROR(_xll.qlIndexFixing(Index1Y,$H402,TRUE,_xll.ohTrigger(RecalcTrigger,Trigger1Y)),NA())</f>
        <v>3.3668614564567093E-3</v>
      </c>
      <c r="Q402" s="52">
        <f>IFERROR(_xll.qlIndexFixing(ONIndex1Y,I402,TRUE,_xll.ohTrigger(RecalcTrigger,Trigger1Y)),NA())</f>
        <v>2.4630562923633192E-3</v>
      </c>
    </row>
    <row r="403" spans="2:17" x14ac:dyDescent="0.2">
      <c r="B403" s="46" t="s">
        <v>17</v>
      </c>
      <c r="D403" s="49">
        <f>_xll.qlCalendarAdvance(Calendar,$D402,B403,"f",FALSE)</f>
        <v>42832</v>
      </c>
      <c r="E403" s="49">
        <f>_xll.qlInterestRateIndexValueDate(IndexON,D403)</f>
        <v>42832</v>
      </c>
      <c r="F403" s="52">
        <f>IFERROR(_xll.qlIndexFixing(IndexON,D403,TRUE,_xll.ohTrigger(RecalcTrigger,TriggerON)),NA())</f>
        <v>-1.3447749616002369E-3</v>
      </c>
      <c r="H403" s="49">
        <f>_xll.qlCalendarAdvance(Calendar,$H402,B403,"f",FALSE)</f>
        <v>42832</v>
      </c>
      <c r="I403" s="49">
        <f>_xll.qlInterestRateIndexValueDate(Index1M,$H403)</f>
        <v>42836</v>
      </c>
      <c r="J403" s="52">
        <f>IFERROR(_xll.qlIndexFixing(Index1M,$H403,TRUE,_xll.ohTrigger(RecalcTrigger,Trigger1M)),NA())</f>
        <v>-8.3354122353851423E-4</v>
      </c>
      <c r="K403" s="52">
        <f>IFERROR(_xll.qlIndexFixing(ONIndex1M,I403,TRUE,_xll.ohTrigger(RecalcTrigger,Trigger1M)),NA())</f>
        <v>-8.6535811640420235E-4</v>
      </c>
      <c r="L403" s="52">
        <f>IFERROR(_xll.qlIndexFixing(Index3M,H403,TRUE,_xll.ohTrigger(RecalcTrigger,Trigger3M)),NA())</f>
        <v>2.8647195805333567E-4</v>
      </c>
      <c r="M403" s="52">
        <f>IFERROR(_xll.qlIndexFixing(ONIndex3M,I403,TRUE,_xll.ohTrigger(RecalcTrigger,Trigger3M)),NA())</f>
        <v>1.1384730273711341E-4</v>
      </c>
      <c r="N403" s="52">
        <f>IFERROR(_xll.qlIndexFixing(Index6M,$H403,TRUE,_xll.ohTrigger(RecalcTrigger,Trigger6M)),NA())</f>
        <v>1.4245207430260017E-3</v>
      </c>
      <c r="O403" s="52">
        <f>IFERROR(_xll.qlIndexFixing(ONIndex6M,I403,TRUE,_xll.ohTrigger(RecalcTrigger,Trigger6M)),NA())</f>
        <v>1.1895666783772185E-3</v>
      </c>
      <c r="P403" s="52">
        <f>IFERROR(_xll.qlIndexFixing(Index1Y,$H403,TRUE,_xll.ohTrigger(RecalcTrigger,Trigger1Y)),NA())</f>
        <v>3.3726889345351012E-3</v>
      </c>
      <c r="Q403" s="52">
        <f>IFERROR(_xll.qlIndexFixing(ONIndex1Y,I403,TRUE,_xll.ohTrigger(RecalcTrigger,Trigger1Y)),NA())</f>
        <v>2.4687705024284412E-3</v>
      </c>
    </row>
    <row r="404" spans="2:17" x14ac:dyDescent="0.2">
      <c r="B404" s="46" t="s">
        <v>17</v>
      </c>
      <c r="D404" s="49">
        <f>_xll.qlCalendarAdvance(Calendar,$D403,B404,"f",FALSE)</f>
        <v>42835</v>
      </c>
      <c r="E404" s="49">
        <f>_xll.qlInterestRateIndexValueDate(IndexON,D404)</f>
        <v>42835</v>
      </c>
      <c r="F404" s="52">
        <f>IFERROR(_xll.qlIndexFixing(IndexON,D404,TRUE,_xll.ohTrigger(RecalcTrigger,TriggerON)),NA())</f>
        <v>-1.3352508448116751E-3</v>
      </c>
      <c r="H404" s="49">
        <f>_xll.qlCalendarAdvance(Calendar,$H403,B404,"f",FALSE)</f>
        <v>42835</v>
      </c>
      <c r="I404" s="49">
        <f>_xll.qlInterestRateIndexValueDate(Index1M,$H404)</f>
        <v>42837</v>
      </c>
      <c r="J404" s="52">
        <f>IFERROR(_xll.qlIndexFixing(Index1M,$H404,TRUE,_xll.ohTrigger(RecalcTrigger,Trigger1M)),NA())</f>
        <v>-8.3049121365519341E-4</v>
      </c>
      <c r="K404" s="52">
        <f>IFERROR(_xll.qlIndexFixing(ONIndex1M,I404,TRUE,_xll.ohTrigger(RecalcTrigger,Trigger1M)),NA())</f>
        <v>-8.5650077066734553E-4</v>
      </c>
      <c r="L404" s="52">
        <f>IFERROR(_xll.qlIndexFixing(Index3M,H404,TRUE,_xll.ohTrigger(RecalcTrigger,Trigger3M)),NA())</f>
        <v>2.9059739583900618E-4</v>
      </c>
      <c r="M404" s="52">
        <f>IFERROR(_xll.qlIndexFixing(ONIndex3M,I404,TRUE,_xll.ohTrigger(RecalcTrigger,Trigger3M)),NA())</f>
        <v>1.2709883433714708E-4</v>
      </c>
      <c r="N404" s="52">
        <f>IFERROR(_xll.qlIndexFixing(Index6M,$H404,TRUE,_xll.ohTrigger(RecalcTrigger,Trigger6M)),NA())</f>
        <v>1.4282332567353508E-3</v>
      </c>
      <c r="O404" s="52">
        <f>IFERROR(_xll.qlIndexFixing(ONIndex6M,I404,TRUE,_xll.ohTrigger(RecalcTrigger,Trigger6M)),NA())</f>
        <v>1.1708200192561691E-3</v>
      </c>
      <c r="P404" s="52">
        <f>IFERROR(_xll.qlIndexFixing(Index1Y,$H404,TRUE,_xll.ohTrigger(RecalcTrigger,Trigger1Y)),NA())</f>
        <v>3.3785277022796815E-3</v>
      </c>
      <c r="Q404" s="52">
        <f>IFERROR(_xll.qlIndexFixing(ONIndex1Y,I404,TRUE,_xll.ohTrigger(RecalcTrigger,Trigger1Y)),NA())</f>
        <v>2.4705370496569401E-3</v>
      </c>
    </row>
    <row r="405" spans="2:17" x14ac:dyDescent="0.2">
      <c r="B405" s="46" t="s">
        <v>17</v>
      </c>
      <c r="D405" s="49">
        <f>_xll.qlCalendarAdvance(Calendar,$D404,B405,"f",FALSE)</f>
        <v>42836</v>
      </c>
      <c r="E405" s="49">
        <f>_xll.qlInterestRateIndexValueDate(IndexON,D405)</f>
        <v>42836</v>
      </c>
      <c r="F405" s="52">
        <f>IFERROR(_xll.qlIndexFixing(IndexON,D405,TRUE,_xll.ohTrigger(RecalcTrigger,TriggerON)),NA())</f>
        <v>-1.3305401686025675E-3</v>
      </c>
      <c r="H405" s="49">
        <f>_xll.qlCalendarAdvance(Calendar,$H404,B405,"f",FALSE)</f>
        <v>42836</v>
      </c>
      <c r="I405" s="49">
        <f>_xll.qlInterestRateIndexValueDate(Index1M,$H405)</f>
        <v>42838</v>
      </c>
      <c r="J405" s="52">
        <f>IFERROR(_xll.qlIndexFixing(Index1M,$H405,TRUE,_xll.ohTrigger(RecalcTrigger,Trigger1M)),NA())</f>
        <v>-8.243092939068386E-4</v>
      </c>
      <c r="K405" s="52">
        <f>IFERROR(_xll.qlIndexFixing(ONIndex1M,I405,TRUE,_xll.ohTrigger(RecalcTrigger,Trigger1M)),NA())</f>
        <v>-8.5352404544103422E-4</v>
      </c>
      <c r="L405" s="52">
        <f>IFERROR(_xll.qlIndexFixing(Index3M,H405,TRUE,_xll.ohTrigger(RecalcTrigger,Trigger3M)),NA())</f>
        <v>2.9471777722102918E-4</v>
      </c>
      <c r="M405" s="52">
        <f>IFERROR(_xll.qlIndexFixing(ONIndex3M,I405,TRUE,_xll.ohTrigger(RecalcTrigger,Trigger3M)),NA())</f>
        <v>1.31504027827134E-4</v>
      </c>
      <c r="N405" s="52">
        <f>IFERROR(_xll.qlIndexFixing(Index6M,$H405,TRUE,_xll.ohTrigger(RecalcTrigger,Trigger6M)),NA())</f>
        <v>1.4319841185693757E-3</v>
      </c>
      <c r="O405" s="52">
        <f>IFERROR(_xll.qlIndexFixing(ONIndex6M,I405,TRUE,_xll.ohTrigger(RecalcTrigger,Trigger6M)),NA())</f>
        <v>1.1618283190717449E-3</v>
      </c>
      <c r="P405" s="52">
        <f>IFERROR(_xll.qlIndexFixing(Index1Y,$H405,TRUE,_xll.ohTrigger(RecalcTrigger,Trigger1Y)),NA())</f>
        <v>3.3843792606108244E-3</v>
      </c>
      <c r="Q405" s="52">
        <f>IFERROR(_xll.qlIndexFixing(ONIndex1Y,I405,TRUE,_xll.ohTrigger(RecalcTrigger,Trigger1Y)),NA())</f>
        <v>2.4698259903654929E-3</v>
      </c>
    </row>
    <row r="406" spans="2:17" x14ac:dyDescent="0.2">
      <c r="B406" s="46" t="s">
        <v>17</v>
      </c>
      <c r="D406" s="49">
        <f>_xll.qlCalendarAdvance(Calendar,$D405,B406,"f",FALSE)</f>
        <v>42837</v>
      </c>
      <c r="E406" s="49">
        <f>_xll.qlInterestRateIndexValueDate(IndexON,D406)</f>
        <v>42837</v>
      </c>
      <c r="F406" s="52">
        <f>IFERROR(_xll.qlIndexFixing(IndexON,D406,TRUE,_xll.ohTrigger(RecalcTrigger,TriggerON)),NA())</f>
        <v>-1.325862388079635E-3</v>
      </c>
      <c r="H406" s="49">
        <f>_xll.qlCalendarAdvance(Calendar,$H405,B406,"f",FALSE)</f>
        <v>42837</v>
      </c>
      <c r="I406" s="49">
        <f>_xll.qlInterestRateIndexValueDate(Index1M,$H406)</f>
        <v>42843</v>
      </c>
      <c r="J406" s="52">
        <f>IFERROR(_xll.qlIndexFixing(Index1M,$H406,TRUE,_xll.ohTrigger(RecalcTrigger,Trigger1M)),NA())</f>
        <v>-8.119854039931873E-4</v>
      </c>
      <c r="K406" s="52">
        <f>IFERROR(_xll.qlIndexFixing(ONIndex1M,I406,TRUE,_xll.ohTrigger(RecalcTrigger,Trigger1M)),NA())</f>
        <v>-8.5053751258001853E-4</v>
      </c>
      <c r="L406" s="52">
        <f>IFERROR(_xll.qlIndexFixing(Index3M,H406,TRUE,_xll.ohTrigger(RecalcTrigger,Trigger3M)),NA())</f>
        <v>3.1524692183385815E-4</v>
      </c>
      <c r="M406" s="52">
        <f>IFERROR(_xll.qlIndexFixing(ONIndex3M,I406,TRUE,_xll.ohTrigger(RecalcTrigger,Trigger3M)),NA())</f>
        <v>1.3590379789540918E-4</v>
      </c>
      <c r="N406" s="52">
        <f>IFERROR(_xll.qlIndexFixing(Index6M,$H406,TRUE,_xll.ohTrigger(RecalcTrigger,Trigger6M)),NA())</f>
        <v>1.4515346478859274E-3</v>
      </c>
      <c r="O406" s="52">
        <f>IFERROR(_xll.qlIndexFixing(ONIndex6M,I406,TRUE,_xll.ohTrigger(RecalcTrigger,Trigger6M)),NA())</f>
        <v>1.1516442675496563E-3</v>
      </c>
      <c r="P406" s="52">
        <f>IFERROR(_xll.qlIndexFixing(Index1Y,$H406,TRUE,_xll.ohTrigger(RecalcTrigger,Trigger1Y)),NA())</f>
        <v>3.4138821809350248E-3</v>
      </c>
      <c r="Q406" s="52">
        <f>IFERROR(_xll.qlIndexFixing(ONIndex1Y,I406,TRUE,_xll.ohTrigger(RecalcTrigger,Trigger1Y)),NA())</f>
        <v>2.4685453274297942E-3</v>
      </c>
    </row>
    <row r="407" spans="2:17" x14ac:dyDescent="0.2">
      <c r="B407" s="46" t="s">
        <v>17</v>
      </c>
      <c r="D407" s="49">
        <f>_xll.qlCalendarAdvance(Calendar,$D406,B407,"f",FALSE)</f>
        <v>42838</v>
      </c>
      <c r="E407" s="49">
        <f>_xll.qlInterestRateIndexValueDate(IndexON,D407)</f>
        <v>42838</v>
      </c>
      <c r="F407" s="52">
        <f>IFERROR(_xll.qlIndexFixing(IndexON,D407,TRUE,_xll.ohTrigger(RecalcTrigger,TriggerON)),NA())</f>
        <v>-1.3120549670491144E-3</v>
      </c>
      <c r="H407" s="49">
        <f>_xll.qlCalendarAdvance(Calendar,$H406,B407,"f",FALSE)</f>
        <v>42838</v>
      </c>
      <c r="I407" s="49">
        <f>_xll.qlInterestRateIndexValueDate(Index1M,$H407)</f>
        <v>42844</v>
      </c>
      <c r="J407" s="52">
        <f>IFERROR(_xll.qlIndexFixing(Index1M,$H407,TRUE,_xll.ohTrigger(RecalcTrigger,Trigger1M)),NA())</f>
        <v>-8.0886682094938323E-4</v>
      </c>
      <c r="K407" s="52">
        <f>IFERROR(_xll.qlIndexFixing(ONIndex1M,I407,TRUE,_xll.ohTrigger(RecalcTrigger,Trigger1M)),NA())</f>
        <v>-8.4452977878957114E-4</v>
      </c>
      <c r="L407" s="52">
        <f>IFERROR(_xll.qlIndexFixing(Index3M,H407,TRUE,_xll.ohTrigger(RecalcTrigger,Trigger3M)),NA())</f>
        <v>3.193388320871299E-4</v>
      </c>
      <c r="M407" s="52">
        <f>IFERROR(_xll.qlIndexFixing(ONIndex3M,I407,TRUE,_xll.ohTrigger(RecalcTrigger,Trigger3M)),NA())</f>
        <v>1.4468462641303859E-4</v>
      </c>
      <c r="N407" s="52">
        <f>IFERROR(_xll.qlIndexFixing(Index6M,$H407,TRUE,_xll.ohTrigger(RecalcTrigger,Trigger6M)),NA())</f>
        <v>1.4556487995269326E-3</v>
      </c>
      <c r="O407" s="52">
        <f>IFERROR(_xll.qlIndexFixing(ONIndex6M,I407,TRUE,_xll.ohTrigger(RecalcTrigger,Trigger6M)),NA())</f>
        <v>1.1272658481331632E-3</v>
      </c>
      <c r="P407" s="52">
        <f>IFERROR(_xll.qlIndexFixing(Index1Y,$H407,TRUE,_xll.ohTrigger(RecalcTrigger,Trigger1Y)),NA())</f>
        <v>3.4198425922467145E-3</v>
      </c>
      <c r="Q407" s="52">
        <f>IFERROR(_xll.qlIndexFixing(ONIndex1Y,I407,TRUE,_xll.ohTrigger(RecalcTrigger,Trigger1Y)),NA())</f>
        <v>2.4640830312172568E-3</v>
      </c>
    </row>
    <row r="408" spans="2:17" x14ac:dyDescent="0.2">
      <c r="B408" s="46" t="s">
        <v>17</v>
      </c>
      <c r="D408" s="49">
        <f>_xll.qlCalendarAdvance(Calendar,$D407,B408,"f",FALSE)</f>
        <v>42843</v>
      </c>
      <c r="E408" s="49">
        <f>_xll.qlInterestRateIndexValueDate(IndexON,D408)</f>
        <v>42843</v>
      </c>
      <c r="F408" s="52">
        <f>IFERROR(_xll.qlIndexFixing(IndexON,D408,TRUE,_xll.ohTrigger(RecalcTrigger,TriggerON)),NA())</f>
        <v>-1.2985073761040411E-3</v>
      </c>
      <c r="H408" s="49">
        <f>_xll.qlCalendarAdvance(Calendar,$H407,B408,"f",FALSE)</f>
        <v>42843</v>
      </c>
      <c r="I408" s="49">
        <f>_xll.qlInterestRateIndexValueDate(Index1M,$H408)</f>
        <v>42845</v>
      </c>
      <c r="J408" s="52">
        <f>IFERROR(_xll.qlIndexFixing(Index1M,$H408,TRUE,_xll.ohTrigger(RecalcTrigger,Trigger1M)),NA())</f>
        <v>-8.025479164742999E-4</v>
      </c>
      <c r="K408" s="52">
        <f>IFERROR(_xll.qlIndexFixing(ONIndex1M,I408,TRUE,_xll.ohTrigger(RecalcTrigger,Trigger1M)),NA())</f>
        <v>-8.3849332613183947E-4</v>
      </c>
      <c r="L408" s="52">
        <f>IFERROR(_xll.qlIndexFixing(Index3M,H408,TRUE,_xll.ohTrigger(RecalcTrigger,Trigger3M)),NA())</f>
        <v>3.2342631972691739E-4</v>
      </c>
      <c r="M408" s="52">
        <f>IFERROR(_xll.qlIndexFixing(ONIndex3M,I408,TRUE,_xll.ohTrigger(RecalcTrigger,Trigger3M)),NA())</f>
        <v>1.5344587616539229E-4</v>
      </c>
      <c r="N408" s="52">
        <f>IFERROR(_xll.qlIndexFixing(Index6M,$H408,TRUE,_xll.ohTrigger(RecalcTrigger,Trigger6M)),NA())</f>
        <v>1.4598461010605923E-3</v>
      </c>
      <c r="O408" s="52">
        <f>IFERROR(_xll.qlIndexFixing(ONIndex6M,I408,TRUE,_xll.ohTrigger(RecalcTrigger,Trigger6M)),NA())</f>
        <v>1.0992036869517108E-3</v>
      </c>
      <c r="P408" s="52">
        <f>IFERROR(_xll.qlIndexFixing(Index1Y,$H408,TRUE,_xll.ohTrigger(RecalcTrigger,Trigger1Y)),NA())</f>
        <v>3.4258265956642079E-3</v>
      </c>
      <c r="Q408" s="52">
        <f>IFERROR(_xll.qlIndexFixing(ONIndex1Y,I408,TRUE,_xll.ohTrigger(RecalcTrigger,Trigger1Y)),NA())</f>
        <v>2.4578031463651229E-3</v>
      </c>
    </row>
    <row r="409" spans="2:17" x14ac:dyDescent="0.2">
      <c r="B409" s="46" t="s">
        <v>17</v>
      </c>
      <c r="D409" s="49">
        <f>_xll.qlCalendarAdvance(Calendar,$D408,B409,"f",FALSE)</f>
        <v>42844</v>
      </c>
      <c r="E409" s="49">
        <f>_xll.qlInterestRateIndexValueDate(IndexON,D409)</f>
        <v>42844</v>
      </c>
      <c r="F409" s="52">
        <f>IFERROR(_xll.qlIndexFixing(IndexON,D409,TRUE,_xll.ohTrigger(RecalcTrigger,TriggerON)),NA())</f>
        <v>-1.2940702977193297E-3</v>
      </c>
      <c r="H409" s="49">
        <f>_xll.qlCalendarAdvance(Calendar,$H408,B409,"f",FALSE)</f>
        <v>42844</v>
      </c>
      <c r="I409" s="49">
        <f>_xll.qlInterestRateIndexValueDate(Index1M,$H409)</f>
        <v>42846</v>
      </c>
      <c r="J409" s="52">
        <f>IFERROR(_xll.qlIndexFixing(Index1M,$H409,TRUE,_xll.ohTrigger(RecalcTrigger,Trigger1M)),NA())</f>
        <v>-8.0100175743708633E-4</v>
      </c>
      <c r="K409" s="52">
        <f>IFERROR(_xll.qlIndexFixing(ONIndex1M,I409,TRUE,_xll.ohTrigger(RecalcTrigger,Trigger1M)),NA())</f>
        <v>-8.3545777136428967E-4</v>
      </c>
      <c r="L409" s="52">
        <f>IFERROR(_xll.qlIndexFixing(Index3M,H409,TRUE,_xll.ohTrigger(RecalcTrigger,Trigger3M)),NA())</f>
        <v>3.2750948016349379E-4</v>
      </c>
      <c r="M409" s="52">
        <f>IFERROR(_xll.qlIndexFixing(ONIndex3M,I409,TRUE,_xll.ohTrigger(RecalcTrigger,Trigger3M)),NA())</f>
        <v>1.578164527860082E-4</v>
      </c>
      <c r="N409" s="52">
        <f>IFERROR(_xll.qlIndexFixing(Index6M,$H409,TRUE,_xll.ohTrigger(RecalcTrigger,Trigger6M)),NA())</f>
        <v>1.4693467550203937E-3</v>
      </c>
      <c r="O409" s="52">
        <f>IFERROR(_xll.qlIndexFixing(ONIndex6M,I409,TRUE,_xll.ohTrigger(RecalcTrigger,Trigger6M)),NA())</f>
        <v>1.0852040758013715E-3</v>
      </c>
      <c r="P409" s="52">
        <f>IFERROR(_xll.qlIndexFixing(Index1Y,$H409,TRUE,_xll.ohTrigger(RecalcTrigger,Trigger1Y)),NA())</f>
        <v>3.4386508146966345E-3</v>
      </c>
      <c r="Q409" s="52">
        <f>IFERROR(_xll.qlIndexFixing(ONIndex1Y,I409,TRUE,_xll.ohTrigger(RecalcTrigger,Trigger1Y)),NA())</f>
        <v>2.4545379218743335E-3</v>
      </c>
    </row>
    <row r="410" spans="2:17" x14ac:dyDescent="0.2">
      <c r="B410" s="46" t="s">
        <v>17</v>
      </c>
      <c r="D410" s="49">
        <f>_xll.qlCalendarAdvance(Calendar,$D409,B410,"f",FALSE)</f>
        <v>42845</v>
      </c>
      <c r="E410" s="49">
        <f>_xll.qlInterestRateIndexValueDate(IndexON,D410)</f>
        <v>42845</v>
      </c>
      <c r="F410" s="52">
        <f>IFERROR(_xll.qlIndexFixing(IndexON,D410,TRUE,_xll.ohTrigger(RecalcTrigger,TriggerON)),NA())</f>
        <v>-1.2896690958763557E-3</v>
      </c>
      <c r="H410" s="49">
        <f>_xll.qlCalendarAdvance(Calendar,$H409,B410,"f",FALSE)</f>
        <v>42845</v>
      </c>
      <c r="I410" s="49">
        <f>_xll.qlInterestRateIndexValueDate(Index1M,$H410)</f>
        <v>42849</v>
      </c>
      <c r="J410" s="52">
        <f>IFERROR(_xll.qlIndexFixing(Index1M,$H410,TRUE,_xll.ohTrigger(RecalcTrigger,Trigger1M)),NA())</f>
        <v>-7.9312705150824669E-4</v>
      </c>
      <c r="K410" s="52">
        <f>IFERROR(_xll.qlIndexFixing(ONIndex1M,I410,TRUE,_xll.ohTrigger(RecalcTrigger,Trigger1M)),NA())</f>
        <v>-8.3241241559672829E-4</v>
      </c>
      <c r="L410" s="52">
        <f>IFERROR(_xll.qlIndexFixing(Index3M,H410,TRUE,_xll.ohTrigger(RecalcTrigger,Trigger3M)),NA())</f>
        <v>3.3973397061636646E-4</v>
      </c>
      <c r="M410" s="52">
        <f>IFERROR(_xll.qlIndexFixing(ONIndex3M,I410,TRUE,_xll.ohTrigger(RecalcTrigger,Trigger3M)),NA())</f>
        <v>1.6218077504959183E-4</v>
      </c>
      <c r="N410" s="52">
        <f>IFERROR(_xll.qlIndexFixing(Index6M,$H410,TRUE,_xll.ohTrigger(RecalcTrigger,Trigger6M)),NA())</f>
        <v>1.4775988975463477E-3</v>
      </c>
      <c r="O410" s="52">
        <f>IFERROR(_xll.qlIndexFixing(ONIndex6M,I410,TRUE,_xll.ohTrigger(RecalcTrigger,Trigger6M)),NA())</f>
        <v>1.0722434063037412E-3</v>
      </c>
      <c r="P410" s="52">
        <f>IFERROR(_xll.qlIndexFixing(Index1Y,$H410,TRUE,_xll.ohTrigger(RecalcTrigger,Trigger1Y)),NA())</f>
        <v>3.4500303932127581E-3</v>
      </c>
      <c r="Q410" s="52">
        <f>IFERROR(_xll.qlIndexFixing(ONIndex1Y,I410,TRUE,_xll.ohTrigger(RecalcTrigger,Trigger1Y)),NA())</f>
        <v>2.4516068419355719E-3</v>
      </c>
    </row>
    <row r="411" spans="2:17" x14ac:dyDescent="0.2">
      <c r="B411" s="46" t="s">
        <v>17</v>
      </c>
      <c r="D411" s="49">
        <f>_xll.qlCalendarAdvance(Calendar,$D410,B411,"f",FALSE)</f>
        <v>42846</v>
      </c>
      <c r="E411" s="49">
        <f>_xll.qlInterestRateIndexValueDate(IndexON,D411)</f>
        <v>42846</v>
      </c>
      <c r="F411" s="52">
        <f>IFERROR(_xll.qlIndexFixing(IndexON,D411,TRUE,_xll.ohTrigger(RecalcTrigger,TriggerON)),NA())</f>
        <v>-1.2809835863647479E-3</v>
      </c>
      <c r="H411" s="49">
        <f>_xll.qlCalendarAdvance(Calendar,$H410,B411,"f",FALSE)</f>
        <v>42846</v>
      </c>
      <c r="I411" s="49">
        <f>_xll.qlInterestRateIndexValueDate(Index1M,$H411)</f>
        <v>42850</v>
      </c>
      <c r="J411" s="52">
        <f>IFERROR(_xll.qlIndexFixing(Index1M,$H411,TRUE,_xll.ohTrigger(RecalcTrigger,Trigger1M)),NA())</f>
        <v>-7.8994973449608707E-4</v>
      </c>
      <c r="K411" s="52">
        <f>IFERROR(_xll.qlIndexFixing(ONIndex1M,I411,TRUE,_xll.ohTrigger(RecalcTrigger,Trigger1M)),NA())</f>
        <v>-8.2935725974842001E-4</v>
      </c>
      <c r="L411" s="52">
        <f>IFERROR(_xll.qlIndexFixing(Index3M,H411,TRUE,_xll.ohTrigger(RecalcTrigger,Trigger3M)),NA())</f>
        <v>3.438008006890685E-4</v>
      </c>
      <c r="M411" s="52">
        <f>IFERROR(_xll.qlIndexFixing(ONIndex3M,I411,TRUE,_xll.ohTrigger(RecalcTrigger,Trigger3M)),NA())</f>
        <v>1.6653870458682718E-4</v>
      </c>
      <c r="N411" s="52">
        <f>IFERROR(_xll.qlIndexFixing(Index6M,$H411,TRUE,_xll.ohTrigger(RecalcTrigger,Trigger6M)),NA())</f>
        <v>1.4823093346420268E-3</v>
      </c>
      <c r="O411" s="52">
        <f>IFERROR(_xll.qlIndexFixing(ONIndex6M,I411,TRUE,_xll.ohTrigger(RecalcTrigger,Trigger6M)),NA())</f>
        <v>1.0603293891708887E-3</v>
      </c>
      <c r="P411" s="52">
        <f>IFERROR(_xll.qlIndexFixing(Index1Y,$H411,TRUE,_xll.ohTrigger(RecalcTrigger,Trigger1Y)),NA())</f>
        <v>3.4561559255089501E-3</v>
      </c>
      <c r="Q411" s="52">
        <f>IFERROR(_xll.qlIndexFixing(ONIndex1Y,I411,TRUE,_xll.ohTrigger(RecalcTrigger,Trigger1Y)),NA())</f>
        <v>2.4490124118248247E-3</v>
      </c>
    </row>
    <row r="412" spans="2:17" x14ac:dyDescent="0.2">
      <c r="B412" s="46" t="s">
        <v>17</v>
      </c>
      <c r="D412" s="49">
        <f>_xll.qlCalendarAdvance(Calendar,$D411,B412,"f",FALSE)</f>
        <v>42849</v>
      </c>
      <c r="E412" s="49">
        <f>_xll.qlInterestRateIndexValueDate(IndexON,D412)</f>
        <v>42849</v>
      </c>
      <c r="F412" s="52">
        <f>IFERROR(_xll.qlIndexFixing(IndexON,D412,TRUE,_xll.ohTrigger(RecalcTrigger,TriggerON)),NA())</f>
        <v>-1.2724305086386778E-3</v>
      </c>
      <c r="H412" s="49">
        <f>_xll.qlCalendarAdvance(Calendar,$H411,B412,"f",FALSE)</f>
        <v>42849</v>
      </c>
      <c r="I412" s="49">
        <f>_xll.qlInterestRateIndexValueDate(Index1M,$H412)</f>
        <v>42851</v>
      </c>
      <c r="J412" s="52">
        <f>IFERROR(_xll.qlIndexFixing(Index1M,$H412,TRUE,_xll.ohTrigger(RecalcTrigger,Trigger1M)),NA())</f>
        <v>-7.8676263234989108E-4</v>
      </c>
      <c r="K412" s="52">
        <f>IFERROR(_xll.qlIndexFixing(ONIndex1M,I412,TRUE,_xll.ohTrigger(RecalcTrigger,Trigger1M)),NA())</f>
        <v>-8.2166756736556934E-4</v>
      </c>
      <c r="L412" s="52">
        <f>IFERROR(_xll.qlIndexFixing(Index3M,H412,TRUE,_xll.ohTrigger(RecalcTrigger,Trigger3M)),NA())</f>
        <v>3.4786379886696906E-4</v>
      </c>
      <c r="M412" s="52">
        <f>IFERROR(_xll.qlIndexFixing(ONIndex3M,I412,TRUE,_xll.ohTrigger(RecalcTrigger,Trigger3M)),NA())</f>
        <v>1.7740048408265707E-4</v>
      </c>
      <c r="N412" s="52">
        <f>IFERROR(_xll.qlIndexFixing(Index6M,$H412,TRUE,_xll.ohTrigger(RecalcTrigger,Trigger6M)),NA())</f>
        <v>1.4871306187322398E-3</v>
      </c>
      <c r="O412" s="52">
        <f>IFERROR(_xll.qlIndexFixing(ONIndex6M,I412,TRUE,_xll.ohTrigger(RecalcTrigger,Trigger6M)),NA())</f>
        <v>1.0358495505347065E-3</v>
      </c>
      <c r="P412" s="52">
        <f>IFERROR(_xll.qlIndexFixing(Index1Y,$H412,TRUE,_xll.ohTrigger(RecalcTrigger,Trigger1Y)),NA())</f>
        <v>3.462312187527032E-3</v>
      </c>
      <c r="Q412" s="52">
        <f>IFERROR(_xll.qlIndexFixing(ONIndex1Y,I412,TRUE,_xll.ohTrigger(RecalcTrigger,Trigger1Y)),NA())</f>
        <v>2.4442563987614463E-3</v>
      </c>
    </row>
    <row r="413" spans="2:17" x14ac:dyDescent="0.2">
      <c r="B413" s="46" t="s">
        <v>17</v>
      </c>
      <c r="D413" s="49">
        <f>_xll.qlCalendarAdvance(Calendar,$D412,B413,"f",FALSE)</f>
        <v>42850</v>
      </c>
      <c r="E413" s="49">
        <f>_xll.qlInterestRateIndexValueDate(IndexON,D413)</f>
        <v>42850</v>
      </c>
      <c r="F413" s="52">
        <f>IFERROR(_xll.qlIndexFixing(IndexON,D413,TRUE,_xll.ohTrigger(RecalcTrigger,TriggerON)),NA())</f>
        <v>-1.2682142799924634E-3</v>
      </c>
      <c r="H413" s="49">
        <f>_xll.qlCalendarAdvance(Calendar,$H412,B413,"f",FALSE)</f>
        <v>42850</v>
      </c>
      <c r="I413" s="49">
        <f>_xll.qlInterestRateIndexValueDate(Index1M,$H413)</f>
        <v>42852</v>
      </c>
      <c r="J413" s="52">
        <f>IFERROR(_xll.qlIndexFixing(Index1M,$H413,TRUE,_xll.ohTrigger(RecalcTrigger,Trigger1M)),NA())</f>
        <v>-7.8030685070895611E-4</v>
      </c>
      <c r="K413" s="52">
        <f>IFERROR(_xll.qlIndexFixing(ONIndex1M,I413,TRUE,_xll.ohTrigger(RecalcTrigger,Trigger1M)),NA())</f>
        <v>-8.1393452090239293E-4</v>
      </c>
      <c r="L413" s="52">
        <f>IFERROR(_xll.qlIndexFixing(Index3M,H413,TRUE,_xll.ohTrigger(RecalcTrigger,Trigger3M)),NA())</f>
        <v>3.5192306786702398E-4</v>
      </c>
      <c r="M413" s="52">
        <f>IFERROR(_xll.qlIndexFixing(ONIndex3M,I413,TRUE,_xll.ohTrigger(RecalcTrigger,Trigger3M)),NA())</f>
        <v>1.882276139753003E-4</v>
      </c>
      <c r="N413" s="52">
        <f>IFERROR(_xll.qlIndexFixing(Index6M,$H413,TRUE,_xll.ohTrigger(RecalcTrigger,Trigger6M)),NA())</f>
        <v>1.4920571199759129E-3</v>
      </c>
      <c r="O413" s="52">
        <f>IFERROR(_xll.qlIndexFixing(ONIndex6M,I413,TRUE,_xll.ohTrigger(RecalcTrigger,Trigger6M)),NA())</f>
        <v>1.0167289756513043E-3</v>
      </c>
      <c r="P413" s="52">
        <f>IFERROR(_xll.qlIndexFixing(Index1Y,$H413,TRUE,_xll.ohTrigger(RecalcTrigger,Trigger1Y)),NA())</f>
        <v>3.4684982798010786E-3</v>
      </c>
      <c r="Q413" s="52">
        <f>IFERROR(_xll.qlIndexFixing(ONIndex1Y,I413,TRUE,_xll.ohTrigger(RecalcTrigger,Trigger1Y)),NA())</f>
        <v>2.441177689513907E-3</v>
      </c>
    </row>
    <row r="414" spans="2:17" x14ac:dyDescent="0.2">
      <c r="B414" s="46" t="s">
        <v>17</v>
      </c>
      <c r="D414" s="49">
        <f>_xll.qlCalendarAdvance(Calendar,$D413,B414,"f",FALSE)</f>
        <v>42851</v>
      </c>
      <c r="E414" s="49">
        <f>_xll.qlInterestRateIndexValueDate(IndexON,D414)</f>
        <v>42851</v>
      </c>
      <c r="F414" s="52">
        <f>IFERROR(_xll.qlIndexFixing(IndexON,D414,TRUE,_xll.ohTrigger(RecalcTrigger,TriggerON)),NA())</f>
        <v>-1.2640361640592346E-3</v>
      </c>
      <c r="H414" s="49">
        <f>_xll.qlCalendarAdvance(Calendar,$H413,B414,"f",FALSE)</f>
        <v>42851</v>
      </c>
      <c r="I414" s="49">
        <f>_xll.qlInterestRateIndexValueDate(Index1M,$H414)</f>
        <v>42853</v>
      </c>
      <c r="J414" s="52">
        <f>IFERROR(_xll.qlIndexFixing(Index1M,$H414,TRUE,_xll.ohTrigger(RecalcTrigger,Trigger1M)),NA())</f>
        <v>-7.7545121524025273E-4</v>
      </c>
      <c r="K414" s="52">
        <f>IFERROR(_xll.qlIndexFixing(ONIndex1M,I414,TRUE,_xll.ohTrigger(RecalcTrigger,Trigger1M)),NA())</f>
        <v>-8.1082058875026064E-4</v>
      </c>
      <c r="L414" s="52">
        <f>IFERROR(_xll.qlIndexFixing(Index3M,H414,TRUE,_xll.ohTrigger(RecalcTrigger,Trigger3M)),NA())</f>
        <v>3.6196933207628353E-4</v>
      </c>
      <c r="M414" s="52">
        <f>IFERROR(_xll.qlIndexFixing(ONIndex3M,I414,TRUE,_xll.ohTrigger(RecalcTrigger,Trigger3M)),NA())</f>
        <v>1.9254427868098389E-4</v>
      </c>
      <c r="N414" s="52">
        <f>IFERROR(_xll.qlIndexFixing(Index6M,$H414,TRUE,_xll.ohTrigger(RecalcTrigger,Trigger6M)),NA())</f>
        <v>1.5050904176361702E-3</v>
      </c>
      <c r="O414" s="52">
        <f>IFERROR(_xll.qlIndexFixing(ONIndex6M,I414,TRUE,_xll.ohTrigger(RecalcTrigger,Trigger6M)),NA())</f>
        <v>1.0112568045350656E-3</v>
      </c>
      <c r="P414" s="52">
        <f>IFERROR(_xll.qlIndexFixing(Index1Y,$H414,TRUE,_xll.ohTrigger(RecalcTrigger,Trigger1Y)),NA())</f>
        <v>3.4815982636361566E-3</v>
      </c>
      <c r="Q414" s="52">
        <f>IFERROR(_xll.qlIndexFixing(ONIndex1Y,I414,TRUE,_xll.ohTrigger(RecalcTrigger,Trigger1Y)),NA())</f>
        <v>2.4406557670086926E-3</v>
      </c>
    </row>
    <row r="415" spans="2:17" x14ac:dyDescent="0.2">
      <c r="B415" s="46" t="s">
        <v>17</v>
      </c>
      <c r="D415" s="49">
        <f>_xll.qlCalendarAdvance(Calendar,$D414,B415,"f",FALSE)</f>
        <v>42852</v>
      </c>
      <c r="E415" s="49">
        <f>_xll.qlInterestRateIndexValueDate(IndexON,D415)</f>
        <v>42852</v>
      </c>
      <c r="F415" s="52">
        <f>IFERROR(_xll.qlIndexFixing(IndexON,D415,TRUE,_xll.ohTrigger(RecalcTrigger,TriggerON)),NA())</f>
        <v>-1.2598965333809886E-3</v>
      </c>
      <c r="H415" s="49">
        <f>_xll.qlCalendarAdvance(Calendar,$H414,B415,"f",FALSE)</f>
        <v>42852</v>
      </c>
      <c r="I415" s="49">
        <f>_xll.qlInterestRateIndexValueDate(Index1M,$H415)</f>
        <v>42857</v>
      </c>
      <c r="J415" s="52">
        <f>IFERROR(_xll.qlIndexFixing(Index1M,$H415,TRUE,_xll.ohTrigger(RecalcTrigger,Trigger1M)),NA())</f>
        <v>-7.6578237016856942E-4</v>
      </c>
      <c r="K415" s="52">
        <f>IFERROR(_xll.qlIndexFixing(ONIndex1M,I415,TRUE,_xll.ohTrigger(RecalcTrigger,Trigger1M)),NA())</f>
        <v>-8.0769686467085933E-4</v>
      </c>
      <c r="L415" s="52">
        <f>IFERROR(_xll.qlIndexFixing(Index3M,H415,TRUE,_xll.ohTrigger(RecalcTrigger,Trigger3M)),NA())</f>
        <v>3.7416322270239743E-4</v>
      </c>
      <c r="M415" s="52">
        <f>IFERROR(_xll.qlIndexFixing(ONIndex3M,I415,TRUE,_xll.ohTrigger(RecalcTrigger,Trigger3M)),NA())</f>
        <v>1.9685358111587448E-4</v>
      </c>
      <c r="N415" s="52">
        <f>IFERROR(_xll.qlIndexFixing(Index6M,$H415,TRUE,_xll.ohTrigger(RecalcTrigger,Trigger6M)),NA())</f>
        <v>1.5207551497004759E-3</v>
      </c>
      <c r="O415" s="52">
        <f>IFERROR(_xll.qlIndexFixing(ONIndex6M,I415,TRUE,_xll.ohTrigger(RecalcTrigger,Trigger6M)),NA())</f>
        <v>1.0068852629263603E-3</v>
      </c>
      <c r="P415" s="52">
        <f>IFERROR(_xll.qlIndexFixing(Index1Y,$H415,TRUE,_xll.ohTrigger(RecalcTrigger,Trigger1Y)),NA())</f>
        <v>3.4998442279203152E-3</v>
      </c>
      <c r="Q415" s="52">
        <f>IFERROR(_xll.qlIndexFixing(ONIndex1Y,I415,TRUE,_xll.ohTrigger(RecalcTrigger,Trigger1Y)),NA())</f>
        <v>2.4404880305439747E-3</v>
      </c>
    </row>
    <row r="416" spans="2:17" x14ac:dyDescent="0.2">
      <c r="B416" s="46" t="s">
        <v>17</v>
      </c>
      <c r="D416" s="49">
        <f>_xll.qlCalendarAdvance(Calendar,$D415,B416,"f",FALSE)</f>
        <v>42853</v>
      </c>
      <c r="E416" s="49">
        <f>_xll.qlInterestRateIndexValueDate(IndexON,D416)</f>
        <v>42853</v>
      </c>
      <c r="F416" s="52">
        <f>IFERROR(_xll.qlIndexFixing(IndexON,D416,TRUE,_xll.ohTrigger(RecalcTrigger,TriggerON)),NA())</f>
        <v>-1.2497366361774453E-3</v>
      </c>
      <c r="H416" s="49">
        <f>_xll.qlCalendarAdvance(Calendar,$H415,B416,"f",FALSE)</f>
        <v>42853</v>
      </c>
      <c r="I416" s="49">
        <f>_xll.qlInterestRateIndexValueDate(Index1M,$H416)</f>
        <v>42858</v>
      </c>
      <c r="J416" s="52">
        <f>IFERROR(_xll.qlIndexFixing(Index1M,$H416,TRUE,_xll.ohTrigger(RecalcTrigger,Trigger1M)),NA())</f>
        <v>-7.5919797517128148E-4</v>
      </c>
      <c r="K416" s="52">
        <f>IFERROR(_xll.qlIndexFixing(ONIndex1M,I416,TRUE,_xll.ohTrigger(RecalcTrigger,Trigger1M)),NA())</f>
        <v>-8.014149971380391E-4</v>
      </c>
      <c r="L416" s="52">
        <f>IFERROR(_xll.qlIndexFixing(Index3M,H416,TRUE,_xll.ohTrigger(RecalcTrigger,Trigger3M)),NA())</f>
        <v>3.7820242143006138E-4</v>
      </c>
      <c r="M416" s="52">
        <f>IFERROR(_xll.qlIndexFixing(ONIndex3M,I416,TRUE,_xll.ohTrigger(RecalcTrigger,Trigger3M)),NA())</f>
        <v>2.0544707004965801E-4</v>
      </c>
      <c r="N416" s="52">
        <f>IFERROR(_xll.qlIndexFixing(Index6M,$H416,TRUE,_xll.ohTrigger(RecalcTrigger,Trigger6M)),NA())</f>
        <v>1.5261973341948335E-3</v>
      </c>
      <c r="O416" s="52">
        <f>IFERROR(_xll.qlIndexFixing(ONIndex6M,I416,TRUE,_xll.ohTrigger(RecalcTrigger,Trigger6M)),NA())</f>
        <v>1.0018522887289549E-3</v>
      </c>
      <c r="P416" s="52">
        <f>IFERROR(_xll.qlIndexFixing(Index1Y,$H416,TRUE,_xll.ohTrigger(RecalcTrigger,Trigger1Y)),NA())</f>
        <v>3.5061900243068714E-3</v>
      </c>
      <c r="Q416" s="52">
        <f>IFERROR(_xll.qlIndexFixing(ONIndex1Y,I416,TRUE,_xll.ohTrigger(RecalcTrigger,Trigger1Y)),NA())</f>
        <v>2.4413622599528395E-3</v>
      </c>
    </row>
    <row r="417" spans="2:17" x14ac:dyDescent="0.2">
      <c r="B417" s="46" t="s">
        <v>17</v>
      </c>
      <c r="D417" s="49">
        <f>_xll.qlCalendarAdvance(Calendar,$D416,B417,"f",FALSE)</f>
        <v>42857</v>
      </c>
      <c r="E417" s="49">
        <f>_xll.qlInterestRateIndexValueDate(IndexON,D417)</f>
        <v>42857</v>
      </c>
      <c r="F417" s="52">
        <f>IFERROR(_xll.qlIndexFixing(IndexON,D417,TRUE,_xll.ohTrigger(RecalcTrigger,TriggerON)),NA())</f>
        <v>-1.2397887022208565E-3</v>
      </c>
      <c r="H417" s="49">
        <f>_xll.qlCalendarAdvance(Calendar,$H416,B417,"f",FALSE)</f>
        <v>42857</v>
      </c>
      <c r="I417" s="49">
        <f>_xll.qlInterestRateIndexValueDate(Index1M,$H417)</f>
        <v>42859</v>
      </c>
      <c r="J417" s="52">
        <f>IFERROR(_xll.qlIndexFixing(Index1M,$H417,TRUE,_xll.ohTrigger(RecalcTrigger,Trigger1M)),NA())</f>
        <v>-7.5758647479454155E-4</v>
      </c>
      <c r="K417" s="52">
        <f>IFERROR(_xll.qlIndexFixing(ONIndex1M,I417,TRUE,_xll.ohTrigger(RecalcTrigger,Trigger1M)),NA())</f>
        <v>-7.9510406842508985E-4</v>
      </c>
      <c r="L417" s="52">
        <f>IFERROR(_xll.qlIndexFixing(Index3M,H417,TRUE,_xll.ohTrigger(RecalcTrigger,Trigger3M)),NA())</f>
        <v>3.8223870770049339E-4</v>
      </c>
      <c r="M417" s="52">
        <f>IFERROR(_xll.qlIndexFixing(ONIndex3M,I417,TRUE,_xll.ohTrigger(RecalcTrigger,Trigger3M)),NA())</f>
        <v>2.1401439868284911E-4</v>
      </c>
      <c r="N417" s="52">
        <f>IFERROR(_xll.qlIndexFixing(Index6M,$H417,TRUE,_xll.ohTrigger(RecalcTrigger,Trigger6M)),NA())</f>
        <v>1.5371135887806606E-3</v>
      </c>
      <c r="O417" s="52">
        <f>IFERROR(_xll.qlIndexFixing(ONIndex6M,I417,TRUE,_xll.ohTrigger(RecalcTrigger,Trigger6M)),NA())</f>
        <v>1.0005596144413431E-3</v>
      </c>
      <c r="P417" s="52">
        <f>IFERROR(_xll.qlIndexFixing(Index1Y,$H417,TRUE,_xll.ohTrigger(RecalcTrigger,Trigger1Y)),NA())</f>
        <v>3.5125591603585322E-3</v>
      </c>
      <c r="Q417" s="52">
        <f>IFERROR(_xll.qlIndexFixing(ONIndex1Y,I417,TRUE,_xll.ohTrigger(RecalcTrigger,Trigger1Y)),NA())</f>
        <v>2.4434090493308247E-3</v>
      </c>
    </row>
    <row r="418" spans="2:17" x14ac:dyDescent="0.2">
      <c r="B418" s="46" t="s">
        <v>17</v>
      </c>
      <c r="D418" s="49">
        <f>_xll.qlCalendarAdvance(Calendar,$D417,B418,"f",FALSE)</f>
        <v>42858</v>
      </c>
      <c r="E418" s="49">
        <f>_xll.qlInterestRateIndexValueDate(IndexON,D418)</f>
        <v>42858</v>
      </c>
      <c r="F418" s="52">
        <f>IFERROR(_xll.qlIndexFixing(IndexON,D418,TRUE,_xll.ohTrigger(RecalcTrigger,TriggerON)),NA())</f>
        <v>-1.2358878090523717E-3</v>
      </c>
      <c r="H418" s="49">
        <f>_xll.qlCalendarAdvance(Calendar,$H417,B418,"f",FALSE)</f>
        <v>42858</v>
      </c>
      <c r="I418" s="49">
        <f>_xll.qlInterestRateIndexValueDate(Index1M,$H418)</f>
        <v>42860</v>
      </c>
      <c r="J418" s="52">
        <f>IFERROR(_xll.qlIndexFixing(Index1M,$H418,TRUE,_xll.ohTrigger(RecalcTrigger,Trigger1M)),NA())</f>
        <v>-7.5597170670372823E-4</v>
      </c>
      <c r="K418" s="52">
        <f>IFERROR(_xll.qlIndexFixing(ONIndex1M,I418,TRUE,_xll.ohTrigger(RecalcTrigger,Trigger1M)),NA())</f>
        <v>-7.9193140005706653E-4</v>
      </c>
      <c r="L418" s="52">
        <f>IFERROR(_xll.qlIndexFixing(Index3M,H418,TRUE,_xll.ohTrigger(RecalcTrigger,Trigger3M)),NA())</f>
        <v>3.9026720284632098E-4</v>
      </c>
      <c r="M418" s="52">
        <f>IFERROR(_xll.qlIndexFixing(ONIndex3M,I418,TRUE,_xll.ohTrigger(RecalcTrigger,Trigger3M)),NA())</f>
        <v>2.1828481254537735E-4</v>
      </c>
      <c r="N418" s="52">
        <f>IFERROR(_xll.qlIndexFixing(Index6M,$H418,TRUE,_xll.ohTrigger(RecalcTrigger,Trigger6M)),NA())</f>
        <v>1.5399753806767062E-3</v>
      </c>
      <c r="O418" s="52">
        <f>IFERROR(_xll.qlIndexFixing(ONIndex6M,I418,TRUE,_xll.ohTrigger(RecalcTrigger,Trigger6M)),NA())</f>
        <v>1.0018068872064134E-3</v>
      </c>
      <c r="P418" s="52">
        <f>IFERROR(_xll.qlIndexFixing(Index1Y,$H418,TRUE,_xll.ohTrigger(RecalcTrigger,Trigger1Y)),NA())</f>
        <v>3.5259000355971465E-3</v>
      </c>
      <c r="Q418" s="52">
        <f>IFERROR(_xll.qlIndexFixing(ONIndex1Y,I418,TRUE,_xll.ohTrigger(RecalcTrigger,Trigger1Y)),NA())</f>
        <v>2.4450498211692206E-3</v>
      </c>
    </row>
    <row r="419" spans="2:17" x14ac:dyDescent="0.2">
      <c r="B419" s="46" t="s">
        <v>17</v>
      </c>
      <c r="D419" s="49">
        <f>_xll.qlCalendarAdvance(Calendar,$D418,B419,"f",FALSE)</f>
        <v>42859</v>
      </c>
      <c r="E419" s="49">
        <f>_xll.qlInterestRateIndexValueDate(IndexON,D419)</f>
        <v>42859</v>
      </c>
      <c r="F419" s="52">
        <f>IFERROR(_xll.qlIndexFixing(IndexON,D419,TRUE,_xll.ohTrigger(RecalcTrigger,TriggerON)),NA())</f>
        <v>-1.2320280098920833E-3</v>
      </c>
      <c r="H419" s="49">
        <f>_xll.qlCalendarAdvance(Calendar,$H418,B419,"f",FALSE)</f>
        <v>42859</v>
      </c>
      <c r="I419" s="49">
        <f>_xll.qlInterestRateIndexValueDate(Index1M,$H419)</f>
        <v>42863</v>
      </c>
      <c r="J419" s="52">
        <f>IFERROR(_xll.qlIndexFixing(Index1M,$H419,TRUE,_xll.ohTrigger(RecalcTrigger,Trigger1M)),NA())</f>
        <v>-7.4607308118318331E-4</v>
      </c>
      <c r="K419" s="52">
        <f>IFERROR(_xll.qlIndexFixing(ONIndex1M,I419,TRUE,_xll.ohTrigger(RecalcTrigger,Trigger1M)),NA())</f>
        <v>-7.8874894623659486E-4</v>
      </c>
      <c r="L419" s="52">
        <f>IFERROR(_xll.qlIndexFixing(Index3M,H419,TRUE,_xll.ohTrigger(RecalcTrigger,Trigger3M)),NA())</f>
        <v>3.9835696481732336E-4</v>
      </c>
      <c r="M419" s="52">
        <f>IFERROR(_xll.qlIndexFixing(ONIndex3M,I419,TRUE,_xll.ohTrigger(RecalcTrigger,Trigger3M)),NA())</f>
        <v>2.2254703304191992E-4</v>
      </c>
      <c r="N419" s="52">
        <f>IFERROR(_xll.qlIndexFixing(Index6M,$H419,TRUE,_xll.ohTrigger(RecalcTrigger,Trigger6M)),NA())</f>
        <v>1.5542537603741027E-3</v>
      </c>
      <c r="O419" s="52">
        <f>IFERROR(_xll.qlIndexFixing(ONIndex6M,I419,TRUE,_xll.ohTrigger(RecalcTrigger,Trigger6M)),NA())</f>
        <v>1.0042010559896397E-3</v>
      </c>
      <c r="P419" s="52">
        <f>IFERROR(_xll.qlIndexFixing(Index1Y,$H419,TRUE,_xll.ohTrigger(RecalcTrigger,Trigger1Y)),NA())</f>
        <v>3.5382498971841042E-3</v>
      </c>
      <c r="Q419" s="52">
        <f>IFERROR(_xll.qlIndexFixing(ONIndex1Y,I419,TRUE,_xll.ohTrigger(RecalcTrigger,Trigger1Y)),NA())</f>
        <v>2.4470598101444807E-3</v>
      </c>
    </row>
    <row r="420" spans="2:17" x14ac:dyDescent="0.2">
      <c r="B420" s="46" t="s">
        <v>17</v>
      </c>
      <c r="D420" s="49">
        <f>_xll.qlCalendarAdvance(Calendar,$D419,B420,"f",FALSE)</f>
        <v>42860</v>
      </c>
      <c r="E420" s="49">
        <f>_xll.qlInterestRateIndexValueDate(IndexON,D420)</f>
        <v>42860</v>
      </c>
      <c r="F420" s="52">
        <f>IFERROR(_xll.qlIndexFixing(IndexON,D420,TRUE,_xll.ohTrigger(RecalcTrigger,TriggerON)),NA())</f>
        <v>-1.2244430896002356E-3</v>
      </c>
      <c r="H420" s="49">
        <f>_xll.qlCalendarAdvance(Calendar,$H419,B420,"f",FALSE)</f>
        <v>42860</v>
      </c>
      <c r="I420" s="49">
        <f>_xll.qlInterestRateIndexValueDate(Index1M,$H420)</f>
        <v>42864</v>
      </c>
      <c r="J420" s="52">
        <f>IFERROR(_xll.qlIndexFixing(Index1M,$H420,TRUE,_xll.ohTrigger(RecalcTrigger,Trigger1M)),NA())</f>
        <v>-7.4275399736507331E-4</v>
      </c>
      <c r="K420" s="52">
        <f>IFERROR(_xll.qlIndexFixing(ONIndex1M,I420,TRUE,_xll.ohTrigger(RecalcTrigger,Trigger1M)),NA())</f>
        <v>-7.8555670796287558E-4</v>
      </c>
      <c r="L420" s="52">
        <f>IFERROR(_xll.qlIndexFixing(Index3M,H420,TRUE,_xll.ohTrigger(RecalcTrigger,Trigger3M)),NA())</f>
        <v>4.0238037679742592E-4</v>
      </c>
      <c r="M420" s="52">
        <f>IFERROR(_xll.qlIndexFixing(ONIndex3M,I420,TRUE,_xll.ohTrigger(RecalcTrigger,Trigger3M)),NA())</f>
        <v>2.2680092204296898E-4</v>
      </c>
      <c r="N420" s="52">
        <f>IFERROR(_xll.qlIndexFixing(Index6M,$H420,TRUE,_xll.ohTrigger(RecalcTrigger,Trigger6M)),NA())</f>
        <v>1.5599920061213648E-3</v>
      </c>
      <c r="O420" s="52">
        <f>IFERROR(_xll.qlIndexFixing(ONIndex6M,I420,TRUE,_xll.ohTrigger(RecalcTrigger,Trigger6M)),NA())</f>
        <v>1.0077498321425793E-3</v>
      </c>
      <c r="P420" s="52">
        <f>IFERROR(_xll.qlIndexFixing(Index1Y,$H420,TRUE,_xll.ohTrigger(RecalcTrigger,Trigger1Y)),NA())</f>
        <v>3.5447212677805402E-3</v>
      </c>
      <c r="Q420" s="52">
        <f>IFERROR(_xll.qlIndexFixing(ONIndex1Y,I420,TRUE,_xll.ohTrigger(RecalcTrigger,Trigger1Y)),NA())</f>
        <v>2.4494415216125276E-3</v>
      </c>
    </row>
    <row r="421" spans="2:17" x14ac:dyDescent="0.2">
      <c r="B421" s="46" t="s">
        <v>17</v>
      </c>
      <c r="D421" s="49">
        <f>_xll.qlCalendarAdvance(Calendar,$D420,B421,"f",FALSE)</f>
        <v>42863</v>
      </c>
      <c r="E421" s="49">
        <f>_xll.qlInterestRateIndexValueDate(IndexON,D421)</f>
        <v>42863</v>
      </c>
      <c r="F421" s="52">
        <f>IFERROR(_xll.qlIndexFixing(IndexON,D421,TRUE,_xll.ohTrigger(RecalcTrigger,TriggerON)),NA())</f>
        <v>-1.2170072046924219E-3</v>
      </c>
      <c r="H421" s="49">
        <f>_xll.qlCalendarAdvance(Calendar,$H420,B421,"f",FALSE)</f>
        <v>42863</v>
      </c>
      <c r="I421" s="49">
        <f>_xll.qlInterestRateIndexValueDate(Index1M,$H421)</f>
        <v>42865</v>
      </c>
      <c r="J421" s="52">
        <f>IFERROR(_xll.qlIndexFixing(Index1M,$H421,TRUE,_xll.ohTrigger(RecalcTrigger,Trigger1M)),NA())</f>
        <v>-7.3603293323570352E-4</v>
      </c>
      <c r="K421" s="52">
        <f>IFERROR(_xll.qlIndexFixing(ONIndex1M,I421,TRUE,_xll.ohTrigger(RecalcTrigger,Trigger1M)),NA())</f>
        <v>-7.7913793622208516E-4</v>
      </c>
      <c r="L421" s="52">
        <f>IFERROR(_xll.qlIndexFixing(Index3M,H421,TRUE,_xll.ohTrigger(RecalcTrigger,Trigger3M)),NA())</f>
        <v>4.0640155994823342E-4</v>
      </c>
      <c r="M421" s="52">
        <f>IFERROR(_xll.qlIndexFixing(ONIndex3M,I421,TRUE,_xll.ohTrigger(RecalcTrigger,Trigger3M)),NA())</f>
        <v>2.3528038842535182E-4</v>
      </c>
      <c r="N421" s="52">
        <f>IFERROR(_xll.qlIndexFixing(Index6M,$H421,TRUE,_xll.ohTrigger(RecalcTrigger,Trigger6M)),NA())</f>
        <v>1.5657583289062783E-3</v>
      </c>
      <c r="O421" s="52">
        <f>IFERROR(_xll.qlIndexFixing(ONIndex6M,I421,TRUE,_xll.ohTrigger(RecalcTrigger,Trigger6M)),NA())</f>
        <v>1.0187375137604704E-3</v>
      </c>
      <c r="P421" s="52">
        <f>IFERROR(_xll.qlIndexFixing(Index1Y,$H421,TRUE,_xll.ohTrigger(RecalcTrigger,Trigger1Y)),NA())</f>
        <v>3.5512101439216064E-3</v>
      </c>
      <c r="Q421" s="52">
        <f>IFERROR(_xll.qlIndexFixing(ONIndex1Y,I421,TRUE,_xll.ohTrigger(RecalcTrigger,Trigger1Y)),NA())</f>
        <v>2.4554732931747481E-3</v>
      </c>
    </row>
    <row r="422" spans="2:17" x14ac:dyDescent="0.2">
      <c r="B422" s="46" t="s">
        <v>17</v>
      </c>
      <c r="D422" s="49">
        <f>_xll.qlCalendarAdvance(Calendar,$D421,B422,"f",FALSE)</f>
        <v>42864</v>
      </c>
      <c r="E422" s="49">
        <f>_xll.qlInterestRateIndexValueDate(IndexON,D422)</f>
        <v>42864</v>
      </c>
      <c r="F422" s="52">
        <f>IFERROR(_xll.qlIndexFixing(IndexON,D422,TRUE,_xll.ohTrigger(RecalcTrigger,TriggerON)),NA())</f>
        <v>-1.2133584649021145E-3</v>
      </c>
      <c r="H422" s="49">
        <f>_xll.qlCalendarAdvance(Calendar,$H421,B422,"f",FALSE)</f>
        <v>42864</v>
      </c>
      <c r="I422" s="49">
        <f>_xll.qlInterestRateIndexValueDate(Index1M,$H422)</f>
        <v>42866</v>
      </c>
      <c r="J422" s="52">
        <f>IFERROR(_xll.qlIndexFixing(Index1M,$H422,TRUE,_xll.ohTrigger(RecalcTrigger,Trigger1M)),NA())</f>
        <v>-7.3438716684984251E-4</v>
      </c>
      <c r="K422" s="52">
        <f>IFERROR(_xll.qlIndexFixing(ONIndex1M,I422,TRUE,_xll.ohTrigger(RecalcTrigger,Trigger1M)),NA())</f>
        <v>-7.7268993343704295E-4</v>
      </c>
      <c r="L422" s="52">
        <f>IFERROR(_xll.qlIndexFixing(Index3M,H422,TRUE,_xll.ohTrigger(RecalcTrigger,Trigger3M)),NA())</f>
        <v>4.10420632423928E-4</v>
      </c>
      <c r="M422" s="52">
        <f>IFERROR(_xll.qlIndexFixing(ONIndex3M,I422,TRUE,_xll.ohTrigger(RecalcTrigger,Trigger3M)),NA())</f>
        <v>2.4373038995051388E-4</v>
      </c>
      <c r="N422" s="52">
        <f>IFERROR(_xll.qlIndexFixing(Index6M,$H422,TRUE,_xll.ohTrigger(RecalcTrigger,Trigger6M)),NA())</f>
        <v>1.5770105521983877E-3</v>
      </c>
      <c r="O422" s="52">
        <f>IFERROR(_xll.qlIndexFixing(ONIndex6M,I422,TRUE,_xll.ohTrigger(RecalcTrigger,Trigger6M)),NA())</f>
        <v>1.0336452321269007E-3</v>
      </c>
      <c r="P422" s="52">
        <f>IFERROR(_xll.qlIndexFixing(Index1Y,$H422,TRUE,_xll.ohTrigger(RecalcTrigger,Trigger1Y)),NA())</f>
        <v>3.5577155289485472E-3</v>
      </c>
      <c r="Q422" s="52">
        <f>IFERROR(_xll.qlIndexFixing(ONIndex1Y,I422,TRUE,_xll.ohTrigger(RecalcTrigger,Trigger1Y)),NA())</f>
        <v>2.4627356954542989E-3</v>
      </c>
    </row>
    <row r="423" spans="2:17" x14ac:dyDescent="0.2">
      <c r="B423" s="46" t="s">
        <v>17</v>
      </c>
      <c r="D423" s="49">
        <f>_xll.qlCalendarAdvance(Calendar,$D422,B423,"f",FALSE)</f>
        <v>42865</v>
      </c>
      <c r="E423" s="49">
        <f>_xll.qlInterestRateIndexValueDate(IndexON,D423)</f>
        <v>42865</v>
      </c>
      <c r="F423" s="52">
        <f>IFERROR(_xll.qlIndexFixing(IndexON,D423,TRUE,_xll.ohTrigger(RecalcTrigger,TriggerON)),NA())</f>
        <v>-1.2097530546917312E-3</v>
      </c>
      <c r="H423" s="49">
        <f>_xll.qlCalendarAdvance(Calendar,$H422,B423,"f",FALSE)</f>
        <v>42865</v>
      </c>
      <c r="I423" s="49">
        <f>_xll.qlInterestRateIndexValueDate(Index1M,$H423)</f>
        <v>42867</v>
      </c>
      <c r="J423" s="52">
        <f>IFERROR(_xll.qlIndexFixing(Index1M,$H423,TRUE,_xll.ohTrigger(RecalcTrigger,Trigger1M)),NA())</f>
        <v>-7.3273813540074956E-4</v>
      </c>
      <c r="K423" s="52">
        <f>IFERROR(_xll.qlIndexFixing(ONIndex1M,I423,TRUE,_xll.ohTrigger(RecalcTrigger,Trigger1M)),NA())</f>
        <v>-7.6944879000340194E-4</v>
      </c>
      <c r="L423" s="52">
        <f>IFERROR(_xll.qlIndexFixing(Index3M,H423,TRUE,_xll.ohTrigger(RecalcTrigger,Trigger3M)),NA())</f>
        <v>4.1843922812148242E-4</v>
      </c>
      <c r="M423" s="52">
        <f>IFERROR(_xll.qlIndexFixing(ONIndex3M,I423,TRUE,_xll.ohTrigger(RecalcTrigger,Trigger3M)),NA())</f>
        <v>2.4794054265697696E-4</v>
      </c>
      <c r="N423" s="52">
        <f>IFERROR(_xll.qlIndexFixing(Index6M,$H423,TRUE,_xll.ohTrigger(RecalcTrigger,Trigger6M)),NA())</f>
        <v>1.5800832140365072E-3</v>
      </c>
      <c r="O423" s="52">
        <f>IFERROR(_xll.qlIndexFixing(ONIndex6M,I423,TRUE,_xll.ohTrigger(RecalcTrigger,Trigger6M)),NA())</f>
        <v>1.0430827118845798E-3</v>
      </c>
      <c r="P423" s="52">
        <f>IFERROR(_xll.qlIndexFixing(Index1Y,$H423,TRUE,_xll.ohTrigger(RecalcTrigger,Trigger1Y)),NA())</f>
        <v>3.5712462869376348E-3</v>
      </c>
      <c r="Q423" s="52">
        <f>IFERROR(_xll.qlIndexFixing(ONIndex1Y,I423,TRUE,_xll.ohTrigger(RecalcTrigger,Trigger1Y)),NA())</f>
        <v>2.4670135969273588E-3</v>
      </c>
    </row>
    <row r="424" spans="2:17" x14ac:dyDescent="0.2">
      <c r="B424" s="46" t="s">
        <v>17</v>
      </c>
      <c r="D424" s="49">
        <f>_xll.qlCalendarAdvance(Calendar,$D423,B424,"f",FALSE)</f>
        <v>42866</v>
      </c>
      <c r="E424" s="49">
        <f>_xll.qlInterestRateIndexValueDate(IndexON,D424)</f>
        <v>42866</v>
      </c>
      <c r="F424" s="52">
        <f>IFERROR(_xll.qlIndexFixing(IndexON,D424,TRUE,_xll.ohTrigger(RecalcTrigger,TriggerON)),NA())</f>
        <v>-1.2061913471628216E-3</v>
      </c>
      <c r="H424" s="49">
        <f>_xll.qlCalendarAdvance(Calendar,$H423,B424,"f",FALSE)</f>
        <v>42866</v>
      </c>
      <c r="I424" s="49">
        <f>_xll.qlInterestRateIndexValueDate(Index1M,$H424)</f>
        <v>42870</v>
      </c>
      <c r="J424" s="52">
        <f>IFERROR(_xll.qlIndexFixing(Index1M,$H424,TRUE,_xll.ohTrigger(RecalcTrigger,Trigger1M)),NA())</f>
        <v>-7.226343808322634E-4</v>
      </c>
      <c r="K424" s="52">
        <f>IFERROR(_xll.qlIndexFixing(ONIndex1M,I424,TRUE,_xll.ohTrigger(RecalcTrigger,Trigger1M)),NA())</f>
        <v>-7.6619786871123807E-4</v>
      </c>
      <c r="L424" s="52">
        <f>IFERROR(_xll.qlIndexFixing(Index3M,H424,TRUE,_xll.ohTrigger(RecalcTrigger,Trigger3M)),NA())</f>
        <v>4.2647822075597941E-4</v>
      </c>
      <c r="M424" s="52">
        <f>IFERROR(_xll.qlIndexFixing(ONIndex3M,I424,TRUE,_xll.ohTrigger(RecalcTrigger,Trigger3M)),NA())</f>
        <v>2.5214153253294569E-4</v>
      </c>
      <c r="N424" s="52">
        <f>IFERROR(_xll.qlIndexFixing(Index6M,$H424,TRUE,_xll.ohTrigger(RecalcTrigger,Trigger6M)),NA())</f>
        <v>1.5947930321444734E-3</v>
      </c>
      <c r="O424" s="52">
        <f>IFERROR(_xll.qlIndexFixing(ONIndex6M,I424,TRUE,_xll.ohTrigger(RecalcTrigger,Trigger6M)),NA())</f>
        <v>1.053721065842339E-3</v>
      </c>
      <c r="P424" s="52">
        <f>IFERROR(_xll.qlIndexFixing(Index1Y,$H424,TRUE,_xll.ohTrigger(RecalcTrigger,Trigger1Y)),NA())</f>
        <v>3.5838819816283356E-3</v>
      </c>
      <c r="Q424" s="52">
        <f>IFERROR(_xll.qlIndexFixing(ONIndex1Y,I424,TRUE,_xll.ohTrigger(RecalcTrigger,Trigger1Y)),NA())</f>
        <v>2.4716782520695091E-3</v>
      </c>
    </row>
    <row r="425" spans="2:17" x14ac:dyDescent="0.2">
      <c r="B425" s="46" t="s">
        <v>17</v>
      </c>
      <c r="D425" s="49">
        <f>_xll.qlCalendarAdvance(Calendar,$D424,B425,"f",FALSE)</f>
        <v>42867</v>
      </c>
      <c r="E425" s="49">
        <f>_xll.qlInterestRateIndexValueDate(IndexON,D425)</f>
        <v>42867</v>
      </c>
      <c r="F425" s="52">
        <f>IFERROR(_xll.qlIndexFixing(IndexON,D425,TRUE,_xll.ohTrigger(RecalcTrigger,TriggerON)),NA())</f>
        <v>-1.1992114754288963E-3</v>
      </c>
      <c r="H425" s="49">
        <f>_xll.qlCalendarAdvance(Calendar,$H424,B425,"f",FALSE)</f>
        <v>42867</v>
      </c>
      <c r="I425" s="49">
        <f>_xll.qlInterestRateIndexValueDate(Index1M,$H425)</f>
        <v>42871</v>
      </c>
      <c r="J425" s="52">
        <f>IFERROR(_xll.qlIndexFixing(Index1M,$H425,TRUE,_xll.ohTrigger(RecalcTrigger,Trigger1M)),NA())</f>
        <v>-7.1924693610109409E-4</v>
      </c>
      <c r="K425" s="52">
        <f>IFERROR(_xll.qlIndexFixing(ONIndex1M,I425,TRUE,_xll.ohTrigger(RecalcTrigger,Trigger1M)),NA())</f>
        <v>-7.6293717095943236E-4</v>
      </c>
      <c r="L425" s="52">
        <f>IFERROR(_xll.qlIndexFixing(Index3M,H425,TRUE,_xll.ohTrigger(RecalcTrigger,Trigger3M)),NA())</f>
        <v>4.3048855428297887E-4</v>
      </c>
      <c r="M425" s="52">
        <f>IFERROR(_xll.qlIndexFixing(ONIndex3M,I425,TRUE,_xll.ohTrigger(RecalcTrigger,Trigger3M)),NA())</f>
        <v>2.5633322128904013E-4</v>
      </c>
      <c r="N425" s="52">
        <f>IFERROR(_xll.qlIndexFixing(Index6M,$H425,TRUE,_xll.ohTrigger(RecalcTrigger,Trigger6M)),NA())</f>
        <v>1.6005963881271996E-3</v>
      </c>
      <c r="O425" s="52">
        <f>IFERROR(_xll.qlIndexFixing(ONIndex6M,I425,TRUE,_xll.ohTrigger(RecalcTrigger,Trigger6M)),NA())</f>
        <v>1.0655680051918637E-3</v>
      </c>
      <c r="P425" s="52">
        <f>IFERROR(_xll.qlIndexFixing(Index1Y,$H425,TRUE,_xll.ohTrigger(RecalcTrigger,Trigger1Y)),NA())</f>
        <v>3.5904547180882003E-3</v>
      </c>
      <c r="Q425" s="52">
        <f>IFERROR(_xll.qlIndexFixing(ONIndex1Y,I425,TRUE,_xll.ohTrigger(RecalcTrigger,Trigger1Y)),NA())</f>
        <v>2.4767321659968644E-3</v>
      </c>
    </row>
    <row r="426" spans="2:17" x14ac:dyDescent="0.2">
      <c r="B426" s="46" t="s">
        <v>17</v>
      </c>
      <c r="D426" s="49">
        <f>_xll.qlCalendarAdvance(Calendar,$D425,B426,"f",FALSE)</f>
        <v>42870</v>
      </c>
      <c r="E426" s="49">
        <f>_xll.qlInterestRateIndexValueDate(IndexON,D426)</f>
        <v>42870</v>
      </c>
      <c r="F426" s="52">
        <f>IFERROR(_xll.qlIndexFixing(IndexON,D426,TRUE,_xll.ohTrigger(RecalcTrigger,TriggerON)),NA())</f>
        <v>-1.1923889949017052E-3</v>
      </c>
      <c r="H426" s="49">
        <f>_xll.qlCalendarAdvance(Calendar,$H425,B426,"f",FALSE)</f>
        <v>42870</v>
      </c>
      <c r="I426" s="49">
        <f>_xll.qlInterestRateIndexValueDate(Index1M,$H426)</f>
        <v>42872</v>
      </c>
      <c r="J426" s="52">
        <f>IFERROR(_xll.qlIndexFixing(Index1M,$H426,TRUE,_xll.ohTrigger(RecalcTrigger,Trigger1M)),NA())</f>
        <v>-7.1238930979115758E-4</v>
      </c>
      <c r="K426" s="52">
        <f>IFERROR(_xll.qlIndexFixing(ONIndex1M,I426,TRUE,_xll.ohTrigger(RecalcTrigger,Trigger1M)),NA())</f>
        <v>-7.5638160293767243E-4</v>
      </c>
      <c r="L426" s="52">
        <f>IFERROR(_xll.qlIndexFixing(Index3M,H426,TRUE,_xll.ohTrigger(RecalcTrigger,Trigger3M)),NA())</f>
        <v>4.3449751133539183E-4</v>
      </c>
      <c r="M426" s="52">
        <f>IFERROR(_xll.qlIndexFixing(ONIndex3M,I426,TRUE,_xll.ohTrigger(RecalcTrigger,Trigger3M)),NA())</f>
        <v>2.6468509664034912E-4</v>
      </c>
      <c r="N426" s="52">
        <f>IFERROR(_xll.qlIndexFixing(Index6M,$H426,TRUE,_xll.ohTrigger(RecalcTrigger,Trigger6M)),NA())</f>
        <v>1.6063836186133358E-3</v>
      </c>
      <c r="O426" s="52">
        <f>IFERROR(_xll.qlIndexFixing(ONIndex6M,I426,TRUE,_xll.ohTrigger(RecalcTrigger,Trigger6M)),NA())</f>
        <v>1.0933323787654103E-3</v>
      </c>
      <c r="P426" s="52">
        <f>IFERROR(_xll.qlIndexFixing(Index1Y,$H426,TRUE,_xll.ohTrigger(RecalcTrigger,Trigger1Y)),NA())</f>
        <v>3.5970378376081755E-3</v>
      </c>
      <c r="Q426" s="52">
        <f>IFERROR(_xll.qlIndexFixing(ONIndex1Y,I426,TRUE,_xll.ohTrigger(RecalcTrigger,Trigger1Y)),NA())</f>
        <v>2.4881672461329885E-3</v>
      </c>
    </row>
    <row r="427" spans="2:17" x14ac:dyDescent="0.2">
      <c r="B427" s="46" t="s">
        <v>17</v>
      </c>
      <c r="D427" s="49">
        <f>_xll.qlCalendarAdvance(Calendar,$D426,B427,"f",FALSE)</f>
        <v>42871</v>
      </c>
      <c r="E427" s="49">
        <f>_xll.qlInterestRateIndexValueDate(IndexON,D427)</f>
        <v>42871</v>
      </c>
      <c r="F427" s="52">
        <f>IFERROR(_xll.qlIndexFixing(IndexON,D427,TRUE,_xll.ohTrigger(RecalcTrigger,TriggerON)),NA())</f>
        <v>-1.1890513896695154E-3</v>
      </c>
      <c r="H427" s="49">
        <f>_xll.qlCalendarAdvance(Calendar,$H426,B427,"f",FALSE)</f>
        <v>42871</v>
      </c>
      <c r="I427" s="49">
        <f>_xll.qlInterestRateIndexValueDate(Index1M,$H427)</f>
        <v>42873</v>
      </c>
      <c r="J427" s="52">
        <f>IFERROR(_xll.qlIndexFixing(Index1M,$H427,TRUE,_xll.ohTrigger(RecalcTrigger,Trigger1M)),NA())</f>
        <v>-7.1070930494743223E-4</v>
      </c>
      <c r="K427" s="52">
        <f>IFERROR(_xll.qlIndexFixing(ONIndex1M,I427,TRUE,_xll.ohTrigger(RecalcTrigger,Trigger1M)),NA())</f>
        <v>-7.4979663573948585E-4</v>
      </c>
      <c r="L427" s="52">
        <f>IFERROR(_xll.qlIndexFixing(Index3M,H427,TRUE,_xll.ohTrigger(RecalcTrigger,Trigger3M)),NA())</f>
        <v>4.3850521849457237E-4</v>
      </c>
      <c r="M427" s="52">
        <f>IFERROR(_xll.qlIndexFixing(ONIndex3M,I427,TRUE,_xll.ohTrigger(RecalcTrigger,Trigger3M)),NA())</f>
        <v>2.7300419365161588E-4</v>
      </c>
      <c r="N427" s="52">
        <f>IFERROR(_xll.qlIndexFixing(Index6M,$H427,TRUE,_xll.ohTrigger(RecalcTrigger,Trigger6M)),NA())</f>
        <v>1.6176631655222037E-3</v>
      </c>
      <c r="O427" s="52">
        <f>IFERROR(_xll.qlIndexFixing(ONIndex6M,I427,TRUE,_xll.ohTrigger(RecalcTrigger,Trigger6M)),NA())</f>
        <v>1.1251958423397213E-3</v>
      </c>
      <c r="P427" s="52">
        <f>IFERROR(_xll.qlIndexFixing(Index1Y,$H427,TRUE,_xll.ohTrigger(RecalcTrigger,Trigger1Y)),NA())</f>
        <v>3.6036302949021023E-3</v>
      </c>
      <c r="Q427" s="52">
        <f>IFERROR(_xll.qlIndexFixing(ONIndex1Y,I427,TRUE,_xll.ohTrigger(RecalcTrigger,Trigger1Y)),NA())</f>
        <v>2.5008905138790283E-3</v>
      </c>
    </row>
    <row r="428" spans="2:17" x14ac:dyDescent="0.2">
      <c r="B428" s="46" t="s">
        <v>17</v>
      </c>
      <c r="D428" s="49">
        <f>_xll.qlCalendarAdvance(Calendar,$D427,B428,"f",FALSE)</f>
        <v>42872</v>
      </c>
      <c r="E428" s="49">
        <f>_xll.qlInterestRateIndexValueDate(IndexON,D428)</f>
        <v>42872</v>
      </c>
      <c r="F428" s="52">
        <f>IFERROR(_xll.qlIndexFixing(IndexON,D428,TRUE,_xll.ohTrigger(RecalcTrigger,TriggerON)),NA())</f>
        <v>-1.1857597228503991E-3</v>
      </c>
      <c r="H428" s="49">
        <f>_xll.qlCalendarAdvance(Calendar,$H427,B428,"f",FALSE)</f>
        <v>42872</v>
      </c>
      <c r="I428" s="49">
        <f>_xll.qlInterestRateIndexValueDate(Index1M,$H428)</f>
        <v>42874</v>
      </c>
      <c r="J428" s="52">
        <f>IFERROR(_xll.qlIndexFixing(Index1M,$H428,TRUE,_xll.ohTrigger(RecalcTrigger,Trigger1M)),NA())</f>
        <v>-7.090260376934628E-4</v>
      </c>
      <c r="K428" s="52">
        <f>IFERROR(_xll.qlIndexFixing(ONIndex1M,I428,TRUE,_xll.ohTrigger(RecalcTrigger,Trigger1M)),NA())</f>
        <v>-7.4648707151681037E-4</v>
      </c>
      <c r="L428" s="52">
        <f>IFERROR(_xll.qlIndexFixing(Index3M,H428,TRUE,_xll.ohTrigger(RecalcTrigger,Trigger3M)),NA())</f>
        <v>4.4652446516047173E-4</v>
      </c>
      <c r="M428" s="52">
        <f>IFERROR(_xll.qlIndexFixing(ONIndex3M,I428,TRUE,_xll.ohTrigger(RecalcTrigger,Trigger3M)),NA())</f>
        <v>2.7714729871064492E-4</v>
      </c>
      <c r="N428" s="52">
        <f>IFERROR(_xll.qlIndexFixing(Index6M,$H428,TRUE,_xll.ohTrigger(RecalcTrigger,Trigger6M)),NA())</f>
        <v>1.6206426667276458E-3</v>
      </c>
      <c r="O428" s="52">
        <f>IFERROR(_xll.qlIndexFixing(ONIndex6M,I428,TRUE,_xll.ohTrigger(RecalcTrigger,Trigger6M)),NA())</f>
        <v>1.1429297197462773E-3</v>
      </c>
      <c r="P428" s="52">
        <f>IFERROR(_xll.qlIndexFixing(Index1Y,$H428,TRUE,_xll.ohTrigger(RecalcTrigger,Trigger1Y)),NA())</f>
        <v>3.6172993651694182E-3</v>
      </c>
      <c r="Q428" s="52">
        <f>IFERROR(_xll.qlIndexFixing(ONIndex1Y,I428,TRUE,_xll.ohTrigger(RecalcTrigger,Trigger1Y)),NA())</f>
        <v>2.507860460978506E-3</v>
      </c>
    </row>
    <row r="429" spans="2:17" x14ac:dyDescent="0.2">
      <c r="B429" s="46" t="s">
        <v>17</v>
      </c>
      <c r="D429" s="49">
        <f>_xll.qlCalendarAdvance(Calendar,$D428,B429,"f",FALSE)</f>
        <v>42873</v>
      </c>
      <c r="E429" s="49">
        <f>_xll.qlInterestRateIndexValueDate(IndexON,D429)</f>
        <v>42873</v>
      </c>
      <c r="F429" s="52">
        <f>IFERROR(_xll.qlIndexFixing(IndexON,D429,TRUE,_xll.ohTrigger(RecalcTrigger,TriggerON)),NA())</f>
        <v>-1.1825143672261618E-3</v>
      </c>
      <c r="H429" s="49">
        <f>_xll.qlCalendarAdvance(Calendar,$H428,B429,"f",FALSE)</f>
        <v>42873</v>
      </c>
      <c r="I429" s="49">
        <f>_xll.qlInterestRateIndexValueDate(Index1M,$H429)</f>
        <v>42877</v>
      </c>
      <c r="J429" s="52">
        <f>IFERROR(_xll.qlIndexFixing(Index1M,$H429,TRUE,_xll.ohTrigger(RecalcTrigger,Trigger1M)),NA())</f>
        <v>-6.9871731612805305E-4</v>
      </c>
      <c r="K429" s="52">
        <f>IFERROR(_xll.qlIndexFixing(ONIndex1M,I429,TRUE,_xll.ohTrigger(RecalcTrigger,Trigger1M)),NA())</f>
        <v>-7.4316773738924979E-4</v>
      </c>
      <c r="L429" s="52">
        <f>IFERROR(_xll.qlIndexFixing(Index3M,H429,TRUE,_xll.ohTrigger(RecalcTrigger,Trigger3M)),NA())</f>
        <v>4.5452612198710983E-4</v>
      </c>
      <c r="M429" s="52">
        <f>IFERROR(_xll.qlIndexFixing(ONIndex3M,I429,TRUE,_xll.ohTrigger(RecalcTrigger,Trigger3M)),NA())</f>
        <v>2.8128027139473488E-4</v>
      </c>
      <c r="N429" s="52">
        <f>IFERROR(_xll.qlIndexFixing(Index6M,$H429,TRUE,_xll.ohTrigger(RecalcTrigger,Trigger6M)),NA())</f>
        <v>1.6348495096063992E-3</v>
      </c>
      <c r="O429" s="52">
        <f>IFERROR(_xll.qlIndexFixing(ONIndex6M,I429,TRUE,_xll.ohTrigger(RecalcTrigger,Trigger6M)),NA())</f>
        <v>1.1605565917083283E-3</v>
      </c>
      <c r="P429" s="52">
        <f>IFERROR(_xll.qlIndexFixing(Index1Y,$H429,TRUE,_xll.ohTrigger(RecalcTrigger,Trigger1Y)),NA())</f>
        <v>3.6300723529023734E-3</v>
      </c>
      <c r="Q429" s="52">
        <f>IFERROR(_xll.qlIndexFixing(ONIndex1Y,I429,TRUE,_xll.ohTrigger(RecalcTrigger,Trigger1Y)),NA())</f>
        <v>2.5148946119202265E-3</v>
      </c>
    </row>
    <row r="430" spans="2:17" x14ac:dyDescent="0.2">
      <c r="B430" s="46" t="s">
        <v>17</v>
      </c>
      <c r="D430" s="49">
        <f>_xll.qlCalendarAdvance(Calendar,$D429,B430,"f",FALSE)</f>
        <v>42874</v>
      </c>
      <c r="E430" s="49">
        <f>_xll.qlInterestRateIndexValueDate(IndexON,D430)</f>
        <v>42874</v>
      </c>
      <c r="F430" s="52">
        <f>IFERROR(_xll.qlIndexFixing(IndexON,D430,TRUE,_xll.ohTrigger(RecalcTrigger,TriggerON)),NA())</f>
        <v>-1.1761760467710047E-3</v>
      </c>
      <c r="H430" s="49">
        <f>_xll.qlCalendarAdvance(Calendar,$H429,B430,"f",FALSE)</f>
        <v>42874</v>
      </c>
      <c r="I430" s="49">
        <f>_xll.qlInterestRateIndexValueDate(Index1M,$H430)</f>
        <v>42878</v>
      </c>
      <c r="J430" s="52">
        <f>IFERROR(_xll.qlIndexFixing(Index1M,$H430,TRUE,_xll.ohTrigger(RecalcTrigger,Trigger1M)),NA())</f>
        <v>-6.9526156449481371E-4</v>
      </c>
      <c r="K430" s="52">
        <f>IFERROR(_xll.qlIndexFixing(ONIndex1M,I430,TRUE,_xll.ohTrigger(RecalcTrigger,Trigger1M)),NA())</f>
        <v>-7.3983863435600483E-4</v>
      </c>
      <c r="L430" s="52">
        <f>IFERROR(_xll.qlIndexFixing(Index3M,H430,TRUE,_xll.ohTrigger(RecalcTrigger,Trigger3M)),NA())</f>
        <v>4.5852952055454614E-4</v>
      </c>
      <c r="M430" s="52">
        <f>IFERROR(_xll.qlIndexFixing(ONIndex3M,I430,TRUE,_xll.ohTrigger(RecalcTrigger,Trigger3M)),NA())</f>
        <v>2.8540297349444188E-4</v>
      </c>
      <c r="N430" s="52">
        <f>IFERROR(_xll.qlIndexFixing(Index6M,$H430,TRUE,_xll.ohTrigger(RecalcTrigger,Trigger6M)),NA())</f>
        <v>1.6404023704171293E-3</v>
      </c>
      <c r="O430" s="52">
        <f>IFERROR(_xll.qlIndexFixing(ONIndex6M,I430,TRUE,_xll.ohTrigger(RecalcTrigger,Trigger6M)),NA())</f>
        <v>1.1778026977715683E-3</v>
      </c>
      <c r="P430" s="52">
        <f>IFERROR(_xll.qlIndexFixing(Index1Y,$H430,TRUE,_xll.ohTrigger(RecalcTrigger,Trigger1Y)),NA())</f>
        <v>3.6366955765773047E-3</v>
      </c>
      <c r="Q430" s="52">
        <f>IFERROR(_xll.qlIndexFixing(ONIndex1Y,I430,TRUE,_xll.ohTrigger(RecalcTrigger,Trigger1Y)),NA())</f>
        <v>2.5219251823660471E-3</v>
      </c>
    </row>
    <row r="431" spans="2:17" x14ac:dyDescent="0.2">
      <c r="B431" s="46" t="s">
        <v>17</v>
      </c>
      <c r="D431" s="49">
        <f>_xll.qlCalendarAdvance(Calendar,$D430,B431,"f",FALSE)</f>
        <v>42877</v>
      </c>
      <c r="E431" s="49">
        <f>_xll.qlInterestRateIndexValueDate(IndexON,D431)</f>
        <v>42877</v>
      </c>
      <c r="F431" s="52">
        <f>IFERROR(_xll.qlIndexFixing(IndexON,D431,TRUE,_xll.ohTrigger(RecalcTrigger,TriggerON)),NA())</f>
        <v>-1.1700035088368921E-3</v>
      </c>
      <c r="H431" s="49">
        <f>_xll.qlCalendarAdvance(Calendar,$H430,B431,"f",FALSE)</f>
        <v>42877</v>
      </c>
      <c r="I431" s="49">
        <f>_xll.qlInterestRateIndexValueDate(Index1M,$H431)</f>
        <v>42879</v>
      </c>
      <c r="J431" s="52">
        <f>IFERROR(_xll.qlIndexFixing(Index1M,$H431,TRUE,_xll.ohTrigger(RecalcTrigger,Trigger1M)),NA())</f>
        <v>-6.8826748275352401E-4</v>
      </c>
      <c r="K431" s="52">
        <f>IFERROR(_xll.qlIndexFixing(ONIndex1M,I431,TRUE,_xll.ohTrigger(RecalcTrigger,Trigger1M)),NA())</f>
        <v>-7.331463780602121E-4</v>
      </c>
      <c r="L431" s="52">
        <f>IFERROR(_xll.qlIndexFixing(Index3M,H431,TRUE,_xll.ohTrigger(RecalcTrigger,Trigger3M)),NA())</f>
        <v>4.6253245400447272E-4</v>
      </c>
      <c r="M431" s="52">
        <f>IFERROR(_xll.qlIndexFixing(ONIndex3M,I431,TRUE,_xll.ohTrigger(RecalcTrigger,Trigger3M)),NA())</f>
        <v>2.9361368866887005E-4</v>
      </c>
      <c r="N431" s="52">
        <f>IFERROR(_xll.qlIndexFixing(Index6M,$H431,TRUE,_xll.ohTrigger(RecalcTrigger,Trigger6M)),NA())</f>
        <v>1.6458943182753511E-3</v>
      </c>
      <c r="O431" s="52">
        <f>IFERROR(_xll.qlIndexFixing(ONIndex6M,I431,TRUE,_xll.ohTrigger(RecalcTrigger,Trigger6M)),NA())</f>
        <v>1.2110147902877344E-3</v>
      </c>
      <c r="P431" s="52">
        <f>IFERROR(_xll.qlIndexFixing(Index1Y,$H431,TRUE,_xll.ohTrigger(RecalcTrigger,Trigger1Y)),NA())</f>
        <v>3.6433219069329564E-3</v>
      </c>
      <c r="Q431" s="52">
        <f>IFERROR(_xll.qlIndexFixing(ONIndex1Y,I431,TRUE,_xll.ohTrigger(RecalcTrigger,Trigger1Y)),NA())</f>
        <v>2.5359914107880854E-3</v>
      </c>
    </row>
    <row r="432" spans="2:17" x14ac:dyDescent="0.2">
      <c r="B432" s="46" t="s">
        <v>17</v>
      </c>
      <c r="D432" s="49">
        <f>_xll.qlCalendarAdvance(Calendar,$D431,B432,"f",FALSE)</f>
        <v>42878</v>
      </c>
      <c r="E432" s="49">
        <f>_xll.qlInterestRateIndexValueDate(IndexON,D432)</f>
        <v>42878</v>
      </c>
      <c r="F432" s="52">
        <f>IFERROR(_xll.qlIndexFixing(IndexON,D432,TRUE,_xll.ohTrigger(RecalcTrigger,TriggerON)),NA())</f>
        <v>-1.1669952985560172E-3</v>
      </c>
      <c r="H432" s="49">
        <f>_xll.qlCalendarAdvance(Calendar,$H431,B432,"f",FALSE)</f>
        <v>42878</v>
      </c>
      <c r="I432" s="49">
        <f>_xll.qlInterestRateIndexValueDate(Index1M,$H432)</f>
        <v>42880</v>
      </c>
      <c r="J432" s="52">
        <f>IFERROR(_xll.qlIndexFixing(Index1M,$H432,TRUE,_xll.ohTrigger(RecalcTrigger,Trigger1M)),NA())</f>
        <v>-6.8655326708619291E-4</v>
      </c>
      <c r="K432" s="52">
        <f>IFERROR(_xll.qlIndexFixing(ONIndex1M,I432,TRUE,_xll.ohTrigger(RecalcTrigger,Trigger1M)),NA())</f>
        <v>-7.2642455614779777E-4</v>
      </c>
      <c r="L432" s="52">
        <f>IFERROR(_xll.qlIndexFixing(Index3M,H432,TRUE,_xll.ohTrigger(RecalcTrigger,Trigger3M)),NA())</f>
        <v>4.6653505735062893E-4</v>
      </c>
      <c r="M432" s="52">
        <f>IFERROR(_xll.qlIndexFixing(ONIndex3M,I432,TRUE,_xll.ohTrigger(RecalcTrigger,Trigger3M)),NA())</f>
        <v>3.0178830410676483E-4</v>
      </c>
      <c r="N432" s="52">
        <f>IFERROR(_xll.qlIndexFixing(Index6M,$H432,TRUE,_xll.ohTrigger(RecalcTrigger,Trigger6M)),NA())</f>
        <v>1.6569118653195123E-3</v>
      </c>
      <c r="O432" s="52">
        <f>IFERROR(_xll.qlIndexFixing(ONIndex6M,I432,TRUE,_xll.ohTrigger(RecalcTrigger,Trigger6M)),NA())</f>
        <v>1.2429195693464123E-3</v>
      </c>
      <c r="P432" s="52">
        <f>IFERROR(_xll.qlIndexFixing(Index1Y,$H432,TRUE,_xll.ohTrigger(RecalcTrigger,Trigger1Y)),NA())</f>
        <v>3.6499511852279257E-3</v>
      </c>
      <c r="Q432" s="52">
        <f>IFERROR(_xll.qlIndexFixing(ONIndex1Y,I432,TRUE,_xll.ohTrigger(RecalcTrigger,Trigger1Y)),NA())</f>
        <v>2.550008292603323E-3</v>
      </c>
    </row>
    <row r="433" spans="2:17" x14ac:dyDescent="0.2">
      <c r="B433" s="46" t="s">
        <v>17</v>
      </c>
      <c r="D433" s="49">
        <f>_xll.qlCalendarAdvance(Calendar,$D432,B433,"f",FALSE)</f>
        <v>42879</v>
      </c>
      <c r="E433" s="49">
        <f>_xll.qlInterestRateIndexValueDate(IndexON,D433)</f>
        <v>42879</v>
      </c>
      <c r="F433" s="52">
        <f>IFERROR(_xll.qlIndexFixing(IndexON,D433,TRUE,_xll.ohTrigger(RecalcTrigger,TriggerON)),NA())</f>
        <v>-1.1640356354414294E-3</v>
      </c>
      <c r="H433" s="49">
        <f>_xll.qlCalendarAdvance(Calendar,$H432,B433,"f",FALSE)</f>
        <v>42879</v>
      </c>
      <c r="I433" s="49">
        <f>_xll.qlInterestRateIndexValueDate(Index1M,$H433)</f>
        <v>42881</v>
      </c>
      <c r="J433" s="52">
        <f>IFERROR(_xll.qlIndexFixing(Index1M,$H433,TRUE,_xll.ohTrigger(RecalcTrigger,Trigger1M)),NA())</f>
        <v>-6.8483579168199965E-4</v>
      </c>
      <c r="K433" s="52">
        <f>IFERROR(_xll.qlIndexFixing(ONIndex1M,I433,TRUE,_xll.ohTrigger(RecalcTrigger,Trigger1M)),NA())</f>
        <v>-7.2304662569244726E-4</v>
      </c>
      <c r="L433" s="52">
        <f>IFERROR(_xll.qlIndexFixing(Index3M,H433,TRUE,_xll.ohTrigger(RecalcTrigger,Trigger3M)),NA())</f>
        <v>4.7456480086149411E-4</v>
      </c>
      <c r="M433" s="52">
        <f>IFERROR(_xll.qlIndexFixing(ONIndex3M,I433,TRUE,_xll.ohTrigger(RecalcTrigger,Trigger3M)),NA())</f>
        <v>3.058575749470549E-4</v>
      </c>
      <c r="N433" s="52">
        <f>IFERROR(_xll.qlIndexFixing(Index6M,$H433,TRUE,_xll.ohTrigger(RecalcTrigger,Trigger6M)),NA())</f>
        <v>1.6594962152726247E-3</v>
      </c>
      <c r="O433" s="52">
        <f>IFERROR(_xll.qlIndexFixing(ONIndex6M,I433,TRUE,_xll.ohTrigger(RecalcTrigger,Trigger6M)),NA())</f>
        <v>1.2582169255281883E-3</v>
      </c>
      <c r="P433" s="52">
        <f>IFERROR(_xll.qlIndexFixing(Index1Y,$H433,TRUE,_xll.ohTrigger(RecalcTrigger,Trigger1Y)),NA())</f>
        <v>3.6637100556999942E-3</v>
      </c>
      <c r="Q433" s="52">
        <f>IFERROR(_xll.qlIndexFixing(ONIndex1Y,I433,TRUE,_xll.ohTrigger(RecalcTrigger,Trigger1Y)),NA())</f>
        <v>2.5570184360290682E-3</v>
      </c>
    </row>
    <row r="434" spans="2:17" x14ac:dyDescent="0.2">
      <c r="B434" s="46" t="s">
        <v>17</v>
      </c>
      <c r="D434" s="49">
        <f>_xll.qlCalendarAdvance(Calendar,$D433,B434,"f",FALSE)</f>
        <v>42880</v>
      </c>
      <c r="E434" s="49">
        <f>_xll.qlInterestRateIndexValueDate(IndexON,D434)</f>
        <v>42880</v>
      </c>
      <c r="F434" s="52">
        <f>IFERROR(_xll.qlIndexFixing(IndexON,D434,TRUE,_xll.ohTrigger(RecalcTrigger,TriggerON)),NA())</f>
        <v>-1.1611248919551898E-3</v>
      </c>
      <c r="H434" s="49">
        <f>_xll.qlCalendarAdvance(Calendar,$H433,B434,"f",FALSE)</f>
        <v>42880</v>
      </c>
      <c r="I434" s="49">
        <f>_xll.qlInterestRateIndexValueDate(Index1M,$H434)</f>
        <v>42884</v>
      </c>
      <c r="J434" s="52">
        <f>IFERROR(_xll.qlIndexFixing(Index1M,$H434,TRUE,_xll.ohTrigger(RecalcTrigger,Trigger1M)),NA())</f>
        <v>-6.7432226514876632E-4</v>
      </c>
      <c r="K434" s="52">
        <f>IFERROR(_xll.qlIndexFixing(ONIndex1M,I434,TRUE,_xll.ohTrigger(RecalcTrigger,Trigger1M)),NA())</f>
        <v>-7.1965893304604123E-4</v>
      </c>
      <c r="L434" s="52">
        <f>IFERROR(_xll.qlIndexFixing(Index3M,H434,TRUE,_xll.ohTrigger(RecalcTrigger,Trigger3M)),NA())</f>
        <v>4.8254491204824396E-4</v>
      </c>
      <c r="M434" s="52">
        <f>IFERROR(_xll.qlIndexFixing(ONIndex3M,I434,TRUE,_xll.ohTrigger(RecalcTrigger,Trigger3M)),NA())</f>
        <v>3.0991574394789723E-4</v>
      </c>
      <c r="N434" s="52">
        <f>IFERROR(_xll.qlIndexFixing(Index6M,$H434,TRUE,_xll.ohTrigger(RecalcTrigger,Trigger6M)),NA())</f>
        <v>1.6724924364654714E-3</v>
      </c>
      <c r="O434" s="52">
        <f>IFERROR(_xll.qlIndexFixing(ONIndex6M,I434,TRUE,_xll.ohTrigger(RecalcTrigger,Trigger6M)),NA())</f>
        <v>1.2731155477840872E-3</v>
      </c>
      <c r="P434" s="52">
        <f>IFERROR(_xll.qlIndexFixing(Index1Y,$H434,TRUE,_xll.ohTrigger(RecalcTrigger,Trigger1Y)),NA())</f>
        <v>3.6764983366841075E-3</v>
      </c>
      <c r="Q434" s="52">
        <f>IFERROR(_xll.qlIndexFixing(ONIndex1Y,I434,TRUE,_xll.ohTrigger(RecalcTrigger,Trigger1Y)),NA())</f>
        <v>2.5640239891266958E-3</v>
      </c>
    </row>
    <row r="435" spans="2:17" x14ac:dyDescent="0.2">
      <c r="B435" s="46" t="s">
        <v>17</v>
      </c>
      <c r="D435" s="49">
        <f>_xll.qlCalendarAdvance(Calendar,$D434,B435,"f",FALSE)</f>
        <v>42881</v>
      </c>
      <c r="E435" s="49">
        <f>_xll.qlInterestRateIndexValueDate(IndexON,D435)</f>
        <v>42881</v>
      </c>
      <c r="F435" s="52">
        <f>IFERROR(_xll.qlIndexFixing(IndexON,D435,TRUE,_xll.ohTrigger(RecalcTrigger,TriggerON)),NA())</f>
        <v>-1.1554646254863243E-3</v>
      </c>
      <c r="H435" s="49">
        <f>_xll.qlCalendarAdvance(Calendar,$H434,B435,"f",FALSE)</f>
        <v>42881</v>
      </c>
      <c r="I435" s="49">
        <f>_xll.qlInterestRateIndexValueDate(Index1M,$H435)</f>
        <v>42885</v>
      </c>
      <c r="J435" s="52">
        <f>IFERROR(_xll.qlIndexFixing(Index1M,$H435,TRUE,_xll.ohTrigger(RecalcTrigger,Trigger1M)),NA())</f>
        <v>-6.7079826062186752E-4</v>
      </c>
      <c r="K435" s="52">
        <f>IFERROR(_xll.qlIndexFixing(ONIndex1M,I435,TRUE,_xll.ohTrigger(RecalcTrigger,Trigger1M)),NA())</f>
        <v>-7.1626147920778038E-4</v>
      </c>
      <c r="L435" s="52">
        <f>IFERROR(_xll.qlIndexFixing(Index3M,H435,TRUE,_xll.ohTrigger(RecalcTrigger,Trigger3M)),NA())</f>
        <v>4.8654793218013646E-4</v>
      </c>
      <c r="M435" s="52">
        <f>IFERROR(_xll.qlIndexFixing(ONIndex3M,I435,TRUE,_xll.ohTrigger(RecalcTrigger,Trigger3M)),NA())</f>
        <v>3.1396267281991186E-4</v>
      </c>
      <c r="N435" s="52">
        <f>IFERROR(_xll.qlIndexFixing(Index6M,$H435,TRUE,_xll.ohTrigger(RecalcTrigger,Trigger6M)),NA())</f>
        <v>1.6776547962394773E-3</v>
      </c>
      <c r="O435" s="52">
        <f>IFERROR(_xll.qlIndexFixing(ONIndex6M,I435,TRUE,_xll.ohTrigger(RecalcTrigger,Trigger6M)),NA())</f>
        <v>1.2876124414695767E-3</v>
      </c>
      <c r="P435" s="52">
        <f>IFERROR(_xll.qlIndexFixing(Index1Y,$H435,TRUE,_xll.ohTrigger(RecalcTrigger,Trigger1Y)),NA())</f>
        <v>3.6831427776142789E-3</v>
      </c>
      <c r="Q435" s="52">
        <f>IFERROR(_xll.qlIndexFixing(ONIndex1Y,I435,TRUE,_xll.ohTrigger(RecalcTrigger,Trigger1Y)),NA())</f>
        <v>2.5710247837906763E-3</v>
      </c>
    </row>
    <row r="436" spans="2:17" x14ac:dyDescent="0.2">
      <c r="B436" s="46" t="s">
        <v>17</v>
      </c>
      <c r="D436" s="49">
        <f>_xll.qlCalendarAdvance(Calendar,$D435,B436,"f",FALSE)</f>
        <v>42884</v>
      </c>
      <c r="E436" s="49">
        <f>_xll.qlInterestRateIndexValueDate(IndexON,D436)</f>
        <v>42884</v>
      </c>
      <c r="F436" s="52">
        <f>IFERROR(_xll.qlIndexFixing(IndexON,D436,TRUE,_xll.ohTrigger(RecalcTrigger,TriggerON)),NA())</f>
        <v>-1.1499785685709085E-3</v>
      </c>
      <c r="H436" s="49">
        <f>_xll.qlCalendarAdvance(Calendar,$H435,B436,"f",FALSE)</f>
        <v>42884</v>
      </c>
      <c r="I436" s="49">
        <f>_xll.qlInterestRateIndexValueDate(Index1M,$H436)</f>
        <v>42886</v>
      </c>
      <c r="J436" s="52">
        <f>IFERROR(_xll.qlIndexFixing(Index1M,$H436,TRUE,_xll.ohTrigger(RecalcTrigger,Trigger1M)),NA())</f>
        <v>-6.6905799222993778E-4</v>
      </c>
      <c r="K436" s="52">
        <f>IFERROR(_xll.qlIndexFixing(ONIndex1M,I436,TRUE,_xll.ohTrigger(RecalcTrigger,Trigger1M)),NA())</f>
        <v>-7.0943264236511538E-4</v>
      </c>
      <c r="L436" s="52">
        <f>IFERROR(_xll.qlIndexFixing(Index3M,H436,TRUE,_xll.ohTrigger(RecalcTrigger,Trigger3M)),NA())</f>
        <v>4.9055145755830861E-4</v>
      </c>
      <c r="M436" s="52">
        <f>IFERROR(_xll.qlIndexFixing(ONIndex3M,I436,TRUE,_xll.ohTrigger(RecalcTrigger,Trigger3M)),NA())</f>
        <v>3.2201865853842548E-4</v>
      </c>
      <c r="N436" s="52">
        <f>IFERROR(_xll.qlIndexFixing(Index6M,$H436,TRUE,_xll.ohTrigger(RecalcTrigger,Trigger6M)),NA())</f>
        <v>1.6799409349894548E-3</v>
      </c>
      <c r="O436" s="52">
        <f>IFERROR(_xll.qlIndexFixing(ONIndex6M,I436,TRUE,_xll.ohTrigger(RecalcTrigger,Trigger6M)),NA())</f>
        <v>1.31525696470014E-3</v>
      </c>
      <c r="P436" s="52">
        <f>IFERROR(_xll.qlIndexFixing(Index1Y,$H436,TRUE,_xll.ohTrigger(RecalcTrigger,Trigger1Y)),NA())</f>
        <v>3.6897903386802714E-3</v>
      </c>
      <c r="Q436" s="52">
        <f>IFERROR(_xll.qlIndexFixing(ONIndex1Y,I436,TRUE,_xll.ohTrigger(RecalcTrigger,Trigger1Y)),NA())</f>
        <v>2.585028232191533E-3</v>
      </c>
    </row>
    <row r="437" spans="2:17" x14ac:dyDescent="0.2">
      <c r="B437" s="46" t="s">
        <v>17</v>
      </c>
      <c r="D437" s="49">
        <f>_xll.qlCalendarAdvance(Calendar,$D436,B437,"f",FALSE)</f>
        <v>42885</v>
      </c>
      <c r="E437" s="49">
        <f>_xll.qlInterestRateIndexValueDate(IndexON,D437)</f>
        <v>42885</v>
      </c>
      <c r="F437" s="52">
        <f>IFERROR(_xll.qlIndexFixing(IndexON,D437,TRUE,_xll.ohTrigger(RecalcTrigger,TriggerON)),NA())</f>
        <v>-1.1473180135945782E-3</v>
      </c>
      <c r="H437" s="49">
        <f>_xll.qlCalendarAdvance(Calendar,$H436,B437,"f",FALSE)</f>
        <v>42885</v>
      </c>
      <c r="I437" s="49">
        <f>_xll.qlInterestRateIndexValueDate(Index1M,$H437)</f>
        <v>42887</v>
      </c>
      <c r="J437" s="52">
        <f>IFERROR(_xll.qlIndexFixing(Index1M,$H437,TRUE,_xll.ohTrigger(RecalcTrigger,Trigger1M)),NA())</f>
        <v>-6.6191943122129171E-4</v>
      </c>
      <c r="K437" s="52">
        <f>IFERROR(_xll.qlIndexFixing(ONIndex1M,I437,TRUE,_xll.ohTrigger(RecalcTrigger,Trigger1M)),NA())</f>
        <v>-7.0257407587703824E-4</v>
      </c>
      <c r="L437" s="52">
        <f>IFERROR(_xll.qlIndexFixing(Index3M,H437,TRUE,_xll.ohTrigger(RecalcTrigger,Trigger3M)),NA())</f>
        <v>4.9455563162714711E-4</v>
      </c>
      <c r="M437" s="52">
        <f>IFERROR(_xll.qlIndexFixing(ONIndex3M,I437,TRUE,_xll.ohTrigger(RecalcTrigger,Trigger3M)),NA())</f>
        <v>3.3003521563657046E-4</v>
      </c>
      <c r="N437" s="52">
        <f>IFERROR(_xll.qlIndexFixing(Index6M,$H437,TRUE,_xll.ohTrigger(RecalcTrigger,Trigger6M)),NA())</f>
        <v>1.6850024197333521E-3</v>
      </c>
      <c r="O437" s="52">
        <f>IFERROR(_xll.qlIndexFixing(ONIndex6M,I437,TRUE,_xll.ohTrigger(RecalcTrigger,Trigger6M)),NA())</f>
        <v>1.3415228354585196E-3</v>
      </c>
      <c r="P437" s="52">
        <f>IFERROR(_xll.qlIndexFixing(Index1Y,$H437,TRUE,_xll.ohTrigger(RecalcTrigger,Trigger1Y)),NA())</f>
        <v>3.6964410500917827E-3</v>
      </c>
      <c r="Q437" s="52">
        <f>IFERROR(_xll.qlIndexFixing(ONIndex1Y,I437,TRUE,_xll.ohTrigger(RecalcTrigger,Trigger1Y)),NA())</f>
        <v>2.5989770124823508E-3</v>
      </c>
    </row>
    <row r="438" spans="2:17" x14ac:dyDescent="0.2">
      <c r="B438" s="46" t="s">
        <v>17</v>
      </c>
      <c r="D438" s="49">
        <f>_xll.qlCalendarAdvance(Calendar,$D437,B438,"f",FALSE)</f>
        <v>42886</v>
      </c>
      <c r="E438" s="49">
        <f>_xll.qlInterestRateIndexValueDate(IndexON,D438)</f>
        <v>42886</v>
      </c>
      <c r="F438" s="52">
        <f>IFERROR(_xll.qlIndexFixing(IndexON,D438,TRUE,_xll.ohTrigger(RecalcTrigger,TriggerON)),NA())</f>
        <v>-1.1447086143379082E-3</v>
      </c>
      <c r="H438" s="49">
        <f>_xll.qlCalendarAdvance(Calendar,$H437,B438,"f",FALSE)</f>
        <v>42886</v>
      </c>
      <c r="I438" s="49">
        <f>_xll.qlInterestRateIndexValueDate(Index1M,$H438)</f>
        <v>42888</v>
      </c>
      <c r="J438" s="52">
        <f>IFERROR(_xll.qlIndexFixing(Index1M,$H438,TRUE,_xll.ohTrigger(RecalcTrigger,Trigger1M)),NA())</f>
        <v>-6.6016777541234189E-4</v>
      </c>
      <c r="K438" s="52">
        <f>IFERROR(_xll.qlIndexFixing(ONIndex1M,I438,TRUE,_xll.ohTrigger(RecalcTrigger,Trigger1M)),NA())</f>
        <v>-6.9912783338565987E-4</v>
      </c>
      <c r="L438" s="52">
        <f>IFERROR(_xll.qlIndexFixing(Index3M,H438,TRUE,_xll.ohTrigger(RecalcTrigger,Trigger3M)),NA())</f>
        <v>5.0260495185409774E-4</v>
      </c>
      <c r="M438" s="52">
        <f>IFERROR(_xll.qlIndexFixing(ONIndex3M,I438,TRUE,_xll.ohTrigger(RecalcTrigger,Trigger3M)),NA())</f>
        <v>3.3402386568681663E-4</v>
      </c>
      <c r="N438" s="52">
        <f>IFERROR(_xll.qlIndexFixing(Index6M,$H438,TRUE,_xll.ohTrigger(RecalcTrigger,Trigger6M)),NA())</f>
        <v>1.6957179893085802E-3</v>
      </c>
      <c r="O438" s="52">
        <f>IFERROR(_xll.qlIndexFixing(ONIndex6M,I438,TRUE,_xll.ohTrigger(RecalcTrigger,Trigger6M)),NA())</f>
        <v>1.3539661654249358E-3</v>
      </c>
      <c r="P438" s="52">
        <f>IFERROR(_xll.qlIndexFixing(Index1Y,$H438,TRUE,_xll.ohTrigger(RecalcTrigger,Trigger1Y)),NA())</f>
        <v>3.7102807337310931E-3</v>
      </c>
      <c r="Q438" s="52">
        <f>IFERROR(_xll.qlIndexFixing(ONIndex1Y,I438,TRUE,_xll.ohTrigger(RecalcTrigger,Trigger1Y)),NA())</f>
        <v>2.6059514906773273E-3</v>
      </c>
    </row>
    <row r="439" spans="2:17" x14ac:dyDescent="0.2">
      <c r="B439" s="46" t="s">
        <v>17</v>
      </c>
      <c r="D439" s="49">
        <f>_xll.qlCalendarAdvance(Calendar,$D438,B439,"f",FALSE)</f>
        <v>42887</v>
      </c>
      <c r="E439" s="49">
        <f>_xll.qlInterestRateIndexValueDate(IndexON,D439)</f>
        <v>42887</v>
      </c>
      <c r="F439" s="52">
        <f>IFERROR(_xll.qlIndexFixing(IndexON,D439,TRUE,_xll.ohTrigger(RecalcTrigger,TriggerON)),NA())</f>
        <v>-1.1421507433029277E-3</v>
      </c>
      <c r="H439" s="49">
        <f>_xll.qlCalendarAdvance(Calendar,$H438,B439,"f",FALSE)</f>
        <v>42887</v>
      </c>
      <c r="I439" s="49">
        <f>_xll.qlInterestRateIndexValueDate(Index1M,$H439)</f>
        <v>42891</v>
      </c>
      <c r="J439" s="52">
        <f>IFERROR(_xll.qlIndexFixing(Index1M,$H439,TRUE,_xll.ohTrigger(RecalcTrigger,Trigger1M)),NA())</f>
        <v>-6.5126739740861694E-4</v>
      </c>
      <c r="K439" s="52">
        <f>IFERROR(_xll.qlIndexFixing(ONIndex1M,I439,TRUE,_xll.ohTrigger(RecalcTrigger,Trigger1M)),NA())</f>
        <v>-6.9567183661689569E-4</v>
      </c>
      <c r="L439" s="52">
        <f>IFERROR(_xll.qlIndexFixing(Index3M,H439,TRUE,_xll.ohTrigger(RecalcTrigger,Trigger3M)),NA())</f>
        <v>5.1058172573979223E-4</v>
      </c>
      <c r="M439" s="52">
        <f>IFERROR(_xll.qlIndexFixing(ONIndex3M,I439,TRUE,_xll.ohTrigger(RecalcTrigger,Trigger3M)),NA())</f>
        <v>3.380004444331064E-4</v>
      </c>
      <c r="N439" s="52">
        <f>IFERROR(_xll.qlIndexFixing(Index6M,$H439,TRUE,_xll.ohTrigger(RecalcTrigger,Trigger6M)),NA())</f>
        <v>1.7048394673785292E-3</v>
      </c>
      <c r="O439" s="52">
        <f>IFERROR(_xll.qlIndexFixing(ONIndex6M,I439,TRUE,_xll.ohTrigger(RecalcTrigger,Trigger6M)),NA())</f>
        <v>1.3659897987938763E-3</v>
      </c>
      <c r="P439" s="52">
        <f>IFERROR(_xll.qlIndexFixing(Index1Y,$H439,TRUE,_xll.ohTrigger(RecalcTrigger,Trigger1Y)),NA())</f>
        <v>3.7230760185001403E-3</v>
      </c>
      <c r="Q439" s="52">
        <f>IFERROR(_xll.qlIndexFixing(ONIndex1Y,I439,TRUE,_xll.ohTrigger(RecalcTrigger,Trigger1Y)),NA())</f>
        <v>2.6129202009261832E-3</v>
      </c>
    </row>
    <row r="440" spans="2:17" x14ac:dyDescent="0.2">
      <c r="B440" s="46" t="s">
        <v>17</v>
      </c>
      <c r="D440" s="49">
        <f>_xll.qlCalendarAdvance(Calendar,$D439,B440,"f",FALSE)</f>
        <v>42888</v>
      </c>
      <c r="E440" s="49">
        <f>_xll.qlInterestRateIndexValueDate(IndexON,D440)</f>
        <v>42888</v>
      </c>
      <c r="F440" s="52">
        <f>IFERROR(_xll.qlIndexFixing(IndexON,D440,TRUE,_xll.ohTrigger(RecalcTrigger,TriggerON)),NA())</f>
        <v>-1.1372050334879091E-3</v>
      </c>
      <c r="H440" s="49">
        <f>_xll.qlCalendarAdvance(Calendar,$H439,B440,"f",FALSE)</f>
        <v>42888</v>
      </c>
      <c r="I440" s="49">
        <f>_xll.qlInterestRateIndexValueDate(Index1M,$H440)</f>
        <v>42892</v>
      </c>
      <c r="J440" s="52">
        <f>IFERROR(_xll.qlIndexFixing(Index1M,$H440,TRUE,_xll.ohTrigger(RecalcTrigger,Trigger1M)),NA())</f>
        <v>-6.4768005425275277E-4</v>
      </c>
      <c r="K440" s="52">
        <f>IFERROR(_xll.qlIndexFixing(ONIndex1M,I440,TRUE,_xll.ohTrigger(RecalcTrigger,Trigger1M)),NA())</f>
        <v>-6.9220608660991445E-4</v>
      </c>
      <c r="L440" s="52">
        <f>IFERROR(_xll.qlIndexFixing(Index3M,H440,TRUE,_xll.ohTrigger(RecalcTrigger,Trigger3M)),NA())</f>
        <v>5.1459133700454168E-4</v>
      </c>
      <c r="M440" s="52">
        <f>IFERROR(_xll.qlIndexFixing(ONIndex3M,I440,TRUE,_xll.ohTrigger(RecalcTrigger,Trigger3M)),NA())</f>
        <v>3.4196481366599585E-4</v>
      </c>
      <c r="N440" s="52">
        <f>IFERROR(_xll.qlIndexFixing(Index6M,$H440,TRUE,_xll.ohTrigger(RecalcTrigger,Trigger6M)),NA())</f>
        <v>1.7097079352897458E-3</v>
      </c>
      <c r="O440" s="52">
        <f>IFERROR(_xll.qlIndexFixing(ONIndex6M,I440,TRUE,_xll.ohTrigger(RecalcTrigger,Trigger6M)),NA())</f>
        <v>1.3775907406810006E-3</v>
      </c>
      <c r="P440" s="52">
        <f>IFERROR(_xll.qlIndexFixing(Index1Y,$H440,TRUE,_xll.ohTrigger(RecalcTrigger,Trigger1Y)),NA())</f>
        <v>3.7297429498959109E-3</v>
      </c>
      <c r="Q440" s="52">
        <f>IFERROR(_xll.qlIndexFixing(ONIndex1Y,I440,TRUE,_xll.ohTrigger(RecalcTrigger,Trigger1Y)),NA())</f>
        <v>2.6198829746437724E-3</v>
      </c>
    </row>
    <row r="441" spans="2:17" x14ac:dyDescent="0.2">
      <c r="B441" s="46" t="s">
        <v>17</v>
      </c>
      <c r="D441" s="49">
        <f>_xll.qlCalendarAdvance(Calendar,$D440,B441,"f",FALSE)</f>
        <v>42891</v>
      </c>
      <c r="E441" s="49">
        <f>_xll.qlInterestRateIndexValueDate(IndexON,D441)</f>
        <v>42891</v>
      </c>
      <c r="F441" s="52">
        <f>IFERROR(_xll.qlIndexFixing(IndexON,D441,TRUE,_xll.ohTrigger(RecalcTrigger,TriggerON)),NA())</f>
        <v>-1.1324419960168086E-3</v>
      </c>
      <c r="H441" s="49">
        <f>_xll.qlCalendarAdvance(Calendar,$H440,B441,"f",FALSE)</f>
        <v>42891</v>
      </c>
      <c r="I441" s="49">
        <f>_xll.qlInterestRateIndexValueDate(Index1M,$H441)</f>
        <v>42893</v>
      </c>
      <c r="J441" s="52">
        <f>IFERROR(_xll.qlIndexFixing(Index1M,$H441,TRUE,_xll.ohTrigger(RecalcTrigger,Trigger1M)),NA())</f>
        <v>-6.4408297227647182E-4</v>
      </c>
      <c r="K441" s="52">
        <f>IFERROR(_xll.qlIndexFixing(ONIndex1M,I441,TRUE,_xll.ohTrigger(RecalcTrigger,Trigger1M)),NA())</f>
        <v>-6.8524077662779348E-4</v>
      </c>
      <c r="L441" s="52">
        <f>IFERROR(_xll.qlIndexFixing(Index3M,H441,TRUE,_xll.ohTrigger(RecalcTrigger,Trigger3M)),NA())</f>
        <v>5.1860248289041695E-4</v>
      </c>
      <c r="M441" s="52">
        <f>IFERROR(_xll.qlIndexFixing(ONIndex3M,I441,TRUE,_xll.ohTrigger(RecalcTrigger,Trigger3M)),NA())</f>
        <v>3.4985250009000879E-4</v>
      </c>
      <c r="N441" s="52">
        <f>IFERROR(_xll.qlIndexFixing(Index6M,$H441,TRUE,_xll.ohTrigger(RecalcTrigger,Trigger6M)),NA())</f>
        <v>1.7145447142793116E-3</v>
      </c>
      <c r="O441" s="52">
        <f>IFERROR(_xll.qlIndexFixing(ONIndex6M,I441,TRUE,_xll.ohTrigger(RecalcTrigger,Trigger6M)),NA())</f>
        <v>1.3993741191686837E-3</v>
      </c>
      <c r="P441" s="52">
        <f>IFERROR(_xll.qlIndexFixing(Index1Y,$H441,TRUE,_xll.ohTrigger(RecalcTrigger,Trigger1Y)),NA())</f>
        <v>3.7364132219612311E-3</v>
      </c>
      <c r="Q441" s="52">
        <f>IFERROR(_xll.qlIndexFixing(ONIndex1Y,I441,TRUE,_xll.ohTrigger(RecalcTrigger,Trigger1Y)),NA())</f>
        <v>2.6338071620468639E-3</v>
      </c>
    </row>
    <row r="442" spans="2:17" x14ac:dyDescent="0.2">
      <c r="B442" s="46" t="s">
        <v>17</v>
      </c>
      <c r="D442" s="49">
        <f>_xll.qlCalendarAdvance(Calendar,$D441,B442,"f",FALSE)</f>
        <v>42892</v>
      </c>
      <c r="E442" s="49">
        <f>_xll.qlInterestRateIndexValueDate(IndexON,D442)</f>
        <v>42892</v>
      </c>
      <c r="F442" s="52">
        <f>IFERROR(_xll.qlIndexFixing(IndexON,D442,TRUE,_xll.ohTrigger(RecalcTrigger,TriggerON)),NA())</f>
        <v>-1.1301473565783482E-3</v>
      </c>
      <c r="H442" s="49">
        <f>_xll.qlCalendarAdvance(Calendar,$H441,B442,"f",FALSE)</f>
        <v>42892</v>
      </c>
      <c r="I442" s="49">
        <f>_xll.qlInterestRateIndexValueDate(Index1M,$H442)</f>
        <v>42894</v>
      </c>
      <c r="J442" s="52">
        <f>IFERROR(_xll.qlIndexFixing(Index1M,$H442,TRUE,_xll.ohTrigger(RecalcTrigger,Trigger1M)),NA())</f>
        <v>-6.3680817524669475E-4</v>
      </c>
      <c r="K442" s="52">
        <f>IFERROR(_xll.qlIndexFixing(ONIndex1M,I442,TRUE,_xll.ohTrigger(RecalcTrigger,Trigger1M)),NA())</f>
        <v>-6.7824557554274634E-4</v>
      </c>
      <c r="L442" s="52">
        <f>IFERROR(_xll.qlIndexFixing(Index3M,H442,TRUE,_xll.ohTrigger(RecalcTrigger,Trigger3M)),NA())</f>
        <v>5.2261531526637023E-4</v>
      </c>
      <c r="M442" s="52">
        <f>IFERROR(_xll.qlIndexFixing(ONIndex3M,I442,TRUE,_xll.ohTrigger(RecalcTrigger,Trigger3M)),NA())</f>
        <v>3.576974225616425E-4</v>
      </c>
      <c r="N442" s="52">
        <f>IFERROR(_xll.qlIndexFixing(Index6M,$H442,TRUE,_xll.ohTrigger(RecalcTrigger,Trigger6M)),NA())</f>
        <v>1.7193521472577916E-3</v>
      </c>
      <c r="O442" s="52">
        <f>IFERROR(_xll.qlIndexFixing(ONIndex6M,I442,TRUE,_xll.ohTrigger(RecalcTrigger,Trigger6M)),NA())</f>
        <v>1.4197077008404335E-3</v>
      </c>
      <c r="P442" s="52">
        <f>IFERROR(_xll.qlIndexFixing(Index1Y,$H442,TRUE,_xll.ohTrigger(RecalcTrigger,Trigger1Y)),NA())</f>
        <v>3.7430868679278195E-3</v>
      </c>
      <c r="Q442" s="52">
        <f>IFERROR(_xll.qlIndexFixing(ONIndex1Y,I442,TRUE,_xll.ohTrigger(RecalcTrigger,Trigger1Y)),NA())</f>
        <v>2.6476713408118968E-3</v>
      </c>
    </row>
    <row r="443" spans="2:17" x14ac:dyDescent="0.2">
      <c r="B443" s="46" t="s">
        <v>17</v>
      </c>
      <c r="D443" s="49">
        <f>_xll.qlCalendarAdvance(Calendar,$D442,B443,"f",FALSE)</f>
        <v>42893</v>
      </c>
      <c r="E443" s="49">
        <f>_xll.qlInterestRateIndexValueDate(IndexON,D443)</f>
        <v>42893</v>
      </c>
      <c r="F443" s="52">
        <f>IFERROR(_xll.qlIndexFixing(IndexON,D443,TRUE,_xll.ohTrigger(RecalcTrigger,TriggerON)),NA())</f>
        <v>-1.1279064814928574E-3</v>
      </c>
      <c r="H443" s="49">
        <f>_xll.qlCalendarAdvance(Calendar,$H442,B443,"f",FALSE)</f>
        <v>42893</v>
      </c>
      <c r="I443" s="49">
        <f>_xll.qlInterestRateIndexValueDate(Index1M,$H443)</f>
        <v>42895</v>
      </c>
      <c r="J443" s="52">
        <f>IFERROR(_xll.qlIndexFixing(Index1M,$H443,TRUE,_xll.ohTrigger(RecalcTrigger,Trigger1M)),NA())</f>
        <v>-6.3502236686600649E-4</v>
      </c>
      <c r="K443" s="52">
        <f>IFERROR(_xll.qlIndexFixing(ONIndex1M,I443,TRUE,_xll.ohTrigger(RecalcTrigger,Trigger1M)),NA())</f>
        <v>-6.7473107569160362E-4</v>
      </c>
      <c r="L443" s="52">
        <f>IFERROR(_xll.qlIndexFixing(Index3M,H443,TRUE,_xll.ohTrigger(RecalcTrigger,Trigger3M)),NA())</f>
        <v>5.3069246459951883E-4</v>
      </c>
      <c r="M443" s="52">
        <f>IFERROR(_xll.qlIndexFixing(ONIndex3M,I443,TRUE,_xll.ohTrigger(RecalcTrigger,Trigger3M)),NA())</f>
        <v>3.6159866517060379E-4</v>
      </c>
      <c r="N443" s="52">
        <f>IFERROR(_xll.qlIndexFixing(Index6M,$H443,TRUE,_xll.ohTrigger(RecalcTrigger,Trigger6M)),NA())</f>
        <v>1.7299652715826604E-3</v>
      </c>
      <c r="O443" s="52">
        <f>IFERROR(_xll.qlIndexFixing(ONIndex6M,I443,TRUE,_xll.ohTrigger(RecalcTrigger,Trigger6M)),NA())</f>
        <v>1.4291502655705557E-3</v>
      </c>
      <c r="P443" s="52">
        <f>IFERROR(_xll.qlIndexFixing(Index1Y,$H443,TRUE,_xll.ohTrigger(RecalcTrigger,Trigger1Y)),NA())</f>
        <v>3.7570097601642666E-3</v>
      </c>
      <c r="Q443" s="52">
        <f>IFERROR(_xll.qlIndexFixing(ONIndex1Y,I443,TRUE,_xll.ohTrigger(RecalcTrigger,Trigger1Y)),NA())</f>
        <v>2.6546019086914896E-3</v>
      </c>
    </row>
    <row r="444" spans="2:17" x14ac:dyDescent="0.2">
      <c r="B444" s="46" t="s">
        <v>17</v>
      </c>
      <c r="D444" s="49">
        <f>_xll.qlCalendarAdvance(Calendar,$D443,B444,"f",FALSE)</f>
        <v>42894</v>
      </c>
      <c r="E444" s="49">
        <f>_xll.qlInterestRateIndexValueDate(IndexON,D444)</f>
        <v>42894</v>
      </c>
      <c r="F444" s="52">
        <f>IFERROR(_xll.qlIndexFixing(IndexON,D444,TRUE,_xll.ohTrigger(RecalcTrigger,TriggerON)),NA())</f>
        <v>-1.1257197433023336E-3</v>
      </c>
      <c r="H444" s="49">
        <f>_xll.qlCalendarAdvance(Calendar,$H443,B444,"f",FALSE)</f>
        <v>42894</v>
      </c>
      <c r="I444" s="49">
        <f>_xll.qlInterestRateIndexValueDate(Index1M,$H444)</f>
        <v>42898</v>
      </c>
      <c r="J444" s="52">
        <f>IFERROR(_xll.qlIndexFixing(Index1M,$H444,TRUE,_xll.ohTrigger(RecalcTrigger,Trigger1M)),NA())</f>
        <v>-6.2595151859667908E-4</v>
      </c>
      <c r="K444" s="52">
        <f>IFERROR(_xll.qlIndexFixing(ONIndex1M,I444,TRUE,_xll.ohTrigger(RecalcTrigger,Trigger1M)),NA())</f>
        <v>-6.7120682915700058E-4</v>
      </c>
      <c r="L444" s="52">
        <f>IFERROR(_xll.qlIndexFixing(Index3M,H444,TRUE,_xll.ohTrigger(RecalcTrigger,Trigger3M)),NA())</f>
        <v>5.3868658922062241E-4</v>
      </c>
      <c r="M444" s="52">
        <f>IFERROR(_xll.qlIndexFixing(ONIndex3M,I444,TRUE,_xll.ohTrigger(RecalcTrigger,Trigger3M)),NA())</f>
        <v>3.6548686733084423E-4</v>
      </c>
      <c r="N444" s="52">
        <f>IFERROR(_xll.qlIndexFixing(Index6M,$H444,TRUE,_xll.ohTrigger(RecalcTrigger,Trigger6M)),NA())</f>
        <v>1.7383358487293545E-3</v>
      </c>
      <c r="O444" s="52">
        <f>IFERROR(_xll.qlIndexFixing(ONIndex6M,I444,TRUE,_xll.ohTrigger(RecalcTrigger,Trigger6M)),NA())</f>
        <v>1.4381521710316036E-3</v>
      </c>
      <c r="P444" s="52">
        <f>IFERROR(_xll.qlIndexFixing(Index1Y,$H444,TRUE,_xll.ohTrigger(RecalcTrigger,Trigger1Y)),NA())</f>
        <v>3.7698158705478271E-3</v>
      </c>
      <c r="Q444" s="52">
        <f>IFERROR(_xll.qlIndexFixing(ONIndex1Y,I444,TRUE,_xll.ohTrigger(RecalcTrigger,Trigger1Y)),NA())</f>
        <v>2.6615255306072783E-3</v>
      </c>
    </row>
    <row r="445" spans="2:17" x14ac:dyDescent="0.2">
      <c r="B445" s="46" t="s">
        <v>17</v>
      </c>
      <c r="D445" s="49">
        <f>_xll.qlCalendarAdvance(Calendar,$D444,B445,"f",FALSE)</f>
        <v>42895</v>
      </c>
      <c r="E445" s="49">
        <f>_xll.qlInterestRateIndexValueDate(IndexON,D445)</f>
        <v>42895</v>
      </c>
      <c r="F445" s="52">
        <f>IFERROR(_xll.qlIndexFixing(IndexON,D445,TRUE,_xll.ohTrigger(RecalcTrigger,TriggerON)),NA())</f>
        <v>-1.1215250926488451E-3</v>
      </c>
      <c r="H445" s="49">
        <f>_xll.qlCalendarAdvance(Calendar,$H444,B445,"f",FALSE)</f>
        <v>42895</v>
      </c>
      <c r="I445" s="49">
        <f>_xll.qlInterestRateIndexValueDate(Index1M,$H445)</f>
        <v>42899</v>
      </c>
      <c r="J445" s="52">
        <f>IFERROR(_xll.qlIndexFixing(Index1M,$H445,TRUE,_xll.ohTrigger(RecalcTrigger,Trigger1M)),NA())</f>
        <v>-6.2229602681540541E-4</v>
      </c>
      <c r="K445" s="52">
        <f>IFERROR(_xll.qlIndexFixing(ONIndex1M,I445,TRUE,_xll.ohTrigger(RecalcTrigger,Trigger1M)),NA())</f>
        <v>-6.6767283725788218E-4</v>
      </c>
      <c r="L445" s="52">
        <f>IFERROR(_xll.qlIndexFixing(Index3M,H445,TRUE,_xll.ohTrigger(RecalcTrigger,Trigger3M)),NA())</f>
        <v>5.4271017424838814E-4</v>
      </c>
      <c r="M445" s="52">
        <f>IFERROR(_xll.qlIndexFixing(ONIndex3M,I445,TRUE,_xll.ohTrigger(RecalcTrigger,Trigger3M)),NA())</f>
        <v>3.6936480578120268E-4</v>
      </c>
      <c r="N445" s="52">
        <f>IFERROR(_xll.qlIndexFixing(Index6M,$H445,TRUE,_xll.ohTrigger(RecalcTrigger,Trigger6M)),NA())</f>
        <v>1.7430322667571598E-3</v>
      </c>
      <c r="O445" s="52">
        <f>IFERROR(_xll.qlIndexFixing(ONIndex6M,I445,TRUE,_xll.ohTrigger(RecalcTrigger,Trigger6M)),NA())</f>
        <v>1.4467104223392369E-3</v>
      </c>
      <c r="P445" s="52">
        <f>IFERROR(_xll.qlIndexFixing(Index1Y,$H445,TRUE,_xll.ohTrigger(RecalcTrigger,Trigger1Y)),NA())</f>
        <v>3.7765068996046701E-3</v>
      </c>
      <c r="Q445" s="52">
        <f>IFERROR(_xll.qlIndexFixing(ONIndex1Y,I445,TRUE,_xll.ohTrigger(RecalcTrigger,Trigger1Y)),NA())</f>
        <v>2.6684420382938612E-3</v>
      </c>
    </row>
    <row r="446" spans="2:17" x14ac:dyDescent="0.2">
      <c r="B446" s="46" t="s">
        <v>17</v>
      </c>
      <c r="D446" s="49">
        <f>_xll.qlCalendarAdvance(Calendar,$D445,B446,"f",FALSE)</f>
        <v>42898</v>
      </c>
      <c r="E446" s="49">
        <f>_xll.qlInterestRateIndexValueDate(IndexON,D446)</f>
        <v>42898</v>
      </c>
      <c r="F446" s="52">
        <f>IFERROR(_xll.qlIndexFixing(IndexON,D446,TRUE,_xll.ohTrigger(RecalcTrigger,TriggerON)),NA())</f>
        <v>-1.1175216130876464E-3</v>
      </c>
      <c r="H446" s="49">
        <f>_xll.qlCalendarAdvance(Calendar,$H445,B446,"f",FALSE)</f>
        <v>42898</v>
      </c>
      <c r="I446" s="49">
        <f>_xll.qlInterestRateIndexValueDate(Index1M,$H446)</f>
        <v>42900</v>
      </c>
      <c r="J446" s="52">
        <f>IFERROR(_xll.qlIndexFixing(Index1M,$H446,TRUE,_xll.ohTrigger(RecalcTrigger,Trigger1M)),NA())</f>
        <v>-6.1863080392621228E-4</v>
      </c>
      <c r="K446" s="52">
        <f>IFERROR(_xll.qlIndexFixing(ONIndex1M,I446,TRUE,_xll.ohTrigger(RecalcTrigger,Trigger1M)),NA())</f>
        <v>-6.6057116163698026E-4</v>
      </c>
      <c r="L446" s="52">
        <f>IFERROR(_xll.qlIndexFixing(Index3M,H446,TRUE,_xll.ohTrigger(RecalcTrigger,Trigger3M)),NA())</f>
        <v>5.4673638227883839E-4</v>
      </c>
      <c r="M446" s="52">
        <f>IFERROR(_xll.qlIndexFixing(ONIndex3M,I446,TRUE,_xll.ohTrigger(RecalcTrigger,Trigger3M)),NA())</f>
        <v>3.7712923229626938E-4</v>
      </c>
      <c r="N446" s="52">
        <f>IFERROR(_xll.qlIndexFixing(Index6M,$H446,TRUE,_xll.ohTrigger(RecalcTrigger,Trigger6M)),NA())</f>
        <v>1.7477137391004936E-3</v>
      </c>
      <c r="O446" s="52">
        <f>IFERROR(_xll.qlIndexFixing(ONIndex6M,I446,TRUE,_xll.ohTrigger(RecalcTrigger,Trigger6M)),NA())</f>
        <v>1.462339044788763E-3</v>
      </c>
      <c r="P446" s="52">
        <f>IFERROR(_xll.qlIndexFixing(Index1Y,$H446,TRUE,_xll.ohTrigger(RecalcTrigger,Trigger1Y)),NA())</f>
        <v>3.7832015110184996E-3</v>
      </c>
      <c r="Q446" s="52">
        <f>IFERROR(_xll.qlIndexFixing(ONIndex1Y,I446,TRUE,_xll.ohTrigger(RecalcTrigger,Trigger1Y)),NA())</f>
        <v>2.6822704827100807E-3</v>
      </c>
    </row>
    <row r="447" spans="2:17" x14ac:dyDescent="0.2">
      <c r="B447" s="46" t="s">
        <v>17</v>
      </c>
      <c r="D447" s="49">
        <f>_xll.qlCalendarAdvance(Calendar,$D446,B447,"f",FALSE)</f>
        <v>42899</v>
      </c>
      <c r="E447" s="49">
        <f>_xll.qlInterestRateIndexValueDate(IndexON,D447)</f>
        <v>42899</v>
      </c>
      <c r="F447" s="52">
        <f>IFERROR(_xll.qlIndexFixing(IndexON,D447,TRUE,_xll.ohTrigger(RecalcTrigger,TriggerON)),NA())</f>
        <v>-1.1156111493804133E-3</v>
      </c>
      <c r="H447" s="49">
        <f>_xll.qlCalendarAdvance(Calendar,$H446,B447,"f",FALSE)</f>
        <v>42899</v>
      </c>
      <c r="I447" s="49">
        <f>_xll.qlInterestRateIndexValueDate(Index1M,$H447)</f>
        <v>42901</v>
      </c>
      <c r="J447" s="52">
        <f>IFERROR(_xll.qlIndexFixing(Index1M,$H447,TRUE,_xll.ohTrigger(RecalcTrigger,Trigger1M)),NA())</f>
        <v>-6.1121987699391811E-4</v>
      </c>
      <c r="K447" s="52">
        <f>IFERROR(_xll.qlIndexFixing(ONIndex1M,I447,TRUE,_xll.ohTrigger(RecalcTrigger,Trigger1M)),NA())</f>
        <v>-6.5343943632001356E-4</v>
      </c>
      <c r="L447" s="52">
        <f>IFERROR(_xll.qlIndexFixing(Index3M,H447,TRUE,_xll.ohTrigger(RecalcTrigger,Trigger3M)),NA())</f>
        <v>5.5076537361244192E-4</v>
      </c>
      <c r="M447" s="52">
        <f>IFERROR(_xll.qlIndexFixing(ONIndex3M,I447,TRUE,_xll.ohTrigger(RecalcTrigger,Trigger3M)),NA())</f>
        <v>3.8490669699520197E-4</v>
      </c>
      <c r="N447" s="52">
        <f>IFERROR(_xll.qlIndexFixing(Index6M,$H447,TRUE,_xll.ohTrigger(RecalcTrigger,Trigger6M)),NA())</f>
        <v>1.7523827229540222E-3</v>
      </c>
      <c r="O447" s="52">
        <f>IFERROR(_xll.qlIndexFixing(ONIndex6M,I447,TRUE,_xll.ohTrigger(RecalcTrigger,Trigger6M)),NA())</f>
        <v>1.4764469937844638E-3</v>
      </c>
      <c r="P447" s="52">
        <f>IFERROR(_xll.qlIndexFixing(Index1Y,$H447,TRUE,_xll.ohTrigger(RecalcTrigger,Trigger1Y)),NA())</f>
        <v>3.7898997410434928E-3</v>
      </c>
      <c r="Q447" s="52">
        <f>IFERROR(_xll.qlIndexFixing(ONIndex1Y,I447,TRUE,_xll.ohTrigger(RecalcTrigger,Trigger1Y)),NA())</f>
        <v>2.6960335609604869E-3</v>
      </c>
    </row>
    <row r="448" spans="2:17" x14ac:dyDescent="0.2">
      <c r="B448" s="46" t="s">
        <v>17</v>
      </c>
      <c r="D448" s="49">
        <f>_xll.qlCalendarAdvance(Calendar,$D447,B448,"f",FALSE)</f>
        <v>42900</v>
      </c>
      <c r="E448" s="49">
        <f>_xll.qlInterestRateIndexValueDate(IndexON,D448)</f>
        <v>42900</v>
      </c>
      <c r="F448" s="52">
        <f>IFERROR(_xll.qlIndexFixing(IndexON,D448,TRUE,_xll.ohTrigger(RecalcTrigger,TriggerON)),NA())</f>
        <v>-1.1137570586994272E-3</v>
      </c>
      <c r="H448" s="49">
        <f>_xll.qlCalendarAdvance(Calendar,$H447,B448,"f",FALSE)</f>
        <v>42900</v>
      </c>
      <c r="I448" s="49">
        <f>_xll.qlInterestRateIndexValueDate(Index1M,$H448)</f>
        <v>42902</v>
      </c>
      <c r="J448" s="52">
        <f>IFERROR(_xll.qlIndexFixing(Index1M,$H448,TRUE,_xll.ohTrigger(RecalcTrigger,Trigger1M)),NA())</f>
        <v>-6.0939994398196405E-4</v>
      </c>
      <c r="K448" s="52">
        <f>IFERROR(_xll.qlIndexFixing(ONIndex1M,I448,TRUE,_xll.ohTrigger(RecalcTrigger,Trigger1M)),NA())</f>
        <v>-6.4985673338568972E-4</v>
      </c>
      <c r="L448" s="52">
        <f>IFERROR(_xll.qlIndexFixing(Index3M,H448,TRUE,_xll.ohTrigger(RecalcTrigger,Trigger3M)),NA())</f>
        <v>5.5887768448093899E-4</v>
      </c>
      <c r="M448" s="52">
        <f>IFERROR(_xll.qlIndexFixing(ONIndex3M,I448,TRUE,_xll.ohTrigger(RecalcTrigger,Trigger3M)),NA())</f>
        <v>3.888024715781313E-4</v>
      </c>
      <c r="N448" s="52">
        <f>IFERROR(_xll.qlIndexFixing(Index6M,$H448,TRUE,_xll.ohTrigger(RecalcTrigger,Trigger6M)),NA())</f>
        <v>1.763027410285568E-3</v>
      </c>
      <c r="O448" s="52">
        <f>IFERROR(_xll.qlIndexFixing(ONIndex6M,I448,TRUE,_xll.ohTrigger(RecalcTrigger,Trigger6M)),NA())</f>
        <v>1.4827420547369741E-3</v>
      </c>
      <c r="P448" s="52">
        <f>IFERROR(_xll.qlIndexFixing(Index1Y,$H448,TRUE,_xll.ohTrigger(RecalcTrigger,Trigger1Y)),NA())</f>
        <v>3.8039083029645956E-3</v>
      </c>
      <c r="Q448" s="52">
        <f>IFERROR(_xll.qlIndexFixing(ONIndex1Y,I448,TRUE,_xll.ohTrigger(RecalcTrigger,Trigger1Y)),NA())</f>
        <v>2.7029119732802087E-3</v>
      </c>
    </row>
    <row r="449" spans="2:17" x14ac:dyDescent="0.2">
      <c r="B449" s="46" t="s">
        <v>17</v>
      </c>
      <c r="D449" s="49">
        <f>_xll.qlCalendarAdvance(Calendar,$D448,B449,"f",FALSE)</f>
        <v>42901</v>
      </c>
      <c r="E449" s="49">
        <f>_xll.qlInterestRateIndexValueDate(IndexON,D449)</f>
        <v>42901</v>
      </c>
      <c r="F449" s="52">
        <f>IFERROR(_xll.qlIndexFixing(IndexON,D449,TRUE,_xll.ohTrigger(RecalcTrigger,TriggerON)),NA())</f>
        <v>-1.1119597135067494E-3</v>
      </c>
      <c r="H449" s="49">
        <f>_xll.qlCalendarAdvance(Calendar,$H448,B449,"f",FALSE)</f>
        <v>42901</v>
      </c>
      <c r="I449" s="49">
        <f>_xll.qlInterestRateIndexValueDate(Index1M,$H449)</f>
        <v>42905</v>
      </c>
      <c r="J449" s="52">
        <f>IFERROR(_xll.qlIndexFixing(Index1M,$H449,TRUE,_xll.ohTrigger(RecalcTrigger,Trigger1M)),NA())</f>
        <v>-6.0015876139063451E-4</v>
      </c>
      <c r="K449" s="52">
        <f>IFERROR(_xll.qlIndexFixing(ONIndex1M,I449,TRUE,_xll.ohTrigger(RecalcTrigger,Trigger1M)),NA())</f>
        <v>-6.4626429168157529E-4</v>
      </c>
      <c r="L449" s="52">
        <f>IFERROR(_xll.qlIndexFixing(Index3M,H449,TRUE,_xll.ohTrigger(RecalcTrigger,Trigger3M)),NA())</f>
        <v>5.6691038189055803E-4</v>
      </c>
      <c r="M449" s="52">
        <f>IFERROR(_xll.qlIndexFixing(ONIndex3M,I449,TRUE,_xll.ohTrigger(RecalcTrigger,Trigger3M)),NA())</f>
        <v>3.9270231154908686E-4</v>
      </c>
      <c r="N449" s="52">
        <f>IFERROR(_xll.qlIndexFixing(Index6M,$H449,TRUE,_xll.ohTrigger(RecalcTrigger,Trigger6M)),NA())</f>
        <v>1.7709834888275998E-3</v>
      </c>
      <c r="O449" s="52">
        <f>IFERROR(_xll.qlIndexFixing(ONIndex6M,I449,TRUE,_xll.ohTrigger(RecalcTrigger,Trigger6M)),NA())</f>
        <v>1.4885754938287477E-3</v>
      </c>
      <c r="P449" s="52">
        <f>IFERROR(_xll.qlIndexFixing(Index1Y,$H449,TRUE,_xll.ohTrigger(RecalcTrigger,Trigger1Y)),NA())</f>
        <v>3.8167295874483305E-3</v>
      </c>
      <c r="Q449" s="52">
        <f>IFERROR(_xll.qlIndexFixing(ONIndex1Y,I449,TRUE,_xll.ohTrigger(RecalcTrigger,Trigger1Y)),NA())</f>
        <v>2.7097822617783152E-3</v>
      </c>
    </row>
    <row r="450" spans="2:17" x14ac:dyDescent="0.2">
      <c r="B450" s="46" t="s">
        <v>17</v>
      </c>
      <c r="D450" s="49">
        <f>_xll.qlCalendarAdvance(Calendar,$D449,B450,"f",FALSE)</f>
        <v>42902</v>
      </c>
      <c r="E450" s="49">
        <f>_xll.qlInterestRateIndexValueDate(IndexON,D450)</f>
        <v>42902</v>
      </c>
      <c r="F450" s="52">
        <f>IFERROR(_xll.qlIndexFixing(IndexON,D450,TRUE,_xll.ohTrigger(RecalcTrigger,TriggerON)),NA())</f>
        <v>-1.108552624695669E-3</v>
      </c>
      <c r="H450" s="49">
        <f>_xll.qlCalendarAdvance(Calendar,$H449,B450,"f",FALSE)</f>
        <v>42902</v>
      </c>
      <c r="I450" s="49">
        <f>_xll.qlInterestRateIndexValueDate(Index1M,$H450)</f>
        <v>42906</v>
      </c>
      <c r="J450" s="52">
        <f>IFERROR(_xll.qlIndexFixing(Index1M,$H450,TRUE,_xll.ohTrigger(RecalcTrigger,Trigger1M)),NA())</f>
        <v>-5.9643517498075838E-4</v>
      </c>
      <c r="K450" s="52">
        <f>IFERROR(_xll.qlIndexFixing(ONIndex1M,I450,TRUE,_xll.ohTrigger(RecalcTrigger,Trigger1M)),NA())</f>
        <v>-6.42662112246839E-4</v>
      </c>
      <c r="L450" s="52">
        <f>IFERROR(_xll.qlIndexFixing(Index3M,H450,TRUE,_xll.ohTrigger(RecalcTrigger,Trigger3M)),NA())</f>
        <v>5.7095378743138065E-4</v>
      </c>
      <c r="M450" s="52">
        <f>IFERROR(_xll.qlIndexFixing(ONIndex3M,I450,TRUE,_xll.ohTrigger(RecalcTrigger,Trigger3M)),NA())</f>
        <v>3.966061887705763E-4</v>
      </c>
      <c r="N450" s="52">
        <f>IFERROR(_xll.qlIndexFixing(Index6M,$H450,TRUE,_xll.ohTrigger(RecalcTrigger,Trigger6M)),NA())</f>
        <v>1.7756274596031807E-3</v>
      </c>
      <c r="O450" s="52">
        <f>IFERROR(_xll.qlIndexFixing(ONIndex6M,I450,TRUE,_xll.ohTrigger(RecalcTrigger,Trigger6M)),NA())</f>
        <v>1.4939443160955079E-3</v>
      </c>
      <c r="P450" s="52">
        <f>IFERROR(_xll.qlIndexFixing(Index1Y,$H450,TRUE,_xll.ohTrigger(RecalcTrigger,Trigger1Y)),NA())</f>
        <v>3.8234464694530106E-3</v>
      </c>
      <c r="Q450" s="52">
        <f>IFERROR(_xll.qlIndexFixing(ONIndex1Y,I450,TRUE,_xll.ohTrigger(RecalcTrigger,Trigger1Y)),NA())</f>
        <v>2.7166442580295325E-3</v>
      </c>
    </row>
    <row r="451" spans="2:17" x14ac:dyDescent="0.2">
      <c r="B451" s="46" t="s">
        <v>17</v>
      </c>
      <c r="D451" s="49">
        <f>_xll.qlCalendarAdvance(Calendar,$D450,B451,"f",FALSE)</f>
        <v>42905</v>
      </c>
      <c r="E451" s="49">
        <f>_xll.qlInterestRateIndexValueDate(IndexON,D451)</f>
        <v>42905</v>
      </c>
      <c r="F451" s="52">
        <f>IFERROR(_xll.qlIndexFixing(IndexON,D451,TRUE,_xll.ohTrigger(RecalcTrigger,TriggerON)),NA())</f>
        <v>-1.1053452415765719E-3</v>
      </c>
      <c r="H451" s="49">
        <f>_xll.qlCalendarAdvance(Calendar,$H450,B451,"f",FALSE)</f>
        <v>42905</v>
      </c>
      <c r="I451" s="49">
        <f>_xll.qlInterestRateIndexValueDate(Index1M,$H451)</f>
        <v>42907</v>
      </c>
      <c r="J451" s="52">
        <f>IFERROR(_xll.qlIndexFixing(Index1M,$H451,TRUE,_xll.ohTrigger(RecalcTrigger,Trigger1M)),NA())</f>
        <v>-5.9270186517812462E-4</v>
      </c>
      <c r="K451" s="52">
        <f>IFERROR(_xll.qlIndexFixing(ONIndex1M,I451,TRUE,_xll.ohTrigger(RecalcTrigger,Trigger1M)),NA())</f>
        <v>-6.3542417811479623E-4</v>
      </c>
      <c r="L451" s="52">
        <f>IFERROR(_xll.qlIndexFixing(Index3M,H451,TRUE,_xll.ohTrigger(RecalcTrigger,Trigger3M)),NA())</f>
        <v>5.749999988138492E-4</v>
      </c>
      <c r="M451" s="52">
        <f>IFERROR(_xll.qlIndexFixing(ONIndex3M,I451,TRUE,_xll.ohTrigger(RecalcTrigger,Trigger3M)),NA())</f>
        <v>4.0442771667592581E-4</v>
      </c>
      <c r="N451" s="52">
        <f>IFERROR(_xll.qlIndexFixing(Index6M,$H451,TRUE,_xll.ohTrigger(RecalcTrigger,Trigger6M)),NA())</f>
        <v>1.7802740279223629E-3</v>
      </c>
      <c r="O451" s="52">
        <f>IFERROR(_xll.qlIndexFixing(ONIndex6M,I451,TRUE,_xll.ohTrigger(RecalcTrigger,Trigger6M)),NA())</f>
        <v>1.5032652029045579E-3</v>
      </c>
      <c r="P451" s="52">
        <f>IFERROR(_xll.qlIndexFixing(Index1Y,$H451,TRUE,_xll.ohTrigger(RecalcTrigger,Trigger1Y)),NA())</f>
        <v>3.8301671966615176E-3</v>
      </c>
      <c r="Q451" s="52">
        <f>IFERROR(_xll.qlIndexFixing(ONIndex1Y,I451,TRUE,_xll.ohTrigger(RecalcTrigger,Trigger1Y)),NA())</f>
        <v>2.7303965467240232E-3</v>
      </c>
    </row>
    <row r="452" spans="2:17" x14ac:dyDescent="0.2">
      <c r="B452" s="46" t="s">
        <v>17</v>
      </c>
      <c r="D452" s="49">
        <f>_xll.qlCalendarAdvance(Calendar,$D451,B452,"f",FALSE)</f>
        <v>42906</v>
      </c>
      <c r="E452" s="49">
        <f>_xll.qlInterestRateIndexValueDate(IndexON,D452)</f>
        <v>42906</v>
      </c>
      <c r="F452" s="52">
        <f>IFERROR(_xll.qlIndexFixing(IndexON,D452,TRUE,_xll.ohTrigger(RecalcTrigger,TriggerON)),NA())</f>
        <v>-1.1038372139138275E-3</v>
      </c>
      <c r="H452" s="49">
        <f>_xll.qlCalendarAdvance(Calendar,$H451,B452,"f",FALSE)</f>
        <v>42906</v>
      </c>
      <c r="I452" s="49">
        <f>_xll.qlInterestRateIndexValueDate(Index1M,$H452)</f>
        <v>42908</v>
      </c>
      <c r="J452" s="52">
        <f>IFERROR(_xll.qlIndexFixing(Index1M,$H452,TRUE,_xll.ohTrigger(RecalcTrigger,Trigger1M)),NA())</f>
        <v>-5.8515491424326882E-4</v>
      </c>
      <c r="K452" s="52">
        <f>IFERROR(_xll.qlIndexFixing(ONIndex1M,I452,TRUE,_xll.ohTrigger(RecalcTrigger,Trigger1M)),NA())</f>
        <v>-6.2815603910415518E-4</v>
      </c>
      <c r="L452" s="52">
        <f>IFERROR(_xll.qlIndexFixing(Index3M,H452,TRUE,_xll.ohTrigger(RecalcTrigger,Trigger3M)),NA())</f>
        <v>5.7904901940136039E-4</v>
      </c>
      <c r="M452" s="52">
        <f>IFERROR(_xll.qlIndexFixing(ONIndex3M,I452,TRUE,_xll.ohTrigger(RecalcTrigger,Trigger3M)),NA())</f>
        <v>4.1226151620499252E-4</v>
      </c>
      <c r="N452" s="52">
        <f>IFERROR(_xll.qlIndexFixing(Index6M,$H452,TRUE,_xll.ohTrigger(RecalcTrigger,Trigger6M)),NA())</f>
        <v>1.7849257652678447E-3</v>
      </c>
      <c r="O452" s="52">
        <f>IFERROR(_xll.qlIndexFixing(ONIndex6M,I452,TRUE,_xll.ohTrigger(RecalcTrigger,Trigger6M)),NA())</f>
        <v>1.5112933744454438E-3</v>
      </c>
      <c r="P452" s="52">
        <f>IFERROR(_xll.qlIndexFixing(Index1Y,$H452,TRUE,_xll.ohTrigger(RecalcTrigger,Trigger1Y)),NA())</f>
        <v>3.8368918083507069E-3</v>
      </c>
      <c r="Q452" s="52">
        <f>IFERROR(_xll.qlIndexFixing(ONIndex1Y,I452,TRUE,_xll.ohTrigger(RecalcTrigger,Trigger1Y)),NA())</f>
        <v>2.7441546424800123E-3</v>
      </c>
    </row>
    <row r="453" spans="2:17" x14ac:dyDescent="0.2">
      <c r="B453" s="46" t="s">
        <v>17</v>
      </c>
      <c r="D453" s="49">
        <f>_xll.qlCalendarAdvance(Calendar,$D452,B453,"f",FALSE)</f>
        <v>42907</v>
      </c>
      <c r="E453" s="49">
        <f>_xll.qlInterestRateIndexValueDate(IndexON,D453)</f>
        <v>42907</v>
      </c>
      <c r="F453" s="52">
        <f>IFERROR(_xll.qlIndexFixing(IndexON,D453,TRUE,_xll.ohTrigger(RecalcTrigger,TriggerON)),NA())</f>
        <v>-1.1023881678706715E-3</v>
      </c>
      <c r="H453" s="49">
        <f>_xll.qlCalendarAdvance(Calendar,$H452,B453,"f",FALSE)</f>
        <v>42907</v>
      </c>
      <c r="I453" s="49">
        <f>_xll.qlInterestRateIndexValueDate(Index1M,$H453)</f>
        <v>42909</v>
      </c>
      <c r="J453" s="52">
        <f>IFERROR(_xll.qlIndexFixing(Index1M,$H453,TRUE,_xll.ohTrigger(RecalcTrigger,Trigger1M)),NA())</f>
        <v>-5.8330088463214155E-4</v>
      </c>
      <c r="K453" s="52">
        <f>IFERROR(_xll.qlIndexFixing(ONIndex1M,I453,TRUE,_xll.ohTrigger(RecalcTrigger,Trigger1M)),NA())</f>
        <v>-6.2450518752310558E-4</v>
      </c>
      <c r="L453" s="52">
        <f>IFERROR(_xll.qlIndexFixing(Index3M,H453,TRUE,_xll.ohTrigger(RecalcTrigger,Trigger3M)),NA())</f>
        <v>5.8719980994539954E-4</v>
      </c>
      <c r="M453" s="52">
        <f>IFERROR(_xll.qlIndexFixing(ONIndex3M,I453,TRUE,_xll.ohTrigger(RecalcTrigger,Trigger3M)),NA())</f>
        <v>4.161851639317149E-4</v>
      </c>
      <c r="N453" s="52">
        <f>IFERROR(_xll.qlIndexFixing(Index6M,$H453,TRUE,_xll.ohTrigger(RecalcTrigger,Trigger6M)),NA())</f>
        <v>1.8018944558506253E-3</v>
      </c>
      <c r="O453" s="52">
        <f>IFERROR(_xll.qlIndexFixing(ONIndex6M,I453,TRUE,_xll.ohTrigger(RecalcTrigger,Trigger6M)),NA())</f>
        <v>1.5146722582581873E-3</v>
      </c>
      <c r="P453" s="52">
        <f>IFERROR(_xll.qlIndexFixing(Index1Y,$H453,TRUE,_xll.ohTrigger(RecalcTrigger,Trigger1Y)),NA())</f>
        <v>3.8509885611313849E-3</v>
      </c>
      <c r="Q453" s="52">
        <f>IFERROR(_xll.qlIndexFixing(ONIndex1Y,I453,TRUE,_xll.ohTrigger(RecalcTrigger,Trigger1Y)),NA())</f>
        <v>2.7510696014854119E-3</v>
      </c>
    </row>
    <row r="454" spans="2:17" x14ac:dyDescent="0.2">
      <c r="B454" s="46" t="s">
        <v>17</v>
      </c>
      <c r="D454" s="49">
        <f>_xll.qlCalendarAdvance(Calendar,$D453,B454,"f",FALSE)</f>
        <v>42908</v>
      </c>
      <c r="E454" s="49">
        <f>_xll.qlInterestRateIndexValueDate(IndexON,D454)</f>
        <v>42908</v>
      </c>
      <c r="F454" s="52">
        <f>IFERROR(_xll.qlIndexFixing(IndexON,D454,TRUE,_xll.ohTrigger(RecalcTrigger,TriggerON)),NA())</f>
        <v>-1.1009984759491331E-3</v>
      </c>
      <c r="H454" s="49">
        <f>_xll.qlCalendarAdvance(Calendar,$H453,B454,"f",FALSE)</f>
        <v>42908</v>
      </c>
      <c r="I454" s="49">
        <f>_xll.qlInterestRateIndexValueDate(Index1M,$H454)</f>
        <v>42912</v>
      </c>
      <c r="J454" s="52">
        <f>IFERROR(_xll.qlIndexFixing(Index1M,$H454,TRUE,_xll.ohTrigger(RecalcTrigger,Trigger1M)),NA())</f>
        <v>-5.7388950375347747E-4</v>
      </c>
      <c r="K454" s="52">
        <f>IFERROR(_xll.qlIndexFixing(ONIndex1M,I454,TRUE,_xll.ohTrigger(RecalcTrigger,Trigger1M)),NA())</f>
        <v>-6.2084460508593509E-4</v>
      </c>
      <c r="L454" s="52">
        <f>IFERROR(_xll.qlIndexFixing(Index3M,H454,TRUE,_xll.ohTrigger(RecalcTrigger,Trigger3M)),NA())</f>
        <v>5.9527608493090503E-4</v>
      </c>
      <c r="M454" s="52">
        <f>IFERROR(_xll.qlIndexFixing(ONIndex3M,I454,TRUE,_xll.ohTrigger(RecalcTrigger,Trigger3M)),NA())</f>
        <v>4.201126822422907E-4</v>
      </c>
      <c r="N454" s="52">
        <f>IFERROR(_xll.qlIndexFixing(Index6M,$H454,TRUE,_xll.ohTrigger(RecalcTrigger,Trigger6M)),NA())</f>
        <v>1.8067407776409131E-3</v>
      </c>
      <c r="O454" s="52">
        <f>IFERROR(_xll.qlIndexFixing(ONIndex6M,I454,TRUE,_xll.ohTrigger(RecalcTrigger,Trigger6M)),NA())</f>
        <v>1.517664522054929E-3</v>
      </c>
      <c r="P454" s="52">
        <f>IFERROR(_xll.qlIndexFixing(Index1Y,$H454,TRUE,_xll.ohTrigger(RecalcTrigger,Trigger1Y)),NA())</f>
        <v>3.8638296029556212E-3</v>
      </c>
      <c r="Q454" s="52">
        <f>IFERROR(_xll.qlIndexFixing(ONIndex1Y,I454,TRUE,_xll.ohTrigger(RecalcTrigger,Trigger1Y)),NA())</f>
        <v>2.7579998670468342E-3</v>
      </c>
    </row>
    <row r="455" spans="2:17" x14ac:dyDescent="0.2">
      <c r="B455" s="46" t="s">
        <v>17</v>
      </c>
      <c r="D455" s="49">
        <f>_xll.qlCalendarAdvance(Calendar,$D454,B455,"f",FALSE)</f>
        <v>42909</v>
      </c>
      <c r="E455" s="49">
        <f>_xll.qlInterestRateIndexValueDate(IndexON,D455)</f>
        <v>42909</v>
      </c>
      <c r="F455" s="52">
        <f>IFERROR(_xll.qlIndexFixing(IndexON,D455,TRUE,_xll.ohTrigger(RecalcTrigger,TriggerON)),NA())</f>
        <v>-1.09827900061088E-3</v>
      </c>
      <c r="H455" s="49">
        <f>_xll.qlCalendarAdvance(Calendar,$H454,B455,"f",FALSE)</f>
        <v>42909</v>
      </c>
      <c r="I455" s="49">
        <f>_xll.qlInterestRateIndexValueDate(Index1M,$H455)</f>
        <v>42913</v>
      </c>
      <c r="J455" s="52">
        <f>IFERROR(_xll.qlIndexFixing(Index1M,$H455,TRUE,_xll.ohTrigger(RecalcTrigger,Trigger1M)),NA())</f>
        <v>-5.7009787670381229E-4</v>
      </c>
      <c r="K455" s="52">
        <f>IFERROR(_xll.qlIndexFixing(ONIndex1M,I455,TRUE,_xll.ohTrigger(RecalcTrigger,Trigger1M)),NA())</f>
        <v>-6.1717429243213218E-4</v>
      </c>
      <c r="L455" s="52">
        <f>IFERROR(_xll.qlIndexFixing(Index3M,H455,TRUE,_xll.ohTrigger(RecalcTrigger,Trigger3M)),NA())</f>
        <v>5.9934140647986635E-4</v>
      </c>
      <c r="M455" s="52">
        <f>IFERROR(_xll.qlIndexFixing(ONIndex3M,I455,TRUE,_xll.ohTrigger(RecalcTrigger,Trigger3M)),NA())</f>
        <v>4.2404404363871606E-4</v>
      </c>
      <c r="N455" s="52">
        <f>IFERROR(_xll.qlIndexFixing(Index6M,$H455,TRUE,_xll.ohTrigger(RecalcTrigger,Trigger6M)),NA())</f>
        <v>1.8083476528142333E-3</v>
      </c>
      <c r="O455" s="52">
        <f>IFERROR(_xll.qlIndexFixing(ONIndex6M,I455,TRUE,_xll.ohTrigger(RecalcTrigger,Trigger6M)),NA())</f>
        <v>1.5202677556036548E-3</v>
      </c>
      <c r="P455" s="52">
        <f>IFERROR(_xll.qlIndexFixing(Index1Y,$H455,TRUE,_xll.ohTrigger(RecalcTrigger,Trigger1Y)),NA())</f>
        <v>3.870573832368147E-3</v>
      </c>
      <c r="Q455" s="52">
        <f>IFERROR(_xll.qlIndexFixing(ONIndex1Y,I455,TRUE,_xll.ohTrigger(RecalcTrigger,Trigger1Y)),NA())</f>
        <v>2.7649454206990498E-3</v>
      </c>
    </row>
    <row r="456" spans="2:17" x14ac:dyDescent="0.2">
      <c r="B456" s="46" t="s">
        <v>17</v>
      </c>
      <c r="D456" s="49">
        <f>_xll.qlCalendarAdvance(Calendar,$D455,B456,"f",FALSE)</f>
        <v>42912</v>
      </c>
      <c r="E456" s="49">
        <f>_xll.qlInterestRateIndexValueDate(IndexON,D456)</f>
        <v>42912</v>
      </c>
      <c r="F456" s="52">
        <f>IFERROR(_xll.qlIndexFixing(IndexON,D456,TRUE,_xll.ohTrigger(RecalcTrigger,TriggerON)),NA())</f>
        <v>-1.0954782293293164E-3</v>
      </c>
      <c r="H456" s="49">
        <f>_xll.qlCalendarAdvance(Calendar,$H455,B456,"f",FALSE)</f>
        <v>42912</v>
      </c>
      <c r="I456" s="49">
        <f>_xll.qlInterestRateIndexValueDate(Index1M,$H456)</f>
        <v>42914</v>
      </c>
      <c r="J456" s="52">
        <f>IFERROR(_xll.qlIndexFixing(Index1M,$H456,TRUE,_xll.ohTrigger(RecalcTrigger,Trigger1M)),NA())</f>
        <v>-5.6629653397122226E-4</v>
      </c>
      <c r="K456" s="52">
        <f>IFERROR(_xll.qlIndexFixing(ONIndex1M,I456,TRUE,_xll.ohTrigger(RecalcTrigger,Trigger1M)),NA())</f>
        <v>-6.0980020679668456E-4</v>
      </c>
      <c r="L456" s="52">
        <f>IFERROR(_xll.qlIndexFixing(Index3M,H456,TRUE,_xll.ohTrigger(RecalcTrigger,Trigger3M)),NA())</f>
        <v>6.0341047742874863E-4</v>
      </c>
      <c r="M456" s="52">
        <f>IFERROR(_xll.qlIndexFixing(ONIndex3M,I456,TRUE,_xll.ohTrigger(RecalcTrigger,Trigger3M)),NA())</f>
        <v>4.3191995548141904E-4</v>
      </c>
      <c r="N456" s="52">
        <f>IFERROR(_xll.qlIndexFixing(Index6M,$H456,TRUE,_xll.ohTrigger(RecalcTrigger,Trigger6M)),NA())</f>
        <v>1.8130800805906643E-3</v>
      </c>
      <c r="O456" s="52">
        <f>IFERROR(_xll.qlIndexFixing(ONIndex6M,I456,TRUE,_xll.ohTrigger(RecalcTrigger,Trigger6M)),NA())</f>
        <v>1.5241718559533268E-3</v>
      </c>
      <c r="P456" s="52">
        <f>IFERROR(_xll.qlIndexFixing(Index1Y,$H456,TRUE,_xll.ohTrigger(RecalcTrigger,Trigger1Y)),NA())</f>
        <v>3.8773219243387266E-3</v>
      </c>
      <c r="Q456" s="52">
        <f>IFERROR(_xll.qlIndexFixing(ONIndex1Y,I456,TRUE,_xll.ohTrigger(RecalcTrigger,Trigger1Y)),NA())</f>
        <v>2.7789088466345646E-3</v>
      </c>
    </row>
    <row r="457" spans="2:17" x14ac:dyDescent="0.2">
      <c r="B457" s="46" t="s">
        <v>17</v>
      </c>
      <c r="D457" s="49">
        <f>_xll.qlCalendarAdvance(Calendar,$D456,B457,"f",FALSE)</f>
        <v>42913</v>
      </c>
      <c r="E457" s="49">
        <f>_xll.qlInterestRateIndexValueDate(IndexON,D457)</f>
        <v>42913</v>
      </c>
      <c r="F457" s="52">
        <f>IFERROR(_xll.qlIndexFixing(IndexON,D457,TRUE,_xll.ohTrigger(RecalcTrigger,TriggerON)),NA())</f>
        <v>-1.0940241553081265E-3</v>
      </c>
      <c r="H457" s="49">
        <f>_xll.qlCalendarAdvance(Calendar,$H456,B457,"f",FALSE)</f>
        <v>42913</v>
      </c>
      <c r="I457" s="49">
        <f>_xll.qlInterestRateIndexValueDate(Index1M,$H457)</f>
        <v>42915</v>
      </c>
      <c r="J457" s="52">
        <f>IFERROR(_xll.qlIndexFixing(Index1M,$H457,TRUE,_xll.ohTrigger(RecalcTrigger,Trigger1M)),NA())</f>
        <v>-5.5861366470885687E-4</v>
      </c>
      <c r="K457" s="52">
        <f>IFERROR(_xll.qlIndexFixing(ONIndex1M,I457,TRUE,_xll.ohTrigger(RecalcTrigger,Trigger1M)),NA())</f>
        <v>-6.0239576487042257E-4</v>
      </c>
      <c r="L457" s="52">
        <f>IFERROR(_xll.qlIndexFixing(Index3M,H457,TRUE,_xll.ohTrigger(RecalcTrigger,Trigger3M)),NA())</f>
        <v>6.0748346323824054E-4</v>
      </c>
      <c r="M457" s="52">
        <f>IFERROR(_xll.qlIndexFixing(ONIndex3M,I457,TRUE,_xll.ohTrigger(RecalcTrigger,Trigger3M)),NA())</f>
        <v>4.3980736308846247E-4</v>
      </c>
      <c r="N457" s="52">
        <f>IFERROR(_xll.qlIndexFixing(Index6M,$H457,TRUE,_xll.ohTrigger(RecalcTrigger,Trigger6M)),NA())</f>
        <v>1.817833542220661E-3</v>
      </c>
      <c r="O457" s="52">
        <f>IFERROR(_xll.qlIndexFixing(ONIndex6M,I457,TRUE,_xll.ohTrigger(RecalcTrigger,Trigger6M)),NA())</f>
        <v>1.5267421787612534E-3</v>
      </c>
      <c r="P457" s="52">
        <f>IFERROR(_xll.qlIndexFixing(Index1Y,$H457,TRUE,_xll.ohTrigger(RecalcTrigger,Trigger1Y)),NA())</f>
        <v>3.8840738534774784E-3</v>
      </c>
      <c r="Q457" s="52">
        <f>IFERROR(_xll.qlIndexFixing(ONIndex1Y,I457,TRUE,_xll.ohTrigger(RecalcTrigger,Trigger1Y)),NA())</f>
        <v>2.7928801472310028E-3</v>
      </c>
    </row>
    <row r="458" spans="2:17" x14ac:dyDescent="0.2">
      <c r="B458" s="46" t="s">
        <v>17</v>
      </c>
      <c r="D458" s="49">
        <f>_xll.qlCalendarAdvance(Calendar,$D457,B458,"f",FALSE)</f>
        <v>42914</v>
      </c>
      <c r="E458" s="49">
        <f>_xll.qlInterestRateIndexValueDate(IndexON,D458)</f>
        <v>42914</v>
      </c>
      <c r="F458" s="52">
        <f>IFERROR(_xll.qlIndexFixing(IndexON,D458,TRUE,_xll.ohTrigger(RecalcTrigger,TriggerON)),NA())</f>
        <v>-1.092538585081293E-3</v>
      </c>
      <c r="H458" s="49">
        <f>_xll.qlCalendarAdvance(Calendar,$H457,B458,"f",FALSE)</f>
        <v>42914</v>
      </c>
      <c r="I458" s="49">
        <f>_xll.qlInterestRateIndexValueDate(Index1M,$H458)</f>
        <v>42916</v>
      </c>
      <c r="J458" s="52">
        <f>IFERROR(_xll.qlIndexFixing(Index1M,$H458,TRUE,_xll.ohTrigger(RecalcTrigger,Trigger1M)),NA())</f>
        <v>-5.5672556663689495E-4</v>
      </c>
      <c r="K458" s="52">
        <f>IFERROR(_xll.qlIndexFixing(ONIndex1M,I458,TRUE,_xll.ohTrigger(RecalcTrigger,Trigger1M)),NA())</f>
        <v>-5.9867681915903859E-4</v>
      </c>
      <c r="L458" s="52">
        <f>IFERROR(_xll.qlIndexFixing(Index3M,H458,TRUE,_xll.ohTrigger(RecalcTrigger,Trigger3M)),NA())</f>
        <v>6.0949856310746375E-4</v>
      </c>
      <c r="M458" s="52">
        <f>IFERROR(_xll.qlIndexFixing(ONIndex3M,I458,TRUE,_xll.ohTrigger(RecalcTrigger,Trigger3M)),NA())</f>
        <v>4.4375752264791402E-4</v>
      </c>
      <c r="N458" s="52">
        <f>IFERROR(_xll.qlIndexFixing(Index6M,$H458,TRUE,_xll.ohTrigger(RecalcTrigger,Trigger6M)),NA())</f>
        <v>1.8194608355491329E-3</v>
      </c>
      <c r="O458" s="52">
        <f>IFERROR(_xll.qlIndexFixing(ONIndex6M,I458,TRUE,_xll.ohTrigger(RecalcTrigger,Trigger6M)),NA())</f>
        <v>1.5273641051116726E-3</v>
      </c>
      <c r="P458" s="52">
        <f>IFERROR(_xll.qlIndexFixing(Index1Y,$H458,TRUE,_xll.ohTrigger(RecalcTrigger,Trigger1Y)),NA())</f>
        <v>3.8871185274984396E-3</v>
      </c>
      <c r="Q458" s="52">
        <f>IFERROR(_xll.qlIndexFixing(ONIndex1Y,I458,TRUE,_xll.ohTrigger(RecalcTrigger,Trigger1Y)),NA())</f>
        <v>2.7999018645985529E-3</v>
      </c>
    </row>
    <row r="459" spans="2:17" x14ac:dyDescent="0.2">
      <c r="B459" s="46" t="s">
        <v>17</v>
      </c>
      <c r="D459" s="49">
        <f>_xll.qlCalendarAdvance(Calendar,$D458,B459,"f",FALSE)</f>
        <v>42915</v>
      </c>
      <c r="E459" s="49">
        <f>_xll.qlInterestRateIndexValueDate(IndexON,D459)</f>
        <v>42915</v>
      </c>
      <c r="F459" s="52">
        <f>IFERROR(_xll.qlIndexFixing(IndexON,D459,TRUE,_xll.ohTrigger(RecalcTrigger,TriggerON)),NA())</f>
        <v>-1.0910213259629487E-3</v>
      </c>
      <c r="H459" s="49">
        <f>_xll.qlCalendarAdvance(Calendar,$H458,B459,"f",FALSE)</f>
        <v>42915</v>
      </c>
      <c r="I459" s="49">
        <f>_xll.qlInterestRateIndexValueDate(Index1M,$H459)</f>
        <v>42919</v>
      </c>
      <c r="J459" s="52">
        <f>IFERROR(_xll.qlIndexFixing(Index1M,$H459,TRUE,_xll.ohTrigger(RecalcTrigger,Trigger1M)),NA())</f>
        <v>-5.4519044479337962E-4</v>
      </c>
      <c r="K459" s="52">
        <f>IFERROR(_xll.qlIndexFixing(ONIndex1M,I459,TRUE,_xll.ohTrigger(RecalcTrigger,Trigger1M)),NA())</f>
        <v>-5.9494815010552315E-4</v>
      </c>
      <c r="L459" s="52">
        <f>IFERROR(_xll.qlIndexFixing(Index3M,H459,TRUE,_xll.ohTrigger(RecalcTrigger,Trigger3M)),NA())</f>
        <v>6.2381790013697216E-4</v>
      </c>
      <c r="M459" s="52">
        <f>IFERROR(_xll.qlIndexFixing(ONIndex3M,I459,TRUE,_xll.ohTrigger(RecalcTrigger,Trigger3M)),NA())</f>
        <v>4.4771135838672649E-4</v>
      </c>
      <c r="N459" s="52">
        <f>IFERROR(_xll.qlIndexFixing(Index6M,$H459,TRUE,_xll.ohTrigger(RecalcTrigger,Trigger6M)),NA())</f>
        <v>1.840287358423729E-3</v>
      </c>
      <c r="O459" s="52">
        <f>IFERROR(_xll.qlIndexFixing(ONIndex6M,I459,TRUE,_xll.ohTrigger(RecalcTrigger,Trigger6M)),NA())</f>
        <v>1.5275825387028874E-3</v>
      </c>
      <c r="P459" s="52">
        <f>IFERROR(_xll.qlIndexFixing(Index1Y,$H459,TRUE,_xll.ohTrigger(RecalcTrigger,Trigger1Y)),NA())</f>
        <v>3.9111194345626274E-3</v>
      </c>
      <c r="Q459" s="52">
        <f>IFERROR(_xll.qlIndexFixing(ONIndex1Y,I459,TRUE,_xll.ohTrigger(RecalcTrigger,Trigger1Y)),NA())</f>
        <v>2.8069387594253925E-3</v>
      </c>
    </row>
    <row r="460" spans="2:17" x14ac:dyDescent="0.2">
      <c r="B460" s="46" t="s">
        <v>17</v>
      </c>
      <c r="D460" s="49">
        <f>_xll.qlCalendarAdvance(Calendar,$D459,B460,"f",FALSE)</f>
        <v>42916</v>
      </c>
      <c r="E460" s="49">
        <f>_xll.qlInterestRateIndexValueDate(IndexON,D460)</f>
        <v>42916</v>
      </c>
      <c r="F460" s="52">
        <f>IFERROR(_xll.qlIndexFixing(IndexON,D460,TRUE,_xll.ohTrigger(RecalcTrigger,TriggerON)),NA())</f>
        <v>-1.0878769295930013E-3</v>
      </c>
      <c r="H460" s="49">
        <f>_xll.qlCalendarAdvance(Calendar,$H459,B460,"f",FALSE)</f>
        <v>42916</v>
      </c>
      <c r="I460" s="49">
        <f>_xll.qlInterestRateIndexValueDate(Index1M,$H460)</f>
        <v>42920</v>
      </c>
      <c r="J460" s="52">
        <f>IFERROR(_xll.qlIndexFixing(Index1M,$H460,TRUE,_xll.ohTrigger(RecalcTrigger,Trigger1M)),NA())</f>
        <v>-5.4132598560846696E-4</v>
      </c>
      <c r="K460" s="52">
        <f>IFERROR(_xll.qlIndexFixing(ONIndex1M,I460,TRUE,_xll.ohTrigger(RecalcTrigger,Trigger1M)),NA())</f>
        <v>-5.9120975894888517E-4</v>
      </c>
      <c r="L460" s="52">
        <f>IFERROR(_xll.qlIndexFixing(Index3M,H460,TRUE,_xll.ohTrigger(RecalcTrigger,Trigger3M)),NA())</f>
        <v>6.2791297800421245E-4</v>
      </c>
      <c r="M460" s="52">
        <f>IFERROR(_xll.qlIndexFixing(ONIndex3M,I460,TRUE,_xll.ohTrigger(RecalcTrigger,Trigger3M)),NA())</f>
        <v>4.5166884272695995E-4</v>
      </c>
      <c r="N460" s="52">
        <f>IFERROR(_xll.qlIndexFixing(Index6M,$H460,TRUE,_xll.ohTrigger(RecalcTrigger,Trigger6M)),NA())</f>
        <v>1.8451897704965443E-3</v>
      </c>
      <c r="O460" s="52">
        <f>IFERROR(_xll.qlIndexFixing(ONIndex6M,I460,TRUE,_xll.ohTrigger(RecalcTrigger,Trigger6M)),NA())</f>
        <v>1.5273950693828198E-3</v>
      </c>
      <c r="P460" s="52">
        <f>IFERROR(_xll.qlIndexFixing(Index1Y,$H460,TRUE,_xll.ohTrigger(RecalcTrigger,Trigger1Y)),NA())</f>
        <v>3.9178901693367844E-3</v>
      </c>
      <c r="Q460" s="52">
        <f>IFERROR(_xll.qlIndexFixing(ONIndex1Y,I460,TRUE,_xll.ohTrigger(RecalcTrigger,Trigger1Y)),NA())</f>
        <v>2.8139908132462921E-3</v>
      </c>
    </row>
    <row r="461" spans="2:17" x14ac:dyDescent="0.2">
      <c r="B461" s="46" t="s">
        <v>17</v>
      </c>
      <c r="D461" s="49">
        <f>_xll.qlCalendarAdvance(Calendar,$D460,B461,"f",FALSE)</f>
        <v>42919</v>
      </c>
      <c r="E461" s="49">
        <f>_xll.qlInterestRateIndexValueDate(IndexON,D461)</f>
        <v>42919</v>
      </c>
      <c r="F461" s="52">
        <f>IFERROR(_xll.qlIndexFixing(IndexON,D461,TRUE,_xll.ohTrigger(RecalcTrigger,TriggerON)),NA())</f>
        <v>-1.0846315554102759E-3</v>
      </c>
      <c r="H461" s="49">
        <f>_xll.qlCalendarAdvance(Calendar,$H460,B461,"f",FALSE)</f>
        <v>42919</v>
      </c>
      <c r="I461" s="49">
        <f>_xll.qlInterestRateIndexValueDate(Index1M,$H461)</f>
        <v>42921</v>
      </c>
      <c r="J461" s="52">
        <f>IFERROR(_xll.qlIndexFixing(Index1M,$H461,TRUE,_xll.ohTrigger(RecalcTrigger,Trigger1M)),NA())</f>
        <v>-5.3351540094145639E-4</v>
      </c>
      <c r="K461" s="52">
        <f>IFERROR(_xll.qlIndexFixing(ONIndex1M,I461,TRUE,_xll.ohTrigger(RecalcTrigger,Trigger1M)),NA())</f>
        <v>-5.8369962844473378E-4</v>
      </c>
      <c r="L461" s="52">
        <f>IFERROR(_xll.qlIndexFixing(Index3M,H461,TRUE,_xll.ohTrigger(RecalcTrigger,Trigger3M)),NA())</f>
        <v>6.3201298500420694E-4</v>
      </c>
      <c r="M461" s="52">
        <f>IFERROR(_xll.qlIndexFixing(ONIndex3M,I461,TRUE,_xll.ohTrigger(RecalcTrigger,Trigger3M)),NA())</f>
        <v>4.5959642105408705E-4</v>
      </c>
      <c r="N461" s="52">
        <f>IFERROR(_xll.qlIndexFixing(Index6M,$H461,TRUE,_xll.ohTrigger(RecalcTrigger,Trigger6M)),NA())</f>
        <v>1.8501263169590223E-3</v>
      </c>
      <c r="O461" s="52">
        <f>IFERROR(_xll.qlIndexFixing(ONIndex6M,I461,TRUE,_xll.ohTrigger(RecalcTrigger,Trigger6M)),NA())</f>
        <v>1.5256615347336577E-3</v>
      </c>
      <c r="P461" s="52">
        <f>IFERROR(_xll.qlIndexFixing(Index1Y,$H461,TRUE,_xll.ohTrigger(RecalcTrigger,Trigger1Y)),NA())</f>
        <v>3.9246645893232963E-3</v>
      </c>
      <c r="Q461" s="52">
        <f>IFERROR(_xll.qlIndexFixing(ONIndex1Y,I461,TRUE,_xll.ohTrigger(RecalcTrigger,Trigger1Y)),NA())</f>
        <v>2.8281675762897862E-3</v>
      </c>
    </row>
    <row r="462" spans="2:17" x14ac:dyDescent="0.2">
      <c r="B462" s="46" t="s">
        <v>17</v>
      </c>
      <c r="D462" s="49">
        <f>_xll.qlCalendarAdvance(Calendar,$D461,B462,"f",FALSE)</f>
        <v>42920</v>
      </c>
      <c r="E462" s="49">
        <f>_xll.qlInterestRateIndexValueDate(IndexON,D462)</f>
        <v>42920</v>
      </c>
      <c r="F462" s="52">
        <f>IFERROR(_xll.qlIndexFixing(IndexON,D462,TRUE,_xll.ohTrigger(RecalcTrigger,TriggerON)),NA())</f>
        <v>-1.0829529675016047E-3</v>
      </c>
      <c r="H462" s="49">
        <f>_xll.qlCalendarAdvance(Calendar,$H461,B462,"f",FALSE)</f>
        <v>42920</v>
      </c>
      <c r="I462" s="49">
        <f>_xll.qlInterestRateIndexValueDate(Index1M,$H462)</f>
        <v>42922</v>
      </c>
      <c r="J462" s="52">
        <f>IFERROR(_xll.qlIndexFixing(Index1M,$H462,TRUE,_xll.ohTrigger(RecalcTrigger,Trigger1M)),NA())</f>
        <v>-5.3159650606482423E-4</v>
      </c>
      <c r="K462" s="52">
        <f>IFERROR(_xll.qlIndexFixing(ONIndex1M,I462,TRUE,_xll.ohTrigger(RecalcTrigger,Trigger1M)),NA())</f>
        <v>-5.76158994514131E-4</v>
      </c>
      <c r="L462" s="52">
        <f>IFERROR(_xll.qlIndexFixing(Index3M,H462,TRUE,_xll.ohTrigger(RecalcTrigger,Trigger3M)),NA())</f>
        <v>6.3611809376929861E-4</v>
      </c>
      <c r="M462" s="52">
        <f>IFERROR(_xll.qlIndexFixing(ONIndex3M,I462,TRUE,_xll.ohTrigger(RecalcTrigger,Trigger3M)),NA())</f>
        <v>4.6753470974714162E-4</v>
      </c>
      <c r="N462" s="52">
        <f>IFERROR(_xll.qlIndexFixing(Index6M,$H462,TRUE,_xll.ohTrigger(RecalcTrigger,Trigger6M)),NA())</f>
        <v>1.8615438026242119E-3</v>
      </c>
      <c r="O462" s="52">
        <f>IFERROR(_xll.qlIndexFixing(ONIndex6M,I462,TRUE,_xll.ohTrigger(RecalcTrigger,Trigger6M)),NA())</f>
        <v>1.5225379553118756E-3</v>
      </c>
      <c r="P462" s="52">
        <f>IFERROR(_xll.qlIndexFixing(Index1Y,$H462,TRUE,_xll.ohTrigger(RecalcTrigger,Trigger1Y)),NA())</f>
        <v>3.9314426692597399E-3</v>
      </c>
      <c r="Q462" s="52">
        <f>IFERROR(_xll.qlIndexFixing(ONIndex1Y,I462,TRUE,_xll.ohTrigger(RecalcTrigger,Trigger1Y)),NA())</f>
        <v>2.8423502491659036E-3</v>
      </c>
    </row>
    <row r="463" spans="2:17" x14ac:dyDescent="0.2">
      <c r="B463" s="46" t="s">
        <v>17</v>
      </c>
      <c r="D463" s="49">
        <f>_xll.qlCalendarAdvance(Calendar,$D462,B463,"f",FALSE)</f>
        <v>42921</v>
      </c>
      <c r="E463" s="49">
        <f>_xll.qlInterestRateIndexValueDate(IndexON,D463)</f>
        <v>42921</v>
      </c>
      <c r="F463" s="52">
        <f>IFERROR(_xll.qlIndexFixing(IndexON,D463,TRUE,_xll.ohTrigger(RecalcTrigger,TriggerON)),NA())</f>
        <v>-1.0812415365846206E-3</v>
      </c>
      <c r="H463" s="49">
        <f>_xll.qlCalendarAdvance(Calendar,$H462,B463,"f",FALSE)</f>
        <v>42921</v>
      </c>
      <c r="I463" s="49">
        <f>_xll.qlInterestRateIndexValueDate(Index1M,$H463)</f>
        <v>42923</v>
      </c>
      <c r="J463" s="52">
        <f>IFERROR(_xll.qlIndexFixing(Index1M,$H463,TRUE,_xll.ohTrigger(RecalcTrigger,Trigger1M)),NA())</f>
        <v>-5.2967436776371884E-4</v>
      </c>
      <c r="K463" s="52">
        <f>IFERROR(_xll.qlIndexFixing(ONIndex1M,I463,TRUE,_xll.ohTrigger(RecalcTrigger,Trigger1M)),NA())</f>
        <v>-5.7237200910886799E-4</v>
      </c>
      <c r="L463" s="52">
        <f>IFERROR(_xll.qlIndexFixing(Index3M,H463,TRUE,_xll.ohTrigger(RecalcTrigger,Trigger3M)),NA())</f>
        <v>6.4440667978833124E-4</v>
      </c>
      <c r="M463" s="52">
        <f>IFERROR(_xll.qlIndexFixing(ONIndex3M,I463,TRUE,_xll.ohTrigger(RecalcTrigger,Trigger3M)),NA())</f>
        <v>4.7151002006806664E-4</v>
      </c>
      <c r="N463" s="52">
        <f>IFERROR(_xll.qlIndexFixing(Index6M,$H463,TRUE,_xll.ohTrigger(RecalcTrigger,Trigger6M)),NA())</f>
        <v>1.863342106272034E-3</v>
      </c>
      <c r="O463" s="52">
        <f>IFERROR(_xll.qlIndexFixing(ONIndex6M,I463,TRUE,_xll.ohTrigger(RecalcTrigger,Trigger6M)),NA())</f>
        <v>1.5202848156370408E-3</v>
      </c>
      <c r="P463" s="52">
        <f>IFERROR(_xll.qlIndexFixing(Index1Y,$H463,TRUE,_xll.ohTrigger(RecalcTrigger,Trigger1Y)),NA())</f>
        <v>3.9457175752870772E-3</v>
      </c>
      <c r="Q463" s="52">
        <f>IFERROR(_xll.qlIndexFixing(ONIndex1Y,I463,TRUE,_xll.ohTrigger(RecalcTrigger,Trigger1Y)),NA())</f>
        <v>2.8494778211385352E-3</v>
      </c>
    </row>
    <row r="464" spans="2:17" x14ac:dyDescent="0.2">
      <c r="B464" s="46" t="s">
        <v>17</v>
      </c>
      <c r="D464" s="49">
        <f>_xll.qlCalendarAdvance(Calendar,$D463,B464,"f",FALSE)</f>
        <v>42922</v>
      </c>
      <c r="E464" s="49">
        <f>_xll.qlInterestRateIndexValueDate(IndexON,D464)</f>
        <v>42922</v>
      </c>
      <c r="F464" s="52">
        <f>IFERROR(_xll.qlIndexFixing(IndexON,D464,TRUE,_xll.ohTrigger(RecalcTrigger,TriggerON)),NA())</f>
        <v>-1.0794970704930407E-3</v>
      </c>
      <c r="H464" s="49">
        <f>_xll.qlCalendarAdvance(Calendar,$H463,B464,"f",FALSE)</f>
        <v>42922</v>
      </c>
      <c r="I464" s="49">
        <f>_xll.qlInterestRateIndexValueDate(Index1M,$H464)</f>
        <v>42926</v>
      </c>
      <c r="J464" s="52">
        <f>IFERROR(_xll.qlIndexFixing(Index1M,$H464,TRUE,_xll.ohTrigger(RecalcTrigger,Trigger1M)),NA())</f>
        <v>-5.1793541260223717E-4</v>
      </c>
      <c r="K464" s="52">
        <f>IFERROR(_xll.qlIndexFixing(ONIndex1M,I464,TRUE,_xll.ohTrigger(RecalcTrigger,Trigger1M)),NA())</f>
        <v>-5.6857530799536704E-4</v>
      </c>
      <c r="L464" s="52">
        <f>IFERROR(_xll.qlIndexFixing(Index3M,H464,TRUE,_xll.ohTrigger(RecalcTrigger,Trigger3M)),NA())</f>
        <v>6.5259303495449669E-4</v>
      </c>
      <c r="M464" s="52">
        <f>IFERROR(_xll.qlIndexFixing(ONIndex3M,I464,TRUE,_xll.ohTrigger(RecalcTrigger,Trigger3M)),NA())</f>
        <v>4.7548881216386008E-4</v>
      </c>
      <c r="N464" s="52">
        <f>IFERROR(_xll.qlIndexFixing(Index6M,$H464,TRUE,_xll.ohTrigger(RecalcTrigger,Trigger6M)),NA())</f>
        <v>1.8753999397123368E-3</v>
      </c>
      <c r="O464" s="52">
        <f>IFERROR(_xll.qlIndexFixing(ONIndex6M,I464,TRUE,_xll.ohTrigger(RecalcTrigger,Trigger6M)),NA())</f>
        <v>1.5176113108594791E-3</v>
      </c>
      <c r="P464" s="52">
        <f>IFERROR(_xll.qlIndexFixing(Index1Y,$H464,TRUE,_xll.ohTrigger(RecalcTrigger,Trigger1Y)),NA())</f>
        <v>3.9585910838875558E-3</v>
      </c>
      <c r="Q464" s="52">
        <f>IFERROR(_xll.qlIndexFixing(ONIndex1Y,I464,TRUE,_xll.ohTrigger(RecalcTrigger,Trigger1Y)),NA())</f>
        <v>2.8566204413138507E-3</v>
      </c>
    </row>
    <row r="465" spans="2:17" x14ac:dyDescent="0.2">
      <c r="B465" s="46" t="s">
        <v>17</v>
      </c>
      <c r="D465" s="49">
        <f>_xll.qlCalendarAdvance(Calendar,$D464,B465,"f",FALSE)</f>
        <v>42923</v>
      </c>
      <c r="E465" s="49">
        <f>_xll.qlInterestRateIndexValueDate(IndexON,D465)</f>
        <v>42923</v>
      </c>
      <c r="F465" s="52">
        <f>IFERROR(_xll.qlIndexFixing(IndexON,D465,TRUE,_xll.ohTrigger(RecalcTrigger,TriggerON)),NA())</f>
        <v>-1.0758938436694621E-3</v>
      </c>
      <c r="H465" s="49">
        <f>_xll.qlCalendarAdvance(Calendar,$H464,B465,"f",FALSE)</f>
        <v>42923</v>
      </c>
      <c r="I465" s="49">
        <f>_xll.qlInterestRateIndexValueDate(Index1M,$H465)</f>
        <v>42927</v>
      </c>
      <c r="J465" s="52">
        <f>IFERROR(_xll.qlIndexFixing(Index1M,$H465,TRUE,_xll.ohTrigger(RecalcTrigger,Trigger1M)),NA())</f>
        <v>-5.1400302439362814E-4</v>
      </c>
      <c r="K465" s="52">
        <f>IFERROR(_xll.qlIndexFixing(ONIndex1M,I465,TRUE,_xll.ohTrigger(RecalcTrigger,Trigger1M)),NA())</f>
        <v>-5.6476889269241326E-4</v>
      </c>
      <c r="L465" s="52">
        <f>IFERROR(_xll.qlIndexFixing(Index3M,H465,TRUE,_xll.ohTrigger(RecalcTrigger,Trigger3M)),NA())</f>
        <v>6.5672627786590547E-4</v>
      </c>
      <c r="M465" s="52">
        <f>IFERROR(_xll.qlIndexFixing(ONIndex3M,I465,TRUE,_xll.ohTrigger(RecalcTrigger,Trigger3M)),NA())</f>
        <v>4.79471058456582E-4</v>
      </c>
      <c r="N465" s="52">
        <f>IFERROR(_xll.qlIndexFixing(Index6M,$H465,TRUE,_xll.ohTrigger(RecalcTrigger,Trigger6M)),NA())</f>
        <v>1.8805888001423602E-3</v>
      </c>
      <c r="O465" s="52">
        <f>IFERROR(_xll.qlIndexFixing(ONIndex6M,I465,TRUE,_xll.ohTrigger(RecalcTrigger,Trigger6M)),NA())</f>
        <v>1.5145150305873045E-3</v>
      </c>
      <c r="P465" s="52">
        <f>IFERROR(_xll.qlIndexFixing(Index1Y,$H465,TRUE,_xll.ohTrigger(RecalcTrigger,Trigger1Y)),NA())</f>
        <v>3.9653870852693687E-3</v>
      </c>
      <c r="Q465" s="52">
        <f>IFERROR(_xll.qlIndexFixing(ONIndex1Y,I465,TRUE,_xll.ohTrigger(RecalcTrigger,Trigger1Y)),NA())</f>
        <v>2.863778091466429E-3</v>
      </c>
    </row>
    <row r="466" spans="2:17" x14ac:dyDescent="0.2">
      <c r="B466" s="46" t="s">
        <v>17</v>
      </c>
      <c r="D466" s="49">
        <f>_xll.qlCalendarAdvance(Calendar,$D465,B466,"f",FALSE)</f>
        <v>42926</v>
      </c>
      <c r="E466" s="49">
        <f>_xll.qlInterestRateIndexValueDate(IndexON,D466)</f>
        <v>42926</v>
      </c>
      <c r="F466" s="52">
        <f>IFERROR(_xll.qlIndexFixing(IndexON,D466,TRUE,_xll.ohTrigger(RecalcTrigger,TriggerON)),NA())</f>
        <v>-1.0721850066586214E-3</v>
      </c>
      <c r="H466" s="49">
        <f>_xll.qlCalendarAdvance(Calendar,$H465,B466,"f",FALSE)</f>
        <v>42926</v>
      </c>
      <c r="I466" s="49">
        <f>_xll.qlInterestRateIndexValueDate(Index1M,$H466)</f>
        <v>42928</v>
      </c>
      <c r="J466" s="52">
        <f>IFERROR(_xll.qlIndexFixing(Index1M,$H466,TRUE,_xll.ohTrigger(RecalcTrigger,Trigger1M)),NA())</f>
        <v>-5.0605672544688156E-4</v>
      </c>
      <c r="K466" s="52">
        <f>IFERROR(_xll.qlIndexFixing(ONIndex1M,I466,TRUE,_xll.ohTrigger(RecalcTrigger,Trigger1M)),NA())</f>
        <v>-5.5712282380770972E-4</v>
      </c>
      <c r="L466" s="52">
        <f>IFERROR(_xll.qlIndexFixing(Index3M,H466,TRUE,_xll.ohTrigger(RecalcTrigger,Trigger3M)),NA())</f>
        <v>6.6086567984361463E-4</v>
      </c>
      <c r="M466" s="52">
        <f>IFERROR(_xll.qlIndexFixing(ONIndex3M,I466,TRUE,_xll.ohTrigger(RecalcTrigger,Trigger3M)),NA())</f>
        <v>4.8744758560204104E-4</v>
      </c>
      <c r="N466" s="52">
        <f>IFERROR(_xll.qlIndexFixing(Index6M,$H466,TRUE,_xll.ohTrigger(RecalcTrigger,Trigger6M)),NA())</f>
        <v>1.8858277527601724E-3</v>
      </c>
      <c r="O466" s="52">
        <f>IFERROR(_xll.qlIndexFixing(ONIndex6M,I466,TRUE,_xll.ohTrigger(RecalcTrigger,Trigger6M)),NA())</f>
        <v>1.5069074741091981E-3</v>
      </c>
      <c r="P466" s="52">
        <f>IFERROR(_xll.qlIndexFixing(Index1Y,$H466,TRUE,_xll.ohTrigger(RecalcTrigger,Trigger1Y)),NA())</f>
        <v>3.9721865954058921E-3</v>
      </c>
      <c r="Q466" s="52">
        <f>IFERROR(_xll.qlIndexFixing(ONIndex1Y,I466,TRUE,_xll.ohTrigger(RecalcTrigger,Trigger1Y)),NA())</f>
        <v>2.8781664091237502E-3</v>
      </c>
    </row>
    <row r="467" spans="2:17" x14ac:dyDescent="0.2">
      <c r="B467" s="46" t="s">
        <v>17</v>
      </c>
      <c r="D467" s="49">
        <f>_xll.qlCalendarAdvance(Calendar,$D466,B467,"f",FALSE)</f>
        <v>42927</v>
      </c>
      <c r="E467" s="49">
        <f>_xll.qlInterestRateIndexValueDate(IndexON,D467)</f>
        <v>42927</v>
      </c>
      <c r="F467" s="52">
        <f>IFERROR(_xll.qlIndexFixing(IndexON,D467,TRUE,_xll.ohTrigger(RecalcTrigger,TriggerON)),NA())</f>
        <v>-1.0702724789624085E-3</v>
      </c>
      <c r="H467" s="49">
        <f>_xll.qlCalendarAdvance(Calendar,$H466,B467,"f",FALSE)</f>
        <v>42927</v>
      </c>
      <c r="I467" s="49">
        <f>_xll.qlInterestRateIndexValueDate(Index1M,$H467)</f>
        <v>42929</v>
      </c>
      <c r="J467" s="52">
        <f>IFERROR(_xll.qlIndexFixing(Index1M,$H467,TRUE,_xll.ohTrigger(RecalcTrigger,Trigger1M)),NA())</f>
        <v>-5.0410381591287079E-4</v>
      </c>
      <c r="K467" s="52">
        <f>IFERROR(_xll.qlIndexFixing(ONIndex1M,I467,TRUE,_xll.ohTrigger(RecalcTrigger,Trigger1M)),NA())</f>
        <v>-5.4944610905049984E-4</v>
      </c>
      <c r="L467" s="52">
        <f>IFERROR(_xll.qlIndexFixing(Index3M,H467,TRUE,_xll.ohTrigger(RecalcTrigger,Trigger3M)),NA())</f>
        <v>6.6501142069075314E-4</v>
      </c>
      <c r="M467" s="52">
        <f>IFERROR(_xll.qlIndexFixing(ONIndex3M,I467,TRUE,_xll.ohTrigger(RecalcTrigger,Trigger3M)),NA())</f>
        <v>4.9543402860230401E-4</v>
      </c>
      <c r="N467" s="52">
        <f>IFERROR(_xll.qlIndexFixing(Index6M,$H467,TRUE,_xll.ohTrigger(RecalcTrigger,Trigger6M)),NA())</f>
        <v>1.8977003702875231E-3</v>
      </c>
      <c r="O467" s="52">
        <f>IFERROR(_xll.qlIndexFixing(ONIndex6M,I467,TRUE,_xll.ohTrigger(RecalcTrigger,Trigger6M)),NA())</f>
        <v>1.4978539470344998E-3</v>
      </c>
      <c r="P467" s="52">
        <f>IFERROR(_xll.qlIndexFixing(Index1Y,$H467,TRUE,_xll.ohTrigger(RecalcTrigger,Trigger1Y)),NA())</f>
        <v>3.9789895891617268E-3</v>
      </c>
      <c r="Q467" s="52">
        <f>IFERROR(_xll.qlIndexFixing(ONIndex1Y,I467,TRUE,_xll.ohTrigger(RecalcTrigger,Trigger1Y)),NA())</f>
        <v>2.89255862118587E-3</v>
      </c>
    </row>
    <row r="468" spans="2:17" x14ac:dyDescent="0.2">
      <c r="B468" s="46" t="s">
        <v>17</v>
      </c>
      <c r="D468" s="49">
        <f>_xll.qlCalendarAdvance(Calendar,$D467,B468,"f",FALSE)</f>
        <v>42928</v>
      </c>
      <c r="E468" s="49">
        <f>_xll.qlInterestRateIndexValueDate(IndexON,D468)</f>
        <v>42928</v>
      </c>
      <c r="F468" s="52">
        <f>IFERROR(_xll.qlIndexFixing(IndexON,D468,TRUE,_xll.ohTrigger(RecalcTrigger,TriggerON)),NA())</f>
        <v>-1.0683257620547337E-3</v>
      </c>
      <c r="H468" s="49">
        <f>_xll.qlCalendarAdvance(Calendar,$H467,B468,"f",FALSE)</f>
        <v>42928</v>
      </c>
      <c r="I468" s="49">
        <f>_xll.qlInterestRateIndexValueDate(Index1M,$H468)</f>
        <v>42930</v>
      </c>
      <c r="J468" s="52">
        <f>IFERROR(_xll.qlIndexFixing(Index1M,$H468,TRUE,_xll.ohTrigger(RecalcTrigger,Trigger1M)),NA())</f>
        <v>-5.0214766572208975E-4</v>
      </c>
      <c r="K468" s="52">
        <f>IFERROR(_xll.qlIndexFixing(ONIndex1M,I468,TRUE,_xll.ohTrigger(RecalcTrigger,Trigger1M)),NA())</f>
        <v>-5.45591138187973E-4</v>
      </c>
      <c r="L468" s="52">
        <f>IFERROR(_xll.qlIndexFixing(Index3M,H468,TRUE,_xll.ohTrigger(RecalcTrigger,Trigger3M)),NA())</f>
        <v>6.7340438670910122E-4</v>
      </c>
      <c r="M468" s="52">
        <f>IFERROR(_xll.qlIndexFixing(ONIndex3M,I468,TRUE,_xll.ohTrigger(RecalcTrigger,Trigger3M)),NA())</f>
        <v>4.9943312853351074E-4</v>
      </c>
      <c r="N468" s="52">
        <f>IFERROR(_xll.qlIndexFixing(Index6M,$H468,TRUE,_xll.ohTrigger(RecalcTrigger,Trigger6M)),NA())</f>
        <v>1.8997636501147403E-3</v>
      </c>
      <c r="O468" s="52">
        <f>IFERROR(_xll.qlIndexFixing(ONIndex6M,I468,TRUE,_xll.ohTrigger(RecalcTrigger,Trigger6M)),NA())</f>
        <v>1.4926076337307137E-3</v>
      </c>
      <c r="P468" s="52">
        <f>IFERROR(_xll.qlIndexFixing(Index1Y,$H468,TRUE,_xll.ohTrigger(RecalcTrigger,Trigger1Y)),NA())</f>
        <v>3.9933526982488489E-3</v>
      </c>
      <c r="Q468" s="52">
        <f>IFERROR(_xll.qlIndexFixing(ONIndex1Y,I468,TRUE,_xll.ohTrigger(RecalcTrigger,Trigger1Y)),NA())</f>
        <v>2.8997911438466417E-3</v>
      </c>
    </row>
    <row r="469" spans="2:17" x14ac:dyDescent="0.2">
      <c r="B469" s="46" t="s">
        <v>17</v>
      </c>
      <c r="D469" s="49">
        <f>_xll.qlCalendarAdvance(Calendar,$D468,B469,"f",FALSE)</f>
        <v>42929</v>
      </c>
      <c r="E469" s="49">
        <f>_xll.qlInterestRateIndexValueDate(IndexON,D469)</f>
        <v>42929</v>
      </c>
      <c r="F469" s="52">
        <f>IFERROR(_xll.qlIndexFixing(IndexON,D469,TRUE,_xll.ohTrigger(RecalcTrigger,TriggerON)),NA())</f>
        <v>-1.0663446632497298E-3</v>
      </c>
      <c r="H469" s="49">
        <f>_xll.qlCalendarAdvance(Calendar,$H468,B469,"f",FALSE)</f>
        <v>42929</v>
      </c>
      <c r="I469" s="49">
        <f>_xll.qlInterestRateIndexValueDate(Index1M,$H469)</f>
        <v>42933</v>
      </c>
      <c r="J469" s="52">
        <f>IFERROR(_xll.qlIndexFixing(Index1M,$H469,TRUE,_xll.ohTrigger(RecalcTrigger,Trigger1M)),NA())</f>
        <v>-4.9020503910026584E-4</v>
      </c>
      <c r="K469" s="52">
        <f>IFERROR(_xll.qlIndexFixing(ONIndex1M,I469,TRUE,_xll.ohTrigger(RecalcTrigger,Trigger1M)),NA())</f>
        <v>-5.4172645965078203E-4</v>
      </c>
      <c r="L469" s="52">
        <f>IFERROR(_xll.qlIndexFixing(Index3M,H469,TRUE,_xll.ohTrigger(RecalcTrigger,Trigger3M)),NA())</f>
        <v>6.8166140467359906E-4</v>
      </c>
      <c r="M469" s="52">
        <f>IFERROR(_xll.qlIndexFixing(ONIndex3M,I469,TRUE,_xll.ohTrigger(RecalcTrigger,Trigger3M)),NA())</f>
        <v>5.0343551591502944E-4</v>
      </c>
      <c r="N469" s="52">
        <f>IFERROR(_xll.qlIndexFixing(Index6M,$H469,TRUE,_xll.ohTrigger(RecalcTrigger,Trigger6M)),NA())</f>
        <v>1.9128559739456858E-3</v>
      </c>
      <c r="O469" s="52">
        <f>IFERROR(_xll.qlIndexFixing(ONIndex6M,I469,TRUE,_xll.ohTrigger(RecalcTrigger,Trigger6M)),NA())</f>
        <v>1.4869240828208063E-3</v>
      </c>
      <c r="P469" s="52">
        <f>IFERROR(_xll.qlIndexFixing(Index1Y,$H469,TRUE,_xll.ohTrigger(RecalcTrigger,Trigger1Y)),NA())</f>
        <v>4.0062358982951955E-3</v>
      </c>
      <c r="Q469" s="52">
        <f>IFERROR(_xll.qlIndexFixing(ONIndex1Y,I469,TRUE,_xll.ohTrigger(RecalcTrigger,Trigger1Y)),NA())</f>
        <v>2.907038585533428E-3</v>
      </c>
    </row>
    <row r="470" spans="2:17" x14ac:dyDescent="0.2">
      <c r="B470" s="46" t="s">
        <v>17</v>
      </c>
      <c r="D470" s="49">
        <f>_xll.qlCalendarAdvance(Calendar,$D469,B470,"f",FALSE)</f>
        <v>42930</v>
      </c>
      <c r="E470" s="49">
        <f>_xll.qlInterestRateIndexValueDate(IndexON,D470)</f>
        <v>42930</v>
      </c>
      <c r="F470" s="52">
        <f>IFERROR(_xll.qlIndexFixing(IndexON,D470,TRUE,_xll.ohTrigger(RecalcTrigger,TriggerON)),NA())</f>
        <v>-1.0622637636981125E-3</v>
      </c>
      <c r="H470" s="49">
        <f>_xll.qlCalendarAdvance(Calendar,$H469,B470,"f",FALSE)</f>
        <v>42930</v>
      </c>
      <c r="I470" s="49">
        <f>_xll.qlInterestRateIndexValueDate(Index1M,$H470)</f>
        <v>42934</v>
      </c>
      <c r="J470" s="52">
        <f>IFERROR(_xll.qlIndexFixing(Index1M,$H470,TRUE,_xll.ohTrigger(RecalcTrigger,Trigger1M)),NA())</f>
        <v>-4.8620477581835304E-4</v>
      </c>
      <c r="K470" s="52">
        <f>IFERROR(_xll.qlIndexFixing(ONIndex1M,I470,TRUE,_xll.ohTrigger(RecalcTrigger,Trigger1M)),NA())</f>
        <v>-5.3785207447809569E-4</v>
      </c>
      <c r="L470" s="52">
        <f>IFERROR(_xll.qlIndexFixing(Index3M,H470,TRUE,_xll.ohTrigger(RecalcTrigger,Trigger3M)),NA())</f>
        <v>6.8584157276266452E-4</v>
      </c>
      <c r="M470" s="52">
        <f>IFERROR(_xll.qlIndexFixing(ONIndex3M,I470,TRUE,_xll.ohTrigger(RecalcTrigger,Trigger3M)),NA())</f>
        <v>5.0744116284917595E-4</v>
      </c>
      <c r="N470" s="52">
        <f>IFERROR(_xll.qlIndexFixing(Index6M,$H470,TRUE,_xll.ohTrigger(RecalcTrigger,Trigger6M)),NA())</f>
        <v>1.9184449078048771E-3</v>
      </c>
      <c r="O470" s="52">
        <f>IFERROR(_xll.qlIndexFixing(ONIndex6M,I470,TRUE,_xll.ohTrigger(RecalcTrigger,Trigger6M)),NA())</f>
        <v>1.4808008838329556E-3</v>
      </c>
      <c r="P470" s="52">
        <f>IFERROR(_xll.qlIndexFixing(Index1Y,$H470,TRUE,_xll.ohTrigger(RecalcTrigger,Trigger1Y)),NA())</f>
        <v>4.0130559337442379E-3</v>
      </c>
      <c r="Q470" s="52">
        <f>IFERROR(_xll.qlIndexFixing(ONIndex1Y,I470,TRUE,_xll.ohTrigger(RecalcTrigger,Trigger1Y)),NA())</f>
        <v>2.9143009281007437E-3</v>
      </c>
    </row>
    <row r="471" spans="2:17" x14ac:dyDescent="0.2">
      <c r="B471" s="46" t="s">
        <v>17</v>
      </c>
      <c r="D471" s="49">
        <f>_xll.qlCalendarAdvance(Calendar,$D470,B471,"f",FALSE)</f>
        <v>42933</v>
      </c>
      <c r="E471" s="49">
        <f>_xll.qlInterestRateIndexValueDate(IndexON,D471)</f>
        <v>42933</v>
      </c>
      <c r="F471" s="52">
        <f>IFERROR(_xll.qlIndexFixing(IndexON,D471,TRUE,_xll.ohTrigger(RecalcTrigger,TriggerON)),NA())</f>
        <v>-1.0580726035325227E-3</v>
      </c>
      <c r="H471" s="49">
        <f>_xll.qlCalendarAdvance(Calendar,$H470,B471,"f",FALSE)</f>
        <v>42933</v>
      </c>
      <c r="I471" s="49">
        <f>_xll.qlInterestRateIndexValueDate(Index1M,$H471)</f>
        <v>42935</v>
      </c>
      <c r="J471" s="52">
        <f>IFERROR(_xll.qlIndexFixing(Index1M,$H471,TRUE,_xll.ohTrigger(RecalcTrigger,Trigger1M)),NA())</f>
        <v>-4.7812286756553459E-4</v>
      </c>
      <c r="K471" s="52">
        <f>IFERROR(_xll.qlIndexFixing(ONIndex1M,I471,TRUE,_xll.ohTrigger(RecalcTrigger,Trigger1M)),NA())</f>
        <v>-5.3007017362105557E-4</v>
      </c>
      <c r="L471" s="52">
        <f>IFERROR(_xll.qlIndexFixing(Index3M,H471,TRUE,_xll.ohTrigger(RecalcTrigger,Trigger3M)),NA())</f>
        <v>6.9002918005142092E-4</v>
      </c>
      <c r="M471" s="52">
        <f>IFERROR(_xll.qlIndexFixing(ONIndex3M,I471,TRUE,_xll.ohTrigger(RecalcTrigger,Trigger3M)),NA())</f>
        <v>5.1546392149326437E-4</v>
      </c>
      <c r="N471" s="52">
        <f>IFERROR(_xll.qlIndexFixing(Index6M,$H471,TRUE,_xll.ohTrigger(RecalcTrigger,Trigger6M)),NA())</f>
        <v>1.9241005318626494E-3</v>
      </c>
      <c r="O471" s="52">
        <f>IFERROR(_xll.qlIndexFixing(ONIndex6M,I471,TRUE,_xll.ohTrigger(RecalcTrigger,Trigger6M)),NA())</f>
        <v>1.4670829194685098E-3</v>
      </c>
      <c r="P471" s="52">
        <f>IFERROR(_xll.qlIndexFixing(Index1Y,$H471,TRUE,_xll.ohTrigger(RecalcTrigger,Trigger1Y)),NA())</f>
        <v>4.0198793023781864E-3</v>
      </c>
      <c r="Q471" s="52">
        <f>IFERROR(_xll.qlIndexFixing(ONIndex1Y,I471,TRUE,_xll.ohTrigger(RecalcTrigger,Trigger1Y)),NA())</f>
        <v>2.9288990184905828E-3</v>
      </c>
    </row>
    <row r="472" spans="2:17" x14ac:dyDescent="0.2">
      <c r="B472" s="46" t="s">
        <v>17</v>
      </c>
      <c r="D472" s="49">
        <f>_xll.qlCalendarAdvance(Calendar,$D471,B472,"f",FALSE)</f>
        <v>42934</v>
      </c>
      <c r="E472" s="49">
        <f>_xll.qlInterestRateIndexValueDate(IndexON,D472)</f>
        <v>42934</v>
      </c>
      <c r="F472" s="52">
        <f>IFERROR(_xll.qlIndexFixing(IndexON,D472,TRUE,_xll.ohTrigger(RecalcTrigger,TriggerON)),NA())</f>
        <v>-1.0559167107881962E-3</v>
      </c>
      <c r="H472" s="49">
        <f>_xll.qlCalendarAdvance(Calendar,$H471,B472,"f",FALSE)</f>
        <v>42934</v>
      </c>
      <c r="I472" s="49">
        <f>_xll.qlInterestRateIndexValueDate(Index1M,$H472)</f>
        <v>42936</v>
      </c>
      <c r="J472" s="52">
        <f>IFERROR(_xll.qlIndexFixing(Index1M,$H472,TRUE,_xll.ohTrigger(RecalcTrigger,Trigger1M)),NA())</f>
        <v>-4.7613597179974043E-4</v>
      </c>
      <c r="K472" s="52">
        <f>IFERROR(_xll.qlIndexFixing(ONIndex1M,I472,TRUE,_xll.ohTrigger(RecalcTrigger,Trigger1M)),NA())</f>
        <v>-5.2225748933487637E-4</v>
      </c>
      <c r="L472" s="52">
        <f>IFERROR(_xll.qlIndexFixing(Index3M,H472,TRUE,_xll.ohTrigger(RecalcTrigger,Trigger3M)),NA())</f>
        <v>6.9422441351552067E-4</v>
      </c>
      <c r="M472" s="52">
        <f>IFERROR(_xll.qlIndexFixing(ONIndex3M,I472,TRUE,_xll.ohTrigger(RecalcTrigger,Trigger3M)),NA())</f>
        <v>5.2349579167554339E-4</v>
      </c>
      <c r="N472" s="52">
        <f>IFERROR(_xll.qlIndexFixing(Index6M,$H472,TRUE,_xll.ohTrigger(RecalcTrigger,Trigger6M)),NA())</f>
        <v>1.9365186793759532E-3</v>
      </c>
      <c r="O472" s="52">
        <f>IFERROR(_xll.qlIndexFixing(ONIndex6M,I472,TRUE,_xll.ohTrigger(RecalcTrigger,Trigger6M)),NA())</f>
        <v>1.452034947799774E-3</v>
      </c>
      <c r="P472" s="52">
        <f>IFERROR(_xll.qlIndexFixing(Index1Y,$H472,TRUE,_xll.ohTrigger(RecalcTrigger,Trigger1Y)),NA())</f>
        <v>4.0267059791882238E-3</v>
      </c>
      <c r="Q472" s="52">
        <f>IFERROR(_xll.qlIndexFixing(ONIndex1Y,I472,TRUE,_xll.ohTrigger(RecalcTrigger,Trigger1Y)),NA())</f>
        <v>2.9434648584114598E-3</v>
      </c>
    </row>
    <row r="473" spans="2:17" x14ac:dyDescent="0.2">
      <c r="B473" s="46" t="s">
        <v>17</v>
      </c>
      <c r="D473" s="49">
        <f>_xll.qlCalendarAdvance(Calendar,$D472,B473,"f",FALSE)</f>
        <v>42935</v>
      </c>
      <c r="E473" s="49">
        <f>_xll.qlInterestRateIndexValueDate(IndexON,D473)</f>
        <v>42935</v>
      </c>
      <c r="F473" s="52">
        <f>IFERROR(_xll.qlIndexFixing(IndexON,D473,TRUE,_xll.ohTrigger(RecalcTrigger,TriggerON)),NA())</f>
        <v>-1.0537252819897702E-3</v>
      </c>
      <c r="H473" s="49">
        <f>_xll.qlCalendarAdvance(Calendar,$H472,B473,"f",FALSE)</f>
        <v>42935</v>
      </c>
      <c r="I473" s="49">
        <f>_xll.qlInterestRateIndexValueDate(Index1M,$H473)</f>
        <v>42937</v>
      </c>
      <c r="J473" s="52">
        <f>IFERROR(_xll.qlIndexFixing(Index1M,$H473,TRUE,_xll.ohTrigger(RecalcTrigger,Trigger1M)),NA())</f>
        <v>-4.7414583816733413E-4</v>
      </c>
      <c r="K473" s="52">
        <f>IFERROR(_xll.qlIndexFixing(ONIndex1M,I473,TRUE,_xll.ohTrigger(RecalcTrigger,Trigger1M)),NA())</f>
        <v>-5.1833458765138118E-4</v>
      </c>
      <c r="L473" s="52">
        <f>IFERROR(_xll.qlIndexFixing(Index3M,H473,TRUE,_xll.ohTrigger(RecalcTrigger,Trigger3M)),NA())</f>
        <v>7.027448080934879E-4</v>
      </c>
      <c r="M473" s="52">
        <f>IFERROR(_xll.qlIndexFixing(ONIndex3M,I473,TRUE,_xll.ohTrigger(RecalcTrigger,Trigger3M)),NA())</f>
        <v>5.2751732014577613E-4</v>
      </c>
      <c r="N473" s="52">
        <f>IFERROR(_xll.qlIndexFixing(Index6M,$H473,TRUE,_xll.ohTrigger(RecalcTrigger,Trigger6M)),NA())</f>
        <v>1.9389740431600465E-3</v>
      </c>
      <c r="O473" s="52">
        <f>IFERROR(_xll.qlIndexFixing(ONIndex6M,I473,TRUE,_xll.ohTrigger(RecalcTrigger,Trigger6M)),NA())</f>
        <v>1.4447086796476327E-3</v>
      </c>
      <c r="P473" s="52">
        <f>IFERROR(_xll.qlIndexFixing(Index1Y,$H473,TRUE,_xll.ohTrigger(RecalcTrigger,Trigger1Y)),NA())</f>
        <v>4.0411567474701949E-3</v>
      </c>
      <c r="Q473" s="52">
        <f>IFERROR(_xll.qlIndexFixing(ONIndex1Y,I473,TRUE,_xll.ohTrigger(RecalcTrigger,Trigger1Y)),NA())</f>
        <v>2.9505965547649282E-3</v>
      </c>
    </row>
    <row r="474" spans="2:17" x14ac:dyDescent="0.2">
      <c r="B474" s="46" t="s">
        <v>17</v>
      </c>
      <c r="D474" s="49">
        <f>_xll.qlCalendarAdvance(Calendar,$D473,B474,"f",FALSE)</f>
        <v>42936</v>
      </c>
      <c r="E474" s="49">
        <f>_xll.qlInterestRateIndexValueDate(IndexON,D474)</f>
        <v>42936</v>
      </c>
      <c r="F474" s="52">
        <f>IFERROR(_xll.qlIndexFixing(IndexON,D474,TRUE,_xll.ohTrigger(RecalcTrigger,TriggerON)),NA())</f>
        <v>-1.0514981250109301E-3</v>
      </c>
      <c r="H474" s="49">
        <f>_xll.qlCalendarAdvance(Calendar,$H473,B474,"f",FALSE)</f>
        <v>42936</v>
      </c>
      <c r="I474" s="49">
        <f>_xll.qlInterestRateIndexValueDate(Index1M,$H474)</f>
        <v>42940</v>
      </c>
      <c r="J474" s="52">
        <f>IFERROR(_xll.qlIndexFixing(Index1M,$H474,TRUE,_xll.ohTrigger(RecalcTrigger,Trigger1M)),NA())</f>
        <v>-4.6199970192216345E-4</v>
      </c>
      <c r="K474" s="52">
        <f>IFERROR(_xll.qlIndexFixing(ONIndex1M,I474,TRUE,_xll.ohTrigger(RecalcTrigger,Trigger1M)),NA())</f>
        <v>-5.1440198592711539E-4</v>
      </c>
      <c r="L474" s="52">
        <f>IFERROR(_xll.qlIndexFixing(Index3M,H474,TRUE,_xll.ohTrigger(RecalcTrigger,Trigger3M)),NA())</f>
        <v>7.1108538448016534E-4</v>
      </c>
      <c r="M474" s="52">
        <f>IFERROR(_xll.qlIndexFixing(ONIndex3M,I474,TRUE,_xll.ohTrigger(RecalcTrigger,Trigger3M)),NA())</f>
        <v>5.3154194166182833E-4</v>
      </c>
      <c r="N474" s="52">
        <f>IFERROR(_xll.qlIndexFixing(Index6M,$H474,TRUE,_xll.ohTrigger(RecalcTrigger,Trigger6M)),NA())</f>
        <v>1.9534642825088607E-3</v>
      </c>
      <c r="O474" s="52">
        <f>IFERROR(_xll.qlIndexFixing(ONIndex6M,I474,TRUE,_xll.ohTrigger(RecalcTrigger,Trigger6M)),NA())</f>
        <v>1.4379652518314856E-3</v>
      </c>
      <c r="P474" s="52">
        <f>IFERROR(_xll.qlIndexFixing(Index1Y,$H474,TRUE,_xll.ohTrigger(RecalcTrigger,Trigger1Y)),NA())</f>
        <v>4.0540452686423411E-3</v>
      </c>
      <c r="Q474" s="52">
        <f>IFERROR(_xll.qlIndexFixing(ONIndex1Y,I474,TRUE,_xll.ohTrigger(RecalcTrigger,Trigger1Y)),NA())</f>
        <v>2.9575370507028964E-3</v>
      </c>
    </row>
    <row r="475" spans="2:17" x14ac:dyDescent="0.2">
      <c r="B475" s="46" t="s">
        <v>17</v>
      </c>
      <c r="D475" s="49">
        <f>_xll.qlCalendarAdvance(Calendar,$D474,B475,"f",FALSE)</f>
        <v>42937</v>
      </c>
      <c r="E475" s="49">
        <f>_xll.qlInterestRateIndexValueDate(IndexON,D475)</f>
        <v>42937</v>
      </c>
      <c r="F475" s="52">
        <f>IFERROR(_xll.qlIndexFixing(IndexON,D475,TRUE,_xll.ohTrigger(RecalcTrigger,TriggerON)),NA())</f>
        <v>-1.0469207103103173E-3</v>
      </c>
      <c r="H475" s="49">
        <f>_xll.qlCalendarAdvance(Calendar,$H474,B475,"f",FALSE)</f>
        <v>42937</v>
      </c>
      <c r="I475" s="49">
        <f>_xll.qlInterestRateIndexValueDate(Index1M,$H475)</f>
        <v>42941</v>
      </c>
      <c r="J475" s="52">
        <f>IFERROR(_xll.qlIndexFixing(Index1M,$H475,TRUE,_xll.ohTrigger(RecalcTrigger,Trigger1M)),NA())</f>
        <v>-4.5793161751476081E-4</v>
      </c>
      <c r="K475" s="52">
        <f>IFERROR(_xll.qlIndexFixing(ONIndex1M,I475,TRUE,_xll.ohTrigger(RecalcTrigger,Trigger1M)),NA())</f>
        <v>-5.1045968532115182E-4</v>
      </c>
      <c r="L475" s="52">
        <f>IFERROR(_xll.qlIndexFixing(Index3M,H475,TRUE,_xll.ohTrigger(RecalcTrigger,Trigger3M)),NA())</f>
        <v>7.1532158930274494E-4</v>
      </c>
      <c r="M475" s="52">
        <f>IFERROR(_xll.qlIndexFixing(ONIndex3M,I475,TRUE,_xll.ohTrigger(RecalcTrigger,Trigger3M)),NA())</f>
        <v>5.3556962832601585E-4</v>
      </c>
      <c r="N475" s="52">
        <f>IFERROR(_xll.qlIndexFixing(Index6M,$H475,TRUE,_xll.ohTrigger(RecalcTrigger,Trigger6M)),NA())</f>
        <v>1.9595704639793162E-3</v>
      </c>
      <c r="O475" s="52">
        <f>IFERROR(_xll.qlIndexFixing(ONIndex6M,I475,TRUE,_xll.ohTrigger(RecalcTrigger,Trigger6M)),NA())</f>
        <v>1.4318083896913691E-3</v>
      </c>
      <c r="P475" s="52">
        <f>IFERROR(_xll.qlIndexFixing(Index1Y,$H475,TRUE,_xll.ohTrigger(RecalcTrigger,Trigger1Y)),NA())</f>
        <v>4.0608882055789934E-3</v>
      </c>
      <c r="Q475" s="52">
        <f>IFERROR(_xll.qlIndexFixing(ONIndex1Y,I475,TRUE,_xll.ohTrigger(RecalcTrigger,Trigger1Y)),NA())</f>
        <v>2.9642851090549982E-3</v>
      </c>
    </row>
    <row r="476" spans="2:17" x14ac:dyDescent="0.2">
      <c r="B476" s="46" t="s">
        <v>17</v>
      </c>
      <c r="D476" s="49">
        <f>_xll.qlCalendarAdvance(Calendar,$D475,B476,"f",FALSE)</f>
        <v>42940</v>
      </c>
      <c r="E476" s="49">
        <f>_xll.qlInterestRateIndexValueDate(IndexON,D476)</f>
        <v>42940</v>
      </c>
      <c r="F476" s="52">
        <f>IFERROR(_xll.qlIndexFixing(IndexON,D476,TRUE,_xll.ohTrigger(RecalcTrigger,TriggerON)),NA())</f>
        <v>-1.0422283669697663E-3</v>
      </c>
      <c r="H476" s="49">
        <f>_xll.qlCalendarAdvance(Calendar,$H475,B476,"f",FALSE)</f>
        <v>42940</v>
      </c>
      <c r="I476" s="49">
        <f>_xll.qlInterestRateIndexValueDate(Index1M,$H476)</f>
        <v>42942</v>
      </c>
      <c r="J476" s="52">
        <f>IFERROR(_xll.qlIndexFixing(Index1M,$H476,TRUE,_xll.ohTrigger(RecalcTrigger,Trigger1M)),NA())</f>
        <v>-4.4971420468281116E-4</v>
      </c>
      <c r="K476" s="52">
        <f>IFERROR(_xll.qlIndexFixing(ONIndex1M,I476,TRUE,_xll.ohTrigger(RecalcTrigger,Trigger1M)),NA())</f>
        <v>-5.0254205860689183E-4</v>
      </c>
      <c r="L476" s="52">
        <f>IFERROR(_xll.qlIndexFixing(Index3M,H476,TRUE,_xll.ohTrigger(RecalcTrigger,Trigger3M)),NA())</f>
        <v>7.1956656366607035E-4</v>
      </c>
      <c r="M476" s="52">
        <f>IFERROR(_xll.qlIndexFixing(ONIndex3M,I476,TRUE,_xll.ohTrigger(RecalcTrigger,Trigger3M)),NA())</f>
        <v>5.4363590104244963E-4</v>
      </c>
      <c r="N476" s="52">
        <f>IFERROR(_xll.qlIndexFixing(Index6M,$H476,TRUE,_xll.ohTrigger(RecalcTrigger,Trigger6M)),NA())</f>
        <v>1.9657549635296195E-3</v>
      </c>
      <c r="O476" s="52">
        <f>IFERROR(_xll.qlIndexFixing(ONIndex6M,I476,TRUE,_xll.ohTrigger(RecalcTrigger,Trigger6M)),NA())</f>
        <v>1.4214741244344964E-3</v>
      </c>
      <c r="P476" s="52">
        <f>IFERROR(_xll.qlIndexFixing(Index1Y,$H476,TRUE,_xll.ohTrigger(RecalcTrigger,Trigger1Y)),NA())</f>
        <v>4.067734864625608E-3</v>
      </c>
      <c r="Q476" s="52">
        <f>IFERROR(_xll.qlIndexFixing(ONIndex1Y,I476,TRUE,_xll.ohTrigger(RecalcTrigger,Trigger1Y)),NA())</f>
        <v>2.977158200501151E-3</v>
      </c>
    </row>
    <row r="477" spans="2:17" x14ac:dyDescent="0.2">
      <c r="B477" s="46" t="s">
        <v>17</v>
      </c>
      <c r="D477" s="49">
        <f>_xll.qlCalendarAdvance(Calendar,$D476,B477,"f",FALSE)</f>
        <v>42941</v>
      </c>
      <c r="E477" s="49">
        <f>_xll.qlInterestRateIndexValueDate(IndexON,D477)</f>
        <v>42941</v>
      </c>
      <c r="F477" s="52">
        <f>IFERROR(_xll.qlIndexFixing(IndexON,D477,TRUE,_xll.ohTrigger(RecalcTrigger,TriggerON)),NA())</f>
        <v>-1.0398196833172335E-3</v>
      </c>
      <c r="H477" s="49">
        <f>_xll.qlCalendarAdvance(Calendar,$H476,B477,"f",FALSE)</f>
        <v>42941</v>
      </c>
      <c r="I477" s="49">
        <f>_xll.qlInterestRateIndexValueDate(Index1M,$H477)</f>
        <v>42943</v>
      </c>
      <c r="J477" s="52">
        <f>IFERROR(_xll.qlIndexFixing(Index1M,$H477,TRUE,_xll.ohTrigger(RecalcTrigger,Trigger1M)),NA())</f>
        <v>-4.4769335122596399E-4</v>
      </c>
      <c r="K477" s="52">
        <f>IFERROR(_xll.qlIndexFixing(ONIndex1M,I477,TRUE,_xll.ohTrigger(RecalcTrigger,Trigger1M)),NA())</f>
        <v>-4.9459351646241601E-4</v>
      </c>
      <c r="L477" s="52">
        <f>IFERROR(_xll.qlIndexFixing(Index3M,H477,TRUE,_xll.ohTrigger(RecalcTrigger,Trigger3M)),NA())</f>
        <v>7.2382050171657954E-4</v>
      </c>
      <c r="M477" s="52">
        <f>IFERROR(_xll.qlIndexFixing(ONIndex3M,I477,TRUE,_xll.ohTrigger(RecalcTrigger,Trigger3M)),NA())</f>
        <v>5.5171047130819773E-4</v>
      </c>
      <c r="N477" s="52">
        <f>IFERROR(_xll.qlIndexFixing(Index6M,$H477,TRUE,_xll.ohTrigger(RecalcTrigger,Trigger6M)),NA())</f>
        <v>1.9787871189734115E-3</v>
      </c>
      <c r="O477" s="52">
        <f>IFERROR(_xll.qlIndexFixing(ONIndex6M,I477,TRUE,_xll.ohTrigger(RecalcTrigger,Trigger6M)),NA())</f>
        <v>1.4131211069301486E-3</v>
      </c>
      <c r="P477" s="52">
        <f>IFERROR(_xll.qlIndexFixing(Index1Y,$H477,TRUE,_xll.ohTrigger(RecalcTrigger,Trigger1Y)),NA())</f>
        <v>4.0745857875957936E-3</v>
      </c>
      <c r="Q477" s="52">
        <f>IFERROR(_xll.qlIndexFixing(ONIndex1Y,I477,TRUE,_xll.ohTrigger(RecalcTrigger,Trigger1Y)),NA())</f>
        <v>2.9893282189608072E-3</v>
      </c>
    </row>
    <row r="478" spans="2:17" x14ac:dyDescent="0.2">
      <c r="B478" s="46" t="s">
        <v>17</v>
      </c>
      <c r="D478" s="49">
        <f>_xll.qlCalendarAdvance(Calendar,$D477,B478,"f",FALSE)</f>
        <v>42942</v>
      </c>
      <c r="E478" s="49">
        <f>_xll.qlInterestRateIndexValueDate(IndexON,D478)</f>
        <v>42942</v>
      </c>
      <c r="F478" s="52">
        <f>IFERROR(_xll.qlIndexFixing(IndexON,D478,TRUE,_xll.ohTrigger(RecalcTrigger,TriggerON)),NA())</f>
        <v>-1.0373741170477402E-3</v>
      </c>
      <c r="H478" s="49">
        <f>_xll.qlCalendarAdvance(Calendar,$H477,B478,"f",FALSE)</f>
        <v>42942</v>
      </c>
      <c r="I478" s="49">
        <f>_xll.qlInterestRateIndexValueDate(Index1M,$H478)</f>
        <v>42944</v>
      </c>
      <c r="J478" s="52">
        <f>IFERROR(_xll.qlIndexFixing(Index1M,$H478,TRUE,_xll.ohTrigger(RecalcTrigger,Trigger1M)),NA())</f>
        <v>-4.4566926270449595E-4</v>
      </c>
      <c r="K478" s="52">
        <f>IFERROR(_xll.qlIndexFixing(ONIndex1M,I478,TRUE,_xll.ohTrigger(RecalcTrigger,Trigger1M)),NA())</f>
        <v>-4.9060273819456768E-4</v>
      </c>
      <c r="L478" s="52">
        <f>IFERROR(_xll.qlIndexFixing(Index3M,H478,TRUE,_xll.ohTrigger(RecalcTrigger,Trigger3M)),NA())</f>
        <v>7.3249085339700836E-4</v>
      </c>
      <c r="M478" s="52">
        <f>IFERROR(_xll.qlIndexFixing(ONIndex3M,I478,TRUE,_xll.ohTrigger(RecalcTrigger,Trigger3M)),NA())</f>
        <v>5.5575306732613683E-4</v>
      </c>
      <c r="N478" s="52">
        <f>IFERROR(_xll.qlIndexFixing(Index6M,$H478,TRUE,_xll.ohTrigger(RecalcTrigger,Trigger6M)),NA())</f>
        <v>1.9817358789033313E-3</v>
      </c>
      <c r="O478" s="52">
        <f>IFERROR(_xll.qlIndexFixing(ONIndex6M,I478,TRUE,_xll.ohTrigger(RecalcTrigger,Trigger6M)),NA())</f>
        <v>1.4099529547095813E-3</v>
      </c>
      <c r="P478" s="52">
        <f>IFERROR(_xll.qlIndexFixing(Index1Y,$H478,TRUE,_xll.ohTrigger(RecalcTrigger,Trigger1Y)),NA())</f>
        <v>4.089127157880997E-3</v>
      </c>
      <c r="Q478" s="52">
        <f>IFERROR(_xll.qlIndexFixing(ONIndex1Y,I478,TRUE,_xll.ohTrigger(RecalcTrigger,Trigger1Y)),NA())</f>
        <v>2.9950955288704506E-3</v>
      </c>
    </row>
    <row r="479" spans="2:17" x14ac:dyDescent="0.2">
      <c r="B479" s="46" t="s">
        <v>17</v>
      </c>
      <c r="D479" s="49">
        <f>_xll.qlCalendarAdvance(Calendar,$D478,B479,"f",FALSE)</f>
        <v>42943</v>
      </c>
      <c r="E479" s="49">
        <f>_xll.qlInterestRateIndexValueDate(IndexON,D479)</f>
        <v>42943</v>
      </c>
      <c r="F479" s="52">
        <f>IFERROR(_xll.qlIndexFixing(IndexON,D479,TRUE,_xll.ohTrigger(RecalcTrigger,TriggerON)),NA())</f>
        <v>-1.0348914762348116E-3</v>
      </c>
      <c r="H479" s="49">
        <f>_xll.qlCalendarAdvance(Calendar,$H478,B479,"f",FALSE)</f>
        <v>42943</v>
      </c>
      <c r="I479" s="49">
        <f>_xll.qlInterestRateIndexValueDate(Index1M,$H479)</f>
        <v>42947</v>
      </c>
      <c r="J479" s="52">
        <f>IFERROR(_xll.qlIndexFixing(Index1M,$H479,TRUE,_xll.ohTrigger(RecalcTrigger,Trigger1M)),NA())</f>
        <v>-4.3331977864847734E-4</v>
      </c>
      <c r="K479" s="52">
        <f>IFERROR(_xll.qlIndexFixing(ONIndex1M,I479,TRUE,_xll.ohTrigger(RecalcTrigger,Trigger1M)),NA())</f>
        <v>-4.8660226779961846E-4</v>
      </c>
      <c r="L479" s="52">
        <f>IFERROR(_xll.qlIndexFixing(Index3M,H479,TRUE,_xll.ohTrigger(RecalcTrigger,Trigger3M)),NA())</f>
        <v>7.4092980960007912E-4</v>
      </c>
      <c r="M479" s="52">
        <f>IFERROR(_xll.qlIndexFixing(ONIndex3M,I479,TRUE,_xll.ohTrigger(RecalcTrigger,Trigger3M)),NA())</f>
        <v>5.5979856182553078E-4</v>
      </c>
      <c r="N479" s="52">
        <f>IFERROR(_xll.qlIndexFixing(Index6M,$H479,TRUE,_xll.ohTrigger(RecalcTrigger,Trigger6M)),NA())</f>
        <v>1.9977420968864609E-3</v>
      </c>
      <c r="O479" s="52">
        <f>IFERROR(_xll.qlIndexFixing(ONIndex6M,I479,TRUE,_xll.ohTrigger(RecalcTrigger,Trigger6M)),NA())</f>
        <v>1.4073937206049436E-3</v>
      </c>
      <c r="P479" s="52">
        <f>IFERROR(_xll.qlIndexFixing(Index1Y,$H479,TRUE,_xll.ohTrigger(RecalcTrigger,Trigger1Y)),NA())</f>
        <v>4.1020430735295666E-3</v>
      </c>
      <c r="Q479" s="52">
        <f>IFERROR(_xll.qlIndexFixing(ONIndex1Y,I479,TRUE,_xll.ohTrigger(RecalcTrigger,Trigger1Y)),NA())</f>
        <v>3.0006629771328619E-3</v>
      </c>
    </row>
    <row r="480" spans="2:17" x14ac:dyDescent="0.2">
      <c r="B480" s="46" t="s">
        <v>17</v>
      </c>
      <c r="D480" s="49">
        <f>_xll.qlCalendarAdvance(Calendar,$D479,B480,"f",FALSE)</f>
        <v>42944</v>
      </c>
      <c r="E480" s="49">
        <f>_xll.qlInterestRateIndexValueDate(IndexON,D480)</f>
        <v>42944</v>
      </c>
      <c r="F480" s="52">
        <f>IFERROR(_xll.qlIndexFixing(IndexON,D480,TRUE,_xll.ohTrigger(RecalcTrigger,TriggerON)),NA())</f>
        <v>-1.0297987041907319E-3</v>
      </c>
      <c r="H480" s="49">
        <f>_xll.qlCalendarAdvance(Calendar,$H479,B480,"f",FALSE)</f>
        <v>42944</v>
      </c>
      <c r="I480" s="49">
        <f>_xll.qlInterestRateIndexValueDate(Index1M,$H480)</f>
        <v>42948</v>
      </c>
      <c r="J480" s="52">
        <f>IFERROR(_xll.qlIndexFixing(Index1M,$H480,TRUE,_xll.ohTrigger(RecalcTrigger,Trigger1M)),NA())</f>
        <v>-4.2918392704148088E-4</v>
      </c>
      <c r="K480" s="52">
        <f>IFERROR(_xll.qlIndexFixing(ONIndex1M,I480,TRUE,_xll.ohTrigger(RecalcTrigger,Trigger1M)),NA())</f>
        <v>-4.8259210619683302E-4</v>
      </c>
      <c r="L480" s="52">
        <f>IFERROR(_xll.qlIndexFixing(Index3M,H480,TRUE,_xll.ohTrigger(RecalcTrigger,Trigger3M)),NA())</f>
        <v>7.4523151415959734E-4</v>
      </c>
      <c r="M480" s="52">
        <f>IFERROR(_xll.qlIndexFixing(ONIndex3M,I480,TRUE,_xll.ohTrigger(RecalcTrigger,Trigger3M)),NA())</f>
        <v>5.6384692706856754E-4</v>
      </c>
      <c r="N480" s="52">
        <f>IFERROR(_xll.qlIndexFixing(Index6M,$H480,TRUE,_xll.ohTrigger(RecalcTrigger,Trigger6M)),NA())</f>
        <v>2.0043301382936508E-3</v>
      </c>
      <c r="O480" s="52">
        <f>IFERROR(_xll.qlIndexFixing(ONIndex6M,I480,TRUE,_xll.ohTrigger(RecalcTrigger,Trigger6M)),NA())</f>
        <v>1.4054471301960803E-3</v>
      </c>
      <c r="P480" s="52">
        <f>IFERROR(_xll.qlIndexFixing(Index1Y,$H480,TRUE,_xll.ohTrigger(RecalcTrigger,Trigger1Y)),NA())</f>
        <v>4.108923561869521E-3</v>
      </c>
      <c r="Q480" s="52">
        <f>IFERROR(_xll.qlIndexFixing(ONIndex1Y,I480,TRUE,_xll.ohTrigger(RecalcTrigger,Trigger1Y)),NA())</f>
        <v>3.0060293264178028E-3</v>
      </c>
    </row>
    <row r="481" spans="2:17" x14ac:dyDescent="0.2">
      <c r="B481" s="46" t="s">
        <v>17</v>
      </c>
      <c r="D481" s="49">
        <f>_xll.qlCalendarAdvance(Calendar,$D480,B481,"f",FALSE)</f>
        <v>42947</v>
      </c>
      <c r="E481" s="49">
        <f>_xll.qlInterestRateIndexValueDate(IndexON,D481)</f>
        <v>42947</v>
      </c>
      <c r="F481" s="52">
        <f>IFERROR(_xll.qlIndexFixing(IndexON,D481,TRUE,_xll.ohTrigger(RecalcTrigger,TriggerON)),NA())</f>
        <v>-1.024586317508458E-3</v>
      </c>
      <c r="H481" s="49">
        <f>_xll.qlCalendarAdvance(Calendar,$H480,B481,"f",FALSE)</f>
        <v>42947</v>
      </c>
      <c r="I481" s="49">
        <f>_xll.qlInterestRateIndexValueDate(Index1M,$H481)</f>
        <v>42949</v>
      </c>
      <c r="J481" s="52">
        <f>IFERROR(_xll.qlIndexFixing(Index1M,$H481,TRUE,_xll.ohTrigger(RecalcTrigger,Trigger1M)),NA())</f>
        <v>-4.2083111412839395E-4</v>
      </c>
      <c r="K481" s="52">
        <f>IFERROR(_xll.qlIndexFixing(ONIndex1M,I481,TRUE,_xll.ohTrigger(RecalcTrigger,Trigger1M)),NA())</f>
        <v>-4.7453885947401631E-4</v>
      </c>
      <c r="L481" s="52">
        <f>IFERROR(_xll.qlIndexFixing(Index3M,H481,TRUE,_xll.ohTrigger(RecalcTrigger,Trigger3M)),NA())</f>
        <v>7.4954336880771134E-4</v>
      </c>
      <c r="M481" s="52">
        <f>IFERROR(_xll.qlIndexFixing(ONIndex3M,I481,TRUE,_xll.ohTrigger(RecalcTrigger,Trigger3M)),NA())</f>
        <v>5.7195399645770806E-4</v>
      </c>
      <c r="N481" s="52">
        <f>IFERROR(_xll.qlIndexFixing(Index6M,$H481,TRUE,_xll.ohTrigger(RecalcTrigger,Trigger6M)),NA())</f>
        <v>2.0109741853826719E-3</v>
      </c>
      <c r="O481" s="52">
        <f>IFERROR(_xll.qlIndexFixing(ONIndex6M,I481,TRUE,_xll.ohTrigger(RecalcTrigger,Trigger6M)),NA())</f>
        <v>1.4036201943667947E-3</v>
      </c>
      <c r="P481" s="52">
        <f>IFERROR(_xll.qlIndexFixing(Index1Y,$H481,TRUE,_xll.ohTrigger(RecalcTrigger,Trigger1Y)),NA())</f>
        <v>4.1158116361455187E-3</v>
      </c>
      <c r="Q481" s="52">
        <f>IFERROR(_xll.qlIndexFixing(ONIndex1Y,I481,TRUE,_xll.ohTrigger(RecalcTrigger,Trigger1Y)),NA())</f>
        <v>3.0161107770254603E-3</v>
      </c>
    </row>
    <row r="482" spans="2:17" x14ac:dyDescent="0.2">
      <c r="B482" s="46" t="s">
        <v>17</v>
      </c>
      <c r="D482" s="49">
        <f>_xll.qlCalendarAdvance(Calendar,$D481,B482,"f",FALSE)</f>
        <v>42948</v>
      </c>
      <c r="E482" s="49">
        <f>_xll.qlInterestRateIndexValueDate(IndexON,D482)</f>
        <v>42948</v>
      </c>
      <c r="F482" s="52">
        <f>IFERROR(_xll.qlIndexFixing(IndexON,D482,TRUE,_xll.ohTrigger(RecalcTrigger,TriggerON)),NA())</f>
        <v>-1.0219154172474987E-3</v>
      </c>
      <c r="H482" s="49">
        <f>_xll.qlCalendarAdvance(Calendar,$H481,B482,"f",FALSE)</f>
        <v>42948</v>
      </c>
      <c r="I482" s="49">
        <f>_xll.qlInterestRateIndexValueDate(Index1M,$H482)</f>
        <v>42950</v>
      </c>
      <c r="J482" s="52">
        <f>IFERROR(_xll.qlIndexFixing(Index1M,$H482,TRUE,_xll.ohTrigger(RecalcTrigger,Trigger1M)),NA())</f>
        <v>-4.1877633162462624E-4</v>
      </c>
      <c r="K482" s="52">
        <f>IFERROR(_xll.qlIndexFixing(ONIndex1M,I482,TRUE,_xll.ohTrigger(RecalcTrigger,Trigger1M)),NA())</f>
        <v>-4.6645457128846601E-4</v>
      </c>
      <c r="L482" s="52">
        <f>IFERROR(_xll.qlIndexFixing(Index3M,H482,TRUE,_xll.ohTrigger(RecalcTrigger,Trigger3M)),NA())</f>
        <v>7.5386557486425141E-4</v>
      </c>
      <c r="M482" s="52">
        <f>IFERROR(_xll.qlIndexFixing(ONIndex3M,I482,TRUE,_xll.ohTrigger(RecalcTrigger,Trigger3M)),NA())</f>
        <v>5.8006853992154106E-4</v>
      </c>
      <c r="N482" s="52">
        <f>IFERROR(_xll.qlIndexFixing(Index6M,$H482,TRUE,_xll.ohTrigger(RecalcTrigger,Trigger6M)),NA())</f>
        <v>2.024489499993697E-3</v>
      </c>
      <c r="O482" s="52">
        <f>IFERROR(_xll.qlIndexFixing(ONIndex6M,I482,TRUE,_xll.ohTrigger(RecalcTrigger,Trigger6M)),NA())</f>
        <v>1.4038617129585873E-3</v>
      </c>
      <c r="P482" s="52">
        <f>IFERROR(_xll.qlIndexFixing(Index1Y,$H482,TRUE,_xll.ohTrigger(RecalcTrigger,Trigger1Y)),NA())</f>
        <v>4.122707861883488E-3</v>
      </c>
      <c r="Q482" s="52">
        <f>IFERROR(_xll.qlIndexFixing(ONIndex1Y,I482,TRUE,_xll.ohTrigger(RecalcTrigger,Trigger1Y)),NA())</f>
        <v>3.0254589865386095E-3</v>
      </c>
    </row>
    <row r="483" spans="2:17" x14ac:dyDescent="0.2">
      <c r="B483" s="46" t="s">
        <v>17</v>
      </c>
      <c r="D483" s="49">
        <f>_xll.qlCalendarAdvance(Calendar,$D482,B483,"f",FALSE)</f>
        <v>42949</v>
      </c>
      <c r="E483" s="49">
        <f>_xll.qlInterestRateIndexValueDate(IndexON,D483)</f>
        <v>42949</v>
      </c>
      <c r="F483" s="52">
        <f>IFERROR(_xll.qlIndexFixing(IndexON,D483,TRUE,_xll.ohTrigger(RecalcTrigger,TriggerON)),NA())</f>
        <v>-1.0192062881664299E-3</v>
      </c>
      <c r="H483" s="49">
        <f>_xll.qlCalendarAdvance(Calendar,$H482,B483,"f",FALSE)</f>
        <v>42949</v>
      </c>
      <c r="I483" s="49">
        <f>_xll.qlInterestRateIndexValueDate(Index1M,$H483)</f>
        <v>42951</v>
      </c>
      <c r="J483" s="52">
        <f>IFERROR(_xll.qlIndexFixing(Index1M,$H483,TRUE,_xll.ohTrigger(RecalcTrigger,Trigger1M)),NA())</f>
        <v>-4.1671831687673324E-4</v>
      </c>
      <c r="K483" s="52">
        <f>IFERROR(_xll.qlIndexFixing(ONIndex1M,I483,TRUE,_xll.ohTrigger(RecalcTrigger,Trigger1M)),NA())</f>
        <v>-4.6239597087271989E-4</v>
      </c>
      <c r="L483" s="52">
        <f>IFERROR(_xll.qlIndexFixing(Index3M,H483,TRUE,_xll.ohTrigger(RecalcTrigger,Trigger3M)),NA())</f>
        <v>7.6270783994822984E-4</v>
      </c>
      <c r="M483" s="52">
        <f>IFERROR(_xll.qlIndexFixing(ONIndex3M,I483,TRUE,_xll.ohTrigger(RecalcTrigger,Trigger3M)),NA())</f>
        <v>5.8413084217612266E-4</v>
      </c>
      <c r="N483" s="52">
        <f>IFERROR(_xll.qlIndexFixing(Index6M,$H483,TRUE,_xll.ohTrigger(RecalcTrigger,Trigger6M)),NA())</f>
        <v>2.0278277582859404E-3</v>
      </c>
      <c r="O483" s="52">
        <f>IFERROR(_xll.qlIndexFixing(ONIndex6M,I483,TRUE,_xll.ohTrigger(RecalcTrigger,Trigger6M)),NA())</f>
        <v>1.4050342219285028E-3</v>
      </c>
      <c r="P483" s="52">
        <f>IFERROR(_xll.qlIndexFixing(Index1Y,$H483,TRUE,_xll.ohTrigger(RecalcTrigger,Trigger1Y)),NA())</f>
        <v>4.1373633910681247E-3</v>
      </c>
      <c r="Q483" s="52">
        <f>IFERROR(_xll.qlIndexFixing(ONIndex1Y,I483,TRUE,_xll.ohTrigger(RecalcTrigger,Trigger1Y)),NA())</f>
        <v>3.0298012806628805E-3</v>
      </c>
    </row>
    <row r="484" spans="2:17" x14ac:dyDescent="0.2">
      <c r="B484" s="46" t="s">
        <v>17</v>
      </c>
      <c r="D484" s="49">
        <f>_xll.qlCalendarAdvance(Calendar,$D483,B484,"f",FALSE)</f>
        <v>42950</v>
      </c>
      <c r="E484" s="49">
        <f>_xll.qlInterestRateIndexValueDate(IndexON,D484)</f>
        <v>42950</v>
      </c>
      <c r="F484" s="52">
        <f>IFERROR(_xll.qlIndexFixing(IndexON,D484,TRUE,_xll.ohTrigger(RecalcTrigger,TriggerON)),NA())</f>
        <v>-1.0164587376593204E-3</v>
      </c>
      <c r="H484" s="49">
        <f>_xll.qlCalendarAdvance(Calendar,$H483,B484,"f",FALSE)</f>
        <v>42950</v>
      </c>
      <c r="I484" s="49">
        <f>_xll.qlInterestRateIndexValueDate(Index1M,$H484)</f>
        <v>42954</v>
      </c>
      <c r="J484" s="52">
        <f>IFERROR(_xll.qlIndexFixing(Index1M,$H484,TRUE,_xll.ohTrigger(RecalcTrigger,Trigger1M)),NA())</f>
        <v>-4.0416564679657979E-4</v>
      </c>
      <c r="K484" s="52">
        <f>IFERROR(_xll.qlIndexFixing(ONIndex1M,I484,TRUE,_xll.ohTrigger(RecalcTrigger,Trigger1M)),NA())</f>
        <v>-4.5832768616360653E-4</v>
      </c>
      <c r="L484" s="52">
        <f>IFERROR(_xll.qlIndexFixing(Index3M,H484,TRUE,_xll.ohTrigger(RecalcTrigger,Trigger3M)),NA())</f>
        <v>7.7126197545040543E-4</v>
      </c>
      <c r="M484" s="52">
        <f>IFERROR(_xll.qlIndexFixing(ONIndex3M,I484,TRUE,_xll.ohTrigger(RecalcTrigger,Trigger3M)),NA())</f>
        <v>5.8819584858760265E-4</v>
      </c>
      <c r="N484" s="52">
        <f>IFERROR(_xll.qlIndexFixing(Index6M,$H484,TRUE,_xll.ohTrigger(RecalcTrigger,Trigger6M)),NA())</f>
        <v>2.0449193774768376E-3</v>
      </c>
      <c r="O484" s="52">
        <f>IFERROR(_xll.qlIndexFixing(ONIndex6M,I484,TRUE,_xll.ohTrigger(RecalcTrigger,Trigger6M)),NA())</f>
        <v>1.4068417271140277E-3</v>
      </c>
      <c r="P484" s="52">
        <f>IFERROR(_xll.qlIndexFixing(Index1Y,$H484,TRUE,_xll.ohTrigger(RecalcTrigger,Trigger1Y)),NA())</f>
        <v>4.1503857085494599E-3</v>
      </c>
      <c r="Q484" s="52">
        <f>IFERROR(_xll.qlIndexFixing(ONIndex1Y,I484,TRUE,_xll.ohTrigger(RecalcTrigger,Trigger1Y)),NA())</f>
        <v>3.0339350518282515E-3</v>
      </c>
    </row>
    <row r="485" spans="2:17" x14ac:dyDescent="0.2">
      <c r="B485" s="46" t="s">
        <v>17</v>
      </c>
      <c r="D485" s="49">
        <f>_xll.qlCalendarAdvance(Calendar,$D484,B485,"f",FALSE)</f>
        <v>42951</v>
      </c>
      <c r="E485" s="49">
        <f>_xll.qlInterestRateIndexValueDate(IndexON,D485)</f>
        <v>42951</v>
      </c>
      <c r="F485" s="52">
        <f>IFERROR(_xll.qlIndexFixing(IndexON,D485,TRUE,_xll.ohTrigger(RecalcTrigger,TriggerON)),NA())</f>
        <v>-1.0108317657175903E-3</v>
      </c>
      <c r="H485" s="49">
        <f>_xll.qlCalendarAdvance(Calendar,$H484,B485,"f",FALSE)</f>
        <v>42951</v>
      </c>
      <c r="I485" s="49">
        <f>_xll.qlInterestRateIndexValueDate(Index1M,$H485)</f>
        <v>42955</v>
      </c>
      <c r="J485" s="52">
        <f>IFERROR(_xll.qlIndexFixing(Index1M,$H485,TRUE,_xll.ohTrigger(RecalcTrigger,Trigger1M)),NA())</f>
        <v>-3.999620819249105E-4</v>
      </c>
      <c r="K485" s="52">
        <f>IFERROR(_xll.qlIndexFixing(ONIndex1M,I485,TRUE,_xll.ohTrigger(RecalcTrigger,Trigger1M)),NA())</f>
        <v>-4.5424971800045455E-4</v>
      </c>
      <c r="L485" s="52">
        <f>IFERROR(_xll.qlIndexFixing(Index3M,H485,TRUE,_xll.ohTrigger(RecalcTrigger,Trigger3M)),NA())</f>
        <v>7.7563899421870621E-4</v>
      </c>
      <c r="M485" s="52">
        <f>IFERROR(_xll.qlIndexFixing(ONIndex3M,I485,TRUE,_xll.ohTrigger(RecalcTrigger,Trigger3M)),NA())</f>
        <v>5.9226353133823295E-4</v>
      </c>
      <c r="N485" s="52">
        <f>IFERROR(_xll.qlIndexFixing(Index6M,$H485,TRUE,_xll.ohTrigger(RecalcTrigger,Trigger6M)),NA())</f>
        <v>2.051830096110705E-3</v>
      </c>
      <c r="O485" s="52">
        <f>IFERROR(_xll.qlIndexFixing(ONIndex6M,I485,TRUE,_xll.ohTrigger(RecalcTrigger,Trigger6M)),NA())</f>
        <v>1.4092879539351344E-3</v>
      </c>
      <c r="P485" s="52">
        <f>IFERROR(_xll.qlIndexFixing(Index1Y,$H485,TRUE,_xll.ohTrigger(RecalcTrigger,Trigger1Y)),NA())</f>
        <v>4.1573312930672868E-3</v>
      </c>
      <c r="Q485" s="52">
        <f>IFERROR(_xll.qlIndexFixing(ONIndex1Y,I485,TRUE,_xll.ohTrigger(RecalcTrigger,Trigger1Y)),NA())</f>
        <v>3.0378590626245483E-3</v>
      </c>
    </row>
    <row r="486" spans="2:17" x14ac:dyDescent="0.2">
      <c r="B486" s="46" t="s">
        <v>17</v>
      </c>
      <c r="D486" s="49">
        <f>_xll.qlCalendarAdvance(Calendar,$D485,B486,"f",FALSE)</f>
        <v>42954</v>
      </c>
      <c r="E486" s="49">
        <f>_xll.qlInterestRateIndexValueDate(IndexON,D486)</f>
        <v>42954</v>
      </c>
      <c r="F486" s="52">
        <f>IFERROR(_xll.qlIndexFixing(IndexON,D486,TRUE,_xll.ohTrigger(RecalcTrigger,TriggerON)),NA())</f>
        <v>-1.0050804757266718E-3</v>
      </c>
      <c r="H486" s="49">
        <f>_xll.qlCalendarAdvance(Calendar,$H485,B486,"f",FALSE)</f>
        <v>42954</v>
      </c>
      <c r="I486" s="49">
        <f>_xll.qlInterestRateIndexValueDate(Index1M,$H486)</f>
        <v>42956</v>
      </c>
      <c r="J486" s="52">
        <f>IFERROR(_xll.qlIndexFixing(Index1M,$H486,TRUE,_xll.ohTrigger(RecalcTrigger,Trigger1M)),NA())</f>
        <v>-3.9147397317019675E-4</v>
      </c>
      <c r="K486" s="52">
        <f>IFERROR(_xll.qlIndexFixing(ONIndex1M,I486,TRUE,_xll.ohTrigger(RecalcTrigger,Trigger1M)),NA())</f>
        <v>-4.4606095699784021E-4</v>
      </c>
      <c r="L486" s="52">
        <f>IFERROR(_xll.qlIndexFixing(Index3M,H486,TRUE,_xll.ohTrigger(RecalcTrigger,Trigger3M)),NA())</f>
        <v>7.8002759383980543E-4</v>
      </c>
      <c r="M486" s="52">
        <f>IFERROR(_xll.qlIndexFixing(ONIndex3M,I486,TRUE,_xll.ohTrigger(RecalcTrigger,Trigger3M)),NA())</f>
        <v>6.0040868013366833E-4</v>
      </c>
      <c r="N486" s="52">
        <f>IFERROR(_xll.qlIndexFixing(Index6M,$H486,TRUE,_xll.ohTrigger(RecalcTrigger,Trigger6M)),NA())</f>
        <v>2.0587735093038064E-3</v>
      </c>
      <c r="O486" s="52">
        <f>IFERROR(_xll.qlIndexFixing(ONIndex6M,I486,TRUE,_xll.ohTrigger(RecalcTrigger,Trigger6M)),NA())</f>
        <v>1.4163336788985958E-3</v>
      </c>
      <c r="P486" s="52">
        <f>IFERROR(_xll.qlIndexFixing(Index1Y,$H486,TRUE,_xll.ohTrigger(RecalcTrigger,Trigger1Y)),NA())</f>
        <v>4.1642884933551583E-3</v>
      </c>
      <c r="Q486" s="52">
        <f>IFERROR(_xll.qlIndexFixing(ONIndex1Y,I486,TRUE,_xll.ohTrigger(RecalcTrigger,Trigger1Y)),NA())</f>
        <v>3.0450274520532616E-3</v>
      </c>
    </row>
    <row r="487" spans="2:17" x14ac:dyDescent="0.2">
      <c r="B487" s="46" t="s">
        <v>17</v>
      </c>
      <c r="D487" s="49">
        <f>_xll.qlCalendarAdvance(Calendar,$D486,B487,"f",FALSE)</f>
        <v>42955</v>
      </c>
      <c r="E487" s="49">
        <f>_xll.qlInterestRateIndexValueDate(IndexON,D487)</f>
        <v>42955</v>
      </c>
      <c r="F487" s="52">
        <f>IFERROR(_xll.qlIndexFixing(IndexON,D487,TRUE,_xll.ohTrigger(RecalcTrigger,TriggerON)),NA())</f>
        <v>-1.0021379333968738E-3</v>
      </c>
      <c r="H487" s="49">
        <f>_xll.qlCalendarAdvance(Calendar,$H486,B487,"f",FALSE)</f>
        <v>42955</v>
      </c>
      <c r="I487" s="49">
        <f>_xll.qlInterestRateIndexValueDate(Index1M,$H487)</f>
        <v>42957</v>
      </c>
      <c r="J487" s="52">
        <f>IFERROR(_xll.qlIndexFixing(Index1M,$H487,TRUE,_xll.ohTrigger(RecalcTrigger,Trigger1M)),NA())</f>
        <v>-3.8938529037760294E-4</v>
      </c>
      <c r="K487" s="52">
        <f>IFERROR(_xll.qlIndexFixing(ONIndex1M,I487,TRUE,_xll.ohTrigger(RecalcTrigger,Trigger1M)),NA())</f>
        <v>-4.3784103466837365E-4</v>
      </c>
      <c r="L487" s="52">
        <f>IFERROR(_xll.qlIndexFixing(Index3M,H487,TRUE,_xll.ohTrigger(RecalcTrigger,Trigger3M)),NA())</f>
        <v>7.8442798280084372E-4</v>
      </c>
      <c r="M487" s="52">
        <f>IFERROR(_xll.qlIndexFixing(ONIndex3M,I487,TRUE,_xll.ohTrigger(RecalcTrigger,Trigger3M)),NA())</f>
        <v>6.0856046945723108E-4</v>
      </c>
      <c r="N487" s="52">
        <f>IFERROR(_xll.qlIndexFixing(Index6M,$H487,TRUE,_xll.ohTrigger(RecalcTrigger,Trigger6M)),NA())</f>
        <v>2.0725890204183776E-3</v>
      </c>
      <c r="O487" s="52">
        <f>IFERROR(_xll.qlIndexFixing(ONIndex6M,I487,TRUE,_xll.ohTrigger(RecalcTrigger,Trigger6M)),NA())</f>
        <v>1.4255345862146385E-3</v>
      </c>
      <c r="P487" s="52">
        <f>IFERROR(_xll.qlIndexFixing(Index1Y,$H487,TRUE,_xll.ohTrigger(RecalcTrigger,Trigger1Y)),NA())</f>
        <v>4.1712578986585489E-3</v>
      </c>
      <c r="Q487" s="52">
        <f>IFERROR(_xll.qlIndexFixing(ONIndex1Y,I487,TRUE,_xll.ohTrigger(RecalcTrigger,Trigger1Y)),NA())</f>
        <v>3.0514327555941634E-3</v>
      </c>
    </row>
    <row r="488" spans="2:17" x14ac:dyDescent="0.2">
      <c r="B488" s="46" t="s">
        <v>17</v>
      </c>
      <c r="D488" s="49">
        <f>_xll.qlCalendarAdvance(Calendar,$D487,B488,"f",FALSE)</f>
        <v>42956</v>
      </c>
      <c r="E488" s="49">
        <f>_xll.qlInterestRateIndexValueDate(IndexON,D488)</f>
        <v>42956</v>
      </c>
      <c r="F488" s="52">
        <f>IFERROR(_xll.qlIndexFixing(IndexON,D488,TRUE,_xll.ohTrigger(RecalcTrigger,TriggerON)),NA())</f>
        <v>-9.9915581560416911E-4</v>
      </c>
      <c r="H488" s="49">
        <f>_xll.qlCalendarAdvance(Calendar,$H487,B488,"f",FALSE)</f>
        <v>42956</v>
      </c>
      <c r="I488" s="49">
        <f>_xll.qlInterestRateIndexValueDate(Index1M,$H488)</f>
        <v>42958</v>
      </c>
      <c r="J488" s="52">
        <f>IFERROR(_xll.qlIndexFixing(Index1M,$H488,TRUE,_xll.ohTrigger(RecalcTrigger,Trigger1M)),NA())</f>
        <v>-3.8729337817563239E-4</v>
      </c>
      <c r="K488" s="52">
        <f>IFERROR(_xll.qlIndexFixing(ONIndex1M,I488,TRUE,_xll.ohTrigger(RecalcTrigger,Trigger1M)),NA())</f>
        <v>-4.3371466670105718E-4</v>
      </c>
      <c r="L488" s="52">
        <f>IFERROR(_xll.qlIndexFixing(Index3M,H488,TRUE,_xll.ohTrigger(RecalcTrigger,Trigger3M)),NA())</f>
        <v>7.934634931128934E-4</v>
      </c>
      <c r="M488" s="52">
        <f>IFERROR(_xll.qlIndexFixing(ONIndex3M,I488,TRUE,_xll.ohTrigger(RecalcTrigger,Trigger3M)),NA())</f>
        <v>6.1264111703707158E-4</v>
      </c>
      <c r="N488" s="52">
        <f>IFERROR(_xll.qlIndexFixing(Index6M,$H488,TRUE,_xll.ohTrigger(RecalcTrigger,Trigger6M)),NA())</f>
        <v>2.07616630404365E-3</v>
      </c>
      <c r="O488" s="52">
        <f>IFERROR(_xll.qlIndexFixing(ONIndex6M,I488,TRUE,_xll.ohTrigger(RecalcTrigger,Trigger6M)),NA())</f>
        <v>1.4312303027530504E-3</v>
      </c>
      <c r="P488" s="52">
        <f>IFERROR(_xll.qlIndexFixing(Index1Y,$H488,TRUE,_xll.ohTrigger(RecalcTrigger,Trigger1Y)),NA())</f>
        <v>4.1860546920383804E-3</v>
      </c>
      <c r="Q488" s="52">
        <f>IFERROR(_xll.qlIndexFixing(ONIndex1Y,I488,TRUE,_xll.ohTrigger(RecalcTrigger,Trigger1Y)),NA())</f>
        <v>3.0542894046714508E-3</v>
      </c>
    </row>
    <row r="489" spans="2:17" x14ac:dyDescent="0.2">
      <c r="B489" s="46" t="s">
        <v>17</v>
      </c>
      <c r="D489" s="49">
        <f>_xll.qlCalendarAdvance(Calendar,$D488,B489,"f",FALSE)</f>
        <v>42957</v>
      </c>
      <c r="E489" s="49">
        <f>_xll.qlInterestRateIndexValueDate(IndexON,D489)</f>
        <v>42957</v>
      </c>
      <c r="F489" s="52">
        <f>IFERROR(_xll.qlIndexFixing(IndexON,D489,TRUE,_xll.ohTrigger(RecalcTrigger,TriggerON)),NA())</f>
        <v>-9.9613392998243455E-4</v>
      </c>
      <c r="H489" s="49">
        <f>_xll.qlCalendarAdvance(Calendar,$H488,B489,"f",FALSE)</f>
        <v>42957</v>
      </c>
      <c r="I489" s="49">
        <f>_xll.qlInterestRateIndexValueDate(Index1M,$H489)</f>
        <v>42961</v>
      </c>
      <c r="J489" s="52">
        <f>IFERROR(_xll.qlIndexFixing(Index1M,$H489,TRUE,_xll.ohTrigger(RecalcTrigger,Trigger1M)),NA())</f>
        <v>-3.7453768383742851E-4</v>
      </c>
      <c r="K489" s="52">
        <f>IFERROR(_xll.qlIndexFixing(ONIndex1M,I489,TRUE,_xll.ohTrigger(RecalcTrigger,Trigger1M)),NA())</f>
        <v>-4.2957862191439489E-4</v>
      </c>
      <c r="L489" s="52">
        <f>IFERROR(_xll.qlIndexFixing(Index3M,H489,TRUE,_xll.ohTrigger(RecalcTrigger,Trigger3M)),NA())</f>
        <v>8.0215163781663986E-4</v>
      </c>
      <c r="M489" s="52">
        <f>IFERROR(_xll.qlIndexFixing(ONIndex3M,I489,TRUE,_xll.ohTrigger(RecalcTrigger,Trigger3M)),NA())</f>
        <v>6.1672427420944587E-4</v>
      </c>
      <c r="N489" s="52">
        <f>IFERROR(_xll.qlIndexFixing(Index6M,$H489,TRUE,_xll.ohTrigger(RecalcTrigger,Trigger6M)),NA())</f>
        <v>2.0938608700059253E-3</v>
      </c>
      <c r="O489" s="52">
        <f>IFERROR(_xll.qlIndexFixing(ONIndex6M,I489,TRUE,_xll.ohTrigger(RecalcTrigger,Trigger6M)),NA())</f>
        <v>1.4375870937666235E-3</v>
      </c>
      <c r="P489" s="52">
        <f>IFERROR(_xll.qlIndexFixing(Index1Y,$H489,TRUE,_xll.ohTrigger(RecalcTrigger,Trigger1Y)),NA())</f>
        <v>4.1992694735682448E-3</v>
      </c>
      <c r="Q489" s="52">
        <f>IFERROR(_xll.qlIndexFixing(ONIndex1Y,I489,TRUE,_xll.ohTrigger(RecalcTrigger,Trigger1Y)),NA())</f>
        <v>3.0569288693182983E-3</v>
      </c>
    </row>
    <row r="490" spans="2:17" x14ac:dyDescent="0.2">
      <c r="B490" s="46" t="s">
        <v>17</v>
      </c>
      <c r="D490" s="49">
        <f>_xll.qlCalendarAdvance(Calendar,$D489,B490,"f",FALSE)</f>
        <v>42958</v>
      </c>
      <c r="E490" s="49">
        <f>_xll.qlInterestRateIndexValueDate(IndexON,D490)</f>
        <v>42958</v>
      </c>
      <c r="F490" s="52">
        <f>IFERROR(_xll.qlIndexFixing(IndexON,D490,TRUE,_xll.ohTrigger(RecalcTrigger,TriggerON)),NA())</f>
        <v>-9.8995391530909416E-4</v>
      </c>
      <c r="H490" s="49">
        <f>_xll.qlCalendarAdvance(Calendar,$H489,B490,"f",FALSE)</f>
        <v>42958</v>
      </c>
      <c r="I490" s="49">
        <f>_xll.qlInterestRateIndexValueDate(Index1M,$H490)</f>
        <v>42962</v>
      </c>
      <c r="J490" s="52">
        <f>IFERROR(_xll.qlIndexFixing(Index1M,$H490,TRUE,_xll.ohTrigger(RecalcTrigger,Trigger1M)),NA())</f>
        <v>-3.702664596192467E-4</v>
      </c>
      <c r="K490" s="52">
        <f>IFERROR(_xll.qlIndexFixing(ONIndex1M,I490,TRUE,_xll.ohTrigger(RecalcTrigger,Trigger1M)),NA())</f>
        <v>-4.254329017472358E-4</v>
      </c>
      <c r="L490" s="52">
        <f>IFERROR(_xll.qlIndexFixing(Index3M,H490,TRUE,_xll.ohTrigger(RecalcTrigger,Trigger3M)),NA())</f>
        <v>8.0661413676613486E-4</v>
      </c>
      <c r="M490" s="52">
        <f>IFERROR(_xll.qlIndexFixing(ONIndex3M,I490,TRUE,_xll.ohTrigger(RecalcTrigger,Trigger3M)),NA())</f>
        <v>6.2080991315660583E-4</v>
      </c>
      <c r="N490" s="52">
        <f>IFERROR(_xll.qlIndexFixing(Index6M,$H490,TRUE,_xll.ohTrigger(RecalcTrigger,Trigger6M)),NA())</f>
        <v>2.1009280908727054E-3</v>
      </c>
      <c r="O490" s="52">
        <f>IFERROR(_xll.qlIndexFixing(ONIndex6M,I490,TRUE,_xll.ohTrigger(RecalcTrigger,Trigger6M)),NA())</f>
        <v>1.4446086845154582E-3</v>
      </c>
      <c r="P490" s="52">
        <f>IFERROR(_xll.qlIndexFixing(Index1Y,$H490,TRUE,_xll.ohTrigger(RecalcTrigger,Trigger1Y)),NA())</f>
        <v>4.2063088612649948E-3</v>
      </c>
      <c r="Q490" s="52">
        <f>IFERROR(_xll.qlIndexFixing(ONIndex1Y,I490,TRUE,_xll.ohTrigger(RecalcTrigger,Trigger1Y)),NA())</f>
        <v>3.0593499123643397E-3</v>
      </c>
    </row>
    <row r="491" spans="2:17" x14ac:dyDescent="0.2">
      <c r="B491" s="46" t="s">
        <v>17</v>
      </c>
      <c r="D491" s="49">
        <f>_xll.qlCalendarAdvance(Calendar,$D490,B491,"f",FALSE)</f>
        <v>42961</v>
      </c>
      <c r="E491" s="49">
        <f>_xll.qlInterestRateIndexValueDate(IndexON,D491)</f>
        <v>42961</v>
      </c>
      <c r="F491" s="52">
        <f>IFERROR(_xll.qlIndexFixing(IndexON,D491,TRUE,_xll.ohTrigger(RecalcTrigger,TriggerON)),NA())</f>
        <v>-9.8364486224244985E-4</v>
      </c>
      <c r="H491" s="49">
        <f>_xll.qlCalendarAdvance(Calendar,$H490,B491,"f",FALSE)</f>
        <v>42961</v>
      </c>
      <c r="I491" s="49">
        <f>_xll.qlInterestRateIndexValueDate(Index1M,$H491)</f>
        <v>42963</v>
      </c>
      <c r="J491" s="52">
        <f>IFERROR(_xll.qlIndexFixing(Index1M,$H491,TRUE,_xll.ohTrigger(RecalcTrigger,Trigger1M)),NA())</f>
        <v>-3.6164315902405394E-4</v>
      </c>
      <c r="K491" s="52">
        <f>IFERROR(_xll.qlIndexFixing(ONIndex1M,I491,TRUE,_xll.ohTrigger(RecalcTrigger,Trigger1M)),NA())</f>
        <v>-4.171087318072253E-4</v>
      </c>
      <c r="L491" s="52">
        <f>IFERROR(_xll.qlIndexFixing(Index3M,H491,TRUE,_xll.ohTrigger(RecalcTrigger,Trigger3M)),NA())</f>
        <v>8.1108969754029525E-4</v>
      </c>
      <c r="M491" s="52">
        <f>IFERROR(_xll.qlIndexFixing(ONIndex3M,I491,TRUE,_xll.ohTrigger(RecalcTrigger,Trigger3M)),NA())</f>
        <v>6.289904242517963E-4</v>
      </c>
      <c r="N491" s="52">
        <f>IFERROR(_xll.qlIndexFixing(Index6M,$H491,TRUE,_xll.ohTrigger(RecalcTrigger,Trigger6M)),NA())</f>
        <v>2.108003696070975E-3</v>
      </c>
      <c r="O491" s="52">
        <f>IFERROR(_xll.qlIndexFixing(ONIndex6M,I491,TRUE,_xll.ohTrigger(RecalcTrigger,Trigger6M)),NA())</f>
        <v>1.4608924209547069E-3</v>
      </c>
      <c r="P491" s="52">
        <f>IFERROR(_xll.qlIndexFixing(Index1Y,$H491,TRUE,_xll.ohTrigger(RecalcTrigger,Trigger1Y)),NA())</f>
        <v>4.2133640606324026E-3</v>
      </c>
      <c r="Q491" s="52">
        <f>IFERROR(_xll.qlIndexFixing(ONIndex1Y,I491,TRUE,_xll.ohTrigger(RecalcTrigger,Trigger1Y)),NA())</f>
        <v>3.0634838084697691E-3</v>
      </c>
    </row>
    <row r="492" spans="2:17" x14ac:dyDescent="0.2">
      <c r="B492" s="46" t="s">
        <v>17</v>
      </c>
      <c r="D492" s="49">
        <f>_xll.qlCalendarAdvance(Calendar,$D491,B492,"f",FALSE)</f>
        <v>42962</v>
      </c>
      <c r="E492" s="49">
        <f>_xll.qlInterestRateIndexValueDate(IndexON,D492)</f>
        <v>42962</v>
      </c>
      <c r="F492" s="52">
        <f>IFERROR(_xll.qlIndexFixing(IndexON,D492,TRUE,_xll.ohTrigger(RecalcTrigger,TriggerON)),NA())</f>
        <v>-9.8042125206365682E-4</v>
      </c>
      <c r="H492" s="49">
        <f>_xll.qlCalendarAdvance(Calendar,$H491,B492,"f",FALSE)</f>
        <v>42962</v>
      </c>
      <c r="I492" s="49">
        <f>_xll.qlInterestRateIndexValueDate(Index1M,$H492)</f>
        <v>42964</v>
      </c>
      <c r="J492" s="52">
        <f>IFERROR(_xll.qlIndexFixing(Index1M,$H492,TRUE,_xll.ohTrigger(RecalcTrigger,Trigger1M)),NA())</f>
        <v>-3.5952060481556081E-4</v>
      </c>
      <c r="K492" s="52">
        <f>IFERROR(_xll.qlIndexFixing(ONIndex1M,I492,TRUE,_xll.ohTrigger(RecalcTrigger,Trigger1M)),NA())</f>
        <v>-4.0875328769729435E-4</v>
      </c>
      <c r="L492" s="52">
        <f>IFERROR(_xll.qlIndexFixing(Index3M,H492,TRUE,_xll.ohTrigger(RecalcTrigger,Trigger3M)),NA())</f>
        <v>8.1557853580834254E-4</v>
      </c>
      <c r="M492" s="52">
        <f>IFERROR(_xll.qlIndexFixing(ONIndex3M,I492,TRUE,_xll.ohTrigger(RecalcTrigger,Trigger3M)),NA())</f>
        <v>6.3717673249641393E-4</v>
      </c>
      <c r="N492" s="52">
        <f>IFERROR(_xll.qlIndexFixing(Index6M,$H492,TRUE,_xll.ohTrigger(RecalcTrigger,Trigger6M)),NA())</f>
        <v>2.1219418141754831E-3</v>
      </c>
      <c r="O492" s="52">
        <f>IFERROR(_xll.qlIndexFixing(ONIndex6M,I492,TRUE,_xll.ohTrigger(RecalcTrigger,Trigger6M)),NA())</f>
        <v>1.4794175550214561E-3</v>
      </c>
      <c r="P492" s="52">
        <f>IFERROR(_xll.qlIndexFixing(Index1Y,$H492,TRUE,_xll.ohTrigger(RecalcTrigger,Trigger1Y)),NA())</f>
        <v>4.2204356846457826E-3</v>
      </c>
      <c r="Q492" s="52">
        <f>IFERROR(_xll.qlIndexFixing(ONIndex1Y,I492,TRUE,_xll.ohTrigger(RecalcTrigger,Trigger1Y)),NA())</f>
        <v>3.0668251212162545E-3</v>
      </c>
    </row>
    <row r="493" spans="2:17" x14ac:dyDescent="0.2">
      <c r="B493" s="46" t="s">
        <v>17</v>
      </c>
      <c r="D493" s="49">
        <f>_xll.qlCalendarAdvance(Calendar,$D492,B493,"f",FALSE)</f>
        <v>42963</v>
      </c>
      <c r="E493" s="49">
        <f>_xll.qlInterestRateIndexValueDate(IndexON,D493)</f>
        <v>42963</v>
      </c>
      <c r="F493" s="52">
        <f>IFERROR(_xll.qlIndexFixing(IndexON,D493,TRUE,_xll.ohTrigger(RecalcTrigger,TriggerON)),NA())</f>
        <v>-9.7715671997899989E-4</v>
      </c>
      <c r="H493" s="49">
        <f>_xll.qlCalendarAdvance(Calendar,$H492,B493,"f",FALSE)</f>
        <v>42963</v>
      </c>
      <c r="I493" s="49">
        <f>_xll.qlInterestRateIndexValueDate(Index1M,$H493)</f>
        <v>42965</v>
      </c>
      <c r="J493" s="52">
        <f>IFERROR(_xll.qlIndexFixing(Index1M,$H493,TRUE,_xll.ohTrigger(RecalcTrigger,Trigger1M)),NA())</f>
        <v>-3.5739482404249746E-4</v>
      </c>
      <c r="K493" s="52">
        <f>IFERROR(_xll.qlIndexFixing(ONIndex1M,I493,TRUE,_xll.ohTrigger(RecalcTrigger,Trigger1M)),NA())</f>
        <v>-4.0455920637505471E-4</v>
      </c>
      <c r="L493" s="52">
        <f>IFERROR(_xll.qlIndexFixing(Index3M,H493,TRUE,_xll.ohTrigger(RecalcTrigger,Trigger3M)),NA())</f>
        <v>8.2482794648014793E-4</v>
      </c>
      <c r="M493" s="52">
        <f>IFERROR(_xll.qlIndexFixing(ONIndex3M,I493,TRUE,_xll.ohTrigger(RecalcTrigger,Trigger3M)),NA())</f>
        <v>6.4127436409044947E-4</v>
      </c>
      <c r="N493" s="52">
        <f>IFERROR(_xll.qlIndexFixing(Index6M,$H493,TRUE,_xll.ohTrigger(RecalcTrigger,Trigger6M)),NA())</f>
        <v>2.1255945447458007E-3</v>
      </c>
      <c r="O493" s="52">
        <f>IFERROR(_xll.qlIndexFixing(ONIndex6M,I493,TRUE,_xll.ohTrigger(RecalcTrigger,Trigger6M)),NA())</f>
        <v>1.4898190268652911E-3</v>
      </c>
      <c r="P493" s="52">
        <f>IFERROR(_xll.qlIndexFixing(Index1Y,$H493,TRUE,_xll.ohTrigger(RecalcTrigger,Trigger1Y)),NA())</f>
        <v>4.235400899961066E-3</v>
      </c>
      <c r="Q493" s="52">
        <f>IFERROR(_xll.qlIndexFixing(ONIndex1Y,I493,TRUE,_xll.ohTrigger(RecalcTrigger,Trigger1Y)),NA())</f>
        <v>3.0681354959849472E-3</v>
      </c>
    </row>
    <row r="494" spans="2:17" x14ac:dyDescent="0.2">
      <c r="B494" s="46" t="s">
        <v>17</v>
      </c>
      <c r="D494" s="49">
        <f>_xll.qlCalendarAdvance(Calendar,$D493,B494,"f",FALSE)</f>
        <v>42964</v>
      </c>
      <c r="E494" s="49">
        <f>_xll.qlInterestRateIndexValueDate(IndexON,D494)</f>
        <v>42964</v>
      </c>
      <c r="F494" s="52">
        <f>IFERROR(_xll.qlIndexFixing(IndexON,D494,TRUE,_xll.ohTrigger(RecalcTrigger,TriggerON)),NA())</f>
        <v>-9.7385107362235601E-4</v>
      </c>
      <c r="H494" s="49">
        <f>_xll.qlCalendarAdvance(Calendar,$H493,B494,"f",FALSE)</f>
        <v>42964</v>
      </c>
      <c r="I494" s="49">
        <f>_xll.qlInterestRateIndexValueDate(Index1M,$H494)</f>
        <v>42968</v>
      </c>
      <c r="J494" s="52">
        <f>IFERROR(_xll.qlIndexFixing(Index1M,$H494,TRUE,_xll.ohTrigger(RecalcTrigger,Trigger1M)),NA())</f>
        <v>-3.4443626719040949E-4</v>
      </c>
      <c r="K494" s="52">
        <f>IFERROR(_xll.qlIndexFixing(ONIndex1M,I494,TRUE,_xll.ohTrigger(RecalcTrigger,Trigger1M)),NA())</f>
        <v>-4.0035545626704305E-4</v>
      </c>
      <c r="L494" s="52">
        <f>IFERROR(_xll.qlIndexFixing(Index3M,H494,TRUE,_xll.ohTrigger(RecalcTrigger,Trigger3M)),NA())</f>
        <v>8.3367101304125375E-4</v>
      </c>
      <c r="M494" s="52">
        <f>IFERROR(_xll.qlIndexFixing(ONIndex3M,I494,TRUE,_xll.ohTrigger(RecalcTrigger,Trigger3M)),NA())</f>
        <v>6.4537431087252628E-4</v>
      </c>
      <c r="N494" s="52">
        <f>IFERROR(_xll.qlIndexFixing(Index6M,$H494,TRUE,_xll.ohTrigger(RecalcTrigger,Trigger6M)),NA())</f>
        <v>2.1433823668939025E-3</v>
      </c>
      <c r="O494" s="52">
        <f>IFERROR(_xll.qlIndexFixing(ONIndex6M,I494,TRUE,_xll.ohTrigger(RecalcTrigger,Trigger6M)),NA())</f>
        <v>1.500769585165429E-3</v>
      </c>
      <c r="P494" s="52">
        <f>IFERROR(_xll.qlIndexFixing(Index1Y,$H494,TRUE,_xll.ohTrigger(RecalcTrigger,Trigger1Y)),NA())</f>
        <v>4.248898805334877E-3</v>
      </c>
      <c r="Q494" s="52">
        <f>IFERROR(_xll.qlIndexFixing(ONIndex1Y,I494,TRUE,_xll.ohTrigger(RecalcTrigger,Trigger1Y)),NA())</f>
        <v>3.0692813163035737E-3</v>
      </c>
    </row>
    <row r="495" spans="2:17" x14ac:dyDescent="0.2">
      <c r="B495" s="46" t="s">
        <v>17</v>
      </c>
      <c r="D495" s="49">
        <f>_xll.qlCalendarAdvance(Calendar,$D494,B495,"f",FALSE)</f>
        <v>42965</v>
      </c>
      <c r="E495" s="49">
        <f>_xll.qlInterestRateIndexValueDate(IndexON,D495)</f>
        <v>42965</v>
      </c>
      <c r="F495" s="52">
        <f>IFERROR(_xll.qlIndexFixing(IndexON,D495,TRUE,_xll.ohTrigger(RecalcTrigger,TriggerON)),NA())</f>
        <v>-9.6709917319692806E-4</v>
      </c>
      <c r="H495" s="49">
        <f>_xll.qlCalendarAdvance(Calendar,$H494,B495,"f",FALSE)</f>
        <v>42965</v>
      </c>
      <c r="I495" s="49">
        <f>_xll.qlInterestRateIndexValueDate(Index1M,$H495)</f>
        <v>42969</v>
      </c>
      <c r="J495" s="52">
        <f>IFERROR(_xll.qlIndexFixing(Index1M,$H495,TRUE,_xll.ohTrigger(RecalcTrigger,Trigger1M)),NA())</f>
        <v>-3.4009743753356112E-4</v>
      </c>
      <c r="K495" s="52">
        <f>IFERROR(_xll.qlIndexFixing(ONIndex1M,I495,TRUE,_xll.ohTrigger(RecalcTrigger,Trigger1M)),NA())</f>
        <v>-3.9614203837246009E-4</v>
      </c>
      <c r="L495" s="52">
        <f>IFERROR(_xll.qlIndexFixing(Index3M,H495,TRUE,_xll.ohTrigger(RecalcTrigger,Trigger3M)),NA())</f>
        <v>8.3822950966316878E-4</v>
      </c>
      <c r="M495" s="52">
        <f>IFERROR(_xll.qlIndexFixing(ONIndex3M,I495,TRUE,_xll.ohTrigger(RecalcTrigger,Trigger3M)),NA())</f>
        <v>6.4947654518476838E-4</v>
      </c>
      <c r="N495" s="52">
        <f>IFERROR(_xll.qlIndexFixing(Index6M,$H495,TRUE,_xll.ohTrigger(RecalcTrigger,Trigger6M)),NA())</f>
        <v>2.1504329204483693E-3</v>
      </c>
      <c r="O495" s="52">
        <f>IFERROR(_xll.qlIndexFixing(ONIndex6M,I495,TRUE,_xll.ohTrigger(RecalcTrigger,Trigger6M)),NA())</f>
        <v>1.5117191144486952E-3</v>
      </c>
      <c r="P495" s="52">
        <f>IFERROR(_xll.qlIndexFixing(Index1Y,$H495,TRUE,_xll.ohTrigger(RecalcTrigger,Trigger1Y)),NA())</f>
        <v>4.2560618658837503E-3</v>
      </c>
      <c r="Q495" s="52">
        <f>IFERROR(_xll.qlIndexFixing(ONIndex1Y,I495,TRUE,_xll.ohTrigger(RecalcTrigger,Trigger1Y)),NA())</f>
        <v>3.0705072088110796E-3</v>
      </c>
    </row>
    <row r="496" spans="2:17" x14ac:dyDescent="0.2">
      <c r="B496" s="46" t="s">
        <v>17</v>
      </c>
      <c r="D496" s="49">
        <f>_xll.qlCalendarAdvance(Calendar,$D495,B496,"f",FALSE)</f>
        <v>42968</v>
      </c>
      <c r="E496" s="49">
        <f>_xll.qlInterestRateIndexValueDate(IndexON,D496)</f>
        <v>42968</v>
      </c>
      <c r="F496" s="52">
        <f>IFERROR(_xll.qlIndexFixing(IndexON,D496,TRUE,_xll.ohTrigger(RecalcTrigger,TriggerON)),NA())</f>
        <v>-9.6021349751396201E-4</v>
      </c>
      <c r="H496" s="49">
        <f>_xll.qlCalendarAdvance(Calendar,$H495,B496,"f",FALSE)</f>
        <v>42968</v>
      </c>
      <c r="I496" s="49">
        <f>_xll.qlInterestRateIndexValueDate(Index1M,$H496)</f>
        <v>42970</v>
      </c>
      <c r="J496" s="52">
        <f>IFERROR(_xll.qlIndexFixing(Index1M,$H496,TRUE,_xll.ohTrigger(RecalcTrigger,Trigger1M)),NA())</f>
        <v>-3.3133904884887568E-4</v>
      </c>
      <c r="K496" s="52">
        <f>IFERROR(_xll.qlIndexFixing(ONIndex1M,I496,TRUE,_xll.ohTrigger(RecalcTrigger,Trigger1M)),NA())</f>
        <v>-3.876825646642601E-4</v>
      </c>
      <c r="L496" s="52">
        <f>IFERROR(_xll.qlIndexFixing(Index3M,H496,TRUE,_xll.ohTrigger(RecalcTrigger,Trigger3M)),NA())</f>
        <v>8.4280259930665749E-4</v>
      </c>
      <c r="M496" s="52">
        <f>IFERROR(_xll.qlIndexFixing(ONIndex3M,I496,TRUE,_xll.ohTrigger(RecalcTrigger,Trigger3M)),NA())</f>
        <v>6.5768970107349389E-4</v>
      </c>
      <c r="N496" s="52">
        <f>IFERROR(_xll.qlIndexFixing(Index6M,$H496,TRUE,_xll.ohTrigger(RecalcTrigger,Trigger6M)),NA())</f>
        <v>2.1574665487551106E-3</v>
      </c>
      <c r="O496" s="52">
        <f>IFERROR(_xll.qlIndexFixing(ONIndex6M,I496,TRUE,_xll.ohTrigger(RecalcTrigger,Trigger6M)),NA())</f>
        <v>1.5331573562704648E-3</v>
      </c>
      <c r="P496" s="52">
        <f>IFERROR(_xll.qlIndexFixing(Index1Y,$H496,TRUE,_xll.ohTrigger(RecalcTrigger,Trigger1Y)),NA())</f>
        <v>4.2632451001410263E-3</v>
      </c>
      <c r="Q496" s="52">
        <f>IFERROR(_xll.qlIndexFixing(ONIndex1Y,I496,TRUE,_xll.ohTrigger(RecalcTrigger,Trigger1Y)),NA())</f>
        <v>3.073460167115627E-3</v>
      </c>
    </row>
    <row r="497" spans="2:17" x14ac:dyDescent="0.2">
      <c r="B497" s="46" t="s">
        <v>17</v>
      </c>
      <c r="D497" s="49">
        <f>_xll.qlCalendarAdvance(Calendar,$D496,B497,"f",FALSE)</f>
        <v>42969</v>
      </c>
      <c r="E497" s="49">
        <f>_xll.qlInterestRateIndexValueDate(IndexON,D497)</f>
        <v>42969</v>
      </c>
      <c r="F497" s="52">
        <f>IFERROR(_xll.qlIndexFixing(IndexON,D497,TRUE,_xll.ohTrigger(RecalcTrigger,TriggerON)),NA())</f>
        <v>-9.5669939386588965E-4</v>
      </c>
      <c r="H497" s="49">
        <f>_xll.qlCalendarAdvance(Calendar,$H496,B497,"f",FALSE)</f>
        <v>42969</v>
      </c>
      <c r="I497" s="49">
        <f>_xll.qlInterestRateIndexValueDate(Index1M,$H497)</f>
        <v>42971</v>
      </c>
      <c r="J497" s="52">
        <f>IFERROR(_xll.qlIndexFixing(Index1M,$H497,TRUE,_xll.ohTrigger(RecalcTrigger,Trigger1M)),NA())</f>
        <v>-3.2918265220047149E-4</v>
      </c>
      <c r="K497" s="52">
        <f>IFERROR(_xll.qlIndexFixing(ONIndex1M,I497,TRUE,_xll.ohTrigger(RecalcTrigger,Trigger1M)),NA())</f>
        <v>-3.7919171119060735E-4</v>
      </c>
      <c r="L497" s="52">
        <f>IFERROR(_xll.qlIndexFixing(Index3M,H497,TRUE,_xll.ohTrigger(RecalcTrigger,Trigger3M)),NA())</f>
        <v>8.4739050481607171E-4</v>
      </c>
      <c r="M497" s="52">
        <f>IFERROR(_xll.qlIndexFixing(ONIndex3M,I497,TRUE,_xll.ohTrigger(RecalcTrigger,Trigger3M)),NA())</f>
        <v>6.659078008208752E-4</v>
      </c>
      <c r="N497" s="52">
        <f>IFERROR(_xll.qlIndexFixing(Index6M,$H497,TRUE,_xll.ohTrigger(RecalcTrigger,Trigger6M)),NA())</f>
        <v>2.1713563230254095E-3</v>
      </c>
      <c r="O497" s="52">
        <f>IFERROR(_xll.qlIndexFixing(ONIndex6M,I497,TRUE,_xll.ohTrigger(RecalcTrigger,Trigger6M)),NA())</f>
        <v>1.5541101862215356E-3</v>
      </c>
      <c r="P497" s="52">
        <f>IFERROR(_xll.qlIndexFixing(Index1Y,$H497,TRUE,_xll.ohTrigger(RecalcTrigger,Trigger1Y)),NA())</f>
        <v>4.2704489761750293E-3</v>
      </c>
      <c r="Q497" s="52">
        <f>IFERROR(_xll.qlIndexFixing(ONIndex1Y,I497,TRUE,_xll.ohTrigger(RecalcTrigger,Trigger1Y)),NA())</f>
        <v>3.0768398871128255E-3</v>
      </c>
    </row>
    <row r="498" spans="2:17" x14ac:dyDescent="0.2">
      <c r="B498" s="46" t="s">
        <v>17</v>
      </c>
      <c r="D498" s="49">
        <f>_xll.qlCalendarAdvance(Calendar,$D497,B498,"f",FALSE)</f>
        <v>42970</v>
      </c>
      <c r="E498" s="49">
        <f>_xll.qlInterestRateIndexValueDate(IndexON,D498)</f>
        <v>42970</v>
      </c>
      <c r="F498" s="52">
        <f>IFERROR(_xll.qlIndexFixing(IndexON,D498,TRUE,_xll.ohTrigger(RecalcTrigger,TriggerON)),NA())</f>
        <v>-9.5314302190896427E-4</v>
      </c>
      <c r="H498" s="49">
        <f>_xll.qlCalendarAdvance(Calendar,$H497,B498,"f",FALSE)</f>
        <v>42970</v>
      </c>
      <c r="I498" s="49">
        <f>_xll.qlInterestRateIndexValueDate(Index1M,$H498)</f>
        <v>42972</v>
      </c>
      <c r="J498" s="52">
        <f>IFERROR(_xll.qlIndexFixing(Index1M,$H498,TRUE,_xll.ohTrigger(RecalcTrigger,Trigger1M)),NA())</f>
        <v>-3.2702303185674637E-4</v>
      </c>
      <c r="K498" s="52">
        <f>IFERROR(_xll.qlIndexFixing(ONIndex1M,I498,TRUE,_xll.ohTrigger(RecalcTrigger,Trigger1M)),NA())</f>
        <v>-3.7492997106980397E-4</v>
      </c>
      <c r="L498" s="52">
        <f>IFERROR(_xll.qlIndexFixing(Index3M,H498,TRUE,_xll.ohTrigger(RecalcTrigger,Trigger3M)),NA())</f>
        <v>8.568737420632409E-4</v>
      </c>
      <c r="M498" s="52">
        <f>IFERROR(_xll.qlIndexFixing(ONIndex3M,I498,TRUE,_xll.ohTrigger(RecalcTrigger,Trigger3M)),NA())</f>
        <v>6.7002105559765823E-4</v>
      </c>
      <c r="N498" s="52">
        <f>IFERROR(_xll.qlIndexFixing(Index6M,$H498,TRUE,_xll.ohTrigger(RecalcTrigger,Trigger6M)),NA())</f>
        <v>2.1749127966216881E-3</v>
      </c>
      <c r="O498" s="52">
        <f>IFERROR(_xll.qlIndexFixing(ONIndex6M,I498,TRUE,_xll.ohTrigger(RecalcTrigger,Trigger6M)),NA())</f>
        <v>1.5643511853102865E-3</v>
      </c>
      <c r="P498" s="52">
        <f>IFERROR(_xll.qlIndexFixing(Index1Y,$H498,TRUE,_xll.ohTrigger(RecalcTrigger,Trigger1Y)),NA())</f>
        <v>4.2856086051167577E-3</v>
      </c>
      <c r="Q498" s="52">
        <f>IFERROR(_xll.qlIndexFixing(ONIndex1Y,I498,TRUE,_xll.ohTrigger(RecalcTrigger,Trigger1Y)),NA())</f>
        <v>3.0787846391522322E-3</v>
      </c>
    </row>
    <row r="499" spans="2:17" x14ac:dyDescent="0.2">
      <c r="B499" s="46" t="s">
        <v>17</v>
      </c>
      <c r="D499" s="49">
        <f>_xll.qlCalendarAdvance(Calendar,$D498,B499,"f",FALSE)</f>
        <v>42971</v>
      </c>
      <c r="E499" s="49">
        <f>_xll.qlInterestRateIndexValueDate(IndexON,D499)</f>
        <v>42971</v>
      </c>
      <c r="F499" s="52">
        <f>IFERROR(_xll.qlIndexFixing(IndexON,D499,TRUE,_xll.ohTrigger(RecalcTrigger,TriggerON)),NA())</f>
        <v>-9.4954418911719074E-4</v>
      </c>
      <c r="H499" s="49">
        <f>_xll.qlCalendarAdvance(Calendar,$H498,B499,"f",FALSE)</f>
        <v>42971</v>
      </c>
      <c r="I499" s="49">
        <f>_xll.qlInterestRateIndexValueDate(Index1M,$H499)</f>
        <v>42975</v>
      </c>
      <c r="J499" s="52">
        <f>IFERROR(_xll.qlIndexFixing(Index1M,$H499,TRUE,_xll.ohTrigger(RecalcTrigger,Trigger1M)),NA())</f>
        <v>-3.138616420903231E-4</v>
      </c>
      <c r="K499" s="52">
        <f>IFERROR(_xll.qlIndexFixing(ONIndex1M,I499,TRUE,_xll.ohTrigger(RecalcTrigger,Trigger1M)),NA())</f>
        <v>-3.7065856991702617E-4</v>
      </c>
      <c r="L499" s="52">
        <f>IFERROR(_xll.qlIndexFixing(Index3M,H499,TRUE,_xll.ohTrigger(RecalcTrigger,Trigger3M)),NA())</f>
        <v>8.6589477822440275E-4</v>
      </c>
      <c r="M499" s="52">
        <f>IFERROR(_xll.qlIndexFixing(ONIndex3M,I499,TRUE,_xll.ohTrigger(RecalcTrigger,Trigger3M)),NA())</f>
        <v>6.7413643091818187E-4</v>
      </c>
      <c r="N499" s="52">
        <f>IFERROR(_xll.qlIndexFixing(Index6M,$H499,TRUE,_xll.ohTrigger(RecalcTrigger,Trigger6M)),NA())</f>
        <v>2.1923451297749916E-3</v>
      </c>
      <c r="O499" s="52">
        <f>IFERROR(_xll.qlIndexFixing(ONIndex6M,I499,TRUE,_xll.ohTrigger(RecalcTrigger,Trigger6M)),NA())</f>
        <v>1.5744474737555691E-3</v>
      </c>
      <c r="P499" s="52">
        <f>IFERROR(_xll.qlIndexFixing(Index1Y,$H499,TRUE,_xll.ohTrigger(RecalcTrigger,Trigger1Y)),NA())</f>
        <v>4.2994650790780051E-3</v>
      </c>
      <c r="Q499" s="52">
        <f>IFERROR(_xll.qlIndexFixing(ONIndex1Y,I499,TRUE,_xll.ohTrigger(RecalcTrigger,Trigger1Y)),NA())</f>
        <v>3.0808757462796876E-3</v>
      </c>
    </row>
    <row r="500" spans="2:17" x14ac:dyDescent="0.2">
      <c r="B500" s="46" t="s">
        <v>17</v>
      </c>
      <c r="D500" s="49">
        <f>_xll.qlCalendarAdvance(Calendar,$D499,B500,"f",FALSE)</f>
        <v>42972</v>
      </c>
      <c r="E500" s="49">
        <f>_xll.qlInterestRateIndexValueDate(IndexON,D500)</f>
        <v>42972</v>
      </c>
      <c r="F500" s="52">
        <f>IFERROR(_xll.qlIndexFixing(IndexON,D500,TRUE,_xll.ohTrigger(RecalcTrigger,TriggerON)),NA())</f>
        <v>-9.4220155945290429E-4</v>
      </c>
      <c r="H500" s="49">
        <f>_xll.qlCalendarAdvance(Calendar,$H499,B500,"f",FALSE)</f>
        <v>42972</v>
      </c>
      <c r="I500" s="49">
        <f>_xll.qlInterestRateIndexValueDate(Index1M,$H500)</f>
        <v>42976</v>
      </c>
      <c r="J500" s="52">
        <f>IFERROR(_xll.qlIndexFixing(Index1M,$H500,TRUE,_xll.ohTrigger(RecalcTrigger,Trigger1M)),NA())</f>
        <v>-3.0945507942201707E-4</v>
      </c>
      <c r="K500" s="52">
        <f>IFERROR(_xll.qlIndexFixing(ONIndex1M,I500,TRUE,_xll.ohTrigger(RecalcTrigger,Trigger1M)),NA())</f>
        <v>-3.6637750861157059E-4</v>
      </c>
      <c r="L500" s="52">
        <f>IFERROR(_xll.qlIndexFixing(Index3M,H500,TRUE,_xll.ohTrigger(RecalcTrigger,Trigger3M)),NA())</f>
        <v>8.7056014156787671E-4</v>
      </c>
      <c r="M500" s="52">
        <f>IFERROR(_xll.qlIndexFixing(ONIndex3M,I500,TRUE,_xll.ohTrigger(RecalcTrigger,Trigger3M)),NA())</f>
        <v>6.782538993643783E-4</v>
      </c>
      <c r="N500" s="52">
        <f>IFERROR(_xll.qlIndexFixing(Index6M,$H500,TRUE,_xll.ohTrigger(RecalcTrigger,Trigger6M)),NA())</f>
        <v>2.1958232731077824E-3</v>
      </c>
      <c r="O500" s="52">
        <f>IFERROR(_xll.qlIndexFixing(ONIndex6M,I500,TRUE,_xll.ohTrigger(RecalcTrigger,Trigger6M)),NA())</f>
        <v>1.5843980501184518E-3</v>
      </c>
      <c r="P500" s="52">
        <f>IFERROR(_xll.qlIndexFixing(Index1Y,$H500,TRUE,_xll.ohTrigger(RecalcTrigger,Trigger1Y)),NA())</f>
        <v>4.3067673582398453E-3</v>
      </c>
      <c r="Q500" s="52">
        <f>IFERROR(_xll.qlIndexFixing(ONIndex1Y,I500,TRUE,_xll.ohTrigger(RecalcTrigger,Trigger1Y)),NA())</f>
        <v>3.0831140696463422E-3</v>
      </c>
    </row>
    <row r="501" spans="2:17" x14ac:dyDescent="0.2">
      <c r="B501" s="46" t="s">
        <v>17</v>
      </c>
      <c r="D501" s="49">
        <f>_xll.qlCalendarAdvance(Calendar,$D500,B501,"f",FALSE)</f>
        <v>42975</v>
      </c>
      <c r="E501" s="49">
        <f>_xll.qlInterestRateIndexValueDate(IndexON,D501)</f>
        <v>42975</v>
      </c>
      <c r="F501" s="52">
        <f>IFERROR(_xll.qlIndexFixing(IndexON,D501,TRUE,_xll.ohTrigger(RecalcTrigger,TriggerON)),NA())</f>
        <v>-9.3472040187947414E-4</v>
      </c>
      <c r="H501" s="49">
        <f>_xll.qlCalendarAdvance(Calendar,$H500,B501,"f",FALSE)</f>
        <v>42975</v>
      </c>
      <c r="I501" s="49">
        <f>_xll.qlInterestRateIndexValueDate(Index1M,$H501)</f>
        <v>42977</v>
      </c>
      <c r="J501" s="52">
        <f>IFERROR(_xll.qlIndexFixing(Index1M,$H501,TRUE,_xll.ohTrigger(RecalcTrigger,Trigger1M)),NA())</f>
        <v>-3.0727290305110344E-4</v>
      </c>
      <c r="K501" s="52">
        <f>IFERROR(_xll.qlIndexFixing(ONIndex1M,I501,TRUE,_xll.ohTrigger(RecalcTrigger,Trigger1M)),NA())</f>
        <v>-3.5778283627774243E-4</v>
      </c>
      <c r="L501" s="52">
        <f>IFERROR(_xll.qlIndexFixing(Index3M,H501,TRUE,_xll.ohTrigger(RecalcTrigger,Trigger3M)),NA())</f>
        <v>8.7524167935574323E-4</v>
      </c>
      <c r="M501" s="52">
        <f>IFERROR(_xll.qlIndexFixing(ONIndex3M,I501,TRUE,_xll.ohTrigger(RecalcTrigger,Trigger3M)),NA())</f>
        <v>6.8649698291345373E-4</v>
      </c>
      <c r="N501" s="52">
        <f>IFERROR(_xll.qlIndexFixing(Index6M,$H501,TRUE,_xll.ohTrigger(RecalcTrigger,Trigger6M)),NA())</f>
        <v>2.1992833431539638E-3</v>
      </c>
      <c r="O501" s="52">
        <f>IFERROR(_xll.qlIndexFixing(ONIndex6M,I501,TRUE,_xll.ohTrigger(RecalcTrigger,Trigger6M)),NA())</f>
        <v>1.6038156327535802E-3</v>
      </c>
      <c r="P501" s="52">
        <f>IFERROR(_xll.qlIndexFixing(Index1Y,$H501,TRUE,_xll.ohTrigger(RecalcTrigger,Trigger1Y)),NA())</f>
        <v>4.3140881718341951E-3</v>
      </c>
      <c r="Q501" s="52">
        <f>IFERROR(_xll.qlIndexFixing(ONIndex1Y,I501,TRUE,_xll.ohTrigger(RecalcTrigger,Trigger1Y)),NA())</f>
        <v>3.0881122324633026E-3</v>
      </c>
    </row>
    <row r="502" spans="2:17" x14ac:dyDescent="0.2">
      <c r="B502" s="46" t="s">
        <v>17</v>
      </c>
      <c r="D502" s="49">
        <f>_xll.qlCalendarAdvance(Calendar,$D501,B502,"f",FALSE)</f>
        <v>42976</v>
      </c>
      <c r="E502" s="49">
        <f>_xll.qlInterestRateIndexValueDate(IndexON,D502)</f>
        <v>42976</v>
      </c>
      <c r="F502" s="52">
        <f>IFERROR(_xll.qlIndexFixing(IndexON,D502,TRUE,_xll.ohTrigger(RecalcTrigger,TriggerON)),NA())</f>
        <v>-9.3090637938164633E-4</v>
      </c>
      <c r="H502" s="49">
        <f>_xll.qlCalendarAdvance(Calendar,$H501,B502,"f",FALSE)</f>
        <v>42976</v>
      </c>
      <c r="I502" s="49">
        <f>_xll.qlInterestRateIndexValueDate(Index1M,$H502)</f>
        <v>42978</v>
      </c>
      <c r="J502" s="52">
        <f>IFERROR(_xll.qlIndexFixing(Index1M,$H502,TRUE,_xll.ohTrigger(RecalcTrigger,Trigger1M)),NA())</f>
        <v>-3.0508750452031902E-4</v>
      </c>
      <c r="K502" s="52">
        <f>IFERROR(_xll.qlIndexFixing(ONIndex1M,I502,TRUE,_xll.ohTrigger(RecalcTrigger,Trigger1M)),NA())</f>
        <v>-3.4915668608359596E-4</v>
      </c>
      <c r="L502" s="52">
        <f>IFERROR(_xll.qlIndexFixing(Index3M,H502,TRUE,_xll.ohTrigger(RecalcTrigger,Trigger3M)),NA())</f>
        <v>8.7744998402699442E-4</v>
      </c>
      <c r="M502" s="52">
        <f>IFERROR(_xll.qlIndexFixing(ONIndex3M,I502,TRUE,_xll.ohTrigger(RecalcTrigger,Trigger3M)),NA())</f>
        <v>6.9474414709169707E-4</v>
      </c>
      <c r="N502" s="52">
        <f>IFERROR(_xll.qlIndexFixing(Index6M,$H502,TRUE,_xll.ohTrigger(RecalcTrigger,Trigger6M)),NA())</f>
        <v>2.2027258414843024E-3</v>
      </c>
      <c r="O502" s="52">
        <f>IFERROR(_xll.qlIndexFixing(ONIndex6M,I502,TRUE,_xll.ohTrigger(RecalcTrigger,Trigger6M)),NA())</f>
        <v>1.6227232030097127E-3</v>
      </c>
      <c r="P502" s="52">
        <f>IFERROR(_xll.qlIndexFixing(Index1Y,$H502,TRUE,_xll.ohTrigger(RecalcTrigger,Trigger1Y)),NA())</f>
        <v>4.3214271321689842E-3</v>
      </c>
      <c r="Q502" s="52">
        <f>IFERROR(_xll.qlIndexFixing(ONIndex1Y,I502,TRUE,_xll.ohTrigger(RecalcTrigger,Trigger1Y)),NA())</f>
        <v>3.0935567475687265E-3</v>
      </c>
    </row>
    <row r="503" spans="2:17" x14ac:dyDescent="0.2">
      <c r="B503" s="46" t="s">
        <v>17</v>
      </c>
      <c r="D503" s="49">
        <f>_xll.qlCalendarAdvance(Calendar,$D502,B503,"f",FALSE)</f>
        <v>42977</v>
      </c>
      <c r="E503" s="49">
        <f>_xll.qlInterestRateIndexValueDate(IndexON,D503)</f>
        <v>42977</v>
      </c>
      <c r="F503" s="52">
        <f>IFERROR(_xll.qlIndexFixing(IndexON,D503,TRUE,_xll.ohTrigger(RecalcTrigger,TriggerON)),NA())</f>
        <v>-9.2704874181226415E-4</v>
      </c>
      <c r="H503" s="49">
        <f>_xll.qlCalendarAdvance(Calendar,$H502,B503,"f",FALSE)</f>
        <v>42977</v>
      </c>
      <c r="I503" s="49">
        <f>_xll.qlInterestRateIndexValueDate(Index1M,$H503)</f>
        <v>42979</v>
      </c>
      <c r="J503" s="52">
        <f>IFERROR(_xll.qlIndexFixing(Index1M,$H503,TRUE,_xll.ohTrigger(RecalcTrigger,Trigger1M)),NA())</f>
        <v>-2.9617669139805994E-4</v>
      </c>
      <c r="K503" s="52">
        <f>IFERROR(_xll.qlIndexFixing(ONIndex1M,I503,TRUE,_xll.ohTrigger(RecalcTrigger,Trigger1M)),NA())</f>
        <v>-3.4482734160068418E-4</v>
      </c>
      <c r="L503" s="52">
        <f>IFERROR(_xll.qlIndexFixing(Index3M,H503,TRUE,_xll.ohTrigger(RecalcTrigger,Trigger3M)),NA())</f>
        <v>8.8215428621083846E-4</v>
      </c>
      <c r="M503" s="52">
        <f>IFERROR(_xll.qlIndexFixing(ONIndex3M,I503,TRUE,_xll.ohTrigger(RecalcTrigger,Trigger3M)),NA())</f>
        <v>6.9887166358029162E-4</v>
      </c>
      <c r="N503" s="52">
        <f>IFERROR(_xll.qlIndexFixing(Index6M,$H503,TRUE,_xll.ohTrigger(RecalcTrigger,Trigger6M)),NA())</f>
        <v>2.2095956711984588E-3</v>
      </c>
      <c r="O503" s="52">
        <f>IFERROR(_xll.qlIndexFixing(ONIndex6M,I503,TRUE,_xll.ohTrigger(RecalcTrigger,Trigger6M)),NA())</f>
        <v>1.6319301956180254E-3</v>
      </c>
      <c r="P503" s="52">
        <f>IFERROR(_xll.qlIndexFixing(Index1Y,$H503,TRUE,_xll.ohTrigger(RecalcTrigger,Trigger1Y)),NA())</f>
        <v>4.3367741913964055E-3</v>
      </c>
      <c r="Q503" s="52">
        <f>IFERROR(_xll.qlIndexFixing(ONIndex1Y,I503,TRUE,_xll.ohTrigger(RecalcTrigger,Trigger1Y)),NA())</f>
        <v>3.0965440685193357E-3</v>
      </c>
    </row>
    <row r="504" spans="2:17" x14ac:dyDescent="0.2">
      <c r="B504" s="46" t="s">
        <v>17</v>
      </c>
      <c r="D504" s="49">
        <f>_xll.qlCalendarAdvance(Calendar,$D503,B504,"f",FALSE)</f>
        <v>42978</v>
      </c>
      <c r="E504" s="49">
        <f>_xll.qlInterestRateIndexValueDate(IndexON,D504)</f>
        <v>42978</v>
      </c>
      <c r="F504" s="52">
        <f>IFERROR(_xll.qlIndexFixing(IndexON,D504,TRUE,_xll.ohTrigger(RecalcTrigger,TriggerON)),NA())</f>
        <v>-9.2314729692510866E-4</v>
      </c>
      <c r="H504" s="49">
        <f>_xll.qlCalendarAdvance(Calendar,$H503,B504,"f",FALSE)</f>
        <v>42978</v>
      </c>
      <c r="I504" s="49">
        <f>_xll.qlInterestRateIndexValueDate(Index1M,$H504)</f>
        <v>42982</v>
      </c>
      <c r="J504" s="52">
        <f>IFERROR(_xll.qlIndexFixing(Index1M,$H504,TRUE,_xll.ohTrigger(RecalcTrigger,Trigger1M)),NA())</f>
        <v>-2.8506880032130866E-4</v>
      </c>
      <c r="K504" s="52">
        <f>IFERROR(_xll.qlIndexFixing(ONIndex1M,I504,TRUE,_xll.ohTrigger(RecalcTrigger,Trigger1M)),NA())</f>
        <v>-3.4048834375965953E-4</v>
      </c>
      <c r="L504" s="52">
        <f>IFERROR(_xll.qlIndexFixing(Index3M,H504,TRUE,_xll.ohTrigger(RecalcTrigger,Trigger3M)),NA())</f>
        <v>8.9636890633180543E-4</v>
      </c>
      <c r="M504" s="52">
        <f>IFERROR(_xll.qlIndexFixing(ONIndex3M,I504,TRUE,_xll.ohTrigger(RecalcTrigger,Trigger3M)),NA())</f>
        <v>7.0300110660781456E-4</v>
      </c>
      <c r="N504" s="52">
        <f>IFERROR(_xll.qlIndexFixing(Index6M,$H504,TRUE,_xll.ohTrigger(RecalcTrigger,Trigger6M)),NA())</f>
        <v>2.2335826883364898E-3</v>
      </c>
      <c r="O504" s="52">
        <f>IFERROR(_xll.qlIndexFixing(ONIndex6M,I504,TRUE,_xll.ohTrigger(RecalcTrigger,Trigger6M)),NA())</f>
        <v>1.640985466870859E-3</v>
      </c>
      <c r="P504" s="52">
        <f>IFERROR(_xll.qlIndexFixing(Index1Y,$H504,TRUE,_xll.ohTrigger(RecalcTrigger,Trigger1Y)),NA())</f>
        <v>4.3509566026617135E-3</v>
      </c>
      <c r="Q504" s="52">
        <f>IFERROR(_xll.qlIndexFixing(ONIndex1Y,I504,TRUE,_xll.ohTrigger(RecalcTrigger,Trigger1Y)),NA())</f>
        <v>3.0996837723762383E-3</v>
      </c>
    </row>
    <row r="505" spans="2:17" x14ac:dyDescent="0.2">
      <c r="B505" s="46" t="s">
        <v>17</v>
      </c>
      <c r="D505" s="49">
        <f>_xll.qlCalendarAdvance(Calendar,$D504,B505,"f",FALSE)</f>
        <v>42979</v>
      </c>
      <c r="E505" s="49">
        <f>_xll.qlInterestRateIndexValueDate(IndexON,D505)</f>
        <v>42979</v>
      </c>
      <c r="F505" s="52">
        <f>IFERROR(_xll.qlIndexFixing(IndexON,D505,TRUE,_xll.ohTrigger(RecalcTrigger,TriggerON)),NA())</f>
        <v>-9.1519509396231769E-4</v>
      </c>
      <c r="H505" s="49">
        <f>_xll.qlCalendarAdvance(Calendar,$H504,B505,"f",FALSE)</f>
        <v>42979</v>
      </c>
      <c r="I505" s="49">
        <f>_xll.qlInterestRateIndexValueDate(Index1M,$H505)</f>
        <v>42983</v>
      </c>
      <c r="J505" s="52">
        <f>IFERROR(_xll.qlIndexFixing(Index1M,$H505,TRUE,_xll.ohTrigger(RecalcTrigger,Trigger1M)),NA())</f>
        <v>-2.8059834629035052E-4</v>
      </c>
      <c r="K505" s="52">
        <f>IFERROR(_xll.qlIndexFixing(ONIndex1M,I505,TRUE,_xll.ohTrigger(RecalcTrigger,Trigger1M)),NA())</f>
        <v>-3.3613969371959485E-4</v>
      </c>
      <c r="L505" s="52">
        <f>IFERROR(_xll.qlIndexFixing(Index3M,H505,TRUE,_xll.ohTrigger(RecalcTrigger,Trigger3M)),NA())</f>
        <v>9.0114180409058377E-4</v>
      </c>
      <c r="M505" s="52">
        <f>IFERROR(_xll.qlIndexFixing(ONIndex3M,I505,TRUE,_xll.ohTrigger(RecalcTrigger,Trigger3M)),NA())</f>
        <v>7.071324479568375E-4</v>
      </c>
      <c r="N505" s="52">
        <f>IFERROR(_xll.qlIndexFixing(Index6M,$H505,TRUE,_xll.ohTrigger(RecalcTrigger,Trigger6M)),NA())</f>
        <v>2.2369475194349477E-3</v>
      </c>
      <c r="O505" s="52">
        <f>IFERROR(_xll.qlIndexFixing(ONIndex6M,I505,TRUE,_xll.ohTrigger(RecalcTrigger,Trigger6M)),NA())</f>
        <v>1.6498880152493456E-3</v>
      </c>
      <c r="P505" s="52">
        <f>IFERROR(_xll.qlIndexFixing(Index1Y,$H505,TRUE,_xll.ohTrigger(RecalcTrigger,Trigger1Y)),NA())</f>
        <v>4.3583803969021017E-3</v>
      </c>
      <c r="Q505" s="52">
        <f>IFERROR(_xll.qlIndexFixing(ONIndex1Y,I505,TRUE,_xll.ohTrigger(RecalcTrigger,Trigger1Y)),NA())</f>
        <v>3.1029767199708402E-3</v>
      </c>
    </row>
    <row r="506" spans="2:17" x14ac:dyDescent="0.2">
      <c r="B506" s="46" t="s">
        <v>17</v>
      </c>
      <c r="D506" s="49">
        <f>_xll.qlCalendarAdvance(Calendar,$D505,B506,"f",FALSE)</f>
        <v>42982</v>
      </c>
      <c r="E506" s="49">
        <f>_xll.qlInterestRateIndexValueDate(IndexON,D506)</f>
        <v>42982</v>
      </c>
      <c r="F506" s="52">
        <f>IFERROR(_xll.qlIndexFixing(IndexON,D506,TRUE,_xll.ohTrigger(RecalcTrigger,TriggerON)),NA())</f>
        <v>-9.0709959595702827E-4</v>
      </c>
      <c r="H506" s="49">
        <f>_xll.qlCalendarAdvance(Calendar,$H505,B506,"f",FALSE)</f>
        <v>42982</v>
      </c>
      <c r="I506" s="49">
        <f>_xll.qlInterestRateIndexValueDate(Index1M,$H506)</f>
        <v>42984</v>
      </c>
      <c r="J506" s="52">
        <f>IFERROR(_xll.qlIndexFixing(Index1M,$H506,TRUE,_xll.ohTrigger(RecalcTrigger,Trigger1M)),NA())</f>
        <v>-2.7611794322179861E-4</v>
      </c>
      <c r="K506" s="52">
        <f>IFERROR(_xll.qlIndexFixing(ONIndex1M,I506,TRUE,_xll.ohTrigger(RecalcTrigger,Trigger1M)),NA())</f>
        <v>-3.2740992727653406E-4</v>
      </c>
      <c r="L506" s="52">
        <f>IFERROR(_xll.qlIndexFixing(Index3M,H506,TRUE,_xll.ohTrigger(RecalcTrigger,Trigger3M)),NA())</f>
        <v>9.0593244323047373E-4</v>
      </c>
      <c r="M506" s="52">
        <f>IFERROR(_xll.qlIndexFixing(ONIndex3M,I506,TRUE,_xll.ohTrigger(RecalcTrigger,Trigger3M)),NA())</f>
        <v>7.1540274192649633E-4</v>
      </c>
      <c r="N506" s="52">
        <f>IFERROR(_xll.qlIndexFixing(Index6M,$H506,TRUE,_xll.ohTrigger(RecalcTrigger,Trigger6M)),NA())</f>
        <v>2.2437579479398489E-3</v>
      </c>
      <c r="O506" s="52">
        <f>IFERROR(_xll.qlIndexFixing(ONIndex6M,I506,TRUE,_xll.ohTrigger(RecalcTrigger,Trigger6M)),NA())</f>
        <v>1.6671867487882963E-3</v>
      </c>
      <c r="P506" s="52">
        <f>IFERROR(_xll.qlIndexFixing(Index1Y,$H506,TRUE,_xll.ohTrigger(RecalcTrigger,Trigger1Y)),NA())</f>
        <v>4.365819961077327E-3</v>
      </c>
      <c r="Q506" s="52">
        <f>IFERROR(_xll.qlIndexFixing(ONIndex1Y,I506,TRUE,_xll.ohTrigger(RecalcTrigger,Trigger1Y)),NA())</f>
        <v>3.110104602095376E-3</v>
      </c>
    </row>
    <row r="507" spans="2:17" x14ac:dyDescent="0.2">
      <c r="B507" s="46" t="s">
        <v>17</v>
      </c>
      <c r="D507" s="49">
        <f>_xll.qlCalendarAdvance(Calendar,$D506,B507,"f",FALSE)</f>
        <v>42983</v>
      </c>
      <c r="E507" s="49">
        <f>_xll.qlInterestRateIndexValueDate(IndexON,D507)</f>
        <v>42983</v>
      </c>
      <c r="F507" s="52">
        <f>IFERROR(_xll.qlIndexFixing(IndexON,D507,TRUE,_xll.ohTrigger(RecalcTrigger,TriggerON)),NA())</f>
        <v>-9.0297622886925666E-4</v>
      </c>
      <c r="H507" s="49">
        <f>_xll.qlCalendarAdvance(Calendar,$H506,B507,"f",FALSE)</f>
        <v>42983</v>
      </c>
      <c r="I507" s="49">
        <f>_xll.qlInterestRateIndexValueDate(Index1M,$H507)</f>
        <v>42985</v>
      </c>
      <c r="J507" s="52">
        <f>IFERROR(_xll.qlIndexFixing(Index1M,$H507,TRUE,_xll.ohTrigger(RecalcTrigger,Trigger1M)),NA())</f>
        <v>-2.6707525233371499E-4</v>
      </c>
      <c r="K507" s="52">
        <f>IFERROR(_xll.qlIndexFixing(ONIndex1M,I507,TRUE,_xll.ohTrigger(RecalcTrigger,Trigger1M)),NA())</f>
        <v>-3.1864859347141561E-4</v>
      </c>
      <c r="L507" s="52">
        <f>IFERROR(_xll.qlIndexFixing(Index3M,H507,TRUE,_xll.ohTrigger(RecalcTrigger,Trigger3M)),NA())</f>
        <v>9.1074106281914188E-4</v>
      </c>
      <c r="M507" s="52">
        <f>IFERROR(_xll.qlIndexFixing(ONIndex3M,I507,TRUE,_xll.ohTrigger(RecalcTrigger,Trigger3M)),NA())</f>
        <v>7.2367624333047331E-4</v>
      </c>
      <c r="N507" s="52">
        <f>IFERROR(_xll.qlIndexFixing(Index6M,$H507,TRUE,_xll.ohTrigger(RecalcTrigger,Trigger6M)),NA())</f>
        <v>2.2505591158246338E-3</v>
      </c>
      <c r="O507" s="52">
        <f>IFERROR(_xll.qlIndexFixing(ONIndex6M,I507,TRUE,_xll.ohTrigger(RecalcTrigger,Trigger6M)),NA())</f>
        <v>1.6839509494026572E-3</v>
      </c>
      <c r="P507" s="52">
        <f>IFERROR(_xll.qlIndexFixing(Index1Y,$H507,TRUE,_xll.ohTrigger(RecalcTrigger,Trigger1Y)),NA())</f>
        <v>4.3732748906084437E-3</v>
      </c>
      <c r="Q507" s="52">
        <f>IFERROR(_xll.qlIndexFixing(ONIndex1Y,I507,TRUE,_xll.ohTrigger(RecalcTrigger,Trigger1Y)),NA())</f>
        <v>3.1176981713887386E-3</v>
      </c>
    </row>
    <row r="508" spans="2:17" x14ac:dyDescent="0.2">
      <c r="B508" s="46" t="s">
        <v>17</v>
      </c>
      <c r="D508" s="49">
        <f>_xll.qlCalendarAdvance(Calendar,$D507,B508,"f",FALSE)</f>
        <v>42984</v>
      </c>
      <c r="E508" s="49">
        <f>_xll.qlInterestRateIndexValueDate(IndexON,D508)</f>
        <v>42984</v>
      </c>
      <c r="F508" s="52">
        <f>IFERROR(_xll.qlIndexFixing(IndexON,D508,TRUE,_xll.ohTrigger(RecalcTrigger,TriggerON)),NA())</f>
        <v>-8.9880789998719735E-4</v>
      </c>
      <c r="H508" s="49">
        <f>_xll.qlCalendarAdvance(Calendar,$H507,B508,"f",FALSE)</f>
        <v>42984</v>
      </c>
      <c r="I508" s="49">
        <f>_xll.qlInterestRateIndexValueDate(Index1M,$H508)</f>
        <v>42986</v>
      </c>
      <c r="J508" s="52">
        <f>IFERROR(_xll.qlIndexFixing(Index1M,$H508,TRUE,_xll.ohTrigger(RecalcTrigger,Trigger1M)),NA())</f>
        <v>-2.6484761442151721E-4</v>
      </c>
      <c r="K508" s="52">
        <f>IFERROR(_xll.qlIndexFixing(ONIndex1M,I508,TRUE,_xll.ohTrigger(RecalcTrigger,Trigger1M)),NA())</f>
        <v>-3.1425169894294669E-4</v>
      </c>
      <c r="L508" s="52">
        <f>IFERROR(_xll.qlIndexFixing(Index3M,H508,TRUE,_xll.ohTrigger(RecalcTrigger,Trigger3M)),NA())</f>
        <v>9.1556790296166697E-4</v>
      </c>
      <c r="M508" s="52">
        <f>IFERROR(_xll.qlIndexFixing(ONIndex3M,I508,TRUE,_xll.ohTrigger(RecalcTrigger,Trigger3M)),NA())</f>
        <v>7.2781666069943185E-4</v>
      </c>
      <c r="N508" s="52">
        <f>IFERROR(_xll.qlIndexFixing(Index6M,$H508,TRUE,_xll.ohTrigger(RecalcTrigger,Trigger6M)),NA())</f>
        <v>2.2573519090723026E-3</v>
      </c>
      <c r="O508" s="52">
        <f>IFERROR(_xll.qlIndexFixing(ONIndex6M,I508,TRUE,_xll.ohTrigger(RecalcTrigger,Trigger6M)),NA())</f>
        <v>1.6920748605464553E-3</v>
      </c>
      <c r="P508" s="52">
        <f>IFERROR(_xll.qlIndexFixing(Index1Y,$H508,TRUE,_xll.ohTrigger(RecalcTrigger,Trigger1Y)),NA())</f>
        <v>4.3887869890458855E-3</v>
      </c>
      <c r="Q508" s="52">
        <f>IFERROR(_xll.qlIndexFixing(ONIndex1Y,I508,TRUE,_xll.ohTrigger(RecalcTrigger,Trigger1Y)),NA())</f>
        <v>3.1217702548591575E-3</v>
      </c>
    </row>
    <row r="509" spans="2:17" x14ac:dyDescent="0.2">
      <c r="B509" s="46" t="s">
        <v>17</v>
      </c>
      <c r="D509" s="49">
        <f>_xll.qlCalendarAdvance(Calendar,$D508,B509,"f",FALSE)</f>
        <v>42985</v>
      </c>
      <c r="E509" s="49">
        <f>_xll.qlInterestRateIndexValueDate(IndexON,D509)</f>
        <v>42985</v>
      </c>
      <c r="F509" s="52">
        <f>IFERROR(_xll.qlIndexFixing(IndexON,D509,TRUE,_xll.ohTrigger(RecalcTrigger,TriggerON)),NA())</f>
        <v>-8.9459441730443956E-4</v>
      </c>
      <c r="H509" s="49">
        <f>_xll.qlCalendarAdvance(Calendar,$H508,B509,"f",FALSE)</f>
        <v>42985</v>
      </c>
      <c r="I509" s="49">
        <f>_xll.qlInterestRateIndexValueDate(Index1M,$H509)</f>
        <v>42989</v>
      </c>
      <c r="J509" s="52">
        <f>IFERROR(_xll.qlIndexFixing(Index1M,$H509,TRUE,_xll.ohTrigger(RecalcTrigger,Trigger1M)),NA())</f>
        <v>-2.5356560694600461E-4</v>
      </c>
      <c r="K509" s="52">
        <f>IFERROR(_xll.qlIndexFixing(ONIndex1M,I509,TRUE,_xll.ohTrigger(RecalcTrigger,Trigger1M)),NA())</f>
        <v>-3.0984515889009856E-4</v>
      </c>
      <c r="L509" s="52">
        <f>IFERROR(_xll.qlIndexFixing(Index3M,H509,TRUE,_xll.ohTrigger(RecalcTrigger,Trigger3M)),NA())</f>
        <v>9.3016016330590219E-4</v>
      </c>
      <c r="M509" s="52">
        <f>IFERROR(_xll.qlIndexFixing(ONIndex3M,I509,TRUE,_xll.ohTrigger(RecalcTrigger,Trigger3M)),NA())</f>
        <v>7.3195880988308204E-4</v>
      </c>
      <c r="N509" s="52">
        <f>IFERROR(_xll.qlIndexFixing(Index6M,$H509,TRUE,_xll.ohTrigger(RecalcTrigger,Trigger6M)),NA())</f>
        <v>2.2811683889533275E-3</v>
      </c>
      <c r="O509" s="52">
        <f>IFERROR(_xll.qlIndexFixing(ONIndex6M,I509,TRUE,_xll.ohTrigger(RecalcTrigger,Trigger6M)),NA())</f>
        <v>1.7000400395428272E-3</v>
      </c>
      <c r="P509" s="52">
        <f>IFERROR(_xll.qlIndexFixing(Index1Y,$H509,TRUE,_xll.ohTrigger(RecalcTrigger,Trigger1Y)),NA())</f>
        <v>4.4032400862610167E-3</v>
      </c>
      <c r="Q509" s="52">
        <f>IFERROR(_xll.qlIndexFixing(ONIndex1Y,I509,TRUE,_xll.ohTrigger(RecalcTrigger,Trigger1Y)),NA())</f>
        <v>3.1260007487343699E-3</v>
      </c>
    </row>
    <row r="510" spans="2:17" x14ac:dyDescent="0.2">
      <c r="B510" s="46" t="s">
        <v>17</v>
      </c>
      <c r="D510" s="49">
        <f>_xll.qlCalendarAdvance(Calendar,$D509,B510,"f",FALSE)</f>
        <v>42986</v>
      </c>
      <c r="E510" s="49">
        <f>_xll.qlInterestRateIndexValueDate(IndexON,D510)</f>
        <v>42986</v>
      </c>
      <c r="F510" s="52">
        <f>IFERROR(_xll.qlIndexFixing(IndexON,D510,TRUE,_xll.ohTrigger(RecalcTrigger,TriggerON)),NA())</f>
        <v>-8.8601379651720436E-4</v>
      </c>
      <c r="H510" s="49">
        <f>_xll.qlCalendarAdvance(Calendar,$H509,B510,"f",FALSE)</f>
        <v>42986</v>
      </c>
      <c r="I510" s="49">
        <f>_xll.qlInterestRateIndexValueDate(Index1M,$H510)</f>
        <v>42990</v>
      </c>
      <c r="J510" s="52">
        <f>IFERROR(_xll.qlIndexFixing(Index1M,$H510,TRUE,_xll.ohTrigger(RecalcTrigger,Trigger1M)),NA())</f>
        <v>-2.490248561080044E-4</v>
      </c>
      <c r="K510" s="52">
        <f>IFERROR(_xll.qlIndexFixing(ONIndex1M,I510,TRUE,_xll.ohTrigger(RecalcTrigger,Trigger1M)),NA())</f>
        <v>-3.0542897443197603E-4</v>
      </c>
      <c r="L510" s="52">
        <f>IFERROR(_xll.qlIndexFixing(Index3M,H510,TRUE,_xll.ohTrigger(RecalcTrigger,Trigger3M)),NA())</f>
        <v>9.3506230743916263E-4</v>
      </c>
      <c r="M510" s="52">
        <f>IFERROR(_xll.qlIndexFixing(ONIndex3M,I510,TRUE,_xll.ohTrigger(RecalcTrigger,Trigger3M)),NA())</f>
        <v>7.3610266330348395E-4</v>
      </c>
      <c r="N510" s="52">
        <f>IFERROR(_xll.qlIndexFixing(Index6M,$H510,TRUE,_xll.ohTrigger(RecalcTrigger,Trigger6M)),NA())</f>
        <v>2.2844572469461716E-3</v>
      </c>
      <c r="O510" s="52">
        <f>IFERROR(_xll.qlIndexFixing(ONIndex6M,I510,TRUE,_xll.ohTrigger(RecalcTrigger,Trigger6M)),NA())</f>
        <v>1.7078454850327773E-3</v>
      </c>
      <c r="P510" s="52">
        <f>IFERROR(_xll.qlIndexFixing(Index1Y,$H510,TRUE,_xll.ohTrigger(RecalcTrigger,Trigger1Y)),NA())</f>
        <v>4.4107656894311299E-3</v>
      </c>
      <c r="Q510" s="52">
        <f>IFERROR(_xll.qlIndexFixing(ONIndex1Y,I510,TRUE,_xll.ohTrigger(RecalcTrigger,Trigger1Y)),NA())</f>
        <v>3.1303905142454624E-3</v>
      </c>
    </row>
    <row r="511" spans="2:17" x14ac:dyDescent="0.2">
      <c r="B511" s="46" t="s">
        <v>17</v>
      </c>
      <c r="D511" s="49">
        <f>_xll.qlCalendarAdvance(Calendar,$D510,B511,"f",FALSE)</f>
        <v>42989</v>
      </c>
      <c r="E511" s="49">
        <f>_xll.qlInterestRateIndexValueDate(IndexON,D511)</f>
        <v>42989</v>
      </c>
      <c r="F511" s="52">
        <f>IFERROR(_xll.qlIndexFixing(IndexON,D511,TRUE,_xll.ohTrigger(RecalcTrigger,TriggerON)),NA())</f>
        <v>-8.7728510020479433E-4</v>
      </c>
      <c r="H511" s="49">
        <f>_xll.qlCalendarAdvance(Calendar,$H510,B511,"f",FALSE)</f>
        <v>42989</v>
      </c>
      <c r="I511" s="49">
        <f>_xll.qlInterestRateIndexValueDate(Index1M,$H511)</f>
        <v>42991</v>
      </c>
      <c r="J511" s="52">
        <f>IFERROR(_xll.qlIndexFixing(Index1M,$H511,TRUE,_xll.ohTrigger(RecalcTrigger,Trigger1M)),NA())</f>
        <v>-2.4447393684123853E-4</v>
      </c>
      <c r="K511" s="52">
        <f>IFERROR(_xll.qlIndexFixing(ONIndex1M,I511,TRUE,_xll.ohTrigger(RecalcTrigger,Trigger1M)),NA())</f>
        <v>-2.9656421846269154E-4</v>
      </c>
      <c r="L511" s="52">
        <f>IFERROR(_xll.qlIndexFixing(Index3M,H511,TRUE,_xll.ohTrigger(RecalcTrigger,Trigger3M)),NA())</f>
        <v>9.3998388819616216E-4</v>
      </c>
      <c r="M511" s="52">
        <f>IFERROR(_xll.qlIndexFixing(ONIndex3M,I511,TRUE,_xll.ohTrigger(RecalcTrigger,Trigger3M)),NA())</f>
        <v>7.4439745045395966E-4</v>
      </c>
      <c r="N511" s="52">
        <f>IFERROR(_xll.qlIndexFixing(Index6M,$H511,TRUE,_xll.ohTrigger(RecalcTrigger,Trigger6M)),NA())</f>
        <v>2.2912216483582173E-3</v>
      </c>
      <c r="O511" s="52">
        <f>IFERROR(_xll.qlIndexFixing(ONIndex6M,I511,TRUE,_xll.ohTrigger(RecalcTrigger,Trigger6M)),NA())</f>
        <v>1.7229271687746461E-3</v>
      </c>
      <c r="P511" s="52">
        <f>IFERROR(_xll.qlIndexFixing(Index1Y,$H511,TRUE,_xll.ohTrigger(RecalcTrigger,Trigger1Y)),NA())</f>
        <v>4.4183041798061895E-3</v>
      </c>
      <c r="Q511" s="52">
        <f>IFERROR(_xll.qlIndexFixing(ONIndex1Y,I511,TRUE,_xll.ohTrigger(RecalcTrigger,Trigger1Y)),NA())</f>
        <v>3.1397326384396962E-3</v>
      </c>
    </row>
    <row r="512" spans="2:17" x14ac:dyDescent="0.2">
      <c r="B512" s="46" t="s">
        <v>17</v>
      </c>
      <c r="D512" s="49">
        <f>_xll.qlCalendarAdvance(Calendar,$D511,B512,"f",FALSE)</f>
        <v>42990</v>
      </c>
      <c r="E512" s="49">
        <f>_xll.qlInterestRateIndexValueDate(IndexON,D512)</f>
        <v>42990</v>
      </c>
      <c r="F512" s="52">
        <f>IFERROR(_xll.qlIndexFixing(IndexON,D512,TRUE,_xll.ohTrigger(RecalcTrigger,TriggerON)),NA())</f>
        <v>-8.7284296266698647E-4</v>
      </c>
      <c r="H512" s="49">
        <f>_xll.qlCalendarAdvance(Calendar,$H511,B512,"f",FALSE)</f>
        <v>42990</v>
      </c>
      <c r="I512" s="49">
        <f>_xll.qlInterestRateIndexValueDate(Index1M,$H512)</f>
        <v>42992</v>
      </c>
      <c r="J512" s="52">
        <f>IFERROR(_xll.qlIndexFixing(Index1M,$H512,TRUE,_xll.ohTrigger(RecalcTrigger,Trigger1M)),NA())</f>
        <v>-2.3528798853006405E-4</v>
      </c>
      <c r="K512" s="52">
        <f>IFERROR(_xll.qlIndexFixing(ONIndex1M,I512,TRUE,_xll.ohTrigger(RecalcTrigger,Trigger1M)),NA())</f>
        <v>-2.8766781408950948E-4</v>
      </c>
      <c r="L512" s="52">
        <f>IFERROR(_xll.qlIndexFixing(Index3M,H512,TRUE,_xll.ohTrigger(RecalcTrigger,Trigger3M)),NA())</f>
        <v>9.4492515190205875E-4</v>
      </c>
      <c r="M512" s="52">
        <f>IFERROR(_xll.qlIndexFixing(ONIndex3M,I512,TRUE,_xll.ohTrigger(RecalcTrigger,Trigger3M)),NA())</f>
        <v>7.5269456171866977E-4</v>
      </c>
      <c r="N512" s="52">
        <f>IFERROR(_xll.qlIndexFixing(Index6M,$H512,TRUE,_xll.ohTrigger(RecalcTrigger,Trigger6M)),NA())</f>
        <v>2.2979831060003946E-3</v>
      </c>
      <c r="O512" s="52">
        <f>IFERROR(_xll.qlIndexFixing(ONIndex6M,I512,TRUE,_xll.ohTrigger(RecalcTrigger,Trigger6M)),NA())</f>
        <v>1.7374499005917698E-3</v>
      </c>
      <c r="P512" s="52">
        <f>IFERROR(_xll.qlIndexFixing(Index1Y,$H512,TRUE,_xll.ohTrigger(RecalcTrigger,Trigger1Y)),NA())</f>
        <v>4.4258551359135853E-3</v>
      </c>
      <c r="Q512" s="52">
        <f>IFERROR(_xll.qlIndexFixing(ONIndex1Y,I512,TRUE,_xll.ohTrigger(RecalcTrigger,Trigger1Y)),NA())</f>
        <v>3.1495595133534948E-3</v>
      </c>
    </row>
    <row r="513" spans="2:17" x14ac:dyDescent="0.2">
      <c r="B513" s="46" t="s">
        <v>17</v>
      </c>
      <c r="D513" s="49">
        <f>_xll.qlCalendarAdvance(Calendar,$D512,B513,"f",FALSE)</f>
        <v>42991</v>
      </c>
      <c r="E513" s="49">
        <f>_xll.qlInterestRateIndexValueDate(IndexON,D513)</f>
        <v>42991</v>
      </c>
      <c r="F513" s="52">
        <f>IFERROR(_xll.qlIndexFixing(IndexON,D513,TRUE,_xll.ohTrigger(RecalcTrigger,TriggerON)),NA())</f>
        <v>-8.6835451681199771E-4</v>
      </c>
      <c r="H513" s="49">
        <f>_xll.qlCalendarAdvance(Calendar,$H512,B513,"f",FALSE)</f>
        <v>42991</v>
      </c>
      <c r="I513" s="49">
        <f>_xll.qlInterestRateIndexValueDate(Index1M,$H513)</f>
        <v>42993</v>
      </c>
      <c r="J513" s="52">
        <f>IFERROR(_xll.qlIndexFixing(Index1M,$H513,TRUE,_xll.ohTrigger(RecalcTrigger,Trigger1M)),NA())</f>
        <v>-2.3302557378411482E-4</v>
      </c>
      <c r="K513" s="52">
        <f>IFERROR(_xll.qlIndexFixing(ONIndex1M,I513,TRUE,_xll.ohTrigger(RecalcTrigger,Trigger1M)),NA())</f>
        <v>-2.8320342399190679E-4</v>
      </c>
      <c r="L513" s="52">
        <f>IFERROR(_xll.qlIndexFixing(Index3M,H513,TRUE,_xll.ohTrigger(RecalcTrigger,Trigger3M)),NA())</f>
        <v>9.4988634591327355E-4</v>
      </c>
      <c r="M513" s="52">
        <f>IFERROR(_xll.qlIndexFixing(ONIndex3M,I513,TRUE,_xll.ohTrigger(RecalcTrigger,Trigger3M)),NA())</f>
        <v>7.5684651881680054E-4</v>
      </c>
      <c r="N513" s="52">
        <f>IFERROR(_xll.qlIndexFixing(Index6M,$H513,TRUE,_xll.ohTrigger(RecalcTrigger,Trigger6M)),NA())</f>
        <v>2.3047425441790801E-3</v>
      </c>
      <c r="O513" s="52">
        <f>IFERROR(_xll.qlIndexFixing(ONIndex6M,I513,TRUE,_xll.ohTrigger(RecalcTrigger,Trigger6M)),NA())</f>
        <v>1.7444416553669129E-3</v>
      </c>
      <c r="P513" s="52">
        <f>IFERROR(_xll.qlIndexFixing(Index1Y,$H513,TRUE,_xll.ohTrigger(RecalcTrigger,Trigger1Y)),NA())</f>
        <v>4.4415097814164747E-3</v>
      </c>
      <c r="Q513" s="52">
        <f>IFERROR(_xll.qlIndexFixing(ONIndex1Y,I513,TRUE,_xll.ohTrigger(RecalcTrigger,Trigger1Y)),NA())</f>
        <v>3.1547585528723943E-3</v>
      </c>
    </row>
    <row r="514" spans="2:17" x14ac:dyDescent="0.2">
      <c r="B514" s="46" t="s">
        <v>17</v>
      </c>
      <c r="D514" s="49">
        <f>_xll.qlCalendarAdvance(Calendar,$D513,B514,"f",FALSE)</f>
        <v>42992</v>
      </c>
      <c r="E514" s="49">
        <f>_xll.qlInterestRateIndexValueDate(IndexON,D514)</f>
        <v>42992</v>
      </c>
      <c r="F514" s="52">
        <f>IFERROR(_xll.qlIndexFixing(IndexON,D514,TRUE,_xll.ohTrigger(RecalcTrigger,TriggerON)),NA())</f>
        <v>-8.6381957083325744E-4</v>
      </c>
      <c r="H514" s="49">
        <f>_xll.qlCalendarAdvance(Calendar,$H513,B514,"f",FALSE)</f>
        <v>42992</v>
      </c>
      <c r="I514" s="49">
        <f>_xll.qlInterestRateIndexValueDate(Index1M,$H514)</f>
        <v>42996</v>
      </c>
      <c r="J514" s="52">
        <f>IFERROR(_xll.qlIndexFixing(Index1M,$H514,TRUE,_xll.ohTrigger(RecalcTrigger,Trigger1M)),NA())</f>
        <v>-2.2156568825781875E-4</v>
      </c>
      <c r="K514" s="52">
        <f>IFERROR(_xll.qlIndexFixing(ONIndex1M,I514,TRUE,_xll.ohTrigger(RecalcTrigger,Trigger1M)),NA())</f>
        <v>-2.7872939612372249E-4</v>
      </c>
      <c r="L514" s="52">
        <f>IFERROR(_xll.qlIndexFixing(Index3M,H514,TRUE,_xll.ohTrigger(RecalcTrigger,Trigger3M)),NA())</f>
        <v>9.6489199895252948E-4</v>
      </c>
      <c r="M514" s="52">
        <f>IFERROR(_xll.qlIndexFixing(ONIndex3M,I514,TRUE,_xll.ohTrigger(RecalcTrigger,Trigger3M)),NA())</f>
        <v>7.6100001332513045E-4</v>
      </c>
      <c r="N514" s="52">
        <f>IFERROR(_xll.qlIndexFixing(Index6M,$H514,TRUE,_xll.ohTrigger(RecalcTrigger,Trigger6M)),NA())</f>
        <v>2.3285244286842519E-3</v>
      </c>
      <c r="O514" s="52">
        <f>IFERROR(_xll.qlIndexFixing(ONIndex6M,I514,TRUE,_xll.ohTrigger(RecalcTrigger,Trigger6M)),NA())</f>
        <v>1.7512676673625549E-3</v>
      </c>
      <c r="P514" s="52">
        <f>IFERROR(_xll.qlIndexFixing(Index1Y,$H514,TRUE,_xll.ohTrigger(RecalcTrigger,Trigger1Y)),NA())</f>
        <v>4.4561751037037441E-3</v>
      </c>
      <c r="Q514" s="52">
        <f>IFERROR(_xll.qlIndexFixing(ONIndex1Y,I514,TRUE,_xll.ohTrigger(RecalcTrigger,Trigger1Y)),NA())</f>
        <v>3.1601220305343958E-3</v>
      </c>
    </row>
    <row r="515" spans="2:17" x14ac:dyDescent="0.2">
      <c r="B515" s="46" t="s">
        <v>17</v>
      </c>
      <c r="D515" s="49">
        <f>_xll.qlCalendarAdvance(Calendar,$D514,B515,"f",FALSE)</f>
        <v>42993</v>
      </c>
      <c r="E515" s="49">
        <f>_xll.qlInterestRateIndexValueDate(IndexON,D515)</f>
        <v>42993</v>
      </c>
      <c r="F515" s="52">
        <f>IFERROR(_xll.qlIndexFixing(IndexON,D515,TRUE,_xll.ohTrigger(RecalcTrigger,TriggerON)),NA())</f>
        <v>-8.5459168661650153E-4</v>
      </c>
      <c r="H515" s="49">
        <f>_xll.qlCalendarAdvance(Calendar,$H514,B515,"f",FALSE)</f>
        <v>42993</v>
      </c>
      <c r="I515" s="49">
        <f>_xll.qlInterestRateIndexValueDate(Index1M,$H515)</f>
        <v>42997</v>
      </c>
      <c r="J515" s="52">
        <f>IFERROR(_xll.qlIndexFixing(Index1M,$H515,TRUE,_xll.ohTrigger(RecalcTrigger,Trigger1M)),NA())</f>
        <v>-2.1695308061397967E-4</v>
      </c>
      <c r="K515" s="52">
        <f>IFERROR(_xll.qlIndexFixing(ONIndex1M,I515,TRUE,_xll.ohTrigger(RecalcTrigger,Trigger1M)),NA())</f>
        <v>-2.742457316040614E-4</v>
      </c>
      <c r="L515" s="52">
        <f>IFERROR(_xll.qlIndexFixing(Index3M,H515,TRUE,_xll.ohTrigger(RecalcTrigger,Trigger3M)),NA())</f>
        <v>9.6993540853348114E-4</v>
      </c>
      <c r="M515" s="52">
        <f>IFERROR(_xll.qlIndexFixing(ONIndex3M,I515,TRUE,_xll.ohTrigger(RecalcTrigger,Trigger3M)),NA())</f>
        <v>7.6515788161479747E-4</v>
      </c>
      <c r="N515" s="52">
        <f>IFERROR(_xll.qlIndexFixing(Index6M,$H515,TRUE,_xll.ohTrigger(RecalcTrigger,Trigger6M)),NA())</f>
        <v>2.3317787800647295E-3</v>
      </c>
      <c r="O515" s="52">
        <f>IFERROR(_xll.qlIndexFixing(ONIndex6M,I515,TRUE,_xll.ohTrigger(RecalcTrigger,Trigger6M)),NA())</f>
        <v>1.7579269349798921E-3</v>
      </c>
      <c r="P515" s="52">
        <f>IFERROR(_xll.qlIndexFixing(Index1Y,$H515,TRUE,_xll.ohTrigger(RecalcTrigger,Trigger1Y)),NA())</f>
        <v>4.4637819818759278E-3</v>
      </c>
      <c r="Q515" s="52">
        <f>IFERROR(_xll.qlIndexFixing(ONIndex1Y,I515,TRUE,_xll.ohTrigger(RecalcTrigger,Trigger1Y)),NA())</f>
        <v>3.1656508074107137E-3</v>
      </c>
    </row>
    <row r="516" spans="2:17" x14ac:dyDescent="0.2">
      <c r="B516" s="46" t="s">
        <v>17</v>
      </c>
      <c r="D516" s="49">
        <f>_xll.qlCalendarAdvance(Calendar,$D515,B516,"f",FALSE)</f>
        <v>42996</v>
      </c>
      <c r="E516" s="49">
        <f>_xll.qlInterestRateIndexValueDate(IndexON,D516)</f>
        <v>42996</v>
      </c>
      <c r="F516" s="52">
        <f>IFERROR(_xll.qlIndexFixing(IndexON,D516,TRUE,_xll.ohTrigger(RecalcTrigger,TriggerON)),NA())</f>
        <v>-8.4521093476119802E-4</v>
      </c>
      <c r="H516" s="49">
        <f>_xll.qlCalendarAdvance(Calendar,$H515,B516,"f",FALSE)</f>
        <v>42996</v>
      </c>
      <c r="I516" s="49">
        <f>_xll.qlInterestRateIndexValueDate(Index1M,$H516)</f>
        <v>42998</v>
      </c>
      <c r="J516" s="52">
        <f>IFERROR(_xll.qlIndexFixing(Index1M,$H516,TRUE,_xll.ohTrigger(RecalcTrigger,Trigger1M)),NA())</f>
        <v>-2.1233007706733531E-4</v>
      </c>
      <c r="K516" s="52">
        <f>IFERROR(_xll.qlIndexFixing(ONIndex1M,I516,TRUE,_xll.ohTrigger(RecalcTrigger,Trigger1M)),NA())</f>
        <v>-2.6524609045175396E-4</v>
      </c>
      <c r="L516" s="52">
        <f>IFERROR(_xll.qlIndexFixing(Index3M,H516,TRUE,_xll.ohTrigger(RecalcTrigger,Trigger3M)),NA())</f>
        <v>9.7500000077269751E-4</v>
      </c>
      <c r="M516" s="52">
        <f>IFERROR(_xll.qlIndexFixing(ONIndex3M,I516,TRUE,_xll.ohTrigger(RecalcTrigger,Trigger3M)),NA())</f>
        <v>7.735319827073539E-4</v>
      </c>
      <c r="N516" s="52">
        <f>IFERROR(_xll.qlIndexFixing(Index6M,$H516,TRUE,_xll.ohTrigger(RecalcTrigger,Trigger6M)),NA())</f>
        <v>2.3385421771892935E-3</v>
      </c>
      <c r="O516" s="52">
        <f>IFERROR(_xll.qlIndexFixing(ONIndex6M,I516,TRUE,_xll.ohTrigger(RecalcTrigger,Trigger6M)),NA())</f>
        <v>1.770693357672215E-3</v>
      </c>
      <c r="P516" s="52">
        <f>IFERROR(_xll.qlIndexFixing(Index1Y,$H516,TRUE,_xll.ohTrigger(RecalcTrigger,Trigger1Y)),NA())</f>
        <v>4.4713987462401406E-3</v>
      </c>
      <c r="Q516" s="52">
        <f>IFERROR(_xll.qlIndexFixing(ONIndex1Y,I516,TRUE,_xll.ohTrigger(RecalcTrigger,Trigger1Y)),NA())</f>
        <v>3.1772917056560601E-3</v>
      </c>
    </row>
    <row r="517" spans="2:17" x14ac:dyDescent="0.2">
      <c r="B517" s="46" t="s">
        <v>17</v>
      </c>
      <c r="D517" s="49">
        <f>_xll.qlCalendarAdvance(Calendar,$D516,B517,"f",FALSE)</f>
        <v>42997</v>
      </c>
      <c r="E517" s="49">
        <f>_xll.qlInterestRateIndexValueDate(IndexON,D517)</f>
        <v>42997</v>
      </c>
      <c r="F517" s="52">
        <f>IFERROR(_xll.qlIndexFixing(IndexON,D517,TRUE,_xll.ohTrigger(RecalcTrigger,TriggerON)),NA())</f>
        <v>-8.4044060107313356E-4</v>
      </c>
      <c r="H517" s="49">
        <f>_xll.qlCalendarAdvance(Calendar,$H516,B517,"f",FALSE)</f>
        <v>42997</v>
      </c>
      <c r="I517" s="49">
        <f>_xll.qlInterestRateIndexValueDate(Index1M,$H517)</f>
        <v>42999</v>
      </c>
      <c r="J517" s="52">
        <f>IFERROR(_xll.qlIndexFixing(Index1M,$H517,TRUE,_xll.ohTrigger(RecalcTrigger,Trigger1M)),NA())</f>
        <v>-2.0299811631152576E-4</v>
      </c>
      <c r="K517" s="52">
        <f>IFERROR(_xll.qlIndexFixing(ONIndex1M,I517,TRUE,_xll.ohTrigger(RecalcTrigger,Trigger1M)),NA())</f>
        <v>-2.5621457771407563E-4</v>
      </c>
      <c r="L517" s="52">
        <f>IFERROR(_xll.qlIndexFixing(Index3M,H517,TRUE,_xll.ohTrigger(RecalcTrigger,Trigger3M)),NA())</f>
        <v>9.8008600274392317E-4</v>
      </c>
      <c r="M517" s="52">
        <f>IFERROR(_xll.qlIndexFixing(ONIndex3M,I517,TRUE,_xll.ohTrigger(RecalcTrigger,Trigger3M)),NA())</f>
        <v>7.8196550650666552E-4</v>
      </c>
      <c r="N517" s="52">
        <f>IFERROR(_xll.qlIndexFixing(Index6M,$H517,TRUE,_xll.ohTrigger(RecalcTrigger,Trigger6M)),NA())</f>
        <v>2.3453092156839354E-3</v>
      </c>
      <c r="O517" s="52">
        <f>IFERROR(_xll.qlIndexFixing(ONIndex6M,I517,TRUE,_xll.ohTrigger(RecalcTrigger,Trigger6M)),NA())</f>
        <v>1.7829067375263463E-3</v>
      </c>
      <c r="P517" s="52">
        <f>IFERROR(_xll.qlIndexFixing(Index1Y,$H517,TRUE,_xll.ohTrigger(RecalcTrigger,Trigger1Y)),NA())</f>
        <v>4.4790249584222242E-3</v>
      </c>
      <c r="Q517" s="52">
        <f>IFERROR(_xll.qlIndexFixing(ONIndex1Y,I517,TRUE,_xll.ohTrigger(RecalcTrigger,Trigger1Y)),NA())</f>
        <v>3.189409438313362E-3</v>
      </c>
    </row>
    <row r="518" spans="2:17" x14ac:dyDescent="0.2">
      <c r="B518" s="46" t="s">
        <v>17</v>
      </c>
      <c r="D518" s="49">
        <f>_xll.qlCalendarAdvance(Calendar,$D517,B518,"f",FALSE)</f>
        <v>42998</v>
      </c>
      <c r="E518" s="49">
        <f>_xll.qlInterestRateIndexValueDate(IndexON,D518)</f>
        <v>42998</v>
      </c>
      <c r="F518" s="52">
        <f>IFERROR(_xll.qlIndexFixing(IndexON,D518,TRUE,_xll.ohTrigger(RecalcTrigger,TriggerON)),NA())</f>
        <v>-8.3562261282477124E-4</v>
      </c>
      <c r="H518" s="49">
        <f>_xll.qlCalendarAdvance(Calendar,$H517,B518,"f",FALSE)</f>
        <v>42998</v>
      </c>
      <c r="I518" s="49">
        <f>_xll.qlInterestRateIndexValueDate(Index1M,$H518)</f>
        <v>43000</v>
      </c>
      <c r="J518" s="52">
        <f>IFERROR(_xll.qlIndexFixing(Index1M,$H518,TRUE,_xll.ohTrigger(RecalcTrigger,Trigger1M)),NA())</f>
        <v>-2.0069995903398079E-4</v>
      </c>
      <c r="K518" s="52">
        <f>IFERROR(_xll.qlIndexFixing(ONIndex1M,I518,TRUE,_xll.ohTrigger(RecalcTrigger,Trigger1M)),NA())</f>
        <v>-2.516818370112972E-4</v>
      </c>
      <c r="L518" s="52">
        <f>IFERROR(_xll.qlIndexFixing(Index3M,H518,TRUE,_xll.ohTrigger(RecalcTrigger,Trigger3M)),NA())</f>
        <v>9.8519350478544444E-4</v>
      </c>
      <c r="M518" s="52">
        <f>IFERROR(_xll.qlIndexFixing(ONIndex3M,I518,TRUE,_xll.ohTrigger(RecalcTrigger,Trigger3M)),NA())</f>
        <v>7.8621463899253285E-4</v>
      </c>
      <c r="N518" s="52">
        <f>IFERROR(_xll.qlIndexFixing(Index6M,$H518,TRUE,_xll.ohTrigger(RecalcTrigger,Trigger6M)),NA())</f>
        <v>2.3520808581868023E-3</v>
      </c>
      <c r="O518" s="52">
        <f>IFERROR(_xll.qlIndexFixing(ONIndex6M,I518,TRUE,_xll.ohTrigger(RecalcTrigger,Trigger6M)),NA())</f>
        <v>1.7888988206760104E-3</v>
      </c>
      <c r="P518" s="52">
        <f>IFERROR(_xll.qlIndexFixing(Index1Y,$H518,TRUE,_xll.ohTrigger(RecalcTrigger,Trigger1Y)),NA())</f>
        <v>4.4947995886156127E-3</v>
      </c>
      <c r="Q518" s="52">
        <f>IFERROR(_xll.qlIndexFixing(ONIndex1Y,I518,TRUE,_xll.ohTrigger(RecalcTrigger,Trigger1Y)),NA())</f>
        <v>3.1956171939029332E-3</v>
      </c>
    </row>
    <row r="519" spans="2:17" x14ac:dyDescent="0.2">
      <c r="B519" s="46" t="s">
        <v>17</v>
      </c>
      <c r="D519" s="49">
        <f>_xll.qlCalendarAdvance(Calendar,$D518,B519,"f",FALSE)</f>
        <v>42999</v>
      </c>
      <c r="E519" s="49">
        <f>_xll.qlInterestRateIndexValueDate(IndexON,D519)</f>
        <v>42999</v>
      </c>
      <c r="F519" s="52">
        <f>IFERROR(_xll.qlIndexFixing(IndexON,D519,TRUE,_xll.ohTrigger(RecalcTrigger,TriggerON)),NA())</f>
        <v>-8.3075677753008392E-4</v>
      </c>
      <c r="H519" s="49">
        <f>_xll.qlCalendarAdvance(Calendar,$H518,B519,"f",FALSE)</f>
        <v>42999</v>
      </c>
      <c r="I519" s="49">
        <f>_xll.qlInterestRateIndexValueDate(Index1M,$H519)</f>
        <v>43003</v>
      </c>
      <c r="J519" s="52">
        <f>IFERROR(_xll.qlIndexFixing(Index1M,$H519,TRUE,_xll.ohTrigger(RecalcTrigger,Trigger1M)),NA())</f>
        <v>-1.8905795451829022E-4</v>
      </c>
      <c r="K519" s="52">
        <f>IFERROR(_xll.qlIndexFixing(ONIndex1M,I519,TRUE,_xll.ohTrigger(RecalcTrigger,Trigger1M)),NA())</f>
        <v>-2.4713855262259443E-4</v>
      </c>
      <c r="L519" s="52">
        <f>IFERROR(_xll.qlIndexFixing(Index3M,H519,TRUE,_xll.ohTrigger(RecalcTrigger,Trigger3M)),NA())</f>
        <v>1.0061741409684818E-3</v>
      </c>
      <c r="M519" s="52">
        <f>IFERROR(_xll.qlIndexFixing(ONIndex3M,I519,TRUE,_xll.ohTrigger(RecalcTrigger,Trigger3M)),NA())</f>
        <v>7.9048279474136507E-4</v>
      </c>
      <c r="N519" s="52">
        <f>IFERROR(_xll.qlIndexFixing(Index6M,$H519,TRUE,_xll.ohTrigger(RecalcTrigger,Trigger6M)),NA())</f>
        <v>2.3759679475415371E-3</v>
      </c>
      <c r="O519" s="52">
        <f>IFERROR(_xll.qlIndexFixing(ONIndex6M,I519,TRUE,_xll.ohTrigger(RecalcTrigger,Trigger6M)),NA())</f>
        <v>1.7949006153372693E-3</v>
      </c>
      <c r="P519" s="52">
        <f>IFERROR(_xll.qlIndexFixing(Index1Y,$H519,TRUE,_xll.ohTrigger(RecalcTrigger,Trigger1Y)),NA())</f>
        <v>4.5096154318848202E-3</v>
      </c>
      <c r="Q519" s="52">
        <f>IFERROR(_xll.qlIndexFixing(ONIndex1Y,I519,TRUE,_xll.ohTrigger(RecalcTrigger,Trigger1Y)),NA())</f>
        <v>3.201834181867369E-3</v>
      </c>
    </row>
    <row r="520" spans="2:17" x14ac:dyDescent="0.2">
      <c r="B520" s="46" t="s">
        <v>17</v>
      </c>
      <c r="D520" s="49">
        <f>_xll.qlCalendarAdvance(Calendar,$D519,B520,"f",FALSE)</f>
        <v>43000</v>
      </c>
      <c r="E520" s="49">
        <f>_xll.qlInterestRateIndexValueDate(IndexON,D520)</f>
        <v>43000</v>
      </c>
      <c r="F520" s="52">
        <f>IFERROR(_xll.qlIndexFixing(IndexON,D520,TRUE,_xll.ohTrigger(RecalcTrigger,TriggerON)),NA())</f>
        <v>-8.2086278371917842E-4</v>
      </c>
      <c r="H520" s="49">
        <f>_xll.qlCalendarAdvance(Calendar,$H519,B520,"f",FALSE)</f>
        <v>43000</v>
      </c>
      <c r="I520" s="49">
        <f>_xll.qlInterestRateIndexValueDate(Index1M,$H520)</f>
        <v>43004</v>
      </c>
      <c r="J520" s="52">
        <f>IFERROR(_xll.qlIndexFixing(Index1M,$H520,TRUE,_xll.ohTrigger(RecalcTrigger,Trigger1M)),NA())</f>
        <v>-1.8437187852970993E-4</v>
      </c>
      <c r="K520" s="52">
        <f>IFERROR(_xll.qlIndexFixing(ONIndex1M,I520,TRUE,_xll.ohTrigger(RecalcTrigger,Trigger1M)),NA())</f>
        <v>-2.4258472027138822E-4</v>
      </c>
      <c r="L520" s="52">
        <f>IFERROR(_xll.qlIndexFixing(Index3M,H520,TRUE,_xll.ohTrigger(RecalcTrigger,Trigger3M)),NA())</f>
        <v>1.0086090005164163E-3</v>
      </c>
      <c r="M520" s="52">
        <f>IFERROR(_xll.qlIndexFixing(ONIndex3M,I520,TRUE,_xll.ohTrigger(RecalcTrigger,Trigger3M)),NA())</f>
        <v>7.9477004002015406E-4</v>
      </c>
      <c r="N520" s="52">
        <f>IFERROR(_xll.qlIndexFixing(Index6M,$H520,TRUE,_xll.ohTrigger(RecalcTrigger,Trigger6M)),NA())</f>
        <v>2.3792327456178086E-3</v>
      </c>
      <c r="O520" s="52">
        <f>IFERROR(_xll.qlIndexFixing(ONIndex6M,I520,TRUE,_xll.ohTrigger(RecalcTrigger,Trigger6M)),NA())</f>
        <v>1.8009121078410573E-3</v>
      </c>
      <c r="P520" s="52">
        <f>IFERROR(_xll.qlIndexFixing(Index1Y,$H520,TRUE,_xll.ohTrigger(RecalcTrigger,Trigger1Y)),NA())</f>
        <v>4.5172822865428086E-3</v>
      </c>
      <c r="Q520" s="52">
        <f>IFERROR(_xll.qlIndexFixing(ONIndex1Y,I520,TRUE,_xll.ohTrigger(RecalcTrigger,Trigger1Y)),NA())</f>
        <v>3.2080603902162608E-3</v>
      </c>
    </row>
    <row r="521" spans="2:17" x14ac:dyDescent="0.2">
      <c r="B521" s="46" t="s">
        <v>17</v>
      </c>
      <c r="D521" s="49">
        <f>_xll.qlCalendarAdvance(Calendar,$D520,B521,"f",FALSE)</f>
        <v>43003</v>
      </c>
      <c r="E521" s="49">
        <f>_xll.qlInterestRateIndexValueDate(IndexON,D521)</f>
        <v>43003</v>
      </c>
      <c r="F521" s="52">
        <f>IFERROR(_xll.qlIndexFixing(IndexON,D521,TRUE,_xll.ohTrigger(RecalcTrigger,TriggerON)),NA())</f>
        <v>-8.1081744834232694E-4</v>
      </c>
      <c r="H521" s="49">
        <f>_xll.qlCalendarAdvance(Calendar,$H520,B521,"f",FALSE)</f>
        <v>43003</v>
      </c>
      <c r="I521" s="49">
        <f>_xll.qlInterestRateIndexValueDate(Index1M,$H521)</f>
        <v>43005</v>
      </c>
      <c r="J521" s="52">
        <f>IFERROR(_xll.qlIndexFixing(Index1M,$H521,TRUE,_xll.ohTrigger(RecalcTrigger,Trigger1M)),NA())</f>
        <v>-1.796752013918379E-4</v>
      </c>
      <c r="K521" s="52">
        <f>IFERROR(_xll.qlIndexFixing(ONIndex1M,I521,TRUE,_xll.ohTrigger(RecalcTrigger,Trigger1M)),NA())</f>
        <v>-2.3344172608297242E-4</v>
      </c>
      <c r="L521" s="52">
        <f>IFERROR(_xll.qlIndexFixing(Index3M,H521,TRUE,_xll.ohTrigger(RecalcTrigger,Trigger3M)),NA())</f>
        <v>1.0110506865359135E-3</v>
      </c>
      <c r="M521" s="52">
        <f>IFERROR(_xll.qlIndexFixing(ONIndex3M,I521,TRUE,_xll.ohTrigger(RecalcTrigger,Trigger3M)),NA())</f>
        <v>8.0341028787067614E-4</v>
      </c>
      <c r="N521" s="52">
        <f>IFERROR(_xll.qlIndexFixing(Index6M,$H521,TRUE,_xll.ohTrigger(RecalcTrigger,Trigger6M)),NA())</f>
        <v>2.3860408680222056E-3</v>
      </c>
      <c r="O521" s="52">
        <f>IFERROR(_xll.qlIndexFixing(ONIndex6M,I521,TRUE,_xll.ohTrigger(RecalcTrigger,Trigger6M)),NA())</f>
        <v>1.8129764792362835E-3</v>
      </c>
      <c r="P521" s="52">
        <f>IFERROR(_xll.qlIndexFixing(Index1Y,$H521,TRUE,_xll.ohTrigger(RecalcTrigger,Trigger1Y)),NA())</f>
        <v>4.5249563325748688E-3</v>
      </c>
      <c r="Q521" s="52">
        <f>IFERROR(_xll.qlIndexFixing(ONIndex1Y,I521,TRUE,_xll.ohTrigger(RecalcTrigger,Trigger1Y)),NA())</f>
        <v>3.2205722949818494E-3</v>
      </c>
    </row>
    <row r="522" spans="2:17" x14ac:dyDescent="0.2">
      <c r="B522" s="46" t="s">
        <v>42</v>
      </c>
      <c r="D522" s="49">
        <f>_xll.qlCalendarAdvance(Calendar,$D521,B522,"f",FALSE)</f>
        <v>43010</v>
      </c>
      <c r="E522" s="49">
        <f>_xll.qlInterestRateIndexValueDate(IndexON,D522)</f>
        <v>43010</v>
      </c>
      <c r="F522" s="52">
        <f>IFERROR(_xll.qlIndexFixing(IndexON,D522,TRUE,_xll.ohTrigger(RecalcTrigger,TriggerON)),NA())</f>
        <v>-7.7510231625055326E-4</v>
      </c>
      <c r="H522" s="49">
        <f>_xll.qlCalendarAdvance(Calendar,$H521,B522,"f",FALSE)</f>
        <v>43010</v>
      </c>
      <c r="I522" s="49">
        <f>_xll.qlInterestRateIndexValueDate(Index1M,$H522)</f>
        <v>43012</v>
      </c>
      <c r="J522" s="52">
        <f>IFERROR(_xll.qlIndexFixing(Index1M,$H522,TRUE,_xll.ohTrigger(RecalcTrigger,Trigger1M)),NA())</f>
        <v>-1.3924104271529299E-4</v>
      </c>
      <c r="K522" s="52">
        <f>IFERROR(_xll.qlIndexFixing(ONIndex1M,I522,TRUE,_xll.ohTrigger(RecalcTrigger,Trigger1M)),NA())</f>
        <v>-2.0112130728833222E-4</v>
      </c>
      <c r="L522" s="52">
        <f>IFERROR(_xll.qlIndexFixing(Index3M,H522,TRUE,_xll.ohTrigger(RecalcTrigger,Trigger3M)),NA())</f>
        <v>1.0509808037294655E-3</v>
      </c>
      <c r="M522" s="52">
        <f>IFERROR(_xll.qlIndexFixing(ONIndex3M,I522,TRUE,_xll.ohTrigger(RecalcTrigger,Trigger3M)),NA())</f>
        <v>8.3423375556890278E-4</v>
      </c>
      <c r="N522" s="52">
        <f>IFERROR(_xll.qlIndexFixing(Index6M,$H522,TRUE,_xll.ohTrigger(RecalcTrigger,Trigger6M)),NA())</f>
        <v>2.4375057719443435E-3</v>
      </c>
      <c r="O522" s="52">
        <f>IFERROR(_xll.qlIndexFixing(ONIndex6M,I522,TRUE,_xll.ohTrigger(RecalcTrigger,Trigger6M)),NA())</f>
        <v>1.8554623961009042E-3</v>
      </c>
      <c r="P522" s="52">
        <f>IFERROR(_xll.qlIndexFixing(Index1Y,$H522,TRUE,_xll.ohTrigger(RecalcTrigger,Trigger1Y)),NA())</f>
        <v>4.5788743232441382E-3</v>
      </c>
      <c r="Q522" s="52">
        <f>IFERROR(_xll.qlIndexFixing(ONIndex1Y,I522,TRUE,_xll.ohTrigger(RecalcTrigger,Trigger1Y)),NA())</f>
        <v>3.2645419104238016E-3</v>
      </c>
    </row>
    <row r="523" spans="2:17" x14ac:dyDescent="0.2">
      <c r="B523" s="46" t="s">
        <v>42</v>
      </c>
      <c r="D523" s="49">
        <f>_xll.qlCalendarAdvance(Calendar,$D522,B523,"f",FALSE)</f>
        <v>43017</v>
      </c>
      <c r="E523" s="49">
        <f>_xll.qlInterestRateIndexValueDate(IndexON,D523)</f>
        <v>43017</v>
      </c>
      <c r="F523" s="52">
        <f>IFERROR(_xll.qlIndexFixing(IndexON,D523,TRUE,_xll.ohTrigger(RecalcTrigger,TriggerON)),NA())</f>
        <v>-7.3886347048635059E-4</v>
      </c>
      <c r="H523" s="49">
        <f>_xll.qlCalendarAdvance(Calendar,$H522,B523,"f",FALSE)</f>
        <v>43017</v>
      </c>
      <c r="I523" s="49">
        <f>_xll.qlInterestRateIndexValueDate(Index1M,$H523)</f>
        <v>43019</v>
      </c>
      <c r="J523" s="52">
        <f>IFERROR(_xll.qlIndexFixing(Index1M,$H523,TRUE,_xll.ohTrigger(RecalcTrigger,Trigger1M)),NA())</f>
        <v>-1.0543419797710968E-4</v>
      </c>
      <c r="K523" s="52">
        <f>IFERROR(_xll.qlIndexFixing(ONIndex1M,I523,TRUE,_xll.ohTrigger(RecalcTrigger,Trigger1M)),NA())</f>
        <v>-1.6828216383046879E-4</v>
      </c>
      <c r="L523" s="52">
        <f>IFERROR(_xll.qlIndexFixing(Index3M,H523,TRUE,_xll.ohTrigger(RecalcTrigger,Trigger3M)),NA())</f>
        <v>1.0891153577805375E-3</v>
      </c>
      <c r="M523" s="52">
        <f>IFERROR(_xll.qlIndexFixing(ONIndex3M,I523,TRUE,_xll.ohTrigger(RecalcTrigger,Trigger3M)),NA())</f>
        <v>8.6602515881217812E-4</v>
      </c>
      <c r="N523" s="52">
        <f>IFERROR(_xll.qlIndexFixing(Index6M,$H523,TRUE,_xll.ohTrigger(RecalcTrigger,Trigger6M)),NA())</f>
        <v>2.4858381964882686E-3</v>
      </c>
      <c r="O523" s="52">
        <f>IFERROR(_xll.qlIndexFixing(ONIndex6M,I523,TRUE,_xll.ohTrigger(RecalcTrigger,Trigger6M)),NA())</f>
        <v>1.8984167125246643E-3</v>
      </c>
      <c r="P523" s="52">
        <f>IFERROR(_xll.qlIndexFixing(Index1Y,$H523,TRUE,_xll.ohTrigger(RecalcTrigger,Trigger1Y)),NA())</f>
        <v>4.633136773673191E-3</v>
      </c>
      <c r="Q523" s="52">
        <f>IFERROR(_xll.qlIndexFixing(ONIndex1Y,I523,TRUE,_xll.ohTrigger(RecalcTrigger,Trigger1Y)),NA())</f>
        <v>3.3089576561717848E-3</v>
      </c>
    </row>
    <row r="524" spans="2:17" x14ac:dyDescent="0.2">
      <c r="B524" s="46" t="s">
        <v>42</v>
      </c>
      <c r="D524" s="49">
        <f>_xll.qlCalendarAdvance(Calendar,$D523,B524,"f",FALSE)</f>
        <v>43024</v>
      </c>
      <c r="E524" s="49">
        <f>_xll.qlInterestRateIndexValueDate(IndexON,D524)</f>
        <v>43024</v>
      </c>
      <c r="F524" s="52">
        <f>IFERROR(_xll.qlIndexFixing(IndexON,D524,TRUE,_xll.ohTrigger(RecalcTrigger,TriggerON)),NA())</f>
        <v>-7.021057146472387E-4</v>
      </c>
      <c r="H524" s="49">
        <f>_xll.qlCalendarAdvance(Calendar,$H523,B524,"f",FALSE)</f>
        <v>43024</v>
      </c>
      <c r="I524" s="49">
        <f>_xll.qlInterestRateIndexValueDate(Index1M,$H524)</f>
        <v>43026</v>
      </c>
      <c r="J524" s="52">
        <f>IFERROR(_xll.qlIndexFixing(Index1M,$H524,TRUE,_xll.ohTrigger(RecalcTrigger,Trigger1M)),NA())</f>
        <v>-7.1104776136123675E-5</v>
      </c>
      <c r="K524" s="52">
        <f>IFERROR(_xll.qlIndexFixing(ONIndex1M,I524,TRUE,_xll.ohTrigger(RecalcTrigger,Trigger1M)),NA())</f>
        <v>-1.349229795621909E-4</v>
      </c>
      <c r="L524" s="52">
        <f>IFERROR(_xll.qlIndexFixing(Index3M,H524,TRUE,_xll.ohTrigger(RecalcTrigger,Trigger3M)),NA())</f>
        <v>1.1282009220977987E-3</v>
      </c>
      <c r="M524" s="52">
        <f>IFERROR(_xll.qlIndexFixing(ONIndex3M,I524,TRUE,_xll.ohTrigger(RecalcTrigger,Trigger3M)),NA())</f>
        <v>8.9880727095703605E-4</v>
      </c>
      <c r="N524" s="52">
        <f>IFERROR(_xll.qlIndexFixing(Index6M,$H524,TRUE,_xll.ohTrigger(RecalcTrigger,Trigger6M)),NA())</f>
        <v>2.5345763937030426E-3</v>
      </c>
      <c r="O524" s="52">
        <f>IFERROR(_xll.qlIndexFixing(ONIndex6M,I524,TRUE,_xll.ohTrigger(RecalcTrigger,Trigger6M)),NA())</f>
        <v>1.9418346658905961E-3</v>
      </c>
      <c r="P524" s="52">
        <f>IFERROR(_xll.qlIndexFixing(Index1Y,$H524,TRUE,_xll.ohTrigger(RecalcTrigger,Trigger1Y)),NA())</f>
        <v>4.6877366805444312E-3</v>
      </c>
      <c r="Q524" s="52">
        <f>IFERROR(_xll.qlIndexFixing(ONIndex1Y,I524,TRUE,_xll.ohTrigger(RecalcTrigger,Trigger1Y)),NA())</f>
        <v>3.3538155456280805E-3</v>
      </c>
    </row>
    <row r="525" spans="2:17" x14ac:dyDescent="0.2">
      <c r="B525" s="46" t="s">
        <v>42</v>
      </c>
      <c r="D525" s="49">
        <f>_xll.qlCalendarAdvance(Calendar,$D524,B525,"f",FALSE)</f>
        <v>43031</v>
      </c>
      <c r="E525" s="49">
        <f>_xll.qlInterestRateIndexValueDate(IndexON,D525)</f>
        <v>43031</v>
      </c>
      <c r="F525" s="52">
        <f>IFERROR(_xll.qlIndexFixing(IndexON,D525,TRUE,_xll.ohTrigger(RecalcTrigger,TriggerON)),NA())</f>
        <v>-6.6483385261051353E-4</v>
      </c>
      <c r="H525" s="49">
        <f>_xll.qlCalendarAdvance(Calendar,$H524,B525,"f",FALSE)</f>
        <v>43031</v>
      </c>
      <c r="I525" s="49">
        <f>_xll.qlInterestRateIndexValueDate(Index1M,$H525)</f>
        <v>43033</v>
      </c>
      <c r="J525" s="52">
        <f>IFERROR(_xll.qlIndexFixing(Index1M,$H525,TRUE,_xll.ohTrigger(RecalcTrigger,Trigger1M)),NA())</f>
        <v>-3.6251456591736414E-5</v>
      </c>
      <c r="K525" s="52">
        <f>IFERROR(_xll.qlIndexFixing(ONIndex1M,I525,TRUE,_xll.ohTrigger(RecalcTrigger,Trigger1M)),NA())</f>
        <v>-1.0104243841624339E-4</v>
      </c>
      <c r="L525" s="52">
        <f>IFERROR(_xll.qlIndexFixing(Index3M,H525,TRUE,_xll.ohTrigger(RecalcTrigger,Trigger3M)),NA())</f>
        <v>1.168199695770152E-3</v>
      </c>
      <c r="M525" s="52">
        <f>IFERROR(_xll.qlIndexFixing(ONIndex3M,I525,TRUE,_xll.ohTrigger(RecalcTrigger,Trigger3M)),NA())</f>
        <v>9.3260286506691159E-4</v>
      </c>
      <c r="N525" s="52">
        <f>IFERROR(_xll.qlIndexFixing(Index6M,$H525,TRUE,_xll.ohTrigger(RecalcTrigger,Trigger6M)),NA())</f>
        <v>2.5837156241740895E-3</v>
      </c>
      <c r="O525" s="52">
        <f>IFERROR(_xll.qlIndexFixing(ONIndex6M,I525,TRUE,_xll.ohTrigger(RecalcTrigger,Trigger6M)),NA())</f>
        <v>1.9857114935284415E-3</v>
      </c>
      <c r="P525" s="52">
        <f>IFERROR(_xll.qlIndexFixing(Index1Y,$H525,TRUE,_xll.ohTrigger(RecalcTrigger,Trigger1Y)),NA())</f>
        <v>4.7426669650462395E-3</v>
      </c>
      <c r="Q525" s="52">
        <f>IFERROR(_xll.qlIndexFixing(ONIndex1Y,I525,TRUE,_xll.ohTrigger(RecalcTrigger,Trigger1Y)),NA())</f>
        <v>3.3991115921683246E-3</v>
      </c>
    </row>
    <row r="526" spans="2:17" x14ac:dyDescent="0.2">
      <c r="B526" s="46" t="s">
        <v>42</v>
      </c>
      <c r="D526" s="49">
        <f>_xll.qlCalendarAdvance(Calendar,$D525,B526,"f",FALSE)</f>
        <v>43038</v>
      </c>
      <c r="E526" s="49">
        <f>_xll.qlInterestRateIndexValueDate(IndexON,D526)</f>
        <v>43038</v>
      </c>
      <c r="F526" s="52">
        <f>IFERROR(_xll.qlIndexFixing(IndexON,D526,TRUE,_xll.ohTrigger(RecalcTrigger,TriggerON)),NA())</f>
        <v>-6.270526880536309E-4</v>
      </c>
      <c r="H526" s="49">
        <f>_xll.qlCalendarAdvance(Calendar,$H525,B526,"f",FALSE)</f>
        <v>43038</v>
      </c>
      <c r="I526" s="49">
        <f>_xll.qlInterestRateIndexValueDate(Index1M,$H526)</f>
        <v>43040</v>
      </c>
      <c r="J526" s="52">
        <f>IFERROR(_xll.qlIndexFixing(Index1M,$H526,TRUE,_xll.ohTrigger(RecalcTrigger,Trigger1M)),NA())</f>
        <v>-8.5828735145732082E-6</v>
      </c>
      <c r="K526" s="52">
        <f>IFERROR(_xll.qlIndexFixing(ONIndex1M,I526,TRUE,_xll.ohTrigger(RecalcTrigger,Trigger1M)),NA())</f>
        <v>-6.6639224298725708E-5</v>
      </c>
      <c r="L526" s="52">
        <f>IFERROR(_xll.qlIndexFixing(Index3M,H526,TRUE,_xll.ohTrigger(RecalcTrigger,Trigger3M)),NA())</f>
        <v>1.209072034374201E-3</v>
      </c>
      <c r="M526" s="52">
        <f>IFERROR(_xll.qlIndexFixing(ONIndex3M,I526,TRUE,_xll.ohTrigger(RecalcTrigger,Trigger3M)),NA())</f>
        <v>9.6743471452498397E-4</v>
      </c>
      <c r="N526" s="52">
        <f>IFERROR(_xll.qlIndexFixing(Index6M,$H526,TRUE,_xll.ohTrigger(RecalcTrigger,Trigger6M)),NA())</f>
        <v>2.6332511482602032E-3</v>
      </c>
      <c r="O526" s="52">
        <f>IFERROR(_xll.qlIndexFixing(ONIndex6M,I526,TRUE,_xll.ohTrigger(RecalcTrigger,Trigger6M)),NA())</f>
        <v>2.0300424327146516E-3</v>
      </c>
      <c r="P526" s="52">
        <f>IFERROR(_xll.qlIndexFixing(Index1Y,$H526,TRUE,_xll.ohTrigger(RecalcTrigger,Trigger1Y)),NA())</f>
        <v>4.7979204728267645E-3</v>
      </c>
      <c r="Q526" s="52">
        <f>IFERROR(_xll.qlIndexFixing(ONIndex1Y,I526,TRUE,_xll.ohTrigger(RecalcTrigger,Trigger1Y)),NA())</f>
        <v>3.4448418091415078E-3</v>
      </c>
    </row>
    <row r="527" spans="2:17" x14ac:dyDescent="0.2">
      <c r="B527" s="46" t="s">
        <v>42</v>
      </c>
      <c r="D527" s="49">
        <f>_xll.qlCalendarAdvance(Calendar,$D526,B527,"f",FALSE)</f>
        <v>43045</v>
      </c>
      <c r="E527" s="49">
        <f>_xll.qlInterestRateIndexValueDate(IndexON,D527)</f>
        <v>43045</v>
      </c>
      <c r="F527" s="52">
        <f>IFERROR(_xll.qlIndexFixing(IndexON,D527,TRUE,_xll.ohTrigger(RecalcTrigger,TriggerON)),NA())</f>
        <v>-5.8876702485388677E-4</v>
      </c>
      <c r="H527" s="49">
        <f>_xll.qlCalendarAdvance(Calendar,$H526,B527,"f",FALSE)</f>
        <v>43045</v>
      </c>
      <c r="I527" s="49">
        <f>_xll.qlInterestRateIndexValueDate(Index1M,$H527)</f>
        <v>43047</v>
      </c>
      <c r="J527" s="52">
        <f>IFERROR(_xll.qlIndexFixing(Index1M,$H527,TRUE,_xll.ohTrigger(RecalcTrigger,Trigger1M)),NA())</f>
        <v>2.7209048067966535E-5</v>
      </c>
      <c r="K527" s="52">
        <f>IFERROR(_xll.qlIndexFixing(ONIndex1M,I527,TRUE,_xll.ohTrigger(RecalcTrigger,Trigger1M)),NA())</f>
        <v>-3.1712021102414667E-5</v>
      </c>
      <c r="L527" s="52">
        <f>IFERROR(_xll.qlIndexFixing(Index3M,H527,TRUE,_xll.ohTrigger(RecalcTrigger,Trigger3M)),NA())</f>
        <v>1.2507764497883124E-3</v>
      </c>
      <c r="M527" s="52">
        <f>IFERROR(_xll.qlIndexFixing(ONIndex3M,I527,TRUE,_xll.ohTrigger(RecalcTrigger,Trigger3M)),NA())</f>
        <v>1.0033255926344964E-3</v>
      </c>
      <c r="N527" s="52">
        <f>IFERROR(_xll.qlIndexFixing(Index6M,$H527,TRUE,_xll.ohTrigger(RecalcTrigger,Trigger6M)),NA())</f>
        <v>2.6794700423772664E-3</v>
      </c>
      <c r="O527" s="52">
        <f>IFERROR(_xll.qlIndexFixing(ONIndex6M,I527,TRUE,_xll.ohTrigger(RecalcTrigger,Trigger6M)),NA())</f>
        <v>2.0748227208322589E-3</v>
      </c>
      <c r="P527" s="52">
        <f>IFERROR(_xll.qlIndexFixing(Index1Y,$H527,TRUE,_xll.ohTrigger(RecalcTrigger,Trigger1Y)),NA())</f>
        <v>4.8534899739505625E-3</v>
      </c>
      <c r="Q527" s="52">
        <f>IFERROR(_xll.qlIndexFixing(ONIndex1Y,I527,TRUE,_xll.ohTrigger(RecalcTrigger,Trigger1Y)),NA())</f>
        <v>3.4910022099499116E-3</v>
      </c>
    </row>
    <row r="528" spans="2:17" x14ac:dyDescent="0.2">
      <c r="B528" s="46" t="s">
        <v>42</v>
      </c>
      <c r="D528" s="49">
        <f>_xll.qlCalendarAdvance(Calendar,$D527,B528,"f",FALSE)</f>
        <v>43052</v>
      </c>
      <c r="E528" s="49">
        <f>_xll.qlInterestRateIndexValueDate(IndexON,D528)</f>
        <v>43052</v>
      </c>
      <c r="F528" s="52">
        <f>IFERROR(_xll.qlIndexFixing(IndexON,D528,TRUE,_xll.ohTrigger(RecalcTrigger,TriggerON)),NA())</f>
        <v>-5.4998166656883285E-4</v>
      </c>
      <c r="H528" s="49">
        <f>_xll.qlCalendarAdvance(Calendar,$H527,B528,"f",FALSE)</f>
        <v>43052</v>
      </c>
      <c r="I528" s="49">
        <f>_xll.qlInterestRateIndexValueDate(Index1M,$H528)</f>
        <v>43054</v>
      </c>
      <c r="J528" s="52">
        <f>IFERROR(_xll.qlIndexFixing(Index1M,$H528,TRUE,_xll.ohTrigger(RecalcTrigger,Trigger1M)),NA())</f>
        <v>6.3528535680035247E-5</v>
      </c>
      <c r="K528" s="52">
        <f>IFERROR(_xll.qlIndexFixing(ONIndex1M,I528,TRUE,_xll.ohTrigger(RecalcTrigger,Trigger1M)),NA())</f>
        <v>3.7404873065582933E-6</v>
      </c>
      <c r="L528" s="52">
        <f>IFERROR(_xll.qlIndexFixing(Index3M,H528,TRUE,_xll.ohTrigger(RecalcTrigger,Trigger3M)),NA())</f>
        <v>1.2932696100127581E-3</v>
      </c>
      <c r="M528" s="52">
        <f>IFERROR(_xll.qlIndexFixing(ONIndex3M,I528,TRUE,_xll.ohTrigger(RecalcTrigger,Trigger3M)),NA())</f>
        <v>1.0402982727786281E-3</v>
      </c>
      <c r="N528" s="52">
        <f>IFERROR(_xll.qlIndexFixing(Index6M,$H528,TRUE,_xll.ohTrigger(RecalcTrigger,Trigger6M)),NA())</f>
        <v>2.729757553168349E-3</v>
      </c>
      <c r="O528" s="52">
        <f>IFERROR(_xll.qlIndexFixing(ONIndex6M,I528,TRUE,_xll.ohTrigger(RecalcTrigger,Trigger6M)),NA())</f>
        <v>2.12004759518436E-3</v>
      </c>
      <c r="P528" s="52">
        <f>IFERROR(_xll.qlIndexFixing(Index1Y,$H528,TRUE,_xll.ohTrigger(RecalcTrigger,Trigger1Y)),NA())</f>
        <v>4.9093681628547938E-3</v>
      </c>
      <c r="Q528" s="52">
        <f>IFERROR(_xll.qlIndexFixing(ONIndex1Y,I528,TRUE,_xll.ohTrigger(RecalcTrigger,Trigger1Y)),NA())</f>
        <v>3.537588807969172E-3</v>
      </c>
    </row>
    <row r="529" spans="2:17" x14ac:dyDescent="0.2">
      <c r="B529" s="46" t="s">
        <v>42</v>
      </c>
      <c r="D529" s="49">
        <f>_xll.qlCalendarAdvance(Calendar,$D528,B529,"f",FALSE)</f>
        <v>43059</v>
      </c>
      <c r="E529" s="49">
        <f>_xll.qlInterestRateIndexValueDate(IndexON,D529)</f>
        <v>43059</v>
      </c>
      <c r="F529" s="52">
        <f>IFERROR(_xll.qlIndexFixing(IndexON,D529,TRUE,_xll.ohTrigger(RecalcTrigger,TriggerON)),NA())</f>
        <v>-5.1070141715570117E-4</v>
      </c>
      <c r="H529" s="49">
        <f>_xll.qlCalendarAdvance(Calendar,$H528,B529,"f",FALSE)</f>
        <v>43059</v>
      </c>
      <c r="I529" s="49">
        <f>_xll.qlInterestRateIndexValueDate(Index1M,$H529)</f>
        <v>43061</v>
      </c>
      <c r="J529" s="52">
        <f>IFERROR(_xll.qlIndexFixing(Index1M,$H529,TRUE,_xll.ohTrigger(RecalcTrigger,Trigger1M)),NA())</f>
        <v>1.0037690979469716E-4</v>
      </c>
      <c r="K529" s="52">
        <f>IFERROR(_xll.qlIndexFixing(ONIndex1M,I529,TRUE,_xll.ohTrigger(RecalcTrigger,Trigger1M)),NA())</f>
        <v>3.9719617115352435E-5</v>
      </c>
      <c r="L529" s="52">
        <f>IFERROR(_xll.qlIndexFixing(Index3M,H529,TRUE,_xll.ohTrigger(RecalcTrigger,Trigger3M)),NA())</f>
        <v>1.3365063389794347E-3</v>
      </c>
      <c r="M529" s="52">
        <f>IFERROR(_xll.qlIndexFixing(ONIndex3M,I529,TRUE,_xll.ohTrigger(RecalcTrigger,Trigger3M)),NA())</f>
        <v>1.078375528473785E-3</v>
      </c>
      <c r="N529" s="52">
        <f>IFERROR(_xll.qlIndexFixing(Index6M,$H529,TRUE,_xll.ohTrigger(RecalcTrigger,Trigger6M)),NA())</f>
        <v>2.7804274658808307E-3</v>
      </c>
      <c r="O529" s="52">
        <f>IFERROR(_xll.qlIndexFixing(ONIndex6M,I529,TRUE,_xll.ohTrigger(RecalcTrigger,Trigger6M)),NA())</f>
        <v>2.165712293127342E-3</v>
      </c>
      <c r="P529" s="52">
        <f>IFERROR(_xll.qlIndexFixing(Index1Y,$H529,TRUE,_xll.ohTrigger(RecalcTrigger,Trigger1Y)),NA())</f>
        <v>4.965547658304109E-3</v>
      </c>
      <c r="Q529" s="52">
        <f>IFERROR(_xll.qlIndexFixing(ONIndex1Y,I529,TRUE,_xll.ohTrigger(RecalcTrigger,Trigger1Y)),NA())</f>
        <v>3.5845976165749249E-3</v>
      </c>
    </row>
    <row r="530" spans="2:17" x14ac:dyDescent="0.2">
      <c r="B530" s="46" t="s">
        <v>42</v>
      </c>
      <c r="D530" s="49">
        <f>_xll.qlCalendarAdvance(Calendar,$D529,B530,"f",FALSE)</f>
        <v>43066</v>
      </c>
      <c r="E530" s="49">
        <f>_xll.qlInterestRateIndexValueDate(IndexON,D530)</f>
        <v>43066</v>
      </c>
      <c r="F530" s="52">
        <f>IFERROR(_xll.qlIndexFixing(IndexON,D530,TRUE,_xll.ohTrigger(RecalcTrigger,TriggerON)),NA())</f>
        <v>-4.7093108021201147E-4</v>
      </c>
      <c r="H530" s="49">
        <f>_xll.qlCalendarAdvance(Calendar,$H529,B530,"f",FALSE)</f>
        <v>43066</v>
      </c>
      <c r="I530" s="49">
        <f>_xll.qlInterestRateIndexValueDate(Index1M,$H530)</f>
        <v>43068</v>
      </c>
      <c r="J530" s="52">
        <f>IFERROR(_xll.qlIndexFixing(Index1M,$H530,TRUE,_xll.ohTrigger(RecalcTrigger,Trigger1M)),NA())</f>
        <v>1.3775549096095574E-4</v>
      </c>
      <c r="K530" s="52">
        <f>IFERROR(_xll.qlIndexFixing(ONIndex1M,I530,TRUE,_xll.ohTrigger(RecalcTrigger,Trigger1M)),NA())</f>
        <v>7.6226684404545608E-5</v>
      </c>
      <c r="L530" s="52">
        <f>IFERROR(_xll.qlIndexFixing(Index3M,H530,TRUE,_xll.ohTrigger(RecalcTrigger,Trigger3M)),NA())</f>
        <v>1.3771854151803651E-3</v>
      </c>
      <c r="M530" s="52">
        <f>IFERROR(_xll.qlIndexFixing(ONIndex3M,I530,TRUE,_xll.ohTrigger(RecalcTrigger,Trigger3M)),NA())</f>
        <v>1.1175801331297919E-3</v>
      </c>
      <c r="N530" s="52">
        <f>IFERROR(_xll.qlIndexFixing(Index6M,$H530,TRUE,_xll.ohTrigger(RecalcTrigger,Trigger6M)),NA())</f>
        <v>2.8314750397637157E-3</v>
      </c>
      <c r="O530" s="52">
        <f>IFERROR(_xll.qlIndexFixing(ONIndex6M,I530,TRUE,_xll.ohTrigger(RecalcTrigger,Trigger6M)),NA())</f>
        <v>2.2118120519376561E-3</v>
      </c>
      <c r="P530" s="52">
        <f>IFERROR(_xll.qlIndexFixing(Index1Y,$H530,TRUE,_xll.ohTrigger(RecalcTrigger,Trigger1Y)),NA())</f>
        <v>5.0220210033481627E-3</v>
      </c>
      <c r="Q530" s="52">
        <f>IFERROR(_xll.qlIndexFixing(ONIndex1Y,I530,TRUE,_xll.ohTrigger(RecalcTrigger,Trigger1Y)),NA())</f>
        <v>3.6320246491161612E-3</v>
      </c>
    </row>
    <row r="531" spans="2:17" x14ac:dyDescent="0.2">
      <c r="B531" s="46" t="s">
        <v>42</v>
      </c>
      <c r="D531" s="49">
        <f>_xll.qlCalendarAdvance(Calendar,$D530,B531,"f",FALSE)</f>
        <v>43073</v>
      </c>
      <c r="E531" s="49">
        <f>_xll.qlInterestRateIndexValueDate(IndexON,D531)</f>
        <v>43073</v>
      </c>
      <c r="F531" s="52">
        <f>IFERROR(_xll.qlIndexFixing(IndexON,D531,TRUE,_xll.ohTrigger(RecalcTrigger,TriggerON)),NA())</f>
        <v>-4.3067545965502774E-4</v>
      </c>
      <c r="H531" s="49">
        <f>_xll.qlCalendarAdvance(Calendar,$H530,B531,"f",FALSE)</f>
        <v>43073</v>
      </c>
      <c r="I531" s="49">
        <f>_xll.qlInterestRateIndexValueDate(Index1M,$H531)</f>
        <v>43075</v>
      </c>
      <c r="J531" s="52">
        <f>IFERROR(_xll.qlIndexFixing(Index1M,$H531,TRUE,_xll.ohTrigger(RecalcTrigger,Trigger1M)),NA())</f>
        <v>1.8394427742439814E-4</v>
      </c>
      <c r="K531" s="52">
        <f>IFERROR(_xll.qlIndexFixing(ONIndex1M,I531,TRUE,_xll.ohTrigger(RecalcTrigger,Trigger1M)),NA())</f>
        <v>1.132630053479744E-4</v>
      </c>
      <c r="L531" s="52">
        <f>IFERROR(_xll.qlIndexFixing(Index3M,H531,TRUE,_xll.ohTrigger(RecalcTrigger,Trigger3M)),NA())</f>
        <v>1.418441458817199E-3</v>
      </c>
      <c r="M531" s="52">
        <f>IFERROR(_xll.qlIndexFixing(ONIndex3M,I531,TRUE,_xll.ohTrigger(RecalcTrigger,Trigger3M)),NA())</f>
        <v>1.157934860369636E-3</v>
      </c>
      <c r="N531" s="52">
        <f>IFERROR(_xll.qlIndexFixing(Index6M,$H531,TRUE,_xll.ohTrigger(RecalcTrigger,Trigger6M)),NA())</f>
        <v>2.886707268312869E-3</v>
      </c>
      <c r="O531" s="52">
        <f>IFERROR(_xll.qlIndexFixing(ONIndex6M,I531,TRUE,_xll.ohTrigger(RecalcTrigger,Trigger6M)),NA())</f>
        <v>2.2583421089716893E-3</v>
      </c>
      <c r="P531" s="52">
        <f>IFERROR(_xll.qlIndexFixing(Index1Y,$H531,TRUE,_xll.ohTrigger(RecalcTrigger,Trigger1Y)),NA())</f>
        <v>5.0787806652778144E-3</v>
      </c>
      <c r="Q531" s="52">
        <f>IFERROR(_xll.qlIndexFixing(ONIndex1Y,I531,TRUE,_xll.ohTrigger(RecalcTrigger,Trigger1Y)),NA())</f>
        <v>3.6798659189951621E-3</v>
      </c>
    </row>
    <row r="532" spans="2:17" x14ac:dyDescent="0.2">
      <c r="B532" s="46" t="s">
        <v>42</v>
      </c>
      <c r="D532" s="49">
        <f>_xll.qlCalendarAdvance(Calendar,$D531,B532,"f",FALSE)</f>
        <v>43080</v>
      </c>
      <c r="E532" s="49">
        <f>_xll.qlInterestRateIndexValueDate(IndexON,D532)</f>
        <v>43080</v>
      </c>
      <c r="F532" s="52">
        <f>IFERROR(_xll.qlIndexFixing(IndexON,D532,TRUE,_xll.ohTrigger(RecalcTrigger,TriggerON)),NA())</f>
        <v>-3.8993935900233367E-4</v>
      </c>
      <c r="H532" s="49">
        <f>_xll.qlCalendarAdvance(Calendar,$H531,B532,"f",FALSE)</f>
        <v>43080</v>
      </c>
      <c r="I532" s="49">
        <f>_xll.qlInterestRateIndexValueDate(Index1M,$H532)</f>
        <v>43082</v>
      </c>
      <c r="J532" s="52">
        <f>IFERROR(_xll.qlIndexFixing(Index1M,$H532,TRUE,_xll.ohTrigger(RecalcTrigger,Trigger1M)),NA())</f>
        <v>2.2250186536868199E-4</v>
      </c>
      <c r="K532" s="52">
        <f>IFERROR(_xll.qlIndexFixing(ONIndex1M,I532,TRUE,_xll.ohTrigger(RecalcTrigger,Trigger1M)),NA())</f>
        <v>1.5082989609283004E-4</v>
      </c>
      <c r="L532" s="52">
        <f>IFERROR(_xll.qlIndexFixing(Index3M,H532,TRUE,_xll.ohTrigger(RecalcTrigger,Trigger3M)),NA())</f>
        <v>1.463547760792494E-3</v>
      </c>
      <c r="M532" s="52">
        <f>IFERROR(_xll.qlIndexFixing(ONIndex3M,I532,TRUE,_xll.ohTrigger(RecalcTrigger,Trigger3M)),NA())</f>
        <v>1.1994624838163048E-3</v>
      </c>
      <c r="N532" s="52">
        <f>IFERROR(_xll.qlIndexFixing(Index6M,$H532,TRUE,_xll.ohTrigger(RecalcTrigger,Trigger6M)),NA())</f>
        <v>2.9385210076655305E-3</v>
      </c>
      <c r="O532" s="52">
        <f>IFERROR(_xll.qlIndexFixing(ONIndex6M,I532,TRUE,_xll.ohTrigger(RecalcTrigger,Trigger6M)),NA())</f>
        <v>2.3052977015325382E-3</v>
      </c>
      <c r="P532" s="52">
        <f>IFERROR(_xll.qlIndexFixing(Index1Y,$H532,TRUE,_xll.ohTrigger(RecalcTrigger,Trigger1Y)),NA())</f>
        <v>5.135819035580887E-3</v>
      </c>
      <c r="Q532" s="52">
        <f>IFERROR(_xll.qlIndexFixing(ONIndex1Y,I532,TRUE,_xll.ohTrigger(RecalcTrigger,Trigger1Y)),NA())</f>
        <v>3.7281174395609185E-3</v>
      </c>
    </row>
    <row r="533" spans="2:17" x14ac:dyDescent="0.2">
      <c r="B533" s="46" t="s">
        <v>42</v>
      </c>
      <c r="D533" s="49">
        <f>_xll.qlCalendarAdvance(Calendar,$D532,B533,"f",FALSE)</f>
        <v>43087</v>
      </c>
      <c r="E533" s="49">
        <f>_xll.qlInterestRateIndexValueDate(IndexON,D533)</f>
        <v>43087</v>
      </c>
      <c r="F533" s="52">
        <f>IFERROR(_xll.qlIndexFixing(IndexON,D533,TRUE,_xll.ohTrigger(RecalcTrigger,TriggerON)),NA())</f>
        <v>-3.4872758225112932E-4</v>
      </c>
      <c r="H533" s="49">
        <f>_xll.qlCalendarAdvance(Calendar,$H532,B533,"f",FALSE)</f>
        <v>43087</v>
      </c>
      <c r="I533" s="49">
        <f>_xll.qlInterestRateIndexValueDate(Index1M,$H533)</f>
        <v>43089</v>
      </c>
      <c r="J533" s="52">
        <f>IFERROR(_xll.qlIndexFixing(Index1M,$H533,TRUE,_xll.ohTrigger(RecalcTrigger,Trigger1M)),NA())</f>
        <v>2.6159391915666936E-4</v>
      </c>
      <c r="K533" s="52">
        <f>IFERROR(_xll.qlIndexFixing(ONIndex1M,I533,TRUE,_xll.ohTrigger(RecalcTrigger,Trigger1M)),NA())</f>
        <v>1.9442221303300755E-4</v>
      </c>
      <c r="L533" s="52">
        <f>IFERROR(_xll.qlIndexFixing(Index3M,H533,TRUE,_xll.ohTrigger(RecalcTrigger,Trigger3M)),NA())</f>
        <v>1.5091998436886911E-3</v>
      </c>
      <c r="M533" s="52">
        <f>IFERROR(_xll.qlIndexFixing(ONIndex3M,I533,TRUE,_xll.ohTrigger(RecalcTrigger,Trigger3M)),NA())</f>
        <v>1.2482462052307852E-3</v>
      </c>
      <c r="N533" s="52">
        <f>IFERROR(_xll.qlIndexFixing(Index6M,$H533,TRUE,_xll.ohTrigger(RecalcTrigger,Trigger6M)),NA())</f>
        <v>2.9906978559738426E-3</v>
      </c>
      <c r="O533" s="52">
        <f>IFERROR(_xll.qlIndexFixing(ONIndex6M,I533,TRUE,_xll.ohTrigger(RecalcTrigger,Trigger6M)),NA())</f>
        <v>2.3594973050098389E-3</v>
      </c>
      <c r="P533" s="52">
        <f>IFERROR(_xll.qlIndexFixing(Index1Y,$H533,TRUE,_xll.ohTrigger(RecalcTrigger,Trigger1Y)),NA())</f>
        <v>5.1931284299001216E-3</v>
      </c>
      <c r="Q533" s="52">
        <f>IFERROR(_xll.qlIndexFixing(ONIndex1Y,I533,TRUE,_xll.ohTrigger(RecalcTrigger,Trigger1Y)),NA())</f>
        <v>3.7838045023459443E-3</v>
      </c>
    </row>
    <row r="534" spans="2:17" x14ac:dyDescent="0.2">
      <c r="B534" s="46" t="s">
        <v>42</v>
      </c>
      <c r="D534" s="49">
        <f>_xll.qlCalendarAdvance(Calendar,$D533,B534,"f",FALSE)</f>
        <v>43096</v>
      </c>
      <c r="E534" s="49">
        <f>_xll.qlInterestRateIndexValueDate(IndexON,D534)</f>
        <v>43096</v>
      </c>
      <c r="F534" s="52">
        <f>IFERROR(_xll.qlIndexFixing(IndexON,D534,TRUE,_xll.ohTrigger(RecalcTrigger,TriggerON)),NA())</f>
        <v>-2.9504979015992916E-4</v>
      </c>
      <c r="H534" s="49">
        <f>_xll.qlCalendarAdvance(Calendar,$H533,B534,"f",FALSE)</f>
        <v>43096</v>
      </c>
      <c r="I534" s="49">
        <f>_xll.qlInterestRateIndexValueDate(Index1M,$H534)</f>
        <v>43098</v>
      </c>
      <c r="J534" s="52">
        <f>IFERROR(_xll.qlIndexFixing(Index1M,$H534,TRUE,_xll.ohTrigger(RecalcTrigger,Trigger1M)),NA())</f>
        <v>3.1264259538103676E-4</v>
      </c>
      <c r="K534" s="52">
        <f>IFERROR(_xll.qlIndexFixing(ONIndex1M,I534,TRUE,_xll.ohTrigger(RecalcTrigger,Trigger1M)),NA())</f>
        <v>2.4987215688554443E-4</v>
      </c>
      <c r="L534" s="52">
        <f>IFERROR(_xll.qlIndexFixing(Index3M,H534,TRUE,_xll.ohTrigger(RecalcTrigger,Trigger3M)),NA())</f>
        <v>1.5686274171686776E-3</v>
      </c>
      <c r="M534" s="52">
        <f>IFERROR(_xll.qlIndexFixing(ONIndex3M,I534,TRUE,_xll.ohTrigger(RecalcTrigger,Trigger3M)),NA())</f>
        <v>1.3102238293516422E-3</v>
      </c>
      <c r="N534" s="52">
        <f>IFERROR(_xll.qlIndexFixing(Index6M,$H534,TRUE,_xll.ohTrigger(RecalcTrigger,Trigger6M)),NA())</f>
        <v>3.0583082919291601E-3</v>
      </c>
      <c r="O534" s="52">
        <f>IFERROR(_xll.qlIndexFixing(ONIndex6M,I534,TRUE,_xll.ohTrigger(RecalcTrigger,Trigger6M)),NA())</f>
        <v>2.4279421648376598E-3</v>
      </c>
      <c r="P534" s="52">
        <f>IFERROR(_xll.qlIndexFixing(Index1Y,$H534,TRUE,_xll.ohTrigger(RecalcTrigger,Trigger1Y)),NA())</f>
        <v>5.2758623881615438E-3</v>
      </c>
      <c r="Q534" s="52">
        <f>IFERROR(_xll.qlIndexFixing(ONIndex1Y,I534,TRUE,_xll.ohTrigger(RecalcTrigger,Trigger1Y)),NA())</f>
        <v>3.854004734309413E-3</v>
      </c>
    </row>
    <row r="535" spans="2:17" x14ac:dyDescent="0.2">
      <c r="B535" s="46" t="s">
        <v>42</v>
      </c>
      <c r="D535" s="49">
        <f>_xll.qlCalendarAdvance(Calendar,$D534,B535,"f",FALSE)</f>
        <v>43103</v>
      </c>
      <c r="E535" s="49">
        <f>_xll.qlInterestRateIndexValueDate(IndexON,D535)</f>
        <v>43103</v>
      </c>
      <c r="F535" s="52">
        <f>IFERROR(_xll.qlIndexFixing(IndexON,D535,TRUE,_xll.ohTrigger(RecalcTrigger,TriggerON)),NA())</f>
        <v>-2.5276879209723546E-4</v>
      </c>
      <c r="H535" s="49">
        <f>_xll.qlCalendarAdvance(Calendar,$H534,B535,"f",FALSE)</f>
        <v>43103</v>
      </c>
      <c r="I535" s="49">
        <f>_xll.qlInterestRateIndexValueDate(Index1M,$H535)</f>
        <v>43105</v>
      </c>
      <c r="J535" s="52">
        <f>IFERROR(_xll.qlIndexFixing(Index1M,$H535,TRUE,_xll.ohTrigger(RecalcTrigger,Trigger1M)),NA())</f>
        <v>3.4710953926894988E-4</v>
      </c>
      <c r="K535" s="52">
        <f>IFERROR(_xll.qlIndexFixing(ONIndex1M,I535,TRUE,_xll.ohTrigger(RecalcTrigger,Trigger1M)),NA())</f>
        <v>2.8367287231212401E-4</v>
      </c>
      <c r="L535" s="52">
        <f>IFERROR(_xll.qlIndexFixing(Index3M,H535,TRUE,_xll.ohTrigger(RecalcTrigger,Trigger3M)),NA())</f>
        <v>1.6154073430225679E-3</v>
      </c>
      <c r="M535" s="52">
        <f>IFERROR(_xll.qlIndexFixing(ONIndex3M,I535,TRUE,_xll.ohTrigger(RecalcTrigger,Trigger3M)),NA())</f>
        <v>1.3479077636446846E-3</v>
      </c>
      <c r="N535" s="52">
        <f>IFERROR(_xll.qlIndexFixing(Index6M,$H535,TRUE,_xll.ohTrigger(RecalcTrigger,Trigger6M)),NA())</f>
        <v>3.1073804457888766E-3</v>
      </c>
      <c r="O535" s="52">
        <f>IFERROR(_xll.qlIndexFixing(ONIndex6M,I535,TRUE,_xll.ohTrigger(RecalcTrigger,Trigger6M)),NA())</f>
        <v>2.4694337825792445E-3</v>
      </c>
      <c r="P535" s="52">
        <f>IFERROR(_xll.qlIndexFixing(Index1Y,$H535,TRUE,_xll.ohTrigger(RecalcTrigger,Trigger1Y)),NA())</f>
        <v>5.3337890233187881E-3</v>
      </c>
      <c r="Q535" s="52">
        <f>IFERROR(_xll.qlIndexFixing(ONIndex1Y,I535,TRUE,_xll.ohTrigger(RecalcTrigger,Trigger1Y)),NA())</f>
        <v>3.8965661674872365E-3</v>
      </c>
    </row>
    <row r="536" spans="2:17" x14ac:dyDescent="0.2">
      <c r="B536" s="46" t="s">
        <v>42</v>
      </c>
      <c r="D536" s="49">
        <f>_xll.qlCalendarAdvance(Calendar,$D535,B536,"f",FALSE)</f>
        <v>43110</v>
      </c>
      <c r="E536" s="49">
        <f>_xll.qlInterestRateIndexValueDate(IndexON,D536)</f>
        <v>43110</v>
      </c>
      <c r="F536" s="52">
        <f>IFERROR(_xll.qlIndexFixing(IndexON,D536,TRUE,_xll.ohTrigger(RecalcTrigger,TriggerON)),NA())</f>
        <v>-2.1002790171031904E-4</v>
      </c>
      <c r="H536" s="49">
        <f>_xll.qlCalendarAdvance(Calendar,$H535,B536,"f",FALSE)</f>
        <v>43110</v>
      </c>
      <c r="I536" s="49">
        <f>_xll.qlInterestRateIndexValueDate(Index1M,$H536)</f>
        <v>43112</v>
      </c>
      <c r="J536" s="52">
        <f>IFERROR(_xll.qlIndexFixing(Index1M,$H536,TRUE,_xll.ohTrigger(RecalcTrigger,Trigger1M)),NA())</f>
        <v>3.8788971949776214E-4</v>
      </c>
      <c r="K536" s="52">
        <f>IFERROR(_xll.qlIndexFixing(ONIndex1M,I536,TRUE,_xll.ohTrigger(RecalcTrigger,Trigger1M)),NA())</f>
        <v>3.2360517409735223E-4</v>
      </c>
      <c r="L536" s="52">
        <f>IFERROR(_xll.qlIndexFixing(Index3M,H536,TRUE,_xll.ohTrigger(RecalcTrigger,Trigger3M)),NA())</f>
        <v>1.6626743823060508E-3</v>
      </c>
      <c r="M536" s="52">
        <f>IFERROR(_xll.qlIndexFixing(ONIndex3M,I536,TRUE,_xll.ohTrigger(RecalcTrigger,Trigger3M)),NA())</f>
        <v>1.3923316442987499E-3</v>
      </c>
      <c r="N536" s="52">
        <f>IFERROR(_xll.qlIndexFixing(Index6M,$H536,TRUE,_xll.ohTrigger(RecalcTrigger,Trigger6M)),NA())</f>
        <v>3.160693318406653E-3</v>
      </c>
      <c r="O536" s="52">
        <f>IFERROR(_xll.qlIndexFixing(ONIndex6M,I536,TRUE,_xll.ohTrigger(RecalcTrigger,Trigger6M)),NA())</f>
        <v>2.5182159966874451E-3</v>
      </c>
      <c r="P536" s="52">
        <f>IFERROR(_xll.qlIndexFixing(Index1Y,$H536,TRUE,_xll.ohTrigger(RecalcTrigger,Trigger1Y)),NA())</f>
        <v>5.3919594935251869E-3</v>
      </c>
      <c r="Q536" s="52">
        <f>IFERROR(_xll.qlIndexFixing(ONIndex1Y,I536,TRUE,_xll.ohTrigger(RecalcTrigger,Trigger1Y)),NA())</f>
        <v>3.9465855289400054E-3</v>
      </c>
    </row>
    <row r="537" spans="2:17" x14ac:dyDescent="0.2">
      <c r="B537" s="46" t="s">
        <v>42</v>
      </c>
      <c r="D537" s="49">
        <f>_xll.qlCalendarAdvance(Calendar,$D536,B537,"f",FALSE)</f>
        <v>43117</v>
      </c>
      <c r="E537" s="49">
        <f>_xll.qlInterestRateIndexValueDate(IndexON,D537)</f>
        <v>43117</v>
      </c>
      <c r="F537" s="52">
        <f>IFERROR(_xll.qlIndexFixing(IndexON,D537,TRUE,_xll.ohTrigger(RecalcTrigger,TriggerON)),NA())</f>
        <v>-1.6683192259669966E-4</v>
      </c>
      <c r="H537" s="49">
        <f>_xll.qlCalendarAdvance(Calendar,$H536,B537,"f",FALSE)</f>
        <v>43117</v>
      </c>
      <c r="I537" s="49">
        <f>_xll.qlInterestRateIndexValueDate(Index1M,$H537)</f>
        <v>43119</v>
      </c>
      <c r="J537" s="52">
        <f>IFERROR(_xll.qlIndexFixing(Index1M,$H537,TRUE,_xll.ohTrigger(RecalcTrigger,Trigger1M)),NA())</f>
        <v>4.2920983025266979E-4</v>
      </c>
      <c r="K537" s="52">
        <f>IFERROR(_xll.qlIndexFixing(ONIndex1M,I537,TRUE,_xll.ohTrigger(RecalcTrigger,Trigger1M)),NA())</f>
        <v>3.6407518072323342E-4</v>
      </c>
      <c r="L537" s="52">
        <f>IFERROR(_xll.qlIndexFixing(Index3M,H537,TRUE,_xll.ohTrigger(RecalcTrigger,Trigger3M)),NA())</f>
        <v>1.710427114074875E-3</v>
      </c>
      <c r="M537" s="52">
        <f>IFERROR(_xll.qlIndexFixing(ONIndex3M,I537,TRUE,_xll.ohTrigger(RecalcTrigger,Trigger3M)),NA())</f>
        <v>1.4372487766323161E-3</v>
      </c>
      <c r="N537" s="52">
        <f>IFERROR(_xll.qlIndexFixing(Index6M,$H537,TRUE,_xll.ohTrigger(RecalcTrigger,Trigger6M)),NA())</f>
        <v>3.214349303661958E-3</v>
      </c>
      <c r="O537" s="52">
        <f>IFERROR(_xll.qlIndexFixing(ONIndex6M,I537,TRUE,_xll.ohTrigger(RecalcTrigger,Trigger6M)),NA())</f>
        <v>2.5673978728590896E-3</v>
      </c>
      <c r="P537" s="52">
        <f>IFERROR(_xll.qlIndexFixing(Index1Y,$H537,TRUE,_xll.ohTrigger(RecalcTrigger,Trigger1Y)),NA())</f>
        <v>5.4503657894905064E-3</v>
      </c>
      <c r="Q537" s="52">
        <f>IFERROR(_xll.qlIndexFixing(ONIndex1Y,I537,TRUE,_xll.ohTrigger(RecalcTrigger,Trigger1Y)),NA())</f>
        <v>3.9969934767558613E-3</v>
      </c>
    </row>
    <row r="538" spans="2:17" x14ac:dyDescent="0.2">
      <c r="B538" s="46" t="s">
        <v>42</v>
      </c>
      <c r="D538" s="49">
        <f>_xll.qlCalendarAdvance(Calendar,$D537,B538,"f",FALSE)</f>
        <v>43124</v>
      </c>
      <c r="E538" s="49">
        <f>_xll.qlInterestRateIndexValueDate(IndexON,D538)</f>
        <v>43124</v>
      </c>
      <c r="F538" s="52">
        <f>IFERROR(_xll.qlIndexFixing(IndexON,D538,TRUE,_xll.ohTrigger(RecalcTrigger,TriggerON)),NA())</f>
        <v>-1.2318565851376917E-4</v>
      </c>
      <c r="H538" s="49">
        <f>_xll.qlCalendarAdvance(Calendar,$H537,B538,"f",FALSE)</f>
        <v>43124</v>
      </c>
      <c r="I538" s="49">
        <f>_xll.qlInterestRateIndexValueDate(Index1M,$H538)</f>
        <v>43126</v>
      </c>
      <c r="J538" s="52">
        <f>IFERROR(_xll.qlIndexFixing(Index1M,$H538,TRUE,_xll.ohTrigger(RecalcTrigger,Trigger1M)),NA())</f>
        <v>4.7107119300563691E-4</v>
      </c>
      <c r="K538" s="52">
        <f>IFERROR(_xll.qlIndexFixing(ONIndex1M,I538,TRUE,_xll.ohTrigger(RecalcTrigger,Trigger1M)),NA())</f>
        <v>4.0508420793727851E-4</v>
      </c>
      <c r="L538" s="52">
        <f>IFERROR(_xll.qlIndexFixing(Index3M,H538,TRUE,_xll.ohTrigger(RecalcTrigger,Trigger3M)),NA())</f>
        <v>1.7586641174887063E-3</v>
      </c>
      <c r="M538" s="52">
        <f>IFERROR(_xll.qlIndexFixing(ONIndex3M,I538,TRUE,_xll.ohTrigger(RecalcTrigger,Trigger3M)),NA())</f>
        <v>1.4826577233151284E-3</v>
      </c>
      <c r="N538" s="52">
        <f>IFERROR(_xll.qlIndexFixing(Index6M,$H538,TRUE,_xll.ohTrigger(RecalcTrigger,Trigger6M)),NA())</f>
        <v>3.2683436582842638E-3</v>
      </c>
      <c r="O538" s="52">
        <f>IFERROR(_xll.qlIndexFixing(ONIndex6M,I538,TRUE,_xll.ohTrigger(RecalcTrigger,Trigger6M)),NA())</f>
        <v>2.6169746480242395E-3</v>
      </c>
      <c r="P538" s="52">
        <f>IFERROR(_xll.qlIndexFixing(Index1Y,$H538,TRUE,_xll.ohTrigger(RecalcTrigger,Trigger1Y)),NA())</f>
        <v>5.5089998262466298E-3</v>
      </c>
      <c r="Q538" s="52">
        <f>IFERROR(_xll.qlIndexFixing(ONIndex1Y,I538,TRUE,_xll.ohTrigger(RecalcTrigger,Trigger1Y)),NA())</f>
        <v>4.0477860242038588E-3</v>
      </c>
    </row>
    <row r="539" spans="2:17" x14ac:dyDescent="0.2">
      <c r="B539" s="46" t="s">
        <v>42</v>
      </c>
      <c r="D539" s="49">
        <f>_xll.qlCalendarAdvance(Calendar,$D538,B539,"f",FALSE)</f>
        <v>43131</v>
      </c>
      <c r="E539" s="49">
        <f>_xll.qlInterestRateIndexValueDate(IndexON,D539)</f>
        <v>43131</v>
      </c>
      <c r="F539" s="52">
        <f>IFERROR(_xll.qlIndexFixing(IndexON,D539,TRUE,_xll.ohTrigger(RecalcTrigger,TriggerON)),NA())</f>
        <v>-7.9093913418759598E-5</v>
      </c>
      <c r="H539" s="49">
        <f>_xll.qlCalendarAdvance(Calendar,$H538,B539,"f",FALSE)</f>
        <v>43131</v>
      </c>
      <c r="I539" s="49">
        <f>_xll.qlInterestRateIndexValueDate(Index1M,$H539)</f>
        <v>43133</v>
      </c>
      <c r="J539" s="52">
        <f>IFERROR(_xll.qlIndexFixing(Index1M,$H539,TRUE,_xll.ohTrigger(RecalcTrigger,Trigger1M)),NA())</f>
        <v>5.0425997433085304E-4</v>
      </c>
      <c r="K539" s="52">
        <f>IFERROR(_xll.qlIndexFixing(ONIndex1M,I539,TRUE,_xll.ohTrigger(RecalcTrigger,Trigger1M)),NA())</f>
        <v>4.4663357188667874E-4</v>
      </c>
      <c r="L539" s="52">
        <f>IFERROR(_xll.qlIndexFixing(Index3M,H539,TRUE,_xll.ohTrigger(RecalcTrigger,Trigger3M)),NA())</f>
        <v>1.8038102778641274E-3</v>
      </c>
      <c r="M539" s="52">
        <f>IFERROR(_xll.qlIndexFixing(ONIndex3M,I539,TRUE,_xll.ohTrigger(RecalcTrigger,Trigger3M)),NA())</f>
        <v>1.5285570468570597E-3</v>
      </c>
      <c r="N539" s="52">
        <f>IFERROR(_xll.qlIndexFixing(Index6M,$H539,TRUE,_xll.ohTrigger(RecalcTrigger,Trigger6M)),NA())</f>
        <v>3.322671638659892E-3</v>
      </c>
      <c r="O539" s="52">
        <f>IFERROR(_xll.qlIndexFixing(ONIndex6M,I539,TRUE,_xll.ohTrigger(RecalcTrigger,Trigger6M)),NA())</f>
        <v>2.6669415592728285E-3</v>
      </c>
      <c r="P539" s="52">
        <f>IFERROR(_xll.qlIndexFixing(Index1Y,$H539,TRUE,_xll.ohTrigger(RecalcTrigger,Trigger1Y)),NA())</f>
        <v>5.5678534431068249E-3</v>
      </c>
      <c r="Q539" s="52">
        <f>IFERROR(_xll.qlIndexFixing(ONIndex1Y,I539,TRUE,_xll.ohTrigger(RecalcTrigger,Trigger1Y)),NA())</f>
        <v>4.0989591841533723E-3</v>
      </c>
    </row>
    <row r="540" spans="2:17" x14ac:dyDescent="0.2">
      <c r="B540" s="46" t="s">
        <v>42</v>
      </c>
      <c r="D540" s="49">
        <f>_xll.qlCalendarAdvance(Calendar,$D539,B540,"f",FALSE)</f>
        <v>43138</v>
      </c>
      <c r="E540" s="49">
        <f>_xll.qlInterestRateIndexValueDate(IndexON,D540)</f>
        <v>43138</v>
      </c>
      <c r="F540" s="52">
        <f>IFERROR(_xll.qlIndexFixing(IndexON,D540,TRUE,_xll.ohTrigger(RecalcTrigger,TriggerON)),NA())</f>
        <v>-3.4561490949158724E-5</v>
      </c>
      <c r="H540" s="49">
        <f>_xll.qlCalendarAdvance(Calendar,$H539,B540,"f",FALSE)</f>
        <v>43138</v>
      </c>
      <c r="I540" s="49">
        <f>_xll.qlInterestRateIndexValueDate(Index1M,$H540)</f>
        <v>43140</v>
      </c>
      <c r="J540" s="52">
        <f>IFERROR(_xll.qlIndexFixing(Index1M,$H540,TRUE,_xll.ohTrigger(RecalcTrigger,Trigger1M)),NA())</f>
        <v>5.4709075971492993E-4</v>
      </c>
      <c r="K540" s="52">
        <f>IFERROR(_xll.qlIndexFixing(ONIndex1M,I540,TRUE,_xll.ohTrigger(RecalcTrigger,Trigger1M)),NA())</f>
        <v>4.8872458815907294E-4</v>
      </c>
      <c r="L540" s="52">
        <f>IFERROR(_xll.qlIndexFixing(Index3M,H540,TRUE,_xll.ohTrigger(RecalcTrigger,Trigger3M)),NA())</f>
        <v>1.8529771900713222E-3</v>
      </c>
      <c r="M540" s="52">
        <f>IFERROR(_xll.qlIndexFixing(ONIndex3M,I540,TRUE,_xll.ohTrigger(RecalcTrigger,Trigger3M)),NA())</f>
        <v>1.5749453100077915E-3</v>
      </c>
      <c r="N540" s="52">
        <f>IFERROR(_xll.qlIndexFixing(Index6M,$H540,TRUE,_xll.ohTrigger(RecalcTrigger,Trigger6M)),NA())</f>
        <v>3.3773285008236215E-3</v>
      </c>
      <c r="O540" s="52">
        <f>IFERROR(_xll.qlIndexFixing(ONIndex6M,I540,TRUE,_xll.ohTrigger(RecalcTrigger,Trigger6M)),NA())</f>
        <v>2.7172938436148542E-3</v>
      </c>
      <c r="P540" s="52">
        <f>IFERROR(_xll.qlIndexFixing(Index1Y,$H540,TRUE,_xll.ohTrigger(RecalcTrigger,Trigger1Y)),NA())</f>
        <v>5.6269184036265409E-3</v>
      </c>
      <c r="Q540" s="52">
        <f>IFERROR(_xll.qlIndexFixing(ONIndex1Y,I540,TRUE,_xll.ohTrigger(RecalcTrigger,Trigger1Y)),NA())</f>
        <v>4.1505089699533926E-3</v>
      </c>
    </row>
    <row r="541" spans="2:17" x14ac:dyDescent="0.2">
      <c r="B541" s="46" t="s">
        <v>42</v>
      </c>
      <c r="D541" s="49">
        <f>_xll.qlCalendarAdvance(Calendar,$D540,B541,"f",FALSE)</f>
        <v>43145</v>
      </c>
      <c r="E541" s="49">
        <f>_xll.qlInterestRateIndexValueDate(IndexON,D541)</f>
        <v>43145</v>
      </c>
      <c r="F541" s="52">
        <f>IFERROR(_xll.qlIndexFixing(IndexON,D541,TRUE,_xll.ohTrigger(RecalcTrigger,TriggerON)),NA())</f>
        <v>1.0406805177609613E-5</v>
      </c>
      <c r="H541" s="49">
        <f>_xll.qlCalendarAdvance(Calendar,$H540,B541,"f",FALSE)</f>
        <v>43145</v>
      </c>
      <c r="I541" s="49">
        <f>_xll.qlInterestRateIndexValueDate(Index1M,$H541)</f>
        <v>43147</v>
      </c>
      <c r="J541" s="52">
        <f>IFERROR(_xll.qlIndexFixing(Index1M,$H541,TRUE,_xll.ohTrigger(RecalcTrigger,Trigger1M)),NA())</f>
        <v>5.9046646091147944E-4</v>
      </c>
      <c r="K541" s="52">
        <f>IFERROR(_xll.qlIndexFixing(ONIndex1M,I541,TRUE,_xll.ohTrigger(RecalcTrigger,Trigger1M)),NA())</f>
        <v>5.3135857282171628E-4</v>
      </c>
      <c r="L541" s="52">
        <f>IFERROR(_xll.qlIndexFixing(Index3M,H541,TRUE,_xll.ohTrigger(RecalcTrigger,Trigger3M)),NA())</f>
        <v>1.9026242042510767E-3</v>
      </c>
      <c r="M541" s="52">
        <f>IFERROR(_xll.qlIndexFixing(ONIndex3M,I541,TRUE,_xll.ohTrigger(RecalcTrigger,Trigger3M)),NA())</f>
        <v>1.6218210752771967E-3</v>
      </c>
      <c r="N541" s="52">
        <f>IFERROR(_xll.qlIndexFixing(Index6M,$H541,TRUE,_xll.ohTrigger(RecalcTrigger,Trigger6M)),NA())</f>
        <v>3.4323095004520649E-3</v>
      </c>
      <c r="O541" s="52">
        <f>IFERROR(_xll.qlIndexFixing(ONIndex6M,I541,TRUE,_xll.ohTrigger(RecalcTrigger,Trigger6M)),NA())</f>
        <v>2.7680267380603141E-3</v>
      </c>
      <c r="P541" s="52">
        <f>IFERROR(_xll.qlIndexFixing(Index1Y,$H541,TRUE,_xll.ohTrigger(RecalcTrigger,Trigger1Y)),NA())</f>
        <v>5.6861863955607181E-3</v>
      </c>
      <c r="Q541" s="52">
        <f>IFERROR(_xll.qlIndexFixing(ONIndex1Y,I541,TRUE,_xll.ohTrigger(RecalcTrigger,Trigger1Y)),NA())</f>
        <v>4.202431394633166E-3</v>
      </c>
    </row>
    <row r="542" spans="2:17" x14ac:dyDescent="0.2">
      <c r="B542" s="46" t="s">
        <v>42</v>
      </c>
      <c r="D542" s="49">
        <f>_xll.qlCalendarAdvance(Calendar,$D541,B542,"f",FALSE)</f>
        <v>43152</v>
      </c>
      <c r="E542" s="49">
        <f>_xll.qlInterestRateIndexValueDate(IndexON,D542)</f>
        <v>43152</v>
      </c>
      <c r="F542" s="52">
        <f>IFERROR(_xll.qlIndexFixing(IndexON,D542,TRUE,_xll.ohTrigger(RecalcTrigger,TriggerON)),NA())</f>
        <v>5.5806171284089601E-5</v>
      </c>
      <c r="H542" s="49">
        <f>_xll.qlCalendarAdvance(Calendar,$H541,B542,"f",FALSE)</f>
        <v>43152</v>
      </c>
      <c r="I542" s="49">
        <f>_xll.qlInterestRateIndexValueDate(Index1M,$H542)</f>
        <v>43154</v>
      </c>
      <c r="J542" s="52">
        <f>IFERROR(_xll.qlIndexFixing(Index1M,$H542,TRUE,_xll.ohTrigger(RecalcTrigger,Trigger1M)),NA())</f>
        <v>6.3438839915505184E-4</v>
      </c>
      <c r="K542" s="52">
        <f>IFERROR(_xll.qlIndexFixing(ONIndex1M,I542,TRUE,_xll.ohTrigger(RecalcTrigger,Trigger1M)),NA())</f>
        <v>5.7453684162211971E-4</v>
      </c>
      <c r="L542" s="52">
        <f>IFERROR(_xll.qlIndexFixing(Index3M,H542,TRUE,_xll.ohTrigger(RecalcTrigger,Trigger3M)),NA())</f>
        <v>1.952749899785161E-3</v>
      </c>
      <c r="M542" s="52">
        <f>IFERROR(_xll.qlIndexFixing(ONIndex3M,I542,TRUE,_xll.ohTrigger(RecalcTrigger,Trigger3M)),NA())</f>
        <v>1.6691829051751483E-3</v>
      </c>
      <c r="N542" s="52">
        <f>IFERROR(_xll.qlIndexFixing(Index6M,$H542,TRUE,_xll.ohTrigger(RecalcTrigger,Trigger6M)),NA())</f>
        <v>3.4876098928535116E-3</v>
      </c>
      <c r="O542" s="52">
        <f>IFERROR(_xll.qlIndexFixing(ONIndex6M,I542,TRUE,_xll.ohTrigger(RecalcTrigger,Trigger6M)),NA())</f>
        <v>2.819135479779078E-3</v>
      </c>
      <c r="P542" s="52">
        <f>IFERROR(_xll.qlIndexFixing(Index1Y,$H542,TRUE,_xll.ohTrigger(RecalcTrigger,Trigger1Y)),NA())</f>
        <v>5.7456490308269732E-3</v>
      </c>
      <c r="Q542" s="52">
        <f>IFERROR(_xll.qlIndexFixing(ONIndex1Y,I542,TRUE,_xll.ohTrigger(RecalcTrigger,Trigger1Y)),NA())</f>
        <v>4.254722471301875E-3</v>
      </c>
    </row>
    <row r="543" spans="2:17" x14ac:dyDescent="0.2">
      <c r="B543" s="46" t="s">
        <v>42</v>
      </c>
      <c r="D543" s="49">
        <f>_xll.qlCalendarAdvance(Calendar,$D542,B543,"f",FALSE)</f>
        <v>43159</v>
      </c>
      <c r="E543" s="49">
        <f>_xll.qlInterestRateIndexValueDate(IndexON,D543)</f>
        <v>43159</v>
      </c>
      <c r="F543" s="52">
        <f>IFERROR(_xll.qlIndexFixing(IndexON,D543,TRUE,_xll.ohTrigger(RecalcTrigger,TriggerON)),NA())</f>
        <v>1.016318033730812E-4</v>
      </c>
      <c r="H543" s="49">
        <f>_xll.qlCalendarAdvance(Calendar,$H542,B543,"f",FALSE)</f>
        <v>43159</v>
      </c>
      <c r="I543" s="49">
        <f>_xll.qlInterestRateIndexValueDate(Index1M,$H543)</f>
        <v>43161</v>
      </c>
      <c r="J543" s="52">
        <f>IFERROR(_xll.qlIndexFixing(Index1M,$H543,TRUE,_xll.ohTrigger(RecalcTrigger,Trigger1M)),NA())</f>
        <v>6.9177894305189058E-4</v>
      </c>
      <c r="K543" s="52">
        <f>IFERROR(_xll.qlIndexFixing(ONIndex1M,I543,TRUE,_xll.ohTrigger(RecalcTrigger,Trigger1M)),NA())</f>
        <v>6.1826071046766629E-4</v>
      </c>
      <c r="L543" s="52">
        <f>IFERROR(_xll.qlIndexFixing(Index3M,H543,TRUE,_xll.ohTrigger(RecalcTrigger,Trigger3M)),NA())</f>
        <v>2.0219384560751135E-3</v>
      </c>
      <c r="M543" s="52">
        <f>IFERROR(_xll.qlIndexFixing(ONIndex3M,I543,TRUE,_xll.ohTrigger(RecalcTrigger,Trigger3M)),NA())</f>
        <v>1.7170293624513278E-3</v>
      </c>
      <c r="N543" s="52">
        <f>IFERROR(_xll.qlIndexFixing(Index6M,$H543,TRUE,_xll.ohTrigger(RecalcTrigger,Trigger6M)),NA())</f>
        <v>3.5596245823129985E-3</v>
      </c>
      <c r="O543" s="52">
        <f>IFERROR(_xll.qlIndexFixing(ONIndex6M,I543,TRUE,_xll.ohTrigger(RecalcTrigger,Trigger6M)),NA())</f>
        <v>2.8706153056212713E-3</v>
      </c>
      <c r="P543" s="52">
        <f>IFERROR(_xll.qlIndexFixing(Index1Y,$H543,TRUE,_xll.ohTrigger(RecalcTrigger,Trigger1Y)),NA())</f>
        <v>5.8052978454642221E-3</v>
      </c>
      <c r="Q543" s="52">
        <f>IFERROR(_xll.qlIndexFixing(ONIndex1Y,I543,TRUE,_xll.ohTrigger(RecalcTrigger,Trigger1Y)),NA())</f>
        <v>4.3073782129887661E-3</v>
      </c>
    </row>
    <row r="544" spans="2:17" x14ac:dyDescent="0.2">
      <c r="B544" s="46" t="s">
        <v>42</v>
      </c>
      <c r="D544" s="49">
        <f>_xll.qlCalendarAdvance(Calendar,$D543,B544,"f",FALSE)</f>
        <v>43166</v>
      </c>
      <c r="E544" s="49">
        <f>_xll.qlInterestRateIndexValueDate(IndexON,D544)</f>
        <v>43166</v>
      </c>
      <c r="F544" s="52">
        <f>IFERROR(_xll.qlIndexFixing(IndexON,D544,TRUE,_xll.ohTrigger(RecalcTrigger,TriggerON)),NA())</f>
        <v>1.4787889784706465E-4</v>
      </c>
      <c r="H544" s="49">
        <f>_xll.qlCalendarAdvance(Calendar,$H543,B544,"f",FALSE)</f>
        <v>43166</v>
      </c>
      <c r="I544" s="49">
        <f>_xll.qlInterestRateIndexValueDate(Index1M,$H544)</f>
        <v>43168</v>
      </c>
      <c r="J544" s="52">
        <f>IFERROR(_xll.qlIndexFixing(Index1M,$H544,TRUE,_xll.ohTrigger(RecalcTrigger,Trigger1M)),NA())</f>
        <v>7.3367967665603372E-4</v>
      </c>
      <c r="K544" s="52">
        <f>IFERROR(_xll.qlIndexFixing(ONIndex1M,I544,TRUE,_xll.ohTrigger(RecalcTrigger,Trigger1M)),NA())</f>
        <v>6.6253149518580301E-4</v>
      </c>
      <c r="L544" s="52">
        <f>IFERROR(_xll.qlIndexFixing(Index3M,H544,TRUE,_xll.ohTrigger(RecalcTrigger,Trigger3M)),NA())</f>
        <v>2.0731871942372515E-3</v>
      </c>
      <c r="M544" s="52">
        <f>IFERROR(_xll.qlIndexFixing(ONIndex3M,I544,TRUE,_xll.ohTrigger(RecalcTrigger,Trigger3M)),NA())</f>
        <v>1.765359009615608E-3</v>
      </c>
      <c r="N544" s="52">
        <f>IFERROR(_xll.qlIndexFixing(Index6M,$H544,TRUE,_xll.ohTrigger(RecalcTrigger,Trigger6M)),NA())</f>
        <v>3.615633497477583E-3</v>
      </c>
      <c r="O544" s="52">
        <f>IFERROR(_xll.qlIndexFixing(ONIndex6M,I544,TRUE,_xll.ohTrigger(RecalcTrigger,Trigger6M)),NA())</f>
        <v>2.9224614527567638E-3</v>
      </c>
      <c r="P544" s="52">
        <f>IFERROR(_xll.qlIndexFixing(Index1Y,$H544,TRUE,_xll.ohTrigger(RecalcTrigger,Trigger1Y)),NA())</f>
        <v>5.865124299595648E-3</v>
      </c>
      <c r="Q544" s="52">
        <f>IFERROR(_xll.qlIndexFixing(ONIndex1Y,I544,TRUE,_xll.ohTrigger(RecalcTrigger,Trigger1Y)),NA())</f>
        <v>4.3603946328829579E-3</v>
      </c>
    </row>
    <row r="545" spans="2:17" x14ac:dyDescent="0.2">
      <c r="B545" s="46" t="s">
        <v>42</v>
      </c>
      <c r="D545" s="49">
        <f>_xll.qlCalendarAdvance(Calendar,$D544,B545,"f",FALSE)</f>
        <v>43173</v>
      </c>
      <c r="E545" s="49">
        <f>_xll.qlInterestRateIndexValueDate(IndexON,D545)</f>
        <v>43173</v>
      </c>
      <c r="F545" s="52">
        <f>IFERROR(_xll.qlIndexFixing(IndexON,D545,TRUE,_xll.ohTrigger(RecalcTrigger,TriggerON)),NA())</f>
        <v>1.9454265070883991E-4</v>
      </c>
      <c r="H545" s="49">
        <f>_xll.qlCalendarAdvance(Calendar,$H544,B545,"f",FALSE)</f>
        <v>43173</v>
      </c>
      <c r="I545" s="49">
        <f>_xll.qlInterestRateIndexValueDate(Index1M,$H545)</f>
        <v>43175</v>
      </c>
      <c r="J545" s="52">
        <f>IFERROR(_xll.qlIndexFixing(Index1M,$H545,TRUE,_xll.ohTrigger(RecalcTrigger,Trigger1M)),NA())</f>
        <v>7.7936681297533395E-4</v>
      </c>
      <c r="K545" s="52">
        <f>IFERROR(_xll.qlIndexFixing(ONIndex1M,I545,TRUE,_xll.ohTrigger(RecalcTrigger,Trigger1M)),NA())</f>
        <v>7.0735051168391294E-4</v>
      </c>
      <c r="L545" s="52">
        <f>IFERROR(_xll.qlIndexFixing(Index3M,H545,TRUE,_xll.ohTrigger(RecalcTrigger,Trigger3M)),NA())</f>
        <v>2.1249098956969349E-3</v>
      </c>
      <c r="M545" s="52">
        <f>IFERROR(_xll.qlIndexFixing(ONIndex3M,I545,TRUE,_xll.ohTrigger(RecalcTrigger,Trigger3M)),NA())</f>
        <v>1.8141704093377342E-3</v>
      </c>
      <c r="N545" s="52">
        <f>IFERROR(_xll.qlIndexFixing(Index6M,$H545,TRUE,_xll.ohTrigger(RecalcTrigger,Trigger6M)),NA())</f>
        <v>3.6719462599350073E-3</v>
      </c>
      <c r="O545" s="52">
        <f>IFERROR(_xll.qlIndexFixing(ONIndex6M,I545,TRUE,_xll.ohTrigger(RecalcTrigger,Trigger6M)),NA())</f>
        <v>2.974669158035681E-3</v>
      </c>
      <c r="P545" s="52">
        <f>IFERROR(_xll.qlIndexFixing(Index1Y,$H545,TRUE,_xll.ohTrigger(RecalcTrigger,Trigger1Y)),NA())</f>
        <v>5.9251197773894969E-3</v>
      </c>
      <c r="Q545" s="52">
        <f>IFERROR(_xll.qlIndexFixing(ONIndex1Y,I545,TRUE,_xll.ohTrigger(RecalcTrigger,Trigger1Y)),NA())</f>
        <v>4.413767744173569E-3</v>
      </c>
    </row>
    <row r="546" spans="2:17" x14ac:dyDescent="0.2">
      <c r="B546" s="46" t="s">
        <v>42</v>
      </c>
      <c r="D546" s="49">
        <f>_xll.qlCalendarAdvance(Calendar,$D545,B546,"f",FALSE)</f>
        <v>43180</v>
      </c>
      <c r="E546" s="49">
        <f>_xll.qlInterestRateIndexValueDate(IndexON,D546)</f>
        <v>43180</v>
      </c>
      <c r="F546" s="52">
        <f>IFERROR(_xll.qlIndexFixing(IndexON,D546,TRUE,_xll.ohTrigger(RecalcTrigger,TriggerON)),NA())</f>
        <v>2.4161825860069541E-4</v>
      </c>
      <c r="H546" s="49">
        <f>_xll.qlCalendarAdvance(Calendar,$H545,B546,"f",FALSE)</f>
        <v>43180</v>
      </c>
      <c r="I546" s="49">
        <f>_xll.qlInterestRateIndexValueDate(Index1M,$H546)</f>
        <v>43182</v>
      </c>
      <c r="J546" s="52">
        <f>IFERROR(_xll.qlIndexFixing(Index1M,$H546,TRUE,_xll.ohTrigger(RecalcTrigger,Trigger1M)),NA())</f>
        <v>8.2560577662169337E-4</v>
      </c>
      <c r="K546" s="52">
        <f>IFERROR(_xll.qlIndexFixing(ONIndex1M,I546,TRUE,_xll.ohTrigger(RecalcTrigger,Trigger1M)),NA())</f>
        <v>7.5271907586937914E-4</v>
      </c>
      <c r="L546" s="52">
        <f>IFERROR(_xll.qlIndexFixing(Index3M,H546,TRUE,_xll.ohTrigger(RecalcTrigger,Trigger3M)),NA())</f>
        <v>2.177105141231977E-3</v>
      </c>
      <c r="M546" s="52">
        <f>IFERROR(_xll.qlIndexFixing(ONIndex3M,I546,TRUE,_xll.ohTrigger(RecalcTrigger,Trigger3M)),NA())</f>
        <v>1.8634621242075156E-3</v>
      </c>
      <c r="N546" s="52">
        <f>IFERROR(_xll.qlIndexFixing(Index6M,$H546,TRUE,_xll.ohTrigger(RecalcTrigger,Trigger6M)),NA())</f>
        <v>3.7285581237043661E-3</v>
      </c>
      <c r="O546" s="52">
        <f>IFERROR(_xll.qlIndexFixing(ONIndex6M,I546,TRUE,_xll.ohTrigger(RecalcTrigger,Trigger6M)),NA())</f>
        <v>3.0272336587078286E-3</v>
      </c>
      <c r="P546" s="52">
        <f>IFERROR(_xll.qlIndexFixing(Index1Y,$H546,TRUE,_xll.ohTrigger(RecalcTrigger,Trigger1Y)),NA())</f>
        <v>5.9852755870216153E-3</v>
      </c>
      <c r="Q546" s="52">
        <f>IFERROR(_xll.qlIndexFixing(ONIndex1Y,I546,TRUE,_xll.ohTrigger(RecalcTrigger,Trigger1Y)),NA())</f>
        <v>4.4674935598099097E-3</v>
      </c>
    </row>
    <row r="547" spans="2:17" x14ac:dyDescent="0.2">
      <c r="B547" s="46" t="s">
        <v>42</v>
      </c>
      <c r="D547" s="49">
        <f>_xll.qlCalendarAdvance(Calendar,$D546,B547,"f",FALSE)</f>
        <v>43187</v>
      </c>
      <c r="E547" s="49">
        <f>_xll.qlInterestRateIndexValueDate(IndexON,D547)</f>
        <v>43187</v>
      </c>
      <c r="F547" s="52">
        <f>IFERROR(_xll.qlIndexFixing(IndexON,D547,TRUE,_xll.ohTrigger(RecalcTrigger,TriggerON)),NA())</f>
        <v>2.8910091744549504E-4</v>
      </c>
      <c r="H547" s="49">
        <f>_xll.qlCalendarAdvance(Calendar,$H546,B547,"f",FALSE)</f>
        <v>43187</v>
      </c>
      <c r="I547" s="49">
        <f>_xll.qlInterestRateIndexValueDate(Index1M,$H547)</f>
        <v>43193</v>
      </c>
      <c r="J547" s="52">
        <f>IFERROR(_xll.qlIndexFixing(Index1M,$H547,TRUE,_xll.ohTrigger(RecalcTrigger,Trigger1M)),NA())</f>
        <v>8.9597189090362406E-4</v>
      </c>
      <c r="K547" s="52">
        <f>IFERROR(_xll.qlIndexFixing(ONIndex1M,I547,TRUE,_xll.ohTrigger(RecalcTrigger,Trigger1M)),NA())</f>
        <v>8.118597031447905E-4</v>
      </c>
      <c r="L547" s="52">
        <f>IFERROR(_xll.qlIndexFixing(Index3M,H547,TRUE,_xll.ohTrigger(RecalcTrigger,Trigger3M)),NA())</f>
        <v>2.2484526879263931E-3</v>
      </c>
      <c r="M547" s="52">
        <f>IFERROR(_xll.qlIndexFixing(ONIndex3M,I547,TRUE,_xll.ohTrigger(RecalcTrigger,Trigger3M)),NA())</f>
        <v>1.9275406422192276E-3</v>
      </c>
      <c r="N547" s="52">
        <f>IFERROR(_xll.qlIndexFixing(Index6M,$H547,TRUE,_xll.ohTrigger(RecalcTrigger,Trigger6M)),NA())</f>
        <v>3.8097208769427393E-3</v>
      </c>
      <c r="O547" s="52">
        <f>IFERROR(_xll.qlIndexFixing(ONIndex6M,I547,TRUE,_xll.ohTrigger(RecalcTrigger,Trigger6M)),NA())</f>
        <v>3.0953331935190675E-3</v>
      </c>
      <c r="P547" s="52">
        <f>IFERROR(_xll.qlIndexFixing(Index1Y,$H547,TRUE,_xll.ohTrigger(RecalcTrigger,Trigger1Y)),NA())</f>
        <v>6.0711969443894833E-3</v>
      </c>
      <c r="Q547" s="52">
        <f>IFERROR(_xll.qlIndexFixing(ONIndex1Y,I547,TRUE,_xll.ohTrigger(RecalcTrigger,Trigger1Y)),NA())</f>
        <v>4.5370814518186364E-3</v>
      </c>
    </row>
    <row r="548" spans="2:17" x14ac:dyDescent="0.2">
      <c r="B548" s="46" t="s">
        <v>42</v>
      </c>
      <c r="D548" s="49">
        <f>_xll.qlCalendarAdvance(Calendar,$D547,B548,"f",FALSE)</f>
        <v>43194</v>
      </c>
      <c r="E548" s="49">
        <f>_xll.qlInterestRateIndexValueDate(IndexON,D548)</f>
        <v>43194</v>
      </c>
      <c r="F548" s="52">
        <f>IFERROR(_xll.qlIndexFixing(IndexON,D548,TRUE,_xll.ohTrigger(RecalcTrigger,TriggerON)),NA())</f>
        <v>3.3698582340591088E-4</v>
      </c>
      <c r="H548" s="49">
        <f>_xll.qlCalendarAdvance(Calendar,$H547,B548,"f",FALSE)</f>
        <v>43194</v>
      </c>
      <c r="I548" s="49">
        <f>_xll.qlInterestRateIndexValueDate(Index1M,$H548)</f>
        <v>43196</v>
      </c>
      <c r="J548" s="52">
        <f>IFERROR(_xll.qlIndexFixing(Index1M,$H548,TRUE,_xll.ohTrigger(RecalcTrigger,Trigger1M)),NA())</f>
        <v>9.1974447540119704E-4</v>
      </c>
      <c r="K548" s="52">
        <f>IFERROR(_xll.qlIndexFixing(ONIndex1M,I548,TRUE,_xll.ohTrigger(RecalcTrigger,Trigger1M)),NA())</f>
        <v>8.4511011045229623E-4</v>
      </c>
      <c r="L548" s="52">
        <f>IFERROR(_xll.qlIndexFixing(Index3M,H548,TRUE,_xll.ohTrigger(RecalcTrigger,Trigger3M)),NA())</f>
        <v>2.2712395288811888E-3</v>
      </c>
      <c r="M548" s="52">
        <f>IFERROR(_xll.qlIndexFixing(ONIndex3M,I548,TRUE,_xll.ohTrigger(RecalcTrigger,Trigger3M)),NA())</f>
        <v>1.9634807498292162E-3</v>
      </c>
      <c r="N548" s="52">
        <f>IFERROR(_xll.qlIndexFixing(Index6M,$H548,TRUE,_xll.ohTrigger(RecalcTrigger,Trigger6M)),NA())</f>
        <v>3.8426543432953111E-3</v>
      </c>
      <c r="O548" s="52">
        <f>IFERROR(_xll.qlIndexFixing(ONIndex6M,I548,TRUE,_xll.ohTrigger(RecalcTrigger,Trigger6M)),NA())</f>
        <v>3.1334139940319972E-3</v>
      </c>
      <c r="P548" s="52">
        <f>IFERROR(_xll.qlIndexFixing(Index1Y,$H548,TRUE,_xll.ohTrigger(RecalcTrigger,Trigger1Y)),NA())</f>
        <v>6.1060330543237958E-3</v>
      </c>
      <c r="Q548" s="52">
        <f>IFERROR(_xll.qlIndexFixing(ONIndex1Y,I548,TRUE,_xll.ohTrigger(RecalcTrigger,Trigger1Y)),NA())</f>
        <v>4.5759873567163822E-3</v>
      </c>
    </row>
    <row r="549" spans="2:17" x14ac:dyDescent="0.2">
      <c r="B549" s="46" t="s">
        <v>42</v>
      </c>
      <c r="D549" s="49">
        <f>_xll.qlCalendarAdvance(Calendar,$D548,B549,"f",FALSE)</f>
        <v>43201</v>
      </c>
      <c r="E549" s="49">
        <f>_xll.qlInterestRateIndexValueDate(IndexON,D549)</f>
        <v>43201</v>
      </c>
      <c r="F549" s="52">
        <f>IFERROR(_xll.qlIndexFixing(IndexON,D549,TRUE,_xll.ohTrigger(RecalcTrigger,TriggerON)),NA())</f>
        <v>3.8526817296435922E-4</v>
      </c>
      <c r="H549" s="49">
        <f>_xll.qlCalendarAdvance(Calendar,$H548,B549,"f",FALSE)</f>
        <v>43201</v>
      </c>
      <c r="I549" s="49">
        <f>_xll.qlInterestRateIndexValueDate(Index1M,$H549)</f>
        <v>43203</v>
      </c>
      <c r="J549" s="52">
        <f>IFERROR(_xll.qlIndexFixing(Index1M,$H549,TRUE,_xll.ohTrigger(RecalcTrigger,Trigger1M)),NA())</f>
        <v>9.6764685555144996E-4</v>
      </c>
      <c r="K549" s="52">
        <f>IFERROR(_xll.qlIndexFixing(ONIndex1M,I549,TRUE,_xll.ohTrigger(RecalcTrigger,Trigger1M)),NA())</f>
        <v>8.9213521282438535E-4</v>
      </c>
      <c r="L549" s="52">
        <f>IFERROR(_xll.qlIndexFixing(Index3M,H549,TRUE,_xll.ohTrigger(RecalcTrigger,Trigger3M)),NA())</f>
        <v>2.3247433159672586E-3</v>
      </c>
      <c r="M549" s="52">
        <f>IFERROR(_xll.qlIndexFixing(ONIndex3M,I549,TRUE,_xll.ohTrigger(RecalcTrigger,Trigger3M)),NA())</f>
        <v>2.0142047859206258E-3</v>
      </c>
      <c r="N549" s="52">
        <f>IFERROR(_xll.qlIndexFixing(Index6M,$H549,TRUE,_xll.ohTrigger(RecalcTrigger,Trigger6M)),NA())</f>
        <v>3.9001210700001362E-3</v>
      </c>
      <c r="O549" s="52">
        <f>IFERROR(_xll.qlIndexFixing(ONIndex6M,I549,TRUE,_xll.ohTrigger(RecalcTrigger,Trigger6M)),NA())</f>
        <v>3.1870203026240773E-3</v>
      </c>
      <c r="P549" s="52">
        <f>IFERROR(_xll.qlIndexFixing(Index1Y,$H549,TRUE,_xll.ohTrigger(RecalcTrigger,Trigger1Y)),NA())</f>
        <v>6.1666169480553094E-3</v>
      </c>
      <c r="Q549" s="52">
        <f>IFERROR(_xll.qlIndexFixing(ONIndex1Y,I549,TRUE,_xll.ohTrigger(RecalcTrigger,Trigger1Y)),NA())</f>
        <v>4.6307473642048791E-3</v>
      </c>
    </row>
    <row r="550" spans="2:17" x14ac:dyDescent="0.2">
      <c r="B550" s="46" t="s">
        <v>42</v>
      </c>
      <c r="D550" s="49">
        <f>_xll.qlCalendarAdvance(Calendar,$D549,B550,"f",FALSE)</f>
        <v>43208</v>
      </c>
      <c r="E550" s="49">
        <f>_xll.qlInterestRateIndexValueDate(IndexON,D550)</f>
        <v>43208</v>
      </c>
      <c r="F550" s="52">
        <f>IFERROR(_xll.qlIndexFixing(IndexON,D550,TRUE,_xll.ohTrigger(RecalcTrigger,TriggerON)),NA())</f>
        <v>4.3394316244338427E-4</v>
      </c>
      <c r="H550" s="49">
        <f>_xll.qlCalendarAdvance(Calendar,$H549,B550,"f",FALSE)</f>
        <v>43208</v>
      </c>
      <c r="I550" s="49">
        <f>_xll.qlInterestRateIndexValueDate(Index1M,$H550)</f>
        <v>43210</v>
      </c>
      <c r="J550" s="52">
        <f>IFERROR(_xll.qlIndexFixing(Index1M,$H550,TRUE,_xll.ohTrigger(RecalcTrigger,Trigger1M)),NA())</f>
        <v>1.0161063530475076E-3</v>
      </c>
      <c r="K550" s="52">
        <f>IFERROR(_xll.qlIndexFixing(ONIndex1M,I550,TRUE,_xll.ohTrigger(RecalcTrigger,Trigger1M)),NA())</f>
        <v>9.3971512635349086E-4</v>
      </c>
      <c r="L550" s="52">
        <f>IFERROR(_xll.qlIndexFixing(Index3M,H550,TRUE,_xll.ohTrigger(RecalcTrigger,Trigger3M)),NA())</f>
        <v>2.3787142421078005E-3</v>
      </c>
      <c r="M550" s="52">
        <f>IFERROR(_xll.qlIndexFixing(ONIndex3M,I550,TRUE,_xll.ohTrigger(RecalcTrigger,Trigger3M)),NA())</f>
        <v>2.065403387518927E-3</v>
      </c>
      <c r="N550" s="52">
        <f>IFERROR(_xll.qlIndexFixing(Index6M,$H550,TRUE,_xll.ohTrigger(RecalcTrigger,Trigger6M)),NA())</f>
        <v>3.9578544604866126E-3</v>
      </c>
      <c r="O550" s="52">
        <f>IFERROR(_xll.qlIndexFixing(ONIndex6M,I550,TRUE,_xll.ohTrigger(RecalcTrigger,Trigger6M)),NA())</f>
        <v>3.2409643546493783E-3</v>
      </c>
      <c r="P550" s="52">
        <f>IFERROR(_xll.qlIndexFixing(Index1Y,$H550,TRUE,_xll.ohTrigger(RecalcTrigger,Trigger1Y)),NA())</f>
        <v>6.2317903137979278E-3</v>
      </c>
      <c r="Q550" s="52">
        <f>IFERROR(_xll.qlIndexFixing(ONIndex1Y,I550,TRUE,_xll.ohTrigger(RecalcTrigger,Trigger1Y)),NA())</f>
        <v>4.6858441285557717E-3</v>
      </c>
    </row>
    <row r="551" spans="2:17" x14ac:dyDescent="0.2">
      <c r="B551" s="46" t="s">
        <v>42</v>
      </c>
      <c r="D551" s="49">
        <f>_xll.qlCalendarAdvance(Calendar,$D550,B551,"f",FALSE)</f>
        <v>43215</v>
      </c>
      <c r="E551" s="49">
        <f>_xll.qlInterestRateIndexValueDate(IndexON,D551)</f>
        <v>43215</v>
      </c>
      <c r="F551" s="52">
        <f>IFERROR(_xll.qlIndexFixing(IndexON,D551,TRUE,_xll.ohTrigger(RecalcTrigger,TriggerON)),NA())</f>
        <v>4.8300598760597779E-4</v>
      </c>
      <c r="H551" s="49">
        <f>_xll.qlCalendarAdvance(Calendar,$H550,B551,"f",FALSE)</f>
        <v>43215</v>
      </c>
      <c r="I551" s="49">
        <f>_xll.qlInterestRateIndexValueDate(Index1M,$H551)</f>
        <v>43217</v>
      </c>
      <c r="J551" s="52">
        <f>IFERROR(_xll.qlIndexFixing(Index1M,$H551,TRUE,_xll.ohTrigger(RecalcTrigger,Trigger1M)),NA())</f>
        <v>1.0651242906557824E-3</v>
      </c>
      <c r="K551" s="52">
        <f>IFERROR(_xll.qlIndexFixing(ONIndex1M,I551,TRUE,_xll.ohTrigger(RecalcTrigger,Trigger1M)),NA())</f>
        <v>9.9477321891860981E-4</v>
      </c>
      <c r="L551" s="52">
        <f>IFERROR(_xll.qlIndexFixing(Index3M,H551,TRUE,_xll.ohTrigger(RecalcTrigger,Trigger3M)),NA())</f>
        <v>2.4331508879256707E-3</v>
      </c>
      <c r="M551" s="52">
        <f>IFERROR(_xll.qlIndexFixing(ONIndex3M,I551,TRUE,_xll.ohTrigger(RecalcTrigger,Trigger3M)),NA())</f>
        <v>2.1244953318166893E-3</v>
      </c>
      <c r="N551" s="52">
        <f>IFERROR(_xll.qlIndexFixing(Index6M,$H551,TRUE,_xll.ohTrigger(RecalcTrigger,Trigger6M)),NA())</f>
        <v>4.0158450652337902E-3</v>
      </c>
      <c r="O551" s="52">
        <f>IFERROR(_xll.qlIndexFixing(ONIndex6M,I551,TRUE,_xll.ohTrigger(RecalcTrigger,Trigger6M)),NA())</f>
        <v>3.3030221532293069E-3</v>
      </c>
      <c r="P551" s="52">
        <f>IFERROR(_xll.qlIndexFixing(Index1Y,$H551,TRUE,_xll.ohTrigger(RecalcTrigger,Trigger1Y)),NA())</f>
        <v>6.288150074861637E-3</v>
      </c>
      <c r="Q551" s="52">
        <f>IFERROR(_xll.qlIndexFixing(ONIndex1Y,I551,TRUE,_xll.ohTrigger(RecalcTrigger,Trigger1Y)),NA())</f>
        <v>4.7492191001463624E-3</v>
      </c>
    </row>
    <row r="552" spans="2:17" x14ac:dyDescent="0.2">
      <c r="B552" s="46" t="s">
        <v>42</v>
      </c>
      <c r="D552" s="49">
        <f>_xll.qlCalendarAdvance(Calendar,$D551,B552,"f",FALSE)</f>
        <v>43222</v>
      </c>
      <c r="E552" s="49">
        <f>_xll.qlInterestRateIndexValueDate(IndexON,D552)</f>
        <v>43222</v>
      </c>
      <c r="F552" s="52">
        <f>IFERROR(_xll.qlIndexFixing(IndexON,D552,TRUE,_xll.ohTrigger(RecalcTrigger,TriggerON)),NA())</f>
        <v>5.3245184509442822E-4</v>
      </c>
      <c r="H552" s="49">
        <f>_xll.qlCalendarAdvance(Calendar,$H551,B552,"f",FALSE)</f>
        <v>43222</v>
      </c>
      <c r="I552" s="49">
        <f>_xll.qlInterestRateIndexValueDate(Index1M,$H552)</f>
        <v>43224</v>
      </c>
      <c r="J552" s="52">
        <f>IFERROR(_xll.qlIndexFixing(Index1M,$H552,TRUE,_xll.ohTrigger(RecalcTrigger,Trigger1M)),NA())</f>
        <v>1.1147019912329374E-3</v>
      </c>
      <c r="K552" s="52">
        <f>IFERROR(_xll.qlIndexFixing(ONIndex1M,I552,TRUE,_xll.ohTrigger(RecalcTrigger,Trigger1M)),NA())</f>
        <v>1.0365446504323472E-3</v>
      </c>
      <c r="L552" s="52">
        <f>IFERROR(_xll.qlIndexFixing(Index3M,H552,TRUE,_xll.ohTrigger(RecalcTrigger,Trigger3M)),NA())</f>
        <v>2.5001205754494201E-3</v>
      </c>
      <c r="M552" s="52">
        <f>IFERROR(_xll.qlIndexFixing(ONIndex3M,I552,TRUE,_xll.ohTrigger(RecalcTrigger,Trigger3M)),NA())</f>
        <v>2.1692185378352491E-3</v>
      </c>
      <c r="N552" s="52">
        <f>IFERROR(_xll.qlIndexFixing(Index6M,$H552,TRUE,_xll.ohTrigger(RecalcTrigger,Trigger6M)),NA())</f>
        <v>4.0740833235668227E-3</v>
      </c>
      <c r="O552" s="52">
        <f>IFERROR(_xll.qlIndexFixing(ONIndex6M,I552,TRUE,_xll.ohTrigger(RecalcTrigger,Trigger6M)),NA())</f>
        <v>3.3498466369596969E-3</v>
      </c>
      <c r="P552" s="52">
        <f>IFERROR(_xll.qlIndexFixing(Index1Y,$H552,TRUE,_xll.ohTrigger(RecalcTrigger,Trigger1Y)),NA())</f>
        <v>6.3490810870764254E-3</v>
      </c>
      <c r="Q552" s="52">
        <f>IFERROR(_xll.qlIndexFixing(ONIndex1Y,I552,TRUE,_xll.ohTrigger(RecalcTrigger,Trigger1Y)),NA())</f>
        <v>4.7970319801216021E-3</v>
      </c>
    </row>
    <row r="553" spans="2:17" x14ac:dyDescent="0.2">
      <c r="B553" s="46" t="s">
        <v>42</v>
      </c>
      <c r="D553" s="49">
        <f>_xll.qlCalendarAdvance(Calendar,$D552,B553,"f",FALSE)</f>
        <v>43229</v>
      </c>
      <c r="E553" s="49">
        <f>_xll.qlInterestRateIndexValueDate(IndexON,D553)</f>
        <v>43229</v>
      </c>
      <c r="F553" s="52">
        <f>IFERROR(_xll.qlIndexFixing(IndexON,D553,TRUE,_xll.ohTrigger(RecalcTrigger,TriggerON)),NA())</f>
        <v>5.8227593083159945E-4</v>
      </c>
      <c r="H553" s="49">
        <f>_xll.qlCalendarAdvance(Calendar,$H552,B553,"f",FALSE)</f>
        <v>43229</v>
      </c>
      <c r="I553" s="49">
        <f>_xll.qlInterestRateIndexValueDate(Index1M,$H553)</f>
        <v>43231</v>
      </c>
      <c r="J553" s="52">
        <f>IFERROR(_xll.qlIndexFixing(Index1M,$H553,TRUE,_xll.ohTrigger(RecalcTrigger,Trigger1M)),NA())</f>
        <v>1.1648407777542502E-3</v>
      </c>
      <c r="K553" s="52">
        <f>IFERROR(_xll.qlIndexFixing(ONIndex1M,I553,TRUE,_xll.ohTrigger(RecalcTrigger,Trigger1M)),NA())</f>
        <v>1.0857968927968642E-3</v>
      </c>
      <c r="L553" s="52">
        <f>IFERROR(_xll.qlIndexFixing(Index3M,H553,TRUE,_xll.ohTrigger(RecalcTrigger,Trigger3M)),NA())</f>
        <v>2.5555838991474437E-3</v>
      </c>
      <c r="M553" s="52">
        <f>IFERROR(_xll.qlIndexFixing(ONIndex3M,I553,TRUE,_xll.ohTrigger(RecalcTrigger,Trigger3M)),NA())</f>
        <v>2.2218322118128242E-3</v>
      </c>
      <c r="N553" s="52">
        <f>IFERROR(_xll.qlIndexFixing(Index6M,$H553,TRUE,_xll.ohTrigger(RecalcTrigger,Trigger6M)),NA())</f>
        <v>4.1325595636254242E-3</v>
      </c>
      <c r="O553" s="52">
        <f>IFERROR(_xll.qlIndexFixing(ONIndex6M,I553,TRUE,_xll.ohTrigger(RecalcTrigger,Trigger6M)),NA())</f>
        <v>3.4047753411847737E-3</v>
      </c>
      <c r="P553" s="52">
        <f>IFERROR(_xll.qlIndexFixing(Index1Y,$H553,TRUE,_xll.ohTrigger(RecalcTrigger,Trigger1Y)),NA())</f>
        <v>6.4101094575513065E-3</v>
      </c>
      <c r="Q553" s="52">
        <f>IFERROR(_xll.qlIndexFixing(ONIndex1Y,I553,TRUE,_xll.ohTrigger(RecalcTrigger,Trigger1Y)),NA())</f>
        <v>4.853115093554905E-3</v>
      </c>
    </row>
    <row r="554" spans="2:17" x14ac:dyDescent="0.2">
      <c r="B554" s="46" t="s">
        <v>42</v>
      </c>
      <c r="D554" s="49">
        <f>_xll.qlCalendarAdvance(Calendar,$D553,B554,"f",FALSE)</f>
        <v>43236</v>
      </c>
      <c r="E554" s="49">
        <f>_xll.qlInterestRateIndexValueDate(IndexON,D554)</f>
        <v>43236</v>
      </c>
      <c r="F554" s="52">
        <f>IFERROR(_xll.qlIndexFixing(IndexON,D554,TRUE,_xll.ohTrigger(RecalcTrigger,TriggerON)),NA())</f>
        <v>6.3247344129990779E-4</v>
      </c>
      <c r="H554" s="49">
        <f>_xll.qlCalendarAdvance(Calendar,$H553,B554,"f",FALSE)</f>
        <v>43236</v>
      </c>
      <c r="I554" s="49">
        <f>_xll.qlInterestRateIndexValueDate(Index1M,$H554)</f>
        <v>43238</v>
      </c>
      <c r="J554" s="52">
        <f>IFERROR(_xll.qlIndexFixing(Index1M,$H554,TRUE,_xll.ohTrigger(RecalcTrigger,Trigger1M)),NA())</f>
        <v>1.2155419732826705E-3</v>
      </c>
      <c r="K554" s="52">
        <f>IFERROR(_xll.qlIndexFixing(ONIndex1M,I554,TRUE,_xll.ohTrigger(RecalcTrigger,Trigger1M)),NA())</f>
        <v>1.1356092099479298E-3</v>
      </c>
      <c r="L554" s="52">
        <f>IFERROR(_xll.qlIndexFixing(Index3M,H554,TRUE,_xll.ohTrigger(RecalcTrigger,Trigger3M)),NA())</f>
        <v>2.6115084164657827E-3</v>
      </c>
      <c r="M554" s="52">
        <f>IFERROR(_xll.qlIndexFixing(ONIndex3M,I554,TRUE,_xll.ohTrigger(RecalcTrigger,Trigger3M)),NA())</f>
        <v>2.2749147018163995E-3</v>
      </c>
      <c r="N554" s="52">
        <f>IFERROR(_xll.qlIndexFixing(Index6M,$H554,TRUE,_xll.ohTrigger(RecalcTrigger,Trigger6M)),NA())</f>
        <v>4.1912640023362164E-3</v>
      </c>
      <c r="O554" s="52">
        <f>IFERROR(_xll.qlIndexFixing(ONIndex6M,I554,TRUE,_xll.ohTrigger(RecalcTrigger,Trigger6M)),NA())</f>
        <v>3.4600227368830616E-3</v>
      </c>
      <c r="P554" s="52">
        <f>IFERROR(_xll.qlIndexFixing(Index1Y,$H554,TRUE,_xll.ohTrigger(RecalcTrigger,Trigger1Y)),NA())</f>
        <v>6.471225885245251E-3</v>
      </c>
      <c r="Q554" s="52">
        <f>IFERROR(_xll.qlIndexFixing(ONIndex1Y,I554,TRUE,_xll.ohTrigger(RecalcTrigger,Trigger1Y)),NA())</f>
        <v>4.9095190161274616E-3</v>
      </c>
    </row>
    <row r="555" spans="2:17" x14ac:dyDescent="0.2">
      <c r="B555" s="46" t="s">
        <v>42</v>
      </c>
      <c r="D555" s="49">
        <f>_xll.qlCalendarAdvance(Calendar,$D554,B555,"f",FALSE)</f>
        <v>43243</v>
      </c>
      <c r="E555" s="49">
        <f>_xll.qlInterestRateIndexValueDate(IndexON,D555)</f>
        <v>43243</v>
      </c>
      <c r="F555" s="52">
        <f>IFERROR(_xll.qlIndexFixing(IndexON,D555,TRUE,_xll.ohTrigger(RecalcTrigger,TriggerON)),NA())</f>
        <v>6.8303957274196136E-4</v>
      </c>
      <c r="H555" s="49">
        <f>_xll.qlCalendarAdvance(Calendar,$H554,B555,"f",FALSE)</f>
        <v>43243</v>
      </c>
      <c r="I555" s="49">
        <f>_xll.qlInterestRateIndexValueDate(Index1M,$H555)</f>
        <v>43245</v>
      </c>
      <c r="J555" s="52">
        <f>IFERROR(_xll.qlIndexFixing(Index1M,$H555,TRUE,_xll.ohTrigger(RecalcTrigger,Trigger1M)),NA())</f>
        <v>1.2668069009894481E-3</v>
      </c>
      <c r="K555" s="52">
        <f>IFERROR(_xll.qlIndexFixing(ONIndex1M,I555,TRUE,_xll.ohTrigger(RecalcTrigger,Trigger1M)),NA())</f>
        <v>1.1859829177929271E-3</v>
      </c>
      <c r="L555" s="52">
        <f>IFERROR(_xll.qlIndexFixing(Index3M,H555,TRUE,_xll.ohTrigger(RecalcTrigger,Trigger3M)),NA())</f>
        <v>2.6678927089892634E-3</v>
      </c>
      <c r="M555" s="52">
        <f>IFERROR(_xll.qlIndexFixing(ONIndex3M,I555,TRUE,_xll.ohTrigger(RecalcTrigger,Trigger3M)),NA())</f>
        <v>2.3284645705157203E-3</v>
      </c>
      <c r="N555" s="52">
        <f>IFERROR(_xll.qlIndexFixing(Index6M,$H555,TRUE,_xll.ohTrigger(RecalcTrigger,Trigger6M)),NA())</f>
        <v>4.2501867453842105E-3</v>
      </c>
      <c r="O555" s="52">
        <f>IFERROR(_xll.qlIndexFixing(ONIndex6M,I555,TRUE,_xll.ohTrigger(RecalcTrigger,Trigger6M)),NA())</f>
        <v>3.5155840609846223E-3</v>
      </c>
      <c r="P555" s="52">
        <f>IFERROR(_xll.qlIndexFixing(Index1Y,$H555,TRUE,_xll.ohTrigger(RecalcTrigger,Trigger1Y)),NA())</f>
        <v>6.5324209928155422E-3</v>
      </c>
      <c r="Q555" s="52">
        <f>IFERROR(_xll.qlIndexFixing(ONIndex1Y,I555,TRUE,_xll.ohTrigger(RecalcTrigger,Trigger1Y)),NA())</f>
        <v>4.9662397611083264E-3</v>
      </c>
    </row>
    <row r="556" spans="2:17" x14ac:dyDescent="0.2">
      <c r="B556" s="46" t="s">
        <v>42</v>
      </c>
      <c r="D556" s="49">
        <f>_xll.qlCalendarAdvance(Calendar,$D555,B556,"f",FALSE)</f>
        <v>43250</v>
      </c>
      <c r="E556" s="49">
        <f>_xll.qlInterestRateIndexValueDate(IndexON,D556)</f>
        <v>43250</v>
      </c>
      <c r="F556" s="52">
        <f>IFERROR(_xll.qlIndexFixing(IndexON,D556,TRUE,_xll.ohTrigger(RecalcTrigger,TriggerON)),NA())</f>
        <v>7.3396952100068802E-4</v>
      </c>
      <c r="H556" s="49">
        <f>_xll.qlCalendarAdvance(Calendar,$H555,B556,"f",FALSE)</f>
        <v>43250</v>
      </c>
      <c r="I556" s="49">
        <f>_xll.qlInterestRateIndexValueDate(Index1M,$H556)</f>
        <v>43252</v>
      </c>
      <c r="J556" s="52">
        <f>IFERROR(_xll.qlIndexFixing(Index1M,$H556,TRUE,_xll.ohTrigger(RecalcTrigger,Trigger1M)),NA())</f>
        <v>1.3186368841618694E-3</v>
      </c>
      <c r="K556" s="52">
        <f>IFERROR(_xll.qlIndexFixing(ONIndex1M,I556,TRUE,_xll.ohTrigger(RecalcTrigger,Trigger1M)),NA())</f>
        <v>1.236919332079367E-3</v>
      </c>
      <c r="L556" s="52">
        <f>IFERROR(_xll.qlIndexFixing(Index3M,H556,TRUE,_xll.ohTrigger(RecalcTrigger,Trigger3M)),NA())</f>
        <v>2.7247353583843511E-3</v>
      </c>
      <c r="M556" s="52">
        <f>IFERROR(_xll.qlIndexFixing(ONIndex3M,I556,TRUE,_xll.ohTrigger(RecalcTrigger,Trigger3M)),NA())</f>
        <v>2.3824803805805317E-3</v>
      </c>
      <c r="N556" s="52">
        <f>IFERROR(_xll.qlIndexFixing(Index6M,$H556,TRUE,_xll.ohTrigger(RecalcTrigger,Trigger6M)),NA())</f>
        <v>4.3093177871864506E-3</v>
      </c>
      <c r="O556" s="52">
        <f>IFERROR(_xll.qlIndexFixing(ONIndex6M,I556,TRUE,_xll.ohTrigger(RecalcTrigger,Trigger6M)),NA())</f>
        <v>3.5714545506593254E-3</v>
      </c>
      <c r="P556" s="52">
        <f>IFERROR(_xll.qlIndexFixing(Index1Y,$H556,TRUE,_xll.ohTrigger(RecalcTrigger,Trigger1Y)),NA())</f>
        <v>6.5936853265868454E-3</v>
      </c>
      <c r="Q556" s="52">
        <f>IFERROR(_xll.qlIndexFixing(ONIndex1Y,I556,TRUE,_xll.ohTrigger(RecalcTrigger,Trigger1Y)),NA())</f>
        <v>5.02327334144681E-3</v>
      </c>
    </row>
    <row r="557" spans="2:17" x14ac:dyDescent="0.2">
      <c r="B557" s="46" t="s">
        <v>42</v>
      </c>
      <c r="D557" s="49">
        <f>_xll.qlCalendarAdvance(Calendar,$D556,B557,"f",FALSE)</f>
        <v>43257</v>
      </c>
      <c r="E557" s="49">
        <f>_xll.qlInterestRateIndexValueDate(IndexON,D557)</f>
        <v>43257</v>
      </c>
      <c r="F557" s="52">
        <f>IFERROR(_xll.qlIndexFixing(IndexON,D557,TRUE,_xll.ohTrigger(RecalcTrigger,TriggerON)),NA())</f>
        <v>7.8525848279831223E-4</v>
      </c>
      <c r="H557" s="49">
        <f>_xll.qlCalendarAdvance(Calendar,$H556,B557,"f",FALSE)</f>
        <v>43257</v>
      </c>
      <c r="I557" s="49">
        <f>_xll.qlInterestRateIndexValueDate(Index1M,$H557)</f>
        <v>43259</v>
      </c>
      <c r="J557" s="52">
        <f>IFERROR(_xll.qlIndexFixing(Index1M,$H557,TRUE,_xll.ohTrigger(RecalcTrigger,Trigger1M)),NA())</f>
        <v>1.3710332461826281E-3</v>
      </c>
      <c r="K557" s="52">
        <f>IFERROR(_xll.qlIndexFixing(ONIndex1M,I557,TRUE,_xll.ohTrigger(RecalcTrigger,Trigger1M)),NA())</f>
        <v>1.2884197688745047E-3</v>
      </c>
      <c r="L557" s="52">
        <f>IFERROR(_xll.qlIndexFixing(Index3M,H557,TRUE,_xll.ohTrigger(RecalcTrigger,Trigger3M)),NA())</f>
        <v>2.7820349463948944E-3</v>
      </c>
      <c r="M557" s="52">
        <f>IFERROR(_xll.qlIndexFixing(ONIndex3M,I557,TRUE,_xll.ohTrigger(RecalcTrigger,Trigger3M)),NA())</f>
        <v>2.4369606945207067E-3</v>
      </c>
      <c r="N557" s="52">
        <f>IFERROR(_xll.qlIndexFixing(Index6M,$H557,TRUE,_xll.ohTrigger(RecalcTrigger,Trigger6M)),NA())</f>
        <v>4.3686470108630603E-3</v>
      </c>
      <c r="O557" s="52">
        <f>IFERROR(_xll.qlIndexFixing(ONIndex6M,I557,TRUE,_xll.ohTrigger(RecalcTrigger,Trigger6M)),NA())</f>
        <v>3.6276294425974243E-3</v>
      </c>
      <c r="P557" s="52">
        <f>IFERROR(_xll.qlIndexFixing(Index1Y,$H557,TRUE,_xll.ohTrigger(RecalcTrigger,Trigger1Y)),NA())</f>
        <v>6.6550093565207122E-3</v>
      </c>
      <c r="Q557" s="52">
        <f>IFERROR(_xll.qlIndexFixing(ONIndex1Y,I557,TRUE,_xll.ohTrigger(RecalcTrigger,Trigger1Y)),NA())</f>
        <v>5.0806157701721588E-3</v>
      </c>
    </row>
    <row r="558" spans="2:17" x14ac:dyDescent="0.2">
      <c r="B558" s="46" t="s">
        <v>42</v>
      </c>
      <c r="D558" s="49">
        <f>_xll.qlCalendarAdvance(Calendar,$D557,B558,"f",FALSE)</f>
        <v>43264</v>
      </c>
      <c r="E558" s="49">
        <f>_xll.qlInterestRateIndexValueDate(IndexON,D558)</f>
        <v>43264</v>
      </c>
      <c r="F558" s="52">
        <f>IFERROR(_xll.qlIndexFixing(IndexON,D558,TRUE,_xll.ohTrigger(RecalcTrigger,TriggerON)),NA())</f>
        <v>8.3690165389782578E-4</v>
      </c>
      <c r="H558" s="49">
        <f>_xll.qlCalendarAdvance(Calendar,$H557,B558,"f",FALSE)</f>
        <v>43264</v>
      </c>
      <c r="I558" s="49">
        <f>_xll.qlInterestRateIndexValueDate(Index1M,$H558)</f>
        <v>43266</v>
      </c>
      <c r="J558" s="52">
        <f>IFERROR(_xll.qlIndexFixing(Index1M,$H558,TRUE,_xll.ohTrigger(RecalcTrigger,Trigger1M)),NA())</f>
        <v>1.4239973105452967E-3</v>
      </c>
      <c r="K558" s="52">
        <f>IFERROR(_xll.qlIndexFixing(ONIndex1M,I558,TRUE,_xll.ohTrigger(RecalcTrigger,Trigger1M)),NA())</f>
        <v>1.3404855441656593E-3</v>
      </c>
      <c r="L558" s="52">
        <f>IFERROR(_xll.qlIndexFixing(Index3M,H558,TRUE,_xll.ohTrigger(RecalcTrigger,Trigger3M)),NA())</f>
        <v>2.8397900548429778E-3</v>
      </c>
      <c r="M558" s="52">
        <f>IFERROR(_xll.qlIndexFixing(ONIndex3M,I558,TRUE,_xll.ohTrigger(RecalcTrigger,Trigger3M)),NA())</f>
        <v>2.4919040749260546E-3</v>
      </c>
      <c r="N558" s="52">
        <f>IFERROR(_xll.qlIndexFixing(Index6M,$H558,TRUE,_xll.ohTrigger(RecalcTrigger,Trigger6M)),NA())</f>
        <v>4.4281641882087316E-3</v>
      </c>
      <c r="O558" s="52">
        <f>IFERROR(_xll.qlIndexFixing(ONIndex6M,I558,TRUE,_xll.ohTrigger(RecalcTrigger,Trigger6M)),NA())</f>
        <v>3.6841039741286608E-3</v>
      </c>
      <c r="P558" s="52">
        <f>IFERROR(_xll.qlIndexFixing(Index1Y,$H558,TRUE,_xll.ohTrigger(RecalcTrigger,Trigger1Y)),NA())</f>
        <v>6.7163834761868315E-3</v>
      </c>
      <c r="Q558" s="52">
        <f>IFERROR(_xll.qlIndexFixing(ONIndex1Y,I558,TRUE,_xll.ohTrigger(RecalcTrigger,Trigger1Y)),NA())</f>
        <v>5.1382630605534274E-3</v>
      </c>
    </row>
    <row r="559" spans="2:17" x14ac:dyDescent="0.2">
      <c r="B559" s="46" t="s">
        <v>42</v>
      </c>
      <c r="D559" s="49">
        <f>_xll.qlCalendarAdvance(Calendar,$D558,B559,"f",FALSE)</f>
        <v>43271</v>
      </c>
      <c r="E559" s="49">
        <f>_xll.qlInterestRateIndexValueDate(IndexON,D559)</f>
        <v>43271</v>
      </c>
      <c r="F559" s="52">
        <f>IFERROR(_xll.qlIndexFixing(IndexON,D559,TRUE,_xll.ohTrigger(RecalcTrigger,TriggerON)),NA())</f>
        <v>8.8889423086158104E-4</v>
      </c>
      <c r="H559" s="49">
        <f>_xll.qlCalendarAdvance(Calendar,$H558,B559,"f",FALSE)</f>
        <v>43271</v>
      </c>
      <c r="I559" s="49">
        <f>_xll.qlInterestRateIndexValueDate(Index1M,$H559)</f>
        <v>43273</v>
      </c>
      <c r="J559" s="52">
        <f>IFERROR(_xll.qlIndexFixing(Index1M,$H559,TRUE,_xll.ohTrigger(RecalcTrigger,Trigger1M)),NA())</f>
        <v>1.4775304008465917E-3</v>
      </c>
      <c r="K559" s="52">
        <f>IFERROR(_xll.qlIndexFixing(ONIndex1M,I559,TRUE,_xll.ohTrigger(RecalcTrigger,Trigger1M)),NA())</f>
        <v>1.3931179737802779E-3</v>
      </c>
      <c r="L559" s="52">
        <f>IFERROR(_xll.qlIndexFixing(Index3M,H559,TRUE,_xll.ohTrigger(RecalcTrigger,Trigger3M)),NA())</f>
        <v>2.8979992656280712E-3</v>
      </c>
      <c r="M559" s="52">
        <f>IFERROR(_xll.qlIndexFixing(ONIndex3M,I559,TRUE,_xll.ohTrigger(RecalcTrigger,Trigger3M)),NA())</f>
        <v>2.5473090844663204E-3</v>
      </c>
      <c r="N559" s="52">
        <f>IFERROR(_xll.qlIndexFixing(Index6M,$H559,TRUE,_xll.ohTrigger(RecalcTrigger,Trigger6M)),NA())</f>
        <v>4.4878589796689536E-3</v>
      </c>
      <c r="O559" s="52">
        <f>IFERROR(_xll.qlIndexFixing(ONIndex6M,I559,TRUE,_xll.ohTrigger(RecalcTrigger,Trigger6M)),NA())</f>
        <v>3.7408733821031603E-3</v>
      </c>
      <c r="P559" s="52">
        <f>IFERROR(_xll.qlIndexFixing(Index1Y,$H559,TRUE,_xll.ohTrigger(RecalcTrigger,Trigger1Y)),NA())</f>
        <v>6.7777980027342805E-3</v>
      </c>
      <c r="Q559" s="52">
        <f>IFERROR(_xll.qlIndexFixing(ONIndex1Y,I559,TRUE,_xll.ohTrigger(RecalcTrigger,Trigger1Y)),NA())</f>
        <v>5.1962112256198623E-3</v>
      </c>
    </row>
    <row r="560" spans="2:17" x14ac:dyDescent="0.2">
      <c r="B560" s="46" t="s">
        <v>42</v>
      </c>
      <c r="D560" s="49">
        <f>_xll.qlCalendarAdvance(Calendar,$D559,B560,"f",FALSE)</f>
        <v>43278</v>
      </c>
      <c r="E560" s="49">
        <f>_xll.qlInterestRateIndexValueDate(IndexON,D560)</f>
        <v>43278</v>
      </c>
      <c r="F560" s="52">
        <f>IFERROR(_xll.qlIndexFixing(IndexON,D560,TRUE,_xll.ohTrigger(RecalcTrigger,TriggerON)),NA())</f>
        <v>9.4123140961244189E-4</v>
      </c>
      <c r="H560" s="49">
        <f>_xll.qlCalendarAdvance(Calendar,$H559,B560,"f",FALSE)</f>
        <v>43278</v>
      </c>
      <c r="I560" s="49">
        <f>_xll.qlInterestRateIndexValueDate(Index1M,$H560)</f>
        <v>43280</v>
      </c>
      <c r="J560" s="52">
        <f>IFERROR(_xll.qlIndexFixing(Index1M,$H560,TRUE,_xll.ohTrigger(RecalcTrigger,Trigger1M)),NA())</f>
        <v>1.5355541233103009E-3</v>
      </c>
      <c r="K560" s="52">
        <f>IFERROR(_xll.qlIndexFixing(ONIndex1M,I560,TRUE,_xll.ohTrigger(RecalcTrigger,Trigger1M)),NA())</f>
        <v>1.4463183735458074E-3</v>
      </c>
      <c r="L560" s="52">
        <f>IFERROR(_xll.qlIndexFixing(Index3M,H560,TRUE,_xll.ohTrigger(RecalcTrigger,Trigger3M)),NA())</f>
        <v>2.9438031357042304E-3</v>
      </c>
      <c r="M560" s="52">
        <f>IFERROR(_xll.qlIndexFixing(ONIndex3M,I560,TRUE,_xll.ohTrigger(RecalcTrigger,Trigger3M)),NA())</f>
        <v>2.6031742858112494E-3</v>
      </c>
      <c r="N560" s="52">
        <f>IFERROR(_xll.qlIndexFixing(Index6M,$H560,TRUE,_xll.ohTrigger(RecalcTrigger,Trigger6M)),NA())</f>
        <v>4.5477209343110676E-3</v>
      </c>
      <c r="O560" s="52">
        <f>IFERROR(_xll.qlIndexFixing(ONIndex6M,I560,TRUE,_xll.ohTrigger(RecalcTrigger,Trigger6M)),NA())</f>
        <v>3.7979329034509846E-3</v>
      </c>
      <c r="P560" s="52">
        <f>IFERROR(_xll.qlIndexFixing(Index1Y,$H560,TRUE,_xll.ohTrigger(RecalcTrigger,Trigger1Y)),NA())</f>
        <v>6.8258657042527026E-3</v>
      </c>
      <c r="Q560" s="52">
        <f>IFERROR(_xll.qlIndexFixing(ONIndex1Y,I560,TRUE,_xll.ohTrigger(RecalcTrigger,Trigger1Y)),NA())</f>
        <v>5.2544562784007098E-3</v>
      </c>
    </row>
    <row r="561" spans="2:17" x14ac:dyDescent="0.2">
      <c r="B561" s="46" t="s">
        <v>42</v>
      </c>
      <c r="D561" s="49">
        <f>_xll.qlCalendarAdvance(Calendar,$D560,B561,"f",FALSE)</f>
        <v>43285</v>
      </c>
      <c r="E561" s="49">
        <f>_xll.qlInterestRateIndexValueDate(IndexON,D561)</f>
        <v>43285</v>
      </c>
      <c r="F561" s="52">
        <f>IFERROR(_xll.qlIndexFixing(IndexON,D561,TRUE,_xll.ohTrigger(RecalcTrigger,TriggerON)),NA())</f>
        <v>9.9390838663282466E-4</v>
      </c>
      <c r="H561" s="49">
        <f>_xll.qlCalendarAdvance(Calendar,$H560,B561,"f",FALSE)</f>
        <v>43285</v>
      </c>
      <c r="I561" s="49">
        <f>_xll.qlInterestRateIndexValueDate(Index1M,$H561)</f>
        <v>43287</v>
      </c>
      <c r="J561" s="52">
        <f>IFERROR(_xll.qlIndexFixing(Index1M,$H561,TRUE,_xll.ohTrigger(RecalcTrigger,Trigger1M)),NA())</f>
        <v>1.5863089542063201E-3</v>
      </c>
      <c r="K561" s="52">
        <f>IFERROR(_xll.qlIndexFixing(ONIndex1M,I561,TRUE,_xll.ohTrigger(RecalcTrigger,Trigger1M)),NA())</f>
        <v>1.5000880594495669E-3</v>
      </c>
      <c r="L561" s="52">
        <f>IFERROR(_xll.qlIndexFixing(Index3M,H561,TRUE,_xll.ohTrigger(RecalcTrigger,Trigger3M)),NA())</f>
        <v>3.0157410703749183E-3</v>
      </c>
      <c r="M561" s="52">
        <f>IFERROR(_xll.qlIndexFixing(ONIndex3M,I561,TRUE,_xll.ohTrigger(RecalcTrigger,Trigger3M)),NA())</f>
        <v>2.6594982414707147E-3</v>
      </c>
      <c r="N561" s="52">
        <f>IFERROR(_xll.qlIndexFixing(Index6M,$H561,TRUE,_xll.ohTrigger(RecalcTrigger,Trigger6M)),NA())</f>
        <v>4.6077394897996336E-3</v>
      </c>
      <c r="O561" s="52">
        <f>IFERROR(_xll.qlIndexFixing(ONIndex6M,I561,TRUE,_xll.ohTrigger(RecalcTrigger,Trigger6M)),NA())</f>
        <v>3.8552777753420031E-3</v>
      </c>
      <c r="P561" s="52">
        <f>IFERROR(_xll.qlIndexFixing(Index1Y,$H561,TRUE,_xll.ohTrigger(RecalcTrigger,Trigger1Y)),NA())</f>
        <v>6.9007091628065249E-3</v>
      </c>
      <c r="Q561" s="52">
        <f>IFERROR(_xll.qlIndexFixing(ONIndex1Y,I561,TRUE,_xll.ohTrigger(RecalcTrigger,Trigger1Y)),NA())</f>
        <v>5.3129942320850887E-3</v>
      </c>
    </row>
    <row r="562" spans="2:17" x14ac:dyDescent="0.2">
      <c r="B562" s="46" t="s">
        <v>42</v>
      </c>
      <c r="D562" s="49">
        <f>_xll.qlCalendarAdvance(Calendar,$D561,B562,"f",FALSE)</f>
        <v>43292</v>
      </c>
      <c r="E562" s="49">
        <f>_xll.qlInterestRateIndexValueDate(IndexON,D562)</f>
        <v>43292</v>
      </c>
      <c r="F562" s="52">
        <f>IFERROR(_xll.qlIndexFixing(IndexON,D562,TRUE,_xll.ohTrigger(RecalcTrigger,TriggerON)),NA())</f>
        <v>1.0469203580054653E-3</v>
      </c>
      <c r="H562" s="49">
        <f>_xll.qlCalendarAdvance(Calendar,$H561,B562,"f",FALSE)</f>
        <v>43292</v>
      </c>
      <c r="I562" s="49">
        <f>_xll.qlInterestRateIndexValueDate(Index1M,$H562)</f>
        <v>43294</v>
      </c>
      <c r="J562" s="52">
        <f>IFERROR(_xll.qlIndexFixing(Index1M,$H562,TRUE,_xll.ohTrigger(RecalcTrigger,Trigger1M)),NA())</f>
        <v>1.6415570650022667E-3</v>
      </c>
      <c r="K562" s="52">
        <f>IFERROR(_xll.qlIndexFixing(ONIndex1M,I562,TRUE,_xll.ohTrigger(RecalcTrigger,Trigger1M)),NA())</f>
        <v>1.5544283474788756E-3</v>
      </c>
      <c r="L562" s="52">
        <f>IFERROR(_xll.qlIndexFixing(Index3M,H562,TRUE,_xll.ohTrigger(RecalcTrigger,Trigger3M)),NA())</f>
        <v>3.0752243984346755E-3</v>
      </c>
      <c r="M562" s="52">
        <f>IFERROR(_xll.qlIndexFixing(ONIndex3M,I562,TRUE,_xll.ohTrigger(RecalcTrigger,Trigger3M)),NA())</f>
        <v>2.7162795141943974E-3</v>
      </c>
      <c r="N562" s="52">
        <f>IFERROR(_xll.qlIndexFixing(Index6M,$H562,TRUE,_xll.ohTrigger(RecalcTrigger,Trigger6M)),NA())</f>
        <v>4.6679039723692131E-3</v>
      </c>
      <c r="O562" s="52">
        <f>IFERROR(_xll.qlIndexFixing(ONIndex6M,I562,TRUE,_xll.ohTrigger(RecalcTrigger,Trigger6M)),NA())</f>
        <v>3.9129032346263415E-3</v>
      </c>
      <c r="P562" s="52">
        <f>IFERROR(_xll.qlIndexFixing(Index1Y,$H562,TRUE,_xll.ohTrigger(RecalcTrigger,Trigger1Y)),NA())</f>
        <v>6.9621860482859416E-3</v>
      </c>
      <c r="Q562" s="52">
        <f>IFERROR(_xll.qlIndexFixing(ONIndex1Y,I562,TRUE,_xll.ohTrigger(RecalcTrigger,Trigger1Y)),NA())</f>
        <v>5.3718210996223092E-3</v>
      </c>
    </row>
    <row r="563" spans="2:17" x14ac:dyDescent="0.2">
      <c r="B563" s="46" t="s">
        <v>42</v>
      </c>
      <c r="D563" s="49">
        <f>_xll.qlCalendarAdvance(Calendar,$D562,B563,"f",FALSE)</f>
        <v>43299</v>
      </c>
      <c r="E563" s="49">
        <f>_xll.qlInterestRateIndexValueDate(IndexON,D563)</f>
        <v>43299</v>
      </c>
      <c r="F563" s="52">
        <f>IFERROR(_xll.qlIndexFixing(IndexON,D563,TRUE,_xll.ohTrigger(RecalcTrigger,TriggerON)),NA())</f>
        <v>1.1002625199729721E-3</v>
      </c>
      <c r="H563" s="49">
        <f>_xll.qlCalendarAdvance(Calendar,$H562,B563,"f",FALSE)</f>
        <v>43299</v>
      </c>
      <c r="I563" s="49">
        <f>_xll.qlInterestRateIndexValueDate(Index1M,$H563)</f>
        <v>43301</v>
      </c>
      <c r="J563" s="52">
        <f>IFERROR(_xll.qlIndexFixing(Index1M,$H563,TRUE,_xll.ohTrigger(RecalcTrigger,Trigger1M)),NA())</f>
        <v>1.6973794972221798E-3</v>
      </c>
      <c r="K563" s="52">
        <f>IFERROR(_xll.qlIndexFixing(ONIndex1M,I563,TRUE,_xll.ohTrigger(RecalcTrigger,Trigger1M)),NA())</f>
        <v>1.6093405534611804E-3</v>
      </c>
      <c r="L563" s="52">
        <f>IFERROR(_xll.qlIndexFixing(Index3M,H563,TRUE,_xll.ohTrigger(RecalcTrigger,Trigger3M)),NA())</f>
        <v>3.1350793977737183E-3</v>
      </c>
      <c r="M563" s="52">
        <f>IFERROR(_xll.qlIndexFixing(ONIndex3M,I563,TRUE,_xll.ohTrigger(RecalcTrigger,Trigger3M)),NA())</f>
        <v>2.7735166665721067E-3</v>
      </c>
      <c r="N563" s="52">
        <f>IFERROR(_xll.qlIndexFixing(Index6M,$H563,TRUE,_xll.ohTrigger(RecalcTrigger,Trigger6M)),NA())</f>
        <v>4.7282035967997375E-3</v>
      </c>
      <c r="O563" s="52">
        <f>IFERROR(_xll.qlIndexFixing(ONIndex6M,I563,TRUE,_xll.ohTrigger(RecalcTrigger,Trigger6M)),NA())</f>
        <v>3.9708045183939333E-3</v>
      </c>
      <c r="P563" s="52">
        <f>IFERROR(_xll.qlIndexFixing(Index1Y,$H563,TRUE,_xll.ohTrigger(RecalcTrigger,Trigger1Y)),NA())</f>
        <v>7.0236638445062699E-3</v>
      </c>
      <c r="Q563" s="52">
        <f>IFERROR(_xll.qlIndexFixing(ONIndex1Y,I563,TRUE,_xll.ohTrigger(RecalcTrigger,Trigger1Y)),NA())</f>
        <v>5.430932894121554E-3</v>
      </c>
    </row>
    <row r="564" spans="2:17" x14ac:dyDescent="0.2">
      <c r="B564" s="46" t="s">
        <v>42</v>
      </c>
      <c r="D564" s="49">
        <f>_xll.qlCalendarAdvance(Calendar,$D563,B564,"f",FALSE)</f>
        <v>43306</v>
      </c>
      <c r="E564" s="49">
        <f>_xll.qlInterestRateIndexValueDate(IndexON,D564)</f>
        <v>43306</v>
      </c>
      <c r="F564" s="52">
        <f>IFERROR(_xll.qlIndexFixing(IndexON,D564,TRUE,_xll.ohTrigger(RecalcTrigger,TriggerON)),NA())</f>
        <v>1.153930068698017E-3</v>
      </c>
      <c r="H564" s="49">
        <f>_xll.qlCalendarAdvance(Calendar,$H563,B564,"f",FALSE)</f>
        <v>43306</v>
      </c>
      <c r="I564" s="49">
        <f>_xll.qlInterestRateIndexValueDate(Index1M,$H564)</f>
        <v>43308</v>
      </c>
      <c r="J564" s="52">
        <f>IFERROR(_xll.qlIndexFixing(Index1M,$H564,TRUE,_xll.ohTrigger(RecalcTrigger,Trigger1M)),NA())</f>
        <v>1.753777575006857E-3</v>
      </c>
      <c r="K564" s="52">
        <f>IFERROR(_xll.qlIndexFixing(ONIndex1M,I564,TRUE,_xll.ohTrigger(RecalcTrigger,Trigger1M)),NA())</f>
        <v>1.6648259934637366E-3</v>
      </c>
      <c r="L564" s="52">
        <f>IFERROR(_xll.qlIndexFixing(Index3M,H564,TRUE,_xll.ohTrigger(RecalcTrigger,Trigger3M)),NA())</f>
        <v>3.1952778213243829E-3</v>
      </c>
      <c r="M564" s="52">
        <f>IFERROR(_xll.qlIndexFixing(ONIndex3M,I564,TRUE,_xll.ohTrigger(RecalcTrigger,Trigger3M)),NA())</f>
        <v>2.8312082611936518E-3</v>
      </c>
      <c r="N564" s="52">
        <f>IFERROR(_xll.qlIndexFixing(Index6M,$H564,TRUE,_xll.ohTrigger(RecalcTrigger,Trigger6M)),NA())</f>
        <v>4.7886274663940416E-3</v>
      </c>
      <c r="O564" s="52">
        <f>IFERROR(_xll.qlIndexFixing(ONIndex6M,I564,TRUE,_xll.ohTrigger(RecalcTrigger,Trigger6M)),NA())</f>
        <v>4.0289768635748402E-3</v>
      </c>
      <c r="P564" s="52">
        <f>IFERROR(_xll.qlIndexFixing(Index1Y,$H564,TRUE,_xll.ohTrigger(RecalcTrigger,Trigger1Y)),NA())</f>
        <v>7.0851324861225477E-3</v>
      </c>
      <c r="Q564" s="52">
        <f>IFERROR(_xll.qlIndexFixing(ONIndex1Y,I564,TRUE,_xll.ohTrigger(RecalcTrigger,Trigger1Y)),NA())</f>
        <v>5.4903256286920055E-3</v>
      </c>
    </row>
    <row r="565" spans="2:17" x14ac:dyDescent="0.2">
      <c r="B565" s="46" t="s">
        <v>42</v>
      </c>
      <c r="D565" s="49">
        <f>_xll.qlCalendarAdvance(Calendar,$D564,B565,"f",FALSE)</f>
        <v>43313</v>
      </c>
      <c r="E565" s="49">
        <f>_xll.qlInterestRateIndexValueDate(IndexON,D565)</f>
        <v>43313</v>
      </c>
      <c r="F565" s="52">
        <f>IFERROR(_xll.qlIndexFixing(IndexON,D565,TRUE,_xll.ohTrigger(RecalcTrigger,TriggerON)),NA())</f>
        <v>1.207918200343272E-3</v>
      </c>
      <c r="H565" s="49">
        <f>_xll.qlCalendarAdvance(Calendar,$H564,B565,"f",FALSE)</f>
        <v>43313</v>
      </c>
      <c r="I565" s="49">
        <f>_xll.qlInterestRateIndexValueDate(Index1M,$H565)</f>
        <v>43315</v>
      </c>
      <c r="J565" s="52">
        <f>IFERROR(_xll.qlIndexFixing(Index1M,$H565,TRUE,_xll.ohTrigger(RecalcTrigger,Trigger1M)),NA())</f>
        <v>1.8107526226131311E-3</v>
      </c>
      <c r="K565" s="52">
        <f>IFERROR(_xll.qlIndexFixing(ONIndex1M,I565,TRUE,_xll.ohTrigger(RecalcTrigger,Trigger1M)),NA())</f>
        <v>1.7208859833939272E-3</v>
      </c>
      <c r="L565" s="52">
        <f>IFERROR(_xll.qlIndexFixing(Index3M,H565,TRUE,_xll.ohTrigger(RecalcTrigger,Trigger3M)),NA())</f>
        <v>3.2557907917776146E-3</v>
      </c>
      <c r="M565" s="52">
        <f>IFERROR(_xll.qlIndexFixing(ONIndex3M,I565,TRUE,_xll.ohTrigger(RecalcTrigger,Trigger3M)),NA())</f>
        <v>2.8893528606488417E-3</v>
      </c>
      <c r="N565" s="52">
        <f>IFERROR(_xll.qlIndexFixing(Index6M,$H565,TRUE,_xll.ohTrigger(RecalcTrigger,Trigger6M)),NA())</f>
        <v>4.849164572949342E-3</v>
      </c>
      <c r="O565" s="52">
        <f>IFERROR(_xll.qlIndexFixing(ONIndex6M,I565,TRUE,_xll.ohTrigger(RecalcTrigger,Trigger6M)),NA())</f>
        <v>4.0874155070991236E-3</v>
      </c>
      <c r="P565" s="52">
        <f>IFERROR(_xll.qlIndexFixing(Index1Y,$H565,TRUE,_xll.ohTrigger(RecalcTrigger,Trigger1Y)),NA())</f>
        <v>7.1465818312189114E-3</v>
      </c>
      <c r="Q565" s="52">
        <f>IFERROR(_xll.qlIndexFixing(ONIndex1Y,I565,TRUE,_xll.ohTrigger(RecalcTrigger,Trigger1Y)),NA())</f>
        <v>5.5499953164428462E-3</v>
      </c>
    </row>
    <row r="566" spans="2:17" x14ac:dyDescent="0.2">
      <c r="B566" s="46" t="s">
        <v>42</v>
      </c>
      <c r="D566" s="49">
        <f>_xll.qlCalendarAdvance(Calendar,$D565,B566,"f",FALSE)</f>
        <v>43320</v>
      </c>
      <c r="E566" s="49">
        <f>_xll.qlInterestRateIndexValueDate(IndexON,D566)</f>
        <v>43320</v>
      </c>
      <c r="F566" s="52">
        <f>IFERROR(_xll.qlIndexFixing(IndexON,D566,TRUE,_xll.ohTrigger(RecalcTrigger,TriggerON)),NA())</f>
        <v>1.2622221112312815E-3</v>
      </c>
      <c r="H566" s="49">
        <f>_xll.qlCalendarAdvance(Calendar,$H565,B566,"f",FALSE)</f>
        <v>43320</v>
      </c>
      <c r="I566" s="49">
        <f>_xll.qlInterestRateIndexValueDate(Index1M,$H566)</f>
        <v>43322</v>
      </c>
      <c r="J566" s="52">
        <f>IFERROR(_xll.qlIndexFixing(Index1M,$H566,TRUE,_xll.ohTrigger(RecalcTrigger,Trigger1M)),NA())</f>
        <v>1.8683059644035572E-3</v>
      </c>
      <c r="K566" s="52">
        <f>IFERROR(_xll.qlIndexFixing(ONIndex1M,I566,TRUE,_xll.ohTrigger(RecalcTrigger,Trigger1M)),NA())</f>
        <v>1.7775218390791991E-3</v>
      </c>
      <c r="L566" s="52">
        <f>IFERROR(_xll.qlIndexFixing(Index3M,H566,TRUE,_xll.ohTrigger(RecalcTrigger,Trigger3M)),NA())</f>
        <v>3.3165888015140865E-3</v>
      </c>
      <c r="M566" s="52">
        <f>IFERROR(_xll.qlIndexFixing(ONIndex3M,I566,TRUE,_xll.ohTrigger(RecalcTrigger,Trigger3M)),NA())</f>
        <v>2.9479490276873577E-3</v>
      </c>
      <c r="N566" s="52">
        <f>IFERROR(_xll.qlIndexFixing(Index6M,$H566,TRUE,_xll.ohTrigger(RecalcTrigger,Trigger6M)),NA())</f>
        <v>4.9098037967369342E-3</v>
      </c>
      <c r="O566" s="52">
        <f>IFERROR(_xll.qlIndexFixing(ONIndex6M,I566,TRUE,_xll.ohTrigger(RecalcTrigger,Trigger6M)),NA())</f>
        <v>4.1461156861366533E-3</v>
      </c>
      <c r="P566" s="52">
        <f>IFERROR(_xll.qlIndexFixing(Index1Y,$H566,TRUE,_xll.ohTrigger(RecalcTrigger,Trigger1Y)),NA())</f>
        <v>7.2080016612870342E-3</v>
      </c>
      <c r="Q566" s="52">
        <f>IFERROR(_xll.qlIndexFixing(ONIndex1Y,I566,TRUE,_xll.ohTrigger(RecalcTrigger,Trigger1Y)),NA())</f>
        <v>5.6099379704033225E-3</v>
      </c>
    </row>
    <row r="567" spans="2:17" x14ac:dyDescent="0.2">
      <c r="B567" s="46" t="s">
        <v>42</v>
      </c>
      <c r="D567" s="49">
        <f>_xll.qlCalendarAdvance(Calendar,$D566,B567,"f",FALSE)</f>
        <v>43327</v>
      </c>
      <c r="E567" s="49">
        <f>_xll.qlInterestRateIndexValueDate(IndexON,D567)</f>
        <v>43327</v>
      </c>
      <c r="F567" s="52">
        <f>IFERROR(_xll.qlIndexFixing(IndexON,D567,TRUE,_xll.ohTrigger(RecalcTrigger,TriggerON)),NA())</f>
        <v>1.3168369974447813E-3</v>
      </c>
      <c r="H567" s="49">
        <f>_xll.qlCalendarAdvance(Calendar,$H566,B567,"f",FALSE)</f>
        <v>43327</v>
      </c>
      <c r="I567" s="49">
        <f>_xll.qlInterestRateIndexValueDate(Index1M,$H567)</f>
        <v>43329</v>
      </c>
      <c r="J567" s="52">
        <f>IFERROR(_xll.qlIndexFixing(Index1M,$H567,TRUE,_xll.ohTrigger(RecalcTrigger,Trigger1M)),NA())</f>
        <v>1.9264389248670412E-3</v>
      </c>
      <c r="K567" s="52">
        <f>IFERROR(_xll.qlIndexFixing(ONIndex1M,I567,TRUE,_xll.ohTrigger(RecalcTrigger,Trigger1M)),NA())</f>
        <v>1.8347348765868077E-3</v>
      </c>
      <c r="L567" s="52">
        <f>IFERROR(_xll.qlIndexFixing(Index3M,H567,TRUE,_xll.ohTrigger(RecalcTrigger,Trigger3M)),NA())</f>
        <v>3.3776417125234133E-3</v>
      </c>
      <c r="M567" s="52">
        <f>IFERROR(_xll.qlIndexFixing(ONIndex3M,I567,TRUE,_xll.ohTrigger(RecalcTrigger,Trigger3M)),NA())</f>
        <v>3.0069953247391368E-3</v>
      </c>
      <c r="N567" s="52">
        <f>IFERROR(_xll.qlIndexFixing(Index6M,$H567,TRUE,_xll.ohTrigger(RecalcTrigger,Trigger6M)),NA())</f>
        <v>4.9705339064766967E-3</v>
      </c>
      <c r="O567" s="52">
        <f>IFERROR(_xll.qlIndexFixing(ONIndex6M,I567,TRUE,_xll.ohTrigger(RecalcTrigger,Trigger6M)),NA())</f>
        <v>4.2050726374576186E-3</v>
      </c>
      <c r="P567" s="52">
        <f>IFERROR(_xll.qlIndexFixing(Index1Y,$H567,TRUE,_xll.ohTrigger(RecalcTrigger,Trigger1Y)),NA())</f>
        <v>7.2693816812058653E-3</v>
      </c>
      <c r="Q567" s="52">
        <f>IFERROR(_xll.qlIndexFixing(ONIndex1Y,I567,TRUE,_xll.ohTrigger(RecalcTrigger,Trigger1Y)),NA())</f>
        <v>5.6701496036026811E-3</v>
      </c>
    </row>
    <row r="568" spans="2:17" x14ac:dyDescent="0.2">
      <c r="B568" s="46" t="s">
        <v>42</v>
      </c>
      <c r="D568" s="49">
        <f>_xll.qlCalendarAdvance(Calendar,$D567,B568,"f",FALSE)</f>
        <v>43334</v>
      </c>
      <c r="E568" s="49">
        <f>_xll.qlInterestRateIndexValueDate(IndexON,D568)</f>
        <v>43334</v>
      </c>
      <c r="F568" s="52">
        <f>IFERROR(_xll.qlIndexFixing(IndexON,D568,TRUE,_xll.ohTrigger(RecalcTrigger,TriggerON)),NA())</f>
        <v>1.3717580553063158E-3</v>
      </c>
      <c r="H568" s="49">
        <f>_xll.qlCalendarAdvance(Calendar,$H567,B568,"f",FALSE)</f>
        <v>43334</v>
      </c>
      <c r="I568" s="49">
        <f>_xll.qlInterestRateIndexValueDate(Index1M,$H568)</f>
        <v>43336</v>
      </c>
      <c r="J568" s="52">
        <f>IFERROR(_xll.qlIndexFixing(Index1M,$H568,TRUE,_xll.ohTrigger(RecalcTrigger,Trigger1M)),NA())</f>
        <v>1.9851528285904749E-3</v>
      </c>
      <c r="K568" s="52">
        <f>IFERROR(_xll.qlIndexFixing(ONIndex1M,I568,TRUE,_xll.ohTrigger(RecalcTrigger,Trigger1M)),NA())</f>
        <v>1.8925264118241358E-3</v>
      </c>
      <c r="L568" s="52">
        <f>IFERROR(_xll.qlIndexFixing(Index3M,H568,TRUE,_xll.ohTrigger(RecalcTrigger,Trigger3M)),NA())</f>
        <v>3.438918756344625E-3</v>
      </c>
      <c r="M568" s="52">
        <f>IFERROR(_xll.qlIndexFixing(ONIndex3M,I568,TRUE,_xll.ohTrigger(RecalcTrigger,Trigger3M)),NA())</f>
        <v>3.0664903147137323E-3</v>
      </c>
      <c r="N568" s="52">
        <f>IFERROR(_xll.qlIndexFixing(Index6M,$H568,TRUE,_xll.ohTrigger(RecalcTrigger,Trigger6M)),NA())</f>
        <v>5.0313435593172138E-3</v>
      </c>
      <c r="O568" s="52">
        <f>IFERROR(_xll.qlIndexFixing(ONIndex6M,I568,TRUE,_xll.ohTrigger(RecalcTrigger,Trigger6M)),NA())</f>
        <v>4.2642815981519533E-3</v>
      </c>
      <c r="P568" s="52">
        <f>IFERROR(_xll.qlIndexFixing(Index1Y,$H568,TRUE,_xll.ohTrigger(RecalcTrigger,Trigger1Y)),NA())</f>
        <v>7.3307115192222487E-3</v>
      </c>
      <c r="Q568" s="52">
        <f>IFERROR(_xll.qlIndexFixing(ONIndex1Y,I568,TRUE,_xll.ohTrigger(RecalcTrigger,Trigger1Y)),NA())</f>
        <v>5.7306262292300403E-3</v>
      </c>
    </row>
    <row r="569" spans="2:17" x14ac:dyDescent="0.2">
      <c r="B569" s="46" t="s">
        <v>42</v>
      </c>
      <c r="D569" s="49">
        <f>_xll.qlCalendarAdvance(Calendar,$D568,B569,"f",FALSE)</f>
        <v>43341</v>
      </c>
      <c r="E569" s="49">
        <f>_xll.qlInterestRateIndexValueDate(IndexON,D569)</f>
        <v>43341</v>
      </c>
      <c r="F569" s="52">
        <f>IFERROR(_xll.qlIndexFixing(IndexON,D569,TRUE,_xll.ohTrigger(RecalcTrigger,TriggerON)),NA())</f>
        <v>1.4269804809785569E-3</v>
      </c>
      <c r="H569" s="49">
        <f>_xll.qlCalendarAdvance(Calendar,$H568,B569,"f",FALSE)</f>
        <v>43341</v>
      </c>
      <c r="I569" s="49">
        <f>_xll.qlInterestRateIndexValueDate(Index1M,$H569)</f>
        <v>43343</v>
      </c>
      <c r="J569" s="52">
        <f>IFERROR(_xll.qlIndexFixing(Index1M,$H569,TRUE,_xll.ohTrigger(RecalcTrigger,Trigger1M)),NA())</f>
        <v>2.0315852415125108E-3</v>
      </c>
      <c r="K569" s="52">
        <f>IFERROR(_xll.qlIndexFixing(ONIndex1M,I569,TRUE,_xll.ohTrigger(RecalcTrigger,Trigger1M)),NA())</f>
        <v>1.9508977606985667E-3</v>
      </c>
      <c r="L569" s="52">
        <f>IFERROR(_xll.qlIndexFixing(Index3M,H569,TRUE,_xll.ohTrigger(RecalcTrigger,Trigger3M)),NA())</f>
        <v>3.4870861944626451E-3</v>
      </c>
      <c r="M569" s="52">
        <f>IFERROR(_xll.qlIndexFixing(ONIndex3M,I569,TRUE,_xll.ohTrigger(RecalcTrigger,Trigger3M)),NA())</f>
        <v>3.1264325600410814E-3</v>
      </c>
      <c r="N569" s="52">
        <f>IFERROR(_xll.qlIndexFixing(Index6M,$H569,TRUE,_xll.ohTrigger(RecalcTrigger,Trigger6M)),NA())</f>
        <v>5.0746183109401533E-3</v>
      </c>
      <c r="O569" s="52">
        <f>IFERROR(_xll.qlIndexFixing(ONIndex6M,I569,TRUE,_xll.ohTrigger(RecalcTrigger,Trigger6M)),NA())</f>
        <v>4.3237378051497188E-3</v>
      </c>
      <c r="P569" s="52">
        <f>IFERROR(_xll.qlIndexFixing(Index1Y,$H569,TRUE,_xll.ohTrigger(RecalcTrigger,Trigger1Y)),NA())</f>
        <v>7.3787816638329617E-3</v>
      </c>
      <c r="Q569" s="52">
        <f>IFERROR(_xll.qlIndexFixing(ONIndex1Y,I569,TRUE,_xll.ohTrigger(RecalcTrigger,Trigger1Y)),NA())</f>
        <v>5.7913638602347106E-3</v>
      </c>
    </row>
    <row r="570" spans="2:17" x14ac:dyDescent="0.2">
      <c r="B570" s="46" t="s">
        <v>42</v>
      </c>
      <c r="D570" s="49">
        <f>_xll.qlCalendarAdvance(Calendar,$D569,B570,"f",FALSE)</f>
        <v>43348</v>
      </c>
      <c r="E570" s="49">
        <f>_xll.qlInterestRateIndexValueDate(IndexON,D570)</f>
        <v>43348</v>
      </c>
      <c r="F570" s="52">
        <f>IFERROR(_xll.qlIndexFixing(IndexON,D570,TRUE,_xll.ohTrigger(RecalcTrigger,TriggerON)),NA())</f>
        <v>1.4824994705442407E-3</v>
      </c>
      <c r="H570" s="49">
        <f>_xll.qlCalendarAdvance(Calendar,$H569,B570,"f",FALSE)</f>
        <v>43348</v>
      </c>
      <c r="I570" s="49">
        <f>_xll.qlInterestRateIndexValueDate(Index1M,$H570)</f>
        <v>43350</v>
      </c>
      <c r="J570" s="52">
        <f>IFERROR(_xll.qlIndexFixing(Index1M,$H570,TRUE,_xll.ohTrigger(RecalcTrigger,Trigger1M)),NA())</f>
        <v>2.1041955929771319E-3</v>
      </c>
      <c r="K570" s="52">
        <f>IFERROR(_xll.qlIndexFixing(ONIndex1M,I570,TRUE,_xll.ohTrigger(RecalcTrigger,Trigger1M)),NA())</f>
        <v>2.0098502391974193E-3</v>
      </c>
      <c r="L570" s="52">
        <f>IFERROR(_xll.qlIndexFixing(Index3M,H570,TRUE,_xll.ohTrigger(RecalcTrigger,Trigger3M)),NA())</f>
        <v>3.5486997920140865E-3</v>
      </c>
      <c r="M570" s="52">
        <f>IFERROR(_xll.qlIndexFixing(ONIndex3M,I570,TRUE,_xll.ohTrigger(RecalcTrigger,Trigger3M)),NA())</f>
        <v>3.1868206233909291E-3</v>
      </c>
      <c r="N570" s="52">
        <f>IFERROR(_xll.qlIndexFixing(Index6M,$H570,TRUE,_xll.ohTrigger(RecalcTrigger,Trigger6M)),NA())</f>
        <v>5.1355469655095243E-3</v>
      </c>
      <c r="O570" s="52">
        <f>IFERROR(_xll.qlIndexFixing(ONIndex6M,I570,TRUE,_xll.ohTrigger(RecalcTrigger,Trigger6M)),NA())</f>
        <v>4.3834364955408489E-3</v>
      </c>
      <c r="P570" s="52">
        <f>IFERROR(_xll.qlIndexFixing(Index1Y,$H570,TRUE,_xll.ohTrigger(RecalcTrigger,Trigger1Y)),NA())</f>
        <v>7.4531787792651702E-3</v>
      </c>
      <c r="Q570" s="52">
        <f>IFERROR(_xll.qlIndexFixing(ONIndex1Y,I570,TRUE,_xll.ohTrigger(RecalcTrigger,Trigger1Y)),NA())</f>
        <v>5.8523585097258746E-3</v>
      </c>
    </row>
    <row r="571" spans="2:17" x14ac:dyDescent="0.2">
      <c r="B571" s="46" t="s">
        <v>42</v>
      </c>
      <c r="D571" s="49">
        <f>_xll.qlCalendarAdvance(Calendar,$D570,B571,"f",FALSE)</f>
        <v>43355</v>
      </c>
      <c r="E571" s="49">
        <f>_xll.qlInterestRateIndexValueDate(IndexON,D571)</f>
        <v>43355</v>
      </c>
      <c r="F571" s="52">
        <f>IFERROR(_xll.qlIndexFixing(IndexON,D571,TRUE,_xll.ohTrigger(RecalcTrigger,TriggerON)),NA())</f>
        <v>1.5383102204058474E-3</v>
      </c>
      <c r="H571" s="49">
        <f>_xll.qlCalendarAdvance(Calendar,$H570,B571,"f",FALSE)</f>
        <v>43355</v>
      </c>
      <c r="I571" s="49">
        <f>_xll.qlInterestRateIndexValueDate(Index1M,$H571)</f>
        <v>43357</v>
      </c>
      <c r="J571" s="52">
        <f>IFERROR(_xll.qlIndexFixing(Index1M,$H571,TRUE,_xll.ohTrigger(RecalcTrigger,Trigger1M)),NA())</f>
        <v>2.1643411580139368E-3</v>
      </c>
      <c r="K571" s="52">
        <f>IFERROR(_xll.qlIndexFixing(ONIndex1M,I571,TRUE,_xll.ohTrigger(RecalcTrigger,Trigger1M)),NA())</f>
        <v>2.069385163387949E-3</v>
      </c>
      <c r="L571" s="52">
        <f>IFERROR(_xll.qlIndexFixing(Index3M,H571,TRUE,_xll.ohTrigger(RecalcTrigger,Trigger3M)),NA())</f>
        <v>3.6104454232629094E-3</v>
      </c>
      <c r="M571" s="52">
        <f>IFERROR(_xll.qlIndexFixing(ONIndex3M,I571,TRUE,_xll.ohTrigger(RecalcTrigger,Trigger3M)),NA())</f>
        <v>3.2476530672731485E-3</v>
      </c>
      <c r="N571" s="52">
        <f>IFERROR(_xll.qlIndexFixing(Index6M,$H571,TRUE,_xll.ohTrigger(RecalcTrigger,Trigger6M)),NA())</f>
        <v>5.1965228415374624E-3</v>
      </c>
      <c r="O571" s="52">
        <f>IFERROR(_xll.qlIndexFixing(ONIndex6M,I571,TRUE,_xll.ohTrigger(RecalcTrigger,Trigger6M)),NA())</f>
        <v>4.4433729060955329E-3</v>
      </c>
      <c r="P571" s="52">
        <f>IFERROR(_xll.qlIndexFixing(Index1Y,$H571,TRUE,_xll.ohTrigger(RecalcTrigger,Trigger1Y)),NA())</f>
        <v>7.5142950744649896E-3</v>
      </c>
      <c r="Q571" s="52">
        <f>IFERROR(_xll.qlIndexFixing(ONIndex1Y,I571,TRUE,_xll.ohTrigger(RecalcTrigger,Trigger1Y)),NA())</f>
        <v>5.9136061907327786E-3</v>
      </c>
    </row>
    <row r="572" spans="2:17" x14ac:dyDescent="0.2">
      <c r="B572" s="46" t="s">
        <v>42</v>
      </c>
      <c r="D572" s="49">
        <f>_xll.qlCalendarAdvance(Calendar,$D571,B572,"f",FALSE)</f>
        <v>43362</v>
      </c>
      <c r="E572" s="49">
        <f>_xll.qlInterestRateIndexValueDate(IndexON,D572)</f>
        <v>43362</v>
      </c>
      <c r="F572" s="52">
        <f>IFERROR(_xll.qlIndexFixing(IndexON,D572,TRUE,_xll.ohTrigger(RecalcTrigger,TriggerON)),NA())</f>
        <v>1.594407926486241E-3</v>
      </c>
      <c r="H572" s="49">
        <f>_xll.qlCalendarAdvance(Calendar,$H571,B572,"f",FALSE)</f>
        <v>43362</v>
      </c>
      <c r="I572" s="49">
        <f>_xll.qlInterestRateIndexValueDate(Index1M,$H572)</f>
        <v>43364</v>
      </c>
      <c r="J572" s="52">
        <f>IFERROR(_xll.qlIndexFixing(Index1M,$H572,TRUE,_xll.ohTrigger(RecalcTrigger,Trigger1M)),NA())</f>
        <v>2.2247655614250671E-3</v>
      </c>
      <c r="K572" s="52">
        <f>IFERROR(_xll.qlIndexFixing(ONIndex1M,I572,TRUE,_xll.ohTrigger(RecalcTrigger,Trigger1M)),NA())</f>
        <v>2.1294934319104897E-3</v>
      </c>
      <c r="L572" s="52">
        <f>IFERROR(_xll.qlIndexFixing(Index3M,H572,TRUE,_xll.ohTrigger(RecalcTrigger,Trigger3M)),NA())</f>
        <v>3.6722890264209995E-3</v>
      </c>
      <c r="M572" s="52">
        <f>IFERROR(_xll.qlIndexFixing(ONIndex3M,I572,TRUE,_xll.ohTrigger(RecalcTrigger,Trigger3M)),NA())</f>
        <v>3.3089205721825721E-3</v>
      </c>
      <c r="N572" s="52">
        <f>IFERROR(_xll.qlIndexFixing(Index6M,$H572,TRUE,_xll.ohTrigger(RecalcTrigger,Trigger6M)),NA())</f>
        <v>5.2575340598783439E-3</v>
      </c>
      <c r="O572" s="52">
        <f>IFERROR(_xll.qlIndexFixing(ONIndex6M,I572,TRUE,_xll.ohTrigger(RecalcTrigger,Trigger6M)),NA())</f>
        <v>4.5035395591952465E-3</v>
      </c>
      <c r="P572" s="52">
        <f>IFERROR(_xll.qlIndexFixing(Index1Y,$H572,TRUE,_xll.ohTrigger(RecalcTrigger,Trigger1Y)),NA())</f>
        <v>7.5753189340793028E-3</v>
      </c>
      <c r="Q572" s="52">
        <f>IFERROR(_xll.qlIndexFixing(ONIndex1Y,I572,TRUE,_xll.ohTrigger(RecalcTrigger,Trigger1Y)),NA())</f>
        <v>5.975099313166865E-3</v>
      </c>
    </row>
    <row r="573" spans="2:17" x14ac:dyDescent="0.2">
      <c r="B573" s="46" t="s">
        <v>42</v>
      </c>
      <c r="D573" s="49">
        <f>_xll.qlCalendarAdvance(Calendar,$D572,B573,"f",FALSE)</f>
        <v>43369</v>
      </c>
      <c r="E573" s="49">
        <f>_xll.qlInterestRateIndexValueDate(IndexON,D573)</f>
        <v>43369</v>
      </c>
      <c r="F573" s="52">
        <f>IFERROR(_xll.qlIndexFixing(IndexON,D573,TRUE,_xll.ohTrigger(RecalcTrigger,TriggerON)),NA())</f>
        <v>1.6507782984565011E-3</v>
      </c>
      <c r="H573" s="49">
        <f>_xll.qlCalendarAdvance(Calendar,$H572,B573,"f",FALSE)</f>
        <v>43369</v>
      </c>
      <c r="I573" s="49">
        <f>_xll.qlInterestRateIndexValueDate(Index1M,$H573)</f>
        <v>43371</v>
      </c>
      <c r="J573" s="52">
        <f>IFERROR(_xll.qlIndexFixing(Index1M,$H573,TRUE,_xll.ohTrigger(RecalcTrigger,Trigger1M)),NA())</f>
        <v>2.2940608471885586E-3</v>
      </c>
      <c r="K573" s="52">
        <f>IFERROR(_xll.qlIndexFixing(ONIndex1M,I573,TRUE,_xll.ohTrigger(RecalcTrigger,Trigger1M)),NA())</f>
        <v>2.1898819705601369E-3</v>
      </c>
      <c r="L573" s="52">
        <f>IFERROR(_xll.qlIndexFixing(Index3M,H573,TRUE,_xll.ohTrigger(RecalcTrigger,Trigger3M)),NA())</f>
        <v>3.7475456995081308E-3</v>
      </c>
      <c r="M573" s="52">
        <f>IFERROR(_xll.qlIndexFixing(ONIndex3M,I573,TRUE,_xll.ohTrigger(RecalcTrigger,Trigger3M)),NA())</f>
        <v>3.3703989439359816E-3</v>
      </c>
      <c r="N573" s="52">
        <f>IFERROR(_xll.qlIndexFixing(Index6M,$H573,TRUE,_xll.ohTrigger(RecalcTrigger,Trigger6M)),NA())</f>
        <v>5.3229718378447147E-3</v>
      </c>
      <c r="O573" s="52">
        <f>IFERROR(_xll.qlIndexFixing(ONIndex6M,I573,TRUE,_xll.ohTrigger(RecalcTrigger,Trigger6M)),NA())</f>
        <v>4.5638549719395627E-3</v>
      </c>
      <c r="P573" s="52">
        <f>IFERROR(_xll.qlIndexFixing(Index1Y,$H573,TRUE,_xll.ohTrigger(RecalcTrigger,Trigger1Y)),NA())</f>
        <v>7.6362409396730294E-3</v>
      </c>
      <c r="Q573" s="52">
        <f>IFERROR(_xll.qlIndexFixing(ONIndex1Y,I573,TRUE,_xll.ohTrigger(RecalcTrigger,Trigger1Y)),NA())</f>
        <v>6.0367320636700583E-3</v>
      </c>
    </row>
    <row r="574" spans="2:17" x14ac:dyDescent="0.2">
      <c r="B574" s="46" t="s">
        <v>42</v>
      </c>
      <c r="D574" s="49">
        <f>_xll.qlCalendarAdvance(Calendar,$D573,B574,"f",FALSE)</f>
        <v>43376</v>
      </c>
      <c r="E574" s="49">
        <f>_xll.qlInterestRateIndexValueDate(IndexON,D574)</f>
        <v>43376</v>
      </c>
      <c r="F574" s="52">
        <f>IFERROR(_xll.qlIndexFixing(IndexON,D574,TRUE,_xll.ohTrigger(RecalcTrigger,TriggerON)),NA())</f>
        <v>1.7073085449403891E-3</v>
      </c>
      <c r="H574" s="49">
        <f>_xll.qlCalendarAdvance(Calendar,$H573,B574,"f",FALSE)</f>
        <v>43376</v>
      </c>
      <c r="I574" s="49">
        <f>_xll.qlInterestRateIndexValueDate(Index1M,$H574)</f>
        <v>43378</v>
      </c>
      <c r="J574" s="52">
        <f>IFERROR(_xll.qlIndexFixing(Index1M,$H574,TRUE,_xll.ohTrigger(RecalcTrigger,Trigger1M)),NA())</f>
        <v>2.3460883395895024E-3</v>
      </c>
      <c r="K574" s="52">
        <f>IFERROR(_xll.qlIndexFixing(ONIndex1M,I574,TRUE,_xll.ohTrigger(RecalcTrigger,Trigger1M)),NA())</f>
        <v>2.2504066984296855E-3</v>
      </c>
      <c r="L574" s="52">
        <f>IFERROR(_xll.qlIndexFixing(Index3M,H574,TRUE,_xll.ohTrigger(RecalcTrigger,Trigger3M)),NA())</f>
        <v>3.8095014084959604E-3</v>
      </c>
      <c r="M574" s="52">
        <f>IFERROR(_xll.qlIndexFixing(ONIndex3M,I574,TRUE,_xll.ohTrigger(RecalcTrigger,Trigger3M)),NA())</f>
        <v>3.431976727448216E-3</v>
      </c>
      <c r="N574" s="52">
        <f>IFERROR(_xll.qlIndexFixing(Index6M,$H574,TRUE,_xll.ohTrigger(RecalcTrigger,Trigger6M)),NA())</f>
        <v>5.3840196163531077E-3</v>
      </c>
      <c r="O574" s="52">
        <f>IFERROR(_xll.qlIndexFixing(ONIndex6M,I574,TRUE,_xll.ohTrigger(RecalcTrigger,Trigger6M)),NA())</f>
        <v>4.6242764900483735E-3</v>
      </c>
      <c r="P574" s="52">
        <f>IFERROR(_xll.qlIndexFixing(Index1Y,$H574,TRUE,_xll.ohTrigger(RecalcTrigger,Trigger1Y)),NA())</f>
        <v>7.6970581628457609E-3</v>
      </c>
      <c r="Q574" s="52">
        <f>IFERROR(_xll.qlIndexFixing(ONIndex1Y,I574,TRUE,_xll.ohTrigger(RecalcTrigger,Trigger1Y)),NA())</f>
        <v>6.0984501639005373E-3</v>
      </c>
    </row>
    <row r="575" spans="2:17" x14ac:dyDescent="0.2">
      <c r="B575" s="46" t="s">
        <v>42</v>
      </c>
      <c r="D575" s="49">
        <f>_xll.qlCalendarAdvance(Calendar,$D574,B575,"f",FALSE)</f>
        <v>43383</v>
      </c>
      <c r="E575" s="49">
        <f>_xll.qlInterestRateIndexValueDate(IndexON,D575)</f>
        <v>43383</v>
      </c>
      <c r="F575" s="52">
        <f>IFERROR(_xll.qlIndexFixing(IndexON,D575,TRUE,_xll.ohTrigger(RecalcTrigger,TriggerON)),NA())</f>
        <v>1.7639599377172743E-3</v>
      </c>
      <c r="H575" s="49">
        <f>_xll.qlCalendarAdvance(Calendar,$H574,B575,"f",FALSE)</f>
        <v>43383</v>
      </c>
      <c r="I575" s="49">
        <f>_xll.qlInterestRateIndexValueDate(Index1M,$H575)</f>
        <v>43385</v>
      </c>
      <c r="J575" s="52">
        <f>IFERROR(_xll.qlIndexFixing(Index1M,$H575,TRUE,_xll.ohTrigger(RecalcTrigger,Trigger1M)),NA())</f>
        <v>2.4069221512679206E-3</v>
      </c>
      <c r="K575" s="52">
        <f>IFERROR(_xll.qlIndexFixing(ONIndex1M,I575,TRUE,_xll.ohTrigger(RecalcTrigger,Trigger1M)),NA())</f>
        <v>2.3110577853024949E-3</v>
      </c>
      <c r="L575" s="52">
        <f>IFERROR(_xll.qlIndexFixing(Index3M,H575,TRUE,_xll.ohTrigger(RecalcTrigger,Trigger3M)),NA())</f>
        <v>3.8714877462071771E-3</v>
      </c>
      <c r="M575" s="52">
        <f>IFERROR(_xll.qlIndexFixing(ONIndex3M,I575,TRUE,_xll.ohTrigger(RecalcTrigger,Trigger3M)),NA())</f>
        <v>3.4936440513355649E-3</v>
      </c>
      <c r="N575" s="52">
        <f>IFERROR(_xll.qlIndexFixing(Index6M,$H575,TRUE,_xll.ohTrigger(RecalcTrigger,Trigger6M)),NA())</f>
        <v>5.4450729596843897E-3</v>
      </c>
      <c r="O575" s="52">
        <f>IFERROR(_xll.qlIndexFixing(ONIndex6M,I575,TRUE,_xll.ohTrigger(RecalcTrigger,Trigger6M)),NA())</f>
        <v>4.684796445655337E-3</v>
      </c>
      <c r="P575" s="52">
        <f>IFERROR(_xll.qlIndexFixing(Index1Y,$H575,TRUE,_xll.ohTrigger(RecalcTrigger,Trigger1Y)),NA())</f>
        <v>7.7577702975861482E-3</v>
      </c>
      <c r="Q575" s="52">
        <f>IFERROR(_xll.qlIndexFixing(ONIndex1Y,I575,TRUE,_xll.ohTrigger(RecalcTrigger,Trigger1Y)),NA())</f>
        <v>6.1602457717313541E-3</v>
      </c>
    </row>
    <row r="576" spans="2:17" x14ac:dyDescent="0.2">
      <c r="B576" s="46" t="s">
        <v>42</v>
      </c>
      <c r="D576" s="49">
        <f>_xll.qlCalendarAdvance(Calendar,$D575,B576,"f",FALSE)</f>
        <v>43390</v>
      </c>
      <c r="E576" s="49">
        <f>_xll.qlInterestRateIndexValueDate(IndexON,D576)</f>
        <v>43390</v>
      </c>
      <c r="F576" s="52">
        <f>IFERROR(_xll.qlIndexFixing(IndexON,D576,TRUE,_xll.ohTrigger(RecalcTrigger,TriggerON)),NA())</f>
        <v>1.8207239448120305E-3</v>
      </c>
      <c r="H576" s="49">
        <f>_xll.qlCalendarAdvance(Calendar,$H575,B576,"f",FALSE)</f>
        <v>43390</v>
      </c>
      <c r="I576" s="49">
        <f>_xll.qlInterestRateIndexValueDate(Index1M,$H576)</f>
        <v>43392</v>
      </c>
      <c r="J576" s="52">
        <f>IFERROR(_xll.qlIndexFixing(Index1M,$H576,TRUE,_xll.ohTrigger(RecalcTrigger,Trigger1M)),NA())</f>
        <v>2.4678573743030703E-3</v>
      </c>
      <c r="K576" s="52">
        <f>IFERROR(_xll.qlIndexFixing(ONIndex1M,I576,TRUE,_xll.ohTrigger(RecalcTrigger,Trigger1M)),NA())</f>
        <v>2.3718254015214768E-3</v>
      </c>
      <c r="L576" s="52">
        <f>IFERROR(_xll.qlIndexFixing(Index3M,H576,TRUE,_xll.ohTrigger(RecalcTrigger,Trigger3M)),NA())</f>
        <v>3.933494832864785E-3</v>
      </c>
      <c r="M576" s="52">
        <f>IFERROR(_xll.qlIndexFixing(ONIndex3M,I576,TRUE,_xll.ohTrigger(RecalcTrigger,Trigger3M)),NA())</f>
        <v>3.5553910447738701E-3</v>
      </c>
      <c r="N576" s="52">
        <f>IFERROR(_xll.qlIndexFixing(Index6M,$H576,TRUE,_xll.ohTrigger(RecalcTrigger,Trigger6M)),NA())</f>
        <v>5.5237178772238682E-3</v>
      </c>
      <c r="O576" s="52">
        <f>IFERROR(_xll.qlIndexFixing(ONIndex6M,I576,TRUE,_xll.ohTrigger(RecalcTrigger,Trigger6M)),NA())</f>
        <v>4.7454071711339196E-3</v>
      </c>
      <c r="P576" s="52">
        <f>IFERROR(_xll.qlIndexFixing(Index1Y,$H576,TRUE,_xll.ohTrigger(RecalcTrigger,Trigger1Y)),NA())</f>
        <v>7.8183772184712511E-3</v>
      </c>
      <c r="Q576" s="52">
        <f>IFERROR(_xll.qlIndexFixing(ONIndex1Y,I576,TRUE,_xll.ohTrigger(RecalcTrigger,Trigger1Y)),NA())</f>
        <v>6.222111045035561E-3</v>
      </c>
    </row>
    <row r="577" spans="2:17" x14ac:dyDescent="0.2">
      <c r="B577" s="46" t="s">
        <v>42</v>
      </c>
      <c r="D577" s="49">
        <f>_xll.qlCalendarAdvance(Calendar,$D576,B577,"f",FALSE)</f>
        <v>43397</v>
      </c>
      <c r="E577" s="49">
        <f>_xll.qlInterestRateIndexValueDate(IndexON,D577)</f>
        <v>43397</v>
      </c>
      <c r="F577" s="52">
        <f>IFERROR(_xll.qlIndexFixing(IndexON,D577,TRUE,_xll.ohTrigger(RecalcTrigger,TriggerON)),NA())</f>
        <v>1.8775920339297869E-3</v>
      </c>
      <c r="H577" s="49">
        <f>_xll.qlCalendarAdvance(Calendar,$H576,B577,"f",FALSE)</f>
        <v>43397</v>
      </c>
      <c r="I577" s="49">
        <f>_xll.qlInterestRateIndexValueDate(Index1M,$H577)</f>
        <v>43399</v>
      </c>
      <c r="J577" s="52">
        <f>IFERROR(_xll.qlIndexFixing(Index1M,$H577,TRUE,_xll.ohTrigger(RecalcTrigger,Trigger1M)),NA())</f>
        <v>2.5288841782436602E-3</v>
      </c>
      <c r="K577" s="52">
        <f>IFERROR(_xll.qlIndexFixing(ONIndex1M,I577,TRUE,_xll.ohTrigger(RecalcTrigger,Trigger1M)),NA())</f>
        <v>2.4326997170298625E-3</v>
      </c>
      <c r="L577" s="52">
        <f>IFERROR(_xll.qlIndexFixing(Index3M,H577,TRUE,_xll.ohTrigger(RecalcTrigger,Trigger3M)),NA())</f>
        <v>3.9955127880565502E-3</v>
      </c>
      <c r="M577" s="52">
        <f>IFERROR(_xll.qlIndexFixing(ONIndex3M,I577,TRUE,_xll.ohTrigger(RecalcTrigger,Trigger3M)),NA())</f>
        <v>3.6172078363794213E-3</v>
      </c>
      <c r="N577" s="52">
        <f>IFERROR(_xll.qlIndexFixing(Index6M,$H577,TRUE,_xll.ohTrigger(RecalcTrigger,Trigger6M)),NA())</f>
        <v>5.5671655853993824E-3</v>
      </c>
      <c r="O577" s="52">
        <f>IFERROR(_xll.qlIndexFixing(ONIndex6M,I577,TRUE,_xll.ohTrigger(RecalcTrigger,Trigger6M)),NA())</f>
        <v>4.8061009987776515E-3</v>
      </c>
      <c r="P577" s="52">
        <f>IFERROR(_xll.qlIndexFixing(Index1Y,$H577,TRUE,_xll.ohTrigger(RecalcTrigger,Trigger1Y)),NA())</f>
        <v>7.8788789427289233E-3</v>
      </c>
      <c r="Q577" s="52">
        <f>IFERROR(_xll.qlIndexFixing(ONIndex1Y,I577,TRUE,_xll.ohTrigger(RecalcTrigger,Trigger1Y)),NA())</f>
        <v>6.2840381414464019E-3</v>
      </c>
    </row>
    <row r="578" spans="2:17" x14ac:dyDescent="0.2">
      <c r="B578" s="46" t="s">
        <v>42</v>
      </c>
      <c r="D578" s="49">
        <f>_xll.qlCalendarAdvance(Calendar,$D577,B578,"f",FALSE)</f>
        <v>43404</v>
      </c>
      <c r="E578" s="49">
        <f>_xll.qlInterestRateIndexValueDate(IndexON,D578)</f>
        <v>43404</v>
      </c>
      <c r="F578" s="52">
        <f>IFERROR(_xll.qlIndexFixing(IndexON,D578,TRUE,_xll.ohTrigger(RecalcTrigger,TriggerON)),NA())</f>
        <v>1.934555672855609E-3</v>
      </c>
      <c r="H578" s="49">
        <f>_xll.qlCalendarAdvance(Calendar,$H577,B578,"f",FALSE)</f>
        <v>43404</v>
      </c>
      <c r="I578" s="49">
        <f>_xll.qlInterestRateIndexValueDate(Index1M,$H578)</f>
        <v>43406</v>
      </c>
      <c r="J578" s="52">
        <f>IFERROR(_xll.qlIndexFixing(Index1M,$H578,TRUE,_xll.ohTrigger(RecalcTrigger,Trigger1M)),NA())</f>
        <v>2.5899927324269539E-3</v>
      </c>
      <c r="K578" s="52">
        <f>IFERROR(_xll.qlIndexFixing(ONIndex1M,I578,TRUE,_xll.ohTrigger(RecalcTrigger,Trigger1M)),NA())</f>
        <v>2.4936709019307557E-3</v>
      </c>
      <c r="L578" s="52">
        <f>IFERROR(_xll.qlIndexFixing(Index3M,H578,TRUE,_xll.ohTrigger(RecalcTrigger,Trigger3M)),NA())</f>
        <v>4.0575317307264998E-3</v>
      </c>
      <c r="M578" s="52">
        <f>IFERROR(_xll.qlIndexFixing(ONIndex3M,I578,TRUE,_xll.ohTrigger(RecalcTrigger,Trigger3M)),NA())</f>
        <v>3.6790845550882523E-3</v>
      </c>
      <c r="N578" s="52">
        <f>IFERROR(_xll.qlIndexFixing(Index6M,$H578,TRUE,_xll.ohTrigger(RecalcTrigger,Trigger6M)),NA())</f>
        <v>5.6237956834232893E-3</v>
      </c>
      <c r="O578" s="52">
        <f>IFERROR(_xll.qlIndexFixing(ONIndex6M,I578,TRUE,_xll.ohTrigger(RecalcTrigger,Trigger6M)),NA())</f>
        <v>4.8668702608001269E-3</v>
      </c>
      <c r="P578" s="52">
        <f>IFERROR(_xll.qlIndexFixing(Index1Y,$H578,TRUE,_xll.ohTrigger(RecalcTrigger,Trigger1Y)),NA())</f>
        <v>7.9392756302796349E-3</v>
      </c>
      <c r="Q578" s="52">
        <f>IFERROR(_xll.qlIndexFixing(ONIndex1Y,I578,TRUE,_xll.ohTrigger(RecalcTrigger,Trigger1Y)),NA())</f>
        <v>6.3460192189168652E-3</v>
      </c>
    </row>
    <row r="579" spans="2:17" x14ac:dyDescent="0.2">
      <c r="B579" s="46" t="s">
        <v>42</v>
      </c>
      <c r="D579" s="49">
        <f>_xll.qlCalendarAdvance(Calendar,$D578,B579,"f",FALSE)</f>
        <v>43411</v>
      </c>
      <c r="E579" s="49">
        <f>_xll.qlInterestRateIndexValueDate(IndexON,D579)</f>
        <v>43411</v>
      </c>
      <c r="F579" s="52">
        <f>IFERROR(_xll.qlIndexFixing(IndexON,D579,TRUE,_xll.ohTrigger(RecalcTrigger,TriggerON)),NA())</f>
        <v>1.9916063292146902E-3</v>
      </c>
      <c r="H579" s="49">
        <f>_xll.qlCalendarAdvance(Calendar,$H578,B579,"f",FALSE)</f>
        <v>43411</v>
      </c>
      <c r="I579" s="49">
        <f>_xll.qlInterestRateIndexValueDate(Index1M,$H579)</f>
        <v>43413</v>
      </c>
      <c r="J579" s="52">
        <f>IFERROR(_xll.qlIndexFixing(Index1M,$H579,TRUE,_xll.ohTrigger(RecalcTrigger,Trigger1M)),NA())</f>
        <v>2.6511732059942444E-3</v>
      </c>
      <c r="K579" s="52">
        <f>IFERROR(_xll.qlIndexFixing(ONIndex1M,I579,TRUE,_xll.ohTrigger(RecalcTrigger,Trigger1M)),NA())</f>
        <v>2.5547291263272598E-3</v>
      </c>
      <c r="L579" s="52">
        <f>IFERROR(_xll.qlIndexFixing(Index3M,H579,TRUE,_xll.ohTrigger(RecalcTrigger,Trigger3M)),NA())</f>
        <v>4.1195417791825735E-3</v>
      </c>
      <c r="M579" s="52">
        <f>IFERROR(_xll.qlIndexFixing(ONIndex3M,I579,TRUE,_xll.ohTrigger(RecalcTrigger,Trigger3M)),NA())</f>
        <v>3.7410113296765246E-3</v>
      </c>
      <c r="N579" s="52">
        <f>IFERROR(_xll.qlIndexFixing(Index6M,$H579,TRUE,_xll.ohTrigger(RecalcTrigger,Trigger6M)),NA())</f>
        <v>5.68479786225249E-3</v>
      </c>
      <c r="O579" s="52">
        <f>IFERROR(_xll.qlIndexFixing(ONIndex6M,I579,TRUE,_xll.ohTrigger(RecalcTrigger,Trigger6M)),NA())</f>
        <v>4.9277072894948759E-3</v>
      </c>
      <c r="P579" s="52">
        <f>IFERROR(_xll.qlIndexFixing(Index1Y,$H579,TRUE,_xll.ohTrigger(RecalcTrigger,Trigger1Y)),NA())</f>
        <v>7.999567583781772E-3</v>
      </c>
      <c r="Q579" s="52">
        <f>IFERROR(_xll.qlIndexFixing(ONIndex1Y,I579,TRUE,_xll.ohTrigger(RecalcTrigger,Trigger1Y)),NA())</f>
        <v>6.4080464350801947E-3</v>
      </c>
    </row>
    <row r="580" spans="2:17" x14ac:dyDescent="0.2">
      <c r="B580" s="46" t="s">
        <v>42</v>
      </c>
      <c r="D580" s="49">
        <f>_xll.qlCalendarAdvance(Calendar,$D579,B580,"f",FALSE)</f>
        <v>43418</v>
      </c>
      <c r="E580" s="49">
        <f>_xll.qlInterestRateIndexValueDate(IndexON,D580)</f>
        <v>43418</v>
      </c>
      <c r="F580" s="52">
        <f>IFERROR(_xll.qlIndexFixing(IndexON,D580,TRUE,_xll.ohTrigger(RecalcTrigger,TriggerON)),NA())</f>
        <v>2.0487354707121597E-3</v>
      </c>
      <c r="H580" s="49">
        <f>_xll.qlCalendarAdvance(Calendar,$H579,B580,"f",FALSE)</f>
        <v>43418</v>
      </c>
      <c r="I580" s="49">
        <f>_xll.qlInterestRateIndexValueDate(Index1M,$H580)</f>
        <v>43420</v>
      </c>
      <c r="J580" s="52">
        <f>IFERROR(_xll.qlIndexFixing(Index1M,$H580,TRUE,_xll.ohTrigger(RecalcTrigger,Trigger1M)),NA())</f>
        <v>2.7124157678805371E-3</v>
      </c>
      <c r="K580" s="52">
        <f>IFERROR(_xll.qlIndexFixing(ONIndex1M,I580,TRUE,_xll.ohTrigger(RecalcTrigger,Trigger1M)),NA())</f>
        <v>2.6158645603224784E-3</v>
      </c>
      <c r="L580" s="52">
        <f>IFERROR(_xll.qlIndexFixing(Index3M,H580,TRUE,_xll.ohTrigger(RecalcTrigger,Trigger3M)),NA())</f>
        <v>4.1815330510915219E-3</v>
      </c>
      <c r="M580" s="52">
        <f>IFERROR(_xll.qlIndexFixing(ONIndex3M,I580,TRUE,_xll.ohTrigger(RecalcTrigger,Trigger3M)),NA())</f>
        <v>3.8029782890003361E-3</v>
      </c>
      <c r="N580" s="52">
        <f>IFERROR(_xll.qlIndexFixing(Index6M,$H580,TRUE,_xll.ohTrigger(RecalcTrigger,Trigger6M)),NA())</f>
        <v>5.7457676931942283E-3</v>
      </c>
      <c r="O580" s="52">
        <f>IFERROR(_xll.qlIndexFixing(ONIndex6M,I580,TRUE,_xll.ohTrigger(RecalcTrigger,Trigger6M)),NA())</f>
        <v>4.9886044170754928E-3</v>
      </c>
      <c r="P580" s="52">
        <f>IFERROR(_xll.qlIndexFixing(Index1Y,$H580,TRUE,_xll.ohTrigger(RecalcTrigger,Trigger1Y)),NA())</f>
        <v>8.0597552486734655E-3</v>
      </c>
      <c r="Q580" s="52">
        <f>IFERROR(_xll.qlIndexFixing(ONIndex1Y,I580,TRUE,_xll.ohTrigger(RecalcTrigger,Trigger1Y)),NA())</f>
        <v>6.4701119478094427E-3</v>
      </c>
    </row>
    <row r="581" spans="2:17" x14ac:dyDescent="0.2">
      <c r="B581" s="46" t="s">
        <v>42</v>
      </c>
      <c r="D581" s="49">
        <f>_xll.qlCalendarAdvance(Calendar,$D580,B581,"f",FALSE)</f>
        <v>43425</v>
      </c>
      <c r="E581" s="49">
        <f>_xll.qlInterestRateIndexValueDate(IndexON,D581)</f>
        <v>43425</v>
      </c>
      <c r="F581" s="52">
        <f>IFERROR(_xll.qlIndexFixing(IndexON,D581,TRUE,_xll.ohTrigger(RecalcTrigger,TriggerON)),NA())</f>
        <v>2.1059345650531469E-3</v>
      </c>
      <c r="H581" s="49">
        <f>_xll.qlCalendarAdvance(Calendar,$H580,B581,"f",FALSE)</f>
        <v>43425</v>
      </c>
      <c r="I581" s="49">
        <f>_xll.qlInterestRateIndexValueDate(Index1M,$H581)</f>
        <v>43427</v>
      </c>
      <c r="J581" s="52">
        <f>IFERROR(_xll.qlIndexFixing(Index1M,$H581,TRUE,_xll.ohTrigger(RecalcTrigger,Trigger1M)),NA())</f>
        <v>2.7737105867990798E-3</v>
      </c>
      <c r="K581" s="52">
        <f>IFERROR(_xll.qlIndexFixing(ONIndex1M,I581,TRUE,_xll.ohTrigger(RecalcTrigger,Trigger1M)),NA())</f>
        <v>2.677067374019515E-3</v>
      </c>
      <c r="L581" s="52">
        <f>IFERROR(_xll.qlIndexFixing(Index3M,H581,TRUE,_xll.ohTrigger(RecalcTrigger,Trigger3M)),NA())</f>
        <v>4.2434956634831572E-3</v>
      </c>
      <c r="M581" s="52">
        <f>IFERROR(_xll.qlIndexFixing(ONIndex3M,I581,TRUE,_xll.ohTrigger(RecalcTrigger,Trigger3M)),NA())</f>
        <v>3.8649755619957205E-3</v>
      </c>
      <c r="N581" s="52">
        <f>IFERROR(_xll.qlIndexFixing(Index6M,$H581,TRUE,_xll.ohTrigger(RecalcTrigger,Trigger6M)),NA())</f>
        <v>5.8066974831108859E-3</v>
      </c>
      <c r="O581" s="52">
        <f>IFERROR(_xll.qlIndexFixing(ONIndex6M,I581,TRUE,_xll.ohTrigger(RecalcTrigger,Trigger6M)),NA())</f>
        <v>5.0495539758355079E-3</v>
      </c>
      <c r="P581" s="52">
        <f>IFERROR(_xll.qlIndexFixing(Index1Y,$H581,TRUE,_xll.ohTrigger(RecalcTrigger,Trigger1Y)),NA())</f>
        <v>8.1198392132163597E-3</v>
      </c>
      <c r="Q581" s="52">
        <f>IFERROR(_xll.qlIndexFixing(ONIndex1Y,I581,TRUE,_xll.ohTrigger(RecalcTrigger,Trigger1Y)),NA())</f>
        <v>6.5322079148977252E-3</v>
      </c>
    </row>
    <row r="582" spans="2:17" x14ac:dyDescent="0.2">
      <c r="B582" s="46" t="s">
        <v>42</v>
      </c>
      <c r="D582" s="49">
        <f>_xll.qlCalendarAdvance(Calendar,$D581,B582,"f",FALSE)</f>
        <v>43432</v>
      </c>
      <c r="E582" s="49">
        <f>_xll.qlInterestRateIndexValueDate(IndexON,D582)</f>
        <v>43432</v>
      </c>
      <c r="F582" s="52">
        <f>IFERROR(_xll.qlIndexFixing(IndexON,D582,TRUE,_xll.ohTrigger(RecalcTrigger,TriggerON)),NA())</f>
        <v>2.1631950800227173E-3</v>
      </c>
      <c r="H582" s="49">
        <f>_xll.qlCalendarAdvance(Calendar,$H581,B582,"f",FALSE)</f>
        <v>43432</v>
      </c>
      <c r="I582" s="49">
        <f>_xll.qlInterestRateIndexValueDate(Index1M,$H582)</f>
        <v>43434</v>
      </c>
      <c r="J582" s="52">
        <f>IFERROR(_xll.qlIndexFixing(Index1M,$H582,TRUE,_xll.ohTrigger(RecalcTrigger,Trigger1M)),NA())</f>
        <v>2.8350478312800403E-3</v>
      </c>
      <c r="K582" s="52">
        <f>IFERROR(_xll.qlIndexFixing(ONIndex1M,I582,TRUE,_xll.ohTrigger(RecalcTrigger,Trigger1M)),NA())</f>
        <v>2.738327737281665E-3</v>
      </c>
      <c r="L582" s="52">
        <f>IFERROR(_xll.qlIndexFixing(Index3M,H582,TRUE,_xll.ohTrigger(RecalcTrigger,Trigger3M)),NA())</f>
        <v>4.287658718772569E-3</v>
      </c>
      <c r="M582" s="52">
        <f>IFERROR(_xll.qlIndexFixing(ONIndex3M,I582,TRUE,_xll.ohTrigger(RecalcTrigger,Trigger3M)),NA())</f>
        <v>3.9269932773589034E-3</v>
      </c>
      <c r="N582" s="52">
        <f>IFERROR(_xll.qlIndexFixing(Index6M,$H582,TRUE,_xll.ohTrigger(RecalcTrigger,Trigger6M)),NA())</f>
        <v>5.871956214920801E-3</v>
      </c>
      <c r="O582" s="52">
        <f>IFERROR(_xll.qlIndexFixing(ONIndex6M,I582,TRUE,_xll.ohTrigger(RecalcTrigger,Trigger6M)),NA())</f>
        <v>5.1105482980684513E-3</v>
      </c>
      <c r="P582" s="52">
        <f>IFERROR(_xll.qlIndexFixing(Index1Y,$H582,TRUE,_xll.ohTrigger(RecalcTrigger,Trigger1Y)),NA())</f>
        <v>8.1669747945967881E-3</v>
      </c>
      <c r="Q582" s="52">
        <f>IFERROR(_xll.qlIndexFixing(ONIndex1Y,I582,TRUE,_xll.ohTrigger(RecalcTrigger,Trigger1Y)),NA())</f>
        <v>6.5943264941381585E-3</v>
      </c>
    </row>
    <row r="583" spans="2:17" x14ac:dyDescent="0.2">
      <c r="B583" s="46" t="s">
        <v>42</v>
      </c>
      <c r="D583" s="49">
        <f>_xll.qlCalendarAdvance(Calendar,$D582,B583,"f",FALSE)</f>
        <v>43439</v>
      </c>
      <c r="E583" s="49">
        <f>_xll.qlInterestRateIndexValueDate(IndexON,D583)</f>
        <v>43439</v>
      </c>
      <c r="F583" s="52">
        <f>IFERROR(_xll.qlIndexFixing(IndexON,D583,TRUE,_xll.ohTrigger(RecalcTrigger,TriggerON)),NA())</f>
        <v>2.2205084832460642E-3</v>
      </c>
      <c r="H583" s="49">
        <f>_xll.qlCalendarAdvance(Calendar,$H582,B583,"f",FALSE)</f>
        <v>43439</v>
      </c>
      <c r="I583" s="49">
        <f>_xll.qlInterestRateIndexValueDate(Index1M,$H583)</f>
        <v>43441</v>
      </c>
      <c r="J583" s="52">
        <f>IFERROR(_xll.qlIndexFixing(Index1M,$H583,TRUE,_xll.ohTrigger(RecalcTrigger,Trigger1M)),NA())</f>
        <v>2.8964176696318292E-3</v>
      </c>
      <c r="K583" s="52">
        <f>IFERROR(_xll.qlIndexFixing(ONIndex1M,I583,TRUE,_xll.ohTrigger(RecalcTrigger,Trigger1M)),NA())</f>
        <v>2.7996358202120319E-3</v>
      </c>
      <c r="L583" s="52">
        <f>IFERROR(_xll.qlIndexFixing(Index3M,H583,TRUE,_xll.ohTrigger(RecalcTrigger,Trigger3M)),NA())</f>
        <v>4.3495524225916071E-3</v>
      </c>
      <c r="M583" s="52">
        <f>IFERROR(_xll.qlIndexFixing(ONIndex3M,I583,TRUE,_xll.ohTrigger(RecalcTrigger,Trigger3M)),NA())</f>
        <v>3.9890215638660464E-3</v>
      </c>
      <c r="N583" s="52">
        <f>IFERROR(_xll.qlIndexFixing(Index6M,$H583,TRUE,_xll.ohTrigger(RecalcTrigger,Trigger6M)),NA())</f>
        <v>5.9327772071374706E-3</v>
      </c>
      <c r="O583" s="52">
        <f>IFERROR(_xll.qlIndexFixing(ONIndex6M,I583,TRUE,_xll.ohTrigger(RecalcTrigger,Trigger6M)),NA())</f>
        <v>5.1715797158280452E-3</v>
      </c>
      <c r="P583" s="52">
        <f>IFERROR(_xll.qlIndexFixing(Index1Y,$H583,TRUE,_xll.ohTrigger(RecalcTrigger,Trigger1Y)),NA())</f>
        <v>8.239699108675641E-3</v>
      </c>
      <c r="Q583" s="52">
        <f>IFERROR(_xll.qlIndexFixing(ONIndex1Y,I583,TRUE,_xll.ohTrigger(RecalcTrigger,Trigger1Y)),NA())</f>
        <v>6.6564598433238586E-3</v>
      </c>
    </row>
    <row r="584" spans="2:17" x14ac:dyDescent="0.2">
      <c r="B584" s="46" t="s">
        <v>42</v>
      </c>
      <c r="D584" s="49">
        <f>_xll.qlCalendarAdvance(Calendar,$D583,B584,"f",FALSE)</f>
        <v>43446</v>
      </c>
      <c r="E584" s="49">
        <f>_xll.qlInterestRateIndexValueDate(IndexON,D584)</f>
        <v>43446</v>
      </c>
      <c r="F584" s="52">
        <f>IFERROR(_xll.qlIndexFixing(IndexON,D584,TRUE,_xll.ohTrigger(RecalcTrigger,TriggerON)),NA())</f>
        <v>2.277866242508253E-3</v>
      </c>
      <c r="H584" s="49">
        <f>_xll.qlCalendarAdvance(Calendar,$H583,B584,"f",FALSE)</f>
        <v>43446</v>
      </c>
      <c r="I584" s="49">
        <f>_xll.qlInterestRateIndexValueDate(Index1M,$H584)</f>
        <v>43448</v>
      </c>
      <c r="J584" s="52">
        <f>IFERROR(_xll.qlIndexFixing(Index1M,$H584,TRUE,_xll.ohTrigger(RecalcTrigger,Trigger1M)),NA())</f>
        <v>2.9578102699591479E-3</v>
      </c>
      <c r="K584" s="52">
        <f>IFERROR(_xll.qlIndexFixing(ONIndex1M,I584,TRUE,_xll.ohTrigger(RecalcTrigger,Trigger1M)),NA())</f>
        <v>2.8609817929936554E-3</v>
      </c>
      <c r="L584" s="52">
        <f>IFERROR(_xll.qlIndexFixing(Index3M,H584,TRUE,_xll.ohTrigger(RecalcTrigger,Trigger3M)),NA())</f>
        <v>4.4113905988698576E-3</v>
      </c>
      <c r="M584" s="52">
        <f>IFERROR(_xll.qlIndexFixing(ONIndex3M,I584,TRUE,_xll.ohTrigger(RecalcTrigger,Trigger3M)),NA())</f>
        <v>4.0510505503732475E-3</v>
      </c>
      <c r="N584" s="52">
        <f>IFERROR(_xll.qlIndexFixing(Index6M,$H584,TRUE,_xll.ohTrigger(RecalcTrigger,Trigger6M)),NA())</f>
        <v>5.9935345325926072E-3</v>
      </c>
      <c r="O584" s="52">
        <f>IFERROR(_xll.qlIndexFixing(ONIndex6M,I584,TRUE,_xll.ohTrigger(RecalcTrigger,Trigger6M)),NA())</f>
        <v>5.2326405616476279E-3</v>
      </c>
      <c r="P584" s="52">
        <f>IFERROR(_xll.qlIndexFixing(Index1Y,$H584,TRUE,_xll.ohTrigger(RecalcTrigger,Trigger1Y)),NA())</f>
        <v>8.2994769306156055E-3</v>
      </c>
      <c r="Q584" s="52">
        <f>IFERROR(_xll.qlIndexFixing(ONIndex1Y,I584,TRUE,_xll.ohTrigger(RecalcTrigger,Trigger1Y)),NA())</f>
        <v>6.7186001200880696E-3</v>
      </c>
    </row>
    <row r="585" spans="2:17" x14ac:dyDescent="0.2">
      <c r="B585" s="46" t="s">
        <v>42</v>
      </c>
      <c r="D585" s="49">
        <f>_xll.qlCalendarAdvance(Calendar,$D584,B585,"f",FALSE)</f>
        <v>43453</v>
      </c>
      <c r="E585" s="49">
        <f>_xll.qlInterestRateIndexValueDate(IndexON,D585)</f>
        <v>43453</v>
      </c>
      <c r="F585" s="52">
        <f>IFERROR(_xll.qlIndexFixing(IndexON,D585,TRUE,_xll.ohTrigger(RecalcTrigger,TriggerON)),NA())</f>
        <v>2.3352598253545409E-3</v>
      </c>
      <c r="H585" s="49">
        <f>_xll.qlCalendarAdvance(Calendar,$H584,B585,"f",FALSE)</f>
        <v>43453</v>
      </c>
      <c r="I585" s="49">
        <f>_xll.qlInterestRateIndexValueDate(Index1M,$H585)</f>
        <v>43455</v>
      </c>
      <c r="J585" s="52">
        <f>IFERROR(_xll.qlIndexFixing(Index1M,$H585,TRUE,_xll.ohTrigger(RecalcTrigger,Trigger1M)),NA())</f>
        <v>3.0192158001578341E-3</v>
      </c>
      <c r="K585" s="52">
        <f>IFERROR(_xll.qlIndexFixing(ONIndex1M,I585,TRUE,_xll.ohTrigger(RecalcTrigger,Trigger1M)),NA())</f>
        <v>2.9398950416492653E-3</v>
      </c>
      <c r="L585" s="52">
        <f>IFERROR(_xll.qlIndexFixing(Index3M,H585,TRUE,_xll.ohTrigger(RecalcTrigger,Trigger3M)),NA())</f>
        <v>4.4731633628742884E-3</v>
      </c>
      <c r="M585" s="52">
        <f>IFERROR(_xll.qlIndexFixing(ONIndex3M,I585,TRUE,_xll.ohTrigger(RecalcTrigger,Trigger3M)),NA())</f>
        <v>4.1307872471385565E-3</v>
      </c>
      <c r="N585" s="52">
        <f>IFERROR(_xll.qlIndexFixing(Index6M,$H585,TRUE,_xll.ohTrigger(RecalcTrigger,Trigger6M)),NA())</f>
        <v>6.0542204941821569E-3</v>
      </c>
      <c r="O585" s="52">
        <f>IFERROR(_xll.qlIndexFixing(ONIndex6M,I585,TRUE,_xll.ohTrigger(RecalcTrigger,Trigger6M)),NA())</f>
        <v>5.3111782643089356E-3</v>
      </c>
      <c r="P585" s="52">
        <f>IFERROR(_xll.qlIndexFixing(Index1Y,$H585,TRUE,_xll.ohTrigger(RecalcTrigger,Trigger1Y)),NA())</f>
        <v>8.3591548343393066E-3</v>
      </c>
      <c r="Q585" s="52">
        <f>IFERROR(_xll.qlIndexFixing(ONIndex1Y,I585,TRUE,_xll.ohTrigger(RecalcTrigger,Trigger1Y)),NA())</f>
        <v>6.7984923203834313E-3</v>
      </c>
    </row>
    <row r="586" spans="2:17" x14ac:dyDescent="0.2">
      <c r="B586" s="46" t="s">
        <v>42</v>
      </c>
      <c r="D586" s="49">
        <f>_xll.qlCalendarAdvance(Calendar,$D585,B586,"f",FALSE)</f>
        <v>43461</v>
      </c>
      <c r="E586" s="49">
        <f>_xll.qlInterestRateIndexValueDate(IndexON,D586)</f>
        <v>43461</v>
      </c>
      <c r="F586" s="52">
        <f>IFERROR(_xll.qlIndexFixing(IndexON,D586,TRUE,_xll.ohTrigger(RecalcTrigger,TriggerON)),NA())</f>
        <v>2.4008854121593259E-3</v>
      </c>
      <c r="H586" s="49">
        <f>_xll.qlCalendarAdvance(Calendar,$H585,B586,"f",FALSE)</f>
        <v>43461</v>
      </c>
      <c r="I586" s="49">
        <f>_xll.qlInterestRateIndexValueDate(Index1M,$H586)</f>
        <v>43465</v>
      </c>
      <c r="J586" s="52">
        <f>IFERROR(_xll.qlIndexFixing(Index1M,$H586,TRUE,_xll.ohTrigger(RecalcTrigger,Trigger1M)),NA())</f>
        <v>3.1069409228490579E-3</v>
      </c>
      <c r="K586" s="52">
        <f>IFERROR(_xll.qlIndexFixing(ONIndex1M,I586,TRUE,_xll.ohTrigger(RecalcTrigger,Trigger1M)),NA())</f>
        <v>3.0012907070009476E-3</v>
      </c>
      <c r="L586" s="52">
        <f>IFERROR(_xll.qlIndexFixing(Index3M,H586,TRUE,_xll.ohTrigger(RecalcTrigger,Trigger3M)),NA())</f>
        <v>4.5524428444102235E-3</v>
      </c>
      <c r="M586" s="52">
        <f>IFERROR(_xll.qlIndexFixing(ONIndex3M,I586,TRUE,_xll.ohTrigger(RecalcTrigger,Trigger3M)),NA())</f>
        <v>4.1927807662567318E-3</v>
      </c>
      <c r="N586" s="52">
        <f>IFERROR(_xll.qlIndexFixing(Index6M,$H586,TRUE,_xll.ohTrigger(RecalcTrigger,Trigger6M)),NA())</f>
        <v>6.1277303832267651E-3</v>
      </c>
      <c r="O586" s="52">
        <f>IFERROR(_xll.qlIndexFixing(ONIndex6M,I586,TRUE,_xll.ohTrigger(RecalcTrigger,Trigger6M)),NA())</f>
        <v>5.3722775804754264E-3</v>
      </c>
      <c r="P586" s="52">
        <f>IFERROR(_xll.qlIndexFixing(Index1Y,$H586,TRUE,_xll.ohTrigger(RecalcTrigger,Trigger1Y)),NA())</f>
        <v>8.4357205164588694E-3</v>
      </c>
      <c r="Q586" s="52">
        <f>IFERROR(_xll.qlIndexFixing(ONIndex1Y,I586,TRUE,_xll.ohTrigger(RecalcTrigger,Trigger1Y)),NA())</f>
        <v>6.8606189833975151E-3</v>
      </c>
    </row>
    <row r="587" spans="2:17" x14ac:dyDescent="0.2">
      <c r="B587" s="46" t="s">
        <v>42</v>
      </c>
      <c r="D587" s="49">
        <f>_xll.qlCalendarAdvance(Calendar,$D586,B587,"f",FALSE)</f>
        <v>43468</v>
      </c>
      <c r="E587" s="49">
        <f>_xll.qlInterestRateIndexValueDate(IndexON,D587)</f>
        <v>43468</v>
      </c>
      <c r="F587" s="52">
        <f>IFERROR(_xll.qlIndexFixing(IndexON,D587,TRUE,_xll.ohTrigger(RecalcTrigger,TriggerON)),NA())</f>
        <v>2.4583270289024739E-3</v>
      </c>
      <c r="H587" s="49">
        <f>_xll.qlCalendarAdvance(Calendar,$H586,B587,"f",FALSE)</f>
        <v>43468</v>
      </c>
      <c r="I587" s="49">
        <f>_xll.qlInterestRateIndexValueDate(Index1M,$H587)</f>
        <v>43472</v>
      </c>
      <c r="J587" s="52">
        <f>IFERROR(_xll.qlIndexFixing(Index1M,$H587,TRUE,_xll.ohTrigger(RecalcTrigger,Trigger1M)),NA())</f>
        <v>3.1683369192314265E-3</v>
      </c>
      <c r="K587" s="52">
        <f>IFERROR(_xll.qlIndexFixing(ONIndex1M,I587,TRUE,_xll.ohTrigger(RecalcTrigger,Trigger1M)),NA())</f>
        <v>3.0539203858559461E-3</v>
      </c>
      <c r="L587" s="52">
        <f>IFERROR(_xll.qlIndexFixing(Index3M,H587,TRUE,_xll.ohTrigger(RecalcTrigger,Trigger3M)),NA())</f>
        <v>4.6272584079802915E-3</v>
      </c>
      <c r="M587" s="52">
        <f>IFERROR(_xll.qlIndexFixing(ONIndex3M,I587,TRUE,_xll.ohTrigger(RecalcTrigger,Trigger3M)),NA())</f>
        <v>4.2458931848798898E-3</v>
      </c>
      <c r="N587" s="52">
        <f>IFERROR(_xll.qlIndexFixing(Index6M,$H587,TRUE,_xll.ohTrigger(RecalcTrigger,Trigger6M)),NA())</f>
        <v>6.2012562674717987E-3</v>
      </c>
      <c r="O587" s="52">
        <f>IFERROR(_xll.qlIndexFixing(ONIndex6M,I587,TRUE,_xll.ohTrigger(RecalcTrigger,Trigger6M)),NA())</f>
        <v>5.4246520832901268E-3</v>
      </c>
      <c r="P587" s="52">
        <f>IFERROR(_xll.qlIndexFixing(Index1Y,$H587,TRUE,_xll.ohTrigger(RecalcTrigger,Trigger1Y)),NA())</f>
        <v>8.4951691559507804E-3</v>
      </c>
      <c r="Q587" s="52">
        <f>IFERROR(_xll.qlIndexFixing(ONIndex1Y,I587,TRUE,_xll.ohTrigger(RecalcTrigger,Trigger1Y)),NA())</f>
        <v>6.9138557111436683E-3</v>
      </c>
    </row>
    <row r="588" spans="2:17" x14ac:dyDescent="0.2">
      <c r="B588" s="46" t="s">
        <v>42</v>
      </c>
      <c r="D588" s="49">
        <f>_xll.qlCalendarAdvance(Calendar,$D587,B588,"f",FALSE)</f>
        <v>43475</v>
      </c>
      <c r="E588" s="49">
        <f>_xll.qlInterestRateIndexValueDate(IndexON,D588)</f>
        <v>43475</v>
      </c>
      <c r="F588" s="52">
        <f>IFERROR(_xll.qlIndexFixing(IndexON,D588,TRUE,_xll.ohTrigger(RecalcTrigger,TriggerON)),NA())</f>
        <v>2.5157776533202281E-3</v>
      </c>
      <c r="H588" s="49">
        <f>_xll.qlCalendarAdvance(Calendar,$H587,B588,"f",FALSE)</f>
        <v>43475</v>
      </c>
      <c r="I588" s="49">
        <f>_xll.qlInterestRateIndexValueDate(Index1M,$H588)</f>
        <v>43479</v>
      </c>
      <c r="J588" s="52">
        <f>IFERROR(_xll.qlIndexFixing(Index1M,$H588,TRUE,_xll.ohTrigger(RecalcTrigger,Trigger1M)),NA())</f>
        <v>3.2297121338349176E-3</v>
      </c>
      <c r="K588" s="52">
        <f>IFERROR(_xll.qlIndexFixing(ONIndex1M,I588,TRUE,_xll.ohTrigger(RecalcTrigger,Trigger1M)),NA())</f>
        <v>3.1153186111598785E-3</v>
      </c>
      <c r="L588" s="52">
        <f>IFERROR(_xll.qlIndexFixing(Index3M,H588,TRUE,_xll.ohTrigger(RecalcTrigger,Trigger3M)),NA())</f>
        <v>4.6887236515432982E-3</v>
      </c>
      <c r="M588" s="52">
        <f>IFERROR(_xll.qlIndexFixing(ONIndex3M,I588,TRUE,_xll.ohTrigger(RecalcTrigger,Trigger3M)),NA())</f>
        <v>4.3078199127855044E-3</v>
      </c>
      <c r="N588" s="52">
        <f>IFERROR(_xll.qlIndexFixing(Index6M,$H588,TRUE,_xll.ohTrigger(RecalcTrigger,Trigger6M)),NA())</f>
        <v>6.2616391049864972E-3</v>
      </c>
      <c r="O588" s="52">
        <f>IFERROR(_xll.qlIndexFixing(ONIndex6M,I588,TRUE,_xll.ohTrigger(RecalcTrigger,Trigger6M)),NA())</f>
        <v>5.4857531592489295E-3</v>
      </c>
      <c r="P588" s="52">
        <f>IFERROR(_xll.qlIndexFixing(Index1Y,$H588,TRUE,_xll.ohTrigger(RecalcTrigger,Trigger1Y)),NA())</f>
        <v>8.5545220140541712E-3</v>
      </c>
      <c r="Q588" s="52">
        <f>IFERROR(_xll.qlIndexFixing(ONIndex1Y,I588,TRUE,_xll.ohTrigger(RecalcTrigger,Trigger1Y)),NA())</f>
        <v>6.9759411442582575E-3</v>
      </c>
    </row>
    <row r="589" spans="2:17" x14ac:dyDescent="0.2">
      <c r="B589" s="46" t="s">
        <v>42</v>
      </c>
      <c r="D589" s="49">
        <f>_xll.qlCalendarAdvance(Calendar,$D588,B589,"f",FALSE)</f>
        <v>43482</v>
      </c>
      <c r="E589" s="49">
        <f>_xll.qlInterestRateIndexValueDate(IndexON,D589)</f>
        <v>43482</v>
      </c>
      <c r="F589" s="52">
        <f>IFERROR(_xll.qlIndexFixing(IndexON,D589,TRUE,_xll.ohTrigger(RecalcTrigger,TriggerON)),NA())</f>
        <v>2.5732287535173981E-3</v>
      </c>
      <c r="H589" s="49">
        <f>_xll.qlCalendarAdvance(Calendar,$H588,B589,"f",FALSE)</f>
        <v>43482</v>
      </c>
      <c r="I589" s="49">
        <f>_xll.qlInterestRateIndexValueDate(Index1M,$H589)</f>
        <v>43486</v>
      </c>
      <c r="J589" s="52">
        <f>IFERROR(_xll.qlIndexFixing(Index1M,$H589,TRUE,_xll.ohTrigger(RecalcTrigger,Trigger1M)),NA())</f>
        <v>3.2910567336399696E-3</v>
      </c>
      <c r="K589" s="52">
        <f>IFERROR(_xll.qlIndexFixing(ONIndex1M,I589,TRUE,_xll.ohTrigger(RecalcTrigger,Trigger1M)),NA())</f>
        <v>3.1767041719543698E-3</v>
      </c>
      <c r="L589" s="52">
        <f>IFERROR(_xll.qlIndexFixing(Index3M,H589,TRUE,_xll.ohTrigger(RecalcTrigger,Trigger3M)),NA())</f>
        <v>4.754469548038473E-3</v>
      </c>
      <c r="M589" s="52">
        <f>IFERROR(_xll.qlIndexFixing(ONIndex3M,I589,TRUE,_xll.ohTrigger(RecalcTrigger,Trigger3M)),NA())</f>
        <v>4.3696965745798622E-3</v>
      </c>
      <c r="N589" s="52">
        <f>IFERROR(_xll.qlIndexFixing(Index6M,$H589,TRUE,_xll.ohTrigger(RecalcTrigger,Trigger6M)),NA())</f>
        <v>6.3219164802763086E-3</v>
      </c>
      <c r="O589" s="52">
        <f>IFERROR(_xll.qlIndexFixing(ONIndex6M,I589,TRUE,_xll.ohTrigger(RecalcTrigger,Trigger6M)),NA())</f>
        <v>5.5468442288120201E-3</v>
      </c>
      <c r="P589" s="52">
        <f>IFERROR(_xll.qlIndexFixing(Index1Y,$H589,TRUE,_xll.ohTrigger(RecalcTrigger,Trigger1Y)),NA())</f>
        <v>8.613780896596859E-3</v>
      </c>
      <c r="Q589" s="52">
        <f>IFERROR(_xll.qlIndexFixing(ONIndex1Y,I589,TRUE,_xll.ohTrigger(RecalcTrigger,Trigger1Y)),NA())</f>
        <v>7.0379931735331525E-3</v>
      </c>
    </row>
    <row r="590" spans="2:17" x14ac:dyDescent="0.2">
      <c r="B590" s="46" t="s">
        <v>42</v>
      </c>
      <c r="D590" s="49">
        <f>_xll.qlCalendarAdvance(Calendar,$D589,B590,"f",FALSE)</f>
        <v>43489</v>
      </c>
      <c r="E590" s="49">
        <f>_xll.qlInterestRateIndexValueDate(IndexON,D590)</f>
        <v>43489</v>
      </c>
      <c r="F590" s="52">
        <f>IFERROR(_xll.qlIndexFixing(IndexON,D590,TRUE,_xll.ohTrigger(RecalcTrigger,TriggerON)),NA())</f>
        <v>2.6306717965596249E-3</v>
      </c>
      <c r="H590" s="49">
        <f>_xll.qlCalendarAdvance(Calendar,$H589,B590,"f",FALSE)</f>
        <v>43489</v>
      </c>
      <c r="I590" s="49">
        <f>_xll.qlInterestRateIndexValueDate(Index1M,$H590)</f>
        <v>43493</v>
      </c>
      <c r="J590" s="52">
        <f>IFERROR(_xll.qlIndexFixing(Index1M,$H590,TRUE,_xll.ohTrigger(RecalcTrigger,Trigger1M)),NA())</f>
        <v>3.3523608854104229E-3</v>
      </c>
      <c r="K590" s="52">
        <f>IFERROR(_xll.qlIndexFixing(ONIndex1M,I590,TRUE,_xll.ohTrigger(RecalcTrigger,Trigger1M)),NA())</f>
        <v>3.2380672385023956E-3</v>
      </c>
      <c r="L590" s="52">
        <f>IFERROR(_xll.qlIndexFixing(Index3M,H590,TRUE,_xll.ohTrigger(RecalcTrigger,Trigger3M)),NA())</f>
        <v>4.8113145742487732E-3</v>
      </c>
      <c r="M590" s="52">
        <f>IFERROR(_xll.qlIndexFixing(ONIndex3M,I590,TRUE,_xll.ohTrigger(RecalcTrigger,Trigger3M)),NA())</f>
        <v>4.4315132987193806E-3</v>
      </c>
      <c r="N590" s="52">
        <f>IFERROR(_xll.qlIndexFixing(Index6M,$H590,TRUE,_xll.ohTrigger(RecalcTrigger,Trigger6M)),NA())</f>
        <v>6.3820806912069181E-3</v>
      </c>
      <c r="O590" s="52">
        <f>IFERROR(_xll.qlIndexFixing(ONIndex6M,I590,TRUE,_xll.ohTrigger(RecalcTrigger,Trigger6M)),NA())</f>
        <v>5.6079176241929929E-3</v>
      </c>
      <c r="P590" s="52">
        <f>IFERROR(_xll.qlIndexFixing(Index1Y,$H590,TRUE,_xll.ohTrigger(RecalcTrigger,Trigger1Y)),NA())</f>
        <v>8.672947753399534E-3</v>
      </c>
      <c r="Q590" s="52">
        <f>IFERROR(_xll.qlIndexFixing(ONIndex1Y,I590,TRUE,_xll.ohTrigger(RecalcTrigger,Trigger1Y)),NA())</f>
        <v>7.1000039565216611E-3</v>
      </c>
    </row>
    <row r="591" spans="2:17" x14ac:dyDescent="0.2">
      <c r="B591" s="46" t="s">
        <v>42</v>
      </c>
      <c r="D591" s="49">
        <f>_xll.qlCalendarAdvance(Calendar,$D590,B591,"f",FALSE)</f>
        <v>43496</v>
      </c>
      <c r="E591" s="49">
        <f>_xll.qlInterestRateIndexValueDate(IndexON,D591)</f>
        <v>43496</v>
      </c>
      <c r="F591" s="52">
        <f>IFERROR(_xll.qlIndexFixing(IndexON,D591,TRUE,_xll.ohTrigger(RecalcTrigger,TriggerON)),NA())</f>
        <v>2.6880982506316542E-3</v>
      </c>
      <c r="H591" s="49">
        <f>_xll.qlCalendarAdvance(Calendar,$H590,B591,"f",FALSE)</f>
        <v>43496</v>
      </c>
      <c r="I591" s="49">
        <f>_xll.qlInterestRateIndexValueDate(Index1M,$H591)</f>
        <v>43500</v>
      </c>
      <c r="J591" s="52">
        <f>IFERROR(_xll.qlIndexFixing(Index1M,$H591,TRUE,_xll.ohTrigger(RecalcTrigger,Trigger1M)),NA())</f>
        <v>3.4004542556182698E-3</v>
      </c>
      <c r="K591" s="52">
        <f>IFERROR(_xll.qlIndexFixing(ONIndex1M,I591,TRUE,_xll.ohTrigger(RecalcTrigger,Trigger1M)),NA())</f>
        <v>3.2993979805073792E-3</v>
      </c>
      <c r="L591" s="52">
        <f>IFERROR(_xll.qlIndexFixing(Index3M,H591,TRUE,_xll.ohTrigger(RecalcTrigger,Trigger3M)),NA())</f>
        <v>4.8724204763286169E-3</v>
      </c>
      <c r="M591" s="52">
        <f>IFERROR(_xll.qlIndexFixing(ONIndex3M,I591,TRUE,_xll.ohTrigger(RecalcTrigger,Trigger3M)),NA())</f>
        <v>4.4932602142200295E-3</v>
      </c>
      <c r="N591" s="52">
        <f>IFERROR(_xll.qlIndexFixing(Index6M,$H591,TRUE,_xll.ohTrigger(RecalcTrigger,Trigger6M)),NA())</f>
        <v>6.4421240347295764E-3</v>
      </c>
      <c r="O591" s="52">
        <f>IFERROR(_xll.qlIndexFixing(ONIndex6M,I591,TRUE,_xll.ohTrigger(RecalcTrigger,Trigger6M)),NA())</f>
        <v>5.668965677525506E-3</v>
      </c>
      <c r="P591" s="52">
        <f>IFERROR(_xll.qlIndexFixing(Index1Y,$H591,TRUE,_xll.ohTrigger(RecalcTrigger,Trigger1Y)),NA())</f>
        <v>8.7320246783178027E-3</v>
      </c>
      <c r="Q591" s="52">
        <f>IFERROR(_xll.qlIndexFixing(ONIndex1Y,I591,TRUE,_xll.ohTrigger(RecalcTrigger,Trigger1Y)),NA())</f>
        <v>7.1619656510968355E-3</v>
      </c>
    </row>
    <row r="592" spans="2:17" x14ac:dyDescent="0.2">
      <c r="B592" s="46" t="s">
        <v>42</v>
      </c>
      <c r="D592" s="49">
        <f>_xll.qlCalendarAdvance(Calendar,$D591,B592,"f",FALSE)</f>
        <v>43503</v>
      </c>
      <c r="E592" s="49">
        <f>_xll.qlInterestRateIndexValueDate(IndexON,D592)</f>
        <v>43503</v>
      </c>
      <c r="F592" s="52">
        <f>IFERROR(_xll.qlIndexFixing(IndexON,D592,TRUE,_xll.ohTrigger(RecalcTrigger,TriggerON)),NA())</f>
        <v>2.745499583038935E-3</v>
      </c>
      <c r="H592" s="49">
        <f>_xll.qlCalendarAdvance(Calendar,$H591,B592,"f",FALSE)</f>
        <v>43503</v>
      </c>
      <c r="I592" s="49">
        <f>_xll.qlInterestRateIndexValueDate(Index1M,$H592)</f>
        <v>43507</v>
      </c>
      <c r="J592" s="52">
        <f>IFERROR(_xll.qlIndexFixing(Index1M,$H592,TRUE,_xll.ohTrigger(RecalcTrigger,Trigger1M)),NA())</f>
        <v>3.4616614506077781E-3</v>
      </c>
      <c r="K592" s="52">
        <f>IFERROR(_xll.qlIndexFixing(ONIndex1M,I592,TRUE,_xll.ohTrigger(RecalcTrigger,Trigger1M)),NA())</f>
        <v>3.3606865681523601E-3</v>
      </c>
      <c r="L592" s="52">
        <f>IFERROR(_xll.qlIndexFixing(Index3M,H592,TRUE,_xll.ohTrigger(RecalcTrigger,Trigger3M)),NA())</f>
        <v>4.9333868198477094E-3</v>
      </c>
      <c r="M592" s="52">
        <f>IFERROR(_xll.qlIndexFixing(ONIndex3M,I592,TRUE,_xll.ohTrigger(RecalcTrigger,Trigger3M)),NA())</f>
        <v>4.5549274497780345E-3</v>
      </c>
      <c r="N592" s="52">
        <f>IFERROR(_xll.qlIndexFixing(Index6M,$H592,TRUE,_xll.ohTrigger(RecalcTrigger,Trigger6M)),NA())</f>
        <v>6.5020388068859347E-3</v>
      </c>
      <c r="O592" s="52">
        <f>IFERROR(_xll.qlIndexFixing(ONIndex6M,I592,TRUE,_xll.ohTrigger(RecalcTrigger,Trigger6M)),NA())</f>
        <v>5.7299807210231535E-3</v>
      </c>
      <c r="P592" s="52">
        <f>IFERROR(_xll.qlIndexFixing(Index1Y,$H592,TRUE,_xll.ohTrigger(RecalcTrigger,Trigger1Y)),NA())</f>
        <v>8.7910139092824933E-3</v>
      </c>
      <c r="Q592" s="52">
        <f>IFERROR(_xll.qlIndexFixing(ONIndex1Y,I592,TRUE,_xll.ohTrigger(RecalcTrigger,Trigger1Y)),NA())</f>
        <v>7.2238704148919197E-3</v>
      </c>
    </row>
    <row r="593" spans="2:17" x14ac:dyDescent="0.2">
      <c r="B593" s="46" t="s">
        <v>42</v>
      </c>
      <c r="D593" s="49">
        <f>_xll.qlCalendarAdvance(Calendar,$D592,B593,"f",FALSE)</f>
        <v>43510</v>
      </c>
      <c r="E593" s="49">
        <f>_xll.qlInterestRateIndexValueDate(IndexON,D593)</f>
        <v>43510</v>
      </c>
      <c r="F593" s="52">
        <f>IFERROR(_xll.qlIndexFixing(IndexON,D593,TRUE,_xll.ohTrigger(RecalcTrigger,TriggerON)),NA())</f>
        <v>2.802867261726405E-3</v>
      </c>
      <c r="H593" s="49">
        <f>_xll.qlCalendarAdvance(Calendar,$H592,B593,"f",FALSE)</f>
        <v>43510</v>
      </c>
      <c r="I593" s="49">
        <f>_xll.qlInterestRateIndexValueDate(Index1M,$H593)</f>
        <v>43514</v>
      </c>
      <c r="J593" s="52">
        <f>IFERROR(_xll.qlIndexFixing(Index1M,$H593,TRUE,_xll.ohTrigger(RecalcTrigger,Trigger1M)),NA())</f>
        <v>3.5228007746998125E-3</v>
      </c>
      <c r="K593" s="52">
        <f>IFERROR(_xll.qlIndexFixing(ONIndex1M,I593,TRUE,_xll.ohTrigger(RecalcTrigger,Trigger1M)),NA())</f>
        <v>3.4219231712206977E-3</v>
      </c>
      <c r="L593" s="52">
        <f>IFERROR(_xll.qlIndexFixing(Index3M,H593,TRUE,_xll.ohTrigger(RecalcTrigger,Trigger3M)),NA())</f>
        <v>4.9942037147840618E-3</v>
      </c>
      <c r="M593" s="52">
        <f>IFERROR(_xll.qlIndexFixing(ONIndex3M,I593,TRUE,_xll.ohTrigger(RecalcTrigger,Trigger3M)),NA())</f>
        <v>4.6165051340896213E-3</v>
      </c>
      <c r="N593" s="52">
        <f>IFERROR(_xll.qlIndexFixing(Index6M,$H593,TRUE,_xll.ohTrigger(RecalcTrigger,Trigger6M)),NA())</f>
        <v>6.561817302811114E-3</v>
      </c>
      <c r="O593" s="52">
        <f>IFERROR(_xll.qlIndexFixing(ONIndex6M,I593,TRUE,_xll.ohTrigger(RecalcTrigger,Trigger6M)),NA())</f>
        <v>5.7909550868995296E-3</v>
      </c>
      <c r="P593" s="52">
        <f>IFERROR(_xll.qlIndexFixing(Index1Y,$H593,TRUE,_xll.ohTrigger(RecalcTrigger,Trigger1Y)),NA())</f>
        <v>8.8499178283401644E-3</v>
      </c>
      <c r="Q593" s="52">
        <f>IFERROR(_xll.qlIndexFixing(ONIndex1Y,I593,TRUE,_xll.ohTrigger(RecalcTrigger,Trigger1Y)),NA())</f>
        <v>7.2857104056200939E-3</v>
      </c>
    </row>
    <row r="594" spans="2:17" x14ac:dyDescent="0.2">
      <c r="B594" s="46" t="s">
        <v>42</v>
      </c>
      <c r="D594" s="49">
        <f>_xll.qlCalendarAdvance(Calendar,$D593,B594,"f",FALSE)</f>
        <v>43517</v>
      </c>
      <c r="E594" s="49">
        <f>_xll.qlInterestRateIndexValueDate(IndexON,D594)</f>
        <v>43517</v>
      </c>
      <c r="F594" s="52">
        <f>IFERROR(_xll.qlIndexFixing(IndexON,D594,TRUE,_xll.ohTrigger(RecalcTrigger,TriggerON)),NA())</f>
        <v>2.8601927539195771E-3</v>
      </c>
      <c r="H594" s="49">
        <f>_xll.qlCalendarAdvance(Calendar,$H593,B594,"f",FALSE)</f>
        <v>43517</v>
      </c>
      <c r="I594" s="49">
        <f>_xll.qlInterestRateIndexValueDate(Index1M,$H594)</f>
        <v>43521</v>
      </c>
      <c r="J594" s="52">
        <f>IFERROR(_xll.qlIndexFixing(Index1M,$H594,TRUE,_xll.ohTrigger(RecalcTrigger,Trigger1M)),NA())</f>
        <v>3.5838623942718861E-3</v>
      </c>
      <c r="K594" s="52">
        <f>IFERROR(_xll.qlIndexFixing(ONIndex1M,I594,TRUE,_xll.ohTrigger(RecalcTrigger,Trigger1M)),NA())</f>
        <v>3.4830979598954315E-3</v>
      </c>
      <c r="L594" s="52">
        <f>IFERROR(_xll.qlIndexFixing(Index3M,H594,TRUE,_xll.ohTrigger(RecalcTrigger,Trigger3M)),NA())</f>
        <v>5.0548612705183611E-3</v>
      </c>
      <c r="M594" s="52">
        <f>IFERROR(_xll.qlIndexFixing(ONIndex3M,I594,TRUE,_xll.ohTrigger(RecalcTrigger,Trigger3M)),NA())</f>
        <v>4.6779833957710792E-3</v>
      </c>
      <c r="N594" s="52">
        <f>IFERROR(_xll.qlIndexFixing(Index6M,$H594,TRUE,_xll.ohTrigger(RecalcTrigger,Trigger6M)),NA())</f>
        <v>6.6214518167424935E-3</v>
      </c>
      <c r="O594" s="52">
        <f>IFERROR(_xll.qlIndexFixing(ONIndex6M,I594,TRUE,_xll.ohTrigger(RecalcTrigger,Trigger6M)),NA())</f>
        <v>5.8518811072882926E-3</v>
      </c>
      <c r="P594" s="52">
        <f>IFERROR(_xll.qlIndexFixing(Index1Y,$H594,TRUE,_xll.ohTrigger(RecalcTrigger,Trigger1Y)),NA())</f>
        <v>8.9087389616938472E-3</v>
      </c>
      <c r="Q594" s="52">
        <f>IFERROR(_xll.qlIndexFixing(ONIndex1Y,I594,TRUE,_xll.ohTrigger(RecalcTrigger,Trigger1Y)),NA())</f>
        <v>7.347477781074474E-3</v>
      </c>
    </row>
    <row r="595" spans="2:17" x14ac:dyDescent="0.2">
      <c r="B595" s="46" t="s">
        <v>42</v>
      </c>
      <c r="D595" s="49">
        <f>_xll.qlCalendarAdvance(Calendar,$D594,B595,"f",FALSE)</f>
        <v>43524</v>
      </c>
      <c r="E595" s="49">
        <f>_xll.qlInterestRateIndexValueDate(IndexON,D595)</f>
        <v>43524</v>
      </c>
      <c r="F595" s="52">
        <f>IFERROR(_xll.qlIndexFixing(IndexON,D595,TRUE,_xll.ohTrigger(RecalcTrigger,TriggerON)),NA())</f>
        <v>2.9174675277232609E-3</v>
      </c>
      <c r="H595" s="49">
        <f>_xll.qlCalendarAdvance(Calendar,$H594,B595,"f",FALSE)</f>
        <v>43524</v>
      </c>
      <c r="I595" s="49">
        <f>_xll.qlInterestRateIndexValueDate(Index1M,$H595)</f>
        <v>43528</v>
      </c>
      <c r="J595" s="52">
        <f>IFERROR(_xll.qlIndexFixing(Index1M,$H595,TRUE,_xll.ohTrigger(RecalcTrigger,Trigger1M)),NA())</f>
        <v>3.6579307462210912E-3</v>
      </c>
      <c r="K595" s="52">
        <f>IFERROR(_xll.qlIndexFixing(ONIndex1M,I595,TRUE,_xll.ohTrigger(RecalcTrigger,Trigger1M)),NA())</f>
        <v>3.5442011040398569E-3</v>
      </c>
      <c r="L595" s="52">
        <f>IFERROR(_xll.qlIndexFixing(Index3M,H595,TRUE,_xll.ohTrigger(RecalcTrigger,Trigger3M)),NA())</f>
        <v>5.119671714887866E-3</v>
      </c>
      <c r="M595" s="52">
        <f>IFERROR(_xll.qlIndexFixing(ONIndex3M,I595,TRUE,_xll.ohTrigger(RecalcTrigger,Trigger3M)),NA())</f>
        <v>4.7393523637584423E-3</v>
      </c>
      <c r="N595" s="52">
        <f>IFERROR(_xll.qlIndexFixing(Index6M,$H595,TRUE,_xll.ohTrigger(RecalcTrigger,Trigger6M)),NA())</f>
        <v>6.6894425079094587E-3</v>
      </c>
      <c r="O595" s="52">
        <f>IFERROR(_xll.qlIndexFixing(ONIndex6M,I595,TRUE,_xll.ohTrigger(RecalcTrigger,Trigger6M)),NA())</f>
        <v>5.9127511144829725E-3</v>
      </c>
      <c r="P595" s="52">
        <f>IFERROR(_xll.qlIndexFixing(Index1Y,$H595,TRUE,_xll.ohTrigger(RecalcTrigger,Trigger1Y)),NA())</f>
        <v>8.9717202316846982E-3</v>
      </c>
      <c r="Q595" s="52">
        <f>IFERROR(_xll.qlIndexFixing(ONIndex1Y,I595,TRUE,_xll.ohTrigger(RecalcTrigger,Trigger1Y)),NA())</f>
        <v>7.4091646988883042E-3</v>
      </c>
    </row>
    <row r="596" spans="2:17" x14ac:dyDescent="0.2">
      <c r="B596" s="46" t="s">
        <v>42</v>
      </c>
      <c r="D596" s="49">
        <f>_xll.qlCalendarAdvance(Calendar,$D595,B596,"f",FALSE)</f>
        <v>43531</v>
      </c>
      <c r="E596" s="49">
        <f>_xll.qlInterestRateIndexValueDate(IndexON,D596)</f>
        <v>43531</v>
      </c>
      <c r="F596" s="52">
        <f>IFERROR(_xll.qlIndexFixing(IndexON,D596,TRUE,_xll.ohTrigger(RecalcTrigger,TriggerON)),NA())</f>
        <v>2.9746830505228417E-3</v>
      </c>
      <c r="H596" s="49">
        <f>_xll.qlCalendarAdvance(Calendar,$H595,B596,"f",FALSE)</f>
        <v>43531</v>
      </c>
      <c r="I596" s="49">
        <f>_xll.qlInterestRateIndexValueDate(Index1M,$H596)</f>
        <v>43535</v>
      </c>
      <c r="J596" s="52">
        <f>IFERROR(_xll.qlIndexFixing(Index1M,$H596,TRUE,_xll.ohTrigger(RecalcTrigger,Trigger1M)),NA())</f>
        <v>3.7187857003705095E-3</v>
      </c>
      <c r="K596" s="52">
        <f>IFERROR(_xll.qlIndexFixing(ONIndex1M,I596,TRUE,_xll.ohTrigger(RecalcTrigger,Trigger1M)),NA())</f>
        <v>3.6052227735172693E-3</v>
      </c>
      <c r="L596" s="52">
        <f>IFERROR(_xll.qlIndexFixing(Index3M,H596,TRUE,_xll.ohTrigger(RecalcTrigger,Trigger3M)),NA())</f>
        <v>5.1799670685134689E-3</v>
      </c>
      <c r="M596" s="52">
        <f>IFERROR(_xll.qlIndexFixing(ONIndex3M,I596,TRUE,_xll.ohTrigger(RecalcTrigger,Trigger3M)),NA())</f>
        <v>4.8006021665880638E-3</v>
      </c>
      <c r="N596" s="52">
        <f>IFERROR(_xll.qlIndexFixing(Index6M,$H596,TRUE,_xll.ohTrigger(RecalcTrigger,Trigger6M)),NA())</f>
        <v>6.7487399544676465E-3</v>
      </c>
      <c r="O596" s="52">
        <f>IFERROR(_xll.qlIndexFixing(ONIndex6M,I596,TRUE,_xll.ohTrigger(RecalcTrigger,Trigger6M)),NA())</f>
        <v>5.9735574405372915E-3</v>
      </c>
      <c r="P596" s="52">
        <f>IFERROR(_xll.qlIndexFixing(Index1Y,$H596,TRUE,_xll.ohTrigger(RecalcTrigger,Trigger1Y)),NA())</f>
        <v>9.030384007059411E-3</v>
      </c>
      <c r="Q596" s="52">
        <f>IFERROR(_xll.qlIndexFixing(ONIndex1Y,I596,TRUE,_xll.ohTrigger(RecalcTrigger,Trigger1Y)),NA())</f>
        <v>7.4707633168547005E-3</v>
      </c>
    </row>
    <row r="597" spans="2:17" x14ac:dyDescent="0.2">
      <c r="B597" s="46" t="s">
        <v>42</v>
      </c>
      <c r="D597" s="49">
        <f>_xll.qlCalendarAdvance(Calendar,$D596,B597,"f",FALSE)</f>
        <v>43538</v>
      </c>
      <c r="E597" s="49">
        <f>_xll.qlInterestRateIndexValueDate(IndexON,D597)</f>
        <v>43538</v>
      </c>
      <c r="F597" s="52">
        <f>IFERROR(_xll.qlIndexFixing(IndexON,D597,TRUE,_xll.ohTrigger(RecalcTrigger,TriggerON)),NA())</f>
        <v>3.0318307900234487E-3</v>
      </c>
      <c r="H597" s="49">
        <f>_xll.qlCalendarAdvance(Calendar,$H596,B597,"f",FALSE)</f>
        <v>43538</v>
      </c>
      <c r="I597" s="49">
        <f>_xll.qlInterestRateIndexValueDate(Index1M,$H597)</f>
        <v>43542</v>
      </c>
      <c r="J597" s="52">
        <f>IFERROR(_xll.qlIndexFixing(Index1M,$H597,TRUE,_xll.ohTrigger(RecalcTrigger,Trigger1M)),NA())</f>
        <v>3.7795313680948567E-3</v>
      </c>
      <c r="K597" s="52">
        <f>IFERROR(_xll.qlIndexFixing(ONIndex1M,I597,TRUE,_xll.ohTrigger(RecalcTrigger,Trigger1M)),NA())</f>
        <v>3.6661531385107082E-3</v>
      </c>
      <c r="L597" s="52">
        <f>IFERROR(_xll.qlIndexFixing(Index3M,H597,TRUE,_xll.ohTrigger(RecalcTrigger,Trigger3M)),NA())</f>
        <v>5.2400727082449116E-3</v>
      </c>
      <c r="M597" s="52">
        <f>IFERROR(_xll.qlIndexFixing(ONIndex3M,I597,TRUE,_xll.ohTrigger(RecalcTrigger,Trigger3M)),NA())</f>
        <v>4.8617229331160416E-3</v>
      </c>
      <c r="N597" s="52">
        <f>IFERROR(_xll.qlIndexFixing(Index6M,$H597,TRUE,_xll.ohTrigger(RecalcTrigger,Trigger6M)),NA())</f>
        <v>6.8078692079615762E-3</v>
      </c>
      <c r="O597" s="52">
        <f>IFERROR(_xll.qlIndexFixing(ONIndex6M,I597,TRUE,_xll.ohTrigger(RecalcTrigger,Trigger6M)),NA())</f>
        <v>6.0342924176648438E-3</v>
      </c>
      <c r="P597" s="52">
        <f>IFERROR(_xll.qlIndexFixing(Index1Y,$H597,TRUE,_xll.ohTrigger(RecalcTrigger,Trigger1Y)),NA())</f>
        <v>9.0889738366539147E-3</v>
      </c>
      <c r="Q597" s="52">
        <f>IFERROR(_xll.qlIndexFixing(ONIndex1Y,I597,TRUE,_xll.ohTrigger(RecalcTrigger,Trigger1Y)),NA())</f>
        <v>7.5322657924470349E-3</v>
      </c>
    </row>
    <row r="598" spans="2:17" x14ac:dyDescent="0.2">
      <c r="B598" s="46" t="s">
        <v>42</v>
      </c>
      <c r="D598" s="49">
        <f>_xll.qlCalendarAdvance(Calendar,$D597,B598,"f",FALSE)</f>
        <v>43545</v>
      </c>
      <c r="E598" s="49">
        <f>_xll.qlInterestRateIndexValueDate(IndexON,D598)</f>
        <v>43545</v>
      </c>
      <c r="F598" s="52">
        <f>IFERROR(_xll.qlIndexFixing(IndexON,D598,TRUE,_xll.ohTrigger(RecalcTrigger,TriggerON)),NA())</f>
        <v>3.0889022136904032E-3</v>
      </c>
      <c r="H598" s="49">
        <f>_xll.qlCalendarAdvance(Calendar,$H597,B598,"f",FALSE)</f>
        <v>43545</v>
      </c>
      <c r="I598" s="49">
        <f>_xll.qlInterestRateIndexValueDate(Index1M,$H598)</f>
        <v>43549</v>
      </c>
      <c r="J598" s="52">
        <f>IFERROR(_xll.qlIndexFixing(Index1M,$H598,TRUE,_xll.ohTrigger(RecalcTrigger,Trigger1M)),NA())</f>
        <v>3.8401579145179937E-3</v>
      </c>
      <c r="K598" s="52">
        <f>IFERROR(_xll.qlIndexFixing(ONIndex1M,I598,TRUE,_xll.ohTrigger(RecalcTrigger,Trigger1M)),NA())</f>
        <v>3.726982368723597E-3</v>
      </c>
      <c r="L598" s="52">
        <f>IFERROR(_xll.qlIndexFixing(Index3M,H598,TRUE,_xll.ohTrigger(RecalcTrigger,Trigger3M)),NA())</f>
        <v>5.299978740863776E-3</v>
      </c>
      <c r="M598" s="52">
        <f>IFERROR(_xll.qlIndexFixing(ONIndex3M,I598,TRUE,_xll.ohTrigger(RecalcTrigger,Trigger3M)),NA())</f>
        <v>4.9227047920386013E-3</v>
      </c>
      <c r="N598" s="52">
        <f>IFERROR(_xll.qlIndexFixing(Index6M,$H598,TRUE,_xll.ohTrigger(RecalcTrigger,Trigger6M)),NA())</f>
        <v>6.8668226187051451E-3</v>
      </c>
      <c r="O598" s="52">
        <f>IFERROR(_xll.qlIndexFixing(ONIndex6M,I598,TRUE,_xll.ohTrigger(RecalcTrigger,Trigger6M)),NA())</f>
        <v>6.0949483779992875E-3</v>
      </c>
      <c r="P598" s="52">
        <f>IFERROR(_xll.qlIndexFixing(Index1Y,$H598,TRUE,_xll.ohTrigger(RecalcTrigger,Trigger1Y)),NA())</f>
        <v>9.1474928141406318E-3</v>
      </c>
      <c r="Q598" s="52">
        <f>IFERROR(_xll.qlIndexFixing(ONIndex1Y,I598,TRUE,_xll.ohTrigger(RecalcTrigger,Trigger1Y)),NA())</f>
        <v>7.5936642835383594E-3</v>
      </c>
    </row>
    <row r="599" spans="2:17" x14ac:dyDescent="0.2">
      <c r="B599" s="46" t="s">
        <v>42</v>
      </c>
      <c r="D599" s="49">
        <f>_xll.qlCalendarAdvance(Calendar,$D598,B599,"f",FALSE)</f>
        <v>43552</v>
      </c>
      <c r="E599" s="49">
        <f>_xll.qlInterestRateIndexValueDate(IndexON,D599)</f>
        <v>43552</v>
      </c>
      <c r="F599" s="52">
        <f>IFERROR(_xll.qlIndexFixing(IndexON,D599,TRUE,_xll.ohTrigger(RecalcTrigger,TriggerON)),NA())</f>
        <v>3.1458887892288345E-3</v>
      </c>
      <c r="H599" s="49">
        <f>_xll.qlCalendarAdvance(Calendar,$H598,B599,"f",FALSE)</f>
        <v>43552</v>
      </c>
      <c r="I599" s="49">
        <f>_xll.qlInterestRateIndexValueDate(Index1M,$H599)</f>
        <v>43556</v>
      </c>
      <c r="J599" s="52">
        <f>IFERROR(_xll.qlIndexFixing(Index1M,$H599,TRUE,_xll.ohTrigger(RecalcTrigger,Trigger1M)),NA())</f>
        <v>3.9006555045678088E-3</v>
      </c>
      <c r="K599" s="52">
        <f>IFERROR(_xll.qlIndexFixing(ONIndex1M,I599,TRUE,_xll.ohTrigger(RecalcTrigger,Trigger1M)),NA())</f>
        <v>3.7877006343389752E-3</v>
      </c>
      <c r="L599" s="52">
        <f>IFERROR(_xll.qlIndexFixing(Index3M,H599,TRUE,_xll.ohTrigger(RecalcTrigger,Trigger3M)),NA())</f>
        <v>5.3554127487702059E-3</v>
      </c>
      <c r="M599" s="52">
        <f>IFERROR(_xll.qlIndexFixing(ONIndex3M,I599,TRUE,_xll.ohTrigger(RecalcTrigger,Trigger3M)),NA())</f>
        <v>4.9835378720519685E-3</v>
      </c>
      <c r="N599" s="52">
        <f>IFERROR(_xll.qlIndexFixing(Index6M,$H599,TRUE,_xll.ohTrigger(RecalcTrigger,Trigger6M)),NA())</f>
        <v>6.9213982257028206E-3</v>
      </c>
      <c r="O599" s="52">
        <f>IFERROR(_xll.qlIndexFixing(ONIndex6M,I599,TRUE,_xll.ohTrigger(RecalcTrigger,Trigger6M)),NA())</f>
        <v>6.1555176537542167E-3</v>
      </c>
      <c r="P599" s="52">
        <f>IFERROR(_xll.qlIndexFixing(Index1Y,$H599,TRUE,_xll.ohTrigger(RecalcTrigger,Trigger1Y)),NA())</f>
        <v>9.2059441771590068E-3</v>
      </c>
      <c r="Q599" s="52">
        <f>IFERROR(_xll.qlIndexFixing(ONIndex1Y,I599,TRUE,_xll.ohTrigger(RecalcTrigger,Trigger1Y)),NA())</f>
        <v>7.6549509478418543E-3</v>
      </c>
    </row>
    <row r="600" spans="2:17" x14ac:dyDescent="0.2">
      <c r="B600" s="46" t="s">
        <v>42</v>
      </c>
      <c r="D600" s="49">
        <f>_xll.qlCalendarAdvance(Calendar,$D599,B600,"f",FALSE)</f>
        <v>43559</v>
      </c>
      <c r="E600" s="49">
        <f>_xll.qlInterestRateIndexValueDate(IndexON,D600)</f>
        <v>43559</v>
      </c>
      <c r="F600" s="52">
        <f>IFERROR(_xll.qlIndexFixing(IndexON,D600,TRUE,_xll.ohTrigger(RecalcTrigger,TriggerON)),NA())</f>
        <v>3.2027819844238081E-3</v>
      </c>
      <c r="H600" s="49">
        <f>_xll.qlCalendarAdvance(Calendar,$H599,B600,"f",FALSE)</f>
        <v>43559</v>
      </c>
      <c r="I600" s="49">
        <f>_xll.qlInterestRateIndexValueDate(Index1M,$H600)</f>
        <v>43563</v>
      </c>
      <c r="J600" s="52">
        <f>IFERROR(_xll.qlIndexFixing(Index1M,$H600,TRUE,_xll.ohTrigger(RecalcTrigger,Trigger1M)),NA())</f>
        <v>3.9566937205464114E-3</v>
      </c>
      <c r="K600" s="52">
        <f>IFERROR(_xll.qlIndexFixing(ONIndex1M,I600,TRUE,_xll.ohTrigger(RecalcTrigger,Trigger1M)),NA())</f>
        <v>3.8482981051402021E-3</v>
      </c>
      <c r="L600" s="52">
        <f>IFERROR(_xll.qlIndexFixing(Index3M,H600,TRUE,_xll.ohTrigger(RecalcTrigger,Trigger3M)),NA())</f>
        <v>5.4149065337921803E-3</v>
      </c>
      <c r="M600" s="52">
        <f>IFERROR(_xll.qlIndexFixing(ONIndex3M,I600,TRUE,_xll.ohTrigger(RecalcTrigger,Trigger3M)),NA())</f>
        <v>5.0442123017724327E-3</v>
      </c>
      <c r="N600" s="52">
        <f>IFERROR(_xll.qlIndexFixing(Index6M,$H600,TRUE,_xll.ohTrigger(RecalcTrigger,Trigger6M)),NA())</f>
        <v>6.9800137077254843E-3</v>
      </c>
      <c r="O600" s="52">
        <f>IFERROR(_xll.qlIndexFixing(ONIndex6M,I600,TRUE,_xll.ohTrigger(RecalcTrigger,Trigger6M)),NA())</f>
        <v>6.2159925770632896E-3</v>
      </c>
      <c r="P600" s="52">
        <f>IFERROR(_xll.qlIndexFixing(Index1Y,$H600,TRUE,_xll.ohTrigger(RecalcTrigger,Trigger1Y)),NA())</f>
        <v>9.2643313073587554E-3</v>
      </c>
      <c r="Q600" s="52">
        <f>IFERROR(_xll.qlIndexFixing(ONIndex1Y,I600,TRUE,_xll.ohTrigger(RecalcTrigger,Trigger1Y)),NA())</f>
        <v>7.7161179429108273E-3</v>
      </c>
    </row>
    <row r="601" spans="2:17" x14ac:dyDescent="0.2">
      <c r="B601" s="46" t="s">
        <v>42</v>
      </c>
      <c r="D601" s="49">
        <f>_xll.qlCalendarAdvance(Calendar,$D600,B601,"f",FALSE)</f>
        <v>43566</v>
      </c>
      <c r="E601" s="49">
        <f>_xll.qlInterestRateIndexValueDate(IndexON,D601)</f>
        <v>43566</v>
      </c>
      <c r="F601" s="52">
        <f>IFERROR(_xll.qlIndexFixing(IndexON,D601,TRUE,_xll.ohTrigger(RecalcTrigger,TriggerON)),NA())</f>
        <v>3.259573266500837E-3</v>
      </c>
      <c r="H601" s="49">
        <f>_xll.qlCalendarAdvance(Calendar,$H600,B601,"f",FALSE)</f>
        <v>43566</v>
      </c>
      <c r="I601" s="49">
        <f>_xll.qlInterestRateIndexValueDate(Index1M,$H601)</f>
        <v>43570</v>
      </c>
      <c r="J601" s="52">
        <f>IFERROR(_xll.qlIndexFixing(Index1M,$H601,TRUE,_xll.ohTrigger(RecalcTrigger,Trigger1M)),NA())</f>
        <v>4.016914677514194E-3</v>
      </c>
      <c r="K601" s="52">
        <f>IFERROR(_xll.qlIndexFixing(ONIndex1M,I601,TRUE,_xll.ohTrigger(RecalcTrigger,Trigger1M)),NA())</f>
        <v>3.9087649509905731E-3</v>
      </c>
      <c r="L601" s="52">
        <f>IFERROR(_xll.qlIndexFixing(Index3M,H601,TRUE,_xll.ohTrigger(RecalcTrigger,Trigger3M)),NA())</f>
        <v>5.4741717291122627E-3</v>
      </c>
      <c r="M601" s="52">
        <f>IFERROR(_xll.qlIndexFixing(ONIndex3M,I601,TRUE,_xll.ohTrigger(RecalcTrigger,Trigger3M)),NA())</f>
        <v>5.1047182098962196E-3</v>
      </c>
      <c r="N601" s="52">
        <f>IFERROR(_xll.qlIndexFixing(Index6M,$H601,TRUE,_xll.ohTrigger(RecalcTrigger,Trigger6M)),NA())</f>
        <v>7.038464732528284E-3</v>
      </c>
      <c r="O601" s="52">
        <f>IFERROR(_xll.qlIndexFixing(ONIndex6M,I601,TRUE,_xll.ohTrigger(RecalcTrigger,Trigger6M)),NA())</f>
        <v>6.2763654800601643E-3</v>
      </c>
      <c r="P601" s="52">
        <f>IFERROR(_xll.qlIndexFixing(Index1Y,$H601,TRUE,_xll.ohTrigger(RecalcTrigger,Trigger1Y)),NA())</f>
        <v>9.3226577304363328E-3</v>
      </c>
      <c r="Q601" s="52">
        <f>IFERROR(_xll.qlIndexFixing(ONIndex1Y,I601,TRUE,_xll.ohTrigger(RecalcTrigger,Trigger1Y)),NA())</f>
        <v>7.7771574265383947E-3</v>
      </c>
    </row>
    <row r="602" spans="2:17" x14ac:dyDescent="0.2">
      <c r="B602" s="46" t="s">
        <v>42</v>
      </c>
      <c r="D602" s="49">
        <f>_xll.qlCalendarAdvance(Calendar,$D601,B602,"f",FALSE)</f>
        <v>43573</v>
      </c>
      <c r="E602" s="49">
        <f>_xll.qlInterestRateIndexValueDate(IndexON,D602)</f>
        <v>43573</v>
      </c>
      <c r="F602" s="52">
        <f>IFERROR(_xll.qlIndexFixing(IndexON,D602,TRUE,_xll.ohTrigger(RecalcTrigger,TriggerON)),NA())</f>
        <v>3.3324863656112313E-3</v>
      </c>
      <c r="H602" s="49">
        <f>_xll.qlCalendarAdvance(Calendar,$H601,B602,"f",FALSE)</f>
        <v>43573</v>
      </c>
      <c r="I602" s="49">
        <f>_xll.qlInterestRateIndexValueDate(Index1M,$H602)</f>
        <v>43579</v>
      </c>
      <c r="J602" s="52">
        <f>IFERROR(_xll.qlIndexFixing(Index1M,$H602,TRUE,_xll.ohTrigger(RecalcTrigger,Trigger1M)),NA())</f>
        <v>4.0941084226302493E-3</v>
      </c>
      <c r="K602" s="52">
        <f>IFERROR(_xll.qlIndexFixing(ONIndex1M,I602,TRUE,_xll.ohTrigger(RecalcTrigger,Trigger1M)),NA())</f>
        <v>3.9949433573216453E-3</v>
      </c>
      <c r="L602" s="52">
        <f>IFERROR(_xll.qlIndexFixing(Index3M,H602,TRUE,_xll.ohTrigger(RecalcTrigger,Trigger3M)),NA())</f>
        <v>5.5500180257990004E-3</v>
      </c>
      <c r="M602" s="52">
        <f>IFERROR(_xll.qlIndexFixing(ONIndex3M,I602,TRUE,_xll.ohTrigger(RecalcTrigger,Trigger3M)),NA())</f>
        <v>5.1909168559571839E-3</v>
      </c>
      <c r="N602" s="52">
        <f>IFERROR(_xll.qlIndexFixing(Index6M,$H602,TRUE,_xll.ohTrigger(RecalcTrigger,Trigger6M)),NA())</f>
        <v>7.1133883211184062E-3</v>
      </c>
      <c r="O602" s="52">
        <f>IFERROR(_xll.qlIndexFixing(ONIndex6M,I602,TRUE,_xll.ohTrigger(RecalcTrigger,Trigger6M)),NA())</f>
        <v>6.3625319340054887E-3</v>
      </c>
      <c r="P602" s="52">
        <f>IFERROR(_xll.qlIndexFixing(Index1Y,$H602,TRUE,_xll.ohTrigger(RecalcTrigger,Trigger1Y)),NA())</f>
        <v>9.3975655659819038E-3</v>
      </c>
      <c r="Q602" s="52">
        <f>IFERROR(_xll.qlIndexFixing(ONIndex1Y,I602,TRUE,_xll.ohTrigger(RecalcTrigger,Trigger1Y)),NA())</f>
        <v>7.8642907419546049E-3</v>
      </c>
    </row>
    <row r="603" spans="2:17" x14ac:dyDescent="0.2">
      <c r="B603" s="46" t="s">
        <v>42</v>
      </c>
      <c r="D603" s="49">
        <f>_xll.qlCalendarAdvance(Calendar,$D602,B603,"f",FALSE)</f>
        <v>43580</v>
      </c>
      <c r="E603" s="49">
        <f>_xll.qlInterestRateIndexValueDate(IndexON,D603)</f>
        <v>43580</v>
      </c>
      <c r="F603" s="52">
        <f>IFERROR(_xll.qlIndexFixing(IndexON,D603,TRUE,_xll.ohTrigger(RecalcTrigger,TriggerON)),NA())</f>
        <v>3.3728159626011944E-3</v>
      </c>
      <c r="H603" s="49">
        <f>_xll.qlCalendarAdvance(Calendar,$H602,B603,"f",FALSE)</f>
        <v>43580</v>
      </c>
      <c r="I603" s="49">
        <f>_xll.qlInterestRateIndexValueDate(Index1M,$H603)</f>
        <v>43584</v>
      </c>
      <c r="J603" s="52">
        <f>IFERROR(_xll.qlIndexFixing(Index1M,$H603,TRUE,_xll.ohTrigger(RecalcTrigger,Trigger1M)),NA())</f>
        <v>4.1368734502054139E-3</v>
      </c>
      <c r="K603" s="52">
        <f>IFERROR(_xll.qlIndexFixing(ONIndex1M,I603,TRUE,_xll.ohTrigger(RecalcTrigger,Trigger1M)),NA())</f>
        <v>4.0378511930860839E-3</v>
      </c>
      <c r="L603" s="52">
        <f>IFERROR(_xll.qlIndexFixing(Index3M,H603,TRUE,_xll.ohTrigger(RecalcTrigger,Trigger3M)),NA())</f>
        <v>5.5919767693669567E-3</v>
      </c>
      <c r="M603" s="52">
        <f>IFERROR(_xll.qlIndexFixing(ONIndex3M,I603,TRUE,_xll.ohTrigger(RecalcTrigger,Trigger3M)),NA())</f>
        <v>5.2337603539065469E-3</v>
      </c>
      <c r="N603" s="52">
        <f>IFERROR(_xll.qlIndexFixing(Index6M,$H603,TRUE,_xll.ohTrigger(RecalcTrigger,Trigger6M)),NA())</f>
        <v>7.1549082283893992E-3</v>
      </c>
      <c r="O603" s="52">
        <f>IFERROR(_xll.qlIndexFixing(ONIndex6M,I603,TRUE,_xll.ohTrigger(RecalcTrigger,Trigger6M)),NA())</f>
        <v>6.4053567918520571E-3</v>
      </c>
      <c r="P603" s="52">
        <f>IFERROR(_xll.qlIndexFixing(Index1Y,$H603,TRUE,_xll.ohTrigger(RecalcTrigger,Trigger1Y)),NA())</f>
        <v>9.4391432784969847E-3</v>
      </c>
      <c r="Q603" s="52">
        <f>IFERROR(_xll.qlIndexFixing(ONIndex1Y,I603,TRUE,_xll.ohTrigger(RecalcTrigger,Trigger1Y)),NA())</f>
        <v>7.9074904764109277E-3</v>
      </c>
    </row>
    <row r="604" spans="2:17" x14ac:dyDescent="0.2">
      <c r="B604" s="46" t="s">
        <v>42</v>
      </c>
      <c r="D604" s="49">
        <f>_xll.qlCalendarAdvance(Calendar,$D603,B604,"f",FALSE)</f>
        <v>43587</v>
      </c>
      <c r="E604" s="49">
        <f>_xll.qlInterestRateIndexValueDate(IndexON,D604)</f>
        <v>43587</v>
      </c>
      <c r="F604" s="52">
        <f>IFERROR(_xll.qlIndexFixing(IndexON,D604,TRUE,_xll.ohTrigger(RecalcTrigger,TriggerON)),NA())</f>
        <v>3.4292503117949735E-3</v>
      </c>
      <c r="H604" s="49">
        <f>_xll.qlCalendarAdvance(Calendar,$H603,B604,"f",FALSE)</f>
        <v>43587</v>
      </c>
      <c r="I604" s="49">
        <f>_xll.qlInterestRateIndexValueDate(Index1M,$H604)</f>
        <v>43591</v>
      </c>
      <c r="J604" s="52">
        <f>IFERROR(_xll.qlIndexFixing(Index1M,$H604,TRUE,_xll.ohTrigger(RecalcTrigger,Trigger1M)),NA())</f>
        <v>4.2008648675522092E-3</v>
      </c>
      <c r="K604" s="52">
        <f>IFERROR(_xll.qlIndexFixing(ONIndex1M,I604,TRUE,_xll.ohTrigger(RecalcTrigger,Trigger1M)),NA())</f>
        <v>4.089283438668545E-3</v>
      </c>
      <c r="L604" s="52">
        <f>IFERROR(_xll.qlIndexFixing(Index3M,H604,TRUE,_xll.ohTrigger(RecalcTrigger,Trigger3M)),NA())</f>
        <v>5.6546690951267053E-3</v>
      </c>
      <c r="M604" s="52">
        <f>IFERROR(_xll.qlIndexFixing(ONIndex3M,I604,TRUE,_xll.ohTrigger(RecalcTrigger,Trigger3M)),NA())</f>
        <v>5.2851260920494525E-3</v>
      </c>
      <c r="N604" s="52">
        <f>IFERROR(_xll.qlIndexFixing(Index6M,$H604,TRUE,_xll.ohTrigger(RecalcTrigger,Trigger6M)),NA())</f>
        <v>7.2170763962772664E-3</v>
      </c>
      <c r="O604" s="52">
        <f>IFERROR(_xll.qlIndexFixing(ONIndex6M,I604,TRUE,_xll.ohTrigger(RecalcTrigger,Trigger6M)),NA())</f>
        <v>6.4567953883543083E-3</v>
      </c>
      <c r="P604" s="52">
        <f>IFERROR(_xll.qlIndexFixing(Index1Y,$H604,TRUE,_xll.ohTrigger(RecalcTrigger,Trigger1Y)),NA())</f>
        <v>9.4973101754755648E-3</v>
      </c>
      <c r="Q604" s="52">
        <f>IFERROR(_xll.qlIndexFixing(ONIndex1Y,I604,TRUE,_xll.ohTrigger(RecalcTrigger,Trigger1Y)),NA())</f>
        <v>7.9594323848652948E-3</v>
      </c>
    </row>
    <row r="605" spans="2:17" x14ac:dyDescent="0.2">
      <c r="B605" s="46" t="s">
        <v>42</v>
      </c>
      <c r="D605" s="49">
        <f>_xll.qlCalendarAdvance(Calendar,$D604,B605,"f",FALSE)</f>
        <v>43594</v>
      </c>
      <c r="E605" s="49">
        <f>_xll.qlInterestRateIndexValueDate(IndexON,D605)</f>
        <v>43594</v>
      </c>
      <c r="F605" s="52">
        <f>IFERROR(_xll.qlIndexFixing(IndexON,D605,TRUE,_xll.ohTrigger(RecalcTrigger,TriggerON)),NA())</f>
        <v>3.485548618211709E-3</v>
      </c>
      <c r="H605" s="49">
        <f>_xll.qlCalendarAdvance(Calendar,$H604,B605,"f",FALSE)</f>
        <v>43594</v>
      </c>
      <c r="I605" s="49">
        <f>_xll.qlInterestRateIndexValueDate(Index1M,$H605)</f>
        <v>43598</v>
      </c>
      <c r="J605" s="52">
        <f>IFERROR(_xll.qlIndexFixing(Index1M,$H605,TRUE,_xll.ohTrigger(RecalcTrigger,Trigger1M)),NA())</f>
        <v>4.2603821716025525E-3</v>
      </c>
      <c r="K605" s="52">
        <f>IFERROR(_xll.qlIndexFixing(ONIndex1M,I605,TRUE,_xll.ohTrigger(RecalcTrigger,Trigger1M)),NA())</f>
        <v>4.1491294843076787E-3</v>
      </c>
      <c r="L605" s="52">
        <f>IFERROR(_xll.qlIndexFixing(Index3M,H605,TRUE,_xll.ohTrigger(RecalcTrigger,Trigger3M)),NA())</f>
        <v>5.7129008201894935E-3</v>
      </c>
      <c r="M605" s="52">
        <f>IFERROR(_xll.qlIndexFixing(ONIndex3M,I605,TRUE,_xll.ohTrigger(RecalcTrigger,Trigger3M)),NA())</f>
        <v>5.34485920066885E-3</v>
      </c>
      <c r="N605" s="52">
        <f>IFERROR(_xll.qlIndexFixing(Index6M,$H605,TRUE,_xll.ohTrigger(RecalcTrigger,Trigger6M)),NA())</f>
        <v>7.2749548098995157E-3</v>
      </c>
      <c r="O605" s="52">
        <f>IFERROR(_xll.qlIndexFixing(ONIndex6M,I605,TRUE,_xll.ohTrigger(RecalcTrigger,Trigger6M)),NA())</f>
        <v>6.5166835314389715E-3</v>
      </c>
      <c r="P605" s="52">
        <f>IFERROR(_xll.qlIndexFixing(Index1Y,$H605,TRUE,_xll.ohTrigger(RecalcTrigger,Trigger1Y)),NA())</f>
        <v>9.5554319094037967E-3</v>
      </c>
      <c r="Q605" s="52">
        <f>IFERROR(_xll.qlIndexFixing(ONIndex1Y,I605,TRUE,_xll.ohTrigger(RecalcTrigger,Trigger1Y)),NA())</f>
        <v>8.0198833990596796E-3</v>
      </c>
    </row>
    <row r="606" spans="2:17" x14ac:dyDescent="0.2">
      <c r="B606" s="46" t="s">
        <v>42</v>
      </c>
      <c r="D606" s="49">
        <f>_xll.qlCalendarAdvance(Calendar,$D605,B606,"f",FALSE)</f>
        <v>43601</v>
      </c>
      <c r="E606" s="49">
        <f>_xll.qlInterestRateIndexValueDate(IndexON,D606)</f>
        <v>43601</v>
      </c>
      <c r="F606" s="52">
        <f>IFERROR(_xll.qlIndexFixing(IndexON,D606,TRUE,_xll.ohTrigger(RecalcTrigger,TriggerON)),NA())</f>
        <v>3.5417023499562106E-3</v>
      </c>
      <c r="H606" s="49">
        <f>_xll.qlCalendarAdvance(Calendar,$H605,B606,"f",FALSE)</f>
        <v>43601</v>
      </c>
      <c r="I606" s="49">
        <f>_xll.qlInterestRateIndexValueDate(Index1M,$H606)</f>
        <v>43605</v>
      </c>
      <c r="J606" s="52">
        <f>IFERROR(_xll.qlIndexFixing(Index1M,$H606,TRUE,_xll.ohTrigger(RecalcTrigger,Trigger1M)),NA())</f>
        <v>4.3197016682024773E-3</v>
      </c>
      <c r="K606" s="52">
        <f>IFERROR(_xll.qlIndexFixing(ONIndex1M,I606,TRUE,_xll.ohTrigger(RecalcTrigger,Trigger1M)),NA())</f>
        <v>4.2087957545522414E-3</v>
      </c>
      <c r="L606" s="52">
        <f>IFERROR(_xll.qlIndexFixing(Index3M,H606,TRUE,_xll.ohTrigger(RecalcTrigger,Trigger3M)),NA())</f>
        <v>5.7708537721485494E-3</v>
      </c>
      <c r="M606" s="52">
        <f>IFERROR(_xll.qlIndexFixing(ONIndex3M,I606,TRUE,_xll.ohTrigger(RecalcTrigger,Trigger3M)),NA())</f>
        <v>5.4043744312526343E-3</v>
      </c>
      <c r="N606" s="52">
        <f>IFERROR(_xll.qlIndexFixing(Index6M,$H606,TRUE,_xll.ohTrigger(RecalcTrigger,Trigger6M)),NA())</f>
        <v>7.3327162331769617E-3</v>
      </c>
      <c r="O606" s="52">
        <f>IFERROR(_xll.qlIndexFixing(ONIndex6M,I606,TRUE,_xll.ohTrigger(RecalcTrigger,Trigger6M)),NA())</f>
        <v>6.576431314799791E-3</v>
      </c>
      <c r="P606" s="52">
        <f>IFERROR(_xll.qlIndexFixing(Index1Y,$H606,TRUE,_xll.ohTrigger(RecalcTrigger,Trigger1Y)),NA())</f>
        <v>9.6135127268196646E-3</v>
      </c>
      <c r="Q606" s="52">
        <f>IFERROR(_xll.qlIndexFixing(ONIndex1Y,I606,TRUE,_xll.ohTrigger(RecalcTrigger,Trigger1Y)),NA())</f>
        <v>8.0801676899788788E-3</v>
      </c>
    </row>
    <row r="607" spans="2:17" x14ac:dyDescent="0.2">
      <c r="B607" s="46" t="s">
        <v>42</v>
      </c>
      <c r="D607" s="49">
        <f>_xll.qlCalendarAdvance(Calendar,$D606,B607,"f",FALSE)</f>
        <v>43608</v>
      </c>
      <c r="E607" s="49">
        <f>_xll.qlInterestRateIndexValueDate(IndexON,D607)</f>
        <v>43608</v>
      </c>
      <c r="F607" s="52">
        <f>IFERROR(_xll.qlIndexFixing(IndexON,D607,TRUE,_xll.ohTrigger(RecalcTrigger,TriggerON)),NA())</f>
        <v>3.5977029741740552E-3</v>
      </c>
      <c r="H607" s="49">
        <f>_xll.qlCalendarAdvance(Calendar,$H606,B607,"f",FALSE)</f>
        <v>43608</v>
      </c>
      <c r="I607" s="49">
        <f>_xll.qlInterestRateIndexValueDate(Index1M,$H607)</f>
        <v>43612</v>
      </c>
      <c r="J607" s="52">
        <f>IFERROR(_xll.qlIndexFixing(Index1M,$H607,TRUE,_xll.ohTrigger(RecalcTrigger,Trigger1M)),NA())</f>
        <v>4.3788135206966217E-3</v>
      </c>
      <c r="K607" s="52">
        <f>IFERROR(_xll.qlIndexFixing(ONIndex1M,I607,TRUE,_xll.ohTrigger(RecalcTrigger,Trigger1M)),NA())</f>
        <v>4.2682724193454646E-3</v>
      </c>
      <c r="L607" s="52">
        <f>IFERROR(_xll.qlIndexFixing(Index3M,H607,TRUE,_xll.ohTrigger(RecalcTrigger,Trigger3M)),NA())</f>
        <v>5.8285180528172562E-3</v>
      </c>
      <c r="M607" s="52">
        <f>IFERROR(_xll.qlIndexFixing(ONIndex3M,I607,TRUE,_xll.ohTrigger(RecalcTrigger,Trigger3M)),NA())</f>
        <v>5.4636619122572228E-3</v>
      </c>
      <c r="N607" s="52">
        <f>IFERROR(_xll.qlIndexFixing(Index6M,$H607,TRUE,_xll.ohTrigger(RecalcTrigger,Trigger6M)),NA())</f>
        <v>7.3903707375150528E-3</v>
      </c>
      <c r="O607" s="52">
        <f>IFERROR(_xll.qlIndexFixing(ONIndex6M,I607,TRUE,_xll.ohTrigger(RecalcTrigger,Trigger6M)),NA())</f>
        <v>6.6360310706503611E-3</v>
      </c>
      <c r="P607" s="52">
        <f>IFERROR(_xll.qlIndexFixing(Index1Y,$H607,TRUE,_xll.ohTrigger(RecalcTrigger,Trigger1Y)),NA())</f>
        <v>9.6715570185492306E-3</v>
      </c>
      <c r="Q607" s="52">
        <f>IFERROR(_xll.qlIndexFixing(ONIndex1Y,I607,TRUE,_xll.ohTrigger(RecalcTrigger,Trigger1Y)),NA())</f>
        <v>8.1402774153360724E-3</v>
      </c>
    </row>
    <row r="608" spans="2:17" x14ac:dyDescent="0.2">
      <c r="B608" s="46" t="s">
        <v>42</v>
      </c>
      <c r="D608" s="49">
        <f>_xll.qlCalendarAdvance(Calendar,$D607,B608,"f",FALSE)</f>
        <v>43615</v>
      </c>
      <c r="E608" s="49">
        <f>_xll.qlInterestRateIndexValueDate(IndexON,D608)</f>
        <v>43615</v>
      </c>
      <c r="F608" s="52">
        <f>IFERROR(_xll.qlIndexFixing(IndexON,D608,TRUE,_xll.ohTrigger(RecalcTrigger,TriggerON)),NA())</f>
        <v>3.6535419584904361E-3</v>
      </c>
      <c r="H608" s="49">
        <f>_xll.qlCalendarAdvance(Calendar,$H607,B608,"f",FALSE)</f>
        <v>43615</v>
      </c>
      <c r="I608" s="49">
        <f>_xll.qlInterestRateIndexValueDate(Index1M,$H608)</f>
        <v>43619</v>
      </c>
      <c r="J608" s="52">
        <f>IFERROR(_xll.qlIndexFixing(Index1M,$H608,TRUE,_xll.ohTrigger(RecalcTrigger,Trigger1M)),NA())</f>
        <v>4.4334930471112699E-3</v>
      </c>
      <c r="K608" s="52">
        <f>IFERROR(_xll.qlIndexFixing(ONIndex1M,I608,TRUE,_xll.ohTrigger(RecalcTrigger,Trigger1M)),NA())</f>
        <v>4.3275496486305798E-3</v>
      </c>
      <c r="L608" s="52">
        <f>IFERROR(_xll.qlIndexFixing(Index3M,H608,TRUE,_xll.ohTrigger(RecalcTrigger,Trigger3M)),NA())</f>
        <v>5.8858837634885412E-3</v>
      </c>
      <c r="M608" s="52">
        <f>IFERROR(_xll.qlIndexFixing(ONIndex3M,I608,TRUE,_xll.ohTrigger(RecalcTrigger,Trigger3M)),NA())</f>
        <v>5.522711772378841E-3</v>
      </c>
      <c r="N608" s="52">
        <f>IFERROR(_xll.qlIndexFixing(Index6M,$H608,TRUE,_xll.ohTrigger(RecalcTrigger,Trigger6M)),NA())</f>
        <v>7.4437796927047366E-3</v>
      </c>
      <c r="O608" s="52">
        <f>IFERROR(_xll.qlIndexFixing(ONIndex6M,I608,TRUE,_xll.ohTrigger(RecalcTrigger,Trigger6M)),NA())</f>
        <v>6.6954751310444038E-3</v>
      </c>
      <c r="P608" s="52">
        <f>IFERROR(_xll.qlIndexFixing(Index1Y,$H608,TRUE,_xll.ohTrigger(RecalcTrigger,Trigger1Y)),NA())</f>
        <v>9.7295693197476992E-3</v>
      </c>
      <c r="Q608" s="52">
        <f>IFERROR(_xll.qlIndexFixing(ONIndex1Y,I608,TRUE,_xll.ohTrigger(RecalcTrigger,Trigger1Y)),NA())</f>
        <v>8.2002047327645045E-3</v>
      </c>
    </row>
    <row r="609" spans="2:17" x14ac:dyDescent="0.2">
      <c r="B609" s="46" t="s">
        <v>42</v>
      </c>
      <c r="D609" s="49">
        <f>_xll.qlCalendarAdvance(Calendar,$D608,B609,"f",FALSE)</f>
        <v>43622</v>
      </c>
      <c r="E609" s="49">
        <f>_xll.qlInterestRateIndexValueDate(IndexON,D609)</f>
        <v>43622</v>
      </c>
      <c r="F609" s="52">
        <f>IFERROR(_xll.qlIndexFixing(IndexON,D609,TRUE,_xll.ohTrigger(RecalcTrigger,TriggerON)),NA())</f>
        <v>3.7092107706904187E-3</v>
      </c>
      <c r="H609" s="49">
        <f>_xll.qlCalendarAdvance(Calendar,$H608,B609,"f",FALSE)</f>
        <v>43622</v>
      </c>
      <c r="I609" s="49">
        <f>_xll.qlInterestRateIndexValueDate(Index1M,$H609)</f>
        <v>43626</v>
      </c>
      <c r="J609" s="52">
        <f>IFERROR(_xll.qlIndexFixing(Index1M,$H609,TRUE,_xll.ohTrigger(RecalcTrigger,Trigger1M)),NA())</f>
        <v>4.4921764467309444E-3</v>
      </c>
      <c r="K609" s="52">
        <f>IFERROR(_xll.qlIndexFixing(ONIndex1M,I609,TRUE,_xll.ohTrigger(RecalcTrigger,Trigger1M)),NA())</f>
        <v>4.3866176121909461E-3</v>
      </c>
      <c r="L609" s="52">
        <f>IFERROR(_xll.qlIndexFixing(Index3M,H609,TRUE,_xll.ohTrigger(RecalcTrigger,Trigger3M)),NA())</f>
        <v>5.9429410049427001E-3</v>
      </c>
      <c r="M609" s="52">
        <f>IFERROR(_xll.qlIndexFixing(ONIndex3M,I609,TRUE,_xll.ohTrigger(RecalcTrigger,Trigger3M)),NA())</f>
        <v>5.5815141401538426E-3</v>
      </c>
      <c r="N609" s="52">
        <f>IFERROR(_xll.qlIndexFixing(Index6M,$H609,TRUE,_xll.ohTrigger(RecalcTrigger,Trigger6M)),NA())</f>
        <v>7.5012508598288246E-3</v>
      </c>
      <c r="O609" s="52">
        <f>IFERROR(_xll.qlIndexFixing(ONIndex6M,I609,TRUE,_xll.ohTrigger(RecalcTrigger,Trigger6M)),NA())</f>
        <v>6.7547558281955133E-3</v>
      </c>
      <c r="P609" s="52">
        <f>IFERROR(_xll.qlIndexFixing(Index1Y,$H609,TRUE,_xll.ohTrigger(RecalcTrigger,Trigger1Y)),NA())</f>
        <v>9.7875543099376315E-3</v>
      </c>
      <c r="Q609" s="52">
        <f>IFERROR(_xll.qlIndexFixing(ONIndex1Y,I609,TRUE,_xll.ohTrigger(RecalcTrigger,Trigger1Y)),NA())</f>
        <v>8.2599417998174829E-3</v>
      </c>
    </row>
    <row r="610" spans="2:17" x14ac:dyDescent="0.2">
      <c r="B610" s="46" t="s">
        <v>42</v>
      </c>
      <c r="D610" s="49">
        <f>_xll.qlCalendarAdvance(Calendar,$D609,B610,"f",FALSE)</f>
        <v>43629</v>
      </c>
      <c r="E610" s="49">
        <f>_xll.qlInterestRateIndexValueDate(IndexON,D610)</f>
        <v>43629</v>
      </c>
      <c r="F610" s="52">
        <f>IFERROR(_xll.qlIndexFixing(IndexON,D610,TRUE,_xll.ohTrigger(RecalcTrigger,TriggerON)),NA())</f>
        <v>3.7647008782393243E-3</v>
      </c>
      <c r="H610" s="49">
        <f>_xll.qlCalendarAdvance(Calendar,$H609,B610,"f",FALSE)</f>
        <v>43629</v>
      </c>
      <c r="I610" s="49">
        <f>_xll.qlInterestRateIndexValueDate(Index1M,$H610)</f>
        <v>43633</v>
      </c>
      <c r="J610" s="52">
        <f>IFERROR(_xll.qlIndexFixing(Index1M,$H610,TRUE,_xll.ohTrigger(RecalcTrigger,Trigger1M)),NA())</f>
        <v>4.5506233872822932E-3</v>
      </c>
      <c r="K610" s="52">
        <f>IFERROR(_xll.qlIndexFixing(ONIndex1M,I610,TRUE,_xll.ohTrigger(RecalcTrigger,Trigger1M)),NA())</f>
        <v>4.4454664800497312E-3</v>
      </c>
      <c r="L610" s="52">
        <f>IFERROR(_xll.qlIndexFixing(Index3M,H610,TRUE,_xll.ohTrigger(RecalcTrigger,Trigger3M)),NA())</f>
        <v>5.9996798774569525E-3</v>
      </c>
      <c r="M610" s="52">
        <f>IFERROR(_xll.qlIndexFixing(ONIndex3M,I610,TRUE,_xll.ohTrigger(RecalcTrigger,Trigger3M)),NA())</f>
        <v>5.6400591443583892E-3</v>
      </c>
      <c r="N610" s="52">
        <f>IFERROR(_xll.qlIndexFixing(Index6M,$H610,TRUE,_xll.ohTrigger(RecalcTrigger,Trigger6M)),NA())</f>
        <v>7.5586460085460428E-3</v>
      </c>
      <c r="O610" s="52">
        <f>IFERROR(_xll.qlIndexFixing(ONIndex6M,I610,TRUE,_xll.ohTrigger(RecalcTrigger,Trigger6M)),NA())</f>
        <v>6.8138654940774757E-3</v>
      </c>
      <c r="P610" s="52">
        <f>IFERROR(_xll.qlIndexFixing(Index1Y,$H610,TRUE,_xll.ohTrigger(RecalcTrigger,Trigger1Y)),NA())</f>
        <v>9.8455168130521919E-3</v>
      </c>
      <c r="Q610" s="52">
        <f>IFERROR(_xll.qlIndexFixing(ONIndex1Y,I610,TRUE,_xll.ohTrigger(RecalcTrigger,Trigger1Y)),NA())</f>
        <v>8.3194807742881238E-3</v>
      </c>
    </row>
    <row r="611" spans="2:17" x14ac:dyDescent="0.2">
      <c r="B611" s="46" t="s">
        <v>42</v>
      </c>
      <c r="D611" s="49">
        <f>_xll.qlCalendarAdvance(Calendar,$D610,B611,"f",FALSE)</f>
        <v>43636</v>
      </c>
      <c r="E611" s="49">
        <f>_xll.qlInterestRateIndexValueDate(IndexON,D611)</f>
        <v>43636</v>
      </c>
      <c r="F611" s="52">
        <f>IFERROR(_xll.qlIndexFixing(IndexON,D611,TRUE,_xll.ohTrigger(RecalcTrigger,TriggerON)),NA())</f>
        <v>3.820003748522538E-3</v>
      </c>
      <c r="H611" s="49">
        <f>_xll.qlCalendarAdvance(Calendar,$H610,B611,"f",FALSE)</f>
        <v>43636</v>
      </c>
      <c r="I611" s="49">
        <f>_xll.qlInterestRateIndexValueDate(Index1M,$H611)</f>
        <v>43640</v>
      </c>
      <c r="J611" s="52">
        <f>IFERROR(_xll.qlIndexFixing(Index1M,$H611,TRUE,_xll.ohTrigger(RecalcTrigger,Trigger1M)),NA())</f>
        <v>4.608824031626213E-3</v>
      </c>
      <c r="K611" s="52">
        <f>IFERROR(_xll.qlIndexFixing(ONIndex1M,I611,TRUE,_xll.ohTrigger(RecalcTrigger,Trigger1M)),NA())</f>
        <v>4.5040864219103582E-3</v>
      </c>
      <c r="L611" s="52">
        <f>IFERROR(_xll.qlIndexFixing(Index3M,H611,TRUE,_xll.ohTrigger(RecalcTrigger,Trigger3M)),NA())</f>
        <v>6.056090503560283E-3</v>
      </c>
      <c r="M611" s="52">
        <f>IFERROR(_xll.qlIndexFixing(ONIndex3M,I611,TRUE,_xll.ohTrigger(RecalcTrigger,Trigger3M)),NA())</f>
        <v>5.6983369136087703E-3</v>
      </c>
      <c r="N611" s="52">
        <f>IFERROR(_xll.qlIndexFixing(Index6M,$H611,TRUE,_xll.ohTrigger(RecalcTrigger,Trigger6M)),NA())</f>
        <v>7.6159764620047114E-3</v>
      </c>
      <c r="O611" s="52">
        <f>IFERROR(_xll.qlIndexFixing(ONIndex6M,I611,TRUE,_xll.ohTrigger(RecalcTrigger,Trigger6M)),NA())</f>
        <v>6.8727964608239489E-3</v>
      </c>
      <c r="P611" s="52">
        <f>IFERROR(_xll.qlIndexFixing(Index1Y,$H611,TRUE,_xll.ohTrigger(RecalcTrigger,Trigger1Y)),NA())</f>
        <v>9.9034617974729355E-3</v>
      </c>
      <c r="Q611" s="52">
        <f>IFERROR(_xll.qlIndexFixing(ONIndex1Y,I611,TRUE,_xll.ohTrigger(RecalcTrigger,Trigger1Y)),NA())</f>
        <v>8.3788138136497992E-3</v>
      </c>
    </row>
    <row r="612" spans="2:17" x14ac:dyDescent="0.2">
      <c r="B612" s="46" t="s">
        <v>42</v>
      </c>
      <c r="D612" s="49">
        <f>_xll.qlCalendarAdvance(Calendar,$D611,B612,"f",FALSE)</f>
        <v>43643</v>
      </c>
      <c r="E612" s="49">
        <f>_xll.qlInterestRateIndexValueDate(IndexON,D612)</f>
        <v>43643</v>
      </c>
      <c r="F612" s="52">
        <f>IFERROR(_xll.qlIndexFixing(IndexON,D612,TRUE,_xll.ohTrigger(RecalcTrigger,TriggerON)),NA())</f>
        <v>3.8751108493251252E-3</v>
      </c>
      <c r="H612" s="49">
        <f>_xll.qlCalendarAdvance(Calendar,$H611,B612,"f",FALSE)</f>
        <v>43643</v>
      </c>
      <c r="I612" s="49">
        <f>_xll.qlInterestRateIndexValueDate(Index1M,$H612)</f>
        <v>43647</v>
      </c>
      <c r="J612" s="52">
        <f>IFERROR(_xll.qlIndexFixing(Index1M,$H612,TRUE,_xll.ohTrigger(RecalcTrigger,Trigger1M)),NA())</f>
        <v>4.6709138259408917E-3</v>
      </c>
      <c r="K612" s="52">
        <f>IFERROR(_xll.qlIndexFixing(ONIndex1M,I612,TRUE,_xll.ohTrigger(RecalcTrigger,Trigger1M)),NA())</f>
        <v>4.5624676076361226E-3</v>
      </c>
      <c r="L612" s="52">
        <f>IFERROR(_xll.qlIndexFixing(Index3M,H612,TRUE,_xll.ohTrigger(RecalcTrigger,Trigger3M)),NA())</f>
        <v>6.1121746177296016E-3</v>
      </c>
      <c r="M612" s="52">
        <f>IFERROR(_xll.qlIndexFixing(ONIndex3M,I612,TRUE,_xll.ohTrigger(RecalcTrigger,Trigger3M)),NA())</f>
        <v>5.7563375763614033E-3</v>
      </c>
      <c r="N612" s="52">
        <f>IFERROR(_xll.qlIndexFixing(Index6M,$H612,TRUE,_xll.ohTrigger(RecalcTrigger,Trigger6M)),NA())</f>
        <v>7.6815725594467444E-3</v>
      </c>
      <c r="O612" s="52">
        <f>IFERROR(_xll.qlIndexFixing(ONIndex6M,I612,TRUE,_xll.ohTrigger(RecalcTrigger,Trigger6M)),NA())</f>
        <v>6.9315410604886551E-3</v>
      </c>
      <c r="P612" s="52">
        <f>IFERROR(_xll.qlIndexFixing(Index1Y,$H612,TRUE,_xll.ohTrigger(RecalcTrigger,Trigger1Y)),NA())</f>
        <v>9.9613943760726072E-3</v>
      </c>
      <c r="Q612" s="52">
        <f>IFERROR(_xll.qlIndexFixing(ONIndex1Y,I612,TRUE,_xll.ohTrigger(RecalcTrigger,Trigger1Y)),NA())</f>
        <v>8.4379330756156889E-3</v>
      </c>
    </row>
    <row r="613" spans="2:17" x14ac:dyDescent="0.2">
      <c r="B613" s="46" t="s">
        <v>42</v>
      </c>
      <c r="D613" s="49">
        <f>_xll.qlCalendarAdvance(Calendar,$D612,B613,"f",FALSE)</f>
        <v>43650</v>
      </c>
      <c r="E613" s="49">
        <f>_xll.qlInterestRateIndexValueDate(IndexON,D613)</f>
        <v>43650</v>
      </c>
      <c r="F613" s="52">
        <f>IFERROR(_xll.qlIndexFixing(IndexON,D613,TRUE,_xll.ohTrigger(RecalcTrigger,TriggerON)),NA())</f>
        <v>3.930013648032471E-3</v>
      </c>
      <c r="H613" s="49">
        <f>_xll.qlCalendarAdvance(Calendar,$H612,B613,"f",FALSE)</f>
        <v>43650</v>
      </c>
      <c r="I613" s="49">
        <f>_xll.qlInterestRateIndexValueDate(Index1M,$H613)</f>
        <v>43654</v>
      </c>
      <c r="J613" s="52">
        <f>IFERROR(_xll.qlIndexFixing(Index1M,$H613,TRUE,_xll.ohTrigger(RecalcTrigger,Trigger1M)),NA())</f>
        <v>4.7285732338111074E-3</v>
      </c>
      <c r="K613" s="52">
        <f>IFERROR(_xll.qlIndexFixing(ONIndex1M,I613,TRUE,_xll.ohTrigger(RecalcTrigger,Trigger1M)),NA())</f>
        <v>4.6206002071702557E-3</v>
      </c>
      <c r="L613" s="52">
        <f>IFERROR(_xll.qlIndexFixing(Index3M,H613,TRUE,_xll.ohTrigger(RecalcTrigger,Trigger3M)),NA())</f>
        <v>6.1679647920890365E-3</v>
      </c>
      <c r="M613" s="52">
        <f>IFERROR(_xll.qlIndexFixing(ONIndex3M,I613,TRUE,_xll.ohTrigger(RecalcTrigger,Trigger3M)),NA())</f>
        <v>5.81405126139245E-3</v>
      </c>
      <c r="N613" s="52">
        <f>IFERROR(_xll.qlIndexFixing(Index6M,$H613,TRUE,_xll.ohTrigger(RecalcTrigger,Trigger6M)),NA())</f>
        <v>7.7346539789951265E-3</v>
      </c>
      <c r="O613" s="52">
        <f>IFERROR(_xll.qlIndexFixing(ONIndex6M,I613,TRUE,_xll.ohTrigger(RecalcTrigger,Trigger6M)),NA())</f>
        <v>6.9900916252851886E-3</v>
      </c>
      <c r="P613" s="52">
        <f>IFERROR(_xll.qlIndexFixing(Index1Y,$H613,TRUE,_xll.ohTrigger(RecalcTrigger,Trigger1Y)),NA())</f>
        <v>1.0019319806255559E-2</v>
      </c>
      <c r="Q613" s="52">
        <f>IFERROR(_xll.qlIndexFixing(ONIndex1Y,I613,TRUE,_xll.ohTrigger(RecalcTrigger,Trigger1Y)),NA())</f>
        <v>8.4968307177391011E-3</v>
      </c>
    </row>
    <row r="614" spans="2:17" x14ac:dyDescent="0.2">
      <c r="B614" s="46" t="s">
        <v>42</v>
      </c>
      <c r="D614" s="49">
        <f>_xll.qlCalendarAdvance(Calendar,$D613,B614,"f",FALSE)</f>
        <v>43657</v>
      </c>
      <c r="E614" s="49">
        <f>_xll.qlInterestRateIndexValueDate(IndexON,D614)</f>
        <v>43657</v>
      </c>
      <c r="F614" s="52">
        <f>IFERROR(_xll.qlIndexFixing(IndexON,D614,TRUE,_xll.ohTrigger(RecalcTrigger,TriggerON)),NA())</f>
        <v>3.9847036122697688E-3</v>
      </c>
      <c r="H614" s="49">
        <f>_xll.qlCalendarAdvance(Calendar,$H613,B614,"f",FALSE)</f>
        <v>43657</v>
      </c>
      <c r="I614" s="49">
        <f>_xll.qlInterestRateIndexValueDate(Index1M,$H614)</f>
        <v>43661</v>
      </c>
      <c r="J614" s="52">
        <f>IFERROR(_xll.qlIndexFixing(Index1M,$H614,TRUE,_xll.ohTrigger(RecalcTrigger,Trigger1M)),NA())</f>
        <v>4.785956135872107E-3</v>
      </c>
      <c r="K614" s="52">
        <f>IFERROR(_xll.qlIndexFixing(ONIndex1M,I614,TRUE,_xll.ohTrigger(RecalcTrigger,Trigger1M)),NA())</f>
        <v>4.6784743902961168E-3</v>
      </c>
      <c r="L614" s="52">
        <f>IFERROR(_xll.qlIndexFixing(Index3M,H614,TRUE,_xll.ohTrigger(RecalcTrigger,Trigger3M)),NA())</f>
        <v>6.2234993878388916E-3</v>
      </c>
      <c r="M614" s="52">
        <f>IFERROR(_xll.qlIndexFixing(ONIndex3M,I614,TRUE,_xll.ohTrigger(RecalcTrigger,Trigger3M)),NA())</f>
        <v>5.8714680973181999E-3</v>
      </c>
      <c r="N614" s="52">
        <f>IFERROR(_xll.qlIndexFixing(Index6M,$H614,TRUE,_xll.ohTrigger(RecalcTrigger,Trigger6M)),NA())</f>
        <v>7.7918670613863969E-3</v>
      </c>
      <c r="O614" s="52">
        <f>IFERROR(_xll.qlIndexFixing(ONIndex6M,I614,TRUE,_xll.ohTrigger(RecalcTrigger,Trigger6M)),NA())</f>
        <v>7.0484404871873352E-3</v>
      </c>
      <c r="P614" s="52">
        <f>IFERROR(_xll.qlIndexFixing(Index1Y,$H614,TRUE,_xll.ohTrigger(RecalcTrigger,Trigger1Y)),NA())</f>
        <v>1.0077243489998576E-2</v>
      </c>
      <c r="Q614" s="52">
        <f>IFERROR(_xll.qlIndexFixing(ONIndex1Y,I614,TRUE,_xll.ohTrigger(RecalcTrigger,Trigger1Y)),NA())</f>
        <v>8.5554988975733437E-3</v>
      </c>
    </row>
    <row r="615" spans="2:17" x14ac:dyDescent="0.2">
      <c r="B615" s="46" t="s">
        <v>42</v>
      </c>
      <c r="D615" s="49">
        <f>_xll.qlCalendarAdvance(Calendar,$D614,B615,"f",FALSE)</f>
        <v>43664</v>
      </c>
      <c r="E615" s="49">
        <f>_xll.qlInterestRateIndexValueDate(IndexON,D615)</f>
        <v>43664</v>
      </c>
      <c r="F615" s="52">
        <f>IFERROR(_xll.qlIndexFixing(IndexON,D615,TRUE,_xll.ohTrigger(RecalcTrigger,TriggerON)),NA())</f>
        <v>4.0391722093424676E-3</v>
      </c>
      <c r="H615" s="49">
        <f>_xll.qlCalendarAdvance(Calendar,$H614,B615,"f",FALSE)</f>
        <v>43664</v>
      </c>
      <c r="I615" s="49">
        <f>_xll.qlInterestRateIndexValueDate(Index1M,$H615)</f>
        <v>43668</v>
      </c>
      <c r="J615" s="52">
        <f>IFERROR(_xll.qlIndexFixing(Index1M,$H615,TRUE,_xll.ohTrigger(RecalcTrigger,Trigger1M)),NA())</f>
        <v>4.8430526940142085E-3</v>
      </c>
      <c r="K615" s="52">
        <f>IFERROR(_xll.qlIndexFixing(ONIndex1M,I615,TRUE,_xll.ohTrigger(RecalcTrigger,Trigger1M)),NA())</f>
        <v>4.7360803268770013E-3</v>
      </c>
      <c r="L615" s="52">
        <f>IFERROR(_xll.qlIndexFixing(Index3M,H615,TRUE,_xll.ohTrigger(RecalcTrigger,Trigger3M)),NA())</f>
        <v>6.2788176651030134E-3</v>
      </c>
      <c r="M615" s="52">
        <f>IFERROR(_xll.qlIndexFixing(ONIndex3M,I615,TRUE,_xll.ohTrigger(RecalcTrigger,Trigger3M)),NA())</f>
        <v>5.9285782126750064E-3</v>
      </c>
      <c r="N615" s="52">
        <f>IFERROR(_xll.qlIndexFixing(Index6M,$H615,TRUE,_xll.ohTrigger(RecalcTrigger,Trigger6M)),NA())</f>
        <v>7.8490645163739482E-3</v>
      </c>
      <c r="O615" s="52">
        <f>IFERROR(_xll.qlIndexFixing(ONIndex6M,I615,TRUE,_xll.ohTrigger(RecalcTrigger,Trigger6M)),NA())</f>
        <v>7.1065799784086892E-3</v>
      </c>
      <c r="P615" s="52">
        <f>IFERROR(_xll.qlIndexFixing(Index1Y,$H615,TRUE,_xll.ohTrigger(RecalcTrigger,Trigger1Y)),NA())</f>
        <v>1.0135170973893482E-2</v>
      </c>
      <c r="Q615" s="52">
        <f>IFERROR(_xll.qlIndexFixing(ONIndex1Y,I615,TRUE,_xll.ohTrigger(RecalcTrigger,Trigger1Y)),NA())</f>
        <v>8.6139297728315967E-3</v>
      </c>
    </row>
    <row r="616" spans="2:17" x14ac:dyDescent="0.2">
      <c r="B616" s="46" t="s">
        <v>42</v>
      </c>
      <c r="D616" s="49">
        <f>_xll.qlCalendarAdvance(Calendar,$D615,B616,"f",FALSE)</f>
        <v>43671</v>
      </c>
      <c r="E616" s="49">
        <f>_xll.qlInterestRateIndexValueDate(IndexON,D616)</f>
        <v>43671</v>
      </c>
      <c r="F616" s="52">
        <f>IFERROR(_xll.qlIndexFixing(IndexON,D616,TRUE,_xll.ohTrigger(RecalcTrigger,TriggerON)),NA())</f>
        <v>4.093410907275441E-3</v>
      </c>
      <c r="H616" s="49">
        <f>_xll.qlCalendarAdvance(Calendar,$H615,B616,"f",FALSE)</f>
        <v>43671</v>
      </c>
      <c r="I616" s="49">
        <f>_xll.qlInterestRateIndexValueDate(Index1M,$H616)</f>
        <v>43675</v>
      </c>
      <c r="J616" s="52">
        <f>IFERROR(_xll.qlIndexFixing(Index1M,$H616,TRUE,_xll.ohTrigger(RecalcTrigger,Trigger1M)),NA())</f>
        <v>4.8998530699652775E-3</v>
      </c>
      <c r="K616" s="52">
        <f>IFERROR(_xll.qlIndexFixing(ONIndex1M,I616,TRUE,_xll.ohTrigger(RecalcTrigger,Trigger1M)),NA())</f>
        <v>4.7934081867762046E-3</v>
      </c>
      <c r="L616" s="52">
        <f>IFERROR(_xll.qlIndexFixing(Index3M,H616,TRUE,_xll.ohTrigger(RecalcTrigger,Trigger3M)),NA())</f>
        <v>6.3339597829661564E-3</v>
      </c>
      <c r="M616" s="52">
        <f>IFERROR(_xll.qlIndexFixing(ONIndex3M,I616,TRUE,_xll.ohTrigger(RecalcTrigger,Trigger3M)),NA())</f>
        <v>5.9853717359992231E-3</v>
      </c>
      <c r="N616" s="52">
        <f>IFERROR(_xll.qlIndexFixing(Index6M,$H616,TRUE,_xll.ohTrigger(RecalcTrigger,Trigger6M)),NA())</f>
        <v>7.9062590960323944E-3</v>
      </c>
      <c r="O616" s="52">
        <f>IFERROR(_xll.qlIndexFixing(ONIndex6M,I616,TRUE,_xll.ohTrigger(RecalcTrigger,Trigger6M)),NA())</f>
        <v>7.1645024307631644E-3</v>
      </c>
      <c r="P616" s="52">
        <f>IFERROR(_xll.qlIndexFixing(Index1Y,$H616,TRUE,_xll.ohTrigger(RecalcTrigger,Trigger1Y)),NA())</f>
        <v>1.0193107949187747E-2</v>
      </c>
      <c r="Q616" s="52">
        <f>IFERROR(_xll.qlIndexFixing(ONIndex1Y,I616,TRUE,_xll.ohTrigger(RecalcTrigger,Trigger1Y)),NA())</f>
        <v>8.672115501067168E-3</v>
      </c>
    </row>
    <row r="617" spans="2:17" x14ac:dyDescent="0.2">
      <c r="B617" s="46" t="s">
        <v>42</v>
      </c>
      <c r="D617" s="49">
        <f>_xll.qlCalendarAdvance(Calendar,$D616,B617,"f",FALSE)</f>
        <v>43678</v>
      </c>
      <c r="E617" s="49">
        <f>_xll.qlInterestRateIndexValueDate(IndexON,D617)</f>
        <v>43678</v>
      </c>
      <c r="F617" s="52">
        <f>IFERROR(_xll.qlIndexFixing(IndexON,D617,TRUE,_xll.ohTrigger(RecalcTrigger,TriggerON)),NA())</f>
        <v>4.1474111730543939E-3</v>
      </c>
      <c r="H617" s="49">
        <f>_xll.qlCalendarAdvance(Calendar,$H616,B617,"f",FALSE)</f>
        <v>43678</v>
      </c>
      <c r="I617" s="49">
        <f>_xll.qlInterestRateIndexValueDate(Index1M,$H617)</f>
        <v>43682</v>
      </c>
      <c r="J617" s="52">
        <f>IFERROR(_xll.qlIndexFixing(Index1M,$H617,TRUE,_xll.ohTrigger(RecalcTrigger,Trigger1M)),NA())</f>
        <v>4.9563474252726832E-3</v>
      </c>
      <c r="K617" s="52">
        <f>IFERROR(_xll.qlIndexFixing(ONIndex1M,I617,TRUE,_xll.ohTrigger(RecalcTrigger,Trigger1M)),NA())</f>
        <v>4.850448139777086E-3</v>
      </c>
      <c r="L617" s="52">
        <f>IFERROR(_xll.qlIndexFixing(Index3M,H617,TRUE,_xll.ohTrigger(RecalcTrigger,Trigger3M)),NA())</f>
        <v>6.3889667995200286E-3</v>
      </c>
      <c r="M617" s="52">
        <f>IFERROR(_xll.qlIndexFixing(ONIndex3M,I617,TRUE,_xll.ohTrigger(RecalcTrigger,Trigger3M)),NA())</f>
        <v>6.0418387959870756E-3</v>
      </c>
      <c r="N617" s="52">
        <f>IFERROR(_xll.qlIndexFixing(Index6M,$H617,TRUE,_xll.ohTrigger(RecalcTrigger,Trigger6M)),NA())</f>
        <v>7.9634638504905396E-3</v>
      </c>
      <c r="O617" s="52">
        <f>IFERROR(_xll.qlIndexFixing(ONIndex6M,I617,TRUE,_xll.ohTrigger(RecalcTrigger,Trigger6M)),NA())</f>
        <v>7.2222001765442911E-3</v>
      </c>
      <c r="P617" s="52">
        <f>IFERROR(_xll.qlIndexFixing(Index1Y,$H617,TRUE,_xll.ohTrigger(RecalcTrigger,Trigger1Y)),NA())</f>
        <v>1.0251060251827308E-2</v>
      </c>
      <c r="Q617" s="52">
        <f>IFERROR(_xll.qlIndexFixing(ONIndex1Y,I617,TRUE,_xll.ohTrigger(RecalcTrigger,Trigger1Y)),NA())</f>
        <v>8.7300482398333656E-3</v>
      </c>
    </row>
    <row r="618" spans="2:17" x14ac:dyDescent="0.2">
      <c r="B618" s="46" t="s">
        <v>42</v>
      </c>
      <c r="D618" s="49">
        <f>_xll.qlCalendarAdvance(Calendar,$D617,B618,"f",FALSE)</f>
        <v>43685</v>
      </c>
      <c r="E618" s="49">
        <f>_xll.qlInterestRateIndexValueDate(IndexON,D618)</f>
        <v>43685</v>
      </c>
      <c r="F618" s="52">
        <f>IFERROR(_xll.qlIndexFixing(IndexON,D618,TRUE,_xll.ohTrigger(RecalcTrigger,TriggerON)),NA())</f>
        <v>4.2011644746242638E-3</v>
      </c>
      <c r="H618" s="49">
        <f>_xll.qlCalendarAdvance(Calendar,$H617,B618,"f",FALSE)</f>
        <v>43685</v>
      </c>
      <c r="I618" s="49">
        <f>_xll.qlInterestRateIndexValueDate(Index1M,$H618)</f>
        <v>43689</v>
      </c>
      <c r="J618" s="52">
        <f>IFERROR(_xll.qlIndexFixing(Index1M,$H618,TRUE,_xll.ohTrigger(RecalcTrigger,Trigger1M)),NA())</f>
        <v>5.0125259213213407E-3</v>
      </c>
      <c r="K618" s="52">
        <f>IFERROR(_xll.qlIndexFixing(ONIndex1M,I618,TRUE,_xll.ohTrigger(RecalcTrigger,Trigger1M)),NA())</f>
        <v>4.9071903557429408E-3</v>
      </c>
      <c r="L618" s="52">
        <f>IFERROR(_xll.qlIndexFixing(Index3M,H618,TRUE,_xll.ohTrigger(RecalcTrigger,Trigger3M)),NA())</f>
        <v>6.4438806719067394E-3</v>
      </c>
      <c r="M618" s="52">
        <f>IFERROR(_xll.qlIndexFixing(ONIndex3M,I618,TRUE,_xll.ohTrigger(RecalcTrigger,Trigger3M)),NA())</f>
        <v>6.0979695212548535E-3</v>
      </c>
      <c r="N618" s="52">
        <f>IFERROR(_xll.qlIndexFixing(Index6M,$H618,TRUE,_xll.ohTrigger(RecalcTrigger,Trigger6M)),NA())</f>
        <v>8.0206921279795985E-3</v>
      </c>
      <c r="O618" s="52">
        <f>IFERROR(_xll.qlIndexFixing(ONIndex6M,I618,TRUE,_xll.ohTrigger(RecalcTrigger,Trigger6M)),NA())</f>
        <v>7.2796655477258554E-3</v>
      </c>
      <c r="P618" s="52">
        <f>IFERROR(_xll.qlIndexFixing(Index1Y,$H618,TRUE,_xll.ohTrigger(RecalcTrigger,Trigger1Y)),NA())</f>
        <v>1.0309033862499147E-2</v>
      </c>
      <c r="Q618" s="52">
        <f>IFERROR(_xll.qlIndexFixing(ONIndex1Y,I618,TRUE,_xll.ohTrigger(RecalcTrigger,Trigger1Y)),NA())</f>
        <v>8.7877201467634336E-3</v>
      </c>
    </row>
    <row r="619" spans="2:17" x14ac:dyDescent="0.2">
      <c r="B619" s="46" t="s">
        <v>42</v>
      </c>
      <c r="D619" s="49">
        <f>_xll.qlCalendarAdvance(Calendar,$D618,B619,"f",FALSE)</f>
        <v>43692</v>
      </c>
      <c r="E619" s="49">
        <f>_xll.qlInterestRateIndexValueDate(IndexON,D619)</f>
        <v>43692</v>
      </c>
      <c r="F619" s="52">
        <f>IFERROR(_xll.qlIndexFixing(IndexON,D619,TRUE,_xll.ohTrigger(RecalcTrigger,TriggerON)),NA())</f>
        <v>4.2546622791306277E-3</v>
      </c>
      <c r="H619" s="49">
        <f>_xll.qlCalendarAdvance(Calendar,$H618,B619,"f",FALSE)</f>
        <v>43692</v>
      </c>
      <c r="I619" s="49">
        <f>_xll.qlInterestRateIndexValueDate(Index1M,$H619)</f>
        <v>43696</v>
      </c>
      <c r="J619" s="52">
        <f>IFERROR(_xll.qlIndexFixing(Index1M,$H619,TRUE,_xll.ohTrigger(RecalcTrigger,Trigger1M)),NA())</f>
        <v>5.0683787193362938E-3</v>
      </c>
      <c r="K619" s="52">
        <f>IFERROR(_xll.qlIndexFixing(ONIndex1M,I619,TRUE,_xll.ohTrigger(RecalcTrigger,Trigger1M)),NA())</f>
        <v>4.9636250044571284E-3</v>
      </c>
      <c r="L619" s="52">
        <f>IFERROR(_xll.qlIndexFixing(Index3M,H619,TRUE,_xll.ohTrigger(RecalcTrigger,Trigger3M)),NA())</f>
        <v>6.4987442563735351E-3</v>
      </c>
      <c r="M619" s="52">
        <f>IFERROR(_xll.qlIndexFixing(ONIndex3M,I619,TRUE,_xll.ohTrigger(RecalcTrigger,Trigger3M)),NA())</f>
        <v>6.1537540404188462E-3</v>
      </c>
      <c r="N619" s="52">
        <f>IFERROR(_xll.qlIndexFixing(Index6M,$H619,TRUE,_xll.ohTrigger(RecalcTrigger,Trigger6M)),NA())</f>
        <v>8.0779575748727347E-3</v>
      </c>
      <c r="O619" s="52">
        <f>IFERROR(_xll.qlIndexFixing(ONIndex6M,I619,TRUE,_xll.ohTrigger(RecalcTrigger,Trigger6M)),NA())</f>
        <v>7.3368908764415153E-3</v>
      </c>
      <c r="P619" s="52">
        <f>IFERROR(_xll.qlIndexFixing(Index1Y,$H619,TRUE,_xll.ohTrigger(RecalcTrigger,Trigger1Y)),NA())</f>
        <v>1.0367034906673888E-2</v>
      </c>
      <c r="Q619" s="52">
        <f>IFERROR(_xll.qlIndexFixing(ONIndex1Y,I619,TRUE,_xll.ohTrigger(RecalcTrigger,Trigger1Y)),NA())</f>
        <v>8.8451233794906159E-3</v>
      </c>
    </row>
    <row r="620" spans="2:17" x14ac:dyDescent="0.2">
      <c r="B620" s="46" t="s">
        <v>42</v>
      </c>
      <c r="D620" s="49">
        <f>_xll.qlCalendarAdvance(Calendar,$D619,B620,"f",FALSE)</f>
        <v>43699</v>
      </c>
      <c r="E620" s="49">
        <f>_xll.qlInterestRateIndexValueDate(IndexON,D620)</f>
        <v>43699</v>
      </c>
      <c r="F620" s="52">
        <f>IFERROR(_xll.qlIndexFixing(IndexON,D620,TRUE,_xll.ohTrigger(RecalcTrigger,TriggerON)),NA())</f>
        <v>4.3078960543585509E-3</v>
      </c>
      <c r="H620" s="49">
        <f>_xll.qlCalendarAdvance(Calendar,$H619,B620,"f",FALSE)</f>
        <v>43699</v>
      </c>
      <c r="I620" s="49">
        <f>_xll.qlInterestRateIndexValueDate(Index1M,$H620)</f>
        <v>43703</v>
      </c>
      <c r="J620" s="52">
        <f>IFERROR(_xll.qlIndexFixing(Index1M,$H620,TRUE,_xll.ohTrigger(RecalcTrigger,Trigger1M)),NA())</f>
        <v>5.1238977533232186E-3</v>
      </c>
      <c r="K620" s="52">
        <f>IFERROR(_xll.qlIndexFixing(ONIndex1M,I620,TRUE,_xll.ohTrigger(RecalcTrigger,Trigger1M)),NA())</f>
        <v>5.019742255703008E-3</v>
      </c>
      <c r="L620" s="52">
        <f>IFERROR(_xll.qlIndexFixing(Index3M,H620,TRUE,_xll.ohTrigger(RecalcTrigger,Trigger3M)),NA())</f>
        <v>6.5536013083249316E-3</v>
      </c>
      <c r="M620" s="52">
        <f>IFERROR(_xll.qlIndexFixing(ONIndex3M,I620,TRUE,_xll.ohTrigger(RecalcTrigger,Trigger3M)),NA())</f>
        <v>6.2091824817755992E-3</v>
      </c>
      <c r="N620" s="52">
        <f>IFERROR(_xll.qlIndexFixing(Index6M,$H620,TRUE,_xll.ohTrigger(RecalcTrigger,Trigger6M)),NA())</f>
        <v>8.1352741357337121E-3</v>
      </c>
      <c r="O620" s="52">
        <f>IFERROR(_xll.qlIndexFixing(ONIndex6M,I620,TRUE,_xll.ohTrigger(RecalcTrigger,Trigger6M)),NA())</f>
        <v>7.3938684946650568E-3</v>
      </c>
      <c r="P620" s="52">
        <f>IFERROR(_xll.qlIndexFixing(Index1Y,$H620,TRUE,_xll.ohTrigger(RecalcTrigger,Trigger1Y)),NA())</f>
        <v>1.0425069654649908E-2</v>
      </c>
      <c r="Q620" s="52">
        <f>IFERROR(_xll.qlIndexFixing(ONIndex1Y,I620,TRUE,_xll.ohTrigger(RecalcTrigger,Trigger1Y)),NA())</f>
        <v>8.9022500954882844E-3</v>
      </c>
    </row>
    <row r="621" spans="2:17" x14ac:dyDescent="0.2">
      <c r="B621" s="46" t="s">
        <v>42</v>
      </c>
      <c r="D621" s="49">
        <f>_xll.qlCalendarAdvance(Calendar,$D620,B621,"f",FALSE)</f>
        <v>43706</v>
      </c>
      <c r="E621" s="49">
        <f>_xll.qlInterestRateIndexValueDate(IndexON,D621)</f>
        <v>43706</v>
      </c>
      <c r="F621" s="52">
        <f>IFERROR(_xll.qlIndexFixing(IndexON,D621,TRUE,_xll.ohTrigger(RecalcTrigger,TriggerON)),NA())</f>
        <v>4.3608572677733548E-3</v>
      </c>
      <c r="H621" s="49">
        <f>_xll.qlCalendarAdvance(Calendar,$H620,B621,"f",FALSE)</f>
        <v>43706</v>
      </c>
      <c r="I621" s="49">
        <f>_xll.qlInterestRateIndexValueDate(Index1M,$H621)</f>
        <v>43710</v>
      </c>
      <c r="J621" s="52">
        <f>IFERROR(_xll.qlIndexFixing(Index1M,$H621,TRUE,_xll.ohTrigger(RecalcTrigger,Trigger1M)),NA())</f>
        <v>5.1751695580408708E-3</v>
      </c>
      <c r="K621" s="52">
        <f>IFERROR(_xll.qlIndexFixing(ONIndex1M,I621,TRUE,_xll.ohTrigger(RecalcTrigger,Trigger1M)),NA())</f>
        <v>5.0755322794238111E-3</v>
      </c>
      <c r="L621" s="52">
        <f>IFERROR(_xll.qlIndexFixing(Index3M,H621,TRUE,_xll.ohTrigger(RecalcTrigger,Trigger3M)),NA())</f>
        <v>6.6044913563586714E-3</v>
      </c>
      <c r="M621" s="52">
        <f>IFERROR(_xll.qlIndexFixing(ONIndex3M,I621,TRUE,_xll.ohTrigger(RecalcTrigger,Trigger3M)),NA())</f>
        <v>6.2642449741812101E-3</v>
      </c>
      <c r="N621" s="52">
        <f>IFERROR(_xll.qlIndexFixing(Index6M,$H621,TRUE,_xll.ohTrigger(RecalcTrigger,Trigger6M)),NA())</f>
        <v>8.1842010206063815E-3</v>
      </c>
      <c r="O621" s="52">
        <f>IFERROR(_xll.qlIndexFixing(ONIndex6M,I621,TRUE,_xll.ohTrigger(RecalcTrigger,Trigger6M)),NA())</f>
        <v>7.450590734450202E-3</v>
      </c>
      <c r="P621" s="52">
        <f>IFERROR(_xll.qlIndexFixing(Index1Y,$H621,TRUE,_xll.ohTrigger(RecalcTrigger,Trigger1Y)),NA())</f>
        <v>1.0483144521595277E-2</v>
      </c>
      <c r="Q621" s="52">
        <f>IFERROR(_xll.qlIndexFixing(ONIndex1Y,I621,TRUE,_xll.ohTrigger(RecalcTrigger,Trigger1Y)),NA())</f>
        <v>8.9590924524696192E-3</v>
      </c>
    </row>
    <row r="622" spans="2:17" x14ac:dyDescent="0.2">
      <c r="B622" s="46" t="s">
        <v>42</v>
      </c>
      <c r="D622" s="49">
        <f>_xll.qlCalendarAdvance(Calendar,$D621,B622,"f",FALSE)</f>
        <v>43713</v>
      </c>
      <c r="E622" s="49">
        <f>_xll.qlInterestRateIndexValueDate(IndexON,D622)</f>
        <v>43713</v>
      </c>
      <c r="F622" s="52">
        <f>IFERROR(_xll.qlIndexFixing(IndexON,D622,TRUE,_xll.ohTrigger(RecalcTrigger,TriggerON)),NA())</f>
        <v>4.4135373866804883E-3</v>
      </c>
      <c r="H622" s="49">
        <f>_xll.qlCalendarAdvance(Calendar,$H621,B622,"f",FALSE)</f>
        <v>43713</v>
      </c>
      <c r="I622" s="49">
        <f>_xll.qlInterestRateIndexValueDate(Index1M,$H622)</f>
        <v>43717</v>
      </c>
      <c r="J622" s="52">
        <f>IFERROR(_xll.qlIndexFixing(Index1M,$H622,TRUE,_xll.ohTrigger(RecalcTrigger,Trigger1M)),NA())</f>
        <v>5.2302423720247404E-3</v>
      </c>
      <c r="K622" s="52">
        <f>IFERROR(_xll.qlIndexFixing(ONIndex1M,I622,TRUE,_xll.ohTrigger(RecalcTrigger,Trigger1M)),NA())</f>
        <v>5.1309852452430249E-3</v>
      </c>
      <c r="L622" s="52">
        <f>IFERROR(_xll.qlIndexFixing(Index3M,H622,TRUE,_xll.ohTrigger(RecalcTrigger,Trigger3M)),NA())</f>
        <v>6.6594547273147722E-3</v>
      </c>
      <c r="M622" s="52">
        <f>IFERROR(_xll.qlIndexFixing(ONIndex3M,I622,TRUE,_xll.ohTrigger(RecalcTrigger,Trigger3M)),NA())</f>
        <v>6.3189316462519685E-3</v>
      </c>
      <c r="N622" s="52">
        <f>IFERROR(_xll.qlIndexFixing(Index6M,$H622,TRUE,_xll.ohTrigger(RecalcTrigger,Trigger6M)),NA())</f>
        <v>8.2416428290831914E-3</v>
      </c>
      <c r="O622" s="52">
        <f>IFERROR(_xll.qlIndexFixing(ONIndex6M,I622,TRUE,_xll.ohTrigger(RecalcTrigger,Trigger6M)),NA())</f>
        <v>7.5070499279306091E-3</v>
      </c>
      <c r="P622" s="52">
        <f>IFERROR(_xll.qlIndexFixing(Index1Y,$H622,TRUE,_xll.ohTrigger(RecalcTrigger,Trigger1Y)),NA())</f>
        <v>1.0541266067594491E-2</v>
      </c>
      <c r="Q622" s="52">
        <f>IFERROR(_xll.qlIndexFixing(ONIndex1Y,I622,TRUE,_xll.ohTrigger(RecalcTrigger,Trigger1Y)),NA())</f>
        <v>9.015642607828056E-3</v>
      </c>
    </row>
    <row r="623" spans="2:17" x14ac:dyDescent="0.2">
      <c r="B623" s="46" t="s">
        <v>42</v>
      </c>
      <c r="D623" s="49">
        <f>_xll.qlCalendarAdvance(Calendar,$D622,B623,"f",FALSE)</f>
        <v>43720</v>
      </c>
      <c r="E623" s="49">
        <f>_xll.qlInterestRateIndexValueDate(IndexON,D623)</f>
        <v>43720</v>
      </c>
      <c r="F623" s="52">
        <f>IFERROR(_xll.qlIndexFixing(IndexON,D623,TRUE,_xll.ohTrigger(RecalcTrigger,TriggerON)),NA())</f>
        <v>4.4659278787850809E-3</v>
      </c>
      <c r="H623" s="49">
        <f>_xll.qlCalendarAdvance(Calendar,$H622,B623,"f",FALSE)</f>
        <v>43720</v>
      </c>
      <c r="I623" s="49">
        <f>_xll.qlInterestRateIndexValueDate(Index1M,$H623)</f>
        <v>43724</v>
      </c>
      <c r="J623" s="52">
        <f>IFERROR(_xll.qlIndexFixing(Index1M,$H623,TRUE,_xll.ohTrigger(RecalcTrigger,Trigger1M)),NA())</f>
        <v>5.2852765620778897E-3</v>
      </c>
      <c r="K623" s="52">
        <f>IFERROR(_xll.qlIndexFixing(ONIndex1M,I623,TRUE,_xll.ohTrigger(RecalcTrigger,Trigger1M)),NA())</f>
        <v>5.1860913230239447E-3</v>
      </c>
      <c r="L623" s="52">
        <f>IFERROR(_xll.qlIndexFixing(Index3M,H623,TRUE,_xll.ohTrigger(RecalcTrigger,Trigger3M)),NA())</f>
        <v>6.7145470727292388E-3</v>
      </c>
      <c r="M623" s="52">
        <f>IFERROR(_xll.qlIndexFixing(ONIndex3M,I623,TRUE,_xll.ohTrigger(RecalcTrigger,Trigger3M)),NA())</f>
        <v>6.3732326262844197E-3</v>
      </c>
      <c r="N623" s="52">
        <f>IFERROR(_xll.qlIndexFixing(Index6M,$H623,TRUE,_xll.ohTrigger(RecalcTrigger,Trigger6M)),NA())</f>
        <v>8.2991790036349555E-3</v>
      </c>
      <c r="O623" s="52">
        <f>IFERROR(_xll.qlIndexFixing(ONIndex6M,I623,TRUE,_xll.ohTrigger(RecalcTrigger,Trigger6M)),NA())</f>
        <v>7.5632384070001279E-3</v>
      </c>
      <c r="P623" s="52">
        <f>IFERROR(_xll.qlIndexFixing(Index1Y,$H623,TRUE,_xll.ohTrigger(RecalcTrigger,Trigger1Y)),NA())</f>
        <v>1.0599440997691287E-2</v>
      </c>
      <c r="Q623" s="52">
        <f>IFERROR(_xll.qlIndexFixing(ONIndex1Y,I623,TRUE,_xll.ohTrigger(RecalcTrigger,Trigger1Y)),NA())</f>
        <v>9.0718927192767751E-3</v>
      </c>
    </row>
    <row r="624" spans="2:17" x14ac:dyDescent="0.2">
      <c r="B624" s="46" t="s">
        <v>42</v>
      </c>
      <c r="D624" s="49">
        <f>_xll.qlCalendarAdvance(Calendar,$D623,B624,"f",FALSE)</f>
        <v>43727</v>
      </c>
      <c r="E624" s="49">
        <f>_xll.qlInterestRateIndexValueDate(IndexON,D624)</f>
        <v>43727</v>
      </c>
      <c r="F624" s="52">
        <f>IFERROR(_xll.qlIndexFixing(IndexON,D624,TRUE,_xll.ohTrigger(RecalcTrigger,TriggerON)),NA())</f>
        <v>4.5180202114725176E-3</v>
      </c>
      <c r="H624" s="49">
        <f>_xll.qlCalendarAdvance(Calendar,$H623,B624,"f",FALSE)</f>
        <v>43727</v>
      </c>
      <c r="I624" s="49">
        <f>_xll.qlInterestRateIndexValueDate(Index1M,$H624)</f>
        <v>43731</v>
      </c>
      <c r="J624" s="52">
        <f>IFERROR(_xll.qlIndexFixing(Index1M,$H624,TRUE,_xll.ohTrigger(RecalcTrigger,Trigger1M)),NA())</f>
        <v>5.3404090907642754E-3</v>
      </c>
      <c r="K624" s="52">
        <f>IFERROR(_xll.qlIndexFixing(ONIndex1M,I624,TRUE,_xll.ohTrigger(RecalcTrigger,Trigger1M)),NA())</f>
        <v>5.2408793539360232E-3</v>
      </c>
      <c r="L624" s="52">
        <f>IFERROR(_xll.qlIndexFixing(Index3M,H624,TRUE,_xll.ohTrigger(RecalcTrigger,Trigger3M)),NA())</f>
        <v>6.7698162436693569E-3</v>
      </c>
      <c r="M624" s="52">
        <f>IFERROR(_xll.qlIndexFixing(ONIndex3M,I624,TRUE,_xll.ohTrigger(RecalcTrigger,Trigger3M)),NA())</f>
        <v>6.4271778132418689E-3</v>
      </c>
      <c r="N624" s="52">
        <f>IFERROR(_xll.qlIndexFixing(Index6M,$H624,TRUE,_xll.ohTrigger(RecalcTrigger,Trigger6M)),NA())</f>
        <v>8.356824846357528E-3</v>
      </c>
      <c r="O624" s="52">
        <f>IFERROR(_xll.qlIndexFixing(ONIndex6M,I624,TRUE,_xll.ohTrigger(RecalcTrigger,Trigger6M)),NA())</f>
        <v>7.6191747465603754E-3</v>
      </c>
      <c r="P624" s="52">
        <f>IFERROR(_xll.qlIndexFixing(Index1Y,$H624,TRUE,_xll.ohTrigger(RecalcTrigger,Trigger1Y)),NA())</f>
        <v>1.0657676161934495E-2</v>
      </c>
      <c r="Q624" s="52">
        <f>IFERROR(_xll.qlIndexFixing(ONIndex1Y,I624,TRUE,_xll.ohTrigger(RecalcTrigger,Trigger1Y)),NA())</f>
        <v>9.1278600208699601E-3</v>
      </c>
    </row>
    <row r="625" spans="2:17" x14ac:dyDescent="0.2">
      <c r="B625" s="46" t="s">
        <v>42</v>
      </c>
      <c r="D625" s="49">
        <f>_xll.qlCalendarAdvance(Calendar,$D624,B625,"f",FALSE)</f>
        <v>43734</v>
      </c>
      <c r="E625" s="49">
        <f>_xll.qlInterestRateIndexValueDate(IndexON,D625)</f>
        <v>43734</v>
      </c>
      <c r="F625" s="52">
        <f>IFERROR(_xll.qlIndexFixing(IndexON,D625,TRUE,_xll.ohTrigger(RecalcTrigger,TriggerON)),NA())</f>
        <v>4.5698891991374779E-3</v>
      </c>
      <c r="H625" s="49">
        <f>_xll.qlCalendarAdvance(Calendar,$H624,B625,"f",FALSE)</f>
        <v>43734</v>
      </c>
      <c r="I625" s="49">
        <f>_xll.qlInterestRateIndexValueDate(Index1M,$H625)</f>
        <v>43738</v>
      </c>
      <c r="J625" s="52">
        <f>IFERROR(_xll.qlIndexFixing(Index1M,$H625,TRUE,_xll.ohTrigger(RecalcTrigger,Trigger1M)),NA())</f>
        <v>5.399771664558399E-3</v>
      </c>
      <c r="K625" s="52">
        <f>IFERROR(_xll.qlIndexFixing(ONIndex1M,I625,TRUE,_xll.ohTrigger(RecalcTrigger,Trigger1M)),NA())</f>
        <v>5.2957785591978279E-3</v>
      </c>
      <c r="L625" s="52">
        <f>IFERROR(_xll.qlIndexFixing(Index3M,H625,TRUE,_xll.ohTrigger(RecalcTrigger,Trigger3M)),NA())</f>
        <v>6.8293751320453143E-3</v>
      </c>
      <c r="M625" s="52">
        <f>IFERROR(_xll.qlIndexFixing(ONIndex3M,I625,TRUE,_xll.ohTrigger(RecalcTrigger,Trigger3M)),NA())</f>
        <v>6.4812088652743682E-3</v>
      </c>
      <c r="N625" s="52">
        <f>IFERROR(_xll.qlIndexFixing(Index6M,$H625,TRUE,_xll.ohTrigger(RecalcTrigger,Trigger6M)),NA())</f>
        <v>8.4188611431740557E-3</v>
      </c>
      <c r="O625" s="52">
        <f>IFERROR(_xll.qlIndexFixing(ONIndex6M,I625,TRUE,_xll.ohTrigger(RecalcTrigger,Trigger6M)),NA())</f>
        <v>7.6751492224147455E-3</v>
      </c>
      <c r="P625" s="52">
        <f>IFERROR(_xll.qlIndexFixing(Index1Y,$H625,TRUE,_xll.ohTrigger(RecalcTrigger,Trigger1Y)),NA())</f>
        <v>1.0715976916913825E-2</v>
      </c>
      <c r="Q625" s="52">
        <f>IFERROR(_xll.qlIndexFixing(ONIndex1Y,I625,TRUE,_xll.ohTrigger(RecalcTrigger,Trigger1Y)),NA())</f>
        <v>9.1838213747408304E-3</v>
      </c>
    </row>
    <row r="626" spans="2:17" x14ac:dyDescent="0.2">
      <c r="B626" s="46" t="s">
        <v>42</v>
      </c>
      <c r="D626" s="49">
        <f>_xll.qlCalendarAdvance(Calendar,$D625,B626,"f",FALSE)</f>
        <v>43741</v>
      </c>
      <c r="E626" s="49">
        <f>_xll.qlInterestRateIndexValueDate(IndexON,D626)</f>
        <v>43741</v>
      </c>
      <c r="F626" s="52">
        <f>IFERROR(_xll.qlIndexFixing(IndexON,D626,TRUE,_xll.ohTrigger(RecalcTrigger,TriggerON)),NA())</f>
        <v>4.6220266050500669E-3</v>
      </c>
      <c r="H626" s="49">
        <f>_xll.qlCalendarAdvance(Calendar,$H625,B626,"f",FALSE)</f>
        <v>43741</v>
      </c>
      <c r="I626" s="49">
        <f>_xll.qlInterestRateIndexValueDate(Index1M,$H626)</f>
        <v>43745</v>
      </c>
      <c r="J626" s="52">
        <f>IFERROR(_xll.qlIndexFixing(Index1M,$H626,TRUE,_xll.ohTrigger(RecalcTrigger,Trigger1M)),NA())</f>
        <v>5.4553762783285838E-3</v>
      </c>
      <c r="K626" s="52">
        <f>IFERROR(_xll.qlIndexFixing(ONIndex1M,I626,TRUE,_xll.ohTrigger(RecalcTrigger,Trigger1M)),NA())</f>
        <v>5.3509139025287311E-3</v>
      </c>
      <c r="L626" s="52">
        <f>IFERROR(_xll.qlIndexFixing(Index3M,H626,TRUE,_xll.ohTrigger(RecalcTrigger,Trigger3M)),NA())</f>
        <v>6.8851070582228195E-3</v>
      </c>
      <c r="M626" s="52">
        <f>IFERROR(_xll.qlIndexFixing(ONIndex3M,I626,TRUE,_xll.ohTrigger(RecalcTrigger,Trigger3M)),NA())</f>
        <v>6.5354545353901727E-3</v>
      </c>
      <c r="N626" s="52">
        <f>IFERROR(_xll.qlIndexFixing(Index6M,$H626,TRUE,_xll.ohTrigger(RecalcTrigger,Trigger6M)),NA())</f>
        <v>8.4767653367582973E-3</v>
      </c>
      <c r="O626" s="52">
        <f>IFERROR(_xll.qlIndexFixing(ONIndex6M,I626,TRUE,_xll.ohTrigger(RecalcTrigger,Trigger6M)),NA())</f>
        <v>7.7312456390465911E-3</v>
      </c>
      <c r="P626" s="52">
        <f>IFERROR(_xll.qlIndexFixing(Index1Y,$H626,TRUE,_xll.ohTrigger(RecalcTrigger,Trigger1Y)),NA())</f>
        <v>1.0774342149928088E-2</v>
      </c>
      <c r="Q626" s="52">
        <f>IFERROR(_xll.qlIndexFixing(ONIndex1Y,I626,TRUE,_xll.ohTrigger(RecalcTrigger,Trigger1Y)),NA())</f>
        <v>9.2398563459639149E-3</v>
      </c>
    </row>
    <row r="627" spans="2:17" x14ac:dyDescent="0.2">
      <c r="B627" s="46" t="s">
        <v>42</v>
      </c>
      <c r="D627" s="49">
        <f>_xll.qlCalendarAdvance(Calendar,$D626,B627,"f",FALSE)</f>
        <v>43748</v>
      </c>
      <c r="E627" s="49">
        <f>_xll.qlInterestRateIndexValueDate(IndexON,D627)</f>
        <v>43748</v>
      </c>
      <c r="F627" s="52">
        <f>IFERROR(_xll.qlIndexFixing(IndexON,D627,TRUE,_xll.ohTrigger(RecalcTrigger,TriggerON)),NA())</f>
        <v>4.674519340648331E-3</v>
      </c>
      <c r="H627" s="49">
        <f>_xll.qlCalendarAdvance(Calendar,$H626,B627,"f",FALSE)</f>
        <v>43748</v>
      </c>
      <c r="I627" s="49">
        <f>_xll.qlInterestRateIndexValueDate(Index1M,$H627)</f>
        <v>43752</v>
      </c>
      <c r="J627" s="52">
        <f>IFERROR(_xll.qlIndexFixing(Index1M,$H627,TRUE,_xll.ohTrigger(RecalcTrigger,Trigger1M)),NA())</f>
        <v>5.5112220019534301E-3</v>
      </c>
      <c r="K627" s="52">
        <f>IFERROR(_xll.qlIndexFixing(ONIndex1M,I627,TRUE,_xll.ohTrigger(RecalcTrigger,Trigger1M)),NA())</f>
        <v>5.4062869951199133E-3</v>
      </c>
      <c r="L627" s="52">
        <f>IFERROR(_xll.qlIndexFixing(Index3M,H627,TRUE,_xll.ohTrigger(RecalcTrigger,Trigger3M)),NA())</f>
        <v>6.9410684597903194E-3</v>
      </c>
      <c r="M627" s="52">
        <f>IFERROR(_xll.qlIndexFixing(ONIndex3M,I627,TRUE,_xll.ohTrigger(RecalcTrigger,Trigger3M)),NA())</f>
        <v>6.5899167189531482E-3</v>
      </c>
      <c r="N627" s="52">
        <f>IFERROR(_xll.qlIndexFixing(Index6M,$H627,TRUE,_xll.ohTrigger(RecalcTrigger,Trigger6M)),NA())</f>
        <v>8.5347950121960805E-3</v>
      </c>
      <c r="O627" s="52">
        <f>IFERROR(_xll.qlIndexFixing(ONIndex6M,I627,TRUE,_xll.ohTrigger(RecalcTrigger,Trigger6M)),NA())</f>
        <v>7.7874640926989258E-3</v>
      </c>
      <c r="P627" s="52">
        <f>IFERROR(_xll.qlIndexFixing(Index1Y,$H627,TRUE,_xll.ohTrigger(RecalcTrigger,Trigger1Y)),NA())</f>
        <v>1.0832769088933705E-2</v>
      </c>
      <c r="Q627" s="52">
        <f>IFERROR(_xll.qlIndexFixing(ONIndex1Y,I627,TRUE,_xll.ohTrigger(RecalcTrigger,Trigger1Y)),NA())</f>
        <v>9.2959645114376599E-3</v>
      </c>
    </row>
    <row r="628" spans="2:17" x14ac:dyDescent="0.2">
      <c r="B628" s="46" t="s">
        <v>42</v>
      </c>
      <c r="D628" s="49">
        <f>_xll.qlCalendarAdvance(Calendar,$D627,B628,"f",FALSE)</f>
        <v>43755</v>
      </c>
      <c r="E628" s="49">
        <f>_xll.qlInterestRateIndexValueDate(IndexON,D628)</f>
        <v>43755</v>
      </c>
      <c r="F628" s="52">
        <f>IFERROR(_xll.qlIndexFixing(IndexON,D628,TRUE,_xll.ohTrigger(RecalcTrigger,TriggerON)),NA())</f>
        <v>4.7273715079310108E-3</v>
      </c>
      <c r="H628" s="49">
        <f>_xll.qlCalendarAdvance(Calendar,$H627,B628,"f",FALSE)</f>
        <v>43755</v>
      </c>
      <c r="I628" s="49">
        <f>_xll.qlInterestRateIndexValueDate(Index1M,$H628)</f>
        <v>43759</v>
      </c>
      <c r="J628" s="52">
        <f>IFERROR(_xll.qlIndexFixing(Index1M,$H628,TRUE,_xll.ohTrigger(RecalcTrigger,Trigger1M)),NA())</f>
        <v>5.5673104508658887E-3</v>
      </c>
      <c r="K628" s="52">
        <f>IFERROR(_xll.qlIndexFixing(ONIndex1M,I628,TRUE,_xll.ohTrigger(RecalcTrigger,Trigger1M)),NA())</f>
        <v>5.461899448322427E-3</v>
      </c>
      <c r="L628" s="52">
        <f>IFERROR(_xll.qlIndexFixing(Index3M,H628,TRUE,_xll.ohTrigger(RecalcTrigger,Trigger3M)),NA())</f>
        <v>6.997261245064796E-3</v>
      </c>
      <c r="M628" s="52">
        <f>IFERROR(_xll.qlIndexFixing(ONIndex3M,I628,TRUE,_xll.ohTrigger(RecalcTrigger,Trigger3M)),NA())</f>
        <v>6.6445973110873524E-3</v>
      </c>
      <c r="N628" s="52">
        <f>IFERROR(_xll.qlIndexFixing(Index6M,$H628,TRUE,_xll.ohTrigger(RecalcTrigger,Trigger6M)),NA())</f>
        <v>8.5929502771643334E-3</v>
      </c>
      <c r="O628" s="52">
        <f>IFERROR(_xll.qlIndexFixing(ONIndex6M,I628,TRUE,_xll.ohTrigger(RecalcTrigger,Trigger6M)),NA())</f>
        <v>7.8438046796946992E-3</v>
      </c>
      <c r="P628" s="52">
        <f>IFERROR(_xll.qlIndexFixing(Index1Y,$H628,TRUE,_xll.ohTrigger(RecalcTrigger,Trigger1Y)),NA())</f>
        <v>1.0891254925958899E-2</v>
      </c>
      <c r="Q628" s="52">
        <f>IFERROR(_xll.qlIndexFixing(ONIndex1Y,I628,TRUE,_xll.ohTrigger(RecalcTrigger,Trigger1Y)),NA())</f>
        <v>9.3521454479805755E-3</v>
      </c>
    </row>
    <row r="629" spans="2:17" x14ac:dyDescent="0.2">
      <c r="B629" s="46" t="s">
        <v>42</v>
      </c>
      <c r="D629" s="49">
        <f>_xll.qlCalendarAdvance(Calendar,$D628,B629,"f",FALSE)</f>
        <v>43762</v>
      </c>
      <c r="E629" s="49">
        <f>_xll.qlInterestRateIndexValueDate(IndexON,D629)</f>
        <v>43762</v>
      </c>
      <c r="F629" s="52">
        <f>IFERROR(_xll.qlIndexFixing(IndexON,D629,TRUE,_xll.ohTrigger(RecalcTrigger,TriggerON)),NA())</f>
        <v>4.7805872089767831E-3</v>
      </c>
      <c r="H629" s="49">
        <f>_xll.qlCalendarAdvance(Calendar,$H628,B629,"f",FALSE)</f>
        <v>43762</v>
      </c>
      <c r="I629" s="49">
        <f>_xll.qlInterestRateIndexValueDate(Index1M,$H629)</f>
        <v>43766</v>
      </c>
      <c r="J629" s="52">
        <f>IFERROR(_xll.qlIndexFixing(Index1M,$H629,TRUE,_xll.ohTrigger(RecalcTrigger,Trigger1M)),NA())</f>
        <v>5.6236432405582142E-3</v>
      </c>
      <c r="K629" s="52">
        <f>IFERROR(_xll.qlIndexFixing(ONIndex1M,I629,TRUE,_xll.ohTrigger(RecalcTrigger,Trigger1M)),NA())</f>
        <v>5.5177528734873249E-3</v>
      </c>
      <c r="L629" s="52">
        <f>IFERROR(_xll.qlIndexFixing(Index3M,H629,TRUE,_xll.ohTrigger(RecalcTrigger,Trigger3M)),NA())</f>
        <v>7.0536873225161539E-3</v>
      </c>
      <c r="M629" s="52">
        <f>IFERROR(_xll.qlIndexFixing(ONIndex3M,I629,TRUE,_xll.ohTrigger(RecalcTrigger,Trigger3M)),NA())</f>
        <v>6.6994982071566511E-3</v>
      </c>
      <c r="N629" s="52">
        <f>IFERROR(_xll.qlIndexFixing(Index6M,$H629,TRUE,_xll.ohTrigger(RecalcTrigger,Trigger6M)),NA())</f>
        <v>8.651231239377985E-3</v>
      </c>
      <c r="O629" s="52">
        <f>IFERROR(_xll.qlIndexFixing(ONIndex6M,I629,TRUE,_xll.ohTrigger(RecalcTrigger,Trigger6M)),NA())</f>
        <v>7.9002674963568609E-3</v>
      </c>
      <c r="P629" s="52">
        <f>IFERROR(_xll.qlIndexFixing(Index1Y,$H629,TRUE,_xll.ohTrigger(RecalcTrigger,Trigger1Y)),NA())</f>
        <v>1.094979681709146E-2</v>
      </c>
      <c r="Q629" s="52">
        <f>IFERROR(_xll.qlIndexFixing(ONIndex1Y,I629,TRUE,_xll.ohTrigger(RecalcTrigger,Trigger1Y)),NA())</f>
        <v>9.4083987324111717E-3</v>
      </c>
    </row>
    <row r="630" spans="2:17" x14ac:dyDescent="0.2">
      <c r="B630" s="46" t="s">
        <v>42</v>
      </c>
      <c r="D630" s="49">
        <f>_xll.qlCalendarAdvance(Calendar,$D629,B630,"f",FALSE)</f>
        <v>43769</v>
      </c>
      <c r="E630" s="49">
        <f>_xll.qlInterestRateIndexValueDate(IndexON,D630)</f>
        <v>43769</v>
      </c>
      <c r="F630" s="52">
        <f>IFERROR(_xll.qlIndexFixing(IndexON,D630,TRUE,_xll.ohTrigger(RecalcTrigger,TriggerON)),NA())</f>
        <v>4.8341705455445805E-3</v>
      </c>
      <c r="H630" s="49">
        <f>_xll.qlCalendarAdvance(Calendar,$H629,B630,"f",FALSE)</f>
        <v>43769</v>
      </c>
      <c r="I630" s="49">
        <f>_xll.qlInterestRateIndexValueDate(Index1M,$H630)</f>
        <v>43773</v>
      </c>
      <c r="J630" s="52">
        <f>IFERROR(_xll.qlIndexFixing(Index1M,$H630,TRUE,_xll.ohTrigger(RecalcTrigger,Trigger1M)),NA())</f>
        <v>5.6761148942028328E-3</v>
      </c>
      <c r="K630" s="52">
        <f>IFERROR(_xll.qlIndexFixing(ONIndex1M,I630,TRUE,_xll.ohTrigger(RecalcTrigger,Trigger1M)),NA())</f>
        <v>5.5738488818857235E-3</v>
      </c>
      <c r="L630" s="52">
        <f>IFERROR(_xll.qlIndexFixing(Index3M,H630,TRUE,_xll.ohTrigger(RecalcTrigger,Trigger3M)),NA())</f>
        <v>7.1103486007628733E-3</v>
      </c>
      <c r="M630" s="52">
        <f>IFERROR(_xll.qlIndexFixing(ONIndex3M,I630,TRUE,_xll.ohTrigger(RecalcTrigger,Trigger3M)),NA())</f>
        <v>6.754621302285102E-3</v>
      </c>
      <c r="N630" s="52">
        <f>IFERROR(_xll.qlIndexFixing(Index6M,$H630,TRUE,_xll.ohTrigger(RecalcTrigger,Trigger6M)),NA())</f>
        <v>8.7053182790579192E-3</v>
      </c>
      <c r="O630" s="52">
        <f>IFERROR(_xll.qlIndexFixing(ONIndex6M,I630,TRUE,_xll.ohTrigger(RecalcTrigger,Trigger6M)),NA())</f>
        <v>7.9568526391682326E-3</v>
      </c>
      <c r="P630" s="52">
        <f>IFERROR(_xll.qlIndexFixing(Index1Y,$H630,TRUE,_xll.ohTrigger(RecalcTrigger,Trigger1Y)),NA())</f>
        <v>1.1008391882467826E-2</v>
      </c>
      <c r="Q630" s="52">
        <f>IFERROR(_xll.qlIndexFixing(ONIndex1Y,I630,TRUE,_xll.ohTrigger(RecalcTrigger,Trigger1Y)),NA())</f>
        <v>9.464723941707831E-3</v>
      </c>
    </row>
    <row r="631" spans="2:17" x14ac:dyDescent="0.2">
      <c r="B631" s="46" t="s">
        <v>42</v>
      </c>
      <c r="D631" s="49">
        <f>_xll.qlCalendarAdvance(Calendar,$D630,B631,"f",FALSE)</f>
        <v>43776</v>
      </c>
      <c r="E631" s="49">
        <f>_xll.qlInterestRateIndexValueDate(IndexON,D631)</f>
        <v>43776</v>
      </c>
      <c r="F631" s="52">
        <f>IFERROR(_xll.qlIndexFixing(IndexON,D631,TRUE,_xll.ohTrigger(RecalcTrigger,TriggerON)),NA())</f>
        <v>4.8881256196331435E-3</v>
      </c>
      <c r="H631" s="49">
        <f>_xll.qlCalendarAdvance(Calendar,$H630,B631,"f",FALSE)</f>
        <v>43776</v>
      </c>
      <c r="I631" s="49">
        <f>_xll.qlInterestRateIndexValueDate(Index1M,$H631)</f>
        <v>43780</v>
      </c>
      <c r="J631" s="52">
        <f>IFERROR(_xll.qlIndexFixing(Index1M,$H631,TRUE,_xll.ohTrigger(RecalcTrigger,Trigger1M)),NA())</f>
        <v>5.7329224911732979E-3</v>
      </c>
      <c r="K631" s="52">
        <f>IFERROR(_xll.qlIndexFixing(ONIndex1M,I631,TRUE,_xll.ohTrigger(RecalcTrigger,Trigger1M)),NA())</f>
        <v>5.6301890849486114E-3</v>
      </c>
      <c r="L631" s="52">
        <f>IFERROR(_xll.qlIndexFixing(Index3M,H631,TRUE,_xll.ohTrigger(RecalcTrigger,Trigger3M)),NA())</f>
        <v>7.1672469885789621E-3</v>
      </c>
      <c r="M631" s="52">
        <f>IFERROR(_xll.qlIndexFixing(ONIndex3M,I631,TRUE,_xll.ohTrigger(RecalcTrigger,Trigger3M)),NA())</f>
        <v>6.8099684919165071E-3</v>
      </c>
      <c r="N631" s="52">
        <f>IFERROR(_xll.qlIndexFixing(Index6M,$H631,TRUE,_xll.ohTrigger(RecalcTrigger,Trigger6M)),NA())</f>
        <v>8.7638405137333477E-3</v>
      </c>
      <c r="O631" s="52">
        <f>IFERROR(_xll.qlIndexFixing(ONIndex6M,I631,TRUE,_xll.ohTrigger(RecalcTrigger,Trigger6M)),NA())</f>
        <v>8.0135602043718279E-3</v>
      </c>
      <c r="P631" s="52">
        <f>IFERROR(_xll.qlIndexFixing(Index1Y,$H631,TRUE,_xll.ohTrigger(RecalcTrigger,Trigger1Y)),NA())</f>
        <v>1.1067037206260419E-2</v>
      </c>
      <c r="Q631" s="52">
        <f>IFERROR(_xll.qlIndexFixing(ONIndex1Y,I631,TRUE,_xll.ohTrigger(RecalcTrigger,Trigger1Y)),NA())</f>
        <v>9.5211206527689995E-3</v>
      </c>
    </row>
    <row r="632" spans="2:17" x14ac:dyDescent="0.2">
      <c r="B632" s="46" t="s">
        <v>42</v>
      </c>
      <c r="D632" s="49">
        <f>_xll.qlCalendarAdvance(Calendar,$D631,B632,"f",FALSE)</f>
        <v>43783</v>
      </c>
      <c r="E632" s="49">
        <f>_xll.qlInterestRateIndexValueDate(IndexON,D632)</f>
        <v>43783</v>
      </c>
      <c r="F632" s="52">
        <f>IFERROR(_xll.qlIndexFixing(IndexON,D632,TRUE,_xll.ohTrigger(RecalcTrigger,TriggerON)),NA())</f>
        <v>4.942456533321149E-3</v>
      </c>
      <c r="H632" s="49">
        <f>_xll.qlCalendarAdvance(Calendar,$H631,B632,"f",FALSE)</f>
        <v>43783</v>
      </c>
      <c r="I632" s="49">
        <f>_xll.qlInterestRateIndexValueDate(Index1M,$H632)</f>
        <v>43787</v>
      </c>
      <c r="J632" s="52">
        <f>IFERROR(_xll.qlIndexFixing(Index1M,$H632,TRUE,_xll.ohTrigger(RecalcTrigger,Trigger1M)),NA())</f>
        <v>5.7899791472877382E-3</v>
      </c>
      <c r="K632" s="52">
        <f>IFERROR(_xll.qlIndexFixing(ONIndex1M,I632,TRUE,_xll.ohTrigger(RecalcTrigger,Trigger1M)),NA())</f>
        <v>5.6867750938671691E-3</v>
      </c>
      <c r="L632" s="52">
        <f>IFERROR(_xll.qlIndexFixing(Index3M,H632,TRUE,_xll.ohTrigger(RecalcTrigger,Trigger3M)),NA())</f>
        <v>7.2243843948878754E-3</v>
      </c>
      <c r="M632" s="52">
        <f>IFERROR(_xll.qlIndexFixing(ONIndex3M,I632,TRUE,_xll.ohTrigger(RecalcTrigger,Trigger3M)),NA())</f>
        <v>6.8655416710949879E-3</v>
      </c>
      <c r="N632" s="52">
        <f>IFERROR(_xll.qlIndexFixing(Index6M,$H632,TRUE,_xll.ohTrigger(RecalcTrigger,Trigger6M)),NA())</f>
        <v>8.822488748747288E-3</v>
      </c>
      <c r="O632" s="52">
        <f>IFERROR(_xll.qlIndexFixing(ONIndex6M,I632,TRUE,_xll.ohTrigger(RecalcTrigger,Trigger6M)),NA())</f>
        <v>8.0703902882905965E-3</v>
      </c>
      <c r="P632" s="52">
        <f>IFERROR(_xll.qlIndexFixing(Index1Y,$H632,TRUE,_xll.ohTrigger(RecalcTrigger,Trigger1Y)),NA())</f>
        <v>1.1125729836664973E-2</v>
      </c>
      <c r="Q632" s="52">
        <f>IFERROR(_xll.qlIndexFixing(ONIndex1Y,I632,TRUE,_xll.ohTrigger(RecalcTrigger,Trigger1Y)),NA())</f>
        <v>9.5775884423332514E-3</v>
      </c>
    </row>
    <row r="633" spans="2:17" x14ac:dyDescent="0.2">
      <c r="B633" s="46" t="s">
        <v>42</v>
      </c>
      <c r="D633" s="49">
        <f>_xll.qlCalendarAdvance(Calendar,$D632,B633,"f",FALSE)</f>
        <v>43790</v>
      </c>
      <c r="E633" s="49">
        <f>_xll.qlInterestRateIndexValueDate(IndexON,D633)</f>
        <v>43790</v>
      </c>
      <c r="F633" s="52">
        <f>IFERROR(_xll.qlIndexFixing(IndexON,D633,TRUE,_xll.ohTrigger(RecalcTrigger,TriggerON)),NA())</f>
        <v>4.9971673883675294E-3</v>
      </c>
      <c r="H633" s="49">
        <f>_xll.qlCalendarAdvance(Calendar,$H632,B633,"f",FALSE)</f>
        <v>43790</v>
      </c>
      <c r="I633" s="49">
        <f>_xll.qlInterestRateIndexValueDate(Index1M,$H633)</f>
        <v>43794</v>
      </c>
      <c r="J633" s="52">
        <f>IFERROR(_xll.qlIndexFixing(Index1M,$H633,TRUE,_xll.ohTrigger(RecalcTrigger,Trigger1M)),NA())</f>
        <v>5.8556156219607969E-3</v>
      </c>
      <c r="K633" s="52">
        <f>IFERROR(_xll.qlIndexFixing(ONIndex1M,I633,TRUE,_xll.ohTrigger(RecalcTrigger,Trigger1M)),NA())</f>
        <v>5.7436085200723852E-3</v>
      </c>
      <c r="L633" s="52">
        <f>IFERROR(_xll.qlIndexFixing(Index3M,H633,TRUE,_xll.ohTrigger(RecalcTrigger,Trigger3M)),NA())</f>
        <v>7.2817627287668574E-3</v>
      </c>
      <c r="M633" s="52">
        <f>IFERROR(_xll.qlIndexFixing(ONIndex3M,I633,TRUE,_xll.ohTrigger(RecalcTrigger,Trigger3M)),NA())</f>
        <v>6.9213427353442825E-3</v>
      </c>
      <c r="N633" s="52">
        <f>IFERROR(_xll.qlIndexFixing(Index6M,$H633,TRUE,_xll.ohTrigger(RecalcTrigger,Trigger6M)),NA())</f>
        <v>8.8812630918878085E-3</v>
      </c>
      <c r="O633" s="52">
        <f>IFERROR(_xll.qlIndexFixing(ONIndex6M,I633,TRUE,_xll.ohTrigger(RecalcTrigger,Trigger6M)),NA())</f>
        <v>8.127342987487296E-3</v>
      </c>
      <c r="P633" s="52">
        <f>IFERROR(_xll.qlIndexFixing(Index1Y,$H633,TRUE,_xll.ohTrigger(RecalcTrigger,Trigger1Y)),NA())</f>
        <v>1.1184466785890928E-2</v>
      </c>
      <c r="Q633" s="52">
        <f>IFERROR(_xll.qlIndexFixing(ONIndex1Y,I633,TRUE,_xll.ohTrigger(RecalcTrigger,Trigger1Y)),NA())</f>
        <v>9.6341268872190966E-3</v>
      </c>
    </row>
    <row r="634" spans="2:17" x14ac:dyDescent="0.2">
      <c r="B634" s="46" t="s">
        <v>42</v>
      </c>
      <c r="D634" s="49">
        <f>_xll.qlCalendarAdvance(Calendar,$D633,B634,"f",FALSE)</f>
        <v>43797</v>
      </c>
      <c r="E634" s="49">
        <f>_xll.qlInterestRateIndexValueDate(IndexON,D634)</f>
        <v>43797</v>
      </c>
      <c r="F634" s="52">
        <f>IFERROR(_xll.qlIndexFixing(IndexON,D634,TRUE,_xll.ohTrigger(RecalcTrigger,TriggerON)),NA())</f>
        <v>5.0522622868509615E-3</v>
      </c>
      <c r="H634" s="49">
        <f>_xll.qlCalendarAdvance(Calendar,$H633,B634,"f",FALSE)</f>
        <v>43797</v>
      </c>
      <c r="I634" s="49">
        <f>_xll.qlInterestRateIndexValueDate(Index1M,$H634)</f>
        <v>43801</v>
      </c>
      <c r="J634" s="52">
        <f>IFERROR(_xll.qlIndexFixing(Index1M,$H634,TRUE,_xll.ohTrigger(RecalcTrigger,Trigger1M)),NA())</f>
        <v>5.9090288459689106E-3</v>
      </c>
      <c r="K634" s="52">
        <f>IFERROR(_xll.qlIndexFixing(ONIndex1M,I634,TRUE,_xll.ohTrigger(RecalcTrigger,Trigger1M)),NA())</f>
        <v>5.8006909749153124E-3</v>
      </c>
      <c r="L634" s="52">
        <f>IFERROR(_xll.qlIndexFixing(Index3M,H634,TRUE,_xll.ohTrigger(RecalcTrigger,Trigger3M)),NA())</f>
        <v>7.3351473928879429E-3</v>
      </c>
      <c r="M634" s="52">
        <f>IFERROR(_xll.qlIndexFixing(ONIndex3M,I634,TRUE,_xll.ohTrigger(RecalcTrigger,Trigger3M)),NA())</f>
        <v>6.9773735798683845E-3</v>
      </c>
      <c r="N634" s="52">
        <f>IFERROR(_xll.qlIndexFixing(Index6M,$H634,TRUE,_xll.ohTrigger(RecalcTrigger,Trigger6M)),NA())</f>
        <v>8.944525281565769E-3</v>
      </c>
      <c r="O634" s="52">
        <f>IFERROR(_xll.qlIndexFixing(ONIndex6M,I634,TRUE,_xll.ohTrigger(RecalcTrigger,Trigger6M)),NA())</f>
        <v>8.184418398125004E-3</v>
      </c>
      <c r="P634" s="52">
        <f>IFERROR(_xll.qlIndexFixing(Index1Y,$H634,TRUE,_xll.ohTrigger(RecalcTrigger,Trigger1Y)),NA())</f>
        <v>1.1243245030147009E-2</v>
      </c>
      <c r="Q634" s="52">
        <f>IFERROR(_xll.qlIndexFixing(ONIndex1Y,I634,TRUE,_xll.ohTrigger(RecalcTrigger,Trigger1Y)),NA())</f>
        <v>9.6907355644848536E-3</v>
      </c>
    </row>
    <row r="635" spans="2:17" x14ac:dyDescent="0.2">
      <c r="B635" s="46" t="s">
        <v>42</v>
      </c>
      <c r="D635" s="49">
        <f>_xll.qlCalendarAdvance(Calendar,$D634,B635,"f",FALSE)</f>
        <v>43804</v>
      </c>
      <c r="E635" s="49">
        <f>_xll.qlInterestRateIndexValueDate(IndexON,D635)</f>
        <v>43804</v>
      </c>
      <c r="F635" s="52">
        <f>IFERROR(_xll.qlIndexFixing(IndexON,D635,TRUE,_xll.ohTrigger(RecalcTrigger,TriggerON)),NA())</f>
        <v>5.1077453307701859E-3</v>
      </c>
      <c r="H635" s="49">
        <f>_xll.qlCalendarAdvance(Calendar,$H634,B635,"f",FALSE)</f>
        <v>43804</v>
      </c>
      <c r="I635" s="49">
        <f>_xll.qlInterestRateIndexValueDate(Index1M,$H635)</f>
        <v>43808</v>
      </c>
      <c r="J635" s="52">
        <f>IFERROR(_xll.qlIndexFixing(Index1M,$H635,TRUE,_xll.ohTrigger(RecalcTrigger,Trigger1M)),NA())</f>
        <v>5.9668616081609916E-3</v>
      </c>
      <c r="K635" s="52">
        <f>IFERROR(_xll.qlIndexFixing(ONIndex1M,I635,TRUE,_xll.ohTrigger(RecalcTrigger,Trigger1M)),NA())</f>
        <v>5.8580240696670671E-3</v>
      </c>
      <c r="L635" s="52">
        <f>IFERROR(_xll.qlIndexFixing(Index3M,H635,TRUE,_xll.ohTrigger(RecalcTrigger,Trigger3M)),NA())</f>
        <v>7.3929942863364727E-3</v>
      </c>
      <c r="M635" s="52">
        <f>IFERROR(_xll.qlIndexFixing(ONIndex3M,I635,TRUE,_xll.ohTrigger(RecalcTrigger,Trigger3M)),NA())</f>
        <v>7.0336360997913516E-3</v>
      </c>
      <c r="N635" s="52">
        <f>IFERROR(_xll.qlIndexFixing(Index6M,$H635,TRUE,_xll.ohTrigger(RecalcTrigger,Trigger6M)),NA())</f>
        <v>9.0035626912161326E-3</v>
      </c>
      <c r="O635" s="52">
        <f>IFERROR(_xll.qlIndexFixing(ONIndex6M,I635,TRUE,_xll.ohTrigger(RecalcTrigger,Trigger6M)),NA())</f>
        <v>8.2416166166865423E-3</v>
      </c>
      <c r="P635" s="52">
        <f>IFERROR(_xll.qlIndexFixing(Index1Y,$H635,TRUE,_xll.ohTrigger(RecalcTrigger,Trigger1Y)),NA())</f>
        <v>1.1302061509630533E-2</v>
      </c>
      <c r="Q635" s="52">
        <f>IFERROR(_xll.qlIndexFixing(ONIndex1Y,I635,TRUE,_xll.ohTrigger(RecalcTrigger,Trigger1Y)),NA())</f>
        <v>9.7474140509490326E-3</v>
      </c>
    </row>
    <row r="636" spans="2:17" x14ac:dyDescent="0.2">
      <c r="B636" s="46" t="s">
        <v>42</v>
      </c>
      <c r="D636" s="49">
        <f>_xll.qlCalendarAdvance(Calendar,$D635,B636,"f",FALSE)</f>
        <v>43811</v>
      </c>
      <c r="E636" s="49">
        <f>_xll.qlInterestRateIndexValueDate(IndexON,D636)</f>
        <v>43811</v>
      </c>
      <c r="F636" s="52">
        <f>IFERROR(_xll.qlIndexFixing(IndexON,D636,TRUE,_xll.ohTrigger(RecalcTrigger,TriggerON)),NA())</f>
        <v>5.1636206220440073E-3</v>
      </c>
      <c r="H636" s="49">
        <f>_xll.qlCalendarAdvance(Calendar,$H635,B636,"f",FALSE)</f>
        <v>43811</v>
      </c>
      <c r="I636" s="49">
        <f>_xll.qlInterestRateIndexValueDate(Index1M,$H636)</f>
        <v>43815</v>
      </c>
      <c r="J636" s="52">
        <f>IFERROR(_xll.qlIndexFixing(Index1M,$H636,TRUE,_xll.ohTrigger(RecalcTrigger,Trigger1M)),NA())</f>
        <v>6.0249500208577099E-3</v>
      </c>
      <c r="K636" s="52">
        <f>IFERROR(_xll.qlIndexFixing(ONIndex1M,I636,TRUE,_xll.ohTrigger(RecalcTrigger,Trigger1M)),NA())</f>
        <v>5.9156094157586381E-3</v>
      </c>
      <c r="L636" s="52">
        <f>IFERROR(_xll.qlIndexFixing(Index3M,H636,TRUE,_xll.ohTrigger(RecalcTrigger,Trigger3M)),NA())</f>
        <v>7.4510876847412302E-3</v>
      </c>
      <c r="M636" s="52">
        <f>IFERROR(_xll.qlIndexFixing(ONIndex3M,I636,TRUE,_xll.ohTrigger(RecalcTrigger,Trigger3M)),NA())</f>
        <v>7.0901321904770498E-3</v>
      </c>
      <c r="N636" s="52">
        <f>IFERROR(_xll.qlIndexFixing(Index6M,$H636,TRUE,_xll.ohTrigger(RecalcTrigger,Trigger6M)),NA())</f>
        <v>9.0627265530992228E-3</v>
      </c>
      <c r="O636" s="52">
        <f>IFERROR(_xll.qlIndexFixing(ONIndex6M,I636,TRUE,_xll.ohTrigger(RecalcTrigger,Trigger6M)),NA())</f>
        <v>8.2989377394948605E-3</v>
      </c>
      <c r="P636" s="52">
        <f>IFERROR(_xll.qlIndexFixing(Index1Y,$H636,TRUE,_xll.ohTrigger(RecalcTrigger,Trigger1Y)),NA())</f>
        <v>1.1360913128517357E-2</v>
      </c>
      <c r="Q636" s="52">
        <f>IFERROR(_xll.qlIndexFixing(ONIndex1Y,I636,TRUE,_xll.ohTrigger(RecalcTrigger,Trigger1Y)),NA())</f>
        <v>9.8041619232702715E-3</v>
      </c>
    </row>
    <row r="637" spans="2:17" x14ac:dyDescent="0.2">
      <c r="B637" s="46" t="s">
        <v>42</v>
      </c>
      <c r="D637" s="49">
        <f>_xll.qlCalendarAdvance(Calendar,$D636,B637,"f",FALSE)</f>
        <v>43818</v>
      </c>
      <c r="E637" s="49">
        <f>_xll.qlInterestRateIndexValueDate(IndexON,D637)</f>
        <v>43818</v>
      </c>
      <c r="F637" s="52">
        <f>IFERROR(_xll.qlIndexFixing(IndexON,D637,TRUE,_xll.ohTrigger(RecalcTrigger,TriggerON)),NA())</f>
        <v>5.2198922625912303E-3</v>
      </c>
      <c r="H637" s="49">
        <f>_xll.qlCalendarAdvance(Calendar,$H636,B637,"f",FALSE)</f>
        <v>43818</v>
      </c>
      <c r="I637" s="49">
        <f>_xll.qlInterestRateIndexValueDate(Index1M,$H637)</f>
        <v>43822</v>
      </c>
      <c r="J637" s="52">
        <f>IFERROR(_xll.qlIndexFixing(Index1M,$H637,TRUE,_xll.ohTrigger(RecalcTrigger,Trigger1M)),NA())</f>
        <v>6.0832956999200584E-3</v>
      </c>
      <c r="K637" s="52">
        <f>IFERROR(_xll.qlIndexFixing(ONIndex1M,I637,TRUE,_xll.ohTrigger(RecalcTrigger,Trigger1M)),NA())</f>
        <v>5.9984166561566354E-3</v>
      </c>
      <c r="L637" s="52">
        <f>IFERROR(_xll.qlIndexFixing(Index3M,H637,TRUE,_xll.ohTrigger(RecalcTrigger,Trigger3M)),NA())</f>
        <v>7.5094294976393592E-3</v>
      </c>
      <c r="M637" s="52">
        <f>IFERROR(_xll.qlIndexFixing(ONIndex3M,I637,TRUE,_xll.ohTrigger(RecalcTrigger,Trigger3M)),NA())</f>
        <v>7.1713942960549559E-3</v>
      </c>
      <c r="N637" s="52">
        <f>IFERROR(_xll.qlIndexFixing(Index6M,$H637,TRUE,_xll.ohTrigger(RecalcTrigger,Trigger6M)),NA())</f>
        <v>9.1220169752143365E-3</v>
      </c>
      <c r="O637" s="52">
        <f>IFERROR(_xll.qlIndexFixing(ONIndex6M,I637,TRUE,_xll.ohTrigger(RecalcTrigger,Trigger6M)),NA())</f>
        <v>8.381234405350213E-3</v>
      </c>
      <c r="P637" s="52">
        <f>IFERROR(_xll.qlIndexFixing(Index1Y,$H637,TRUE,_xll.ohTrigger(RecalcTrigger,Trigger1Y)),NA())</f>
        <v>1.1419796754947246E-2</v>
      </c>
      <c r="Q637" s="52">
        <f>IFERROR(_xll.qlIndexFixing(ONIndex1Y,I637,TRUE,_xll.ohTrigger(RecalcTrigger,Trigger1Y)),NA())</f>
        <v>9.8856217494347476E-3</v>
      </c>
    </row>
    <row r="638" spans="2:17" x14ac:dyDescent="0.2">
      <c r="B638" s="46" t="s">
        <v>42</v>
      </c>
      <c r="D638" s="49">
        <f>_xll.qlCalendarAdvance(Calendar,$D637,B638,"f",FALSE)</f>
        <v>43826</v>
      </c>
      <c r="E638" s="49">
        <f>_xll.qlInterestRateIndexValueDate(IndexON,D638)</f>
        <v>43826</v>
      </c>
      <c r="F638" s="52">
        <f>IFERROR(_xll.qlIndexFixing(IndexON,D638,TRUE,_xll.ohTrigger(RecalcTrigger,TriggerON)),NA())</f>
        <v>5.2929110842470095E-3</v>
      </c>
      <c r="H638" s="49">
        <f>_xll.qlCalendarAdvance(Calendar,$H637,B638,"f",FALSE)</f>
        <v>43826</v>
      </c>
      <c r="I638" s="49">
        <f>_xll.qlInterestRateIndexValueDate(Index1M,$H638)</f>
        <v>43830</v>
      </c>
      <c r="J638" s="52">
        <f>IFERROR(_xll.qlIndexFixing(Index1M,$H638,TRUE,_xll.ohTrigger(RecalcTrigger,Trigger1M)),NA())</f>
        <v>6.1502935689378684E-3</v>
      </c>
      <c r="K638" s="52">
        <f>IFERROR(_xll.qlIndexFixing(ONIndex1M,I638,TRUE,_xll.ohTrigger(RecalcTrigger,Trigger1M)),NA())</f>
        <v>6.0566232809300402E-3</v>
      </c>
      <c r="L638" s="52">
        <f>IFERROR(_xll.qlIndexFixing(Index3M,H638,TRUE,_xll.ohTrigger(RecalcTrigger,Trigger3M)),NA())</f>
        <v>7.5764124860093597E-3</v>
      </c>
      <c r="M638" s="52">
        <f>IFERROR(_xll.qlIndexFixing(ONIndex3M,I638,TRUE,_xll.ohTrigger(RecalcTrigger,Trigger3M)),NA())</f>
        <v>7.2284678162048976E-3</v>
      </c>
      <c r="N638" s="52">
        <f>IFERROR(_xll.qlIndexFixing(Index6M,$H638,TRUE,_xll.ohTrigger(RecalcTrigger,Trigger6M)),NA())</f>
        <v>9.185527192605375E-3</v>
      </c>
      <c r="O638" s="52">
        <f>IFERROR(_xll.qlIndexFixing(ONIndex6M,I638,TRUE,_xll.ohTrigger(RecalcTrigger,Trigger6M)),NA())</f>
        <v>8.4388571038562787E-3</v>
      </c>
      <c r="P638" s="52">
        <f>IFERROR(_xll.qlIndexFixing(Index1Y,$H638,TRUE,_xll.ohTrigger(RecalcTrigger,Trigger1Y)),NA())</f>
        <v>1.1487127455482677E-2</v>
      </c>
      <c r="Q638" s="52">
        <f>IFERROR(_xll.qlIndexFixing(ONIndex1Y,I638,TRUE,_xll.ohTrigger(RecalcTrigger,Trigger1Y)),NA())</f>
        <v>9.9425395009333783E-3</v>
      </c>
    </row>
    <row r="639" spans="2:17" x14ac:dyDescent="0.2">
      <c r="B639" s="46" t="s">
        <v>42</v>
      </c>
      <c r="D639" s="49">
        <f>_xll.qlCalendarAdvance(Calendar,$D638,B639,"f",FALSE)</f>
        <v>43833</v>
      </c>
      <c r="E639" s="49">
        <f>_xll.qlInterestRateIndexValueDate(IndexON,D639)</f>
        <v>43833</v>
      </c>
      <c r="F639" s="52">
        <f>IFERROR(_xll.qlIndexFixing(IndexON,D639,TRUE,_xll.ohTrigger(RecalcTrigger,TriggerON)),NA())</f>
        <v>5.350105788206605E-3</v>
      </c>
      <c r="H639" s="49">
        <f>_xll.qlCalendarAdvance(Calendar,$H638,B639,"f",FALSE)</f>
        <v>43833</v>
      </c>
      <c r="I639" s="49">
        <f>_xll.qlInterestRateIndexValueDate(Index1M,$H639)</f>
        <v>43837</v>
      </c>
      <c r="J639" s="52">
        <f>IFERROR(_xll.qlIndexFixing(Index1M,$H639,TRUE,_xll.ohTrigger(RecalcTrigger,Trigger1M)),NA())</f>
        <v>6.2091959745025349E-3</v>
      </c>
      <c r="K639" s="52">
        <f>IFERROR(_xll.qlIndexFixing(ONIndex1M,I639,TRUE,_xll.ohTrigger(RecalcTrigger,Trigger1M)),NA())</f>
        <v>6.0982521224772768E-3</v>
      </c>
      <c r="L639" s="52">
        <f>IFERROR(_xll.qlIndexFixing(Index3M,H639,TRUE,_xll.ohTrigger(RecalcTrigger,Trigger3M)),NA())</f>
        <v>7.6352930464885409E-3</v>
      </c>
      <c r="M639" s="52">
        <f>IFERROR(_xll.qlIndexFixing(ONIndex3M,I639,TRUE,_xll.ohTrigger(RecalcTrigger,Trigger3M)),NA())</f>
        <v>7.2692330777979208E-3</v>
      </c>
      <c r="N639" s="52">
        <f>IFERROR(_xll.qlIndexFixing(Index6M,$H639,TRUE,_xll.ohTrigger(RecalcTrigger,Trigger6M)),NA())</f>
        <v>9.2450785668337192E-3</v>
      </c>
      <c r="O639" s="52">
        <f>IFERROR(_xll.qlIndexFixing(ONIndex6M,I639,TRUE,_xll.ohTrigger(RecalcTrigger,Trigger6M)),NA())</f>
        <v>8.4798910468730782E-3</v>
      </c>
      <c r="P639" s="52">
        <f>IFERROR(_xll.qlIndexFixing(Index1Y,$H639,TRUE,_xll.ohTrigger(RecalcTrigger,Trigger1Y)),NA())</f>
        <v>1.1546068955813211E-2</v>
      </c>
      <c r="Q639" s="52">
        <f>IFERROR(_xll.qlIndexFixing(ONIndex1Y,I639,TRUE,_xll.ohTrigger(RecalcTrigger,Trigger1Y)),NA())</f>
        <v>9.9829593742750689E-3</v>
      </c>
    </row>
    <row r="640" spans="2:17" x14ac:dyDescent="0.2">
      <c r="B640" s="46" t="s">
        <v>42</v>
      </c>
      <c r="D640" s="49">
        <f>_xll.qlCalendarAdvance(Calendar,$D639,B640,"f",FALSE)</f>
        <v>43840</v>
      </c>
      <c r="E640" s="49">
        <f>_xll.qlInterestRateIndexValueDate(IndexON,D640)</f>
        <v>43840</v>
      </c>
      <c r="F640" s="52">
        <f>IFERROR(_xll.qlIndexFixing(IndexON,D640,TRUE,_xll.ohTrigger(RecalcTrigger,TriggerON)),NA())</f>
        <v>5.4077103499139412E-3</v>
      </c>
      <c r="H640" s="49">
        <f>_xll.qlCalendarAdvance(Calendar,$H639,B640,"f",FALSE)</f>
        <v>43840</v>
      </c>
      <c r="I640" s="49">
        <f>_xll.qlInterestRateIndexValueDate(Index1M,$H640)</f>
        <v>43844</v>
      </c>
      <c r="J640" s="52">
        <f>IFERROR(_xll.qlIndexFixing(Index1M,$H640,TRUE,_xll.ohTrigger(RecalcTrigger,Trigger1M)),NA())</f>
        <v>6.2683607252012052E-3</v>
      </c>
      <c r="K640" s="52">
        <f>IFERROR(_xll.qlIndexFixing(ONIndex1M,I640,TRUE,_xll.ohTrigger(RecalcTrigger,Trigger1M)),NA())</f>
        <v>6.1568996752914273E-3</v>
      </c>
      <c r="L640" s="52">
        <f>IFERROR(_xll.qlIndexFixing(Index3M,H640,TRUE,_xll.ohTrigger(RecalcTrigger,Trigger3M)),NA())</f>
        <v>7.6944280238974436E-3</v>
      </c>
      <c r="M640" s="52">
        <f>IFERROR(_xll.qlIndexFixing(ONIndex3M,I640,TRUE,_xll.ohTrigger(RecalcTrigger,Trigger3M)),NA())</f>
        <v>7.3267170092528033E-3</v>
      </c>
      <c r="N640" s="52">
        <f>IFERROR(_xll.qlIndexFixing(Index6M,$H640,TRUE,_xll.ohTrigger(RecalcTrigger,Trigger6M)),NA())</f>
        <v>9.3047568201468853E-3</v>
      </c>
      <c r="O640" s="52">
        <f>IFERROR(_xll.qlIndexFixing(ONIndex6M,I640,TRUE,_xll.ohTrigger(RecalcTrigger,Trigger6M)),NA())</f>
        <v>8.5377223709226513E-3</v>
      </c>
      <c r="P640" s="52">
        <f>IFERROR(_xll.qlIndexFixing(Index1Y,$H640,TRUE,_xll.ohTrigger(RecalcTrigger,Trigger1Y)),NA())</f>
        <v>1.1605032385980488E-2</v>
      </c>
      <c r="Q640" s="52">
        <f>IFERROR(_xll.qlIndexFixing(ONIndex1Y,I640,TRUE,_xll.ohTrigger(RecalcTrigger,Trigger1Y)),NA())</f>
        <v>1.003999019538071E-2</v>
      </c>
    </row>
    <row r="641" spans="2:17" x14ac:dyDescent="0.2">
      <c r="B641" s="46" t="s">
        <v>42</v>
      </c>
      <c r="D641" s="49">
        <f>_xll.qlCalendarAdvance(Calendar,$D640,B641,"f",FALSE)</f>
        <v>43847</v>
      </c>
      <c r="E641" s="49">
        <f>_xll.qlInterestRateIndexValueDate(IndexON,D641)</f>
        <v>43847</v>
      </c>
      <c r="F641" s="52">
        <f>IFERROR(_xll.qlIndexFixing(IndexON,D641,TRUE,_xll.ohTrigger(RecalcTrigger,TriggerON)),NA())</f>
        <v>5.4657288718473751E-3</v>
      </c>
      <c r="H641" s="49">
        <f>_xll.qlCalendarAdvance(Calendar,$H640,B641,"f",FALSE)</f>
        <v>43847</v>
      </c>
      <c r="I641" s="49">
        <f>_xll.qlInterestRateIndexValueDate(Index1M,$H641)</f>
        <v>43851</v>
      </c>
      <c r="J641" s="52">
        <f>IFERROR(_xll.qlIndexFixing(Index1M,$H641,TRUE,_xll.ohTrigger(RecalcTrigger,Trigger1M)),NA())</f>
        <v>6.3277894371140527E-3</v>
      </c>
      <c r="K641" s="52">
        <f>IFERROR(_xll.qlIndexFixing(ONIndex1M,I641,TRUE,_xll.ohTrigger(RecalcTrigger,Trigger1M)),NA())</f>
        <v>6.2158077663365674E-3</v>
      </c>
      <c r="L641" s="52">
        <f>IFERROR(_xll.qlIndexFixing(Index3M,H641,TRUE,_xll.ohTrigger(RecalcTrigger,Trigger3M)),NA())</f>
        <v>7.7538193284381737E-3</v>
      </c>
      <c r="M641" s="52">
        <f>IFERROR(_xll.qlIndexFixing(ONIndex3M,I641,TRUE,_xll.ohTrigger(RecalcTrigger,Trigger3M)),NA())</f>
        <v>7.3844442584736214E-3</v>
      </c>
      <c r="N641" s="52">
        <f>IFERROR(_xll.qlIndexFixing(Index6M,$H641,TRUE,_xll.ohTrigger(RecalcTrigger,Trigger6M)),NA())</f>
        <v>9.3645620606241323E-3</v>
      </c>
      <c r="O641" s="52">
        <f>IFERROR(_xll.qlIndexFixing(ONIndex6M,I641,TRUE,_xll.ohTrigger(RecalcTrigger,Trigger6M)),NA())</f>
        <v>8.5956770948225625E-3</v>
      </c>
      <c r="P641" s="52">
        <f>IFERROR(_xll.qlIndexFixing(Index1Y,$H641,TRUE,_xll.ohTrigger(RecalcTrigger,Trigger1Y)),NA())</f>
        <v>1.166401446471723E-2</v>
      </c>
      <c r="Q641" s="52">
        <f>IFERROR(_xll.qlIndexFixing(ONIndex1Y,I641,TRUE,_xll.ohTrigger(RecalcTrigger,Trigger1Y)),NA())</f>
        <v>1.0097088226403983E-2</v>
      </c>
    </row>
    <row r="642" spans="2:17" x14ac:dyDescent="0.2">
      <c r="B642" s="46" t="s">
        <v>42</v>
      </c>
      <c r="D642" s="49">
        <f>_xll.qlCalendarAdvance(Calendar,$D641,B642,"f",FALSE)</f>
        <v>43854</v>
      </c>
      <c r="E642" s="49">
        <f>_xll.qlInterestRateIndexValueDate(IndexON,D642)</f>
        <v>43854</v>
      </c>
      <c r="F642" s="52">
        <f>IFERROR(_xll.qlIndexFixing(IndexON,D642,TRUE,_xll.ohTrigger(RecalcTrigger,TriggerON)),NA())</f>
        <v>5.5241654565651999E-3</v>
      </c>
      <c r="H642" s="49">
        <f>_xll.qlCalendarAdvance(Calendar,$H641,B642,"f",FALSE)</f>
        <v>43854</v>
      </c>
      <c r="I642" s="49">
        <f>_xll.qlInterestRateIndexValueDate(Index1M,$H642)</f>
        <v>43858</v>
      </c>
      <c r="J642" s="52">
        <f>IFERROR(_xll.qlIndexFixing(Index1M,$H642,TRUE,_xll.ohTrigger(RecalcTrigger,Trigger1M)),NA())</f>
        <v>6.3874837263650846E-3</v>
      </c>
      <c r="K642" s="52">
        <f>IFERROR(_xll.qlIndexFixing(ONIndex1M,I642,TRUE,_xll.ohTrigger(RecalcTrigger,Trigger1M)),NA())</f>
        <v>6.2749780068838135E-3</v>
      </c>
      <c r="L642" s="52">
        <f>IFERROR(_xll.qlIndexFixing(Index3M,H642,TRUE,_xll.ohTrigger(RecalcTrigger,Trigger3M)),NA())</f>
        <v>7.8134688704735895E-3</v>
      </c>
      <c r="M642" s="52">
        <f>IFERROR(_xll.qlIndexFixing(ONIndex3M,I642,TRUE,_xll.ohTrigger(RecalcTrigger,Trigger3M)),NA())</f>
        <v>7.442416720984113E-3</v>
      </c>
      <c r="N642" s="52">
        <f>IFERROR(_xll.qlIndexFixing(Index6M,$H642,TRUE,_xll.ohTrigger(RecalcTrigger,Trigger6M)),NA())</f>
        <v>9.4244943963811747E-3</v>
      </c>
      <c r="O642" s="52">
        <f>IFERROR(_xll.qlIndexFixing(ONIndex6M,I642,TRUE,_xll.ohTrigger(RecalcTrigger,Trigger6M)),NA())</f>
        <v>8.6537553148158253E-3</v>
      </c>
      <c r="P642" s="52">
        <f>IFERROR(_xll.qlIndexFixing(Index1Y,$H642,TRUE,_xll.ohTrigger(RecalcTrigger,Trigger1Y)),NA())</f>
        <v>1.1723011874664372E-2</v>
      </c>
      <c r="Q642" s="52">
        <f>IFERROR(_xll.qlIndexFixing(ONIndex1Y,I642,TRUE,_xll.ohTrigger(RecalcTrigger,Trigger1Y)),NA())</f>
        <v>1.0154253044083461E-2</v>
      </c>
    </row>
    <row r="643" spans="2:17" x14ac:dyDescent="0.2">
      <c r="B643" s="46" t="s">
        <v>42</v>
      </c>
      <c r="D643" s="49">
        <f>_xll.qlCalendarAdvance(Calendar,$D642,B643,"f",FALSE)</f>
        <v>43861</v>
      </c>
      <c r="E643" s="49">
        <f>_xll.qlInterestRateIndexValueDate(IndexON,D643)</f>
        <v>43861</v>
      </c>
      <c r="F643" s="52">
        <f>IFERROR(_xll.qlIndexFixing(IndexON,D643,TRUE,_xll.ohTrigger(RecalcTrigger,TriggerON)),NA())</f>
        <v>5.5830242065990632E-3</v>
      </c>
      <c r="H643" s="49">
        <f>_xll.qlCalendarAdvance(Calendar,$H642,B643,"f",FALSE)</f>
        <v>43861</v>
      </c>
      <c r="I643" s="49">
        <f>_xll.qlInterestRateIndexValueDate(Index1M,$H643)</f>
        <v>43865</v>
      </c>
      <c r="J643" s="52">
        <f>IFERROR(_xll.qlIndexFixing(Index1M,$H643,TRUE,_xll.ohTrigger(RecalcTrigger,Trigger1M)),NA())</f>
        <v>6.4387203485170323E-3</v>
      </c>
      <c r="K643" s="52">
        <f>IFERROR(_xll.qlIndexFixing(ONIndex1M,I643,TRUE,_xll.ohTrigger(RecalcTrigger,Trigger1M)),NA())</f>
        <v>6.3344120084440902E-3</v>
      </c>
      <c r="L643" s="52">
        <f>IFERROR(_xll.qlIndexFixing(Index3M,H643,TRUE,_xll.ohTrigger(RecalcTrigger,Trigger3M)),NA())</f>
        <v>7.8689645107656858E-3</v>
      </c>
      <c r="M643" s="52">
        <f>IFERROR(_xll.qlIndexFixing(ONIndex3M,I643,TRUE,_xll.ohTrigger(RecalcTrigger,Trigger3M)),NA())</f>
        <v>7.5006362918283997E-3</v>
      </c>
      <c r="N643" s="52">
        <f>IFERROR(_xll.qlIndexFixing(Index6M,$H643,TRUE,_xll.ohTrigger(RecalcTrigger,Trigger6M)),NA())</f>
        <v>9.4845539355693006E-3</v>
      </c>
      <c r="O643" s="52">
        <f>IFERROR(_xll.qlIndexFixing(ONIndex6M,I643,TRUE,_xll.ohTrigger(RecalcTrigger,Trigger6M)),NA())</f>
        <v>8.7119571273852614E-3</v>
      </c>
      <c r="P643" s="52">
        <f>IFERROR(_xll.qlIndexFixing(Index1Y,$H643,TRUE,_xll.ohTrigger(RecalcTrigger,Trigger1Y)),NA())</f>
        <v>1.1782021262358396E-2</v>
      </c>
      <c r="Q643" s="52">
        <f>IFERROR(_xll.qlIndexFixing(ONIndex1Y,I643,TRUE,_xll.ohTrigger(RecalcTrigger,Trigger1Y)),NA())</f>
        <v>1.0211484225477463E-2</v>
      </c>
    </row>
    <row r="644" spans="2:17" x14ac:dyDescent="0.2">
      <c r="B644" s="46" t="s">
        <v>42</v>
      </c>
      <c r="D644" s="49">
        <f>_xll.qlCalendarAdvance(Calendar,$D643,B644,"f",FALSE)</f>
        <v>43868</v>
      </c>
      <c r="E644" s="49">
        <f>_xll.qlInterestRateIndexValueDate(IndexON,D644)</f>
        <v>43868</v>
      </c>
      <c r="F644" s="52">
        <f>IFERROR(_xll.qlIndexFixing(IndexON,D644,TRUE,_xll.ohTrigger(RecalcTrigger,TriggerON)),NA())</f>
        <v>5.6423092244539674E-3</v>
      </c>
      <c r="H644" s="49">
        <f>_xll.qlCalendarAdvance(Calendar,$H643,B644,"f",FALSE)</f>
        <v>43868</v>
      </c>
      <c r="I644" s="49">
        <f>_xll.qlInterestRateIndexValueDate(Index1M,$H644)</f>
        <v>43872</v>
      </c>
      <c r="J644" s="52">
        <f>IFERROR(_xll.qlIndexFixing(Index1M,$H644,TRUE,_xll.ohTrigger(RecalcTrigger,Trigger1M)),NA())</f>
        <v>6.4989098134822457E-3</v>
      </c>
      <c r="K644" s="52">
        <f>IFERROR(_xll.qlIndexFixing(ONIndex1M,I644,TRUE,_xll.ohTrigger(RecalcTrigger,Trigger1M)),NA())</f>
        <v>6.3941113821286422E-3</v>
      </c>
      <c r="L644" s="52">
        <f>IFERROR(_xll.qlIndexFixing(Index3M,H644,TRUE,_xll.ohTrigger(RecalcTrigger,Trigger3M)),NA())</f>
        <v>7.9291158662746497E-3</v>
      </c>
      <c r="M644" s="52">
        <f>IFERROR(_xll.qlIndexFixing(ONIndex3M,I644,TRUE,_xll.ohTrigger(RecalcTrigger,Trigger3M)),NA())</f>
        <v>7.5591048666101557E-3</v>
      </c>
      <c r="N644" s="52">
        <f>IFERROR(_xll.qlIndexFixing(Index6M,$H644,TRUE,_xll.ohTrigger(RecalcTrigger,Trigger6M)),NA())</f>
        <v>9.5447407863771365E-3</v>
      </c>
      <c r="O644" s="52">
        <f>IFERROR(_xll.qlIndexFixing(ONIndex6M,I644,TRUE,_xll.ohTrigger(RecalcTrigger,Trigger6M)),NA())</f>
        <v>8.7702826289337565E-3</v>
      </c>
      <c r="P644" s="52">
        <f>IFERROR(_xll.qlIndexFixing(Index1Y,$H644,TRUE,_xll.ohTrigger(RecalcTrigger,Trigger1Y)),NA())</f>
        <v>1.184103923822172E-2</v>
      </c>
      <c r="Q644" s="52">
        <f>IFERROR(_xll.qlIndexFixing(ONIndex1Y,I644,TRUE,_xll.ohTrigger(RecalcTrigger,Trigger1Y)),NA())</f>
        <v>1.0268781347324563E-2</v>
      </c>
    </row>
    <row r="645" spans="2:17" x14ac:dyDescent="0.2">
      <c r="B645" s="46" t="s">
        <v>42</v>
      </c>
      <c r="D645" s="49">
        <f>_xll.qlCalendarAdvance(Calendar,$D644,B645,"f",FALSE)</f>
        <v>43875</v>
      </c>
      <c r="E645" s="49">
        <f>_xll.qlInterestRateIndexValueDate(IndexON,D645)</f>
        <v>43875</v>
      </c>
      <c r="F645" s="52">
        <f>IFERROR(_xll.qlIndexFixing(IndexON,D645,TRUE,_xll.ohTrigger(RecalcTrigger,TriggerON)),NA())</f>
        <v>5.7020246127148511E-3</v>
      </c>
      <c r="H645" s="49">
        <f>_xll.qlCalendarAdvance(Calendar,$H644,B645,"f",FALSE)</f>
        <v>43875</v>
      </c>
      <c r="I645" s="49">
        <f>_xll.qlInterestRateIndexValueDate(Index1M,$H645)</f>
        <v>43879</v>
      </c>
      <c r="J645" s="52">
        <f>IFERROR(_xll.qlIndexFixing(Index1M,$H645,TRUE,_xll.ohTrigger(RecalcTrigger,Trigger1M)),NA())</f>
        <v>6.559369443609425E-3</v>
      </c>
      <c r="K645" s="52">
        <f>IFERROR(_xll.qlIndexFixing(ONIndex1M,I645,TRUE,_xll.ohTrigger(RecalcTrigger,Trigger1M)),NA())</f>
        <v>6.4540777394483939E-3</v>
      </c>
      <c r="L645" s="52">
        <f>IFERROR(_xll.qlIndexFixing(Index3M,H645,TRUE,_xll.ohTrigger(RecalcTrigger,Trigger3M)),NA())</f>
        <v>7.9895310389757057E-3</v>
      </c>
      <c r="M645" s="52">
        <f>IFERROR(_xll.qlIndexFixing(ONIndex3M,I645,TRUE,_xll.ohTrigger(RecalcTrigger,Trigger3M)),NA())</f>
        <v>7.6178243402136303E-3</v>
      </c>
      <c r="N645" s="52">
        <f>IFERROR(_xll.qlIndexFixing(Index6M,$H645,TRUE,_xll.ohTrigger(RecalcTrigger,Trigger6M)),NA())</f>
        <v>9.605055057027561E-3</v>
      </c>
      <c r="O645" s="52">
        <f>IFERROR(_xll.qlIndexFixing(ONIndex6M,I645,TRUE,_xll.ohTrigger(RecalcTrigger,Trigger6M)),NA())</f>
        <v>8.8287319157043243E-3</v>
      </c>
      <c r="P645" s="52">
        <f>IFERROR(_xll.qlIndexFixing(Index1Y,$H645,TRUE,_xll.ohTrigger(RecalcTrigger,Trigger1Y)),NA())</f>
        <v>1.1900062376550908E-2</v>
      </c>
      <c r="Q645" s="52">
        <f>IFERROR(_xll.qlIndexFixing(ONIndex1Y,I645,TRUE,_xll.ohTrigger(RecalcTrigger,Trigger1Y)),NA())</f>
        <v>1.0326143986523206E-2</v>
      </c>
    </row>
    <row r="646" spans="2:17" x14ac:dyDescent="0.2">
      <c r="B646" s="46" t="s">
        <v>42</v>
      </c>
      <c r="D646" s="49">
        <f>_xll.qlCalendarAdvance(Calendar,$D645,B646,"f",FALSE)</f>
        <v>43882</v>
      </c>
      <c r="E646" s="49">
        <f>_xll.qlInterestRateIndexValueDate(IndexON,D646)</f>
        <v>43882</v>
      </c>
      <c r="F646" s="52">
        <f>IFERROR(_xll.qlIndexFixing(IndexON,D646,TRUE,_xll.ohTrigger(RecalcTrigger,TriggerON)),NA())</f>
        <v>5.7621744739400071E-3</v>
      </c>
      <c r="H646" s="49">
        <f>_xll.qlCalendarAdvance(Calendar,$H645,B646,"f",FALSE)</f>
        <v>43882</v>
      </c>
      <c r="I646" s="49">
        <f>_xll.qlInterestRateIndexValueDate(Index1M,$H646)</f>
        <v>43886</v>
      </c>
      <c r="J646" s="52">
        <f>IFERROR(_xll.qlIndexFixing(Index1M,$H646,TRUE,_xll.ohTrigger(RecalcTrigger,Trigger1M)),NA())</f>
        <v>6.6201008548969409E-3</v>
      </c>
      <c r="K646" s="52">
        <f>IFERROR(_xll.qlIndexFixing(ONIndex1M,I646,TRUE,_xll.ohTrigger(RecalcTrigger,Trigger1M)),NA())</f>
        <v>6.5143126917543981E-3</v>
      </c>
      <c r="L646" s="52">
        <f>IFERROR(_xll.qlIndexFixing(Index3M,H646,TRUE,_xll.ohTrigger(RecalcTrigger,Trigger3M)),NA())</f>
        <v>8.0502119397101168E-3</v>
      </c>
      <c r="M646" s="52">
        <f>IFERROR(_xll.qlIndexFixing(ONIndex3M,I646,TRUE,_xll.ohTrigger(RecalcTrigger,Trigger3M)),NA())</f>
        <v>7.6767966082424977E-3</v>
      </c>
      <c r="N646" s="52">
        <f>IFERROR(_xll.qlIndexFixing(Index6M,$H646,TRUE,_xll.ohTrigger(RecalcTrigger,Trigger6M)),NA())</f>
        <v>9.6654968557816669E-3</v>
      </c>
      <c r="O646" s="52">
        <f>IFERROR(_xll.qlIndexFixing(ONIndex6M,I646,TRUE,_xll.ohTrigger(RecalcTrigger,Trigger6M)),NA())</f>
        <v>8.8873050840998502E-3</v>
      </c>
      <c r="P646" s="52">
        <f>IFERROR(_xll.qlIndexFixing(Index1Y,$H646,TRUE,_xll.ohTrigger(RecalcTrigger,Trigger1Y)),NA())</f>
        <v>1.1959087215506842E-2</v>
      </c>
      <c r="Q646" s="52">
        <f>IFERROR(_xll.qlIndexFixing(ONIndex1Y,I646,TRUE,_xll.ohTrigger(RecalcTrigger,Trigger1Y)),NA())</f>
        <v>1.038357171997184E-2</v>
      </c>
    </row>
    <row r="647" spans="2:17" x14ac:dyDescent="0.2">
      <c r="B647" s="46" t="s">
        <v>42</v>
      </c>
      <c r="D647" s="49">
        <f>_xll.qlCalendarAdvance(Calendar,$D646,B647,"f",FALSE)</f>
        <v>43889</v>
      </c>
      <c r="E647" s="49">
        <f>_xll.qlInterestRateIndexValueDate(IndexON,D647)</f>
        <v>43889</v>
      </c>
      <c r="F647" s="52">
        <f>IFERROR(_xll.qlIndexFixing(IndexON,D647,TRUE,_xll.ohTrigger(RecalcTrigger,TriggerON)),NA())</f>
        <v>5.8227629107143741E-3</v>
      </c>
      <c r="H647" s="49">
        <f>_xll.qlCalendarAdvance(Calendar,$H646,B647,"f",FALSE)</f>
        <v>43889</v>
      </c>
      <c r="I647" s="49">
        <f>_xll.qlInterestRateIndexValueDate(Index1M,$H647)</f>
        <v>43893</v>
      </c>
      <c r="J647" s="52">
        <f>IFERROR(_xll.qlIndexFixing(Index1M,$H647,TRUE,_xll.ohTrigger(RecalcTrigger,Trigger1M)),NA())</f>
        <v>6.689995400710397E-3</v>
      </c>
      <c r="K647" s="52">
        <f>IFERROR(_xll.qlIndexFixing(ONIndex1M,I647,TRUE,_xll.ohTrigger(RecalcTrigger,Trigger1M)),NA())</f>
        <v>6.5748178503177712E-3</v>
      </c>
      <c r="L647" s="52">
        <f>IFERROR(_xll.qlIndexFixing(Index3M,H647,TRUE,_xll.ohTrigger(RecalcTrigger,Trigger3M)),NA())</f>
        <v>8.1201556303039692E-3</v>
      </c>
      <c r="M647" s="52">
        <f>IFERROR(_xll.qlIndexFixing(ONIndex3M,I647,TRUE,_xll.ohTrigger(RecalcTrigger,Trigger3M)),NA())</f>
        <v>7.7360235659007515E-3</v>
      </c>
      <c r="N647" s="52">
        <f>IFERROR(_xll.qlIndexFixing(Index6M,$H647,TRUE,_xll.ohTrigger(RecalcTrigger,Trigger6M)),NA())</f>
        <v>9.735070679466282E-3</v>
      </c>
      <c r="O647" s="52">
        <f>IFERROR(_xll.qlIndexFixing(ONIndex6M,I647,TRUE,_xll.ohTrigger(RecalcTrigger,Trigger6M)),NA())</f>
        <v>8.9460022305232201E-3</v>
      </c>
      <c r="P647" s="52">
        <f>IFERROR(_xll.qlIndexFixing(Index1Y,$H647,TRUE,_xll.ohTrigger(RecalcTrigger,Trigger1Y)),NA())</f>
        <v>1.2013696128825911E-2</v>
      </c>
      <c r="Q647" s="52">
        <f>IFERROR(_xll.qlIndexFixing(ONIndex1Y,I647,TRUE,_xll.ohTrigger(RecalcTrigger,Trigger1Y)),NA())</f>
        <v>1.0441064124488975E-2</v>
      </c>
    </row>
    <row r="648" spans="2:17" x14ac:dyDescent="0.2">
      <c r="B648" s="46" t="s">
        <v>42</v>
      </c>
      <c r="D648" s="49">
        <f>_xll.qlCalendarAdvance(Calendar,$D647,B648,"f",FALSE)</f>
        <v>43896</v>
      </c>
      <c r="E648" s="49">
        <f>_xll.qlInterestRateIndexValueDate(IndexON,D648)</f>
        <v>43896</v>
      </c>
      <c r="F648" s="52">
        <f>IFERROR(_xll.qlIndexFixing(IndexON,D648,TRUE,_xll.ohTrigger(RecalcTrigger,TriggerON)),NA())</f>
        <v>5.8837940256495358E-3</v>
      </c>
      <c r="H648" s="49">
        <f>_xll.qlCalendarAdvance(Calendar,$H647,B648,"f",FALSE)</f>
        <v>43896</v>
      </c>
      <c r="I648" s="49">
        <f>_xll.qlInterestRateIndexValueDate(Index1M,$H648)</f>
        <v>43900</v>
      </c>
      <c r="J648" s="52">
        <f>IFERROR(_xll.qlIndexFixing(Index1M,$H648,TRUE,_xll.ohTrigger(RecalcTrigger,Trigger1M)),NA())</f>
        <v>6.7692050618290978E-3</v>
      </c>
      <c r="K648" s="52">
        <f>IFERROR(_xll.qlIndexFixing(ONIndex1M,I648,TRUE,_xll.ohTrigger(RecalcTrigger,Trigger1M)),NA())</f>
        <v>6.6355948265695019E-3</v>
      </c>
      <c r="L648" s="52">
        <f>IFERROR(_xll.qlIndexFixing(Index3M,H648,TRUE,_xll.ohTrigger(RecalcTrigger,Trigger3M)),NA())</f>
        <v>8.1814157436008537E-3</v>
      </c>
      <c r="M648" s="52">
        <f>IFERROR(_xll.qlIndexFixing(ONIndex3M,I648,TRUE,_xll.ohTrigger(RecalcTrigger,Trigger3M)),NA())</f>
        <v>7.7955071083923855E-3</v>
      </c>
      <c r="N648" s="52">
        <f>IFERROR(_xll.qlIndexFixing(Index6M,$H648,TRUE,_xll.ohTrigger(RecalcTrigger,Trigger6M)),NA())</f>
        <v>9.7957894659354543E-3</v>
      </c>
      <c r="O648" s="52">
        <f>IFERROR(_xll.qlIndexFixing(ONIndex6M,I648,TRUE,_xll.ohTrigger(RecalcTrigger,Trigger6M)),NA())</f>
        <v>9.0048234512973835E-3</v>
      </c>
      <c r="P648" s="52">
        <f>IFERROR(_xll.qlIndexFixing(Index1Y,$H648,TRUE,_xll.ohTrigger(RecalcTrigger,Trigger1Y)),NA())</f>
        <v>1.2072715262238024E-2</v>
      </c>
      <c r="Q648" s="52">
        <f>IFERROR(_xll.qlIndexFixing(ONIndex1Y,I648,TRUE,_xll.ohTrigger(RecalcTrigger,Trigger1Y)),NA())</f>
        <v>1.0498620776893119E-2</v>
      </c>
    </row>
    <row r="649" spans="2:17" x14ac:dyDescent="0.2">
      <c r="B649" s="46" t="s">
        <v>42</v>
      </c>
      <c r="D649" s="49">
        <f>_xll.qlCalendarAdvance(Calendar,$D648,B649,"f",FALSE)</f>
        <v>43903</v>
      </c>
      <c r="E649" s="49">
        <f>_xll.qlInterestRateIndexValueDate(IndexON,D649)</f>
        <v>43903</v>
      </c>
      <c r="F649" s="52">
        <f>IFERROR(_xll.qlIndexFixing(IndexON,D649,TRUE,_xll.ohTrigger(RecalcTrigger,TriggerON)),NA())</f>
        <v>5.9452719213037852E-3</v>
      </c>
      <c r="H649" s="49">
        <f>_xll.qlCalendarAdvance(Calendar,$H648,B649,"f",FALSE)</f>
        <v>43903</v>
      </c>
      <c r="I649" s="49">
        <f>_xll.qlInterestRateIndexValueDate(Index1M,$H649)</f>
        <v>43907</v>
      </c>
      <c r="J649" s="52">
        <f>IFERROR(_xll.qlIndexFixing(Index1M,$H649,TRUE,_xll.ohTrigger(RecalcTrigger,Trigger1M)),NA())</f>
        <v>6.8129156820368447E-3</v>
      </c>
      <c r="K649" s="52">
        <f>IFERROR(_xll.qlIndexFixing(ONIndex1M,I649,TRUE,_xll.ohTrigger(RecalcTrigger,Trigger1M)),NA())</f>
        <v>6.6966452318606429E-3</v>
      </c>
      <c r="L649" s="52">
        <f>IFERROR(_xll.qlIndexFixing(Index3M,H649,TRUE,_xll.ohTrigger(RecalcTrigger,Trigger3M)),NA())</f>
        <v>8.2429476247894064E-3</v>
      </c>
      <c r="M649" s="52">
        <f>IFERROR(_xll.qlIndexFixing(ONIndex3M,I649,TRUE,_xll.ohTrigger(RecalcTrigger,Trigger3M)),NA())</f>
        <v>7.8552491310013295E-3</v>
      </c>
      <c r="N649" s="52">
        <f>IFERROR(_xll.qlIndexFixing(Index6M,$H649,TRUE,_xll.ohTrigger(RecalcTrigger,Trigger6M)),NA())</f>
        <v>9.8566361483645379E-3</v>
      </c>
      <c r="O649" s="52">
        <f>IFERROR(_xll.qlIndexFixing(ONIndex6M,I649,TRUE,_xll.ohTrigger(RecalcTrigger,Trigger6M)),NA())</f>
        <v>9.063768842665354E-3</v>
      </c>
      <c r="P649" s="52">
        <f>IFERROR(_xll.qlIndexFixing(Index1Y,$H649,TRUE,_xll.ohTrigger(RecalcTrigger,Trigger1Y)),NA())</f>
        <v>1.2131725786982824E-2</v>
      </c>
      <c r="Q649" s="52">
        <f>IFERROR(_xll.qlIndexFixing(ONIndex1Y,I649,TRUE,_xll.ohTrigger(RecalcTrigger,Trigger1Y)),NA())</f>
        <v>1.0556241254162657E-2</v>
      </c>
    </row>
    <row r="650" spans="2:17" x14ac:dyDescent="0.2">
      <c r="B650" s="46" t="s">
        <v>42</v>
      </c>
      <c r="D650" s="49">
        <f>_xll.qlCalendarAdvance(Calendar,$D649,B650,"f",FALSE)</f>
        <v>43910</v>
      </c>
      <c r="E650" s="49">
        <f>_xll.qlInterestRateIndexValueDate(IndexON,D650)</f>
        <v>43910</v>
      </c>
      <c r="F650" s="52">
        <f>IFERROR(_xll.qlIndexFixing(IndexON,D650,TRUE,_xll.ohTrigger(RecalcTrigger,TriggerON)),NA())</f>
        <v>6.0072007003686423E-3</v>
      </c>
      <c r="H650" s="49">
        <f>_xll.qlCalendarAdvance(Calendar,$H649,B650,"f",FALSE)</f>
        <v>43910</v>
      </c>
      <c r="I650" s="49">
        <f>_xll.qlInterestRateIndexValueDate(Index1M,$H650)</f>
        <v>43914</v>
      </c>
      <c r="J650" s="52">
        <f>IFERROR(_xll.qlIndexFixing(Index1M,$H650,TRUE,_xll.ohTrigger(RecalcTrigger,Trigger1M)),NA())</f>
        <v>6.8747927767623127E-3</v>
      </c>
      <c r="K650" s="52">
        <f>IFERROR(_xll.qlIndexFixing(ONIndex1M,I650,TRUE,_xll.ohTrigger(RecalcTrigger,Trigger1M)),NA())</f>
        <v>6.7579706775422466E-3</v>
      </c>
      <c r="L650" s="52">
        <f>IFERROR(_xll.qlIndexFixing(Index3M,H650,TRUE,_xll.ohTrigger(RecalcTrigger,Trigger3M)),NA())</f>
        <v>8.3047531857828663E-3</v>
      </c>
      <c r="M650" s="52">
        <f>IFERROR(_xll.qlIndexFixing(ONIndex3M,I650,TRUE,_xll.ohTrigger(RecalcTrigger,Trigger3M)),NA())</f>
        <v>7.9152515292513215E-3</v>
      </c>
      <c r="N650" s="52">
        <f>IFERROR(_xll.qlIndexFixing(Index6M,$H650,TRUE,_xll.ohTrigger(RecalcTrigger,Trigger6M)),NA())</f>
        <v>9.9176108312933851E-3</v>
      </c>
      <c r="O650" s="52">
        <f>IFERROR(_xll.qlIndexFixing(ONIndex6M,I650,TRUE,_xll.ohTrigger(RecalcTrigger,Trigger6M)),NA())</f>
        <v>9.1228385012698254E-3</v>
      </c>
      <c r="P650" s="52">
        <f>IFERROR(_xll.qlIndexFixing(Index1Y,$H650,TRUE,_xll.ohTrigger(RecalcTrigger,Trigger1Y)),NA())</f>
        <v>1.219072409312604E-2</v>
      </c>
      <c r="Q650" s="52">
        <f>IFERROR(_xll.qlIndexFixing(ONIndex1Y,I650,TRUE,_xll.ohTrigger(RecalcTrigger,Trigger1Y)),NA())</f>
        <v>1.0613925133116098E-2</v>
      </c>
    </row>
    <row r="651" spans="2:17" x14ac:dyDescent="0.2">
      <c r="B651" s="46" t="s">
        <v>42</v>
      </c>
      <c r="D651" s="49">
        <f>_xll.qlCalendarAdvance(Calendar,$D650,B651,"f",FALSE)</f>
        <v>43917</v>
      </c>
      <c r="E651" s="49">
        <f>_xll.qlInterestRateIndexValueDate(IndexON,D651)</f>
        <v>43917</v>
      </c>
      <c r="F651" s="52">
        <f>IFERROR(_xll.qlIndexFixing(IndexON,D651,TRUE,_xll.ohTrigger(RecalcTrigger,TriggerON)),NA())</f>
        <v>6.0695844654290454E-3</v>
      </c>
      <c r="H651" s="49">
        <f>_xll.qlCalendarAdvance(Calendar,$H650,B651,"f",FALSE)</f>
        <v>43917</v>
      </c>
      <c r="I651" s="49">
        <f>_xll.qlInterestRateIndexValueDate(Index1M,$H651)</f>
        <v>43921</v>
      </c>
      <c r="J651" s="52">
        <f>IFERROR(_xll.qlIndexFixing(Index1M,$H651,TRUE,_xll.ohTrigger(RecalcTrigger,Trigger1M)),NA())</f>
        <v>6.9324195443476455E-3</v>
      </c>
      <c r="K651" s="52">
        <f>IFERROR(_xll.qlIndexFixing(ONIndex1M,I651,TRUE,_xll.ohTrigger(RecalcTrigger,Trigger1M)),NA())</f>
        <v>6.8195727749653656E-3</v>
      </c>
      <c r="L651" s="52">
        <f>IFERROR(_xll.qlIndexFixing(Index3M,H651,TRUE,_xll.ohTrigger(RecalcTrigger,Trigger3M)),NA())</f>
        <v>8.3622507284958417E-3</v>
      </c>
      <c r="M651" s="52">
        <f>IFERROR(_xll.qlIndexFixing(ONIndex3M,I651,TRUE,_xll.ohTrigger(RecalcTrigger,Trigger3M)),NA())</f>
        <v>7.9755161981864831E-3</v>
      </c>
      <c r="N651" s="52">
        <f>IFERROR(_xll.qlIndexFixing(Index6M,$H651,TRUE,_xll.ohTrigger(RecalcTrigger,Trigger6M)),NA())</f>
        <v>9.9741661534385757E-3</v>
      </c>
      <c r="O651" s="52">
        <f>IFERROR(_xll.qlIndexFixing(ONIndex6M,I651,TRUE,_xll.ohTrigger(RecalcTrigger,Trigger6M)),NA())</f>
        <v>9.1820325232738753E-3</v>
      </c>
      <c r="P651" s="52">
        <f>IFERROR(_xll.qlIndexFixing(Index1Y,$H651,TRUE,_xll.ohTrigger(RecalcTrigger,Trigger1Y)),NA())</f>
        <v>1.224970653445207E-2</v>
      </c>
      <c r="Q651" s="52">
        <f>IFERROR(_xll.qlIndexFixing(ONIndex1Y,I651,TRUE,_xll.ohTrigger(RecalcTrigger,Trigger1Y)),NA())</f>
        <v>1.0671671990571951E-2</v>
      </c>
    </row>
    <row r="652" spans="2:17" x14ac:dyDescent="0.2">
      <c r="B652" s="46" t="s">
        <v>42</v>
      </c>
      <c r="D652" s="49">
        <f>_xll.qlCalendarAdvance(Calendar,$D651,B652,"f",FALSE)</f>
        <v>43924</v>
      </c>
      <c r="E652" s="49">
        <f>_xll.qlInterestRateIndexValueDate(IndexON,D652)</f>
        <v>43924</v>
      </c>
      <c r="F652" s="52">
        <f>IFERROR(_xll.qlIndexFixing(IndexON,D652,TRUE,_xll.ohTrigger(RecalcTrigger,TriggerON)),NA())</f>
        <v>6.132427319149869E-3</v>
      </c>
      <c r="H652" s="49">
        <f>_xll.qlCalendarAdvance(Calendar,$H651,B652,"f",FALSE)</f>
        <v>43924</v>
      </c>
      <c r="I652" s="49">
        <f>_xll.qlInterestRateIndexValueDate(Index1M,$H652)</f>
        <v>43928</v>
      </c>
      <c r="J652" s="52">
        <f>IFERROR(_xll.qlIndexFixing(Index1M,$H652,TRUE,_xll.ohTrigger(RecalcTrigger,Trigger1M)),NA())</f>
        <v>6.9948370366423873E-3</v>
      </c>
      <c r="K652" s="52">
        <f>IFERROR(_xll.qlIndexFixing(ONIndex1M,I652,TRUE,_xll.ohTrigger(RecalcTrigger,Trigger1M)),NA())</f>
        <v>6.8994547374821025E-3</v>
      </c>
      <c r="L652" s="52">
        <f>IFERROR(_xll.qlIndexFixing(Index3M,H652,TRUE,_xll.ohTrigger(RecalcTrigger,Trigger3M)),NA())</f>
        <v>8.4245877522998117E-3</v>
      </c>
      <c r="M652" s="52">
        <f>IFERROR(_xll.qlIndexFixing(ONIndex3M,I652,TRUE,_xll.ohTrigger(RecalcTrigger,Trigger3M)),NA())</f>
        <v>8.053753537737407E-3</v>
      </c>
      <c r="N652" s="52">
        <f>IFERROR(_xll.qlIndexFixing(Index6M,$H652,TRUE,_xll.ohTrigger(RecalcTrigger,Trigger6M)),NA())</f>
        <v>1.0035376540852129E-2</v>
      </c>
      <c r="O652" s="52">
        <f>IFERROR(_xll.qlIndexFixing(ONIndex6M,I652,TRUE,_xll.ohTrigger(RecalcTrigger,Trigger6M)),NA())</f>
        <v>9.2588007739742295E-3</v>
      </c>
      <c r="P652" s="52">
        <f>IFERROR(_xll.qlIndexFixing(Index1Y,$H652,TRUE,_xll.ohTrigger(RecalcTrigger,Trigger1Y)),NA())</f>
        <v>1.2308669428452591E-2</v>
      </c>
      <c r="Q652" s="52">
        <f>IFERROR(_xll.qlIndexFixing(ONIndex1Y,I652,TRUE,_xll.ohTrigger(RecalcTrigger,Trigger1Y)),NA())</f>
        <v>1.0746652631068443E-2</v>
      </c>
    </row>
    <row r="653" spans="2:17" x14ac:dyDescent="0.2">
      <c r="B653" s="46" t="s">
        <v>42</v>
      </c>
      <c r="D653" s="49">
        <f>_xll.qlCalendarAdvance(Calendar,$D652,B653,"f",FALSE)</f>
        <v>43935</v>
      </c>
      <c r="E653" s="49">
        <f>_xll.qlInterestRateIndexValueDate(IndexON,D653)</f>
        <v>43935</v>
      </c>
      <c r="F653" s="52">
        <f>IFERROR(_xll.qlIndexFixing(IndexON,D653,TRUE,_xll.ohTrigger(RecalcTrigger,TriggerON)),NA())</f>
        <v>6.2228965772348488E-3</v>
      </c>
      <c r="H653" s="49">
        <f>_xll.qlCalendarAdvance(Calendar,$H652,B653,"f",FALSE)</f>
        <v>43935</v>
      </c>
      <c r="I653" s="49">
        <f>_xll.qlInterestRateIndexValueDate(Index1M,$H653)</f>
        <v>43937</v>
      </c>
      <c r="J653" s="52">
        <f>IFERROR(_xll.qlIndexFixing(Index1M,$H653,TRUE,_xll.ohTrigger(RecalcTrigger,Trigger1M)),NA())</f>
        <v>7.0846660595891287E-3</v>
      </c>
      <c r="K653" s="52">
        <f>IFERROR(_xll.qlIndexFixing(ONIndex1M,I653,TRUE,_xll.ohTrigger(RecalcTrigger,Trigger1M)),NA())</f>
        <v>6.9792597829820835E-3</v>
      </c>
      <c r="L653" s="52">
        <f>IFERROR(_xll.qlIndexFixing(Index3M,H653,TRUE,_xll.ohTrigger(RecalcTrigger,Trigger3M)),NA())</f>
        <v>8.5051459670510664E-3</v>
      </c>
      <c r="M653" s="52">
        <f>IFERROR(_xll.qlIndexFixing(ONIndex3M,I653,TRUE,_xll.ohTrigger(RecalcTrigger,Trigger3M)),NA())</f>
        <v>8.131700055873381E-3</v>
      </c>
      <c r="N653" s="52">
        <f>IFERROR(_xll.qlIndexFixing(Index6M,$H653,TRUE,_xll.ohTrigger(RecalcTrigger,Trigger6M)),NA())</f>
        <v>1.0114238226316864E-2</v>
      </c>
      <c r="O653" s="52">
        <f>IFERROR(_xll.qlIndexFixing(ONIndex6M,I653,TRUE,_xll.ohTrigger(RecalcTrigger,Trigger6M)),NA())</f>
        <v>9.3348174536611594E-3</v>
      </c>
      <c r="P653" s="52">
        <f>IFERROR(_xll.qlIndexFixing(Index1Y,$H653,TRUE,_xll.ohTrigger(RecalcTrigger,Trigger1Y)),NA())</f>
        <v>1.2384444152032425E-2</v>
      </c>
      <c r="Q653" s="52">
        <f>IFERROR(_xll.qlIndexFixing(ONIndex1Y,I653,TRUE,_xll.ohTrigger(RecalcTrigger,Trigger1Y)),NA())</f>
        <v>1.0820450136055371E-2</v>
      </c>
    </row>
    <row r="654" spans="2:17" x14ac:dyDescent="0.2">
      <c r="B654" s="46" t="s">
        <v>42</v>
      </c>
      <c r="D654" s="49">
        <f>_xll.qlCalendarAdvance(Calendar,$D653,B654,"f",FALSE)</f>
        <v>43942</v>
      </c>
      <c r="E654" s="49">
        <f>_xll.qlInterestRateIndexValueDate(IndexON,D654)</f>
        <v>43942</v>
      </c>
      <c r="F654" s="52">
        <f>IFERROR(_xll.qlIndexFixing(IndexON,D654,TRUE,_xll.ohTrigger(RecalcTrigger,TriggerON)),NA())</f>
        <v>6.2868691900419549E-3</v>
      </c>
      <c r="H654" s="49">
        <f>_xll.qlCalendarAdvance(Calendar,$H653,B654,"f",FALSE)</f>
        <v>43942</v>
      </c>
      <c r="I654" s="49">
        <f>_xll.qlInterestRateIndexValueDate(Index1M,$H654)</f>
        <v>43944</v>
      </c>
      <c r="J654" s="52">
        <f>IFERROR(_xll.qlIndexFixing(Index1M,$H654,TRUE,_xll.ohTrigger(RecalcTrigger,Trigger1M)),NA())</f>
        <v>7.1477768559455312E-3</v>
      </c>
      <c r="K654" s="52">
        <f>IFERROR(_xll.qlIndexFixing(ONIndex1M,I654,TRUE,_xll.ohTrigger(RecalcTrigger,Trigger1M)),NA())</f>
        <v>7.0418630764113033E-3</v>
      </c>
      <c r="L654" s="52">
        <f>IFERROR(_xll.qlIndexFixing(Index3M,H654,TRUE,_xll.ohTrigger(RecalcTrigger,Trigger3M)),NA())</f>
        <v>8.5681241155600094E-3</v>
      </c>
      <c r="M654" s="52">
        <f>IFERROR(_xll.qlIndexFixing(ONIndex3M,I654,TRUE,_xll.ohTrigger(RecalcTrigger,Trigger3M)),NA())</f>
        <v>8.1929168780447981E-3</v>
      </c>
      <c r="N654" s="52">
        <f>IFERROR(_xll.qlIndexFixing(Index6M,$H654,TRUE,_xll.ohTrigger(RecalcTrigger,Trigger6M)),NA())</f>
        <v>1.0175690916533376E-2</v>
      </c>
      <c r="O654" s="52">
        <f>IFERROR(_xll.qlIndexFixing(ONIndex6M,I654,TRUE,_xll.ohTrigger(RecalcTrigger,Trigger6M)),NA())</f>
        <v>9.3944564174286427E-3</v>
      </c>
      <c r="P654" s="52">
        <f>IFERROR(_xll.qlIndexFixing(Index1Y,$H654,TRUE,_xll.ohTrigger(RecalcTrigger,Trigger1Y)),NA())</f>
        <v>1.2443348343485464E-2</v>
      </c>
      <c r="Q654" s="52">
        <f>IFERROR(_xll.qlIndexFixing(ONIndex1Y,I654,TRUE,_xll.ohTrigger(RecalcTrigger,Trigger1Y)),NA())</f>
        <v>1.0878418462674233E-2</v>
      </c>
    </row>
    <row r="655" spans="2:17" x14ac:dyDescent="0.2">
      <c r="B655" s="46" t="s">
        <v>42</v>
      </c>
      <c r="D655" s="49">
        <f>_xll.qlCalendarAdvance(Calendar,$D654,B655,"f",FALSE)</f>
        <v>43949</v>
      </c>
      <c r="E655" s="49">
        <f>_xll.qlInterestRateIndexValueDate(IndexON,D655)</f>
        <v>43949</v>
      </c>
      <c r="F655" s="52">
        <f>IFERROR(_xll.qlIndexFixing(IndexON,D655,TRUE,_xll.ohTrigger(RecalcTrigger,TriggerON)),NA())</f>
        <v>6.3513149185556728E-3</v>
      </c>
      <c r="H655" s="49">
        <f>_xll.qlCalendarAdvance(Calendar,$H654,B655,"f",FALSE)</f>
        <v>43949</v>
      </c>
      <c r="I655" s="49">
        <f>_xll.qlInterestRateIndexValueDate(Index1M,$H655)</f>
        <v>43951</v>
      </c>
      <c r="J655" s="52">
        <f>IFERROR(_xll.qlIndexFixing(Index1M,$H655,TRUE,_xll.ohTrigger(RecalcTrigger,Trigger1M)),NA())</f>
        <v>7.1973046663943475E-3</v>
      </c>
      <c r="K655" s="52">
        <f>IFERROR(_xll.qlIndexFixing(ONIndex1M,I655,TRUE,_xll.ohTrigger(RecalcTrigger,Trigger1M)),NA())</f>
        <v>7.1137575686108789E-3</v>
      </c>
      <c r="L655" s="52">
        <f>IFERROR(_xll.qlIndexFixing(Index3M,H655,TRUE,_xll.ohTrigger(RecalcTrigger,Trigger3M)),NA())</f>
        <v>8.636063307435847E-3</v>
      </c>
      <c r="M655" s="52">
        <f>IFERROR(_xll.qlIndexFixing(ONIndex3M,I655,TRUE,_xll.ohTrigger(RecalcTrigger,Trigger3M)),NA())</f>
        <v>8.2632108281455174E-3</v>
      </c>
      <c r="N655" s="52">
        <f>IFERROR(_xll.qlIndexFixing(Index6M,$H655,TRUE,_xll.ohTrigger(RecalcTrigger,Trigger6M)),NA())</f>
        <v>1.0237235478913972E-2</v>
      </c>
      <c r="O655" s="52">
        <f>IFERROR(_xll.qlIndexFixing(ONIndex6M,I655,TRUE,_xll.ohTrigger(RecalcTrigger,Trigger6M)),NA())</f>
        <v>9.4627680600911646E-3</v>
      </c>
      <c r="P655" s="52">
        <f>IFERROR(_xll.qlIndexFixing(Index1Y,$H655,TRUE,_xll.ohTrigger(RecalcTrigger,Trigger1Y)),NA())</f>
        <v>1.2502220632299726E-2</v>
      </c>
      <c r="Q655" s="52">
        <f>IFERROR(_xll.qlIndexFixing(ONIndex1Y,I655,TRUE,_xll.ohTrigger(RecalcTrigger,Trigger1Y)),NA())</f>
        <v>1.0944742702134747E-2</v>
      </c>
    </row>
    <row r="656" spans="2:17" x14ac:dyDescent="0.2">
      <c r="B656" s="46" t="s">
        <v>42</v>
      </c>
      <c r="D656" s="49">
        <f>_xll.qlCalendarAdvance(Calendar,$D655,B656,"f",FALSE)</f>
        <v>43956</v>
      </c>
      <c r="E656" s="49">
        <f>_xll.qlInterestRateIndexValueDate(IndexON,D656)</f>
        <v>43956</v>
      </c>
      <c r="F656" s="52">
        <f>IFERROR(_xll.qlIndexFixing(IndexON,D656,TRUE,_xll.ohTrigger(RecalcTrigger,TriggerON)),NA())</f>
        <v>6.416237864614871E-3</v>
      </c>
      <c r="H656" s="49">
        <f>_xll.qlCalendarAdvance(Calendar,$H655,B656,"f",FALSE)</f>
        <v>43956</v>
      </c>
      <c r="I656" s="49">
        <f>_xll.qlInterestRateIndexValueDate(Index1M,$H656)</f>
        <v>43958</v>
      </c>
      <c r="J656" s="52">
        <f>IFERROR(_xll.qlIndexFixing(Index1M,$H656,TRUE,_xll.ohTrigger(RecalcTrigger,Trigger1M)),NA())</f>
        <v>7.274861623852158E-3</v>
      </c>
      <c r="K656" s="52">
        <f>IFERROR(_xll.qlIndexFixing(ONIndex1M,I656,TRUE,_xll.ohTrigger(RecalcTrigger,Trigger1M)),NA())</f>
        <v>7.1679233287280653E-3</v>
      </c>
      <c r="L656" s="52">
        <f>IFERROR(_xll.qlIndexFixing(Index3M,H656,TRUE,_xll.ohTrigger(RecalcTrigger,Trigger3M)),NA())</f>
        <v>8.6996329316309066E-3</v>
      </c>
      <c r="M656" s="52">
        <f>IFERROR(_xll.qlIndexFixing(ONIndex3M,I656,TRUE,_xll.ohTrigger(RecalcTrigger,Trigger3M)),NA())</f>
        <v>8.316165222694849E-3</v>
      </c>
      <c r="N656" s="52">
        <f>IFERROR(_xll.qlIndexFixing(Index6M,$H656,TRUE,_xll.ohTrigger(RecalcTrigger,Trigger6M)),NA())</f>
        <v>1.0312607606076553E-2</v>
      </c>
      <c r="O656" s="52">
        <f>IFERROR(_xll.qlIndexFixing(ONIndex6M,I656,TRUE,_xll.ohTrigger(RecalcTrigger,Trigger6M)),NA())</f>
        <v>9.5141088533878815E-3</v>
      </c>
      <c r="P656" s="52">
        <f>IFERROR(_xll.qlIndexFixing(Index1Y,$H656,TRUE,_xll.ohTrigger(RecalcTrigger,Trigger1Y)),NA())</f>
        <v>1.2561057180321742E-2</v>
      </c>
      <c r="Q656" s="52">
        <f>IFERROR(_xll.qlIndexFixing(ONIndex1Y,I656,TRUE,_xll.ohTrigger(RecalcTrigger,Trigger1Y)),NA())</f>
        <v>1.0994537825279593E-2</v>
      </c>
    </row>
    <row r="657" spans="2:17" x14ac:dyDescent="0.2">
      <c r="B657" s="46" t="s">
        <v>42</v>
      </c>
      <c r="D657" s="49">
        <f>_xll.qlCalendarAdvance(Calendar,$D656,B657,"f",FALSE)</f>
        <v>43963</v>
      </c>
      <c r="E657" s="49">
        <f>_xll.qlInterestRateIndexValueDate(IndexON,D657)</f>
        <v>43963</v>
      </c>
      <c r="F657" s="52">
        <f>IFERROR(_xll.qlIndexFixing(IndexON,D657,TRUE,_xll.ohTrigger(RecalcTrigger,TriggerON)),NA())</f>
        <v>6.4816421303781624E-3</v>
      </c>
      <c r="H657" s="49">
        <f>_xll.qlCalendarAdvance(Calendar,$H656,B657,"f",FALSE)</f>
        <v>43963</v>
      </c>
      <c r="I657" s="49">
        <f>_xll.qlInterestRateIndexValueDate(Index1M,$H657)</f>
        <v>43965</v>
      </c>
      <c r="J657" s="52">
        <f>IFERROR(_xll.qlIndexFixing(Index1M,$H657,TRUE,_xll.ohTrigger(RecalcTrigger,Trigger1M)),NA())</f>
        <v>7.3388388296302676E-3</v>
      </c>
      <c r="K657" s="52">
        <f>IFERROR(_xll.qlIndexFixing(ONIndex1M,I657,TRUE,_xll.ohTrigger(RecalcTrigger,Trigger1M)),NA())</f>
        <v>7.2313835103177126E-3</v>
      </c>
      <c r="L657" s="52">
        <f>IFERROR(_xll.qlIndexFixing(Index3M,H657,TRUE,_xll.ohTrigger(RecalcTrigger,Trigger3M)),NA())</f>
        <v>8.7634901706865904E-3</v>
      </c>
      <c r="M657" s="52">
        <f>IFERROR(_xll.qlIndexFixing(ONIndex3M,I657,TRUE,_xll.ohTrigger(RecalcTrigger,Trigger3M)),NA())</f>
        <v>8.3782005358212785E-3</v>
      </c>
      <c r="N657" s="52">
        <f>IFERROR(_xll.qlIndexFixing(Index6M,$H657,TRUE,_xll.ohTrigger(RecalcTrigger,Trigger6M)),NA())</f>
        <v>1.0374319849674435E-2</v>
      </c>
      <c r="O657" s="52">
        <f>IFERROR(_xll.qlIndexFixing(ONIndex6M,I657,TRUE,_xll.ohTrigger(RecalcTrigger,Trigger6M)),NA())</f>
        <v>9.5741225182255363E-3</v>
      </c>
      <c r="P657" s="52">
        <f>IFERROR(_xll.qlIndexFixing(Index1Y,$H657,TRUE,_xll.ohTrigger(RecalcTrigger,Trigger1Y)),NA())</f>
        <v>1.2619854113056272E-2</v>
      </c>
      <c r="Q657" s="52">
        <f>IFERROR(_xll.qlIndexFixing(ONIndex1Y,I657,TRUE,_xll.ohTrigger(RecalcTrigger,Trigger1Y)),NA())</f>
        <v>1.1052688014903111E-2</v>
      </c>
    </row>
    <row r="658" spans="2:17" x14ac:dyDescent="0.2">
      <c r="B658" s="46" t="s">
        <v>42</v>
      </c>
      <c r="D658" s="49">
        <f>_xll.qlCalendarAdvance(Calendar,$D657,B658,"f",FALSE)</f>
        <v>43970</v>
      </c>
      <c r="E658" s="49">
        <f>_xll.qlInterestRateIndexValueDate(IndexON,D658)</f>
        <v>43970</v>
      </c>
      <c r="F658" s="52">
        <f>IFERROR(_xll.qlIndexFixing(IndexON,D658,TRUE,_xll.ohTrigger(RecalcTrigger,TriggerON)),NA())</f>
        <v>6.5475318178442876E-3</v>
      </c>
      <c r="H658" s="49">
        <f>_xll.qlCalendarAdvance(Calendar,$H657,B658,"f",FALSE)</f>
        <v>43970</v>
      </c>
      <c r="I658" s="49">
        <f>_xll.qlInterestRateIndexValueDate(Index1M,$H658)</f>
        <v>43972</v>
      </c>
      <c r="J658" s="52">
        <f>IFERROR(_xll.qlIndexFixing(Index1M,$H658,TRUE,_xll.ohTrigger(RecalcTrigger,Trigger1M)),NA())</f>
        <v>7.4031080728700904E-3</v>
      </c>
      <c r="K658" s="52">
        <f>IFERROR(_xll.qlIndexFixing(ONIndex1M,I658,TRUE,_xll.ohTrigger(RecalcTrigger,Trigger1M)),NA())</f>
        <v>7.2951325441295012E-3</v>
      </c>
      <c r="L658" s="52">
        <f>IFERROR(_xll.qlIndexFixing(Index3M,H658,TRUE,_xll.ohTrigger(RecalcTrigger,Trigger3M)),NA())</f>
        <v>8.827636938018411E-3</v>
      </c>
      <c r="M658" s="52">
        <f>IFERROR(_xll.qlIndexFixing(ONIndex3M,I658,TRUE,_xll.ohTrigger(RecalcTrigger,Trigger3M)),NA())</f>
        <v>8.4405124699138412E-3</v>
      </c>
      <c r="N658" s="52">
        <f>IFERROR(_xll.qlIndexFixing(Index6M,$H658,TRUE,_xll.ohTrigger(RecalcTrigger,Trigger6M)),NA())</f>
        <v>1.0436094411747428E-2</v>
      </c>
      <c r="O658" s="52">
        <f>IFERROR(_xll.qlIndexFixing(ONIndex6M,I658,TRUE,_xll.ohTrigger(RecalcTrigger,Trigger6M)),NA())</f>
        <v>9.6342612761191049E-3</v>
      </c>
      <c r="P658" s="52">
        <f>IFERROR(_xll.qlIndexFixing(Index1Y,$H658,TRUE,_xll.ohTrigger(RecalcTrigger,Trigger1Y)),NA())</f>
        <v>1.2678607519656214E-2</v>
      </c>
      <c r="Q658" s="52">
        <f>IFERROR(_xll.qlIndexFixing(ONIndex1Y,I658,TRUE,_xll.ohTrigger(RecalcTrigger,Trigger1Y)),NA())</f>
        <v>1.1110897979431655E-2</v>
      </c>
    </row>
    <row r="659" spans="2:17" x14ac:dyDescent="0.2">
      <c r="B659" s="46" t="s">
        <v>42</v>
      </c>
      <c r="D659" s="49">
        <f>_xll.qlCalendarAdvance(Calendar,$D658,B659,"f",FALSE)</f>
        <v>43977</v>
      </c>
      <c r="E659" s="49">
        <f>_xll.qlInterestRateIndexValueDate(IndexON,D659)</f>
        <v>43977</v>
      </c>
      <c r="F659" s="52">
        <f>IFERROR(_xll.qlIndexFixing(IndexON,D659,TRUE,_xll.ohTrigger(RecalcTrigger,TriggerON)),NA())</f>
        <v>6.6139110291718595E-3</v>
      </c>
      <c r="H659" s="49">
        <f>_xll.qlCalendarAdvance(Calendar,$H658,B659,"f",FALSE)</f>
        <v>43977</v>
      </c>
      <c r="I659" s="49">
        <f>_xll.qlInterestRateIndexValueDate(Index1M,$H659)</f>
        <v>43979</v>
      </c>
      <c r="J659" s="52">
        <f>IFERROR(_xll.qlIndexFixing(Index1M,$H659,TRUE,_xll.ohTrigger(RecalcTrigger,Trigger1M)),NA())</f>
        <v>7.4676709708329514E-3</v>
      </c>
      <c r="K659" s="52">
        <f>IFERROR(_xll.qlIndexFixing(ONIndex1M,I659,TRUE,_xll.ohTrigger(RecalcTrigger,Trigger1M)),NA())</f>
        <v>7.3591720414345474E-3</v>
      </c>
      <c r="L659" s="52">
        <f>IFERROR(_xll.qlIndexFixing(Index3M,H659,TRUE,_xll.ohTrigger(RecalcTrigger,Trigger3M)),NA())</f>
        <v>8.8920751472321632E-3</v>
      </c>
      <c r="M659" s="52">
        <f>IFERROR(_xll.qlIndexFixing(ONIndex3M,I659,TRUE,_xll.ohTrigger(RecalcTrigger,Trigger3M)),NA())</f>
        <v>8.5031029201765307E-3</v>
      </c>
      <c r="N659" s="52">
        <f>IFERROR(_xll.qlIndexFixing(Index6M,$H659,TRUE,_xll.ohTrigger(RecalcTrigger,Trigger6M)),NA())</f>
        <v>1.0497922216074896E-2</v>
      </c>
      <c r="O659" s="52">
        <f>IFERROR(_xll.qlIndexFixing(ONIndex6M,I659,TRUE,_xll.ohTrigger(RecalcTrigger,Trigger6M)),NA())</f>
        <v>9.6945252233915369E-3</v>
      </c>
      <c r="P659" s="52">
        <f>IFERROR(_xll.qlIndexFixing(Index1Y,$H659,TRUE,_xll.ohTrigger(RecalcTrigger,Trigger1Y)),NA())</f>
        <v>1.273731345291583E-2</v>
      </c>
      <c r="Q659" s="52">
        <f>IFERROR(_xll.qlIndexFixing(ONIndex1Y,I659,TRUE,_xll.ohTrigger(RecalcTrigger,Trigger1Y)),NA())</f>
        <v>1.1169167295523863E-2</v>
      </c>
    </row>
    <row r="660" spans="2:17" x14ac:dyDescent="0.2">
      <c r="B660" s="46" t="s">
        <v>42</v>
      </c>
      <c r="D660" s="49">
        <f>_xll.qlCalendarAdvance(Calendar,$D659,B660,"f",FALSE)</f>
        <v>43984</v>
      </c>
      <c r="E660" s="49">
        <f>_xll.qlInterestRateIndexValueDate(IndexON,D660)</f>
        <v>43984</v>
      </c>
      <c r="F660" s="52">
        <f>IFERROR(_xll.qlIndexFixing(IndexON,D660,TRUE,_xll.ohTrigger(RecalcTrigger,TriggerON)),NA())</f>
        <v>6.6807838664395547E-3</v>
      </c>
      <c r="H660" s="49">
        <f>_xll.qlCalendarAdvance(Calendar,$H659,B660,"f",FALSE)</f>
        <v>43984</v>
      </c>
      <c r="I660" s="49">
        <f>_xll.qlInterestRateIndexValueDate(Index1M,$H660)</f>
        <v>43986</v>
      </c>
      <c r="J660" s="52">
        <f>IFERROR(_xll.qlIndexFixing(Index1M,$H660,TRUE,_xll.ohTrigger(RecalcTrigger,Trigger1M)),NA())</f>
        <v>7.5325291408401274E-3</v>
      </c>
      <c r="K660" s="52">
        <f>IFERROR(_xll.qlIndexFixing(ONIndex1M,I660,TRUE,_xll.ohTrigger(RecalcTrigger,Trigger1M)),NA())</f>
        <v>7.4235036135839039E-3</v>
      </c>
      <c r="L660" s="52">
        <f>IFERROR(_xll.qlIndexFixing(Index3M,H660,TRUE,_xll.ohTrigger(RecalcTrigger,Trigger3M)),NA())</f>
        <v>8.9568067121213197E-3</v>
      </c>
      <c r="M660" s="52">
        <f>IFERROR(_xll.qlIndexFixing(ONIndex3M,I660,TRUE,_xll.ohTrigger(RecalcTrigger,Trigger3M)),NA())</f>
        <v>8.565973782053149E-3</v>
      </c>
      <c r="N660" s="52">
        <f>IFERROR(_xll.qlIndexFixing(Index6M,$H660,TRUE,_xll.ohTrigger(RecalcTrigger,Trigger6M)),NA())</f>
        <v>1.0546024345926936E-2</v>
      </c>
      <c r="O660" s="52">
        <f>IFERROR(_xll.qlIndexFixing(ONIndex6M,I660,TRUE,_xll.ohTrigger(RecalcTrigger,Trigger6M)),NA())</f>
        <v>9.7549144566055901E-3</v>
      </c>
      <c r="P660" s="52">
        <f>IFERROR(_xll.qlIndexFixing(Index1Y,$H660,TRUE,_xll.ohTrigger(RecalcTrigger,Trigger1Y)),NA())</f>
        <v>1.2795967929260223E-2</v>
      </c>
      <c r="Q660" s="52">
        <f>IFERROR(_xll.qlIndexFixing(ONIndex1Y,I660,TRUE,_xll.ohTrigger(RecalcTrigger,Trigger1Y)),NA())</f>
        <v>1.1227495540158117E-2</v>
      </c>
    </row>
    <row r="661" spans="2:17" x14ac:dyDescent="0.2">
      <c r="B661" s="46" t="s">
        <v>42</v>
      </c>
      <c r="D661" s="49">
        <f>_xll.qlCalendarAdvance(Calendar,$D660,B661,"f",FALSE)</f>
        <v>43991</v>
      </c>
      <c r="E661" s="49">
        <f>_xll.qlInterestRateIndexValueDate(IndexON,D661)</f>
        <v>43991</v>
      </c>
      <c r="F661" s="52">
        <f>IFERROR(_xll.qlIndexFixing(IndexON,D661,TRUE,_xll.ohTrigger(RecalcTrigger,TriggerON)),NA())</f>
        <v>6.7481544315661779E-3</v>
      </c>
      <c r="H661" s="49">
        <f>_xll.qlCalendarAdvance(Calendar,$H660,B661,"f",FALSE)</f>
        <v>43991</v>
      </c>
      <c r="I661" s="49">
        <f>_xll.qlInterestRateIndexValueDate(Index1M,$H661)</f>
        <v>43993</v>
      </c>
      <c r="J661" s="52">
        <f>IFERROR(_xll.qlIndexFixing(Index1M,$H661,TRUE,_xll.ohTrigger(RecalcTrigger,Trigger1M)),NA())</f>
        <v>7.5976842002703493E-3</v>
      </c>
      <c r="K661" s="52">
        <f>IFERROR(_xll.qlIndexFixing(ONIndex1M,I661,TRUE,_xll.ohTrigger(RecalcTrigger,Trigger1M)),NA())</f>
        <v>7.4881288720085593E-3</v>
      </c>
      <c r="L661" s="52">
        <f>IFERROR(_xll.qlIndexFixing(Index3M,H661,TRUE,_xll.ohTrigger(RecalcTrigger,Trigger3M)),NA())</f>
        <v>9.0218335466696331E-3</v>
      </c>
      <c r="M661" s="52">
        <f>IFERROR(_xll.qlIndexFixing(ONIndex3M,I661,TRUE,_xll.ohTrigger(RecalcTrigger,Trigger3M)),NA())</f>
        <v>8.6291269509075619E-3</v>
      </c>
      <c r="N661" s="52">
        <f>IFERROR(_xll.qlIndexFixing(Index6M,$H661,TRUE,_xll.ohTrigger(RecalcTrigger,Trigger6M)),NA())</f>
        <v>1.0607931131572247E-2</v>
      </c>
      <c r="O661" s="52">
        <f>IFERROR(_xll.qlIndexFixing(ONIndex6M,I661,TRUE,_xll.ohTrigger(RecalcTrigger,Trigger6M)),NA())</f>
        <v>9.815429071924342E-3</v>
      </c>
      <c r="P661" s="52">
        <f>IFERROR(_xll.qlIndexFixing(Index1Y,$H661,TRUE,_xll.ohTrigger(RecalcTrigger,Trigger1Y)),NA())</f>
        <v>1.2854566928738336E-2</v>
      </c>
      <c r="Q661" s="52">
        <f>IFERROR(_xll.qlIndexFixing(ONIndex1Y,I661,TRUE,_xll.ohTrigger(RecalcTrigger,Trigger1Y)),NA())</f>
        <v>1.128588229007299E-2</v>
      </c>
    </row>
    <row r="662" spans="2:17" x14ac:dyDescent="0.2">
      <c r="B662" s="46" t="s">
        <v>42</v>
      </c>
      <c r="D662" s="49">
        <f>_xll.qlCalendarAdvance(Calendar,$D661,B662,"f",FALSE)</f>
        <v>43998</v>
      </c>
      <c r="E662" s="49">
        <f>_xll.qlInterestRateIndexValueDate(IndexON,D662)</f>
        <v>43998</v>
      </c>
      <c r="F662" s="52">
        <f>IFERROR(_xll.qlIndexFixing(IndexON,D662,TRUE,_xll.ohTrigger(RecalcTrigger,TriggerON)),NA())</f>
        <v>6.8160268267902779E-3</v>
      </c>
      <c r="H662" s="49">
        <f>_xll.qlCalendarAdvance(Calendar,$H661,B662,"f",FALSE)</f>
        <v>43998</v>
      </c>
      <c r="I662" s="49">
        <f>_xll.qlInterestRateIndexValueDate(Index1M,$H662)</f>
        <v>44000</v>
      </c>
      <c r="J662" s="52">
        <f>IFERROR(_xll.qlIndexFixing(Index1M,$H662,TRUE,_xll.ohTrigger(RecalcTrigger,Trigger1M)),NA())</f>
        <v>7.6631377665647982E-3</v>
      </c>
      <c r="K662" s="52">
        <f>IFERROR(_xll.qlIndexFixing(ONIndex1M,I662,TRUE,_xll.ohTrigger(RecalcTrigger,Trigger1M)),NA())</f>
        <v>7.5530494281395022E-3</v>
      </c>
      <c r="L662" s="52">
        <f>IFERROR(_xll.qlIndexFixing(Index3M,H662,TRUE,_xll.ohTrigger(RecalcTrigger,Trigger3M)),NA())</f>
        <v>9.0871575650563561E-3</v>
      </c>
      <c r="M662" s="52">
        <f>IFERROR(_xll.qlIndexFixing(ONIndex3M,I662,TRUE,_xll.ohTrigger(RecalcTrigger,Trigger3M)),NA())</f>
        <v>8.6925643218638271E-3</v>
      </c>
      <c r="N662" s="52">
        <f>IFERROR(_xll.qlIndexFixing(Index6M,$H662,TRUE,_xll.ohTrigger(RecalcTrigger,Trigger6M)),NA())</f>
        <v>1.0669865590411569E-2</v>
      </c>
      <c r="O662" s="52">
        <f>IFERROR(_xll.qlIndexFixing(ONIndex6M,I662,TRUE,_xll.ohTrigger(RecalcTrigger,Trigger6M)),NA())</f>
        <v>9.8760691657506783E-3</v>
      </c>
      <c r="P662" s="52">
        <f>IFERROR(_xll.qlIndexFixing(Index1Y,$H662,TRUE,_xll.ohTrigger(RecalcTrigger,Trigger1Y)),NA())</f>
        <v>1.2913106395013096E-2</v>
      </c>
      <c r="Q662" s="52">
        <f>IFERROR(_xll.qlIndexFixing(ONIndex1Y,I662,TRUE,_xll.ohTrigger(RecalcTrigger,Trigger1Y)),NA())</f>
        <v>1.1344327122246867E-2</v>
      </c>
    </row>
    <row r="663" spans="2:17" x14ac:dyDescent="0.2">
      <c r="B663" s="46" t="s">
        <v>42</v>
      </c>
      <c r="D663" s="49">
        <f>_xll.qlCalendarAdvance(Calendar,$D662,B663,"f",FALSE)</f>
        <v>44005</v>
      </c>
      <c r="E663" s="49">
        <f>_xll.qlInterestRateIndexValueDate(IndexON,D663)</f>
        <v>44005</v>
      </c>
      <c r="F663" s="52">
        <f>IFERROR(_xll.qlIndexFixing(IndexON,D663,TRUE,_xll.ohTrigger(RecalcTrigger,TriggerON)),NA())</f>
        <v>6.8844051541905316E-3</v>
      </c>
      <c r="H663" s="49">
        <f>_xll.qlCalendarAdvance(Calendar,$H662,B663,"f",FALSE)</f>
        <v>44005</v>
      </c>
      <c r="I663" s="49">
        <f>_xll.qlInterestRateIndexValueDate(Index1M,$H663)</f>
        <v>44007</v>
      </c>
      <c r="J663" s="52">
        <f>IFERROR(_xll.qlIndexFixing(Index1M,$H663,TRUE,_xll.ohTrigger(RecalcTrigger,Trigger1M)),NA())</f>
        <v>7.728891457224607E-3</v>
      </c>
      <c r="K663" s="52">
        <f>IFERROR(_xll.qlIndexFixing(ONIndex1M,I663,TRUE,_xll.ohTrigger(RecalcTrigger,Trigger1M)),NA())</f>
        <v>7.6182668933277853E-3</v>
      </c>
      <c r="L663" s="52">
        <f>IFERROR(_xll.qlIndexFixing(Index3M,H663,TRUE,_xll.ohTrigger(RecalcTrigger,Trigger3M)),NA())</f>
        <v>9.1527805455711743E-3</v>
      </c>
      <c r="M663" s="52">
        <f>IFERROR(_xll.qlIndexFixing(ONIndex3M,I663,TRUE,_xll.ohTrigger(RecalcTrigger,Trigger3M)),NA())</f>
        <v>8.7562877904456826E-3</v>
      </c>
      <c r="N663" s="52">
        <f>IFERROR(_xll.qlIndexFixing(Index6M,$H663,TRUE,_xll.ohTrigger(RecalcTrigger,Trigger6M)),NA())</f>
        <v>1.0745579917654862E-2</v>
      </c>
      <c r="O663" s="52">
        <f>IFERROR(_xll.qlIndexFixing(ONIndex6M,I663,TRUE,_xll.ohTrigger(RecalcTrigger,Trigger6M)),NA())</f>
        <v>9.9368348344874846E-3</v>
      </c>
      <c r="P663" s="52">
        <f>IFERROR(_xll.qlIndexFixing(Index1Y,$H663,TRUE,_xll.ohTrigger(RecalcTrigger,Trigger1Y)),NA())</f>
        <v>1.2971582235355061E-2</v>
      </c>
      <c r="Q663" s="52">
        <f>IFERROR(_xll.qlIndexFixing(ONIndex1Y,I663,TRUE,_xll.ohTrigger(RecalcTrigger,Trigger1Y)),NA())</f>
        <v>1.1402829613418319E-2</v>
      </c>
    </row>
    <row r="664" spans="2:17" x14ac:dyDescent="0.2">
      <c r="B664" s="46" t="s">
        <v>42</v>
      </c>
      <c r="D664" s="49">
        <f>_xll.qlCalendarAdvance(Calendar,$D663,B664,"f",FALSE)</f>
        <v>44012</v>
      </c>
      <c r="E664" s="49">
        <f>_xll.qlInterestRateIndexValueDate(IndexON,D664)</f>
        <v>44012</v>
      </c>
      <c r="F664" s="52">
        <f>IFERROR(_xll.qlIndexFixing(IndexON,D664,TRUE,_xll.ohTrigger(RecalcTrigger,TriggerON)),NA())</f>
        <v>6.9532935158456155E-3</v>
      </c>
      <c r="H664" s="49">
        <f>_xll.qlCalendarAdvance(Calendar,$H663,B664,"f",FALSE)</f>
        <v>44012</v>
      </c>
      <c r="I664" s="49">
        <f>_xll.qlInterestRateIndexValueDate(Index1M,$H664)</f>
        <v>44014</v>
      </c>
      <c r="J664" s="52">
        <f>IFERROR(_xll.qlIndexFixing(Index1M,$H664,TRUE,_xll.ohTrigger(RecalcTrigger,Trigger1M)),NA())</f>
        <v>7.7949468898133589E-3</v>
      </c>
      <c r="K664" s="52">
        <f>IFERROR(_xll.qlIndexFixing(ONIndex1M,I664,TRUE,_xll.ohTrigger(RecalcTrigger,Trigger1M)),NA())</f>
        <v>7.6837828790043972E-3</v>
      </c>
      <c r="L664" s="52">
        <f>IFERROR(_xll.qlIndexFixing(Index3M,H664,TRUE,_xll.ohTrigger(RecalcTrigger,Trigger3M)),NA())</f>
        <v>9.2186923630837893E-3</v>
      </c>
      <c r="M664" s="52">
        <f>IFERROR(_xll.qlIndexFixing(ONIndex3M,I664,TRUE,_xll.ohTrigger(RecalcTrigger,Trigger3M)),NA())</f>
        <v>8.8202992518571222E-3</v>
      </c>
      <c r="N664" s="52">
        <f>IFERROR(_xll.qlIndexFixing(Index6M,$H664,TRUE,_xll.ohTrigger(RecalcTrigger,Trigger6M)),NA())</f>
        <v>1.0807533375787111E-2</v>
      </c>
      <c r="O664" s="52">
        <f>IFERROR(_xll.qlIndexFixing(ONIndex6M,I664,TRUE,_xll.ohTrigger(RecalcTrigger,Trigger6M)),NA())</f>
        <v>9.9977261744577106E-3</v>
      </c>
      <c r="P664" s="52">
        <f>IFERROR(_xll.qlIndexFixing(Index1Y,$H664,TRUE,_xll.ohTrigger(RecalcTrigger,Trigger1Y)),NA())</f>
        <v>1.3029990320633657E-2</v>
      </c>
      <c r="Q664" s="52">
        <f>IFERROR(_xll.qlIndexFixing(ONIndex1Y,I664,TRUE,_xll.ohTrigger(RecalcTrigger,Trigger1Y)),NA())</f>
        <v>1.1461389340565731E-2</v>
      </c>
    </row>
    <row r="665" spans="2:17" x14ac:dyDescent="0.2">
      <c r="B665" s="46" t="s">
        <v>42</v>
      </c>
      <c r="D665" s="49">
        <f>_xll.qlCalendarAdvance(Calendar,$D664,B665,"f",FALSE)</f>
        <v>44019</v>
      </c>
      <c r="E665" s="49">
        <f>_xll.qlInterestRateIndexValueDate(IndexON,D665)</f>
        <v>44019</v>
      </c>
      <c r="F665" s="52">
        <f>IFERROR(_xll.qlIndexFixing(IndexON,D665,TRUE,_xll.ohTrigger(RecalcTrigger,TriggerON)),NA())</f>
        <v>7.0226960138342065E-3</v>
      </c>
      <c r="H665" s="49">
        <f>_xll.qlCalendarAdvance(Calendar,$H664,B665,"f",FALSE)</f>
        <v>44019</v>
      </c>
      <c r="I665" s="49">
        <f>_xll.qlInterestRateIndexValueDate(Index1M,$H665)</f>
        <v>44021</v>
      </c>
      <c r="J665" s="52">
        <f>IFERROR(_xll.qlIndexFixing(Index1M,$H665,TRUE,_xll.ohTrigger(RecalcTrigger,Trigger1M)),NA())</f>
        <v>7.861305681959585E-3</v>
      </c>
      <c r="K665" s="52">
        <f>IFERROR(_xll.qlIndexFixing(ONIndex1M,I665,TRUE,_xll.ohTrigger(RecalcTrigger,Trigger1M)),NA())</f>
        <v>7.7495989965203904E-3</v>
      </c>
      <c r="L665" s="52">
        <f>IFERROR(_xll.qlIndexFixing(Index3M,H665,TRUE,_xll.ohTrigger(RecalcTrigger,Trigger3M)),NA())</f>
        <v>9.2848616594172796E-3</v>
      </c>
      <c r="M665" s="52">
        <f>IFERROR(_xll.qlIndexFixing(ONIndex3M,I665,TRUE,_xll.ohTrigger(RecalcTrigger,Trigger3M)),NA())</f>
        <v>8.8846006014620116E-3</v>
      </c>
      <c r="N665" s="52">
        <f>IFERROR(_xll.qlIndexFixing(Index6M,$H665,TRUE,_xll.ohTrigger(RecalcTrigger,Trigger6M)),NA())</f>
        <v>1.0869482970058729E-2</v>
      </c>
      <c r="O665" s="52">
        <f>IFERROR(_xll.qlIndexFixing(ONIndex6M,I665,TRUE,_xll.ohTrigger(RecalcTrigger,Trigger6M)),NA())</f>
        <v>1.0058743282064242E-2</v>
      </c>
      <c r="P665" s="52">
        <f>IFERROR(_xll.qlIndexFixing(Index1Y,$H665,TRUE,_xll.ohTrigger(RecalcTrigger,Trigger1Y)),NA())</f>
        <v>1.3088326485309519E-2</v>
      </c>
      <c r="Q665" s="52">
        <f>IFERROR(_xll.qlIndexFixing(ONIndex1Y,I665,TRUE,_xll.ohTrigger(RecalcTrigger,Trigger1Y)),NA())</f>
        <v>1.1520005880427675E-2</v>
      </c>
    </row>
    <row r="666" spans="2:17" x14ac:dyDescent="0.2">
      <c r="B666" s="46" t="s">
        <v>42</v>
      </c>
      <c r="D666" s="49">
        <f>_xll.qlCalendarAdvance(Calendar,$D665,B666,"f",FALSE)</f>
        <v>44026</v>
      </c>
      <c r="E666" s="49">
        <f>_xll.qlInterestRateIndexValueDate(IndexON,D666)</f>
        <v>44026</v>
      </c>
      <c r="F666" s="52">
        <f>IFERROR(_xll.qlIndexFixing(IndexON,D666,TRUE,_xll.ohTrigger(RecalcTrigger,TriggerON)),NA())</f>
        <v>7.0926167503149173E-3</v>
      </c>
      <c r="H666" s="49">
        <f>_xll.qlCalendarAdvance(Calendar,$H665,B666,"f",FALSE)</f>
        <v>44026</v>
      </c>
      <c r="I666" s="49">
        <f>_xll.qlInterestRateIndexValueDate(Index1M,$H666)</f>
        <v>44028</v>
      </c>
      <c r="J666" s="52">
        <f>IFERROR(_xll.qlIndexFixing(Index1M,$H666,TRUE,_xll.ohTrigger(RecalcTrigger,Trigger1M)),NA())</f>
        <v>7.9279694513492704E-3</v>
      </c>
      <c r="K666" s="52">
        <f>IFERROR(_xll.qlIndexFixing(ONIndex1M,I666,TRUE,_xll.ohTrigger(RecalcTrigger,Trigger1M)),NA())</f>
        <v>7.8157168571468816E-3</v>
      </c>
      <c r="L666" s="52">
        <f>IFERROR(_xll.qlIndexFixing(Index3M,H666,TRUE,_xll.ohTrigger(RecalcTrigger,Trigger3M)),NA())</f>
        <v>9.3512544201751254E-3</v>
      </c>
      <c r="M666" s="52">
        <f>IFERROR(_xll.qlIndexFixing(ONIndex3M,I666,TRUE,_xll.ohTrigger(RecalcTrigger,Trigger3M)),NA())</f>
        <v>8.9491937345442807E-3</v>
      </c>
      <c r="N666" s="52">
        <f>IFERROR(_xll.qlIndexFixing(Index6M,$H666,TRUE,_xll.ohTrigger(RecalcTrigger,Trigger6M)),NA())</f>
        <v>1.0931418741122825E-2</v>
      </c>
      <c r="O666" s="52">
        <f>IFERROR(_xll.qlIndexFixing(ONIndex6M,I666,TRUE,_xll.ohTrigger(RecalcTrigger,Trigger6M)),NA())</f>
        <v>1.0119886253709964E-2</v>
      </c>
      <c r="P666" s="52">
        <f>IFERROR(_xll.qlIndexFixing(Index1Y,$H666,TRUE,_xll.ohTrigger(RecalcTrigger,Trigger1Y)),NA())</f>
        <v>1.3146586527427043E-2</v>
      </c>
      <c r="Q666" s="52">
        <f>IFERROR(_xll.qlIndexFixing(ONIndex1Y,I666,TRUE,_xll.ohTrigger(RecalcTrigger,Trigger1Y)),NA())</f>
        <v>1.157867881006247E-2</v>
      </c>
    </row>
    <row r="667" spans="2:17" x14ac:dyDescent="0.2">
      <c r="B667" s="46" t="s">
        <v>42</v>
      </c>
      <c r="D667" s="49">
        <f>_xll.qlCalendarAdvance(Calendar,$D666,B667,"f",FALSE)</f>
        <v>44033</v>
      </c>
      <c r="E667" s="49">
        <f>_xll.qlInterestRateIndexValueDate(IndexON,D667)</f>
        <v>44033</v>
      </c>
      <c r="F667" s="52">
        <f>IFERROR(_xll.qlIndexFixing(IndexON,D667,TRUE,_xll.ohTrigger(RecalcTrigger,TriggerON)),NA())</f>
        <v>7.1630598273664248E-3</v>
      </c>
      <c r="H667" s="49">
        <f>_xll.qlCalendarAdvance(Calendar,$H666,B667,"f",FALSE)</f>
        <v>44033</v>
      </c>
      <c r="I667" s="49">
        <f>_xll.qlInterestRateIndexValueDate(Index1M,$H667)</f>
        <v>44035</v>
      </c>
      <c r="J667" s="52">
        <f>IFERROR(_xll.qlIndexFixing(Index1M,$H667,TRUE,_xll.ohTrigger(RecalcTrigger,Trigger1M)),NA())</f>
        <v>7.9949398157308504E-3</v>
      </c>
      <c r="K667" s="52">
        <f>IFERROR(_xll.qlIndexFixing(ONIndex1M,I667,TRUE,_xll.ohTrigger(RecalcTrigger,Trigger1M)),NA())</f>
        <v>7.8821380724747314E-3</v>
      </c>
      <c r="L667" s="52">
        <f>IFERROR(_xll.qlIndexFixing(Index3M,H667,TRUE,_xll.ohTrigger(RecalcTrigger,Trigger3M)),NA())</f>
        <v>9.4178360927548079E-3</v>
      </c>
      <c r="M667" s="52">
        <f>IFERROR(_xll.qlIndexFixing(ONIndex3M,I667,TRUE,_xll.ohTrigger(RecalcTrigger,Trigger3M)),NA())</f>
        <v>9.0140805464677953E-3</v>
      </c>
      <c r="N667" s="52">
        <f>IFERROR(_xll.qlIndexFixing(Index6M,$H667,TRUE,_xll.ohTrigger(RecalcTrigger,Trigger6M)),NA())</f>
        <v>1.0993330603390255E-2</v>
      </c>
      <c r="O667" s="52">
        <f>IFERROR(_xll.qlIndexFixing(ONIndex6M,I667,TRUE,_xll.ohTrigger(RecalcTrigger,Trigger6M)),NA())</f>
        <v>1.0181155185637891E-2</v>
      </c>
      <c r="P667" s="52">
        <f>IFERROR(_xll.qlIndexFixing(Index1Y,$H667,TRUE,_xll.ohTrigger(RecalcTrigger,Trigger1Y)),NA())</f>
        <v>1.3204766208607593E-2</v>
      </c>
      <c r="Q667" s="52">
        <f>IFERROR(_xll.qlIndexFixing(ONIndex1Y,I667,TRUE,_xll.ohTrigger(RecalcTrigger,Trigger1Y)),NA())</f>
        <v>1.1637407706048819E-2</v>
      </c>
    </row>
    <row r="668" spans="2:17" x14ac:dyDescent="0.2">
      <c r="B668" s="46" t="s">
        <v>42</v>
      </c>
      <c r="D668" s="49">
        <f>_xll.qlCalendarAdvance(Calendar,$D667,B668,"f",FALSE)</f>
        <v>44040</v>
      </c>
      <c r="E668" s="49">
        <f>_xll.qlInterestRateIndexValueDate(IndexON,D668)</f>
        <v>44040</v>
      </c>
      <c r="F668" s="52">
        <f>IFERROR(_xll.qlIndexFixing(IndexON,D668,TRUE,_xll.ohTrigger(RecalcTrigger,TriggerON)),NA())</f>
        <v>7.2340293470674055E-3</v>
      </c>
      <c r="H668" s="49">
        <f>_xll.qlCalendarAdvance(Calendar,$H667,B668,"f",FALSE)</f>
        <v>44040</v>
      </c>
      <c r="I668" s="49">
        <f>_xll.qlInterestRateIndexValueDate(Index1M,$H668)</f>
        <v>44042</v>
      </c>
      <c r="J668" s="52">
        <f>IFERROR(_xll.qlIndexFixing(Index1M,$H668,TRUE,_xll.ohTrigger(RecalcTrigger,Trigger1M)),NA())</f>
        <v>8.0622183929202063E-3</v>
      </c>
      <c r="K668" s="52">
        <f>IFERROR(_xll.qlIndexFixing(ONIndex1M,I668,TRUE,_xll.ohTrigger(RecalcTrigger,Trigger1M)),NA())</f>
        <v>7.9488642538549925E-3</v>
      </c>
      <c r="L668" s="52">
        <f>IFERROR(_xll.qlIndexFixing(Index3M,H668,TRUE,_xll.ohTrigger(RecalcTrigger,Trigger3M)),NA())</f>
        <v>9.48457158627743E-3</v>
      </c>
      <c r="M668" s="52">
        <f>IFERROR(_xll.qlIndexFixing(ONIndex3M,I668,TRUE,_xll.ohTrigger(RecalcTrigger,Trigger3M)),NA())</f>
        <v>9.0792629326763574E-3</v>
      </c>
      <c r="N668" s="52">
        <f>IFERROR(_xll.qlIndexFixing(Index6M,$H668,TRUE,_xll.ohTrigger(RecalcTrigger,Trigger6M)),NA())</f>
        <v>1.1041502207804173E-2</v>
      </c>
      <c r="O668" s="52">
        <f>IFERROR(_xll.qlIndexFixing(ONIndex6M,I668,TRUE,_xll.ohTrigger(RecalcTrigger,Trigger6M)),NA())</f>
        <v>1.0242550174410781E-2</v>
      </c>
      <c r="P668" s="52">
        <f>IFERROR(_xll.qlIndexFixing(Index1Y,$H668,TRUE,_xll.ohTrigger(RecalcTrigger,Trigger1Y)),NA())</f>
        <v>1.3262861254041403E-2</v>
      </c>
      <c r="Q668" s="52">
        <f>IFERROR(_xll.qlIndexFixing(ONIndex1Y,I668,TRUE,_xll.ohTrigger(RecalcTrigger,Trigger1Y)),NA())</f>
        <v>1.1696192145445039E-2</v>
      </c>
    </row>
    <row r="669" spans="2:17" x14ac:dyDescent="0.2">
      <c r="B669" s="46" t="s">
        <v>42</v>
      </c>
      <c r="D669" s="49">
        <f>_xll.qlCalendarAdvance(Calendar,$D668,B669,"f",FALSE)</f>
        <v>44047</v>
      </c>
      <c r="E669" s="49">
        <f>_xll.qlInterestRateIndexValueDate(IndexON,D669)</f>
        <v>44047</v>
      </c>
      <c r="F669" s="52">
        <f>IFERROR(_xll.qlIndexFixing(IndexON,D669,TRUE,_xll.ohTrigger(RecalcTrigger,TriggerON)),NA())</f>
        <v>7.3055294116564085E-3</v>
      </c>
      <c r="H669" s="49">
        <f>_xll.qlCalendarAdvance(Calendar,$H668,B669,"f",FALSE)</f>
        <v>44047</v>
      </c>
      <c r="I669" s="49">
        <f>_xll.qlInterestRateIndexValueDate(Index1M,$H669)</f>
        <v>44049</v>
      </c>
      <c r="J669" s="52">
        <f>IFERROR(_xll.qlIndexFixing(Index1M,$H669,TRUE,_xll.ohTrigger(RecalcTrigger,Trigger1M)),NA())</f>
        <v>8.1298068008006652E-3</v>
      </c>
      <c r="K669" s="52">
        <f>IFERROR(_xll.qlIndexFixing(ONIndex1M,I669,TRUE,_xll.ohTrigger(RecalcTrigger,Trigger1M)),NA())</f>
        <v>8.0158970125587814E-3</v>
      </c>
      <c r="L669" s="52">
        <f>IFERROR(_xll.qlIndexFixing(Index3M,H669,TRUE,_xll.ohTrigger(RecalcTrigger,Trigger3M)),NA())</f>
        <v>9.5514252715338446E-3</v>
      </c>
      <c r="M669" s="52">
        <f>IFERROR(_xll.qlIndexFixing(ONIndex3M,I669,TRUE,_xll.ohTrigger(RecalcTrigger,Trigger3M)),NA())</f>
        <v>9.1447427882940246E-3</v>
      </c>
      <c r="N669" s="52">
        <f>IFERROR(_xll.qlIndexFixing(Index6M,$H669,TRUE,_xll.ohTrigger(RecalcTrigger,Trigger6M)),NA())</f>
        <v>1.1117041627855628E-2</v>
      </c>
      <c r="O669" s="52">
        <f>IFERROR(_xll.qlIndexFixing(ONIndex6M,I669,TRUE,_xll.ohTrigger(RecalcTrigger,Trigger6M)),NA())</f>
        <v>1.0304071316271646E-2</v>
      </c>
      <c r="P669" s="52">
        <f>IFERROR(_xll.qlIndexFixing(Index1Y,$H669,TRUE,_xll.ohTrigger(RecalcTrigger,Trigger1Y)),NA())</f>
        <v>1.3320867352482977E-2</v>
      </c>
      <c r="Q669" s="52">
        <f>IFERROR(_xll.qlIndexFixing(ONIndex1Y,I669,TRUE,_xll.ohTrigger(RecalcTrigger,Trigger1Y)),NA())</f>
        <v>1.1755031705069641E-2</v>
      </c>
    </row>
    <row r="670" spans="2:17" x14ac:dyDescent="0.2">
      <c r="B670" s="46" t="s">
        <v>42</v>
      </c>
      <c r="D670" s="49">
        <f>_xll.qlCalendarAdvance(Calendar,$D669,B670,"f",FALSE)</f>
        <v>44054</v>
      </c>
      <c r="E670" s="49">
        <f>_xll.qlInterestRateIndexValueDate(IndexON,D670)</f>
        <v>44054</v>
      </c>
      <c r="F670" s="52">
        <f>IFERROR(_xll.qlIndexFixing(IndexON,D670,TRUE,_xll.ohTrigger(RecalcTrigger,TriggerON)),NA())</f>
        <v>7.3775641231321742E-3</v>
      </c>
      <c r="H670" s="49">
        <f>_xll.qlCalendarAdvance(Calendar,$H669,B670,"f",FALSE)</f>
        <v>44054</v>
      </c>
      <c r="I670" s="49">
        <f>_xll.qlInterestRateIndexValueDate(Index1M,$H670)</f>
        <v>44056</v>
      </c>
      <c r="J670" s="52">
        <f>IFERROR(_xll.qlIndexFixing(Index1M,$H670,TRUE,_xll.ohTrigger(RecalcTrigger,Trigger1M)),NA())</f>
        <v>8.1977066573055146E-3</v>
      </c>
      <c r="K670" s="52">
        <f>IFERROR(_xll.qlIndexFixing(ONIndex1M,I670,TRUE,_xll.ohTrigger(RecalcTrigger,Trigger1M)),NA())</f>
        <v>8.0832379601769588E-3</v>
      </c>
      <c r="L670" s="52">
        <f>IFERROR(_xll.qlIndexFixing(Index3M,H670,TRUE,_xll.ohTrigger(RecalcTrigger,Trigger3M)),NA())</f>
        <v>9.6183609809203548E-3</v>
      </c>
      <c r="M670" s="52">
        <f>IFERROR(_xll.qlIndexFixing(ONIndex3M,I670,TRUE,_xll.ohTrigger(RecalcTrigger,Trigger3M)),NA())</f>
        <v>9.2105220087645989E-3</v>
      </c>
      <c r="N670" s="52">
        <f>IFERROR(_xll.qlIndexFixing(Index6M,$H670,TRUE,_xll.ohTrigger(RecalcTrigger,Trigger6M)),NA())</f>
        <v>1.1178819987496902E-2</v>
      </c>
      <c r="O670" s="52">
        <f>IFERROR(_xll.qlIndexFixing(ONIndex6M,I670,TRUE,_xll.ohTrigger(RecalcTrigger,Trigger6M)),NA())</f>
        <v>1.0365718707543436E-2</v>
      </c>
      <c r="P670" s="52">
        <f>IFERROR(_xll.qlIndexFixing(Index1Y,$H670,TRUE,_xll.ohTrigger(RecalcTrigger,Trigger1Y)),NA())</f>
        <v>1.3378780156241448E-2</v>
      </c>
      <c r="Q670" s="52">
        <f>IFERROR(_xll.qlIndexFixing(ONIndex1Y,I670,TRUE,_xll.ohTrigger(RecalcTrigger,Trigger1Y)),NA())</f>
        <v>1.1813925961741134E-2</v>
      </c>
    </row>
    <row r="671" spans="2:17" x14ac:dyDescent="0.2">
      <c r="B671" s="46" t="s">
        <v>42</v>
      </c>
      <c r="D671" s="49">
        <f>_xll.qlCalendarAdvance(Calendar,$D670,B671,"f",FALSE)</f>
        <v>44061</v>
      </c>
      <c r="E671" s="49">
        <f>_xll.qlInterestRateIndexValueDate(IndexON,D671)</f>
        <v>44061</v>
      </c>
      <c r="F671" s="52">
        <f>IFERROR(_xll.qlIndexFixing(IndexON,D671,TRUE,_xll.ohTrigger(RecalcTrigger,TriggerON)),NA())</f>
        <v>7.4501375836533157E-3</v>
      </c>
      <c r="H671" s="49">
        <f>_xll.qlCalendarAdvance(Calendar,$H670,B671,"f",FALSE)</f>
        <v>44061</v>
      </c>
      <c r="I671" s="49">
        <f>_xll.qlInterestRateIndexValueDate(Index1M,$H671)</f>
        <v>44063</v>
      </c>
      <c r="J671" s="52">
        <f>IFERROR(_xll.qlIndexFixing(Index1M,$H671,TRUE,_xll.ohTrigger(RecalcTrigger,Trigger1M)),NA())</f>
        <v>8.2659195804479779E-3</v>
      </c>
      <c r="K671" s="52">
        <f>IFERROR(_xll.qlIndexFixing(ONIndex1M,I671,TRUE,_xll.ohTrigger(RecalcTrigger,Trigger1M)),NA())</f>
        <v>8.1508887079007053E-3</v>
      </c>
      <c r="L671" s="52">
        <f>IFERROR(_xll.qlIndexFixing(Index3M,H671,TRUE,_xll.ohTrigger(RecalcTrigger,Trigger3M)),NA())</f>
        <v>9.6853420083883278E-3</v>
      </c>
      <c r="M671" s="52">
        <f>IFERROR(_xll.qlIndexFixing(ONIndex3M,I671,TRUE,_xll.ohTrigger(RecalcTrigger,Trigger3M)),NA())</f>
        <v>9.276602489292074E-3</v>
      </c>
      <c r="N671" s="52">
        <f>IFERROR(_xll.qlIndexFixing(Index6M,$H671,TRUE,_xll.ohTrigger(RecalcTrigger,Trigger6M)),NA())</f>
        <v>1.1240532833193368E-2</v>
      </c>
      <c r="O671" s="52">
        <f>IFERROR(_xll.qlIndexFixing(ONIndex6M,I671,TRUE,_xll.ohTrigger(RecalcTrigger,Trigger6M)),NA())</f>
        <v>1.0427492444629038E-2</v>
      </c>
      <c r="P671" s="52">
        <f>IFERROR(_xll.qlIndexFixing(Index1Y,$H671,TRUE,_xll.ohTrigger(RecalcTrigger,Trigger1Y)),NA())</f>
        <v>1.3436595281176642E-2</v>
      </c>
      <c r="Q671" s="52">
        <f>IFERROR(_xll.qlIndexFixing(ONIndex1Y,I671,TRUE,_xll.ohTrigger(RecalcTrigger,Trigger1Y)),NA())</f>
        <v>1.1872874492437901E-2</v>
      </c>
    </row>
    <row r="672" spans="2:17" x14ac:dyDescent="0.2">
      <c r="B672" s="46" t="s">
        <v>42</v>
      </c>
      <c r="D672" s="49">
        <f>_xll.qlCalendarAdvance(Calendar,$D671,B672,"f",FALSE)</f>
        <v>44068</v>
      </c>
      <c r="E672" s="49">
        <f>_xll.qlInterestRateIndexValueDate(IndexON,D672)</f>
        <v>44068</v>
      </c>
      <c r="F672" s="52">
        <f>IFERROR(_xll.qlIndexFixing(IndexON,D672,TRUE,_xll.ohTrigger(RecalcTrigger,TriggerON)),NA())</f>
        <v>7.5232538955383177E-3</v>
      </c>
      <c r="H672" s="49">
        <f>_xll.qlCalendarAdvance(Calendar,$H671,B672,"f",FALSE)</f>
        <v>44068</v>
      </c>
      <c r="I672" s="49">
        <f>_xll.qlInterestRateIndexValueDate(Index1M,$H672)</f>
        <v>44070</v>
      </c>
      <c r="J672" s="52">
        <f>IFERROR(_xll.qlIndexFixing(Index1M,$H672,TRUE,_xll.ohTrigger(RecalcTrigger,Trigger1M)),NA())</f>
        <v>8.3344405308466429E-3</v>
      </c>
      <c r="K672" s="52">
        <f>IFERROR(_xll.qlIndexFixing(ONIndex1M,I672,TRUE,_xll.ohTrigger(RecalcTrigger,Trigger1M)),NA())</f>
        <v>8.2188508673208815E-3</v>
      </c>
      <c r="L672" s="52">
        <f>IFERROR(_xll.qlIndexFixing(Index3M,H672,TRUE,_xll.ohTrigger(RecalcTrigger,Trigger3M)),NA())</f>
        <v>9.752331109390314E-3</v>
      </c>
      <c r="M672" s="52">
        <f>IFERROR(_xll.qlIndexFixing(ONIndex3M,I672,TRUE,_xll.ohTrigger(RecalcTrigger,Trigger3M)),NA())</f>
        <v>9.3429861254801239E-3</v>
      </c>
      <c r="N672" s="52">
        <f>IFERROR(_xll.qlIndexFixing(Index6M,$H672,TRUE,_xll.ohTrigger(RecalcTrigger,Trigger6M)),NA())</f>
        <v>1.1288538272203176E-2</v>
      </c>
      <c r="O672" s="52">
        <f>IFERROR(_xll.qlIndexFixing(ONIndex6M,I672,TRUE,_xll.ohTrigger(RecalcTrigger,Trigger6M)),NA())</f>
        <v>1.0489392624011273E-2</v>
      </c>
      <c r="P672" s="52">
        <f>IFERROR(_xll.qlIndexFixing(Index1Y,$H672,TRUE,_xll.ohTrigger(RecalcTrigger,Trigger1Y)),NA())</f>
        <v>1.3494308306692288E-2</v>
      </c>
      <c r="Q672" s="52">
        <f>IFERROR(_xll.qlIndexFixing(ONIndex1Y,I672,TRUE,_xll.ohTrigger(RecalcTrigger,Trigger1Y)),NA())</f>
        <v>1.1931876873818581E-2</v>
      </c>
    </row>
    <row r="673" spans="2:17" x14ac:dyDescent="0.2">
      <c r="B673" s="46" t="s">
        <v>42</v>
      </c>
      <c r="D673" s="49">
        <f>_xll.qlCalendarAdvance(Calendar,$D672,B673,"f",FALSE)</f>
        <v>44075</v>
      </c>
      <c r="E673" s="49">
        <f>_xll.qlInterestRateIndexValueDate(IndexON,D673)</f>
        <v>44075</v>
      </c>
      <c r="F673" s="52">
        <f>IFERROR(_xll.qlIndexFixing(IndexON,D673,TRUE,_xll.ohTrigger(RecalcTrigger,TriggerON)),NA())</f>
        <v>7.5969171607059849E-3</v>
      </c>
      <c r="H673" s="49">
        <f>_xll.qlCalendarAdvance(Calendar,$H672,B673,"f",FALSE)</f>
        <v>44075</v>
      </c>
      <c r="I673" s="49">
        <f>_xll.qlInterestRateIndexValueDate(Index1M,$H673)</f>
        <v>44077</v>
      </c>
      <c r="J673" s="52">
        <f>IFERROR(_xll.qlIndexFixing(Index1M,$H673,TRUE,_xll.ohTrigger(RecalcTrigger,Trigger1M)),NA())</f>
        <v>8.4031987141611197E-3</v>
      </c>
      <c r="K673" s="52">
        <f>IFERROR(_xll.qlIndexFixing(ONIndex1M,I673,TRUE,_xll.ohTrigger(RecalcTrigger,Trigger1M)),NA())</f>
        <v>8.2871260497885402E-3</v>
      </c>
      <c r="L673" s="52">
        <f>IFERROR(_xll.qlIndexFixing(Index3M,H673,TRUE,_xll.ohTrigger(RecalcTrigger,Trigger3M)),NA())</f>
        <v>9.8143929025041876E-3</v>
      </c>
      <c r="M673" s="52">
        <f>IFERROR(_xll.qlIndexFixing(ONIndex3M,I673,TRUE,_xll.ohTrigger(RecalcTrigger,Trigger3M)),NA())</f>
        <v>9.4096748125327423E-3</v>
      </c>
      <c r="N673" s="52">
        <f>IFERROR(_xll.qlIndexFixing(Index6M,$H673,TRUE,_xll.ohTrigger(RecalcTrigger,Trigger6M)),NA())</f>
        <v>1.1341033555813363E-2</v>
      </c>
      <c r="O673" s="52">
        <f>IFERROR(_xll.qlIndexFixing(ONIndex6M,I673,TRUE,_xll.ohTrigger(RecalcTrigger,Trigger6M)),NA())</f>
        <v>1.0551419341933155E-2</v>
      </c>
      <c r="P673" s="52">
        <f>IFERROR(_xll.qlIndexFixing(Index1Y,$H673,TRUE,_xll.ohTrigger(RecalcTrigger,Trigger1Y)),NA())</f>
        <v>1.3551914775729663E-2</v>
      </c>
      <c r="Q673" s="52">
        <f>IFERROR(_xll.qlIndexFixing(ONIndex1Y,I673,TRUE,_xll.ohTrigger(RecalcTrigger,Trigger1Y)),NA())</f>
        <v>1.1990932682861555E-2</v>
      </c>
    </row>
    <row r="674" spans="2:17" x14ac:dyDescent="0.2">
      <c r="B674" s="46" t="s">
        <v>42</v>
      </c>
      <c r="D674" s="49">
        <f>_xll.qlCalendarAdvance(Calendar,$D673,B674,"f",FALSE)</f>
        <v>44082</v>
      </c>
      <c r="E674" s="49">
        <f>_xll.qlInterestRateIndexValueDate(IndexON,D674)</f>
        <v>44082</v>
      </c>
      <c r="F674" s="52">
        <f>IFERROR(_xll.qlIndexFixing(IndexON,D674,TRUE,_xll.ohTrigger(RecalcTrigger,TriggerON)),NA())</f>
        <v>7.6711314813948661E-3</v>
      </c>
      <c r="H674" s="49">
        <f>_xll.qlCalendarAdvance(Calendar,$H673,B674,"f",FALSE)</f>
        <v>44082</v>
      </c>
      <c r="I674" s="49">
        <f>_xll.qlInterestRateIndexValueDate(Index1M,$H674)</f>
        <v>44084</v>
      </c>
      <c r="J674" s="52">
        <f>IFERROR(_xll.qlIndexFixing(Index1M,$H674,TRUE,_xll.ohTrigger(RecalcTrigger,Trigger1M)),NA())</f>
        <v>8.4720848268801663E-3</v>
      </c>
      <c r="K674" s="52">
        <f>IFERROR(_xll.qlIndexFixing(ONIndex1M,I674,TRUE,_xll.ohTrigger(RecalcTrigger,Trigger1M)),NA())</f>
        <v>8.3557158667346698E-3</v>
      </c>
      <c r="L674" s="52">
        <f>IFERROR(_xll.qlIndexFixing(Index3M,H674,TRUE,_xll.ohTrigger(RecalcTrigger,Trigger3M)),NA())</f>
        <v>9.8812941737944915E-3</v>
      </c>
      <c r="M674" s="52">
        <f>IFERROR(_xll.qlIndexFixing(ONIndex3M,I674,TRUE,_xll.ohTrigger(RecalcTrigger,Trigger3M)),NA())</f>
        <v>9.4766704458137951E-3</v>
      </c>
      <c r="N674" s="52">
        <f>IFERROR(_xll.qlIndexFixing(Index6M,$H674,TRUE,_xll.ohTrigger(RecalcTrigger,Trigger6M)),NA())</f>
        <v>1.1402523300561693E-2</v>
      </c>
      <c r="O674" s="52">
        <f>IFERROR(_xll.qlIndexFixing(ONIndex6M,I674,TRUE,_xll.ohTrigger(RecalcTrigger,Trigger6M)),NA())</f>
        <v>1.0613572694717632E-2</v>
      </c>
      <c r="P674" s="52">
        <f>IFERROR(_xll.qlIndexFixing(Index1Y,$H674,TRUE,_xll.ohTrigger(RecalcTrigger,Trigger1Y)),NA())</f>
        <v>1.3609410194763213E-2</v>
      </c>
      <c r="Q674" s="52">
        <f>IFERROR(_xll.qlIndexFixing(ONIndex1Y,I674,TRUE,_xll.ohTrigger(RecalcTrigger,Trigger1Y)),NA())</f>
        <v>1.2050041496385333E-2</v>
      </c>
    </row>
    <row r="675" spans="2:17" x14ac:dyDescent="0.2">
      <c r="B675" s="46" t="s">
        <v>42</v>
      </c>
      <c r="D675" s="49">
        <f>_xll.qlCalendarAdvance(Calendar,$D674,B675,"f",FALSE)</f>
        <v>44089</v>
      </c>
      <c r="E675" s="49">
        <f>_xll.qlInterestRateIndexValueDate(IndexON,D675)</f>
        <v>44089</v>
      </c>
      <c r="F675" s="52">
        <f>IFERROR(_xll.qlIndexFixing(IndexON,D675,TRUE,_xll.ohTrigger(RecalcTrigger,TriggerON)),NA())</f>
        <v>7.7459009598435102E-3</v>
      </c>
      <c r="H675" s="49">
        <f>_xll.qlCalendarAdvance(Calendar,$H674,B675,"f",FALSE)</f>
        <v>44089</v>
      </c>
      <c r="I675" s="49">
        <f>_xll.qlInterestRateIndexValueDate(Index1M,$H675)</f>
        <v>44091</v>
      </c>
      <c r="J675" s="52">
        <f>IFERROR(_xll.qlIndexFixing(Index1M,$H675,TRUE,_xll.ohTrigger(RecalcTrigger,Trigger1M)),NA())</f>
        <v>8.540987463099281E-3</v>
      </c>
      <c r="K675" s="52">
        <f>IFERROR(_xll.qlIndexFixing(ONIndex1M,I675,TRUE,_xll.ohTrigger(RecalcTrigger,Trigger1M)),NA())</f>
        <v>8.424621929350451E-3</v>
      </c>
      <c r="L675" s="52">
        <f>IFERROR(_xll.qlIndexFixing(Index3M,H675,TRUE,_xll.ohTrigger(RecalcTrigger,Trigger3M)),NA())</f>
        <v>9.9480896152010379E-3</v>
      </c>
      <c r="M675" s="52">
        <f>IFERROR(_xll.qlIndexFixing(ONIndex3M,I675,TRUE,_xll.ohTrigger(RecalcTrigger,Trigger3M)),NA())</f>
        <v>9.5439749206072122E-3</v>
      </c>
      <c r="N675" s="52">
        <f>IFERROR(_xll.qlIndexFixing(Index6M,$H675,TRUE,_xll.ohTrigger(RecalcTrigger,Trigger6M)),NA())</f>
        <v>1.1463905437968644E-2</v>
      </c>
      <c r="O675" s="52">
        <f>IFERROR(_xll.qlIndexFixing(ONIndex6M,I675,TRUE,_xll.ohTrigger(RecalcTrigger,Trigger6M)),NA())</f>
        <v>1.0675852778927464E-2</v>
      </c>
      <c r="P675" s="52">
        <f>IFERROR(_xll.qlIndexFixing(Index1Y,$H675,TRUE,_xll.ohTrigger(RecalcTrigger,Trigger1Y)),NA())</f>
        <v>1.3666790033793334E-2</v>
      </c>
      <c r="Q675" s="52">
        <f>IFERROR(_xll.qlIndexFixing(ONIndex1Y,I675,TRUE,_xll.ohTrigger(RecalcTrigger,Trigger1Y)),NA())</f>
        <v>1.2109202891368298E-2</v>
      </c>
    </row>
    <row r="676" spans="2:17" x14ac:dyDescent="0.2">
      <c r="B676" s="46" t="s">
        <v>42</v>
      </c>
      <c r="D676" s="49">
        <f>_xll.qlCalendarAdvance(Calendar,$D675,B676,"f",FALSE)</f>
        <v>44096</v>
      </c>
      <c r="E676" s="49">
        <f>_xll.qlInterestRateIndexValueDate(IndexON,D676)</f>
        <v>44096</v>
      </c>
      <c r="F676" s="52">
        <f>IFERROR(_xll.qlIndexFixing(IndexON,D676,TRUE,_xll.ohTrigger(RecalcTrigger,TriggerON)),NA())</f>
        <v>7.8212296980506579E-3</v>
      </c>
      <c r="H676" s="49">
        <f>_xll.qlCalendarAdvance(Calendar,$H675,B676,"f",FALSE)</f>
        <v>44096</v>
      </c>
      <c r="I676" s="49">
        <f>_xll.qlInterestRateIndexValueDate(Index1M,$H676)</f>
        <v>44098</v>
      </c>
      <c r="J676" s="52">
        <f>IFERROR(_xll.qlIndexFixing(Index1M,$H676,TRUE,_xll.ohTrigger(RecalcTrigger,Trigger1M)),NA())</f>
        <v>8.6097935920562141E-3</v>
      </c>
      <c r="K676" s="52">
        <f>IFERROR(_xll.qlIndexFixing(ONIndex1M,I676,TRUE,_xll.ohTrigger(RecalcTrigger,Trigger1M)),NA())</f>
        <v>8.4936906677590684E-3</v>
      </c>
      <c r="L676" s="52">
        <f>IFERROR(_xll.qlIndexFixing(Index3M,H676,TRUE,_xll.ohTrigger(RecalcTrigger,Trigger3M)),NA())</f>
        <v>1.0014739469835936E-2</v>
      </c>
      <c r="M676" s="52">
        <f>IFERROR(_xll.qlIndexFixing(ONIndex3M,I676,TRUE,_xll.ohTrigger(RecalcTrigger,Trigger3M)),NA())</f>
        <v>9.6114476358621914E-3</v>
      </c>
      <c r="N676" s="52">
        <f>IFERROR(_xll.qlIndexFixing(Index6M,$H676,TRUE,_xll.ohTrigger(RecalcTrigger,Trigger6M)),NA())</f>
        <v>1.1525168531284767E-2</v>
      </c>
      <c r="O676" s="52">
        <f>IFERROR(_xll.qlIndexFixing(ONIndex6M,I676,TRUE,_xll.ohTrigger(RecalcTrigger,Trigger6M)),NA())</f>
        <v>1.073819273092802E-2</v>
      </c>
      <c r="P676" s="52">
        <f>IFERROR(_xll.qlIndexFixing(Index1Y,$H676,TRUE,_xll.ohTrigger(RecalcTrigger,Trigger1Y)),NA())</f>
        <v>1.3724049728168024E-2</v>
      </c>
      <c r="Q676" s="52">
        <f>IFERROR(_xll.qlIndexFixing(ONIndex1Y,I676,TRUE,_xll.ohTrigger(RecalcTrigger,Trigger1Y)),NA())</f>
        <v>1.2168379441428456E-2</v>
      </c>
    </row>
    <row r="677" spans="2:17" x14ac:dyDescent="0.2">
      <c r="B677" s="46" t="s">
        <v>42</v>
      </c>
      <c r="D677" s="49">
        <f>_xll.qlCalendarAdvance(Calendar,$D676,B677,"f",FALSE)</f>
        <v>44103</v>
      </c>
      <c r="E677" s="49">
        <f>_xll.qlInterestRateIndexValueDate(IndexON,D677)</f>
        <v>44103</v>
      </c>
      <c r="F677" s="52">
        <f>IFERROR(_xll.qlIndexFixing(IndexON,D677,TRUE,_xll.ohTrigger(RecalcTrigger,TriggerON)),NA())</f>
        <v>7.896791570249917E-3</v>
      </c>
      <c r="H677" s="49">
        <f>_xll.qlCalendarAdvance(Calendar,$H676,B677,"f",FALSE)</f>
        <v>44103</v>
      </c>
      <c r="I677" s="49">
        <f>_xll.qlInterestRateIndexValueDate(Index1M,$H677)</f>
        <v>44105</v>
      </c>
      <c r="J677" s="52">
        <f>IFERROR(_xll.qlIndexFixing(Index1M,$H677,TRUE,_xll.ohTrigger(RecalcTrigger,Trigger1M)),NA())</f>
        <v>8.6784156067742924E-3</v>
      </c>
      <c r="K677" s="52">
        <f>IFERROR(_xll.qlIndexFixing(ONIndex1M,I677,TRUE,_xll.ohTrigger(RecalcTrigger,Trigger1M)),NA())</f>
        <v>8.5625853960813458E-3</v>
      </c>
      <c r="L677" s="52">
        <f>IFERROR(_xll.qlIndexFixing(Index3M,H677,TRUE,_xll.ohTrigger(RecalcTrigger,Trigger3M)),NA())</f>
        <v>1.0100617455982879E-2</v>
      </c>
      <c r="M677" s="52">
        <f>IFERROR(_xll.qlIndexFixing(ONIndex3M,I677,TRUE,_xll.ohTrigger(RecalcTrigger,Trigger3M)),NA())</f>
        <v>9.6787798439912365E-3</v>
      </c>
      <c r="N677" s="52">
        <f>IFERROR(_xll.qlIndexFixing(Index6M,$H677,TRUE,_xll.ohTrigger(RecalcTrigger,Trigger6M)),NA())</f>
        <v>1.1590809445382008E-2</v>
      </c>
      <c r="O677" s="52">
        <f>IFERROR(_xll.qlIndexFixing(ONIndex6M,I677,TRUE,_xll.ohTrigger(RecalcTrigger,Trigger6M)),NA())</f>
        <v>1.0800446673968622E-2</v>
      </c>
      <c r="P677" s="52">
        <f>IFERROR(_xll.qlIndexFixing(Index1Y,$H677,TRUE,_xll.ohTrigger(RecalcTrigger,Trigger1Y)),NA())</f>
        <v>1.3781185607328635E-2</v>
      </c>
      <c r="Q677" s="52">
        <f>IFERROR(_xll.qlIndexFixing(ONIndex1Y,I677,TRUE,_xll.ohTrigger(RecalcTrigger,Trigger1Y)),NA())</f>
        <v>1.2227490056551105E-2</v>
      </c>
    </row>
    <row r="678" spans="2:17" x14ac:dyDescent="0.2">
      <c r="B678" s="46" t="s">
        <v>42</v>
      </c>
      <c r="D678" s="49">
        <f>_xll.qlCalendarAdvance(Calendar,$D677,B678,"f",FALSE)</f>
        <v>44110</v>
      </c>
      <c r="E678" s="49">
        <f>_xll.qlInterestRateIndexValueDate(IndexON,D678)</f>
        <v>44110</v>
      </c>
      <c r="F678" s="52">
        <f>IFERROR(_xll.qlIndexFixing(IndexON,D678,TRUE,_xll.ohTrigger(RecalcTrigger,TriggerON)),NA())</f>
        <v>7.972151831960872E-3</v>
      </c>
      <c r="H678" s="49">
        <f>_xll.qlCalendarAdvance(Calendar,$H677,B678,"f",FALSE)</f>
        <v>44110</v>
      </c>
      <c r="I678" s="49">
        <f>_xll.qlInterestRateIndexValueDate(Index1M,$H678)</f>
        <v>44112</v>
      </c>
      <c r="J678" s="52">
        <f>IFERROR(_xll.qlIndexFixing(Index1M,$H678,TRUE,_xll.ohTrigger(RecalcTrigger,Trigger1M)),NA())</f>
        <v>8.7468360224024488E-3</v>
      </c>
      <c r="K678" s="52">
        <f>IFERROR(_xll.qlIndexFixing(ONIndex1M,I678,TRUE,_xll.ohTrigger(RecalcTrigger,Trigger1M)),NA())</f>
        <v>8.631288197689102E-3</v>
      </c>
      <c r="L678" s="52">
        <f>IFERROR(_xll.qlIndexFixing(Index3M,H678,TRUE,_xll.ohTrigger(RecalcTrigger,Trigger3M)),NA())</f>
        <v>1.0152339534236367E-2</v>
      </c>
      <c r="M678" s="52">
        <f>IFERROR(_xll.qlIndexFixing(ONIndex3M,I678,TRUE,_xll.ohTrigger(RecalcTrigger,Trigger3M)),NA())</f>
        <v>9.7459555085421812E-3</v>
      </c>
      <c r="N678" s="52">
        <f>IFERROR(_xll.qlIndexFixing(Index6M,$H678,TRUE,_xll.ohTrigger(RecalcTrigger,Trigger6M)),NA())</f>
        <v>1.1651802728062771E-2</v>
      </c>
      <c r="O678" s="52">
        <f>IFERROR(_xll.qlIndexFixing(ONIndex6M,I678,TRUE,_xll.ohTrigger(RecalcTrigger,Trigger6M)),NA())</f>
        <v>1.086260627831237E-2</v>
      </c>
      <c r="P678" s="52">
        <f>IFERROR(_xll.qlIndexFixing(Index1Y,$H678,TRUE,_xll.ohTrigger(RecalcTrigger,Trigger1Y)),NA())</f>
        <v>1.3838196428402618E-2</v>
      </c>
      <c r="Q678" s="52">
        <f>IFERROR(_xll.qlIndexFixing(ONIndex1Y,I678,TRUE,_xll.ohTrigger(RecalcTrigger,Trigger1Y)),NA())</f>
        <v>1.2286529657199452E-2</v>
      </c>
    </row>
    <row r="679" spans="2:17" x14ac:dyDescent="0.2">
      <c r="B679" s="46" t="s">
        <v>42</v>
      </c>
      <c r="D679" s="49">
        <f>_xll.qlCalendarAdvance(Calendar,$D678,B679,"f",FALSE)</f>
        <v>44117</v>
      </c>
      <c r="E679" s="49">
        <f>_xll.qlInterestRateIndexValueDate(IndexON,D679)</f>
        <v>44117</v>
      </c>
      <c r="F679" s="52">
        <f>IFERROR(_xll.qlIndexFixing(IndexON,D679,TRUE,_xll.ohTrigger(RecalcTrigger,TriggerON)),NA())</f>
        <v>8.0473003503289675E-3</v>
      </c>
      <c r="H679" s="49">
        <f>_xll.qlCalendarAdvance(Calendar,$H678,B679,"f",FALSE)</f>
        <v>44117</v>
      </c>
      <c r="I679" s="49">
        <f>_xll.qlInterestRateIndexValueDate(Index1M,$H679)</f>
        <v>44119</v>
      </c>
      <c r="J679" s="52">
        <f>IFERROR(_xll.qlIndexFixing(Index1M,$H679,TRUE,_xll.ohTrigger(RecalcTrigger,Trigger1M)),NA())</f>
        <v>8.8150487891699991E-3</v>
      </c>
      <c r="K679" s="52">
        <f>IFERROR(_xll.qlIndexFixing(ONIndex1M,I679,TRUE,_xll.ohTrigger(RecalcTrigger,Trigger1M)),NA())</f>
        <v>8.6997930310150906E-3</v>
      </c>
      <c r="L679" s="52">
        <f>IFERROR(_xll.qlIndexFixing(Index3M,H679,TRUE,_xll.ohTrigger(RecalcTrigger,Trigger3M)),NA())</f>
        <v>1.0218422380646115E-2</v>
      </c>
      <c r="M679" s="52">
        <f>IFERROR(_xll.qlIndexFixing(ONIndex3M,I679,TRUE,_xll.ohTrigger(RecalcTrigger,Trigger3M)),NA())</f>
        <v>9.8129694973003723E-3</v>
      </c>
      <c r="N679" s="52">
        <f>IFERROR(_xll.qlIndexFixing(Index6M,$H679,TRUE,_xll.ohTrigger(RecalcTrigger,Trigger6M)),NA())</f>
        <v>1.1712659902596803E-2</v>
      </c>
      <c r="O679" s="52">
        <f>IFERROR(_xll.qlIndexFixing(ONIndex6M,I679,TRUE,_xll.ohTrigger(RecalcTrigger,Trigger6M)),NA())</f>
        <v>1.0924668338123666E-2</v>
      </c>
      <c r="P679" s="52">
        <f>IFERROR(_xll.qlIndexFixing(Index1Y,$H679,TRUE,_xll.ohTrigger(RecalcTrigger,Trigger1Y)),NA())</f>
        <v>1.3895081359554771E-2</v>
      </c>
      <c r="Q679" s="52">
        <f>IFERROR(_xll.qlIndexFixing(ONIndex1Y,I679,TRUE,_xll.ohTrigger(RecalcTrigger,Trigger1Y)),NA())</f>
        <v>1.2345495995331746E-2</v>
      </c>
    </row>
    <row r="680" spans="2:17" x14ac:dyDescent="0.2">
      <c r="B680" s="46" t="s">
        <v>42</v>
      </c>
      <c r="D680" s="49">
        <f>_xll.qlCalendarAdvance(Calendar,$D679,B680,"f",FALSE)</f>
        <v>44124</v>
      </c>
      <c r="E680" s="49">
        <f>_xll.qlInterestRateIndexValueDate(IndexON,D680)</f>
        <v>44124</v>
      </c>
      <c r="F680" s="52">
        <f>IFERROR(_xll.qlIndexFixing(IndexON,D680,TRUE,_xll.ohTrigger(RecalcTrigger,TriggerON)),NA())</f>
        <v>8.122229579550222E-3</v>
      </c>
      <c r="H680" s="49">
        <f>_xll.qlCalendarAdvance(Calendar,$H679,B680,"f",FALSE)</f>
        <v>44124</v>
      </c>
      <c r="I680" s="49">
        <f>_xll.qlInterestRateIndexValueDate(Index1M,$H680)</f>
        <v>44126</v>
      </c>
      <c r="J680" s="52">
        <f>IFERROR(_xll.qlIndexFixing(Index1M,$H680,TRUE,_xll.ohTrigger(RecalcTrigger,Trigger1M)),NA())</f>
        <v>8.8830478571663707E-3</v>
      </c>
      <c r="K680" s="52">
        <f>IFERROR(_xll.qlIndexFixing(ONIndex1M,I680,TRUE,_xll.ohTrigger(RecalcTrigger,Trigger1M)),NA())</f>
        <v>8.7680938543321929E-3</v>
      </c>
      <c r="L680" s="52">
        <f>IFERROR(_xll.qlIndexFixing(Index3M,H680,TRUE,_xll.ohTrigger(RecalcTrigger,Trigger3M)),NA())</f>
        <v>1.0284308581542077E-2</v>
      </c>
      <c r="M680" s="52">
        <f>IFERROR(_xll.qlIndexFixing(ONIndex3M,I680,TRUE,_xll.ohTrigger(RecalcTrigger,Trigger3M)),NA())</f>
        <v>9.8798166782909647E-3</v>
      </c>
      <c r="N680" s="52">
        <f>IFERROR(_xll.qlIndexFixing(Index6M,$H680,TRUE,_xll.ohTrigger(RecalcTrigger,Trigger6M)),NA())</f>
        <v>1.1773377731593527E-2</v>
      </c>
      <c r="O680" s="52">
        <f>IFERROR(_xll.qlIndexFixing(ONIndex6M,I680,TRUE,_xll.ohTrigger(RecalcTrigger,Trigger6M)),NA())</f>
        <v>1.0986629647407042E-2</v>
      </c>
      <c r="P680" s="52">
        <f>IFERROR(_xll.qlIndexFixing(Index1Y,$H680,TRUE,_xll.ohTrigger(RecalcTrigger,Trigger1Y)),NA())</f>
        <v>1.3951839587199403E-2</v>
      </c>
      <c r="Q680" s="52">
        <f>IFERROR(_xll.qlIndexFixing(ONIndex1Y,I680,TRUE,_xll.ohTrigger(RecalcTrigger,Trigger1Y)),NA())</f>
        <v>1.2404386822906233E-2</v>
      </c>
    </row>
    <row r="681" spans="2:17" x14ac:dyDescent="0.2">
      <c r="B681" s="46" t="s">
        <v>42</v>
      </c>
      <c r="D681" s="49">
        <f>_xll.qlCalendarAdvance(Calendar,$D680,B681,"f",FALSE)</f>
        <v>44131</v>
      </c>
      <c r="E681" s="49">
        <f>_xll.qlInterestRateIndexValueDate(IndexON,D681)</f>
        <v>44131</v>
      </c>
      <c r="F681" s="52">
        <f>IFERROR(_xll.qlIndexFixing(IndexON,D681,TRUE,_xll.ohTrigger(RecalcTrigger,TriggerON)),NA())</f>
        <v>8.1969319735009094E-3</v>
      </c>
      <c r="H681" s="49">
        <f>_xll.qlCalendarAdvance(Calendar,$H680,B681,"f",FALSE)</f>
        <v>44131</v>
      </c>
      <c r="I681" s="49">
        <f>_xll.qlInterestRateIndexValueDate(Index1M,$H681)</f>
        <v>44133</v>
      </c>
      <c r="J681" s="52">
        <f>IFERROR(_xll.qlIndexFixing(Index1M,$H681,TRUE,_xll.ohTrigger(RecalcTrigger,Trigger1M)),NA())</f>
        <v>8.9508271763510949E-3</v>
      </c>
      <c r="K681" s="52">
        <f>IFERROR(_xll.qlIndexFixing(ONIndex1M,I681,TRUE,_xll.ohTrigger(RecalcTrigger,Trigger1M)),NA())</f>
        <v>8.8361846260731625E-3</v>
      </c>
      <c r="L681" s="52">
        <f>IFERROR(_xll.qlIndexFixing(Index3M,H681,TRUE,_xll.ohTrigger(RecalcTrigger,Trigger3M)),NA())</f>
        <v>1.0349992981555946E-2</v>
      </c>
      <c r="M681" s="52">
        <f>IFERROR(_xll.qlIndexFixing(ONIndex3M,I681,TRUE,_xll.ohTrigger(RecalcTrigger,Trigger3M)),NA())</f>
        <v>9.9464919193792412E-3</v>
      </c>
      <c r="N681" s="52">
        <f>IFERROR(_xll.qlIndexFixing(Index6M,$H681,TRUE,_xll.ohTrigger(RecalcTrigger,Trigger6M)),NA())</f>
        <v>1.1833952977297826E-2</v>
      </c>
      <c r="O681" s="52">
        <f>IFERROR(_xll.qlIndexFixing(ONIndex6M,I681,TRUE,_xll.ohTrigger(RecalcTrigger,Trigger6M)),NA())</f>
        <v>1.1048487000486773E-2</v>
      </c>
      <c r="P681" s="52">
        <f>IFERROR(_xll.qlIndexFixing(Index1Y,$H681,TRUE,_xll.ohTrigger(RecalcTrigger,Trigger1Y)),NA())</f>
        <v>1.4008470316005809E-2</v>
      </c>
      <c r="Q681" s="52">
        <f>IFERROR(_xll.qlIndexFixing(ONIndex1Y,I681,TRUE,_xll.ohTrigger(RecalcTrigger,Trigger1Y)),NA())</f>
        <v>1.246319989188116E-2</v>
      </c>
    </row>
    <row r="682" spans="2:17" x14ac:dyDescent="0.2">
      <c r="B682" s="46" t="s">
        <v>42</v>
      </c>
      <c r="D682" s="49">
        <f>_xll.qlCalendarAdvance(Calendar,$D681,B682,"f",FALSE)</f>
        <v>44138</v>
      </c>
      <c r="E682" s="49">
        <f>_xll.qlInterestRateIndexValueDate(IndexON,D682)</f>
        <v>44138</v>
      </c>
      <c r="F682" s="52">
        <f>IFERROR(_xll.qlIndexFixing(IndexON,D682,TRUE,_xll.ohTrigger(RecalcTrigger,TriggerON)),NA())</f>
        <v>8.27139998613724E-3</v>
      </c>
      <c r="H682" s="49">
        <f>_xll.qlCalendarAdvance(Calendar,$H681,B682,"f",FALSE)</f>
        <v>44138</v>
      </c>
      <c r="I682" s="49">
        <f>_xll.qlInterestRateIndexValueDate(Index1M,$H682)</f>
        <v>44140</v>
      </c>
      <c r="J682" s="52">
        <f>IFERROR(_xll.qlIndexFixing(Index1M,$H682,TRUE,_xll.ohTrigger(RecalcTrigger,Trigger1M)),NA())</f>
        <v>9.0183806965513091E-3</v>
      </c>
      <c r="K682" s="52">
        <f>IFERROR(_xll.qlIndexFixing(ONIndex1M,I682,TRUE,_xll.ohTrigger(RecalcTrigger,Trigger1M)),NA())</f>
        <v>8.9040593045908167E-3</v>
      </c>
      <c r="L682" s="52">
        <f>IFERROR(_xll.qlIndexFixing(Index3M,H682,TRUE,_xll.ohTrigger(RecalcTrigger,Trigger3M)),NA())</f>
        <v>1.0415470425006627E-2</v>
      </c>
      <c r="M682" s="52">
        <f>IFERROR(_xll.qlIndexFixing(ONIndex3M,I682,TRUE,_xll.ohTrigger(RecalcTrigger,Trigger3M)),NA())</f>
        <v>1.0012990088510421E-2</v>
      </c>
      <c r="N682" s="52">
        <f>IFERROR(_xll.qlIndexFixing(Index6M,$H682,TRUE,_xll.ohTrigger(RecalcTrigger,Trigger6M)),NA())</f>
        <v>1.1889921464170458E-2</v>
      </c>
      <c r="O682" s="52">
        <f>IFERROR(_xll.qlIndexFixing(ONIndex6M,I682,TRUE,_xll.ohTrigger(RecalcTrigger,Trigger6M)),NA())</f>
        <v>1.1110237191367389E-2</v>
      </c>
      <c r="P682" s="52">
        <f>IFERROR(_xll.qlIndexFixing(Index1Y,$H682,TRUE,_xll.ohTrigger(RecalcTrigger,Trigger1Y)),NA())</f>
        <v>1.40649727689044E-2</v>
      </c>
      <c r="Q682" s="52">
        <f>IFERROR(_xll.qlIndexFixing(ONIndex1Y,I682,TRUE,_xll.ohTrigger(RecalcTrigger,Trigger1Y)),NA())</f>
        <v>1.2521932954374648E-2</v>
      </c>
    </row>
    <row r="683" spans="2:17" x14ac:dyDescent="0.2">
      <c r="B683" s="46" t="s">
        <v>42</v>
      </c>
      <c r="D683" s="49">
        <f>_xll.qlCalendarAdvance(Calendar,$D682,B683,"f",FALSE)</f>
        <v>44145</v>
      </c>
      <c r="E683" s="49">
        <f>_xll.qlInterestRateIndexValueDate(IndexON,D683)</f>
        <v>44145</v>
      </c>
      <c r="F683" s="52">
        <f>IFERROR(_xll.qlIndexFixing(IndexON,D683,TRUE,_xll.ohTrigger(RecalcTrigger,TriggerON)),NA())</f>
        <v>8.345626071415424E-3</v>
      </c>
      <c r="H683" s="49">
        <f>_xll.qlCalendarAdvance(Calendar,$H682,B683,"f",FALSE)</f>
        <v>44145</v>
      </c>
      <c r="I683" s="49">
        <f>_xll.qlInterestRateIndexValueDate(Index1M,$H683)</f>
        <v>44147</v>
      </c>
      <c r="J683" s="52">
        <f>IFERROR(_xll.qlIndexFixing(Index1M,$H683,TRUE,_xll.ohTrigger(RecalcTrigger,Trigger1M)),NA())</f>
        <v>9.0857023674517645E-3</v>
      </c>
      <c r="K683" s="52">
        <f>IFERROR(_xll.qlIndexFixing(ONIndex1M,I683,TRUE,_xll.ohTrigger(RecalcTrigger,Trigger1M)),NA())</f>
        <v>8.9717118483179092E-3</v>
      </c>
      <c r="L683" s="52">
        <f>IFERROR(_xll.qlIndexFixing(Index3M,H683,TRUE,_xll.ohTrigger(RecalcTrigger,Trigger3M)),NA())</f>
        <v>1.0480735755899353E-2</v>
      </c>
      <c r="M683" s="52">
        <f>IFERROR(_xll.qlIndexFixing(ONIndex3M,I683,TRUE,_xll.ohTrigger(RecalcTrigger,Trigger3M)),NA())</f>
        <v>1.0079306053629722E-2</v>
      </c>
      <c r="N683" s="52">
        <f>IFERROR(_xll.qlIndexFixing(Index6M,$H683,TRUE,_xll.ohTrigger(RecalcTrigger,Trigger6M)),NA())</f>
        <v>1.1950211589662262E-2</v>
      </c>
      <c r="O683" s="52">
        <f>IFERROR(_xll.qlIndexFixing(ONIndex6M,I683,TRUE,_xll.ohTrigger(RecalcTrigger,Trigger6M)),NA())</f>
        <v>1.1171877014213294E-2</v>
      </c>
      <c r="P683" s="52">
        <f>IFERROR(_xll.qlIndexFixing(Index1Y,$H683,TRUE,_xll.ohTrigger(RecalcTrigger,Trigger1Y)),NA())</f>
        <v>1.4121346187094156E-2</v>
      </c>
      <c r="Q683" s="52">
        <f>IFERROR(_xll.qlIndexFixing(ONIndex1Y,I683,TRUE,_xll.ohTrigger(RecalcTrigger,Trigger1Y)),NA())</f>
        <v>1.258058376242488E-2</v>
      </c>
    </row>
    <row r="684" spans="2:17" x14ac:dyDescent="0.2">
      <c r="B684" s="46" t="s">
        <v>42</v>
      </c>
      <c r="D684" s="49">
        <f>_xll.qlCalendarAdvance(Calendar,$D683,B684,"f",FALSE)</f>
        <v>44152</v>
      </c>
      <c r="E684" s="49">
        <f>_xll.qlInterestRateIndexValueDate(IndexON,D684)</f>
        <v>44152</v>
      </c>
      <c r="F684" s="52">
        <f>IFERROR(_xll.qlIndexFixing(IndexON,D684,TRUE,_xll.ohTrigger(RecalcTrigger,TriggerON)),NA())</f>
        <v>8.4196026833716076E-3</v>
      </c>
      <c r="H684" s="49">
        <f>_xll.qlCalendarAdvance(Calendar,$H683,B684,"f",FALSE)</f>
        <v>44152</v>
      </c>
      <c r="I684" s="49">
        <f>_xll.qlInterestRateIndexValueDate(Index1M,$H684)</f>
        <v>44154</v>
      </c>
      <c r="J684" s="52">
        <f>IFERROR(_xll.qlIndexFixing(Index1M,$H684,TRUE,_xll.ohTrigger(RecalcTrigger,Trigger1M)),NA())</f>
        <v>9.1527861386198062E-3</v>
      </c>
      <c r="K684" s="52">
        <f>IFERROR(_xll.qlIndexFixing(ONIndex1M,I684,TRUE,_xll.ohTrigger(RecalcTrigger,Trigger1M)),NA())</f>
        <v>9.0391362155273214E-3</v>
      </c>
      <c r="L684" s="52">
        <f>IFERROR(_xll.qlIndexFixing(Index3M,H684,TRUE,_xll.ohTrigger(RecalcTrigger,Trigger3M)),NA())</f>
        <v>1.0545783817934392E-2</v>
      </c>
      <c r="M684" s="52">
        <f>IFERROR(_xll.qlIndexFixing(ONIndex3M,I684,TRUE,_xll.ohTrigger(RecalcTrigger,Trigger3M)),NA())</f>
        <v>1.0145434682522492E-2</v>
      </c>
      <c r="N684" s="52">
        <f>IFERROR(_xll.qlIndexFixing(Index6M,$H684,TRUE,_xll.ohTrigger(RecalcTrigger,Trigger6M)),NA())</f>
        <v>1.2010349642865603E-2</v>
      </c>
      <c r="O684" s="52">
        <f>IFERROR(_xll.qlIndexFixing(ONIndex6M,I684,TRUE,_xll.ohTrigger(RecalcTrigger,Trigger6M)),NA())</f>
        <v>1.1233403263268826E-2</v>
      </c>
      <c r="P684" s="52">
        <f>IFERROR(_xll.qlIndexFixing(Index1Y,$H684,TRUE,_xll.ohTrigger(RecalcTrigger,Trigger1Y)),NA())</f>
        <v>1.417758983004678E-2</v>
      </c>
      <c r="Q684" s="52">
        <f>IFERROR(_xll.qlIndexFixing(ONIndex1Y,I684,TRUE,_xll.ohTrigger(RecalcTrigger,Trigger1Y)),NA())</f>
        <v>1.2639150067750293E-2</v>
      </c>
    </row>
    <row r="685" spans="2:17" x14ac:dyDescent="0.2">
      <c r="B685" s="46" t="s">
        <v>42</v>
      </c>
      <c r="D685" s="49">
        <f>_xll.qlCalendarAdvance(Calendar,$D684,B685,"f",FALSE)</f>
        <v>44159</v>
      </c>
      <c r="E685" s="49">
        <f>_xll.qlInterestRateIndexValueDate(IndexON,D685)</f>
        <v>44159</v>
      </c>
      <c r="F685" s="52">
        <f>IFERROR(_xll.qlIndexFixing(IndexON,D685,TRUE,_xll.ohTrigger(RecalcTrigger,TriggerON)),NA())</f>
        <v>8.4933222758021287E-3</v>
      </c>
      <c r="H685" s="49">
        <f>_xll.qlCalendarAdvance(Calendar,$H684,B685,"f",FALSE)</f>
        <v>44159</v>
      </c>
      <c r="I685" s="49">
        <f>_xll.qlInterestRateIndexValueDate(Index1M,$H685)</f>
        <v>44161</v>
      </c>
      <c r="J685" s="52">
        <f>IFERROR(_xll.qlIndexFixing(Index1M,$H685,TRUE,_xll.ohTrigger(RecalcTrigger,Trigger1M)),NA())</f>
        <v>9.2196259594878871E-3</v>
      </c>
      <c r="K685" s="52">
        <f>IFERROR(_xll.qlIndexFixing(ONIndex1M,I685,TRUE,_xll.ohTrigger(RecalcTrigger,Trigger1M)),NA())</f>
        <v>9.1063263645718706E-3</v>
      </c>
      <c r="L685" s="52">
        <f>IFERROR(_xll.qlIndexFixing(Index3M,H685,TRUE,_xll.ohTrigger(RecalcTrigger,Trigger3M)),NA())</f>
        <v>1.0610609454502691E-2</v>
      </c>
      <c r="M685" s="52">
        <f>IFERROR(_xll.qlIndexFixing(ONIndex3M,I685,TRUE,_xll.ohTrigger(RecalcTrigger,Trigger3M)),NA())</f>
        <v>1.0211370843213885E-2</v>
      </c>
      <c r="N685" s="52">
        <f>IFERROR(_xll.qlIndexFixing(Index6M,$H685,TRUE,_xll.ohTrigger(RecalcTrigger,Trigger6M)),NA())</f>
        <v>1.2070332384798798E-2</v>
      </c>
      <c r="O685" s="52">
        <f>IFERROR(_xll.qlIndexFixing(ONIndex6M,I685,TRUE,_xll.ohTrigger(RecalcTrigger,Trigger6M)),NA())</f>
        <v>1.1294812732458581E-2</v>
      </c>
      <c r="P685" s="52">
        <f>IFERROR(_xll.qlIndexFixing(Index1Y,$H685,TRUE,_xll.ohTrigger(RecalcTrigger,Trigger1Y)),NA())</f>
        <v>1.4233702975514148E-2</v>
      </c>
      <c r="Q685" s="52">
        <f>IFERROR(_xll.qlIndexFixing(ONIndex1Y,I685,TRUE,_xll.ohTrigger(RecalcTrigger,Trigger1Y)),NA())</f>
        <v>1.2697629622548945E-2</v>
      </c>
    </row>
    <row r="686" spans="2:17" x14ac:dyDescent="0.2">
      <c r="B686" s="46" t="s">
        <v>42</v>
      </c>
      <c r="D686" s="49">
        <f>_xll.qlCalendarAdvance(Calendar,$D685,B686,"f",FALSE)</f>
        <v>44166</v>
      </c>
      <c r="E686" s="49">
        <f>_xll.qlInterestRateIndexValueDate(IndexON,D686)</f>
        <v>44166</v>
      </c>
      <c r="F686" s="52">
        <f>IFERROR(_xll.qlIndexFixing(IndexON,D686,TRUE,_xll.ohTrigger(RecalcTrigger,TriggerON)),NA())</f>
        <v>8.5667773027431338E-3</v>
      </c>
      <c r="H686" s="49">
        <f>_xll.qlCalendarAdvance(Calendar,$H685,B686,"f",FALSE)</f>
        <v>44166</v>
      </c>
      <c r="I686" s="49">
        <f>_xll.qlInterestRateIndexValueDate(Index1M,$H686)</f>
        <v>44168</v>
      </c>
      <c r="J686" s="52">
        <f>IFERROR(_xll.qlIndexFixing(Index1M,$H686,TRUE,_xll.ohTrigger(RecalcTrigger,Trigger1M)),NA())</f>
        <v>9.2862157793610622E-3</v>
      </c>
      <c r="K686" s="52">
        <f>IFERROR(_xll.qlIndexFixing(ONIndex1M,I686,TRUE,_xll.ohTrigger(RecalcTrigger,Trigger1M)),NA())</f>
        <v>9.1732762538843104E-3</v>
      </c>
      <c r="L686" s="52">
        <f>IFERROR(_xll.qlIndexFixing(Index3M,H686,TRUE,_xll.ohTrigger(RecalcTrigger,Trigger3M)),NA())</f>
        <v>1.0665749762255317E-2</v>
      </c>
      <c r="M686" s="52">
        <f>IFERROR(_xll.qlIndexFixing(ONIndex3M,I686,TRUE,_xll.ohTrigger(RecalcTrigger,Trigger3M)),NA())</f>
        <v>1.0277109403569185E-2</v>
      </c>
      <c r="N686" s="52">
        <f>IFERROR(_xll.qlIndexFixing(Index6M,$H686,TRUE,_xll.ohTrigger(RecalcTrigger,Trigger6M)),NA())</f>
        <v>1.2134577109756278E-2</v>
      </c>
      <c r="O686" s="52">
        <f>IFERROR(_xll.qlIndexFixing(ONIndex6M,I686,TRUE,_xll.ohTrigger(RecalcTrigger,Trigger6M)),NA())</f>
        <v>1.1356102216026898E-2</v>
      </c>
      <c r="P686" s="52">
        <f>IFERROR(_xll.qlIndexFixing(Index1Y,$H686,TRUE,_xll.ohTrigger(RecalcTrigger,Trigger1Y)),NA())</f>
        <v>1.4289684919534877E-2</v>
      </c>
      <c r="Q686" s="52">
        <f>IFERROR(_xll.qlIndexFixing(ONIndex1Y,I686,TRUE,_xll.ohTrigger(RecalcTrigger,Trigger1Y)),NA())</f>
        <v>1.2756020178859018E-2</v>
      </c>
    </row>
    <row r="687" spans="2:17" x14ac:dyDescent="0.2">
      <c r="B687" s="46" t="s">
        <v>42</v>
      </c>
      <c r="D687" s="49">
        <f>_xll.qlCalendarAdvance(Calendar,$D686,B687,"f",FALSE)</f>
        <v>44173</v>
      </c>
      <c r="E687" s="49">
        <f>_xll.qlInterestRateIndexValueDate(IndexON,D687)</f>
        <v>44173</v>
      </c>
      <c r="F687" s="52">
        <f>IFERROR(_xll.qlIndexFixing(IndexON,D687,TRUE,_xll.ohTrigger(RecalcTrigger,TriggerON)),NA())</f>
        <v>8.6399602180708968E-3</v>
      </c>
      <c r="H687" s="49">
        <f>_xll.qlCalendarAdvance(Calendar,$H686,B687,"f",FALSE)</f>
        <v>44173</v>
      </c>
      <c r="I687" s="49">
        <f>_xll.qlInterestRateIndexValueDate(Index1M,$H687)</f>
        <v>44175</v>
      </c>
      <c r="J687" s="52">
        <f>IFERROR(_xll.qlIndexFixing(Index1M,$H687,TRUE,_xll.ohTrigger(RecalcTrigger,Trigger1M)),NA())</f>
        <v>9.3525495474169884E-3</v>
      </c>
      <c r="K687" s="52">
        <f>IFERROR(_xll.qlIndexFixing(ONIndex1M,I687,TRUE,_xll.ohTrigger(RecalcTrigger,Trigger1M)),NA())</f>
        <v>9.2399798418174584E-3</v>
      </c>
      <c r="L687" s="52">
        <f>IFERROR(_xll.qlIndexFixing(Index3M,H687,TRUE,_xll.ohTrigger(RecalcTrigger,Trigger3M)),NA())</f>
        <v>1.0730146412808672E-2</v>
      </c>
      <c r="M687" s="52">
        <f>IFERROR(_xll.qlIndexFixing(ONIndex3M,I687,TRUE,_xll.ohTrigger(RecalcTrigger,Trigger3M)),NA())</f>
        <v>1.0342645231373737E-2</v>
      </c>
      <c r="N687" s="52">
        <f>IFERROR(_xll.qlIndexFixing(Index6M,$H687,TRUE,_xll.ohTrigger(RecalcTrigger,Trigger6M)),NA())</f>
        <v>1.2194228842712984E-2</v>
      </c>
      <c r="O687" s="52">
        <f>IFERROR(_xll.qlIndexFixing(ONIndex6M,I687,TRUE,_xll.ohTrigger(RecalcTrigger,Trigger6M)),NA())</f>
        <v>1.1417268508218115E-2</v>
      </c>
      <c r="P687" s="52">
        <f>IFERROR(_xll.qlIndexFixing(Index1Y,$H687,TRUE,_xll.ohTrigger(RecalcTrigger,Trigger1Y)),NA())</f>
        <v>1.4345534976438708E-2</v>
      </c>
      <c r="Q687" s="52">
        <f>IFERROR(_xll.qlIndexFixing(ONIndex1Y,I687,TRUE,_xll.ohTrigger(RecalcTrigger,Trigger1Y)),NA())</f>
        <v>1.2814319488558823E-2</v>
      </c>
    </row>
    <row r="688" spans="2:17" x14ac:dyDescent="0.2">
      <c r="B688" s="46" t="s">
        <v>42</v>
      </c>
      <c r="D688" s="49">
        <f>_xll.qlCalendarAdvance(Calendar,$D687,B688,"f",FALSE)</f>
        <v>44180</v>
      </c>
      <c r="E688" s="49">
        <f>_xll.qlInterestRateIndexValueDate(IndexON,D688)</f>
        <v>44180</v>
      </c>
      <c r="F688" s="52">
        <f>IFERROR(_xll.qlIndexFixing(IndexON,D688,TRUE,_xll.ohTrigger(RecalcTrigger,TriggerON)),NA())</f>
        <v>8.7128634756616918E-3</v>
      </c>
      <c r="H688" s="49">
        <f>_xll.qlCalendarAdvance(Calendar,$H687,B688,"f",FALSE)</f>
        <v>44180</v>
      </c>
      <c r="I688" s="49">
        <f>_xll.qlInterestRateIndexValueDate(Index1M,$H688)</f>
        <v>44182</v>
      </c>
      <c r="J688" s="52">
        <f>IFERROR(_xll.qlIndexFixing(Index1M,$H688,TRUE,_xll.ohTrigger(RecalcTrigger,Trigger1M)),NA())</f>
        <v>9.4186212127084223E-3</v>
      </c>
      <c r="K688" s="52">
        <f>IFERROR(_xll.qlIndexFixing(ONIndex1M,I688,TRUE,_xll.ohTrigger(RecalcTrigger,Trigger1M)),NA())</f>
        <v>9.3064310867241318E-3</v>
      </c>
      <c r="L688" s="52">
        <f>IFERROR(_xll.qlIndexFixing(Index3M,H688,TRUE,_xll.ohTrigger(RecalcTrigger,Trigger3M)),NA())</f>
        <v>1.0794305894346934E-2</v>
      </c>
      <c r="M688" s="52">
        <f>IFERROR(_xll.qlIndexFixing(ONIndex3M,I688,TRUE,_xll.ohTrigger(RecalcTrigger,Trigger3M)),NA())</f>
        <v>1.0407973194732634E-2</v>
      </c>
      <c r="N688" s="52">
        <f>IFERROR(_xll.qlIndexFixing(Index6M,$H688,TRUE,_xll.ohTrigger(RecalcTrigger,Trigger6M)),NA())</f>
        <v>1.2253715318075268E-2</v>
      </c>
      <c r="O688" s="52">
        <f>IFERROR(_xll.qlIndexFixing(ONIndex6M,I688,TRUE,_xll.ohTrigger(RecalcTrigger,Trigger6M)),NA())</f>
        <v>1.1478308403036763E-2</v>
      </c>
      <c r="P688" s="52">
        <f>IFERROR(_xll.qlIndexFixing(Index1Y,$H688,TRUE,_xll.ohTrigger(RecalcTrigger,Trigger1Y)),NA())</f>
        <v>1.4401252478853729E-2</v>
      </c>
      <c r="Q688" s="52">
        <f>IFERROR(_xll.qlIndexFixing(ONIndex1Y,I688,TRUE,_xll.ohTrigger(RecalcTrigger,Trigger1Y)),NA())</f>
        <v>1.2872525303686544E-2</v>
      </c>
    </row>
    <row r="689" spans="2:17" x14ac:dyDescent="0.2">
      <c r="B689" s="46" t="s">
        <v>42</v>
      </c>
      <c r="D689" s="49">
        <f>_xll.qlCalendarAdvance(Calendar,$D688,B689,"f",FALSE)</f>
        <v>44187</v>
      </c>
      <c r="E689" s="49">
        <f>_xll.qlInterestRateIndexValueDate(IndexON,D689)</f>
        <v>44187</v>
      </c>
      <c r="F689" s="52">
        <f>IFERROR(_xll.qlIndexFixing(IndexON,D689,TRUE,_xll.ohTrigger(RecalcTrigger,TriggerON)),NA())</f>
        <v>8.7854795295516652E-3</v>
      </c>
      <c r="H689" s="49">
        <f>_xll.qlCalendarAdvance(Calendar,$H688,B689,"f",FALSE)</f>
        <v>44187</v>
      </c>
      <c r="I689" s="49">
        <f>_xll.qlInterestRateIndexValueDate(Index1M,$H689)</f>
        <v>44189</v>
      </c>
      <c r="J689" s="52">
        <f>IFERROR(_xll.qlIndexFixing(Index1M,$H689,TRUE,_xll.ohTrigger(RecalcTrigger,Trigger1M)),NA())</f>
        <v>9.4844247241657187E-3</v>
      </c>
      <c r="K689" s="52">
        <f>IFERROR(_xll.qlIndexFixing(ONIndex1M,I689,TRUE,_xll.ohTrigger(RecalcTrigger,Trigger1M)),NA())</f>
        <v>9.3820586248760662E-3</v>
      </c>
      <c r="L689" s="52">
        <f>IFERROR(_xll.qlIndexFixing(Index3M,H689,TRUE,_xll.ohTrigger(RecalcTrigger,Trigger3M)),NA())</f>
        <v>1.0858223049674542E-2</v>
      </c>
      <c r="M689" s="52">
        <f>IFERROR(_xll.qlIndexFixing(ONIndex3M,I689,TRUE,_xll.ohTrigger(RecalcTrigger,Trigger3M)),NA())</f>
        <v>1.0482372612719004E-2</v>
      </c>
      <c r="N689" s="52">
        <f>IFERROR(_xll.qlIndexFixing(Index6M,$H689,TRUE,_xll.ohTrigger(RecalcTrigger,Trigger6M)),NA())</f>
        <v>1.2313033295256869E-2</v>
      </c>
      <c r="O689" s="52">
        <f>IFERROR(_xll.qlIndexFixing(ONIndex6M,I689,TRUE,_xll.ohTrigger(RecalcTrigger,Trigger6M)),NA())</f>
        <v>1.1547909398084144E-2</v>
      </c>
      <c r="P689" s="52">
        <f>IFERROR(_xll.qlIndexFixing(Index1Y,$H689,TRUE,_xll.ohTrigger(RecalcTrigger,Trigger1Y)),NA())</f>
        <v>1.4456836777712728E-2</v>
      </c>
      <c r="Q689" s="52">
        <f>IFERROR(_xll.qlIndexFixing(ONIndex1Y,I689,TRUE,_xll.ohTrigger(RecalcTrigger,Trigger1Y)),NA())</f>
        <v>1.2938928868253541E-2</v>
      </c>
    </row>
    <row r="690" spans="2:17" x14ac:dyDescent="0.2">
      <c r="B690" s="46" t="s">
        <v>42</v>
      </c>
      <c r="D690" s="49">
        <f>_xll.qlCalendarAdvance(Calendar,$D689,B690,"f",FALSE)</f>
        <v>44194</v>
      </c>
      <c r="E690" s="49">
        <f>_xll.qlInterestRateIndexValueDate(IndexON,D690)</f>
        <v>44194</v>
      </c>
      <c r="F690" s="52">
        <f>IFERROR(_xll.qlIndexFixing(IndexON,D690,TRUE,_xll.ohTrigger(RecalcTrigger,TriggerON)),NA())</f>
        <v>8.857800833617091E-3</v>
      </c>
      <c r="H690" s="49">
        <f>_xll.qlCalendarAdvance(Calendar,$H689,B690,"f",FALSE)</f>
        <v>44194</v>
      </c>
      <c r="I690" s="49">
        <f>_xll.qlInterestRateIndexValueDate(Index1M,$H690)</f>
        <v>44196</v>
      </c>
      <c r="J690" s="52">
        <f>IFERROR(_xll.qlIndexFixing(Index1M,$H690,TRUE,_xll.ohTrigger(RecalcTrigger,Trigger1M)),NA())</f>
        <v>9.5356001135607389E-3</v>
      </c>
      <c r="K690" s="52">
        <f>IFERROR(_xll.qlIndexFixing(ONIndex1M,I690,TRUE,_xll.ohTrigger(RecalcTrigger,Trigger1M)),NA())</f>
        <v>9.4479487901999448E-3</v>
      </c>
      <c r="L690" s="52">
        <f>IFERROR(_xll.qlIndexFixing(Index3M,H690,TRUE,_xll.ohTrigger(RecalcTrigger,Trigger3M)),NA())</f>
        <v>1.0921892721313498E-2</v>
      </c>
      <c r="M690" s="52">
        <f>IFERROR(_xll.qlIndexFixing(ONIndex3M,I690,TRUE,_xll.ohTrigger(RecalcTrigger,Trigger3M)),NA())</f>
        <v>1.0547237870284221E-2</v>
      </c>
      <c r="N690" s="52">
        <f>IFERROR(_xll.qlIndexFixing(Index6M,$H690,TRUE,_xll.ohTrigger(RecalcTrigger,Trigger6M)),NA())</f>
        <v>1.2367803036624334E-2</v>
      </c>
      <c r="O690" s="52">
        <f>IFERROR(_xll.qlIndexFixing(ONIndex6M,I690,TRUE,_xll.ohTrigger(RecalcTrigger,Trigger6M)),NA())</f>
        <v>1.1608667646036963E-2</v>
      </c>
      <c r="P690" s="52">
        <f>IFERROR(_xll.qlIndexFixing(Index1Y,$H690,TRUE,_xll.ohTrigger(RecalcTrigger,Trigger1Y)),NA())</f>
        <v>1.4512287242257796E-2</v>
      </c>
      <c r="Q690" s="52">
        <f>IFERROR(_xll.qlIndexFixing(ONIndex1Y,I690,TRUE,_xll.ohTrigger(RecalcTrigger,Trigger1Y)),NA())</f>
        <v>1.2996926768016337E-2</v>
      </c>
    </row>
    <row r="691" spans="2:17" x14ac:dyDescent="0.2">
      <c r="B691" s="46" t="s">
        <v>42</v>
      </c>
      <c r="D691" s="49">
        <f>_xll.qlCalendarAdvance(Calendar,$D690,B691,"f",FALSE)</f>
        <v>44201</v>
      </c>
      <c r="E691" s="49">
        <f>_xll.qlInterestRateIndexValueDate(IndexON,D691)</f>
        <v>44201</v>
      </c>
      <c r="F691" s="52">
        <f>IFERROR(_xll.qlIndexFixing(IndexON,D691,TRUE,_xll.ohTrigger(RecalcTrigger,TriggerON)),NA())</f>
        <v>8.9298198416543073E-3</v>
      </c>
      <c r="H691" s="49">
        <f>_xll.qlCalendarAdvance(Calendar,$H690,B691,"f",FALSE)</f>
        <v>44201</v>
      </c>
      <c r="I691" s="49">
        <f>_xll.qlInterestRateIndexValueDate(Index1M,$H691)</f>
        <v>44203</v>
      </c>
      <c r="J691" s="52">
        <f>IFERROR(_xll.qlIndexFixing(Index1M,$H691,TRUE,_xll.ohTrigger(RecalcTrigger,Trigger1M)),NA())</f>
        <v>9.6152030806873068E-3</v>
      </c>
      <c r="K691" s="52">
        <f>IFERROR(_xll.qlIndexFixing(ONIndex1M,I691,TRUE,_xll.ohTrigger(RecalcTrigger,Trigger1M)),NA())</f>
        <v>9.5042103463338634E-3</v>
      </c>
      <c r="L691" s="52">
        <f>IFERROR(_xll.qlIndexFixing(Index3M,H691,TRUE,_xll.ohTrigger(RecalcTrigger,Trigger3M)),NA())</f>
        <v>1.0985309751499805E-2</v>
      </c>
      <c r="M691" s="52">
        <f>IFERROR(_xll.qlIndexFixing(ONIndex3M,I691,TRUE,_xll.ohTrigger(RecalcTrigger,Trigger3M)),NA())</f>
        <v>1.0602658576148727E-2</v>
      </c>
      <c r="N691" s="52">
        <f>IFERROR(_xll.qlIndexFixing(Index6M,$H691,TRUE,_xll.ohTrigger(RecalcTrigger,Trigger6M)),NA())</f>
        <v>1.2426785872843944E-2</v>
      </c>
      <c r="O691" s="52">
        <f>IFERROR(_xll.qlIndexFixing(ONIndex6M,I691,TRUE,_xll.ohTrigger(RecalcTrigger,Trigger6M)),NA())</f>
        <v>1.1660637644501648E-2</v>
      </c>
      <c r="P691" s="52">
        <f>IFERROR(_xll.qlIndexFixing(Index1Y,$H691,TRUE,_xll.ohTrigger(RecalcTrigger,Trigger1Y)),NA())</f>
        <v>1.4567603260046889E-2</v>
      </c>
      <c r="Q691" s="52">
        <f>IFERROR(_xll.qlIndexFixing(ONIndex1Y,I691,TRUE,_xll.ohTrigger(RecalcTrigger,Trigger1Y)),NA())</f>
        <v>1.304655930129961E-2</v>
      </c>
    </row>
    <row r="692" spans="2:17" x14ac:dyDescent="0.2">
      <c r="B692" s="46" t="s">
        <v>42</v>
      </c>
      <c r="D692" s="49">
        <f>_xll.qlCalendarAdvance(Calendar,$D691,B692,"f",FALSE)</f>
        <v>44208</v>
      </c>
      <c r="E692" s="49">
        <f>_xll.qlInterestRateIndexValueDate(IndexON,D692)</f>
        <v>44208</v>
      </c>
      <c r="F692" s="52">
        <f>IFERROR(_xll.qlIndexFixing(IndexON,D692,TRUE,_xll.ohTrigger(RecalcTrigger,TriggerON)),NA())</f>
        <v>9.0015290076994603E-3</v>
      </c>
      <c r="H692" s="49">
        <f>_xll.qlCalendarAdvance(Calendar,$H691,B692,"f",FALSE)</f>
        <v>44208</v>
      </c>
      <c r="I692" s="49">
        <f>_xll.qlInterestRateIndexValueDate(Index1M,$H692)</f>
        <v>44210</v>
      </c>
      <c r="J692" s="52">
        <f>IFERROR(_xll.qlIndexFixing(Index1M,$H692,TRUE,_xll.ohTrigger(RecalcTrigger,Trigger1M)),NA())</f>
        <v>9.6801658229977994E-3</v>
      </c>
      <c r="K692" s="52">
        <f>IFERROR(_xll.qlIndexFixing(ONIndex1M,I692,TRUE,_xll.ohTrigger(RecalcTrigger,Trigger1M)),NA())</f>
        <v>9.5695918024230053E-3</v>
      </c>
      <c r="L692" s="52">
        <f>IFERROR(_xll.qlIndexFixing(Index3M,H692,TRUE,_xll.ohTrigger(RecalcTrigger,Trigger3M)),NA())</f>
        <v>1.1048468982194137E-2</v>
      </c>
      <c r="M692" s="52">
        <f>IFERROR(_xll.qlIndexFixing(ONIndex3M,I692,TRUE,_xll.ohTrigger(RecalcTrigger,Trigger3M)),NA())</f>
        <v>1.0667103759978147E-2</v>
      </c>
      <c r="N692" s="52">
        <f>IFERROR(_xll.qlIndexFixing(Index6M,$H692,TRUE,_xll.ohTrigger(RecalcTrigger,Trigger6M)),NA())</f>
        <v>1.2485590715237908E-2</v>
      </c>
      <c r="O692" s="52">
        <f>IFERROR(_xll.qlIndexFixing(ONIndex6M,I692,TRUE,_xll.ohTrigger(RecalcTrigger,Trigger6M)),NA())</f>
        <v>1.1721139891074372E-2</v>
      </c>
      <c r="P692" s="52">
        <f>IFERROR(_xll.qlIndexFixing(Index1Y,$H692,TRUE,_xll.ohTrigger(RecalcTrigger,Trigger1Y)),NA())</f>
        <v>1.462278423696106E-2</v>
      </c>
      <c r="Q692" s="52">
        <f>IFERROR(_xll.qlIndexFixing(ONIndex1Y,I692,TRUE,_xll.ohTrigger(RecalcTrigger,Trigger1Y)),NA())</f>
        <v>1.3104368657881338E-2</v>
      </c>
    </row>
    <row r="693" spans="2:17" x14ac:dyDescent="0.2">
      <c r="B693" s="46" t="s">
        <v>42</v>
      </c>
      <c r="D693" s="49">
        <f>_xll.qlCalendarAdvance(Calendar,$D692,B693,"f",FALSE)</f>
        <v>44215</v>
      </c>
      <c r="E693" s="49">
        <f>_xll.qlInterestRateIndexValueDate(IndexON,D693)</f>
        <v>44215</v>
      </c>
      <c r="F693" s="52">
        <f>IFERROR(_xll.qlIndexFixing(IndexON,D693,TRUE,_xll.ohTrigger(RecalcTrigger,TriggerON)),NA())</f>
        <v>9.072920785548888E-3</v>
      </c>
      <c r="H693" s="49">
        <f>_xll.qlCalendarAdvance(Calendar,$H692,B693,"f",FALSE)</f>
        <v>44215</v>
      </c>
      <c r="I693" s="49">
        <f>_xll.qlInterestRateIndexValueDate(Index1M,$H693)</f>
        <v>44217</v>
      </c>
      <c r="J693" s="52">
        <f>IFERROR(_xll.qlIndexFixing(Index1M,$H693,TRUE,_xll.ohTrigger(RecalcTrigger,Trigger1M)),NA())</f>
        <v>9.7448362059815441E-3</v>
      </c>
      <c r="K693" s="52">
        <f>IFERROR(_xll.qlIndexFixing(ONIndex1M,I693,TRUE,_xll.ohTrigger(RecalcTrigger,Trigger1M)),NA())</f>
        <v>9.634690707089888E-3</v>
      </c>
      <c r="L693" s="52">
        <f>IFERROR(_xll.qlIndexFixing(Index3M,H693,TRUE,_xll.ohTrigger(RecalcTrigger,Trigger3M)),NA())</f>
        <v>1.1111365255082717E-2</v>
      </c>
      <c r="M693" s="52">
        <f>IFERROR(_xll.qlIndexFixing(ONIndex3M,I693,TRUE,_xll.ohTrigger(RecalcTrigger,Trigger3M)),NA())</f>
        <v>1.0731315418688325E-2</v>
      </c>
      <c r="N693" s="52">
        <f>IFERROR(_xll.qlIndexFixing(Index6M,$H693,TRUE,_xll.ohTrigger(RecalcTrigger,Trigger6M)),NA())</f>
        <v>1.2544214322090822E-2</v>
      </c>
      <c r="O693" s="52">
        <f>IFERROR(_xll.qlIndexFixing(ONIndex6M,I693,TRUE,_xll.ohTrigger(RecalcTrigger,Trigger6M)),NA())</f>
        <v>1.1781499711016608E-2</v>
      </c>
      <c r="P693" s="52">
        <f>IFERROR(_xll.qlIndexFixing(Index1Y,$H693,TRUE,_xll.ohTrigger(RecalcTrigger,Trigger1Y)),NA())</f>
        <v>1.4677829597207965E-2</v>
      </c>
      <c r="Q693" s="52">
        <f>IFERROR(_xll.qlIndexFixing(ONIndex1Y,I693,TRUE,_xll.ohTrigger(RecalcTrigger,Trigger1Y)),NA())</f>
        <v>1.316207327984209E-2</v>
      </c>
    </row>
    <row r="694" spans="2:17" x14ac:dyDescent="0.2">
      <c r="B694" s="46" t="s">
        <v>42</v>
      </c>
      <c r="D694" s="49">
        <f>_xll.qlCalendarAdvance(Calendar,$D693,B694,"f",FALSE)</f>
        <v>44222</v>
      </c>
      <c r="E694" s="49">
        <f>_xll.qlInterestRateIndexValueDate(IndexON,D694)</f>
        <v>44222</v>
      </c>
      <c r="F694" s="52">
        <f>IFERROR(_xll.qlIndexFixing(IndexON,D694,TRUE,_xll.ohTrigger(RecalcTrigger,TriggerON)),NA())</f>
        <v>9.1439876292387368E-3</v>
      </c>
      <c r="H694" s="49">
        <f>_xll.qlCalendarAdvance(Calendar,$H693,B694,"f",FALSE)</f>
        <v>44222</v>
      </c>
      <c r="I694" s="49">
        <f>_xll.qlInterestRateIndexValueDate(Index1M,$H694)</f>
        <v>44224</v>
      </c>
      <c r="J694" s="52">
        <f>IFERROR(_xll.qlIndexFixing(Index1M,$H694,TRUE,_xll.ohTrigger(RecalcTrigger,Trigger1M)),NA())</f>
        <v>9.7950871706822713E-3</v>
      </c>
      <c r="K694" s="52">
        <f>IFERROR(_xll.qlIndexFixing(ONIndex1M,I694,TRUE,_xll.ohTrigger(RecalcTrigger,Trigger1M)),NA())</f>
        <v>9.6995010186873287E-3</v>
      </c>
      <c r="L694" s="52">
        <f>IFERROR(_xll.qlIndexFixing(Index3M,H694,TRUE,_xll.ohTrigger(RecalcTrigger,Trigger3M)),NA())</f>
        <v>1.1173993411577321E-2</v>
      </c>
      <c r="M694" s="52">
        <f>IFERROR(_xll.qlIndexFixing(ONIndex3M,I694,TRUE,_xll.ohTrigger(RecalcTrigger,Trigger3M)),NA())</f>
        <v>1.0795288420144544E-2</v>
      </c>
      <c r="N694" s="52">
        <f>IFERROR(_xll.qlIndexFixing(Index6M,$H694,TRUE,_xll.ohTrigger(RecalcTrigger,Trigger6M)),NA())</f>
        <v>1.2602653451356497E-2</v>
      </c>
      <c r="O694" s="52">
        <f>IFERROR(_xll.qlIndexFixing(ONIndex6M,I694,TRUE,_xll.ohTrigger(RecalcTrigger,Trigger6M)),NA())</f>
        <v>1.1841713898252948E-2</v>
      </c>
      <c r="P694" s="52">
        <f>IFERROR(_xll.qlIndexFixing(Index1Y,$H694,TRUE,_xll.ohTrigger(RecalcTrigger,Trigger1Y)),NA())</f>
        <v>1.4732738783329086E-2</v>
      </c>
      <c r="Q694" s="52">
        <f>IFERROR(_xll.qlIndexFixing(ONIndex1Y,I694,TRUE,_xll.ohTrigger(RecalcTrigger,Trigger1Y)),NA())</f>
        <v>1.3219670918980242E-2</v>
      </c>
    </row>
    <row r="695" spans="2:17" x14ac:dyDescent="0.2">
      <c r="B695" s="46" t="s">
        <v>42</v>
      </c>
      <c r="D695" s="49">
        <f>_xll.qlCalendarAdvance(Calendar,$D694,B695,"f",FALSE)</f>
        <v>44229</v>
      </c>
      <c r="E695" s="49">
        <f>_xll.qlInterestRateIndexValueDate(IndexON,D695)</f>
        <v>44229</v>
      </c>
      <c r="F695" s="52">
        <f>IFERROR(_xll.qlIndexFixing(IndexON,D695,TRUE,_xll.ohTrigger(RecalcTrigger,TriggerON)),NA())</f>
        <v>9.2147219924854085E-3</v>
      </c>
      <c r="H695" s="49">
        <f>_xll.qlCalendarAdvance(Calendar,$H694,B695,"f",FALSE)</f>
        <v>44229</v>
      </c>
      <c r="I695" s="49">
        <f>_xll.qlInterestRateIndexValueDate(Index1M,$H695)</f>
        <v>44231</v>
      </c>
      <c r="J695" s="52">
        <f>IFERROR(_xll.qlIndexFixing(Index1M,$H695,TRUE,_xll.ohTrigger(RecalcTrigger,Trigger1M)),NA())</f>
        <v>9.8545258055320641E-3</v>
      </c>
      <c r="K695" s="52">
        <f>IFERROR(_xll.qlIndexFixing(ONIndex1M,I695,TRUE,_xll.ohTrigger(RecalcTrigger,Trigger1M)),NA())</f>
        <v>9.7640166954882091E-3</v>
      </c>
      <c r="L695" s="52">
        <f>IFERROR(_xll.qlIndexFixing(Index3M,H695,TRUE,_xll.ohTrigger(RecalcTrigger,Trigger3M)),NA())</f>
        <v>1.1231770965123188E-2</v>
      </c>
      <c r="M695" s="52">
        <f>IFERROR(_xll.qlIndexFixing(ONIndex3M,I695,TRUE,_xll.ohTrigger(RecalcTrigger,Trigger3M)),NA())</f>
        <v>1.0859017632052215E-2</v>
      </c>
      <c r="N695" s="52">
        <f>IFERROR(_xll.qlIndexFixing(Index6M,$H695,TRUE,_xll.ohTrigger(RecalcTrigger,Trigger6M)),NA())</f>
        <v>1.2660904860664584E-2</v>
      </c>
      <c r="O695" s="52">
        <f>IFERROR(_xll.qlIndexFixing(ONIndex6M,I695,TRUE,_xll.ohTrigger(RecalcTrigger,Trigger6M)),NA())</f>
        <v>1.1901779247027733E-2</v>
      </c>
      <c r="P695" s="52">
        <f>IFERROR(_xll.qlIndexFixing(Index1Y,$H695,TRUE,_xll.ohTrigger(RecalcTrigger,Trigger1Y)),NA())</f>
        <v>1.4787511256205867E-2</v>
      </c>
      <c r="Q695" s="52">
        <f>IFERROR(_xll.qlIndexFixing(ONIndex1Y,I695,TRUE,_xll.ohTrigger(RecalcTrigger,Trigger1Y)),NA())</f>
        <v>1.3277159327493848E-2</v>
      </c>
    </row>
    <row r="696" spans="2:17" x14ac:dyDescent="0.2">
      <c r="B696" s="46" t="s">
        <v>42</v>
      </c>
      <c r="D696" s="49">
        <f>_xll.qlCalendarAdvance(Calendar,$D695,B696,"f",FALSE)</f>
        <v>44236</v>
      </c>
      <c r="E696" s="49">
        <f>_xll.qlInterestRateIndexValueDate(IndexON,D696)</f>
        <v>44236</v>
      </c>
      <c r="F696" s="52">
        <f>IFERROR(_xll.qlIndexFixing(IndexON,D696,TRUE,_xll.ohTrigger(RecalcTrigger,TriggerON)),NA())</f>
        <v>9.2851163292451133E-3</v>
      </c>
      <c r="H696" s="49">
        <f>_xll.qlCalendarAdvance(Calendar,$H695,B696,"f",FALSE)</f>
        <v>44236</v>
      </c>
      <c r="I696" s="49">
        <f>_xll.qlInterestRateIndexValueDate(Index1M,$H696)</f>
        <v>44238</v>
      </c>
      <c r="J696" s="52">
        <f>IFERROR(_xll.qlIndexFixing(Index1M,$H696,TRUE,_xll.ohTrigger(RecalcTrigger,Trigger1M)),NA())</f>
        <v>9.9183663599292492E-3</v>
      </c>
      <c r="K696" s="52">
        <f>IFERROR(_xll.qlIndexFixing(ONIndex1M,I696,TRUE,_xll.ohTrigger(RecalcTrigger,Trigger1M)),NA())</f>
        <v>9.8282316960052185E-3</v>
      </c>
      <c r="L696" s="52">
        <f>IFERROR(_xll.qlIndexFixing(Index3M,H696,TRUE,_xll.ohTrigger(RecalcTrigger,Trigger3M)),NA())</f>
        <v>1.1293866315233542E-2</v>
      </c>
      <c r="M696" s="52">
        <f>IFERROR(_xll.qlIndexFixing(ONIndex3M,I696,TRUE,_xll.ohTrigger(RecalcTrigger,Trigger3M)),NA())</f>
        <v>1.0922497922516428E-2</v>
      </c>
      <c r="N696" s="52">
        <f>IFERROR(_xll.qlIndexFixing(Index6M,$H696,TRUE,_xll.ohTrigger(RecalcTrigger,Trigger6M)),NA())</f>
        <v>1.2718965307318803E-2</v>
      </c>
      <c r="O696" s="52">
        <f>IFERROR(_xll.qlIndexFixing(ONIndex6M,I696,TRUE,_xll.ohTrigger(RecalcTrigger,Trigger6M)),NA())</f>
        <v>1.1961692551345493E-2</v>
      </c>
      <c r="P696" s="52">
        <f>IFERROR(_xll.qlIndexFixing(Index1Y,$H696,TRUE,_xll.ohTrigger(RecalcTrigger,Trigger1Y)),NA())</f>
        <v>1.4842146495064306E-2</v>
      </c>
      <c r="Q696" s="52">
        <f>IFERROR(_xll.qlIndexFixing(ONIndex1Y,I696,TRUE,_xll.ohTrigger(RecalcTrigger,Trigger1Y)),NA())</f>
        <v>1.333453625726122E-2</v>
      </c>
    </row>
    <row r="697" spans="2:17" x14ac:dyDescent="0.2">
      <c r="B697" s="46" t="s">
        <v>42</v>
      </c>
      <c r="D697" s="49">
        <f>_xll.qlCalendarAdvance(Calendar,$D696,B697,"f",FALSE)</f>
        <v>44243</v>
      </c>
      <c r="E697" s="49">
        <f>_xll.qlInterestRateIndexValueDate(IndexON,D697)</f>
        <v>44243</v>
      </c>
      <c r="F697" s="52">
        <f>IFERROR(_xll.qlIndexFixing(IndexON,D697,TRUE,_xll.ohTrigger(RecalcTrigger,TriggerON)),NA())</f>
        <v>9.3551630934740615E-3</v>
      </c>
      <c r="H697" s="49">
        <f>_xll.qlCalendarAdvance(Calendar,$H696,B697,"f",FALSE)</f>
        <v>44243</v>
      </c>
      <c r="I697" s="49">
        <f>_xll.qlInterestRateIndexValueDate(Index1M,$H697)</f>
        <v>44245</v>
      </c>
      <c r="J697" s="52">
        <f>IFERROR(_xll.qlIndexFixing(Index1M,$H697,TRUE,_xll.ohTrigger(RecalcTrigger,Trigger1M)),NA())</f>
        <v>9.9818920664643662E-3</v>
      </c>
      <c r="K697" s="52">
        <f>IFERROR(_xll.qlIndexFixing(ONIndex1M,I697,TRUE,_xll.ohTrigger(RecalcTrigger,Trigger1M)),NA())</f>
        <v>9.8921399783513664E-3</v>
      </c>
      <c r="L697" s="52">
        <f>IFERROR(_xll.qlIndexFixing(Index3M,H697,TRUE,_xll.ohTrigger(RecalcTrigger,Trigger3M)),NA())</f>
        <v>1.1355678438394586E-2</v>
      </c>
      <c r="M697" s="52">
        <f>IFERROR(_xll.qlIndexFixing(ONIndex3M,I697,TRUE,_xll.ohTrigger(RecalcTrigger,Trigger3M)),NA())</f>
        <v>1.0985724159242594E-2</v>
      </c>
      <c r="N697" s="52">
        <f>IFERROR(_xll.qlIndexFixing(Index6M,$H697,TRUE,_xll.ohTrigger(RecalcTrigger,Trigger6M)),NA())</f>
        <v>1.2776831548304017E-2</v>
      </c>
      <c r="O697" s="52">
        <f>IFERROR(_xll.qlIndexFixing(ONIndex6M,I697,TRUE,_xll.ohTrigger(RecalcTrigger,Trigger6M)),NA())</f>
        <v>1.2021450605370632E-2</v>
      </c>
      <c r="P697" s="52">
        <f>IFERROR(_xll.qlIndexFixing(Index1Y,$H697,TRUE,_xll.ohTrigger(RecalcTrigger,Trigger1Y)),NA())</f>
        <v>1.4896643997481534E-2</v>
      </c>
      <c r="Q697" s="52">
        <f>IFERROR(_xll.qlIndexFixing(ONIndex1Y,I697,TRUE,_xll.ohTrigger(RecalcTrigger,Trigger1Y)),NA())</f>
        <v>1.3391799460240605E-2</v>
      </c>
    </row>
    <row r="698" spans="2:17" x14ac:dyDescent="0.2">
      <c r="B698" s="46" t="s">
        <v>42</v>
      </c>
      <c r="D698" s="49">
        <f>_xll.qlCalendarAdvance(Calendar,$D697,B698,"f",FALSE)</f>
        <v>44250</v>
      </c>
      <c r="E698" s="49">
        <f>_xll.qlInterestRateIndexValueDate(IndexON,D698)</f>
        <v>44250</v>
      </c>
      <c r="F698" s="52">
        <f>IFERROR(_xll.qlIndexFixing(IndexON,D698,TRUE,_xll.ohTrigger(RecalcTrigger,TriggerON)),NA())</f>
        <v>9.424854738888655E-3</v>
      </c>
      <c r="H698" s="49">
        <f>_xll.qlCalendarAdvance(Calendar,$H697,B698,"f",FALSE)</f>
        <v>44250</v>
      </c>
      <c r="I698" s="49">
        <f>_xll.qlInterestRateIndexValueDate(Index1M,$H698)</f>
        <v>44252</v>
      </c>
      <c r="J698" s="52">
        <f>IFERROR(_xll.qlIndexFixing(Index1M,$H698,TRUE,_xll.ohTrigger(RecalcTrigger,Trigger1M)),NA())</f>
        <v>1.0045096874391797E-2</v>
      </c>
      <c r="K698" s="52">
        <f>IFERROR(_xll.qlIndexFixing(ONIndex1M,I698,TRUE,_xll.ohTrigger(RecalcTrigger,Trigger1M)),NA())</f>
        <v>9.9557355008794701E-3</v>
      </c>
      <c r="L698" s="52">
        <f>IFERROR(_xll.qlIndexFixing(Index3M,H698,TRUE,_xll.ohTrigger(RecalcTrigger,Trigger3M)),NA())</f>
        <v>1.141720217529065E-2</v>
      </c>
      <c r="M698" s="52">
        <f>IFERROR(_xll.qlIndexFixing(ONIndex3M,I698,TRUE,_xll.ohTrigger(RecalcTrigger,Trigger3M)),NA())</f>
        <v>1.1048691210175932E-2</v>
      </c>
      <c r="N698" s="52">
        <f>IFERROR(_xll.qlIndexFixing(Index6M,$H698,TRUE,_xll.ohTrigger(RecalcTrigger,Trigger6M)),NA())</f>
        <v>1.2834500340287994E-2</v>
      </c>
      <c r="O698" s="52">
        <f>IFERROR(_xll.qlIndexFixing(ONIndex6M,I698,TRUE,_xll.ohTrigger(RecalcTrigger,Trigger6M)),NA())</f>
        <v>1.2081050203267552E-2</v>
      </c>
      <c r="P698" s="52">
        <f>IFERROR(_xll.qlIndexFixing(Index1Y,$H698,TRUE,_xll.ohTrigger(RecalcTrigger,Trigger1Y)),NA())</f>
        <v>1.4951003279391284E-2</v>
      </c>
      <c r="Q698" s="52">
        <f>IFERROR(_xll.qlIndexFixing(ONIndex1Y,I698,TRUE,_xll.ohTrigger(RecalcTrigger,Trigger1Y)),NA())</f>
        <v>1.3448946688470187E-2</v>
      </c>
    </row>
    <row r="699" spans="2:17" x14ac:dyDescent="0.2">
      <c r="B699" s="46" t="s">
        <v>42</v>
      </c>
      <c r="D699" s="49">
        <f>_xll.qlCalendarAdvance(Calendar,$D698,B699,"f",FALSE)</f>
        <v>44257</v>
      </c>
      <c r="E699" s="49">
        <f>_xll.qlInterestRateIndexValueDate(IndexON,D699)</f>
        <v>44257</v>
      </c>
      <c r="F699" s="52">
        <f>IFERROR(_xll.qlIndexFixing(IndexON,D699,TRUE,_xll.ohTrigger(RecalcTrigger,TriggerON)),NA())</f>
        <v>9.4941837193651679E-3</v>
      </c>
      <c r="H699" s="49">
        <f>_xll.qlCalendarAdvance(Calendar,$H698,B699,"f",FALSE)</f>
        <v>44257</v>
      </c>
      <c r="I699" s="49">
        <f>_xll.qlInterestRateIndexValueDate(Index1M,$H699)</f>
        <v>44259</v>
      </c>
      <c r="J699" s="52">
        <f>IFERROR(_xll.qlIndexFixing(Index1M,$H699,TRUE,_xll.ohTrigger(RecalcTrigger,Trigger1M)),NA())</f>
        <v>1.0130976219947418E-2</v>
      </c>
      <c r="K699" s="52">
        <f>IFERROR(_xll.qlIndexFixing(ONIndex1M,I699,TRUE,_xll.ohTrigger(RecalcTrigger,Trigger1M)),NA())</f>
        <v>1.0019012221942347E-2</v>
      </c>
      <c r="L699" s="52">
        <f>IFERROR(_xll.qlIndexFixing(Index3M,H699,TRUE,_xll.ohTrigger(RecalcTrigger,Trigger3M)),NA())</f>
        <v>1.1491925290808896E-2</v>
      </c>
      <c r="M699" s="52">
        <f>IFERROR(_xll.qlIndexFixing(ONIndex3M,I699,TRUE,_xll.ohTrigger(RecalcTrigger,Trigger3M)),NA())</f>
        <v>1.1111393943181724E-2</v>
      </c>
      <c r="N699" s="52">
        <f>IFERROR(_xll.qlIndexFixing(Index6M,$H699,TRUE,_xll.ohTrigger(RecalcTrigger,Trigger6M)),NA())</f>
        <v>1.2913276291229667E-2</v>
      </c>
      <c r="O699" s="52">
        <f>IFERROR(_xll.qlIndexFixing(ONIndex6M,I699,TRUE,_xll.ohTrigger(RecalcTrigger,Trigger6M)),NA())</f>
        <v>1.214048813912072E-2</v>
      </c>
      <c r="P699" s="52">
        <f>IFERROR(_xll.qlIndexFixing(Index1Y,$H699,TRUE,_xll.ohTrigger(RecalcTrigger,Trigger1Y)),NA())</f>
        <v>1.5005223875089587E-2</v>
      </c>
      <c r="Q699" s="52">
        <f>IFERROR(_xll.qlIndexFixing(ONIndex1Y,I699,TRUE,_xll.ohTrigger(RecalcTrigger,Trigger1Y)),NA())</f>
        <v>1.3505975693828276E-2</v>
      </c>
    </row>
    <row r="700" spans="2:17" x14ac:dyDescent="0.2">
      <c r="B700" s="46" t="s">
        <v>42</v>
      </c>
      <c r="D700" s="49">
        <f>_xll.qlCalendarAdvance(Calendar,$D699,B700,"f",FALSE)</f>
        <v>44264</v>
      </c>
      <c r="E700" s="49">
        <f>_xll.qlInterestRateIndexValueDate(IndexON,D700)</f>
        <v>44264</v>
      </c>
      <c r="F700" s="52">
        <f>IFERROR(_xll.qlIndexFixing(IndexON,D700,TRUE,_xll.ohTrigger(RecalcTrigger,TriggerON)),NA())</f>
        <v>9.5631424889397465E-3</v>
      </c>
      <c r="H700" s="49">
        <f>_xll.qlCalendarAdvance(Calendar,$H699,B700,"f",FALSE)</f>
        <v>44264</v>
      </c>
      <c r="I700" s="49">
        <f>_xll.qlInterestRateIndexValueDate(Index1M,$H700)</f>
        <v>44266</v>
      </c>
      <c r="J700" s="52">
        <f>IFERROR(_xll.qlIndexFixing(Index1M,$H700,TRUE,_xll.ohTrigger(RecalcTrigger,Trigger1M)),NA())</f>
        <v>1.0188834471280273E-2</v>
      </c>
      <c r="K700" s="52">
        <f>IFERROR(_xll.qlIndexFixing(ONIndex1M,I700,TRUE,_xll.ohTrigger(RecalcTrigger,Trigger1M)),NA())</f>
        <v>1.0081964099892815E-2</v>
      </c>
      <c r="L700" s="52">
        <f>IFERROR(_xll.qlIndexFixing(Index3M,H700,TRUE,_xll.ohTrigger(RecalcTrigger,Trigger3M)),NA())</f>
        <v>1.1552795554035294E-2</v>
      </c>
      <c r="M700" s="52">
        <f>IFERROR(_xll.qlIndexFixing(ONIndex3M,I700,TRUE,_xll.ohTrigger(RecalcTrigger,Trigger3M)),NA())</f>
        <v>1.1173827225885447E-2</v>
      </c>
      <c r="N700" s="52">
        <f>IFERROR(_xll.qlIndexFixing(Index6M,$H700,TRUE,_xll.ohTrigger(RecalcTrigger,Trigger6M)),NA())</f>
        <v>1.297047203500094E-2</v>
      </c>
      <c r="O700" s="52">
        <f>IFERROR(_xll.qlIndexFixing(ONIndex6M,I700,TRUE,_xll.ohTrigger(RecalcTrigger,Trigger6M)),NA())</f>
        <v>1.2199761206934667E-2</v>
      </c>
      <c r="P700" s="52">
        <f>IFERROR(_xll.qlIndexFixing(Index1Y,$H700,TRUE,_xll.ohTrigger(RecalcTrigger,Trigger1Y)),NA())</f>
        <v>1.505930533724003E-2</v>
      </c>
      <c r="Q700" s="52">
        <f>IFERROR(_xll.qlIndexFixing(ONIndex1Y,I700,TRUE,_xll.ohTrigger(RecalcTrigger,Trigger1Y)),NA())</f>
        <v>1.3562884228353056E-2</v>
      </c>
    </row>
    <row r="701" spans="2:17" x14ac:dyDescent="0.2">
      <c r="B701" s="46" t="s">
        <v>42</v>
      </c>
      <c r="D701" s="49">
        <f>_xll.qlCalendarAdvance(Calendar,$D700,B701,"f",FALSE)</f>
        <v>44271</v>
      </c>
      <c r="E701" s="49">
        <f>_xll.qlInterestRateIndexValueDate(IndexON,D701)</f>
        <v>44271</v>
      </c>
      <c r="F701" s="52">
        <f>IFERROR(_xll.qlIndexFixing(IndexON,D701,TRUE,_xll.ohTrigger(RecalcTrigger,TriggerON)),NA())</f>
        <v>9.6317235012488567E-3</v>
      </c>
      <c r="H701" s="49">
        <f>_xll.qlCalendarAdvance(Calendar,$H700,B701,"f",FALSE)</f>
        <v>44271</v>
      </c>
      <c r="I701" s="49">
        <f>_xll.qlInterestRateIndexValueDate(Index1M,$H701)</f>
        <v>44273</v>
      </c>
      <c r="J701" s="52">
        <f>IFERROR(_xll.qlIndexFixing(Index1M,$H701,TRUE,_xll.ohTrigger(RecalcTrigger,Trigger1M)),NA())</f>
        <v>1.0250948110140101E-2</v>
      </c>
      <c r="K701" s="52">
        <f>IFERROR(_xll.qlIndexFixing(ONIndex1M,I701,TRUE,_xll.ohTrigger(RecalcTrigger,Trigger1M)),NA())</f>
        <v>1.0144585092923819E-2</v>
      </c>
      <c r="L701" s="52">
        <f>IFERROR(_xll.qlIndexFixing(Index3M,H701,TRUE,_xll.ohTrigger(RecalcTrigger,Trigger3M)),NA())</f>
        <v>1.161336084706477E-2</v>
      </c>
      <c r="M701" s="52">
        <f>IFERROR(_xll.qlIndexFixing(ONIndex3M,I701,TRUE,_xll.ohTrigger(RecalcTrigger,Trigger3M)),NA())</f>
        <v>1.1235985926472125E-2</v>
      </c>
      <c r="N701" s="52">
        <f>IFERROR(_xll.qlIndexFixing(Index6M,$H701,TRUE,_xll.ohTrigger(RecalcTrigger,Trigger6M)),NA())</f>
        <v>1.3027459446468546E-2</v>
      </c>
      <c r="O701" s="52">
        <f>IFERROR(_xll.qlIndexFixing(ONIndex6M,I701,TRUE,_xll.ohTrigger(RecalcTrigger,Trigger6M)),NA())</f>
        <v>1.2258866200953733E-2</v>
      </c>
      <c r="P701" s="52">
        <f>IFERROR(_xll.qlIndexFixing(Index1Y,$H701,TRUE,_xll.ohTrigger(RecalcTrigger,Trigger1Y)),NA())</f>
        <v>1.5113247236880321E-2</v>
      </c>
      <c r="Q701" s="52">
        <f>IFERROR(_xll.qlIndexFixing(ONIndex1Y,I701,TRUE,_xll.ohTrigger(RecalcTrigger,Trigger1Y)),NA())</f>
        <v>1.3619670044002774E-2</v>
      </c>
    </row>
    <row r="702" spans="2:17" x14ac:dyDescent="0.2">
      <c r="B702" s="46" t="s">
        <v>42</v>
      </c>
      <c r="D702" s="49">
        <f>_xll.qlCalendarAdvance(Calendar,$D701,B702,"f",FALSE)</f>
        <v>44278</v>
      </c>
      <c r="E702" s="49">
        <f>_xll.qlInterestRateIndexValueDate(IndexON,D702)</f>
        <v>44278</v>
      </c>
      <c r="F702" s="52">
        <f>IFERROR(_xll.qlIndexFixing(IndexON,D702,TRUE,_xll.ohTrigger(RecalcTrigger,TriggerON)),NA())</f>
        <v>9.6999192103286447E-3</v>
      </c>
      <c r="H702" s="49">
        <f>_xll.qlCalendarAdvance(Calendar,$H701,B702,"f",FALSE)</f>
        <v>44278</v>
      </c>
      <c r="I702" s="49">
        <f>_xll.qlInterestRateIndexValueDate(Index1M,$H702)</f>
        <v>44280</v>
      </c>
      <c r="J702" s="52">
        <f>IFERROR(_xll.qlIndexFixing(Index1M,$H702,TRUE,_xll.ohTrigger(RecalcTrigger,Trigger1M)),NA())</f>
        <v>1.0312714920661381E-2</v>
      </c>
      <c r="K702" s="52">
        <f>IFERROR(_xll.qlIndexFixing(ONIndex1M,I702,TRUE,_xll.ohTrigger(RecalcTrigger,Trigger1M)),NA())</f>
        <v>1.0206869159308241E-2</v>
      </c>
      <c r="L702" s="52">
        <f>IFERROR(_xll.qlIndexFixing(Index3M,H702,TRUE,_xll.ohTrigger(RecalcTrigger,Trigger3M)),NA())</f>
        <v>1.167361600858942E-2</v>
      </c>
      <c r="M702" s="52">
        <f>IFERROR(_xll.qlIndexFixing(ONIndex3M,I702,TRUE,_xll.ohTrigger(RecalcTrigger,Trigger3M)),NA())</f>
        <v>1.1297864912567235E-2</v>
      </c>
      <c r="N702" s="52">
        <f>IFERROR(_xll.qlIndexFixing(Index6M,$H702,TRUE,_xll.ohTrigger(RecalcTrigger,Trigger6M)),NA())</f>
        <v>1.3084235472981452E-2</v>
      </c>
      <c r="O702" s="52">
        <f>IFERROR(_xll.qlIndexFixing(ONIndex6M,I702,TRUE,_xll.ohTrigger(RecalcTrigger,Trigger6M)),NA())</f>
        <v>1.2317799915102512E-2</v>
      </c>
      <c r="P702" s="52">
        <f>IFERROR(_xll.qlIndexFixing(Index1Y,$H702,TRUE,_xll.ohTrigger(RecalcTrigger,Trigger1Y)),NA())</f>
        <v>1.5167049163426673E-2</v>
      </c>
      <c r="Q702" s="52">
        <f>IFERROR(_xll.qlIndexFixing(ONIndex1Y,I702,TRUE,_xll.ohTrigger(RecalcTrigger,Trigger1Y)),NA())</f>
        <v>1.3676330892815614E-2</v>
      </c>
    </row>
    <row r="703" spans="2:17" x14ac:dyDescent="0.2">
      <c r="B703" s="46" t="s">
        <v>42</v>
      </c>
      <c r="D703" s="49">
        <f>_xll.qlCalendarAdvance(Calendar,$D702,B703,"f",FALSE)</f>
        <v>44285</v>
      </c>
      <c r="E703" s="49">
        <f>_xll.qlInterestRateIndexValueDate(IndexON,D703)</f>
        <v>44285</v>
      </c>
      <c r="F703" s="52">
        <f>IFERROR(_xll.qlIndexFixing(IndexON,D703,TRUE,_xll.ohTrigger(RecalcTrigger,TriggerON)),NA())</f>
        <v>9.7677220699754486E-3</v>
      </c>
      <c r="H703" s="49">
        <f>_xll.qlCalendarAdvance(Calendar,$H702,B703,"f",FALSE)</f>
        <v>44285</v>
      </c>
      <c r="I703" s="49">
        <f>_xll.qlInterestRateIndexValueDate(Index1M,$H703)</f>
        <v>44287</v>
      </c>
      <c r="J703" s="52">
        <f>IFERROR(_xll.qlIndexFixing(Index1M,$H703,TRUE,_xll.ohTrigger(RecalcTrigger,Trigger1M)),NA())</f>
        <v>1.0374128850203224E-2</v>
      </c>
      <c r="K703" s="52">
        <f>IFERROR(_xll.qlIndexFixing(ONIndex1M,I703,TRUE,_xll.ohTrigger(RecalcTrigger,Trigger1M)),NA())</f>
        <v>1.0286443874445439E-2</v>
      </c>
      <c r="L703" s="52">
        <f>IFERROR(_xll.qlIndexFixing(Index3M,H703,TRUE,_xll.ohTrigger(RecalcTrigger,Trigger3M)),NA())</f>
        <v>1.172914408831784E-2</v>
      </c>
      <c r="M703" s="52">
        <f>IFERROR(_xll.qlIndexFixing(ONIndex3M,I703,TRUE,_xll.ohTrigger(RecalcTrigger,Trigger3M)),NA())</f>
        <v>1.1377004340697994E-2</v>
      </c>
      <c r="N703" s="52">
        <f>IFERROR(_xll.qlIndexFixing(Index6M,$H703,TRUE,_xll.ohTrigger(RecalcTrigger,Trigger6M)),NA())</f>
        <v>1.3128185500214417E-2</v>
      </c>
      <c r="O703" s="52">
        <f>IFERROR(_xll.qlIndexFixing(ONIndex6M,I703,TRUE,_xll.ohTrigger(RecalcTrigger,Trigger6M)),NA())</f>
        <v>1.239331499760965E-2</v>
      </c>
      <c r="P703" s="52">
        <f>IFERROR(_xll.qlIndexFixing(Index1Y,$H703,TRUE,_xll.ohTrigger(RecalcTrigger,Trigger1Y)),NA())</f>
        <v>1.5220710724680158E-2</v>
      </c>
      <c r="Q703" s="52">
        <f>IFERROR(_xll.qlIndexFixing(ONIndex1Y,I703,TRUE,_xll.ohTrigger(RecalcTrigger,Trigger1Y)),NA())</f>
        <v>1.3748993312816538E-2</v>
      </c>
    </row>
    <row r="704" spans="2:17" x14ac:dyDescent="0.2">
      <c r="B704" s="46" t="s">
        <v>42</v>
      </c>
      <c r="D704" s="49">
        <f>_xll.qlCalendarAdvance(Calendar,$D703,B704,"f",FALSE)</f>
        <v>44292</v>
      </c>
      <c r="E704" s="49">
        <f>_xll.qlInterestRateIndexValueDate(IndexON,D704)</f>
        <v>44292</v>
      </c>
      <c r="F704" s="52">
        <f>IFERROR(_xll.qlIndexFixing(IndexON,D704,TRUE,_xll.ohTrigger(RecalcTrigger,TriggerON)),NA())</f>
        <v>9.8351245339056703E-3</v>
      </c>
      <c r="H704" s="49">
        <f>_xll.qlCalendarAdvance(Calendar,$H703,B704,"f",FALSE)</f>
        <v>44292</v>
      </c>
      <c r="I704" s="49">
        <f>_xll.qlInterestRateIndexValueDate(Index1M,$H704)</f>
        <v>44294</v>
      </c>
      <c r="J704" s="52">
        <f>IFERROR(_xll.qlIndexFixing(Index1M,$H704,TRUE,_xll.ohTrigger(RecalcTrigger,Trigger1M)),NA())</f>
        <v>1.043518384602482E-2</v>
      </c>
      <c r="K704" s="52">
        <f>IFERROR(_xll.qlIndexFixing(ONIndex1M,I704,TRUE,_xll.ohTrigger(RecalcTrigger,Trigger1M)),NA())</f>
        <v>1.0330402345628542E-2</v>
      </c>
      <c r="L704" s="52">
        <f>IFERROR(_xll.qlIndexFixing(Index3M,H704,TRUE,_xll.ohTrigger(RecalcTrigger,Trigger3M)),NA())</f>
        <v>1.1788785419248491E-2</v>
      </c>
      <c r="M704" s="52">
        <f>IFERROR(_xll.qlIndexFixing(ONIndex3M,I704,TRUE,_xll.ohTrigger(RecalcTrigger,Trigger3M)),NA())</f>
        <v>1.1420763212823815E-2</v>
      </c>
      <c r="N704" s="52">
        <f>IFERROR(_xll.qlIndexFixing(Index6M,$H704,TRUE,_xll.ohTrigger(RecalcTrigger,Trigger6M)),NA())</f>
        <v>1.318458115257448E-2</v>
      </c>
      <c r="O704" s="52">
        <f>IFERROR(_xll.qlIndexFixing(ONIndex6M,I704,TRUE,_xll.ohTrigger(RecalcTrigger,Trigger6M)),NA())</f>
        <v>1.2435140680686629E-2</v>
      </c>
      <c r="P704" s="52">
        <f>IFERROR(_xll.qlIndexFixing(Index1Y,$H704,TRUE,_xll.ohTrigger(RecalcTrigger,Trigger1Y)),NA())</f>
        <v>1.5274231546831298E-2</v>
      </c>
      <c r="Q704" s="52">
        <f>IFERROR(_xll.qlIndexFixing(ONIndex1Y,I704,TRUE,_xll.ohTrigger(RecalcTrigger,Trigger1Y)),NA())</f>
        <v>1.3789268697363966E-2</v>
      </c>
    </row>
    <row r="705" spans="2:17" x14ac:dyDescent="0.2">
      <c r="B705" s="46" t="s">
        <v>42</v>
      </c>
      <c r="D705" s="49">
        <f>_xll.qlCalendarAdvance(Calendar,$D704,B705,"f",FALSE)</f>
        <v>44299</v>
      </c>
      <c r="E705" s="49">
        <f>_xll.qlInterestRateIndexValueDate(IndexON,D705)</f>
        <v>44299</v>
      </c>
      <c r="F705" s="52">
        <f>IFERROR(_xll.qlIndexFixing(IndexON,D705,TRUE,_xll.ohTrigger(RecalcTrigger,TriggerON)),NA())</f>
        <v>9.9021190561554562E-3</v>
      </c>
      <c r="H705" s="49">
        <f>_xll.qlCalendarAdvance(Calendar,$H704,B705,"f",FALSE)</f>
        <v>44299</v>
      </c>
      <c r="I705" s="49">
        <f>_xll.qlInterestRateIndexValueDate(Index1M,$H705)</f>
        <v>44301</v>
      </c>
      <c r="J705" s="52">
        <f>IFERROR(_xll.qlIndexFixing(Index1M,$H705,TRUE,_xll.ohTrigger(RecalcTrigger,Trigger1M)),NA())</f>
        <v>1.0495873855292936E-2</v>
      </c>
      <c r="K705" s="52">
        <f>IFERROR(_xll.qlIndexFixing(ONIndex1M,I705,TRUE,_xll.ohTrigger(RecalcTrigger,Trigger1M)),NA())</f>
        <v>1.0391639382110185E-2</v>
      </c>
      <c r="L705" s="52">
        <f>IFERROR(_xll.qlIndexFixing(Index3M,H705,TRUE,_xll.ohTrigger(RecalcTrigger,Trigger3M)),NA())</f>
        <v>1.1848101502889823E-2</v>
      </c>
      <c r="M705" s="52">
        <f>IFERROR(_xll.qlIndexFixing(ONIndex3M,I705,TRUE,_xll.ohTrigger(RecalcTrigger,Trigger3M)),NA())</f>
        <v>1.148177226271585E-2</v>
      </c>
      <c r="N705" s="52">
        <f>IFERROR(_xll.qlIndexFixing(Index6M,$H705,TRUE,_xll.ohTrigger(RecalcTrigger,Trigger6M)),NA())</f>
        <v>1.3240769872764346E-2</v>
      </c>
      <c r="O705" s="52">
        <f>IFERROR(_xll.qlIndexFixing(ONIndex6M,I705,TRUE,_xll.ohTrigger(RecalcTrigger,Trigger6M)),NA())</f>
        <v>1.2493541320210966E-2</v>
      </c>
      <c r="P705" s="52">
        <f>IFERROR(_xll.qlIndexFixing(Index1Y,$H705,TRUE,_xll.ohTrigger(RecalcTrigger,Trigger1Y)),NA())</f>
        <v>1.5343779460624143E-2</v>
      </c>
      <c r="Q705" s="52">
        <f>IFERROR(_xll.qlIndexFixing(ONIndex1Y,I705,TRUE,_xll.ohTrigger(RecalcTrigger,Trigger1Y)),NA())</f>
        <v>1.3845541157255781E-2</v>
      </c>
    </row>
    <row r="706" spans="2:17" x14ac:dyDescent="0.2">
      <c r="B706" s="46" t="s">
        <v>42</v>
      </c>
      <c r="D706" s="49">
        <f>_xll.qlCalendarAdvance(Calendar,$D705,B706,"f",FALSE)</f>
        <v>44306</v>
      </c>
      <c r="E706" s="49">
        <f>_xll.qlInterestRateIndexValueDate(IndexON,D706)</f>
        <v>44306</v>
      </c>
      <c r="F706" s="52">
        <f>IFERROR(_xll.qlIndexFixing(IndexON,D706,TRUE,_xll.ohTrigger(RecalcTrigger,TriggerON)),NA())</f>
        <v>9.9686980903612721E-3</v>
      </c>
      <c r="H706" s="49">
        <f>_xll.qlCalendarAdvance(Calendar,$H705,B706,"f",FALSE)</f>
        <v>44306</v>
      </c>
      <c r="I706" s="49">
        <f>_xll.qlInterestRateIndexValueDate(Index1M,$H706)</f>
        <v>44308</v>
      </c>
      <c r="J706" s="52">
        <f>IFERROR(_xll.qlIndexFixing(Index1M,$H706,TRUE,_xll.ohTrigger(RecalcTrigger,Trigger1M)),NA())</f>
        <v>1.0556192825069421E-2</v>
      </c>
      <c r="K706" s="52">
        <f>IFERROR(_xll.qlIndexFixing(ONIndex1M,I706,TRUE,_xll.ohTrigger(RecalcTrigger,Trigger1M)),NA())</f>
        <v>1.0452515325116707E-2</v>
      </c>
      <c r="L706" s="52">
        <f>IFERROR(_xll.qlIndexFixing(Index3M,H706,TRUE,_xll.ohTrigger(RecalcTrigger,Trigger3M)),NA())</f>
        <v>1.1907087177333131E-2</v>
      </c>
      <c r="M706" s="52">
        <f>IFERROR(_xll.qlIndexFixing(ONIndex3M,I706,TRUE,_xll.ohTrigger(RecalcTrigger,Trigger3M)),NA())</f>
        <v>1.1542481069577448E-2</v>
      </c>
      <c r="N706" s="52">
        <f>IFERROR(_xll.qlIndexFixing(Index6M,$H706,TRUE,_xll.ohTrigger(RecalcTrigger,Trigger6M)),NA())</f>
        <v>1.329675492818392E-2</v>
      </c>
      <c r="O706" s="52">
        <f>IFERROR(_xll.qlIndexFixing(ONIndex6M,I706,TRUE,_xll.ohTrigger(RecalcTrigger,Trigger6M)),NA())</f>
        <v>1.2551757856362755E-2</v>
      </c>
      <c r="P706" s="52">
        <f>IFERROR(_xll.qlIndexFixing(Index1Y,$H706,TRUE,_xll.ohTrigger(RecalcTrigger,Trigger1Y)),NA())</f>
        <v>1.538084957057358E-2</v>
      </c>
      <c r="Q706" s="52">
        <f>IFERROR(_xll.qlIndexFixing(ONIndex1Y,I706,TRUE,_xll.ohTrigger(RecalcTrigger,Trigger1Y)),NA())</f>
        <v>1.3901679657983834E-2</v>
      </c>
    </row>
    <row r="707" spans="2:17" x14ac:dyDescent="0.2">
      <c r="B707" s="46" t="s">
        <v>42</v>
      </c>
      <c r="D707" s="49">
        <f>_xll.qlCalendarAdvance(Calendar,$D706,B707,"f",FALSE)</f>
        <v>44313</v>
      </c>
      <c r="E707" s="49">
        <f>_xll.qlInterestRateIndexValueDate(IndexON,D707)</f>
        <v>44313</v>
      </c>
      <c r="F707" s="52">
        <f>IFERROR(_xll.qlIndexFixing(IndexON,D707,TRUE,_xll.ohTrigger(RecalcTrigger,TriggerON)),NA())</f>
        <v>1.0034854090559264E-2</v>
      </c>
      <c r="H707" s="49">
        <f>_xll.qlCalendarAdvance(Calendar,$H706,B707,"f",FALSE)</f>
        <v>44313</v>
      </c>
      <c r="I707" s="49">
        <f>_xll.qlInterestRateIndexValueDate(Index1M,$H707)</f>
        <v>44315</v>
      </c>
      <c r="J707" s="52">
        <f>IFERROR(_xll.qlIndexFixing(Index1M,$H707,TRUE,_xll.ohTrigger(RecalcTrigger,Trigger1M)),NA())</f>
        <v>1.061613470233369E-2</v>
      </c>
      <c r="K707" s="52">
        <f>IFERROR(_xll.qlIndexFixing(ONIndex1M,I707,TRUE,_xll.ohTrigger(RecalcTrigger,Trigger1M)),NA())</f>
        <v>1.0513024133000926E-2</v>
      </c>
      <c r="L707" s="52">
        <f>IFERROR(_xll.qlIndexFixing(Index3M,H707,TRUE,_xll.ohTrigger(RecalcTrigger,Trigger3M)),NA())</f>
        <v>1.1965737280443079E-2</v>
      </c>
      <c r="M707" s="52">
        <f>IFERROR(_xll.qlIndexFixing(ONIndex3M,I707,TRUE,_xll.ohTrigger(RecalcTrigger,Trigger3M)),NA())</f>
        <v>1.1602884501114019E-2</v>
      </c>
      <c r="N707" s="52">
        <f>IFERROR(_xll.qlIndexFixing(Index6M,$H707,TRUE,_xll.ohTrigger(RecalcTrigger,Trigger6M)),NA())</f>
        <v>1.3352539667142805E-2</v>
      </c>
      <c r="O707" s="52">
        <f>IFERROR(_xll.qlIndexFixing(ONIndex6M,I707,TRUE,_xll.ohTrigger(RecalcTrigger,Trigger6M)),NA())</f>
        <v>1.2609787083226465E-2</v>
      </c>
      <c r="P707" s="52">
        <f>IFERROR(_xll.qlIndexFixing(Index1Y,$H707,TRUE,_xll.ohTrigger(RecalcTrigger,Trigger1Y)),NA())</f>
        <v>1.5433946116545598E-2</v>
      </c>
      <c r="Q707" s="52">
        <f>IFERROR(_xll.qlIndexFixing(ONIndex1Y,I707,TRUE,_xll.ohTrigger(RecalcTrigger,Trigger1Y)),NA())</f>
        <v>1.3957681951666245E-2</v>
      </c>
    </row>
    <row r="708" spans="2:17" x14ac:dyDescent="0.2">
      <c r="B708" s="46" t="s">
        <v>42</v>
      </c>
      <c r="D708" s="49">
        <f>_xll.qlCalendarAdvance(Calendar,$D707,B708,"f",FALSE)</f>
        <v>44320</v>
      </c>
      <c r="E708" s="49">
        <f>_xll.qlInterestRateIndexValueDate(IndexON,D708)</f>
        <v>44320</v>
      </c>
      <c r="F708" s="52">
        <f>IFERROR(_xll.qlIndexFixing(IndexON,D708,TRUE,_xll.ohTrigger(RecalcTrigger,TriggerON)),NA())</f>
        <v>1.0100579510385899E-2</v>
      </c>
      <c r="H708" s="49">
        <f>_xll.qlCalendarAdvance(Calendar,$H707,B708,"f",FALSE)</f>
        <v>44320</v>
      </c>
      <c r="I708" s="49">
        <f>_xll.qlInterestRateIndexValueDate(Index1M,$H708)</f>
        <v>44322</v>
      </c>
      <c r="J708" s="52">
        <f>IFERROR(_xll.qlIndexFixing(Index1M,$H708,TRUE,_xll.ohTrigger(RecalcTrigger,Trigger1M)),NA())</f>
        <v>1.0675693433965239E-2</v>
      </c>
      <c r="K708" s="52">
        <f>IFERROR(_xll.qlIndexFixing(ONIndex1M,I708,TRUE,_xll.ohTrigger(RecalcTrigger,Trigger1M)),NA())</f>
        <v>1.0573159764035722E-2</v>
      </c>
      <c r="L708" s="52">
        <f>IFERROR(_xll.qlIndexFixing(Index3M,H708,TRUE,_xll.ohTrigger(RecalcTrigger,Trigger3M)),NA())</f>
        <v>1.2028345152778402E-2</v>
      </c>
      <c r="M708" s="52">
        <f>IFERROR(_xll.qlIndexFixing(ONIndex3M,I708,TRUE,_xll.ohTrigger(RecalcTrigger,Trigger3M)),NA())</f>
        <v>1.1662977425190846E-2</v>
      </c>
      <c r="N708" s="52">
        <f>IFERROR(_xll.qlIndexFixing(Index6M,$H708,TRUE,_xll.ohTrigger(RecalcTrigger,Trigger6M)),NA())</f>
        <v>1.3420564696571984E-2</v>
      </c>
      <c r="O708" s="52">
        <f>IFERROR(_xll.qlIndexFixing(ONIndex6M,I708,TRUE,_xll.ohTrigger(RecalcTrigger,Trigger6M)),NA())</f>
        <v>1.2667625794886561E-2</v>
      </c>
      <c r="P708" s="52">
        <f>IFERROR(_xll.qlIndexFixing(Index1Y,$H708,TRUE,_xll.ohTrigger(RecalcTrigger,Trigger1Y)),NA())</f>
        <v>1.5486900612187325E-2</v>
      </c>
      <c r="Q708" s="52">
        <f>IFERROR(_xll.qlIndexFixing(ONIndex1Y,I708,TRUE,_xll.ohTrigger(RecalcTrigger,Trigger1Y)),NA())</f>
        <v>1.4013545790261261E-2</v>
      </c>
    </row>
    <row r="709" spans="2:17" x14ac:dyDescent="0.2">
      <c r="B709" s="46" t="s">
        <v>42</v>
      </c>
      <c r="D709" s="49">
        <f>_xll.qlCalendarAdvance(Calendar,$D708,B709,"f",FALSE)</f>
        <v>44327</v>
      </c>
      <c r="E709" s="49">
        <f>_xll.qlInterestRateIndexValueDate(IndexON,D709)</f>
        <v>44327</v>
      </c>
      <c r="F709" s="52">
        <f>IFERROR(_xll.qlIndexFixing(IndexON,D709,TRUE,_xll.ohTrigger(RecalcTrigger,TriggerON)),NA())</f>
        <v>1.0165866803797385E-2</v>
      </c>
      <c r="H709" s="49">
        <f>_xll.qlCalendarAdvance(Calendar,$H708,B709,"f",FALSE)</f>
        <v>44327</v>
      </c>
      <c r="I709" s="49">
        <f>_xll.qlInterestRateIndexValueDate(Index1M,$H709)</f>
        <v>44329</v>
      </c>
      <c r="J709" s="52">
        <f>IFERROR(_xll.qlIndexFixing(Index1M,$H709,TRUE,_xll.ohTrigger(RecalcTrigger,Trigger1M)),NA())</f>
        <v>1.0734862966753633E-2</v>
      </c>
      <c r="K709" s="52">
        <f>IFERROR(_xll.qlIndexFixing(ONIndex1M,I709,TRUE,_xll.ohTrigger(RecalcTrigger,Trigger1M)),NA())</f>
        <v>1.0632916176414042E-2</v>
      </c>
      <c r="L709" s="52">
        <f>IFERROR(_xll.qlIndexFixing(Index3M,H709,TRUE,_xll.ohTrigger(RecalcTrigger,Trigger3M)),NA())</f>
        <v>1.2086284857243923E-2</v>
      </c>
      <c r="M709" s="52">
        <f>IFERROR(_xll.qlIndexFixing(ONIndex3M,I709,TRUE,_xll.ohTrigger(RecalcTrigger,Trigger3M)),NA())</f>
        <v>1.1722754709833083E-2</v>
      </c>
      <c r="N709" s="52">
        <f>IFERROR(_xll.qlIndexFixing(Index6M,$H709,TRUE,_xll.ohTrigger(RecalcTrigger,Trigger6M)),NA())</f>
        <v>1.3475928536108069E-2</v>
      </c>
      <c r="O709" s="52">
        <f>IFERROR(_xll.qlIndexFixing(ONIndex6M,I709,TRUE,_xll.ohTrigger(RecalcTrigger,Trigger6M)),NA())</f>
        <v>1.2725270785427512E-2</v>
      </c>
      <c r="P709" s="52">
        <f>IFERROR(_xll.qlIndexFixing(Index1Y,$H709,TRUE,_xll.ohTrigger(RecalcTrigger,Trigger1Y)),NA())</f>
        <v>1.553971277572087E-2</v>
      </c>
      <c r="Q709" s="52">
        <f>IFERROR(_xll.qlIndexFixing(ONIndex1Y,I709,TRUE,_xll.ohTrigger(RecalcTrigger,Trigger1Y)),NA())</f>
        <v>1.4069268925647194E-2</v>
      </c>
    </row>
    <row r="710" spans="2:17" x14ac:dyDescent="0.2">
      <c r="B710" s="46" t="s">
        <v>42</v>
      </c>
      <c r="D710" s="49">
        <f>_xll.qlCalendarAdvance(Calendar,$D709,B710,"f",FALSE)</f>
        <v>44334</v>
      </c>
      <c r="E710" s="49">
        <f>_xll.qlInterestRateIndexValueDate(IndexON,D710)</f>
        <v>44334</v>
      </c>
      <c r="F710" s="52">
        <f>IFERROR(_xll.qlIndexFixing(IndexON,D710,TRUE,_xll.ohTrigger(RecalcTrigger,TriggerON)),NA())</f>
        <v>1.0230708424590063E-2</v>
      </c>
      <c r="H710" s="49">
        <f>_xll.qlCalendarAdvance(Calendar,$H709,B710,"f",FALSE)</f>
        <v>44334</v>
      </c>
      <c r="I710" s="49">
        <f>_xll.qlInterestRateIndexValueDate(Index1M,$H710)</f>
        <v>44336</v>
      </c>
      <c r="J710" s="52">
        <f>IFERROR(_xll.qlIndexFixing(Index1M,$H710,TRUE,_xll.ohTrigger(RecalcTrigger,Trigger1M)),NA())</f>
        <v>1.0793637247411003E-2</v>
      </c>
      <c r="K710" s="52">
        <f>IFERROR(_xll.qlIndexFixing(ONIndex1M,I710,TRUE,_xll.ohTrigger(RecalcTrigger,Trigger1M)),NA())</f>
        <v>1.0692287328568639E-2</v>
      </c>
      <c r="L710" s="52">
        <f>IFERROR(_xll.qlIndexFixing(Index3M,H710,TRUE,_xll.ohTrigger(RecalcTrigger,Trigger3M)),NA())</f>
        <v>1.2143873131336812E-2</v>
      </c>
      <c r="M710" s="52">
        <f>IFERROR(_xll.qlIndexFixing(ONIndex3M,I710,TRUE,_xll.ohTrigger(RecalcTrigger,Trigger3M)),NA())</f>
        <v>1.1782211222666206E-2</v>
      </c>
      <c r="N710" s="52">
        <f>IFERROR(_xll.qlIndexFixing(Index6M,$H710,TRUE,_xll.ohTrigger(RecalcTrigger,Trigger6M)),NA())</f>
        <v>1.3531104046255082E-2</v>
      </c>
      <c r="O710" s="52">
        <f>IFERROR(_xll.qlIndexFixing(ONIndex6M,I710,TRUE,_xll.ohTrigger(RecalcTrigger,Trigger6M)),NA())</f>
        <v>1.2782718849013719E-2</v>
      </c>
      <c r="P710" s="52">
        <f>IFERROR(_xll.qlIndexFixing(Index1Y,$H710,TRUE,_xll.ohTrigger(RecalcTrigger,Trigger1Y)),NA())</f>
        <v>1.559238234379021E-2</v>
      </c>
      <c r="Q710" s="52">
        <f>IFERROR(_xll.qlIndexFixing(ONIndex1Y,I710,TRUE,_xll.ohTrigger(RecalcTrigger,Trigger1Y)),NA())</f>
        <v>1.4124849109862225E-2</v>
      </c>
    </row>
    <row r="711" spans="2:17" x14ac:dyDescent="0.2">
      <c r="B711" s="46" t="s">
        <v>42</v>
      </c>
      <c r="D711" s="49">
        <f>_xll.qlCalendarAdvance(Calendar,$D710,B711,"f",FALSE)</f>
        <v>44341</v>
      </c>
      <c r="E711" s="49">
        <f>_xll.qlInterestRateIndexValueDate(IndexON,D711)</f>
        <v>44341</v>
      </c>
      <c r="F711" s="52">
        <f>IFERROR(_xll.qlIndexFixing(IndexON,D711,TRUE,_xll.ohTrigger(RecalcTrigger,TriggerON)),NA())</f>
        <v>1.0295096826480332E-2</v>
      </c>
      <c r="H711" s="49">
        <f>_xll.qlCalendarAdvance(Calendar,$H710,B711,"f",FALSE)</f>
        <v>44341</v>
      </c>
      <c r="I711" s="49">
        <f>_xll.qlInterestRateIndexValueDate(Index1M,$H711)</f>
        <v>44343</v>
      </c>
      <c r="J711" s="52">
        <f>IFERROR(_xll.qlIndexFixing(Index1M,$H711,TRUE,_xll.ohTrigger(RecalcTrigger,Trigger1M)),NA())</f>
        <v>1.0852010222559549E-2</v>
      </c>
      <c r="K711" s="52">
        <f>IFERROR(_xll.qlIndexFixing(ONIndex1M,I711,TRUE,_xll.ohTrigger(RecalcTrigger,Trigger1M)),NA())</f>
        <v>1.0751267178692459E-2</v>
      </c>
      <c r="L711" s="52">
        <f>IFERROR(_xll.qlIndexFixing(Index3M,H711,TRUE,_xll.ohTrigger(RecalcTrigger,Trigger3M)),NA())</f>
        <v>1.2201104811714278E-2</v>
      </c>
      <c r="M711" s="52">
        <f>IFERROR(_xll.qlIndexFixing(ONIndex3M,I711,TRUE,_xll.ohTrigger(RecalcTrigger,Trigger3M)),NA())</f>
        <v>1.1841341831555496E-2</v>
      </c>
      <c r="N711" s="52">
        <f>IFERROR(_xll.qlIndexFixing(Index6M,$H711,TRUE,_xll.ohTrigger(RecalcTrigger,Trigger6M)),NA())</f>
        <v>1.3586094821728515E-2</v>
      </c>
      <c r="O711" s="52">
        <f>IFERROR(_xll.qlIndexFixing(ONIndex6M,I711,TRUE,_xll.ohTrigger(RecalcTrigger,Trigger6M)),NA())</f>
        <v>1.2839966779649714E-2</v>
      </c>
      <c r="P711" s="52">
        <f>IFERROR(_xll.qlIndexFixing(Index1Y,$H711,TRUE,_xll.ohTrigger(RecalcTrigger,Trigger1Y)),NA())</f>
        <v>1.5644909071466449E-2</v>
      </c>
      <c r="Q711" s="52">
        <f>IFERROR(_xll.qlIndexFixing(ONIndex1Y,I711,TRUE,_xll.ohTrigger(RecalcTrigger,Trigger1Y)),NA())</f>
        <v>1.4180284094784668E-2</v>
      </c>
    </row>
    <row r="712" spans="2:17" x14ac:dyDescent="0.2">
      <c r="B712" s="46" t="s">
        <v>42</v>
      </c>
      <c r="D712" s="49">
        <f>_xll.qlCalendarAdvance(Calendar,$D711,B712,"f",FALSE)</f>
        <v>44348</v>
      </c>
      <c r="E712" s="49">
        <f>_xll.qlInterestRateIndexValueDate(IndexON,D712)</f>
        <v>44348</v>
      </c>
      <c r="F712" s="52">
        <f>IFERROR(_xll.qlIndexFixing(IndexON,D712,TRUE,_xll.ohTrigger(RecalcTrigger,TriggerON)),NA())</f>
        <v>1.0359024463344468E-2</v>
      </c>
      <c r="H712" s="49">
        <f>_xll.qlCalendarAdvance(Calendar,$H711,B712,"f",FALSE)</f>
        <v>44348</v>
      </c>
      <c r="I712" s="49">
        <f>_xll.qlInterestRateIndexValueDate(Index1M,$H712)</f>
        <v>44350</v>
      </c>
      <c r="J712" s="52">
        <f>IFERROR(_xll.qlIndexFixing(Index1M,$H712,TRUE,_xll.ohTrigger(RecalcTrigger,Trigger1M)),NA())</f>
        <v>1.0909975838734043E-2</v>
      </c>
      <c r="K712" s="52">
        <f>IFERROR(_xll.qlIndexFixing(ONIndex1M,I712,TRUE,_xll.ohTrigger(RecalcTrigger,Trigger1M)),NA())</f>
        <v>1.0809849684898509E-2</v>
      </c>
      <c r="L712" s="52">
        <f>IFERROR(_xll.qlIndexFixing(Index3M,H712,TRUE,_xll.ohTrigger(RecalcTrigger,Trigger3M)),NA())</f>
        <v>1.2257974734826729E-2</v>
      </c>
      <c r="M712" s="52">
        <f>IFERROR(_xll.qlIndexFixing(ONIndex3M,I712,TRUE,_xll.ohTrigger(RecalcTrigger,Trigger3M)),NA())</f>
        <v>1.1900141404366238E-2</v>
      </c>
      <c r="N712" s="52">
        <f>IFERROR(_xll.qlIndexFixing(Index6M,$H712,TRUE,_xll.ohTrigger(RecalcTrigger,Trigger6M)),NA())</f>
        <v>1.3628581470478207E-2</v>
      </c>
      <c r="O712" s="52">
        <f>IFERROR(_xll.qlIndexFixing(ONIndex6M,I712,TRUE,_xll.ohTrigger(RecalcTrigger,Trigger6M)),NA())</f>
        <v>1.2897011371340028E-2</v>
      </c>
      <c r="P712" s="52">
        <f>IFERROR(_xll.qlIndexFixing(Index1Y,$H712,TRUE,_xll.ohTrigger(RecalcTrigger,Trigger1Y)),NA())</f>
        <v>1.5697292732253502E-2</v>
      </c>
      <c r="Q712" s="52">
        <f>IFERROR(_xll.qlIndexFixing(ONIndex1Y,I712,TRUE,_xll.ohTrigger(RecalcTrigger,Trigger1Y)),NA())</f>
        <v>1.4235571632452704E-2</v>
      </c>
    </row>
    <row r="713" spans="2:17" x14ac:dyDescent="0.2">
      <c r="B713" s="46" t="s">
        <v>42</v>
      </c>
      <c r="D713" s="49">
        <f>_xll.qlCalendarAdvance(Calendar,$D712,B713,"f",FALSE)</f>
        <v>44355</v>
      </c>
      <c r="E713" s="49">
        <f>_xll.qlInterestRateIndexValueDate(IndexON,D713)</f>
        <v>44355</v>
      </c>
      <c r="F713" s="52">
        <f>IFERROR(_xll.qlIndexFixing(IndexON,D713,TRUE,_xll.ohTrigger(RecalcTrigger,TriggerON)),NA())</f>
        <v>1.0422483789058745E-2</v>
      </c>
      <c r="H713" s="49">
        <f>_xll.qlCalendarAdvance(Calendar,$H712,B713,"f",FALSE)</f>
        <v>44355</v>
      </c>
      <c r="I713" s="49">
        <f>_xll.qlInterestRateIndexValueDate(Index1M,$H713)</f>
        <v>44357</v>
      </c>
      <c r="J713" s="52">
        <f>IFERROR(_xll.qlIndexFixing(Index1M,$H713,TRUE,_xll.ohTrigger(RecalcTrigger,Trigger1M)),NA())</f>
        <v>1.0967528042391816E-2</v>
      </c>
      <c r="K713" s="52">
        <f>IFERROR(_xll.qlIndexFixing(ONIndex1M,I713,TRUE,_xll.ohTrigger(RecalcTrigger,Trigger1M)),NA())</f>
        <v>1.0868028805779417E-2</v>
      </c>
      <c r="L713" s="52">
        <f>IFERROR(_xll.qlIndexFixing(Index3M,H713,TRUE,_xll.ohTrigger(RecalcTrigger,Trigger3M)),NA())</f>
        <v>1.2314477736926477E-2</v>
      </c>
      <c r="M713" s="52">
        <f>IFERROR(_xll.qlIndexFixing(ONIndex3M,I713,TRUE,_xll.ohTrigger(RecalcTrigger,Trigger3M)),NA())</f>
        <v>1.1958604808883777E-2</v>
      </c>
      <c r="N713" s="52">
        <f>IFERROR(_xll.qlIndexFixing(Index6M,$H713,TRUE,_xll.ohTrigger(RecalcTrigger,Trigger6M)),NA())</f>
        <v>1.3683239157070468E-2</v>
      </c>
      <c r="O713" s="52">
        <f>IFERROR(_xll.qlIndexFixing(ONIndex6M,I713,TRUE,_xll.ohTrigger(RecalcTrigger,Trigger6M)),NA())</f>
        <v>1.2953849418408936E-2</v>
      </c>
      <c r="P713" s="52">
        <f>IFERROR(_xll.qlIndexFixing(Index1Y,$H713,TRUE,_xll.ohTrigger(RecalcTrigger,Trigger1Y)),NA())</f>
        <v>1.5749533118092268E-2</v>
      </c>
      <c r="Q713" s="52">
        <f>IFERROR(_xll.qlIndexFixing(ONIndex1Y,I713,TRUE,_xll.ohTrigger(RecalcTrigger,Trigger1Y)),NA())</f>
        <v>1.4290709474744645E-2</v>
      </c>
    </row>
    <row r="714" spans="2:17" x14ac:dyDescent="0.2">
      <c r="B714" s="46" t="s">
        <v>42</v>
      </c>
      <c r="D714" s="49">
        <f>_xll.qlCalendarAdvance(Calendar,$D713,B714,"f",FALSE)</f>
        <v>44362</v>
      </c>
      <c r="E714" s="49">
        <f>_xll.qlInterestRateIndexValueDate(IndexON,D714)</f>
        <v>44362</v>
      </c>
      <c r="F714" s="52">
        <f>IFERROR(_xll.qlIndexFixing(IndexON,D714,TRUE,_xll.ohTrigger(RecalcTrigger,TriggerON)),NA())</f>
        <v>1.0485467257339565E-2</v>
      </c>
      <c r="H714" s="49">
        <f>_xll.qlCalendarAdvance(Calendar,$H713,B714,"f",FALSE)</f>
        <v>44362</v>
      </c>
      <c r="I714" s="49">
        <f>_xll.qlInterestRateIndexValueDate(Index1M,$H714)</f>
        <v>44364</v>
      </c>
      <c r="J714" s="52">
        <f>IFERROR(_xll.qlIndexFixing(Index1M,$H714,TRUE,_xll.ohTrigger(RecalcTrigger,Trigger1M)),NA())</f>
        <v>1.1024660779915263E-2</v>
      </c>
      <c r="K714" s="52">
        <f>IFERROR(_xll.qlIndexFixing(ONIndex1M,I714,TRUE,_xll.ohTrigger(RecalcTrigger,Trigger1M)),NA())</f>
        <v>1.0925798499288319E-2</v>
      </c>
      <c r="L714" s="52">
        <f>IFERROR(_xll.qlIndexFixing(Index3M,H714,TRUE,_xll.ohTrigger(RecalcTrigger,Trigger3M)),NA())</f>
        <v>1.2370608654072072E-2</v>
      </c>
      <c r="M714" s="52">
        <f>IFERROR(_xll.qlIndexFixing(ONIndex3M,I714,TRUE,_xll.ohTrigger(RecalcTrigger,Trigger3M)),NA())</f>
        <v>1.2016726912893461E-2</v>
      </c>
      <c r="N714" s="52">
        <f>IFERROR(_xll.qlIndexFixing(Index6M,$H714,TRUE,_xll.ohTrigger(RecalcTrigger,Trigger6M)),NA())</f>
        <v>1.3737722231482275E-2</v>
      </c>
      <c r="O714" s="52">
        <f>IFERROR(_xll.qlIndexFixing(ONIndex6M,I714,TRUE,_xll.ohTrigger(RecalcTrigger,Trigger6M)),NA())</f>
        <v>1.3010477714701096E-2</v>
      </c>
      <c r="P714" s="52">
        <f>IFERROR(_xll.qlIndexFixing(Index1Y,$H714,TRUE,_xll.ohTrigger(RecalcTrigger,Trigger1Y)),NA())</f>
        <v>1.5801630039367187E-2</v>
      </c>
      <c r="Q714" s="52">
        <f>IFERROR(_xll.qlIndexFixing(ONIndex1Y,I714,TRUE,_xll.ohTrigger(RecalcTrigger,Trigger1Y)),NA())</f>
        <v>1.4345695373778611E-2</v>
      </c>
    </row>
    <row r="715" spans="2:17" x14ac:dyDescent="0.2">
      <c r="B715" s="46" t="s">
        <v>42</v>
      </c>
      <c r="D715" s="49">
        <f>_xll.qlCalendarAdvance(Calendar,$D714,B715,"f",FALSE)</f>
        <v>44369</v>
      </c>
      <c r="E715" s="49">
        <f>_xll.qlInterestRateIndexValueDate(IndexON,D715)</f>
        <v>44369</v>
      </c>
      <c r="F715" s="52">
        <f>IFERROR(_xll.qlIndexFixing(IndexON,D715,TRUE,_xll.ohTrigger(RecalcTrigger,TriggerON)),NA())</f>
        <v>1.0547967322063201E-2</v>
      </c>
      <c r="H715" s="49">
        <f>_xll.qlCalendarAdvance(Calendar,$H714,B715,"f",FALSE)</f>
        <v>44369</v>
      </c>
      <c r="I715" s="49">
        <f>_xll.qlInterestRateIndexValueDate(Index1M,$H715)</f>
        <v>44371</v>
      </c>
      <c r="J715" s="52">
        <f>IFERROR(_xll.qlIndexFixing(Index1M,$H715,TRUE,_xll.ohTrigger(RecalcTrigger,Trigger1M)),NA())</f>
        <v>1.1081367997606839E-2</v>
      </c>
      <c r="K715" s="52">
        <f>IFERROR(_xll.qlIndexFixing(ONIndex1M,I715,TRUE,_xll.ohTrigger(RecalcTrigger,Trigger1M)),NA())</f>
        <v>1.0983152723778034E-2</v>
      </c>
      <c r="L715" s="52">
        <f>IFERROR(_xll.qlIndexFixing(Index3M,H715,TRUE,_xll.ohTrigger(RecalcTrigger,Trigger3M)),NA())</f>
        <v>1.2426362336818299E-2</v>
      </c>
      <c r="M715" s="52">
        <f>IFERROR(_xll.qlIndexFixing(ONIndex3M,I715,TRUE,_xll.ohTrigger(RecalcTrigger,Trigger3M)),NA())</f>
        <v>1.2074502584180635E-2</v>
      </c>
      <c r="N715" s="52">
        <f>IFERROR(_xll.qlIndexFixing(Index6M,$H715,TRUE,_xll.ohTrigger(RecalcTrigger,Trigger6M)),NA())</f>
        <v>1.3792034689577817E-2</v>
      </c>
      <c r="O715" s="52">
        <f>IFERROR(_xll.qlIndexFixing(ONIndex6M,I715,TRUE,_xll.ohTrigger(RecalcTrigger,Trigger6M)),NA())</f>
        <v>1.3066893054460849E-2</v>
      </c>
      <c r="P715" s="52">
        <f>IFERROR(_xll.qlIndexFixing(Index1Y,$H715,TRUE,_xll.ohTrigger(RecalcTrigger,Trigger1Y)),NA())</f>
        <v>1.5853583324909975E-2</v>
      </c>
      <c r="Q715" s="52">
        <f>IFERROR(_xll.qlIndexFixing(ONIndex1Y,I715,TRUE,_xll.ohTrigger(RecalcTrigger,Trigger1Y)),NA())</f>
        <v>1.440052708127304E-2</v>
      </c>
    </row>
    <row r="716" spans="2:17" x14ac:dyDescent="0.2">
      <c r="B716" s="46" t="s">
        <v>42</v>
      </c>
      <c r="D716" s="49">
        <f>_xll.qlCalendarAdvance(Calendar,$D715,B716,"f",FALSE)</f>
        <v>44376</v>
      </c>
      <c r="E716" s="49">
        <f>_xll.qlInterestRateIndexValueDate(IndexON,D716)</f>
        <v>44376</v>
      </c>
      <c r="F716" s="52">
        <f>IFERROR(_xll.qlIndexFixing(IndexON,D716,TRUE,_xll.ohTrigger(RecalcTrigger,TriggerON)),NA())</f>
        <v>1.060997643686612E-2</v>
      </c>
      <c r="H716" s="49">
        <f>_xll.qlCalendarAdvance(Calendar,$H715,B716,"f",FALSE)</f>
        <v>44376</v>
      </c>
      <c r="I716" s="49">
        <f>_xll.qlInterestRateIndexValueDate(Index1M,$H716)</f>
        <v>44378</v>
      </c>
      <c r="J716" s="52">
        <f>IFERROR(_xll.qlIndexFixing(Index1M,$H716,TRUE,_xll.ohTrigger(RecalcTrigger,Trigger1M)),NA())</f>
        <v>1.1137643641694062E-2</v>
      </c>
      <c r="K716" s="52">
        <f>IFERROR(_xll.qlIndexFixing(ONIndex1M,I716,TRUE,_xll.ohTrigger(RecalcTrigger,Trigger1M)),NA())</f>
        <v>1.1040085437601377E-2</v>
      </c>
      <c r="L716" s="52">
        <f>IFERROR(_xll.qlIndexFixing(Index3M,H716,TRUE,_xll.ohTrigger(RecalcTrigger,Trigger3M)),NA())</f>
        <v>1.2481741120666513E-2</v>
      </c>
      <c r="M716" s="52">
        <f>IFERROR(_xll.qlIndexFixing(ONIndex3M,I716,TRUE,_xll.ohTrigger(RecalcTrigger,Trigger3M)),NA())</f>
        <v>1.213192669069052E-2</v>
      </c>
      <c r="N716" s="52">
        <f>IFERROR(_xll.qlIndexFixing(Index6M,$H716,TRUE,_xll.ohTrigger(RecalcTrigger,Trigger6M)),NA())</f>
        <v>1.3858409070499979E-2</v>
      </c>
      <c r="O716" s="52">
        <f>IFERROR(_xll.qlIndexFixing(ONIndex6M,I716,TRUE,_xll.ohTrigger(RecalcTrigger,Trigger6M)),NA())</f>
        <v>1.3123092231612787E-2</v>
      </c>
      <c r="P716" s="52">
        <f>IFERROR(_xll.qlIndexFixing(Index1Y,$H716,TRUE,_xll.ohTrigger(RecalcTrigger,Trigger1Y)),NA())</f>
        <v>1.5905392822005097E-2</v>
      </c>
      <c r="Q716" s="52">
        <f>IFERROR(_xll.qlIndexFixing(ONIndex1Y,I716,TRUE,_xll.ohTrigger(RecalcTrigger,Trigger1Y)),NA())</f>
        <v>1.4455202349266116E-2</v>
      </c>
    </row>
    <row r="717" spans="2:17" x14ac:dyDescent="0.2">
      <c r="B717" s="46" t="s">
        <v>42</v>
      </c>
      <c r="D717" s="49">
        <f>_xll.qlCalendarAdvance(Calendar,$D716,B717,"f",FALSE)</f>
        <v>44383</v>
      </c>
      <c r="E717" s="49">
        <f>_xll.qlInterestRateIndexValueDate(IndexON,D717)</f>
        <v>44383</v>
      </c>
      <c r="F717" s="52">
        <f>IFERROR(_xll.qlIndexFixing(IndexON,D717,TRUE,_xll.ohTrigger(RecalcTrigger,TriggerON)),NA())</f>
        <v>1.0671487055624596E-2</v>
      </c>
      <c r="H717" s="49">
        <f>_xll.qlCalendarAdvance(Calendar,$H716,B717,"f",FALSE)</f>
        <v>44383</v>
      </c>
      <c r="I717" s="49">
        <f>_xll.qlInterestRateIndexValueDate(Index1M,$H717)</f>
        <v>44385</v>
      </c>
      <c r="J717" s="52">
        <f>IFERROR(_xll.qlIndexFixing(Index1M,$H717,TRUE,_xll.ohTrigger(RecalcTrigger,Trigger1M)),NA())</f>
        <v>1.1193481658332005E-2</v>
      </c>
      <c r="K717" s="52">
        <f>IFERROR(_xll.qlIndexFixing(ONIndex1M,I717,TRUE,_xll.ohTrigger(RecalcTrigger,Trigger1M)),NA())</f>
        <v>1.1096590598951295E-2</v>
      </c>
      <c r="L717" s="52">
        <f>IFERROR(_xll.qlIndexFixing(Index3M,H717,TRUE,_xll.ohTrigger(RecalcTrigger,Trigger3M)),NA())</f>
        <v>1.2536767140187411E-2</v>
      </c>
      <c r="M717" s="52">
        <f>IFERROR(_xll.qlIndexFixing(ONIndex3M,I717,TRUE,_xll.ohTrigger(RecalcTrigger,Trigger3M)),NA())</f>
        <v>1.2188994100208461E-2</v>
      </c>
      <c r="N717" s="52">
        <f>IFERROR(_xll.qlIndexFixing(Index6M,$H717,TRUE,_xll.ohTrigger(RecalcTrigger,Trigger6M)),NA())</f>
        <v>1.39123713883176E-2</v>
      </c>
      <c r="O717" s="52">
        <f>IFERROR(_xll.qlIndexFixing(ONIndex6M,I717,TRUE,_xll.ohTrigger(RecalcTrigger,Trigger6M)),NA())</f>
        <v>1.3179072040401252E-2</v>
      </c>
      <c r="P717" s="52">
        <f>IFERROR(_xll.qlIndexFixing(Index1Y,$H717,TRUE,_xll.ohTrigger(RecalcTrigger,Trigger1Y)),NA())</f>
        <v>1.595705839639501E-2</v>
      </c>
      <c r="Q717" s="52">
        <f>IFERROR(_xll.qlIndexFixing(ONIndex1Y,I717,TRUE,_xll.ohTrigger(RecalcTrigger,Trigger1Y)),NA())</f>
        <v>1.4509718929796023E-2</v>
      </c>
    </row>
    <row r="718" spans="2:17" x14ac:dyDescent="0.2">
      <c r="B718" s="46" t="s">
        <v>42</v>
      </c>
      <c r="D718" s="49">
        <f>_xll.qlCalendarAdvance(Calendar,$D717,B718,"f",FALSE)</f>
        <v>44390</v>
      </c>
      <c r="E718" s="49">
        <f>_xll.qlInterestRateIndexValueDate(IndexON,D718)</f>
        <v>44390</v>
      </c>
      <c r="F718" s="52">
        <f>IFERROR(_xll.qlIndexFixing(IndexON,D718,TRUE,_xll.ohTrigger(RecalcTrigger,TriggerON)),NA())</f>
        <v>1.0732491632294838E-2</v>
      </c>
      <c r="H718" s="49">
        <f>_xll.qlCalendarAdvance(Calendar,$H717,B718,"f",FALSE)</f>
        <v>44390</v>
      </c>
      <c r="I718" s="49">
        <f>_xll.qlInterestRateIndexValueDate(Index1M,$H718)</f>
        <v>44392</v>
      </c>
      <c r="J718" s="52">
        <f>IFERROR(_xll.qlIndexFixing(Index1M,$H718,TRUE,_xll.ohTrigger(RecalcTrigger,Trigger1M)),NA())</f>
        <v>1.1248875993610796E-2</v>
      </c>
      <c r="K718" s="52">
        <f>IFERROR(_xll.qlIndexFixing(ONIndex1M,I718,TRUE,_xll.ohTrigger(RecalcTrigger,Trigger1M)),NA())</f>
        <v>1.1152662166100669E-2</v>
      </c>
      <c r="L718" s="52">
        <f>IFERROR(_xll.qlIndexFixing(Index3M,H718,TRUE,_xll.ohTrigger(RecalcTrigger,Trigger3M)),NA())</f>
        <v>1.2591466079633979E-2</v>
      </c>
      <c r="M718" s="52">
        <f>IFERROR(_xll.qlIndexFixing(ONIndex3M,I718,TRUE,_xll.ohTrigger(RecalcTrigger,Trigger3M)),NA())</f>
        <v>1.2245699680359934E-2</v>
      </c>
      <c r="N718" s="52">
        <f>IFERROR(_xll.qlIndexFixing(Index6M,$H718,TRUE,_xll.ohTrigger(RecalcTrigger,Trigger6M)),NA())</f>
        <v>1.3966176365309261E-2</v>
      </c>
      <c r="O718" s="52">
        <f>IFERROR(_xll.qlIndexFixing(ONIndex6M,I718,TRUE,_xll.ohTrigger(RecalcTrigger,Trigger6M)),NA())</f>
        <v>1.3234829274670901E-2</v>
      </c>
      <c r="P718" s="52">
        <f>IFERROR(_xll.qlIndexFixing(Index1Y,$H718,TRUE,_xll.ohTrigger(RecalcTrigger,Trigger1Y)),NA())</f>
        <v>1.6008579932284783E-2</v>
      </c>
      <c r="Q718" s="52">
        <f>IFERROR(_xll.qlIndexFixing(ONIndex1Y,I718,TRUE,_xll.ohTrigger(RecalcTrigger,Trigger1Y)),NA())</f>
        <v>1.456407457474107E-2</v>
      </c>
    </row>
    <row r="719" spans="2:17" x14ac:dyDescent="0.2">
      <c r="B719" s="46" t="s">
        <v>42</v>
      </c>
      <c r="D719" s="49">
        <f>_xll.qlCalendarAdvance(Calendar,$D718,B719,"f",FALSE)</f>
        <v>44397</v>
      </c>
      <c r="E719" s="49">
        <f>_xll.qlInterestRateIndexValueDate(IndexON,D719)</f>
        <v>44397</v>
      </c>
      <c r="F719" s="52">
        <f>IFERROR(_xll.qlIndexFixing(IndexON,D719,TRUE,_xll.ohTrigger(RecalcTrigger,TriggerON)),NA())</f>
        <v>1.0792982620513314E-2</v>
      </c>
      <c r="H719" s="49">
        <f>_xll.qlCalendarAdvance(Calendar,$H718,B719,"f",FALSE)</f>
        <v>44397</v>
      </c>
      <c r="I719" s="49">
        <f>_xll.qlInterestRateIndexValueDate(Index1M,$H719)</f>
        <v>44399</v>
      </c>
      <c r="J719" s="52">
        <f>IFERROR(_xll.qlIndexFixing(Index1M,$H719,TRUE,_xll.ohTrigger(RecalcTrigger,Trigger1M)),NA())</f>
        <v>1.1303820593550618E-2</v>
      </c>
      <c r="K719" s="52">
        <f>IFERROR(_xll.qlIndexFixing(ONIndex1M,I719,TRUE,_xll.ohTrigger(RecalcTrigger,Trigger1M)),NA())</f>
        <v>1.1208294097242444E-2</v>
      </c>
      <c r="L719" s="52">
        <f>IFERROR(_xll.qlIndexFixing(Index3M,H719,TRUE,_xll.ohTrigger(RecalcTrigger,Trigger3M)),NA())</f>
        <v>1.2645864010727523E-2</v>
      </c>
      <c r="M719" s="52">
        <f>IFERROR(_xll.qlIndexFixing(ONIndex3M,I719,TRUE,_xll.ohTrigger(RecalcTrigger,Trigger3M)),NA())</f>
        <v>1.2302038299170093E-2</v>
      </c>
      <c r="N719" s="52">
        <f>IFERROR(_xll.qlIndexFixing(Index6M,$H719,TRUE,_xll.ohTrigger(RecalcTrigger,Trigger6M)),NA())</f>
        <v>1.4019828233663325E-2</v>
      </c>
      <c r="O719" s="52">
        <f>IFERROR(_xll.qlIndexFixing(ONIndex6M,I719,TRUE,_xll.ohTrigger(RecalcTrigger,Trigger6M)),NA())</f>
        <v>1.3290360728666073E-2</v>
      </c>
      <c r="P719" s="52">
        <f>IFERROR(_xll.qlIndexFixing(Index1Y,$H719,TRUE,_xll.ohTrigger(RecalcTrigger,Trigger1Y)),NA())</f>
        <v>1.60599573323469E-2</v>
      </c>
      <c r="Q719" s="52">
        <f>IFERROR(_xll.qlIndexFixing(ONIndex1Y,I719,TRUE,_xll.ohTrigger(RecalcTrigger,Trigger1Y)),NA())</f>
        <v>1.4618267035979571E-2</v>
      </c>
    </row>
    <row r="720" spans="2:17" x14ac:dyDescent="0.2">
      <c r="B720" s="46" t="s">
        <v>42</v>
      </c>
      <c r="D720" s="49">
        <f>_xll.qlCalendarAdvance(Calendar,$D719,B720,"f",FALSE)</f>
        <v>44404</v>
      </c>
      <c r="E720" s="49">
        <f>_xll.qlInterestRateIndexValueDate(IndexON,D720)</f>
        <v>44404</v>
      </c>
      <c r="F720" s="52">
        <f>IFERROR(_xll.qlIndexFixing(IndexON,D720,TRUE,_xll.ohTrigger(RecalcTrigger,TriggerON)),NA())</f>
        <v>1.0852952473996424E-2</v>
      </c>
      <c r="H720" s="49">
        <f>_xll.qlCalendarAdvance(Calendar,$H719,B720,"f",FALSE)</f>
        <v>44404</v>
      </c>
      <c r="I720" s="49">
        <f>_xll.qlInterestRateIndexValueDate(Index1M,$H720)</f>
        <v>44406</v>
      </c>
      <c r="J720" s="52">
        <f>IFERROR(_xll.qlIndexFixing(Index1M,$H720,TRUE,_xll.ohTrigger(RecalcTrigger,Trigger1M)),NA())</f>
        <v>1.1358309404109201E-2</v>
      </c>
      <c r="K720" s="52">
        <f>IFERROR(_xll.qlIndexFixing(ONIndex1M,I720,TRUE,_xll.ohTrigger(RecalcTrigger,Trigger1M)),NA())</f>
        <v>1.1263480350569566E-2</v>
      </c>
      <c r="L720" s="52">
        <f>IFERROR(_xll.qlIndexFixing(Index3M,H720,TRUE,_xll.ohTrigger(RecalcTrigger,Trigger3M)),NA())</f>
        <v>1.2699987392655057E-2</v>
      </c>
      <c r="M720" s="52">
        <f>IFERROR(_xll.qlIndexFixing(ONIndex3M,I720,TRUE,_xll.ohTrigger(RecalcTrigger,Trigger3M)),NA())</f>
        <v>1.2358004824344349E-2</v>
      </c>
      <c r="N720" s="52">
        <f>IFERROR(_xll.qlIndexFixing(Index6M,$H720,TRUE,_xll.ohTrigger(RecalcTrigger,Trigger6M)),NA())</f>
        <v>1.4073331305288903E-2</v>
      </c>
      <c r="O720" s="52">
        <f>IFERROR(_xll.qlIndexFixing(ONIndex6M,I720,TRUE,_xll.ohTrigger(RecalcTrigger,Trigger6M)),NA())</f>
        <v>1.3345663196551172E-2</v>
      </c>
      <c r="P720" s="52">
        <f>IFERROR(_xll.qlIndexFixing(Index1Y,$H720,TRUE,_xll.ohTrigger(RecalcTrigger,Trigger1Y)),NA())</f>
        <v>1.6111190517726519E-2</v>
      </c>
      <c r="Q720" s="52">
        <f>IFERROR(_xll.qlIndexFixing(ONIndex1Y,I720,TRUE,_xll.ohTrigger(RecalcTrigger,Trigger1Y)),NA())</f>
        <v>1.4672294065629643E-2</v>
      </c>
    </row>
    <row r="721" spans="2:17" x14ac:dyDescent="0.2">
      <c r="B721" s="46" t="s">
        <v>42</v>
      </c>
      <c r="D721" s="49">
        <f>_xll.qlCalendarAdvance(Calendar,$D720,B721,"f",FALSE)</f>
        <v>44411</v>
      </c>
      <c r="E721" s="49">
        <f>_xll.qlInterestRateIndexValueDate(IndexON,D721)</f>
        <v>44411</v>
      </c>
      <c r="F721" s="52">
        <f>IFERROR(_xll.qlIndexFixing(IndexON,D721,TRUE,_xll.ohTrigger(RecalcTrigger,TriggerON)),NA())</f>
        <v>1.0912393646620444E-2</v>
      </c>
      <c r="H721" s="49">
        <f>_xll.qlCalendarAdvance(Calendar,$H720,B721,"f",FALSE)</f>
        <v>44411</v>
      </c>
      <c r="I721" s="49">
        <f>_xll.qlInterestRateIndexValueDate(Index1M,$H721)</f>
        <v>44413</v>
      </c>
      <c r="J721" s="52">
        <f>IFERROR(_xll.qlIndexFixing(Index1M,$H721,TRUE,_xll.ohTrigger(RecalcTrigger,Trigger1M)),NA())</f>
        <v>1.1412336371176834E-2</v>
      </c>
      <c r="K721" s="52">
        <f>IFERROR(_xll.qlIndexFixing(ONIndex1M,I721,TRUE,_xll.ohTrigger(RecalcTrigger,Trigger1M)),NA())</f>
        <v>1.1318214884514788E-2</v>
      </c>
      <c r="L721" s="52">
        <f>IFERROR(_xll.qlIndexFixing(Index3M,H721,TRUE,_xll.ohTrigger(RecalcTrigger,Trigger3M)),NA())</f>
        <v>1.2753863072077995E-2</v>
      </c>
      <c r="M721" s="52">
        <f>IFERROR(_xll.qlIndexFixing(ONIndex3M,I721,TRUE,_xll.ohTrigger(RecalcTrigger,Trigger3M)),NA())</f>
        <v>1.2413594123588112E-2</v>
      </c>
      <c r="N721" s="52">
        <f>IFERROR(_xll.qlIndexFixing(Index6M,$H721,TRUE,_xll.ohTrigger(RecalcTrigger,Trigger6M)),NA())</f>
        <v>1.4126689971817997E-2</v>
      </c>
      <c r="O721" s="52">
        <f>IFERROR(_xll.qlIndexFixing(ONIndex6M,I721,TRUE,_xll.ohTrigger(RecalcTrigger,Trigger6M)),NA())</f>
        <v>1.340073347209092E-2</v>
      </c>
      <c r="P721" s="52">
        <f>IFERROR(_xll.qlIndexFixing(Index1Y,$H721,TRUE,_xll.ohTrigger(RecalcTrigger,Trigger1Y)),NA())</f>
        <v>1.6162279428046076E-2</v>
      </c>
      <c r="Q721" s="52">
        <f>IFERROR(_xll.qlIndexFixing(ONIndex1Y,I721,TRUE,_xll.ohTrigger(RecalcTrigger,Trigger1Y)),NA())</f>
        <v>1.4726153415489662E-2</v>
      </c>
    </row>
    <row r="722" spans="2:17" x14ac:dyDescent="0.2">
      <c r="B722" s="46" t="s">
        <v>42</v>
      </c>
      <c r="D722" s="49">
        <f>_xll.qlCalendarAdvance(Calendar,$D721,B722,"f",FALSE)</f>
        <v>44418</v>
      </c>
      <c r="E722" s="49">
        <f>_xll.qlInterestRateIndexValueDate(IndexON,D722)</f>
        <v>44418</v>
      </c>
      <c r="F722" s="52">
        <f>IFERROR(_xll.qlIndexFixing(IndexON,D722,TRUE,_xll.ohTrigger(RecalcTrigger,TriggerON)),NA())</f>
        <v>1.0971298592101775E-2</v>
      </c>
      <c r="H722" s="49">
        <f>_xll.qlCalendarAdvance(Calendar,$H721,B722,"f",FALSE)</f>
        <v>44418</v>
      </c>
      <c r="I722" s="49">
        <f>_xll.qlInterestRateIndexValueDate(Index1M,$H722)</f>
        <v>44420</v>
      </c>
      <c r="J722" s="52">
        <f>IFERROR(_xll.qlIndexFixing(Index1M,$H722,TRUE,_xll.ohTrigger(RecalcTrigger,Trigger1M)),NA())</f>
        <v>1.1465895440588847E-2</v>
      </c>
      <c r="K722" s="52">
        <f>IFERROR(_xll.qlIndexFixing(ONIndex1M,I722,TRUE,_xll.ohTrigger(RecalcTrigger,Trigger1M)),NA())</f>
        <v>1.1372491657191119E-2</v>
      </c>
      <c r="L722" s="52">
        <f>IFERROR(_xll.qlIndexFixing(Index3M,H722,TRUE,_xll.ohTrigger(RecalcTrigger,Trigger3M)),NA())</f>
        <v>1.280751828314345E-2</v>
      </c>
      <c r="M722" s="52">
        <f>IFERROR(_xll.qlIndexFixing(ONIndex3M,I722,TRUE,_xll.ohTrigger(RecalcTrigger,Trigger3M)),NA())</f>
        <v>1.2468801064846602E-2</v>
      </c>
      <c r="N722" s="52">
        <f>IFERROR(_xll.qlIndexFixing(Index6M,$H722,TRUE,_xll.ohTrigger(RecalcTrigger,Trigger6M)),NA())</f>
        <v>1.4179908704618832E-2</v>
      </c>
      <c r="O722" s="52">
        <f>IFERROR(_xll.qlIndexFixing(ONIndex6M,I722,TRUE,_xll.ohTrigger(RecalcTrigger,Trigger6M)),NA())</f>
        <v>1.3455568349609592E-2</v>
      </c>
      <c r="P722" s="52">
        <f>IFERROR(_xll.qlIndexFixing(Index1Y,$H722,TRUE,_xll.ohTrigger(RecalcTrigger,Trigger1Y)),NA())</f>
        <v>1.6213224021409876E-2</v>
      </c>
      <c r="Q722" s="52">
        <f>IFERROR(_xll.qlIndexFixing(ONIndex1Y,I722,TRUE,_xll.ohTrigger(RecalcTrigger,Trigger1Y)),NA())</f>
        <v>1.4779842837597812E-2</v>
      </c>
    </row>
    <row r="723" spans="2:17" x14ac:dyDescent="0.2">
      <c r="B723" s="46" t="s">
        <v>42</v>
      </c>
      <c r="D723" s="49">
        <f>_xll.qlCalendarAdvance(Calendar,$D722,B723,"f",FALSE)</f>
        <v>44425</v>
      </c>
      <c r="E723" s="49">
        <f>_xll.qlInterestRateIndexValueDate(IndexON,D723)</f>
        <v>44425</v>
      </c>
      <c r="F723" s="52">
        <f>IFERROR(_xll.qlIndexFixing(IndexON,D723,TRUE,_xll.ohTrigger(RecalcTrigger,TriggerON)),NA())</f>
        <v>1.102965976431669E-2</v>
      </c>
      <c r="H723" s="49">
        <f>_xll.qlCalendarAdvance(Calendar,$H722,B723,"f",FALSE)</f>
        <v>44425</v>
      </c>
      <c r="I723" s="49">
        <f>_xll.qlInterestRateIndexValueDate(Index1M,$H723)</f>
        <v>44427</v>
      </c>
      <c r="J723" s="52">
        <f>IFERROR(_xll.qlIndexFixing(Index1M,$H723,TRUE,_xll.ohTrigger(RecalcTrigger,Trigger1M)),NA())</f>
        <v>1.1518980558125613E-2</v>
      </c>
      <c r="K723" s="52">
        <f>IFERROR(_xll.qlIndexFixing(ONIndex1M,I723,TRUE,_xll.ohTrigger(RecalcTrigger,Trigger1M)),NA())</f>
        <v>1.1426304626871442E-2</v>
      </c>
      <c r="L723" s="52">
        <f>IFERROR(_xll.qlIndexFixing(Index3M,H723,TRUE,_xll.ohTrigger(RecalcTrigger,Trigger3M)),NA())</f>
        <v>1.286098064749118E-2</v>
      </c>
      <c r="M723" s="52">
        <f>IFERROR(_xll.qlIndexFixing(ONIndex3M,I723,TRUE,_xll.ohTrigger(RecalcTrigger,Trigger3M)),NA())</f>
        <v>1.2523620515985101E-2</v>
      </c>
      <c r="N723" s="52">
        <f>IFERROR(_xll.qlIndexFixing(Index6M,$H723,TRUE,_xll.ohTrigger(RecalcTrigger,Trigger6M)),NA())</f>
        <v>1.4232992054798424E-2</v>
      </c>
      <c r="O723" s="52">
        <f>IFERROR(_xll.qlIndexFixing(ONIndex6M,I723,TRUE,_xll.ohTrigger(RecalcTrigger,Trigger6M)),NA())</f>
        <v>1.351016462311172E-2</v>
      </c>
      <c r="P723" s="52">
        <f>IFERROR(_xll.qlIndexFixing(Index1Y,$H723,TRUE,_xll.ohTrigger(RecalcTrigger,Trigger1Y)),NA())</f>
        <v>1.6264024274409358E-2</v>
      </c>
      <c r="Q723" s="52">
        <f>IFERROR(_xll.qlIndexFixing(ONIndex1Y,I723,TRUE,_xll.ohTrigger(RecalcTrigger,Trigger1Y)),NA())</f>
        <v>1.4833360083832403E-2</v>
      </c>
    </row>
    <row r="724" spans="2:17" x14ac:dyDescent="0.2">
      <c r="B724" s="46" t="s">
        <v>42</v>
      </c>
      <c r="D724" s="49">
        <f>_xll.qlCalendarAdvance(Calendar,$D723,B724,"f",FALSE)</f>
        <v>44432</v>
      </c>
      <c r="E724" s="49">
        <f>_xll.qlInterestRateIndexValueDate(IndexON,D724)</f>
        <v>44432</v>
      </c>
      <c r="F724" s="52">
        <f>IFERROR(_xll.qlIndexFixing(IndexON,D724,TRUE,_xll.ohTrigger(RecalcTrigger,TriggerON)),NA())</f>
        <v>1.1087469617061529E-2</v>
      </c>
      <c r="H724" s="49">
        <f>_xll.qlCalendarAdvance(Calendar,$H723,B724,"f",FALSE)</f>
        <v>44432</v>
      </c>
      <c r="I724" s="49">
        <f>_xll.qlInterestRateIndexValueDate(Index1M,$H724)</f>
        <v>44434</v>
      </c>
      <c r="J724" s="52">
        <f>IFERROR(_xll.qlIndexFixing(Index1M,$H724,TRUE,_xll.ohTrigger(RecalcTrigger,Trigger1M)),NA())</f>
        <v>1.1571589206615662E-2</v>
      </c>
      <c r="K724" s="52">
        <f>IFERROR(_xll.qlIndexFixing(ONIndex1M,I724,TRUE,_xll.ohTrigger(RecalcTrigger,Trigger1M)),NA())</f>
        <v>1.1479647751828637E-2</v>
      </c>
      <c r="L724" s="52">
        <f>IFERROR(_xll.qlIndexFixing(Index3M,H724,TRUE,_xll.ohTrigger(RecalcTrigger,Trigger3M)),NA())</f>
        <v>1.2914278174269229E-2</v>
      </c>
      <c r="M724" s="52">
        <f>IFERROR(_xll.qlIndexFixing(ONIndex3M,I724,TRUE,_xll.ohTrigger(RecalcTrigger,Trigger3M)),NA())</f>
        <v>1.2578047344549148E-2</v>
      </c>
      <c r="N724" s="52">
        <f>IFERROR(_xll.qlIndexFixing(Index6M,$H724,TRUE,_xll.ohTrigger(RecalcTrigger,Trigger6M)),NA())</f>
        <v>1.4285944653214191E-2</v>
      </c>
      <c r="O724" s="52">
        <f>IFERROR(_xll.qlIndexFixing(ONIndex6M,I724,TRUE,_xll.ohTrigger(RecalcTrigger,Trigger6M)),NA())</f>
        <v>1.3564519086601834E-2</v>
      </c>
      <c r="P724" s="52">
        <f>IFERROR(_xll.qlIndexFixing(Index1Y,$H724,TRUE,_xll.ohTrigger(RecalcTrigger,Trigger1Y)),NA())</f>
        <v>1.631468018212703E-2</v>
      </c>
      <c r="Q724" s="52">
        <f>IFERROR(_xll.qlIndexFixing(ONIndex1Y,I724,TRUE,_xll.ohTrigger(RecalcTrigger,Trigger1Y)),NA())</f>
        <v>1.4886702906151683E-2</v>
      </c>
    </row>
    <row r="725" spans="2:17" x14ac:dyDescent="0.2">
      <c r="B725" s="46" t="s">
        <v>42</v>
      </c>
      <c r="D725" s="49">
        <f>_xll.qlCalendarAdvance(Calendar,$D724,B725,"f",FALSE)</f>
        <v>44439</v>
      </c>
      <c r="E725" s="49">
        <f>_xll.qlInterestRateIndexValueDate(IndexON,D725)</f>
        <v>44439</v>
      </c>
      <c r="F725" s="52">
        <f>IFERROR(_xll.qlIndexFixing(IndexON,D725,TRUE,_xll.ohTrigger(RecalcTrigger,TriggerON)),NA())</f>
        <v>1.1144720603972758E-2</v>
      </c>
      <c r="H725" s="49">
        <f>_xll.qlCalendarAdvance(Calendar,$H724,B725,"f",FALSE)</f>
        <v>44439</v>
      </c>
      <c r="I725" s="49">
        <f>_xll.qlInterestRateIndexValueDate(Index1M,$H725)</f>
        <v>44441</v>
      </c>
      <c r="J725" s="52">
        <f>IFERROR(_xll.qlIndexFixing(Index1M,$H725,TRUE,_xll.ohTrigger(RecalcTrigger,Trigger1M)),NA())</f>
        <v>1.1623778516057226E-2</v>
      </c>
      <c r="K725" s="52">
        <f>IFERROR(_xll.qlIndexFixing(ONIndex1M,I725,TRUE,_xll.ohTrigger(RecalcTrigger,Trigger1M)),NA())</f>
        <v>1.1532514990255649E-2</v>
      </c>
      <c r="L725" s="52">
        <f>IFERROR(_xll.qlIndexFixing(Index3M,H725,TRUE,_xll.ohTrigger(RecalcTrigger,Trigger3M)),NA())</f>
        <v>1.2963424171388856E-2</v>
      </c>
      <c r="M725" s="52">
        <f>IFERROR(_xll.qlIndexFixing(ONIndex3M,I725,TRUE,_xll.ohTrigger(RecalcTrigger,Trigger3M)),NA())</f>
        <v>1.2632076418483962E-2</v>
      </c>
      <c r="N725" s="52">
        <f>IFERROR(_xll.qlIndexFixing(Index6M,$H725,TRUE,_xll.ohTrigger(RecalcTrigger,Trigger6M)),NA())</f>
        <v>1.4318670898741611E-2</v>
      </c>
      <c r="O725" s="52">
        <f>IFERROR(_xll.qlIndexFixing(ONIndex6M,I725,TRUE,_xll.ohTrigger(RecalcTrigger,Trigger6M)),NA())</f>
        <v>1.3618628534164401E-2</v>
      </c>
      <c r="P725" s="52">
        <f>IFERROR(_xll.qlIndexFixing(Index1Y,$H725,TRUE,_xll.ohTrigger(RecalcTrigger,Trigger1Y)),NA())</f>
        <v>1.6365191758141513E-2</v>
      </c>
      <c r="Q725" s="52">
        <f>IFERROR(_xll.qlIndexFixing(ONIndex1Y,I725,TRUE,_xll.ohTrigger(RecalcTrigger,Trigger1Y)),NA())</f>
        <v>1.4939869056513899E-2</v>
      </c>
    </row>
    <row r="726" spans="2:17" x14ac:dyDescent="0.2">
      <c r="B726" s="46" t="s">
        <v>42</v>
      </c>
      <c r="D726" s="49">
        <f>_xll.qlCalendarAdvance(Calendar,$D725,B726,"f",FALSE)</f>
        <v>44446</v>
      </c>
      <c r="E726" s="49">
        <f>_xll.qlInterestRateIndexValueDate(IndexON,D726)</f>
        <v>44446</v>
      </c>
      <c r="F726" s="52">
        <f>IFERROR(_xll.qlIndexFixing(IndexON,D726,TRUE,_xll.ohTrigger(RecalcTrigger,TriggerON)),NA())</f>
        <v>1.1201405178846713E-2</v>
      </c>
      <c r="H726" s="49">
        <f>_xll.qlCalendarAdvance(Calendar,$H725,B726,"f",FALSE)</f>
        <v>44446</v>
      </c>
      <c r="I726" s="49">
        <f>_xll.qlInterestRateIndexValueDate(Index1M,$H726)</f>
        <v>44448</v>
      </c>
      <c r="J726" s="52">
        <f>IFERROR(_xll.qlIndexFixing(Index1M,$H726,TRUE,_xll.ohTrigger(RecalcTrigger,Trigger1M)),NA())</f>
        <v>1.1675656033416637E-2</v>
      </c>
      <c r="K726" s="52">
        <f>IFERROR(_xll.qlIndexFixing(ONIndex1M,I726,TRUE,_xll.ohTrigger(RecalcTrigger,Trigger1M)),NA())</f>
        <v>1.1584900300345424E-2</v>
      </c>
      <c r="L726" s="52">
        <f>IFERROR(_xll.qlIndexFixing(Index3M,H726,TRUE,_xll.ohTrigger(RecalcTrigger,Trigger3M)),NA())</f>
        <v>1.3016478085093302E-2</v>
      </c>
      <c r="M726" s="52">
        <f>IFERROR(_xll.qlIndexFixing(ONIndex3M,I726,TRUE,_xll.ohTrigger(RecalcTrigger,Trigger3M)),NA())</f>
        <v>1.2685702605494953E-2</v>
      </c>
      <c r="N726" s="52">
        <f>IFERROR(_xll.qlIndexFixing(Index6M,$H726,TRUE,_xll.ohTrigger(RecalcTrigger,Trigger6M)),NA())</f>
        <v>1.4371404949487186E-2</v>
      </c>
      <c r="O726" s="52">
        <f>IFERROR(_xll.qlIndexFixing(ONIndex6M,I726,TRUE,_xll.ohTrigger(RecalcTrigger,Trigger6M)),NA())</f>
        <v>1.3672489759883888E-2</v>
      </c>
      <c r="P726" s="52">
        <f>IFERROR(_xll.qlIndexFixing(Index1Y,$H726,TRUE,_xll.ohTrigger(RecalcTrigger,Trigger1Y)),NA())</f>
        <v>1.6415559034533001E-2</v>
      </c>
      <c r="Q726" s="52">
        <f>IFERROR(_xll.qlIndexFixing(ONIndex1Y,I726,TRUE,_xll.ohTrigger(RecalcTrigger,Trigger1Y)),NA())</f>
        <v>1.4992856286877299E-2</v>
      </c>
    </row>
    <row r="727" spans="2:17" x14ac:dyDescent="0.2">
      <c r="B727" s="46" t="s">
        <v>42</v>
      </c>
      <c r="D727" s="49">
        <f>_xll.qlCalendarAdvance(Calendar,$D726,B727,"f",FALSE)</f>
        <v>44453</v>
      </c>
      <c r="E727" s="49">
        <f>_xll.qlInterestRateIndexValueDate(IndexON,D727)</f>
        <v>44453</v>
      </c>
      <c r="F727" s="52">
        <f>IFERROR(_xll.qlIndexFixing(IndexON,D727,TRUE,_xll.ohTrigger(RecalcTrigger,TriggerON)),NA())</f>
        <v>1.1257515795559669E-2</v>
      </c>
      <c r="H727" s="49">
        <f>_xll.qlCalendarAdvance(Calendar,$H726,B727,"f",FALSE)</f>
        <v>44453</v>
      </c>
      <c r="I727" s="49">
        <f>_xll.qlInterestRateIndexValueDate(Index1M,$H727)</f>
        <v>44455</v>
      </c>
      <c r="J727" s="52">
        <f>IFERROR(_xll.qlIndexFixing(Index1M,$H727,TRUE,_xll.ohTrigger(RecalcTrigger,Trigger1M)),NA())</f>
        <v>1.1727332245411171E-2</v>
      </c>
      <c r="K727" s="52">
        <f>IFERROR(_xll.qlIndexFixing(ONIndex1M,I727,TRUE,_xll.ohTrigger(RecalcTrigger,Trigger1M)),NA())</f>
        <v>1.163679764045078E-2</v>
      </c>
      <c r="L727" s="52">
        <f>IFERROR(_xll.qlIndexFixing(Index3M,H727,TRUE,_xll.ohTrigger(RecalcTrigger,Trigger3M)),NA())</f>
        <v>1.3069452859223733E-2</v>
      </c>
      <c r="M727" s="52">
        <f>IFERROR(_xll.qlIndexFixing(ONIndex3M,I727,TRUE,_xll.ohTrigger(RecalcTrigger,Trigger3M)),NA())</f>
        <v>1.2738920773607276E-2</v>
      </c>
      <c r="N727" s="52">
        <f>IFERROR(_xll.qlIndexFixing(Index6M,$H727,TRUE,_xll.ohTrigger(RecalcTrigger,Trigger6M)),NA())</f>
        <v>1.4424022671180736E-2</v>
      </c>
      <c r="O727" s="52">
        <f>IFERROR(_xll.qlIndexFixing(ONIndex6M,I727,TRUE,_xll.ohTrigger(RecalcTrigger,Trigger6M)),NA())</f>
        <v>1.3726099557844762E-2</v>
      </c>
      <c r="P727" s="52">
        <f>IFERROR(_xll.qlIndexFixing(Index1Y,$H727,TRUE,_xll.ohTrigger(RecalcTrigger,Trigger1Y)),NA())</f>
        <v>1.6465782061886137E-2</v>
      </c>
      <c r="Q727" s="52">
        <f>IFERROR(_xll.qlIndexFixing(ONIndex1Y,I727,TRUE,_xll.ohTrigger(RecalcTrigger,Trigger1Y)),NA())</f>
        <v>1.5045662349040256E-2</v>
      </c>
    </row>
    <row r="728" spans="2:17" x14ac:dyDescent="0.2">
      <c r="B728" s="46" t="s">
        <v>42</v>
      </c>
      <c r="D728" s="49">
        <f>_xll.qlCalendarAdvance(Calendar,$D727,B728,"f",FALSE)</f>
        <v>44460</v>
      </c>
      <c r="E728" s="49">
        <f>_xll.qlInterestRateIndexValueDate(IndexON,D728)</f>
        <v>44460</v>
      </c>
      <c r="F728" s="52">
        <f>IFERROR(_xll.qlIndexFixing(IndexON,D728,TRUE,_xll.ohTrigger(RecalcTrigger,TriggerON)),NA())</f>
        <v>1.1313044907748093E-2</v>
      </c>
      <c r="H728" s="49">
        <f>_xll.qlCalendarAdvance(Calendar,$H727,B728,"f",FALSE)</f>
        <v>44460</v>
      </c>
      <c r="I728" s="49">
        <f>_xll.qlInterestRateIndexValueDate(Index1M,$H728)</f>
        <v>44462</v>
      </c>
      <c r="J728" s="52">
        <f>IFERROR(_xll.qlIndexFixing(Index1M,$H728,TRUE,_xll.ohTrigger(RecalcTrigger,Trigger1M)),NA())</f>
        <v>1.1778919091073869E-2</v>
      </c>
      <c r="K728" s="52">
        <f>IFERROR(_xll.qlIndexFixing(ONIndex1M,I728,TRUE,_xll.ohTrigger(RecalcTrigger,Trigger1M)),NA())</f>
        <v>1.1688308843833539E-2</v>
      </c>
      <c r="L728" s="52">
        <f>IFERROR(_xll.qlIndexFixing(Index3M,H728,TRUE,_xll.ohTrigger(RecalcTrigger,Trigger3M)),NA())</f>
        <v>1.3122378377694394E-2</v>
      </c>
      <c r="M728" s="52">
        <f>IFERROR(_xll.qlIndexFixing(ONIndex3M,I728,TRUE,_xll.ohTrigger(RecalcTrigger,Trigger3M)),NA())</f>
        <v>1.2791808145289352E-2</v>
      </c>
      <c r="N728" s="52">
        <f>IFERROR(_xll.qlIndexFixing(Index6M,$H728,TRUE,_xll.ohTrigger(RecalcTrigger,Trigger6M)),NA())</f>
        <v>1.4476529180991269E-2</v>
      </c>
      <c r="O728" s="52">
        <f>IFERROR(_xll.qlIndexFixing(ONIndex6M,I728,TRUE,_xll.ohTrigger(RecalcTrigger,Trigger6M)),NA())</f>
        <v>1.3779488759064762E-2</v>
      </c>
      <c r="P728" s="52">
        <f>IFERROR(_xll.qlIndexFixing(Index1Y,$H728,TRUE,_xll.ohTrigger(RecalcTrigger,Trigger1Y)),NA())</f>
        <v>1.6515860909295667E-2</v>
      </c>
      <c r="Q728" s="52">
        <f>IFERROR(_xll.qlIndexFixing(ONIndex1Y,I728,TRUE,_xll.ohTrigger(RecalcTrigger,Trigger1Y)),NA())</f>
        <v>1.5098300393123765E-2</v>
      </c>
    </row>
    <row r="729" spans="2:17" x14ac:dyDescent="0.2">
      <c r="B729" s="46" t="s">
        <v>42</v>
      </c>
      <c r="D729" s="49">
        <f>_xll.qlCalendarAdvance(Calendar,$D728,B729,"f",FALSE)</f>
        <v>44467</v>
      </c>
      <c r="E729" s="49">
        <f>_xll.qlInterestRateIndexValueDate(IndexON,D729)</f>
        <v>44467</v>
      </c>
      <c r="F729" s="52">
        <f>IFERROR(_xll.qlIndexFixing(IndexON,D729,TRUE,_xll.ohTrigger(RecalcTrigger,TriggerON)),NA())</f>
        <v>1.136814064316205E-2</v>
      </c>
      <c r="H729" s="49">
        <f>_xll.qlCalendarAdvance(Calendar,$H728,B729,"f",FALSE)</f>
        <v>44467</v>
      </c>
      <c r="I729" s="49">
        <f>_xll.qlInterestRateIndexValueDate(Index1M,$H729)</f>
        <v>44469</v>
      </c>
      <c r="J729" s="52">
        <f>IFERROR(_xll.qlIndexFixing(Index1M,$H729,TRUE,_xll.ohTrigger(RecalcTrigger,Trigger1M)),NA())</f>
        <v>1.1818867920577774E-2</v>
      </c>
      <c r="K729" s="52">
        <f>IFERROR(_xll.qlIndexFixing(ONIndex1M,I729,TRUE,_xll.ohTrigger(RecalcTrigger,Trigger1M)),NA())</f>
        <v>1.1739809287343306E-2</v>
      </c>
      <c r="L729" s="52">
        <f>IFERROR(_xll.qlIndexFixing(Index3M,H729,TRUE,_xll.ohTrigger(RecalcTrigger,Trigger3M)),NA())</f>
        <v>1.3179295639625607E-2</v>
      </c>
      <c r="M729" s="52">
        <f>IFERROR(_xll.qlIndexFixing(ONIndex3M,I729,TRUE,_xll.ohTrigger(RecalcTrigger,Trigger3M)),NA())</f>
        <v>1.2844650774122002E-2</v>
      </c>
      <c r="N729" s="52">
        <f>IFERROR(_xll.qlIndexFixing(Index6M,$H729,TRUE,_xll.ohTrigger(RecalcTrigger,Trigger6M)),NA())</f>
        <v>1.4532926442077602E-2</v>
      </c>
      <c r="O729" s="52">
        <f>IFERROR(_xll.qlIndexFixing(ONIndex6M,I729,TRUE,_xll.ohTrigger(RecalcTrigger,Trigger6M)),NA())</f>
        <v>1.3832774503201861E-2</v>
      </c>
      <c r="P729" s="52">
        <f>IFERROR(_xll.qlIndexFixing(Index1Y,$H729,TRUE,_xll.ohTrigger(RecalcTrigger,Trigger1Y)),NA())</f>
        <v>1.6565795232278802E-2</v>
      </c>
      <c r="Q729" s="52">
        <f>IFERROR(_xll.qlIndexFixing(ONIndex1Y,I729,TRUE,_xll.ohTrigger(RecalcTrigger,Trigger1Y)),NA())</f>
        <v>1.5150822613696491E-2</v>
      </c>
    </row>
    <row r="730" spans="2:17" x14ac:dyDescent="0.2">
      <c r="B730" s="46" t="s">
        <v>42</v>
      </c>
      <c r="D730" s="49">
        <f>_xll.qlCalendarAdvance(Calendar,$D729,B730,"f",FALSE)</f>
        <v>44474</v>
      </c>
      <c r="E730" s="49">
        <f>_xll.qlInterestRateIndexValueDate(IndexON,D730)</f>
        <v>44474</v>
      </c>
      <c r="F730" s="52">
        <f>IFERROR(_xll.qlIndexFixing(IndexON,D730,TRUE,_xll.ohTrigger(RecalcTrigger,TriggerON)),NA())</f>
        <v>1.1423134146673064E-2</v>
      </c>
      <c r="H730" s="49">
        <f>_xll.qlCalendarAdvance(Calendar,$H729,B730,"f",FALSE)</f>
        <v>44474</v>
      </c>
      <c r="I730" s="49">
        <f>_xll.qlInterestRateIndexValueDate(Index1M,$H730)</f>
        <v>44476</v>
      </c>
      <c r="J730" s="52">
        <f>IFERROR(_xll.qlIndexFixing(Index1M,$H730,TRUE,_xll.ohTrigger(RecalcTrigger,Trigger1M)),NA())</f>
        <v>1.1882127352825789E-2</v>
      </c>
      <c r="K730" s="52">
        <f>IFERROR(_xll.qlIndexFixing(ONIndex1M,I730,TRUE,_xll.ohTrigger(RecalcTrigger,Trigger1M)),NA())</f>
        <v>1.179133300815316E-2</v>
      </c>
      <c r="L730" s="52">
        <f>IFERROR(_xll.qlIndexFixing(Index3M,H730,TRUE,_xll.ohTrigger(RecalcTrigger,Trigger3M)),NA())</f>
        <v>1.3232178539271028E-2</v>
      </c>
      <c r="M730" s="52">
        <f>IFERROR(_xll.qlIndexFixing(ONIndex3M,I730,TRUE,_xll.ohTrigger(RecalcTrigger,Trigger3M)),NA())</f>
        <v>1.2897474125495023E-2</v>
      </c>
      <c r="N730" s="52">
        <f>IFERROR(_xll.qlIndexFixing(Index6M,$H730,TRUE,_xll.ohTrigger(RecalcTrigger,Trigger6M)),NA())</f>
        <v>1.4585212783164275E-2</v>
      </c>
      <c r="O730" s="52">
        <f>IFERROR(_xll.qlIndexFixing(ONIndex6M,I730,TRUE,_xll.ohTrigger(RecalcTrigger,Trigger6M)),NA())</f>
        <v>1.3885966230544611E-2</v>
      </c>
      <c r="P730" s="52">
        <f>IFERROR(_xll.qlIndexFixing(Index1Y,$H730,TRUE,_xll.ohTrigger(RecalcTrigger,Trigger1Y)),NA())</f>
        <v>1.6615582966016642E-2</v>
      </c>
      <c r="Q730" s="52">
        <f>IFERROR(_xll.qlIndexFixing(ONIndex1Y,I730,TRUE,_xll.ohTrigger(RecalcTrigger,Trigger1Y)),NA())</f>
        <v>1.5203232483740337E-2</v>
      </c>
    </row>
    <row r="731" spans="2:17" x14ac:dyDescent="0.2">
      <c r="B731" s="46" t="s">
        <v>42</v>
      </c>
      <c r="D731" s="49">
        <f>_xll.qlCalendarAdvance(Calendar,$D730,B731,"f",FALSE)</f>
        <v>44481</v>
      </c>
      <c r="E731" s="49">
        <f>_xll.qlInterestRateIndexValueDate(IndexON,D731)</f>
        <v>44481</v>
      </c>
      <c r="F731" s="52">
        <f>IFERROR(_xll.qlIndexFixing(IndexON,D731,TRUE,_xll.ohTrigger(RecalcTrigger,TriggerON)),NA())</f>
        <v>1.1478036192622554E-2</v>
      </c>
      <c r="H731" s="49">
        <f>_xll.qlCalendarAdvance(Calendar,$H730,B731,"f",FALSE)</f>
        <v>44481</v>
      </c>
      <c r="I731" s="49">
        <f>_xll.qlInterestRateIndexValueDate(Index1M,$H731)</f>
        <v>44483</v>
      </c>
      <c r="J731" s="52">
        <f>IFERROR(_xll.qlIndexFixing(Index1M,$H731,TRUE,_xll.ohTrigger(RecalcTrigger,Trigger1M)),NA())</f>
        <v>1.1933768795795163E-2</v>
      </c>
      <c r="K731" s="52">
        <f>IFERROR(_xll.qlIndexFixing(ONIndex1M,I731,TRUE,_xll.ohTrigger(RecalcTrigger,Trigger1M)),NA())</f>
        <v>1.1842880587797922E-2</v>
      </c>
      <c r="L731" s="52">
        <f>IFERROR(_xll.qlIndexFixing(Index3M,H731,TRUE,_xll.ohTrigger(RecalcTrigger,Trigger3M)),NA())</f>
        <v>1.3285042274236172E-2</v>
      </c>
      <c r="M731" s="52">
        <f>IFERROR(_xll.qlIndexFixing(ONIndex3M,I731,TRUE,_xll.ohTrigger(RecalcTrigger,Trigger3M)),NA())</f>
        <v>1.2950278123469161E-2</v>
      </c>
      <c r="N731" s="52">
        <f>IFERROR(_xll.qlIndexFixing(Index6M,$H731,TRUE,_xll.ohTrigger(RecalcTrigger,Trigger6M)),NA())</f>
        <v>1.4637390761502722E-2</v>
      </c>
      <c r="O731" s="52">
        <f>IFERROR(_xll.qlIndexFixing(ONIndex6M,I731,TRUE,_xll.ohTrigger(RecalcTrigger,Trigger6M)),NA())</f>
        <v>1.3939062824706028E-2</v>
      </c>
      <c r="P731" s="52">
        <f>IFERROR(_xll.qlIndexFixing(Index1Y,$H731,TRUE,_xll.ohTrigger(RecalcTrigger,Trigger1Y)),NA())</f>
        <v>1.6665221603288462E-2</v>
      </c>
      <c r="Q731" s="52">
        <f>IFERROR(_xll.qlIndexFixing(ONIndex1Y,I731,TRUE,_xll.ohTrigger(RecalcTrigger,Trigger1Y)),NA())</f>
        <v>1.5255528700377496E-2</v>
      </c>
    </row>
    <row r="732" spans="2:17" x14ac:dyDescent="0.2">
      <c r="B732" s="46" t="s">
        <v>42</v>
      </c>
      <c r="D732" s="49">
        <f>_xll.qlCalendarAdvance(Calendar,$D731,B732,"f",FALSE)</f>
        <v>44488</v>
      </c>
      <c r="E732" s="49">
        <f>_xll.qlInterestRateIndexValueDate(IndexON,D732)</f>
        <v>44488</v>
      </c>
      <c r="F732" s="52">
        <f>IFERROR(_xll.qlIndexFixing(IndexON,D732,TRUE,_xll.ohTrigger(RecalcTrigger,TriggerON)),NA())</f>
        <v>1.1532845632169497E-2</v>
      </c>
      <c r="H732" s="49">
        <f>_xll.qlCalendarAdvance(Calendar,$H731,B732,"f",FALSE)</f>
        <v>44488</v>
      </c>
      <c r="I732" s="49">
        <f>_xll.qlInterestRateIndexValueDate(Index1M,$H732)</f>
        <v>44490</v>
      </c>
      <c r="J732" s="52">
        <f>IFERROR(_xll.qlIndexFixing(Index1M,$H732,TRUE,_xll.ohTrigger(RecalcTrigger,Trigger1M)),NA())</f>
        <v>1.1985435890098095E-2</v>
      </c>
      <c r="K732" s="52">
        <f>IFERROR(_xll.qlIndexFixing(ONIndex1M,I732,TRUE,_xll.ohTrigger(RecalcTrigger,Trigger1M)),NA())</f>
        <v>1.1894452607812411E-2</v>
      </c>
      <c r="L732" s="52">
        <f>IFERROR(_xll.qlIndexFixing(Index3M,H732,TRUE,_xll.ohTrigger(RecalcTrigger,Trigger3M)),NA())</f>
        <v>1.3337886767680765E-2</v>
      </c>
      <c r="M732" s="52">
        <f>IFERROR(_xll.qlIndexFixing(ONIndex3M,I732,TRUE,_xll.ohTrigger(RecalcTrigger,Trigger3M)),NA())</f>
        <v>1.3003062692424905E-2</v>
      </c>
      <c r="N732" s="52">
        <f>IFERROR(_xll.qlIndexFixing(Index6M,$H732,TRUE,_xll.ohTrigger(RecalcTrigger,Trigger6M)),NA())</f>
        <v>1.4689459244156124E-2</v>
      </c>
      <c r="O732" s="52">
        <f>IFERROR(_xll.qlIndexFixing(ONIndex6M,I732,TRUE,_xll.ohTrigger(RecalcTrigger,Trigger6M)),NA())</f>
        <v>1.3992063169459001E-2</v>
      </c>
      <c r="P732" s="52">
        <f>IFERROR(_xll.qlIndexFixing(Index1Y,$H732,TRUE,_xll.ohTrigger(RecalcTrigger,Trigger1Y)),NA())</f>
        <v>1.6714708623942722E-2</v>
      </c>
      <c r="Q732" s="52">
        <f>IFERROR(_xll.qlIndexFixing(ONIndex1Y,I732,TRUE,_xll.ohTrigger(RecalcTrigger,Trigger1Y)),NA())</f>
        <v>1.5307709961129845E-2</v>
      </c>
    </row>
    <row r="733" spans="2:17" x14ac:dyDescent="0.2">
      <c r="B733" s="46" t="s">
        <v>42</v>
      </c>
      <c r="D733" s="49">
        <f>_xll.qlCalendarAdvance(Calendar,$D732,B733,"f",FALSE)</f>
        <v>44495</v>
      </c>
      <c r="E733" s="49">
        <f>_xll.qlInterestRateIndexValueDate(IndexON,D733)</f>
        <v>44495</v>
      </c>
      <c r="F733" s="52">
        <f>IFERROR(_xll.qlIndexFixing(IndexON,D733,TRUE,_xll.ohTrigger(RecalcTrigger,TriggerON)),NA())</f>
        <v>1.1587561316392936E-2</v>
      </c>
      <c r="H733" s="49">
        <f>_xll.qlCalendarAdvance(Calendar,$H732,B733,"f",FALSE)</f>
        <v>44495</v>
      </c>
      <c r="I733" s="49">
        <f>_xll.qlInterestRateIndexValueDate(Index1M,$H733)</f>
        <v>44497</v>
      </c>
      <c r="J733" s="52">
        <f>IFERROR(_xll.qlIndexFixing(Index1M,$H733,TRUE,_xll.ohTrigger(RecalcTrigger,Trigger1M)),NA())</f>
        <v>1.2037129218203657E-2</v>
      </c>
      <c r="K733" s="52">
        <f>IFERROR(_xll.qlIndexFixing(ONIndex1M,I733,TRUE,_xll.ohTrigger(RecalcTrigger,Trigger1M)),NA())</f>
        <v>1.1946049649731449E-2</v>
      </c>
      <c r="L733" s="52">
        <f>IFERROR(_xll.qlIndexFixing(Index3M,H733,TRUE,_xll.ohTrigger(RecalcTrigger,Trigger3M)),NA())</f>
        <v>1.3390711942757583E-2</v>
      </c>
      <c r="M733" s="52">
        <f>IFERROR(_xll.qlIndexFixing(ONIndex3M,I733,TRUE,_xll.ohTrigger(RecalcTrigger,Trigger3M)),NA())</f>
        <v>1.3055827756343064E-2</v>
      </c>
      <c r="N733" s="52">
        <f>IFERROR(_xll.qlIndexFixing(Index6M,$H733,TRUE,_xll.ohTrigger(RecalcTrigger,Trigger6M)),NA())</f>
        <v>1.4741417098087078E-2</v>
      </c>
      <c r="O733" s="52">
        <f>IFERROR(_xll.qlIndexFixing(ONIndex6M,I733,TRUE,_xll.ohTrigger(RecalcTrigger,Trigger6M)),NA())</f>
        <v>1.4044966148736293E-2</v>
      </c>
      <c r="P733" s="52">
        <f>IFERROR(_xll.qlIndexFixing(Index1Y,$H733,TRUE,_xll.ohTrigger(RecalcTrigger,Trigger1Y)),NA())</f>
        <v>1.6764041494899698E-2</v>
      </c>
      <c r="Q733" s="52">
        <f>IFERROR(_xll.qlIndexFixing(ONIndex1Y,I733,TRUE,_xll.ohTrigger(RecalcTrigger,Trigger1Y)),NA())</f>
        <v>1.5359774963199513E-2</v>
      </c>
    </row>
    <row r="734" spans="2:17" x14ac:dyDescent="0.2">
      <c r="B734" s="46" t="s">
        <v>42</v>
      </c>
      <c r="D734" s="49">
        <f>_xll.qlCalendarAdvance(Calendar,$D733,B734,"f",FALSE)</f>
        <v>44502</v>
      </c>
      <c r="E734" s="49">
        <f>_xll.qlInterestRateIndexValueDate(IndexON,D734)</f>
        <v>44502</v>
      </c>
      <c r="F734" s="52">
        <f>IFERROR(_xll.qlIndexFixing(IndexON,D734,TRUE,_xll.ohTrigger(RecalcTrigger,TriggerON)),NA())</f>
        <v>1.1642182096371911E-2</v>
      </c>
      <c r="H734" s="49">
        <f>_xll.qlCalendarAdvance(Calendar,$H733,B734,"f",FALSE)</f>
        <v>44502</v>
      </c>
      <c r="I734" s="49">
        <f>_xll.qlInterestRateIndexValueDate(Index1M,$H734)</f>
        <v>44504</v>
      </c>
      <c r="J734" s="52">
        <f>IFERROR(_xll.qlIndexFixing(Index1M,$H734,TRUE,_xll.ohTrigger(RecalcTrigger,Trigger1M)),NA())</f>
        <v>1.2088849362585918E-2</v>
      </c>
      <c r="K734" s="52">
        <f>IFERROR(_xll.qlIndexFixing(ONIndex1M,I734,TRUE,_xll.ohTrigger(RecalcTrigger,Trigger1M)),NA())</f>
        <v>1.199767229500992E-2</v>
      </c>
      <c r="L734" s="52">
        <f>IFERROR(_xll.qlIndexFixing(Index3M,H734,TRUE,_xll.ohTrigger(RecalcTrigger,Trigger3M)),NA())</f>
        <v>1.3443517722616795E-2</v>
      </c>
      <c r="M734" s="52">
        <f>IFERROR(_xll.qlIndexFixing(ONIndex3M,I734,TRUE,_xll.ohTrigger(RecalcTrigger,Trigger3M)),NA())</f>
        <v>1.3108573239604127E-2</v>
      </c>
      <c r="N734" s="52">
        <f>IFERROR(_xll.qlIndexFixing(Index6M,$H734,TRUE,_xll.ohTrigger(RecalcTrigger,Trigger6M)),NA())</f>
        <v>1.4789295830433606E-2</v>
      </c>
      <c r="O734" s="52">
        <f>IFERROR(_xll.qlIndexFixing(ONIndex6M,I734,TRUE,_xll.ohTrigger(RecalcTrigger,Trigger6M)),NA())</f>
        <v>1.4097770646470664E-2</v>
      </c>
      <c r="P734" s="52">
        <f>IFERROR(_xll.qlIndexFixing(Index1Y,$H734,TRUE,_xll.ohTrigger(RecalcTrigger,Trigger1Y)),NA())</f>
        <v>1.6813217670149743E-2</v>
      </c>
      <c r="Q734" s="52">
        <f>IFERROR(_xll.qlIndexFixing(ONIndex1Y,I734,TRUE,_xll.ohTrigger(RecalcTrigger,Trigger1Y)),NA())</f>
        <v>1.5411722403948502E-2</v>
      </c>
    </row>
    <row r="735" spans="2:17" x14ac:dyDescent="0.2">
      <c r="B735" s="46" t="s">
        <v>42</v>
      </c>
      <c r="D735" s="49">
        <f>_xll.qlCalendarAdvance(Calendar,$D734,B735,"f",FALSE)</f>
        <v>44509</v>
      </c>
      <c r="E735" s="49">
        <f>_xll.qlInterestRateIndexValueDate(IndexON,D735)</f>
        <v>44509</v>
      </c>
      <c r="F735" s="52">
        <f>IFERROR(_xll.qlIndexFixing(IndexON,D735,TRUE,_xll.ohTrigger(RecalcTrigger,TriggerON)),NA())</f>
        <v>1.1696706823345338E-2</v>
      </c>
      <c r="H735" s="49">
        <f>_xll.qlCalendarAdvance(Calendar,$H734,B735,"f",FALSE)</f>
        <v>44509</v>
      </c>
      <c r="I735" s="49">
        <f>_xll.qlInterestRateIndexValueDate(Index1M,$H735)</f>
        <v>44511</v>
      </c>
      <c r="J735" s="52">
        <f>IFERROR(_xll.qlIndexFixing(Index1M,$H735,TRUE,_xll.ohTrigger(RecalcTrigger,Trigger1M)),NA())</f>
        <v>1.2140596905738932E-2</v>
      </c>
      <c r="K735" s="52">
        <f>IFERROR(_xll.qlIndexFixing(ONIndex1M,I735,TRUE,_xll.ohTrigger(RecalcTrigger,Trigger1M)),NA())</f>
        <v>1.204932112526258E-2</v>
      </c>
      <c r="L735" s="52">
        <f>IFERROR(_xll.qlIndexFixing(Index3M,H735,TRUE,_xll.ohTrigger(RecalcTrigger,Trigger3M)),NA())</f>
        <v>1.3496304030405963E-2</v>
      </c>
      <c r="M735" s="52">
        <f>IFERROR(_xll.qlIndexFixing(ONIndex3M,I735,TRUE,_xll.ohTrigger(RecalcTrigger,Trigger3M)),NA())</f>
        <v>1.3161299066348775E-2</v>
      </c>
      <c r="N735" s="52">
        <f>IFERROR(_xll.qlIndexFixing(Index6M,$H735,TRUE,_xll.ohTrigger(RecalcTrigger,Trigger6M)),NA())</f>
        <v>1.4841035355532375E-2</v>
      </c>
      <c r="O735" s="52">
        <f>IFERROR(_xll.qlIndexFixing(ONIndex6M,I735,TRUE,_xll.ohTrigger(RecalcTrigger,Trigger6M)),NA())</f>
        <v>1.4150475546275132E-2</v>
      </c>
      <c r="P735" s="52">
        <f>IFERROR(_xll.qlIndexFixing(Index1Y,$H735,TRUE,_xll.ohTrigger(RecalcTrigger,Trigger1Y)),NA())</f>
        <v>1.6862234590756347E-2</v>
      </c>
      <c r="Q735" s="52">
        <f>IFERROR(_xll.qlIndexFixing(ONIndex1Y,I735,TRUE,_xll.ohTrigger(RecalcTrigger,Trigger1Y)),NA())</f>
        <v>1.5463550980738816E-2</v>
      </c>
    </row>
    <row r="736" spans="2:17" x14ac:dyDescent="0.2">
      <c r="B736" s="46" t="s">
        <v>42</v>
      </c>
      <c r="D736" s="49">
        <f>_xll.qlCalendarAdvance(Calendar,$D735,B736,"f",FALSE)</f>
        <v>44516</v>
      </c>
      <c r="E736" s="49">
        <f>_xll.qlInterestRateIndexValueDate(IndexON,D736)</f>
        <v>44516</v>
      </c>
      <c r="F736" s="52">
        <f>IFERROR(_xll.qlIndexFixing(IndexON,D736,TRUE,_xll.ohTrigger(RecalcTrigger,TriggerON)),NA())</f>
        <v>1.1751134348392256E-2</v>
      </c>
      <c r="H736" s="49">
        <f>_xll.qlCalendarAdvance(Calendar,$H735,B736,"f",FALSE)</f>
        <v>44516</v>
      </c>
      <c r="I736" s="49">
        <f>_xll.qlInterestRateIndexValueDate(Index1M,$H736)</f>
        <v>44518</v>
      </c>
      <c r="J736" s="52">
        <f>IFERROR(_xll.qlIndexFixing(Index1M,$H736,TRUE,_xll.ohTrigger(RecalcTrigger,Trigger1M)),NA())</f>
        <v>1.219237243015675E-2</v>
      </c>
      <c r="K736" s="52">
        <f>IFERROR(_xll.qlIndexFixing(ONIndex1M,I736,TRUE,_xll.ohTrigger(RecalcTrigger,Trigger1M)),NA())</f>
        <v>1.2100996721944313E-2</v>
      </c>
      <c r="L736" s="52">
        <f>IFERROR(_xll.qlIndexFixing(Index3M,H736,TRUE,_xll.ohTrigger(RecalcTrigger,Trigger3M)),NA())</f>
        <v>1.3549070789265701E-2</v>
      </c>
      <c r="M736" s="52">
        <f>IFERROR(_xll.qlIndexFixing(ONIndex3M,I736,TRUE,_xll.ohTrigger(RecalcTrigger,Trigger3M)),NA())</f>
        <v>1.321400516071769E-2</v>
      </c>
      <c r="N736" s="52">
        <f>IFERROR(_xll.qlIndexFixing(Index6M,$H736,TRUE,_xll.ohTrigger(RecalcTrigger,Trigger6M)),NA())</f>
        <v>1.4892660930495185E-2</v>
      </c>
      <c r="O736" s="52">
        <f>IFERROR(_xll.qlIndexFixing(ONIndex6M,I736,TRUE,_xll.ohTrigger(RecalcTrigger,Trigger6M)),NA())</f>
        <v>1.4203079732322266E-2</v>
      </c>
      <c r="P736" s="52">
        <f>IFERROR(_xll.qlIndexFixing(Index1Y,$H736,TRUE,_xll.ohTrigger(RecalcTrigger,Trigger1Y)),NA())</f>
        <v>1.6911089684855465E-2</v>
      </c>
      <c r="Q736" s="52">
        <f>IFERROR(_xll.qlIndexFixing(ONIndex1Y,I736,TRUE,_xll.ohTrigger(RecalcTrigger,Trigger1Y)),NA())</f>
        <v>1.5515259390932457E-2</v>
      </c>
    </row>
    <row r="737" spans="2:17" x14ac:dyDescent="0.2">
      <c r="B737" s="46" t="s">
        <v>42</v>
      </c>
      <c r="D737" s="49">
        <f>_xll.qlCalendarAdvance(Calendar,$D736,B737,"f",FALSE)</f>
        <v>44523</v>
      </c>
      <c r="E737" s="49">
        <f>_xll.qlInterestRateIndexValueDate(IndexON,D737)</f>
        <v>44523</v>
      </c>
      <c r="F737" s="52">
        <f>IFERROR(_xll.qlIndexFixing(IndexON,D737,TRUE,_xll.ohTrigger(RecalcTrigger,TriggerON)),NA())</f>
        <v>1.1805463522671644E-2</v>
      </c>
      <c r="H737" s="49">
        <f>_xll.qlCalendarAdvance(Calendar,$H736,B737,"f",FALSE)</f>
        <v>44523</v>
      </c>
      <c r="I737" s="49">
        <f>_xll.qlInterestRateIndexValueDate(Index1M,$H737)</f>
        <v>44525</v>
      </c>
      <c r="J737" s="52">
        <f>IFERROR(_xll.qlIndexFixing(Index1M,$H737,TRUE,_xll.ohTrigger(RecalcTrigger,Trigger1M)),NA())</f>
        <v>1.2244176518350913E-2</v>
      </c>
      <c r="K737" s="52">
        <f>IFERROR(_xll.qlIndexFixing(ONIndex1M,I737,TRUE,_xll.ohTrigger(RecalcTrigger,Trigger1M)),NA())</f>
        <v>1.2152699666589939E-2</v>
      </c>
      <c r="L737" s="52">
        <f>IFERROR(_xll.qlIndexFixing(Index3M,H737,TRUE,_xll.ohTrigger(RecalcTrigger,Trigger3M)),NA())</f>
        <v>1.3601817922337486E-2</v>
      </c>
      <c r="M737" s="52">
        <f>IFERROR(_xll.qlIndexFixing(ONIndex3M,I737,TRUE,_xll.ohTrigger(RecalcTrigger,Trigger3M)),NA())</f>
        <v>1.3266691446931489E-2</v>
      </c>
      <c r="N737" s="52">
        <f>IFERROR(_xll.qlIndexFixing(Index6M,$H737,TRUE,_xll.ohTrigger(RecalcTrigger,Trigger6M)),NA())</f>
        <v>1.4944171421994796E-2</v>
      </c>
      <c r="O737" s="52">
        <f>IFERROR(_xll.qlIndexFixing(ONIndex6M,I737,TRUE,_xll.ohTrigger(RecalcTrigger,Trigger6M)),NA())</f>
        <v>1.4255582088305019E-2</v>
      </c>
      <c r="P737" s="52">
        <f>IFERROR(_xll.qlIndexFixing(Index1Y,$H737,TRUE,_xll.ohTrigger(RecalcTrigger,Trigger1Y)),NA())</f>
        <v>1.6959780367657298E-2</v>
      </c>
      <c r="Q737" s="52">
        <f>IFERROR(_xll.qlIndexFixing(ONIndex1Y,I737,TRUE,_xll.ohTrigger(RecalcTrigger,Trigger1Y)),NA())</f>
        <v>1.5566846331731554E-2</v>
      </c>
    </row>
    <row r="738" spans="2:17" x14ac:dyDescent="0.2">
      <c r="B738" s="46" t="s">
        <v>42</v>
      </c>
      <c r="D738" s="49">
        <f>_xll.qlCalendarAdvance(Calendar,$D737,B738,"f",FALSE)</f>
        <v>44530</v>
      </c>
      <c r="E738" s="49">
        <f>_xll.qlInterestRateIndexValueDate(IndexON,D738)</f>
        <v>44530</v>
      </c>
      <c r="F738" s="52">
        <f>IFERROR(_xll.qlIndexFixing(IndexON,D738,TRUE,_xll.ohTrigger(RecalcTrigger,TriggerON)),NA())</f>
        <v>1.1859693197262544E-2</v>
      </c>
      <c r="H738" s="49">
        <f>_xll.qlCalendarAdvance(Calendar,$H737,B738,"f",FALSE)</f>
        <v>44530</v>
      </c>
      <c r="I738" s="49">
        <f>_xll.qlInterestRateIndexValueDate(Index1M,$H738)</f>
        <v>44532</v>
      </c>
      <c r="J738" s="52">
        <f>IFERROR(_xll.qlIndexFixing(Index1M,$H738,TRUE,_xll.ohTrigger(RecalcTrigger,Trigger1M)),NA())</f>
        <v>1.2296009752842951E-2</v>
      </c>
      <c r="K738" s="52">
        <f>IFERROR(_xll.qlIndexFixing(ONIndex1M,I738,TRUE,_xll.ohTrigger(RecalcTrigger,Trigger1M)),NA())</f>
        <v>1.2204430540814215E-2</v>
      </c>
      <c r="L738" s="52">
        <f>IFERROR(_xll.qlIndexFixing(Index3M,H738,TRUE,_xll.ohTrigger(RecalcTrigger,Trigger3M)),NA())</f>
        <v>1.3646503686654654E-2</v>
      </c>
      <c r="M738" s="52">
        <f>IFERROR(_xll.qlIndexFixing(ONIndex3M,I738,TRUE,_xll.ohTrigger(RecalcTrigger,Trigger3M)),NA())</f>
        <v>1.3319357849290725E-2</v>
      </c>
      <c r="N738" s="52">
        <f>IFERROR(_xll.qlIndexFixing(Index6M,$H738,TRUE,_xll.ohTrigger(RecalcTrigger,Trigger6M)),NA())</f>
        <v>1.4999507273740532E-2</v>
      </c>
      <c r="O738" s="52">
        <f>IFERROR(_xll.qlIndexFixing(ONIndex6M,I738,TRUE,_xll.ohTrigger(RecalcTrigger,Trigger6M)),NA())</f>
        <v>1.4307981497916344E-2</v>
      </c>
      <c r="P738" s="52">
        <f>IFERROR(_xll.qlIndexFixing(Index1Y,$H738,TRUE,_xll.ohTrigger(RecalcTrigger,Trigger1Y)),NA())</f>
        <v>1.7008304041447795E-2</v>
      </c>
      <c r="Q738" s="52">
        <f>IFERROR(_xll.qlIndexFixing(ONIndex1Y,I738,TRUE,_xll.ohTrigger(RecalcTrigger,Trigger1Y)),NA())</f>
        <v>1.5618310500657984E-2</v>
      </c>
    </row>
    <row r="739" spans="2:17" x14ac:dyDescent="0.2">
      <c r="B739" s="46" t="s">
        <v>42</v>
      </c>
      <c r="D739" s="49">
        <f>_xll.qlCalendarAdvance(Calendar,$D738,B739,"f",FALSE)</f>
        <v>44537</v>
      </c>
      <c r="E739" s="49">
        <f>_xll.qlInterestRateIndexValueDate(IndexON,D739)</f>
        <v>44537</v>
      </c>
      <c r="F739" s="52">
        <f>IFERROR(_xll.qlIndexFixing(IndexON,D739,TRUE,_xll.ohTrigger(RecalcTrigger,TriggerON)),NA())</f>
        <v>1.1913822223243997E-2</v>
      </c>
      <c r="H739" s="49">
        <f>_xll.qlCalendarAdvance(Calendar,$H738,B739,"f",FALSE)</f>
        <v>44537</v>
      </c>
      <c r="I739" s="49">
        <f>_xll.qlInterestRateIndexValueDate(Index1M,$H739)</f>
        <v>44539</v>
      </c>
      <c r="J739" s="52">
        <f>IFERROR(_xll.qlIndexFixing(Index1M,$H739,TRUE,_xll.ohTrigger(RecalcTrigger,Trigger1M)),NA())</f>
        <v>1.2347872716169384E-2</v>
      </c>
      <c r="K739" s="52">
        <f>IFERROR(_xll.qlIndexFixing(ONIndex1M,I739,TRUE,_xll.ohTrigger(RecalcTrigger,Trigger1M)),NA())</f>
        <v>1.2256189925992089E-2</v>
      </c>
      <c r="L739" s="52">
        <f>IFERROR(_xll.qlIndexFixing(Index3M,H739,TRUE,_xll.ohTrigger(RecalcTrigger,Trigger3M)),NA())</f>
        <v>1.3699210194600298E-2</v>
      </c>
      <c r="M739" s="52">
        <f>IFERROR(_xll.qlIndexFixing(ONIndex3M,I739,TRUE,_xll.ohTrigger(RecalcTrigger,Trigger3M)),NA())</f>
        <v>1.3372004291776207E-2</v>
      </c>
      <c r="N739" s="52">
        <f>IFERROR(_xll.qlIndexFixing(Index6M,$H739,TRUE,_xll.ohTrigger(RecalcTrigger,Trigger6M)),NA())</f>
        <v>1.5050777556073588E-2</v>
      </c>
      <c r="O739" s="52">
        <f>IFERROR(_xll.qlIndexFixing(ONIndex6M,I739,TRUE,_xll.ohTrigger(RecalcTrigger,Trigger6M)),NA())</f>
        <v>1.4360276845248876E-2</v>
      </c>
      <c r="P739" s="52">
        <f>IFERROR(_xll.qlIndexFixing(Index1Y,$H739,TRUE,_xll.ohTrigger(RecalcTrigger,Trigger1Y)),NA())</f>
        <v>1.7056658095589115E-2</v>
      </c>
      <c r="Q739" s="52">
        <f>IFERROR(_xll.qlIndexFixing(ONIndex1Y,I739,TRUE,_xll.ohTrigger(RecalcTrigger,Trigger1Y)),NA())</f>
        <v>1.5669650594833939E-2</v>
      </c>
    </row>
    <row r="740" spans="2:17" x14ac:dyDescent="0.2">
      <c r="B740" s="46" t="s">
        <v>42</v>
      </c>
      <c r="D740" s="49">
        <f>_xll.qlCalendarAdvance(Calendar,$D739,B740,"f",FALSE)</f>
        <v>44544</v>
      </c>
      <c r="E740" s="49">
        <f>_xll.qlInterestRateIndexValueDate(IndexON,D740)</f>
        <v>44544</v>
      </c>
      <c r="F740" s="52">
        <f>IFERROR(_xll.qlIndexFixing(IndexON,D740,TRUE,_xll.ohTrigger(RecalcTrigger,TriggerON)),NA())</f>
        <v>1.1967849452014789E-2</v>
      </c>
      <c r="H740" s="49">
        <f>_xll.qlCalendarAdvance(Calendar,$H739,B740,"f",FALSE)</f>
        <v>44544</v>
      </c>
      <c r="I740" s="49">
        <f>_xll.qlInterestRateIndexValueDate(Index1M,$H740)</f>
        <v>44546</v>
      </c>
      <c r="J740" s="52">
        <f>IFERROR(_xll.qlIndexFixing(Index1M,$H740,TRUE,_xll.ohTrigger(RecalcTrigger,Trigger1M)),NA())</f>
        <v>1.2399765990866729E-2</v>
      </c>
      <c r="K740" s="52">
        <f>IFERROR(_xll.qlIndexFixing(ONIndex1M,I740,TRUE,_xll.ohTrigger(RecalcTrigger,Trigger1M)),NA())</f>
        <v>1.2307978403738318E-2</v>
      </c>
      <c r="L740" s="52">
        <f>IFERROR(_xll.qlIndexFixing(Index3M,H740,TRUE,_xll.ohTrigger(RecalcTrigger,Trigger3M)),NA())</f>
        <v>1.375189684326461E-2</v>
      </c>
      <c r="M740" s="52">
        <f>IFERROR(_xll.qlIndexFixing(ONIndex3M,I740,TRUE,_xll.ohTrigger(RecalcTrigger,Trigger3M)),NA())</f>
        <v>1.3424630698768425E-2</v>
      </c>
      <c r="N740" s="52">
        <f>IFERROR(_xll.qlIndexFixing(Index6M,$H740,TRUE,_xll.ohTrigger(RecalcTrigger,Trigger6M)),NA())</f>
        <v>1.5101929275692712E-2</v>
      </c>
      <c r="O740" s="52">
        <f>IFERROR(_xll.qlIndexFixing(ONIndex6M,I740,TRUE,_xll.ohTrigger(RecalcTrigger,Trigger6M)),NA())</f>
        <v>1.4412467014075503E-2</v>
      </c>
      <c r="P740" s="52">
        <f>IFERROR(_xll.qlIndexFixing(Index1Y,$H740,TRUE,_xll.ohTrigger(RecalcTrigger,Trigger1Y)),NA())</f>
        <v>1.7104839906521153E-2</v>
      </c>
      <c r="Q740" s="52">
        <f>IFERROR(_xll.qlIndexFixing(ONIndex1Y,I740,TRUE,_xll.ohTrigger(RecalcTrigger,Trigger1Y)),NA())</f>
        <v>1.5720865311621424E-2</v>
      </c>
    </row>
    <row r="741" spans="2:17" x14ac:dyDescent="0.2">
      <c r="B741" s="46" t="s">
        <v>42</v>
      </c>
      <c r="D741" s="49">
        <f>_xll.qlCalendarAdvance(Calendar,$D740,B741,"f",FALSE)</f>
        <v>44551</v>
      </c>
      <c r="E741" s="49">
        <f>_xll.qlInterestRateIndexValueDate(IndexON,D741)</f>
        <v>44551</v>
      </c>
      <c r="F741" s="52">
        <f>IFERROR(_xll.qlIndexFixing(IndexON,D741,TRUE,_xll.ohTrigger(RecalcTrigger,TriggerON)),NA())</f>
        <v>1.2021773734414154E-2</v>
      </c>
      <c r="H741" s="49">
        <f>_xll.qlCalendarAdvance(Calendar,$H740,B741,"f",FALSE)</f>
        <v>44551</v>
      </c>
      <c r="I741" s="49">
        <f>_xll.qlInterestRateIndexValueDate(Index1M,$H741)</f>
        <v>44553</v>
      </c>
      <c r="J741" s="52">
        <f>IFERROR(_xll.qlIndexFixing(Index1M,$H741,TRUE,_xll.ohTrigger(RecalcTrigger,Trigger1M)),NA())</f>
        <v>1.2451690159493989E-2</v>
      </c>
      <c r="K741" s="52">
        <f>IFERROR(_xll.qlIndexFixing(ONIndex1M,I741,TRUE,_xll.ohTrigger(RecalcTrigger,Trigger1M)),NA())</f>
        <v>1.2359796555667657E-2</v>
      </c>
      <c r="L741" s="52">
        <f>IFERROR(_xll.qlIndexFixing(Index3M,H741,TRUE,_xll.ohTrigger(RecalcTrigger,Trigger3M)),NA())</f>
        <v>1.3804563555797067E-2</v>
      </c>
      <c r="M741" s="52">
        <f>IFERROR(_xll.qlIndexFixing(ONIndex3M,I741,TRUE,_xll.ohTrigger(RecalcTrigger,Trigger3M)),NA())</f>
        <v>1.3477236994487996E-2</v>
      </c>
      <c r="N741" s="52">
        <f>IFERROR(_xll.qlIndexFixing(Index6M,$H741,TRUE,_xll.ohTrigger(RecalcTrigger,Trigger6M)),NA())</f>
        <v>1.5152961298788372E-2</v>
      </c>
      <c r="O741" s="52">
        <f>IFERROR(_xll.qlIndexFixing(ONIndex6M,I741,TRUE,_xll.ohTrigger(RecalcTrigger,Trigger6M)),NA())</f>
        <v>1.4464550888169114E-2</v>
      </c>
      <c r="P741" s="52">
        <f>IFERROR(_xll.qlIndexFixing(Index1Y,$H741,TRUE,_xll.ohTrigger(RecalcTrigger,Trigger1Y)),NA())</f>
        <v>1.7152846837763941E-2</v>
      </c>
      <c r="Q741" s="52">
        <f>IFERROR(_xll.qlIndexFixing(ONIndex1Y,I741,TRUE,_xll.ohTrigger(RecalcTrigger,Trigger1Y)),NA())</f>
        <v>1.5771953348462375E-2</v>
      </c>
    </row>
    <row r="742" spans="2:17" x14ac:dyDescent="0.2">
      <c r="B742" s="46" t="s">
        <v>42</v>
      </c>
      <c r="D742" s="49">
        <f>_xll.qlCalendarAdvance(Calendar,$D741,B742,"f",FALSE)</f>
        <v>44558</v>
      </c>
      <c r="E742" s="49">
        <f>_xll.qlInterestRateIndexValueDate(IndexON,D742)</f>
        <v>44558</v>
      </c>
      <c r="F742" s="52">
        <f>IFERROR(_xll.qlIndexFixing(IndexON,D742,TRUE,_xll.ohTrigger(RecalcTrigger,TriggerON)),NA())</f>
        <v>1.2075593921601069E-2</v>
      </c>
      <c r="H742" s="49">
        <f>_xll.qlCalendarAdvance(Calendar,$H741,B742,"f",FALSE)</f>
        <v>44558</v>
      </c>
      <c r="I742" s="49">
        <f>_xll.qlInterestRateIndexValueDate(Index1M,$H742)</f>
        <v>44560</v>
      </c>
      <c r="J742" s="52">
        <f>IFERROR(_xll.qlIndexFixing(Index1M,$H742,TRUE,_xll.ohTrigger(RecalcTrigger,Trigger1M)),NA())</f>
        <v>1.250364580461516E-2</v>
      </c>
      <c r="K742" s="52">
        <f>IFERROR(_xll.qlIndexFixing(ONIndex1M,I742,TRUE,_xll.ohTrigger(RecalcTrigger,Trigger1M)),NA())</f>
        <v>1.2411644963075119E-2</v>
      </c>
      <c r="L742" s="52">
        <f>IFERROR(_xll.qlIndexFixing(Index3M,H742,TRUE,_xll.ohTrigger(RecalcTrigger,Trigger3M)),NA())</f>
        <v>1.3857210255341812E-2</v>
      </c>
      <c r="M742" s="52">
        <f>IFERROR(_xll.qlIndexFixing(ONIndex3M,I742,TRUE,_xll.ohTrigger(RecalcTrigger,Trigger3M)),NA())</f>
        <v>1.3529823102915728E-2</v>
      </c>
      <c r="N742" s="52">
        <f>IFERROR(_xll.qlIndexFixing(Index6M,$H742,TRUE,_xll.ohTrigger(RecalcTrigger,Trigger6M)),NA())</f>
        <v>1.5203872491456173E-2</v>
      </c>
      <c r="O742" s="52">
        <f>IFERROR(_xll.qlIndexFixing(ONIndex6M,I742,TRUE,_xll.ohTrigger(RecalcTrigger,Trigger6M)),NA())</f>
        <v>1.4516527351382535E-2</v>
      </c>
      <c r="P742" s="52">
        <f>IFERROR(_xll.qlIndexFixing(Index1Y,$H742,TRUE,_xll.ohTrigger(RecalcTrigger,Trigger1Y)),NA())</f>
        <v>1.720067623991722E-2</v>
      </c>
      <c r="Q742" s="52">
        <f>IFERROR(_xll.qlIndexFixing(ONIndex1Y,I742,TRUE,_xll.ohTrigger(RecalcTrigger,Trigger1Y)),NA())</f>
        <v>1.5822913402638861E-2</v>
      </c>
    </row>
    <row r="743" spans="2:17" x14ac:dyDescent="0.2">
      <c r="B743" s="46" t="s">
        <v>42</v>
      </c>
      <c r="D743" s="49">
        <f>_xll.qlCalendarAdvance(Calendar,$D742,B743,"f",FALSE)</f>
        <v>44565</v>
      </c>
      <c r="E743" s="49">
        <f>_xll.qlInterestRateIndexValueDate(IndexON,D743)</f>
        <v>44565</v>
      </c>
      <c r="F743" s="52">
        <f>IFERROR(_xll.qlIndexFixing(IndexON,D743,TRUE,_xll.ohTrigger(RecalcTrigger,TriggerON)),NA())</f>
        <v>1.2129308864814448E-2</v>
      </c>
      <c r="H743" s="49">
        <f>_xll.qlCalendarAdvance(Calendar,$H742,B743,"f",FALSE)</f>
        <v>44565</v>
      </c>
      <c r="I743" s="49">
        <f>_xll.qlInterestRateIndexValueDate(Index1M,$H743)</f>
        <v>44567</v>
      </c>
      <c r="J743" s="52">
        <f>IFERROR(_xll.qlIndexFixing(Index1M,$H743,TRUE,_xll.ohTrigger(RecalcTrigger,Trigger1M)),NA())</f>
        <v>1.2555633508804231E-2</v>
      </c>
      <c r="K743" s="52">
        <f>IFERROR(_xll.qlIndexFixing(ONIndex1M,I743,TRUE,_xll.ohTrigger(RecalcTrigger,Trigger1M)),NA())</f>
        <v>1.2463524207735333E-2</v>
      </c>
      <c r="L743" s="52">
        <f>IFERROR(_xll.qlIndexFixing(Index3M,H743,TRUE,_xll.ohTrigger(RecalcTrigger,Trigger3M)),NA())</f>
        <v>1.3909836865037661E-2</v>
      </c>
      <c r="M743" s="52">
        <f>IFERROR(_xll.qlIndexFixing(ONIndex3M,I743,TRUE,_xll.ohTrigger(RecalcTrigger,Trigger3M)),NA())</f>
        <v>1.3582388948512047E-2</v>
      </c>
      <c r="N743" s="52">
        <f>IFERROR(_xll.qlIndexFixing(Index6M,$H743,TRUE,_xll.ohTrigger(RecalcTrigger,Trigger6M)),NA())</f>
        <v>1.5250754140015836E-2</v>
      </c>
      <c r="O743" s="52">
        <f>IFERROR(_xll.qlIndexFixing(ONIndex6M,I743,TRUE,_xll.ohTrigger(RecalcTrigger,Trigger6M)),NA())</f>
        <v>1.4568395287568592E-2</v>
      </c>
      <c r="P743" s="52">
        <f>IFERROR(_xll.qlIndexFixing(Index1Y,$H743,TRUE,_xll.ohTrigger(RecalcTrigger,Trigger1Y)),NA())</f>
        <v>1.7248325450663932E-2</v>
      </c>
      <c r="Q743" s="52">
        <f>IFERROR(_xll.qlIndexFixing(ONIndex1Y,I743,TRUE,_xll.ohTrigger(RecalcTrigger,Trigger1Y)),NA())</f>
        <v>1.5873744171432946E-2</v>
      </c>
    </row>
    <row r="744" spans="2:17" x14ac:dyDescent="0.2">
      <c r="B744" s="46" t="s">
        <v>42</v>
      </c>
      <c r="D744" s="49">
        <f>_xll.qlCalendarAdvance(Calendar,$D743,B744,"f",FALSE)</f>
        <v>44572</v>
      </c>
      <c r="E744" s="49">
        <f>_xll.qlInterestRateIndexValueDate(IndexON,D744)</f>
        <v>44572</v>
      </c>
      <c r="F744" s="52">
        <f>IFERROR(_xll.qlIndexFixing(IndexON,D744,TRUE,_xll.ohTrigger(RecalcTrigger,TriggerON)),NA())</f>
        <v>1.2182917415133332E-2</v>
      </c>
      <c r="H744" s="49">
        <f>_xll.qlCalendarAdvance(Calendar,$H743,B744,"f",FALSE)</f>
        <v>44572</v>
      </c>
      <c r="I744" s="49">
        <f>_xll.qlInterestRateIndexValueDate(Index1M,$H744)</f>
        <v>44574</v>
      </c>
      <c r="J744" s="52">
        <f>IFERROR(_xll.qlIndexFixing(Index1M,$H744,TRUE,_xll.ohTrigger(RecalcTrigger,Trigger1M)),NA())</f>
        <v>1.2607653854655176E-2</v>
      </c>
      <c r="K744" s="52">
        <f>IFERROR(_xll.qlIndexFixing(ONIndex1M,I744,TRUE,_xll.ohTrigger(RecalcTrigger,Trigger1M)),NA())</f>
        <v>1.2515434871023245E-2</v>
      </c>
      <c r="L744" s="52">
        <f>IFERROR(_xll.qlIndexFixing(Index3M,H744,TRUE,_xll.ohTrigger(RecalcTrigger,Trigger3M)),NA())</f>
        <v>1.3962443308022543E-2</v>
      </c>
      <c r="M744" s="52">
        <f>IFERROR(_xll.qlIndexFixing(ONIndex3M,I744,TRUE,_xll.ohTrigger(RecalcTrigger,Trigger3M)),NA())</f>
        <v>1.3634934455257763E-2</v>
      </c>
      <c r="N744" s="52">
        <f>IFERROR(_xll.qlIndexFixing(Index6M,$H744,TRUE,_xll.ohTrigger(RecalcTrigger,Trigger6M)),NA())</f>
        <v>1.530142730617224E-2</v>
      </c>
      <c r="O744" s="52">
        <f>IFERROR(_xll.qlIndexFixing(ONIndex6M,I744,TRUE,_xll.ohTrigger(RecalcTrigger,Trigger6M)),NA())</f>
        <v>1.4620153580660045E-2</v>
      </c>
      <c r="P744" s="52">
        <f>IFERROR(_xll.qlIndexFixing(Index1Y,$H744,TRUE,_xll.ohTrigger(RecalcTrigger,Trigger1Y)),NA())</f>
        <v>1.7295791794771115E-2</v>
      </c>
      <c r="Q744" s="52">
        <f>IFERROR(_xll.qlIndexFixing(ONIndex1Y,I744,TRUE,_xll.ohTrigger(RecalcTrigger,Trigger1Y)),NA())</f>
        <v>1.5924444352126699E-2</v>
      </c>
    </row>
    <row r="745" spans="2:17" x14ac:dyDescent="0.2">
      <c r="B745" s="46" t="s">
        <v>42</v>
      </c>
      <c r="D745" s="49">
        <f>_xll.qlCalendarAdvance(Calendar,$D744,B745,"f",FALSE)</f>
        <v>44579</v>
      </c>
      <c r="E745" s="49">
        <f>_xll.qlInterestRateIndexValueDate(IndexON,D745)</f>
        <v>44579</v>
      </c>
      <c r="F745" s="52">
        <f>IFERROR(_xll.qlIndexFixing(IndexON,D745,TRUE,_xll.ohTrigger(RecalcTrigger,TriggerON)),NA())</f>
        <v>1.2236418423556827E-2</v>
      </c>
      <c r="H745" s="49">
        <f>_xll.qlCalendarAdvance(Calendar,$H744,B745,"f",FALSE)</f>
        <v>44579</v>
      </c>
      <c r="I745" s="49">
        <f>_xll.qlInterestRateIndexValueDate(Index1M,$H745)</f>
        <v>44581</v>
      </c>
      <c r="J745" s="52">
        <f>IFERROR(_xll.qlIndexFixing(Index1M,$H745,TRUE,_xll.ohTrigger(RecalcTrigger,Trigger1M)),NA())</f>
        <v>1.2659707424756972E-2</v>
      </c>
      <c r="K745" s="52">
        <f>IFERROR(_xll.qlIndexFixing(ONIndex1M,I745,TRUE,_xll.ohTrigger(RecalcTrigger,Trigger1M)),NA())</f>
        <v>1.2567377534473678E-2</v>
      </c>
      <c r="L745" s="52">
        <f>IFERROR(_xll.qlIndexFixing(Index3M,H745,TRUE,_xll.ohTrigger(RecalcTrigger,Trigger3M)),NA())</f>
        <v>1.4015029507429055E-2</v>
      </c>
      <c r="M745" s="52">
        <f>IFERROR(_xll.qlIndexFixing(ONIndex3M,I745,TRUE,_xll.ohTrigger(RecalcTrigger,Trigger3M)),NA())</f>
        <v>1.3687459547533365E-2</v>
      </c>
      <c r="N745" s="52">
        <f>IFERROR(_xll.qlIndexFixing(Index6M,$H745,TRUE,_xll.ohTrigger(RecalcTrigger,Trigger6M)),NA())</f>
        <v>1.5351976318859704E-2</v>
      </c>
      <c r="O745" s="52">
        <f>IFERROR(_xll.qlIndexFixing(ONIndex6M,I745,TRUE,_xll.ohTrigger(RecalcTrigger,Trigger6M)),NA())</f>
        <v>1.4671801114429783E-2</v>
      </c>
      <c r="P745" s="52">
        <f>IFERROR(_xll.qlIndexFixing(Index1Y,$H745,TRUE,_xll.ohTrigger(RecalcTrigger,Trigger1Y)),NA())</f>
        <v>1.7343072584091859E-2</v>
      </c>
      <c r="Q745" s="52">
        <f>IFERROR(_xll.qlIndexFixing(ONIndex1Y,I745,TRUE,_xll.ohTrigger(RecalcTrigger,Trigger1Y)),NA())</f>
        <v>1.5975012642162056E-2</v>
      </c>
    </row>
    <row r="746" spans="2:17" x14ac:dyDescent="0.2">
      <c r="B746" s="46" t="s">
        <v>42</v>
      </c>
      <c r="D746" s="49">
        <f>_xll.qlCalendarAdvance(Calendar,$D745,B746,"f",FALSE)</f>
        <v>44586</v>
      </c>
      <c r="E746" s="49">
        <f>_xll.qlInterestRateIndexValueDate(IndexON,D746)</f>
        <v>44586</v>
      </c>
      <c r="F746" s="52">
        <f>IFERROR(_xll.qlIndexFixing(IndexON,D746,TRUE,_xll.ohTrigger(RecalcTrigger,TriggerON)),NA())</f>
        <v>1.2289810741403784E-2</v>
      </c>
      <c r="H746" s="49">
        <f>_xll.qlCalendarAdvance(Calendar,$H745,B746,"f",FALSE)</f>
        <v>44586</v>
      </c>
      <c r="I746" s="49">
        <f>_xll.qlInterestRateIndexValueDate(Index1M,$H746)</f>
        <v>44588</v>
      </c>
      <c r="J746" s="52">
        <f>IFERROR(_xll.qlIndexFixing(Index1M,$H746,TRUE,_xll.ohTrigger(RecalcTrigger,Trigger1M)),NA())</f>
        <v>1.2711794801726073E-2</v>
      </c>
      <c r="K746" s="52">
        <f>IFERROR(_xll.qlIndexFixing(ONIndex1M,I746,TRUE,_xll.ohTrigger(RecalcTrigger,Trigger1M)),NA())</f>
        <v>1.2619352779701387E-2</v>
      </c>
      <c r="L746" s="52">
        <f>IFERROR(_xll.qlIndexFixing(Index3M,H746,TRUE,_xll.ohTrigger(RecalcTrigger,Trigger3M)),NA())</f>
        <v>1.4067595386385356E-2</v>
      </c>
      <c r="M746" s="52">
        <f>IFERROR(_xll.qlIndexFixing(ONIndex3M,I746,TRUE,_xll.ohTrigger(RecalcTrigger,Trigger3M)),NA())</f>
        <v>1.3739964149399597E-2</v>
      </c>
      <c r="N746" s="52">
        <f>IFERROR(_xll.qlIndexFixing(Index6M,$H746,TRUE,_xll.ohTrigger(RecalcTrigger,Trigger6M)),NA())</f>
        <v>1.5402400043913198E-2</v>
      </c>
      <c r="O746" s="52">
        <f>IFERROR(_xll.qlIndexFixing(ONIndex6M,I746,TRUE,_xll.ohTrigger(RecalcTrigger,Trigger6M)),NA())</f>
        <v>1.4723336772650697E-2</v>
      </c>
      <c r="P746" s="52">
        <f>IFERROR(_xll.qlIndexFixing(Index1Y,$H746,TRUE,_xll.ohTrigger(RecalcTrigger,Trigger1Y)),NA())</f>
        <v>1.73901651175675E-2</v>
      </c>
      <c r="Q746" s="52">
        <f>IFERROR(_xll.qlIndexFixing(ONIndex1Y,I746,TRUE,_xll.ohTrigger(RecalcTrigger,Trigger1Y)),NA())</f>
        <v>1.6025447738821086E-2</v>
      </c>
    </row>
    <row r="747" spans="2:17" x14ac:dyDescent="0.2">
      <c r="B747" s="46" t="s">
        <v>42</v>
      </c>
      <c r="D747" s="49">
        <f>_xll.qlCalendarAdvance(Calendar,$D746,B747,"f",FALSE)</f>
        <v>44593</v>
      </c>
      <c r="E747" s="49">
        <f>_xll.qlInterestRateIndexValueDate(IndexON,D747)</f>
        <v>44593</v>
      </c>
      <c r="F747" s="52">
        <f>IFERROR(_xll.qlIndexFixing(IndexON,D747,TRUE,_xll.ohTrigger(RecalcTrigger,TriggerON)),NA())</f>
        <v>1.2343093219833179E-2</v>
      </c>
      <c r="H747" s="49">
        <f>_xll.qlCalendarAdvance(Calendar,$H746,B747,"f",FALSE)</f>
        <v>44593</v>
      </c>
      <c r="I747" s="49">
        <f>_xll.qlInterestRateIndexValueDate(Index1M,$H747)</f>
        <v>44595</v>
      </c>
      <c r="J747" s="52">
        <f>IFERROR(_xll.qlIndexFixing(Index1M,$H747,TRUE,_xll.ohTrigger(RecalcTrigger,Trigger1M)),NA())</f>
        <v>1.2748111436029814E-2</v>
      </c>
      <c r="K747" s="52">
        <f>IFERROR(_xll.qlIndexFixing(ONIndex1M,I747,TRUE,_xll.ohTrigger(RecalcTrigger,Trigger1M)),NA())</f>
        <v>1.2671361188161256E-2</v>
      </c>
      <c r="L747" s="52">
        <f>IFERROR(_xll.qlIndexFixing(Index3M,H747,TRUE,_xll.ohTrigger(RecalcTrigger,Trigger3M)),NA())</f>
        <v>1.4116115078872546E-2</v>
      </c>
      <c r="M747" s="52">
        <f>IFERROR(_xll.qlIndexFixing(ONIndex3M,I747,TRUE,_xll.ohTrigger(RecalcTrigger,Trigger3M)),NA())</f>
        <v>1.3792448185077077E-2</v>
      </c>
      <c r="N747" s="52">
        <f>IFERROR(_xll.qlIndexFixing(Index6M,$H747,TRUE,_xll.ohTrigger(RecalcTrigger,Trigger6M)),NA())</f>
        <v>1.5452697347076718E-2</v>
      </c>
      <c r="O747" s="52">
        <f>IFERROR(_xll.qlIndexFixing(ONIndex6M,I747,TRUE,_xll.ohTrigger(RecalcTrigger,Trigger6M)),NA())</f>
        <v>1.4774759439335483E-2</v>
      </c>
      <c r="P747" s="52">
        <f>IFERROR(_xll.qlIndexFixing(Index1Y,$H747,TRUE,_xll.ohTrigger(RecalcTrigger,Trigger1Y)),NA())</f>
        <v>1.7437066681228928E-2</v>
      </c>
      <c r="Q747" s="52">
        <f>IFERROR(_xll.qlIndexFixing(ONIndex1Y,I747,TRUE,_xll.ohTrigger(RecalcTrigger,Trigger1Y)),NA())</f>
        <v>1.6075748339385854E-2</v>
      </c>
    </row>
    <row r="748" spans="2:17" x14ac:dyDescent="0.2">
      <c r="B748" s="46" t="s">
        <v>42</v>
      </c>
      <c r="D748" s="49">
        <f>_xll.qlCalendarAdvance(Calendar,$D747,B748,"f",FALSE)</f>
        <v>44600</v>
      </c>
      <c r="E748" s="49">
        <f>_xll.qlInterestRateIndexValueDate(IndexON,D748)</f>
        <v>44600</v>
      </c>
      <c r="F748" s="52">
        <f>IFERROR(_xll.qlIndexFixing(IndexON,D748,TRUE,_xll.ohTrigger(RecalcTrigger,TriggerON)),NA())</f>
        <v>1.2396264709684246E-2</v>
      </c>
      <c r="H748" s="49">
        <f>_xll.qlCalendarAdvance(Calendar,$H747,B748,"f",FALSE)</f>
        <v>44600</v>
      </c>
      <c r="I748" s="49">
        <f>_xll.qlInterestRateIndexValueDate(Index1M,$H748)</f>
        <v>44602</v>
      </c>
      <c r="J748" s="52">
        <f>IFERROR(_xll.qlIndexFixing(Index1M,$H748,TRUE,_xll.ohTrigger(RecalcTrigger,Trigger1M)),NA())</f>
        <v>1.2800250607030479E-2</v>
      </c>
      <c r="K748" s="52">
        <f>IFERROR(_xll.qlIndexFixing(ONIndex1M,I748,TRUE,_xll.ohTrigger(RecalcTrigger,Trigger1M)),NA())</f>
        <v>1.2723403341388106E-2</v>
      </c>
      <c r="L748" s="52">
        <f>IFERROR(_xll.qlIndexFixing(Index3M,H748,TRUE,_xll.ohTrigger(RecalcTrigger,Trigger3M)),NA())</f>
        <v>1.4168639503083891E-2</v>
      </c>
      <c r="M748" s="52">
        <f>IFERROR(_xll.qlIndexFixing(ONIndex3M,I748,TRUE,_xll.ohTrigger(RecalcTrigger,Trigger3M)),NA())</f>
        <v>1.3844911578866359E-2</v>
      </c>
      <c r="N748" s="52">
        <f>IFERROR(_xll.qlIndexFixing(Index6M,$H748,TRUE,_xll.ohTrigger(RecalcTrigger,Trigger6M)),NA())</f>
        <v>1.5502867094006376E-2</v>
      </c>
      <c r="O748" s="52">
        <f>IFERROR(_xll.qlIndexFixing(ONIndex6M,I748,TRUE,_xll.ohTrigger(RecalcTrigger,Trigger6M)),NA())</f>
        <v>1.4826067998257031E-2</v>
      </c>
      <c r="P748" s="52">
        <f>IFERROR(_xll.qlIndexFixing(Index1Y,$H748,TRUE,_xll.ohTrigger(RecalcTrigger,Trigger1Y)),NA())</f>
        <v>1.7483774548199674E-2</v>
      </c>
      <c r="Q748" s="52">
        <f>IFERROR(_xll.qlIndexFixing(ONIndex1Y,I748,TRUE,_xll.ohTrigger(RecalcTrigger,Trigger1Y)),NA())</f>
        <v>1.6125913141218362E-2</v>
      </c>
    </row>
    <row r="749" spans="2:17" x14ac:dyDescent="0.2">
      <c r="B749" s="46" t="s">
        <v>42</v>
      </c>
      <c r="D749" s="49">
        <f>_xll.qlCalendarAdvance(Calendar,$D748,B749,"f",FALSE)</f>
        <v>44607</v>
      </c>
      <c r="E749" s="49">
        <f>_xll.qlInterestRateIndexValueDate(IndexON,D749)</f>
        <v>44607</v>
      </c>
      <c r="F749" s="52">
        <f>IFERROR(_xll.qlIndexFixing(IndexON,D749,TRUE,_xll.ohTrigger(RecalcTrigger,TriggerON)),NA())</f>
        <v>1.2449324062355771E-2</v>
      </c>
      <c r="H749" s="49">
        <f>_xll.qlCalendarAdvance(Calendar,$H748,B749,"f",FALSE)</f>
        <v>44607</v>
      </c>
      <c r="I749" s="49">
        <f>_xll.qlInterestRateIndexValueDate(Index1M,$H749)</f>
        <v>44609</v>
      </c>
      <c r="J749" s="52">
        <f>IFERROR(_xll.qlIndexFixing(Index1M,$H749,TRUE,_xll.ohTrigger(RecalcTrigger,Trigger1M)),NA())</f>
        <v>1.2852425131094476E-2</v>
      </c>
      <c r="K749" s="52">
        <f>IFERROR(_xll.qlIndexFixing(ONIndex1M,I749,TRUE,_xll.ohTrigger(RecalcTrigger,Trigger1M)),NA())</f>
        <v>1.2775479820916757E-2</v>
      </c>
      <c r="L749" s="52">
        <f>IFERROR(_xll.qlIndexFixing(Index3M,H749,TRUE,_xll.ohTrigger(RecalcTrigger,Trigger3M)),NA())</f>
        <v>1.4221143374877942E-2</v>
      </c>
      <c r="M749" s="52">
        <f>IFERROR(_xll.qlIndexFixing(ONIndex3M,I749,TRUE,_xll.ohTrigger(RecalcTrigger,Trigger3M)),NA())</f>
        <v>1.3897354254828187E-2</v>
      </c>
      <c r="N749" s="52">
        <f>IFERROR(_xll.qlIndexFixing(Index6M,$H749,TRUE,_xll.ohTrigger(RecalcTrigger,Trigger6M)),NA())</f>
        <v>1.5552908150269513E-2</v>
      </c>
      <c r="O749" s="52">
        <f>IFERROR(_xll.qlIndexFixing(ONIndex6M,I749,TRUE,_xll.ohTrigger(RecalcTrigger,Trigger6M)),NA())</f>
        <v>1.4877261333108294E-2</v>
      </c>
      <c r="P749" s="52">
        <f>IFERROR(_xll.qlIndexFixing(Index1Y,$H749,TRUE,_xll.ohTrigger(RecalcTrigger,Trigger1Y)),NA())</f>
        <v>1.753028597869807E-2</v>
      </c>
      <c r="Q749" s="52">
        <f>IFERROR(_xll.qlIndexFixing(ONIndex1Y,I749,TRUE,_xll.ohTrigger(RecalcTrigger,Trigger1Y)),NA())</f>
        <v>1.6175940841680614E-2</v>
      </c>
    </row>
    <row r="750" spans="2:17" x14ac:dyDescent="0.2">
      <c r="B750" s="46" t="s">
        <v>42</v>
      </c>
      <c r="D750" s="49">
        <f>_xll.qlCalendarAdvance(Calendar,$D749,B750,"f",FALSE)</f>
        <v>44614</v>
      </c>
      <c r="E750" s="49">
        <f>_xll.qlInterestRateIndexValueDate(IndexON,D750)</f>
        <v>44614</v>
      </c>
      <c r="F750" s="52">
        <f>IFERROR(_xll.qlIndexFixing(IndexON,D750,TRUE,_xll.ohTrigger(RecalcTrigger,TriggerON)),NA())</f>
        <v>1.250227012884686E-2</v>
      </c>
      <c r="H750" s="49">
        <f>_xll.qlCalendarAdvance(Calendar,$H749,B750,"f",FALSE)</f>
        <v>44614</v>
      </c>
      <c r="I750" s="49">
        <f>_xll.qlInterestRateIndexValueDate(Index1M,$H750)</f>
        <v>44616</v>
      </c>
      <c r="J750" s="52">
        <f>IFERROR(_xll.qlIndexFixing(Index1M,$H750,TRUE,_xll.ohTrigger(RecalcTrigger,Trigger1M)),NA())</f>
        <v>1.2904635590724427E-2</v>
      </c>
      <c r="K750" s="52">
        <f>IFERROR(_xll.qlIndexFixing(ONIndex1M,I750,TRUE,_xll.ohTrigger(RecalcTrigger,Trigger1M)),NA())</f>
        <v>1.282759120828203E-2</v>
      </c>
      <c r="L750" s="52">
        <f>IFERROR(_xll.qlIndexFixing(Index3M,H750,TRUE,_xll.ohTrigger(RecalcTrigger,Trigger3M)),NA())</f>
        <v>1.4273626617380457E-2</v>
      </c>
      <c r="M750" s="52">
        <f>IFERROR(_xll.qlIndexFixing(ONIndex3M,I750,TRUE,_xll.ohTrigger(RecalcTrigger,Trigger3M)),NA())</f>
        <v>1.3949776137183179E-2</v>
      </c>
      <c r="N750" s="52">
        <f>IFERROR(_xll.qlIndexFixing(Index6M,$H750,TRUE,_xll.ohTrigger(RecalcTrigger,Trigger6M)),NA())</f>
        <v>1.5602819381345143E-2</v>
      </c>
      <c r="O750" s="52">
        <f>IFERROR(_xll.qlIndexFixing(ONIndex6M,I750,TRUE,_xll.ohTrigger(RecalcTrigger,Trigger6M)),NA())</f>
        <v>1.4928338327901969E-2</v>
      </c>
      <c r="P750" s="52">
        <f>IFERROR(_xll.qlIndexFixing(Index1Y,$H750,TRUE,_xll.ohTrigger(RecalcTrigger,Trigger1Y)),NA())</f>
        <v>1.7576598220038583E-2</v>
      </c>
      <c r="Q750" s="52">
        <f>IFERROR(_xll.qlIndexFixing(ONIndex1Y,I750,TRUE,_xll.ohTrigger(RecalcTrigger,Trigger1Y)),NA())</f>
        <v>1.6225830137974739E-2</v>
      </c>
    </row>
    <row r="751" spans="2:17" x14ac:dyDescent="0.2">
      <c r="B751" s="46" t="s">
        <v>42</v>
      </c>
      <c r="D751" s="49">
        <f>_xll.qlCalendarAdvance(Calendar,$D750,B751,"f",FALSE)</f>
        <v>44621</v>
      </c>
      <c r="E751" s="49">
        <f>_xll.qlInterestRateIndexValueDate(IndexON,D751)</f>
        <v>44621</v>
      </c>
      <c r="F751" s="52">
        <f>IFERROR(_xll.qlIndexFixing(IndexON,D751,TRUE,_xll.ohTrigger(RecalcTrigger,TriggerON)),NA())</f>
        <v>1.2555101760316489E-2</v>
      </c>
      <c r="H751" s="49">
        <f>_xll.qlCalendarAdvance(Calendar,$H750,B751,"f",FALSE)</f>
        <v>44621</v>
      </c>
      <c r="I751" s="49">
        <f>_xll.qlInterestRateIndexValueDate(Index1M,$H751)</f>
        <v>44623</v>
      </c>
      <c r="J751" s="52">
        <f>IFERROR(_xll.qlIndexFixing(Index1M,$H751,TRUE,_xll.ohTrigger(RecalcTrigger,Trigger1M)),NA())</f>
        <v>1.2972759181636706E-2</v>
      </c>
      <c r="K751" s="52">
        <f>IFERROR(_xll.qlIndexFixing(ONIndex1M,I751,TRUE,_xll.ohTrigger(RecalcTrigger,Trigger1M)),NA())</f>
        <v>1.2879738085018744E-2</v>
      </c>
      <c r="L751" s="52">
        <f>IFERROR(_xll.qlIndexFixing(Index3M,H751,TRUE,_xll.ohTrigger(RecalcTrigger,Trigger3M)),NA())</f>
        <v>1.4338174026188649E-2</v>
      </c>
      <c r="M751" s="52">
        <f>IFERROR(_xll.qlIndexFixing(ONIndex3M,I751,TRUE,_xll.ohTrigger(RecalcTrigger,Trigger3M)),NA())</f>
        <v>1.4002177150231887E-2</v>
      </c>
      <c r="N751" s="52">
        <f>IFERROR(_xll.qlIndexFixing(Index6M,$H751,TRUE,_xll.ohTrigger(RecalcTrigger,Trigger6M)),NA())</f>
        <v>1.5671838590787388E-2</v>
      </c>
      <c r="O751" s="52">
        <f>IFERROR(_xll.qlIndexFixing(ONIndex6M,I751,TRUE,_xll.ohTrigger(RecalcTrigger,Trigger6M)),NA())</f>
        <v>1.4979297866410946E-2</v>
      </c>
      <c r="P751" s="52">
        <f>IFERROR(_xll.qlIndexFixing(Index1Y,$H751,TRUE,_xll.ohTrigger(RecalcTrigger,Trigger1Y)),NA())</f>
        <v>1.7622708506635977E-2</v>
      </c>
      <c r="Q751" s="52">
        <f>IFERROR(_xll.qlIndexFixing(ONIndex1Y,I751,TRUE,_xll.ohTrigger(RecalcTrigger,Trigger1Y)),NA())</f>
        <v>1.6275579727462741E-2</v>
      </c>
    </row>
    <row r="752" spans="2:17" x14ac:dyDescent="0.2">
      <c r="B752" s="46" t="s">
        <v>42</v>
      </c>
      <c r="D752" s="49">
        <f>_xll.qlCalendarAdvance(Calendar,$D751,B752,"f",FALSE)</f>
        <v>44628</v>
      </c>
      <c r="E752" s="49">
        <f>_xll.qlInterestRateIndexValueDate(IndexON,D752)</f>
        <v>44628</v>
      </c>
      <c r="F752" s="52">
        <f>IFERROR(_xll.qlIndexFixing(IndexON,D752,TRUE,_xll.ohTrigger(RecalcTrigger,TriggerON)),NA())</f>
        <v>1.2607817807843702E-2</v>
      </c>
      <c r="H752" s="49">
        <f>_xll.qlCalendarAdvance(Calendar,$H751,B752,"f",FALSE)</f>
        <v>44628</v>
      </c>
      <c r="I752" s="49">
        <f>_xll.qlInterestRateIndexValueDate(Index1M,$H752)</f>
        <v>44630</v>
      </c>
      <c r="J752" s="52">
        <f>IFERROR(_xll.qlIndexFixing(Index1M,$H752,TRUE,_xll.ohTrigger(RecalcTrigger,Trigger1M)),NA())</f>
        <v>1.3025061635209834E-2</v>
      </c>
      <c r="K752" s="52">
        <f>IFERROR(_xll.qlIndexFixing(ONIndex1M,I752,TRUE,_xll.ohTrigger(RecalcTrigger,Trigger1M)),NA())</f>
        <v>1.2931921032741656E-2</v>
      </c>
      <c r="L752" s="52">
        <f>IFERROR(_xll.qlIndexFixing(Index3M,H752,TRUE,_xll.ohTrigger(RecalcTrigger,Trigger3M)),NA())</f>
        <v>1.4390617546508973E-2</v>
      </c>
      <c r="M752" s="52">
        <f>IFERROR(_xll.qlIndexFixing(ONIndex3M,I752,TRUE,_xll.ohTrigger(RecalcTrigger,Trigger3M)),NA())</f>
        <v>1.4054557218114994E-2</v>
      </c>
      <c r="N752" s="52">
        <f>IFERROR(_xll.qlIndexFixing(Index6M,$H752,TRUE,_xll.ohTrigger(RecalcTrigger,Trigger6M)),NA())</f>
        <v>1.5721448326143243E-2</v>
      </c>
      <c r="O752" s="52">
        <f>IFERROR(_xll.qlIndexFixing(ONIndex6M,I752,TRUE,_xll.ohTrigger(RecalcTrigger,Trigger6M)),NA())</f>
        <v>1.5030138832647921E-2</v>
      </c>
      <c r="P752" s="52">
        <f>IFERROR(_xll.qlIndexFixing(Index1Y,$H752,TRUE,_xll.ohTrigger(RecalcTrigger,Trigger1Y)),NA())</f>
        <v>1.7668614060006398E-2</v>
      </c>
      <c r="Q752" s="52">
        <f>IFERROR(_xll.qlIndexFixing(ONIndex1Y,I752,TRUE,_xll.ohTrigger(RecalcTrigger,Trigger1Y)),NA())</f>
        <v>1.6325188307506622E-2</v>
      </c>
    </row>
    <row r="753" spans="2:17" x14ac:dyDescent="0.2">
      <c r="B753" s="46" t="s">
        <v>42</v>
      </c>
      <c r="D753" s="49">
        <f>_xll.qlCalendarAdvance(Calendar,$D752,B753,"f",FALSE)</f>
        <v>44635</v>
      </c>
      <c r="E753" s="49">
        <f>_xll.qlInterestRateIndexValueDate(IndexON,D753)</f>
        <v>44635</v>
      </c>
      <c r="F753" s="52">
        <f>IFERROR(_xll.qlIndexFixing(IndexON,D753,TRUE,_xll.ohTrigger(RecalcTrigger,TriggerON)),NA())</f>
        <v>1.2660417122587475E-2</v>
      </c>
      <c r="H753" s="49">
        <f>_xll.qlCalendarAdvance(Calendar,$H752,B753,"f",FALSE)</f>
        <v>44635</v>
      </c>
      <c r="I753" s="49">
        <f>_xll.qlInterestRateIndexValueDate(Index1M,$H753)</f>
        <v>44637</v>
      </c>
      <c r="J753" s="52">
        <f>IFERROR(_xll.qlIndexFixing(Index1M,$H753,TRUE,_xll.ohTrigger(RecalcTrigger,Trigger1M)),NA())</f>
        <v>1.3081381722408672E-2</v>
      </c>
      <c r="K753" s="52">
        <f>IFERROR(_xll.qlIndexFixing(ONIndex1M,I753,TRUE,_xll.ohTrigger(RecalcTrigger,Trigger1M)),NA())</f>
        <v>1.2984140632745778E-2</v>
      </c>
      <c r="L753" s="52">
        <f>IFERROR(_xll.qlIndexFixing(Index3M,H753,TRUE,_xll.ohTrigger(RecalcTrigger,Trigger3M)),NA())</f>
        <v>1.4443040210747219E-2</v>
      </c>
      <c r="M753" s="52">
        <f>IFERROR(_xll.qlIndexFixing(ONIndex3M,I753,TRUE,_xll.ohTrigger(RecalcTrigger,Trigger3M)),NA())</f>
        <v>1.4106916265053115E-2</v>
      </c>
      <c r="N753" s="52">
        <f>IFERROR(_xll.qlIndexFixing(Index6M,$H753,TRUE,_xll.ohTrigger(RecalcTrigger,Trigger6M)),NA())</f>
        <v>1.5770924431611297E-2</v>
      </c>
      <c r="O753" s="52">
        <f>IFERROR(_xll.qlIndexFixing(ONIndex6M,I753,TRUE,_xll.ohTrigger(RecalcTrigger,Trigger6M)),NA())</f>
        <v>1.5080860110066041E-2</v>
      </c>
      <c r="P753" s="52">
        <f>IFERROR(_xll.qlIndexFixing(Index1Y,$H753,TRUE,_xll.ohTrigger(RecalcTrigger,Trigger1Y)),NA())</f>
        <v>1.7714312088770879E-2</v>
      </c>
      <c r="Q753" s="52">
        <f>IFERROR(_xll.qlIndexFixing(ONIndex1Y,I753,TRUE,_xll.ohTrigger(RecalcTrigger,Trigger1Y)),NA())</f>
        <v>1.6374654575388448E-2</v>
      </c>
    </row>
    <row r="754" spans="2:17" x14ac:dyDescent="0.2">
      <c r="B754" s="46" t="s">
        <v>42</v>
      </c>
      <c r="D754" s="49">
        <f>_xll.qlCalendarAdvance(Calendar,$D753,B754,"f",FALSE)</f>
        <v>44642</v>
      </c>
      <c r="E754" s="49">
        <f>_xll.qlInterestRateIndexValueDate(IndexON,D754)</f>
        <v>44642</v>
      </c>
      <c r="F754" s="52">
        <f>IFERROR(_xll.qlIndexFixing(IndexON,D754,TRUE,_xll.ohTrigger(RecalcTrigger,TriggerON)),NA())</f>
        <v>1.271289855562685E-2</v>
      </c>
      <c r="H754" s="49">
        <f>_xll.qlCalendarAdvance(Calendar,$H753,B754,"f",FALSE)</f>
        <v>44642</v>
      </c>
      <c r="I754" s="49">
        <f>_xll.qlInterestRateIndexValueDate(Index1M,$H754)</f>
        <v>44644</v>
      </c>
      <c r="J754" s="52">
        <f>IFERROR(_xll.qlIndexFixing(Index1M,$H754,TRUE,_xll.ohTrigger(RecalcTrigger,Trigger1M)),NA())</f>
        <v>1.3129780781376832E-2</v>
      </c>
      <c r="K754" s="52">
        <f>IFERROR(_xll.qlIndexFixing(ONIndex1M,I754,TRUE,_xll.ohTrigger(RecalcTrigger,Trigger1M)),NA())</f>
        <v>1.3036397466805738E-2</v>
      </c>
      <c r="L754" s="52">
        <f>IFERROR(_xll.qlIndexFixing(Index3M,H754,TRUE,_xll.ohTrigger(RecalcTrigger,Trigger3M)),NA())</f>
        <v>1.4495441941978831E-2</v>
      </c>
      <c r="M754" s="52">
        <f>IFERROR(_xll.qlIndexFixing(ONIndex3M,I754,TRUE,_xll.ohTrigger(RecalcTrigger,Trigger3M)),NA())</f>
        <v>1.4159254215106998E-2</v>
      </c>
      <c r="N754" s="52">
        <f>IFERROR(_xll.qlIndexFixing(Index6M,$H754,TRUE,_xll.ohTrigger(RecalcTrigger,Trigger6M)),NA())</f>
        <v>1.5820265742733347E-2</v>
      </c>
      <c r="O754" s="52">
        <f>IFERROR(_xll.qlIndexFixing(ONIndex6M,I754,TRUE,_xll.ohTrigger(RecalcTrigger,Trigger6M)),NA())</f>
        <v>1.5131460582837875E-2</v>
      </c>
      <c r="P754" s="52">
        <f>IFERROR(_xll.qlIndexFixing(Index1Y,$H754,TRUE,_xll.ohTrigger(RecalcTrigger,Trigger1Y)),NA())</f>
        <v>1.7759799788658416E-2</v>
      </c>
      <c r="Q754" s="52">
        <f>IFERROR(_xll.qlIndexFixing(ONIndex1Y,I754,TRUE,_xll.ohTrigger(RecalcTrigger,Trigger1Y)),NA())</f>
        <v>1.6423977228550157E-2</v>
      </c>
    </row>
    <row r="755" spans="2:17" x14ac:dyDescent="0.2">
      <c r="B755" s="46" t="s">
        <v>42</v>
      </c>
      <c r="D755" s="49">
        <f>_xll.qlCalendarAdvance(Calendar,$D754,B755,"f",FALSE)</f>
        <v>44649</v>
      </c>
      <c r="E755" s="49">
        <f>_xll.qlInterestRateIndexValueDate(IndexON,D755)</f>
        <v>44649</v>
      </c>
      <c r="F755" s="52">
        <f>IFERROR(_xll.qlIndexFixing(IndexON,D755,TRUE,_xll.ohTrigger(RecalcTrigger,TriggerON)),NA())</f>
        <v>1.2765260958120805E-2</v>
      </c>
      <c r="H755" s="49">
        <f>_xll.qlCalendarAdvance(Calendar,$H754,B755,"f",FALSE)</f>
        <v>44649</v>
      </c>
      <c r="I755" s="49">
        <f>_xll.qlInterestRateIndexValueDate(Index1M,$H755)</f>
        <v>44651</v>
      </c>
      <c r="J755" s="52">
        <f>IFERROR(_xll.qlIndexFixing(Index1M,$H755,TRUE,_xll.ohTrigger(RecalcTrigger,Trigger1M)),NA())</f>
        <v>1.3170234314098746E-2</v>
      </c>
      <c r="K755" s="52">
        <f>IFERROR(_xll.qlIndexFixing(ONIndex1M,I755,TRUE,_xll.ohTrigger(RecalcTrigger,Trigger1M)),NA())</f>
        <v>1.3088692116376421E-2</v>
      </c>
      <c r="L755" s="52">
        <f>IFERROR(_xll.qlIndexFixing(Index3M,H755,TRUE,_xll.ohTrigger(RecalcTrigger,Trigger3M)),NA())</f>
        <v>1.4543791845788866E-2</v>
      </c>
      <c r="M755" s="52">
        <f>IFERROR(_xll.qlIndexFixing(ONIndex3M,I755,TRUE,_xll.ohTrigger(RecalcTrigger,Trigger3M)),NA())</f>
        <v>1.421157099265713E-2</v>
      </c>
      <c r="N755" s="52">
        <f>IFERROR(_xll.qlIndexFixing(Index6M,$H755,TRUE,_xll.ohTrigger(RecalcTrigger,Trigger6M)),NA())</f>
        <v>1.5858023181365168E-2</v>
      </c>
      <c r="O755" s="52">
        <f>IFERROR(_xll.qlIndexFixing(ONIndex6M,I755,TRUE,_xll.ohTrigger(RecalcTrigger,Trigger6M)),NA())</f>
        <v>1.5181939134656375E-2</v>
      </c>
      <c r="P755" s="52">
        <f>IFERROR(_xll.qlIndexFixing(Index1Y,$H755,TRUE,_xll.ohTrigger(RecalcTrigger,Trigger1Y)),NA())</f>
        <v>1.7805074342508366E-2</v>
      </c>
      <c r="Q755" s="52">
        <f>IFERROR(_xll.qlIndexFixing(ONIndex1Y,I755,TRUE,_xll.ohTrigger(RecalcTrigger,Trigger1Y)),NA())</f>
        <v>1.6473154964034009E-2</v>
      </c>
    </row>
    <row r="756" spans="2:17" x14ac:dyDescent="0.2">
      <c r="B756" s="46" t="s">
        <v>42</v>
      </c>
      <c r="D756" s="49">
        <f>_xll.qlCalendarAdvance(Calendar,$D755,B756,"f",FALSE)</f>
        <v>44656</v>
      </c>
      <c r="E756" s="49">
        <f>_xll.qlInterestRateIndexValueDate(IndexON,D756)</f>
        <v>44656</v>
      </c>
      <c r="F756" s="52">
        <f>IFERROR(_xll.qlIndexFixing(IndexON,D756,TRUE,_xll.ohTrigger(RecalcTrigger,TriggerON)),NA())</f>
        <v>1.2817503181228318E-2</v>
      </c>
      <c r="H756" s="49">
        <f>_xll.qlCalendarAdvance(Calendar,$H755,B756,"f",FALSE)</f>
        <v>44656</v>
      </c>
      <c r="I756" s="49">
        <f>_xll.qlInterestRateIndexValueDate(Index1M,$H756)</f>
        <v>44658</v>
      </c>
      <c r="J756" s="52">
        <f>IFERROR(_xll.qlIndexFixing(Index1M,$H756,TRUE,_xll.ohTrigger(RecalcTrigger,Trigger1M)),NA())</f>
        <v>1.3234656130951539E-2</v>
      </c>
      <c r="K756" s="52">
        <f>IFERROR(_xll.qlIndexFixing(ONIndex1M,I756,TRUE,_xll.ohTrigger(RecalcTrigger,Trigger1M)),NA())</f>
        <v>1.3141025162912712E-2</v>
      </c>
      <c r="L756" s="52">
        <f>IFERROR(_xll.qlIndexFixing(Index3M,H756,TRUE,_xll.ohTrigger(RecalcTrigger,Trigger3M)),NA())</f>
        <v>1.4596150885623219E-2</v>
      </c>
      <c r="M756" s="52">
        <f>IFERROR(_xll.qlIndexFixing(ONIndex3M,I756,TRUE,_xll.ohTrigger(RecalcTrigger,Trigger3M)),NA())</f>
        <v>1.4263866521844193E-2</v>
      </c>
      <c r="N756" s="52">
        <f>IFERROR(_xll.qlIndexFixing(Index6M,$H756,TRUE,_xll.ohTrigger(RecalcTrigger,Trigger6M)),NA())</f>
        <v>1.5907112998366908E-2</v>
      </c>
      <c r="O756" s="52">
        <f>IFERROR(_xll.qlIndexFixing(ONIndex6M,I756,TRUE,_xll.ohTrigger(RecalcTrigger,Trigger6M)),NA())</f>
        <v>1.5232294649374367E-2</v>
      </c>
      <c r="P756" s="52">
        <f>IFERROR(_xll.qlIndexFixing(Index1Y,$H756,TRUE,_xll.ohTrigger(RecalcTrigger,Trigger1Y)),NA())</f>
        <v>1.7864174976251763E-2</v>
      </c>
      <c r="Q756" s="52">
        <f>IFERROR(_xll.qlIndexFixing(ONIndex1Y,I756,TRUE,_xll.ohTrigger(RecalcTrigger,Trigger1Y)),NA())</f>
        <v>1.652218647952175E-2</v>
      </c>
    </row>
    <row r="757" spans="2:17" x14ac:dyDescent="0.2">
      <c r="B757" s="46" t="s">
        <v>42</v>
      </c>
      <c r="D757" s="49">
        <f>_xll.qlCalendarAdvance(Calendar,$D756,B757,"f",FALSE)</f>
        <v>44663</v>
      </c>
      <c r="E757" s="49">
        <f>_xll.qlInterestRateIndexValueDate(IndexON,D757)</f>
        <v>44663</v>
      </c>
      <c r="F757" s="52">
        <f>IFERROR(_xll.qlIndexFixing(IndexON,D757,TRUE,_xll.ohTrigger(RecalcTrigger,TriggerON)),NA())</f>
        <v>1.2869624075948494E-2</v>
      </c>
      <c r="H757" s="49">
        <f>_xll.qlCalendarAdvance(Calendar,$H756,B757,"f",FALSE)</f>
        <v>44663</v>
      </c>
      <c r="I757" s="49">
        <f>_xll.qlInterestRateIndexValueDate(Index1M,$H757)</f>
        <v>44665</v>
      </c>
      <c r="J757" s="52">
        <f>IFERROR(_xll.qlIndexFixing(Index1M,$H757,TRUE,_xll.ohTrigger(RecalcTrigger,Trigger1M)),NA())</f>
        <v>1.3287153838822396E-2</v>
      </c>
      <c r="K757" s="52">
        <f>IFERROR(_xll.qlIndexFixing(ONIndex1M,I757,TRUE,_xll.ohTrigger(RecalcTrigger,Trigger1M)),NA())</f>
        <v>1.3208367864487869E-2</v>
      </c>
      <c r="L757" s="52">
        <f>IFERROR(_xll.qlIndexFixing(Index3M,H757,TRUE,_xll.ohTrigger(RecalcTrigger,Trigger3M)),NA())</f>
        <v>1.4648488760423014E-2</v>
      </c>
      <c r="M757" s="52">
        <f>IFERROR(_xll.qlIndexFixing(ONIndex3M,I757,TRUE,_xll.ohTrigger(RecalcTrigger,Trigger3M)),NA())</f>
        <v>1.4331072286637436E-2</v>
      </c>
      <c r="N757" s="52">
        <f>IFERROR(_xll.qlIndexFixing(Index6M,$H757,TRUE,_xll.ohTrigger(RecalcTrigger,Trigger6M)),NA())</f>
        <v>1.5956060339295305E-2</v>
      </c>
      <c r="O757" s="52">
        <f>IFERROR(_xll.qlIndexFixing(ONIndex6M,I757,TRUE,_xll.ohTrigger(RecalcTrigger,Trigger6M)),NA())</f>
        <v>1.5296854868624976E-2</v>
      </c>
      <c r="P757" s="52">
        <f>IFERROR(_xll.qlIndexFixing(Index1Y,$H757,TRUE,_xll.ohTrigger(RecalcTrigger,Trigger1Y)),NA())</f>
        <v>1.7894972679023381E-2</v>
      </c>
      <c r="Q757" s="52">
        <f>IFERROR(_xll.qlIndexFixing(ONIndex1Y,I757,TRUE,_xll.ohTrigger(RecalcTrigger,Trigger1Y)),NA())</f>
        <v>1.6585010048668636E-2</v>
      </c>
    </row>
    <row r="758" spans="2:17" x14ac:dyDescent="0.2">
      <c r="B758" s="46" t="s">
        <v>42</v>
      </c>
      <c r="D758" s="49">
        <f>_xll.qlCalendarAdvance(Calendar,$D757,B758,"f",FALSE)</f>
        <v>44670</v>
      </c>
      <c r="E758" s="49">
        <f>_xll.qlInterestRateIndexValueDate(IndexON,D758)</f>
        <v>44670</v>
      </c>
      <c r="F758" s="52">
        <f>IFERROR(_xll.qlIndexFixing(IndexON,D758,TRUE,_xll.ohTrigger(RecalcTrigger,TriggerON)),NA())</f>
        <v>1.292162249344031E-2</v>
      </c>
      <c r="H758" s="49">
        <f>_xll.qlCalendarAdvance(Calendar,$H757,B758,"f",FALSE)</f>
        <v>44670</v>
      </c>
      <c r="I758" s="49">
        <f>_xll.qlInterestRateIndexValueDate(Index1M,$H758)</f>
        <v>44672</v>
      </c>
      <c r="J758" s="52">
        <f>IFERROR(_xll.qlIndexFixing(Index1M,$H758,TRUE,_xll.ohTrigger(RecalcTrigger,Trigger1M)),NA())</f>
        <v>1.3339692345744891E-2</v>
      </c>
      <c r="K758" s="52">
        <f>IFERROR(_xll.qlIndexFixing(ONIndex1M,I758,TRUE,_xll.ohTrigger(RecalcTrigger,Trigger1M)),NA())</f>
        <v>1.3245808773181267E-2</v>
      </c>
      <c r="L758" s="52">
        <f>IFERROR(_xll.qlIndexFixing(Index3M,H758,TRUE,_xll.ohTrigger(RecalcTrigger,Trigger3M)),NA())</f>
        <v>1.4700805393259015E-2</v>
      </c>
      <c r="M758" s="52">
        <f>IFERROR(_xll.qlIndexFixing(ONIndex3M,I758,TRUE,_xll.ohTrigger(RecalcTrigger,Trigger3M)),NA())</f>
        <v>1.4368393531771773E-2</v>
      </c>
      <c r="N758" s="52">
        <f>IFERROR(_xll.qlIndexFixing(Index6M,$H758,TRUE,_xll.ohTrigger(RecalcTrigger,Trigger6M)),NA())</f>
        <v>1.6004861759638795E-2</v>
      </c>
      <c r="O758" s="52">
        <f>IFERROR(_xll.qlIndexFixing(ONIndex6M,I758,TRUE,_xll.ohTrigger(RecalcTrigger,Trigger6M)),NA())</f>
        <v>1.5332632103000066E-2</v>
      </c>
      <c r="P758" s="52">
        <f>IFERROR(_xll.qlIndexFixing(Index1Y,$H758,TRUE,_xll.ohTrigger(RecalcTrigger,Trigger1Y)),NA())</f>
        <v>1.7939590762947898E-2</v>
      </c>
      <c r="Q758" s="52">
        <f>IFERROR(_xll.qlIndexFixing(ONIndex1Y,I758,TRUE,_xll.ohTrigger(RecalcTrigger,Trigger1Y)),NA())</f>
        <v>1.661980563891774E-2</v>
      </c>
    </row>
    <row r="759" spans="2:17" x14ac:dyDescent="0.2">
      <c r="B759" s="46" t="s">
        <v>42</v>
      </c>
      <c r="D759" s="49">
        <f>_xll.qlCalendarAdvance(Calendar,$D758,B759,"f",FALSE)</f>
        <v>44677</v>
      </c>
      <c r="E759" s="49">
        <f>_xll.qlInterestRateIndexValueDate(IndexON,D759)</f>
        <v>44677</v>
      </c>
      <c r="F759" s="52">
        <f>IFERROR(_xll.qlIndexFixing(IndexON,D759,TRUE,_xll.ohTrigger(RecalcTrigger,TriggerON)),NA())</f>
        <v>1.2973497284862745E-2</v>
      </c>
      <c r="H759" s="49">
        <f>_xll.qlCalendarAdvance(Calendar,$H758,B759,"f",FALSE)</f>
        <v>44677</v>
      </c>
      <c r="I759" s="49">
        <f>_xll.qlInterestRateIndexValueDate(Index1M,$H759)</f>
        <v>44679</v>
      </c>
      <c r="J759" s="52">
        <f>IFERROR(_xll.qlIndexFixing(Index1M,$H759,TRUE,_xll.ohTrigger(RecalcTrigger,Trigger1M)),NA())</f>
        <v>1.3392272234462876E-2</v>
      </c>
      <c r="K759" s="52">
        <f>IFERROR(_xll.qlIndexFixing(ONIndex1M,I759,TRUE,_xll.ohTrigger(RecalcTrigger,Trigger1M)),NA())</f>
        <v>1.3298260500063108E-2</v>
      </c>
      <c r="L759" s="52">
        <f>IFERROR(_xll.qlIndexFixing(Index3M,H759,TRUE,_xll.ohTrigger(RecalcTrigger,Trigger3M)),NA())</f>
        <v>1.4753100707200234E-2</v>
      </c>
      <c r="M759" s="52">
        <f>IFERROR(_xll.qlIndexFixing(ONIndex3M,I759,TRUE,_xll.ohTrigger(RecalcTrigger,Trigger3M)),NA())</f>
        <v>1.4420624860953524E-2</v>
      </c>
      <c r="N759" s="52">
        <f>IFERROR(_xll.qlIndexFixing(Index6M,$H759,TRUE,_xll.ohTrigger(RecalcTrigger,Trigger6M)),NA())</f>
        <v>1.6053513789970667E-2</v>
      </c>
      <c r="O759" s="52">
        <f>IFERROR(_xll.qlIndexFixing(ONIndex6M,I759,TRUE,_xll.ohTrigger(RecalcTrigger,Trigger6M)),NA())</f>
        <v>1.5382611809533486E-2</v>
      </c>
      <c r="P759" s="52">
        <f>IFERROR(_xll.qlIndexFixing(Index1Y,$H759,TRUE,_xll.ohTrigger(RecalcTrigger,Trigger1Y)),NA())</f>
        <v>1.7983984303360741E-2</v>
      </c>
      <c r="Q759" s="52">
        <f>IFERROR(_xll.qlIndexFixing(ONIndex1Y,I759,TRUE,_xll.ohTrigger(RecalcTrigger,Trigger1Y)),NA())</f>
        <v>1.666839067762993E-2</v>
      </c>
    </row>
    <row r="760" spans="2:17" x14ac:dyDescent="0.2">
      <c r="B760" s="46" t="s">
        <v>42</v>
      </c>
      <c r="D760" s="49">
        <f>_xll.qlCalendarAdvance(Calendar,$D759,B760,"f",FALSE)</f>
        <v>44684</v>
      </c>
      <c r="E760" s="49">
        <f>_xll.qlInterestRateIndexValueDate(IndexON,D760)</f>
        <v>44684</v>
      </c>
      <c r="F760" s="52">
        <f>IFERROR(_xll.qlIndexFixing(IndexON,D760,TRUE,_xll.ohTrigger(RecalcTrigger,TriggerON)),NA())</f>
        <v>1.3025247301374776E-2</v>
      </c>
      <c r="H760" s="49">
        <f>_xll.qlCalendarAdvance(Calendar,$H759,B760,"f",FALSE)</f>
        <v>44684</v>
      </c>
      <c r="I760" s="49">
        <f>_xll.qlInterestRateIndexValueDate(Index1M,$H760)</f>
        <v>44686</v>
      </c>
      <c r="J760" s="52">
        <f>IFERROR(_xll.qlIndexFixing(Index1M,$H760,TRUE,_xll.ohTrigger(RecalcTrigger,Trigger1M)),NA())</f>
        <v>1.3444894087747683E-2</v>
      </c>
      <c r="K760" s="52">
        <f>IFERROR(_xll.qlIndexFixing(ONIndex1M,I760,TRUE,_xll.ohTrigger(RecalcTrigger,Trigger1M)),NA())</f>
        <v>1.3350752949969902E-2</v>
      </c>
      <c r="L760" s="52">
        <f>IFERROR(_xll.qlIndexFixing(Index3M,H760,TRUE,_xll.ohTrigger(RecalcTrigger,Trigger3M)),NA())</f>
        <v>1.4809408427958966E-2</v>
      </c>
      <c r="M760" s="52">
        <f>IFERROR(_xll.qlIndexFixing(ONIndex3M,I760,TRUE,_xll.ohTrigger(RecalcTrigger,Trigger3M)),NA())</f>
        <v>1.4472834638494803E-2</v>
      </c>
      <c r="N760" s="52">
        <f>IFERROR(_xll.qlIndexFixing(Index6M,$H760,TRUE,_xll.ohTrigger(RecalcTrigger,Trigger6M)),NA())</f>
        <v>1.6113320506491991E-2</v>
      </c>
      <c r="O760" s="52">
        <f>IFERROR(_xll.qlIndexFixing(ONIndex6M,I760,TRUE,_xll.ohTrigger(RecalcTrigger,Trigger6M)),NA())</f>
        <v>1.54324640143777E-2</v>
      </c>
      <c r="P760" s="52">
        <f>IFERROR(_xll.qlIndexFixing(Index1Y,$H760,TRUE,_xll.ohTrigger(RecalcTrigger,Trigger1Y)),NA())</f>
        <v>1.8028150418702586E-2</v>
      </c>
      <c r="Q760" s="52">
        <f>IFERROR(_xll.qlIndexFixing(ONIndex1Y,I760,TRUE,_xll.ohTrigger(RecalcTrigger,Trigger1Y)),NA())</f>
        <v>1.6716824285394338E-2</v>
      </c>
    </row>
    <row r="761" spans="2:17" x14ac:dyDescent="0.2">
      <c r="B761" s="46" t="s">
        <v>42</v>
      </c>
      <c r="D761" s="49">
        <f>_xll.qlCalendarAdvance(Calendar,$D760,B761,"f",FALSE)</f>
        <v>44691</v>
      </c>
      <c r="E761" s="49">
        <f>_xll.qlInterestRateIndexValueDate(IndexON,D761)</f>
        <v>44691</v>
      </c>
      <c r="F761" s="52">
        <f>IFERROR(_xll.qlIndexFixing(IndexON,D761,TRUE,_xll.ohTrigger(RecalcTrigger,TriggerON)),NA())</f>
        <v>1.3076871393975509E-2</v>
      </c>
      <c r="H761" s="49">
        <f>_xll.qlCalendarAdvance(Calendar,$H760,B761,"f",FALSE)</f>
        <v>44691</v>
      </c>
      <c r="I761" s="49">
        <f>_xll.qlInterestRateIndexValueDate(Index1M,$H761)</f>
        <v>44693</v>
      </c>
      <c r="J761" s="52">
        <f>IFERROR(_xll.qlIndexFixing(Index1M,$H761,TRUE,_xll.ohTrigger(RecalcTrigger,Trigger1M)),NA())</f>
        <v>1.3497558488375638E-2</v>
      </c>
      <c r="K761" s="52">
        <f>IFERROR(_xll.qlIndexFixing(ONIndex1M,I761,TRUE,_xll.ohTrigger(RecalcTrigger,Trigger1M)),NA())</f>
        <v>1.3403286704676276E-2</v>
      </c>
      <c r="L761" s="52">
        <f>IFERROR(_xll.qlIndexFixing(Index3M,H761,TRUE,_xll.ohTrigger(RecalcTrigger,Trigger3M)),NA())</f>
        <v>1.4861661473930823E-2</v>
      </c>
      <c r="M761" s="52">
        <f>IFERROR(_xll.qlIndexFixing(ONIndex3M,I761,TRUE,_xll.ohTrigger(RecalcTrigger,Trigger3M)),NA())</f>
        <v>1.4525022788696162E-2</v>
      </c>
      <c r="N761" s="52">
        <f>IFERROR(_xll.qlIndexFixing(Index6M,$H761,TRUE,_xll.ohTrigger(RecalcTrigger,Trigger6M)),NA())</f>
        <v>1.6161632166008771E-2</v>
      </c>
      <c r="O761" s="52">
        <f>IFERROR(_xll.qlIndexFixing(ONIndex6M,I761,TRUE,_xll.ohTrigger(RecalcTrigger,Trigger6M)),NA())</f>
        <v>1.5482187601225661E-2</v>
      </c>
      <c r="P761" s="52">
        <f>IFERROR(_xll.qlIndexFixing(Index1Y,$H761,TRUE,_xll.ohTrigger(RecalcTrigger,Trigger1Y)),NA())</f>
        <v>1.8072086214544633E-2</v>
      </c>
      <c r="Q761" s="52">
        <f>IFERROR(_xll.qlIndexFixing(ONIndex1Y,I761,TRUE,_xll.ohTrigger(RecalcTrigger,Trigger1Y)),NA())</f>
        <v>1.6765105159572968E-2</v>
      </c>
    </row>
    <row r="762" spans="2:17" x14ac:dyDescent="0.2">
      <c r="B762" s="46" t="s">
        <v>42</v>
      </c>
      <c r="D762" s="49">
        <f>_xll.qlCalendarAdvance(Calendar,$D761,B762,"f",FALSE)</f>
        <v>44698</v>
      </c>
      <c r="E762" s="49">
        <f>_xll.qlInterestRateIndexValueDate(IndexON,D762)</f>
        <v>44698</v>
      </c>
      <c r="F762" s="52">
        <f>IFERROR(_xll.qlIndexFixing(IndexON,D762,TRUE,_xll.ohTrigger(RecalcTrigger,TriggerON)),NA())</f>
        <v>1.3128368413743985E-2</v>
      </c>
      <c r="H762" s="49">
        <f>_xll.qlCalendarAdvance(Calendar,$H761,B762,"f",FALSE)</f>
        <v>44698</v>
      </c>
      <c r="I762" s="49">
        <f>_xll.qlInterestRateIndexValueDate(Index1M,$H762)</f>
        <v>44700</v>
      </c>
      <c r="J762" s="52">
        <f>IFERROR(_xll.qlIndexFixing(Index1M,$H762,TRUE,_xll.ohTrigger(RecalcTrigger,Trigger1M)),NA())</f>
        <v>1.355026601913556E-2</v>
      </c>
      <c r="K762" s="52">
        <f>IFERROR(_xll.qlIndexFixing(ONIndex1M,I762,TRUE,_xll.ohTrigger(RecalcTrigger,Trigger1M)),NA())</f>
        <v>1.3455862345477243E-2</v>
      </c>
      <c r="L762" s="52">
        <f>IFERROR(_xll.qlIndexFixing(Index3M,H762,TRUE,_xll.ohTrigger(RecalcTrigger,Trigger3M)),NA())</f>
        <v>1.4913892971359729E-2</v>
      </c>
      <c r="M762" s="52">
        <f>IFERROR(_xll.qlIndexFixing(ONIndex3M,I762,TRUE,_xll.ohTrigger(RecalcTrigger,Trigger3M)),NA())</f>
        <v>1.4577189235618349E-2</v>
      </c>
      <c r="N762" s="52">
        <f>IFERROR(_xll.qlIndexFixing(Index6M,$H762,TRUE,_xll.ohTrigger(RecalcTrigger,Trigger6M)),NA())</f>
        <v>1.6209782872564485E-2</v>
      </c>
      <c r="O762" s="52">
        <f>IFERROR(_xll.qlIndexFixing(ONIndex6M,I762,TRUE,_xll.ohTrigger(RecalcTrigger,Trigger6M)),NA())</f>
        <v>1.5531781454090066E-2</v>
      </c>
      <c r="P762" s="52">
        <f>IFERROR(_xll.qlIndexFixing(Index1Y,$H762,TRUE,_xll.ohTrigger(RecalcTrigger,Trigger1Y)),NA())</f>
        <v>1.8115788783592966E-2</v>
      </c>
      <c r="Q762" s="52">
        <f>IFERROR(_xll.qlIndexFixing(ONIndex1Y,I762,TRUE,_xll.ohTrigger(RecalcTrigger,Trigger1Y)),NA())</f>
        <v>1.6813231997447886E-2</v>
      </c>
    </row>
    <row r="763" spans="2:17" x14ac:dyDescent="0.2">
      <c r="B763" s="46" t="s">
        <v>42</v>
      </c>
      <c r="D763" s="49">
        <f>_xll.qlCalendarAdvance(Calendar,$D762,B763,"f",FALSE)</f>
        <v>44705</v>
      </c>
      <c r="E763" s="49">
        <f>_xll.qlInterestRateIndexValueDate(IndexON,D763)</f>
        <v>44705</v>
      </c>
      <c r="F763" s="52">
        <f>IFERROR(_xll.qlIndexFixing(IndexON,D763,TRUE,_xll.ohTrigger(RecalcTrigger,TriggerON)),NA())</f>
        <v>1.3179737211999054E-2</v>
      </c>
      <c r="H763" s="49">
        <f>_xll.qlCalendarAdvance(Calendar,$H762,B763,"f",FALSE)</f>
        <v>44705</v>
      </c>
      <c r="I763" s="49">
        <f>_xll.qlInterestRateIndexValueDate(Index1M,$H763)</f>
        <v>44707</v>
      </c>
      <c r="J763" s="52">
        <f>IFERROR(_xll.qlIndexFixing(Index1M,$H763,TRUE,_xll.ohTrigger(RecalcTrigger,Trigger1M)),NA())</f>
        <v>1.3603017262828754E-2</v>
      </c>
      <c r="K763" s="52">
        <f>IFERROR(_xll.qlIndexFixing(ONIndex1M,I763,TRUE,_xll.ohTrigger(RecalcTrigger,Trigger1M)),NA())</f>
        <v>1.3508480454147431E-2</v>
      </c>
      <c r="L763" s="52">
        <f>IFERROR(_xll.qlIndexFixing(Index3M,H763,TRUE,_xll.ohTrigger(RecalcTrigger,Trigger3M)),NA())</f>
        <v>1.4966102843289853E-2</v>
      </c>
      <c r="M763" s="52">
        <f>IFERROR(_xll.qlIndexFixing(ONIndex3M,I763,TRUE,_xll.ohTrigger(RecalcTrigger,Trigger3M)),NA())</f>
        <v>1.4629333903561914E-2</v>
      </c>
      <c r="N763" s="52">
        <f>IFERROR(_xll.qlIndexFixing(Index6M,$H763,TRUE,_xll.ohTrigger(RecalcTrigger,Trigger6M)),NA())</f>
        <v>1.6257769085167545E-2</v>
      </c>
      <c r="O763" s="52">
        <f>IFERROR(_xll.qlIndexFixing(ONIndex6M,I763,TRUE,_xll.ohTrigger(RecalcTrigger,Trigger6M)),NA())</f>
        <v>1.5581244456663867E-2</v>
      </c>
      <c r="P763" s="52">
        <f>IFERROR(_xll.qlIndexFixing(Index1Y,$H763,TRUE,_xll.ohTrigger(RecalcTrigger,Trigger1Y)),NA())</f>
        <v>1.8159255205692289E-2</v>
      </c>
      <c r="Q763" s="52">
        <f>IFERROR(_xll.qlIndexFixing(ONIndex1Y,I763,TRUE,_xll.ohTrigger(RecalcTrigger,Trigger1Y)),NA())</f>
        <v>1.6861203496301158E-2</v>
      </c>
    </row>
    <row r="764" spans="2:17" x14ac:dyDescent="0.2">
      <c r="B764" s="46" t="s">
        <v>42</v>
      </c>
      <c r="D764" s="49">
        <f>_xll.qlCalendarAdvance(Calendar,$D763,B764,"f",FALSE)</f>
        <v>44712</v>
      </c>
      <c r="E764" s="49">
        <f>_xll.qlInterestRateIndexValueDate(IndexON,D764)</f>
        <v>44712</v>
      </c>
      <c r="F764" s="52">
        <f>IFERROR(_xll.qlIndexFixing(IndexON,D764,TRUE,_xll.ohTrigger(RecalcTrigger,TriggerON)),NA())</f>
        <v>1.3230976639739822E-2</v>
      </c>
      <c r="H764" s="49">
        <f>_xll.qlCalendarAdvance(Calendar,$H763,B764,"f",FALSE)</f>
        <v>44712</v>
      </c>
      <c r="I764" s="49">
        <f>_xll.qlInterestRateIndexValueDate(Index1M,$H764)</f>
        <v>44714</v>
      </c>
      <c r="J764" s="52">
        <f>IFERROR(_xll.qlIndexFixing(Index1M,$H764,TRUE,_xll.ohTrigger(RecalcTrigger,Trigger1M)),NA())</f>
        <v>1.365581280226652E-2</v>
      </c>
      <c r="K764" s="52">
        <f>IFERROR(_xll.qlIndexFixing(ONIndex1M,I764,TRUE,_xll.ohTrigger(RecalcTrigger,Trigger1M)),NA())</f>
        <v>1.3561141612061789E-2</v>
      </c>
      <c r="L764" s="52">
        <f>IFERROR(_xll.qlIndexFixing(Index3M,H764,TRUE,_xll.ohTrigger(RecalcTrigger,Trigger3M)),NA())</f>
        <v>1.5018291012757539E-2</v>
      </c>
      <c r="M764" s="52">
        <f>IFERROR(_xll.qlIndexFixing(ONIndex3M,I764,TRUE,_xll.ohTrigger(RecalcTrigger,Trigger3M)),NA())</f>
        <v>1.4681456716747476E-2</v>
      </c>
      <c r="N764" s="52">
        <f>IFERROR(_xll.qlIndexFixing(Index6M,$H764,TRUE,_xll.ohTrigger(RecalcTrigger,Trigger6M)),NA())</f>
        <v>1.6294409917436584E-2</v>
      </c>
      <c r="O764" s="52">
        <f>IFERROR(_xll.qlIndexFixing(ONIndex6M,I764,TRUE,_xll.ohTrigger(RecalcTrigger,Trigger6M)),NA())</f>
        <v>1.5630575492879828E-2</v>
      </c>
      <c r="P764" s="52">
        <f>IFERROR(_xll.qlIndexFixing(Index1Y,$H764,TRUE,_xll.ohTrigger(RecalcTrigger,Trigger1Y)),NA())</f>
        <v>1.8202482547829649E-2</v>
      </c>
      <c r="Q764" s="52">
        <f>IFERROR(_xll.qlIndexFixing(ONIndex1Y,I764,TRUE,_xll.ohTrigger(RecalcTrigger,Trigger1Y)),NA())</f>
        <v>1.6909018353494787E-2</v>
      </c>
    </row>
    <row r="765" spans="2:17" x14ac:dyDescent="0.2">
      <c r="B765" s="46" t="s">
        <v>42</v>
      </c>
      <c r="D765" s="49">
        <f>_xll.qlCalendarAdvance(Calendar,$D764,B765,"f",FALSE)</f>
        <v>44719</v>
      </c>
      <c r="E765" s="49">
        <f>_xll.qlInterestRateIndexValueDate(IndexON,D765)</f>
        <v>44719</v>
      </c>
      <c r="F765" s="52">
        <f>IFERROR(_xll.qlIndexFixing(IndexON,D765,TRUE,_xll.ohTrigger(RecalcTrigger,TriggerON)),NA())</f>
        <v>1.328208554804533E-2</v>
      </c>
      <c r="H765" s="49">
        <f>_xll.qlCalendarAdvance(Calendar,$H764,B765,"f",FALSE)</f>
        <v>44719</v>
      </c>
      <c r="I765" s="49">
        <f>_xll.qlInterestRateIndexValueDate(Index1M,$H765)</f>
        <v>44721</v>
      </c>
      <c r="J765" s="52">
        <f>IFERROR(_xll.qlIndexFixing(Index1M,$H765,TRUE,_xll.ohTrigger(RecalcTrigger,Trigger1M)),NA())</f>
        <v>1.3708653220270151E-2</v>
      </c>
      <c r="K765" s="52">
        <f>IFERROR(_xll.qlIndexFixing(ONIndex1M,I765,TRUE,_xll.ohTrigger(RecalcTrigger,Trigger1M)),NA())</f>
        <v>1.3613846400755136E-2</v>
      </c>
      <c r="L765" s="52">
        <f>IFERROR(_xll.qlIndexFixing(Index3M,H765,TRUE,_xll.ohTrigger(RecalcTrigger,Trigger3M)),NA())</f>
        <v>1.5070457402796533E-2</v>
      </c>
      <c r="M765" s="52">
        <f>IFERROR(_xll.qlIndexFixing(ONIndex3M,I765,TRUE,_xll.ohTrigger(RecalcTrigger,Trigger3M)),NA())</f>
        <v>1.4733557599315716E-2</v>
      </c>
      <c r="N765" s="52">
        <f>IFERROR(_xll.qlIndexFixing(Index6M,$H765,TRUE,_xll.ohTrigger(RecalcTrigger,Trigger6M)),NA())</f>
        <v>1.634209135446393E-2</v>
      </c>
      <c r="O765" s="52">
        <f>IFERROR(_xll.qlIndexFixing(ONIndex6M,I765,TRUE,_xll.ohTrigger(RecalcTrigger,Trigger6M)),NA())</f>
        <v>1.5679773446510836E-2</v>
      </c>
      <c r="P765" s="52">
        <f>IFERROR(_xll.qlIndexFixing(Index1Y,$H765,TRUE,_xll.ohTrigger(RecalcTrigger,Trigger1Y)),NA())</f>
        <v>1.8245467864139026E-2</v>
      </c>
      <c r="Q765" s="52">
        <f>IFERROR(_xll.qlIndexFixing(ONIndex1Y,I765,TRUE,_xll.ohTrigger(RecalcTrigger,Trigger1Y)),NA())</f>
        <v>1.6956675266390775E-2</v>
      </c>
    </row>
    <row r="766" spans="2:17" x14ac:dyDescent="0.2">
      <c r="B766" s="46" t="s">
        <v>42</v>
      </c>
      <c r="D766" s="49">
        <f>_xll.qlCalendarAdvance(Calendar,$D765,B766,"f",FALSE)</f>
        <v>44726</v>
      </c>
      <c r="E766" s="49">
        <f>_xll.qlInterestRateIndexValueDate(IndexON,D766)</f>
        <v>44726</v>
      </c>
      <c r="F766" s="52">
        <f>IFERROR(_xll.qlIndexFixing(IndexON,D766,TRUE,_xll.ohTrigger(RecalcTrigger,TriggerON)),NA())</f>
        <v>1.3333062788074557E-2</v>
      </c>
      <c r="H766" s="49">
        <f>_xll.qlCalendarAdvance(Calendar,$H765,B766,"f",FALSE)</f>
        <v>44726</v>
      </c>
      <c r="I766" s="49">
        <f>_xll.qlInterestRateIndexValueDate(Index1M,$H766)</f>
        <v>44728</v>
      </c>
      <c r="J766" s="52">
        <f>IFERROR(_xll.qlIndexFixing(Index1M,$H766,TRUE,_xll.ohTrigger(RecalcTrigger,Trigger1M)),NA())</f>
        <v>1.3761539099673425E-2</v>
      </c>
      <c r="K766" s="52">
        <f>IFERROR(_xll.qlIndexFixing(ONIndex1M,I766,TRUE,_xll.ohTrigger(RecalcTrigger,Trigger1M)),NA())</f>
        <v>1.366659540184223E-2</v>
      </c>
      <c r="L766" s="52">
        <f>IFERROR(_xll.qlIndexFixing(Index3M,H766,TRUE,_xll.ohTrigger(RecalcTrigger,Trigger3M)),NA())</f>
        <v>1.5122601936439701E-2</v>
      </c>
      <c r="M766" s="52">
        <f>IFERROR(_xll.qlIndexFixing(ONIndex3M,I766,TRUE,_xll.ohTrigger(RecalcTrigger,Trigger3M)),NA())</f>
        <v>1.4785636475487252E-2</v>
      </c>
      <c r="N766" s="52">
        <f>IFERROR(_xll.qlIndexFixing(Index6M,$H766,TRUE,_xll.ohTrigger(RecalcTrigger,Trigger6M)),NA())</f>
        <v>1.6389598417850069E-2</v>
      </c>
      <c r="O766" s="52">
        <f>IFERROR(_xll.qlIndexFixing(ONIndex6M,I766,TRUE,_xll.ohTrigger(RecalcTrigger,Trigger6M)),NA())</f>
        <v>1.5728837201409718E-2</v>
      </c>
      <c r="P766" s="52">
        <f>IFERROR(_xll.qlIndexFixing(Index1Y,$H766,TRUE,_xll.ohTrigger(RecalcTrigger,Trigger1Y)),NA())</f>
        <v>1.8288208195905944E-2</v>
      </c>
      <c r="Q766" s="52">
        <f>IFERROR(_xll.qlIndexFixing(ONIndex1Y,I766,TRUE,_xll.ohTrigger(RecalcTrigger,Trigger1Y)),NA())</f>
        <v>1.7004172932191253E-2</v>
      </c>
    </row>
    <row r="767" spans="2:17" x14ac:dyDescent="0.2">
      <c r="B767" s="46" t="s">
        <v>42</v>
      </c>
      <c r="D767" s="49">
        <f>_xll.qlCalendarAdvance(Calendar,$D766,B767,"f",FALSE)</f>
        <v>44733</v>
      </c>
      <c r="E767" s="49">
        <f>_xll.qlInterestRateIndexValueDate(IndexON,D767)</f>
        <v>44733</v>
      </c>
      <c r="F767" s="52">
        <f>IFERROR(_xll.qlIndexFixing(IndexON,D767,TRUE,_xll.ohTrigger(RecalcTrigger,TriggerON)),NA())</f>
        <v>1.3383907210986479E-2</v>
      </c>
      <c r="H767" s="49">
        <f>_xll.qlCalendarAdvance(Calendar,$H766,B767,"f",FALSE)</f>
        <v>44733</v>
      </c>
      <c r="I767" s="49">
        <f>_xll.qlInterestRateIndexValueDate(Index1M,$H767)</f>
        <v>44735</v>
      </c>
      <c r="J767" s="52">
        <f>IFERROR(_xll.qlIndexFixing(Index1M,$H767,TRUE,_xll.ohTrigger(RecalcTrigger,Trigger1M)),NA())</f>
        <v>1.3814471023325114E-2</v>
      </c>
      <c r="K767" s="52">
        <f>IFERROR(_xll.qlIndexFixing(ONIndex1M,I767,TRUE,_xll.ohTrigger(RecalcTrigger,Trigger1M)),NA())</f>
        <v>1.371938919685789E-2</v>
      </c>
      <c r="L767" s="52">
        <f>IFERROR(_xll.qlIndexFixing(Index3M,H767,TRUE,_xll.ohTrigger(RecalcTrigger,Trigger3M)),NA())</f>
        <v>1.517472453671123E-2</v>
      </c>
      <c r="M767" s="52">
        <f>IFERROR(_xll.qlIndexFixing(ONIndex3M,I767,TRUE,_xll.ohTrigger(RecalcTrigger,Trigger3M)),NA())</f>
        <v>1.4837693269322827E-2</v>
      </c>
      <c r="N767" s="52">
        <f>IFERROR(_xll.qlIndexFixing(Index6M,$H767,TRUE,_xll.ohTrigger(RecalcTrigger,Trigger6M)),NA())</f>
        <v>1.6436927438842265E-2</v>
      </c>
      <c r="O767" s="52">
        <f>IFERROR(_xll.qlIndexFixing(ONIndex6M,I767,TRUE,_xll.ohTrigger(RecalcTrigger,Trigger6M)),NA())</f>
        <v>1.5777765641429298E-2</v>
      </c>
      <c r="P767" s="52">
        <f>IFERROR(_xll.qlIndexFixing(Index1Y,$H767,TRUE,_xll.ohTrigger(RecalcTrigger,Trigger1Y)),NA())</f>
        <v>1.8330700571571181E-2</v>
      </c>
      <c r="Q767" s="52">
        <f>IFERROR(_xll.qlIndexFixing(ONIndex1Y,I767,TRUE,_xll.ohTrigger(RecalcTrigger,Trigger1Y)),NA())</f>
        <v>1.7051510048258223E-2</v>
      </c>
    </row>
    <row r="768" spans="2:17" x14ac:dyDescent="0.2">
      <c r="B768" s="46" t="s">
        <v>42</v>
      </c>
      <c r="D768" s="49">
        <f>_xll.qlCalendarAdvance(Calendar,$D767,B768,"f",FALSE)</f>
        <v>44740</v>
      </c>
      <c r="E768" s="49">
        <f>_xll.qlInterestRateIndexValueDate(IndexON,D768)</f>
        <v>44740</v>
      </c>
      <c r="F768" s="52">
        <f>IFERROR(_xll.qlIndexFixing(IndexON,D768,TRUE,_xll.ohTrigger(RecalcTrigger,TriggerON)),NA())</f>
        <v>1.3434617667780202E-2</v>
      </c>
      <c r="H768" s="49">
        <f>_xll.qlCalendarAdvance(Calendar,$H767,B768,"f",FALSE)</f>
        <v>44740</v>
      </c>
      <c r="I768" s="49">
        <f>_xll.qlInterestRateIndexValueDate(Index1M,$H768)</f>
        <v>44742</v>
      </c>
      <c r="J768" s="52">
        <f>IFERROR(_xll.qlIndexFixing(Index1M,$H768,TRUE,_xll.ohTrigger(RecalcTrigger,Trigger1M)),NA())</f>
        <v>1.3855286180835593E-2</v>
      </c>
      <c r="K768" s="52">
        <f>IFERROR(_xll.qlIndexFixing(ONIndex1M,I768,TRUE,_xll.ohTrigger(RecalcTrigger,Trigger1M)),NA())</f>
        <v>1.3772228367257E-2</v>
      </c>
      <c r="L768" s="52">
        <f>IFERROR(_xll.qlIndexFixing(Index3M,H768,TRUE,_xll.ohTrigger(RecalcTrigger,Trigger3M)),NA())</f>
        <v>1.5226822544870063E-2</v>
      </c>
      <c r="M768" s="52">
        <f>IFERROR(_xll.qlIndexFixing(ONIndex3M,I768,TRUE,_xll.ohTrigger(RecalcTrigger,Trigger3M)),NA())</f>
        <v>1.4889727905282868E-2</v>
      </c>
      <c r="N768" s="52">
        <f>IFERROR(_xll.qlIndexFixing(Index6M,$H768,TRUE,_xll.ohTrigger(RecalcTrigger,Trigger6M)),NA())</f>
        <v>1.6484074723770011E-2</v>
      </c>
      <c r="O768" s="52">
        <f>IFERROR(_xll.qlIndexFixing(ONIndex6M,I768,TRUE,_xll.ohTrigger(RecalcTrigger,Trigger6M)),NA())</f>
        <v>1.5826557650342465E-2</v>
      </c>
      <c r="P768" s="52">
        <f>IFERROR(_xll.qlIndexFixing(Index1Y,$H768,TRUE,_xll.ohTrigger(RecalcTrigger,Trigger1Y)),NA())</f>
        <v>1.8372942006735164E-2</v>
      </c>
      <c r="Q768" s="52">
        <f>IFERROR(_xll.qlIndexFixing(ONIndex1Y,I768,TRUE,_xll.ohTrigger(RecalcTrigger,Trigger1Y)),NA())</f>
        <v>1.7098685311873751E-2</v>
      </c>
    </row>
    <row r="769" spans="2:17" x14ac:dyDescent="0.2">
      <c r="B769" s="46" t="s">
        <v>42</v>
      </c>
      <c r="D769" s="49">
        <f>_xll.qlCalendarAdvance(Calendar,$D768,B769,"f",FALSE)</f>
        <v>44747</v>
      </c>
      <c r="E769" s="49">
        <f>_xll.qlInterestRateIndexValueDate(IndexON,D769)</f>
        <v>44747</v>
      </c>
      <c r="F769" s="52">
        <f>IFERROR(_xll.qlIndexFixing(IndexON,D769,TRUE,_xll.ohTrigger(RecalcTrigger,TriggerON)),NA())</f>
        <v>1.3485193009614704E-2</v>
      </c>
      <c r="H769" s="49">
        <f>_xll.qlCalendarAdvance(Calendar,$H768,B769,"f",FALSE)</f>
        <v>44747</v>
      </c>
      <c r="I769" s="49">
        <f>_xll.qlInterestRateIndexValueDate(Index1M,$H769)</f>
        <v>44749</v>
      </c>
      <c r="J769" s="52">
        <f>IFERROR(_xll.qlIndexFixing(Index1M,$H769,TRUE,_xll.ohTrigger(RecalcTrigger,Trigger1M)),NA())</f>
        <v>1.3920475334811278E-2</v>
      </c>
      <c r="K769" s="52">
        <f>IFERROR(_xll.qlIndexFixing(ONIndex1M,I769,TRUE,_xll.ohTrigger(RecalcTrigger,Trigger1M)),NA())</f>
        <v>1.3825113494654317E-2</v>
      </c>
      <c r="L769" s="52">
        <f>IFERROR(_xll.qlIndexFixing(Index3M,H769,TRUE,_xll.ohTrigger(RecalcTrigger,Trigger3M)),NA())</f>
        <v>1.5278882918449966E-2</v>
      </c>
      <c r="M769" s="52">
        <f>IFERROR(_xll.qlIndexFixing(ONIndex3M,I769,TRUE,_xll.ohTrigger(RecalcTrigger,Trigger3M)),NA())</f>
        <v>1.4941740307268248E-2</v>
      </c>
      <c r="N769" s="52">
        <f>IFERROR(_xll.qlIndexFixing(Index6M,$H769,TRUE,_xll.ohTrigger(RecalcTrigger,Trigger6M)),NA())</f>
        <v>1.6542030602234113E-2</v>
      </c>
      <c r="O769" s="52">
        <f>IFERROR(_xll.qlIndexFixing(ONIndex6M,I769,TRUE,_xll.ohTrigger(RecalcTrigger,Trigger6M)),NA())</f>
        <v>1.5875212112081982E-2</v>
      </c>
      <c r="P769" s="52">
        <f>IFERROR(_xll.qlIndexFixing(Index1Y,$H769,TRUE,_xll.ohTrigger(RecalcTrigger,Trigger1Y)),NA())</f>
        <v>1.8414929504164748E-2</v>
      </c>
      <c r="Q769" s="52">
        <f>IFERROR(_xll.qlIndexFixing(ONIndex1Y,I769,TRUE,_xll.ohTrigger(RecalcTrigger,Trigger1Y)),NA())</f>
        <v>1.7145697420479777E-2</v>
      </c>
    </row>
    <row r="770" spans="2:17" x14ac:dyDescent="0.2">
      <c r="B770" s="46" t="s">
        <v>42</v>
      </c>
      <c r="D770" s="49">
        <f>_xll.qlCalendarAdvance(Calendar,$D769,B770,"f",FALSE)</f>
        <v>44754</v>
      </c>
      <c r="E770" s="49">
        <f>_xll.qlInterestRateIndexValueDate(IndexON,D770)</f>
        <v>44754</v>
      </c>
      <c r="F770" s="52">
        <f>IFERROR(_xll.qlIndexFixing(IndexON,D770,TRUE,_xll.ohTrigger(RecalcTrigger,TriggerON)),NA())</f>
        <v>1.3535632087648963E-2</v>
      </c>
      <c r="H770" s="49">
        <f>_xll.qlCalendarAdvance(Calendar,$H769,B770,"f",FALSE)</f>
        <v>44754</v>
      </c>
      <c r="I770" s="49">
        <f>_xll.qlInterestRateIndexValueDate(Index1M,$H770)</f>
        <v>44756</v>
      </c>
      <c r="J770" s="52">
        <f>IFERROR(_xll.qlIndexFixing(Index1M,$H770,TRUE,_xll.ohTrigger(RecalcTrigger,Trigger1M)),NA())</f>
        <v>1.397354888839325E-2</v>
      </c>
      <c r="K770" s="52">
        <f>IFERROR(_xll.qlIndexFixing(ONIndex1M,I770,TRUE,_xll.ohTrigger(RecalcTrigger,Trigger1M)),NA())</f>
        <v>1.3878045160584662E-2</v>
      </c>
      <c r="L770" s="52">
        <f>IFERROR(_xll.qlIndexFixing(Index3M,H770,TRUE,_xll.ohTrigger(RecalcTrigger,Trigger3M)),NA())</f>
        <v>1.5330889877385855E-2</v>
      </c>
      <c r="M770" s="52">
        <f>IFERROR(_xll.qlIndexFixing(ONIndex3M,I770,TRUE,_xll.ohTrigger(RecalcTrigger,Trigger3M)),NA())</f>
        <v>1.4993730399739391E-2</v>
      </c>
      <c r="N770" s="52">
        <f>IFERROR(_xll.qlIndexFixing(Index6M,$H770,TRUE,_xll.ohTrigger(RecalcTrigger,Trigger6M)),NA())</f>
        <v>1.6588764149400848E-2</v>
      </c>
      <c r="O770" s="52">
        <f>IFERROR(_xll.qlIndexFixing(ONIndex6M,I770,TRUE,_xll.ohTrigger(RecalcTrigger,Trigger6M)),NA())</f>
        <v>1.5923727910340801E-2</v>
      </c>
      <c r="P770" s="52">
        <f>IFERROR(_xll.qlIndexFixing(Index1Y,$H770,TRUE,_xll.ohTrigger(RecalcTrigger,Trigger1Y)),NA())</f>
        <v>1.8456660053794743E-2</v>
      </c>
      <c r="Q770" s="52">
        <f>IFERROR(_xll.qlIndexFixing(ONIndex1Y,I770,TRUE,_xll.ohTrigger(RecalcTrigger,Trigger1Y)),NA())</f>
        <v>1.7192545071198495E-2</v>
      </c>
    </row>
    <row r="771" spans="2:17" x14ac:dyDescent="0.2">
      <c r="B771" s="46" t="s">
        <v>42</v>
      </c>
      <c r="D771" s="49">
        <f>_xll.qlCalendarAdvance(Calendar,$D770,B771,"f",FALSE)</f>
        <v>44761</v>
      </c>
      <c r="E771" s="49">
        <f>_xll.qlInterestRateIndexValueDate(IndexON,D771)</f>
        <v>44761</v>
      </c>
      <c r="F771" s="52">
        <f>IFERROR(_xll.qlIndexFixing(IndexON,D771,TRUE,_xll.ohTrigger(RecalcTrigger,TriggerON)),NA())</f>
        <v>1.3585933752882084E-2</v>
      </c>
      <c r="H771" s="49">
        <f>_xll.qlCalendarAdvance(Calendar,$H770,B771,"f",FALSE)</f>
        <v>44761</v>
      </c>
      <c r="I771" s="49">
        <f>_xll.qlInterestRateIndexValueDate(Index1M,$H771)</f>
        <v>44763</v>
      </c>
      <c r="J771" s="52">
        <f>IFERROR(_xll.qlIndexFixing(Index1M,$H771,TRUE,_xll.ohTrigger(RecalcTrigger,Trigger1M)),NA())</f>
        <v>1.4026670817721132E-2</v>
      </c>
      <c r="K771" s="52">
        <f>IFERROR(_xll.qlIndexFixing(ONIndex1M,I771,TRUE,_xll.ohTrigger(RecalcTrigger,Trigger1M)),NA())</f>
        <v>1.3931023946422982E-2</v>
      </c>
      <c r="L771" s="52">
        <f>IFERROR(_xll.qlIndexFixing(Index3M,H771,TRUE,_xll.ohTrigger(RecalcTrigger,Trigger3M)),NA())</f>
        <v>1.5382827471612117E-2</v>
      </c>
      <c r="M771" s="52">
        <f>IFERROR(_xll.qlIndexFixing(ONIndex3M,I771,TRUE,_xll.ohTrigger(RecalcTrigger,Trigger3M)),NA())</f>
        <v>1.5045698106757044E-2</v>
      </c>
      <c r="N771" s="52">
        <f>IFERROR(_xll.qlIndexFixing(Index6M,$H771,TRUE,_xll.ohTrigger(RecalcTrigger,Trigger6M)),NA())</f>
        <v>1.6635303991831461E-2</v>
      </c>
      <c r="O771" s="52">
        <f>IFERROR(_xll.qlIndexFixing(ONIndex6M,I771,TRUE,_xll.ohTrigger(RecalcTrigger,Trigger6M)),NA())</f>
        <v>1.5972103929051684E-2</v>
      </c>
      <c r="P771" s="52">
        <f>IFERROR(_xll.qlIndexFixing(Index1Y,$H771,TRUE,_xll.ohTrigger(RecalcTrigger,Trigger1Y)),NA())</f>
        <v>1.8498130632735817E-2</v>
      </c>
      <c r="Q771" s="52">
        <f>IFERROR(_xll.qlIndexFixing(ONIndex1Y,I771,TRUE,_xll.ohTrigger(RecalcTrigger,Trigger1Y)),NA())</f>
        <v>1.7239226961471843E-2</v>
      </c>
    </row>
    <row r="772" spans="2:17" x14ac:dyDescent="0.2">
      <c r="B772" s="46" t="s">
        <v>42</v>
      </c>
      <c r="D772" s="49">
        <f>_xll.qlCalendarAdvance(Calendar,$D771,B772,"f",FALSE)</f>
        <v>44768</v>
      </c>
      <c r="E772" s="49">
        <f>_xll.qlInterestRateIndexValueDate(IndexON,D772)</f>
        <v>44768</v>
      </c>
      <c r="F772" s="52">
        <f>IFERROR(_xll.qlIndexFixing(IndexON,D772,TRUE,_xll.ohTrigger(RecalcTrigger,TriggerON)),NA())</f>
        <v>1.3636096856632918E-2</v>
      </c>
      <c r="H772" s="49">
        <f>_xll.qlCalendarAdvance(Calendar,$H771,B772,"f",FALSE)</f>
        <v>44768</v>
      </c>
      <c r="I772" s="49">
        <f>_xll.qlInterestRateIndexValueDate(Index1M,$H772)</f>
        <v>44770</v>
      </c>
      <c r="J772" s="52">
        <f>IFERROR(_xll.qlIndexFixing(Index1M,$H772,TRUE,_xll.ohTrigger(RecalcTrigger,Trigger1M)),NA())</f>
        <v>1.4079841705701146E-2</v>
      </c>
      <c r="K772" s="52">
        <f>IFERROR(_xll.qlIndexFixing(ONIndex1M,I772,TRUE,_xll.ohTrigger(RecalcTrigger,Trigger1M)),NA())</f>
        <v>1.3984050433943906E-2</v>
      </c>
      <c r="L772" s="52">
        <f>IFERROR(_xll.qlIndexFixing(Index3M,H772,TRUE,_xll.ohTrigger(RecalcTrigger,Trigger3M)),NA())</f>
        <v>1.5434679581048698E-2</v>
      </c>
      <c r="M772" s="52">
        <f>IFERROR(_xll.qlIndexFixing(ONIndex3M,I772,TRUE,_xll.ohTrigger(RecalcTrigger,Trigger3M)),NA())</f>
        <v>1.5097643352621759E-2</v>
      </c>
      <c r="N772" s="52">
        <f>IFERROR(_xll.qlIndexFixing(Index6M,$H772,TRUE,_xll.ohTrigger(RecalcTrigger,Trigger6M)),NA())</f>
        <v>1.6681646367828762E-2</v>
      </c>
      <c r="O772" s="52">
        <f>IFERROR(_xll.qlIndexFixing(ONIndex6M,I772,TRUE,_xll.ohTrigger(RecalcTrigger,Trigger6M)),NA())</f>
        <v>1.602033905198752E-2</v>
      </c>
      <c r="P772" s="52">
        <f>IFERROR(_xll.qlIndexFixing(Index1Y,$H772,TRUE,_xll.ohTrigger(RecalcTrigger,Trigger1Y)),NA())</f>
        <v>1.8539338205278207E-2</v>
      </c>
      <c r="Q772" s="52">
        <f>IFERROR(_xll.qlIndexFixing(ONIndex1Y,I772,TRUE,_xll.ohTrigger(RecalcTrigger,Trigger1Y)),NA())</f>
        <v>1.7285741788501952E-2</v>
      </c>
    </row>
    <row r="773" spans="2:17" x14ac:dyDescent="0.2">
      <c r="B773" s="46" t="s">
        <v>42</v>
      </c>
      <c r="D773" s="49">
        <f>_xll.qlCalendarAdvance(Calendar,$D772,B773,"f",FALSE)</f>
        <v>44775</v>
      </c>
      <c r="E773" s="49">
        <f>_xll.qlInterestRateIndexValueDate(IndexON,D773)</f>
        <v>44775</v>
      </c>
      <c r="F773" s="52">
        <f>IFERROR(_xll.qlIndexFixing(IndexON,D773,TRUE,_xll.ohTrigger(RecalcTrigger,TriggerON)),NA())</f>
        <v>1.3686120249740696E-2</v>
      </c>
      <c r="H773" s="49">
        <f>_xll.qlCalendarAdvance(Calendar,$H772,B773,"f",FALSE)</f>
        <v>44775</v>
      </c>
      <c r="I773" s="49">
        <f>_xll.qlInterestRateIndexValueDate(Index1M,$H773)</f>
        <v>44777</v>
      </c>
      <c r="J773" s="52">
        <f>IFERROR(_xll.qlIndexFixing(Index1M,$H773,TRUE,_xll.ohTrigger(RecalcTrigger,Trigger1M)),NA())</f>
        <v>1.4133062135244512E-2</v>
      </c>
      <c r="K773" s="52">
        <f>IFERROR(_xll.qlIndexFixing(ONIndex1M,I773,TRUE,_xll.ohTrigger(RecalcTrigger,Trigger1M)),NA())</f>
        <v>1.4037125204522383E-2</v>
      </c>
      <c r="L773" s="52">
        <f>IFERROR(_xll.qlIndexFixing(Index3M,H773,TRUE,_xll.ohTrigger(RecalcTrigger,Trigger3M)),NA())</f>
        <v>1.5486429915593286E-2</v>
      </c>
      <c r="M773" s="52">
        <f>IFERROR(_xll.qlIndexFixing(ONIndex3M,I773,TRUE,_xll.ohTrigger(RecalcTrigger,Trigger3M)),NA())</f>
        <v>1.5149566061314346E-2</v>
      </c>
      <c r="N773" s="52">
        <f>IFERROR(_xll.qlIndexFixing(Index6M,$H773,TRUE,_xll.ohTrigger(RecalcTrigger,Trigger6M)),NA())</f>
        <v>1.6727787491174526E-2</v>
      </c>
      <c r="O773" s="52">
        <f>IFERROR(_xll.qlIndexFixing(ONIndex6M,I773,TRUE,_xll.ohTrigger(RecalcTrigger,Trigger6M)),NA())</f>
        <v>1.6068432163001134E-2</v>
      </c>
      <c r="P773" s="52">
        <f>IFERROR(_xll.qlIndexFixing(Index1Y,$H773,TRUE,_xll.ohTrigger(RecalcTrigger,Trigger1Y)),NA())</f>
        <v>1.8580279722897622E-2</v>
      </c>
      <c r="Q773" s="52">
        <f>IFERROR(_xll.qlIndexFixing(ONIndex1Y,I773,TRUE,_xll.ohTrigger(RecalcTrigger,Trigger1Y)),NA())</f>
        <v>1.7332088249730759E-2</v>
      </c>
    </row>
    <row r="774" spans="2:17" x14ac:dyDescent="0.2">
      <c r="B774" s="46" t="s">
        <v>42</v>
      </c>
      <c r="D774" s="49">
        <f>_xll.qlCalendarAdvance(Calendar,$D773,B774,"f",FALSE)</f>
        <v>44782</v>
      </c>
      <c r="E774" s="49">
        <f>_xll.qlInterestRateIndexValueDate(IndexON,D774)</f>
        <v>44782</v>
      </c>
      <c r="F774" s="52">
        <f>IFERROR(_xll.qlIndexFixing(IndexON,D774,TRUE,_xll.ohTrigger(RecalcTrigger,TriggerON)),NA())</f>
        <v>1.373600278352427E-2</v>
      </c>
      <c r="H774" s="49">
        <f>_xll.qlCalendarAdvance(Calendar,$H773,B774,"f",FALSE)</f>
        <v>44782</v>
      </c>
      <c r="I774" s="49">
        <f>_xll.qlInterestRateIndexValueDate(Index1M,$H774)</f>
        <v>44784</v>
      </c>
      <c r="J774" s="52">
        <f>IFERROR(_xll.qlIndexFixing(Index1M,$H774,TRUE,_xll.ohTrigger(RecalcTrigger,Trigger1M)),NA())</f>
        <v>1.4186332689279935E-2</v>
      </c>
      <c r="K774" s="52">
        <f>IFERROR(_xll.qlIndexFixing(ONIndex1M,I774,TRUE,_xll.ohTrigger(RecalcTrigger,Trigger1M)),NA())</f>
        <v>1.4090248839853103E-2</v>
      </c>
      <c r="L774" s="52">
        <f>IFERROR(_xll.qlIndexFixing(Index3M,H774,TRUE,_xll.ohTrigger(RecalcTrigger,Trigger3M)),NA())</f>
        <v>1.5538062015116099E-2</v>
      </c>
      <c r="M774" s="52">
        <f>IFERROR(_xll.qlIndexFixing(ONIndex3M,I774,TRUE,_xll.ohTrigger(RecalcTrigger,Trigger3M)),NA())</f>
        <v>1.5201466157135357E-2</v>
      </c>
      <c r="N774" s="52">
        <f>IFERROR(_xll.qlIndexFixing(Index6M,$H774,TRUE,_xll.ohTrigger(RecalcTrigger,Trigger6M)),NA())</f>
        <v>1.6773723551131658E-2</v>
      </c>
      <c r="O774" s="52">
        <f>IFERROR(_xll.qlIndexFixing(ONIndex6M,I774,TRUE,_xll.ohTrigger(RecalcTrigger,Trigger6M)),NA())</f>
        <v>1.6116382145945352E-2</v>
      </c>
      <c r="P774" s="52">
        <f>IFERROR(_xll.qlIndexFixing(Index1Y,$H774,TRUE,_xll.ohTrigger(RecalcTrigger,Trigger1Y)),NA())</f>
        <v>1.862095212426031E-2</v>
      </c>
      <c r="Q774" s="52">
        <f>IFERROR(_xll.qlIndexFixing(ONIndex1Y,I774,TRUE,_xll.ohTrigger(RecalcTrigger,Trigger1Y)),NA())</f>
        <v>1.7378265042360397E-2</v>
      </c>
    </row>
    <row r="775" spans="2:17" x14ac:dyDescent="0.2">
      <c r="B775" s="46" t="s">
        <v>42</v>
      </c>
      <c r="D775" s="49">
        <f>_xll.qlCalendarAdvance(Calendar,$D774,B775,"f",FALSE)</f>
        <v>44789</v>
      </c>
      <c r="E775" s="49">
        <f>_xll.qlInterestRateIndexValueDate(IndexON,D775)</f>
        <v>44789</v>
      </c>
      <c r="F775" s="52">
        <f>IFERROR(_xll.qlIndexFixing(IndexON,D775,TRUE,_xll.ohTrigger(RecalcTrigger,TriggerON)),NA())</f>
        <v>1.3785743308902809E-2</v>
      </c>
      <c r="H775" s="49">
        <f>_xll.qlCalendarAdvance(Calendar,$H774,B775,"f",FALSE)</f>
        <v>44789</v>
      </c>
      <c r="I775" s="49">
        <f>_xll.qlInterestRateIndexValueDate(Index1M,$H775)</f>
        <v>44791</v>
      </c>
      <c r="J775" s="52">
        <f>IFERROR(_xll.qlIndexFixing(Index1M,$H775,TRUE,_xll.ohTrigger(RecalcTrigger,Trigger1M)),NA())</f>
        <v>1.4239653950746112E-2</v>
      </c>
      <c r="K775" s="52">
        <f>IFERROR(_xll.qlIndexFixing(ONIndex1M,I775,TRUE,_xll.ohTrigger(RecalcTrigger,Trigger1M)),NA())</f>
        <v>1.4143421921231081E-2</v>
      </c>
      <c r="L775" s="52">
        <f>IFERROR(_xll.qlIndexFixing(Index3M,H775,TRUE,_xll.ohTrigger(RecalcTrigger,Trigger3M)),NA())</f>
        <v>1.5589559249452939E-2</v>
      </c>
      <c r="M775" s="52">
        <f>IFERROR(_xll.qlIndexFixing(ONIndex3M,I775,TRUE,_xll.ohTrigger(RecalcTrigger,Trigger3M)),NA())</f>
        <v>1.5253343564385347E-2</v>
      </c>
      <c r="N775" s="52">
        <f>IFERROR(_xll.qlIndexFixing(Index6M,$H775,TRUE,_xll.ohTrigger(RecalcTrigger,Trigger6M)),NA())</f>
        <v>1.681945071244503E-2</v>
      </c>
      <c r="O775" s="52">
        <f>IFERROR(_xll.qlIndexFixing(ONIndex6M,I775,TRUE,_xll.ohTrigger(RecalcTrigger,Trigger6M)),NA())</f>
        <v>1.6164187884593062E-2</v>
      </c>
      <c r="P775" s="52">
        <f>IFERROR(_xll.qlIndexFixing(Index1Y,$H775,TRUE,_xll.ohTrigger(RecalcTrigger,Trigger1Y)),NA())</f>
        <v>1.8661352335228063E-2</v>
      </c>
      <c r="Q775" s="52">
        <f>IFERROR(_xll.qlIndexFixing(ONIndex1Y,I775,TRUE,_xll.ohTrigger(RecalcTrigger,Trigger1Y)),NA())</f>
        <v>1.742427086367293E-2</v>
      </c>
    </row>
    <row r="776" spans="2:17" x14ac:dyDescent="0.2">
      <c r="B776" s="46" t="s">
        <v>42</v>
      </c>
      <c r="D776" s="49">
        <f>_xll.qlCalendarAdvance(Calendar,$D775,B776,"f",FALSE)</f>
        <v>44796</v>
      </c>
      <c r="E776" s="49">
        <f>_xll.qlInterestRateIndexValueDate(IndexON,D776)</f>
        <v>44796</v>
      </c>
      <c r="F776" s="52">
        <f>IFERROR(_xll.qlIndexFixing(IndexON,D776,TRUE,_xll.ohTrigger(RecalcTrigger,TriggerON)),NA())</f>
        <v>1.3835340677275099E-2</v>
      </c>
      <c r="H776" s="49">
        <f>_xll.qlCalendarAdvance(Calendar,$H775,B776,"f",FALSE)</f>
        <v>44796</v>
      </c>
      <c r="I776" s="49">
        <f>_xll.qlInterestRateIndexValueDate(Index1M,$H776)</f>
        <v>44798</v>
      </c>
      <c r="J776" s="52">
        <f>IFERROR(_xll.qlIndexFixing(Index1M,$H776,TRUE,_xll.ohTrigger(RecalcTrigger,Trigger1M)),NA())</f>
        <v>1.4293025739277321E-2</v>
      </c>
      <c r="K776" s="52">
        <f>IFERROR(_xll.qlIndexFixing(ONIndex1M,I776,TRUE,_xll.ohTrigger(RecalcTrigger,Trigger1M)),NA())</f>
        <v>1.4196645030430943E-2</v>
      </c>
      <c r="L776" s="52">
        <f>IFERROR(_xll.qlIndexFixing(Index3M,H776,TRUE,_xll.ohTrigger(RecalcTrigger,Trigger3M)),NA())</f>
        <v>1.5640904818399099E-2</v>
      </c>
      <c r="M776" s="52">
        <f>IFERROR(_xll.qlIndexFixing(ONIndex3M,I776,TRUE,_xll.ohTrigger(RecalcTrigger,Trigger3M)),NA())</f>
        <v>1.5305198207204995E-2</v>
      </c>
      <c r="N776" s="52">
        <f>IFERROR(_xll.qlIndexFixing(Index6M,$H776,TRUE,_xll.ohTrigger(RecalcTrigger,Trigger6M)),NA())</f>
        <v>1.6864965115342787E-2</v>
      </c>
      <c r="O776" s="52">
        <f>IFERROR(_xll.qlIndexFixing(ONIndex6M,I776,TRUE,_xll.ohTrigger(RecalcTrigger,Trigger6M)),NA())</f>
        <v>1.6211848262877027E-2</v>
      </c>
      <c r="P776" s="52">
        <f>IFERROR(_xll.qlIndexFixing(Index1Y,$H776,TRUE,_xll.ohTrigger(RecalcTrigger,Trigger1Y)),NA())</f>
        <v>1.8701477268865022E-2</v>
      </c>
      <c r="Q776" s="52">
        <f>IFERROR(_xll.qlIndexFixing(ONIndex1Y,I776,TRUE,_xll.ohTrigger(RecalcTrigger,Trigger1Y)),NA())</f>
        <v>1.7470104411190235E-2</v>
      </c>
    </row>
    <row r="777" spans="2:17" x14ac:dyDescent="0.2">
      <c r="B777" s="46" t="s">
        <v>42</v>
      </c>
      <c r="D777" s="49">
        <f>_xll.qlCalendarAdvance(Calendar,$D776,B777,"f",FALSE)</f>
        <v>44803</v>
      </c>
      <c r="E777" s="49">
        <f>_xll.qlInterestRateIndexValueDate(IndexON,D777)</f>
        <v>44803</v>
      </c>
      <c r="F777" s="52">
        <f>IFERROR(_xll.qlIndexFixing(IndexON,D777,TRUE,_xll.ohTrigger(RecalcTrigger,TriggerON)),NA())</f>
        <v>1.3884793739480372E-2</v>
      </c>
      <c r="H777" s="49">
        <f>_xll.qlCalendarAdvance(Calendar,$H776,B777,"f",FALSE)</f>
        <v>44803</v>
      </c>
      <c r="I777" s="49">
        <f>_xll.qlInterestRateIndexValueDate(Index1M,$H777)</f>
        <v>44805</v>
      </c>
      <c r="J777" s="52">
        <f>IFERROR(_xll.qlIndexFixing(Index1M,$H777,TRUE,_xll.ohTrigger(RecalcTrigger,Trigger1M)),NA())</f>
        <v>1.4346422579461782E-2</v>
      </c>
      <c r="K777" s="52">
        <f>IFERROR(_xll.qlIndexFixing(ONIndex1M,I777,TRUE,_xll.ohTrigger(RecalcTrigger,Trigger1M)),NA())</f>
        <v>1.4249918748907575E-2</v>
      </c>
      <c r="L777" s="52">
        <f>IFERROR(_xll.qlIndexFixing(Index3M,H777,TRUE,_xll.ohTrigger(RecalcTrigger,Trigger3M)),NA())</f>
        <v>1.5688122601140914E-2</v>
      </c>
      <c r="M777" s="52">
        <f>IFERROR(_xll.qlIndexFixing(ONIndex3M,I777,TRUE,_xll.ohTrigger(RecalcTrigger,Trigger3M)),NA())</f>
        <v>1.5357030009734984E-2</v>
      </c>
      <c r="N777" s="52">
        <f>IFERROR(_xll.qlIndexFixing(Index6M,$H777,TRUE,_xll.ohTrigger(RecalcTrigger,Trigger6M)),NA())</f>
        <v>1.6892485461287698E-2</v>
      </c>
      <c r="O777" s="52">
        <f>IFERROR(_xll.qlIndexFixing(ONIndex6M,I777,TRUE,_xll.ohTrigger(RecalcTrigger,Trigger6M)),NA())</f>
        <v>1.6259362164490199E-2</v>
      </c>
      <c r="P777" s="52">
        <f>IFERROR(_xll.qlIndexFixing(Index1Y,$H777,TRUE,_xll.ohTrigger(RecalcTrigger,Trigger1Y)),NA())</f>
        <v>1.874132382544293E-2</v>
      </c>
      <c r="Q777" s="52">
        <f>IFERROR(_xll.qlIndexFixing(ONIndex1Y,I777,TRUE,_xll.ohTrigger(RecalcTrigger,Trigger1Y)),NA())</f>
        <v>1.7515764381954568E-2</v>
      </c>
    </row>
    <row r="778" spans="2:17" x14ac:dyDescent="0.2">
      <c r="B778" s="46" t="s">
        <v>42</v>
      </c>
      <c r="D778" s="49">
        <f>_xll.qlCalendarAdvance(Calendar,$D777,B778,"f",FALSE)</f>
        <v>44810</v>
      </c>
      <c r="E778" s="49">
        <f>_xll.qlInterestRateIndexValueDate(IndexON,D778)</f>
        <v>44810</v>
      </c>
      <c r="F778" s="52">
        <f>IFERROR(_xll.qlIndexFixing(IndexON,D778,TRUE,_xll.ohTrigger(RecalcTrigger,TriggerON)),NA())</f>
        <v>1.3934101346757544E-2</v>
      </c>
      <c r="H778" s="49">
        <f>_xll.qlCalendarAdvance(Calendar,$H777,B778,"f",FALSE)</f>
        <v>44810</v>
      </c>
      <c r="I778" s="49">
        <f>_xll.qlInterestRateIndexValueDate(Index1M,$H778)</f>
        <v>44812</v>
      </c>
      <c r="J778" s="52">
        <f>IFERROR(_xll.qlIndexFixing(Index1M,$H778,TRUE,_xll.ohTrigger(RecalcTrigger,Trigger1M)),NA())</f>
        <v>1.4399788153539039E-2</v>
      </c>
      <c r="K778" s="52">
        <f>IFERROR(_xll.qlIndexFixing(ONIndex1M,I778,TRUE,_xll.ohTrigger(RecalcTrigger,Trigger1M)),NA())</f>
        <v>1.4303243658115861E-2</v>
      </c>
      <c r="L778" s="52">
        <f>IFERROR(_xll.qlIndexFixing(Index3M,H778,TRUE,_xll.ohTrigger(RecalcTrigger,Trigger3M)),NA())</f>
        <v>1.5739128054664979E-2</v>
      </c>
      <c r="M778" s="52">
        <f>IFERROR(_xll.qlIndexFixing(ONIndex3M,I778,TRUE,_xll.ohTrigger(RecalcTrigger,Trigger3M)),NA())</f>
        <v>1.5408838896275867E-2</v>
      </c>
      <c r="N778" s="52">
        <f>IFERROR(_xll.qlIndexFixing(Index6M,$H778,TRUE,_xll.ohTrigger(RecalcTrigger,Trigger6M)),NA())</f>
        <v>1.6937636074819396E-2</v>
      </c>
      <c r="O778" s="52">
        <f>IFERROR(_xll.qlIndexFixing(ONIndex6M,I778,TRUE,_xll.ohTrigger(RecalcTrigger,Trigger6M)),NA())</f>
        <v>1.6306728473445276E-2</v>
      </c>
      <c r="P778" s="52">
        <f>IFERROR(_xll.qlIndexFixing(Index1Y,$H778,TRUE,_xll.ohTrigger(RecalcTrigger,Trigger1Y)),NA())</f>
        <v>1.8780888892447271E-2</v>
      </c>
      <c r="Q778" s="52">
        <f>IFERROR(_xll.qlIndexFixing(ONIndex1Y,I778,TRUE,_xll.ohTrigger(RecalcTrigger,Trigger1Y)),NA())</f>
        <v>1.7561249473407869E-2</v>
      </c>
    </row>
    <row r="779" spans="2:17" x14ac:dyDescent="0.2">
      <c r="B779" s="46" t="s">
        <v>42</v>
      </c>
      <c r="D779" s="49">
        <f>_xll.qlCalendarAdvance(Calendar,$D778,B779,"f",FALSE)</f>
        <v>44817</v>
      </c>
      <c r="E779" s="49">
        <f>_xll.qlInterestRateIndexValueDate(IndexON,D779)</f>
        <v>44817</v>
      </c>
      <c r="F779" s="52">
        <f>IFERROR(_xll.qlIndexFixing(IndexON,D779,TRUE,_xll.ohTrigger(RecalcTrigger,TriggerON)),NA())</f>
        <v>1.3983262350105718E-2</v>
      </c>
      <c r="H779" s="49">
        <f>_xll.qlCalendarAdvance(Calendar,$H778,B779,"f",FALSE)</f>
        <v>44817</v>
      </c>
      <c r="I779" s="49">
        <f>_xll.qlInterestRateIndexValueDate(Index1M,$H779)</f>
        <v>44819</v>
      </c>
      <c r="J779" s="52">
        <f>IFERROR(_xll.qlIndexFixing(Index1M,$H779,TRUE,_xll.ohTrigger(RecalcTrigger,Trigger1M)),NA())</f>
        <v>1.4453063701901914E-2</v>
      </c>
      <c r="K779" s="52">
        <f>IFERROR(_xll.qlIndexFixing(ONIndex1M,I779,TRUE,_xll.ohTrigger(RecalcTrigger,Trigger1M)),NA())</f>
        <v>1.4356620339750492E-2</v>
      </c>
      <c r="L779" s="52">
        <f>IFERROR(_xll.qlIndexFixing(Index3M,H779,TRUE,_xll.ohTrigger(RecalcTrigger,Trigger3M)),NA())</f>
        <v>1.5789930947842524E-2</v>
      </c>
      <c r="M779" s="52">
        <f>IFERROR(_xll.qlIndexFixing(ONIndex3M,I779,TRUE,_xll.ohTrigger(RecalcTrigger,Trigger3M)),NA())</f>
        <v>1.5460624790968325E-2</v>
      </c>
      <c r="N779" s="52">
        <f>IFERROR(_xll.qlIndexFixing(Index6M,$H779,TRUE,_xll.ohTrigger(RecalcTrigger,Trigger6M)),NA())</f>
        <v>1.6982562995060464E-2</v>
      </c>
      <c r="O779" s="52">
        <f>IFERROR(_xll.qlIndexFixing(ONIndex6M,I779,TRUE,_xll.ohTrigger(RecalcTrigger,Trigger6M)),NA())</f>
        <v>1.6353946073355274E-2</v>
      </c>
      <c r="P779" s="52">
        <f>IFERROR(_xll.qlIndexFixing(Index1Y,$H779,TRUE,_xll.ohTrigger(RecalcTrigger,Trigger1Y)),NA())</f>
        <v>1.8820169344583394E-2</v>
      </c>
      <c r="Q779" s="52">
        <f>IFERROR(_xll.qlIndexFixing(ONIndex1Y,I779,TRUE,_xll.ohTrigger(RecalcTrigger,Trigger1Y)),NA())</f>
        <v>1.7606558382832205E-2</v>
      </c>
    </row>
    <row r="780" spans="2:17" x14ac:dyDescent="0.2">
      <c r="B780" s="46" t="s">
        <v>42</v>
      </c>
      <c r="D780" s="49">
        <f>_xll.qlCalendarAdvance(Calendar,$D779,B780,"f",FALSE)</f>
        <v>44824</v>
      </c>
      <c r="E780" s="49">
        <f>_xll.qlInterestRateIndexValueDate(IndexON,D780)</f>
        <v>44824</v>
      </c>
      <c r="F780" s="52">
        <f>IFERROR(_xll.qlIndexFixing(IndexON,D780,TRUE,_xll.ohTrigger(RecalcTrigger,TriggerON)),NA())</f>
        <v>1.4032275600763811E-2</v>
      </c>
      <c r="H780" s="49">
        <f>_xll.qlCalendarAdvance(Calendar,$H779,B780,"f",FALSE)</f>
        <v>44824</v>
      </c>
      <c r="I780" s="49">
        <f>_xll.qlInterestRateIndexValueDate(Index1M,$H780)</f>
        <v>44826</v>
      </c>
      <c r="J780" s="52">
        <f>IFERROR(_xll.qlIndexFixing(Index1M,$H780,TRUE,_xll.ohTrigger(RecalcTrigger,Trigger1M)),NA())</f>
        <v>1.4506189827460658E-2</v>
      </c>
      <c r="K780" s="52">
        <f>IFERROR(_xll.qlIndexFixing(ONIndex1M,I780,TRUE,_xll.ohTrigger(RecalcTrigger,Trigger1M)),NA())</f>
        <v>1.4410015921066943E-2</v>
      </c>
      <c r="L780" s="52">
        <f>IFERROR(_xll.qlIndexFixing(Index3M,H780,TRUE,_xll.ohTrigger(RecalcTrigger,Trigger3M)),NA())</f>
        <v>1.5840513634426012E-2</v>
      </c>
      <c r="M780" s="52">
        <f>IFERROR(_xll.qlIndexFixing(ONIndex3M,I780,TRUE,_xll.ohTrigger(RecalcTrigger,Trigger3M)),NA())</f>
        <v>1.5512362116751888E-2</v>
      </c>
      <c r="N780" s="52">
        <f>IFERROR(_xll.qlIndexFixing(Index6M,$H780,TRUE,_xll.ohTrigger(RecalcTrigger,Trigger6M)),NA())</f>
        <v>1.7027262205585696E-2</v>
      </c>
      <c r="O780" s="52">
        <f>IFERROR(_xll.qlIndexFixing(ONIndex6M,I780,TRUE,_xll.ohTrigger(RecalcTrigger,Trigger6M)),NA())</f>
        <v>1.6401006500270654E-2</v>
      </c>
      <c r="P780" s="52">
        <f>IFERROR(_xll.qlIndexFixing(Index1Y,$H780,TRUE,_xll.ohTrigger(RecalcTrigger,Trigger1Y)),NA())</f>
        <v>1.8859162043782639E-2</v>
      </c>
      <c r="Q780" s="52">
        <f>IFERROR(_xll.qlIndexFixing(ONIndex1Y,I780,TRUE,_xll.ohTrigger(RecalcTrigger,Trigger1Y)),NA())</f>
        <v>1.7651682425254833E-2</v>
      </c>
    </row>
    <row r="781" spans="2:17" x14ac:dyDescent="0.2">
      <c r="B781" s="46" t="s">
        <v>42</v>
      </c>
      <c r="D781" s="49">
        <f>_xll.qlCalendarAdvance(Calendar,$D780,B781,"f",FALSE)</f>
        <v>44831</v>
      </c>
      <c r="E781" s="49">
        <f>_xll.qlInterestRateIndexValueDate(IndexON,D781)</f>
        <v>44831</v>
      </c>
      <c r="F781" s="52">
        <f>IFERROR(_xll.qlIndexFixing(IndexON,D781,TRUE,_xll.ohTrigger(RecalcTrigger,TriggerON)),NA())</f>
        <v>1.4081145638700221E-2</v>
      </c>
      <c r="H781" s="49">
        <f>_xll.qlCalendarAdvance(Calendar,$H780,B781,"f",FALSE)</f>
        <v>44831</v>
      </c>
      <c r="I781" s="49">
        <f>_xll.qlInterestRateIndexValueDate(Index1M,$H781)</f>
        <v>44833</v>
      </c>
      <c r="J781" s="52">
        <f>IFERROR(_xll.qlIndexFixing(Index1M,$H781,TRUE,_xll.ohTrigger(RecalcTrigger,Trigger1M)),NA())</f>
        <v>1.4559112609447422E-2</v>
      </c>
      <c r="K781" s="52">
        <f>IFERROR(_xll.qlIndexFixing(ONIndex1M,I781,TRUE,_xll.ohTrigger(RecalcTrigger,Trigger1M)),NA())</f>
        <v>1.446323098126534E-2</v>
      </c>
      <c r="L781" s="52">
        <f>IFERROR(_xll.qlIndexFixing(Index3M,H781,TRUE,_xll.ohTrigger(RecalcTrigger,Trigger3M)),NA())</f>
        <v>1.5890859939521926E-2</v>
      </c>
      <c r="M781" s="52">
        <f>IFERROR(_xll.qlIndexFixing(ONIndex3M,I781,TRUE,_xll.ohTrigger(RecalcTrigger,Trigger3M)),NA())</f>
        <v>1.5563898342119131E-2</v>
      </c>
      <c r="N781" s="52">
        <f>IFERROR(_xll.qlIndexFixing(Index6M,$H781,TRUE,_xll.ohTrigger(RecalcTrigger,Trigger6M)),NA())</f>
        <v>1.7071729903932218E-2</v>
      </c>
      <c r="O781" s="52">
        <f>IFERROR(_xll.qlIndexFixing(ONIndex6M,I781,TRUE,_xll.ohTrigger(RecalcTrigger,Trigger6M)),NA())</f>
        <v>1.6447864709743243E-2</v>
      </c>
      <c r="P781" s="52">
        <f>IFERROR(_xll.qlIndexFixing(Index1Y,$H781,TRUE,_xll.ohTrigger(RecalcTrigger,Trigger1Y)),NA())</f>
        <v>1.8897864059932306E-2</v>
      </c>
      <c r="Q781" s="52">
        <f>IFERROR(_xll.qlIndexFixing(ONIndex1Y,I781,TRUE,_xll.ohTrigger(RecalcTrigger,Trigger1Y)),NA())</f>
        <v>1.7696576163661604E-2</v>
      </c>
    </row>
    <row r="782" spans="2:17" x14ac:dyDescent="0.2">
      <c r="B782" s="46" t="s">
        <v>42</v>
      </c>
      <c r="D782" s="49">
        <f>_xll.qlCalendarAdvance(Calendar,$D781,B782,"f",FALSE)</f>
        <v>44838</v>
      </c>
      <c r="E782" s="49">
        <f>_xll.qlInterestRateIndexValueDate(IndexON,D782)</f>
        <v>44838</v>
      </c>
      <c r="F782" s="52">
        <f>IFERROR(_xll.qlIndexFixing(IndexON,D782,TRUE,_xll.ohTrigger(RecalcTrigger,TriggerON)),NA())</f>
        <v>1.4129891407081985E-2</v>
      </c>
      <c r="H782" s="49">
        <f>_xll.qlCalendarAdvance(Calendar,$H781,B782,"f",FALSE)</f>
        <v>44838</v>
      </c>
      <c r="I782" s="49">
        <f>_xll.qlInterestRateIndexValueDate(Index1M,$H782)</f>
        <v>44840</v>
      </c>
      <c r="J782" s="52">
        <f>IFERROR(_xll.qlIndexFixing(Index1M,$H782,TRUE,_xll.ohTrigger(RecalcTrigger,Trigger1M)),NA())</f>
        <v>1.4611815389862226E-2</v>
      </c>
      <c r="K782" s="52">
        <f>IFERROR(_xll.qlIndexFixing(ONIndex1M,I782,TRUE,_xll.ohTrigger(RecalcTrigger,Trigger1M)),NA())</f>
        <v>1.4516229865906283E-2</v>
      </c>
      <c r="L782" s="52">
        <f>IFERROR(_xll.qlIndexFixing(Index3M,H782,TRUE,_xll.ohTrigger(RecalcTrigger,Trigger3M)),NA())</f>
        <v>1.5944847599697297E-2</v>
      </c>
      <c r="M782" s="52">
        <f>IFERROR(_xll.qlIndexFixing(ONIndex3M,I782,TRUE,_xll.ohTrigger(RecalcTrigger,Trigger3M)),NA())</f>
        <v>1.5615205769545781E-2</v>
      </c>
      <c r="N782" s="52">
        <f>IFERROR(_xll.qlIndexFixing(Index6M,$H782,TRUE,_xll.ohTrigger(RecalcTrigger,Trigger6M)),NA())</f>
        <v>1.7119447107346478E-2</v>
      </c>
      <c r="O782" s="52">
        <f>IFERROR(_xll.qlIndexFixing(ONIndex6M,I782,TRUE,_xll.ohTrigger(RecalcTrigger,Trigger6M)),NA())</f>
        <v>1.6494511626792274E-2</v>
      </c>
      <c r="P782" s="52">
        <f>IFERROR(_xll.qlIndexFixing(Index1Y,$H782,TRUE,_xll.ohTrigger(RecalcTrigger,Trigger1Y)),NA())</f>
        <v>1.8936274886879472E-2</v>
      </c>
      <c r="Q782" s="52">
        <f>IFERROR(_xll.qlIndexFixing(ONIndex1Y,I782,TRUE,_xll.ohTrigger(RecalcTrigger,Trigger1Y)),NA())</f>
        <v>1.7741230299010979E-2</v>
      </c>
    </row>
    <row r="783" spans="2:17" x14ac:dyDescent="0.2">
      <c r="B783" s="46" t="s">
        <v>42</v>
      </c>
      <c r="D783" s="49">
        <f>_xll.qlCalendarAdvance(Calendar,$D782,B783,"f",FALSE)</f>
        <v>44845</v>
      </c>
      <c r="E783" s="49">
        <f>_xll.qlInterestRateIndexValueDate(IndexON,D783)</f>
        <v>44845</v>
      </c>
      <c r="F783" s="52">
        <f>IFERROR(_xll.qlIndexFixing(IndexON,D783,TRUE,_xll.ohTrigger(RecalcTrigger,TriggerON)),NA())</f>
        <v>1.4178513821816452E-2</v>
      </c>
      <c r="H783" s="49">
        <f>_xll.qlCalendarAdvance(Calendar,$H782,B783,"f",FALSE)</f>
        <v>44845</v>
      </c>
      <c r="I783" s="49">
        <f>_xll.qlInterestRateIndexValueDate(Index1M,$H783)</f>
        <v>44847</v>
      </c>
      <c r="J783" s="52">
        <f>IFERROR(_xll.qlIndexFixing(Index1M,$H783,TRUE,_xll.ohTrigger(RecalcTrigger,Trigger1M)),NA())</f>
        <v>1.4664295810471462E-2</v>
      </c>
      <c r="K783" s="52">
        <f>IFERROR(_xll.qlIndexFixing(ONIndex1M,I783,TRUE,_xll.ohTrigger(RecalcTrigger,Trigger1M)),NA())</f>
        <v>1.4569010250529146E-2</v>
      </c>
      <c r="L783" s="52">
        <f>IFERROR(_xll.qlIndexFixing(Index3M,H783,TRUE,_xll.ohTrigger(RecalcTrigger,Trigger3M)),NA())</f>
        <v>1.5994690775551781E-2</v>
      </c>
      <c r="M783" s="52">
        <f>IFERROR(_xll.qlIndexFixing(ONIndex3M,I783,TRUE,_xll.ohTrigger(RecalcTrigger,Trigger3M)),NA())</f>
        <v>1.5666282108224294E-2</v>
      </c>
      <c r="N783" s="52">
        <f>IFERROR(_xll.qlIndexFixing(Index6M,$H783,TRUE,_xll.ohTrigger(RecalcTrigger,Trigger6M)),NA())</f>
        <v>1.7163429942509863E-2</v>
      </c>
      <c r="O783" s="52">
        <f>IFERROR(_xll.qlIndexFixing(ONIndex6M,I783,TRUE,_xll.ohTrigger(RecalcTrigger,Trigger6M)),NA())</f>
        <v>1.6540945496901216E-2</v>
      </c>
      <c r="P783" s="52">
        <f>IFERROR(_xll.qlIndexFixing(Index1Y,$H783,TRUE,_xll.ohTrigger(RecalcTrigger,Trigger1Y)),NA())</f>
        <v>1.8974395722538232E-2</v>
      </c>
      <c r="Q783" s="52">
        <f>IFERROR(_xll.qlIndexFixing(ONIndex1Y,I783,TRUE,_xll.ohTrigger(RecalcTrigger,Trigger1Y)),NA())</f>
        <v>1.7785642887657716E-2</v>
      </c>
    </row>
    <row r="784" spans="2:17" x14ac:dyDescent="0.2">
      <c r="B784" s="46" t="s">
        <v>42</v>
      </c>
      <c r="D784" s="49">
        <f>_xll.qlCalendarAdvance(Calendar,$D783,B784,"f",FALSE)</f>
        <v>44852</v>
      </c>
      <c r="E784" s="49">
        <f>_xll.qlInterestRateIndexValueDate(IndexON,D784)</f>
        <v>44852</v>
      </c>
      <c r="F784" s="52">
        <f>IFERROR(_xll.qlIndexFixing(IndexON,D784,TRUE,_xll.ohTrigger(RecalcTrigger,TriggerON)),NA())</f>
        <v>1.4227012033263264E-2</v>
      </c>
      <c r="H784" s="49">
        <f>_xll.qlCalendarAdvance(Calendar,$H783,B784,"f",FALSE)</f>
        <v>44852</v>
      </c>
      <c r="I784" s="49">
        <f>_xll.qlInterestRateIndexValueDate(Index1M,$H784)</f>
        <v>44854</v>
      </c>
      <c r="J784" s="52">
        <f>IFERROR(_xll.qlIndexFixing(Index1M,$H784,TRUE,_xll.ohTrigger(RecalcTrigger,Trigger1M)),NA())</f>
        <v>1.4716551541236467E-2</v>
      </c>
      <c r="K784" s="52">
        <f>IFERROR(_xll.qlIndexFixing(ONIndex1M,I784,TRUE,_xll.ohTrigger(RecalcTrigger,Trigger1M)),NA())</f>
        <v>1.4621569811392732E-2</v>
      </c>
      <c r="L784" s="52">
        <f>IFERROR(_xll.qlIndexFixing(Index3M,H784,TRUE,_xll.ohTrigger(RecalcTrigger,Trigger3M)),NA())</f>
        <v>1.6044286615483218E-2</v>
      </c>
      <c r="M784" s="52">
        <f>IFERROR(_xll.qlIndexFixing(ONIndex3M,I784,TRUE,_xll.ohTrigger(RecalcTrigger,Trigger3M)),NA())</f>
        <v>1.5717125067506998E-2</v>
      </c>
      <c r="N784" s="52">
        <f>IFERROR(_xll.qlIndexFixing(Index6M,$H784,TRUE,_xll.ohTrigger(RecalcTrigger,Trigger6M)),NA())</f>
        <v>1.7207175215968876E-2</v>
      </c>
      <c r="O784" s="52">
        <f>IFERROR(_xll.qlIndexFixing(ONIndex6M,I784,TRUE,_xll.ohTrigger(RecalcTrigger,Trigger6M)),NA())</f>
        <v>1.658716456587328E-2</v>
      </c>
      <c r="P784" s="52">
        <f>IFERROR(_xll.qlIndexFixing(Index1Y,$H784,TRUE,_xll.ohTrigger(RecalcTrigger,Trigger1Y)),NA())</f>
        <v>1.9012227838906541E-2</v>
      </c>
      <c r="Q784" s="52">
        <f>IFERROR(_xll.qlIndexFixing(ONIndex1Y,I784,TRUE,_xll.ohTrigger(RecalcTrigger,Trigger1Y)),NA())</f>
        <v>1.7829811985556887E-2</v>
      </c>
    </row>
    <row r="785" spans="2:17" x14ac:dyDescent="0.2">
      <c r="B785" s="46" t="s">
        <v>42</v>
      </c>
      <c r="D785" s="49">
        <f>_xll.qlCalendarAdvance(Calendar,$D784,B785,"f",FALSE)</f>
        <v>44859</v>
      </c>
      <c r="E785" s="49">
        <f>_xll.qlInterestRateIndexValueDate(IndexON,D785)</f>
        <v>44859</v>
      </c>
      <c r="F785" s="52">
        <f>IFERROR(_xll.qlIndexFixing(IndexON,D785,TRUE,_xll.ohTrigger(RecalcTrigger,TriggerON)),NA())</f>
        <v>1.4275385191941936E-2</v>
      </c>
      <c r="H785" s="49">
        <f>_xll.qlCalendarAdvance(Calendar,$H784,B785,"f",FALSE)</f>
        <v>44859</v>
      </c>
      <c r="I785" s="49">
        <f>_xll.qlInterestRateIndexValueDate(Index1M,$H785)</f>
        <v>44861</v>
      </c>
      <c r="J785" s="52">
        <f>IFERROR(_xll.qlIndexFixing(Index1M,$H785,TRUE,_xll.ohTrigger(RecalcTrigger,Trigger1M)),NA())</f>
        <v>1.4768580252086105E-2</v>
      </c>
      <c r="K785" s="52">
        <f>IFERROR(_xll.qlIndexFixing(ONIndex1M,I785,TRUE,_xll.ohTrigger(RecalcTrigger,Trigger1M)),NA())</f>
        <v>1.4673906224276223E-2</v>
      </c>
      <c r="L785" s="52">
        <f>IFERROR(_xll.qlIndexFixing(Index3M,H785,TRUE,_xll.ohTrigger(RecalcTrigger,Trigger3M)),NA())</f>
        <v>1.6093632810219704E-2</v>
      </c>
      <c r="M785" s="52">
        <f>IFERROR(_xll.qlIndexFixing(ONIndex3M,I785,TRUE,_xll.ohTrigger(RecalcTrigger,Trigger3M)),NA())</f>
        <v>1.5767732356746222E-2</v>
      </c>
      <c r="N785" s="52">
        <f>IFERROR(_xll.qlIndexFixing(Index6M,$H785,TRUE,_xll.ohTrigger(RecalcTrigger,Trigger6M)),NA())</f>
        <v>1.7250681142559413E-2</v>
      </c>
      <c r="O785" s="52">
        <f>IFERROR(_xll.qlIndexFixing(ONIndex6M,I785,TRUE,_xll.ohTrigger(RecalcTrigger,Trigger6M)),NA())</f>
        <v>1.6633167079191935E-2</v>
      </c>
      <c r="P785" s="52">
        <f>IFERROR(_xll.qlIndexFixing(Index1Y,$H785,TRUE,_xll.ohTrigger(RecalcTrigger,Trigger1Y)),NA())</f>
        <v>1.9049772539285543E-2</v>
      </c>
      <c r="Q785" s="52">
        <f>IFERROR(_xll.qlIndexFixing(ONIndex1Y,I785,TRUE,_xll.ohTrigger(RecalcTrigger,Trigger1Y)),NA())</f>
        <v>1.7873735648903377E-2</v>
      </c>
    </row>
    <row r="786" spans="2:17" x14ac:dyDescent="0.2">
      <c r="B786" s="46" t="s">
        <v>42</v>
      </c>
      <c r="D786" s="49">
        <f>_xll.qlCalendarAdvance(Calendar,$D785,B786,"f",FALSE)</f>
        <v>44866</v>
      </c>
      <c r="E786" s="49">
        <f>_xll.qlInterestRateIndexValueDate(IndexON,D786)</f>
        <v>44866</v>
      </c>
      <c r="F786" s="52">
        <f>IFERROR(_xll.qlIndexFixing(IndexON,D786,TRUE,_xll.ohTrigger(RecalcTrigger,TriggerON)),NA())</f>
        <v>1.4323632448132173E-2</v>
      </c>
      <c r="H786" s="49">
        <f>_xll.qlCalendarAdvance(Calendar,$H785,B786,"f",FALSE)</f>
        <v>44866</v>
      </c>
      <c r="I786" s="49">
        <f>_xll.qlInterestRateIndexValueDate(Index1M,$H786)</f>
        <v>44868</v>
      </c>
      <c r="J786" s="52">
        <f>IFERROR(_xll.qlIndexFixing(Index1M,$H786,TRUE,_xll.ohTrigger(RecalcTrigger,Trigger1M)),NA())</f>
        <v>1.482037961292676E-2</v>
      </c>
      <c r="K786" s="52">
        <f>IFERROR(_xll.qlIndexFixing(ONIndex1M,I786,TRUE,_xll.ohTrigger(RecalcTrigger,Trigger1M)),NA())</f>
        <v>1.4726017165038741E-2</v>
      </c>
      <c r="L786" s="52">
        <f>IFERROR(_xll.qlIndexFixing(Index3M,H786,TRUE,_xll.ohTrigger(RecalcTrigger,Trigger3M)),NA())</f>
        <v>1.6142727050419827E-2</v>
      </c>
      <c r="M786" s="52">
        <f>IFERROR(_xll.qlIndexFixing(ONIndex3M,I786,TRUE,_xll.ohTrigger(RecalcTrigger,Trigger3M)),NA())</f>
        <v>1.5818101685294295E-2</v>
      </c>
      <c r="N786" s="52">
        <f>IFERROR(_xll.qlIndexFixing(Index6M,$H786,TRUE,_xll.ohTrigger(RecalcTrigger,Trigger6M)),NA())</f>
        <v>1.729052482642569E-2</v>
      </c>
      <c r="O786" s="52">
        <f>IFERROR(_xll.qlIndexFixing(ONIndex6M,I786,TRUE,_xll.ohTrigger(RecalcTrigger,Trigger6M)),NA())</f>
        <v>1.6678951282580456E-2</v>
      </c>
      <c r="P786" s="52">
        <f>IFERROR(_xll.qlIndexFixing(Index1Y,$H786,TRUE,_xll.ohTrigger(RecalcTrigger,Trigger1Y)),NA())</f>
        <v>1.9087031158282836E-2</v>
      </c>
      <c r="Q786" s="52">
        <f>IFERROR(_xll.qlIndexFixing(ONIndex1Y,I786,TRUE,_xll.ohTrigger(RecalcTrigger,Trigger1Y)),NA())</f>
        <v>1.7917411933812133E-2</v>
      </c>
    </row>
    <row r="787" spans="2:17" x14ac:dyDescent="0.2">
      <c r="B787" s="46" t="s">
        <v>42</v>
      </c>
      <c r="D787" s="49">
        <f>_xll.qlCalendarAdvance(Calendar,$D786,B787,"f",FALSE)</f>
        <v>44873</v>
      </c>
      <c r="E787" s="49">
        <f>_xll.qlInterestRateIndexValueDate(IndexON,D787)</f>
        <v>44873</v>
      </c>
      <c r="F787" s="52">
        <f>IFERROR(_xll.qlIndexFixing(IndexON,D787,TRUE,_xll.ohTrigger(RecalcTrigger,TriggerON)),NA())</f>
        <v>1.4371752952353489E-2</v>
      </c>
      <c r="H787" s="49">
        <f>_xll.qlCalendarAdvance(Calendar,$H786,B787,"f",FALSE)</f>
        <v>44873</v>
      </c>
      <c r="I787" s="49">
        <f>_xll.qlInterestRateIndexValueDate(Index1M,$H787)</f>
        <v>44875</v>
      </c>
      <c r="J787" s="52">
        <f>IFERROR(_xll.qlIndexFixing(Index1M,$H787,TRUE,_xll.ohTrigger(RecalcTrigger,Trigger1M)),NA())</f>
        <v>1.4871947293629839E-2</v>
      </c>
      <c r="K787" s="52">
        <f>IFERROR(_xll.qlIndexFixing(ONIndex1M,I787,TRUE,_xll.ohTrigger(RecalcTrigger,Trigger1M)),NA())</f>
        <v>1.4777900309699277E-2</v>
      </c>
      <c r="L787" s="52">
        <f>IFERROR(_xll.qlIndexFixing(Index3M,H787,TRUE,_xll.ohTrigger(RecalcTrigger,Trigger3M)),NA())</f>
        <v>1.6191567026673528E-2</v>
      </c>
      <c r="M787" s="52">
        <f>IFERROR(_xll.qlIndexFixing(ONIndex3M,I787,TRUE,_xll.ohTrigger(RecalcTrigger,Trigger3M)),NA())</f>
        <v>1.5868230762423607E-2</v>
      </c>
      <c r="N787" s="52">
        <f>IFERROR(_xll.qlIndexFixing(Index6M,$H787,TRUE,_xll.ohTrigger(RecalcTrigger,Trigger6M)),NA())</f>
        <v>1.7333562601074534E-2</v>
      </c>
      <c r="O787" s="52">
        <f>IFERROR(_xll.qlIndexFixing(ONIndex6M,I787,TRUE,_xll.ohTrigger(RecalcTrigger,Trigger6M)),NA())</f>
        <v>1.6724515421682185E-2</v>
      </c>
      <c r="P787" s="52">
        <f>IFERROR(_xll.qlIndexFixing(Index1Y,$H787,TRUE,_xll.ohTrigger(RecalcTrigger,Trigger1Y)),NA())</f>
        <v>1.9124005061813582E-2</v>
      </c>
      <c r="Q787" s="52">
        <f>IFERROR(_xll.qlIndexFixing(ONIndex1Y,I787,TRUE,_xll.ohTrigger(RecalcTrigger,Trigger1Y)),NA())</f>
        <v>1.7960838896398101E-2</v>
      </c>
    </row>
    <row r="788" spans="2:17" x14ac:dyDescent="0.2">
      <c r="B788" s="46" t="s">
        <v>42</v>
      </c>
      <c r="D788" s="49">
        <f>_xll.qlCalendarAdvance(Calendar,$D787,B788,"f",FALSE)</f>
        <v>44880</v>
      </c>
      <c r="E788" s="49">
        <f>_xll.qlInterestRateIndexValueDate(IndexON,D788)</f>
        <v>44880</v>
      </c>
      <c r="F788" s="52">
        <f>IFERROR(_xll.qlIndexFixing(IndexON,D788,TRUE,_xll.ohTrigger(RecalcTrigger,TriggerON)),NA())</f>
        <v>1.4419745854885591E-2</v>
      </c>
      <c r="H788" s="49">
        <f>_xll.qlCalendarAdvance(Calendar,$H787,B788,"f",FALSE)</f>
        <v>44880</v>
      </c>
      <c r="I788" s="49">
        <f>_xll.qlInterestRateIndexValueDate(Index1M,$H788)</f>
        <v>44882</v>
      </c>
      <c r="J788" s="52">
        <f>IFERROR(_xll.qlIndexFixing(Index1M,$H788,TRUE,_xll.ohTrigger(RecalcTrigger,Trigger1M)),NA())</f>
        <v>1.4923280964039276E-2</v>
      </c>
      <c r="K788" s="52">
        <f>IFERROR(_xll.qlIndexFixing(ONIndex1M,I788,TRUE,_xll.ohTrigger(RecalcTrigger,Trigger1M)),NA())</f>
        <v>1.4829553334196888E-2</v>
      </c>
      <c r="L788" s="52">
        <f>IFERROR(_xll.qlIndexFixing(Index3M,H788,TRUE,_xll.ohTrigger(RecalcTrigger,Trigger3M)),NA())</f>
        <v>1.6240150429509066E-2</v>
      </c>
      <c r="M788" s="52">
        <f>IFERROR(_xll.qlIndexFixing(ONIndex3M,I788,TRUE,_xll.ohTrigger(RecalcTrigger,Trigger3M)),NA())</f>
        <v>1.5918117297486489E-2</v>
      </c>
      <c r="N788" s="52">
        <f>IFERROR(_xll.qlIndexFixing(Index6M,$H788,TRUE,_xll.ohTrigger(RecalcTrigger,Trigger6M)),NA())</f>
        <v>1.7376355807158638E-2</v>
      </c>
      <c r="O788" s="52">
        <f>IFERROR(_xll.qlIndexFixing(ONIndex6M,I788,TRUE,_xll.ohTrigger(RecalcTrigger,Trigger6M)),NA())</f>
        <v>1.6769857742220395E-2</v>
      </c>
      <c r="P788" s="52">
        <f>IFERROR(_xll.qlIndexFixing(Index1Y,$H788,TRUE,_xll.ohTrigger(RecalcTrigger,Trigger1Y)),NA())</f>
        <v>1.9160695647103133E-2</v>
      </c>
      <c r="Q788" s="52">
        <f>IFERROR(_xll.qlIndexFixing(ONIndex1Y,I788,TRUE,_xll.ohTrigger(RecalcTrigger,Trigger1Y)),NA())</f>
        <v>1.8004014592856166E-2</v>
      </c>
    </row>
    <row r="789" spans="2:17" x14ac:dyDescent="0.2">
      <c r="B789" s="46" t="s">
        <v>42</v>
      </c>
      <c r="D789" s="49">
        <f>_xll.qlCalendarAdvance(Calendar,$D788,B789,"f",FALSE)</f>
        <v>44887</v>
      </c>
      <c r="E789" s="49">
        <f>_xll.qlInterestRateIndexValueDate(IndexON,D789)</f>
        <v>44887</v>
      </c>
      <c r="F789" s="52">
        <f>IFERROR(_xll.qlIndexFixing(IndexON,D789,TRUE,_xll.ohTrigger(RecalcTrigger,TriggerON)),NA())</f>
        <v>1.4467610306327927E-2</v>
      </c>
      <c r="H789" s="49">
        <f>_xll.qlCalendarAdvance(Calendar,$H788,B789,"f",FALSE)</f>
        <v>44887</v>
      </c>
      <c r="I789" s="49">
        <f>_xll.qlInterestRateIndexValueDate(Index1M,$H789)</f>
        <v>44889</v>
      </c>
      <c r="J789" s="52">
        <f>IFERROR(_xll.qlIndexFixing(Index1M,$H789,TRUE,_xll.ohTrigger(RecalcTrigger,Trigger1M)),NA())</f>
        <v>1.4978317234648488E-2</v>
      </c>
      <c r="K789" s="52">
        <f>IFERROR(_xll.qlIndexFixing(ONIndex1M,I789,TRUE,_xll.ohTrigger(RecalcTrigger,Trigger1M)),NA())</f>
        <v>1.4880973914230822E-2</v>
      </c>
      <c r="L789" s="52">
        <f>IFERROR(_xll.qlIndexFixing(Index3M,H789,TRUE,_xll.ohTrigger(RecalcTrigger,Trigger3M)),NA())</f>
        <v>1.6288474949387795E-2</v>
      </c>
      <c r="M789" s="52">
        <f>IFERROR(_xll.qlIndexFixing(ONIndex3M,I789,TRUE,_xll.ohTrigger(RecalcTrigger,Trigger3M)),NA())</f>
        <v>1.5967758999835269E-2</v>
      </c>
      <c r="N789" s="52">
        <f>IFERROR(_xll.qlIndexFixing(Index6M,$H789,TRUE,_xll.ohTrigger(RecalcTrigger,Trigger6M)),NA())</f>
        <v>1.7418902659431138E-2</v>
      </c>
      <c r="O789" s="52">
        <f>IFERROR(_xll.qlIndexFixing(ONIndex6M,I789,TRUE,_xll.ohTrigger(RecalcTrigger,Trigger6M)),NA())</f>
        <v>1.6814976489598621E-2</v>
      </c>
      <c r="P789" s="52">
        <f>IFERROR(_xll.qlIndexFixing(Index1Y,$H789,TRUE,_xll.ohTrigger(RecalcTrigger,Trigger1Y)),NA())</f>
        <v>1.919710434268768E-2</v>
      </c>
      <c r="Q789" s="52">
        <f>IFERROR(_xll.qlIndexFixing(ONIndex1Y,I789,TRUE,_xll.ohTrigger(RecalcTrigger,Trigger1Y)),NA())</f>
        <v>1.8046937079141401E-2</v>
      </c>
    </row>
    <row r="790" spans="2:17" x14ac:dyDescent="0.2">
      <c r="B790" s="46" t="s">
        <v>42</v>
      </c>
      <c r="D790" s="49">
        <f>_xll.qlCalendarAdvance(Calendar,$D789,B790,"f",FALSE)</f>
        <v>44894</v>
      </c>
      <c r="E790" s="49">
        <f>_xll.qlInterestRateIndexValueDate(IndexON,D790)</f>
        <v>44894</v>
      </c>
      <c r="F790" s="52">
        <f>IFERROR(_xll.qlIndexFixing(IndexON,D790,TRUE,_xll.ohTrigger(RecalcTrigger,TriggerON)),NA())</f>
        <v>1.4515345457040141E-2</v>
      </c>
      <c r="H790" s="49">
        <f>_xll.qlCalendarAdvance(Calendar,$H789,B790,"f",FALSE)</f>
        <v>44894</v>
      </c>
      <c r="I790" s="49">
        <f>_xll.qlInterestRateIndexValueDate(Index1M,$H790)</f>
        <v>44896</v>
      </c>
      <c r="J790" s="52">
        <f>IFERROR(_xll.qlIndexFixing(Index1M,$H790,TRUE,_xll.ohTrigger(RecalcTrigger,Trigger1M)),NA())</f>
        <v>1.5025236953220555E-2</v>
      </c>
      <c r="K790" s="52">
        <f>IFERROR(_xll.qlIndexFixing(ONIndex1M,I790,TRUE,_xll.ohTrigger(RecalcTrigger,Trigger1M)),NA())</f>
        <v>1.4932159726059879E-2</v>
      </c>
      <c r="L790" s="52">
        <f>IFERROR(_xll.qlIndexFixing(Index3M,H790,TRUE,_xll.ohTrigger(RecalcTrigger,Trigger3M)),NA())</f>
        <v>1.6329030129865529E-2</v>
      </c>
      <c r="M790" s="52">
        <f>IFERROR(_xll.qlIndexFixing(ONIndex3M,I790,TRUE,_xll.ohTrigger(RecalcTrigger,Trigger3M)),NA())</f>
        <v>1.6017153578742338E-2</v>
      </c>
      <c r="N790" s="52">
        <f>IFERROR(_xll.qlIndexFixing(Index6M,$H790,TRUE,_xll.ohTrigger(RecalcTrigger,Trigger6M)),NA())</f>
        <v>1.7464558087116378E-2</v>
      </c>
      <c r="O790" s="52">
        <f>IFERROR(_xll.qlIndexFixing(ONIndex6M,I790,TRUE,_xll.ohTrigger(RecalcTrigger,Trigger6M)),NA())</f>
        <v>1.6859869909620073E-2</v>
      </c>
      <c r="P790" s="52">
        <f>IFERROR(_xll.qlIndexFixing(Index1Y,$H790,TRUE,_xll.ohTrigger(RecalcTrigger,Trigger1Y)),NA())</f>
        <v>1.9233232608416456E-2</v>
      </c>
      <c r="Q790" s="52">
        <f>IFERROR(_xll.qlIndexFixing(ONIndex1Y,I790,TRUE,_xll.ohTrigger(RecalcTrigger,Trigger1Y)),NA())</f>
        <v>1.8089604411608562E-2</v>
      </c>
    </row>
    <row r="791" spans="2:17" x14ac:dyDescent="0.2">
      <c r="B791" s="46" t="s">
        <v>42</v>
      </c>
      <c r="D791" s="49">
        <f>_xll.qlCalendarAdvance(Calendar,$D790,B791,"f",FALSE)</f>
        <v>44901</v>
      </c>
      <c r="E791" s="49">
        <f>_xll.qlInterestRateIndexValueDate(IndexON,D791)</f>
        <v>44901</v>
      </c>
      <c r="F791" s="52">
        <f>IFERROR(_xll.qlIndexFixing(IndexON,D791,TRUE,_xll.ohTrigger(RecalcTrigger,TriggerON)),NA())</f>
        <v>1.4562950457381874E-2</v>
      </c>
      <c r="H791" s="49">
        <f>_xll.qlCalendarAdvance(Calendar,$H790,B791,"f",FALSE)</f>
        <v>44901</v>
      </c>
      <c r="I791" s="49">
        <f>_xll.qlInterestRateIndexValueDate(Index1M,$H791)</f>
        <v>44903</v>
      </c>
      <c r="J791" s="52">
        <f>IFERROR(_xll.qlIndexFixing(Index1M,$H791,TRUE,_xll.ohTrigger(RecalcTrigger,Trigger1M)),NA())</f>
        <v>1.5075854611540374E-2</v>
      </c>
      <c r="K791" s="52">
        <f>IFERROR(_xll.qlIndexFixing(ONIndex1M,I791,TRUE,_xll.ohTrigger(RecalcTrigger,Trigger1M)),NA())</f>
        <v>1.4983108445303372E-2</v>
      </c>
      <c r="L791" s="52">
        <f>IFERROR(_xll.qlIndexFixing(Index3M,H791,TRUE,_xll.ohTrigger(RecalcTrigger,Trigger3M)),NA())</f>
        <v>1.6376864115430045E-2</v>
      </c>
      <c r="M791" s="52">
        <f>IFERROR(_xll.qlIndexFixing(ONIndex3M,I791,TRUE,_xll.ohTrigger(RecalcTrigger,Trigger3M)),NA())</f>
        <v>1.6066298743639962E-2</v>
      </c>
      <c r="N791" s="52">
        <f>IFERROR(_xll.qlIndexFixing(Index6M,$H791,TRUE,_xll.ohTrigger(RecalcTrigger,Trigger6M)),NA())</f>
        <v>1.75065904403886E-2</v>
      </c>
      <c r="O791" s="52">
        <f>IFERROR(_xll.qlIndexFixing(ONIndex6M,I791,TRUE,_xll.ohTrigger(RecalcTrigger,Trigger6M)),NA())</f>
        <v>1.6904536248008029E-2</v>
      </c>
      <c r="P791" s="52">
        <f>IFERROR(_xll.qlIndexFixing(Index1Y,$H791,TRUE,_xll.ohTrigger(RecalcTrigger,Trigger1Y)),NA())</f>
        <v>1.9269081935453465E-2</v>
      </c>
      <c r="Q791" s="52">
        <f>IFERROR(_xll.qlIndexFixing(ONIndex1Y,I791,TRUE,_xll.ohTrigger(RecalcTrigger,Trigger1Y)),NA())</f>
        <v>1.8132014646212724E-2</v>
      </c>
    </row>
    <row r="792" spans="2:17" x14ac:dyDescent="0.2">
      <c r="B792" s="46" t="s">
        <v>42</v>
      </c>
      <c r="D792" s="49">
        <f>_xll.qlCalendarAdvance(Calendar,$D791,B792,"f",FALSE)</f>
        <v>44908</v>
      </c>
      <c r="E792" s="49">
        <f>_xll.qlInterestRateIndexValueDate(IndexON,D792)</f>
        <v>44908</v>
      </c>
      <c r="F792" s="52">
        <f>IFERROR(_xll.qlIndexFixing(IndexON,D792,TRUE,_xll.ohTrigger(RecalcTrigger,TriggerON)),NA())</f>
        <v>1.4610424457712767E-2</v>
      </c>
      <c r="H792" s="49">
        <f>_xll.qlCalendarAdvance(Calendar,$H791,B792,"f",FALSE)</f>
        <v>44908</v>
      </c>
      <c r="I792" s="49">
        <f>_xll.qlInterestRateIndexValueDate(Index1M,$H792)</f>
        <v>44910</v>
      </c>
      <c r="J792" s="52">
        <f>IFERROR(_xll.qlIndexFixing(Index1M,$H792,TRUE,_xll.ohTrigger(RecalcTrigger,Trigger1M)),NA())</f>
        <v>1.512622893867499E-2</v>
      </c>
      <c r="K792" s="52">
        <f>IFERROR(_xll.qlIndexFixing(ONIndex1M,I792,TRUE,_xll.ohTrigger(RecalcTrigger,Trigger1M)),NA())</f>
        <v>1.5033817747980294E-2</v>
      </c>
      <c r="L792" s="52">
        <f>IFERROR(_xll.qlIndexFixing(Index3M,H792,TRUE,_xll.ohTrigger(RecalcTrigger,Trigger3M)),NA())</f>
        <v>1.6424432630548047E-2</v>
      </c>
      <c r="M792" s="52">
        <f>IFERROR(_xll.qlIndexFixing(ONIndex3M,I792,TRUE,_xll.ohTrigger(RecalcTrigger,Trigger3M)),NA())</f>
        <v>1.611519220364066E-2</v>
      </c>
      <c r="N792" s="52">
        <f>IFERROR(_xll.qlIndexFixing(Index6M,$H792,TRUE,_xll.ohTrigger(RecalcTrigger,Trigger6M)),NA())</f>
        <v>1.7548370948852077E-2</v>
      </c>
      <c r="O792" s="52">
        <f>IFERROR(_xll.qlIndexFixing(ONIndex6M,I792,TRUE,_xll.ohTrigger(RecalcTrigger,Trigger6M)),NA())</f>
        <v>1.6948973750245955E-2</v>
      </c>
      <c r="P792" s="52">
        <f>IFERROR(_xll.qlIndexFixing(Index1Y,$H792,TRUE,_xll.ohTrigger(RecalcTrigger,Trigger1Y)),NA())</f>
        <v>1.9304653846277955E-2</v>
      </c>
      <c r="Q792" s="52">
        <f>IFERROR(_xll.qlIndexFixing(ONIndex1Y,I792,TRUE,_xll.ohTrigger(RecalcTrigger,Trigger1Y)),NA())</f>
        <v>1.817416583914877E-2</v>
      </c>
    </row>
    <row r="793" spans="2:17" x14ac:dyDescent="0.2">
      <c r="B793" s="46" t="s">
        <v>42</v>
      </c>
      <c r="D793" s="49">
        <f>_xll.qlCalendarAdvance(Calendar,$D792,B793,"f",FALSE)</f>
        <v>44915</v>
      </c>
      <c r="E793" s="49">
        <f>_xll.qlInterestRateIndexValueDate(IndexON,D793)</f>
        <v>44915</v>
      </c>
      <c r="F793" s="52">
        <f>IFERROR(_xll.qlIndexFixing(IndexON,D793,TRUE,_xll.ohTrigger(RecalcTrigger,TriggerON)),NA())</f>
        <v>1.4657766608632272E-2</v>
      </c>
      <c r="H793" s="49">
        <f>_xll.qlCalendarAdvance(Calendar,$H792,B793,"f",FALSE)</f>
        <v>44915</v>
      </c>
      <c r="I793" s="49">
        <f>_xll.qlInterestRateIndexValueDate(Index1M,$H793)</f>
        <v>44917</v>
      </c>
      <c r="J793" s="52">
        <f>IFERROR(_xll.qlIndexFixing(Index1M,$H793,TRUE,_xll.ohTrigger(RecalcTrigger,Trigger1M)),NA())</f>
        <v>1.517635760432845E-2</v>
      </c>
      <c r="K793" s="52">
        <f>IFERROR(_xll.qlIndexFixing(ONIndex1M,I793,TRUE,_xll.ohTrigger(RecalcTrigger,Trigger1M)),NA())</f>
        <v>1.5091475092399165E-2</v>
      </c>
      <c r="L793" s="52">
        <f>IFERROR(_xll.qlIndexFixing(Index3M,H793,TRUE,_xll.ohTrigger(RecalcTrigger,Trigger3M)),NA())</f>
        <v>1.6471733365868602E-2</v>
      </c>
      <c r="M793" s="52">
        <f>IFERROR(_xll.qlIndexFixing(ONIndex3M,I793,TRUE,_xll.ohTrigger(RecalcTrigger,Trigger3M)),NA())</f>
        <v>1.6170759295368597E-2</v>
      </c>
      <c r="N793" s="52">
        <f>IFERROR(_xll.qlIndexFixing(Index6M,$H793,TRUE,_xll.ohTrigger(RecalcTrigger,Trigger6M)),NA())</f>
        <v>1.7589897826856063E-2</v>
      </c>
      <c r="O793" s="52">
        <f>IFERROR(_xll.qlIndexFixing(ONIndex6M,I793,TRUE,_xll.ohTrigger(RecalcTrigger,Trigger6M)),NA())</f>
        <v>1.6999477009020936E-2</v>
      </c>
      <c r="P793" s="52">
        <f>IFERROR(_xll.qlIndexFixing(Index1Y,$H793,TRUE,_xll.ohTrigger(RecalcTrigger,Trigger1Y)),NA())</f>
        <v>1.9339949894686577E-2</v>
      </c>
      <c r="Q793" s="52">
        <f>IFERROR(_xll.qlIndexFixing(ONIndex1Y,I793,TRUE,_xll.ohTrigger(RecalcTrigger,Trigger1Y)),NA())</f>
        <v>1.8222018943667706E-2</v>
      </c>
    </row>
    <row r="794" spans="2:17" x14ac:dyDescent="0.2">
      <c r="B794" s="46" t="s">
        <v>42</v>
      </c>
      <c r="D794" s="49">
        <f>_xll.qlCalendarAdvance(Calendar,$D793,B794,"f",FALSE)</f>
        <v>44922</v>
      </c>
      <c r="E794" s="49">
        <f>_xll.qlInterestRateIndexValueDate(IndexON,D794)</f>
        <v>44922</v>
      </c>
      <c r="F794" s="52">
        <f>IFERROR(_xll.qlIndexFixing(IndexON,D794,TRUE,_xll.ohTrigger(RecalcTrigger,TriggerON)),NA())</f>
        <v>1.4704976060340158E-2</v>
      </c>
      <c r="H794" s="49">
        <f>_xll.qlCalendarAdvance(Calendar,$H793,B794,"f",FALSE)</f>
        <v>44922</v>
      </c>
      <c r="I794" s="49">
        <f>_xll.qlInterestRateIndexValueDate(Index1M,$H794)</f>
        <v>44924</v>
      </c>
      <c r="J794" s="52">
        <f>IFERROR(_xll.qlIndexFixing(Index1M,$H794,TRUE,_xll.ohTrigger(RecalcTrigger,Trigger1M)),NA())</f>
        <v>1.5226238278189808E-2</v>
      </c>
      <c r="K794" s="52">
        <f>IFERROR(_xll.qlIndexFixing(ONIndex1M,I794,TRUE,_xll.ohTrigger(RecalcTrigger,Trigger1M)),NA())</f>
        <v>1.5134508807390645E-2</v>
      </c>
      <c r="L794" s="52">
        <f>IFERROR(_xll.qlIndexFixing(Index3M,H794,TRUE,_xll.ohTrigger(RecalcTrigger,Trigger3M)),NA())</f>
        <v>1.651876401199015E-2</v>
      </c>
      <c r="M794" s="52">
        <f>IFERROR(_xll.qlIndexFixing(ONIndex3M,I794,TRUE,_xll.ohTrigger(RecalcTrigger,Trigger3M)),NA())</f>
        <v>1.6212214846840212E-2</v>
      </c>
      <c r="N794" s="52">
        <f>IFERROR(_xll.qlIndexFixing(Index6M,$H794,TRUE,_xll.ohTrigger(RecalcTrigger,Trigger6M)),NA())</f>
        <v>1.7631169288698425E-2</v>
      </c>
      <c r="O794" s="52">
        <f>IFERROR(_xll.qlIndexFixing(ONIndex6M,I794,TRUE,_xll.ohTrigger(RecalcTrigger,Trigger6M)),NA())</f>
        <v>1.703715522884508E-2</v>
      </c>
      <c r="P794" s="52">
        <f>IFERROR(_xll.qlIndexFixing(Index1Y,$H794,TRUE,_xll.ohTrigger(RecalcTrigger,Trigger1Y)),NA())</f>
        <v>1.9374971665793831E-2</v>
      </c>
      <c r="Q794" s="52">
        <f>IFERROR(_xll.qlIndexFixing(ONIndex1Y,I794,TRUE,_xll.ohTrigger(RecalcTrigger,Trigger1Y)),NA())</f>
        <v>1.8257683324476304E-2</v>
      </c>
    </row>
    <row r="795" spans="2:17" x14ac:dyDescent="0.2">
      <c r="B795" s="46" t="s">
        <v>42</v>
      </c>
      <c r="D795" s="49">
        <f>_xll.qlCalendarAdvance(Calendar,$D794,B795,"f",FALSE)</f>
        <v>44929</v>
      </c>
      <c r="E795" s="49">
        <f>_xll.qlInterestRateIndexValueDate(IndexON,D795)</f>
        <v>44929</v>
      </c>
      <c r="F795" s="52">
        <f>IFERROR(_xll.qlIndexFixing(IndexON,D795,TRUE,_xll.ohTrigger(RecalcTrigger,TriggerON)),NA())</f>
        <v>1.4752051963435875E-2</v>
      </c>
      <c r="H795" s="49">
        <f>_xll.qlCalendarAdvance(Calendar,$H794,B795,"f",FALSE)</f>
        <v>44929</v>
      </c>
      <c r="I795" s="49">
        <f>_xll.qlInterestRateIndexValueDate(Index1M,$H795)</f>
        <v>44931</v>
      </c>
      <c r="J795" s="52">
        <f>IFERROR(_xll.qlIndexFixing(Index1M,$H795,TRUE,_xll.ohTrigger(RecalcTrigger,Trigger1M)),NA())</f>
        <v>1.5275868629918143E-2</v>
      </c>
      <c r="K795" s="52">
        <f>IFERROR(_xll.qlIndexFixing(ONIndex1M,I795,TRUE,_xll.ohTrigger(RecalcTrigger,Trigger1M)),NA())</f>
        <v>1.5184485915922252E-2</v>
      </c>
      <c r="L795" s="52">
        <f>IFERROR(_xll.qlIndexFixing(Index3M,H795,TRUE,_xll.ohTrigger(RecalcTrigger,Trigger3M)),NA())</f>
        <v>1.6565522259455179E-2</v>
      </c>
      <c r="M795" s="52">
        <f>IFERROR(_xll.qlIndexFixing(ONIndex3M,I795,TRUE,_xll.ohTrigger(RecalcTrigger,Trigger3M)),NA())</f>
        <v>1.6260339448583849E-2</v>
      </c>
      <c r="N795" s="52">
        <f>IFERROR(_xll.qlIndexFixing(Index6M,$H795,TRUE,_xll.ohTrigger(RecalcTrigger,Trigger6M)),NA())</f>
        <v>1.7668910361872459E-2</v>
      </c>
      <c r="O795" s="52">
        <f>IFERROR(_xll.qlIndexFixing(ONIndex6M,I795,TRUE,_xll.ohTrigger(RecalcTrigger,Trigger6M)),NA())</f>
        <v>1.7080895696572895E-2</v>
      </c>
      <c r="P795" s="52">
        <f>IFERROR(_xll.qlIndexFixing(Index1Y,$H795,TRUE,_xll.ohTrigger(RecalcTrigger,Trigger1Y)),NA())</f>
        <v>1.9409720776033614E-2</v>
      </c>
      <c r="Q795" s="52">
        <f>IFERROR(_xll.qlIndexFixing(ONIndex1Y,I795,TRUE,_xll.ohTrigger(RecalcTrigger,Trigger1Y)),NA())</f>
        <v>1.8299045729177621E-2</v>
      </c>
    </row>
    <row r="796" spans="2:17" x14ac:dyDescent="0.2">
      <c r="B796" s="46" t="s">
        <v>42</v>
      </c>
      <c r="D796" s="49">
        <f>_xll.qlCalendarAdvance(Calendar,$D795,B796,"f",FALSE)</f>
        <v>44936</v>
      </c>
      <c r="E796" s="49">
        <f>_xll.qlInterestRateIndexValueDate(IndexON,D796)</f>
        <v>44936</v>
      </c>
      <c r="F796" s="52">
        <f>IFERROR(_xll.qlIndexFixing(IndexON,D796,TRUE,_xll.ohTrigger(RecalcTrigger,TriggerON)),NA())</f>
        <v>1.4798993468279065E-2</v>
      </c>
      <c r="H796" s="49">
        <f>_xll.qlCalendarAdvance(Calendar,$H795,B796,"f",FALSE)</f>
        <v>44936</v>
      </c>
      <c r="I796" s="49">
        <f>_xll.qlInterestRateIndexValueDate(Index1M,$H796)</f>
        <v>44938</v>
      </c>
      <c r="J796" s="52">
        <f>IFERROR(_xll.qlIndexFixing(Index1M,$H796,TRUE,_xll.ohTrigger(RecalcTrigger,Trigger1M)),NA())</f>
        <v>1.5325246329145059E-2</v>
      </c>
      <c r="K796" s="52">
        <f>IFERROR(_xll.qlIndexFixing(ONIndex1M,I796,TRUE,_xll.ohTrigger(RecalcTrigger,Trigger1M)),NA())</f>
        <v>1.523421431148364E-2</v>
      </c>
      <c r="L796" s="52">
        <f>IFERROR(_xll.qlIndexFixing(Index3M,H796,TRUE,_xll.ohTrigger(RecalcTrigger,Trigger3M)),NA())</f>
        <v>1.6612005798752882E-2</v>
      </c>
      <c r="M796" s="52">
        <f>IFERROR(_xll.qlIndexFixing(ONIndex3M,I796,TRUE,_xll.ohTrigger(RecalcTrigger,Trigger3M)),NA())</f>
        <v>1.6308203182919812E-2</v>
      </c>
      <c r="N796" s="52">
        <f>IFERROR(_xll.qlIndexFixing(Index6M,$H796,TRUE,_xll.ohTrigger(RecalcTrigger,Trigger6M)),NA())</f>
        <v>1.7709682745775147E-2</v>
      </c>
      <c r="O796" s="52">
        <f>IFERROR(_xll.qlIndexFixing(ONIndex6M,I796,TRUE,_xll.ohTrigger(RecalcTrigger,Trigger6M)),NA())</f>
        <v>1.7124400310644106E-2</v>
      </c>
      <c r="P796" s="52">
        <f>IFERROR(_xll.qlIndexFixing(Index1Y,$H796,TRUE,_xll.ohTrigger(RecalcTrigger,Trigger1Y)),NA())</f>
        <v>1.9444198873159856E-2</v>
      </c>
      <c r="Q796" s="52">
        <f>IFERROR(_xll.qlIndexFixing(ONIndex1Y,I796,TRUE,_xll.ohTrigger(RecalcTrigger,Trigger1Y)),NA())</f>
        <v>1.8340141316670611E-2</v>
      </c>
    </row>
    <row r="797" spans="2:17" x14ac:dyDescent="0.2">
      <c r="B797" s="46" t="s">
        <v>42</v>
      </c>
      <c r="D797" s="49">
        <f>_xll.qlCalendarAdvance(Calendar,$D796,B797,"f",FALSE)</f>
        <v>44943</v>
      </c>
      <c r="E797" s="49">
        <f>_xll.qlInterestRateIndexValueDate(IndexON,D797)</f>
        <v>44943</v>
      </c>
      <c r="F797" s="52">
        <f>IFERROR(_xll.qlIndexFixing(IndexON,D797,TRUE,_xll.ohTrigger(RecalcTrigger,TriggerON)),NA())</f>
        <v>1.4845799725229369E-2</v>
      </c>
      <c r="H797" s="49">
        <f>_xll.qlCalendarAdvance(Calendar,$H796,B797,"f",FALSE)</f>
        <v>44943</v>
      </c>
      <c r="I797" s="49">
        <f>_xll.qlInterestRateIndexValueDate(Index1M,$H797)</f>
        <v>44945</v>
      </c>
      <c r="J797" s="52">
        <f>IFERROR(_xll.qlIndexFixing(Index1M,$H797,TRUE,_xll.ohTrigger(RecalcTrigger,Trigger1M)),NA())</f>
        <v>1.5374369045487168E-2</v>
      </c>
      <c r="K797" s="52">
        <f>IFERROR(_xll.qlIndexFixing(ONIndex1M,I797,TRUE,_xll.ohTrigger(RecalcTrigger,Trigger1M)),NA())</f>
        <v>1.5283691670093802E-2</v>
      </c>
      <c r="L797" s="52">
        <f>IFERROR(_xll.qlIndexFixing(Index3M,H797,TRUE,_xll.ohTrigger(RecalcTrigger,Trigger3M)),NA())</f>
        <v>1.6658212320324495E-2</v>
      </c>
      <c r="M797" s="52">
        <f>IFERROR(_xll.qlIndexFixing(ONIndex3M,I797,TRUE,_xll.ohTrigger(RecalcTrigger,Trigger3M)),NA())</f>
        <v>1.6355803758960619E-2</v>
      </c>
      <c r="N797" s="52">
        <f>IFERROR(_xll.qlIndexFixing(Index6M,$H797,TRUE,_xll.ohTrigger(RecalcTrigger,Trigger6M)),NA())</f>
        <v>1.775019449191674E-2</v>
      </c>
      <c r="O797" s="52">
        <f>IFERROR(_xll.qlIndexFixing(ONIndex6M,I797,TRUE,_xll.ohTrigger(RecalcTrigger,Trigger6M)),NA())</f>
        <v>1.7167667316941859E-2</v>
      </c>
      <c r="P797" s="52">
        <f>IFERROR(_xll.qlIndexFixing(Index1Y,$H797,TRUE,_xll.ohTrigger(RecalcTrigger,Trigger1Y)),NA())</f>
        <v>1.9478407636247412E-2</v>
      </c>
      <c r="Q797" s="52">
        <f>IFERROR(_xll.qlIndexFixing(ONIndex1Y,I797,TRUE,_xll.ohTrigger(RecalcTrigger,Trigger1Y)),NA())</f>
        <v>1.8380968143150156E-2</v>
      </c>
    </row>
    <row r="798" spans="2:17" x14ac:dyDescent="0.2">
      <c r="B798" s="46" t="s">
        <v>42</v>
      </c>
      <c r="D798" s="49">
        <f>_xll.qlCalendarAdvance(Calendar,$D797,B798,"f",FALSE)</f>
        <v>44950</v>
      </c>
      <c r="E798" s="49">
        <f>_xll.qlInterestRateIndexValueDate(IndexON,D798)</f>
        <v>44950</v>
      </c>
      <c r="F798" s="52">
        <f>IFERROR(_xll.qlIndexFixing(IndexON,D798,TRUE,_xll.ohTrigger(RecalcTrigger,TriggerON)),NA())</f>
        <v>1.4892469884726367E-2</v>
      </c>
      <c r="H798" s="49">
        <f>_xll.qlCalendarAdvance(Calendar,$H797,B798,"f",FALSE)</f>
        <v>44950</v>
      </c>
      <c r="I798" s="49">
        <f>_xll.qlInterestRateIndexValueDate(Index1M,$H798)</f>
        <v>44952</v>
      </c>
      <c r="J798" s="52">
        <f>IFERROR(_xll.qlIndexFixing(Index1M,$H798,TRUE,_xll.ohTrigger(RecalcTrigger,Trigger1M)),NA())</f>
        <v>1.5423234448528611E-2</v>
      </c>
      <c r="K798" s="52">
        <f>IFERROR(_xll.qlIndexFixing(ONIndex1M,I798,TRUE,_xll.ohTrigger(RecalcTrigger,Trigger1M)),NA())</f>
        <v>1.5332915667531921E-2</v>
      </c>
      <c r="L798" s="52">
        <f>IFERROR(_xll.qlIndexFixing(Index3M,H798,TRUE,_xll.ohTrigger(RecalcTrigger,Trigger3M)),NA())</f>
        <v>1.6704139514560623E-2</v>
      </c>
      <c r="M798" s="52">
        <f>IFERROR(_xll.qlIndexFixing(ONIndex3M,I798,TRUE,_xll.ohTrigger(RecalcTrigger,Trigger3M)),NA())</f>
        <v>1.6403138886218471E-2</v>
      </c>
      <c r="N798" s="52">
        <f>IFERROR(_xll.qlIndexFixing(Index6M,$H798,TRUE,_xll.ohTrigger(RecalcTrigger,Trigger6M)),NA())</f>
        <v>1.7790443814591508E-2</v>
      </c>
      <c r="O798" s="52">
        <f>IFERROR(_xll.qlIndexFixing(ONIndex6M,I798,TRUE,_xll.ohTrigger(RecalcTrigger,Trigger6M)),NA())</f>
        <v>1.7210694960789752E-2</v>
      </c>
      <c r="P798" s="52">
        <f>IFERROR(_xll.qlIndexFixing(Index1Y,$H798,TRUE,_xll.ohTrigger(RecalcTrigger,Trigger1Y)),NA())</f>
        <v>1.9512348775693144E-2</v>
      </c>
      <c r="Q798" s="52">
        <f>IFERROR(_xll.qlIndexFixing(ONIndex1Y,I798,TRUE,_xll.ohTrigger(RecalcTrigger,Trigger1Y)),NA())</f>
        <v>1.8421524264571332E-2</v>
      </c>
    </row>
    <row r="799" spans="2:17" x14ac:dyDescent="0.2">
      <c r="B799" s="46" t="s">
        <v>42</v>
      </c>
      <c r="D799" s="49">
        <f>_xll.qlCalendarAdvance(Calendar,$D798,B799,"f",FALSE)</f>
        <v>44957</v>
      </c>
      <c r="E799" s="49">
        <f>_xll.qlInterestRateIndexValueDate(IndexON,D799)</f>
        <v>44957</v>
      </c>
      <c r="F799" s="52">
        <f>IFERROR(_xll.qlIndexFixing(IndexON,D799,TRUE,_xll.ohTrigger(RecalcTrigger,TriggerON)),NA())</f>
        <v>1.4939003097289572E-2</v>
      </c>
      <c r="H799" s="49">
        <f>_xll.qlCalendarAdvance(Calendar,$H798,B799,"f",FALSE)</f>
        <v>44957</v>
      </c>
      <c r="I799" s="49">
        <f>_xll.qlInterestRateIndexValueDate(Index1M,$H799)</f>
        <v>44959</v>
      </c>
      <c r="J799" s="52">
        <f>IFERROR(_xll.qlIndexFixing(Index1M,$H799,TRUE,_xll.ohTrigger(RecalcTrigger,Trigger1M)),NA())</f>
        <v>1.5456706028302529E-2</v>
      </c>
      <c r="K799" s="52">
        <f>IFERROR(_xll.qlIndexFixing(ONIndex1M,I799,TRUE,_xll.ohTrigger(RecalcTrigger,Trigger1M)),NA())</f>
        <v>1.538188397981699E-2</v>
      </c>
      <c r="L799" s="52">
        <f>IFERROR(_xll.qlIndexFixing(Index3M,H799,TRUE,_xll.ohTrigger(RecalcTrigger,Trigger3M)),NA())</f>
        <v>1.6746188374862615E-2</v>
      </c>
      <c r="M799" s="52">
        <f>IFERROR(_xll.qlIndexFixing(ONIndex3M,I799,TRUE,_xll.ohTrigger(RecalcTrigger,Trigger3M)),NA())</f>
        <v>1.6450206274045698E-2</v>
      </c>
      <c r="N799" s="52">
        <f>IFERROR(_xll.qlIndexFixing(Index6M,$H799,TRUE,_xll.ohTrigger(RecalcTrigger,Trigger6M)),NA())</f>
        <v>1.7830428928053976E-2</v>
      </c>
      <c r="O799" s="52">
        <f>IFERROR(_xll.qlIndexFixing(ONIndex6M,I799,TRUE,_xll.ohTrigger(RecalcTrigger,Trigger6M)),NA())</f>
        <v>1.7253481488070932E-2</v>
      </c>
      <c r="P799" s="52">
        <f>IFERROR(_xll.qlIndexFixing(Index1Y,$H799,TRUE,_xll.ohTrigger(RecalcTrigger,Trigger1Y)),NA())</f>
        <v>1.9546024033215932E-2</v>
      </c>
      <c r="Q799" s="52">
        <f>IFERROR(_xll.qlIndexFixing(ONIndex1Y,I799,TRUE,_xll.ohTrigger(RecalcTrigger,Trigger1Y)),NA())</f>
        <v>1.8461807737208957E-2</v>
      </c>
    </row>
    <row r="800" spans="2:17" x14ac:dyDescent="0.2">
      <c r="B800" s="46" t="s">
        <v>42</v>
      </c>
      <c r="D800" s="49">
        <f>_xll.qlCalendarAdvance(Calendar,$D799,B800,"f",FALSE)</f>
        <v>44964</v>
      </c>
      <c r="E800" s="49">
        <f>_xll.qlInterestRateIndexValueDate(IndexON,D800)</f>
        <v>44964</v>
      </c>
      <c r="F800" s="52">
        <f>IFERROR(_xll.qlIndexFixing(IndexON,D800,TRUE,_xll.ohTrigger(RecalcTrigger,TriggerON)),NA())</f>
        <v>1.4985398513118753E-2</v>
      </c>
      <c r="H800" s="49">
        <f>_xll.qlCalendarAdvance(Calendar,$H799,B800,"f",FALSE)</f>
        <v>44964</v>
      </c>
      <c r="I800" s="49">
        <f>_xll.qlInterestRateIndexValueDate(Index1M,$H800)</f>
        <v>44966</v>
      </c>
      <c r="J800" s="52">
        <f>IFERROR(_xll.qlIndexFixing(Index1M,$H800,TRUE,_xll.ohTrigger(RecalcTrigger,Trigger1M)),NA())</f>
        <v>1.5505117053242756E-2</v>
      </c>
      <c r="K800" s="52">
        <f>IFERROR(_xll.qlIndexFixing(ONIndex1M,I800,TRUE,_xll.ohTrigger(RecalcTrigger,Trigger1M)),NA())</f>
        <v>1.5430594282888066E-2</v>
      </c>
      <c r="L800" s="52">
        <f>IFERROR(_xll.qlIndexFixing(Index3M,H800,TRUE,_xll.ohTrigger(RecalcTrigger,Trigger3M)),NA())</f>
        <v>1.6791568585008684E-2</v>
      </c>
      <c r="M800" s="52">
        <f>IFERROR(_xll.qlIndexFixing(ONIndex3M,I800,TRUE,_xll.ohTrigger(RecalcTrigger,Trigger3M)),NA())</f>
        <v>1.6497003631634755E-2</v>
      </c>
      <c r="N800" s="52">
        <f>IFERROR(_xll.qlIndexFixing(Index6M,$H800,TRUE,_xll.ohTrigger(RecalcTrigger,Trigger6M)),NA())</f>
        <v>1.7870148046522018E-2</v>
      </c>
      <c r="O800" s="52">
        <f>IFERROR(_xll.qlIndexFixing(ONIndex6M,I800,TRUE,_xll.ohTrigger(RecalcTrigger,Trigger6M)),NA())</f>
        <v>1.7296025144268867E-2</v>
      </c>
      <c r="P800" s="52">
        <f>IFERROR(_xll.qlIndexFixing(Index1Y,$H800,TRUE,_xll.ohTrigger(RecalcTrigger,Trigger1Y)),NA())</f>
        <v>1.9579435181857764E-2</v>
      </c>
      <c r="Q800" s="52">
        <f>IFERROR(_xll.qlIndexFixing(ONIndex1Y,I800,TRUE,_xll.ohTrigger(RecalcTrigger,Trigger1Y)),NA())</f>
        <v>1.8501816617257916E-2</v>
      </c>
    </row>
    <row r="801" spans="2:17" x14ac:dyDescent="0.2">
      <c r="B801" s="46" t="s">
        <v>42</v>
      </c>
      <c r="D801" s="49">
        <f>_xll.qlCalendarAdvance(Calendar,$D800,B801,"f",FALSE)</f>
        <v>44971</v>
      </c>
      <c r="E801" s="49">
        <f>_xll.qlInterestRateIndexValueDate(IndexON,D801)</f>
        <v>44971</v>
      </c>
      <c r="F801" s="52">
        <f>IFERROR(_xll.qlIndexFixing(IndexON,D801,TRUE,_xll.ohTrigger(RecalcTrigger,TriggerON)),NA())</f>
        <v>1.5031655282813361E-2</v>
      </c>
      <c r="H801" s="49">
        <f>_xll.qlCalendarAdvance(Calendar,$H800,B801,"f",FALSE)</f>
        <v>44971</v>
      </c>
      <c r="I801" s="49">
        <f>_xll.qlInterestRateIndexValueDate(Index1M,$H801)</f>
        <v>44973</v>
      </c>
      <c r="J801" s="52">
        <f>IFERROR(_xll.qlIndexFixing(Index1M,$H801,TRUE,_xll.ohTrigger(RecalcTrigger,Trigger1M)),NA())</f>
        <v>1.5553264458890872E-2</v>
      </c>
      <c r="K801" s="52">
        <f>IFERROR(_xll.qlIndexFixing(ONIndex1M,I801,TRUE,_xll.ohTrigger(RecalcTrigger,Trigger1M)),NA())</f>
        <v>1.5479044252524332E-2</v>
      </c>
      <c r="L801" s="52">
        <f>IFERROR(_xll.qlIndexFixing(Index3M,H801,TRUE,_xll.ohTrigger(RecalcTrigger,Trigger3M)),NA())</f>
        <v>1.6836662711358995E-2</v>
      </c>
      <c r="M801" s="52">
        <f>IFERROR(_xll.qlIndexFixing(ONIndex3M,I801,TRUE,_xll.ohTrigger(RecalcTrigger,Trigger3M)),NA())</f>
        <v>1.654352866833797E-2</v>
      </c>
      <c r="N801" s="52">
        <f>IFERROR(_xll.qlIndexFixing(Index6M,$H801,TRUE,_xll.ohTrigger(RecalcTrigger,Trigger6M)),NA())</f>
        <v>1.790959938417773E-2</v>
      </c>
      <c r="O801" s="52">
        <f>IFERROR(_xll.qlIndexFixing(ONIndex6M,I801,TRUE,_xll.ohTrigger(RecalcTrigger,Trigger6M)),NA())</f>
        <v>1.7338324175106834E-2</v>
      </c>
      <c r="P801" s="52">
        <f>IFERROR(_xll.qlIndexFixing(Index1Y,$H801,TRUE,_xll.ohTrigger(RecalcTrigger,Trigger1Y)),NA())</f>
        <v>1.9612584025983731E-2</v>
      </c>
      <c r="Q801" s="52">
        <f>IFERROR(_xll.qlIndexFixing(ONIndex1Y,I801,TRUE,_xll.ohTrigger(RecalcTrigger,Trigger1Y)),NA())</f>
        <v>1.8541548960673282E-2</v>
      </c>
    </row>
    <row r="802" spans="2:17" x14ac:dyDescent="0.2">
      <c r="B802" s="46" t="s">
        <v>42</v>
      </c>
      <c r="D802" s="49">
        <f>_xll.qlCalendarAdvance(Calendar,$D801,B802,"f",FALSE)</f>
        <v>44978</v>
      </c>
      <c r="E802" s="49">
        <f>_xll.qlInterestRateIndexValueDate(IndexON,D802)</f>
        <v>44978</v>
      </c>
      <c r="F802" s="52">
        <f>IFERROR(_xll.qlIndexFixing(IndexON,D802,TRUE,_xll.ohTrigger(RecalcTrigger,TriggerON)),NA())</f>
        <v>1.5077772556653102E-2</v>
      </c>
      <c r="H802" s="49">
        <f>_xll.qlCalendarAdvance(Calendar,$H801,B802,"f",FALSE)</f>
        <v>44978</v>
      </c>
      <c r="I802" s="49">
        <f>_xll.qlInterestRateIndexValueDate(Index1M,$H802)</f>
        <v>44980</v>
      </c>
      <c r="J802" s="52">
        <f>IFERROR(_xll.qlIndexFixing(Index1M,$H802,TRUE,_xll.ohTrigger(RecalcTrigger,Trigger1M)),NA())</f>
        <v>1.5601145915573282E-2</v>
      </c>
      <c r="K802" s="52">
        <f>IFERROR(_xll.qlIndexFixing(ONIndex1M,I802,TRUE,_xll.ohTrigger(RecalcTrigger,Trigger1M)),NA())</f>
        <v>1.5527231564664845E-2</v>
      </c>
      <c r="L802" s="52">
        <f>IFERROR(_xll.qlIndexFixing(Index3M,H802,TRUE,_xll.ohTrigger(RecalcTrigger,Trigger3M)),NA())</f>
        <v>1.6881468444345286E-2</v>
      </c>
      <c r="M802" s="52">
        <f>IFERROR(_xll.qlIndexFixing(ONIndex3M,I802,TRUE,_xll.ohTrigger(RecalcTrigger,Trigger3M)),NA())</f>
        <v>1.6589779093507673E-2</v>
      </c>
      <c r="N802" s="52">
        <f>IFERROR(_xll.qlIndexFixing(Index6M,$H802,TRUE,_xll.ohTrigger(RecalcTrigger,Trigger6M)),NA())</f>
        <v>1.7948781155171848E-2</v>
      </c>
      <c r="O802" s="52">
        <f>IFERROR(_xll.qlIndexFixing(ONIndex6M,I802,TRUE,_xll.ohTrigger(RecalcTrigger,Trigger6M)),NA())</f>
        <v>1.7380376826228172E-2</v>
      </c>
      <c r="P802" s="52">
        <f>IFERROR(_xll.qlIndexFixing(Index1Y,$H802,TRUE,_xll.ohTrigger(RecalcTrigger,Trigger1Y)),NA())</f>
        <v>1.9645472401283139E-2</v>
      </c>
      <c r="Q802" s="52">
        <f>IFERROR(_xll.qlIndexFixing(ONIndex1Y,I802,TRUE,_xll.ohTrigger(RecalcTrigger,Trigger1Y)),NA())</f>
        <v>1.8581002823649939E-2</v>
      </c>
    </row>
    <row r="803" spans="2:17" x14ac:dyDescent="0.2">
      <c r="B803" s="46" t="s">
        <v>42</v>
      </c>
      <c r="D803" s="49">
        <f>_xll.qlCalendarAdvance(Calendar,$D802,B803,"f",FALSE)</f>
        <v>44985</v>
      </c>
      <c r="E803" s="49">
        <f>_xll.qlInterestRateIndexValueDate(IndexON,D803)</f>
        <v>44985</v>
      </c>
      <c r="F803" s="52">
        <f>IFERROR(_xll.qlIndexFixing(IndexON,D803,TRUE,_xll.ohTrigger(RecalcTrigger,TriggerON)),NA())</f>
        <v>1.5123749485157489E-2</v>
      </c>
      <c r="H803" s="49">
        <f>_xll.qlCalendarAdvance(Calendar,$H802,B803,"f",FALSE)</f>
        <v>44985</v>
      </c>
      <c r="I803" s="49">
        <f>_xll.qlInterestRateIndexValueDate(Index1M,$H803)</f>
        <v>44987</v>
      </c>
      <c r="J803" s="52">
        <f>IFERROR(_xll.qlIndexFixing(Index1M,$H803,TRUE,_xll.ohTrigger(RecalcTrigger,Trigger1M)),NA())</f>
        <v>1.5663620198249351E-2</v>
      </c>
      <c r="K803" s="52">
        <f>IFERROR(_xll.qlIndexFixing(ONIndex1M,I803,TRUE,_xll.ohTrigger(RecalcTrigger,Trigger1M)),NA())</f>
        <v>1.5575153895248661E-2</v>
      </c>
      <c r="L803" s="52">
        <f>IFERROR(_xll.qlIndexFixing(Index3M,H803,TRUE,_xll.ohTrigger(RecalcTrigger,Trigger3M)),NA())</f>
        <v>1.6936542037644872E-2</v>
      </c>
      <c r="M803" s="52">
        <f>IFERROR(_xll.qlIndexFixing(ONIndex3M,I803,TRUE,_xll.ohTrigger(RecalcTrigger,Trigger3M)),NA())</f>
        <v>1.6635752616416255E-2</v>
      </c>
      <c r="N803" s="52">
        <f>IFERROR(_xll.qlIndexFixing(Index6M,$H803,TRUE,_xll.ohTrigger(RecalcTrigger,Trigger6M)),NA())</f>
        <v>1.8003337395257953E-2</v>
      </c>
      <c r="O803" s="52">
        <f>IFERROR(_xll.qlIndexFixing(ONIndex6M,I803,TRUE,_xll.ohTrigger(RecalcTrigger,Trigger6M)),NA())</f>
        <v>1.742218134311635E-2</v>
      </c>
      <c r="P803" s="52">
        <f>IFERROR(_xll.qlIndexFixing(Index1Y,$H803,TRUE,_xll.ohTrigger(RecalcTrigger,Trigger1Y)),NA())</f>
        <v>1.9686169243518636E-2</v>
      </c>
      <c r="Q803" s="52">
        <f>IFERROR(_xll.qlIndexFixing(ONIndex1Y,I803,TRUE,_xll.ohTrigger(RecalcTrigger,Trigger1Y)),NA())</f>
        <v>1.8620176262302834E-2</v>
      </c>
    </row>
    <row r="804" spans="2:17" x14ac:dyDescent="0.2">
      <c r="B804" s="46" t="s">
        <v>42</v>
      </c>
      <c r="D804" s="49">
        <f>_xll.qlCalendarAdvance(Calendar,$D803,B804,"f",FALSE)</f>
        <v>44992</v>
      </c>
      <c r="E804" s="49">
        <f>_xll.qlInterestRateIndexValueDate(IndexON,D804)</f>
        <v>44992</v>
      </c>
      <c r="F804" s="52">
        <f>IFERROR(_xll.qlIndexFixing(IndexON,D804,TRUE,_xll.ohTrigger(RecalcTrigger,TriggerON)),NA())</f>
        <v>1.516958521860623E-2</v>
      </c>
      <c r="H804" s="49">
        <f>_xll.qlCalendarAdvance(Calendar,$H803,B804,"f",FALSE)</f>
        <v>44992</v>
      </c>
      <c r="I804" s="49">
        <f>_xll.qlInterestRateIndexValueDate(Index1M,$H804)</f>
        <v>44994</v>
      </c>
      <c r="J804" s="52">
        <f>IFERROR(_xll.qlIndexFixing(Index1M,$H804,TRUE,_xll.ohTrigger(RecalcTrigger,Trigger1M)),NA())</f>
        <v>1.5714586621961114E-2</v>
      </c>
      <c r="K804" s="52">
        <f>IFERROR(_xll.qlIndexFixing(ONIndex1M,I804,TRUE,_xll.ohTrigger(RecalcTrigger,Trigger1M)),NA())</f>
        <v>1.5622808920134901E-2</v>
      </c>
      <c r="L804" s="52">
        <f>IFERROR(_xll.qlIndexFixing(Index3M,H804,TRUE,_xll.ohTrigger(RecalcTrigger,Trigger3M)),NA())</f>
        <v>1.6980706130042812E-2</v>
      </c>
      <c r="M804" s="52">
        <f>IFERROR(_xll.qlIndexFixing(ONIndex3M,I804,TRUE,_xll.ohTrigger(RecalcTrigger,Trigger3M)),NA())</f>
        <v>1.6681446946416045E-2</v>
      </c>
      <c r="N804" s="52">
        <f>IFERROR(_xll.qlIndexFixing(Index6M,$H804,TRUE,_xll.ohTrigger(RecalcTrigger,Trigger6M)),NA())</f>
        <v>1.8041883525543444E-2</v>
      </c>
      <c r="O804" s="52">
        <f>IFERROR(_xll.qlIndexFixing(ONIndex6M,I804,TRUE,_xll.ohTrigger(RecalcTrigger,Trigger6M)),NA())</f>
        <v>1.7463735971654515E-2</v>
      </c>
      <c r="P804" s="52">
        <f>IFERROR(_xll.qlIndexFixing(Index1Y,$H804,TRUE,_xll.ohTrigger(RecalcTrigger,Trigger1Y)),NA())</f>
        <v>1.9718499257911432E-2</v>
      </c>
      <c r="Q804" s="52">
        <f>IFERROR(_xll.qlIndexFixing(ONIndex1Y,I804,TRUE,_xll.ohTrigger(RecalcTrigger,Trigger1Y)),NA())</f>
        <v>1.8659067332746915E-2</v>
      </c>
    </row>
    <row r="805" spans="2:17" x14ac:dyDescent="0.2">
      <c r="B805" s="46" t="s">
        <v>42</v>
      </c>
      <c r="D805" s="49">
        <f>_xll.qlCalendarAdvance(Calendar,$D804,B805,"f",FALSE)</f>
        <v>44999</v>
      </c>
      <c r="E805" s="49">
        <f>_xll.qlInterestRateIndexValueDate(IndexON,D805)</f>
        <v>44999</v>
      </c>
      <c r="F805" s="52">
        <f>IFERROR(_xll.qlIndexFixing(IndexON,D805,TRUE,_xll.ohTrigger(RecalcTrigger,TriggerON)),NA())</f>
        <v>1.5215278907598773E-2</v>
      </c>
      <c r="H805" s="49">
        <f>_xll.qlCalendarAdvance(Calendar,$H804,B805,"f",FALSE)</f>
        <v>44999</v>
      </c>
      <c r="I805" s="49">
        <f>_xll.qlInterestRateIndexValueDate(Index1M,$H805)</f>
        <v>45001</v>
      </c>
      <c r="J805" s="52">
        <f>IFERROR(_xll.qlIndexFixing(Index1M,$H805,TRUE,_xll.ohTrigger(RecalcTrigger,Trigger1M)),NA())</f>
        <v>1.5757891738153729E-2</v>
      </c>
      <c r="K805" s="52">
        <f>IFERROR(_xll.qlIndexFixing(ONIndex1M,I805,TRUE,_xll.ohTrigger(RecalcTrigger,Trigger1M)),NA())</f>
        <v>1.5670194315342556E-2</v>
      </c>
      <c r="L805" s="52">
        <f>IFERROR(_xll.qlIndexFixing(Index3M,H805,TRUE,_xll.ohTrigger(RecalcTrigger,Trigger3M)),NA())</f>
        <v>1.7024574379484531E-2</v>
      </c>
      <c r="M805" s="52">
        <f>IFERROR(_xll.qlIndexFixing(ONIndex3M,I805,TRUE,_xll.ohTrigger(RecalcTrigger,Trigger3M)),NA())</f>
        <v>1.6726859792859372E-2</v>
      </c>
      <c r="N805" s="52">
        <f>IFERROR(_xll.qlIndexFixing(Index6M,$H805,TRUE,_xll.ohTrigger(RecalcTrigger,Trigger6M)),NA())</f>
        <v>1.8080154045123066E-2</v>
      </c>
      <c r="O805" s="52">
        <f>IFERROR(_xll.qlIndexFixing(ONIndex6M,I805,TRUE,_xll.ohTrigger(RecalcTrigger,Trigger6M)),NA())</f>
        <v>1.7505038957166263E-2</v>
      </c>
      <c r="P805" s="52">
        <f>IFERROR(_xll.qlIndexFixing(Index1Y,$H805,TRUE,_xll.ohTrigger(RecalcTrigger,Trigger1Y)),NA())</f>
        <v>1.975057502937904E-2</v>
      </c>
      <c r="Q805" s="52">
        <f>IFERROR(_xll.qlIndexFixing(ONIndex1Y,I805,TRUE,_xll.ohTrigger(RecalcTrigger,Trigger1Y)),NA())</f>
        <v>1.8697674091177063E-2</v>
      </c>
    </row>
    <row r="806" spans="2:17" x14ac:dyDescent="0.2">
      <c r="B806" s="46" t="s">
        <v>42</v>
      </c>
      <c r="D806" s="49">
        <f>_xll.qlCalendarAdvance(Calendar,$D805,B806,"f",FALSE)</f>
        <v>45006</v>
      </c>
      <c r="E806" s="49">
        <f>_xll.qlInterestRateIndexValueDate(IndexON,D806)</f>
        <v>45006</v>
      </c>
      <c r="F806" s="52">
        <f>IFERROR(_xll.qlIndexFixing(IndexON,D806,TRUE,_xll.ohTrigger(RecalcTrigger,TriggerON)),NA())</f>
        <v>1.5260829702414824E-2</v>
      </c>
      <c r="H806" s="49">
        <f>_xll.qlCalendarAdvance(Calendar,$H805,B806,"f",FALSE)</f>
        <v>45006</v>
      </c>
      <c r="I806" s="49">
        <f>_xll.qlInterestRateIndexValueDate(Index1M,$H806)</f>
        <v>45008</v>
      </c>
      <c r="J806" s="52">
        <f>IFERROR(_xll.qlIndexFixing(Index1M,$H806,TRUE,_xll.ohTrigger(RecalcTrigger,Trigger1M)),NA())</f>
        <v>1.5804614737335854E-2</v>
      </c>
      <c r="K806" s="52">
        <f>IFERROR(_xll.qlIndexFixing(ONIndex1M,I806,TRUE,_xll.ohTrigger(RecalcTrigger,Trigger1M)),NA())</f>
        <v>1.5717307756730747E-2</v>
      </c>
      <c r="L806" s="52">
        <f>IFERROR(_xll.qlIndexFixing(Index3M,H806,TRUE,_xll.ohTrigger(RecalcTrigger,Trigger3M)),NA())</f>
        <v>1.706814447558945E-2</v>
      </c>
      <c r="M806" s="52">
        <f>IFERROR(_xll.qlIndexFixing(ONIndex3M,I806,TRUE,_xll.ohTrigger(RecalcTrigger,Trigger3M)),NA())</f>
        <v>1.6771988864938692E-2</v>
      </c>
      <c r="N806" s="52">
        <f>IFERROR(_xll.qlIndexFixing(Index6M,$H806,TRUE,_xll.ohTrigger(RecalcTrigger,Trigger6M)),NA())</f>
        <v>1.8118147167151308E-2</v>
      </c>
      <c r="O806" s="52">
        <f>IFERROR(_xll.qlIndexFixing(ONIndex6M,I806,TRUE,_xll.ohTrigger(RecalcTrigger,Trigger6M)),NA())</f>
        <v>1.7546088545534744E-2</v>
      </c>
      <c r="P806" s="52">
        <f>IFERROR(_xll.qlIndexFixing(Index1Y,$H806,TRUE,_xll.ohTrigger(RecalcTrigger,Trigger1Y)),NA())</f>
        <v>1.97823984999052E-2</v>
      </c>
      <c r="Q806" s="52">
        <f>IFERROR(_xll.qlIndexFixing(ONIndex1Y,I806,TRUE,_xll.ohTrigger(RecalcTrigger,Trigger1Y)),NA())</f>
        <v>1.8735994593548355E-2</v>
      </c>
    </row>
    <row r="807" spans="2:17" x14ac:dyDescent="0.2">
      <c r="B807" s="46" t="s">
        <v>42</v>
      </c>
      <c r="D807" s="49">
        <f>_xll.qlCalendarAdvance(Calendar,$D806,B807,"f",FALSE)</f>
        <v>45013</v>
      </c>
      <c r="E807" s="49">
        <f>_xll.qlInterestRateIndexValueDate(IndexON,D807)</f>
        <v>45013</v>
      </c>
      <c r="F807" s="52">
        <f>IFERROR(_xll.qlIndexFixing(IndexON,D807,TRUE,_xll.ohTrigger(RecalcTrigger,TriggerON)),NA())</f>
        <v>1.5306236753493963E-2</v>
      </c>
      <c r="H807" s="49">
        <f>_xll.qlCalendarAdvance(Calendar,$H806,B807,"f",FALSE)</f>
        <v>45013</v>
      </c>
      <c r="I807" s="49">
        <f>_xll.qlInterestRateIndexValueDate(Index1M,$H807)</f>
        <v>45015</v>
      </c>
      <c r="J807" s="52">
        <f>IFERROR(_xll.qlIndexFixing(Index1M,$H807,TRUE,_xll.ohTrigger(RecalcTrigger,Trigger1M)),NA())</f>
        <v>1.5840129115571328E-2</v>
      </c>
      <c r="K807" s="52">
        <f>IFERROR(_xll.qlIndexFixing(ONIndex1M,I807,TRUE,_xll.ohTrigger(RecalcTrigger,Trigger1M)),NA())</f>
        <v>1.5764146920158595E-2</v>
      </c>
      <c r="L807" s="52">
        <f>IFERROR(_xll.qlIndexFixing(Index3M,H807,TRUE,_xll.ohTrigger(RecalcTrigger,Trigger3M)),NA())</f>
        <v>1.7111414107944835E-2</v>
      </c>
      <c r="M807" s="52">
        <f>IFERROR(_xll.qlIndexFixing(ONIndex3M,I807,TRUE,_xll.ohTrigger(RecalcTrigger,Trigger3M)),NA())</f>
        <v>1.6816831872086269E-2</v>
      </c>
      <c r="N807" s="52">
        <f>IFERROR(_xll.qlIndexFixing(Index6M,$H807,TRUE,_xll.ohTrigger(RecalcTrigger,Trigger6M)),NA())</f>
        <v>1.8146700053364908E-2</v>
      </c>
      <c r="O807" s="52">
        <f>IFERROR(_xll.qlIndexFixing(ONIndex6M,I807,TRUE,_xll.ohTrigger(RecalcTrigger,Trigger6M)),NA())</f>
        <v>1.7586882982243424E-2</v>
      </c>
      <c r="P807" s="52">
        <f>IFERROR(_xll.qlIndexFixing(Index1Y,$H807,TRUE,_xll.ohTrigger(RecalcTrigger,Trigger1Y)),NA())</f>
        <v>1.9803438807104716E-2</v>
      </c>
      <c r="Q807" s="52">
        <f>IFERROR(_xll.qlIndexFixing(ONIndex1Y,I807,TRUE,_xll.ohTrigger(RecalcTrigger,Trigger1Y)),NA())</f>
        <v>1.8774026896135609E-2</v>
      </c>
    </row>
    <row r="808" spans="2:17" x14ac:dyDescent="0.2">
      <c r="B808" s="46" t="s">
        <v>42</v>
      </c>
      <c r="D808" s="49">
        <f>_xll.qlCalendarAdvance(Calendar,$D807,B808,"f",FALSE)</f>
        <v>45020</v>
      </c>
      <c r="E808" s="49">
        <f>_xll.qlInterestRateIndexValueDate(IndexON,D808)</f>
        <v>45020</v>
      </c>
      <c r="F808" s="52">
        <f>IFERROR(_xll.qlIndexFixing(IndexON,D808,TRUE,_xll.ohTrigger(RecalcTrigger,TriggerON)),NA())</f>
        <v>1.5351499211275765E-2</v>
      </c>
      <c r="H808" s="49">
        <f>_xll.qlCalendarAdvance(Calendar,$H807,B808,"f",FALSE)</f>
        <v>45020</v>
      </c>
      <c r="I808" s="49">
        <f>_xll.qlInterestRateIndexValueDate(Index1M,$H808)</f>
        <v>45022</v>
      </c>
      <c r="J808" s="52">
        <f>IFERROR(_xll.qlIndexFixing(Index1M,$H808,TRUE,_xll.ohTrigger(RecalcTrigger,Trigger1M)),NA())</f>
        <v>1.5897223541168903E-2</v>
      </c>
      <c r="K808" s="52">
        <f>IFERROR(_xll.qlIndexFixing(ONIndex1M,I808,TRUE,_xll.ohTrigger(RecalcTrigger,Trigger1M)),NA())</f>
        <v>1.5823961940695241E-2</v>
      </c>
      <c r="L808" s="52">
        <f>IFERROR(_xll.qlIndexFixing(Index3M,H808,TRUE,_xll.ohTrigger(RecalcTrigger,Trigger3M)),NA())</f>
        <v>1.715096155031072E-2</v>
      </c>
      <c r="M808" s="52">
        <f>IFERROR(_xll.qlIndexFixing(ONIndex3M,I808,TRUE,_xll.ohTrigger(RecalcTrigger,Trigger3M)),NA())</f>
        <v>1.6874063140130957E-2</v>
      </c>
      <c r="N808" s="52">
        <f>IFERROR(_xll.qlIndexFixing(Index6M,$H808,TRUE,_xll.ohTrigger(RecalcTrigger,Trigger6M)),NA())</f>
        <v>1.8184190796357181E-2</v>
      </c>
      <c r="O808" s="52">
        <f>IFERROR(_xll.qlIndexFixing(ONIndex6M,I808,TRUE,_xll.ohTrigger(RecalcTrigger,Trigger6M)),NA())</f>
        <v>1.7638955232355258E-2</v>
      </c>
      <c r="P808" s="52">
        <f>IFERROR(_xll.qlIndexFixing(Index1Y,$H808,TRUE,_xll.ohTrigger(RecalcTrigger,Trigger1Y)),NA())</f>
        <v>1.9845296461457149E-2</v>
      </c>
      <c r="Q808" s="52">
        <f>IFERROR(_xll.qlIndexFixing(ONIndex1Y,I808,TRUE,_xll.ohTrigger(RecalcTrigger,Trigger1Y)),NA())</f>
        <v>1.8822498965214152E-2</v>
      </c>
    </row>
    <row r="809" spans="2:17" x14ac:dyDescent="0.2">
      <c r="B809" s="46" t="s">
        <v>42</v>
      </c>
      <c r="D809" s="49">
        <f>_xll.qlCalendarAdvance(Calendar,$D808,B809,"f",FALSE)</f>
        <v>45027</v>
      </c>
      <c r="E809" s="49">
        <f>_xll.qlInterestRateIndexValueDate(IndexON,D809)</f>
        <v>45027</v>
      </c>
      <c r="F809" s="52">
        <f>IFERROR(_xll.qlIndexFixing(IndexON,D809,TRUE,_xll.ohTrigger(RecalcTrigger,TriggerON)),NA())</f>
        <v>1.5396616226119875E-2</v>
      </c>
      <c r="H809" s="49">
        <f>_xll.qlCalendarAdvance(Calendar,$H808,B809,"f",FALSE)</f>
        <v>45027</v>
      </c>
      <c r="I809" s="49">
        <f>_xll.qlInterestRateIndexValueDate(Index1M,$H809)</f>
        <v>45029</v>
      </c>
      <c r="J809" s="52">
        <f>IFERROR(_xll.qlIndexFixing(Index1M,$H809,TRUE,_xll.ohTrigger(RecalcTrigger,Trigger1M)),NA())</f>
        <v>1.5943104684570941E-2</v>
      </c>
      <c r="K809" s="52">
        <f>IFERROR(_xll.qlIndexFixing(ONIndex1M,I809,TRUE,_xll.ohTrigger(RecalcTrigger,Trigger1M)),NA())</f>
        <v>1.5856993116649676E-2</v>
      </c>
      <c r="L809" s="52">
        <f>IFERROR(_xll.qlIndexFixing(Index3M,H809,TRUE,_xll.ohTrigger(RecalcTrigger,Trigger3M)),NA())</f>
        <v>1.7193643519080599E-2</v>
      </c>
      <c r="M809" s="52">
        <f>IFERROR(_xll.qlIndexFixing(ONIndex3M,I809,TRUE,_xll.ohTrigger(RecalcTrigger,Trigger3M)),NA())</f>
        <v>1.6905650528675764E-2</v>
      </c>
      <c r="N809" s="52">
        <f>IFERROR(_xll.qlIndexFixing(Index6M,$H809,TRUE,_xll.ohTrigger(RecalcTrigger,Trigger6M)),NA())</f>
        <v>1.8221402772554886E-2</v>
      </c>
      <c r="O809" s="52">
        <f>IFERROR(_xll.qlIndexFixing(ONIndex6M,I809,TRUE,_xll.ohTrigger(RecalcTrigger,Trigger6M)),NA())</f>
        <v>1.7667699383494551E-2</v>
      </c>
      <c r="P809" s="52">
        <f>IFERROR(_xll.qlIndexFixing(Index1Y,$H809,TRUE,_xll.ohTrigger(RecalcTrigger,Trigger1Y)),NA())</f>
        <v>1.9876374991838742E-2</v>
      </c>
      <c r="Q809" s="52">
        <f>IFERROR(_xll.qlIndexFixing(ONIndex1Y,I809,TRUE,_xll.ohTrigger(RecalcTrigger,Trigger1Y)),NA())</f>
        <v>1.8849219126257921E-2</v>
      </c>
    </row>
    <row r="810" spans="2:17" x14ac:dyDescent="0.2">
      <c r="B810" s="46" t="s">
        <v>42</v>
      </c>
      <c r="D810" s="49">
        <f>_xll.qlCalendarAdvance(Calendar,$D809,B810,"f",FALSE)</f>
        <v>45034</v>
      </c>
      <c r="E810" s="49">
        <f>_xll.qlInterestRateIndexValueDate(IndexON,D810)</f>
        <v>45034</v>
      </c>
      <c r="F810" s="52">
        <f>IFERROR(_xll.qlIndexFixing(IndexON,D810,TRUE,_xll.ohTrigger(RecalcTrigger,TriggerON)),NA())</f>
        <v>1.5441586948465869E-2</v>
      </c>
      <c r="H810" s="49">
        <f>_xll.qlCalendarAdvance(Calendar,$H809,B810,"f",FALSE)</f>
        <v>45034</v>
      </c>
      <c r="I810" s="49">
        <f>_xll.qlInterestRateIndexValueDate(Index1M,$H810)</f>
        <v>45036</v>
      </c>
      <c r="J810" s="52">
        <f>IFERROR(_xll.qlIndexFixing(Index1M,$H810,TRUE,_xll.ohTrigger(RecalcTrigger,Trigger1M)),NA())</f>
        <v>1.5988700548103252E-2</v>
      </c>
      <c r="K810" s="52">
        <f>IFERROR(_xll.qlIndexFixing(ONIndex1M,I810,TRUE,_xll.ohTrigger(RecalcTrigger,Trigger1M)),NA())</f>
        <v>1.5902995501670958E-2</v>
      </c>
      <c r="L810" s="52">
        <f>IFERROR(_xll.qlIndexFixing(Index3M,H810,TRUE,_xll.ohTrigger(RecalcTrigger,Trigger3M)),NA())</f>
        <v>1.7236018267347376E-2</v>
      </c>
      <c r="M810" s="52">
        <f>IFERROR(_xll.qlIndexFixing(ONIndex3M,I810,TRUE,_xll.ohTrigger(RecalcTrigger,Trigger3M)),NA())</f>
        <v>1.694962159682234E-2</v>
      </c>
      <c r="N810" s="52">
        <f>IFERROR(_xll.qlIndexFixing(Index6M,$H810,TRUE,_xll.ohTrigger(RecalcTrigger,Trigger6M)),NA())</f>
        <v>1.8258336498972214E-2</v>
      </c>
      <c r="O810" s="52">
        <f>IFERROR(_xll.qlIndexFixing(ONIndex6M,I810,TRUE,_xll.ohTrigger(RecalcTrigger,Trigger6M)),NA())</f>
        <v>1.7707717839243742E-2</v>
      </c>
      <c r="P810" s="52">
        <f>IFERROR(_xll.qlIndexFixing(Index1Y,$H810,TRUE,_xll.ohTrigger(RecalcTrigger,Trigger1Y)),NA())</f>
        <v>1.9907209299989851E-2</v>
      </c>
      <c r="Q810" s="52">
        <f>IFERROR(_xll.qlIndexFixing(ONIndex1Y,I810,TRUE,_xll.ohTrigger(RecalcTrigger,Trigger1Y)),NA())</f>
        <v>1.8886375166022873E-2</v>
      </c>
    </row>
    <row r="811" spans="2:17" x14ac:dyDescent="0.2">
      <c r="B811" s="46" t="s">
        <v>42</v>
      </c>
      <c r="D811" s="49">
        <f>_xll.qlCalendarAdvance(Calendar,$D810,B811,"f",FALSE)</f>
        <v>45041</v>
      </c>
      <c r="E811" s="49">
        <f>_xll.qlInterestRateIndexValueDate(IndexON,D811)</f>
        <v>45041</v>
      </c>
      <c r="F811" s="52">
        <f>IFERROR(_xll.qlIndexFixing(IndexON,D811,TRUE,_xll.ohTrigger(RecalcTrigger,TriggerON)),NA())</f>
        <v>1.5486410528673389E-2</v>
      </c>
      <c r="H811" s="49">
        <f>_xll.qlCalendarAdvance(Calendar,$H810,B811,"f",FALSE)</f>
        <v>45041</v>
      </c>
      <c r="I811" s="49">
        <f>_xll.qlInterestRateIndexValueDate(Index1M,$H811)</f>
        <v>45043</v>
      </c>
      <c r="J811" s="52">
        <f>IFERROR(_xll.qlIndexFixing(Index1M,$H811,TRUE,_xll.ohTrigger(RecalcTrigger,Trigger1M)),NA())</f>
        <v>1.6034008801102673E-2</v>
      </c>
      <c r="K811" s="52">
        <f>IFERROR(_xll.qlIndexFixing(ONIndex1M,I811,TRUE,_xll.ohTrigger(RecalcTrigger,Trigger1M)),NA())</f>
        <v>1.5955222286487825E-2</v>
      </c>
      <c r="L811" s="52">
        <f>IFERROR(_xll.qlIndexFixing(Index3M,H811,TRUE,_xll.ohTrigger(RecalcTrigger,Trigger3M)),NA())</f>
        <v>1.7278083484799988E-2</v>
      </c>
      <c r="M811" s="52">
        <f>IFERROR(_xll.qlIndexFixing(ONIndex3M,I811,TRUE,_xll.ohTrigger(RecalcTrigger,Trigger3M)),NA())</f>
        <v>1.6999512609183753E-2</v>
      </c>
      <c r="N811" s="52">
        <f>IFERROR(_xll.qlIndexFixing(Index6M,$H811,TRUE,_xll.ohTrigger(RecalcTrigger,Trigger6M)),NA())</f>
        <v>1.8294992514405719E-2</v>
      </c>
      <c r="O811" s="52">
        <f>IFERROR(_xll.qlIndexFixing(ONIndex6M,I811,TRUE,_xll.ohTrigger(RecalcTrigger,Trigger6M)),NA())</f>
        <v>1.7753132091602453E-2</v>
      </c>
      <c r="P811" s="52">
        <f>IFERROR(_xll.qlIndexFixing(Index1Y,$H811,TRUE,_xll.ohTrigger(RecalcTrigger,Trigger1Y)),NA())</f>
        <v>1.9937801483281885E-2</v>
      </c>
      <c r="Q811" s="52">
        <f>IFERROR(_xll.qlIndexFixing(ONIndex1Y,I811,TRUE,_xll.ohTrigger(RecalcTrigger,Trigger1Y)),NA())</f>
        <v>1.8928476679418438E-2</v>
      </c>
    </row>
    <row r="812" spans="2:17" x14ac:dyDescent="0.2">
      <c r="B812" s="46" t="s">
        <v>42</v>
      </c>
      <c r="D812" s="49">
        <f>_xll.qlCalendarAdvance(Calendar,$D811,B812,"f",FALSE)</f>
        <v>45048</v>
      </c>
      <c r="E812" s="49">
        <f>_xll.qlInterestRateIndexValueDate(IndexON,D812)</f>
        <v>45048</v>
      </c>
      <c r="F812" s="52">
        <f>IFERROR(_xll.qlIndexFixing(IndexON,D812,TRUE,_xll.ohTrigger(RecalcTrigger,TriggerON)),NA())</f>
        <v>1.553108611726195E-2</v>
      </c>
      <c r="H812" s="49">
        <f>_xll.qlCalendarAdvance(Calendar,$H811,B812,"f",FALSE)</f>
        <v>45048</v>
      </c>
      <c r="I812" s="49">
        <f>_xll.qlInterestRateIndexValueDate(Index1M,$H812)</f>
        <v>45050</v>
      </c>
      <c r="J812" s="52">
        <f>IFERROR(_xll.qlIndexFixing(Index1M,$H812,TRUE,_xll.ohTrigger(RecalcTrigger,Trigger1M)),NA())</f>
        <v>1.6079027112878563E-2</v>
      </c>
      <c r="K812" s="52">
        <f>IFERROR(_xll.qlIndexFixing(ONIndex1M,I812,TRUE,_xll.ohTrigger(RecalcTrigger,Trigger1M)),NA())</f>
        <v>1.5994147224400734E-2</v>
      </c>
      <c r="L812" s="52">
        <f>IFERROR(_xll.qlIndexFixing(Index3M,H812,TRUE,_xll.ohTrigger(RecalcTrigger,Trigger3M)),NA())</f>
        <v>1.7323174446788037E-2</v>
      </c>
      <c r="M812" s="52">
        <f>IFERROR(_xll.qlIndexFixing(ONIndex3M,I812,TRUE,_xll.ohTrigger(RecalcTrigger,Trigger3M)),NA())</f>
        <v>1.7036675759261044E-2</v>
      </c>
      <c r="N812" s="52">
        <f>IFERROR(_xll.qlIndexFixing(Index6M,$H812,TRUE,_xll.ohTrigger(RecalcTrigger,Trigger6M)),NA())</f>
        <v>1.8340261640735728E-2</v>
      </c>
      <c r="O812" s="52">
        <f>IFERROR(_xll.qlIndexFixing(ONIndex6M,I812,TRUE,_xll.ohTrigger(RecalcTrigger,Trigger6M)),NA())</f>
        <v>1.7786966489126144E-2</v>
      </c>
      <c r="P812" s="52">
        <f>IFERROR(_xll.qlIndexFixing(Index1Y,$H812,TRUE,_xll.ohTrigger(RecalcTrigger,Trigger1Y)),NA())</f>
        <v>1.9968153670161828E-2</v>
      </c>
      <c r="Q812" s="52">
        <f>IFERROR(_xll.qlIndexFixing(ONIndex1Y,I812,TRUE,_xll.ohTrigger(RecalcTrigger,Trigger1Y)),NA())</f>
        <v>1.8959797375774912E-2</v>
      </c>
    </row>
    <row r="813" spans="2:17" x14ac:dyDescent="0.2">
      <c r="B813" s="46" t="s">
        <v>42</v>
      </c>
      <c r="D813" s="49">
        <f>_xll.qlCalendarAdvance(Calendar,$D812,B813,"f",FALSE)</f>
        <v>45055</v>
      </c>
      <c r="E813" s="49">
        <f>_xll.qlInterestRateIndexValueDate(IndexON,D813)</f>
        <v>45055</v>
      </c>
      <c r="F813" s="52">
        <f>IFERROR(_xll.qlIndexFixing(IndexON,D813,TRUE,_xll.ohTrigger(RecalcTrigger,TriggerON)),NA())</f>
        <v>1.5575612864511257E-2</v>
      </c>
      <c r="H813" s="49">
        <f>_xll.qlCalendarAdvance(Calendar,$H812,B813,"f",FALSE)</f>
        <v>45055</v>
      </c>
      <c r="I813" s="49">
        <f>_xll.qlInterestRateIndexValueDate(Index1M,$H813)</f>
        <v>45057</v>
      </c>
      <c r="J813" s="52">
        <f>IFERROR(_xll.qlIndexFixing(Index1M,$H813,TRUE,_xll.ohTrigger(RecalcTrigger,Trigger1M)),NA())</f>
        <v>1.6123753152745279E-2</v>
      </c>
      <c r="K813" s="52">
        <f>IFERROR(_xll.qlIndexFixing(ONIndex1M,I813,TRUE,_xll.ohTrigger(RecalcTrigger,Trigger1M)),NA())</f>
        <v>1.6039291914067277E-2</v>
      </c>
      <c r="L813" s="52">
        <f>IFERROR(_xll.qlIndexFixing(Index3M,H813,TRUE,_xll.ohTrigger(RecalcTrigger,Trigger3M)),NA())</f>
        <v>1.7364592776238533E-2</v>
      </c>
      <c r="M813" s="52">
        <f>IFERROR(_xll.qlIndexFixing(ONIndex3M,I813,TRUE,_xll.ohTrigger(RecalcTrigger,Trigger3M)),NA())</f>
        <v>1.7079754272177894E-2</v>
      </c>
      <c r="N813" s="52">
        <f>IFERROR(_xll.qlIndexFixing(Index6M,$H813,TRUE,_xll.ohTrigger(RecalcTrigger,Trigger6M)),NA())</f>
        <v>1.8376310969848958E-2</v>
      </c>
      <c r="O813" s="52">
        <f>IFERROR(_xll.qlIndexFixing(ONIndex6M,I813,TRUE,_xll.ohTrigger(RecalcTrigger,Trigger6M)),NA())</f>
        <v>1.7826193174546034E-2</v>
      </c>
      <c r="P813" s="52">
        <f>IFERROR(_xll.qlIndexFixing(Index1Y,$H813,TRUE,_xll.ohTrigger(RecalcTrigger,Trigger1Y)),NA())</f>
        <v>1.9998268020153111E-2</v>
      </c>
      <c r="Q813" s="52">
        <f>IFERROR(_xll.qlIndexFixing(ONIndex1Y,I813,TRUE,_xll.ohTrigger(RecalcTrigger,Trigger1Y)),NA())</f>
        <v>1.8996059657832021E-2</v>
      </c>
    </row>
    <row r="814" spans="2:17" x14ac:dyDescent="0.2">
      <c r="B814" s="46" t="s">
        <v>42</v>
      </c>
      <c r="D814" s="49">
        <f>_xll.qlCalendarAdvance(Calendar,$D813,B814,"f",FALSE)</f>
        <v>45062</v>
      </c>
      <c r="E814" s="49">
        <f>_xll.qlInterestRateIndexValueDate(IndexON,D814)</f>
        <v>45062</v>
      </c>
      <c r="F814" s="52">
        <f>IFERROR(_xll.qlIndexFixing(IndexON,D814,TRUE,_xll.ohTrigger(RecalcTrigger,TriggerON)),NA())</f>
        <v>1.5619989920940824E-2</v>
      </c>
      <c r="H814" s="49">
        <f>_xll.qlCalendarAdvance(Calendar,$H813,B814,"f",FALSE)</f>
        <v>45062</v>
      </c>
      <c r="I814" s="49">
        <f>_xll.qlInterestRateIndexValueDate(Index1M,$H814)</f>
        <v>45064</v>
      </c>
      <c r="J814" s="52">
        <f>IFERROR(_xll.qlIndexFixing(Index1M,$H814,TRUE,_xll.ohTrigger(RecalcTrigger,Trigger1M)),NA())</f>
        <v>1.6168184589982204E-2</v>
      </c>
      <c r="K814" s="52">
        <f>IFERROR(_xll.qlIndexFixing(ONIndex1M,I814,TRUE,_xll.ohTrigger(RecalcTrigger,Trigger1M)),NA())</f>
        <v>1.6084146057107063E-2</v>
      </c>
      <c r="L814" s="52">
        <f>IFERROR(_xll.qlIndexFixing(Index3M,H814,TRUE,_xll.ohTrigger(RecalcTrigger,Trigger3M)),NA())</f>
        <v>1.7405694468224087E-2</v>
      </c>
      <c r="M814" s="52">
        <f>IFERROR(_xll.qlIndexFixing(ONIndex3M,I814,TRUE,_xll.ohTrigger(RecalcTrigger,Trigger3M)),NA())</f>
        <v>1.7122530685309556E-2</v>
      </c>
      <c r="N814" s="52">
        <f>IFERROR(_xll.qlIndexFixing(Index6M,$H814,TRUE,_xll.ohTrigger(RecalcTrigger,Trigger6M)),NA())</f>
        <v>1.8412084688432518E-2</v>
      </c>
      <c r="O814" s="52">
        <f>IFERROR(_xll.qlIndexFixing(ONIndex6M,I814,TRUE,_xll.ohTrigger(RecalcTrigger,Trigger6M)),NA())</f>
        <v>1.7865152427729569E-2</v>
      </c>
      <c r="P814" s="52">
        <f>IFERROR(_xll.qlIndexFixing(Index1Y,$H814,TRUE,_xll.ohTrigger(RecalcTrigger,Trigger1Y)),NA())</f>
        <v>2.0028146723854737E-2</v>
      </c>
      <c r="Q814" s="52">
        <f>IFERROR(_xll.qlIndexFixing(ONIndex1Y,I814,TRUE,_xll.ohTrigger(RecalcTrigger,Trigger1Y)),NA())</f>
        <v>1.9032020132989658E-2</v>
      </c>
    </row>
    <row r="815" spans="2:17" x14ac:dyDescent="0.2">
      <c r="B815" s="46" t="s">
        <v>42</v>
      </c>
      <c r="D815" s="49">
        <f>_xll.qlCalendarAdvance(Calendar,$D814,B815,"f",FALSE)</f>
        <v>45069</v>
      </c>
      <c r="E815" s="49">
        <f>_xll.qlInterestRateIndexValueDate(IndexON,D815)</f>
        <v>45069</v>
      </c>
      <c r="F815" s="52">
        <f>IFERROR(_xll.qlIndexFixing(IndexON,D815,TRUE,_xll.ohTrigger(RecalcTrigger,TriggerON)),NA())</f>
        <v>1.5664216436830358E-2</v>
      </c>
      <c r="H815" s="49">
        <f>_xll.qlCalendarAdvance(Calendar,$H814,B815,"f",FALSE)</f>
        <v>45069</v>
      </c>
      <c r="I815" s="49">
        <f>_xll.qlInterestRateIndexValueDate(Index1M,$H815)</f>
        <v>45071</v>
      </c>
      <c r="J815" s="52">
        <f>IFERROR(_xll.qlIndexFixing(Index1M,$H815,TRUE,_xll.ohTrigger(RecalcTrigger,Trigger1M)),NA())</f>
        <v>1.6212319093871219E-2</v>
      </c>
      <c r="K815" s="52">
        <f>IFERROR(_xll.qlIndexFixing(ONIndex1M,I815,TRUE,_xll.ohTrigger(RecalcTrigger,Trigger1M)),NA())</f>
        <v>1.6128707329299274E-2</v>
      </c>
      <c r="L815" s="52">
        <f>IFERROR(_xll.qlIndexFixing(Index3M,H815,TRUE,_xll.ohTrigger(RecalcTrigger,Trigger3M)),NA())</f>
        <v>1.7446477212119962E-2</v>
      </c>
      <c r="M815" s="52">
        <f>IFERROR(_xll.qlIndexFixing(ONIndex3M,I815,TRUE,_xll.ohTrigger(RecalcTrigger,Trigger3M)),NA())</f>
        <v>1.7165002707928423E-2</v>
      </c>
      <c r="N815" s="52">
        <f>IFERROR(_xll.qlIndexFixing(Index6M,$H815,TRUE,_xll.ohTrigger(RecalcTrigger,Trigger6M)),NA())</f>
        <v>1.8447583392546815E-2</v>
      </c>
      <c r="O815" s="52">
        <f>IFERROR(_xll.qlIndexFixing(ONIndex6M,I815,TRUE,_xll.ohTrigger(RecalcTrigger,Trigger6M)),NA())</f>
        <v>1.790384249447996E-2</v>
      </c>
      <c r="P815" s="52">
        <f>IFERROR(_xll.qlIndexFixing(Index1Y,$H815,TRUE,_xll.ohTrigger(RecalcTrigger,Trigger1Y)),NA())</f>
        <v>2.005779200294042E-2</v>
      </c>
      <c r="Q815" s="52">
        <f>IFERROR(_xll.qlIndexFixing(ONIndex1Y,I815,TRUE,_xll.ohTrigger(RecalcTrigger,Trigger1Y)),NA())</f>
        <v>1.9067676857282834E-2</v>
      </c>
    </row>
    <row r="816" spans="2:17" x14ac:dyDescent="0.2">
      <c r="B816" s="46" t="s">
        <v>42</v>
      </c>
      <c r="D816" s="49">
        <f>_xll.qlCalendarAdvance(Calendar,$D815,B816,"f",FALSE)</f>
        <v>45076</v>
      </c>
      <c r="E816" s="49">
        <f>_xll.qlInterestRateIndexValueDate(IndexON,D816)</f>
        <v>45076</v>
      </c>
      <c r="F816" s="52">
        <f>IFERROR(_xll.qlIndexFixing(IndexON,D816,TRUE,_xll.ohTrigger(RecalcTrigger,TriggerON)),NA())</f>
        <v>1.5708291562699372E-2</v>
      </c>
      <c r="H816" s="49">
        <f>_xll.qlCalendarAdvance(Calendar,$H815,B816,"f",FALSE)</f>
        <v>45076</v>
      </c>
      <c r="I816" s="49">
        <f>_xll.qlInterestRateIndexValueDate(Index1M,$H816)</f>
        <v>45078</v>
      </c>
      <c r="J816" s="52">
        <f>IFERROR(_xll.qlIndexFixing(Index1M,$H816,TRUE,_xll.ohTrigger(RecalcTrigger,Trigger1M)),NA())</f>
        <v>1.6256154333671724E-2</v>
      </c>
      <c r="K816" s="52">
        <f>IFERROR(_xll.qlIndexFixing(ONIndex1M,I816,TRUE,_xll.ohTrigger(RecalcTrigger,Trigger1M)),NA())</f>
        <v>1.6172973406742841E-2</v>
      </c>
      <c r="L816" s="52">
        <f>IFERROR(_xll.qlIndexFixing(Index3M,H816,TRUE,_xll.ohTrigger(RecalcTrigger,Trigger3M)),NA())</f>
        <v>1.7486938697279703E-2</v>
      </c>
      <c r="M816" s="52">
        <f>IFERROR(_xll.qlIndexFixing(ONIndex3M,I816,TRUE,_xll.ohTrigger(RecalcTrigger,Trigger3M)),NA())</f>
        <v>1.7207168049466759E-2</v>
      </c>
      <c r="N816" s="52">
        <f>IFERROR(_xll.qlIndexFixing(Index6M,$H816,TRUE,_xll.ohTrigger(RecalcTrigger,Trigger6M)),NA())</f>
        <v>1.8474127309714265E-2</v>
      </c>
      <c r="O816" s="52">
        <f>IFERROR(_xll.qlIndexFixing(ONIndex6M,I816,TRUE,_xll.ohTrigger(RecalcTrigger,Trigger6M)),NA())</f>
        <v>1.7942261620120803E-2</v>
      </c>
      <c r="P816" s="52">
        <f>IFERROR(_xll.qlIndexFixing(Index1Y,$H816,TRUE,_xll.ohTrigger(RecalcTrigger,Trigger1Y)),NA())</f>
        <v>2.0087206110158153E-2</v>
      </c>
      <c r="Q816" s="52">
        <f>IFERROR(_xll.qlIndexFixing(ONIndex1Y,I816,TRUE,_xll.ohTrigger(RecalcTrigger,Trigger1Y)),NA())</f>
        <v>1.9103027886826496E-2</v>
      </c>
    </row>
    <row r="817" spans="2:17" x14ac:dyDescent="0.2">
      <c r="B817" s="46" t="s">
        <v>42</v>
      </c>
      <c r="D817" s="49">
        <f>_xll.qlCalendarAdvance(Calendar,$D816,B817,"f",FALSE)</f>
        <v>45083</v>
      </c>
      <c r="E817" s="49">
        <f>_xll.qlInterestRateIndexValueDate(IndexON,D817)</f>
        <v>45083</v>
      </c>
      <c r="F817" s="52">
        <f>IFERROR(_xll.qlIndexFixing(IndexON,D817,TRUE,_xll.ohTrigger(RecalcTrigger,TriggerON)),NA())</f>
        <v>1.5752214449067381E-2</v>
      </c>
      <c r="H817" s="49">
        <f>_xll.qlCalendarAdvance(Calendar,$H816,B817,"f",FALSE)</f>
        <v>45083</v>
      </c>
      <c r="I817" s="49">
        <f>_xll.qlInterestRateIndexValueDate(Index1M,$H817)</f>
        <v>45085</v>
      </c>
      <c r="J817" s="52">
        <f>IFERROR(_xll.qlIndexFixing(Index1M,$H817,TRUE,_xll.ohTrigger(RecalcTrigger,Trigger1M)),NA())</f>
        <v>1.6299687978638122E-2</v>
      </c>
      <c r="K817" s="52">
        <f>IFERROR(_xll.qlIndexFixing(ONIndex1M,I817,TRUE,_xll.ohTrigger(RecalcTrigger,Trigger1M)),NA())</f>
        <v>1.6216941965137011E-2</v>
      </c>
      <c r="L817" s="52">
        <f>IFERROR(_xll.qlIndexFixing(Index3M,H817,TRUE,_xll.ohTrigger(RecalcTrigger,Trigger3M)),NA())</f>
        <v>1.7527076613044687E-2</v>
      </c>
      <c r="M817" s="52">
        <f>IFERROR(_xll.qlIndexFixing(ONIndex3M,I817,TRUE,_xll.ohTrigger(RecalcTrigger,Trigger3M)),NA())</f>
        <v>1.7249024419196957E-2</v>
      </c>
      <c r="N817" s="52">
        <f>IFERROR(_xll.qlIndexFixing(Index6M,$H817,TRUE,_xll.ohTrigger(RecalcTrigger,Trigger6M)),NA())</f>
        <v>1.8509129594009729E-2</v>
      </c>
      <c r="O817" s="52">
        <f>IFERROR(_xll.qlIndexFixing(ONIndex6M,I817,TRUE,_xll.ohTrigger(RecalcTrigger,Trigger6M)),NA())</f>
        <v>1.7980408050615182E-2</v>
      </c>
      <c r="P817" s="52">
        <f>IFERROR(_xll.qlIndexFixing(Index1Y,$H817,TRUE,_xll.ohTrigger(RecalcTrigger,Trigger1Y)),NA())</f>
        <v>2.0116391329329329E-2</v>
      </c>
      <c r="Q817" s="52">
        <f>IFERROR(_xll.qlIndexFixing(ONIndex1Y,I817,TRUE,_xll.ohTrigger(RecalcTrigger,Trigger1Y)),NA())</f>
        <v>1.9138071277735591E-2</v>
      </c>
    </row>
    <row r="818" spans="2:17" x14ac:dyDescent="0.2">
      <c r="B818" s="46" t="s">
        <v>42</v>
      </c>
      <c r="D818" s="49">
        <f>_xll.qlCalendarAdvance(Calendar,$D817,B818,"f",FALSE)</f>
        <v>45090</v>
      </c>
      <c r="E818" s="49">
        <f>_xll.qlInterestRateIndexValueDate(IndexON,D818)</f>
        <v>45090</v>
      </c>
      <c r="F818" s="52">
        <f>IFERROR(_xll.qlIndexFixing(IndexON,D818,TRUE,_xll.ohTrigger(RecalcTrigger,TriggerON)),NA())</f>
        <v>1.5795984246134154E-2</v>
      </c>
      <c r="H818" s="49">
        <f>_xll.qlCalendarAdvance(Calendar,$H817,B818,"f",FALSE)</f>
        <v>45090</v>
      </c>
      <c r="I818" s="49">
        <f>_xll.qlInterestRateIndexValueDate(Index1M,$H818)</f>
        <v>45092</v>
      </c>
      <c r="J818" s="52">
        <f>IFERROR(_xll.qlIndexFixing(Index1M,$H818,TRUE,_xll.ohTrigger(RecalcTrigger,Trigger1M)),NA())</f>
        <v>1.6342917698002335E-2</v>
      </c>
      <c r="K818" s="52">
        <f>IFERROR(_xll.qlIndexFixing(ONIndex1M,I818,TRUE,_xll.ohTrigger(RecalcTrigger,Trigger1M)),NA())</f>
        <v>1.6260610680580712E-2</v>
      </c>
      <c r="L818" s="52">
        <f>IFERROR(_xll.qlIndexFixing(Index3M,H818,TRUE,_xll.ohTrigger(RecalcTrigger,Trigger3M)),NA())</f>
        <v>1.7566888648740651E-2</v>
      </c>
      <c r="M818" s="52">
        <f>IFERROR(_xll.qlIndexFixing(ONIndex3M,I818,TRUE,_xll.ohTrigger(RecalcTrigger,Trigger3M)),NA())</f>
        <v>1.7290569526311472E-2</v>
      </c>
      <c r="N818" s="52">
        <f>IFERROR(_xll.qlIndexFixing(Index6M,$H818,TRUE,_xll.ohTrigger(RecalcTrigger,Trigger6M)),NA())</f>
        <v>1.8543858548936434E-2</v>
      </c>
      <c r="O818" s="52">
        <f>IFERROR(_xll.qlIndexFixing(ONIndex6M,I818,TRUE,_xll.ohTrigger(RecalcTrigger,Trigger6M)),NA())</f>
        <v>1.8018280031366629E-2</v>
      </c>
      <c r="P818" s="52">
        <f>IFERROR(_xll.qlIndexFixing(Index1Y,$H818,TRUE,_xll.ohTrigger(RecalcTrigger,Trigger1Y)),NA())</f>
        <v>2.0145349975348521E-2</v>
      </c>
      <c r="Q818" s="52">
        <f>IFERROR(_xll.qlIndexFixing(ONIndex1Y,I818,TRUE,_xll.ohTrigger(RecalcTrigger,Trigger1Y)),NA())</f>
        <v>1.9172805086125067E-2</v>
      </c>
    </row>
    <row r="819" spans="2:17" x14ac:dyDescent="0.2">
      <c r="B819" s="46" t="s">
        <v>42</v>
      </c>
      <c r="D819" s="49">
        <f>_xll.qlCalendarAdvance(Calendar,$D818,B819,"f",FALSE)</f>
        <v>45097</v>
      </c>
      <c r="E819" s="49">
        <f>_xll.qlInterestRateIndexValueDate(IndexON,D819)</f>
        <v>45097</v>
      </c>
      <c r="F819" s="52">
        <f>IFERROR(_xll.qlIndexFixing(IndexON,D819,TRUE,_xll.ohTrigger(RecalcTrigger,TriggerON)),NA())</f>
        <v>1.5839600104259333E-2</v>
      </c>
      <c r="H819" s="49">
        <f>_xll.qlCalendarAdvance(Calendar,$H818,B819,"f",FALSE)</f>
        <v>45097</v>
      </c>
      <c r="I819" s="49">
        <f>_xll.qlInterestRateIndexValueDate(Index1M,$H819)</f>
        <v>45099</v>
      </c>
      <c r="J819" s="52">
        <f>IFERROR(_xll.qlIndexFixing(Index1M,$H819,TRUE,_xll.ohTrigger(RecalcTrigger,Trigger1M)),NA())</f>
        <v>1.6385841160993786E-2</v>
      </c>
      <c r="K819" s="52">
        <f>IFERROR(_xll.qlIndexFixing(ONIndex1M,I819,TRUE,_xll.ohTrigger(RecalcTrigger,Trigger1M)),NA())</f>
        <v>1.6303977228773192E-2</v>
      </c>
      <c r="L819" s="52">
        <f>IFERROR(_xll.qlIndexFixing(Index3M,H819,TRUE,_xll.ohTrigger(RecalcTrigger,Trigger3M)),NA())</f>
        <v>1.7606372493677701E-2</v>
      </c>
      <c r="M819" s="52">
        <f>IFERROR(_xll.qlIndexFixing(ONIndex3M,I819,TRUE,_xll.ohTrigger(RecalcTrigger,Trigger3M)),NA())</f>
        <v>1.7331801080322506E-2</v>
      </c>
      <c r="N819" s="52">
        <f>IFERROR(_xll.qlIndexFixing(Index6M,$H819,TRUE,_xll.ohTrigger(RecalcTrigger,Trigger6M)),NA())</f>
        <v>1.8578314887600027E-2</v>
      </c>
      <c r="O819" s="52">
        <f>IFERROR(_xll.qlIndexFixing(ONIndex6M,I819,TRUE,_xll.ohTrigger(RecalcTrigger,Trigger6M)),NA())</f>
        <v>1.8055875808178357E-2</v>
      </c>
      <c r="P819" s="52">
        <f>IFERROR(_xll.qlIndexFixing(Index1Y,$H819,TRUE,_xll.ohTrigger(RecalcTrigger,Trigger1Y)),NA())</f>
        <v>2.017408439418155E-2</v>
      </c>
      <c r="Q819" s="52">
        <f>IFERROR(_xll.qlIndexFixing(ONIndex1Y,I819,TRUE,_xll.ohTrigger(RecalcTrigger,Trigger1Y)),NA())</f>
        <v>1.9207227368109869E-2</v>
      </c>
    </row>
    <row r="820" spans="2:17" x14ac:dyDescent="0.2">
      <c r="B820" s="46" t="s">
        <v>42</v>
      </c>
      <c r="D820" s="49">
        <f>_xll.qlCalendarAdvance(Calendar,$D819,B820,"f",FALSE)</f>
        <v>45104</v>
      </c>
      <c r="E820" s="49">
        <f>_xll.qlInterestRateIndexValueDate(IndexON,D820)</f>
        <v>45104</v>
      </c>
      <c r="F820" s="52">
        <f>IFERROR(_xll.qlIndexFixing(IndexON,D820,TRUE,_xll.ohTrigger(RecalcTrigger,TriggerON)),NA())</f>
        <v>1.5883061174122304E-2</v>
      </c>
      <c r="H820" s="49">
        <f>_xll.qlCalendarAdvance(Calendar,$H819,B820,"f",FALSE)</f>
        <v>45104</v>
      </c>
      <c r="I820" s="49">
        <f>_xll.qlInterestRateIndexValueDate(Index1M,$H820)</f>
        <v>45106</v>
      </c>
      <c r="J820" s="52">
        <f>IFERROR(_xll.qlIndexFixing(Index1M,$H820,TRUE,_xll.ohTrigger(RecalcTrigger,Trigger1M)),NA())</f>
        <v>1.6428456036826911E-2</v>
      </c>
      <c r="K820" s="52">
        <f>IFERROR(_xll.qlIndexFixing(ONIndex1M,I820,TRUE,_xll.ohTrigger(RecalcTrigger,Trigger1M)),NA())</f>
        <v>1.6347039285813381E-2</v>
      </c>
      <c r="L820" s="52">
        <f>IFERROR(_xll.qlIndexFixing(Index3M,H820,TRUE,_xll.ohTrigger(RecalcTrigger,Trigger3M)),NA())</f>
        <v>1.7645526001458862E-2</v>
      </c>
      <c r="M820" s="52">
        <f>IFERROR(_xll.qlIndexFixing(ONIndex3M,I820,TRUE,_xll.ohTrigger(RecalcTrigger,Trigger3M)),NA())</f>
        <v>1.7372716790262643E-2</v>
      </c>
      <c r="N820" s="52">
        <f>IFERROR(_xll.qlIndexFixing(Index6M,$H820,TRUE,_xll.ohTrigger(RecalcTrigger,Trigger6M)),NA())</f>
        <v>1.8612499344898545E-2</v>
      </c>
      <c r="O820" s="52">
        <f>IFERROR(_xll.qlIndexFixing(ONIndex6M,I820,TRUE,_xll.ohTrigger(RecalcTrigger,Trigger6M)),NA())</f>
        <v>1.8093193626453896E-2</v>
      </c>
      <c r="P820" s="52">
        <f>IFERROR(_xll.qlIndexFixing(Index1Y,$H820,TRUE,_xll.ohTrigger(RecalcTrigger,Trigger1Y)),NA())</f>
        <v>2.0195203146893114E-2</v>
      </c>
      <c r="Q820" s="52">
        <f>IFERROR(_xll.qlIndexFixing(ONIndex1Y,I820,TRUE,_xll.ohTrigger(RecalcTrigger,Trigger1Y)),NA())</f>
        <v>1.9241336179804946E-2</v>
      </c>
    </row>
    <row r="821" spans="2:17" x14ac:dyDescent="0.2">
      <c r="B821" s="46" t="s">
        <v>42</v>
      </c>
      <c r="D821" s="49">
        <f>_xll.qlCalendarAdvance(Calendar,$D820,B821,"f",FALSE)</f>
        <v>45111</v>
      </c>
      <c r="E821" s="49">
        <f>_xll.qlInterestRateIndexValueDate(IndexON,D821)</f>
        <v>45111</v>
      </c>
      <c r="F821" s="52">
        <f>IFERROR(_xll.qlIndexFixing(IndexON,D821,TRUE,_xll.ohTrigger(RecalcTrigger,TriggerON)),NA())</f>
        <v>1.5926366605842901E-2</v>
      </c>
      <c r="H821" s="49">
        <f>_xll.qlCalendarAdvance(Calendar,$H820,B821,"f",FALSE)</f>
        <v>45111</v>
      </c>
      <c r="I821" s="49">
        <f>_xll.qlInterestRateIndexValueDate(Index1M,$H821)</f>
        <v>45113</v>
      </c>
      <c r="J821" s="52">
        <f>IFERROR(_xll.qlIndexFixing(Index1M,$H821,TRUE,_xll.ohTrigger(RecalcTrigger,Trigger1M)),NA())</f>
        <v>1.6470759994711148E-2</v>
      </c>
      <c r="K821" s="52">
        <f>IFERROR(_xll.qlIndexFixing(ONIndex1M,I821,TRUE,_xll.ohTrigger(RecalcTrigger,Trigger1M)),NA())</f>
        <v>1.6389794527400525E-2</v>
      </c>
      <c r="L821" s="52">
        <f>IFERROR(_xll.qlIndexFixing(Index3M,H821,TRUE,_xll.ohTrigger(RecalcTrigger,Trigger3M)),NA())</f>
        <v>1.7684349793573948E-2</v>
      </c>
      <c r="M821" s="52">
        <f>IFERROR(_xll.qlIndexFixing(ONIndex3M,I821,TRUE,_xll.ohTrigger(RecalcTrigger,Trigger3M)),NA())</f>
        <v>1.741331436572402E-2</v>
      </c>
      <c r="N821" s="52">
        <f>IFERROR(_xll.qlIndexFixing(Index6M,$H821,TRUE,_xll.ohTrigger(RecalcTrigger,Trigger6M)),NA())</f>
        <v>1.8654836394854834E-2</v>
      </c>
      <c r="O821" s="52">
        <f>IFERROR(_xll.qlIndexFixing(ONIndex6M,I821,TRUE,_xll.ohTrigger(RecalcTrigger,Trigger6M)),NA())</f>
        <v>1.8130231732076396E-2</v>
      </c>
      <c r="P821" s="52">
        <f>IFERROR(_xll.qlIndexFixing(Index1Y,$H821,TRUE,_xll.ohTrigger(RecalcTrigger,Trigger1Y)),NA())</f>
        <v>2.0230890089509172E-2</v>
      </c>
      <c r="Q821" s="52">
        <f>IFERROR(_xll.qlIndexFixing(ONIndex1Y,I821,TRUE,_xll.ohTrigger(RecalcTrigger,Trigger1Y)),NA())</f>
        <v>1.9275129577405181E-2</v>
      </c>
    </row>
    <row r="822" spans="2:17" x14ac:dyDescent="0.2">
      <c r="B822" s="46" t="s">
        <v>42</v>
      </c>
      <c r="D822" s="49">
        <f>_xll.qlCalendarAdvance(Calendar,$D821,B822,"f",FALSE)</f>
        <v>45118</v>
      </c>
      <c r="E822" s="49">
        <f>_xll.qlInterestRateIndexValueDate(IndexON,D822)</f>
        <v>45118</v>
      </c>
      <c r="F822" s="52">
        <f>IFERROR(_xll.qlIndexFixing(IndexON,D822,TRUE,_xll.ohTrigger(RecalcTrigger,TriggerON)),NA())</f>
        <v>1.5969515550020574E-2</v>
      </c>
      <c r="H822" s="49">
        <f>_xll.qlCalendarAdvance(Calendar,$H821,B822,"f",FALSE)</f>
        <v>45118</v>
      </c>
      <c r="I822" s="49">
        <f>_xll.qlInterestRateIndexValueDate(Index1M,$H822)</f>
        <v>45120</v>
      </c>
      <c r="J822" s="52">
        <f>IFERROR(_xll.qlIndexFixing(Index1M,$H822,TRUE,_xll.ohTrigger(RecalcTrigger,Trigger1M)),NA())</f>
        <v>1.651275070384095E-2</v>
      </c>
      <c r="K822" s="52">
        <f>IFERROR(_xll.qlIndexFixing(ONIndex1M,I822,TRUE,_xll.ohTrigger(RecalcTrigger,Trigger1M)),NA())</f>
        <v>1.6432240629553618E-2</v>
      </c>
      <c r="L822" s="52">
        <f>IFERROR(_xll.qlIndexFixing(Index3M,H822,TRUE,_xll.ohTrigger(RecalcTrigger,Trigger3M)),NA())</f>
        <v>1.7722846820484573E-2</v>
      </c>
      <c r="M822" s="52">
        <f>IFERROR(_xll.qlIndexFixing(ONIndex3M,I822,TRUE,_xll.ohTrigger(RecalcTrigger,Trigger3M)),NA())</f>
        <v>1.7453591515899092E-2</v>
      </c>
      <c r="N822" s="52">
        <f>IFERROR(_xll.qlIndexFixing(Index6M,$H822,TRUE,_xll.ohTrigger(RecalcTrigger,Trigger6M)),NA())</f>
        <v>1.8688428488801322E-2</v>
      </c>
      <c r="O822" s="52">
        <f>IFERROR(_xll.qlIndexFixing(ONIndex6M,I822,TRUE,_xll.ohTrigger(RecalcTrigger,Trigger6M)),NA())</f>
        <v>1.8166988370369452E-2</v>
      </c>
      <c r="P822" s="52">
        <f>IFERROR(_xll.qlIndexFixing(Index1Y,$H822,TRUE,_xll.ohTrigger(RecalcTrigger,Trigger1Y)),NA())</f>
        <v>2.0258966213287644E-2</v>
      </c>
      <c r="Q822" s="52">
        <f>IFERROR(_xll.qlIndexFixing(ONIndex1Y,I822,TRUE,_xll.ohTrigger(RecalcTrigger,Trigger1Y)),NA())</f>
        <v>1.930860561702552E-2</v>
      </c>
    </row>
    <row r="823" spans="2:17" x14ac:dyDescent="0.2">
      <c r="B823" s="46" t="s">
        <v>42</v>
      </c>
      <c r="D823" s="49">
        <f>_xll.qlCalendarAdvance(Calendar,$D822,B823,"f",FALSE)</f>
        <v>45125</v>
      </c>
      <c r="E823" s="49">
        <f>_xll.qlInterestRateIndexValueDate(IndexON,D823)</f>
        <v>45125</v>
      </c>
      <c r="F823" s="52">
        <f>IFERROR(_xll.qlIndexFixing(IndexON,D823,TRUE,_xll.ohTrigger(RecalcTrigger,TriggerON)),NA())</f>
        <v>1.6012507157014966E-2</v>
      </c>
      <c r="H823" s="49">
        <f>_xll.qlCalendarAdvance(Calendar,$H822,B823,"f",FALSE)</f>
        <v>45125</v>
      </c>
      <c r="I823" s="49">
        <f>_xll.qlInterestRateIndexValueDate(Index1M,$H823)</f>
        <v>45127</v>
      </c>
      <c r="J823" s="52">
        <f>IFERROR(_xll.qlIndexFixing(Index1M,$H823,TRUE,_xll.ohTrigger(RecalcTrigger,Trigger1M)),NA())</f>
        <v>1.6554425833403275E-2</v>
      </c>
      <c r="K823" s="52">
        <f>IFERROR(_xll.qlIndexFixing(ONIndex1M,I823,TRUE,_xll.ohTrigger(RecalcTrigger,Trigger1M)),NA())</f>
        <v>1.6474375268211716E-2</v>
      </c>
      <c r="L823" s="52">
        <f>IFERROR(_xll.qlIndexFixing(Index3M,H823,TRUE,_xll.ohTrigger(RecalcTrigger,Trigger3M)),NA())</f>
        <v>1.7761020152524291E-2</v>
      </c>
      <c r="M823" s="52">
        <f>IFERROR(_xll.qlIndexFixing(ONIndex3M,I823,TRUE,_xll.ohTrigger(RecalcTrigger,Trigger3M)),NA())</f>
        <v>1.7493545950060252E-2</v>
      </c>
      <c r="N823" s="52">
        <f>IFERROR(_xll.qlIndexFixing(Index6M,$H823,TRUE,_xll.ohTrigger(RecalcTrigger,Trigger6M)),NA())</f>
        <v>1.8721751108826356E-2</v>
      </c>
      <c r="O823" s="52">
        <f>IFERROR(_xll.qlIndexFixing(ONIndex6M,I823,TRUE,_xll.ohTrigger(RecalcTrigger,Trigger6M)),NA())</f>
        <v>1.8203461787376085E-2</v>
      </c>
      <c r="P823" s="52">
        <f>IFERROR(_xll.qlIndexFixing(Index1Y,$H823,TRUE,_xll.ohTrigger(RecalcTrigger,Trigger1Y)),NA())</f>
        <v>2.0286827804445972E-2</v>
      </c>
      <c r="Q823" s="52">
        <f>IFERROR(_xll.qlIndexFixing(ONIndex1Y,I823,TRUE,_xll.ohTrigger(RecalcTrigger,Trigger1Y)),NA())</f>
        <v>1.9341762354700975E-2</v>
      </c>
    </row>
    <row r="824" spans="2:17" x14ac:dyDescent="0.2">
      <c r="B824" s="46" t="s">
        <v>42</v>
      </c>
      <c r="D824" s="49">
        <f>_xll.qlCalendarAdvance(Calendar,$D823,B824,"f",FALSE)</f>
        <v>45132</v>
      </c>
      <c r="E824" s="49">
        <f>_xll.qlInterestRateIndexValueDate(IndexON,D824)</f>
        <v>45132</v>
      </c>
      <c r="F824" s="52">
        <f>IFERROR(_xll.qlIndexFixing(IndexON,D824,TRUE,_xll.ohTrigger(RecalcTrigger,TriggerON)),NA())</f>
        <v>1.6055340577185717E-2</v>
      </c>
      <c r="H824" s="49">
        <f>_xll.qlCalendarAdvance(Calendar,$H823,B824,"f",FALSE)</f>
        <v>45132</v>
      </c>
      <c r="I824" s="49">
        <f>_xll.qlInterestRateIndexValueDate(Index1M,$H824)</f>
        <v>45134</v>
      </c>
      <c r="J824" s="52">
        <f>IFERROR(_xll.qlIndexFixing(Index1M,$H824,TRUE,_xll.ohTrigger(RecalcTrigger,Trigger1M)),NA())</f>
        <v>1.659578305258258E-2</v>
      </c>
      <c r="K824" s="52">
        <f>IFERROR(_xll.qlIndexFixing(ONIndex1M,I824,TRUE,_xll.ohTrigger(RecalcTrigger,Trigger1M)),NA())</f>
        <v>1.6516196119074067E-2</v>
      </c>
      <c r="L824" s="52">
        <f>IFERROR(_xll.qlIndexFixing(Index3M,H824,TRUE,_xll.ohTrigger(RecalcTrigger,Trigger3M)),NA())</f>
        <v>1.7798872910749559E-2</v>
      </c>
      <c r="M824" s="52">
        <f>IFERROR(_xll.qlIndexFixing(ONIndex3M,I824,TRUE,_xll.ohTrigger(RecalcTrigger,Trigger3M)),NA())</f>
        <v>1.7533175377479893E-2</v>
      </c>
      <c r="N824" s="52">
        <f>IFERROR(_xll.qlIndexFixing(Index6M,$H824,TRUE,_xll.ohTrigger(RecalcTrigger,Trigger6M)),NA())</f>
        <v>1.8754805044019152E-2</v>
      </c>
      <c r="O824" s="52">
        <f>IFERROR(_xll.qlIndexFixing(ONIndex6M,I824,TRUE,_xll.ohTrigger(RecalcTrigger,Trigger6M)),NA())</f>
        <v>1.8239650228339954E-2</v>
      </c>
      <c r="P824" s="52">
        <f>IFERROR(_xll.qlIndexFixing(Index1Y,$H824,TRUE,_xll.ohTrigger(RecalcTrigger,Trigger1Y)),NA())</f>
        <v>2.0314477364296351E-2</v>
      </c>
      <c r="Q824" s="52">
        <f>IFERROR(_xll.qlIndexFixing(ONIndex1Y,I824,TRUE,_xll.ohTrigger(RecalcTrigger,Trigger1Y)),NA())</f>
        <v>1.9374597846626429E-2</v>
      </c>
    </row>
    <row r="825" spans="2:17" x14ac:dyDescent="0.2">
      <c r="B825" s="46" t="s">
        <v>42</v>
      </c>
      <c r="D825" s="49">
        <f>_xll.qlCalendarAdvance(Calendar,$D824,B825,"f",FALSE)</f>
        <v>45139</v>
      </c>
      <c r="E825" s="49">
        <f>_xll.qlInterestRateIndexValueDate(IndexON,D825)</f>
        <v>45139</v>
      </c>
      <c r="F825" s="52">
        <f>IFERROR(_xll.qlIndexFixing(IndexON,D825,TRUE,_xll.ohTrigger(RecalcTrigger,TriggerON)),NA())</f>
        <v>1.6098014961052343E-2</v>
      </c>
      <c r="H825" s="49">
        <f>_xll.qlCalendarAdvance(Calendar,$H824,B825,"f",FALSE)</f>
        <v>45139</v>
      </c>
      <c r="I825" s="49">
        <f>_xll.qlInterestRateIndexValueDate(Index1M,$H825)</f>
        <v>45141</v>
      </c>
      <c r="J825" s="52">
        <f>IFERROR(_xll.qlIndexFixing(Index1M,$H825,TRUE,_xll.ohTrigger(RecalcTrigger,Trigger1M)),NA())</f>
        <v>1.663682003054584E-2</v>
      </c>
      <c r="K825" s="52">
        <f>IFERROR(_xll.qlIndexFixing(ONIndex1M,I825,TRUE,_xll.ohTrigger(RecalcTrigger,Trigger1M)),NA())</f>
        <v>1.6557700858239599E-2</v>
      </c>
      <c r="L825" s="52">
        <f>IFERROR(_xll.qlIndexFixing(Index3M,H825,TRUE,_xll.ohTrigger(RecalcTrigger,Trigger3M)),NA())</f>
        <v>1.7836408266941474E-2</v>
      </c>
      <c r="M825" s="52">
        <f>IFERROR(_xll.qlIndexFixing(ONIndex3M,I825,TRUE,_xll.ohTrigger(RecalcTrigger,Trigger3M)),NA())</f>
        <v>1.7572477507670214E-2</v>
      </c>
      <c r="N825" s="52">
        <f>IFERROR(_xll.qlIndexFixing(Index6M,$H825,TRUE,_xll.ohTrigger(RecalcTrigger,Trigger6M)),NA())</f>
        <v>1.8787591104921033E-2</v>
      </c>
      <c r="O825" s="52">
        <f>IFERROR(_xll.qlIndexFixing(ONIndex6M,I825,TRUE,_xll.ohTrigger(RecalcTrigger,Trigger6M)),NA())</f>
        <v>1.8275551939064272E-2</v>
      </c>
      <c r="P825" s="52">
        <f>IFERROR(_xll.qlIndexFixing(Index1Y,$H825,TRUE,_xll.ohTrigger(RecalcTrigger,Trigger1Y)),NA())</f>
        <v>2.0341917425216138E-2</v>
      </c>
      <c r="Q825" s="52">
        <f>IFERROR(_xll.qlIndexFixing(ONIndex1Y,I825,TRUE,_xll.ohTrigger(RecalcTrigger,Trigger1Y)),NA())</f>
        <v>1.9407110148916829E-2</v>
      </c>
    </row>
    <row r="826" spans="2:17" x14ac:dyDescent="0.2">
      <c r="B826" s="46" t="s">
        <v>42</v>
      </c>
      <c r="D826" s="49">
        <f>_xll.qlCalendarAdvance(Calendar,$D825,B826,"f",FALSE)</f>
        <v>45146</v>
      </c>
      <c r="E826" s="49">
        <f>_xll.qlInterestRateIndexValueDate(IndexON,D826)</f>
        <v>45146</v>
      </c>
      <c r="F826" s="52">
        <f>IFERROR(_xll.qlIndexFixing(IndexON,D826,TRUE,_xll.ohTrigger(RecalcTrigger,TriggerON)),NA())</f>
        <v>1.6140529458894548E-2</v>
      </c>
      <c r="H826" s="49">
        <f>_xll.qlCalendarAdvance(Calendar,$H825,B826,"f",FALSE)</f>
        <v>45146</v>
      </c>
      <c r="I826" s="49">
        <f>_xll.qlInterestRateIndexValueDate(Index1M,$H826)</f>
        <v>45148</v>
      </c>
      <c r="J826" s="52">
        <f>IFERROR(_xll.qlIndexFixing(Index1M,$H826,TRUE,_xll.ohTrigger(RecalcTrigger,Trigger1M)),NA())</f>
        <v>1.6677534436462527E-2</v>
      </c>
      <c r="K826" s="52">
        <f>IFERROR(_xll.qlIndexFixing(ONIndex1M,I826,TRUE,_xll.ohTrigger(RecalcTrigger,Trigger1M)),NA())</f>
        <v>1.6598887161407561E-2</v>
      </c>
      <c r="L826" s="52">
        <f>IFERROR(_xll.qlIndexFixing(Index3M,H826,TRUE,_xll.ohTrigger(RecalcTrigger,Trigger3M)),NA())</f>
        <v>1.7873629443609255E-2</v>
      </c>
      <c r="M826" s="52">
        <f>IFERROR(_xll.qlIndexFixing(ONIndex3M,I826,TRUE,_xll.ohTrigger(RecalcTrigger,Trigger3M)),NA())</f>
        <v>1.7611450049743738E-2</v>
      </c>
      <c r="N826" s="52">
        <f>IFERROR(_xll.qlIndexFixing(Index6M,$H826,TRUE,_xll.ohTrigger(RecalcTrigger,Trigger6M)),NA())</f>
        <v>1.8820110123525389E-2</v>
      </c>
      <c r="O826" s="52">
        <f>IFERROR(_xll.qlIndexFixing(ONIndex6M,I826,TRUE,_xll.ohTrigger(RecalcTrigger,Trigger6M)),NA())</f>
        <v>1.8311165165112442E-2</v>
      </c>
      <c r="P826" s="52">
        <f>IFERROR(_xll.qlIndexFixing(Index1Y,$H826,TRUE,_xll.ohTrigger(RecalcTrigger,Trigger1Y)),NA())</f>
        <v>2.0369150550648696E-2</v>
      </c>
      <c r="Q826" s="52">
        <f>IFERROR(_xll.qlIndexFixing(ONIndex1Y,I826,TRUE,_xll.ohTrigger(RecalcTrigger,Trigger1Y)),NA())</f>
        <v>1.9439297317607185E-2</v>
      </c>
    </row>
    <row r="827" spans="2:17" x14ac:dyDescent="0.2">
      <c r="B827" s="46" t="s">
        <v>42</v>
      </c>
      <c r="D827" s="49">
        <f>_xll.qlCalendarAdvance(Calendar,$D826,B827,"f",FALSE)</f>
        <v>45153</v>
      </c>
      <c r="E827" s="49">
        <f>_xll.qlInterestRateIndexValueDate(IndexON,D827)</f>
        <v>45153</v>
      </c>
      <c r="F827" s="52">
        <f>IFERROR(_xll.qlIndexFixing(IndexON,D827,TRUE,_xll.ohTrigger(RecalcTrigger,TriggerON)),NA())</f>
        <v>1.6182883221231847E-2</v>
      </c>
      <c r="H827" s="49">
        <f>_xll.qlCalendarAdvance(Calendar,$H826,B827,"f",FALSE)</f>
        <v>45153</v>
      </c>
      <c r="I827" s="49">
        <f>_xll.qlInterestRateIndexValueDate(Index1M,$H827)</f>
        <v>45155</v>
      </c>
      <c r="J827" s="52">
        <f>IFERROR(_xll.qlIndexFixing(Index1M,$H827,TRUE,_xll.ohTrigger(RecalcTrigger,Trigger1M)),NA())</f>
        <v>1.6717923939494617E-2</v>
      </c>
      <c r="K827" s="52">
        <f>IFERROR(_xll.qlIndexFixing(ONIndex1M,I827,TRUE,_xll.ohTrigger(RecalcTrigger,Trigger1M)),NA())</f>
        <v>1.6639752704756816E-2</v>
      </c>
      <c r="L827" s="52">
        <f>IFERROR(_xll.qlIndexFixing(Index3M,H827,TRUE,_xll.ohTrigger(RecalcTrigger,Trigger3M)),NA())</f>
        <v>1.7910539713983282E-2</v>
      </c>
      <c r="M827" s="52">
        <f>IFERROR(_xll.qlIndexFixing(ONIndex3M,I827,TRUE,_xll.ohTrigger(RecalcTrigger,Trigger3M)),NA())</f>
        <v>1.7650090713132727E-2</v>
      </c>
      <c r="N827" s="52">
        <f>IFERROR(_xll.qlIndexFixing(Index6M,$H827,TRUE,_xll.ohTrigger(RecalcTrigger,Trigger6M)),NA())</f>
        <v>1.8852362953278568E-2</v>
      </c>
      <c r="O827" s="52">
        <f>IFERROR(_xll.qlIndexFixing(ONIndex6M,I827,TRUE,_xll.ohTrigger(RecalcTrigger,Trigger6M)),NA())</f>
        <v>1.8346488152287677E-2</v>
      </c>
      <c r="P827" s="52">
        <f>IFERROR(_xll.qlIndexFixing(Index1Y,$H827,TRUE,_xll.ohTrigger(RecalcTrigger,Trigger1Y)),NA())</f>
        <v>2.0396179335099948E-2</v>
      </c>
      <c r="Q827" s="52">
        <f>IFERROR(_xll.qlIndexFixing(ONIndex1Y,I827,TRUE,_xll.ohTrigger(RecalcTrigger,Trigger1Y)),NA())</f>
        <v>1.9471157408892381E-2</v>
      </c>
    </row>
    <row r="828" spans="2:17" x14ac:dyDescent="0.2">
      <c r="B828" s="46" t="s">
        <v>42</v>
      </c>
      <c r="D828" s="49">
        <f>_xll.qlCalendarAdvance(Calendar,$D827,B828,"f",FALSE)</f>
        <v>45160</v>
      </c>
      <c r="E828" s="49">
        <f>_xll.qlInterestRateIndexValueDate(IndexON,D828)</f>
        <v>45160</v>
      </c>
      <c r="F828" s="52">
        <f>IFERROR(_xll.qlIndexFixing(IndexON,D828,TRUE,_xll.ohTrigger(RecalcTrigger,TriggerON)),NA())</f>
        <v>1.6225075398264011E-2</v>
      </c>
      <c r="H828" s="49">
        <f>_xll.qlCalendarAdvance(Calendar,$H827,B828,"f",FALSE)</f>
        <v>45160</v>
      </c>
      <c r="I828" s="49">
        <f>_xll.qlInterestRateIndexValueDate(Index1M,$H828)</f>
        <v>45162</v>
      </c>
      <c r="J828" s="52">
        <f>IFERROR(_xll.qlIndexFixing(Index1M,$H828,TRUE,_xll.ohTrigger(RecalcTrigger,Trigger1M)),NA())</f>
        <v>1.6757986208791598E-2</v>
      </c>
      <c r="K828" s="52">
        <f>IFERROR(_xll.qlIndexFixing(ONIndex1M,I828,TRUE,_xll.ohTrigger(RecalcTrigger,Trigger1M)),NA())</f>
        <v>1.6680295163906678E-2</v>
      </c>
      <c r="L828" s="52">
        <f>IFERROR(_xll.qlIndexFixing(Index3M,H828,TRUE,_xll.ohTrigger(RecalcTrigger,Trigger3M)),NA())</f>
        <v>1.7947142402016839E-2</v>
      </c>
      <c r="M828" s="52">
        <f>IFERROR(_xll.qlIndexFixing(ONIndex3M,I828,TRUE,_xll.ohTrigger(RecalcTrigger,Trigger3M)),NA())</f>
        <v>1.7688397207029638E-2</v>
      </c>
      <c r="N828" s="52">
        <f>IFERROR(_xll.qlIndexFixing(Index6M,$H828,TRUE,_xll.ohTrigger(RecalcTrigger,Trigger6M)),NA())</f>
        <v>1.8884350469081154E-2</v>
      </c>
      <c r="O828" s="52">
        <f>IFERROR(_xll.qlIndexFixing(ONIndex6M,I828,TRUE,_xll.ohTrigger(RecalcTrigger,Trigger6M)),NA())</f>
        <v>1.8381519146073444E-2</v>
      </c>
      <c r="P828" s="52">
        <f>IFERROR(_xll.qlIndexFixing(Index1Y,$H828,TRUE,_xll.ohTrigger(RecalcTrigger,Trigger1Y)),NA())</f>
        <v>2.0423006404139434E-2</v>
      </c>
      <c r="Q828" s="52">
        <f>IFERROR(_xll.qlIndexFixing(ONIndex1Y,I828,TRUE,_xll.ohTrigger(RecalcTrigger,Trigger1Y)),NA())</f>
        <v>1.9502688478967301E-2</v>
      </c>
    </row>
    <row r="829" spans="2:17" x14ac:dyDescent="0.2">
      <c r="B829" s="46" t="s">
        <v>42</v>
      </c>
      <c r="D829" s="49">
        <f>_xll.qlCalendarAdvance(Calendar,$D828,B829,"f",FALSE)</f>
        <v>45167</v>
      </c>
      <c r="E829" s="49">
        <f>_xll.qlInterestRateIndexValueDate(IndexON,D829)</f>
        <v>45167</v>
      </c>
      <c r="F829" s="52">
        <f>IFERROR(_xll.qlIndexFixing(IndexON,D829,TRUE,_xll.ohTrigger(RecalcTrigger,TriggerON)),NA())</f>
        <v>1.6267105140590488E-2</v>
      </c>
      <c r="H829" s="49">
        <f>_xll.qlCalendarAdvance(Calendar,$H828,B829,"f",FALSE)</f>
        <v>45167</v>
      </c>
      <c r="I829" s="49">
        <f>_xll.qlInterestRateIndexValueDate(Index1M,$H829)</f>
        <v>45169</v>
      </c>
      <c r="J829" s="52">
        <f>IFERROR(_xll.qlIndexFixing(Index1M,$H829,TRUE,_xll.ohTrigger(RecalcTrigger,Trigger1M)),NA())</f>
        <v>1.6788110538512743E-2</v>
      </c>
      <c r="K829" s="52">
        <f>IFERROR(_xll.qlIndexFixing(ONIndex1M,I829,TRUE,_xll.ohTrigger(RecalcTrigger,Trigger1M)),NA())</f>
        <v>1.6720512214876138E-2</v>
      </c>
      <c r="L829" s="52">
        <f>IFERROR(_xll.qlIndexFixing(Index3M,H829,TRUE,_xll.ohTrigger(RecalcTrigger,Trigger3M)),NA())</f>
        <v>1.7980455742145907E-2</v>
      </c>
      <c r="M829" s="52">
        <f>IFERROR(_xll.qlIndexFixing(ONIndex3M,I829,TRUE,_xll.ohTrigger(RecalcTrigger,Trigger3M)),NA())</f>
        <v>1.7726367240946672E-2</v>
      </c>
      <c r="N829" s="52">
        <f>IFERROR(_xll.qlIndexFixing(Index6M,$H829,TRUE,_xll.ohTrigger(RecalcTrigger,Trigger6M)),NA())</f>
        <v>1.8905381508220988E-2</v>
      </c>
      <c r="O829" s="52">
        <f>IFERROR(_xll.qlIndexFixing(ONIndex6M,I829,TRUE,_xll.ohTrigger(RecalcTrigger,Trigger6M)),NA())</f>
        <v>1.8416256391953212E-2</v>
      </c>
      <c r="P829" s="52">
        <f>IFERROR(_xll.qlIndexFixing(Index1Y,$H829,TRUE,_xll.ohTrigger(RecalcTrigger,Trigger1Y)),NA())</f>
        <v>2.0442567343527347E-2</v>
      </c>
      <c r="Q829" s="52">
        <f>IFERROR(_xll.qlIndexFixing(ONIndex1Y,I829,TRUE,_xll.ohTrigger(RecalcTrigger,Trigger1Y)),NA())</f>
        <v>1.9533888583787018E-2</v>
      </c>
    </row>
    <row r="830" spans="2:17" x14ac:dyDescent="0.2">
      <c r="B830" s="46" t="s">
        <v>42</v>
      </c>
      <c r="D830" s="49">
        <f>_xll.qlCalendarAdvance(Calendar,$D829,B830,"f",FALSE)</f>
        <v>45174</v>
      </c>
      <c r="E830" s="49">
        <f>_xll.qlInterestRateIndexValueDate(IndexON,D830)</f>
        <v>45174</v>
      </c>
      <c r="F830" s="52">
        <f>IFERROR(_xll.qlIndexFixing(IndexON,D830,TRUE,_xll.ohTrigger(RecalcTrigger,TriggerON)),NA())</f>
        <v>1.6308971598650857E-2</v>
      </c>
      <c r="H830" s="49">
        <f>_xll.qlCalendarAdvance(Calendar,$H829,B830,"f",FALSE)</f>
        <v>45174</v>
      </c>
      <c r="I830" s="49">
        <f>_xll.qlInterestRateIndexValueDate(Index1M,$H830)</f>
        <v>45176</v>
      </c>
      <c r="J830" s="52">
        <f>IFERROR(_xll.qlIndexFixing(Index1M,$H830,TRUE,_xll.ohTrigger(RecalcTrigger,Trigger1M)),NA())</f>
        <v>1.6837126976233519E-2</v>
      </c>
      <c r="K830" s="52">
        <f>IFERROR(_xll.qlIndexFixing(ONIndex1M,I830,TRUE,_xll.ohTrigger(RecalcTrigger,Trigger1M)),NA())</f>
        <v>1.6760401533524316E-2</v>
      </c>
      <c r="L830" s="52">
        <f>IFERROR(_xll.qlIndexFixing(Index3M,H830,TRUE,_xll.ohTrigger(RecalcTrigger,Trigger3M)),NA())</f>
        <v>1.8016472388214105E-2</v>
      </c>
      <c r="M830" s="52">
        <f>IFERROR(_xll.qlIndexFixing(ONIndex3M,I830,TRUE,_xll.ohTrigger(RecalcTrigger,Trigger3M)),NA())</f>
        <v>1.7763998523916413E-2</v>
      </c>
      <c r="N830" s="52">
        <f>IFERROR(_xll.qlIndexFixing(Index6M,$H830,TRUE,_xll.ohTrigger(RecalcTrigger,Trigger6M)),NA())</f>
        <v>1.8936909434611911E-2</v>
      </c>
      <c r="O830" s="52">
        <f>IFERROR(_xll.qlIndexFixing(ONIndex6M,I830,TRUE,_xll.ohTrigger(RecalcTrigger,Trigger6M)),NA())</f>
        <v>1.8450698135890065E-2</v>
      </c>
      <c r="P830" s="52">
        <f>IFERROR(_xll.qlIndexFixing(Index1Y,$H830,TRUE,_xll.ohTrigger(RecalcTrigger,Trigger1Y)),NA())</f>
        <v>2.0476066053564453E-2</v>
      </c>
      <c r="Q830" s="52">
        <f>IFERROR(_xll.qlIndexFixing(ONIndex1Y,I830,TRUE,_xll.ohTrigger(RecalcTrigger,Trigger1Y)),NA())</f>
        <v>1.9564755779546417E-2</v>
      </c>
    </row>
    <row r="831" spans="2:17" x14ac:dyDescent="0.2">
      <c r="B831" s="46" t="s">
        <v>42</v>
      </c>
      <c r="D831" s="49">
        <f>_xll.qlCalendarAdvance(Calendar,$D830,B831,"f",FALSE)</f>
        <v>45181</v>
      </c>
      <c r="E831" s="49">
        <f>_xll.qlInterestRateIndexValueDate(IndexON,D831)</f>
        <v>45181</v>
      </c>
      <c r="F831" s="52">
        <f>IFERROR(_xll.qlIndexFixing(IndexON,D831,TRUE,_xll.ohTrigger(RecalcTrigger,TriggerON)),NA())</f>
        <v>1.6350673922804759E-2</v>
      </c>
      <c r="H831" s="49">
        <f>_xll.qlCalendarAdvance(Calendar,$H830,B831,"f",FALSE)</f>
        <v>45181</v>
      </c>
      <c r="I831" s="49">
        <f>_xll.qlInterestRateIndexValueDate(Index1M,$H831)</f>
        <v>45183</v>
      </c>
      <c r="J831" s="52">
        <f>IFERROR(_xll.qlIndexFixing(Index1M,$H831,TRUE,_xll.ohTrigger(RecalcTrigger,Trigger1M)),NA())</f>
        <v>1.6876210844572748E-2</v>
      </c>
      <c r="K831" s="52">
        <f>IFERROR(_xll.qlIndexFixing(ONIndex1M,I831,TRUE,_xll.ohTrigger(RecalcTrigger,Trigger1M)),NA())</f>
        <v>1.679996079579027E-2</v>
      </c>
      <c r="L831" s="52">
        <f>IFERROR(_xll.qlIndexFixing(Index3M,H831,TRUE,_xll.ohTrigger(RecalcTrigger,Trigger3M)),NA())</f>
        <v>1.8052191709712062E-2</v>
      </c>
      <c r="M831" s="52">
        <f>IFERROR(_xll.qlIndexFixing(ONIndex3M,I831,TRUE,_xll.ohTrigger(RecalcTrigger,Trigger3M)),NA())</f>
        <v>1.7801288765451062E-2</v>
      </c>
      <c r="N831" s="52">
        <f>IFERROR(_xll.qlIndexFixing(Index6M,$H831,TRUE,_xll.ohTrigger(RecalcTrigger,Trigger6M)),NA())</f>
        <v>1.8968175068570667E-2</v>
      </c>
      <c r="O831" s="52">
        <f>IFERROR(_xll.qlIndexFixing(ONIndex6M,I831,TRUE,_xll.ohTrigger(RecalcTrigger,Trigger6M)),NA())</f>
        <v>1.8484842623287534E-2</v>
      </c>
      <c r="P831" s="52">
        <f>IFERROR(_xll.qlIndexFixing(Index1Y,$H831,TRUE,_xll.ohTrigger(RecalcTrigger,Trigger1Y)),NA())</f>
        <v>2.0502304040390062E-2</v>
      </c>
      <c r="Q831" s="52">
        <f>IFERROR(_xll.qlIndexFixing(ONIndex1Y,I831,TRUE,_xll.ohTrigger(RecalcTrigger,Trigger1Y)),NA())</f>
        <v>1.959528812244038E-2</v>
      </c>
    </row>
    <row r="832" spans="2:17" x14ac:dyDescent="0.2">
      <c r="B832" s="46" t="s">
        <v>42</v>
      </c>
      <c r="D832" s="49">
        <f>_xll.qlCalendarAdvance(Calendar,$D831,B832,"f",FALSE)</f>
        <v>45188</v>
      </c>
      <c r="E832" s="49">
        <f>_xll.qlInterestRateIndexValueDate(IndexON,D832)</f>
        <v>45188</v>
      </c>
      <c r="F832" s="52">
        <f>IFERROR(_xll.qlIndexFixing(IndexON,D832,TRUE,_xll.ohTrigger(RecalcTrigger,TriggerON)),NA())</f>
        <v>1.6392211263331902E-2</v>
      </c>
      <c r="H832" s="49">
        <f>_xll.qlCalendarAdvance(Calendar,$H831,B832,"f",FALSE)</f>
        <v>45188</v>
      </c>
      <c r="I832" s="49">
        <f>_xll.qlInterestRateIndexValueDate(Index1M,$H832)</f>
        <v>45190</v>
      </c>
      <c r="J832" s="52">
        <f>IFERROR(_xll.qlIndexFixing(Index1M,$H832,TRUE,_xll.ohTrigger(RecalcTrigger,Trigger1M)),NA())</f>
        <v>1.6914974636111912E-2</v>
      </c>
      <c r="K832" s="52">
        <f>IFERROR(_xll.qlIndexFixing(ONIndex1M,I832,TRUE,_xll.ohTrigger(RecalcTrigger,Trigger1M)),NA())</f>
        <v>1.6839187761545915E-2</v>
      </c>
      <c r="L832" s="52">
        <f>IFERROR(_xll.qlIndexFixing(Index3M,H832,TRUE,_xll.ohTrigger(RecalcTrigger,Trigger3M)),NA())</f>
        <v>1.8087617290221566E-2</v>
      </c>
      <c r="M832" s="52">
        <f>IFERROR(_xll.qlIndexFixing(ONIndex3M,I832,TRUE,_xll.ohTrigger(RecalcTrigger,Trigger3M)),NA())</f>
        <v>1.7838235909675149E-2</v>
      </c>
      <c r="N832" s="52">
        <f>IFERROR(_xll.qlIndexFixing(Index6M,$H832,TRUE,_xll.ohTrigger(RecalcTrigger,Trigger6M)),NA())</f>
        <v>1.8999179418744926E-2</v>
      </c>
      <c r="O832" s="52">
        <f>IFERROR(_xll.qlIndexFixing(ONIndex6M,I832,TRUE,_xll.ohTrigger(RecalcTrigger,Trigger6M)),NA())</f>
        <v>1.8518688298829744E-2</v>
      </c>
      <c r="P832" s="52">
        <f>IFERROR(_xll.qlIndexFixing(Index1Y,$H832,TRUE,_xll.ohTrigger(RecalcTrigger,Trigger1Y)),NA())</f>
        <v>2.0528351124681234E-2</v>
      </c>
      <c r="Q832" s="52">
        <f>IFERROR(_xll.qlIndexFixing(ONIndex1Y,I832,TRUE,_xll.ohTrigger(RecalcTrigger,Trigger1Y)),NA())</f>
        <v>1.9625484229495171E-2</v>
      </c>
    </row>
    <row r="833" spans="2:17" x14ac:dyDescent="0.2">
      <c r="B833" s="46" t="s">
        <v>42</v>
      </c>
      <c r="D833" s="49">
        <f>_xll.qlCalendarAdvance(Calendar,$D832,B833,"f",FALSE)</f>
        <v>45195</v>
      </c>
      <c r="E833" s="49">
        <f>_xll.qlInterestRateIndexValueDate(IndexON,D833)</f>
        <v>45195</v>
      </c>
      <c r="F833" s="52">
        <f>IFERROR(_xll.qlIndexFixing(IndexON,D833,TRUE,_xll.ohTrigger(RecalcTrigger,TriggerON)),NA())</f>
        <v>1.643357838521986E-2</v>
      </c>
      <c r="H833" s="49">
        <f>_xll.qlCalendarAdvance(Calendar,$H832,B833,"f",FALSE)</f>
        <v>45195</v>
      </c>
      <c r="I833" s="49">
        <f>_xll.qlInterestRateIndexValueDate(Index1M,$H833)</f>
        <v>45197</v>
      </c>
      <c r="J833" s="52">
        <f>IFERROR(_xll.qlIndexFixing(Index1M,$H833,TRUE,_xll.ohTrigger(RecalcTrigger,Trigger1M)),NA())</f>
        <v>1.6953421544736169E-2</v>
      </c>
      <c r="K833" s="52">
        <f>IFERROR(_xll.qlIndexFixing(ONIndex1M,I833,TRUE,_xll.ohTrigger(RecalcTrigger,Trigger1M)),NA())</f>
        <v>1.6878094110008846E-2</v>
      </c>
      <c r="L833" s="52">
        <f>IFERROR(_xll.qlIndexFixing(Index3M,H833,TRUE,_xll.ohTrigger(RecalcTrigger,Trigger3M)),NA())</f>
        <v>1.8122752694546447E-2</v>
      </c>
      <c r="M833" s="52">
        <f>IFERROR(_xll.qlIndexFixing(ONIndex3M,I833,TRUE,_xll.ohTrigger(RecalcTrigger,Trigger3M)),NA())</f>
        <v>1.7874876780092919E-2</v>
      </c>
      <c r="N833" s="52">
        <f>IFERROR(_xll.qlIndexFixing(Index6M,$H833,TRUE,_xll.ohTrigger(RecalcTrigger,Trigger6M)),NA())</f>
        <v>1.9029923485865172E-2</v>
      </c>
      <c r="O833" s="52">
        <f>IFERROR(_xll.qlIndexFixing(ONIndex6M,I833,TRUE,_xll.ohTrigger(RecalcTrigger,Trigger6M)),NA())</f>
        <v>1.8552266554525687E-2</v>
      </c>
      <c r="P833" s="52">
        <f>IFERROR(_xll.qlIndexFixing(Index1Y,$H833,TRUE,_xll.ohTrigger(RecalcTrigger,Trigger1Y)),NA())</f>
        <v>2.0554210196451424E-2</v>
      </c>
      <c r="Q833" s="52">
        <f>IFERROR(_xll.qlIndexFixing(ONIndex1Y,I833,TRUE,_xll.ohTrigger(RecalcTrigger,Trigger1Y)),NA())</f>
        <v>1.9655435561549695E-2</v>
      </c>
    </row>
    <row r="834" spans="2:17" x14ac:dyDescent="0.2">
      <c r="B834" s="46" t="s">
        <v>42</v>
      </c>
      <c r="D834" s="49">
        <f>_xll.qlCalendarAdvance(Calendar,$D833,B834,"f",FALSE)</f>
        <v>45202</v>
      </c>
      <c r="E834" s="49">
        <f>_xll.qlInterestRateIndexValueDate(IndexON,D834)</f>
        <v>45202</v>
      </c>
      <c r="F834" s="52">
        <f>IFERROR(_xll.qlIndexFixing(IndexON,D834,TRUE,_xll.ohTrigger(RecalcTrigger,TriggerON)),NA())</f>
        <v>1.6474651218754133E-2</v>
      </c>
      <c r="H834" s="49">
        <f>_xll.qlCalendarAdvance(Calendar,$H833,B834,"f",FALSE)</f>
        <v>45202</v>
      </c>
      <c r="I834" s="49">
        <f>_xll.qlInterestRateIndexValueDate(Index1M,$H834)</f>
        <v>45204</v>
      </c>
      <c r="J834" s="52">
        <f>IFERROR(_xll.qlIndexFixing(Index1M,$H834,TRUE,_xll.ohTrigger(RecalcTrigger,Trigger1M)),NA())</f>
        <v>1.6991552460840775E-2</v>
      </c>
      <c r="K834" s="52">
        <f>IFERROR(_xll.qlIndexFixing(ONIndex1M,I834,TRUE,_xll.ohTrigger(RecalcTrigger,Trigger1M)),NA())</f>
        <v>1.6916688398014301E-2</v>
      </c>
      <c r="L834" s="52">
        <f>IFERROR(_xll.qlIndexFixing(Index3M,H834,TRUE,_xll.ohTrigger(RecalcTrigger,Trigger3M)),NA())</f>
        <v>1.8160489260950992E-2</v>
      </c>
      <c r="M834" s="52">
        <f>IFERROR(_xll.qlIndexFixing(ONIndex3M,I834,TRUE,_xll.ohTrigger(RecalcTrigger,Trigger3M)),NA())</f>
        <v>1.7911239478944907E-2</v>
      </c>
      <c r="N834" s="52">
        <f>IFERROR(_xll.qlIndexFixing(Index6M,$H834,TRUE,_xll.ohTrigger(RecalcTrigger,Trigger6M)),NA())</f>
        <v>1.9062996519487695E-2</v>
      </c>
      <c r="O834" s="52">
        <f>IFERROR(_xll.qlIndexFixing(ONIndex6M,I834,TRUE,_xll.ohTrigger(RecalcTrigger,Trigger6M)),NA())</f>
        <v>1.8585601391896134E-2</v>
      </c>
      <c r="P834" s="52">
        <f>IFERROR(_xll.qlIndexFixing(Index1Y,$H834,TRUE,_xll.ohTrigger(RecalcTrigger,Trigger1Y)),NA())</f>
        <v>2.0579883391332734E-2</v>
      </c>
      <c r="Q834" s="52">
        <f>IFERROR(_xll.qlIndexFixing(ONIndex1Y,I834,TRUE,_xll.ohTrigger(RecalcTrigger,Trigger1Y)),NA())</f>
        <v>1.9685212753621784E-2</v>
      </c>
    </row>
    <row r="835" spans="2:17" x14ac:dyDescent="0.2">
      <c r="B835" s="46" t="s">
        <v>42</v>
      </c>
      <c r="D835" s="49">
        <f>_xll.qlCalendarAdvance(Calendar,$D834,B835,"f",FALSE)</f>
        <v>45209</v>
      </c>
      <c r="E835" s="49">
        <f>_xll.qlInterestRateIndexValueDate(IndexON,D835)</f>
        <v>45209</v>
      </c>
      <c r="F835" s="52">
        <f>IFERROR(_xll.qlIndexFixing(IndexON,D835,TRUE,_xll.ohTrigger(RecalcTrigger,TriggerON)),NA())</f>
        <v>1.6515370327239154E-2</v>
      </c>
      <c r="H835" s="49">
        <f>_xll.qlCalendarAdvance(Calendar,$H834,B835,"f",FALSE)</f>
        <v>45209</v>
      </c>
      <c r="I835" s="49">
        <f>_xll.qlInterestRateIndexValueDate(Index1M,$H835)</f>
        <v>45211</v>
      </c>
      <c r="J835" s="52">
        <f>IFERROR(_xll.qlIndexFixing(Index1M,$H835,TRUE,_xll.ohTrigger(RecalcTrigger,Trigger1M)),NA())</f>
        <v>1.7029365458968437E-2</v>
      </c>
      <c r="K835" s="52">
        <f>IFERROR(_xll.qlIndexFixing(ONIndex1M,I835,TRUE,_xll.ohTrigger(RecalcTrigger,Trigger1M)),NA())</f>
        <v>1.6954968537952197E-2</v>
      </c>
      <c r="L835" s="52">
        <f>IFERROR(_xll.qlIndexFixing(Index3M,H835,TRUE,_xll.ohTrigger(RecalcTrigger,Trigger3M)),NA())</f>
        <v>1.8195026106629111E-2</v>
      </c>
      <c r="M835" s="52">
        <f>IFERROR(_xll.qlIndexFixing(ONIndex3M,I835,TRUE,_xll.ohTrigger(RecalcTrigger,Trigger3M)),NA())</f>
        <v>1.7947322376814512E-2</v>
      </c>
      <c r="N835" s="52">
        <f>IFERROR(_xll.qlIndexFixing(Index6M,$H835,TRUE,_xll.ohTrigger(RecalcTrigger,Trigger6M)),NA())</f>
        <v>1.9093201442248683E-2</v>
      </c>
      <c r="O835" s="52">
        <f>IFERROR(_xll.qlIndexFixing(ONIndex6M,I835,TRUE,_xll.ohTrigger(RecalcTrigger,Trigger6M)),NA())</f>
        <v>1.8618691616616445E-2</v>
      </c>
      <c r="P835" s="52">
        <f>IFERROR(_xll.qlIndexFixing(Index1Y,$H835,TRUE,_xll.ohTrigger(RecalcTrigger,Trigger1Y)),NA())</f>
        <v>2.0605371338399778E-2</v>
      </c>
      <c r="Q835" s="52">
        <f>IFERROR(_xll.qlIndexFixing(ONIndex1Y,I835,TRUE,_xll.ohTrigger(RecalcTrigger,Trigger1Y)),NA())</f>
        <v>1.9714815440563527E-2</v>
      </c>
    </row>
    <row r="836" spans="2:17" x14ac:dyDescent="0.2">
      <c r="B836" s="46" t="s">
        <v>42</v>
      </c>
      <c r="D836" s="49">
        <f>_xll.qlCalendarAdvance(Calendar,$D835,B836,"f",FALSE)</f>
        <v>45216</v>
      </c>
      <c r="E836" s="49">
        <f>_xll.qlInterestRateIndexValueDate(IndexON,D836)</f>
        <v>45216</v>
      </c>
      <c r="F836" s="52">
        <f>IFERROR(_xll.qlIndexFixing(IndexON,D836,TRUE,_xll.ohTrigger(RecalcTrigger,TriggerON)),NA())</f>
        <v>1.6555733099963277E-2</v>
      </c>
      <c r="H836" s="49">
        <f>_xll.qlCalendarAdvance(Calendar,$H835,B836,"f",FALSE)</f>
        <v>45216</v>
      </c>
      <c r="I836" s="49">
        <f>_xll.qlInterestRateIndexValueDate(Index1M,$H836)</f>
        <v>45218</v>
      </c>
      <c r="J836" s="52">
        <f>IFERROR(_xll.qlIndexFixing(Index1M,$H836,TRUE,_xll.ohTrigger(RecalcTrigger,Trigger1M)),NA())</f>
        <v>1.7066858445513866E-2</v>
      </c>
      <c r="K836" s="52">
        <f>IFERROR(_xll.qlIndexFixing(ONIndex1M,I836,TRUE,_xll.ohTrigger(RecalcTrigger,Trigger1M)),NA())</f>
        <v>1.699293244261213E-2</v>
      </c>
      <c r="L836" s="52">
        <f>IFERROR(_xll.qlIndexFixing(Index3M,H836,TRUE,_xll.ohTrigger(RecalcTrigger,Trigger3M)),NA())</f>
        <v>1.8229270819198222E-2</v>
      </c>
      <c r="M836" s="52">
        <f>IFERROR(_xll.qlIndexFixing(ONIndex3M,I836,TRUE,_xll.ohTrigger(RecalcTrigger,Trigger3M)),NA())</f>
        <v>1.7983123843965387E-2</v>
      </c>
      <c r="N836" s="52">
        <f>IFERROR(_xll.qlIndexFixing(Index6M,$H836,TRUE,_xll.ohTrigger(RecalcTrigger,Trigger6M)),NA())</f>
        <v>1.9123143653654053E-2</v>
      </c>
      <c r="O836" s="52">
        <f>IFERROR(_xll.qlIndexFixing(ONIndex6M,I836,TRUE,_xll.ohTrigger(RecalcTrigger,Trigger6M)),NA())</f>
        <v>1.8651536034681726E-2</v>
      </c>
      <c r="P836" s="52">
        <f>IFERROR(_xll.qlIndexFixing(Index1Y,$H836,TRUE,_xll.ohTrigger(RecalcTrigger,Trigger1Y)),NA())</f>
        <v>2.0630674575173678E-2</v>
      </c>
      <c r="Q836" s="52">
        <f>IFERROR(_xll.qlIndexFixing(ONIndex1Y,I836,TRUE,_xll.ohTrigger(RecalcTrigger,Trigger1Y)),NA())</f>
        <v>1.9744243256987204E-2</v>
      </c>
    </row>
    <row r="837" spans="2:17" x14ac:dyDescent="0.2">
      <c r="B837" s="46" t="s">
        <v>42</v>
      </c>
      <c r="D837" s="49">
        <f>_xll.qlCalendarAdvance(Calendar,$D836,B837,"f",FALSE)</f>
        <v>45223</v>
      </c>
      <c r="E837" s="49">
        <f>_xll.qlInterestRateIndexValueDate(IndexON,D837)</f>
        <v>45223</v>
      </c>
      <c r="F837" s="52">
        <f>IFERROR(_xll.qlIndexFixing(IndexON,D837,TRUE,_xll.ohTrigger(RecalcTrigger,TriggerON)),NA())</f>
        <v>1.6595736925735238E-2</v>
      </c>
      <c r="H837" s="49">
        <f>_xll.qlCalendarAdvance(Calendar,$H836,B837,"f",FALSE)</f>
        <v>45223</v>
      </c>
      <c r="I837" s="49">
        <f>_xll.qlInterestRateIndexValueDate(Index1M,$H837)</f>
        <v>45225</v>
      </c>
      <c r="J837" s="52">
        <f>IFERROR(_xll.qlIndexFixing(Index1M,$H837,TRUE,_xll.ohTrigger(RecalcTrigger,Trigger1M)),NA())</f>
        <v>1.7104029326871772E-2</v>
      </c>
      <c r="K837" s="52">
        <f>IFERROR(_xll.qlIndexFixing(ONIndex1M,I837,TRUE,_xll.ohTrigger(RecalcTrigger,Trigger1M)),NA())</f>
        <v>1.7030578024384013E-2</v>
      </c>
      <c r="L837" s="52">
        <f>IFERROR(_xll.qlIndexFixing(Index3M,H837,TRUE,_xll.ohTrigger(RecalcTrigger,Trigger3M)),NA())</f>
        <v>1.8263221753970459E-2</v>
      </c>
      <c r="M837" s="52">
        <f>IFERROR(_xll.qlIndexFixing(ONIndex3M,I837,TRUE,_xll.ohTrigger(RecalcTrigger,Trigger3M)),NA())</f>
        <v>1.8018642250900996E-2</v>
      </c>
      <c r="N837" s="52">
        <f>IFERROR(_xll.qlIndexFixing(Index6M,$H837,TRUE,_xll.ohTrigger(RecalcTrigger,Trigger6M)),NA())</f>
        <v>1.9152821936160577E-2</v>
      </c>
      <c r="O837" s="52">
        <f>IFERROR(_xll.qlIndexFixing(ONIndex6M,I837,TRUE,_xll.ohTrigger(RecalcTrigger,Trigger6M)),NA())</f>
        <v>1.868413345192721E-2</v>
      </c>
      <c r="P837" s="52">
        <f>IFERROR(_xll.qlIndexFixing(Index1Y,$H837,TRUE,_xll.ohTrigger(RecalcTrigger,Trigger1Y)),NA())</f>
        <v>2.0655793647043161E-2</v>
      </c>
      <c r="Q837" s="52">
        <f>IFERROR(_xll.qlIndexFixing(ONIndex1Y,I837,TRUE,_xll.ohTrigger(RecalcTrigger,Trigger1Y)),NA())</f>
        <v>1.9773495837904775E-2</v>
      </c>
    </row>
    <row r="838" spans="2:17" x14ac:dyDescent="0.2">
      <c r="B838" s="46" t="s">
        <v>42</v>
      </c>
      <c r="D838" s="49">
        <f>_xll.qlCalendarAdvance(Calendar,$D837,B838,"f",FALSE)</f>
        <v>45230</v>
      </c>
      <c r="E838" s="49">
        <f>_xll.qlInterestRateIndexValueDate(IndexON,D838)</f>
        <v>45230</v>
      </c>
      <c r="F838" s="52">
        <f>IFERROR(_xll.qlIndexFixing(IndexON,D838,TRUE,_xll.ohTrigger(RecalcTrigger,TriggerON)),NA())</f>
        <v>1.6635379193923328E-2</v>
      </c>
      <c r="H838" s="49">
        <f>_xll.qlCalendarAdvance(Calendar,$H837,B838,"f",FALSE)</f>
        <v>45230</v>
      </c>
      <c r="I838" s="49">
        <f>_xll.qlInterestRateIndexValueDate(Index1M,$H838)</f>
        <v>45232</v>
      </c>
      <c r="J838" s="52">
        <f>IFERROR(_xll.qlIndexFixing(Index1M,$H838,TRUE,_xll.ohTrigger(RecalcTrigger,Trigger1M)),NA())</f>
        <v>1.7140876009446859E-2</v>
      </c>
      <c r="K838" s="52">
        <f>IFERROR(_xll.qlIndexFixing(ONIndex1M,I838,TRUE,_xll.ohTrigger(RecalcTrigger,Trigger1M)),NA())</f>
        <v>1.7067903195977507E-2</v>
      </c>
      <c r="L838" s="52">
        <f>IFERROR(_xll.qlIndexFixing(Index3M,H838,TRUE,_xll.ohTrigger(RecalcTrigger,Trigger3M)),NA())</f>
        <v>1.8296877266270994E-2</v>
      </c>
      <c r="M838" s="52">
        <f>IFERROR(_xll.qlIndexFixing(ONIndex3M,I838,TRUE,_xll.ohTrigger(RecalcTrigger,Trigger3M)),NA())</f>
        <v>1.8053875967884991E-2</v>
      </c>
      <c r="N838" s="52">
        <f>IFERROR(_xll.qlIndexFixing(Index6M,$H838,TRUE,_xll.ohTrigger(RecalcTrigger,Trigger6M)),NA())</f>
        <v>1.9179716448259974E-2</v>
      </c>
      <c r="O838" s="52">
        <f>IFERROR(_xll.qlIndexFixing(ONIndex6M,I838,TRUE,_xll.ohTrigger(RecalcTrigger,Trigger6M)),NA())</f>
        <v>1.8716482674028256E-2</v>
      </c>
      <c r="P838" s="52">
        <f>IFERROR(_xll.qlIndexFixing(Index1Y,$H838,TRUE,_xll.ohTrigger(RecalcTrigger,Trigger1Y)),NA())</f>
        <v>2.0680729107266541E-2</v>
      </c>
      <c r="Q838" s="52">
        <f>IFERROR(_xll.qlIndexFixing(ONIndex1Y,I838,TRUE,_xll.ohTrigger(RecalcTrigger,Trigger1Y)),NA())</f>
        <v>1.9802572817928521E-2</v>
      </c>
    </row>
    <row r="839" spans="2:17" x14ac:dyDescent="0.2">
      <c r="B839" s="46" t="s">
        <v>42</v>
      </c>
      <c r="D839" s="49">
        <f>_xll.qlCalendarAdvance(Calendar,$D838,B839,"f",FALSE)</f>
        <v>45237</v>
      </c>
      <c r="E839" s="49">
        <f>_xll.qlInterestRateIndexValueDate(IndexON,D839)</f>
        <v>45237</v>
      </c>
      <c r="F839" s="52">
        <f>IFERROR(_xll.qlIndexFixing(IndexON,D839,TRUE,_xll.ohTrigger(RecalcTrigger,TriggerON)),NA())</f>
        <v>1.6674657293336281E-2</v>
      </c>
      <c r="H839" s="49">
        <f>_xll.qlCalendarAdvance(Calendar,$H838,B839,"f",FALSE)</f>
        <v>45237</v>
      </c>
      <c r="I839" s="49">
        <f>_xll.qlInterestRateIndexValueDate(Index1M,$H839)</f>
        <v>45239</v>
      </c>
      <c r="J839" s="52">
        <f>IFERROR(_xll.qlIndexFixing(Index1M,$H839,TRUE,_xll.ohTrigger(RecalcTrigger,Trigger1M)),NA())</f>
        <v>1.7177396399628841E-2</v>
      </c>
      <c r="K839" s="52">
        <f>IFERROR(_xll.qlIndexFixing(ONIndex1M,I839,TRUE,_xll.ohTrigger(RecalcTrigger,Trigger1M)),NA())</f>
        <v>1.7104905869862463E-2</v>
      </c>
      <c r="L839" s="52">
        <f>IFERROR(_xll.qlIndexFixing(Index3M,H839,TRUE,_xll.ohTrigger(RecalcTrigger,Trigger3M)),NA())</f>
        <v>1.8330235711431078E-2</v>
      </c>
      <c r="M839" s="52">
        <f>IFERROR(_xll.qlIndexFixing(ONIndex3M,I839,TRUE,_xll.ohTrigger(RecalcTrigger,Trigger3M)),NA())</f>
        <v>1.8088823365420836E-2</v>
      </c>
      <c r="N839" s="52">
        <f>IFERROR(_xll.qlIndexFixing(Index6M,$H839,TRUE,_xll.ohTrigger(RecalcTrigger,Trigger6M)),NA())</f>
        <v>1.9208881114734785E-2</v>
      </c>
      <c r="O839" s="52">
        <f>IFERROR(_xll.qlIndexFixing(ONIndex6M,I839,TRUE,_xll.ohTrigger(RecalcTrigger,Trigger6M)),NA())</f>
        <v>1.8748582506979972E-2</v>
      </c>
      <c r="P839" s="52">
        <f>IFERROR(_xll.qlIndexFixing(Index1Y,$H839,TRUE,_xll.ohTrigger(RecalcTrigger,Trigger1Y)),NA())</f>
        <v>2.0705481516968442E-2</v>
      </c>
      <c r="Q839" s="52">
        <f>IFERROR(_xll.qlIndexFixing(ONIndex1Y,I839,TRUE,_xll.ohTrigger(RecalcTrigger,Trigger1Y)),NA())</f>
        <v>1.9831473831910529E-2</v>
      </c>
    </row>
    <row r="840" spans="2:17" x14ac:dyDescent="0.2">
      <c r="B840" s="46" t="s">
        <v>42</v>
      </c>
      <c r="D840" s="49">
        <f>_xll.qlCalendarAdvance(Calendar,$D839,B840,"f",FALSE)</f>
        <v>45244</v>
      </c>
      <c r="E840" s="49">
        <f>_xll.qlInterestRateIndexValueDate(IndexON,D840)</f>
        <v>45244</v>
      </c>
      <c r="F840" s="52">
        <f>IFERROR(_xll.qlIndexFixing(IndexON,D840,TRUE,_xll.ohTrigger(RecalcTrigger,TriggerON)),NA())</f>
        <v>1.6713568613102581E-2</v>
      </c>
      <c r="H840" s="49">
        <f>_xll.qlCalendarAdvance(Calendar,$H839,B840,"f",FALSE)</f>
        <v>45244</v>
      </c>
      <c r="I840" s="49">
        <f>_xll.qlInterestRateIndexValueDate(Index1M,$H840)</f>
        <v>45246</v>
      </c>
      <c r="J840" s="52">
        <f>IFERROR(_xll.qlIndexFixing(Index1M,$H840,TRUE,_xll.ohTrigger(RecalcTrigger,Trigger1M)),NA())</f>
        <v>1.7213588403822422E-2</v>
      </c>
      <c r="K840" s="52">
        <f>IFERROR(_xll.qlIndexFixing(ONIndex1M,I840,TRUE,_xll.ohTrigger(RecalcTrigger,Trigger1M)),NA())</f>
        <v>1.7141583958588669E-2</v>
      </c>
      <c r="L840" s="52">
        <f>IFERROR(_xll.qlIndexFixing(Index3M,H840,TRUE,_xll.ohTrigger(RecalcTrigger,Trigger3M)),NA())</f>
        <v>1.8363295444798467E-2</v>
      </c>
      <c r="M840" s="52">
        <f>IFERROR(_xll.qlIndexFixing(ONIndex3M,I840,TRUE,_xll.ohTrigger(RecalcTrigger,Trigger3M)),NA())</f>
        <v>1.8123482813852121E-2</v>
      </c>
      <c r="N840" s="52">
        <f>IFERROR(_xll.qlIndexFixing(Index6M,$H840,TRUE,_xll.ohTrigger(RecalcTrigger,Trigger6M)),NA())</f>
        <v>1.923777829872772E-2</v>
      </c>
      <c r="O840" s="52">
        <f>IFERROR(_xll.qlIndexFixing(ONIndex6M,I840,TRUE,_xll.ohTrigger(RecalcTrigger,Trigger6M)),NA())</f>
        <v>1.878043175677746E-2</v>
      </c>
      <c r="P840" s="52">
        <f>IFERROR(_xll.qlIndexFixing(Index1Y,$H840,TRUE,_xll.ohTrigger(RecalcTrigger,Trigger1Y)),NA())</f>
        <v>2.0730051445143279E-2</v>
      </c>
      <c r="Q840" s="52">
        <f>IFERROR(_xll.qlIndexFixing(ONIndex1Y,I840,TRUE,_xll.ohTrigger(RecalcTrigger,Trigger1Y)),NA())</f>
        <v>1.9860198514622951E-2</v>
      </c>
    </row>
    <row r="841" spans="2:17" x14ac:dyDescent="0.2">
      <c r="B841" s="46" t="s">
        <v>42</v>
      </c>
      <c r="D841" s="49">
        <f>_xll.qlCalendarAdvance(Calendar,$D840,B841,"f",FALSE)</f>
        <v>45251</v>
      </c>
      <c r="E841" s="49">
        <f>_xll.qlInterestRateIndexValueDate(IndexON,D841)</f>
        <v>45251</v>
      </c>
      <c r="F841" s="52">
        <f>IFERROR(_xll.qlIndexFixing(IndexON,D841,TRUE,_xll.ohTrigger(RecalcTrigger,TriggerON)),NA())</f>
        <v>1.6752110542430643E-2</v>
      </c>
      <c r="H841" s="49">
        <f>_xll.qlCalendarAdvance(Calendar,$H840,B841,"f",FALSE)</f>
        <v>45251</v>
      </c>
      <c r="I841" s="49">
        <f>_xll.qlInterestRateIndexValueDate(Index1M,$H841)</f>
        <v>45253</v>
      </c>
      <c r="J841" s="52">
        <f>IFERROR(_xll.qlIndexFixing(Index1M,$H841,TRUE,_xll.ohTrigger(RecalcTrigger,Trigger1M)),NA())</f>
        <v>1.7255335126036407E-2</v>
      </c>
      <c r="K841" s="52">
        <f>IFERROR(_xll.qlIndexFixing(ONIndex1M,I841,TRUE,_xll.ohTrigger(RecalcTrigger,Trigger1M)),NA())</f>
        <v>1.7177935374865783E-2</v>
      </c>
      <c r="L841" s="52">
        <f>IFERROR(_xll.qlIndexFixing(Index3M,H841,TRUE,_xll.ohTrigger(RecalcTrigger,Trigger3M)),NA())</f>
        <v>1.8396054821728743E-2</v>
      </c>
      <c r="M841" s="52">
        <f>IFERROR(_xll.qlIndexFixing(ONIndex3M,I841,TRUE,_xll.ohTrigger(RecalcTrigger,Trigger3M)),NA())</f>
        <v>1.8157852683522435E-2</v>
      </c>
      <c r="N841" s="52">
        <f>IFERROR(_xll.qlIndexFixing(Index6M,$H841,TRUE,_xll.ohTrigger(RecalcTrigger,Trigger6M)),NA())</f>
        <v>1.9266406782961949E-2</v>
      </c>
      <c r="O841" s="52">
        <f>IFERROR(_xll.qlIndexFixing(ONIndex6M,I841,TRUE,_xll.ohTrigger(RecalcTrigger,Trigger6M)),NA())</f>
        <v>1.8812029229016147E-2</v>
      </c>
      <c r="P841" s="52">
        <f>IFERROR(_xll.qlIndexFixing(Index1Y,$H841,TRUE,_xll.ohTrigger(RecalcTrigger,Trigger1Y)),NA())</f>
        <v>2.0754439468652221E-2</v>
      </c>
      <c r="Q841" s="52">
        <f>IFERROR(_xll.qlIndexFixing(ONIndex1Y,I841,TRUE,_xll.ohTrigger(RecalcTrigger,Trigger1Y)),NA())</f>
        <v>1.9888746500917875E-2</v>
      </c>
    </row>
    <row r="842" spans="2:17" x14ac:dyDescent="0.2">
      <c r="B842" s="46" t="s">
        <v>42</v>
      </c>
      <c r="D842" s="49">
        <f>_xll.qlCalendarAdvance(Calendar,$D841,B842,"f",FALSE)</f>
        <v>45258</v>
      </c>
      <c r="E842" s="49">
        <f>_xll.qlInterestRateIndexValueDate(IndexON,D842)</f>
        <v>45258</v>
      </c>
      <c r="F842" s="52">
        <f>IFERROR(_xll.qlIndexFixing(IndexON,D842,TRUE,_xll.ohTrigger(RecalcTrigger,TriggerON)),NA())</f>
        <v>1.6790280470129204E-2</v>
      </c>
      <c r="H842" s="49">
        <f>_xll.qlCalendarAdvance(Calendar,$H841,B842,"f",FALSE)</f>
        <v>45258</v>
      </c>
      <c r="I842" s="49">
        <f>_xll.qlInterestRateIndexValueDate(Index1M,$H842)</f>
        <v>45260</v>
      </c>
      <c r="J842" s="52">
        <f>IFERROR(_xll.qlIndexFixing(Index1M,$H842,TRUE,_xll.ohTrigger(RecalcTrigger,Trigger1M)),NA())</f>
        <v>1.7276202564682819E-2</v>
      </c>
      <c r="K842" s="52">
        <f>IFERROR(_xll.qlIndexFixing(ONIndex1M,I842,TRUE,_xll.ohTrigger(RecalcTrigger,Trigger1M)),NA())</f>
        <v>1.721395803108372E-2</v>
      </c>
      <c r="L842" s="52">
        <f>IFERROR(_xll.qlIndexFixing(Index3M,H842,TRUE,_xll.ohTrigger(RecalcTrigger,Trigger3M)),NA())</f>
        <v>1.8425780319643661E-2</v>
      </c>
      <c r="M842" s="52">
        <f>IFERROR(_xll.qlIndexFixing(ONIndex3M,I842,TRUE,_xll.ohTrigger(RecalcTrigger,Trigger3M)),NA())</f>
        <v>1.8191931344935242E-2</v>
      </c>
      <c r="N842" s="52">
        <f>IFERROR(_xll.qlIndexFixing(Index6M,$H842,TRUE,_xll.ohTrigger(RecalcTrigger,Trigger6M)),NA())</f>
        <v>1.9297211803581755E-2</v>
      </c>
      <c r="O842" s="52">
        <f>IFERROR(_xll.qlIndexFixing(ONIndex6M,I842,TRUE,_xll.ohTrigger(RecalcTrigger,Trigger6M)),NA())</f>
        <v>1.8843373729611201E-2</v>
      </c>
      <c r="P842" s="52">
        <f>IFERROR(_xll.qlIndexFixing(Index1Y,$H842,TRUE,_xll.ohTrigger(RecalcTrigger,Trigger1Y)),NA())</f>
        <v>2.0772037124961663E-2</v>
      </c>
      <c r="Q842" s="52">
        <f>IFERROR(_xll.qlIndexFixing(ONIndex1Y,I842,TRUE,_xll.ohTrigger(RecalcTrigger,Trigger1Y)),NA())</f>
        <v>1.9917117425487518E-2</v>
      </c>
    </row>
    <row r="843" spans="2:17" x14ac:dyDescent="0.2">
      <c r="B843" s="46" t="s">
        <v>42</v>
      </c>
      <c r="D843" s="49">
        <f>_xll.qlCalendarAdvance(Calendar,$D842,B843,"f",FALSE)</f>
        <v>45265</v>
      </c>
      <c r="E843" s="49">
        <f>_xll.qlInterestRateIndexValueDate(IndexON,D843)</f>
        <v>45265</v>
      </c>
      <c r="F843" s="52">
        <f>IFERROR(_xll.qlIndexFixing(IndexON,D843,TRUE,_xll.ohTrigger(RecalcTrigger,TriggerON)),NA())</f>
        <v>1.6828075785486618E-2</v>
      </c>
      <c r="H843" s="49">
        <f>_xll.qlCalendarAdvance(Calendar,$H842,B843,"f",FALSE)</f>
        <v>45265</v>
      </c>
      <c r="I843" s="49">
        <f>_xll.qlInterestRateIndexValueDate(Index1M,$H843)</f>
        <v>45267</v>
      </c>
      <c r="J843" s="52">
        <f>IFERROR(_xll.qlIndexFixing(Index1M,$H843,TRUE,_xll.ohTrigger(RecalcTrigger,Trigger1M)),NA())</f>
        <v>1.7320173164464825E-2</v>
      </c>
      <c r="K843" s="52">
        <f>IFERROR(_xll.qlIndexFixing(ONIndex1M,I843,TRUE,_xll.ohTrigger(RecalcTrigger,Trigger1M)),NA())</f>
        <v>1.7249649839952141E-2</v>
      </c>
      <c r="L843" s="52">
        <f>IFERROR(_xll.qlIndexFixing(Index3M,H843,TRUE,_xll.ohTrigger(RecalcTrigger,Trigger3M)),NA())</f>
        <v>1.8457954404087363E-2</v>
      </c>
      <c r="M843" s="52">
        <f>IFERROR(_xll.qlIndexFixing(ONIndex3M,I843,TRUE,_xll.ohTrigger(RecalcTrigger,Trigger3M)),NA())</f>
        <v>1.8225717168514066E-2</v>
      </c>
      <c r="N843" s="52">
        <f>IFERROR(_xll.qlIndexFixing(Index6M,$H843,TRUE,_xll.ohTrigger(RecalcTrigger,Trigger6M)),NA())</f>
        <v>1.9325280946236093E-2</v>
      </c>
      <c r="O843" s="52">
        <f>IFERROR(_xll.qlIndexFixing(ONIndex6M,I843,TRUE,_xll.ohTrigger(RecalcTrigger,Trigger6M)),NA())</f>
        <v>1.8874464064477792E-2</v>
      </c>
      <c r="P843" s="52">
        <f>IFERROR(_xll.qlIndexFixing(Index1Y,$H843,TRUE,_xll.ohTrigger(RecalcTrigger,Trigger1Y)),NA())</f>
        <v>2.080267214845823E-2</v>
      </c>
      <c r="Q843" s="52">
        <f>IFERROR(_xll.qlIndexFixing(ONIndex1Y,I843,TRUE,_xll.ohTrigger(RecalcTrigger,Trigger1Y)),NA())</f>
        <v>1.9945310923104032E-2</v>
      </c>
    </row>
    <row r="844" spans="2:17" x14ac:dyDescent="0.2">
      <c r="B844" s="46" t="s">
        <v>42</v>
      </c>
      <c r="D844" s="49">
        <f>_xll.qlCalendarAdvance(Calendar,$D843,B844,"f",FALSE)</f>
        <v>45272</v>
      </c>
      <c r="E844" s="49">
        <f>_xll.qlInterestRateIndexValueDate(IndexON,D844)</f>
        <v>45272</v>
      </c>
      <c r="F844" s="52">
        <f>IFERROR(_xll.qlIndexFixing(IndexON,D844,TRUE,_xll.ohTrigger(RecalcTrigger,TriggerON)),NA())</f>
        <v>1.6865493877391557E-2</v>
      </c>
      <c r="H844" s="49">
        <f>_xll.qlCalendarAdvance(Calendar,$H843,B844,"f",FALSE)</f>
        <v>45272</v>
      </c>
      <c r="I844" s="49">
        <f>_xll.qlInterestRateIndexValueDate(Index1M,$H844)</f>
        <v>45274</v>
      </c>
      <c r="J844" s="52">
        <f>IFERROR(_xll.qlIndexFixing(Index1M,$H844,TRUE,_xll.ohTrigger(RecalcTrigger,Trigger1M)),NA())</f>
        <v>1.7355030688719353E-2</v>
      </c>
      <c r="K844" s="52">
        <f>IFERROR(_xll.qlIndexFixing(ONIndex1M,I844,TRUE,_xll.ohTrigger(RecalcTrigger,Trigger1M)),NA())</f>
        <v>1.7285008714020833E-2</v>
      </c>
      <c r="L844" s="52">
        <f>IFERROR(_xll.qlIndexFixing(Index3M,H844,TRUE,_xll.ohTrigger(RecalcTrigger,Trigger3M)),NA())</f>
        <v>1.8489823328503709E-2</v>
      </c>
      <c r="M844" s="52">
        <f>IFERROR(_xll.qlIndexFixing(ONIndex3M,I844,TRUE,_xll.ohTrigger(RecalcTrigger,Trigger3M)),NA())</f>
        <v>1.8259208524362691E-2</v>
      </c>
      <c r="N844" s="52">
        <f>IFERROR(_xll.qlIndexFixing(Index6M,$H844,TRUE,_xll.ohTrigger(RecalcTrigger,Trigger6M)),NA())</f>
        <v>1.9353077638198043E-2</v>
      </c>
      <c r="O844" s="52">
        <f>IFERROR(_xll.qlIndexFixing(ONIndex6M,I844,TRUE,_xll.ohTrigger(RecalcTrigger,Trigger6M)),NA())</f>
        <v>1.8905299039371215E-2</v>
      </c>
      <c r="P844" s="52">
        <f>IFERROR(_xll.qlIndexFixing(Index1Y,$H844,TRUE,_xll.ohTrigger(RecalcTrigger,Trigger1Y)),NA())</f>
        <v>2.082651799781703E-2</v>
      </c>
      <c r="Q844" s="52">
        <f>IFERROR(_xll.qlIndexFixing(ONIndex1Y,I844,TRUE,_xll.ohTrigger(RecalcTrigger,Trigger1Y)),NA())</f>
        <v>1.9973326628699439E-2</v>
      </c>
    </row>
    <row r="845" spans="2:17" x14ac:dyDescent="0.2">
      <c r="B845" s="46" t="s">
        <v>42</v>
      </c>
      <c r="D845" s="49">
        <f>_xll.qlCalendarAdvance(Calendar,$D844,B845,"f",FALSE)</f>
        <v>45279</v>
      </c>
      <c r="E845" s="49">
        <f>_xll.qlInterestRateIndexValueDate(IndexON,D845)</f>
        <v>45279</v>
      </c>
      <c r="F845" s="52">
        <f>IFERROR(_xll.qlIndexFixing(IndexON,D845,TRUE,_xll.ohTrigger(RecalcTrigger,TriggerON)),NA())</f>
        <v>1.6902532135052439E-2</v>
      </c>
      <c r="H845" s="49">
        <f>_xll.qlCalendarAdvance(Calendar,$H844,B845,"f",FALSE)</f>
        <v>45279</v>
      </c>
      <c r="I845" s="49">
        <f>_xll.qlInterestRateIndexValueDate(Index1M,$H845)</f>
        <v>45281</v>
      </c>
      <c r="J845" s="52">
        <f>IFERROR(_xll.qlIndexFixing(Index1M,$H845,TRUE,_xll.ohTrigger(RecalcTrigger,Trigger1M)),NA())</f>
        <v>1.7389549359013989E-2</v>
      </c>
      <c r="K845" s="52">
        <f>IFERROR(_xll.qlIndexFixing(ONIndex1M,I845,TRUE,_xll.ohTrigger(RecalcTrigger,Trigger1M)),NA())</f>
        <v>1.7329977553712794E-2</v>
      </c>
      <c r="L845" s="52">
        <f>IFERROR(_xll.qlIndexFixing(Index3M,H845,TRUE,_xll.ohTrigger(RecalcTrigger,Trigger3M)),NA())</f>
        <v>1.8521385448478863E-2</v>
      </c>
      <c r="M845" s="52">
        <f>IFERROR(_xll.qlIndexFixing(ONIndex3M,I845,TRUE,_xll.ohTrigger(RecalcTrigger,Trigger3M)),NA())</f>
        <v>1.8301833529648093E-2</v>
      </c>
      <c r="N845" s="52">
        <f>IFERROR(_xll.qlIndexFixing(Index6M,$H845,TRUE,_xll.ohTrigger(RecalcTrigger,Trigger6M)),NA())</f>
        <v>1.9380600662232766E-2</v>
      </c>
      <c r="O845" s="52">
        <f>IFERROR(_xll.qlIndexFixing(ONIndex6M,I845,TRUE,_xll.ohTrigger(RecalcTrigger,Trigger6M)),NA())</f>
        <v>1.8944566862524326E-2</v>
      </c>
      <c r="P845" s="52">
        <f>IFERROR(_xll.qlIndexFixing(Index1Y,$H845,TRUE,_xll.ohTrigger(RecalcTrigger,Trigger1Y)),NA())</f>
        <v>2.0850184328633843E-2</v>
      </c>
      <c r="Q845" s="52">
        <f>IFERROR(_xll.qlIndexFixing(ONIndex1Y,I845,TRUE,_xll.ohTrigger(RecalcTrigger,Trigger1Y)),NA())</f>
        <v>2.0009084988172887E-2</v>
      </c>
    </row>
    <row r="846" spans="2:17" x14ac:dyDescent="0.2">
      <c r="B846" s="46" t="s">
        <v>42</v>
      </c>
      <c r="D846" s="49">
        <f>_xll.qlCalendarAdvance(Calendar,$D845,B846,"f",FALSE)</f>
        <v>45287</v>
      </c>
      <c r="E846" s="49">
        <f>_xll.qlInterestRateIndexValueDate(IndexON,D846)</f>
        <v>45287</v>
      </c>
      <c r="F846" s="52">
        <f>IFERROR(_xll.qlIndexFixing(IndexON,D846,TRUE,_xll.ohTrigger(RecalcTrigger,TriggerON)),NA())</f>
        <v>1.694439311973106E-2</v>
      </c>
      <c r="H846" s="49">
        <f>_xll.qlCalendarAdvance(Calendar,$H845,B846,"f",FALSE)</f>
        <v>45287</v>
      </c>
      <c r="I846" s="49">
        <f>_xll.qlInterestRateIndexValueDate(Index1M,$H846)</f>
        <v>45289</v>
      </c>
      <c r="J846" s="52">
        <f>IFERROR(_xll.qlIndexFixing(Index1M,$H846,TRUE,_xll.ohTrigger(RecalcTrigger,Trigger1M)),NA())</f>
        <v>1.7431409117508231E-2</v>
      </c>
      <c r="K846" s="52">
        <f>IFERROR(_xll.qlIndexFixing(ONIndex1M,I846,TRUE,_xll.ohTrigger(RecalcTrigger,Trigger1M)),NA())</f>
        <v>1.7364567595263836E-2</v>
      </c>
      <c r="L846" s="52">
        <f>IFERROR(_xll.qlIndexFixing(Index3M,H846,TRUE,_xll.ohTrigger(RecalcTrigger,Trigger3M)),NA())</f>
        <v>1.8554430041751502E-2</v>
      </c>
      <c r="M846" s="52">
        <f>IFERROR(_xll.qlIndexFixing(ONIndex3M,I846,TRUE,_xll.ohTrigger(RecalcTrigger,Trigger3M)),NA())</f>
        <v>1.8334645697670737E-2</v>
      </c>
      <c r="N846" s="52">
        <f>IFERROR(_xll.qlIndexFixing(Index6M,$H846,TRUE,_xll.ohTrigger(RecalcTrigger,Trigger6M)),NA())</f>
        <v>1.9409348850275187E-2</v>
      </c>
      <c r="O846" s="52">
        <f>IFERROR(_xll.qlIndexFixing(ONIndex6M,I846,TRUE,_xll.ohTrigger(RecalcTrigger,Trigger6M)),NA())</f>
        <v>1.8974813673420243E-2</v>
      </c>
      <c r="P846" s="52">
        <f>IFERROR(_xll.qlIndexFixing(Index1Y,$H846,TRUE,_xll.ohTrigger(RecalcTrigger,Trigger1Y)),NA())</f>
        <v>2.0877012536050114E-2</v>
      </c>
      <c r="Q846" s="52">
        <f>IFERROR(_xll.qlIndexFixing(ONIndex1Y,I846,TRUE,_xll.ohTrigger(RecalcTrigger,Trigger1Y)),NA())</f>
        <v>2.0036692940337275E-2</v>
      </c>
    </row>
    <row r="847" spans="2:17" x14ac:dyDescent="0.2">
      <c r="B847" s="46" t="s">
        <v>42</v>
      </c>
      <c r="D847" s="49">
        <f>_xll.qlCalendarAdvance(Calendar,$D846,B847,"f",FALSE)</f>
        <v>45294</v>
      </c>
      <c r="E847" s="49">
        <f>_xll.qlInterestRateIndexValueDate(IndexON,D847)</f>
        <v>45294</v>
      </c>
      <c r="F847" s="52">
        <f>IFERROR(_xll.qlIndexFixing(IndexON,D847,TRUE,_xll.ohTrigger(RecalcTrigger,TriggerON)),NA())</f>
        <v>1.6980608654622031E-2</v>
      </c>
      <c r="H847" s="49">
        <f>_xll.qlCalendarAdvance(Calendar,$H846,B847,"f",FALSE)</f>
        <v>45294</v>
      </c>
      <c r="I847" s="49">
        <f>_xll.qlInterestRateIndexValueDate(Index1M,$H847)</f>
        <v>45296</v>
      </c>
      <c r="J847" s="52">
        <f>IFERROR(_xll.qlIndexFixing(Index1M,$H847,TRUE,_xll.ohTrigger(RecalcTrigger,Trigger1M)),NA())</f>
        <v>1.7459560668722732E-2</v>
      </c>
      <c r="K847" s="52">
        <f>IFERROR(_xll.qlIndexFixing(ONIndex1M,I847,TRUE,_xll.ohTrigger(RecalcTrigger,Trigger1M)),NA())</f>
        <v>1.7393945833505953E-2</v>
      </c>
      <c r="L847" s="52">
        <f>IFERROR(_xll.qlIndexFixing(Index3M,H847,TRUE,_xll.ohTrigger(RecalcTrigger,Trigger3M)),NA())</f>
        <v>1.8587977799059494E-2</v>
      </c>
      <c r="M847" s="52">
        <f>IFERROR(_xll.qlIndexFixing(ONIndex3M,I847,TRUE,_xll.ohTrigger(RecalcTrigger,Trigger3M)),NA())</f>
        <v>1.8362531840985241E-2</v>
      </c>
      <c r="N847" s="52">
        <f>IFERROR(_xll.qlIndexFixing(Index6M,$H847,TRUE,_xll.ohTrigger(RecalcTrigger,Trigger6M)),NA())</f>
        <v>1.9436300047166552E-2</v>
      </c>
      <c r="O847" s="52">
        <f>IFERROR(_xll.qlIndexFixing(ONIndex6M,I847,TRUE,_xll.ohTrigger(RecalcTrigger,Trigger6M)),NA())</f>
        <v>1.9000533188018309E-2</v>
      </c>
      <c r="P847" s="52">
        <f>IFERROR(_xll.qlIndexFixing(Index1Y,$H847,TRUE,_xll.ohTrigger(RecalcTrigger,Trigger1Y)),NA())</f>
        <v>2.0898150942892928E-2</v>
      </c>
      <c r="Q847" s="52">
        <f>IFERROR(_xll.qlIndexFixing(ONIndex1Y,I847,TRUE,_xll.ohTrigger(RecalcTrigger,Trigger1Y)),NA())</f>
        <v>2.0060214450117186E-2</v>
      </c>
    </row>
    <row r="848" spans="2:17" x14ac:dyDescent="0.2">
      <c r="B848" s="46" t="s">
        <v>42</v>
      </c>
      <c r="D848" s="49">
        <f>_xll.qlCalendarAdvance(Calendar,$D847,B848,"f",FALSE)</f>
        <v>45301</v>
      </c>
      <c r="E848" s="49">
        <f>_xll.qlInterestRateIndexValueDate(IndexON,D848)</f>
        <v>45301</v>
      </c>
      <c r="F848" s="52">
        <f>IFERROR(_xll.qlIndexFixing(IndexON,D848,TRUE,_xll.ohTrigger(RecalcTrigger,TriggerON)),NA())</f>
        <v>1.7016436149592806E-2</v>
      </c>
      <c r="H848" s="49">
        <f>_xll.qlCalendarAdvance(Calendar,$H847,B848,"f",FALSE)</f>
        <v>45301</v>
      </c>
      <c r="I848" s="49">
        <f>_xll.qlInterestRateIndexValueDate(Index1M,$H848)</f>
        <v>45303</v>
      </c>
      <c r="J848" s="52">
        <f>IFERROR(_xll.qlIndexFixing(Index1M,$H848,TRUE,_xll.ohTrigger(RecalcTrigger,Trigger1M)),NA())</f>
        <v>1.7493023971818976E-2</v>
      </c>
      <c r="K848" s="52">
        <f>IFERROR(_xll.qlIndexFixing(ONIndex1M,I848,TRUE,_xll.ohTrigger(RecalcTrigger,Trigger1M)),NA())</f>
        <v>1.7427903168529824E-2</v>
      </c>
      <c r="L848" s="52">
        <f>IFERROR(_xll.qlIndexFixing(Index3M,H848,TRUE,_xll.ohTrigger(RecalcTrigger,Trigger3M)),NA())</f>
        <v>1.8618564971244454E-2</v>
      </c>
      <c r="M848" s="52">
        <f>IFERROR(_xll.qlIndexFixing(ONIndex3M,I848,TRUE,_xll.ohTrigger(RecalcTrigger,Trigger3M)),NA())</f>
        <v>1.8394785899689126E-2</v>
      </c>
      <c r="N848" s="52">
        <f>IFERROR(_xll.qlIndexFixing(Index6M,$H848,TRUE,_xll.ohTrigger(RecalcTrigger,Trigger6M)),NA())</f>
        <v>1.9462973850698648E-2</v>
      </c>
      <c r="O848" s="52">
        <f>IFERROR(_xll.qlIndexFixing(ONIndex6M,I848,TRUE,_xll.ohTrigger(RecalcTrigger,Trigger6M)),NA())</f>
        <v>1.9030297521895889E-2</v>
      </c>
      <c r="P848" s="52">
        <f>IFERROR(_xll.qlIndexFixing(Index1Y,$H848,TRUE,_xll.ohTrigger(RecalcTrigger,Trigger1Y)),NA())</f>
        <v>2.092126792739003E-2</v>
      </c>
      <c r="Q848" s="52">
        <f>IFERROR(_xll.qlIndexFixing(ONIndex1Y,I848,TRUE,_xll.ohTrigger(RecalcTrigger,Trigger1Y)),NA())</f>
        <v>2.0087489697697691E-2</v>
      </c>
    </row>
    <row r="849" spans="2:17" x14ac:dyDescent="0.2">
      <c r="B849" s="46" t="s">
        <v>42</v>
      </c>
      <c r="D849" s="49">
        <f>_xll.qlCalendarAdvance(Calendar,$D848,B849,"f",FALSE)</f>
        <v>45308</v>
      </c>
      <c r="E849" s="49">
        <f>_xll.qlInterestRateIndexValueDate(IndexON,D849)</f>
        <v>45308</v>
      </c>
      <c r="F849" s="52">
        <f>IFERROR(_xll.qlIndexFixing(IndexON,D849,TRUE,_xll.ohTrigger(RecalcTrigger,TriggerON)),NA())</f>
        <v>1.7051872993372186E-2</v>
      </c>
      <c r="H849" s="49">
        <f>_xll.qlCalendarAdvance(Calendar,$H848,B849,"f",FALSE)</f>
        <v>45308</v>
      </c>
      <c r="I849" s="49">
        <f>_xll.qlInterestRateIndexValueDate(Index1M,$H849)</f>
        <v>45310</v>
      </c>
      <c r="J849" s="52">
        <f>IFERROR(_xll.qlIndexFixing(Index1M,$H849,TRUE,_xll.ohTrigger(RecalcTrigger,Trigger1M)),NA())</f>
        <v>1.7526139910917012E-2</v>
      </c>
      <c r="K849" s="52">
        <f>IFERROR(_xll.qlIndexFixing(ONIndex1M,I849,TRUE,_xll.ohTrigger(RecalcTrigger,Trigger1M)),NA())</f>
        <v>1.746151683326147E-2</v>
      </c>
      <c r="L849" s="52">
        <f>IFERROR(_xll.qlIndexFixing(Index3M,H849,TRUE,_xll.ohTrigger(RecalcTrigger,Trigger3M)),NA())</f>
        <v>1.8648838526627437E-2</v>
      </c>
      <c r="M849" s="52">
        <f>IFERROR(_xll.qlIndexFixing(ONIndex3M,I849,TRUE,_xll.ohTrigger(RecalcTrigger,Trigger3M)),NA())</f>
        <v>1.8426737110166513E-2</v>
      </c>
      <c r="N849" s="52">
        <f>IFERROR(_xll.qlIndexFixing(Index6M,$H849,TRUE,_xll.ohTrigger(RecalcTrigger,Trigger6M)),NA())</f>
        <v>1.9489369043959624E-2</v>
      </c>
      <c r="O849" s="52">
        <f>IFERROR(_xll.qlIndexFixing(ONIndex6M,I849,TRUE,_xll.ohTrigger(RecalcTrigger,Trigger6M)),NA())</f>
        <v>1.9059800354472856E-2</v>
      </c>
      <c r="P849" s="52">
        <f>IFERROR(_xll.qlIndexFixing(Index1Y,$H849,TRUE,_xll.ohTrigger(RecalcTrigger,Trigger1Y)),NA())</f>
        <v>2.0944207928689118E-2</v>
      </c>
      <c r="Q849" s="52">
        <f>IFERROR(_xll.qlIndexFixing(ONIndex1Y,I849,TRUE,_xll.ohTrigger(RecalcTrigger,Trigger1Y)),NA())</f>
        <v>2.0114585274999541E-2</v>
      </c>
    </row>
    <row r="850" spans="2:17" x14ac:dyDescent="0.2">
      <c r="B850" s="46" t="s">
        <v>42</v>
      </c>
      <c r="D850" s="49">
        <f>_xll.qlCalendarAdvance(Calendar,$D849,B850,"f",FALSE)</f>
        <v>45315</v>
      </c>
      <c r="E850" s="49">
        <f>_xll.qlInterestRateIndexValueDate(IndexON,D850)</f>
        <v>45315</v>
      </c>
      <c r="F850" s="52">
        <f>IFERROR(_xll.qlIndexFixing(IndexON,D850,TRUE,_xll.ohTrigger(RecalcTrigger,TriggerON)),NA())</f>
        <v>1.7086916575088651E-2</v>
      </c>
      <c r="H850" s="49">
        <f>_xll.qlCalendarAdvance(Calendar,$H849,B850,"f",FALSE)</f>
        <v>45315</v>
      </c>
      <c r="I850" s="49">
        <f>_xll.qlInterestRateIndexValueDate(Index1M,$H850)</f>
        <v>45317</v>
      </c>
      <c r="J850" s="52">
        <f>IFERROR(_xll.qlIndexFixing(Index1M,$H850,TRUE,_xll.ohTrigger(RecalcTrigger,Trigger1M)),NA())</f>
        <v>1.7558906392656514E-2</v>
      </c>
      <c r="K850" s="52">
        <f>IFERROR(_xll.qlIndexFixing(ONIndex1M,I850,TRUE,_xll.ohTrigger(RecalcTrigger,Trigger1M)),NA())</f>
        <v>1.7494784740330616E-2</v>
      </c>
      <c r="L850" s="52">
        <f>IFERROR(_xll.qlIndexFixing(Index3M,H850,TRUE,_xll.ohTrigger(RecalcTrigger,Trigger3M)),NA())</f>
        <v>1.8678796820903527E-2</v>
      </c>
      <c r="M850" s="52">
        <f>IFERROR(_xll.qlIndexFixing(ONIndex3M,I850,TRUE,_xll.ohTrigger(RecalcTrigger,Trigger3M)),NA())</f>
        <v>1.8458383842681059E-2</v>
      </c>
      <c r="N850" s="52">
        <f>IFERROR(_xll.qlIndexFixing(Index6M,$H850,TRUE,_xll.ohTrigger(RecalcTrigger,Trigger6M)),NA())</f>
        <v>1.951548441009078E-2</v>
      </c>
      <c r="O850" s="52">
        <f>IFERROR(_xll.qlIndexFixing(ONIndex6M,I850,TRUE,_xll.ohTrigger(RecalcTrigger,Trigger6M)),NA())</f>
        <v>1.9089040491504505E-2</v>
      </c>
      <c r="P850" s="52">
        <f>IFERROR(_xll.qlIndexFixing(Index1Y,$H850,TRUE,_xll.ohTrigger(RecalcTrigger,Trigger1Y)),NA())</f>
        <v>2.096697159727498E-2</v>
      </c>
      <c r="Q850" s="52">
        <f>IFERROR(_xll.qlIndexFixing(ONIndex1Y,I850,TRUE,_xll.ohTrigger(RecalcTrigger,Trigger1Y)),NA())</f>
        <v>2.0141500816635016E-2</v>
      </c>
    </row>
    <row r="851" spans="2:17" x14ac:dyDescent="0.2">
      <c r="B851" s="46" t="s">
        <v>42</v>
      </c>
      <c r="D851" s="49">
        <f>_xll.qlCalendarAdvance(Calendar,$D850,B851,"f",FALSE)</f>
        <v>45322</v>
      </c>
      <c r="E851" s="49">
        <f>_xll.qlInterestRateIndexValueDate(IndexON,D851)</f>
        <v>45322</v>
      </c>
      <c r="F851" s="52">
        <f>IFERROR(_xll.qlIndexFixing(IndexON,D851,TRUE,_xll.ohTrigger(RecalcTrigger,TriggerON)),NA())</f>
        <v>1.7121564284030555E-2</v>
      </c>
      <c r="H851" s="49">
        <f>_xll.qlCalendarAdvance(Calendar,$H850,B851,"f",FALSE)</f>
        <v>45322</v>
      </c>
      <c r="I851" s="49">
        <f>_xll.qlInterestRateIndexValueDate(Index1M,$H851)</f>
        <v>45324</v>
      </c>
      <c r="J851" s="52">
        <f>IFERROR(_xll.qlIndexFixing(Index1M,$H851,TRUE,_xll.ohTrigger(RecalcTrigger,Trigger1M)),NA())</f>
        <v>1.7591321323687469E-2</v>
      </c>
      <c r="K851" s="52">
        <f>IFERROR(_xll.qlIndexFixing(ONIndex1M,I851,TRUE,_xll.ohTrigger(RecalcTrigger,Trigger1M)),NA())</f>
        <v>1.752770480244692E-2</v>
      </c>
      <c r="L851" s="52">
        <f>IFERROR(_xll.qlIndexFixing(Index3M,H851,TRUE,_xll.ohTrigger(RecalcTrigger,Trigger3M)),NA())</f>
        <v>1.8705895317088661E-2</v>
      </c>
      <c r="M851" s="52">
        <f>IFERROR(_xll.qlIndexFixing(ONIndex3M,I851,TRUE,_xll.ohTrigger(RecalcTrigger,Trigger3M)),NA())</f>
        <v>1.8489724467496416E-2</v>
      </c>
      <c r="N851" s="52">
        <f>IFERROR(_xll.qlIndexFixing(Index6M,$H851,TRUE,_xll.ohTrigger(RecalcTrigger,Trigger6M)),NA())</f>
        <v>1.9541318732288319E-2</v>
      </c>
      <c r="O851" s="52">
        <f>IFERROR(_xll.qlIndexFixing(ONIndex6M,I851,TRUE,_xll.ohTrigger(RecalcTrigger,Trigger6M)),NA())</f>
        <v>1.9118016739145816E-2</v>
      </c>
      <c r="P851" s="52">
        <f>IFERROR(_xll.qlIndexFixing(Index1Y,$H851,TRUE,_xll.ohTrigger(RecalcTrigger,Trigger1Y)),NA())</f>
        <v>2.0989559591519283E-2</v>
      </c>
      <c r="Q851" s="52">
        <f>IFERROR(_xll.qlIndexFixing(ONIndex1Y,I851,TRUE,_xll.ohTrigger(RecalcTrigger,Trigger1Y)),NA())</f>
        <v>2.0168235957616076E-2</v>
      </c>
    </row>
    <row r="852" spans="2:17" x14ac:dyDescent="0.2">
      <c r="B852" s="46" t="s">
        <v>42</v>
      </c>
      <c r="D852" s="49">
        <f>_xll.qlCalendarAdvance(Calendar,$D851,B852,"f",FALSE)</f>
        <v>45329</v>
      </c>
      <c r="E852" s="49">
        <f>_xll.qlInterestRateIndexValueDate(IndexON,D852)</f>
        <v>45329</v>
      </c>
      <c r="F852" s="52">
        <f>IFERROR(_xll.qlIndexFixing(IndexON,D852,TRUE,_xll.ohTrigger(RecalcTrigger,TriggerON)),NA())</f>
        <v>1.7155813509006634E-2</v>
      </c>
      <c r="H852" s="49">
        <f>_xll.qlCalendarAdvance(Calendar,$H851,B852,"f",FALSE)</f>
        <v>45329</v>
      </c>
      <c r="I852" s="49">
        <f>_xll.qlInterestRateIndexValueDate(Index1M,$H852)</f>
        <v>45331</v>
      </c>
      <c r="J852" s="52">
        <f>IFERROR(_xll.qlIndexFixing(Index1M,$H852,TRUE,_xll.ohTrigger(RecalcTrigger,Trigger1M)),NA())</f>
        <v>1.7623382610670188E-2</v>
      </c>
      <c r="K852" s="52">
        <f>IFERROR(_xll.qlIndexFixing(ONIndex1M,I852,TRUE,_xll.ohTrigger(RecalcTrigger,Trigger1M)),NA())</f>
        <v>1.7560274932000297E-2</v>
      </c>
      <c r="L852" s="52">
        <f>IFERROR(_xll.qlIndexFixing(Index3M,H852,TRUE,_xll.ohTrigger(RecalcTrigger,Trigger3M)),NA())</f>
        <v>1.8735239694319894E-2</v>
      </c>
      <c r="M852" s="52">
        <f>IFERROR(_xll.qlIndexFixing(ONIndex3M,I852,TRUE,_xll.ohTrigger(RecalcTrigger,Trigger3M)),NA())</f>
        <v>1.8520757355195983E-2</v>
      </c>
      <c r="N852" s="52">
        <f>IFERROR(_xll.qlIndexFixing(Index6M,$H852,TRUE,_xll.ohTrigger(RecalcTrigger,Trigger6M)),NA())</f>
        <v>1.9566870793803336E-2</v>
      </c>
      <c r="O852" s="52">
        <f>IFERROR(_xll.qlIndexFixing(ONIndex6M,I852,TRUE,_xll.ohTrigger(RecalcTrigger,Trigger6M)),NA())</f>
        <v>1.9146727902912275E-2</v>
      </c>
      <c r="P852" s="52">
        <f>IFERROR(_xll.qlIndexFixing(Index1Y,$H852,TRUE,_xll.ohTrigger(RecalcTrigger,Trigger1Y)),NA())</f>
        <v>2.1011972577679703E-2</v>
      </c>
      <c r="Q852" s="52">
        <f>IFERROR(_xll.qlIndexFixing(ONIndex1Y,I852,TRUE,_xll.ohTrigger(RecalcTrigger,Trigger1Y)),NA())</f>
        <v>2.0194790332555002E-2</v>
      </c>
    </row>
    <row r="853" spans="2:17" x14ac:dyDescent="0.2">
      <c r="B853" s="46" t="s">
        <v>42</v>
      </c>
      <c r="D853" s="49">
        <f>_xll.qlCalendarAdvance(Calendar,$D852,B853,"f",FALSE)</f>
        <v>45336</v>
      </c>
      <c r="E853" s="49">
        <f>_xll.qlInterestRateIndexValueDate(IndexON,D853)</f>
        <v>45336</v>
      </c>
      <c r="F853" s="52">
        <f>IFERROR(_xll.qlIndexFixing(IndexON,D853,TRUE,_xll.ohTrigger(RecalcTrigger,TriggerON)),NA())</f>
        <v>1.718966163914537E-2</v>
      </c>
      <c r="H853" s="49">
        <f>_xll.qlCalendarAdvance(Calendar,$H852,B853,"f",FALSE)</f>
        <v>45336</v>
      </c>
      <c r="I853" s="49">
        <f>_xll.qlInterestRateIndexValueDate(Index1M,$H853)</f>
        <v>45338</v>
      </c>
      <c r="J853" s="52">
        <f>IFERROR(_xll.qlIndexFixing(Index1M,$H853,TRUE,_xll.ohTrigger(RecalcTrigger,Trigger1M)),NA())</f>
        <v>1.7655088160267549E-2</v>
      </c>
      <c r="K853" s="52">
        <f>IFERROR(_xll.qlIndexFixing(ONIndex1M,I853,TRUE,_xll.ohTrigger(RecalcTrigger,Trigger1M)),NA())</f>
        <v>1.7592493041620472E-2</v>
      </c>
      <c r="L853" s="52">
        <f>IFERROR(_xll.qlIndexFixing(Index3M,H853,TRUE,_xll.ohTrigger(RecalcTrigger,Trigger3M)),NA())</f>
        <v>1.8764264009394793E-2</v>
      </c>
      <c r="M853" s="52">
        <f>IFERROR(_xll.qlIndexFixing(ONIndex3M,I853,TRUE,_xll.ohTrigger(RecalcTrigger,Trigger3M)),NA())</f>
        <v>1.855148087612335E-2</v>
      </c>
      <c r="N853" s="52">
        <f>IFERROR(_xll.qlIndexFixing(Index6M,$H853,TRUE,_xll.ohTrigger(RecalcTrigger,Trigger6M)),NA())</f>
        <v>1.9592139377944472E-2</v>
      </c>
      <c r="O853" s="52">
        <f>IFERROR(_xll.qlIndexFixing(ONIndex6M,I853,TRUE,_xll.ohTrigger(RecalcTrigger,Trigger6M)),NA())</f>
        <v>1.9175172788798989E-2</v>
      </c>
      <c r="P853" s="52">
        <f>IFERROR(_xll.qlIndexFixing(Index1Y,$H853,TRUE,_xll.ohTrigger(RecalcTrigger,Trigger1Y)),NA())</f>
        <v>2.1034211229899923E-2</v>
      </c>
      <c r="Q853" s="52">
        <f>IFERROR(_xll.qlIndexFixing(ONIndex1Y,I853,TRUE,_xll.ohTrigger(RecalcTrigger,Trigger1Y)),NA())</f>
        <v>2.022116357630388E-2</v>
      </c>
    </row>
    <row r="854" spans="2:17" x14ac:dyDescent="0.2">
      <c r="B854" s="46" t="s">
        <v>42</v>
      </c>
      <c r="D854" s="49">
        <f>_xll.qlCalendarAdvance(Calendar,$D853,B854,"f",FALSE)</f>
        <v>45343</v>
      </c>
      <c r="E854" s="49">
        <f>_xll.qlInterestRateIndexValueDate(IndexON,D854)</f>
        <v>45343</v>
      </c>
      <c r="F854" s="52">
        <f>IFERROR(_xll.qlIndexFixing(IndexON,D854,TRUE,_xll.ohTrigger(RecalcTrigger,TriggerON)),NA())</f>
        <v>1.7223106063575244E-2</v>
      </c>
      <c r="H854" s="49">
        <f>_xll.qlCalendarAdvance(Calendar,$H853,B854,"f",FALSE)</f>
        <v>45343</v>
      </c>
      <c r="I854" s="49">
        <f>_xll.qlInterestRateIndexValueDate(Index1M,$H854)</f>
        <v>45345</v>
      </c>
      <c r="J854" s="52">
        <f>IFERROR(_xll.qlIndexFixing(Index1M,$H854,TRUE,_xll.ohTrigger(RecalcTrigger,Trigger1M)),NA())</f>
        <v>1.7686435879163069E-2</v>
      </c>
      <c r="K854" s="52">
        <f>IFERROR(_xll.qlIndexFixing(ONIndex1M,I854,TRUE,_xll.ohTrigger(RecalcTrigger,Trigger1M)),NA())</f>
        <v>1.7624357043857231E-2</v>
      </c>
      <c r="L854" s="52">
        <f>IFERROR(_xll.qlIndexFixing(Index3M,H854,TRUE,_xll.ohTrigger(RecalcTrigger,Trigger3M)),NA())</f>
        <v>1.8792966618279117E-2</v>
      </c>
      <c r="M854" s="52">
        <f>IFERROR(_xll.qlIndexFixing(ONIndex3M,I854,TRUE,_xll.ohTrigger(RecalcTrigger,Trigger3M)),NA())</f>
        <v>1.8581893400622107E-2</v>
      </c>
      <c r="N854" s="52">
        <f>IFERROR(_xll.qlIndexFixing(Index6M,$H854,TRUE,_xll.ohTrigger(RecalcTrigger,Trigger6M)),NA())</f>
        <v>1.9617123268080971E-2</v>
      </c>
      <c r="O854" s="52">
        <f>IFERROR(_xll.qlIndexFixing(ONIndex6M,I854,TRUE,_xll.ohTrigger(RecalcTrigger,Trigger6M)),NA())</f>
        <v>1.920335020264119E-2</v>
      </c>
      <c r="P854" s="52">
        <f>IFERROR(_xll.qlIndexFixing(Index1Y,$H854,TRUE,_xll.ohTrigger(RecalcTrigger,Trigger1Y)),NA())</f>
        <v>2.1056276230208983E-2</v>
      </c>
      <c r="Q854" s="52">
        <f>IFERROR(_xll.qlIndexFixing(ONIndex1Y,I854,TRUE,_xll.ohTrigger(RecalcTrigger,Trigger1Y)),NA())</f>
        <v>2.0247355323634864E-2</v>
      </c>
    </row>
    <row r="855" spans="2:17" x14ac:dyDescent="0.2">
      <c r="B855" s="46" t="s">
        <v>42</v>
      </c>
      <c r="D855" s="49">
        <f>_xll.qlCalendarAdvance(Calendar,$D854,B855,"f",FALSE)</f>
        <v>45350</v>
      </c>
      <c r="E855" s="49">
        <f>_xll.qlInterestRateIndexValueDate(IndexON,D855)</f>
        <v>45350</v>
      </c>
      <c r="F855" s="52">
        <f>IFERROR(_xll.qlIndexFixing(IndexON,D855,TRUE,_xll.ohTrigger(RecalcTrigger,TriggerON)),NA())</f>
        <v>1.7256144171264864E-2</v>
      </c>
      <c r="H855" s="49">
        <f>_xll.qlCalendarAdvance(Calendar,$H854,B855,"f",FALSE)</f>
        <v>45350</v>
      </c>
      <c r="I855" s="49">
        <f>_xll.qlInterestRateIndexValueDate(Index1M,$H855)</f>
        <v>45352</v>
      </c>
      <c r="J855" s="52">
        <f>IFERROR(_xll.qlIndexFixing(Index1M,$H855,TRUE,_xll.ohTrigger(RecalcTrigger,Trigger1M)),NA())</f>
        <v>1.7720039728794934E-2</v>
      </c>
      <c r="K855" s="52">
        <f>IFERROR(_xll.qlIndexFixing(ONIndex1M,I855,TRUE,_xll.ohTrigger(RecalcTrigger,Trigger1M)),NA())</f>
        <v>1.7655864851340297E-2</v>
      </c>
      <c r="L855" s="52">
        <f>IFERROR(_xll.qlIndexFixing(Index3M,H855,TRUE,_xll.ohTrigger(RecalcTrigger,Trigger3M)),NA())</f>
        <v>1.8831157512306226E-2</v>
      </c>
      <c r="M855" s="52">
        <f>IFERROR(_xll.qlIndexFixing(ONIndex3M,I855,TRUE,_xll.ohTrigger(RecalcTrigger,Trigger3M)),NA())</f>
        <v>1.8611993299195717E-2</v>
      </c>
      <c r="N855" s="52">
        <f>IFERROR(_xll.qlIndexFixing(Index6M,$H855,TRUE,_xll.ohTrigger(RecalcTrigger,Trigger6M)),NA())</f>
        <v>1.9648410126316778E-2</v>
      </c>
      <c r="O855" s="52">
        <f>IFERROR(_xll.qlIndexFixing(ONIndex6M,I855,TRUE,_xll.ohTrigger(RecalcTrigger,Trigger6M)),NA())</f>
        <v>1.9231258950354047E-2</v>
      </c>
      <c r="P855" s="52">
        <f>IFERROR(_xll.qlIndexFixing(Index1Y,$H855,TRUE,_xll.ohTrigger(RecalcTrigger,Trigger1Y)),NA())</f>
        <v>2.1078168268520839E-2</v>
      </c>
      <c r="Q855" s="52">
        <f>IFERROR(_xll.qlIndexFixing(ONIndex1Y,I855,TRUE,_xll.ohTrigger(RecalcTrigger,Trigger1Y)),NA())</f>
        <v>2.027336520940004E-2</v>
      </c>
    </row>
    <row r="856" spans="2:17" x14ac:dyDescent="0.2">
      <c r="B856" s="46" t="s">
        <v>42</v>
      </c>
      <c r="D856" s="49">
        <f>_xll.qlCalendarAdvance(Calendar,$D855,B856,"f",FALSE)</f>
        <v>45357</v>
      </c>
      <c r="E856" s="49">
        <f>_xll.qlInterestRateIndexValueDate(IndexON,D856)</f>
        <v>45357</v>
      </c>
      <c r="F856" s="52">
        <f>IFERROR(_xll.qlIndexFixing(IndexON,D856,TRUE,_xll.ohTrigger(RecalcTrigger,TriggerON)),NA())</f>
        <v>1.7288773351342712E-2</v>
      </c>
      <c r="H856" s="49">
        <f>_xll.qlCalendarAdvance(Calendar,$H855,B856,"f",FALSE)</f>
        <v>45357</v>
      </c>
      <c r="I856" s="49">
        <f>_xll.qlInterestRateIndexValueDate(Index1M,$H856)</f>
        <v>45359</v>
      </c>
      <c r="J856" s="52">
        <f>IFERROR(_xll.qlIndexFixing(Index1M,$H856,TRUE,_xll.ohTrigger(RecalcTrigger,Trigger1M)),NA())</f>
        <v>1.7748049451600675E-2</v>
      </c>
      <c r="K856" s="52">
        <f>IFERROR(_xll.qlIndexFixing(ONIndex1M,I856,TRUE,_xll.ohTrigger(RecalcTrigger,Trigger1M)),NA())</f>
        <v>1.7687014376539523E-2</v>
      </c>
      <c r="L856" s="52">
        <f>IFERROR(_xll.qlIndexFixing(Index3M,H856,TRUE,_xll.ohTrigger(RecalcTrigger,Trigger3M)),NA())</f>
        <v>1.8859123434216377E-2</v>
      </c>
      <c r="M856" s="52">
        <f>IFERROR(_xll.qlIndexFixing(ONIndex3M,I856,TRUE,_xll.ohTrigger(RecalcTrigger,Trigger3M)),NA())</f>
        <v>1.8641778942107834E-2</v>
      </c>
      <c r="N856" s="52">
        <f>IFERROR(_xll.qlIndexFixing(Index6M,$H856,TRUE,_xll.ohTrigger(RecalcTrigger,Trigger6M)),NA())</f>
        <v>1.9672762130468775E-2</v>
      </c>
      <c r="O856" s="52">
        <f>IFERROR(_xll.qlIndexFixing(ONIndex6M,I856,TRUE,_xll.ohTrigger(RecalcTrigger,Trigger6M)),NA())</f>
        <v>1.9258897837692857E-2</v>
      </c>
      <c r="P856" s="52">
        <f>IFERROR(_xll.qlIndexFixing(Index1Y,$H856,TRUE,_xll.ohTrigger(RecalcTrigger,Trigger1Y)),NA())</f>
        <v>2.1099888042634365E-2</v>
      </c>
      <c r="Q856" s="52">
        <f>IFERROR(_xll.qlIndexFixing(ONIndex1Y,I856,TRUE,_xll.ohTrigger(RecalcTrigger,Trigger1Y)),NA())</f>
        <v>2.0299192868291627E-2</v>
      </c>
    </row>
    <row r="857" spans="2:17" x14ac:dyDescent="0.2">
      <c r="B857" s="46" t="s">
        <v>42</v>
      </c>
      <c r="D857" s="49">
        <f>_xll.qlCalendarAdvance(Calendar,$D856,B857,"f",FALSE)</f>
        <v>45364</v>
      </c>
      <c r="E857" s="49">
        <f>_xll.qlInterestRateIndexValueDate(IndexON,D857)</f>
        <v>45364</v>
      </c>
      <c r="F857" s="52">
        <f>IFERROR(_xll.qlIndexFixing(IndexON,D857,TRUE,_xll.ohTrigger(RecalcTrigger,TriggerON)),NA())</f>
        <v>1.7320990992937269E-2</v>
      </c>
      <c r="H857" s="49">
        <f>_xll.qlCalendarAdvance(Calendar,$H856,B857,"f",FALSE)</f>
        <v>45364</v>
      </c>
      <c r="I857" s="49">
        <f>_xll.qlInterestRateIndexValueDate(Index1M,$H857)</f>
        <v>45366</v>
      </c>
      <c r="J857" s="52">
        <f>IFERROR(_xll.qlIndexFixing(Index1M,$H857,TRUE,_xll.ohTrigger(RecalcTrigger,Trigger1M)),NA())</f>
        <v>1.7778311118548464E-2</v>
      </c>
      <c r="K857" s="52">
        <f>IFERROR(_xll.qlIndexFixing(ONIndex1M,I857,TRUE,_xll.ohTrigger(RecalcTrigger,Trigger1M)),NA())</f>
        <v>1.7717803532164567E-2</v>
      </c>
      <c r="L857" s="52">
        <f>IFERROR(_xll.qlIndexFixing(Index3M,H857,TRUE,_xll.ohTrigger(RecalcTrigger,Trigger3M)),NA())</f>
        <v>1.8886762188493965E-2</v>
      </c>
      <c r="M857" s="52">
        <f>IFERROR(_xll.qlIndexFixing(ONIndex3M,I857,TRUE,_xll.ohTrigger(RecalcTrigger,Trigger3M)),NA())</f>
        <v>1.8671248699941856E-2</v>
      </c>
      <c r="N857" s="52">
        <f>IFERROR(_xll.qlIndexFixing(Index6M,$H857,TRUE,_xll.ohTrigger(RecalcTrigger,Trigger6M)),NA())</f>
        <v>1.9696825488202434E-2</v>
      </c>
      <c r="O857" s="52">
        <f>IFERROR(_xll.qlIndexFixing(ONIndex6M,I857,TRUE,_xll.ohTrigger(RecalcTrigger,Trigger6M)),NA())</f>
        <v>1.9286265670492853E-2</v>
      </c>
      <c r="P857" s="52">
        <f>IFERROR(_xll.qlIndexFixing(Index1Y,$H857,TRUE,_xll.ohTrigger(RecalcTrigger,Trigger1Y)),NA())</f>
        <v>2.112143625823314E-2</v>
      </c>
      <c r="Q857" s="52">
        <f>IFERROR(_xll.qlIndexFixing(ONIndex1Y,I857,TRUE,_xll.ohTrigger(RecalcTrigger,Trigger1Y)),NA())</f>
        <v>2.032483793516171E-2</v>
      </c>
    </row>
    <row r="858" spans="2:17" x14ac:dyDescent="0.2">
      <c r="B858" s="46" t="s">
        <v>42</v>
      </c>
      <c r="D858" s="49">
        <f>_xll.qlCalendarAdvance(Calendar,$D857,B858,"f",FALSE)</f>
        <v>45371</v>
      </c>
      <c r="E858" s="49">
        <f>_xll.qlInterestRateIndexValueDate(IndexON,D858)</f>
        <v>45371</v>
      </c>
      <c r="F858" s="52">
        <f>IFERROR(_xll.qlIndexFixing(IndexON,D858,TRUE,_xll.ohTrigger(RecalcTrigger,TriggerON)),NA())</f>
        <v>1.7352794484937206E-2</v>
      </c>
      <c r="H858" s="49">
        <f>_xll.qlCalendarAdvance(Calendar,$H857,B858,"f",FALSE)</f>
        <v>45371</v>
      </c>
      <c r="I858" s="49">
        <f>_xll.qlInterestRateIndexValueDate(Index1M,$H858)</f>
        <v>45373</v>
      </c>
      <c r="J858" s="52">
        <f>IFERROR(_xll.qlIndexFixing(Index1M,$H858,TRUE,_xll.ohTrigger(RecalcTrigger,Trigger1M)),NA())</f>
        <v>1.7808206581613552E-2</v>
      </c>
      <c r="K858" s="52">
        <f>IFERROR(_xll.qlIndexFixing(ONIndex1M,I858,TRUE,_xll.ohTrigger(RecalcTrigger,Trigger1M)),NA())</f>
        <v>1.774823023068528E-2</v>
      </c>
      <c r="L858" s="52">
        <f>IFERROR(_xll.qlIndexFixing(Index3M,H858,TRUE,_xll.ohTrigger(RecalcTrigger,Trigger3M)),NA())</f>
        <v>1.8914072130600021E-2</v>
      </c>
      <c r="M858" s="52">
        <f>IFERROR(_xll.qlIndexFixing(ONIndex3M,I858,TRUE,_xll.ohTrigger(RecalcTrigger,Trigger3M)),NA())</f>
        <v>1.8700400942961437E-2</v>
      </c>
      <c r="N858" s="52">
        <f>IFERROR(_xll.qlIndexFixing(Index6M,$H858,TRUE,_xll.ohTrigger(RecalcTrigger,Trigger6M)),NA())</f>
        <v>1.9720598982785963E-2</v>
      </c>
      <c r="O858" s="52">
        <f>IFERROR(_xll.qlIndexFixing(ONIndex6M,I858,TRUE,_xll.ohTrigger(RecalcTrigger,Trigger6M)),NA())</f>
        <v>1.9313361254669204E-2</v>
      </c>
      <c r="P858" s="52">
        <f>IFERROR(_xll.qlIndexFixing(Index1Y,$H858,TRUE,_xll.ohTrigger(RecalcTrigger,Trigger1Y)),NA())</f>
        <v>2.1142813628884573E-2</v>
      </c>
      <c r="Q858" s="52">
        <f>IFERROR(_xll.qlIndexFixing(ONIndex1Y,I858,TRUE,_xll.ohTrigger(RecalcTrigger,Trigger1Y)),NA())</f>
        <v>2.0350300044782443E-2</v>
      </c>
    </row>
    <row r="859" spans="2:17" x14ac:dyDescent="0.2">
      <c r="B859" s="46" t="s">
        <v>42</v>
      </c>
      <c r="D859" s="49">
        <f>_xll.qlCalendarAdvance(Calendar,$D858,B859,"f",FALSE)</f>
        <v>45378</v>
      </c>
      <c r="E859" s="49">
        <f>_xll.qlInterestRateIndexValueDate(IndexON,D859)</f>
        <v>45378</v>
      </c>
      <c r="F859" s="52">
        <f>IFERROR(_xll.qlIndexFixing(IndexON,D859,TRUE,_xll.ohTrigger(RecalcTrigger,TriggerON)),NA())</f>
        <v>1.7384181216550942E-2</v>
      </c>
      <c r="H859" s="49">
        <f>_xll.qlCalendarAdvance(Calendar,$H858,B859,"f",FALSE)</f>
        <v>45378</v>
      </c>
      <c r="I859" s="49">
        <f>_xll.qlInterestRateIndexValueDate(Index1M,$H859)</f>
        <v>45384</v>
      </c>
      <c r="J859" s="52">
        <f>IFERROR(_xll.qlIndexFixing(Index1M,$H859,TRUE,_xll.ohTrigger(RecalcTrigger,Trigger1M)),NA())</f>
        <v>1.7851935420219789E-2</v>
      </c>
      <c r="K859" s="52">
        <f>IFERROR(_xll.qlIndexFixing(ONIndex1M,I859,TRUE,_xll.ohTrigger(RecalcTrigger,Trigger1M)),NA())</f>
        <v>1.7786814322207078E-2</v>
      </c>
      <c r="L859" s="52">
        <f>IFERROR(_xll.qlIndexFixing(Index3M,H859,TRUE,_xll.ohTrigger(RecalcTrigger,Trigger3M)),NA())</f>
        <v>1.8949270003711598E-2</v>
      </c>
      <c r="M859" s="52">
        <f>IFERROR(_xll.qlIndexFixing(ONIndex3M,I859,TRUE,_xll.ohTrigger(RecalcTrigger,Trigger3M)),NA())</f>
        <v>1.8737413223242072E-2</v>
      </c>
      <c r="N859" s="52">
        <f>IFERROR(_xll.qlIndexFixing(Index6M,$H859,TRUE,_xll.ohTrigger(RecalcTrigger,Trigger6M)),NA())</f>
        <v>1.9753163022799291E-2</v>
      </c>
      <c r="O859" s="52">
        <f>IFERROR(_xll.qlIndexFixing(ONIndex6M,I859,TRUE,_xll.ohTrigger(RecalcTrigger,Trigger6M)),NA())</f>
        <v>1.9347796473745404E-2</v>
      </c>
      <c r="P859" s="52">
        <f>IFERROR(_xll.qlIndexFixing(Index1Y,$H859,TRUE,_xll.ohTrigger(RecalcTrigger,Trigger1Y)),NA())</f>
        <v>2.1172032589727004E-2</v>
      </c>
      <c r="Q859" s="52">
        <f>IFERROR(_xll.qlIndexFixing(ONIndex1Y,I859,TRUE,_xll.ohTrigger(RecalcTrigger,Trigger1Y)),NA())</f>
        <v>2.0382767619970821E-2</v>
      </c>
    </row>
    <row r="860" spans="2:17" x14ac:dyDescent="0.2">
      <c r="B860" s="46" t="s">
        <v>42</v>
      </c>
      <c r="D860" s="49">
        <f>_xll.qlCalendarAdvance(Calendar,$D859,B860,"f",FALSE)</f>
        <v>45385</v>
      </c>
      <c r="E860" s="49">
        <f>_xll.qlInterestRateIndexValueDate(IndexON,D860)</f>
        <v>45385</v>
      </c>
      <c r="F860" s="52">
        <f>IFERROR(_xll.qlIndexFixing(IndexON,D860,TRUE,_xll.ohTrigger(RecalcTrigger,TriggerON)),NA())</f>
        <v>1.7415148576747086E-2</v>
      </c>
      <c r="H860" s="49">
        <f>_xll.qlCalendarAdvance(Calendar,$H859,B860,"f",FALSE)</f>
        <v>45385</v>
      </c>
      <c r="I860" s="49">
        <f>_xll.qlInterestRateIndexValueDate(Index1M,$H860)</f>
        <v>45387</v>
      </c>
      <c r="J860" s="52">
        <f>IFERROR(_xll.qlIndexFixing(Index1M,$H860,TRUE,_xll.ohTrigger(RecalcTrigger,Trigger1M)),NA())</f>
        <v>1.7866890523038539E-2</v>
      </c>
      <c r="K860" s="52">
        <f>IFERROR(_xll.qlIndexFixing(ONIndex1M,I860,TRUE,_xll.ohTrigger(RecalcTrigger,Trigger1M)),NA())</f>
        <v>1.7807987906692802E-2</v>
      </c>
      <c r="L860" s="52">
        <f>IFERROR(_xll.qlIndexFixing(Index3M,H860,TRUE,_xll.ohTrigger(RecalcTrigger,Trigger3M)),NA())</f>
        <v>1.8960678675644917E-2</v>
      </c>
      <c r="M860" s="52">
        <f>IFERROR(_xll.qlIndexFixing(ONIndex3M,I860,TRUE,_xll.ohTrigger(RecalcTrigger,Trigger3M)),NA())</f>
        <v>1.875774636609151E-2</v>
      </c>
      <c r="N860" s="52">
        <f>IFERROR(_xll.qlIndexFixing(Index6M,$H860,TRUE,_xll.ohTrigger(RecalcTrigger,Trigger6M)),NA())</f>
        <v>1.9767286405443375E-2</v>
      </c>
      <c r="O860" s="52">
        <f>IFERROR(_xll.qlIndexFixing(ONIndex6M,I860,TRUE,_xll.ohTrigger(RecalcTrigger,Trigger6M)),NA())</f>
        <v>1.9366730900571838E-2</v>
      </c>
      <c r="P860" s="52">
        <f>IFERROR(_xll.qlIndexFixing(Index1Y,$H860,TRUE,_xll.ohTrigger(RecalcTrigger,Trigger1Y)),NA())</f>
        <v>2.118505872903265E-2</v>
      </c>
      <c r="Q860" s="52">
        <f>IFERROR(_xll.qlIndexFixing(ONIndex1Y,I860,TRUE,_xll.ohTrigger(RecalcTrigger,Trigger1Y)),NA())</f>
        <v>2.0400673931444402E-2</v>
      </c>
    </row>
    <row r="861" spans="2:17" x14ac:dyDescent="0.2">
      <c r="B861" s="46" t="s">
        <v>42</v>
      </c>
      <c r="D861" s="49">
        <f>_xll.qlCalendarAdvance(Calendar,$D860,B861,"f",FALSE)</f>
        <v>45392</v>
      </c>
      <c r="E861" s="49">
        <f>_xll.qlInterestRateIndexValueDate(IndexON,D861)</f>
        <v>45392</v>
      </c>
      <c r="F861" s="52">
        <f>IFERROR(_xll.qlIndexFixing(IndexON,D861,TRUE,_xll.ohTrigger(RecalcTrigger,TriggerON)),NA())</f>
        <v>1.7445693954734054E-2</v>
      </c>
      <c r="H861" s="49">
        <f>_xll.qlCalendarAdvance(Calendar,$H860,B861,"f",FALSE)</f>
        <v>45392</v>
      </c>
      <c r="I861" s="49">
        <f>_xll.qlInterestRateIndexValueDate(Index1M,$H861)</f>
        <v>45394</v>
      </c>
      <c r="J861" s="52">
        <f>IFERROR(_xll.qlIndexFixing(Index1M,$H861,TRUE,_xll.ohTrigger(RecalcTrigger,Trigger1M)),NA())</f>
        <v>1.7895674814912436E-2</v>
      </c>
      <c r="K861" s="52">
        <f>IFERROR(_xll.qlIndexFixing(ONIndex1M,I861,TRUE,_xll.ohTrigger(RecalcTrigger,Trigger1M)),NA())</f>
        <v>1.783731470935912E-2</v>
      </c>
      <c r="L861" s="52">
        <f>IFERROR(_xll.qlIndexFixing(Index3M,H861,TRUE,_xll.ohTrigger(RecalcTrigger,Trigger3M)),NA())</f>
        <v>1.8987060581855314E-2</v>
      </c>
      <c r="M861" s="52">
        <f>IFERROR(_xll.qlIndexFixing(ONIndex3M,I861,TRUE,_xll.ohTrigger(RecalcTrigger,Trigger3M)),NA())</f>
        <v>1.8785936287049054E-2</v>
      </c>
      <c r="N861" s="52">
        <f>IFERROR(_xll.qlIndexFixing(Index6M,$H861,TRUE,_xll.ohTrigger(RecalcTrigger,Trigger6M)),NA())</f>
        <v>1.9790218480619674E-2</v>
      </c>
      <c r="O861" s="52">
        <f>IFERROR(_xll.qlIndexFixing(ONIndex6M,I861,TRUE,_xll.ohTrigger(RecalcTrigger,Trigger6M)),NA())</f>
        <v>1.9393002573968587E-2</v>
      </c>
      <c r="P861" s="52">
        <f>IFERROR(_xll.qlIndexFixing(Index1Y,$H861,TRUE,_xll.ohTrigger(RecalcTrigger,Trigger1Y)),NA())</f>
        <v>2.120592792508065E-2</v>
      </c>
      <c r="Q861" s="52">
        <f>IFERROR(_xll.qlIndexFixing(ONIndex1Y,I861,TRUE,_xll.ohTrigger(RecalcTrigger,Trigger1Y)),NA())</f>
        <v>2.0425584978109868E-2</v>
      </c>
    </row>
    <row r="862" spans="2:17" x14ac:dyDescent="0.2">
      <c r="B862" s="46" t="s">
        <v>42</v>
      </c>
      <c r="D862" s="49">
        <f>_xll.qlCalendarAdvance(Calendar,$D861,B862,"f",FALSE)</f>
        <v>45399</v>
      </c>
      <c r="E862" s="49">
        <f>_xll.qlInterestRateIndexValueDate(IndexON,D862)</f>
        <v>45399</v>
      </c>
      <c r="F862" s="52">
        <f>IFERROR(_xll.qlIndexFixing(IndexON,D862,TRUE,_xll.ohTrigger(RecalcTrigger,TriggerON)),NA())</f>
        <v>1.7475814739320583E-2</v>
      </c>
      <c r="H862" s="49">
        <f>_xll.qlCalendarAdvance(Calendar,$H861,B862,"f",FALSE)</f>
        <v>45399</v>
      </c>
      <c r="I862" s="49">
        <f>_xll.qlInterestRateIndexValueDate(Index1M,$H862)</f>
        <v>45401</v>
      </c>
      <c r="J862" s="52">
        <f>IFERROR(_xll.qlIndexFixing(Index1M,$H862,TRUE,_xll.ohTrigger(RecalcTrigger,Trigger1M)),NA())</f>
        <v>1.7924084529926484E-2</v>
      </c>
      <c r="K862" s="52">
        <f>IFERROR(_xll.qlIndexFixing(ONIndex1M,I862,TRUE,_xll.ohTrigger(RecalcTrigger,Trigger1M)),NA())</f>
        <v>1.7866270705200193E-2</v>
      </c>
      <c r="L862" s="52">
        <f>IFERROR(_xll.qlIndexFixing(Index3M,H862,TRUE,_xll.ohTrigger(RecalcTrigger,Trigger3M)),NA())</f>
        <v>1.9013107497664574E-2</v>
      </c>
      <c r="M862" s="52">
        <f>IFERROR(_xll.qlIndexFixing(ONIndex3M,I862,TRUE,_xll.ohTrigger(RecalcTrigger,Trigger3M)),NA())</f>
        <v>1.8813802174806327E-2</v>
      </c>
      <c r="N862" s="52">
        <f>IFERROR(_xll.qlIndexFixing(Index6M,$H862,TRUE,_xll.ohTrigger(RecalcTrigger,Trigger6M)),NA())</f>
        <v>1.9812889621427375E-2</v>
      </c>
      <c r="O862" s="52">
        <f>IFERROR(_xll.qlIndexFixing(ONIndex6M,I862,TRUE,_xll.ohTrigger(RecalcTrigger,Trigger6M)),NA())</f>
        <v>1.9418997222242496E-2</v>
      </c>
      <c r="P862" s="52">
        <f>IFERROR(_xll.qlIndexFixing(Index1Y,$H862,TRUE,_xll.ohTrigger(RecalcTrigger,Trigger1Y)),NA())</f>
        <v>2.1228618849873711E-2</v>
      </c>
      <c r="Q862" s="52">
        <f>IFERROR(_xll.qlIndexFixing(ONIndex1Y,I862,TRUE,_xll.ohTrigger(RecalcTrigger,Trigger1Y)),NA())</f>
        <v>2.0450311606614591E-2</v>
      </c>
    </row>
    <row r="863" spans="2:17" x14ac:dyDescent="0.2">
      <c r="B863" s="46" t="s">
        <v>42</v>
      </c>
      <c r="D863" s="49">
        <f>_xll.qlCalendarAdvance(Calendar,$D862,B863,"f",FALSE)</f>
        <v>45406</v>
      </c>
      <c r="E863" s="49">
        <f>_xll.qlInterestRateIndexValueDate(IndexON,D863)</f>
        <v>45406</v>
      </c>
      <c r="F863" s="52">
        <f>IFERROR(_xll.qlIndexFixing(IndexON,D863,TRUE,_xll.ohTrigger(RecalcTrigger,TriggerON)),NA())</f>
        <v>1.7505508319954899E-2</v>
      </c>
      <c r="H863" s="49">
        <f>_xll.qlCalendarAdvance(Calendar,$H862,B863,"f",FALSE)</f>
        <v>45406</v>
      </c>
      <c r="I863" s="49">
        <f>_xll.qlInterestRateIndexValueDate(Index1M,$H863)</f>
        <v>45408</v>
      </c>
      <c r="J863" s="52">
        <f>IFERROR(_xll.qlIndexFixing(Index1M,$H863,TRUE,_xll.ohTrigger(RecalcTrigger,Trigger1M)),NA())</f>
        <v>1.7952117574875071E-2</v>
      </c>
      <c r="K863" s="52">
        <f>IFERROR(_xll.qlIndexFixing(ONIndex1M,I863,TRUE,_xll.ohTrigger(RecalcTrigger,Trigger1M)),NA())</f>
        <v>1.7897325034708089E-2</v>
      </c>
      <c r="L863" s="52">
        <f>IFERROR(_xll.qlIndexFixing(Index3M,H863,TRUE,_xll.ohTrigger(RecalcTrigger,Trigger3M)),NA())</f>
        <v>1.9038817779201734E-2</v>
      </c>
      <c r="M863" s="52">
        <f>IFERROR(_xll.qlIndexFixing(ONIndex3M,I863,TRUE,_xll.ohTrigger(RecalcTrigger,Trigger3M)),NA())</f>
        <v>1.8843789371292274E-2</v>
      </c>
      <c r="N863" s="52">
        <f>IFERROR(_xll.qlIndexFixing(Index6M,$H863,TRUE,_xll.ohTrigger(RecalcTrigger,Trigger6M)),NA())</f>
        <v>1.9835310064258965E-2</v>
      </c>
      <c r="O863" s="52">
        <f>IFERROR(_xll.qlIndexFixing(ONIndex6M,I863,TRUE,_xll.ohTrigger(RecalcTrigger,Trigger6M)),NA())</f>
        <v>1.9447064381159507E-2</v>
      </c>
      <c r="P863" s="52">
        <f>IFERROR(_xll.qlIndexFixing(Index1Y,$H863,TRUE,_xll.ohTrigger(RecalcTrigger,Trigger1Y)),NA())</f>
        <v>2.1247163334620768E-2</v>
      </c>
      <c r="Q863" s="52">
        <f>IFERROR(_xll.qlIndexFixing(ONIndex1Y,I863,TRUE,_xll.ohTrigger(RecalcTrigger,Trigger1Y)),NA())</f>
        <v>2.0477181236735476E-2</v>
      </c>
    </row>
    <row r="864" spans="2:17" x14ac:dyDescent="0.2">
      <c r="B864" s="46" t="s">
        <v>42</v>
      </c>
      <c r="D864" s="49">
        <f>_xll.qlCalendarAdvance(Calendar,$D863,B864,"f",FALSE)</f>
        <v>45414</v>
      </c>
      <c r="E864" s="49">
        <f>_xll.qlInterestRateIndexValueDate(IndexON,D864)</f>
        <v>45414</v>
      </c>
      <c r="F864" s="52">
        <f>IFERROR(_xll.qlIndexFixing(IndexON,D864,TRUE,_xll.ohTrigger(RecalcTrigger,TriggerON)),NA())</f>
        <v>1.7538917384110064E-2</v>
      </c>
      <c r="H864" s="49">
        <f>_xll.qlCalendarAdvance(Calendar,$H863,B864,"f",FALSE)</f>
        <v>45414</v>
      </c>
      <c r="I864" s="49">
        <f>_xll.qlInterestRateIndexValueDate(Index1M,$H864)</f>
        <v>45418</v>
      </c>
      <c r="J864" s="52">
        <f>IFERROR(_xll.qlIndexFixing(Index1M,$H864,TRUE,_xll.ohTrigger(RecalcTrigger,Trigger1M)),NA())</f>
        <v>1.7991507224925141E-2</v>
      </c>
      <c r="K864" s="52">
        <f>IFERROR(_xll.qlIndexFixing(ONIndex1M,I864,TRUE,_xll.ohTrigger(RecalcTrigger,Trigger1M)),NA())</f>
        <v>1.7927060925817528E-2</v>
      </c>
      <c r="L864" s="52">
        <f>IFERROR(_xll.qlIndexFixing(Index3M,H864,TRUE,_xll.ohTrigger(RecalcTrigger,Trigger3M)),NA())</f>
        <v>1.9077200011229128E-2</v>
      </c>
      <c r="M864" s="52">
        <f>IFERROR(_xll.qlIndexFixing(ONIndex3M,I864,TRUE,_xll.ohTrigger(RecalcTrigger,Trigger3M)),NA())</f>
        <v>1.887241608133472E-2</v>
      </c>
      <c r="N864" s="52">
        <f>IFERROR(_xll.qlIndexFixing(Index6M,$H864,TRUE,_xll.ohTrigger(RecalcTrigger,Trigger6M)),NA())</f>
        <v>1.9864889303135354E-2</v>
      </c>
      <c r="O864" s="52">
        <f>IFERROR(_xll.qlIndexFixing(ONIndex6M,I864,TRUE,_xll.ohTrigger(RecalcTrigger,Trigger6M)),NA())</f>
        <v>1.9473761646597865E-2</v>
      </c>
      <c r="P864" s="52">
        <f>IFERROR(_xll.qlIndexFixing(Index1Y,$H864,TRUE,_xll.ohTrigger(RecalcTrigger,Trigger1Y)),NA())</f>
        <v>2.1272275774970231E-2</v>
      </c>
      <c r="Q864" s="52">
        <f>IFERROR(_xll.qlIndexFixing(ONIndex1Y,I864,TRUE,_xll.ohTrigger(RecalcTrigger,Trigger1Y)),NA())</f>
        <v>2.0502674541242882E-2</v>
      </c>
    </row>
    <row r="865" spans="2:17" x14ac:dyDescent="0.2">
      <c r="B865" s="46" t="s">
        <v>42</v>
      </c>
      <c r="D865" s="49">
        <f>_xll.qlCalendarAdvance(Calendar,$D864,B865,"f",FALSE)</f>
        <v>45421</v>
      </c>
      <c r="E865" s="49">
        <f>_xll.qlInterestRateIndexValueDate(IndexON,D865)</f>
        <v>45421</v>
      </c>
      <c r="F865" s="52">
        <f>IFERROR(_xll.qlIndexFixing(IndexON,D865,TRUE,_xll.ohTrigger(RecalcTrigger,TriggerON)),NA())</f>
        <v>1.7567686735251442E-2</v>
      </c>
      <c r="H865" s="49">
        <f>_xll.qlCalendarAdvance(Calendar,$H864,B865,"f",FALSE)</f>
        <v>45421</v>
      </c>
      <c r="I865" s="49">
        <f>_xll.qlInterestRateIndexValueDate(Index1M,$H865)</f>
        <v>45425</v>
      </c>
      <c r="J865" s="52">
        <f>IFERROR(_xll.qlIndexFixing(Index1M,$H865,TRUE,_xll.ohTrigger(RecalcTrigger,Trigger1M)),NA())</f>
        <v>1.8018616785245606E-2</v>
      </c>
      <c r="K865" s="52">
        <f>IFERROR(_xll.qlIndexFixing(ONIndex1M,I865,TRUE,_xll.ohTrigger(RecalcTrigger,Trigger1M)),NA())</f>
        <v>1.7954837939306856E-2</v>
      </c>
      <c r="L865" s="52">
        <f>IFERROR(_xll.qlIndexFixing(Index3M,H865,TRUE,_xll.ohTrigger(RecalcTrigger,Trigger3M)),NA())</f>
        <v>1.9102062575462611E-2</v>
      </c>
      <c r="M865" s="52">
        <f>IFERROR(_xll.qlIndexFixing(ONIndex3M,I865,TRUE,_xll.ohTrigger(RecalcTrigger,Trigger3M)),NA())</f>
        <v>1.8899252969966085E-2</v>
      </c>
      <c r="N865" s="52">
        <f>IFERROR(_xll.qlIndexFixing(Index6M,$H865,TRUE,_xll.ohTrigger(RecalcTrigger,Trigger6M)),NA())</f>
        <v>1.9886754887173518E-2</v>
      </c>
      <c r="O865" s="52">
        <f>IFERROR(_xll.qlIndexFixing(ONIndex6M,I865,TRUE,_xll.ohTrigger(RecalcTrigger,Trigger6M)),NA())</f>
        <v>1.949887786993898E-2</v>
      </c>
      <c r="P865" s="52">
        <f>IFERROR(_xll.qlIndexFixing(Index1Y,$H865,TRUE,_xll.ohTrigger(RecalcTrigger,Trigger1Y)),NA())</f>
        <v>2.1292426865160256E-2</v>
      </c>
      <c r="Q865" s="52">
        <f>IFERROR(_xll.qlIndexFixing(ONIndex1Y,I865,TRUE,_xll.ohTrigger(RecalcTrigger,Trigger1Y)),NA())</f>
        <v>2.0526819192561163E-2</v>
      </c>
    </row>
    <row r="866" spans="2:17" x14ac:dyDescent="0.2">
      <c r="B866" s="46" t="s">
        <v>42</v>
      </c>
      <c r="D866" s="49">
        <f>_xll.qlCalendarAdvance(Calendar,$D865,B866,"f",FALSE)</f>
        <v>45428</v>
      </c>
      <c r="E866" s="49">
        <f>_xll.qlInterestRateIndexValueDate(IndexON,D866)</f>
        <v>45428</v>
      </c>
      <c r="F866" s="52">
        <f>IFERROR(_xll.qlIndexFixing(IndexON,D866,TRUE,_xll.ohTrigger(RecalcTrigger,TriggerON)),NA())</f>
        <v>1.7596020676364788E-2</v>
      </c>
      <c r="H866" s="49">
        <f>_xll.qlCalendarAdvance(Calendar,$H865,B866,"f",FALSE)</f>
        <v>45428</v>
      </c>
      <c r="I866" s="49">
        <f>_xll.qlInterestRateIndexValueDate(Index1M,$H866)</f>
        <v>45432</v>
      </c>
      <c r="J866" s="52">
        <f>IFERROR(_xll.qlIndexFixing(Index1M,$H866,TRUE,_xll.ohTrigger(RecalcTrigger,Trigger1M)),NA())</f>
        <v>1.8045342498918697E-2</v>
      </c>
      <c r="K866" s="52">
        <f>IFERROR(_xll.qlIndexFixing(ONIndex1M,I866,TRUE,_xll.ohTrigger(RecalcTrigger,Trigger1M)),NA())</f>
        <v>1.7982235498088528E-2</v>
      </c>
      <c r="L866" s="52">
        <f>IFERROR(_xll.qlIndexFixing(Index3M,H866,TRUE,_xll.ohTrigger(RecalcTrigger,Trigger3M)),NA())</f>
        <v>1.9126582735787389E-2</v>
      </c>
      <c r="M866" s="52">
        <f>IFERROR(_xll.qlIndexFixing(ONIndex3M,I866,TRUE,_xll.ohTrigger(RecalcTrigger,Trigger3M)),NA())</f>
        <v>1.8925759074157611E-2</v>
      </c>
      <c r="N866" s="52">
        <f>IFERROR(_xll.qlIndexFixing(Index6M,$H866,TRUE,_xll.ohTrigger(RecalcTrigger,Trigger6M)),NA())</f>
        <v>1.9908404455630177E-2</v>
      </c>
      <c r="O866" s="52">
        <f>IFERROR(_xll.qlIndexFixing(ONIndex6M,I866,TRUE,_xll.ohTrigger(RecalcTrigger,Trigger6M)),NA())</f>
        <v>1.9523712120754766E-2</v>
      </c>
      <c r="P866" s="52">
        <f>IFERROR(_xll.qlIndexFixing(Index1Y,$H866,TRUE,_xll.ohTrigger(RecalcTrigger,Trigger1Y)),NA())</f>
        <v>2.1312413364812915E-2</v>
      </c>
      <c r="Q866" s="52">
        <f>IFERROR(_xll.qlIndexFixing(ONIndex1Y,I866,TRUE,_xll.ohTrigger(RecalcTrigger,Trigger1Y)),NA())</f>
        <v>2.0550777912689E-2</v>
      </c>
    </row>
    <row r="867" spans="2:17" x14ac:dyDescent="0.2">
      <c r="B867" s="46" t="s">
        <v>42</v>
      </c>
      <c r="D867" s="49">
        <f>_xll.qlCalendarAdvance(Calendar,$D866,B867,"f",FALSE)</f>
        <v>45435</v>
      </c>
      <c r="E867" s="49">
        <f>_xll.qlInterestRateIndexValueDate(IndexON,D867)</f>
        <v>45435</v>
      </c>
      <c r="F867" s="52">
        <f>IFERROR(_xll.qlIndexFixing(IndexON,D867,TRUE,_xll.ohTrigger(RecalcTrigger,TriggerON)),NA())</f>
        <v>1.7623916596658518E-2</v>
      </c>
      <c r="H867" s="49">
        <f>_xll.qlCalendarAdvance(Calendar,$H866,B867,"f",FALSE)</f>
        <v>45435</v>
      </c>
      <c r="I867" s="49">
        <f>_xll.qlInterestRateIndexValueDate(Index1M,$H867)</f>
        <v>45439</v>
      </c>
      <c r="J867" s="52">
        <f>IFERROR(_xll.qlIndexFixing(Index1M,$H867,TRUE,_xll.ohTrigger(RecalcTrigger,Trigger1M)),NA())</f>
        <v>1.8071682272821327E-2</v>
      </c>
      <c r="K867" s="52">
        <f>IFERROR(_xll.qlIndexFixing(ONIndex1M,I867,TRUE,_xll.ohTrigger(RecalcTrigger,Trigger1M)),NA())</f>
        <v>1.8009251514712332E-2</v>
      </c>
      <c r="L867" s="52">
        <f>IFERROR(_xll.qlIndexFixing(Index3M,H867,TRUE,_xll.ohTrigger(RecalcTrigger,Trigger3M)),NA())</f>
        <v>1.9150758848379256E-2</v>
      </c>
      <c r="M867" s="52">
        <f>IFERROR(_xll.qlIndexFixing(ONIndex3M,I867,TRUE,_xll.ohTrigger(RecalcTrigger,Trigger3M)),NA())</f>
        <v>1.895193276441276E-2</v>
      </c>
      <c r="N867" s="52">
        <f>IFERROR(_xll.qlIndexFixing(Index6M,$H867,TRUE,_xll.ohTrigger(RecalcTrigger,Trigger6M)),NA())</f>
        <v>1.9929848717045465E-2</v>
      </c>
      <c r="O867" s="52">
        <f>IFERROR(_xll.qlIndexFixing(ONIndex6M,I867,TRUE,_xll.ohTrigger(RecalcTrigger,Trigger6M)),NA())</f>
        <v>1.9548263205040328E-2</v>
      </c>
      <c r="P867" s="52">
        <f>IFERROR(_xll.qlIndexFixing(Index1Y,$H867,TRUE,_xll.ohTrigger(RecalcTrigger,Trigger1Y)),NA())</f>
        <v>2.1332236065944966E-2</v>
      </c>
      <c r="Q867" s="52">
        <f>IFERROR(_xll.qlIndexFixing(ONIndex1Y,I867,TRUE,_xll.ohTrigger(RecalcTrigger,Trigger1Y)),NA())</f>
        <v>2.0574550336558417E-2</v>
      </c>
    </row>
    <row r="868" spans="2:17" x14ac:dyDescent="0.2">
      <c r="B868" s="46" t="s">
        <v>42</v>
      </c>
      <c r="D868" s="49">
        <f>_xll.qlCalendarAdvance(Calendar,$D867,B868,"f",FALSE)</f>
        <v>45442</v>
      </c>
      <c r="E868" s="49">
        <f>_xll.qlInterestRateIndexValueDate(IndexON,D868)</f>
        <v>45442</v>
      </c>
      <c r="F868" s="52">
        <f>IFERROR(_xll.qlIndexFixing(IndexON,D868,TRUE,_xll.ohTrigger(RecalcTrigger,TriggerON)),NA())</f>
        <v>1.7651371885181177E-2</v>
      </c>
      <c r="H868" s="49">
        <f>_xll.qlCalendarAdvance(Calendar,$H867,B868,"f",FALSE)</f>
        <v>45442</v>
      </c>
      <c r="I868" s="49">
        <f>_xll.qlInterestRateIndexValueDate(Index1M,$H868)</f>
        <v>45446</v>
      </c>
      <c r="J868" s="52">
        <f>IFERROR(_xll.qlIndexFixing(Index1M,$H868,TRUE,_xll.ohTrigger(RecalcTrigger,Trigger1M)),NA())</f>
        <v>1.8095358902686876E-2</v>
      </c>
      <c r="K868" s="52">
        <f>IFERROR(_xll.qlIndexFixing(ONIndex1M,I868,TRUE,_xll.ohTrigger(RecalcTrigger,Trigger1M)),NA())</f>
        <v>1.8035883901807992E-2</v>
      </c>
      <c r="L868" s="52">
        <f>IFERROR(_xll.qlIndexFixing(Index3M,H868,TRUE,_xll.ohTrigger(RecalcTrigger,Trigger3M)),NA())</f>
        <v>1.9174589269466136E-2</v>
      </c>
      <c r="M868" s="52">
        <f>IFERROR(_xll.qlIndexFixing(ONIndex3M,I868,TRUE,_xll.ohTrigger(RecalcTrigger,Trigger3M)),NA())</f>
        <v>1.8977772410995186E-2</v>
      </c>
      <c r="N868" s="52">
        <f>IFERROR(_xll.qlIndexFixing(Index6M,$H868,TRUE,_xll.ohTrigger(RecalcTrigger,Trigger6M)),NA())</f>
        <v>1.994909906616971E-2</v>
      </c>
      <c r="O868" s="52">
        <f>IFERROR(_xll.qlIndexFixing(ONIndex6M,I868,TRUE,_xll.ohTrigger(RecalcTrigger,Trigger6M)),NA())</f>
        <v>1.95725299286309E-2</v>
      </c>
      <c r="P868" s="52">
        <f>IFERROR(_xll.qlIndexFixing(Index1Y,$H868,TRUE,_xll.ohTrigger(RecalcTrigger,Trigger1Y)),NA())</f>
        <v>2.13518957684934E-2</v>
      </c>
      <c r="Q868" s="52">
        <f>IFERROR(_xll.qlIndexFixing(ONIndex1Y,I868,TRUE,_xll.ohTrigger(RecalcTrigger,Trigger1Y)),NA())</f>
        <v>2.0598136098941566E-2</v>
      </c>
    </row>
    <row r="869" spans="2:17" x14ac:dyDescent="0.2">
      <c r="B869" s="46" t="s">
        <v>42</v>
      </c>
      <c r="D869" s="49">
        <f>_xll.qlCalendarAdvance(Calendar,$D868,B869,"f",FALSE)</f>
        <v>45449</v>
      </c>
      <c r="E869" s="49">
        <f>_xll.qlInterestRateIndexValueDate(IndexON,D869)</f>
        <v>45449</v>
      </c>
      <c r="F869" s="52">
        <f>IFERROR(_xll.qlIndexFixing(IndexON,D869,TRUE,_xll.ohTrigger(RecalcTrigger,TriggerON)),NA())</f>
        <v>1.7678383930901376E-2</v>
      </c>
      <c r="H869" s="49">
        <f>_xll.qlCalendarAdvance(Calendar,$H868,B869,"f",FALSE)</f>
        <v>45449</v>
      </c>
      <c r="I869" s="49">
        <f>_xll.qlInterestRateIndexValueDate(Index1M,$H869)</f>
        <v>45453</v>
      </c>
      <c r="J869" s="52">
        <f>IFERROR(_xll.qlIndexFixing(Index1M,$H869,TRUE,_xll.ohTrigger(RecalcTrigger,Trigger1M)),NA())</f>
        <v>1.8120947275600763E-2</v>
      </c>
      <c r="K869" s="52">
        <f>IFERROR(_xll.qlIndexFixing(ONIndex1M,I869,TRUE,_xll.ohTrigger(RecalcTrigger,Trigger1M)),NA())</f>
        <v>1.8062130571925294E-2</v>
      </c>
      <c r="L869" s="52">
        <f>IFERROR(_xll.qlIndexFixing(Index3M,H869,TRUE,_xll.ohTrigger(RecalcTrigger,Trigger3M)),NA())</f>
        <v>1.9198072355325481E-2</v>
      </c>
      <c r="M869" s="52">
        <f>IFERROR(_xll.qlIndexFixing(ONIndex3M,I869,TRUE,_xll.ohTrigger(RecalcTrigger,Trigger3M)),NA())</f>
        <v>1.9003276384328416E-2</v>
      </c>
      <c r="N869" s="52">
        <f>IFERROR(_xll.qlIndexFixing(Index6M,$H869,TRUE,_xll.ohTrigger(RecalcTrigger,Trigger6M)),NA())</f>
        <v>1.9970171838981671E-2</v>
      </c>
      <c r="O869" s="52">
        <f>IFERROR(_xll.qlIndexFixing(ONIndex6M,I869,TRUE,_xll.ohTrigger(RecalcTrigger,Trigger6M)),NA())</f>
        <v>1.9596511097281777E-2</v>
      </c>
      <c r="P869" s="52">
        <f>IFERROR(_xll.qlIndexFixing(Index1Y,$H869,TRUE,_xll.ohTrigger(RecalcTrigger,Trigger1Y)),NA())</f>
        <v>2.1371393280315013E-2</v>
      </c>
      <c r="Q869" s="52">
        <f>IFERROR(_xll.qlIndexFixing(ONIndex1Y,I869,TRUE,_xll.ohTrigger(RecalcTrigger,Trigger1Y)),NA())</f>
        <v>2.0621534834530664E-2</v>
      </c>
    </row>
    <row r="870" spans="2:17" x14ac:dyDescent="0.2">
      <c r="B870" s="46" t="s">
        <v>42</v>
      </c>
      <c r="D870" s="49">
        <f>_xll.qlCalendarAdvance(Calendar,$D869,B870,"f",FALSE)</f>
        <v>45456</v>
      </c>
      <c r="E870" s="49">
        <f>_xll.qlInterestRateIndexValueDate(IndexON,D870)</f>
        <v>45456</v>
      </c>
      <c r="F870" s="52">
        <f>IFERROR(_xll.qlIndexFixing(IndexON,D870,TRUE,_xll.ohTrigger(RecalcTrigger,TriggerON)),NA())</f>
        <v>1.7704950122947594E-2</v>
      </c>
      <c r="H870" s="49">
        <f>_xll.qlCalendarAdvance(Calendar,$H869,B870,"f",FALSE)</f>
        <v>45456</v>
      </c>
      <c r="I870" s="49">
        <f>_xll.qlInterestRateIndexValueDate(Index1M,$H870)</f>
        <v>45460</v>
      </c>
      <c r="J870" s="52">
        <f>IFERROR(_xll.qlIndexFixing(Index1M,$H870,TRUE,_xll.ohTrigger(RecalcTrigger,Trigger1M)),NA())</f>
        <v>1.81461435969128E-2</v>
      </c>
      <c r="K870" s="52">
        <f>IFERROR(_xll.qlIndexFixing(ONIndex1M,I870,TRUE,_xll.ohTrigger(RecalcTrigger,Trigger1M)),NA())</f>
        <v>1.8087989437614027E-2</v>
      </c>
      <c r="L870" s="52">
        <f>IFERROR(_xll.qlIndexFixing(Index3M,H870,TRUE,_xll.ohTrigger(RecalcTrigger,Trigger3M)),NA())</f>
        <v>1.9221206462286873E-2</v>
      </c>
      <c r="M870" s="52">
        <f>IFERROR(_xll.qlIndexFixing(ONIndex3M,I870,TRUE,_xll.ohTrigger(RecalcTrigger,Trigger3M)),NA())</f>
        <v>1.9028443054995847E-2</v>
      </c>
      <c r="N870" s="52">
        <f>IFERROR(_xll.qlIndexFixing(Index6M,$H870,TRUE,_xll.ohTrigger(RecalcTrigger,Trigger6M)),NA())</f>
        <v>1.9991071062968921E-2</v>
      </c>
      <c r="O870" s="52">
        <f>IFERROR(_xll.qlIndexFixing(ONIndex6M,I870,TRUE,_xll.ohTrigger(RecalcTrigger,Trigger6M)),NA())</f>
        <v>1.9620205517068001E-2</v>
      </c>
      <c r="P870" s="52">
        <f>IFERROR(_xll.qlIndexFixing(Index1Y,$H870,TRUE,_xll.ohTrigger(RecalcTrigger,Trigger1Y)),NA())</f>
        <v>2.1390729417186401E-2</v>
      </c>
      <c r="Q870" s="52">
        <f>IFERROR(_xll.qlIndexFixing(ONIndex1Y,I870,TRUE,_xll.ohTrigger(RecalcTrigger,Trigger1Y)),NA())</f>
        <v>2.0644746178177797E-2</v>
      </c>
    </row>
    <row r="871" spans="2:17" x14ac:dyDescent="0.2">
      <c r="B871" s="46" t="s">
        <v>42</v>
      </c>
      <c r="D871" s="49">
        <f>_xll.qlCalendarAdvance(Calendar,$D870,B871,"f",FALSE)</f>
        <v>45463</v>
      </c>
      <c r="E871" s="49">
        <f>_xll.qlInterestRateIndexValueDate(IndexON,D871)</f>
        <v>45463</v>
      </c>
      <c r="F871" s="52">
        <f>IFERROR(_xll.qlIndexFixing(IndexON,D871,TRUE,_xll.ohTrigger(RecalcTrigger,TriggerON)),NA())</f>
        <v>1.7731067850528248E-2</v>
      </c>
      <c r="H871" s="49">
        <f>_xll.qlCalendarAdvance(Calendar,$H870,B871,"f",FALSE)</f>
        <v>45463</v>
      </c>
      <c r="I871" s="49">
        <f>_xll.qlInterestRateIndexValueDate(Index1M,$H871)</f>
        <v>45467</v>
      </c>
      <c r="J871" s="52">
        <f>IFERROR(_xll.qlIndexFixing(Index1M,$H871,TRUE,_xll.ohTrigger(RecalcTrigger,Trigger1M)),NA())</f>
        <v>1.8170945773755776E-2</v>
      </c>
      <c r="K871" s="52">
        <f>IFERROR(_xll.qlIndexFixing(ONIndex1M,I871,TRUE,_xll.ohTrigger(RecalcTrigger,Trigger1M)),NA())</f>
        <v>1.8113458411503913E-2</v>
      </c>
      <c r="L871" s="52">
        <f>IFERROR(_xll.qlIndexFixing(Index3M,H871,TRUE,_xll.ohTrigger(RecalcTrigger,Trigger3M)),NA())</f>
        <v>1.9243989961237815E-2</v>
      </c>
      <c r="M871" s="52">
        <f>IFERROR(_xll.qlIndexFixing(ONIndex3M,I871,TRUE,_xll.ohTrigger(RecalcTrigger,Trigger3M)),NA())</f>
        <v>1.9053270793181198E-2</v>
      </c>
      <c r="N871" s="52">
        <f>IFERROR(_xll.qlIndexFixing(Index6M,$H871,TRUE,_xll.ohTrigger(RecalcTrigger,Trigger6M)),NA())</f>
        <v>2.0011807882541009E-2</v>
      </c>
      <c r="O871" s="52">
        <f>IFERROR(_xll.qlIndexFixing(ONIndex6M,I871,TRUE,_xll.ohTrigger(RecalcTrigger,Trigger6M)),NA())</f>
        <v>1.9643611993584997E-2</v>
      </c>
      <c r="P871" s="52">
        <f>IFERROR(_xll.qlIndexFixing(Index1Y,$H871,TRUE,_xll.ohTrigger(RecalcTrigger,Trigger1Y)),NA())</f>
        <v>2.1409905002802213E-2</v>
      </c>
      <c r="Q871" s="52">
        <f>IFERROR(_xll.qlIndexFixing(ONIndex1Y,I871,TRUE,_xll.ohTrigger(RecalcTrigger,Trigger1Y)),NA())</f>
        <v>2.0667769764814992E-2</v>
      </c>
    </row>
    <row r="872" spans="2:17" x14ac:dyDescent="0.2">
      <c r="B872" s="46" t="s">
        <v>42</v>
      </c>
      <c r="D872" s="49">
        <f>_xll.qlCalendarAdvance(Calendar,$D871,B872,"f",FALSE)</f>
        <v>45470</v>
      </c>
      <c r="E872" s="49">
        <f>_xll.qlInterestRateIndexValueDate(IndexON,D872)</f>
        <v>45470</v>
      </c>
      <c r="F872" s="52">
        <f>IFERROR(_xll.qlIndexFixing(IndexON,D872,TRUE,_xll.ohTrigger(RecalcTrigger,TriggerON)),NA())</f>
        <v>1.7756734502532012E-2</v>
      </c>
      <c r="H872" s="49">
        <f>_xll.qlCalendarAdvance(Calendar,$H871,B872,"f",FALSE)</f>
        <v>45470</v>
      </c>
      <c r="I872" s="49">
        <f>_xll.qlInterestRateIndexValueDate(Index1M,$H872)</f>
        <v>45474</v>
      </c>
      <c r="J872" s="52">
        <f>IFERROR(_xll.qlIndexFixing(Index1M,$H872,TRUE,_xll.ohTrigger(RecalcTrigger,Trigger1M)),NA())</f>
        <v>1.819751878763215E-2</v>
      </c>
      <c r="K872" s="52">
        <f>IFERROR(_xll.qlIndexFixing(ONIndex1M,I872,TRUE,_xll.ohTrigger(RecalcTrigger,Trigger1M)),NA())</f>
        <v>1.8138535406064804E-2</v>
      </c>
      <c r="L872" s="52">
        <f>IFERROR(_xll.qlIndexFixing(Index3M,H872,TRUE,_xll.ohTrigger(RecalcTrigger,Trigger3M)),NA())</f>
        <v>1.9266428606783792E-2</v>
      </c>
      <c r="M872" s="52">
        <f>IFERROR(_xll.qlIndexFixing(ONIndex3M,I872,TRUE,_xll.ohTrigger(RecalcTrigger,Trigger3M)),NA())</f>
        <v>1.9077757969307996E-2</v>
      </c>
      <c r="N872" s="52">
        <f>IFERROR(_xll.qlIndexFixing(Index6M,$H872,TRUE,_xll.ohTrigger(RecalcTrigger,Trigger6M)),NA())</f>
        <v>2.0036350270338954E-2</v>
      </c>
      <c r="O872" s="52">
        <f>IFERROR(_xll.qlIndexFixing(ONIndex6M,I872,TRUE,_xll.ohTrigger(RecalcTrigger,Trigger6M)),NA())</f>
        <v>1.966672933282787E-2</v>
      </c>
      <c r="P872" s="52">
        <f>IFERROR(_xll.qlIndexFixing(Index1Y,$H872,TRUE,_xll.ohTrigger(RecalcTrigger,Trigger1Y)),NA())</f>
        <v>2.1428920868775139E-2</v>
      </c>
      <c r="Q872" s="52">
        <f>IFERROR(_xll.qlIndexFixing(ONIndex1Y,I872,TRUE,_xll.ohTrigger(RecalcTrigger,Trigger1Y)),NA())</f>
        <v>2.0690605229054526E-2</v>
      </c>
    </row>
    <row r="873" spans="2:17" x14ac:dyDescent="0.2">
      <c r="B873" s="46" t="s">
        <v>42</v>
      </c>
      <c r="D873" s="49">
        <f>_xll.qlCalendarAdvance(Calendar,$D872,B873,"f",FALSE)</f>
        <v>45477</v>
      </c>
      <c r="E873" s="49">
        <f>_xll.qlInterestRateIndexValueDate(IndexON,D873)</f>
        <v>45477</v>
      </c>
      <c r="F873" s="52">
        <f>IFERROR(_xll.qlIndexFixing(IndexON,D873,TRUE,_xll.ohTrigger(RecalcTrigger,TriggerON)),NA())</f>
        <v>1.7781947468007431E-2</v>
      </c>
      <c r="H873" s="49">
        <f>_xll.qlCalendarAdvance(Calendar,$H872,B873,"f",FALSE)</f>
        <v>45477</v>
      </c>
      <c r="I873" s="49">
        <f>_xll.qlInterestRateIndexValueDate(Index1M,$H873)</f>
        <v>45481</v>
      </c>
      <c r="J873" s="52">
        <f>IFERROR(_xll.qlIndexFixing(Index1M,$H873,TRUE,_xll.ohTrigger(RecalcTrigger,Trigger1M)),NA())</f>
        <v>1.8221498968327501E-2</v>
      </c>
      <c r="K873" s="52">
        <f>IFERROR(_xll.qlIndexFixing(ONIndex1M,I873,TRUE,_xll.ohTrigger(RecalcTrigger,Trigger1M)),NA())</f>
        <v>1.8163218334006359E-2</v>
      </c>
      <c r="L873" s="52">
        <f>IFERROR(_xll.qlIndexFixing(Index3M,H873,TRUE,_xll.ohTrigger(RecalcTrigger,Trigger3M)),NA())</f>
        <v>1.9288547632370576E-2</v>
      </c>
      <c r="M873" s="52">
        <f>IFERROR(_xll.qlIndexFixing(ONIndex3M,I873,TRUE,_xll.ohTrigger(RecalcTrigger,Trigger3M)),NA())</f>
        <v>1.9101902953879701E-2</v>
      </c>
      <c r="N873" s="52">
        <f>IFERROR(_xll.qlIndexFixing(Index6M,$H873,TRUE,_xll.ohTrigger(RecalcTrigger,Trigger6M)),NA())</f>
        <v>2.0054814578906142E-2</v>
      </c>
      <c r="O873" s="52">
        <f>IFERROR(_xll.qlIndexFixing(ONIndex6M,I873,TRUE,_xll.ohTrigger(RecalcTrigger,Trigger6M)),NA())</f>
        <v>1.9689556340631853E-2</v>
      </c>
      <c r="P873" s="52">
        <f>IFERROR(_xll.qlIndexFixing(Index1Y,$H873,TRUE,_xll.ohTrigger(RecalcTrigger,Trigger1Y)),NA())</f>
        <v>2.1447777854635714E-2</v>
      </c>
      <c r="Q873" s="52">
        <f>IFERROR(_xll.qlIndexFixing(ONIndex1Y,I873,TRUE,_xll.ohTrigger(RecalcTrigger,Trigger1Y)),NA())</f>
        <v>2.0713252205668553E-2</v>
      </c>
    </row>
    <row r="874" spans="2:17" x14ac:dyDescent="0.2">
      <c r="B874" s="46" t="s">
        <v>42</v>
      </c>
      <c r="D874" s="49">
        <f>_xll.qlCalendarAdvance(Calendar,$D873,B874,"f",FALSE)</f>
        <v>45484</v>
      </c>
      <c r="E874" s="49">
        <f>_xll.qlInterestRateIndexValueDate(IndexON,D874)</f>
        <v>45484</v>
      </c>
      <c r="F874" s="52">
        <f>IFERROR(_xll.qlIndexFixing(IndexON,D874,TRUE,_xll.ohTrigger(RecalcTrigger,TriggerON)),NA())</f>
        <v>1.7806704136162921E-2</v>
      </c>
      <c r="H874" s="49">
        <f>_xll.qlCalendarAdvance(Calendar,$H873,B874,"f",FALSE)</f>
        <v>45484</v>
      </c>
      <c r="I874" s="49">
        <f>_xll.qlInterestRateIndexValueDate(Index1M,$H874)</f>
        <v>45488</v>
      </c>
      <c r="J874" s="52">
        <f>IFERROR(_xll.qlIndexFixing(Index1M,$H874,TRUE,_xll.ohTrigger(RecalcTrigger,Trigger1M)),NA())</f>
        <v>1.8245078557932233E-2</v>
      </c>
      <c r="K874" s="52">
        <f>IFERROR(_xll.qlIndexFixing(ONIndex1M,I874,TRUE,_xll.ohTrigger(RecalcTrigger,Trigger1M)),NA())</f>
        <v>1.8187505107878366E-2</v>
      </c>
      <c r="L874" s="52">
        <f>IFERROR(_xll.qlIndexFixing(Index3M,H874,TRUE,_xll.ohTrigger(RecalcTrigger,Trigger3M)),NA())</f>
        <v>1.9310375652360347E-2</v>
      </c>
      <c r="M874" s="52">
        <f>IFERROR(_xll.qlIndexFixing(ONIndex3M,I874,TRUE,_xll.ohTrigger(RecalcTrigger,Trigger3M)),NA())</f>
        <v>1.9125704117239906E-2</v>
      </c>
      <c r="N874" s="52">
        <f>IFERROR(_xll.qlIndexFixing(Index6M,$H874,TRUE,_xll.ohTrigger(RecalcTrigger,Trigger6M)),NA())</f>
        <v>2.007512957194697E-2</v>
      </c>
      <c r="O874" s="52">
        <f>IFERROR(_xll.qlIndexFixing(ONIndex6M,I874,TRUE,_xll.ohTrigger(RecalcTrigger,Trigger6M)),NA())</f>
        <v>1.9712091822832178E-2</v>
      </c>
      <c r="P874" s="52">
        <f>IFERROR(_xll.qlIndexFixing(Index1Y,$H874,TRUE,_xll.ohTrigger(RecalcTrigger,Trigger1Y)),NA())</f>
        <v>2.1466476807831637E-2</v>
      </c>
      <c r="Q874" s="52">
        <f>IFERROR(_xll.qlIndexFixing(ONIndex1Y,I874,TRUE,_xll.ohTrigger(RecalcTrigger,Trigger1Y)),NA())</f>
        <v>2.0735710329589097E-2</v>
      </c>
    </row>
    <row r="875" spans="2:17" x14ac:dyDescent="0.2">
      <c r="B875" s="46" t="s">
        <v>42</v>
      </c>
      <c r="D875" s="49">
        <f>_xll.qlCalendarAdvance(Calendar,$D874,B875,"f",FALSE)</f>
        <v>45491</v>
      </c>
      <c r="E875" s="49">
        <f>_xll.qlInterestRateIndexValueDate(IndexON,D875)</f>
        <v>45491</v>
      </c>
      <c r="F875" s="52">
        <f>IFERROR(_xll.qlIndexFixing(IndexON,D875,TRUE,_xll.ohTrigger(RecalcTrigger,TriggerON)),NA())</f>
        <v>1.7831001896126963E-2</v>
      </c>
      <c r="H875" s="49">
        <f>_xll.qlCalendarAdvance(Calendar,$H874,B875,"f",FALSE)</f>
        <v>45491</v>
      </c>
      <c r="I875" s="49">
        <f>_xll.qlInterestRateIndexValueDate(Index1M,$H875)</f>
        <v>45495</v>
      </c>
      <c r="J875" s="52">
        <f>IFERROR(_xll.qlIndexFixing(Index1M,$H875,TRUE,_xll.ohTrigger(RecalcTrigger,Trigger1M)),NA())</f>
        <v>1.8268255463490857E-2</v>
      </c>
      <c r="K875" s="52">
        <f>IFERROR(_xll.qlIndexFixing(ONIndex1M,I875,TRUE,_xll.ohTrigger(RecalcTrigger,Trigger1M)),NA())</f>
        <v>1.8211393640230611E-2</v>
      </c>
      <c r="L875" s="52">
        <f>IFERROR(_xll.qlIndexFixing(Index3M,H875,TRUE,_xll.ohTrigger(RecalcTrigger,Trigger3M)),NA())</f>
        <v>1.9331941535934937E-2</v>
      </c>
      <c r="M875" s="52">
        <f>IFERROR(_xll.qlIndexFixing(ONIndex3M,I875,TRUE,_xll.ohTrigger(RecalcTrigger,Trigger3M)),NA())</f>
        <v>1.9149159829732199E-2</v>
      </c>
      <c r="N875" s="52">
        <f>IFERROR(_xll.qlIndexFixing(Index6M,$H875,TRUE,_xll.ohTrigger(RecalcTrigger,Trigger6M)),NA())</f>
        <v>2.0095328372613377E-2</v>
      </c>
      <c r="O875" s="52">
        <f>IFERROR(_xll.qlIndexFixing(ONIndex6M,I875,TRUE,_xll.ohTrigger(RecalcTrigger,Trigger6M)),NA())</f>
        <v>1.9734334585344016E-2</v>
      </c>
      <c r="P875" s="52">
        <f>IFERROR(_xll.qlIndexFixing(Index1Y,$H875,TRUE,_xll.ohTrigger(RecalcTrigger,Trigger1Y)),NA())</f>
        <v>2.1485018583726027E-2</v>
      </c>
      <c r="Q875" s="52">
        <f>IFERROR(_xll.qlIndexFixing(ONIndex1Y,I875,TRUE,_xll.ohTrigger(RecalcTrigger,Trigger1Y)),NA())</f>
        <v>2.0757979235588309E-2</v>
      </c>
    </row>
    <row r="876" spans="2:17" x14ac:dyDescent="0.2">
      <c r="B876" s="46" t="s">
        <v>42</v>
      </c>
      <c r="D876" s="49">
        <f>_xll.qlCalendarAdvance(Calendar,$D875,B876,"f",FALSE)</f>
        <v>45498</v>
      </c>
      <c r="E876" s="49">
        <f>_xll.qlInterestRateIndexValueDate(IndexON,D876)</f>
        <v>45498</v>
      </c>
      <c r="F876" s="52">
        <f>IFERROR(_xll.qlIndexFixing(IndexON,D876,TRUE,_xll.ohTrigger(RecalcTrigger,TriggerON)),NA())</f>
        <v>1.7854838136788231E-2</v>
      </c>
      <c r="H876" s="49">
        <f>_xll.qlCalendarAdvance(Calendar,$H875,B876,"f",FALSE)</f>
        <v>45498</v>
      </c>
      <c r="I876" s="49">
        <f>_xll.qlInterestRateIndexValueDate(Index1M,$H876)</f>
        <v>45502</v>
      </c>
      <c r="J876" s="52">
        <f>IFERROR(_xll.qlIndexFixing(Index1M,$H876,TRUE,_xll.ohTrigger(RecalcTrigger,Trigger1M)),NA())</f>
        <v>1.8291027592073673E-2</v>
      </c>
      <c r="K876" s="52">
        <f>IFERROR(_xll.qlIndexFixing(ONIndex1M,I876,TRUE,_xll.ohTrigger(RecalcTrigger,Trigger1M)),NA())</f>
        <v>1.8234881843612882E-2</v>
      </c>
      <c r="L876" s="52">
        <f>IFERROR(_xll.qlIndexFixing(Index3M,H876,TRUE,_xll.ohTrigger(RecalcTrigger,Trigger3M)),NA())</f>
        <v>1.935327440707409E-2</v>
      </c>
      <c r="M876" s="52">
        <f>IFERROR(_xll.qlIndexFixing(ONIndex3M,I876,TRUE,_xll.ohTrigger(RecalcTrigger,Trigger3M)),NA())</f>
        <v>1.9172268461939979E-2</v>
      </c>
      <c r="N876" s="52">
        <f>IFERROR(_xll.qlIndexFixing(Index6M,$H876,TRUE,_xll.ohTrigger(RecalcTrigger,Trigger6M)),NA())</f>
        <v>2.0115422550972008E-2</v>
      </c>
      <c r="O876" s="52">
        <f>IFERROR(_xll.qlIndexFixing(ONIndex6M,I876,TRUE,_xll.ohTrigger(RecalcTrigger,Trigger6M)),NA())</f>
        <v>1.9756283433922661E-2</v>
      </c>
      <c r="P876" s="52">
        <f>IFERROR(_xll.qlIndexFixing(Index1Y,$H876,TRUE,_xll.ohTrigger(RecalcTrigger,Trigger1Y)),NA())</f>
        <v>2.1503404045598966E-2</v>
      </c>
      <c r="Q876" s="52">
        <f>IFERROR(_xll.qlIndexFixing(ONIndex1Y,I876,TRUE,_xll.ohTrigger(RecalcTrigger,Trigger1Y)),NA())</f>
        <v>2.0780058558278469E-2</v>
      </c>
    </row>
    <row r="877" spans="2:17" x14ac:dyDescent="0.2">
      <c r="B877" s="46" t="s">
        <v>42</v>
      </c>
      <c r="D877" s="49">
        <f>_xll.qlCalendarAdvance(Calendar,$D876,B877,"f",FALSE)</f>
        <v>45505</v>
      </c>
      <c r="E877" s="49">
        <f>_xll.qlInterestRateIndexValueDate(IndexON,D877)</f>
        <v>45505</v>
      </c>
      <c r="F877" s="52">
        <f>IFERROR(_xll.qlIndexFixing(IndexON,D877,TRUE,_xll.ohTrigger(RecalcTrigger,TriggerON)),NA())</f>
        <v>1.7878210247275206E-2</v>
      </c>
      <c r="H877" s="49">
        <f>_xll.qlCalendarAdvance(Calendar,$H876,B877,"f",FALSE)</f>
        <v>45505</v>
      </c>
      <c r="I877" s="49">
        <f>_xll.qlInterestRateIndexValueDate(Index1M,$H877)</f>
        <v>45509</v>
      </c>
      <c r="J877" s="52">
        <f>IFERROR(_xll.qlIndexFixing(Index1M,$H877,TRUE,_xll.ohTrigger(RecalcTrigger,Trigger1M)),NA())</f>
        <v>1.8313392850776766E-2</v>
      </c>
      <c r="K877" s="52">
        <f>IFERROR(_xll.qlIndexFixing(ONIndex1M,I877,TRUE,_xll.ohTrigger(RecalcTrigger,Trigger1M)),NA())</f>
        <v>1.8257967630654903E-2</v>
      </c>
      <c r="L877" s="52">
        <f>IFERROR(_xll.qlIndexFixing(Index3M,H877,TRUE,_xll.ohTrigger(RecalcTrigger,Trigger3M)),NA())</f>
        <v>1.9374403644552007E-2</v>
      </c>
      <c r="M877" s="52">
        <f>IFERROR(_xll.qlIndexFixing(ONIndex3M,I877,TRUE,_xll.ohTrigger(RecalcTrigger,Trigger3M)),NA())</f>
        <v>1.9195028384206836E-2</v>
      </c>
      <c r="N877" s="52">
        <f>IFERROR(_xll.qlIndexFixing(Index6M,$H877,TRUE,_xll.ohTrigger(RecalcTrigger,Trigger6M)),NA())</f>
        <v>2.0135423772799043E-2</v>
      </c>
      <c r="O877" s="52">
        <f>IFERROR(_xll.qlIndexFixing(ONIndex6M,I877,TRUE,_xll.ohTrigger(RecalcTrigger,Trigger6M)),NA())</f>
        <v>1.977793717456322E-2</v>
      </c>
      <c r="P877" s="52">
        <f>IFERROR(_xll.qlIndexFixing(Index1Y,$H877,TRUE,_xll.ohTrigger(RecalcTrigger,Trigger1Y)),NA())</f>
        <v>2.1521634064644416E-2</v>
      </c>
      <c r="Q877" s="52">
        <f>IFERROR(_xll.qlIndexFixing(ONIndex1Y,I877,TRUE,_xll.ohTrigger(RecalcTrigger,Trigger1Y)),NA())</f>
        <v>2.0801947932751474E-2</v>
      </c>
    </row>
    <row r="878" spans="2:17" x14ac:dyDescent="0.2">
      <c r="B878" s="46" t="s">
        <v>42</v>
      </c>
      <c r="D878" s="49">
        <f>_xll.qlCalendarAdvance(Calendar,$D877,B878,"f",FALSE)</f>
        <v>45512</v>
      </c>
      <c r="E878" s="49">
        <f>_xll.qlInterestRateIndexValueDate(IndexON,D878)</f>
        <v>45512</v>
      </c>
      <c r="F878" s="52">
        <f>IFERROR(_xll.qlIndexFixing(IndexON,D878,TRUE,_xll.ohTrigger(RecalcTrigger,TriggerON)),NA())</f>
        <v>1.790111561687624E-2</v>
      </c>
      <c r="H878" s="49">
        <f>_xll.qlCalendarAdvance(Calendar,$H877,B878,"f",FALSE)</f>
        <v>45512</v>
      </c>
      <c r="I878" s="49">
        <f>_xll.qlInterestRateIndexValueDate(Index1M,$H878)</f>
        <v>45516</v>
      </c>
      <c r="J878" s="52">
        <f>IFERROR(_xll.qlIndexFixing(Index1M,$H878,TRUE,_xll.ohTrigger(RecalcTrigger,Trigger1M)),NA())</f>
        <v>1.8335349146724585E-2</v>
      </c>
      <c r="K878" s="52">
        <f>IFERROR(_xll.qlIndexFixing(ONIndex1M,I878,TRUE,_xll.ohTrigger(RecalcTrigger,Trigger1M)),NA())</f>
        <v>1.8280648913986397E-2</v>
      </c>
      <c r="L878" s="52">
        <f>IFERROR(_xll.qlIndexFixing(Index3M,H878,TRUE,_xll.ohTrigger(RecalcTrigger,Trigger3M)),NA())</f>
        <v>1.9395358881923428E-2</v>
      </c>
      <c r="M878" s="52">
        <f>IFERROR(_xll.qlIndexFixing(ONIndex3M,I878,TRUE,_xll.ohTrigger(RecalcTrigger,Trigger3M)),NA())</f>
        <v>1.9217437966796425E-2</v>
      </c>
      <c r="N878" s="52">
        <f>IFERROR(_xll.qlIndexFixing(Index6M,$H878,TRUE,_xll.ohTrigger(RecalcTrigger,Trigger6M)),NA())</f>
        <v>2.0155343799580602E-2</v>
      </c>
      <c r="O878" s="52">
        <f>IFERROR(_xll.qlIndexFixing(ONIndex6M,I878,TRUE,_xll.ohTrigger(RecalcTrigger,Trigger6M)),NA())</f>
        <v>1.979929461302099E-2</v>
      </c>
      <c r="P878" s="52">
        <f>IFERROR(_xll.qlIndexFixing(Index1Y,$H878,TRUE,_xll.ohTrigger(RecalcTrigger,Trigger1Y)),NA())</f>
        <v>2.1539709519971334E-2</v>
      </c>
      <c r="Q878" s="52">
        <f>IFERROR(_xll.qlIndexFixing(ONIndex1Y,I878,TRUE,_xll.ohTrigger(RecalcTrigger,Trigger1Y)),NA())</f>
        <v>2.0823646993539668E-2</v>
      </c>
    </row>
    <row r="879" spans="2:17" x14ac:dyDescent="0.2">
      <c r="B879" s="46" t="s">
        <v>42</v>
      </c>
      <c r="D879" s="49">
        <f>_xll.qlCalendarAdvance(Calendar,$D878,B879,"f",FALSE)</f>
        <v>45519</v>
      </c>
      <c r="E879" s="49">
        <f>_xll.qlInterestRateIndexValueDate(IndexON,D879)</f>
        <v>45519</v>
      </c>
      <c r="F879" s="52">
        <f>IFERROR(_xll.qlIndexFixing(IndexON,D879,TRUE,_xll.ohTrigger(RecalcTrigger,TriggerON)),NA())</f>
        <v>1.792355163440007E-2</v>
      </c>
      <c r="H879" s="49">
        <f>_xll.qlCalendarAdvance(Calendar,$H878,B879,"f",FALSE)</f>
        <v>45519</v>
      </c>
      <c r="I879" s="49">
        <f>_xll.qlInterestRateIndexValueDate(Index1M,$H879)</f>
        <v>45523</v>
      </c>
      <c r="J879" s="52">
        <f>IFERROR(_xll.qlIndexFixing(Index1M,$H879,TRUE,_xll.ohTrigger(RecalcTrigger,Trigger1M)),NA())</f>
        <v>1.8356894387067363E-2</v>
      </c>
      <c r="K879" s="52">
        <f>IFERROR(_xll.qlIndexFixing(ONIndex1M,I879,TRUE,_xll.ohTrigger(RecalcTrigger,Trigger1M)),NA())</f>
        <v>1.8302923605997279E-2</v>
      </c>
      <c r="L879" s="52">
        <f>IFERROR(_xll.qlIndexFixing(Index3M,H879,TRUE,_xll.ohTrigger(RecalcTrigger,Trigger3M)),NA())</f>
        <v>1.9416170007516689E-2</v>
      </c>
      <c r="M879" s="52">
        <f>IFERROR(_xll.qlIndexFixing(ONIndex3M,I879,TRUE,_xll.ohTrigger(RecalcTrigger,Trigger3M)),NA())</f>
        <v>1.9239495580292143E-2</v>
      </c>
      <c r="N879" s="52">
        <f>IFERROR(_xll.qlIndexFixing(Index6M,$H879,TRUE,_xll.ohTrigger(RecalcTrigger,Trigger6M)),NA())</f>
        <v>2.0175194488510184E-2</v>
      </c>
      <c r="O879" s="52">
        <f>IFERROR(_xll.qlIndexFixing(ONIndex6M,I879,TRUE,_xll.ohTrigger(RecalcTrigger,Trigger6M)),NA())</f>
        <v>1.9820354555051267E-2</v>
      </c>
      <c r="P879" s="52">
        <f>IFERROR(_xll.qlIndexFixing(Index1Y,$H879,TRUE,_xll.ohTrigger(RecalcTrigger,Trigger1Y)),NA())</f>
        <v>2.1557631298602331E-2</v>
      </c>
      <c r="Q879" s="52">
        <f>IFERROR(_xll.qlIndexFixing(ONIndex1Y,I879,TRUE,_xll.ohTrigger(RecalcTrigger,Trigger1Y)),NA())</f>
        <v>2.0845155375575075E-2</v>
      </c>
    </row>
    <row r="880" spans="2:17" x14ac:dyDescent="0.2">
      <c r="B880" s="46" t="s">
        <v>42</v>
      </c>
      <c r="D880" s="49">
        <f>_xll.qlCalendarAdvance(Calendar,$D879,B880,"f",FALSE)</f>
        <v>45526</v>
      </c>
      <c r="E880" s="49">
        <f>_xll.qlInterestRateIndexValueDate(IndexON,D880)</f>
        <v>45526</v>
      </c>
      <c r="F880" s="52">
        <f>IFERROR(_xll.qlIndexFixing(IndexON,D880,TRUE,_xll.ohTrigger(RecalcTrigger,TriggerON)),NA())</f>
        <v>1.7945515688975178E-2</v>
      </c>
      <c r="H880" s="49">
        <f>_xll.qlCalendarAdvance(Calendar,$H879,B880,"f",FALSE)</f>
        <v>45526</v>
      </c>
      <c r="I880" s="49">
        <f>_xll.qlInterestRateIndexValueDate(Index1M,$H880)</f>
        <v>45530</v>
      </c>
      <c r="J880" s="52">
        <f>IFERROR(_xll.qlIndexFixing(Index1M,$H880,TRUE,_xll.ohTrigger(RecalcTrigger,Trigger1M)),NA())</f>
        <v>1.8378027802936268E-2</v>
      </c>
      <c r="K880" s="52">
        <f>IFERROR(_xll.qlIndexFixing(ONIndex1M,I880,TRUE,_xll.ohTrigger(RecalcTrigger,Trigger1M)),NA())</f>
        <v>1.832478961955708E-2</v>
      </c>
      <c r="L880" s="52">
        <f>IFERROR(_xll.qlIndexFixing(Index3M,H880,TRUE,_xll.ohTrigger(RecalcTrigger,Trigger3M)),NA())</f>
        <v>1.943686716443371E-2</v>
      </c>
      <c r="M880" s="52">
        <f>IFERROR(_xll.qlIndexFixing(ONIndex3M,I880,TRUE,_xll.ohTrigger(RecalcTrigger,Trigger3M)),NA())</f>
        <v>1.9261199594957645E-2</v>
      </c>
      <c r="N880" s="52">
        <f>IFERROR(_xll.qlIndexFixing(Index6M,$H880,TRUE,_xll.ohTrigger(RecalcTrigger,Trigger6M)),NA())</f>
        <v>2.0194987792489929E-2</v>
      </c>
      <c r="O880" s="52">
        <f>IFERROR(_xll.qlIndexFixing(ONIndex6M,I880,TRUE,_xll.ohTrigger(RecalcTrigger,Trigger6M)),NA())</f>
        <v>1.9841115806809029E-2</v>
      </c>
      <c r="P880" s="52">
        <f>IFERROR(_xll.qlIndexFixing(Index1Y,$H880,TRUE,_xll.ohTrigger(RecalcTrigger,Trigger1Y)),NA())</f>
        <v>2.1575400295472828E-2</v>
      </c>
      <c r="Q880" s="52">
        <f>IFERROR(_xll.qlIndexFixing(ONIndex1Y,I880,TRUE,_xll.ohTrigger(RecalcTrigger,Trigger1Y)),NA())</f>
        <v>2.0866472713549911E-2</v>
      </c>
    </row>
    <row r="881" spans="2:17" x14ac:dyDescent="0.2">
      <c r="B881" s="46" t="s">
        <v>42</v>
      </c>
      <c r="D881" s="49">
        <f>_xll.qlCalendarAdvance(Calendar,$D880,B881,"f",FALSE)</f>
        <v>45533</v>
      </c>
      <c r="E881" s="49">
        <f>_xll.qlInterestRateIndexValueDate(IndexON,D881)</f>
        <v>45533</v>
      </c>
      <c r="F881" s="52">
        <f>IFERROR(_xll.qlIndexFixing(IndexON,D881,TRUE,_xll.ohTrigger(RecalcTrigger,TriggerON)),NA())</f>
        <v>1.7967005169969852E-2</v>
      </c>
      <c r="H881" s="49">
        <f>_xll.qlCalendarAdvance(Calendar,$H880,B881,"f",FALSE)</f>
        <v>45533</v>
      </c>
      <c r="I881" s="49">
        <f>_xll.qlInterestRateIndexValueDate(Index1M,$H881)</f>
        <v>45537</v>
      </c>
      <c r="J881" s="52">
        <f>IFERROR(_xll.qlIndexFixing(Index1M,$H881,TRUE,_xll.ohTrigger(RecalcTrigger,Trigger1M)),NA())</f>
        <v>1.8396866187156746E-2</v>
      </c>
      <c r="K881" s="52">
        <f>IFERROR(_xll.qlIndexFixing(ONIndex1M,I881,TRUE,_xll.ohTrigger(RecalcTrigger,Trigger1M)),NA())</f>
        <v>1.834624486697578E-2</v>
      </c>
      <c r="L881" s="52">
        <f>IFERROR(_xll.qlIndexFixing(Index3M,H881,TRUE,_xll.ohTrigger(RecalcTrigger,Trigger3M)),NA())</f>
        <v>1.9455488396389064E-2</v>
      </c>
      <c r="M881" s="52">
        <f>IFERROR(_xll.qlIndexFixing(ONIndex3M,I881,TRUE,_xll.ohTrigger(RecalcTrigger,Trigger3M)),NA())</f>
        <v>1.9282548381136522E-2</v>
      </c>
      <c r="N881" s="52">
        <f>IFERROR(_xll.qlIndexFixing(Index6M,$H881,TRUE,_xll.ohTrigger(RecalcTrigger,Trigger6M)),NA())</f>
        <v>2.0210793295121529E-2</v>
      </c>
      <c r="O881" s="52">
        <f>IFERROR(_xll.qlIndexFixing(ONIndex6M,I881,TRUE,_xll.ohTrigger(RecalcTrigger,Trigger6M)),NA())</f>
        <v>1.98615771738897E-2</v>
      </c>
      <c r="P881" s="52">
        <f>IFERROR(_xll.qlIndexFixing(Index1Y,$H881,TRUE,_xll.ohTrigger(RecalcTrigger,Trigger1Y)),NA())</f>
        <v>2.1593017413431465E-2</v>
      </c>
      <c r="Q881" s="52">
        <f>IFERROR(_xll.qlIndexFixing(ONIndex1Y,I881,TRUE,_xll.ohTrigger(RecalcTrigger,Trigger1Y)),NA())</f>
        <v>2.0887598642396199E-2</v>
      </c>
    </row>
    <row r="882" spans="2:17" x14ac:dyDescent="0.2">
      <c r="B882" s="46" t="s">
        <v>42</v>
      </c>
      <c r="D882" s="49">
        <f>_xll.qlCalendarAdvance(Calendar,$D881,B882,"f",FALSE)</f>
        <v>45540</v>
      </c>
      <c r="E882" s="49">
        <f>_xll.qlInterestRateIndexValueDate(IndexON,D882)</f>
        <v>45540</v>
      </c>
      <c r="F882" s="52">
        <f>IFERROR(_xll.qlIndexFixing(IndexON,D882,TRUE,_xll.ohTrigger(RecalcTrigger,TriggerON)),NA())</f>
        <v>1.7988017466112893E-2</v>
      </c>
      <c r="H882" s="49">
        <f>_xll.qlCalendarAdvance(Calendar,$H881,B882,"f",FALSE)</f>
        <v>45540</v>
      </c>
      <c r="I882" s="49">
        <f>_xll.qlInterestRateIndexValueDate(Index1M,$H882)</f>
        <v>45544</v>
      </c>
      <c r="J882" s="52">
        <f>IFERROR(_xll.qlIndexFixing(Index1M,$H882,TRUE,_xll.ohTrigger(RecalcTrigger,Trigger1M)),NA())</f>
        <v>1.8417366002007718E-2</v>
      </c>
      <c r="K882" s="52">
        <f>IFERROR(_xll.qlIndexFixing(ONIndex1M,I882,TRUE,_xll.ohTrigger(RecalcTrigger,Trigger1M)),NA())</f>
        <v>1.8367287261042975E-2</v>
      </c>
      <c r="L882" s="52">
        <f>IFERROR(_xll.qlIndexFixing(Index3M,H882,TRUE,_xll.ohTrigger(RecalcTrigger,Trigger3M)),NA())</f>
        <v>1.9476046133521014E-2</v>
      </c>
      <c r="M882" s="52">
        <f>IFERROR(_xll.qlIndexFixing(ONIndex3M,I882,TRUE,_xll.ohTrigger(RecalcTrigger,Trigger3M)),NA())</f>
        <v>1.9303540309651979E-2</v>
      </c>
      <c r="N882" s="52">
        <f>IFERROR(_xll.qlIndexFixing(Index6M,$H882,TRUE,_xll.ohTrigger(RecalcTrigger,Trigger6M)),NA())</f>
        <v>2.0230505379048434E-2</v>
      </c>
      <c r="O882" s="52">
        <f>IFERROR(_xll.qlIndexFixing(ONIndex6M,I882,TRUE,_xll.ohTrigger(RecalcTrigger,Trigger6M)),NA())</f>
        <v>1.9881737462288385E-2</v>
      </c>
      <c r="P882" s="52">
        <f>IFERROR(_xll.qlIndexFixing(Index1Y,$H882,TRUE,_xll.ohTrigger(RecalcTrigger,Trigger1Y)),NA())</f>
        <v>2.1610483563237495E-2</v>
      </c>
      <c r="Q882" s="52">
        <f>IFERROR(_xll.qlIndexFixing(ONIndex1Y,I882,TRUE,_xll.ohTrigger(RecalcTrigger,Trigger1Y)),NA())</f>
        <v>2.090853279672622E-2</v>
      </c>
    </row>
    <row r="883" spans="2:17" x14ac:dyDescent="0.2">
      <c r="B883" s="46" t="s">
        <v>42</v>
      </c>
      <c r="D883" s="49">
        <f>_xll.qlCalendarAdvance(Calendar,$D882,B883,"f",FALSE)</f>
        <v>45547</v>
      </c>
      <c r="E883" s="49">
        <f>_xll.qlInterestRateIndexValueDate(IndexON,D883)</f>
        <v>45547</v>
      </c>
      <c r="F883" s="52">
        <f>IFERROR(_xll.qlIndexFixing(IndexON,D883,TRUE,_xll.ohTrigger(RecalcTrigger,TriggerON)),NA())</f>
        <v>1.8008549966612719E-2</v>
      </c>
      <c r="H883" s="49">
        <f>_xll.qlCalendarAdvance(Calendar,$H882,B883,"f",FALSE)</f>
        <v>45547</v>
      </c>
      <c r="I883" s="49">
        <f>_xll.qlInterestRateIndexValueDate(Index1M,$H883)</f>
        <v>45551</v>
      </c>
      <c r="J883" s="52">
        <f>IFERROR(_xll.qlIndexFixing(Index1M,$H883,TRUE,_xll.ohTrigger(RecalcTrigger,Trigger1M)),NA())</f>
        <v>1.843768707406479E-2</v>
      </c>
      <c r="K883" s="52">
        <f>IFERROR(_xll.qlIndexFixing(ONIndex1M,I883,TRUE,_xll.ohTrigger(RecalcTrigger,Trigger1M)),NA())</f>
        <v>1.8387914714228515E-2</v>
      </c>
      <c r="L883" s="52">
        <f>IFERROR(_xll.qlIndexFixing(Index3M,H883,TRUE,_xll.ohTrigger(RecalcTrigger,Trigger3M)),NA())</f>
        <v>1.9496581088289715E-2</v>
      </c>
      <c r="M883" s="52">
        <f>IFERROR(_xll.qlIndexFixing(ONIndex3M,I883,TRUE,_xll.ohTrigger(RecalcTrigger,Trigger3M)),NA())</f>
        <v>1.932417375036799E-2</v>
      </c>
      <c r="N883" s="52">
        <f>IFERROR(_xll.qlIndexFixing(Index6M,$H883,TRUE,_xll.ohTrigger(RecalcTrigger,Trigger6M)),NA())</f>
        <v>2.0250196082443273E-2</v>
      </c>
      <c r="O883" s="52">
        <f>IFERROR(_xll.qlIndexFixing(ONIndex6M,I883,TRUE,_xll.ohTrigger(RecalcTrigger,Trigger6M)),NA())</f>
        <v>1.9901595477760381E-2</v>
      </c>
      <c r="P883" s="52">
        <f>IFERROR(_xll.qlIndexFixing(Index1Y,$H883,TRUE,_xll.ohTrigger(RecalcTrigger,Trigger1Y)),NA())</f>
        <v>2.1627799663561861E-2</v>
      </c>
      <c r="Q883" s="52">
        <f>IFERROR(_xll.qlIndexFixing(ONIndex1Y,I883,TRUE,_xll.ohTrigger(RecalcTrigger,Trigger1Y)),NA())</f>
        <v>2.0929274811551934E-2</v>
      </c>
    </row>
    <row r="884" spans="2:17" x14ac:dyDescent="0.2">
      <c r="B884" s="46" t="s">
        <v>42</v>
      </c>
      <c r="D884" s="49">
        <f>_xll.qlCalendarAdvance(Calendar,$D883,B884,"f",FALSE)</f>
        <v>45554</v>
      </c>
      <c r="E884" s="49">
        <f>_xll.qlInterestRateIndexValueDate(IndexON,D884)</f>
        <v>45554</v>
      </c>
      <c r="F884" s="52">
        <f>IFERROR(_xll.qlIndexFixing(IndexON,D884,TRUE,_xll.ohTrigger(RecalcTrigger,TriggerON)),NA())</f>
        <v>1.802860006059781E-2</v>
      </c>
      <c r="H884" s="49">
        <f>_xll.qlCalendarAdvance(Calendar,$H883,B884,"f",FALSE)</f>
        <v>45554</v>
      </c>
      <c r="I884" s="49">
        <f>_xll.qlInterestRateIndexValueDate(Index1M,$H884)</f>
        <v>45558</v>
      </c>
      <c r="J884" s="52">
        <f>IFERROR(_xll.qlIndexFixing(Index1M,$H884,TRUE,_xll.ohTrigger(RecalcTrigger,Trigger1M)),NA())</f>
        <v>1.8457933961972373E-2</v>
      </c>
      <c r="K884" s="52">
        <f>IFERROR(_xll.qlIndexFixing(ONIndex1M,I884,TRUE,_xll.ohTrigger(RecalcTrigger,Trigger1M)),NA())</f>
        <v>1.8408153980411512E-2</v>
      </c>
      <c r="L884" s="52">
        <f>IFERROR(_xll.qlIndexFixing(Index3M,H884,TRUE,_xll.ohTrigger(RecalcTrigger,Trigger3M)),NA())</f>
        <v>1.9517124744876584E-2</v>
      </c>
      <c r="M884" s="52">
        <f>IFERROR(_xll.qlIndexFixing(ONIndex3M,I884,TRUE,_xll.ohTrigger(RecalcTrigger,Trigger3M)),NA())</f>
        <v>1.9344472322231354E-2</v>
      </c>
      <c r="N884" s="52">
        <f>IFERROR(_xll.qlIndexFixing(Index6M,$H884,TRUE,_xll.ohTrigger(RecalcTrigger,Trigger6M)),NA())</f>
        <v>2.0269877860955736E-2</v>
      </c>
      <c r="O884" s="52">
        <f>IFERROR(_xll.qlIndexFixing(ONIndex6M,I884,TRUE,_xll.ohTrigger(RecalcTrigger,Trigger6M)),NA())</f>
        <v>1.9921168848204829E-2</v>
      </c>
      <c r="P884" s="52">
        <f>IFERROR(_xll.qlIndexFixing(Index1Y,$H884,TRUE,_xll.ohTrigger(RecalcTrigger,Trigger1Y)),NA())</f>
        <v>2.1644966640986116E-2</v>
      </c>
      <c r="Q884" s="52">
        <f>IFERROR(_xll.qlIndexFixing(ONIndex1Y,I884,TRUE,_xll.ohTrigger(RecalcTrigger,Trigger1Y)),NA())</f>
        <v>2.0949827337073401E-2</v>
      </c>
    </row>
    <row r="885" spans="2:17" x14ac:dyDescent="0.2">
      <c r="B885" s="46" t="s">
        <v>42</v>
      </c>
      <c r="D885" s="49">
        <f>_xll.qlCalendarAdvance(Calendar,$D884,B885,"f",FALSE)</f>
        <v>45561</v>
      </c>
      <c r="E885" s="49">
        <f>_xll.qlInterestRateIndexValueDate(IndexON,D885)</f>
        <v>45561</v>
      </c>
      <c r="F885" s="52">
        <f>IFERROR(_xll.qlIndexFixing(IndexON,D885,TRUE,_xll.ohTrigger(RecalcTrigger,TriggerON)),NA())</f>
        <v>1.8048225116418237E-2</v>
      </c>
      <c r="H885" s="49">
        <f>_xll.qlCalendarAdvance(Calendar,$H884,B885,"f",FALSE)</f>
        <v>45561</v>
      </c>
      <c r="I885" s="49">
        <f>_xll.qlInterestRateIndexValueDate(Index1M,$H885)</f>
        <v>45565</v>
      </c>
      <c r="J885" s="52">
        <f>IFERROR(_xll.qlIndexFixing(Index1M,$H885,TRUE,_xll.ohTrigger(RecalcTrigger,Trigger1M)),NA())</f>
        <v>1.8480118924993082E-2</v>
      </c>
      <c r="K885" s="52">
        <f>IFERROR(_xll.qlIndexFixing(ONIndex1M,I885,TRUE,_xll.ohTrigger(RecalcTrigger,Trigger1M)),NA())</f>
        <v>1.842832897456681E-2</v>
      </c>
      <c r="L885" s="52">
        <f>IFERROR(_xll.qlIndexFixing(Index3M,H885,TRUE,_xll.ohTrigger(RecalcTrigger,Trigger3M)),NA())</f>
        <v>1.9539711276754801E-2</v>
      </c>
      <c r="M885" s="52">
        <f>IFERROR(_xll.qlIndexFixing(ONIndex3M,I885,TRUE,_xll.ohTrigger(RecalcTrigger,Trigger3M)),NA())</f>
        <v>1.9364719782819506E-2</v>
      </c>
      <c r="N885" s="52">
        <f>IFERROR(_xll.qlIndexFixing(Index6M,$H885,TRUE,_xll.ohTrigger(RecalcTrigger,Trigger6M)),NA())</f>
        <v>2.0289561378947531E-2</v>
      </c>
      <c r="O885" s="52">
        <f>IFERROR(_xll.qlIndexFixing(ONIndex6M,I885,TRUE,_xll.ohTrigger(RecalcTrigger,Trigger6M)),NA())</f>
        <v>1.9940669129114852E-2</v>
      </c>
      <c r="P885" s="52">
        <f>IFERROR(_xll.qlIndexFixing(Index1Y,$H885,TRUE,_xll.ohTrigger(RecalcTrigger,Trigger1Y)),NA())</f>
        <v>2.1661985414782373E-2</v>
      </c>
      <c r="Q885" s="52">
        <f>IFERROR(_xll.qlIndexFixing(ONIndex1Y,I885,TRUE,_xll.ohTrigger(RecalcTrigger,Trigger1Y)),NA())</f>
        <v>2.0970224094076784E-2</v>
      </c>
    </row>
    <row r="886" spans="2:17" x14ac:dyDescent="0.2">
      <c r="B886" s="46" t="s">
        <v>42</v>
      </c>
      <c r="D886" s="49">
        <f>_xll.qlCalendarAdvance(Calendar,$D885,B886,"f",FALSE)</f>
        <v>45568</v>
      </c>
      <c r="E886" s="49">
        <f>_xll.qlInterestRateIndexValueDate(IndexON,D886)</f>
        <v>45568</v>
      </c>
      <c r="F886" s="52">
        <f>IFERROR(_xll.qlIndexFixing(IndexON,D886,TRUE,_xll.ohTrigger(RecalcTrigger,TriggerON)),NA())</f>
        <v>1.8067780669754896E-2</v>
      </c>
      <c r="H886" s="49">
        <f>_xll.qlCalendarAdvance(Calendar,$H885,B886,"f",FALSE)</f>
        <v>45568</v>
      </c>
      <c r="I886" s="49">
        <f>_xll.qlInterestRateIndexValueDate(Index1M,$H886)</f>
        <v>45572</v>
      </c>
      <c r="J886" s="52">
        <f>IFERROR(_xll.qlIndexFixing(Index1M,$H886,TRUE,_xll.ohTrigger(RecalcTrigger,Trigger1M)),NA())</f>
        <v>1.8500416121394119E-2</v>
      </c>
      <c r="K886" s="52">
        <f>IFERROR(_xll.qlIndexFixing(ONIndex1M,I886,TRUE,_xll.ohTrigger(RecalcTrigger,Trigger1M)),NA())</f>
        <v>1.8448533734831685E-2</v>
      </c>
      <c r="L886" s="52">
        <f>IFERROR(_xll.qlIndexFixing(Index3M,H886,TRUE,_xll.ohTrigger(RecalcTrigger,Trigger3M)),NA())</f>
        <v>1.9560336919498111E-2</v>
      </c>
      <c r="M886" s="52">
        <f>IFERROR(_xll.qlIndexFixing(ONIndex3M,I886,TRUE,_xll.ohTrigger(RecalcTrigger,Trigger3M)),NA())</f>
        <v>1.9384998652602903E-2</v>
      </c>
      <c r="N886" s="52">
        <f>IFERROR(_xll.qlIndexFixing(Index6M,$H886,TRUE,_xll.ohTrigger(RecalcTrigger,Trigger6M)),NA())</f>
        <v>2.0309249813123709E-2</v>
      </c>
      <c r="O886" s="52">
        <f>IFERROR(_xll.qlIndexFixing(ONIndex6M,I886,TRUE,_xll.ohTrigger(RecalcTrigger,Trigger6M)),NA())</f>
        <v>1.9960157858465166E-2</v>
      </c>
      <c r="P886" s="52">
        <f>IFERROR(_xll.qlIndexFixing(Index1Y,$H886,TRUE,_xll.ohTrigger(RecalcTrigger,Trigger1Y)),NA())</f>
        <v>2.1678856850763695E-2</v>
      </c>
      <c r="Q886" s="52">
        <f>IFERROR(_xll.qlIndexFixing(ONIndex1Y,I886,TRUE,_xll.ohTrigger(RecalcTrigger,Trigger1Y)),NA())</f>
        <v>2.099047476785465E-2</v>
      </c>
    </row>
    <row r="887" spans="2:17" x14ac:dyDescent="0.2">
      <c r="B887" s="46" t="s">
        <v>42</v>
      </c>
      <c r="D887" s="49">
        <f>_xll.qlCalendarAdvance(Calendar,$D886,B887,"f",FALSE)</f>
        <v>45575</v>
      </c>
      <c r="E887" s="49">
        <f>_xll.qlInterestRateIndexValueDate(IndexON,D887)</f>
        <v>45575</v>
      </c>
      <c r="F887" s="52">
        <f>IFERROR(_xll.qlIndexFixing(IndexON,D887,TRUE,_xll.ohTrigger(RecalcTrigger,TriggerON)),NA())</f>
        <v>1.8087327967215572E-2</v>
      </c>
      <c r="H887" s="49">
        <f>_xll.qlCalendarAdvance(Calendar,$H886,B887,"f",FALSE)</f>
        <v>45575</v>
      </c>
      <c r="I887" s="49">
        <f>_xll.qlInterestRateIndexValueDate(Index1M,$H887)</f>
        <v>45579</v>
      </c>
      <c r="J887" s="52">
        <f>IFERROR(_xll.qlIndexFixing(Index1M,$H887,TRUE,_xll.ohTrigger(RecalcTrigger,Trigger1M)),NA())</f>
        <v>1.8520748055120433E-2</v>
      </c>
      <c r="K887" s="52">
        <f>IFERROR(_xll.qlIndexFixing(ONIndex1M,I887,TRUE,_xll.ohTrigger(RecalcTrigger,Trigger1M)),NA())</f>
        <v>1.8468769970638732E-2</v>
      </c>
      <c r="L887" s="52">
        <f>IFERROR(_xll.qlIndexFixing(Index3M,H887,TRUE,_xll.ohTrigger(RecalcTrigger,Trigger3M)),NA())</f>
        <v>1.9581006515357349E-2</v>
      </c>
      <c r="M887" s="52">
        <f>IFERROR(_xll.qlIndexFixing(ONIndex3M,I887,TRUE,_xll.ohTrigger(RecalcTrigger,Trigger3M)),NA())</f>
        <v>1.9405310625746353E-2</v>
      </c>
      <c r="N887" s="52">
        <f>IFERROR(_xll.qlIndexFixing(Index6M,$H887,TRUE,_xll.ohTrigger(RecalcTrigger,Trigger6M)),NA())</f>
        <v>2.0328944460257067E-2</v>
      </c>
      <c r="O887" s="52">
        <f>IFERROR(_xll.qlIndexFixing(ONIndex6M,I887,TRUE,_xll.ohTrigger(RecalcTrigger,Trigger6M)),NA())</f>
        <v>1.9979636319629179E-2</v>
      </c>
      <c r="P887" s="52">
        <f>IFERROR(_xll.qlIndexFixing(Index1Y,$H887,TRUE,_xll.ohTrigger(RecalcTrigger,Trigger1Y)),NA())</f>
        <v>2.1695581806076326E-2</v>
      </c>
      <c r="Q887" s="52">
        <f>IFERROR(_xll.qlIndexFixing(ONIndex1Y,I887,TRUE,_xll.ohTrigger(RecalcTrigger,Trigger1Y)),NA())</f>
        <v>2.1010579390221551E-2</v>
      </c>
    </row>
    <row r="888" spans="2:17" x14ac:dyDescent="0.2">
      <c r="B888" s="46" t="s">
        <v>42</v>
      </c>
      <c r="D888" s="49">
        <f>_xll.qlCalendarAdvance(Calendar,$D887,B888,"f",FALSE)</f>
        <v>45582</v>
      </c>
      <c r="E888" s="49">
        <f>_xll.qlInterestRateIndexValueDate(IndexON,D888)</f>
        <v>45582</v>
      </c>
      <c r="F888" s="52">
        <f>IFERROR(_xll.qlIndexFixing(IndexON,D888,TRUE,_xll.ohTrigger(RecalcTrigger,TriggerON)),NA())</f>
        <v>1.8106868448128921E-2</v>
      </c>
      <c r="H888" s="49">
        <f>_xll.qlCalendarAdvance(Calendar,$H887,B888,"f",FALSE)</f>
        <v>45582</v>
      </c>
      <c r="I888" s="49">
        <f>_xll.qlInterestRateIndexValueDate(Index1M,$H888)</f>
        <v>45586</v>
      </c>
      <c r="J888" s="52">
        <f>IFERROR(_xll.qlIndexFixing(Index1M,$H888,TRUE,_xll.ohTrigger(RecalcTrigger,Trigger1M)),NA())</f>
        <v>1.8541116438147102E-2</v>
      </c>
      <c r="K888" s="52">
        <f>IFERROR(_xll.qlIndexFixing(ONIndex1M,I888,TRUE,_xll.ohTrigger(RecalcTrigger,Trigger1M)),NA())</f>
        <v>1.8489039390940931E-2</v>
      </c>
      <c r="L888" s="52">
        <f>IFERROR(_xll.qlIndexFixing(Index3M,H888,TRUE,_xll.ohTrigger(RecalcTrigger,Trigger3M)),NA())</f>
        <v>1.9601721767399771E-2</v>
      </c>
      <c r="M888" s="52">
        <f>IFERROR(_xll.qlIndexFixing(ONIndex3M,I888,TRUE,_xll.ohTrigger(RecalcTrigger,Trigger3M)),NA())</f>
        <v>1.9425657396014984E-2</v>
      </c>
      <c r="N888" s="52">
        <f>IFERROR(_xll.qlIndexFixing(Index6M,$H888,TRUE,_xll.ohTrigger(RecalcTrigger,Trigger6M)),NA())</f>
        <v>2.0350630159230134E-2</v>
      </c>
      <c r="O888" s="52">
        <f>IFERROR(_xll.qlIndexFixing(ONIndex6M,I888,TRUE,_xll.ohTrigger(RecalcTrigger,Trigger6M)),NA())</f>
        <v>1.9999105796300043E-2</v>
      </c>
      <c r="P888" s="52">
        <f>IFERROR(_xll.qlIndexFixing(Index1Y,$H888,TRUE,_xll.ohTrigger(RecalcTrigger,Trigger1Y)),NA())</f>
        <v>2.171216114429337E-2</v>
      </c>
      <c r="Q888" s="52">
        <f>IFERROR(_xll.qlIndexFixing(ONIndex1Y,I888,TRUE,_xll.ohTrigger(RecalcTrigger,Trigger1Y)),NA())</f>
        <v>2.1030537992992038E-2</v>
      </c>
    </row>
    <row r="889" spans="2:17" x14ac:dyDescent="0.2">
      <c r="B889" s="46" t="s">
        <v>42</v>
      </c>
      <c r="D889" s="49">
        <f>_xll.qlCalendarAdvance(Calendar,$D888,B889,"f",FALSE)</f>
        <v>45589</v>
      </c>
      <c r="E889" s="49">
        <f>_xll.qlInterestRateIndexValueDate(IndexON,D889)</f>
        <v>45589</v>
      </c>
      <c r="F889" s="52">
        <f>IFERROR(_xll.qlIndexFixing(IndexON,D889,TRUE,_xll.ohTrigger(RecalcTrigger,TriggerON)),NA())</f>
        <v>1.8126403551983472E-2</v>
      </c>
      <c r="H889" s="49">
        <f>_xll.qlCalendarAdvance(Calendar,$H888,B889,"f",FALSE)</f>
        <v>45589</v>
      </c>
      <c r="I889" s="49">
        <f>_xll.qlInterestRateIndexValueDate(Index1M,$H889)</f>
        <v>45593</v>
      </c>
      <c r="J889" s="52">
        <f>IFERROR(_xll.qlIndexFixing(Index1M,$H889,TRUE,_xll.ohTrigger(RecalcTrigger,Trigger1M)),NA())</f>
        <v>1.8561522982462088E-2</v>
      </c>
      <c r="K889" s="52">
        <f>IFERROR(_xll.qlIndexFixing(ONIndex1M,I889,TRUE,_xll.ohTrigger(RecalcTrigger,Trigger1M)),NA())</f>
        <v>1.8509343705011005E-2</v>
      </c>
      <c r="L889" s="52">
        <f>IFERROR(_xll.qlIndexFixing(Index3M,H889,TRUE,_xll.ohTrigger(RecalcTrigger,Trigger3M)),NA())</f>
        <v>1.9622484378729987E-2</v>
      </c>
      <c r="M889" s="52">
        <f>IFERROR(_xll.qlIndexFixing(ONIndex3M,I889,TRUE,_xll.ohTrigger(RecalcTrigger,Trigger3M)),NA())</f>
        <v>1.9446040657573604E-2</v>
      </c>
      <c r="N889" s="52">
        <f>IFERROR(_xll.qlIndexFixing(Index6M,$H889,TRUE,_xll.ohTrigger(RecalcTrigger,Trigger6M)),NA())</f>
        <v>2.0368357580737316E-2</v>
      </c>
      <c r="O889" s="52">
        <f>IFERROR(_xll.qlIndexFixing(ONIndex6M,I889,TRUE,_xll.ohTrigger(RecalcTrigger,Trigger6M)),NA())</f>
        <v>2.0018567571771229E-2</v>
      </c>
      <c r="P889" s="52">
        <f>IFERROR(_xll.qlIndexFixing(Index1Y,$H889,TRUE,_xll.ohTrigger(RecalcTrigger,Trigger1Y)),NA())</f>
        <v>2.1728595735413695E-2</v>
      </c>
      <c r="Q889" s="52">
        <f>IFERROR(_xll.qlIndexFixing(ONIndex1Y,I889,TRUE,_xll.ohTrigger(RecalcTrigger,Trigger1Y)),NA())</f>
        <v>2.1050350607900725E-2</v>
      </c>
    </row>
    <row r="890" spans="2:17" x14ac:dyDescent="0.2">
      <c r="B890" s="46" t="s">
        <v>42</v>
      </c>
      <c r="D890" s="49">
        <f>_xll.qlCalendarAdvance(Calendar,$D889,B890,"f",FALSE)</f>
        <v>45596</v>
      </c>
      <c r="E890" s="49">
        <f>_xll.qlInterestRateIndexValueDate(IndexON,D890)</f>
        <v>45596</v>
      </c>
      <c r="F890" s="52">
        <f>IFERROR(_xll.qlIndexFixing(IndexON,D890,TRUE,_xll.ohTrigger(RecalcTrigger,TriggerON)),NA())</f>
        <v>1.8145934718267753E-2</v>
      </c>
      <c r="H890" s="49">
        <f>_xll.qlCalendarAdvance(Calendar,$H889,B890,"f",FALSE)</f>
        <v>45596</v>
      </c>
      <c r="I890" s="49">
        <f>_xll.qlInterestRateIndexValueDate(Index1M,$H890)</f>
        <v>45600</v>
      </c>
      <c r="J890" s="52">
        <f>IFERROR(_xll.qlIndexFixing(Index1M,$H890,TRUE,_xll.ohTrigger(RecalcTrigger,Trigger1M)),NA())</f>
        <v>1.8580026204445765E-2</v>
      </c>
      <c r="K890" s="52">
        <f>IFERROR(_xll.qlIndexFixing(ONIndex1M,I890,TRUE,_xll.ohTrigger(RecalcTrigger,Trigger1M)),NA())</f>
        <v>1.8529684622041742E-2</v>
      </c>
      <c r="L890" s="52">
        <f>IFERROR(_xll.qlIndexFixing(Index3M,H890,TRUE,_xll.ohTrigger(RecalcTrigger,Trigger3M)),NA())</f>
        <v>1.9643296052488237E-2</v>
      </c>
      <c r="M890" s="52">
        <f>IFERROR(_xll.qlIndexFixing(ONIndex3M,I890,TRUE,_xll.ohTrigger(RecalcTrigger,Trigger3M)),NA())</f>
        <v>1.9466462104347215E-2</v>
      </c>
      <c r="N890" s="52">
        <f>IFERROR(_xll.qlIndexFixing(Index6M,$H890,TRUE,_xll.ohTrigger(RecalcTrigger,Trigger6M)),NA())</f>
        <v>2.0388078647883223E-2</v>
      </c>
      <c r="O890" s="52">
        <f>IFERROR(_xll.qlIndexFixing(ONIndex6M,I890,TRUE,_xll.ohTrigger(RecalcTrigger,Trigger6M)),NA())</f>
        <v>2.0038022929655952E-2</v>
      </c>
      <c r="P890" s="52">
        <f>IFERROR(_xll.qlIndexFixing(Index1Y,$H890,TRUE,_xll.ohTrigger(RecalcTrigger,Trigger1Y)),NA())</f>
        <v>2.1744886455861711E-2</v>
      </c>
      <c r="Q890" s="52">
        <f>IFERROR(_xll.qlIndexFixing(ONIndex1Y,I890,TRUE,_xll.ohTrigger(RecalcTrigger,Trigger1Y)),NA())</f>
        <v>2.1070017266682228E-2</v>
      </c>
    </row>
    <row r="891" spans="2:17" x14ac:dyDescent="0.2">
      <c r="B891" s="46" t="s">
        <v>42</v>
      </c>
      <c r="D891" s="49">
        <f>_xll.qlCalendarAdvance(Calendar,$D890,B891,"f",FALSE)</f>
        <v>45603</v>
      </c>
      <c r="E891" s="49">
        <f>_xll.qlInterestRateIndexValueDate(IndexON,D891)</f>
        <v>45603</v>
      </c>
      <c r="F891" s="52">
        <f>IFERROR(_xll.qlIndexFixing(IndexON,D891,TRUE,_xll.ohTrigger(RecalcTrigger,TriggerON)),NA())</f>
        <v>1.8165463386470293E-2</v>
      </c>
      <c r="H891" s="49">
        <f>_xll.qlCalendarAdvance(Calendar,$H890,B891,"f",FALSE)</f>
        <v>45603</v>
      </c>
      <c r="I891" s="49">
        <f>_xll.qlInterestRateIndexValueDate(Index1M,$H891)</f>
        <v>45607</v>
      </c>
      <c r="J891" s="52">
        <f>IFERROR(_xll.qlIndexFixing(Index1M,$H891,TRUE,_xll.ohTrigger(RecalcTrigger,Trigger1M)),NA())</f>
        <v>1.8600510034419315E-2</v>
      </c>
      <c r="K891" s="52">
        <f>IFERROR(_xll.qlIndexFixing(ONIndex1M,I891,TRUE,_xll.ohTrigger(RecalcTrigger,Trigger1M)),NA())</f>
        <v>1.8550063851066056E-2</v>
      </c>
      <c r="L891" s="52">
        <f>IFERROR(_xll.qlIndexFixing(Index3M,H891,TRUE,_xll.ohTrigger(RecalcTrigger,Trigger3M)),NA())</f>
        <v>1.9664158491856463E-2</v>
      </c>
      <c r="M891" s="52">
        <f>IFERROR(_xll.qlIndexFixing(ONIndex3M,I891,TRUE,_xll.ohTrigger(RecalcTrigger,Trigger3M)),NA())</f>
        <v>1.9486923430260816E-2</v>
      </c>
      <c r="N891" s="52">
        <f>IFERROR(_xll.qlIndexFixing(Index6M,$H891,TRUE,_xll.ohTrigger(RecalcTrigger,Trigger6M)),NA())</f>
        <v>2.0407811115586118E-2</v>
      </c>
      <c r="O891" s="52">
        <f>IFERROR(_xll.qlIndexFixing(ONIndex6M,I891,TRUE,_xll.ohTrigger(RecalcTrigger,Trigger6M)),NA())</f>
        <v>2.0057473153567429E-2</v>
      </c>
      <c r="P891" s="52">
        <f>IFERROR(_xll.qlIndexFixing(Index1Y,$H891,TRUE,_xll.ohTrigger(RecalcTrigger,Trigger1Y)),NA())</f>
        <v>2.1761034188487162E-2</v>
      </c>
      <c r="Q891" s="52">
        <f>IFERROR(_xll.qlIndexFixing(ONIndex1Y,I891,TRUE,_xll.ohTrigger(RecalcTrigger,Trigger1Y)),NA())</f>
        <v>2.1089538000991226E-2</v>
      </c>
    </row>
    <row r="892" spans="2:17" x14ac:dyDescent="0.2">
      <c r="B892" s="46" t="s">
        <v>42</v>
      </c>
      <c r="D892" s="49">
        <f>_xll.qlCalendarAdvance(Calendar,$D891,B892,"f",FALSE)</f>
        <v>45610</v>
      </c>
      <c r="E892" s="49">
        <f>_xll.qlInterestRateIndexValueDate(IndexON,D892)</f>
        <v>45610</v>
      </c>
      <c r="F892" s="52">
        <f>IFERROR(_xll.qlIndexFixing(IndexON,D892,TRUE,_xll.ohTrigger(RecalcTrigger,TriggerON)),NA())</f>
        <v>1.8184990995919748E-2</v>
      </c>
      <c r="H892" s="49">
        <f>_xll.qlCalendarAdvance(Calendar,$H891,B892,"f",FALSE)</f>
        <v>45610</v>
      </c>
      <c r="I892" s="49">
        <f>_xll.qlInterestRateIndexValueDate(Index1M,$H892)</f>
        <v>45614</v>
      </c>
      <c r="J892" s="52">
        <f>IFERROR(_xll.qlIndexFixing(Index1M,$H892,TRUE,_xll.ohTrigger(RecalcTrigger,Trigger1M)),NA())</f>
        <v>1.8621037036040455E-2</v>
      </c>
      <c r="K892" s="52">
        <f>IFERROR(_xll.qlIndexFixing(ONIndex1M,I892,TRUE,_xll.ohTrigger(RecalcTrigger,Trigger1M)),NA())</f>
        <v>1.8570483101276736E-2</v>
      </c>
      <c r="L892" s="52">
        <f>IFERROR(_xll.qlIndexFixing(Index3M,H892,TRUE,_xll.ohTrigger(RecalcTrigger,Trigger3M)),NA())</f>
        <v>1.9685073400053099E-2</v>
      </c>
      <c r="M892" s="52">
        <f>IFERROR(_xll.qlIndexFixing(ONIndex3M,I892,TRUE,_xll.ohTrigger(RecalcTrigger,Trigger3M)),NA())</f>
        <v>1.9507426329319344E-2</v>
      </c>
      <c r="N892" s="52">
        <f>IFERROR(_xll.qlIndexFixing(Index6M,$H892,TRUE,_xll.ohTrigger(RecalcTrigger,Trigger6M)),NA())</f>
        <v>2.0427556280873092E-2</v>
      </c>
      <c r="O892" s="52">
        <f>IFERROR(_xll.qlIndexFixing(ONIndex6M,I892,TRUE,_xll.ohTrigger(RecalcTrigger,Trigger6M)),NA())</f>
        <v>2.0076919526879067E-2</v>
      </c>
      <c r="P892" s="52">
        <f>IFERROR(_xll.qlIndexFixing(Index1Y,$H892,TRUE,_xll.ohTrigger(RecalcTrigger,Trigger1Y)),NA())</f>
        <v>2.1777039822562478E-2</v>
      </c>
      <c r="Q892" s="52">
        <f>IFERROR(_xll.qlIndexFixing(ONIndex1Y,I892,TRUE,_xll.ohTrigger(RecalcTrigger,Trigger1Y)),NA())</f>
        <v>2.1108912842802141E-2</v>
      </c>
    </row>
    <row r="893" spans="2:17" x14ac:dyDescent="0.2">
      <c r="B893" s="46" t="s">
        <v>42</v>
      </c>
      <c r="D893" s="49">
        <f>_xll.qlCalendarAdvance(Calendar,$D892,B893,"f",FALSE)</f>
        <v>45617</v>
      </c>
      <c r="E893" s="49">
        <f>_xll.qlInterestRateIndexValueDate(IndexON,D893)</f>
        <v>45617</v>
      </c>
      <c r="F893" s="52">
        <f>IFERROR(_xll.qlIndexFixing(IndexON,D893,TRUE,_xll.ohTrigger(RecalcTrigger,TriggerON)),NA())</f>
        <v>1.8204518986104645E-2</v>
      </c>
      <c r="H893" s="49">
        <f>_xll.qlCalendarAdvance(Calendar,$H892,B893,"f",FALSE)</f>
        <v>45617</v>
      </c>
      <c r="I893" s="49">
        <f>_xll.qlInterestRateIndexValueDate(Index1M,$H893)</f>
        <v>45621</v>
      </c>
      <c r="J893" s="52">
        <f>IFERROR(_xll.qlIndexFixing(Index1M,$H893,TRUE,_xll.ohTrigger(RecalcTrigger,Trigger1M)),NA())</f>
        <v>1.8645521604258031E-2</v>
      </c>
      <c r="K893" s="52">
        <f>IFERROR(_xll.qlIndexFixing(ONIndex1M,I893,TRUE,_xll.ohTrigger(RecalcTrigger,Trigger1M)),NA())</f>
        <v>1.8590944081866567E-2</v>
      </c>
      <c r="L893" s="52">
        <f>IFERROR(_xll.qlIndexFixing(Index3M,H893,TRUE,_xll.ohTrigger(RecalcTrigger,Trigger3M)),NA())</f>
        <v>1.9706042480333079E-2</v>
      </c>
      <c r="M893" s="52">
        <f>IFERROR(_xll.qlIndexFixing(ONIndex3M,I893,TRUE,_xll.ohTrigger(RecalcTrigger,Trigger3M)),NA())</f>
        <v>1.9527972495607671E-2</v>
      </c>
      <c r="N893" s="52">
        <f>IFERROR(_xll.qlIndexFixing(Index6M,$H893,TRUE,_xll.ohTrigger(RecalcTrigger,Trigger6M)),NA())</f>
        <v>2.0447315440824836E-2</v>
      </c>
      <c r="O893" s="52">
        <f>IFERROR(_xll.qlIndexFixing(ONIndex6M,I893,TRUE,_xll.ohTrigger(RecalcTrigger,Trigger6M)),NA())</f>
        <v>2.0096363333044209E-2</v>
      </c>
      <c r="P893" s="52">
        <f>IFERROR(_xll.qlIndexFixing(Index1Y,$H893,TRUE,_xll.ohTrigger(RecalcTrigger,Trigger1Y)),NA())</f>
        <v>2.1792904253784547E-2</v>
      </c>
      <c r="Q893" s="52">
        <f>IFERROR(_xll.qlIndexFixing(ONIndex1Y,I893,TRUE,_xll.ohTrigger(RecalcTrigger,Trigger1Y)),NA())</f>
        <v>2.1128141823689717E-2</v>
      </c>
    </row>
    <row r="894" spans="2:17" x14ac:dyDescent="0.2">
      <c r="B894" s="46" t="s">
        <v>42</v>
      </c>
      <c r="D894" s="49">
        <f>_xll.qlCalendarAdvance(Calendar,$D893,B894,"f",FALSE)</f>
        <v>45624</v>
      </c>
      <c r="E894" s="49">
        <f>_xll.qlInterestRateIndexValueDate(IndexON,D894)</f>
        <v>45624</v>
      </c>
      <c r="F894" s="52">
        <f>IFERROR(_xll.qlIndexFixing(IndexON,D894,TRUE,_xll.ohTrigger(RecalcTrigger,TriggerON)),NA())</f>
        <v>1.8224048796433578E-2</v>
      </c>
      <c r="H894" s="49">
        <f>_xll.qlCalendarAdvance(Calendar,$H893,B894,"f",FALSE)</f>
        <v>45624</v>
      </c>
      <c r="I894" s="49">
        <f>_xll.qlInterestRateIndexValueDate(Index1M,$H894)</f>
        <v>45628</v>
      </c>
      <c r="J894" s="52">
        <f>IFERROR(_xll.qlIndexFixing(Index1M,$H894,TRUE,_xll.ohTrigger(RecalcTrigger,Trigger1M)),NA())</f>
        <v>1.8664188043861406E-2</v>
      </c>
      <c r="K894" s="52">
        <f>IFERROR(_xll.qlIndexFixing(ONIndex1M,I894,TRUE,_xll.ohTrigger(RecalcTrigger,Trigger1M)),NA())</f>
        <v>1.8611448502108274E-2</v>
      </c>
      <c r="L894" s="52">
        <f>IFERROR(_xll.qlIndexFixing(Index3M,H894,TRUE,_xll.ohTrigger(RecalcTrigger,Trigger3M)),NA())</f>
        <v>1.9725015343042208E-2</v>
      </c>
      <c r="M894" s="52">
        <f>IFERROR(_xll.qlIndexFixing(ONIndex3M,I894,TRUE,_xll.ohTrigger(RecalcTrigger,Trigger3M)),NA())</f>
        <v>1.9548563623050796E-2</v>
      </c>
      <c r="N894" s="52">
        <f>IFERROR(_xll.qlIndexFixing(Index6M,$H894,TRUE,_xll.ohTrigger(RecalcTrigger,Trigger6M)),NA())</f>
        <v>2.0467089892571223E-2</v>
      </c>
      <c r="O894" s="52">
        <f>IFERROR(_xll.qlIndexFixing(ONIndex6M,I894,TRUE,_xll.ohTrigger(RecalcTrigger,Trigger6M)),NA())</f>
        <v>2.0115805855756008E-2</v>
      </c>
      <c r="P894" s="52">
        <f>IFERROR(_xll.qlIndexFixing(Index1Y,$H894,TRUE,_xll.ohTrigger(RecalcTrigger,Trigger1Y)),NA())</f>
        <v>2.1808628384272083E-2</v>
      </c>
      <c r="Q894" s="52">
        <f>IFERROR(_xll.qlIndexFixing(ONIndex1Y,I894,TRUE,_xll.ohTrigger(RecalcTrigger,Trigger1Y)),NA())</f>
        <v>2.1147224975468504E-2</v>
      </c>
    </row>
    <row r="895" spans="2:17" x14ac:dyDescent="0.2">
      <c r="B895" s="46" t="s">
        <v>42</v>
      </c>
      <c r="D895" s="49">
        <f>_xll.qlCalendarAdvance(Calendar,$D894,B895,"f",FALSE)</f>
        <v>45631</v>
      </c>
      <c r="E895" s="49">
        <f>_xll.qlInterestRateIndexValueDate(IndexON,D895)</f>
        <v>45631</v>
      </c>
      <c r="F895" s="52">
        <f>IFERROR(_xll.qlIndexFixing(IndexON,D895,TRUE,_xll.ohTrigger(RecalcTrigger,TriggerON)),NA())</f>
        <v>1.8243581866475012E-2</v>
      </c>
      <c r="H895" s="49">
        <f>_xll.qlCalendarAdvance(Calendar,$H894,B895,"f",FALSE)</f>
        <v>45631</v>
      </c>
      <c r="I895" s="49">
        <f>_xll.qlInterestRateIndexValueDate(Index1M,$H895)</f>
        <v>45635</v>
      </c>
      <c r="J895" s="52">
        <f>IFERROR(_xll.qlIndexFixing(Index1M,$H895,TRUE,_xll.ohTrigger(RecalcTrigger,Trigger1M)),NA())</f>
        <v>1.8684859508375722E-2</v>
      </c>
      <c r="K895" s="52">
        <f>IFERROR(_xll.qlIndexFixing(ONIndex1M,I895,TRUE,_xll.ohTrigger(RecalcTrigger,Trigger1M)),NA())</f>
        <v>1.86319980708749E-2</v>
      </c>
      <c r="L895" s="52">
        <f>IFERROR(_xll.qlIndexFixing(Index3M,H895,TRUE,_xll.ohTrigger(RecalcTrigger,Trigger3M)),NA())</f>
        <v>1.9746092290573669E-2</v>
      </c>
      <c r="M895" s="52">
        <f>IFERROR(_xll.qlIndexFixing(ONIndex3M,I895,TRUE,_xll.ohTrigger(RecalcTrigger,Trigger3M)),NA())</f>
        <v>1.9569201405653658E-2</v>
      </c>
      <c r="N895" s="52">
        <f>IFERROR(_xll.qlIndexFixing(Index6M,$H895,TRUE,_xll.ohTrigger(RecalcTrigger,Trigger6M)),NA())</f>
        <v>2.0486880933295714E-2</v>
      </c>
      <c r="O895" s="52">
        <f>IFERROR(_xll.qlIndexFixing(ONIndex6M,I895,TRUE,_xll.ohTrigger(RecalcTrigger,Trigger6M)),NA())</f>
        <v>2.0135248378387871E-2</v>
      </c>
      <c r="P895" s="52">
        <f>IFERROR(_xll.qlIndexFixing(Index1Y,$H895,TRUE,_xll.ohTrigger(RecalcTrigger,Trigger1Y)),NA())</f>
        <v>2.1824213122565609E-2</v>
      </c>
      <c r="Q895" s="52">
        <f>IFERROR(_xll.qlIndexFixing(ONIndex1Y,I895,TRUE,_xll.ohTrigger(RecalcTrigger,Trigger1Y)),NA())</f>
        <v>2.1166162329873117E-2</v>
      </c>
    </row>
    <row r="896" spans="2:17" x14ac:dyDescent="0.2">
      <c r="B896" s="46" t="s">
        <v>42</v>
      </c>
      <c r="D896" s="49">
        <f>_xll.qlCalendarAdvance(Calendar,$D895,B896,"f",FALSE)</f>
        <v>45638</v>
      </c>
      <c r="E896" s="49">
        <f>_xll.qlInterestRateIndexValueDate(IndexON,D896)</f>
        <v>45638</v>
      </c>
      <c r="F896" s="52">
        <f>IFERROR(_xll.qlIndexFixing(IndexON,D896,TRUE,_xll.ohTrigger(RecalcTrigger,TriggerON)),NA())</f>
        <v>1.8263119635637537E-2</v>
      </c>
      <c r="H896" s="49">
        <f>_xll.qlCalendarAdvance(Calendar,$H895,B896,"f",FALSE)</f>
        <v>45638</v>
      </c>
      <c r="I896" s="49">
        <f>_xll.qlInterestRateIndexValueDate(Index1M,$H896)</f>
        <v>45642</v>
      </c>
      <c r="J896" s="52">
        <f>IFERROR(_xll.qlIndexFixing(Index1M,$H896,TRUE,_xll.ohTrigger(RecalcTrigger,Trigger1M)),NA())</f>
        <v>1.8705581118447421E-2</v>
      </c>
      <c r="K896" s="52">
        <f>IFERROR(_xll.qlIndexFixing(ONIndex1M,I896,TRUE,_xll.ohTrigger(RecalcTrigger,Trigger1M)),NA())</f>
        <v>1.865259449759904E-2</v>
      </c>
      <c r="L896" s="52">
        <f>IFERROR(_xll.qlIndexFixing(Index3M,H896,TRUE,_xll.ohTrigger(RecalcTrigger,Trigger3M)),NA())</f>
        <v>1.976722839404681E-2</v>
      </c>
      <c r="M896" s="52">
        <f>IFERROR(_xll.qlIndexFixing(ONIndex3M,I896,TRUE,_xll.ohTrigger(RecalcTrigger,Trigger3M)),NA())</f>
        <v>1.9589887537341255E-2</v>
      </c>
      <c r="N896" s="52">
        <f>IFERROR(_xll.qlIndexFixing(Index6M,$H896,TRUE,_xll.ohTrigger(RecalcTrigger,Trigger6M)),NA())</f>
        <v>2.0506689860233591E-2</v>
      </c>
      <c r="O896" s="52">
        <f>IFERROR(_xll.qlIndexFixing(ONIndex6M,I896,TRUE,_xll.ohTrigger(RecalcTrigger,Trigger6M)),NA())</f>
        <v>2.0154692184553014E-2</v>
      </c>
      <c r="P896" s="52">
        <f>IFERROR(_xll.qlIndexFixing(Index1Y,$H896,TRUE,_xll.ohTrigger(RecalcTrigger,Trigger1Y)),NA())</f>
        <v>2.1839659383626607E-2</v>
      </c>
      <c r="Q896" s="52">
        <f>IFERROR(_xll.qlIndexFixing(ONIndex1Y,I896,TRUE,_xll.ohTrigger(RecalcTrigger,Trigger1Y)),NA())</f>
        <v>2.1184953918718108E-2</v>
      </c>
    </row>
    <row r="897" spans="2:17" x14ac:dyDescent="0.2">
      <c r="B897" s="46" t="s">
        <v>42</v>
      </c>
      <c r="D897" s="49">
        <f>_xll.qlCalendarAdvance(Calendar,$D896,B897,"f",FALSE)</f>
        <v>45645</v>
      </c>
      <c r="E897" s="49">
        <f>_xll.qlInterestRateIndexValueDate(IndexON,D897)</f>
        <v>45645</v>
      </c>
      <c r="F897" s="52">
        <f>IFERROR(_xll.qlIndexFixing(IndexON,D897,TRUE,_xll.ohTrigger(RecalcTrigger,TriggerON)),NA())</f>
        <v>1.8282663543249811E-2</v>
      </c>
      <c r="H897" s="49">
        <f>_xll.qlCalendarAdvance(Calendar,$H896,B897,"f",FALSE)</f>
        <v>45645</v>
      </c>
      <c r="I897" s="49">
        <f>_xll.qlInterestRateIndexValueDate(Index1M,$H897)</f>
        <v>45649</v>
      </c>
      <c r="J897" s="52">
        <f>IFERROR(_xll.qlIndexFixing(Index1M,$H897,TRUE,_xll.ohTrigger(RecalcTrigger,Trigger1M)),NA())</f>
        <v>1.8726354586172774E-2</v>
      </c>
      <c r="K897" s="52">
        <f>IFERROR(_xll.qlIndexFixing(ONIndex1M,I897,TRUE,_xll.ohTrigger(RecalcTrigger,Trigger1M)),NA())</f>
        <v>1.8683072503291598E-2</v>
      </c>
      <c r="L897" s="52">
        <f>IFERROR(_xll.qlIndexFixing(Index3M,H897,TRUE,_xll.ohTrigger(RecalcTrigger,Trigger3M)),NA())</f>
        <v>1.9788425356769904E-2</v>
      </c>
      <c r="M897" s="52">
        <f>IFERROR(_xll.qlIndexFixing(ONIndex3M,I897,TRUE,_xll.ohTrigger(RecalcTrigger,Trigger3M)),NA())</f>
        <v>1.9620595998102175E-2</v>
      </c>
      <c r="N897" s="52">
        <f>IFERROR(_xll.qlIndexFixing(Index6M,$H897,TRUE,_xll.ohTrigger(RecalcTrigger,Trigger6M)),NA())</f>
        <v>2.0526517970671097E-2</v>
      </c>
      <c r="O897" s="52">
        <f>IFERROR(_xll.qlIndexFixing(ONIndex6M,I897,TRUE,_xll.ohTrigger(RecalcTrigger,Trigger6M)),NA())</f>
        <v>2.0183605350974076E-2</v>
      </c>
      <c r="P897" s="52">
        <f>IFERROR(_xll.qlIndexFixing(Index1Y,$H897,TRUE,_xll.ohTrigger(RecalcTrigger,Trigger1Y)),NA())</f>
        <v>2.1854968088836184E-2</v>
      </c>
      <c r="Q897" s="52">
        <f>IFERROR(_xll.qlIndexFixing(ONIndex1Y,I897,TRUE,_xll.ohTrigger(RecalcTrigger,Trigger1Y)),NA())</f>
        <v>2.1212795087954817E-2</v>
      </c>
    </row>
    <row r="898" spans="2:17" x14ac:dyDescent="0.2">
      <c r="B898" s="46" t="s">
        <v>42</v>
      </c>
      <c r="D898" s="49">
        <f>_xll.qlCalendarAdvance(Calendar,$D897,B898,"f",FALSE)</f>
        <v>45653</v>
      </c>
      <c r="E898" s="49">
        <f>_xll.qlInterestRateIndexValueDate(IndexON,D898)</f>
        <v>45653</v>
      </c>
      <c r="F898" s="52">
        <f>IFERROR(_xll.qlIndexFixing(IndexON,D898,TRUE,_xll.ohTrigger(RecalcTrigger,TriggerON)),NA())</f>
        <v>1.8308733884442319E-2</v>
      </c>
      <c r="H898" s="49">
        <f>_xll.qlCalendarAdvance(Calendar,$H897,B898,"f",FALSE)</f>
        <v>45653</v>
      </c>
      <c r="I898" s="49">
        <f>_xll.qlInterestRateIndexValueDate(Index1M,$H898)</f>
        <v>45657</v>
      </c>
      <c r="J898" s="52">
        <f>IFERROR(_xll.qlIndexFixing(Index1M,$H898,TRUE,_xll.ohTrigger(RecalcTrigger,Trigger1M)),NA())</f>
        <v>1.8750161387588161E-2</v>
      </c>
      <c r="K898" s="52">
        <f>IFERROR(_xll.qlIndexFixing(ONIndex1M,I898,TRUE,_xll.ohTrigger(RecalcTrigger,Trigger1M)),NA())</f>
        <v>1.8703792006471431E-2</v>
      </c>
      <c r="L898" s="52">
        <f>IFERROR(_xll.qlIndexFixing(Index3M,H898,TRUE,_xll.ohTrigger(RecalcTrigger,Trigger3M)),NA())</f>
        <v>1.9810651767830478E-2</v>
      </c>
      <c r="M898" s="52">
        <f>IFERROR(_xll.qlIndexFixing(ONIndex3M,I898,TRUE,_xll.ohTrigger(RecalcTrigger,Trigger3M)),NA())</f>
        <v>1.9641408882771216E-2</v>
      </c>
      <c r="N898" s="52">
        <f>IFERROR(_xll.qlIndexFixing(Index6M,$H898,TRUE,_xll.ohTrigger(RecalcTrigger,Trigger6M)),NA())</f>
        <v>2.0547194073083367E-2</v>
      </c>
      <c r="O898" s="52">
        <f>IFERROR(_xll.qlIndexFixing(ONIndex6M,I898,TRUE,_xll.ohTrigger(RecalcTrigger,Trigger6M)),NA())</f>
        <v>2.0203059808645563E-2</v>
      </c>
      <c r="P898" s="52">
        <f>IFERROR(_xll.qlIndexFixing(Index1Y,$H898,TRUE,_xll.ohTrigger(RecalcTrigger,Trigger1Y)),NA())</f>
        <v>2.1872296506672603E-2</v>
      </c>
      <c r="Q898" s="52">
        <f>IFERROR(_xll.qlIndexFixing(ONIndex1Y,I898,TRUE,_xll.ohTrigger(RecalcTrigger,Trigger1Y)),NA())</f>
        <v>2.123123498076751E-2</v>
      </c>
    </row>
    <row r="899" spans="2:17" x14ac:dyDescent="0.2">
      <c r="B899" s="46" t="s">
        <v>42</v>
      </c>
      <c r="D899" s="49">
        <f>_xll.qlCalendarAdvance(Calendar,$D898,B899,"f",FALSE)</f>
        <v>45660</v>
      </c>
      <c r="E899" s="49">
        <f>_xll.qlInterestRateIndexValueDate(IndexON,D899)</f>
        <v>45660</v>
      </c>
      <c r="F899" s="52">
        <f>IFERROR(_xll.qlIndexFixing(IndexON,D899,TRUE,_xll.ohTrigger(RecalcTrigger,TriggerON)),NA())</f>
        <v>1.8328299229093403E-2</v>
      </c>
      <c r="H899" s="49">
        <f>_xll.qlCalendarAdvance(Calendar,$H898,B899,"f",FALSE)</f>
        <v>45660</v>
      </c>
      <c r="I899" s="49">
        <f>_xll.qlInterestRateIndexValueDate(Index1M,$H899)</f>
        <v>45664</v>
      </c>
      <c r="J899" s="52">
        <f>IFERROR(_xll.qlIndexFixing(Index1M,$H899,TRUE,_xll.ohTrigger(RecalcTrigger,Trigger1M)),NA())</f>
        <v>1.8771051744106353E-2</v>
      </c>
      <c r="K899" s="52">
        <f>IFERROR(_xll.qlIndexFixing(ONIndex1M,I899,TRUE,_xll.ohTrigger(RecalcTrigger,Trigger1M)),NA())</f>
        <v>1.8717650253501361E-2</v>
      </c>
      <c r="L899" s="52">
        <f>IFERROR(_xll.qlIndexFixing(Index3M,H899,TRUE,_xll.ohTrigger(RecalcTrigger,Trigger3M)),NA())</f>
        <v>1.9831978781280846E-2</v>
      </c>
      <c r="M899" s="52">
        <f>IFERROR(_xll.qlIndexFixing(ONIndex3M,I899,TRUE,_xll.ohTrigger(RecalcTrigger,Trigger3M)),NA())</f>
        <v>1.9655234762492313E-2</v>
      </c>
      <c r="N899" s="52">
        <f>IFERROR(_xll.qlIndexFixing(Index6M,$H899,TRUE,_xll.ohTrigger(RecalcTrigger,Trigger6M)),NA())</f>
        <v>2.0567064518598216E-2</v>
      </c>
      <c r="O899" s="52">
        <f>IFERROR(_xll.qlIndexFixing(ONIndex6M,I899,TRUE,_xll.ohTrigger(RecalcTrigger,Trigger6M)),NA())</f>
        <v>2.0215823969627067E-2</v>
      </c>
      <c r="P899" s="52">
        <f>IFERROR(_xll.qlIndexFixing(Index1Y,$H899,TRUE,_xll.ohTrigger(RecalcTrigger,Trigger1Y)),NA())</f>
        <v>2.188731358180494E-2</v>
      </c>
      <c r="Q899" s="52">
        <f>IFERROR(_xll.qlIndexFixing(ONIndex1Y,I899,TRUE,_xll.ohTrigger(RecalcTrigger,Trigger1Y)),NA())</f>
        <v>2.1243064588514216E-2</v>
      </c>
    </row>
    <row r="900" spans="2:17" x14ac:dyDescent="0.2">
      <c r="B900" s="46" t="s">
        <v>42</v>
      </c>
      <c r="D900" s="49">
        <f>_xll.qlCalendarAdvance(Calendar,$D899,B900,"f",FALSE)</f>
        <v>45667</v>
      </c>
      <c r="E900" s="49">
        <f>_xll.qlInterestRateIndexValueDate(IndexON,D900)</f>
        <v>45667</v>
      </c>
      <c r="F900" s="52">
        <f>IFERROR(_xll.qlIndexFixing(IndexON,D900,TRUE,_xll.ohTrigger(RecalcTrigger,TriggerON)),NA())</f>
        <v>1.8347875445154926E-2</v>
      </c>
      <c r="H900" s="49">
        <f>_xll.qlCalendarAdvance(Calendar,$H899,B900,"f",FALSE)</f>
        <v>45667</v>
      </c>
      <c r="I900" s="49">
        <f>_xll.qlInterestRateIndexValueDate(Index1M,$H900)</f>
        <v>45671</v>
      </c>
      <c r="J900" s="52">
        <f>IFERROR(_xll.qlIndexFixing(Index1M,$H900,TRUE,_xll.ohTrigger(RecalcTrigger,Trigger1M)),NA())</f>
        <v>1.8791999339210032E-2</v>
      </c>
      <c r="K900" s="52">
        <f>IFERROR(_xll.qlIndexFixing(ONIndex1M,I900,TRUE,_xll.ohTrigger(RecalcTrigger,Trigger1M)),NA())</f>
        <v>1.8738459013496467E-2</v>
      </c>
      <c r="L900" s="52">
        <f>IFERROR(_xll.qlIndexFixing(Index3M,H900,TRUE,_xll.ohTrigger(RecalcTrigger,Trigger3M)),NA())</f>
        <v>1.9853371880907744E-2</v>
      </c>
      <c r="M900" s="52">
        <f>IFERROR(_xll.qlIndexFixing(ONIndex3M,I900,TRUE,_xll.ohTrigger(RecalcTrigger,Trigger3M)),NA())</f>
        <v>1.96761392439182E-2</v>
      </c>
      <c r="N900" s="52">
        <f>IFERROR(_xll.qlIndexFixing(Index6M,$H900,TRUE,_xll.ohTrigger(RecalcTrigger,Trigger6M)),NA())</f>
        <v>2.0586958130048971E-2</v>
      </c>
      <c r="O900" s="52">
        <f>IFERROR(_xll.qlIndexFixing(ONIndex6M,I900,TRUE,_xll.ohTrigger(RecalcTrigger,Trigger6M)),NA())</f>
        <v>2.0235286766361327E-2</v>
      </c>
      <c r="P900" s="52">
        <f>IFERROR(_xll.qlIndexFixing(Index1Y,$H900,TRUE,_xll.ohTrigger(RecalcTrigger,Trigger1Y)),NA())</f>
        <v>2.1902196038643997E-2</v>
      </c>
      <c r="Q900" s="52">
        <f>IFERROR(_xll.qlIndexFixing(ONIndex1Y,I900,TRUE,_xll.ohTrigger(RecalcTrigger,Trigger1Y)),NA())</f>
        <v>2.1261252629587446E-2</v>
      </c>
    </row>
    <row r="901" spans="2:17" x14ac:dyDescent="0.2">
      <c r="B901" s="46" t="s">
        <v>42</v>
      </c>
      <c r="D901" s="49">
        <f>_xll.qlCalendarAdvance(Calendar,$D900,B901,"f",FALSE)</f>
        <v>45674</v>
      </c>
      <c r="E901" s="49">
        <f>_xll.qlInterestRateIndexValueDate(IndexON,D901)</f>
        <v>45674</v>
      </c>
      <c r="F901" s="52">
        <f>IFERROR(_xll.qlIndexFixing(IndexON,D901,TRUE,_xll.ohTrigger(RecalcTrigger,TriggerON)),NA())</f>
        <v>1.8367463972221998E-2</v>
      </c>
      <c r="H901" s="49">
        <f>_xll.qlCalendarAdvance(Calendar,$H900,B901,"f",FALSE)</f>
        <v>45674</v>
      </c>
      <c r="I901" s="49">
        <f>_xll.qlInterestRateIndexValueDate(Index1M,$H901)</f>
        <v>45678</v>
      </c>
      <c r="J901" s="52">
        <f>IFERROR(_xll.qlIndexFixing(Index1M,$H901,TRUE,_xll.ohTrigger(RecalcTrigger,Trigger1M)),NA())</f>
        <v>1.8813005885047036E-2</v>
      </c>
      <c r="K901" s="52">
        <f>IFERROR(_xll.qlIndexFixing(ONIndex1M,I901,TRUE,_xll.ohTrigger(RecalcTrigger,Trigger1M)),NA())</f>
        <v>1.8759323421297935E-2</v>
      </c>
      <c r="L901" s="52">
        <f>IFERROR(_xll.qlIndexFixing(Index3M,H901,TRUE,_xll.ohTrigger(RecalcTrigger,Trigger3M)),NA())</f>
        <v>1.9876926838915326E-2</v>
      </c>
      <c r="M901" s="52">
        <f>IFERROR(_xll.qlIndexFixing(ONIndex3M,I901,TRUE,_xll.ohTrigger(RecalcTrigger,Trigger3M)),NA())</f>
        <v>1.9697100786499888E-2</v>
      </c>
      <c r="N901" s="52">
        <f>IFERROR(_xll.qlIndexFixing(Index6M,$H901,TRUE,_xll.ohTrigger(RecalcTrigger,Trigger6M)),NA())</f>
        <v>2.0606876204857918E-2</v>
      </c>
      <c r="O901" s="52">
        <f>IFERROR(_xll.qlIndexFixing(ONIndex6M,I901,TRUE,_xll.ohTrigger(RecalcTrigger,Trigger6M)),NA())</f>
        <v>2.0254757447508709E-2</v>
      </c>
      <c r="P901" s="52">
        <f>IFERROR(_xll.qlIndexFixing(Index1Y,$H901,TRUE,_xll.ohTrigger(RecalcTrigger,Trigger1Y)),NA())</f>
        <v>2.1916944825160465E-2</v>
      </c>
      <c r="Q901" s="52">
        <f>IFERROR(_xll.qlIndexFixing(ONIndex1Y,I901,TRUE,_xll.ohTrigger(RecalcTrigger,Trigger1Y)),NA())</f>
        <v>2.127929506841042E-2</v>
      </c>
    </row>
    <row r="902" spans="2:17" x14ac:dyDescent="0.2">
      <c r="B902" s="46" t="s">
        <v>42</v>
      </c>
      <c r="D902" s="49">
        <f>_xll.qlCalendarAdvance(Calendar,$D901,B902,"f",FALSE)</f>
        <v>45681</v>
      </c>
      <c r="E902" s="49">
        <f>_xll.qlInterestRateIndexValueDate(IndexON,D902)</f>
        <v>45681</v>
      </c>
      <c r="F902" s="52">
        <f>IFERROR(_xll.qlIndexFixing(IndexON,D902,TRUE,_xll.ohTrigger(RecalcTrigger,TriggerON)),NA())</f>
        <v>1.8387066249916373E-2</v>
      </c>
      <c r="H902" s="49">
        <f>_xll.qlCalendarAdvance(Calendar,$H901,B902,"f",FALSE)</f>
        <v>45681</v>
      </c>
      <c r="I902" s="49">
        <f>_xll.qlInterestRateIndexValueDate(Index1M,$H902)</f>
        <v>45685</v>
      </c>
      <c r="J902" s="52">
        <f>IFERROR(_xll.qlIndexFixing(Index1M,$H902,TRUE,_xll.ohTrigger(RecalcTrigger,Trigger1M)),NA())</f>
        <v>1.8834073093767788E-2</v>
      </c>
      <c r="K902" s="52">
        <f>IFERROR(_xll.qlIndexFixing(ONIndex1M,I902,TRUE,_xll.ohTrigger(RecalcTrigger,Trigger1M)),NA())</f>
        <v>1.8780245186098554E-2</v>
      </c>
      <c r="L902" s="52">
        <f>IFERROR(_xll.qlIndexFixing(Index3M,H902,TRUE,_xll.ohTrigger(RecalcTrigger,Trigger3M)),NA())</f>
        <v>1.9896363152177798E-2</v>
      </c>
      <c r="M902" s="52">
        <f>IFERROR(_xll.qlIndexFixing(ONIndex3M,I902,TRUE,_xll.ohTrigger(RecalcTrigger,Trigger3M)),NA())</f>
        <v>1.9718121084082441E-2</v>
      </c>
      <c r="N902" s="52">
        <f>IFERROR(_xll.qlIndexFixing(Index6M,$H902,TRUE,_xll.ohTrigger(RecalcTrigger,Trigger6M)),NA())</f>
        <v>2.0626820040497242E-2</v>
      </c>
      <c r="O902" s="52">
        <f>IFERROR(_xll.qlIndexFixing(ONIndex6M,I902,TRUE,_xll.ohTrigger(RecalcTrigger,Trigger6M)),NA())</f>
        <v>2.0274237296522557E-2</v>
      </c>
      <c r="P902" s="52">
        <f>IFERROR(_xll.qlIndexFixing(Index1Y,$H902,TRUE,_xll.ohTrigger(RecalcTrigger,Trigger1Y)),NA())</f>
        <v>2.1931560895741154E-2</v>
      </c>
      <c r="Q902" s="52">
        <f>IFERROR(_xll.qlIndexFixing(ONIndex1Y,I902,TRUE,_xll.ohTrigger(RecalcTrigger,Trigger1Y)),NA())</f>
        <v>2.1297191936637816E-2</v>
      </c>
    </row>
    <row r="903" spans="2:17" x14ac:dyDescent="0.2">
      <c r="B903" s="46" t="s">
        <v>42</v>
      </c>
      <c r="D903" s="49">
        <f>_xll.qlCalendarAdvance(Calendar,$D902,B903,"f",FALSE)</f>
        <v>45688</v>
      </c>
      <c r="E903" s="49">
        <f>_xll.qlInterestRateIndexValueDate(IndexON,D903)</f>
        <v>45688</v>
      </c>
      <c r="F903" s="52">
        <f>IFERROR(_xll.qlIndexFixing(IndexON,D903,TRUE,_xll.ohTrigger(RecalcTrigger,TriggerON)),NA())</f>
        <v>1.8406683717833161E-2</v>
      </c>
      <c r="H903" s="49">
        <f>_xll.qlCalendarAdvance(Calendar,$H902,B903,"f",FALSE)</f>
        <v>45688</v>
      </c>
      <c r="I903" s="49">
        <f>_xll.qlInterestRateIndexValueDate(Index1M,$H903)</f>
        <v>45692</v>
      </c>
      <c r="J903" s="52">
        <f>IFERROR(_xll.qlIndexFixing(Index1M,$H903,TRUE,_xll.ohTrigger(RecalcTrigger,Trigger1M)),NA())</f>
        <v>1.8849180251888482E-2</v>
      </c>
      <c r="K903" s="52">
        <f>IFERROR(_xll.qlIndexFixing(ONIndex1M,I903,TRUE,_xll.ohTrigger(RecalcTrigger,Trigger1M)),NA())</f>
        <v>1.8801226017091111E-2</v>
      </c>
      <c r="L903" s="52">
        <f>IFERROR(_xll.qlIndexFixing(Index3M,H903,TRUE,_xll.ohTrigger(RecalcTrigger,Trigger3M)),NA())</f>
        <v>1.9917964730661097E-2</v>
      </c>
      <c r="M903" s="52">
        <f>IFERROR(_xll.qlIndexFixing(ONIndex3M,I903,TRUE,_xll.ohTrigger(RecalcTrigger,Trigger3M)),NA())</f>
        <v>1.9739201830830666E-2</v>
      </c>
      <c r="N903" s="52">
        <f>IFERROR(_xll.qlIndexFixing(Index6M,$H903,TRUE,_xll.ohTrigger(RecalcTrigger,Trigger6M)),NA())</f>
        <v>2.0646790934494771E-2</v>
      </c>
      <c r="O903" s="52">
        <f>IFERROR(_xll.qlIndexFixing(ONIndex6M,I903,TRUE,_xll.ohTrigger(RecalcTrigger,Trigger6M)),NA())</f>
        <v>2.0293727597016087E-2</v>
      </c>
      <c r="P903" s="52">
        <f>IFERROR(_xll.qlIndexFixing(Index1Y,$H903,TRUE,_xll.ohTrigger(RecalcTrigger,Trigger1Y)),NA())</f>
        <v>2.1946045211187922E-2</v>
      </c>
      <c r="Q903" s="52">
        <f>IFERROR(_xll.qlIndexFixing(ONIndex1Y,I903,TRUE,_xll.ohTrigger(RecalcTrigger,Trigger1Y)),NA())</f>
        <v>2.1314943266164121E-2</v>
      </c>
    </row>
    <row r="904" spans="2:17" x14ac:dyDescent="0.2">
      <c r="B904" s="46" t="s">
        <v>42</v>
      </c>
      <c r="D904" s="49">
        <f>_xll.qlCalendarAdvance(Calendar,$D903,B904,"f",FALSE)</f>
        <v>45695</v>
      </c>
      <c r="E904" s="49">
        <f>_xll.qlInterestRateIndexValueDate(IndexON,D904)</f>
        <v>45695</v>
      </c>
      <c r="F904" s="52">
        <f>IFERROR(_xll.qlIndexFixing(IndexON,D904,TRUE,_xll.ohTrigger(RecalcTrigger,TriggerON)),NA())</f>
        <v>1.8426317815594118E-2</v>
      </c>
      <c r="H904" s="49">
        <f>_xll.qlCalendarAdvance(Calendar,$H903,B904,"f",FALSE)</f>
        <v>45695</v>
      </c>
      <c r="I904" s="49">
        <f>_xll.qlInterestRateIndexValueDate(Index1M,$H904)</f>
        <v>45699</v>
      </c>
      <c r="J904" s="52">
        <f>IFERROR(_xll.qlIndexFixing(Index1M,$H904,TRUE,_xll.ohTrigger(RecalcTrigger,Trigger1M)),NA())</f>
        <v>1.8870356462145237E-2</v>
      </c>
      <c r="K904" s="52">
        <f>IFERROR(_xll.qlIndexFixing(ONIndex1M,I904,TRUE,_xll.ohTrigger(RecalcTrigger,Trigger1M)),NA())</f>
        <v>1.8822267623388456E-2</v>
      </c>
      <c r="L904" s="52">
        <f>IFERROR(_xll.qlIndexFixing(Index3M,H904,TRUE,_xll.ohTrigger(RecalcTrigger,Trigger3M)),NA())</f>
        <v>1.9939639209002102E-2</v>
      </c>
      <c r="M904" s="52">
        <f>IFERROR(_xll.qlIndexFixing(ONIndex3M,I904,TRUE,_xll.ohTrigger(RecalcTrigger,Trigger3M)),NA())</f>
        <v>1.9760344720669565E-2</v>
      </c>
      <c r="N904" s="52">
        <f>IFERROR(_xll.qlIndexFixing(Index6M,$H904,TRUE,_xll.ohTrigger(RecalcTrigger,Trigger6M)),NA())</f>
        <v>2.06667901844278E-2</v>
      </c>
      <c r="O904" s="52">
        <f>IFERROR(_xll.qlIndexFixing(ONIndex6M,I904,TRUE,_xll.ohTrigger(RecalcTrigger,Trigger6M)),NA())</f>
        <v>2.0313229632442642E-2</v>
      </c>
      <c r="P904" s="52">
        <f>IFERROR(_xll.qlIndexFixing(Index1Y,$H904,TRUE,_xll.ohTrigger(RecalcTrigger,Trigger1Y)),NA())</f>
        <v>2.1960398738717642E-2</v>
      </c>
      <c r="Q904" s="52">
        <f>IFERROR(_xll.qlIndexFixing(ONIndex1Y,I904,TRUE,_xll.ohTrigger(RecalcTrigger,Trigger1Y)),NA())</f>
        <v>2.1332549088723951E-2</v>
      </c>
    </row>
    <row r="905" spans="2:17" x14ac:dyDescent="0.2">
      <c r="B905" s="46" t="s">
        <v>42</v>
      </c>
      <c r="D905" s="49">
        <f>_xll.qlCalendarAdvance(Calendar,$D904,B905,"f",FALSE)</f>
        <v>45702</v>
      </c>
      <c r="E905" s="49">
        <f>_xll.qlInterestRateIndexValueDate(IndexON,D905)</f>
        <v>45702</v>
      </c>
      <c r="F905" s="52">
        <f>IFERROR(_xll.qlIndexFixing(IndexON,D905,TRUE,_xll.ohTrigger(RecalcTrigger,TriggerON)),NA())</f>
        <v>1.8445969982767707E-2</v>
      </c>
      <c r="H905" s="49">
        <f>_xll.qlCalendarAdvance(Calendar,$H904,B905,"f",FALSE)</f>
        <v>45702</v>
      </c>
      <c r="I905" s="49">
        <f>_xll.qlInterestRateIndexValueDate(Index1M,$H905)</f>
        <v>45706</v>
      </c>
      <c r="J905" s="52">
        <f>IFERROR(_xll.qlIndexFixing(Index1M,$H905,TRUE,_xll.ohTrigger(RecalcTrigger,Trigger1M)),NA())</f>
        <v>1.8891598090915451E-2</v>
      </c>
      <c r="K905" s="52">
        <f>IFERROR(_xll.qlIndexFixing(ONIndex1M,I905,TRUE,_xll.ohTrigger(RecalcTrigger,Trigger1M)),NA())</f>
        <v>1.8843371714183377E-2</v>
      </c>
      <c r="L905" s="52">
        <f>IFERROR(_xll.qlIndexFixing(Index3M,H905,TRUE,_xll.ohTrigger(RecalcTrigger,Trigger3M)),NA())</f>
        <v>1.996138829072347E-2</v>
      </c>
      <c r="M905" s="52">
        <f>IFERROR(_xll.qlIndexFixing(ONIndex3M,I905,TRUE,_xll.ohTrigger(RecalcTrigger,Trigger3M)),NA())</f>
        <v>1.9781551447444201E-2</v>
      </c>
      <c r="N905" s="52">
        <f>IFERROR(_xll.qlIndexFixing(Index6M,$H905,TRUE,_xll.ohTrigger(RecalcTrigger,Trigger6M)),NA())</f>
        <v>2.0686819087928385E-2</v>
      </c>
      <c r="O905" s="52">
        <f>IFERROR(_xll.qlIndexFixing(ONIndex6M,I905,TRUE,_xll.ohTrigger(RecalcTrigger,Trigger6M)),NA())</f>
        <v>2.0332744686415438E-2</v>
      </c>
      <c r="P905" s="52">
        <f>IFERROR(_xll.qlIndexFixing(Index1Y,$H905,TRUE,_xll.ohTrigger(RecalcTrigger,Trigger1Y)),NA())</f>
        <v>2.1974622451960042E-2</v>
      </c>
      <c r="Q905" s="52">
        <f>IFERROR(_xll.qlIndexFixing(ONIndex1Y,I905,TRUE,_xll.ohTrigger(RecalcTrigger,Trigger1Y)),NA())</f>
        <v>2.1350009435892048E-2</v>
      </c>
    </row>
    <row r="906" spans="2:17" x14ac:dyDescent="0.2">
      <c r="B906" s="46" t="s">
        <v>42</v>
      </c>
      <c r="D906" s="49">
        <f>_xll.qlCalendarAdvance(Calendar,$D905,B906,"f",FALSE)</f>
        <v>45709</v>
      </c>
      <c r="E906" s="49">
        <f>_xll.qlInterestRateIndexValueDate(IndexON,D906)</f>
        <v>45709</v>
      </c>
      <c r="F906" s="52">
        <f>IFERROR(_xll.qlIndexFixing(IndexON,D906,TRUE,_xll.ohTrigger(RecalcTrigger,TriggerON)),NA())</f>
        <v>1.846564165900233E-2</v>
      </c>
      <c r="H906" s="49">
        <f>_xll.qlCalendarAdvance(Calendar,$H905,B906,"f",FALSE)</f>
        <v>45709</v>
      </c>
      <c r="I906" s="49">
        <f>_xll.qlInterestRateIndexValueDate(Index1M,$H906)</f>
        <v>45713</v>
      </c>
      <c r="J906" s="52">
        <f>IFERROR(_xll.qlIndexFixing(Index1M,$H906,TRUE,_xll.ohTrigger(RecalcTrigger,Trigger1M)),NA())</f>
        <v>1.8912906850101177E-2</v>
      </c>
      <c r="K906" s="52">
        <f>IFERROR(_xll.qlIndexFixing(ONIndex1M,I906,TRUE,_xll.ohTrigger(RecalcTrigger,Trigger1M)),NA())</f>
        <v>1.8864539998748597E-2</v>
      </c>
      <c r="L906" s="52">
        <f>IFERROR(_xll.qlIndexFixing(Index3M,H906,TRUE,_xll.ohTrigger(RecalcTrigger,Trigger3M)),NA())</f>
        <v>1.9983213679386935E-2</v>
      </c>
      <c r="M906" s="52">
        <f>IFERROR(_xll.qlIndexFixing(ONIndex3M,I906,TRUE,_xll.ohTrigger(RecalcTrigger,Trigger3M)),NA())</f>
        <v>1.9802823705399319E-2</v>
      </c>
      <c r="N906" s="52">
        <f>IFERROR(_xll.qlIndexFixing(Index6M,$H906,TRUE,_xll.ohTrigger(RecalcTrigger,Trigger6M)),NA())</f>
        <v>2.0706878942679814E-2</v>
      </c>
      <c r="O906" s="52">
        <f>IFERROR(_xll.qlIndexFixing(ONIndex6M,I906,TRUE,_xll.ohTrigger(RecalcTrigger,Trigger6M)),NA())</f>
        <v>2.0352274042148011E-2</v>
      </c>
      <c r="P906" s="52">
        <f>IFERROR(_xll.qlIndexFixing(Index1Y,$H906,TRUE,_xll.ohTrigger(RecalcTrigger,Trigger1Y)),NA())</f>
        <v>2.198871733095769E-2</v>
      </c>
      <c r="Q906" s="52">
        <f>IFERROR(_xll.qlIndexFixing(ONIndex1Y,I906,TRUE,_xll.ohTrigger(RecalcTrigger,Trigger1Y)),NA())</f>
        <v>2.1367324339722771E-2</v>
      </c>
    </row>
    <row r="907" spans="2:17" x14ac:dyDescent="0.2">
      <c r="B907" s="46" t="s">
        <v>42</v>
      </c>
      <c r="D907" s="49">
        <f>_xll.qlCalendarAdvance(Calendar,$D906,B907,"f",FALSE)</f>
        <v>45716</v>
      </c>
      <c r="E907" s="49">
        <f>_xll.qlInterestRateIndexValueDate(IndexON,D907)</f>
        <v>45716</v>
      </c>
      <c r="F907" s="52">
        <f>IFERROR(_xll.qlIndexFixing(IndexON,D907,TRUE,_xll.ohTrigger(RecalcTrigger,TriggerON)),NA())</f>
        <v>1.848533428386645E-2</v>
      </c>
      <c r="H907" s="49">
        <f>_xll.qlCalendarAdvance(Calendar,$H906,B907,"f",FALSE)</f>
        <v>45716</v>
      </c>
      <c r="I907" s="49">
        <f>_xll.qlInterestRateIndexValueDate(Index1M,$H907)</f>
        <v>45720</v>
      </c>
      <c r="J907" s="52">
        <f>IFERROR(_xll.qlIndexFixing(Index1M,$H907,TRUE,_xll.ohTrigger(RecalcTrigger,Trigger1M)),NA())</f>
        <v>1.894037900710446E-2</v>
      </c>
      <c r="K907" s="52">
        <f>IFERROR(_xll.qlIndexFixing(ONIndex1M,I907,TRUE,_xll.ohTrigger(RecalcTrigger,Trigger1M)),NA())</f>
        <v>1.8885774186037096E-2</v>
      </c>
      <c r="L907" s="52">
        <f>IFERROR(_xll.qlIndexFixing(Index3M,H907,TRUE,_xll.ohTrigger(RecalcTrigger,Trigger3M)),NA())</f>
        <v>2.0009387537354248E-2</v>
      </c>
      <c r="M907" s="52">
        <f>IFERROR(_xll.qlIndexFixing(ONIndex3M,I907,TRUE,_xll.ohTrigger(RecalcTrigger,Trigger3M)),NA())</f>
        <v>1.9824163188379984E-2</v>
      </c>
      <c r="N907" s="52">
        <f>IFERROR(_xll.qlIndexFixing(Index6M,$H907,TRUE,_xll.ohTrigger(RecalcTrigger,Trigger6M)),NA())</f>
        <v>2.0733096818198751E-2</v>
      </c>
      <c r="O907" s="52">
        <f>IFERROR(_xll.qlIndexFixing(ONIndex6M,I907,TRUE,_xll.ohTrigger(RecalcTrigger,Trigger6M)),NA())</f>
        <v>2.037181898357332E-2</v>
      </c>
      <c r="P907" s="52">
        <f>IFERROR(_xll.qlIndexFixing(Index1Y,$H907,TRUE,_xll.ohTrigger(RecalcTrigger,Trigger1Y)),NA())</f>
        <v>2.2002684362165997E-2</v>
      </c>
      <c r="Q907" s="52">
        <f>IFERROR(_xll.qlIndexFixing(ONIndex1Y,I907,TRUE,_xll.ohTrigger(RecalcTrigger,Trigger1Y)),NA())</f>
        <v>2.1384493831790863E-2</v>
      </c>
    </row>
    <row r="908" spans="2:17" x14ac:dyDescent="0.2">
      <c r="B908" s="46" t="s">
        <v>42</v>
      </c>
      <c r="D908" s="49">
        <f>_xll.qlCalendarAdvance(Calendar,$D907,B908,"f",FALSE)</f>
        <v>45723</v>
      </c>
      <c r="E908" s="49">
        <f>_xll.qlInterestRateIndexValueDate(IndexON,D908)</f>
        <v>45723</v>
      </c>
      <c r="F908" s="52">
        <f>IFERROR(_xll.qlIndexFixing(IndexON,D908,TRUE,_xll.ohTrigger(RecalcTrigger,TriggerON)),NA())</f>
        <v>1.8505049297008469E-2</v>
      </c>
      <c r="H908" s="49">
        <f>_xll.qlCalendarAdvance(Calendar,$H907,B908,"f",FALSE)</f>
        <v>45723</v>
      </c>
      <c r="I908" s="49">
        <f>_xll.qlInterestRateIndexValueDate(Index1M,$H908)</f>
        <v>45727</v>
      </c>
      <c r="J908" s="52">
        <f>IFERROR(_xll.qlIndexFixing(Index1M,$H908,TRUE,_xll.ohTrigger(RecalcTrigger,Trigger1M)),NA())</f>
        <v>1.8961846149191636E-2</v>
      </c>
      <c r="K908" s="52">
        <f>IFERROR(_xll.qlIndexFixing(ONIndex1M,I908,TRUE,_xll.ohTrigger(RecalcTrigger,Trigger1M)),NA())</f>
        <v>1.8907075985401534E-2</v>
      </c>
      <c r="L908" s="52">
        <f>IFERROR(_xll.qlIndexFixing(Index3M,H908,TRUE,_xll.ohTrigger(RecalcTrigger,Trigger3M)),NA())</f>
        <v>2.003138514492539E-2</v>
      </c>
      <c r="M908" s="52">
        <f>IFERROR(_xll.qlIndexFixing(ONIndex3M,I908,TRUE,_xll.ohTrigger(RecalcTrigger,Trigger3M)),NA())</f>
        <v>1.9845571590471067E-2</v>
      </c>
      <c r="N908" s="52">
        <f>IFERROR(_xll.qlIndexFixing(Index6M,$H908,TRUE,_xll.ohTrigger(RecalcTrigger,Trigger6M)),NA())</f>
        <v>2.0753234496360275E-2</v>
      </c>
      <c r="O908" s="52">
        <f>IFERROR(_xll.qlIndexFixing(ONIndex6M,I908,TRUE,_xll.ohTrigger(RecalcTrigger,Trigger6M)),NA())</f>
        <v>2.0391380793904901E-2</v>
      </c>
      <c r="P908" s="52">
        <f>IFERROR(_xll.qlIndexFixing(Index1Y,$H908,TRUE,_xll.ohTrigger(RecalcTrigger,Trigger1Y)),NA())</f>
        <v>2.2016524538450807E-2</v>
      </c>
      <c r="Q908" s="52">
        <f>IFERROR(_xll.qlIndexFixing(ONIndex1Y,I908,TRUE,_xll.ohTrigger(RecalcTrigger,Trigger1Y)),NA())</f>
        <v>2.1401517943751003E-2</v>
      </c>
    </row>
    <row r="909" spans="2:17" x14ac:dyDescent="0.2">
      <c r="B909" s="46" t="s">
        <v>42</v>
      </c>
      <c r="D909" s="49">
        <f>_xll.qlCalendarAdvance(Calendar,$D908,B909,"f",FALSE)</f>
        <v>45730</v>
      </c>
      <c r="E909" s="49">
        <f>_xll.qlInterestRateIndexValueDate(IndexON,D909)</f>
        <v>45730</v>
      </c>
      <c r="F909" s="52">
        <f>IFERROR(_xll.qlIndexFixing(IndexON,D909,TRUE,_xll.ohTrigger(RecalcTrigger,TriggerON)),NA())</f>
        <v>1.852478813799685E-2</v>
      </c>
      <c r="H909" s="49">
        <f>_xll.qlCalendarAdvance(Calendar,$H908,B909,"f",FALSE)</f>
        <v>45730</v>
      </c>
      <c r="I909" s="49">
        <f>_xll.qlInterestRateIndexValueDate(Index1M,$H909)</f>
        <v>45734</v>
      </c>
      <c r="J909" s="52">
        <f>IFERROR(_xll.qlIndexFixing(Index1M,$H909,TRUE,_xll.ohTrigger(RecalcTrigger,Trigger1M)),NA())</f>
        <v>1.8991572946744788E-2</v>
      </c>
      <c r="K909" s="52">
        <f>IFERROR(_xll.qlIndexFixing(ONIndex1M,I909,TRUE,_xll.ohTrigger(RecalcTrigger,Trigger1M)),NA())</f>
        <v>1.8928447105874824E-2</v>
      </c>
      <c r="L909" s="52">
        <f>IFERROR(_xll.qlIndexFixing(Index3M,H909,TRUE,_xll.ohTrigger(RecalcTrigger,Trigger3M)),NA())</f>
        <v>2.0053464425517052E-2</v>
      </c>
      <c r="M909" s="52">
        <f>IFERROR(_xll.qlIndexFixing(ONIndex3M,I909,TRUE,_xll.ohTrigger(RecalcTrigger,Trigger3M)),NA())</f>
        <v>1.9867050605517633E-2</v>
      </c>
      <c r="N909" s="52">
        <f>IFERROR(_xll.qlIndexFixing(Index6M,$H909,TRUE,_xll.ohTrigger(RecalcTrigger,Trigger6M)),NA())</f>
        <v>2.077340730668072E-2</v>
      </c>
      <c r="O909" s="52">
        <f>IFERROR(_xll.qlIndexFixing(ONIndex6M,I909,TRUE,_xll.ohTrigger(RecalcTrigger,Trigger6M)),NA())</f>
        <v>2.0410960756755969E-2</v>
      </c>
      <c r="P909" s="52">
        <f>IFERROR(_xll.qlIndexFixing(Index1Y,$H909,TRUE,_xll.ohTrigger(RecalcTrigger,Trigger1Y)),NA())</f>
        <v>2.2030238859088402E-2</v>
      </c>
      <c r="Q909" s="52">
        <f>IFERROR(_xll.qlIndexFixing(ONIndex1Y,I909,TRUE,_xll.ohTrigger(RecalcTrigger,Trigger1Y)),NA())</f>
        <v>2.141839670765755E-2</v>
      </c>
    </row>
    <row r="910" spans="2:17" x14ac:dyDescent="0.2">
      <c r="B910" s="46" t="s">
        <v>42</v>
      </c>
      <c r="D910" s="49">
        <f>_xll.qlCalendarAdvance(Calendar,$D909,B910,"f",FALSE)</f>
        <v>45737</v>
      </c>
      <c r="E910" s="49">
        <f>_xll.qlInterestRateIndexValueDate(IndexON,D910)</f>
        <v>45737</v>
      </c>
      <c r="F910" s="52">
        <f>IFERROR(_xll.qlIndexFixing(IndexON,D910,TRUE,_xll.ohTrigger(RecalcTrigger,TriggerON)),NA())</f>
        <v>1.854455224650664E-2</v>
      </c>
      <c r="H910" s="49">
        <f>_xll.qlCalendarAdvance(Calendar,$H909,B910,"f",FALSE)</f>
        <v>45737</v>
      </c>
      <c r="I910" s="49">
        <f>_xll.qlInterestRateIndexValueDate(Index1M,$H910)</f>
        <v>45741</v>
      </c>
      <c r="J910" s="52">
        <f>IFERROR(_xll.qlIndexFixing(Index1M,$H910,TRUE,_xll.ohTrigger(RecalcTrigger,Trigger1M)),NA())</f>
        <v>1.900500009071894E-2</v>
      </c>
      <c r="K910" s="52">
        <f>IFERROR(_xll.qlIndexFixing(ONIndex1M,I910,TRUE,_xll.ohTrigger(RecalcTrigger,Trigger1M)),NA())</f>
        <v>1.8949889256809627E-2</v>
      </c>
      <c r="L910" s="52">
        <f>IFERROR(_xll.qlIndexFixing(Index3M,H910,TRUE,_xll.ohTrigger(RecalcTrigger,Trigger3M)),NA())</f>
        <v>2.0075627083082734E-2</v>
      </c>
      <c r="M910" s="52">
        <f>IFERROR(_xll.qlIndexFixing(ONIndex3M,I910,TRUE,_xll.ohTrigger(RecalcTrigger,Trigger3M)),NA())</f>
        <v>1.9888601927604554E-2</v>
      </c>
      <c r="N910" s="52">
        <f>IFERROR(_xll.qlIndexFixing(Index6M,$H910,TRUE,_xll.ohTrigger(RecalcTrigger,Trigger6M)),NA())</f>
        <v>2.0793616517681027E-2</v>
      </c>
      <c r="O910" s="52">
        <f>IFERROR(_xll.qlIndexFixing(ONIndex6M,I910,TRUE,_xll.ohTrigger(RecalcTrigger,Trigger6M)),NA())</f>
        <v>2.0430560155579869E-2</v>
      </c>
      <c r="P910" s="52">
        <f>IFERROR(_xll.qlIndexFixing(Index1Y,$H910,TRUE,_xll.ohTrigger(RecalcTrigger,Trigger1Y)),NA())</f>
        <v>2.2043828329765047E-2</v>
      </c>
      <c r="Q910" s="52">
        <f>IFERROR(_xll.qlIndexFixing(ONIndex1Y,I910,TRUE,_xll.ohTrigger(RecalcTrigger,Trigger1Y)),NA())</f>
        <v>2.1435130155005311E-2</v>
      </c>
    </row>
    <row r="911" spans="2:17" x14ac:dyDescent="0.2">
      <c r="B911" s="46" t="s">
        <v>42</v>
      </c>
      <c r="D911" s="49">
        <f>_xll.qlCalendarAdvance(Calendar,$D910,B911,"f",FALSE)</f>
        <v>45744</v>
      </c>
      <c r="E911" s="49">
        <f>_xll.qlInterestRateIndexValueDate(IndexON,D911)</f>
        <v>45744</v>
      </c>
      <c r="F911" s="52">
        <f>IFERROR(_xll.qlIndexFixing(IndexON,D911,TRUE,_xll.ohTrigger(RecalcTrigger,TriggerON)),NA())</f>
        <v>1.8564343062106303E-2</v>
      </c>
      <c r="H911" s="49">
        <f>_xll.qlCalendarAdvance(Calendar,$H910,B911,"f",FALSE)</f>
        <v>45744</v>
      </c>
      <c r="I911" s="49">
        <f>_xll.qlInterestRateIndexValueDate(Index1M,$H911)</f>
        <v>45748</v>
      </c>
      <c r="J911" s="52">
        <f>IFERROR(_xll.qlIndexFixing(Index1M,$H911,TRUE,_xll.ohTrigger(RecalcTrigger,Trigger1M)),NA())</f>
        <v>1.9026690314707457E-2</v>
      </c>
      <c r="K911" s="52">
        <f>IFERROR(_xll.qlIndexFixing(ONIndex1M,I911,TRUE,_xll.ohTrigger(RecalcTrigger,Trigger1M)),NA())</f>
        <v>1.8971404147078985E-2</v>
      </c>
      <c r="L911" s="52">
        <f>IFERROR(_xll.qlIndexFixing(Index3M,H911,TRUE,_xll.ohTrigger(RecalcTrigger,Trigger3M)),NA())</f>
        <v>2.0095709424774261E-2</v>
      </c>
      <c r="M911" s="52">
        <f>IFERROR(_xll.qlIndexFixing(ONIndex3M,I911,TRUE,_xll.ohTrigger(RecalcTrigger,Trigger3M)),NA())</f>
        <v>1.9910227250816703E-2</v>
      </c>
      <c r="N911" s="52">
        <f>IFERROR(_xll.qlIndexFixing(Index6M,$H911,TRUE,_xll.ohTrigger(RecalcTrigger,Trigger6M)),NA())</f>
        <v>2.081180255793031E-2</v>
      </c>
      <c r="O911" s="52">
        <f>IFERROR(_xll.qlIndexFixing(ONIndex6M,I911,TRUE,_xll.ohTrigger(RecalcTrigger,Trigger6M)),NA())</f>
        <v>2.0450180274069751E-2</v>
      </c>
      <c r="P911" s="52">
        <f>IFERROR(_xll.qlIndexFixing(Index1Y,$H911,TRUE,_xll.ohTrigger(RecalcTrigger,Trigger1Y)),NA())</f>
        <v>2.2057293962575265E-2</v>
      </c>
      <c r="Q911" s="52">
        <f>IFERROR(_xll.qlIndexFixing(ONIndex1Y,I911,TRUE,_xll.ohTrigger(RecalcTrigger,Trigger1Y)),NA())</f>
        <v>2.1451718317688773E-2</v>
      </c>
    </row>
    <row r="912" spans="2:17" x14ac:dyDescent="0.2">
      <c r="B912" s="46" t="s">
        <v>42</v>
      </c>
      <c r="D912" s="49">
        <f>_xll.qlCalendarAdvance(Calendar,$D911,B912,"f",FALSE)</f>
        <v>45751</v>
      </c>
      <c r="E912" s="49">
        <f>_xll.qlInterestRateIndexValueDate(IndexON,D912)</f>
        <v>45751</v>
      </c>
      <c r="F912" s="52">
        <f>IFERROR(_xll.qlIndexFixing(IndexON,D912,TRUE,_xll.ohTrigger(RecalcTrigger,TriggerON)),NA())</f>
        <v>1.8584162024390949E-2</v>
      </c>
      <c r="H912" s="49">
        <f>_xll.qlCalendarAdvance(Calendar,$H911,B912,"f",FALSE)</f>
        <v>45751</v>
      </c>
      <c r="I912" s="49">
        <f>_xll.qlInterestRateIndexValueDate(Index1M,$H912)</f>
        <v>45755</v>
      </c>
      <c r="J912" s="52">
        <f>IFERROR(_xll.qlIndexFixing(Index1M,$H912,TRUE,_xll.ohTrigger(RecalcTrigger,Trigger1M)),NA())</f>
        <v>1.904639315192469E-2</v>
      </c>
      <c r="K912" s="52">
        <f>IFERROR(_xll.qlIndexFixing(ONIndex1M,I912,TRUE,_xll.ohTrigger(RecalcTrigger,Trigger1M)),NA())</f>
        <v>1.8992993486115495E-2</v>
      </c>
      <c r="L912" s="52">
        <f>IFERROR(_xll.qlIndexFixing(Index3M,H912,TRUE,_xll.ohTrigger(RecalcTrigger,Trigger3M)),NA())</f>
        <v>2.011803618398229E-2</v>
      </c>
      <c r="M912" s="52">
        <f>IFERROR(_xll.qlIndexFixing(ONIndex3M,I912,TRUE,_xll.ohTrigger(RecalcTrigger,Trigger3M)),NA())</f>
        <v>1.9931928268999144E-2</v>
      </c>
      <c r="N912" s="52">
        <f>IFERROR(_xll.qlIndexFixing(Index6M,$H912,TRUE,_xll.ohTrigger(RecalcTrigger,Trigger6M)),NA())</f>
        <v>2.0832073448613049E-2</v>
      </c>
      <c r="O912" s="52">
        <f>IFERROR(_xll.qlIndexFixing(ONIndex6M,I912,TRUE,_xll.ohTrigger(RecalcTrigger,Trigger6M)),NA())</f>
        <v>2.0469822395519088E-2</v>
      </c>
      <c r="P912" s="52">
        <f>IFERROR(_xll.qlIndexFixing(Index1Y,$H912,TRUE,_xll.ohTrigger(RecalcTrigger,Trigger1Y)),NA())</f>
        <v>2.207063677602138E-2</v>
      </c>
      <c r="Q912" s="52">
        <f>IFERROR(_xll.qlIndexFixing(ONIndex1Y,I912,TRUE,_xll.ohTrigger(RecalcTrigger,Trigger1Y)),NA())</f>
        <v>2.146816122744255E-2</v>
      </c>
    </row>
    <row r="913" spans="2:17" x14ac:dyDescent="0.2">
      <c r="B913" s="46" t="s">
        <v>42</v>
      </c>
      <c r="D913" s="49">
        <f>_xll.qlCalendarAdvance(Calendar,$D912,B913,"f",FALSE)</f>
        <v>45758</v>
      </c>
      <c r="E913" s="49">
        <f>_xll.qlInterestRateIndexValueDate(IndexON,D913)</f>
        <v>45758</v>
      </c>
      <c r="F913" s="52">
        <f>IFERROR(_xll.qlIndexFixing(IndexON,D913,TRUE,_xll.ohTrigger(RecalcTrigger,TriggerON)),NA())</f>
        <v>1.8604010572982332E-2</v>
      </c>
      <c r="H913" s="49">
        <f>_xll.qlCalendarAdvance(Calendar,$H912,B913,"f",FALSE)</f>
        <v>45758</v>
      </c>
      <c r="I913" s="49">
        <f>_xll.qlInterestRateIndexValueDate(Index1M,$H913)</f>
        <v>45762</v>
      </c>
      <c r="J913" s="52">
        <f>IFERROR(_xll.qlIndexFixing(Index1M,$H913,TRUE,_xll.ohTrigger(RecalcTrigger,Trigger1M)),NA())</f>
        <v>1.9068233679356617E-2</v>
      </c>
      <c r="K913" s="52">
        <f>IFERROR(_xll.qlIndexFixing(ONIndex1M,I913,TRUE,_xll.ohTrigger(RecalcTrigger,Trigger1M)),NA())</f>
        <v>1.9022875020418439E-2</v>
      </c>
      <c r="L913" s="52">
        <f>IFERROR(_xll.qlIndexFixing(Index3M,H913,TRUE,_xll.ohTrigger(RecalcTrigger,Trigger3M)),NA())</f>
        <v>2.0140451304257352E-2</v>
      </c>
      <c r="M913" s="52">
        <f>IFERROR(_xll.qlIndexFixing(ONIndex3M,I913,TRUE,_xll.ohTrigger(RecalcTrigger,Trigger3M)),NA())</f>
        <v>1.9962158606176672E-2</v>
      </c>
      <c r="N913" s="52">
        <f>IFERROR(_xll.qlIndexFixing(Index6M,$H913,TRUE,_xll.ohTrigger(RecalcTrigger,Trigger6M)),NA())</f>
        <v>2.0852368015338334E-2</v>
      </c>
      <c r="O913" s="52">
        <f>IFERROR(_xll.qlIndexFixing(ONIndex6M,I913,TRUE,_xll.ohTrigger(RecalcTrigger,Trigger6M)),NA())</f>
        <v>2.0497445198971675E-2</v>
      </c>
      <c r="P913" s="52">
        <f>IFERROR(_xll.qlIndexFixing(Index1Y,$H913,TRUE,_xll.ohTrigger(RecalcTrigger,Trigger1Y)),NA())</f>
        <v>2.2083857795013085E-2</v>
      </c>
      <c r="Q913" s="52">
        <f>IFERROR(_xll.qlIndexFixing(ONIndex1Y,I913,TRUE,_xll.ohTrigger(RecalcTrigger,Trigger1Y)),NA())</f>
        <v>2.1491651368746645E-2</v>
      </c>
    </row>
    <row r="914" spans="2:17" x14ac:dyDescent="0.2">
      <c r="B914" s="46" t="s">
        <v>42</v>
      </c>
      <c r="D914" s="49">
        <f>_xll.qlCalendarAdvance(Calendar,$D913,B914,"f",FALSE)</f>
        <v>45769</v>
      </c>
      <c r="E914" s="49">
        <f>_xll.qlInterestRateIndexValueDate(IndexON,D914)</f>
        <v>45769</v>
      </c>
      <c r="F914" s="52">
        <f>IFERROR(_xll.qlIndexFixing(IndexON,D914,TRUE,_xll.ohTrigger(RecalcTrigger,TriggerON)),NA())</f>
        <v>1.86314553249467E-2</v>
      </c>
      <c r="H914" s="49">
        <f>_xll.qlCalendarAdvance(Calendar,$H913,B914,"f",FALSE)</f>
        <v>45769</v>
      </c>
      <c r="I914" s="49">
        <f>_xll.qlInterestRateIndexValueDate(Index1M,$H914)</f>
        <v>45771</v>
      </c>
      <c r="J914" s="52">
        <f>IFERROR(_xll.qlIndexFixing(Index1M,$H914,TRUE,_xll.ohTrigger(RecalcTrigger,Trigger1M)),NA())</f>
        <v>1.9100597128174635E-2</v>
      </c>
      <c r="K914" s="52">
        <f>IFERROR(_xll.qlIndexFixing(ONIndex1M,I914,TRUE,_xll.ohTrigger(RecalcTrigger,Trigger1M)),NA())</f>
        <v>1.9048862744774908E-2</v>
      </c>
      <c r="L914" s="52">
        <f>IFERROR(_xll.qlIndexFixing(Index3M,H914,TRUE,_xll.ohTrigger(RecalcTrigger,Trigger3M)),NA())</f>
        <v>2.016940332360808E-2</v>
      </c>
      <c r="M914" s="52">
        <f>IFERROR(_xll.qlIndexFixing(ONIndex3M,I914,TRUE,_xll.ohTrigger(RecalcTrigger,Trigger3M)),NA())</f>
        <v>1.9988090319369434E-2</v>
      </c>
      <c r="N914" s="52">
        <f>IFERROR(_xll.qlIndexFixing(Index6M,$H914,TRUE,_xll.ohTrigger(RecalcTrigger,Trigger6M)),NA())</f>
        <v>2.0878485324465082E-2</v>
      </c>
      <c r="O914" s="52">
        <f>IFERROR(_xll.qlIndexFixing(ONIndex6M,I914,TRUE,_xll.ohTrigger(RecalcTrigger,Trigger6M)),NA())</f>
        <v>2.0520440723288402E-2</v>
      </c>
      <c r="P914" s="52">
        <f>IFERROR(_xll.qlIndexFixing(Index1Y,$H914,TRUE,_xll.ohTrigger(RecalcTrigger,Trigger1Y)),NA())</f>
        <v>2.2100678945185793E-2</v>
      </c>
      <c r="Q914" s="52">
        <f>IFERROR(_xll.qlIndexFixing(ONIndex1Y,I914,TRUE,_xll.ohTrigger(RecalcTrigger,Trigger1Y)),NA())</f>
        <v>2.1509776239678757E-2</v>
      </c>
    </row>
    <row r="915" spans="2:17" x14ac:dyDescent="0.2">
      <c r="B915" s="46" t="s">
        <v>42</v>
      </c>
      <c r="D915" s="49">
        <f>_xll.qlCalendarAdvance(Calendar,$D914,B915,"f",FALSE)</f>
        <v>45776</v>
      </c>
      <c r="E915" s="49">
        <f>_xll.qlInterestRateIndexValueDate(IndexON,D915)</f>
        <v>45776</v>
      </c>
      <c r="F915" s="52">
        <f>IFERROR(_xll.qlIndexFixing(IndexON,D915,TRUE,_xll.ohTrigger(RecalcTrigger,TriggerON)),NA())</f>
        <v>1.8651379646179578E-2</v>
      </c>
      <c r="H915" s="49">
        <f>_xll.qlCalendarAdvance(Calendar,$H914,B915,"f",FALSE)</f>
        <v>45776</v>
      </c>
      <c r="I915" s="49">
        <f>_xll.qlInterestRateIndexValueDate(Index1M,$H915)</f>
        <v>45779</v>
      </c>
      <c r="J915" s="52">
        <f>IFERROR(_xll.qlIndexFixing(Index1M,$H915,TRUE,_xll.ohTrigger(RecalcTrigger,Trigger1M)),NA())</f>
        <v>1.9123705553974055E-2</v>
      </c>
      <c r="K915" s="52">
        <f>IFERROR(_xll.qlIndexFixing(ONIndex1M,I915,TRUE,_xll.ohTrigger(RecalcTrigger,Trigger1M)),NA())</f>
        <v>1.9073862768266281E-2</v>
      </c>
      <c r="L915" s="52">
        <f>IFERROR(_xll.qlIndexFixing(Index3M,H915,TRUE,_xll.ohTrigger(RecalcTrigger,Trigger3M)),NA())</f>
        <v>2.0201871284202158E-2</v>
      </c>
      <c r="M915" s="52">
        <f>IFERROR(_xll.qlIndexFixing(ONIndex3M,I915,TRUE,_xll.ohTrigger(RecalcTrigger,Trigger3M)),NA())</f>
        <v>2.0013223018331416E-2</v>
      </c>
      <c r="N915" s="52">
        <f>IFERROR(_xll.qlIndexFixing(Index6M,$H915,TRUE,_xll.ohTrigger(RecalcTrigger,Trigger6M)),NA())</f>
        <v>2.0905838833604452E-2</v>
      </c>
      <c r="O915" s="52">
        <f>IFERROR(_xll.qlIndexFixing(ONIndex6M,I915,TRUE,_xll.ohTrigger(RecalcTrigger,Trigger6M)),NA())</f>
        <v>2.0542992890302259E-2</v>
      </c>
      <c r="P915" s="52">
        <f>IFERROR(_xll.qlIndexFixing(Index1Y,$H915,TRUE,_xll.ohTrigger(RecalcTrigger,Trigger1Y)),NA())</f>
        <v>2.2118506413782837E-2</v>
      </c>
      <c r="Q915" s="52">
        <f>IFERROR(_xll.qlIndexFixing(ONIndex1Y,I915,TRUE,_xll.ohTrigger(RecalcTrigger,Trigger1Y)),NA())</f>
        <v>2.1527963717362653E-2</v>
      </c>
    </row>
    <row r="916" spans="2:17" x14ac:dyDescent="0.2">
      <c r="B916" s="46" t="s">
        <v>42</v>
      </c>
      <c r="D916" s="49">
        <f>_xll.qlCalendarAdvance(Calendar,$D915,B916,"f",FALSE)</f>
        <v>45783</v>
      </c>
      <c r="E916" s="49">
        <f>_xll.qlInterestRateIndexValueDate(IndexON,D916)</f>
        <v>45783</v>
      </c>
      <c r="F916" s="52">
        <f>IFERROR(_xll.qlIndexFixing(IndexON,D916,TRUE,_xll.ohTrigger(RecalcTrigger,TriggerON)),NA())</f>
        <v>1.8671338483962074E-2</v>
      </c>
      <c r="H916" s="49">
        <f>_xll.qlCalendarAdvance(Calendar,$H915,B916,"f",FALSE)</f>
        <v>45783</v>
      </c>
      <c r="I916" s="49">
        <f>_xll.qlInterestRateIndexValueDate(Index1M,$H916)</f>
        <v>45785</v>
      </c>
      <c r="J916" s="52">
        <f>IFERROR(_xll.qlIndexFixing(Index1M,$H916,TRUE,_xll.ohTrigger(RecalcTrigger,Trigger1M)),NA())</f>
        <v>1.9144768239448273E-2</v>
      </c>
      <c r="K916" s="52">
        <f>IFERROR(_xll.qlIndexFixing(ONIndex1M,I916,TRUE,_xll.ohTrigger(RecalcTrigger,Trigger1M)),NA())</f>
        <v>1.9092683365906638E-2</v>
      </c>
      <c r="L916" s="52">
        <f>IFERROR(_xll.qlIndexFixing(Index3M,H916,TRUE,_xll.ohTrigger(RecalcTrigger,Trigger3M)),NA())</f>
        <v>2.0216952146817867E-2</v>
      </c>
      <c r="M916" s="52">
        <f>IFERROR(_xll.qlIndexFixing(ONIndex3M,I916,TRUE,_xll.ohTrigger(RecalcTrigger,Trigger3M)),NA())</f>
        <v>2.0032144130768259E-2</v>
      </c>
      <c r="N916" s="52">
        <f>IFERROR(_xll.qlIndexFixing(Index6M,$H916,TRUE,_xll.ohTrigger(RecalcTrigger,Trigger6M)),NA())</f>
        <v>2.0925320493544702E-2</v>
      </c>
      <c r="O916" s="52">
        <f>IFERROR(_xll.qlIndexFixing(ONIndex6M,I916,TRUE,_xll.ohTrigger(RecalcTrigger,Trigger6M)),NA())</f>
        <v>2.0559930957011474E-2</v>
      </c>
      <c r="P916" s="52">
        <f>IFERROR(_xll.qlIndexFixing(Index1Y,$H916,TRUE,_xll.ohTrigger(RecalcTrigger,Trigger1Y)),NA())</f>
        <v>2.2126453592735872E-2</v>
      </c>
      <c r="Q916" s="52">
        <f>IFERROR(_xll.qlIndexFixing(ONIndex1Y,I916,TRUE,_xll.ohTrigger(RecalcTrigger,Trigger1Y)),NA())</f>
        <v>2.154147994885669E-2</v>
      </c>
    </row>
    <row r="917" spans="2:17" x14ac:dyDescent="0.2">
      <c r="B917" s="46" t="s">
        <v>42</v>
      </c>
      <c r="D917" s="49">
        <f>_xll.qlCalendarAdvance(Calendar,$D916,B917,"f",FALSE)</f>
        <v>45790</v>
      </c>
      <c r="E917" s="49">
        <f>_xll.qlInterestRateIndexValueDate(IndexON,D917)</f>
        <v>45790</v>
      </c>
      <c r="F917" s="52">
        <f>IFERROR(_xll.qlIndexFixing(IndexON,D917,TRUE,_xll.ohTrigger(RecalcTrigger,TriggerON)),NA())</f>
        <v>1.8691333277462974E-2</v>
      </c>
      <c r="H917" s="49">
        <f>_xll.qlCalendarAdvance(Calendar,$H916,B917,"f",FALSE)</f>
        <v>45790</v>
      </c>
      <c r="I917" s="49">
        <f>_xll.qlInterestRateIndexValueDate(Index1M,$H917)</f>
        <v>45792</v>
      </c>
      <c r="J917" s="52">
        <f>IFERROR(_xll.qlIndexFixing(Index1M,$H917,TRUE,_xll.ohTrigger(RecalcTrigger,Trigger1M)),NA())</f>
        <v>1.9166983385508485E-2</v>
      </c>
      <c r="K917" s="52">
        <f>IFERROR(_xll.qlIndexFixing(ONIndex1M,I917,TRUE,_xll.ohTrigger(RecalcTrigger,Trigger1M)),NA())</f>
        <v>1.9114718778681095E-2</v>
      </c>
      <c r="L917" s="52">
        <f>IFERROR(_xll.qlIndexFixing(Index3M,H917,TRUE,_xll.ohTrigger(RecalcTrigger,Trigger3M)),NA())</f>
        <v>2.02397737009287E-2</v>
      </c>
      <c r="M917" s="52">
        <f>IFERROR(_xll.qlIndexFixing(ONIndex3M,I917,TRUE,_xll.ohTrigger(RecalcTrigger,Trigger3M)),NA())</f>
        <v>2.0054297889036121E-2</v>
      </c>
      <c r="N917" s="52">
        <f>IFERROR(_xll.qlIndexFixing(Index6M,$H917,TRUE,_xll.ohTrigger(RecalcTrigger,Trigger6M)),NA())</f>
        <v>2.0945636031890476E-2</v>
      </c>
      <c r="O917" s="52">
        <f>IFERROR(_xll.qlIndexFixing(ONIndex6M,I917,TRUE,_xll.ohTrigger(RecalcTrigger,Trigger6M)),NA())</f>
        <v>2.0579719163205112E-2</v>
      </c>
      <c r="P917" s="52">
        <f>IFERROR(_xll.qlIndexFixing(Index1Y,$H917,TRUE,_xll.ohTrigger(RecalcTrigger,Trigger1Y)),NA())</f>
        <v>2.2139164396179516E-2</v>
      </c>
      <c r="Q917" s="52">
        <f>IFERROR(_xll.qlIndexFixing(ONIndex1Y,I917,TRUE,_xll.ohTrigger(RecalcTrigger,Trigger1Y)),NA())</f>
        <v>2.1557114173571534E-2</v>
      </c>
    </row>
    <row r="918" spans="2:17" x14ac:dyDescent="0.2">
      <c r="B918" s="46" t="s">
        <v>42</v>
      </c>
      <c r="D918" s="49">
        <f>_xll.qlCalendarAdvance(Calendar,$D917,B918,"f",FALSE)</f>
        <v>45797</v>
      </c>
      <c r="E918" s="49">
        <f>_xll.qlInterestRateIndexValueDate(IndexON,D918)</f>
        <v>45797</v>
      </c>
      <c r="F918" s="52">
        <f>IFERROR(_xll.qlIndexFixing(IndexON,D918,TRUE,_xll.ohTrigger(RecalcTrigger,TriggerON)),NA())</f>
        <v>1.8711365466330676E-2</v>
      </c>
      <c r="H918" s="49">
        <f>_xll.qlCalendarAdvance(Calendar,$H917,B918,"f",FALSE)</f>
        <v>45797</v>
      </c>
      <c r="I918" s="49">
        <f>_xll.qlInterestRateIndexValueDate(Index1M,$H918)</f>
        <v>45799</v>
      </c>
      <c r="J918" s="52">
        <f>IFERROR(_xll.qlIndexFixing(Index1M,$H918,TRUE,_xll.ohTrigger(RecalcTrigger,Trigger1M)),NA())</f>
        <v>1.9189287208501993E-2</v>
      </c>
      <c r="K918" s="52">
        <f>IFERROR(_xll.qlIndexFixing(ONIndex1M,I918,TRUE,_xll.ohTrigger(RecalcTrigger,Trigger1M)),NA())</f>
        <v>1.9136839871878308E-2</v>
      </c>
      <c r="L918" s="52">
        <f>IFERROR(_xll.qlIndexFixing(Index3M,H918,TRUE,_xll.ohTrigger(RecalcTrigger,Trigger3M)),NA())</f>
        <v>2.0262692752205526E-2</v>
      </c>
      <c r="M918" s="52">
        <f>IFERROR(_xll.qlIndexFixing(ONIndex3M,I918,TRUE,_xll.ohTrigger(RecalcTrigger,Trigger3M)),NA())</f>
        <v>2.0076538474249617E-2</v>
      </c>
      <c r="N918" s="52">
        <f>IFERROR(_xll.qlIndexFixing(Index6M,$H918,TRUE,_xll.ohTrigger(RecalcTrigger,Trigger6M)),NA())</f>
        <v>2.0965937935802457E-2</v>
      </c>
      <c r="O918" s="52">
        <f>IFERROR(_xll.qlIndexFixing(ONIndex6M,I918,TRUE,_xll.ohTrigger(RecalcTrigger,Trigger6M)),NA())</f>
        <v>2.0599537807051149E-2</v>
      </c>
      <c r="P918" s="52">
        <f>IFERROR(_xll.qlIndexFixing(Index1Y,$H918,TRUE,_xll.ohTrigger(RecalcTrigger,Trigger1Y)),NA())</f>
        <v>2.2151758928950074E-2</v>
      </c>
      <c r="Q918" s="52">
        <f>IFERROR(_xll.qlIndexFixing(ONIndex1Y,I918,TRUE,_xll.ohTrigger(RecalcTrigger,Trigger1Y)),NA())</f>
        <v>2.1572603354069741E-2</v>
      </c>
    </row>
    <row r="919" spans="2:17" x14ac:dyDescent="0.2">
      <c r="B919" s="46" t="s">
        <v>42</v>
      </c>
      <c r="D919" s="49">
        <f>_xll.qlCalendarAdvance(Calendar,$D918,B919,"f",FALSE)</f>
        <v>45804</v>
      </c>
      <c r="E919" s="49">
        <f>_xll.qlInterestRateIndexValueDate(IndexON,D919)</f>
        <v>45804</v>
      </c>
      <c r="F919" s="52">
        <f>IFERROR(_xll.qlIndexFixing(IndexON,D919,TRUE,_xll.ohTrigger(RecalcTrigger,TriggerON)),NA())</f>
        <v>1.8731436489893838E-2</v>
      </c>
      <c r="H919" s="49">
        <f>_xll.qlCalendarAdvance(Calendar,$H918,B919,"f",FALSE)</f>
        <v>45804</v>
      </c>
      <c r="I919" s="49">
        <f>_xll.qlInterestRateIndexValueDate(Index1M,$H919)</f>
        <v>45806</v>
      </c>
      <c r="J919" s="52">
        <f>IFERROR(_xll.qlIndexFixing(Index1M,$H919,TRUE,_xll.ohTrigger(RecalcTrigger,Trigger1M)),NA())</f>
        <v>1.9211681420941429E-2</v>
      </c>
      <c r="K919" s="52">
        <f>IFERROR(_xll.qlIndexFixing(ONIndex1M,I919,TRUE,_xll.ohTrigger(RecalcTrigger,Trigger1M)),NA())</f>
        <v>1.915904835461113E-2</v>
      </c>
      <c r="L919" s="52">
        <f>IFERROR(_xll.qlIndexFixing(Index3M,H919,TRUE,_xll.ohTrigger(RecalcTrigger,Trigger3M)),NA())</f>
        <v>2.0285711005024118E-2</v>
      </c>
      <c r="M919" s="52">
        <f>IFERROR(_xll.qlIndexFixing(ONIndex3M,I919,TRUE,_xll.ohTrigger(RecalcTrigger,Trigger3M)),NA())</f>
        <v>2.0098867580573554E-2</v>
      </c>
      <c r="N919" s="52">
        <f>IFERROR(_xll.qlIndexFixing(Index6M,$H919,TRUE,_xll.ohTrigger(RecalcTrigger,Trigger6M)),NA())</f>
        <v>2.0980058929747882E-2</v>
      </c>
      <c r="O919" s="52">
        <f>IFERROR(_xll.qlIndexFixing(ONIndex6M,I919,TRUE,_xll.ohTrigger(RecalcTrigger,Trigger6M)),NA())</f>
        <v>2.0619388172002928E-2</v>
      </c>
      <c r="P919" s="52">
        <f>IFERROR(_xll.qlIndexFixing(Index1Y,$H919,TRUE,_xll.ohTrigger(RecalcTrigger,Trigger1Y)),NA())</f>
        <v>2.2164238256211277E-2</v>
      </c>
      <c r="Q919" s="52">
        <f>IFERROR(_xll.qlIndexFixing(ONIndex1Y,I919,TRUE,_xll.ohTrigger(RecalcTrigger,Trigger1Y)),NA())</f>
        <v>2.1587947522085926E-2</v>
      </c>
    </row>
    <row r="920" spans="2:17" x14ac:dyDescent="0.2">
      <c r="B920" s="46" t="s">
        <v>42</v>
      </c>
      <c r="D920" s="49">
        <f>_xll.qlCalendarAdvance(Calendar,$D919,B920,"f",FALSE)</f>
        <v>45811</v>
      </c>
      <c r="E920" s="49">
        <f>_xll.qlInterestRateIndexValueDate(IndexON,D920)</f>
        <v>45811</v>
      </c>
      <c r="F920" s="52">
        <f>IFERROR(_xll.qlIndexFixing(IndexON,D920,TRUE,_xll.ohTrigger(RecalcTrigger,TriggerON)),NA())</f>
        <v>1.8751547787561051E-2</v>
      </c>
      <c r="H920" s="49">
        <f>_xll.qlCalendarAdvance(Calendar,$H919,B920,"f",FALSE)</f>
        <v>45811</v>
      </c>
      <c r="I920" s="49">
        <f>_xll.qlInterestRateIndexValueDate(Index1M,$H920)</f>
        <v>45813</v>
      </c>
      <c r="J920" s="52">
        <f>IFERROR(_xll.qlIndexFixing(Index1M,$H920,TRUE,_xll.ohTrigger(RecalcTrigger,Trigger1M)),NA())</f>
        <v>1.9234167735351915E-2</v>
      </c>
      <c r="K920" s="52">
        <f>IFERROR(_xll.qlIndexFixing(ONIndex1M,I920,TRUE,_xll.ohTrigger(RecalcTrigger,Trigger1M)),NA())</f>
        <v>1.9181345936072347E-2</v>
      </c>
      <c r="L920" s="52">
        <f>IFERROR(_xll.qlIndexFixing(Index3M,H920,TRUE,_xll.ohTrigger(RecalcTrigger,Trigger3M)),NA())</f>
        <v>2.0308830163803686E-2</v>
      </c>
      <c r="M920" s="52">
        <f>IFERROR(_xll.qlIndexFixing(ONIndex3M,I920,TRUE,_xll.ohTrigger(RecalcTrigger,Trigger3M)),NA())</f>
        <v>2.0121286901852997E-2</v>
      </c>
      <c r="N920" s="52">
        <f>IFERROR(_xll.qlIndexFixing(Index6M,$H920,TRUE,_xll.ohTrigger(RecalcTrigger,Trigger6M)),NA())</f>
        <v>2.100032556120901E-2</v>
      </c>
      <c r="O920" s="52">
        <f>IFERROR(_xll.qlIndexFixing(ONIndex6M,I920,TRUE,_xll.ohTrigger(RecalcTrigger,Trigger6M)),NA())</f>
        <v>2.0639271541593729E-2</v>
      </c>
      <c r="P920" s="52">
        <f>IFERROR(_xll.qlIndexFixing(Index1Y,$H920,TRUE,_xll.ohTrigger(RecalcTrigger,Trigger1Y)),NA())</f>
        <v>2.2176603449527231E-2</v>
      </c>
      <c r="Q920" s="52">
        <f>IFERROR(_xll.qlIndexFixing(ONIndex1Y,I920,TRUE,_xll.ohTrigger(RecalcTrigger,Trigger1Y)),NA())</f>
        <v>2.1603146709354704E-2</v>
      </c>
    </row>
    <row r="921" spans="2:17" x14ac:dyDescent="0.2">
      <c r="B921" s="46" t="s">
        <v>42</v>
      </c>
      <c r="D921" s="49">
        <f>_xll.qlCalendarAdvance(Calendar,$D920,B921,"f",FALSE)</f>
        <v>45818</v>
      </c>
      <c r="E921" s="49">
        <f>_xll.qlInterestRateIndexValueDate(IndexON,D921)</f>
        <v>45818</v>
      </c>
      <c r="F921" s="52">
        <f>IFERROR(_xll.qlIndexFixing(IndexON,D921,TRUE,_xll.ohTrigger(RecalcTrigger,TriggerON)),NA())</f>
        <v>1.8771700798980717E-2</v>
      </c>
      <c r="H921" s="49">
        <f>_xll.qlCalendarAdvance(Calendar,$H920,B921,"f",FALSE)</f>
        <v>45818</v>
      </c>
      <c r="I921" s="49">
        <f>_xll.qlInterestRateIndexValueDate(Index1M,$H921)</f>
        <v>45820</v>
      </c>
      <c r="J921" s="52">
        <f>IFERROR(_xll.qlIndexFixing(Index1M,$H921,TRUE,_xll.ohTrigger(RecalcTrigger,Trigger1M)),NA())</f>
        <v>1.9256747864278556E-2</v>
      </c>
      <c r="K921" s="52">
        <f>IFERROR(_xll.qlIndexFixing(ONIndex1M,I921,TRUE,_xll.ohTrigger(RecalcTrigger,Trigger1M)),NA())</f>
        <v>1.9203734325294874E-2</v>
      </c>
      <c r="L921" s="52">
        <f>IFERROR(_xll.qlIndexFixing(Index3M,H921,TRUE,_xll.ohTrigger(RecalcTrigger,Trigger3M)),NA())</f>
        <v>2.0332051933015578E-2</v>
      </c>
      <c r="M921" s="52">
        <f>IFERROR(_xll.qlIndexFixing(ONIndex3M,I921,TRUE,_xll.ohTrigger(RecalcTrigger,Trigger3M)),NA())</f>
        <v>2.0143798132252755E-2</v>
      </c>
      <c r="N921" s="52">
        <f>IFERROR(_xll.qlIndexFixing(Index6M,$H921,TRUE,_xll.ohTrigger(RecalcTrigger,Trigger6M)),NA())</f>
        <v>2.1020560091747128E-2</v>
      </c>
      <c r="O921" s="52">
        <f>IFERROR(_xll.qlIndexFixing(ONIndex6M,I921,TRUE,_xll.ohTrigger(RecalcTrigger,Trigger6M)),NA())</f>
        <v>2.0659189199356831E-2</v>
      </c>
      <c r="P921" s="52">
        <f>IFERROR(_xll.qlIndexFixing(Index1Y,$H921,TRUE,_xll.ohTrigger(RecalcTrigger,Trigger1Y)),NA())</f>
        <v>2.2188855586863041E-2</v>
      </c>
      <c r="Q921" s="52">
        <f>IFERROR(_xll.qlIndexFixing(ONIndex1Y,I921,TRUE,_xll.ohTrigger(RecalcTrigger,Trigger1Y)),NA())</f>
        <v>2.1618200947610688E-2</v>
      </c>
    </row>
    <row r="922" spans="2:17" x14ac:dyDescent="0.2">
      <c r="B922" s="46" t="s">
        <v>42</v>
      </c>
      <c r="D922" s="49">
        <f>_xll.qlCalendarAdvance(Calendar,$D921,B922,"f",FALSE)</f>
        <v>45825</v>
      </c>
      <c r="E922" s="49">
        <f>_xll.qlInterestRateIndexValueDate(IndexON,D922)</f>
        <v>45825</v>
      </c>
      <c r="F922" s="52">
        <f>IFERROR(_xll.qlIndexFixing(IndexON,D922,TRUE,_xll.ohTrigger(RecalcTrigger,TriggerON)),NA())</f>
        <v>1.8791896963481491E-2</v>
      </c>
      <c r="H922" s="49">
        <f>_xll.qlCalendarAdvance(Calendar,$H921,B922,"f",FALSE)</f>
        <v>45825</v>
      </c>
      <c r="I922" s="49">
        <f>_xll.qlInterestRateIndexValueDate(Index1M,$H922)</f>
        <v>45827</v>
      </c>
      <c r="J922" s="52">
        <f>IFERROR(_xll.qlIndexFixing(Index1M,$H922,TRUE,_xll.ohTrigger(RecalcTrigger,Trigger1M)),NA())</f>
        <v>1.9279423520276451E-2</v>
      </c>
      <c r="K922" s="52">
        <f>IFERROR(_xll.qlIndexFixing(ONIndex1M,I922,TRUE,_xll.ohTrigger(RecalcTrigger,Trigger1M)),NA())</f>
        <v>1.9226215231631372E-2</v>
      </c>
      <c r="L922" s="52">
        <f>IFERROR(_xll.qlIndexFixing(Index3M,H922,TRUE,_xll.ohTrigger(RecalcTrigger,Trigger3M)),NA())</f>
        <v>2.0355378017175456E-2</v>
      </c>
      <c r="M922" s="52">
        <f>IFERROR(_xll.qlIndexFixing(ONIndex3M,I922,TRUE,_xll.ohTrigger(RecalcTrigger,Trigger3M)),NA())</f>
        <v>2.0166402965617891E-2</v>
      </c>
      <c r="N922" s="52">
        <f>IFERROR(_xll.qlIndexFixing(Index6M,$H922,TRUE,_xll.ohTrigger(RecalcTrigger,Trigger6M)),NA())</f>
        <v>2.1040755515778796E-2</v>
      </c>
      <c r="O922" s="52">
        <f>IFERROR(_xll.qlIndexFixing(ONIndex6M,I922,TRUE,_xll.ohTrigger(RecalcTrigger,Trigger6M)),NA())</f>
        <v>2.0679142428825514E-2</v>
      </c>
      <c r="P922" s="52">
        <f>IFERROR(_xll.qlIndexFixing(Index1Y,$H922,TRUE,_xll.ohTrigger(RecalcTrigger,Trigger1Y)),NA())</f>
        <v>2.2200995752582654E-2</v>
      </c>
      <c r="Q922" s="52">
        <f>IFERROR(_xll.qlIndexFixing(ONIndex1Y,I922,TRUE,_xll.ohTrigger(RecalcTrigger,Trigger1Y)),NA())</f>
        <v>2.1633110268748368E-2</v>
      </c>
    </row>
    <row r="923" spans="2:17" x14ac:dyDescent="0.2">
      <c r="B923" s="46" t="s">
        <v>42</v>
      </c>
      <c r="D923" s="49">
        <f>_xll.qlCalendarAdvance(Calendar,$D922,B923,"f",FALSE)</f>
        <v>45832</v>
      </c>
      <c r="E923" s="49">
        <f>_xll.qlInterestRateIndexValueDate(IndexON,D923)</f>
        <v>45832</v>
      </c>
      <c r="F923" s="52">
        <f>IFERROR(_xll.qlIndexFixing(IndexON,D923,TRUE,_xll.ohTrigger(RecalcTrigger,TriggerON)),NA())</f>
        <v>1.8812137720551902E-2</v>
      </c>
      <c r="H923" s="49">
        <f>_xll.qlCalendarAdvance(Calendar,$H922,B923,"f",FALSE)</f>
        <v>45832</v>
      </c>
      <c r="I923" s="49">
        <f>_xll.qlInterestRateIndexValueDate(Index1M,$H923)</f>
        <v>45834</v>
      </c>
      <c r="J923" s="52">
        <f>IFERROR(_xll.qlIndexFixing(Index1M,$H923,TRUE,_xll.ohTrigger(RecalcTrigger,Trigger1M)),NA())</f>
        <v>1.930219641592068E-2</v>
      </c>
      <c r="K923" s="52">
        <f>IFERROR(_xll.qlIndexFixing(ONIndex1M,I923,TRUE,_xll.ohTrigger(RecalcTrigger,Trigger1M)),NA())</f>
        <v>1.9248790364274626E-2</v>
      </c>
      <c r="L923" s="52">
        <f>IFERROR(_xll.qlIndexFixing(Index3M,H923,TRUE,_xll.ohTrigger(RecalcTrigger,Trigger3M)),NA())</f>
        <v>2.0378809835214375E-2</v>
      </c>
      <c r="M923" s="52">
        <f>IFERROR(_xll.qlIndexFixing(ONIndex3M,I923,TRUE,_xll.ohTrigger(RecalcTrigger,Trigger3M)),NA())</f>
        <v>2.0189103095953342E-2</v>
      </c>
      <c r="N923" s="52">
        <f>IFERROR(_xll.qlIndexFixing(Index6M,$H923,TRUE,_xll.ohTrigger(RecalcTrigger,Trigger6M)),NA())</f>
        <v>2.1067005582176144E-2</v>
      </c>
      <c r="O923" s="52">
        <f>IFERROR(_xll.qlIndexFixing(ONIndex6M,I923,TRUE,_xll.ohTrigger(RecalcTrigger,Trigger6M)),NA())</f>
        <v>2.0699132513453122E-2</v>
      </c>
      <c r="P923" s="52">
        <f>IFERROR(_xll.qlIndexFixing(Index1Y,$H923,TRUE,_xll.ohTrigger(RecalcTrigger,Trigger1Y)),NA())</f>
        <v>2.2213025037448399E-2</v>
      </c>
      <c r="Q923" s="52">
        <f>IFERROR(_xll.qlIndexFixing(ONIndex1Y,I923,TRUE,_xll.ohTrigger(RecalcTrigger,Trigger1Y)),NA())</f>
        <v>2.1647874704422421E-2</v>
      </c>
    </row>
    <row r="924" spans="2:17" x14ac:dyDescent="0.2">
      <c r="B924" s="46" t="s">
        <v>42</v>
      </c>
      <c r="D924" s="49">
        <f>_xll.qlCalendarAdvance(Calendar,$D923,B924,"f",FALSE)</f>
        <v>45839</v>
      </c>
      <c r="E924" s="49">
        <f>_xll.qlInterestRateIndexValueDate(IndexON,D924)</f>
        <v>45839</v>
      </c>
      <c r="F924" s="52">
        <f>IFERROR(_xll.qlIndexFixing(IndexON,D924,TRUE,_xll.ohTrigger(RecalcTrigger,TriggerON)),NA())</f>
        <v>1.8832424509600543E-2</v>
      </c>
      <c r="H924" s="49">
        <f>_xll.qlCalendarAdvance(Calendar,$H923,B924,"f",FALSE)</f>
        <v>45839</v>
      </c>
      <c r="I924" s="49">
        <f>_xll.qlInterestRateIndexValueDate(Index1M,$H924)</f>
        <v>45841</v>
      </c>
      <c r="J924" s="52">
        <f>IFERROR(_xll.qlIndexFixing(Index1M,$H924,TRUE,_xll.ohTrigger(RecalcTrigger,Trigger1M)),NA())</f>
        <v>1.9325068263806311E-2</v>
      </c>
      <c r="K924" s="52">
        <f>IFERROR(_xll.qlIndexFixing(ONIndex1M,I924,TRUE,_xll.ohTrigger(RecalcTrigger,Trigger1M)),NA())</f>
        <v>1.9271461432337489E-2</v>
      </c>
      <c r="L924" s="52">
        <f>IFERROR(_xll.qlIndexFixing(Index3M,H924,TRUE,_xll.ohTrigger(RecalcTrigger,Trigger3M)),NA())</f>
        <v>2.0402339349259363E-2</v>
      </c>
      <c r="M924" s="52">
        <f>IFERROR(_xll.qlIndexFixing(ONIndex3M,I924,TRUE,_xll.ohTrigger(RecalcTrigger,Trigger3M)),NA())</f>
        <v>2.0211900217423917E-2</v>
      </c>
      <c r="N924" s="52">
        <f>IFERROR(_xll.qlIndexFixing(Index6M,$H924,TRUE,_xll.ohTrigger(RecalcTrigger,Trigger6M)),NA())</f>
        <v>2.1087082452671706E-2</v>
      </c>
      <c r="O924" s="52">
        <f>IFERROR(_xll.qlIndexFixing(ONIndex6M,I924,TRUE,_xll.ohTrigger(RecalcTrigger,Trigger6M)),NA())</f>
        <v>2.0719160736852871E-2</v>
      </c>
      <c r="P924" s="52">
        <f>IFERROR(_xll.qlIndexFixing(Index1Y,$H924,TRUE,_xll.ohTrigger(RecalcTrigger,Trigger1Y)),NA())</f>
        <v>2.2224944538620995E-2</v>
      </c>
      <c r="Q924" s="52">
        <f>IFERROR(_xll.qlIndexFixing(ONIndex1Y,I924,TRUE,_xll.ohTrigger(RecalcTrigger,Trigger1Y)),NA())</f>
        <v>2.1662494286447398E-2</v>
      </c>
    </row>
    <row r="925" spans="2:17" x14ac:dyDescent="0.2">
      <c r="B925" s="46" t="s">
        <v>42</v>
      </c>
      <c r="D925" s="49">
        <f>_xll.qlCalendarAdvance(Calendar,$D924,B925,"f",FALSE)</f>
        <v>45846</v>
      </c>
      <c r="E925" s="49">
        <f>_xll.qlInterestRateIndexValueDate(IndexON,D925)</f>
        <v>45846</v>
      </c>
      <c r="F925" s="52">
        <f>IFERROR(_xll.qlIndexFixing(IndexON,D925,TRUE,_xll.ohTrigger(RecalcTrigger,TriggerON)),NA())</f>
        <v>1.8852758770275813E-2</v>
      </c>
      <c r="H925" s="49">
        <f>_xll.qlCalendarAdvance(Calendar,$H924,B925,"f",FALSE)</f>
        <v>45846</v>
      </c>
      <c r="I925" s="49">
        <f>_xll.qlInterestRateIndexValueDate(Index1M,$H925)</f>
        <v>45848</v>
      </c>
      <c r="J925" s="52">
        <f>IFERROR(_xll.qlIndexFixing(Index1M,$H925,TRUE,_xll.ohTrigger(RecalcTrigger,Trigger1M)),NA())</f>
        <v>1.9348040776533404E-2</v>
      </c>
      <c r="K925" s="52">
        <f>IFERROR(_xll.qlIndexFixing(ONIndex1M,I925,TRUE,_xll.ohTrigger(RecalcTrigger,Trigger1M)),NA())</f>
        <v>1.9294230144852875E-2</v>
      </c>
      <c r="L925" s="52">
        <f>IFERROR(_xll.qlIndexFixing(Index3M,H925,TRUE,_xll.ohTrigger(RecalcTrigger,Trigger3M)),NA())</f>
        <v>2.0425947030600466E-2</v>
      </c>
      <c r="M925" s="52">
        <f>IFERROR(_xll.qlIndexFixing(ONIndex3M,I925,TRUE,_xll.ohTrigger(RecalcTrigger,Trigger3M)),NA())</f>
        <v>2.0234796023954615E-2</v>
      </c>
      <c r="N925" s="52">
        <f>IFERROR(_xll.qlIndexFixing(Index6M,$H925,TRUE,_xll.ohTrigger(RecalcTrigger,Trigger6M)),NA())</f>
        <v>2.1107097404577443E-2</v>
      </c>
      <c r="O925" s="52">
        <f>IFERROR(_xll.qlIndexFixing(ONIndex6M,I925,TRUE,_xll.ohTrigger(RecalcTrigger,Trigger6M)),NA())</f>
        <v>2.0739228382478103E-2</v>
      </c>
      <c r="P925" s="52">
        <f>IFERROR(_xll.qlIndexFixing(Index1Y,$H925,TRUE,_xll.ohTrigger(RecalcTrigger,Trigger1Y)),NA())</f>
        <v>2.2236755359656919E-2</v>
      </c>
      <c r="Q925" s="52">
        <f>IFERROR(_xll.qlIndexFixing(ONIndex1Y,I925,TRUE,_xll.ohTrigger(RecalcTrigger,Trigger1Y)),NA())</f>
        <v>2.1676969046557915E-2</v>
      </c>
    </row>
    <row r="926" spans="2:17" x14ac:dyDescent="0.2">
      <c r="B926" s="46" t="s">
        <v>42</v>
      </c>
      <c r="D926" s="49">
        <f>_xll.qlCalendarAdvance(Calendar,$D925,B926,"f",FALSE)</f>
        <v>45853</v>
      </c>
      <c r="E926" s="49">
        <f>_xll.qlInterestRateIndexValueDate(IndexON,D926)</f>
        <v>45853</v>
      </c>
      <c r="F926" s="52">
        <f>IFERROR(_xll.qlIndexFixing(IndexON,D926,TRUE,_xll.ohTrigger(RecalcTrigger,TriggerON)),NA())</f>
        <v>1.8873141941826432E-2</v>
      </c>
      <c r="H926" s="49">
        <f>_xll.qlCalendarAdvance(Calendar,$H925,B926,"f",FALSE)</f>
        <v>45853</v>
      </c>
      <c r="I926" s="49">
        <f>_xll.qlInterestRateIndexValueDate(Index1M,$H926)</f>
        <v>45855</v>
      </c>
      <c r="J926" s="52">
        <f>IFERROR(_xll.qlIndexFixing(Index1M,$H926,TRUE,_xll.ohTrigger(RecalcTrigger,Trigger1M)),NA())</f>
        <v>1.9371115666729499E-2</v>
      </c>
      <c r="K926" s="52">
        <f>IFERROR(_xll.qlIndexFixing(ONIndex1M,I926,TRUE,_xll.ohTrigger(RecalcTrigger,Trigger1M)),NA())</f>
        <v>1.9317098211253381E-2</v>
      </c>
      <c r="L926" s="52">
        <f>IFERROR(_xll.qlIndexFixing(Index3M,H926,TRUE,_xll.ohTrigger(RecalcTrigger,Trigger3M)),NA())</f>
        <v>2.0449612507542916E-2</v>
      </c>
      <c r="M926" s="52">
        <f>IFERROR(_xll.qlIndexFixing(ONIndex3M,I926,TRUE,_xll.ohTrigger(RecalcTrigger,Trigger3M)),NA())</f>
        <v>2.0257792209470438E-2</v>
      </c>
      <c r="N926" s="52">
        <f>IFERROR(_xll.qlIndexFixing(Index6M,$H926,TRUE,_xll.ohTrigger(RecalcTrigger,Trigger6M)),NA())</f>
        <v>2.1127043307911587E-2</v>
      </c>
      <c r="O926" s="52">
        <f>IFERROR(_xll.qlIndexFixing(ONIndex6M,I926,TRUE,_xll.ohTrigger(RecalcTrigger,Trigger6M)),NA())</f>
        <v>2.0759336733782163E-2</v>
      </c>
      <c r="P926" s="52">
        <f>IFERROR(_xll.qlIndexFixing(Index1Y,$H926,TRUE,_xll.ohTrigger(RecalcTrigger,Trigger1Y)),NA())</f>
        <v>2.2248458610509947E-2</v>
      </c>
      <c r="Q926" s="52">
        <f>IFERROR(_xll.qlIndexFixing(ONIndex1Y,I926,TRUE,_xll.ohTrigger(RecalcTrigger,Trigger1Y)),NA())</f>
        <v>2.1691299016488585E-2</v>
      </c>
    </row>
    <row r="927" spans="2:17" x14ac:dyDescent="0.2">
      <c r="B927" s="46" t="s">
        <v>42</v>
      </c>
      <c r="D927" s="49">
        <f>_xll.qlCalendarAdvance(Calendar,$D926,B927,"f",FALSE)</f>
        <v>45860</v>
      </c>
      <c r="E927" s="49">
        <f>_xll.qlInterestRateIndexValueDate(IndexON,D927)</f>
        <v>45860</v>
      </c>
      <c r="F927" s="52">
        <f>IFERROR(_xll.qlIndexFixing(IndexON,D927,TRUE,_xll.ohTrigger(RecalcTrigger,TriggerON)),NA())</f>
        <v>1.889357546374093E-2</v>
      </c>
      <c r="H927" s="49">
        <f>_xll.qlCalendarAdvance(Calendar,$H926,B927,"f",FALSE)</f>
        <v>45860</v>
      </c>
      <c r="I927" s="49">
        <f>_xll.qlInterestRateIndexValueDate(Index1M,$H927)</f>
        <v>45862</v>
      </c>
      <c r="J927" s="52">
        <f>IFERROR(_xll.qlIndexFixing(Index1M,$H927,TRUE,_xll.ohTrigger(RecalcTrigger,Trigger1M)),NA())</f>
        <v>1.9394294647034627E-2</v>
      </c>
      <c r="K927" s="52">
        <f>IFERROR(_xll.qlIndexFixing(ONIndex1M,I927,TRUE,_xll.ohTrigger(RecalcTrigger,Trigger1M)),NA())</f>
        <v>1.934006734057192E-2</v>
      </c>
      <c r="L927" s="52">
        <f>IFERROR(_xll.qlIndexFixing(Index3M,H927,TRUE,_xll.ohTrigger(RecalcTrigger,Trigger3M)),NA())</f>
        <v>2.0473315241159633E-2</v>
      </c>
      <c r="M927" s="52">
        <f>IFERROR(_xll.qlIndexFixing(ONIndex3M,I927,TRUE,_xll.ohTrigger(RecalcTrigger,Trigger3M)),NA())</f>
        <v>2.0280890468056256E-2</v>
      </c>
      <c r="N927" s="52">
        <f>IFERROR(_xll.qlIndexFixing(Index6M,$H927,TRUE,_xll.ohTrigger(RecalcTrigger,Trigger6M)),NA())</f>
        <v>2.1146912974627854E-2</v>
      </c>
      <c r="O927" s="52">
        <f>IFERROR(_xll.qlIndexFixing(ONIndex6M,I927,TRUE,_xll.ohTrigger(RecalcTrigger,Trigger6M)),NA())</f>
        <v>2.0779487074458203E-2</v>
      </c>
      <c r="P927" s="52">
        <f>IFERROR(_xll.qlIndexFixing(Index1Y,$H927,TRUE,_xll.ohTrigger(RecalcTrigger,Trigger1Y)),NA())</f>
        <v>2.2260055407527856E-2</v>
      </c>
      <c r="Q927" s="52">
        <f>IFERROR(_xll.qlIndexFixing(ONIndex1Y,I927,TRUE,_xll.ohTrigger(RecalcTrigger,Trigger1Y)),NA())</f>
        <v>2.1705484228053962E-2</v>
      </c>
    </row>
    <row r="928" spans="2:17" x14ac:dyDescent="0.2">
      <c r="B928" s="46" t="s">
        <v>42</v>
      </c>
      <c r="D928" s="49">
        <f>_xll.qlCalendarAdvance(Calendar,$D927,B928,"f",FALSE)</f>
        <v>45867</v>
      </c>
      <c r="E928" s="49">
        <f>_xll.qlInterestRateIndexValueDate(IndexON,D928)</f>
        <v>45867</v>
      </c>
      <c r="F928" s="52">
        <f>IFERROR(_xll.qlIndexFixing(IndexON,D928,TRUE,_xll.ohTrigger(RecalcTrigger,TriggerON)),NA())</f>
        <v>1.8914060775667707E-2</v>
      </c>
      <c r="H928" s="49">
        <f>_xll.qlCalendarAdvance(Calendar,$H927,B928,"f",FALSE)</f>
        <v>45867</v>
      </c>
      <c r="I928" s="49">
        <f>_xll.qlInterestRateIndexValueDate(Index1M,$H928)</f>
        <v>45869</v>
      </c>
      <c r="J928" s="52">
        <f>IFERROR(_xll.qlIndexFixing(Index1M,$H928,TRUE,_xll.ohTrigger(RecalcTrigger,Trigger1M)),NA())</f>
        <v>1.9410994963353863E-2</v>
      </c>
      <c r="K928" s="52">
        <f>IFERROR(_xll.qlIndexFixing(ONIndex1M,I928,TRUE,_xll.ohTrigger(RecalcTrigger,Trigger1M)),NA())</f>
        <v>1.9363139242001282E-2</v>
      </c>
      <c r="L928" s="52">
        <f>IFERROR(_xll.qlIndexFixing(Index3M,H928,TRUE,_xll.ohTrigger(RecalcTrigger,Trigger3M)),NA())</f>
        <v>2.0497034525282534E-2</v>
      </c>
      <c r="M928" s="52">
        <f>IFERROR(_xll.qlIndexFixing(ONIndex3M,I928,TRUE,_xll.ohTrigger(RecalcTrigger,Trigger3M)),NA())</f>
        <v>2.0304092493717008E-2</v>
      </c>
      <c r="N928" s="52">
        <f>IFERROR(_xll.qlIndexFixing(Index6M,$H928,TRUE,_xll.ohTrigger(RecalcTrigger,Trigger6M)),NA())</f>
        <v>2.1160707076797618E-2</v>
      </c>
      <c r="O928" s="52">
        <f>IFERROR(_xll.qlIndexFixing(ONIndex6M,I928,TRUE,_xll.ohTrigger(RecalcTrigger,Trigger6M)),NA())</f>
        <v>2.0799680687959565E-2</v>
      </c>
      <c r="P928" s="52">
        <f>IFERROR(_xll.qlIndexFixing(Index1Y,$H928,TRUE,_xll.ohTrigger(RecalcTrigger,Trigger1Y)),NA())</f>
        <v>2.2271546873453535E-2</v>
      </c>
      <c r="Q928" s="52">
        <f>IFERROR(_xll.qlIndexFixing(ONIndex1Y,I928,TRUE,_xll.ohTrigger(RecalcTrigger,Trigger1Y)),NA())</f>
        <v>2.1719524712988658E-2</v>
      </c>
    </row>
    <row r="929" spans="2:17" x14ac:dyDescent="0.2">
      <c r="B929" s="46" t="s">
        <v>42</v>
      </c>
      <c r="D929" s="49">
        <f>_xll.qlCalendarAdvance(Calendar,$D928,B929,"f",FALSE)</f>
        <v>45874</v>
      </c>
      <c r="E929" s="49">
        <f>_xll.qlInterestRateIndexValueDate(IndexON,D929)</f>
        <v>45874</v>
      </c>
      <c r="F929" s="52">
        <f>IFERROR(_xll.qlIndexFixing(IndexON,D929,TRUE,_xll.ohTrigger(RecalcTrigger,TriggerON)),NA())</f>
        <v>1.8934599316855483E-2</v>
      </c>
      <c r="H929" s="49">
        <f>_xll.qlCalendarAdvance(Calendar,$H928,B929,"f",FALSE)</f>
        <v>45874</v>
      </c>
      <c r="I929" s="49">
        <f>_xll.qlInterestRateIndexValueDate(Index1M,$H929)</f>
        <v>45876</v>
      </c>
      <c r="J929" s="52">
        <f>IFERROR(_xll.qlIndexFixing(Index1M,$H929,TRUE,_xll.ohTrigger(RecalcTrigger,Trigger1M)),NA())</f>
        <v>1.9440971728627021E-2</v>
      </c>
      <c r="K929" s="52">
        <f>IFERROR(_xll.qlIndexFixing(ONIndex1M,I929,TRUE,_xll.ohTrigger(RecalcTrigger,Trigger1M)),NA())</f>
        <v>1.9386315624654316E-2</v>
      </c>
      <c r="L929" s="52">
        <f>IFERROR(_xll.qlIndexFixing(Index3M,H929,TRUE,_xll.ohTrigger(RecalcTrigger,Trigger3M)),NA())</f>
        <v>2.0520749486497316E-2</v>
      </c>
      <c r="M929" s="52">
        <f>IFERROR(_xll.qlIndexFixing(ONIndex3M,I929,TRUE,_xll.ohTrigger(RecalcTrigger,Trigger3M)),NA())</f>
        <v>2.0327399980457628E-2</v>
      </c>
      <c r="N929" s="52">
        <f>IFERROR(_xll.qlIndexFixing(Index6M,$H929,TRUE,_xll.ohTrigger(RecalcTrigger,Trigger6M)),NA())</f>
        <v>2.1186394555705874E-2</v>
      </c>
      <c r="O929" s="52">
        <f>IFERROR(_xll.qlIndexFixing(ONIndex6M,I929,TRUE,_xll.ohTrigger(RecalcTrigger,Trigger6M)),NA())</f>
        <v>2.0819918857739594E-2</v>
      </c>
      <c r="P929" s="52">
        <f>IFERROR(_xll.qlIndexFixing(Index1Y,$H929,TRUE,_xll.ohTrigger(RecalcTrigger,Trigger1Y)),NA())</f>
        <v>2.2282934137423435E-2</v>
      </c>
      <c r="Q929" s="52">
        <f>IFERROR(_xll.qlIndexFixing(ONIndex1Y,I929,TRUE,_xll.ohTrigger(RecalcTrigger,Trigger1Y)),NA())</f>
        <v>2.1733420502947354E-2</v>
      </c>
    </row>
    <row r="930" spans="2:17" x14ac:dyDescent="0.2">
      <c r="B930" s="46" t="s">
        <v>42</v>
      </c>
      <c r="D930" s="49">
        <f>_xll.qlCalendarAdvance(Calendar,$D929,B930,"f",FALSE)</f>
        <v>45881</v>
      </c>
      <c r="E930" s="49">
        <f>_xll.qlInterestRateIndexValueDate(IndexON,D930)</f>
        <v>45881</v>
      </c>
      <c r="F930" s="52">
        <f>IFERROR(_xll.qlIndexFixing(IndexON,D930,TRUE,_xll.ohTrigger(RecalcTrigger,TriggerON)),NA())</f>
        <v>1.8955192526792786E-2</v>
      </c>
      <c r="H930" s="49">
        <f>_xll.qlCalendarAdvance(Calendar,$H929,B930,"f",FALSE)</f>
        <v>45881</v>
      </c>
      <c r="I930" s="49">
        <f>_xll.qlInterestRateIndexValueDate(Index1M,$H930)</f>
        <v>45883</v>
      </c>
      <c r="J930" s="52">
        <f>IFERROR(_xll.qlIndexFixing(Index1M,$H930,TRUE,_xll.ohTrigger(RecalcTrigger,Trigger1M)),NA())</f>
        <v>1.9464473255274284E-2</v>
      </c>
      <c r="K930" s="52">
        <f>IFERROR(_xll.qlIndexFixing(ONIndex1M,I930,TRUE,_xll.ohTrigger(RecalcTrigger,Trigger1M)),NA())</f>
        <v>1.9409598197883682E-2</v>
      </c>
      <c r="L930" s="52">
        <f>IFERROR(_xll.qlIndexFixing(Index3M,H930,TRUE,_xll.ohTrigger(RecalcTrigger,Trigger3M)),NA())</f>
        <v>2.0544439084136511E-2</v>
      </c>
      <c r="M930" s="52">
        <f>IFERROR(_xll.qlIndexFixing(ONIndex3M,I930,TRUE,_xll.ohTrigger(RecalcTrigger,Trigger3M)),NA())</f>
        <v>2.0350814622283053E-2</v>
      </c>
      <c r="N930" s="52">
        <f>IFERROR(_xll.qlIndexFixing(Index6M,$H930,TRUE,_xll.ohTrigger(RecalcTrigger,Trigger6M)),NA())</f>
        <v>2.1205991803653738E-2</v>
      </c>
      <c r="O930" s="52">
        <f>IFERROR(_xll.qlIndexFixing(ONIndex6M,I930,TRUE,_xll.ohTrigger(RecalcTrigger,Trigger6M)),NA())</f>
        <v>2.084020286733157E-2</v>
      </c>
      <c r="P930" s="52">
        <f>IFERROR(_xll.qlIndexFixing(Index1Y,$H930,TRUE,_xll.ohTrigger(RecalcTrigger,Trigger1Y)),NA())</f>
        <v>2.229421833496693E-2</v>
      </c>
      <c r="Q930" s="52">
        <f>IFERROR(_xll.qlIndexFixing(ONIndex1Y,I930,TRUE,_xll.ohTrigger(RecalcTrigger,Trigger1Y)),NA())</f>
        <v>2.1747171629904472E-2</v>
      </c>
    </row>
    <row r="931" spans="2:17" x14ac:dyDescent="0.2">
      <c r="B931" s="46" t="s">
        <v>42</v>
      </c>
      <c r="D931" s="49">
        <f>_xll.qlCalendarAdvance(Calendar,$D930,B931,"f",FALSE)</f>
        <v>45888</v>
      </c>
      <c r="E931" s="49">
        <f>_xll.qlInterestRateIndexValueDate(IndexON,D931)</f>
        <v>45888</v>
      </c>
      <c r="F931" s="52">
        <f>IFERROR(_xll.qlIndexFixing(IndexON,D931,TRUE,_xll.ohTrigger(RecalcTrigger,TriggerON)),NA())</f>
        <v>1.8975841844968144E-2</v>
      </c>
      <c r="H931" s="49">
        <f>_xll.qlCalendarAdvance(Calendar,$H930,B931,"f",FALSE)</f>
        <v>45888</v>
      </c>
      <c r="I931" s="49">
        <f>_xll.qlInterestRateIndexValueDate(Index1M,$H931)</f>
        <v>45890</v>
      </c>
      <c r="J931" s="52">
        <f>IFERROR(_xll.qlIndexFixing(Index1M,$H931,TRUE,_xll.ohTrigger(RecalcTrigger,Trigger1M)),NA())</f>
        <v>1.9488085722765558E-2</v>
      </c>
      <c r="K931" s="52">
        <f>IFERROR(_xll.qlIndexFixing(ONIndex1M,I931,TRUE,_xll.ohTrigger(RecalcTrigger,Trigger1M)),NA())</f>
        <v>1.9432988670722295E-2</v>
      </c>
      <c r="L931" s="52">
        <f>IFERROR(_xll.qlIndexFixing(Index3M,H931,TRUE,_xll.ohTrigger(RecalcTrigger,Trigger3M)),NA())</f>
        <v>2.0568082110276008E-2</v>
      </c>
      <c r="M931" s="52">
        <f>IFERROR(_xll.qlIndexFixing(ONIndex3M,I931,TRUE,_xll.ohTrigger(RecalcTrigger,Trigger3M)),NA())</f>
        <v>2.0374338113118284E-2</v>
      </c>
      <c r="N931" s="52">
        <f>IFERROR(_xll.qlIndexFixing(Index6M,$H931,TRUE,_xll.ohTrigger(RecalcTrigger,Trigger6M)),NA())</f>
        <v>2.1225483482159382E-2</v>
      </c>
      <c r="O931" s="52">
        <f>IFERROR(_xll.qlIndexFixing(ONIndex6M,I931,TRUE,_xll.ohTrigger(RecalcTrigger,Trigger6M)),NA())</f>
        <v>2.0860534000428643E-2</v>
      </c>
      <c r="P931" s="52">
        <f>IFERROR(_xll.qlIndexFixing(Index1Y,$H931,TRUE,_xll.ohTrigger(RecalcTrigger,Trigger1Y)),NA())</f>
        <v>2.2305400608004546E-2</v>
      </c>
      <c r="Q931" s="52">
        <f>IFERROR(_xll.qlIndexFixing(ONIndex1Y,I931,TRUE,_xll.ohTrigger(RecalcTrigger,Trigger1Y)),NA())</f>
        <v>2.176077812551469E-2</v>
      </c>
    </row>
    <row r="932" spans="2:17" x14ac:dyDescent="0.2">
      <c r="B932" s="46" t="s">
        <v>42</v>
      </c>
      <c r="D932" s="49">
        <f>_xll.qlCalendarAdvance(Calendar,$D931,B932,"f",FALSE)</f>
        <v>45895</v>
      </c>
      <c r="E932" s="49">
        <f>_xll.qlInterestRateIndexValueDate(IndexON,D932)</f>
        <v>45895</v>
      </c>
      <c r="F932" s="52">
        <f>IFERROR(_xll.qlIndexFixing(IndexON,D932,TRUE,_xll.ohTrigger(RecalcTrigger,TriggerON)),NA())</f>
        <v>1.8996548711029959E-2</v>
      </c>
      <c r="H932" s="49">
        <f>_xll.qlCalendarAdvance(Calendar,$H931,B932,"f",FALSE)</f>
        <v>45895</v>
      </c>
      <c r="I932" s="49">
        <f>_xll.qlInterestRateIndexValueDate(Index1M,$H932)</f>
        <v>45897</v>
      </c>
      <c r="J932" s="52">
        <f>IFERROR(_xll.qlIndexFixing(Index1M,$H932,TRUE,_xll.ohTrigger(RecalcTrigger,Trigger1M)),NA())</f>
        <v>1.9511804766619567E-2</v>
      </c>
      <c r="K932" s="52">
        <f>IFERROR(_xll.qlIndexFixing(ONIndex1M,I932,TRUE,_xll.ohTrigger(RecalcTrigger,Trigger1M)),NA())</f>
        <v>1.9456488752362944E-2</v>
      </c>
      <c r="L932" s="52">
        <f>IFERROR(_xll.qlIndexFixing(Index3M,H932,TRUE,_xll.ohTrigger(RecalcTrigger,Trigger3M)),NA())</f>
        <v>2.0591657189733308E-2</v>
      </c>
      <c r="M932" s="52">
        <f>IFERROR(_xll.qlIndexFixing(ONIndex3M,I932,TRUE,_xll.ohTrigger(RecalcTrigger,Trigger3M)),NA())</f>
        <v>2.0397972147048193E-2</v>
      </c>
      <c r="N932" s="52">
        <f>IFERROR(_xll.qlIndexFixing(Index6M,$H932,TRUE,_xll.ohTrigger(RecalcTrigger,Trigger6M)),NA())</f>
        <v>2.1238975485252758E-2</v>
      </c>
      <c r="O932" s="52">
        <f>IFERROR(_xll.qlIndexFixing(ONIndex6M,I932,TRUE,_xll.ohTrigger(RecalcTrigger,Trigger6M)),NA())</f>
        <v>2.088091354024435E-2</v>
      </c>
      <c r="P932" s="52">
        <f>IFERROR(_xll.qlIndexFixing(Index1Y,$H932,TRUE,_xll.ohTrigger(RecalcTrigger,Trigger1Y)),NA())</f>
        <v>2.2316482104848635E-2</v>
      </c>
      <c r="Q932" s="52">
        <f>IFERROR(_xll.qlIndexFixing(ONIndex1Y,I932,TRUE,_xll.ohTrigger(RecalcTrigger,Trigger1Y)),NA())</f>
        <v>2.1774240021512625E-2</v>
      </c>
    </row>
    <row r="933" spans="2:17" x14ac:dyDescent="0.2">
      <c r="B933" s="46" t="s">
        <v>42</v>
      </c>
      <c r="D933" s="49">
        <f>_xll.qlCalendarAdvance(Calendar,$D932,B933,"f",FALSE)</f>
        <v>45902</v>
      </c>
      <c r="E933" s="49">
        <f>_xll.qlInterestRateIndexValueDate(IndexON,D933)</f>
        <v>45902</v>
      </c>
      <c r="F933" s="52">
        <f>IFERROR(_xll.qlIndexFixing(IndexON,D933,TRUE,_xll.ohTrigger(RecalcTrigger,TriggerON)),NA())</f>
        <v>1.9017314564147014E-2</v>
      </c>
      <c r="H933" s="49">
        <f>_xll.qlCalendarAdvance(Calendar,$H932,B933,"f",FALSE)</f>
        <v>45902</v>
      </c>
      <c r="I933" s="49">
        <f>_xll.qlInterestRateIndexValueDate(Index1M,$H933)</f>
        <v>45904</v>
      </c>
      <c r="J933" s="52">
        <f>IFERROR(_xll.qlIndexFixing(Index1M,$H933,TRUE,_xll.ohTrigger(RecalcTrigger,Trigger1M)),NA())</f>
        <v>1.9535588399717529E-2</v>
      </c>
      <c r="K933" s="52">
        <f>IFERROR(_xll.qlIndexFixing(ONIndex1M,I933,TRUE,_xll.ohTrigger(RecalcTrigger,Trigger1M)),NA())</f>
        <v>1.9480100151998414E-2</v>
      </c>
      <c r="L933" s="52">
        <f>IFERROR(_xll.qlIndexFixing(Index3M,H933,TRUE,_xll.ohTrigger(RecalcTrigger,Trigger3M)),NA())</f>
        <v>2.0612900920303583E-2</v>
      </c>
      <c r="M933" s="52">
        <f>IFERROR(_xll.qlIndexFixing(ONIndex3M,I933,TRUE,_xll.ohTrigger(RecalcTrigger,Trigger3M)),NA())</f>
        <v>2.0421718418077717E-2</v>
      </c>
      <c r="N933" s="52">
        <f>IFERROR(_xll.qlIndexFixing(Index6M,$H933,TRUE,_xll.ohTrigger(RecalcTrigger,Trigger6M)),NA())</f>
        <v>2.1254351528562445E-2</v>
      </c>
      <c r="O933" s="52">
        <f>IFERROR(_xll.qlIndexFixing(ONIndex6M,I933,TRUE,_xll.ohTrigger(RecalcTrigger,Trigger6M)),NA())</f>
        <v>2.0901342770631715E-2</v>
      </c>
      <c r="P933" s="52">
        <f>IFERROR(_xll.qlIndexFixing(Index1Y,$H933,TRUE,_xll.ohTrigger(RecalcTrigger,Trigger1Y)),NA())</f>
        <v>2.2327463980201617E-2</v>
      </c>
      <c r="Q933" s="52">
        <f>IFERROR(_xll.qlIndexFixing(ONIndex1Y,I933,TRUE,_xll.ohTrigger(RecalcTrigger,Trigger1Y)),NA())</f>
        <v>2.1787557349712827E-2</v>
      </c>
    </row>
    <row r="934" spans="2:17" x14ac:dyDescent="0.2">
      <c r="B934" s="46" t="s">
        <v>42</v>
      </c>
      <c r="D934" s="49">
        <f>_xll.qlCalendarAdvance(Calendar,$D933,B934,"f",FALSE)</f>
        <v>45909</v>
      </c>
      <c r="E934" s="49">
        <f>_xll.qlInterestRateIndexValueDate(IndexON,D934)</f>
        <v>45909</v>
      </c>
      <c r="F934" s="52">
        <f>IFERROR(_xll.qlIndexFixing(IndexON,D934,TRUE,_xll.ohTrigger(RecalcTrigger,TriggerON)),NA())</f>
        <v>1.903814084396771E-2</v>
      </c>
      <c r="H934" s="49">
        <f>_xll.qlCalendarAdvance(Calendar,$H933,B934,"f",FALSE)</f>
        <v>45909</v>
      </c>
      <c r="I934" s="49">
        <f>_xll.qlInterestRateIndexValueDate(Index1M,$H934)</f>
        <v>45911</v>
      </c>
      <c r="J934" s="52">
        <f>IFERROR(_xll.qlIndexFixing(Index1M,$H934,TRUE,_xll.ohTrigger(RecalcTrigger,Trigger1M)),NA())</f>
        <v>1.9559379953646983E-2</v>
      </c>
      <c r="K934" s="52">
        <f>IFERROR(_xll.qlIndexFixing(ONIndex1M,I934,TRUE,_xll.ohTrigger(RecalcTrigger,Trigger1M)),NA())</f>
        <v>1.950382457890143E-2</v>
      </c>
      <c r="L934" s="52">
        <f>IFERROR(_xll.qlIndexFixing(Index3M,H934,TRUE,_xll.ohTrigger(RecalcTrigger,Trigger3M)),NA())</f>
        <v>2.0636285591190753E-2</v>
      </c>
      <c r="M934" s="52">
        <f>IFERROR(_xll.qlIndexFixing(ONIndex3M,I934,TRUE,_xll.ohTrigger(RecalcTrigger,Trigger3M)),NA())</f>
        <v>2.0445578620211791E-2</v>
      </c>
      <c r="N934" s="52">
        <f>IFERROR(_xll.qlIndexFixing(Index6M,$H934,TRUE,_xll.ohTrigger(RecalcTrigger,Trigger6M)),NA())</f>
        <v>2.1273528655153254E-2</v>
      </c>
      <c r="O934" s="52">
        <f>IFERROR(_xll.qlIndexFixing(ONIndex6M,I934,TRUE,_xll.ohTrigger(RecalcTrigger,Trigger6M)),NA())</f>
        <v>2.0921822974884208E-2</v>
      </c>
      <c r="P934" s="52">
        <f>IFERROR(_xll.qlIndexFixing(Index1Y,$H934,TRUE,_xll.ohTrigger(RecalcTrigger,Trigger1Y)),NA())</f>
        <v>2.2338347395155965E-2</v>
      </c>
      <c r="Q934" s="52">
        <f>IFERROR(_xll.qlIndexFixing(ONIndex1Y,I934,TRUE,_xll.ohTrigger(RecalcTrigger,Trigger1Y)),NA())</f>
        <v>2.1800730141849911E-2</v>
      </c>
    </row>
    <row r="935" spans="2:17" x14ac:dyDescent="0.2">
      <c r="B935" s="46" t="s">
        <v>42</v>
      </c>
      <c r="D935" s="49">
        <f>_xll.qlCalendarAdvance(Calendar,$D934,B935,"f",FALSE)</f>
        <v>45916</v>
      </c>
      <c r="E935" s="49">
        <f>_xll.qlInterestRateIndexValueDate(IndexON,D935)</f>
        <v>45916</v>
      </c>
      <c r="F935" s="52">
        <f>IFERROR(_xll.qlIndexFixing(IndexON,D935,TRUE,_xll.ohTrigger(RecalcTrigger,TriggerON)),NA())</f>
        <v>1.9059028989980575E-2</v>
      </c>
      <c r="H935" s="49">
        <f>_xll.qlCalendarAdvance(Calendar,$H934,B935,"f",FALSE)</f>
        <v>45916</v>
      </c>
      <c r="I935" s="49">
        <f>_xll.qlInterestRateIndexValueDate(Index1M,$H935)</f>
        <v>45918</v>
      </c>
      <c r="J935" s="52">
        <f>IFERROR(_xll.qlIndexFixing(Index1M,$H935,TRUE,_xll.ohTrigger(RecalcTrigger,Trigger1M)),NA())</f>
        <v>1.9583122288342747E-2</v>
      </c>
      <c r="K935" s="52">
        <f>IFERROR(_xll.qlIndexFixing(ONIndex1M,I935,TRUE,_xll.ohTrigger(RecalcTrigger,Trigger1M)),NA())</f>
        <v>1.9527663742104906E-2</v>
      </c>
      <c r="L935" s="52">
        <f>IFERROR(_xll.qlIndexFixing(Index3M,H935,TRUE,_xll.ohTrigger(RecalcTrigger,Trigger3M)),NA())</f>
        <v>2.0659537634452992E-2</v>
      </c>
      <c r="M935" s="52">
        <f>IFERROR(_xll.qlIndexFixing(ONIndex3M,I935,TRUE,_xll.ohTrigger(RecalcTrigger,Trigger3M)),NA())</f>
        <v>2.0469554447535288E-2</v>
      </c>
      <c r="N935" s="52">
        <f>IFERROR(_xll.qlIndexFixing(Index6M,$H935,TRUE,_xll.ohTrigger(RecalcTrigger,Trigger6M)),NA())</f>
        <v>2.1292570426222353E-2</v>
      </c>
      <c r="O935" s="52">
        <f>IFERROR(_xll.qlIndexFixing(ONIndex6M,I935,TRUE,_xll.ohTrigger(RecalcTrigger,Trigger6M)),NA())</f>
        <v>2.0942355436535109E-2</v>
      </c>
      <c r="P935" s="52">
        <f>IFERROR(_xll.qlIndexFixing(Index1Y,$H935,TRUE,_xll.ohTrigger(RecalcTrigger,Trigger1Y)),NA())</f>
        <v>2.2349133517192046E-2</v>
      </c>
      <c r="Q935" s="52">
        <f>IFERROR(_xll.qlIndexFixing(ONIndex1Y,I935,TRUE,_xll.ohTrigger(RecalcTrigger,Trigger1Y)),NA())</f>
        <v>2.1813758429738428E-2</v>
      </c>
    </row>
    <row r="936" spans="2:17" x14ac:dyDescent="0.2">
      <c r="B936" s="46" t="s">
        <v>42</v>
      </c>
      <c r="D936" s="49">
        <f>_xll.qlCalendarAdvance(Calendar,$D935,B936,"f",FALSE)</f>
        <v>45923</v>
      </c>
      <c r="E936" s="49">
        <f>_xll.qlInterestRateIndexValueDate(IndexON,D936)</f>
        <v>45923</v>
      </c>
      <c r="F936" s="52">
        <f>IFERROR(_xll.qlIndexFixing(IndexON,D936,TRUE,_xll.ohTrigger(RecalcTrigger,TriggerON)),NA())</f>
        <v>1.9079980104264038E-2</v>
      </c>
      <c r="H936" s="49">
        <f>_xll.qlCalendarAdvance(Calendar,$H935,B936,"f",FALSE)</f>
        <v>45923</v>
      </c>
      <c r="I936" s="49">
        <f>_xll.qlInterestRateIndexValueDate(Index1M,$H936)</f>
        <v>45925</v>
      </c>
      <c r="J936" s="52">
        <f>IFERROR(_xll.qlIndexFixing(Index1M,$H936,TRUE,_xll.ohTrigger(RecalcTrigger,Trigger1M)),NA())</f>
        <v>1.9606758044999617E-2</v>
      </c>
      <c r="K936" s="52">
        <f>IFERROR(_xll.qlIndexFixing(ONIndex1M,I936,TRUE,_xll.ohTrigger(RecalcTrigger,Trigger1M)),NA())</f>
        <v>1.955150511673942E-2</v>
      </c>
      <c r="L936" s="52">
        <f>IFERROR(_xll.qlIndexFixing(Index3M,H936,TRUE,_xll.ohTrigger(RecalcTrigger,Trigger3M)),NA())</f>
        <v>2.069146869737621E-2</v>
      </c>
      <c r="M936" s="52">
        <f>IFERROR(_xll.qlIndexFixing(ONIndex3M,I936,TRUE,_xll.ohTrigger(RecalcTrigger,Trigger3M)),NA())</f>
        <v>2.049352442953456E-2</v>
      </c>
      <c r="N936" s="52">
        <f>IFERROR(_xll.qlIndexFixing(Index6M,$H936,TRUE,_xll.ohTrigger(RecalcTrigger,Trigger6M)),NA())</f>
        <v>2.1311468957440533E-2</v>
      </c>
      <c r="O936" s="52">
        <f>IFERROR(_xll.qlIndexFixing(ONIndex6M,I936,TRUE,_xll.ohTrigger(RecalcTrigger,Trigger6M)),NA())</f>
        <v>2.0962855640309641E-2</v>
      </c>
      <c r="P936" s="52">
        <f>IFERROR(_xll.qlIndexFixing(Index1Y,$H936,TRUE,_xll.ohTrigger(RecalcTrigger,Trigger1Y)),NA())</f>
        <v>2.2359823516977146E-2</v>
      </c>
      <c r="Q936" s="52">
        <f>IFERROR(_xll.qlIndexFixing(ONIndex1Y,I936,TRUE,_xll.ohTrigger(RecalcTrigger,Trigger1Y)),NA())</f>
        <v>2.1826660419455024E-2</v>
      </c>
    </row>
    <row r="937" spans="2:17" x14ac:dyDescent="0.2">
      <c r="B937" s="46" t="s">
        <v>42</v>
      </c>
      <c r="D937" s="49">
        <f>_xll.qlCalendarAdvance(Calendar,$D936,B937,"f",FALSE)</f>
        <v>45930</v>
      </c>
      <c r="E937" s="49">
        <f>_xll.qlInterestRateIndexValueDate(IndexON,D937)</f>
        <v>45930</v>
      </c>
      <c r="F937" s="52">
        <f>IFERROR(_xll.qlIndexFixing(IndexON,D937,TRUE,_xll.ohTrigger(RecalcTrigger,TriggerON)),NA())</f>
        <v>1.9100939514151705E-2</v>
      </c>
      <c r="H937" s="49">
        <f>_xll.qlCalendarAdvance(Calendar,$H936,B937,"f",FALSE)</f>
        <v>45930</v>
      </c>
      <c r="I937" s="49">
        <f>_xll.qlInterestRateIndexValueDate(Index1M,$H937)</f>
        <v>45932</v>
      </c>
      <c r="J937" s="52">
        <f>IFERROR(_xll.qlIndexFixing(Index1M,$H937,TRUE,_xll.ohTrigger(RecalcTrigger,Trigger1M)),NA())</f>
        <v>1.9630249049508719E-2</v>
      </c>
      <c r="K937" s="52">
        <f>IFERROR(_xll.qlIndexFixing(ONIndex1M,I937,TRUE,_xll.ohTrigger(RecalcTrigger,Trigger1M)),NA())</f>
        <v>1.9575199846597613E-2</v>
      </c>
      <c r="L937" s="52">
        <f>IFERROR(_xll.qlIndexFixing(Index3M,H937,TRUE,_xll.ohTrigger(RecalcTrigger,Trigger3M)),NA())</f>
        <v>2.0707761272511699E-2</v>
      </c>
      <c r="M937" s="52">
        <f>IFERROR(_xll.qlIndexFixing(ONIndex3M,I937,TRUE,_xll.ohTrigger(RecalcTrigger,Trigger3M)),NA())</f>
        <v>2.0517327924549633E-2</v>
      </c>
      <c r="N937" s="52">
        <f>IFERROR(_xll.qlIndexFixing(Index6M,$H937,TRUE,_xll.ohTrigger(RecalcTrigger,Trigger6M)),NA())</f>
        <v>2.1332136132177631E-2</v>
      </c>
      <c r="O937" s="52">
        <f>IFERROR(_xll.qlIndexFixing(ONIndex6M,I937,TRUE,_xll.ohTrigger(RecalcTrigger,Trigger6M)),NA())</f>
        <v>2.0983211782681366E-2</v>
      </c>
      <c r="P937" s="52">
        <f>IFERROR(_xll.qlIndexFixing(Index1Y,$H937,TRUE,_xll.ohTrigger(RecalcTrigger,Trigger1Y)),NA())</f>
        <v>2.2370418292063547E-2</v>
      </c>
      <c r="Q937" s="52">
        <f>IFERROR(_xll.qlIndexFixing(ONIndex1Y,I937,TRUE,_xll.ohTrigger(RecalcTrigger,Trigger1Y)),NA())</f>
        <v>2.1839460097572427E-2</v>
      </c>
    </row>
    <row r="938" spans="2:17" x14ac:dyDescent="0.2">
      <c r="B938" s="46" t="s">
        <v>42</v>
      </c>
      <c r="D938" s="49">
        <f>_xll.qlCalendarAdvance(Calendar,$D937,B938,"f",FALSE)</f>
        <v>45937</v>
      </c>
      <c r="E938" s="49">
        <f>_xll.qlInterestRateIndexValueDate(IndexON,D938)</f>
        <v>45937</v>
      </c>
      <c r="F938" s="52">
        <f>IFERROR(_xll.qlIndexFixing(IndexON,D938,TRUE,_xll.ohTrigger(RecalcTrigger,TriggerON)),NA())</f>
        <v>1.9121865191502607E-2</v>
      </c>
      <c r="H938" s="49">
        <f>_xll.qlCalendarAdvance(Calendar,$H937,B938,"f",FALSE)</f>
        <v>45937</v>
      </c>
      <c r="I938" s="49">
        <f>_xll.qlInterestRateIndexValueDate(Index1M,$H938)</f>
        <v>45939</v>
      </c>
      <c r="J938" s="52">
        <f>IFERROR(_xll.qlIndexFixing(Index1M,$H938,TRUE,_xll.ohTrigger(RecalcTrigger,Trigger1M)),NA())</f>
        <v>1.9653591481058885E-2</v>
      </c>
      <c r="K938" s="52">
        <f>IFERROR(_xll.qlIndexFixing(ONIndex1M,I938,TRUE,_xll.ohTrigger(RecalcTrigger,Trigger1M)),NA())</f>
        <v>1.9598746721287696E-2</v>
      </c>
      <c r="L938" s="52">
        <f>IFERROR(_xll.qlIndexFixing(Index3M,H938,TRUE,_xll.ohTrigger(RecalcTrigger,Trigger3M)),NA())</f>
        <v>2.0730506190816136E-2</v>
      </c>
      <c r="M938" s="52">
        <f>IFERROR(_xll.qlIndexFixing(ONIndex3M,I938,TRUE,_xll.ohTrigger(RecalcTrigger,Trigger3M)),NA())</f>
        <v>2.0540963478943297E-2</v>
      </c>
      <c r="N938" s="52">
        <f>IFERROR(_xll.qlIndexFixing(Index6M,$H938,TRUE,_xll.ohTrigger(RecalcTrigger,Trigger6M)),NA())</f>
        <v>2.1350727194768559E-2</v>
      </c>
      <c r="O938" s="52">
        <f>IFERROR(_xll.qlIndexFixing(ONIndex6M,I938,TRUE,_xll.ohTrigger(RecalcTrigger,Trigger6M)),NA())</f>
        <v>2.1003422954457562E-2</v>
      </c>
      <c r="P938" s="52">
        <f>IFERROR(_xll.qlIndexFixing(Index1Y,$H938,TRUE,_xll.ohTrigger(RecalcTrigger,Trigger1Y)),NA())</f>
        <v>2.2380918250878287E-2</v>
      </c>
      <c r="Q938" s="52">
        <f>IFERROR(_xll.qlIndexFixing(ONIndex1Y,I938,TRUE,_xll.ohTrigger(RecalcTrigger,Trigger1Y)),NA())</f>
        <v>2.1852157960173813E-2</v>
      </c>
    </row>
    <row r="939" spans="2:17" x14ac:dyDescent="0.2">
      <c r="B939" s="46" t="s">
        <v>42</v>
      </c>
      <c r="D939" s="49">
        <f>_xll.qlCalendarAdvance(Calendar,$D938,B939,"f",FALSE)</f>
        <v>45944</v>
      </c>
      <c r="E939" s="49">
        <f>_xll.qlInterestRateIndexValueDate(IndexON,D939)</f>
        <v>45944</v>
      </c>
      <c r="F939" s="52">
        <f>IFERROR(_xll.qlIndexFixing(IndexON,D939,TRUE,_xll.ohTrigger(RecalcTrigger,TriggerON)),NA())</f>
        <v>1.9142757816892342E-2</v>
      </c>
      <c r="H939" s="49">
        <f>_xll.qlCalendarAdvance(Calendar,$H938,B939,"f",FALSE)</f>
        <v>45944</v>
      </c>
      <c r="I939" s="49">
        <f>_xll.qlInterestRateIndexValueDate(Index1M,$H939)</f>
        <v>45946</v>
      </c>
      <c r="J939" s="52">
        <f>IFERROR(_xll.qlIndexFixing(Index1M,$H939,TRUE,_xll.ohTrigger(RecalcTrigger,Trigger1M)),NA())</f>
        <v>1.9676785025201649E-2</v>
      </c>
      <c r="K939" s="52">
        <f>IFERROR(_xll.qlIndexFixing(ONIndex1M,I939,TRUE,_xll.ohTrigger(RecalcTrigger,Trigger1M)),NA())</f>
        <v>1.9622145427939941E-2</v>
      </c>
      <c r="L939" s="52">
        <f>IFERROR(_xll.qlIndexFixing(Index3M,H939,TRUE,_xll.ohTrigger(RecalcTrigger,Trigger3M)),NA())</f>
        <v>2.0753079030667348E-2</v>
      </c>
      <c r="M939" s="52">
        <f>IFERROR(_xll.qlIndexFixing(ONIndex3M,I939,TRUE,_xll.ohTrigger(RecalcTrigger,Trigger3M)),NA())</f>
        <v>2.056443060630464E-2</v>
      </c>
      <c r="N939" s="52">
        <f>IFERROR(_xll.qlIndexFixing(Index6M,$H939,TRUE,_xll.ohTrigger(RecalcTrigger,Trigger6M)),NA())</f>
        <v>2.1369168724450792E-2</v>
      </c>
      <c r="O939" s="52">
        <f>IFERROR(_xll.qlIndexFixing(ONIndex6M,I939,TRUE,_xll.ohTrigger(RecalcTrigger,Trigger6M)),NA())</f>
        <v>2.1023488920546285E-2</v>
      </c>
      <c r="P939" s="52">
        <f>IFERROR(_xll.qlIndexFixing(Index1Y,$H939,TRUE,_xll.ohTrigger(RecalcTrigger,Trigger1Y)),NA())</f>
        <v>2.2391323751960873E-2</v>
      </c>
      <c r="Q939" s="52">
        <f>IFERROR(_xll.qlIndexFixing(ONIndex1Y,I939,TRUE,_xll.ohTrigger(RecalcTrigger,Trigger1Y)),NA())</f>
        <v>2.1864754360816363E-2</v>
      </c>
    </row>
    <row r="940" spans="2:17" x14ac:dyDescent="0.2">
      <c r="B940" s="46" t="s">
        <v>42</v>
      </c>
      <c r="D940" s="49">
        <f>_xll.qlCalendarAdvance(Calendar,$D939,B940,"f",FALSE)</f>
        <v>45951</v>
      </c>
      <c r="E940" s="49">
        <f>_xll.qlInterestRateIndexValueDate(IndexON,D940)</f>
        <v>45951</v>
      </c>
      <c r="F940" s="52">
        <f>IFERROR(_xll.qlIndexFixing(IndexON,D940,TRUE,_xll.ohTrigger(RecalcTrigger,TriggerON)),NA())</f>
        <v>1.9163618070416888E-2</v>
      </c>
      <c r="H940" s="49">
        <f>_xll.qlCalendarAdvance(Calendar,$H939,B940,"f",FALSE)</f>
        <v>45951</v>
      </c>
      <c r="I940" s="49">
        <f>_xll.qlInterestRateIndexValueDate(Index1M,$H940)</f>
        <v>45953</v>
      </c>
      <c r="J940" s="52">
        <f>IFERROR(_xll.qlIndexFixing(Index1M,$H940,TRUE,_xll.ohTrigger(RecalcTrigger,Trigger1M)),NA())</f>
        <v>1.969982936749104E-2</v>
      </c>
      <c r="K940" s="52">
        <f>IFERROR(_xll.qlIndexFixing(ONIndex1M,I940,TRUE,_xll.ohTrigger(RecalcTrigger,Trigger1M)),NA())</f>
        <v>1.964539565360468E-2</v>
      </c>
      <c r="L940" s="52">
        <f>IFERROR(_xll.qlIndexFixing(Index3M,H940,TRUE,_xll.ohTrigger(RecalcTrigger,Trigger3M)),NA())</f>
        <v>2.0775479300298706E-2</v>
      </c>
      <c r="M940" s="52">
        <f>IFERROR(_xll.qlIndexFixing(ONIndex3M,I940,TRUE,_xll.ohTrigger(RecalcTrigger,Trigger3M)),NA())</f>
        <v>2.0587728820542495E-2</v>
      </c>
      <c r="N940" s="52">
        <f>IFERROR(_xll.qlIndexFixing(Index6M,$H940,TRUE,_xll.ohTrigger(RecalcTrigger,Trigger6M)),NA())</f>
        <v>2.1387460479266235E-2</v>
      </c>
      <c r="O940" s="52">
        <f>IFERROR(_xll.qlIndexFixing(ONIndex6M,I940,TRUE,_xll.ohTrigger(RecalcTrigger,Trigger6M)),NA())</f>
        <v>2.1043409445535843E-2</v>
      </c>
      <c r="P940" s="52">
        <f>IFERROR(_xll.qlIndexFixing(Index1Y,$H940,TRUE,_xll.ohTrigger(RecalcTrigger,Trigger1Y)),NA())</f>
        <v>2.2401635153892631E-2</v>
      </c>
      <c r="Q940" s="52">
        <f>IFERROR(_xll.qlIndexFixing(ONIndex1Y,I940,TRUE,_xll.ohTrigger(RecalcTrigger,Trigger1Y)),NA())</f>
        <v>2.1877249653057262E-2</v>
      </c>
    </row>
    <row r="941" spans="2:17" x14ac:dyDescent="0.2">
      <c r="B941" s="46" t="s">
        <v>42</v>
      </c>
      <c r="D941" s="49">
        <f>_xll.qlCalendarAdvance(Calendar,$D940,B941,"f",FALSE)</f>
        <v>45958</v>
      </c>
      <c r="E941" s="49">
        <f>_xll.qlInterestRateIndexValueDate(IndexON,D941)</f>
        <v>45958</v>
      </c>
      <c r="F941" s="52">
        <f>IFERROR(_xll.qlIndexFixing(IndexON,D941,TRUE,_xll.ohTrigger(RecalcTrigger,TriggerON)),NA())</f>
        <v>1.9184446632252161E-2</v>
      </c>
      <c r="H941" s="49">
        <f>_xll.qlCalendarAdvance(Calendar,$H940,B941,"f",FALSE)</f>
        <v>45958</v>
      </c>
      <c r="I941" s="49">
        <f>_xll.qlInterestRateIndexValueDate(Index1M,$H941)</f>
        <v>45960</v>
      </c>
      <c r="J941" s="52">
        <f>IFERROR(_xll.qlIndexFixing(Index1M,$H941,TRUE,_xll.ohTrigger(RecalcTrigger,Trigger1M)),NA())</f>
        <v>1.9716235134332967E-2</v>
      </c>
      <c r="K941" s="52">
        <f>IFERROR(_xll.qlIndexFixing(ONIndex1M,I941,TRUE,_xll.ohTrigger(RecalcTrigger,Trigger1M)),NA())</f>
        <v>1.9668497085012504E-2</v>
      </c>
      <c r="L941" s="52">
        <f>IFERROR(_xll.qlIndexFixing(Index3M,H941,TRUE,_xll.ohTrigger(RecalcTrigger,Trigger3M)),NA())</f>
        <v>2.0797706507954008E-2</v>
      </c>
      <c r="M941" s="52">
        <f>IFERROR(_xll.qlIndexFixing(ONIndex3M,I941,TRUE,_xll.ohTrigger(RecalcTrigger,Trigger3M)),NA())</f>
        <v>2.0610857635245949E-2</v>
      </c>
      <c r="N941" s="52">
        <f>IFERROR(_xll.qlIndexFixing(Index6M,$H941,TRUE,_xll.ohTrigger(RecalcTrigger,Trigger6M)),NA())</f>
        <v>2.140560221728225E-2</v>
      </c>
      <c r="O941" s="52">
        <f>IFERROR(_xll.qlIndexFixing(ONIndex6M,I941,TRUE,_xll.ohTrigger(RecalcTrigger,Trigger6M)),NA())</f>
        <v>2.1063184294094484E-2</v>
      </c>
      <c r="P941" s="52">
        <f>IFERROR(_xll.qlIndexFixing(Index1Y,$H941,TRUE,_xll.ohTrigger(RecalcTrigger,Trigger1Y)),NA())</f>
        <v>2.2411852815295844E-2</v>
      </c>
      <c r="Q941" s="52">
        <f>IFERROR(_xll.qlIndexFixing(ONIndex1Y,I941,TRUE,_xll.ohTrigger(RecalcTrigger,Trigger1Y)),NA())</f>
        <v>2.1889644190293822E-2</v>
      </c>
    </row>
    <row r="942" spans="2:17" x14ac:dyDescent="0.2">
      <c r="B942" s="46" t="s">
        <v>42</v>
      </c>
      <c r="D942" s="49">
        <f>_xll.qlCalendarAdvance(Calendar,$D941,B942,"f",FALSE)</f>
        <v>45965</v>
      </c>
      <c r="E942" s="49">
        <f>_xll.qlInterestRateIndexValueDate(IndexON,D942)</f>
        <v>45965</v>
      </c>
      <c r="F942" s="52">
        <f>IFERROR(_xll.qlIndexFixing(IndexON,D942,TRUE,_xll.ohTrigger(RecalcTrigger,TriggerON)),NA())</f>
        <v>1.9205244182733949E-2</v>
      </c>
      <c r="H942" s="49">
        <f>_xll.qlCalendarAdvance(Calendar,$H941,B942,"f",FALSE)</f>
        <v>45965</v>
      </c>
      <c r="I942" s="49">
        <f>_xll.qlInterestRateIndexValueDate(Index1M,$H942)</f>
        <v>45967</v>
      </c>
      <c r="J942" s="52">
        <f>IFERROR(_xll.qlIndexFixing(Index1M,$H942,TRUE,_xll.ohTrigger(RecalcTrigger,Trigger1M)),NA())</f>
        <v>1.9745469188733322E-2</v>
      </c>
      <c r="K942" s="52">
        <f>IFERROR(_xll.qlIndexFixing(ONIndex1M,I942,TRUE,_xll.ohTrigger(RecalcTrigger,Trigger1M)),NA())</f>
        <v>1.9691449409373618E-2</v>
      </c>
      <c r="L942" s="52">
        <f>IFERROR(_xll.qlIndexFixing(Index3M,H942,TRUE,_xll.ohTrigger(RecalcTrigger,Trigger3M)),NA())</f>
        <v>2.0819760161888353E-2</v>
      </c>
      <c r="M942" s="52">
        <f>IFERROR(_xll.qlIndexFixing(ONIndex3M,I942,TRUE,_xll.ohTrigger(RecalcTrigger,Trigger3M)),NA())</f>
        <v>2.0633816564243901E-2</v>
      </c>
      <c r="N942" s="52">
        <f>IFERROR(_xll.qlIndexFixing(Index6M,$H942,TRUE,_xll.ohTrigger(RecalcTrigger,Trigger6M)),NA())</f>
        <v>2.1421724994705064E-2</v>
      </c>
      <c r="O942" s="52">
        <f>IFERROR(_xll.qlIndexFixing(ONIndex6M,I942,TRUE,_xll.ohTrigger(RecalcTrigger,Trigger6M)),NA())</f>
        <v>2.1082813230970388E-2</v>
      </c>
      <c r="P942" s="52">
        <f>IFERROR(_xll.qlIndexFixing(Index1Y,$H942,TRUE,_xll.ohTrigger(RecalcTrigger,Trigger1Y)),NA())</f>
        <v>2.2421977094834188E-2</v>
      </c>
      <c r="Q942" s="52">
        <f>IFERROR(_xll.qlIndexFixing(ONIndex1Y,I942,TRUE,_xll.ohTrigger(RecalcTrigger,Trigger1Y)),NA())</f>
        <v>2.190193832600329E-2</v>
      </c>
    </row>
    <row r="943" spans="2:17" x14ac:dyDescent="0.2">
      <c r="B943" s="46" t="s">
        <v>42</v>
      </c>
      <c r="D943" s="49">
        <f>_xll.qlCalendarAdvance(Calendar,$D942,B943,"f",FALSE)</f>
        <v>45972</v>
      </c>
      <c r="E943" s="49">
        <f>_xll.qlInterestRateIndexValueDate(IndexON,D943)</f>
        <v>45972</v>
      </c>
      <c r="F943" s="52">
        <f>IFERROR(_xll.qlIndexFixing(IndexON,D943,TRUE,_xll.ohTrigger(RecalcTrigger,TriggerON)),NA())</f>
        <v>1.9226011402038168E-2</v>
      </c>
      <c r="H943" s="49">
        <f>_xll.qlCalendarAdvance(Calendar,$H942,B943,"f",FALSE)</f>
        <v>45972</v>
      </c>
      <c r="I943" s="49">
        <f>_xll.qlInterestRateIndexValueDate(Index1M,$H943)</f>
        <v>45974</v>
      </c>
      <c r="J943" s="52">
        <f>IFERROR(_xll.qlIndexFixing(Index1M,$H943,TRUE,_xll.ohTrigger(RecalcTrigger,Trigger1M)),NA())</f>
        <v>1.9768064038809263E-2</v>
      </c>
      <c r="K943" s="52">
        <f>IFERROR(_xll.qlIndexFixing(ONIndex1M,I943,TRUE,_xll.ohTrigger(RecalcTrigger,Trigger1M)),NA())</f>
        <v>1.9714252313498548E-2</v>
      </c>
      <c r="L943" s="52">
        <f>IFERROR(_xll.qlIndexFixing(Index3M,H943,TRUE,_xll.ohTrigger(RecalcTrigger,Trigger3M)),NA())</f>
        <v>2.0841639770370735E-2</v>
      </c>
      <c r="M943" s="52">
        <f>IFERROR(_xll.qlIndexFixing(ONIndex3M,I943,TRUE,_xll.ohTrigger(RecalcTrigger,Trigger3M)),NA())</f>
        <v>2.0656605121125438E-2</v>
      </c>
      <c r="N943" s="52">
        <f>IFERROR(_xll.qlIndexFixing(Index6M,$H943,TRUE,_xll.ohTrigger(RecalcTrigger,Trigger6M)),NA())</f>
        <v>2.1439575748316245E-2</v>
      </c>
      <c r="O943" s="52">
        <f>IFERROR(_xll.qlIndexFixing(ONIndex6M,I943,TRUE,_xll.ohTrigger(RecalcTrigger,Trigger6M)),NA())</f>
        <v>2.1102296020831801E-2</v>
      </c>
      <c r="P943" s="52">
        <f>IFERROR(_xll.qlIndexFixing(Index1Y,$H943,TRUE,_xll.ohTrigger(RecalcTrigger,Trigger1Y)),NA())</f>
        <v>2.243200835121141E-2</v>
      </c>
      <c r="Q943" s="52">
        <f>IFERROR(_xll.qlIndexFixing(ONIndex1Y,I943,TRUE,_xll.ohTrigger(RecalcTrigger,Trigger1Y)),NA())</f>
        <v>2.1914132413742848E-2</v>
      </c>
    </row>
    <row r="944" spans="2:17" x14ac:dyDescent="0.2">
      <c r="B944" s="46" t="s">
        <v>42</v>
      </c>
      <c r="D944" s="49">
        <f>_xll.qlCalendarAdvance(Calendar,$D943,B944,"f",FALSE)</f>
        <v>45979</v>
      </c>
      <c r="E944" s="49">
        <f>_xll.qlInterestRateIndexValueDate(IndexON,D944)</f>
        <v>45979</v>
      </c>
      <c r="F944" s="52">
        <f>IFERROR(_xll.qlIndexFixing(IndexON,D944,TRUE,_xll.ohTrigger(RecalcTrigger,TriggerON)),NA())</f>
        <v>1.9246748970500605E-2</v>
      </c>
      <c r="H944" s="49">
        <f>_xll.qlCalendarAdvance(Calendar,$H943,B944,"f",FALSE)</f>
        <v>45979</v>
      </c>
      <c r="I944" s="49">
        <f>_xll.qlInterestRateIndexValueDate(Index1M,$H944)</f>
        <v>45981</v>
      </c>
      <c r="J944" s="52">
        <f>IFERROR(_xll.qlIndexFixing(Index1M,$H944,TRUE,_xll.ohTrigger(RecalcTrigger,Trigger1M)),NA())</f>
        <v>1.9790508429277931E-2</v>
      </c>
      <c r="K944" s="52">
        <f>IFERROR(_xll.qlIndexFixing(ONIndex1M,I944,TRUE,_xll.ohTrigger(RecalcTrigger,Trigger1M)),NA())</f>
        <v>1.9736905484437628E-2</v>
      </c>
      <c r="L944" s="52">
        <f>IFERROR(_xll.qlIndexFixing(Index3M,H944,TRUE,_xll.ohTrigger(RecalcTrigger,Trigger3M)),NA())</f>
        <v>2.0863344841681442E-2</v>
      </c>
      <c r="M944" s="52">
        <f>IFERROR(_xll.qlIndexFixing(ONIndex3M,I944,TRUE,_xll.ohTrigger(RecalcTrigger,Trigger3M)),NA())</f>
        <v>2.0679222819719456E-2</v>
      </c>
      <c r="N944" s="52">
        <f>IFERROR(_xll.qlIndexFixing(Index6M,$H944,TRUE,_xll.ohTrigger(RecalcTrigger,Trigger6M)),NA())</f>
        <v>2.1457275784812175E-2</v>
      </c>
      <c r="O944" s="52">
        <f>IFERROR(_xll.qlIndexFixing(ONIndex6M,I944,TRUE,_xll.ohTrigger(RecalcTrigger,Trigger6M)),NA())</f>
        <v>2.1121632428267034E-2</v>
      </c>
      <c r="P944" s="52">
        <f>IFERROR(_xll.qlIndexFixing(Index1Y,$H944,TRUE,_xll.ohTrigger(RecalcTrigger,Trigger1Y)),NA())</f>
        <v>2.2441946943170907E-2</v>
      </c>
      <c r="Q944" s="52">
        <f>IFERROR(_xll.qlIndexFixing(ONIndex1Y,I944,TRUE,_xll.ohTrigger(RecalcTrigger,Trigger1Y)),NA())</f>
        <v>2.192622680690981E-2</v>
      </c>
    </row>
    <row r="945" spans="2:17" x14ac:dyDescent="0.2">
      <c r="B945" s="46" t="s">
        <v>42</v>
      </c>
      <c r="D945" s="49">
        <f>_xll.qlCalendarAdvance(Calendar,$D944,B945,"f",FALSE)</f>
        <v>45986</v>
      </c>
      <c r="E945" s="49">
        <f>_xll.qlInterestRateIndexValueDate(IndexON,D945)</f>
        <v>45986</v>
      </c>
      <c r="F945" s="52">
        <f>IFERROR(_xll.qlIndexFixing(IndexON,D945,TRUE,_xll.ohTrigger(RecalcTrigger,TriggerON)),NA())</f>
        <v>1.9267457568297175E-2</v>
      </c>
      <c r="H945" s="49">
        <f>_xll.qlCalendarAdvance(Calendar,$H944,B945,"f",FALSE)</f>
        <v>45986</v>
      </c>
      <c r="I945" s="49">
        <f>_xll.qlInterestRateIndexValueDate(Index1M,$H945)</f>
        <v>45988</v>
      </c>
      <c r="J945" s="52">
        <f>IFERROR(_xll.qlIndexFixing(Index1M,$H945,TRUE,_xll.ohTrigger(RecalcTrigger,Trigger1M)),NA())</f>
        <v>1.9812802045708344E-2</v>
      </c>
      <c r="K945" s="52">
        <f>IFERROR(_xll.qlIndexFixing(ONIndex1M,I945,TRUE,_xll.ohTrigger(RecalcTrigger,Trigger1M)),NA())</f>
        <v>1.9759408609161255E-2</v>
      </c>
      <c r="L945" s="52">
        <f>IFERROR(_xll.qlIndexFixing(Index3M,H945,TRUE,_xll.ohTrigger(RecalcTrigger,Trigger3M)),NA())</f>
        <v>2.0884874884112933E-2</v>
      </c>
      <c r="M945" s="52">
        <f>IFERROR(_xll.qlIndexFixing(ONIndex3M,I945,TRUE,_xll.ohTrigger(RecalcTrigger,Trigger3M)),NA())</f>
        <v>2.0701669173615045E-2</v>
      </c>
      <c r="N945" s="52">
        <f>IFERROR(_xll.qlIndexFixing(Index6M,$H945,TRUE,_xll.ohTrigger(RecalcTrigger,Trigger6M)),NA())</f>
        <v>2.1474824862396876E-2</v>
      </c>
      <c r="O945" s="52">
        <f>IFERROR(_xll.qlIndexFixing(ONIndex6M,I945,TRUE,_xll.ohTrigger(RecalcTrigger,Trigger6M)),NA())</f>
        <v>2.1140822218104205E-2</v>
      </c>
      <c r="P945" s="52">
        <f>IFERROR(_xll.qlIndexFixing(Index1Y,$H945,TRUE,_xll.ohTrigger(RecalcTrigger,Trigger1Y)),NA())</f>
        <v>2.2451793229497457E-2</v>
      </c>
      <c r="Q945" s="52">
        <f>IFERROR(_xll.qlIndexFixing(ONIndex1Y,I945,TRUE,_xll.ohTrigger(RecalcTrigger,Trigger1Y)),NA())</f>
        <v>2.1938221859141294E-2</v>
      </c>
    </row>
    <row r="946" spans="2:17" x14ac:dyDescent="0.2">
      <c r="B946" s="46" t="s">
        <v>42</v>
      </c>
      <c r="D946" s="49">
        <f>_xll.qlCalendarAdvance(Calendar,$D945,B946,"f",FALSE)</f>
        <v>45993</v>
      </c>
      <c r="E946" s="49">
        <f>_xll.qlInterestRateIndexValueDate(IndexON,D946)</f>
        <v>45993</v>
      </c>
      <c r="F946" s="52">
        <f>IFERROR(_xll.qlIndexFixing(IndexON,D946,TRUE,_xll.ohTrigger(RecalcTrigger,TriggerON)),NA())</f>
        <v>1.9288137875683731E-2</v>
      </c>
      <c r="H946" s="49">
        <f>_xll.qlCalendarAdvance(Calendar,$H945,B946,"f",FALSE)</f>
        <v>45993</v>
      </c>
      <c r="I946" s="49">
        <f>_xll.qlInterestRateIndexValueDate(Index1M,$H946)</f>
        <v>45995</v>
      </c>
      <c r="J946" s="52">
        <f>IFERROR(_xll.qlIndexFixing(Index1M,$H946,TRUE,_xll.ohTrigger(RecalcTrigger,Trigger1M)),NA())</f>
        <v>1.9834944573674518E-2</v>
      </c>
      <c r="K946" s="52">
        <f>IFERROR(_xll.qlIndexFixing(ONIndex1M,I946,TRUE,_xll.ohTrigger(RecalcTrigger,Trigger1M)),NA())</f>
        <v>1.9781761374639828E-2</v>
      </c>
      <c r="L946" s="52">
        <f>IFERROR(_xll.qlIndexFixing(Index3M,H946,TRUE,_xll.ohTrigger(RecalcTrigger,Trigger3M)),NA())</f>
        <v>2.0902032483166799E-2</v>
      </c>
      <c r="M946" s="52">
        <f>IFERROR(_xll.qlIndexFixing(ONIndex3M,I946,TRUE,_xll.ohTrigger(RecalcTrigger,Trigger3M)),NA())</f>
        <v>2.0723943696800973E-2</v>
      </c>
      <c r="N946" s="52">
        <f>IFERROR(_xll.qlIndexFixing(Index6M,$H946,TRUE,_xll.ohTrigger(RecalcTrigger,Trigger6M)),NA())</f>
        <v>2.1494052189481038E-2</v>
      </c>
      <c r="O946" s="52">
        <f>IFERROR(_xll.qlIndexFixing(ONIndex6M,I946,TRUE,_xll.ohTrigger(RecalcTrigger,Trigger6M)),NA())</f>
        <v>2.1159865155011559E-2</v>
      </c>
      <c r="P946" s="52">
        <f>IFERROR(_xll.qlIndexFixing(Index1Y,$H946,TRUE,_xll.ohTrigger(RecalcTrigger,Trigger1Y)),NA())</f>
        <v>2.246154756901373E-2</v>
      </c>
      <c r="Q946" s="52">
        <f>IFERROR(_xll.qlIndexFixing(ONIndex1Y,I946,TRUE,_xll.ohTrigger(RecalcTrigger,Trigger1Y)),NA())</f>
        <v>2.1950117923834611E-2</v>
      </c>
    </row>
    <row r="947" spans="2:17" x14ac:dyDescent="0.2">
      <c r="B947" s="46" t="s">
        <v>42</v>
      </c>
      <c r="D947" s="49">
        <f>_xll.qlCalendarAdvance(Calendar,$D946,B947,"f",FALSE)</f>
        <v>46000</v>
      </c>
      <c r="E947" s="49">
        <f>_xll.qlInterestRateIndexValueDate(IndexON,D947)</f>
        <v>46000</v>
      </c>
      <c r="F947" s="52">
        <f>IFERROR(_xll.qlIndexFixing(IndexON,D947,TRUE,_xll.ohTrigger(RecalcTrigger,TriggerON)),NA())</f>
        <v>1.930879057299606E-2</v>
      </c>
      <c r="H947" s="49">
        <f>_xll.qlCalendarAdvance(Calendar,$H946,B947,"f",FALSE)</f>
        <v>46000</v>
      </c>
      <c r="I947" s="49">
        <f>_xll.qlInterestRateIndexValueDate(Index1M,$H947)</f>
        <v>46002</v>
      </c>
      <c r="J947" s="52">
        <f>IFERROR(_xll.qlIndexFixing(Index1M,$H947,TRUE,_xll.ohTrigger(RecalcTrigger,Trigger1M)),NA())</f>
        <v>1.9856935698752964E-2</v>
      </c>
      <c r="K947" s="52">
        <f>IFERROR(_xll.qlIndexFixing(ONIndex1M,I947,TRUE,_xll.ohTrigger(RecalcTrigger,Trigger1M)),NA())</f>
        <v>1.9803963467843744E-2</v>
      </c>
      <c r="L947" s="52">
        <f>IFERROR(_xll.qlIndexFixing(Index3M,H947,TRUE,_xll.ohTrigger(RecalcTrigger,Trigger3M)),NA())</f>
        <v>2.0923233862145452E-2</v>
      </c>
      <c r="M947" s="52">
        <f>IFERROR(_xll.qlIndexFixing(ONIndex3M,I947,TRUE,_xll.ohTrigger(RecalcTrigger,Trigger3M)),NA())</f>
        <v>2.074604590262652E-2</v>
      </c>
      <c r="N947" s="52">
        <f>IFERROR(_xll.qlIndexFixing(Index6M,$H947,TRUE,_xll.ohTrigger(RecalcTrigger,Trigger6M)),NA())</f>
        <v>2.1511288747526516E-2</v>
      </c>
      <c r="O947" s="52">
        <f>IFERROR(_xll.qlIndexFixing(ONIndex6M,I947,TRUE,_xll.ohTrigger(RecalcTrigger,Trigger6M)),NA())</f>
        <v>2.1178761003657343E-2</v>
      </c>
      <c r="P947" s="52">
        <f>IFERROR(_xll.qlIndexFixing(Index1Y,$H947,TRUE,_xll.ohTrigger(RecalcTrigger,Trigger1Y)),NA())</f>
        <v>2.2471210320582698E-2</v>
      </c>
      <c r="Q947" s="52">
        <f>IFERROR(_xll.qlIndexFixing(ONIndex1Y,I947,TRUE,_xll.ohTrigger(RecalcTrigger,Trigger1Y)),NA())</f>
        <v>2.1961915354387074E-2</v>
      </c>
    </row>
    <row r="948" spans="2:17" x14ac:dyDescent="0.2">
      <c r="B948" s="46" t="s">
        <v>42</v>
      </c>
      <c r="D948" s="49">
        <f>_xll.qlCalendarAdvance(Calendar,$D947,B948,"f",FALSE)</f>
        <v>46007</v>
      </c>
      <c r="E948" s="49">
        <f>_xll.qlInterestRateIndexValueDate(IndexON,D948)</f>
        <v>46007</v>
      </c>
      <c r="F948" s="52">
        <f>IFERROR(_xll.qlIndexFixing(IndexON,D948,TRUE,_xll.ohTrigger(RecalcTrigger,TriggerON)),NA())</f>
        <v>1.9329416340250205E-2</v>
      </c>
      <c r="H948" s="49">
        <f>_xll.qlCalendarAdvance(Calendar,$H947,B948,"f",FALSE)</f>
        <v>46007</v>
      </c>
      <c r="I948" s="49">
        <f>_xll.qlInterestRateIndexValueDate(Index1M,$H948)</f>
        <v>46009</v>
      </c>
      <c r="J948" s="52">
        <f>IFERROR(_xll.qlIndexFixing(Index1M,$H948,TRUE,_xll.ohTrigger(RecalcTrigger,Trigger1M)),NA())</f>
        <v>1.9878775106525193E-2</v>
      </c>
      <c r="K948" s="52">
        <f>IFERROR(_xll.qlIndexFixing(ONIndex1M,I948,TRUE,_xll.ohTrigger(RecalcTrigger,Trigger1M)),NA())</f>
        <v>1.98260145757434E-2</v>
      </c>
      <c r="L948" s="52">
        <f>IFERROR(_xll.qlIndexFixing(Index3M,H948,TRUE,_xll.ohTrigger(RecalcTrigger,Trigger3M)),NA())</f>
        <v>2.0944258825425166E-2</v>
      </c>
      <c r="M948" s="52">
        <f>IFERROR(_xll.qlIndexFixing(ONIndex3M,I948,TRUE,_xll.ohTrigger(RecalcTrigger,Trigger3M)),NA())</f>
        <v>2.0767975305080455E-2</v>
      </c>
      <c r="N948" s="52">
        <f>IFERROR(_xll.qlIndexFixing(Index6M,$H948,TRUE,_xll.ohTrigger(RecalcTrigger,Trigger6M)),NA())</f>
        <v>2.1528373595953942E-2</v>
      </c>
      <c r="O948" s="52">
        <f>IFERROR(_xll.qlIndexFixing(ONIndex6M,I948,TRUE,_xll.ohTrigger(RecalcTrigger,Trigger6M)),NA())</f>
        <v>2.1197509528709801E-2</v>
      </c>
      <c r="P948" s="52">
        <f>IFERROR(_xll.qlIndexFixing(Index1Y,$H948,TRUE,_xll.ohTrigger(RecalcTrigger,Trigger1Y)),NA())</f>
        <v>2.2480781843105428E-2</v>
      </c>
      <c r="Q948" s="52">
        <f>IFERROR(_xll.qlIndexFixing(ONIndex1Y,I948,TRUE,_xll.ohTrigger(RecalcTrigger,Trigger1Y)),NA())</f>
        <v>2.1973614504515737E-2</v>
      </c>
    </row>
    <row r="949" spans="2:17" x14ac:dyDescent="0.2">
      <c r="B949" s="46" t="s">
        <v>42</v>
      </c>
      <c r="D949" s="49">
        <f>_xll.qlCalendarAdvance(Calendar,$D948,B949,"f",FALSE)</f>
        <v>46014</v>
      </c>
      <c r="E949" s="49">
        <f>_xll.qlInterestRateIndexValueDate(IndexON,D949)</f>
        <v>46014</v>
      </c>
      <c r="F949" s="52">
        <f>IFERROR(_xll.qlIndexFixing(IndexON,D949,TRUE,_xll.ohTrigger(RecalcTrigger,TriggerON)),NA())</f>
        <v>1.9350015857861891E-2</v>
      </c>
      <c r="H949" s="49">
        <f>_xll.qlCalendarAdvance(Calendar,$H948,B949,"f",FALSE)</f>
        <v>46014</v>
      </c>
      <c r="I949" s="49">
        <f>_xll.qlInterestRateIndexValueDate(Index1M,$H949)</f>
        <v>46020</v>
      </c>
      <c r="J949" s="52">
        <f>IFERROR(_xll.qlIndexFixing(Index1M,$H949,TRUE,_xll.ohTrigger(RecalcTrigger,Trigger1M)),NA())</f>
        <v>1.9910706930844017E-2</v>
      </c>
      <c r="K949" s="52">
        <f>IFERROR(_xll.qlIndexFixing(ONIndex1M,I949,TRUE,_xll.ohTrigger(RecalcTrigger,Trigger1M)),NA())</f>
        <v>1.9856246200307126E-2</v>
      </c>
      <c r="L949" s="52">
        <f>IFERROR(_xll.qlIndexFixing(Index3M,H949,TRUE,_xll.ohTrigger(RecalcTrigger,Trigger3M)),NA())</f>
        <v>2.0978998374043992E-2</v>
      </c>
      <c r="M949" s="52">
        <f>IFERROR(_xll.qlIndexFixing(ONIndex3M,I949,TRUE,_xll.ohTrigger(RecalcTrigger,Trigger3M)),NA())</f>
        <v>2.0798059667521684E-2</v>
      </c>
      <c r="N949" s="52">
        <f>IFERROR(_xll.qlIndexFixing(Index6M,$H949,TRUE,_xll.ohTrigger(RecalcTrigger,Trigger6M)),NA())</f>
        <v>2.15549141181594E-2</v>
      </c>
      <c r="O949" s="52">
        <f>IFERROR(_xll.qlIndexFixing(ONIndex6M,I949,TRUE,_xll.ohTrigger(RecalcTrigger,Trigger6M)),NA())</f>
        <v>2.1223343075291723E-2</v>
      </c>
      <c r="P949" s="52">
        <f>IFERROR(_xll.qlIndexFixing(Index1Y,$H949,TRUE,_xll.ohTrigger(RecalcTrigger,Trigger1Y)),NA())</f>
        <v>2.2495639350512815E-2</v>
      </c>
      <c r="Q949" s="52">
        <f>IFERROR(_xll.qlIndexFixing(ONIndex1Y,I949,TRUE,_xll.ohTrigger(RecalcTrigger,Trigger1Y)),NA())</f>
        <v>2.1990006678493934E-2</v>
      </c>
    </row>
    <row r="950" spans="2:17" x14ac:dyDescent="0.2">
      <c r="B950" s="46" t="s">
        <v>42</v>
      </c>
      <c r="D950" s="49">
        <f>_xll.qlCalendarAdvance(Calendar,$D949,B950,"f",FALSE)</f>
        <v>46021</v>
      </c>
      <c r="E950" s="49">
        <f>_xll.qlInterestRateIndexValueDate(IndexON,D950)</f>
        <v>46021</v>
      </c>
      <c r="F950" s="52">
        <f>IFERROR(_xll.qlIndexFixing(IndexON,D950,TRUE,_xll.ohTrigger(RecalcTrigger,TriggerON)),NA())</f>
        <v>1.9370589806166905E-2</v>
      </c>
      <c r="H950" s="49">
        <f>_xll.qlCalendarAdvance(Calendar,$H949,B950,"f",FALSE)</f>
        <v>46021</v>
      </c>
      <c r="I950" s="49">
        <f>_xll.qlInterestRateIndexValueDate(Index1M,$H950)</f>
        <v>46024</v>
      </c>
      <c r="J950" s="52">
        <f>IFERROR(_xll.qlIndexFixing(Index1M,$H950,TRUE,_xll.ohTrigger(RecalcTrigger,Trigger1M)),NA())</f>
        <v>1.9922987092204063E-2</v>
      </c>
      <c r="K950" s="52">
        <f>IFERROR(_xll.qlIndexFixing(ONIndex1M,I950,TRUE,_xll.ohTrigger(RecalcTrigger,Trigger1M)),NA())</f>
        <v>1.9872757074335112E-2</v>
      </c>
      <c r="L950" s="52">
        <f>IFERROR(_xll.qlIndexFixing(Index3M,H950,TRUE,_xll.ohTrigger(RecalcTrigger,Trigger3M)),NA())</f>
        <v>2.0988715979597394E-2</v>
      </c>
      <c r="M950" s="52">
        <f>IFERROR(_xll.qlIndexFixing(ONIndex3M,I950,TRUE,_xll.ohTrigger(RecalcTrigger,Trigger3M)),NA())</f>
        <v>2.0814382731222381E-2</v>
      </c>
      <c r="N950" s="52">
        <f>IFERROR(_xll.qlIndexFixing(Index6M,$H950,TRUE,_xll.ohTrigger(RecalcTrigger,Trigger6M)),NA())</f>
        <v>2.1562683634911387E-2</v>
      </c>
      <c r="O950" s="52">
        <f>IFERROR(_xll.qlIndexFixing(ONIndex6M,I950,TRUE,_xll.ohTrigger(RecalcTrigger,Trigger6M)),NA())</f>
        <v>2.1237187755653864E-2</v>
      </c>
      <c r="P950" s="52">
        <f>IFERROR(_xll.qlIndexFixing(Index1Y,$H950,TRUE,_xll.ohTrigger(RecalcTrigger,Trigger1Y)),NA())</f>
        <v>2.2503602757773911E-2</v>
      </c>
      <c r="Q950" s="52">
        <f>IFERROR(_xll.qlIndexFixing(ONIndex1Y,I950,TRUE,_xll.ohTrigger(RecalcTrigger,Trigger1Y)),NA())</f>
        <v>2.1998354810879306E-2</v>
      </c>
    </row>
    <row r="951" spans="2:17" x14ac:dyDescent="0.2">
      <c r="B951" s="46" t="s">
        <v>42</v>
      </c>
      <c r="D951" s="49">
        <f>_xll.qlCalendarAdvance(Calendar,$D950,B951,"f",FALSE)</f>
        <v>46028</v>
      </c>
      <c r="E951" s="49">
        <f>_xll.qlInterestRateIndexValueDate(IndexON,D951)</f>
        <v>46028</v>
      </c>
      <c r="F951" s="52">
        <f>IFERROR(_xll.qlIndexFixing(IndexON,D951,TRUE,_xll.ohTrigger(RecalcTrigger,TriggerON)),NA())</f>
        <v>1.9391138865101354E-2</v>
      </c>
      <c r="H951" s="49">
        <f>_xll.qlCalendarAdvance(Calendar,$H950,B951,"f",FALSE)</f>
        <v>46028</v>
      </c>
      <c r="I951" s="49">
        <f>_xll.qlInterestRateIndexValueDate(Index1M,$H951)</f>
        <v>46030</v>
      </c>
      <c r="J951" s="52">
        <f>IFERROR(_xll.qlIndexFixing(Index1M,$H951,TRUE,_xll.ohTrigger(RecalcTrigger,Trigger1M)),NA())</f>
        <v>1.9943379881869616E-2</v>
      </c>
      <c r="K951" s="52">
        <f>IFERROR(_xll.qlIndexFixing(ONIndex1M,I951,TRUE,_xll.ohTrigger(RecalcTrigger,Trigger1M)),NA())</f>
        <v>1.9891258857480665E-2</v>
      </c>
      <c r="L951" s="52">
        <f>IFERROR(_xll.qlIndexFixing(Index3M,H951,TRUE,_xll.ohTrigger(RecalcTrigger,Trigger3M)),NA())</f>
        <v>2.1006270305753638E-2</v>
      </c>
      <c r="M951" s="52">
        <f>IFERROR(_xll.qlIndexFixing(ONIndex3M,I951,TRUE,_xll.ohTrigger(RecalcTrigger,Trigger3M)),NA())</f>
        <v>2.0832721828742962E-2</v>
      </c>
      <c r="N951" s="52">
        <f>IFERROR(_xll.qlIndexFixing(Index6M,$H951,TRUE,_xll.ohTrigger(RecalcTrigger,Trigger6M)),NA())</f>
        <v>2.1576935653384612E-2</v>
      </c>
      <c r="O951" s="52">
        <f>IFERROR(_xll.qlIndexFixing(ONIndex6M,I951,TRUE,_xll.ohTrigger(RecalcTrigger,Trigger6M)),NA())</f>
        <v>2.1252868809229497E-2</v>
      </c>
      <c r="P951" s="52">
        <f>IFERROR(_xll.qlIndexFixing(Index1Y,$H951,TRUE,_xll.ohTrigger(RecalcTrigger,Trigger1Y)),NA())</f>
        <v>2.2508952625987521E-2</v>
      </c>
      <c r="Q951" s="52">
        <f>IFERROR(_xll.qlIndexFixing(ONIndex1Y,I951,TRUE,_xll.ohTrigger(RecalcTrigger,Trigger1Y)),NA())</f>
        <v>2.2008125806332046E-2</v>
      </c>
    </row>
    <row r="952" spans="2:17" x14ac:dyDescent="0.2">
      <c r="B952" s="46" t="s">
        <v>42</v>
      </c>
      <c r="D952" s="49">
        <f>_xll.qlCalendarAdvance(Calendar,$D951,B952,"f",FALSE)</f>
        <v>46035</v>
      </c>
      <c r="E952" s="49">
        <f>_xll.qlInterestRateIndexValueDate(IndexON,D952)</f>
        <v>46035</v>
      </c>
      <c r="F952" s="52">
        <f>IFERROR(_xll.qlIndexFixing(IndexON,D952,TRUE,_xll.ohTrigger(RecalcTrigger,TriggerON)),NA())</f>
        <v>1.9411663715240834E-2</v>
      </c>
      <c r="H952" s="49">
        <f>_xll.qlCalendarAdvance(Calendar,$H951,B952,"f",FALSE)</f>
        <v>46035</v>
      </c>
      <c r="I952" s="49">
        <f>_xll.qlInterestRateIndexValueDate(Index1M,$H952)</f>
        <v>46037</v>
      </c>
      <c r="J952" s="52">
        <f>IFERROR(_xll.qlIndexFixing(Index1M,$H952,TRUE,_xll.ohTrigger(RecalcTrigger,Trigger1M)),NA())</f>
        <v>1.9964609276302003E-2</v>
      </c>
      <c r="K952" s="52">
        <f>IFERROR(_xll.qlIndexFixing(ONIndex1M,I952,TRUE,_xll.ohTrigger(RecalcTrigger,Trigger1M)),NA())</f>
        <v>1.9912702894027134E-2</v>
      </c>
      <c r="L952" s="52">
        <f>IFERROR(_xll.qlIndexFixing(Index3M,H952,TRUE,_xll.ohTrigger(RecalcTrigger,Trigger3M)),NA())</f>
        <v>2.1026584690986283E-2</v>
      </c>
      <c r="M952" s="52">
        <f>IFERROR(_xll.qlIndexFixing(ONIndex3M,I952,TRUE,_xll.ohTrigger(RecalcTrigger,Trigger3M)),NA())</f>
        <v>2.0853955154560566E-2</v>
      </c>
      <c r="N952" s="52">
        <f>IFERROR(_xll.qlIndexFixing(Index6M,$H952,TRUE,_xll.ohTrigger(RecalcTrigger,Trigger6M)),NA())</f>
        <v>2.1593421250451522E-2</v>
      </c>
      <c r="O952" s="52">
        <f>IFERROR(_xll.qlIndexFixing(ONIndex6M,I952,TRUE,_xll.ohTrigger(RecalcTrigger,Trigger6M)),NA())</f>
        <v>2.1271025686830924E-2</v>
      </c>
      <c r="P952" s="52">
        <f>IFERROR(_xll.qlIndexFixing(Index1Y,$H952,TRUE,_xll.ohTrigger(RecalcTrigger,Trigger1Y)),NA())</f>
        <v>2.2518162822106277E-2</v>
      </c>
      <c r="Q952" s="52">
        <f>IFERROR(_xll.qlIndexFixing(ONIndex1Y,I952,TRUE,_xll.ohTrigger(RecalcTrigger,Trigger1Y)),NA())</f>
        <v>2.2019435369058371E-2</v>
      </c>
    </row>
    <row r="953" spans="2:17" x14ac:dyDescent="0.2">
      <c r="B953" s="46" t="s">
        <v>42</v>
      </c>
      <c r="D953" s="49">
        <f>_xll.qlCalendarAdvance(Calendar,$D952,B953,"f",FALSE)</f>
        <v>46042</v>
      </c>
      <c r="E953" s="49">
        <f>_xll.qlInterestRateIndexValueDate(IndexON,D953)</f>
        <v>46042</v>
      </c>
      <c r="F953" s="52">
        <f>IFERROR(_xll.qlIndexFixing(IndexON,D953,TRUE,_xll.ohTrigger(RecalcTrigger,TriggerON)),NA())</f>
        <v>1.943216503660139E-2</v>
      </c>
      <c r="H953" s="49">
        <f>_xll.qlCalendarAdvance(Calendar,$H952,B953,"f",FALSE)</f>
        <v>46042</v>
      </c>
      <c r="I953" s="49">
        <f>_xll.qlInterestRateIndexValueDate(Index1M,$H953)</f>
        <v>46044</v>
      </c>
      <c r="J953" s="52">
        <f>IFERROR(_xll.qlIndexFixing(Index1M,$H953,TRUE,_xll.ohTrigger(RecalcTrigger,Trigger1M)),NA())</f>
        <v>1.9985685381388174E-2</v>
      </c>
      <c r="K953" s="52">
        <f>IFERROR(_xll.qlIndexFixing(ONIndex1M,I953,TRUE,_xll.ohTrigger(RecalcTrigger,Trigger1M)),NA())</f>
        <v>1.9933994380041398E-2</v>
      </c>
      <c r="L953" s="52">
        <f>IFERROR(_xll.qlIndexFixing(Index3M,H953,TRUE,_xll.ohTrigger(RecalcTrigger,Trigger3M)),NA())</f>
        <v>2.1046720202958724E-2</v>
      </c>
      <c r="M953" s="52">
        <f>IFERROR(_xll.qlIndexFixing(ONIndex3M,I953,TRUE,_xll.ohTrigger(RecalcTrigger,Trigger3M)),NA())</f>
        <v>2.0875013245431617E-2</v>
      </c>
      <c r="N953" s="52">
        <f>IFERROR(_xll.qlIndexFixing(Index6M,$H953,TRUE,_xll.ohTrigger(RecalcTrigger,Trigger6M)),NA())</f>
        <v>2.1609753955170809E-2</v>
      </c>
      <c r="O953" s="52">
        <f>IFERROR(_xll.qlIndexFixing(ONIndex6M,I953,TRUE,_xll.ohTrigger(RecalcTrigger,Trigger6M)),NA())</f>
        <v>2.1289034064340129E-2</v>
      </c>
      <c r="P953" s="52">
        <f>IFERROR(_xll.qlIndexFixing(Index1Y,$H953,TRUE,_xll.ohTrigger(RecalcTrigger,Trigger1Y)),NA())</f>
        <v>2.2527283584257513E-2</v>
      </c>
      <c r="Q953" s="52">
        <f>IFERROR(_xll.qlIndexFixing(ONIndex1Y,I953,TRUE,_xll.ohTrigger(RecalcTrigger,Trigger1Y)),NA())</f>
        <v>2.2030648418747134E-2</v>
      </c>
    </row>
    <row r="954" spans="2:17" x14ac:dyDescent="0.2">
      <c r="B954" s="46" t="s">
        <v>42</v>
      </c>
      <c r="D954" s="49">
        <f>_xll.qlCalendarAdvance(Calendar,$D953,B954,"f",FALSE)</f>
        <v>46049</v>
      </c>
      <c r="E954" s="49">
        <f>_xll.qlInterestRateIndexValueDate(IndexON,D954)</f>
        <v>46049</v>
      </c>
      <c r="F954" s="52">
        <f>IFERROR(_xll.qlIndexFixing(IndexON,D954,TRUE,_xll.ohTrigger(RecalcTrigger,TriggerON)),NA())</f>
        <v>1.9452643509518808E-2</v>
      </c>
      <c r="H954" s="49">
        <f>_xll.qlCalendarAdvance(Calendar,$H953,B954,"f",FALSE)</f>
        <v>46049</v>
      </c>
      <c r="I954" s="49">
        <f>_xll.qlInterestRateIndexValueDate(Index1M,$H954)</f>
        <v>46051</v>
      </c>
      <c r="J954" s="52">
        <f>IFERROR(_xll.qlIndexFixing(Index1M,$H954,TRUE,_xll.ohTrigger(RecalcTrigger,Trigger1M)),NA())</f>
        <v>2.0000495436024713E-2</v>
      </c>
      <c r="K954" s="52">
        <f>IFERROR(_xll.qlIndexFixing(ONIndex1M,I954,TRUE,_xll.ohTrigger(RecalcTrigger,Trigger1M)),NA())</f>
        <v>1.9955133002653724E-2</v>
      </c>
      <c r="L954" s="52">
        <f>IFERROR(_xll.qlIndexFixing(Index3M,H954,TRUE,_xll.ohTrigger(RecalcTrigger,Trigger3M)),NA())</f>
        <v>2.106667635020365E-2</v>
      </c>
      <c r="M954" s="52">
        <f>IFERROR(_xll.qlIndexFixing(ONIndex3M,I954,TRUE,_xll.ohTrigger(RecalcTrigger,Trigger3M)),NA())</f>
        <v>2.0895895615264948E-2</v>
      </c>
      <c r="N954" s="52">
        <f>IFERROR(_xll.qlIndexFixing(Index6M,$H954,TRUE,_xll.ohTrigger(RecalcTrigger,Trigger6M)),NA())</f>
        <v>2.1625933525982334E-2</v>
      </c>
      <c r="O954" s="52">
        <f>IFERROR(_xll.qlIndexFixing(ONIndex6M,I954,TRUE,_xll.ohTrigger(RecalcTrigger,Trigger6M)),NA())</f>
        <v>2.1306893706425356E-2</v>
      </c>
      <c r="P954" s="52">
        <f>IFERROR(_xll.qlIndexFixing(Index1Y,$H954,TRUE,_xll.ohTrigger(RecalcTrigger,Trigger1Y)),NA())</f>
        <v>2.2536315271569407E-2</v>
      </c>
      <c r="Q954" s="52">
        <f>IFERROR(_xll.qlIndexFixing(ONIndex1Y,I954,TRUE,_xll.ohTrigger(RecalcTrigger,Trigger1Y)),NA())</f>
        <v>2.2041765308875583E-2</v>
      </c>
    </row>
    <row r="955" spans="2:17" x14ac:dyDescent="0.2">
      <c r="B955" s="46" t="s">
        <v>42</v>
      </c>
      <c r="D955" s="49">
        <f>_xll.qlCalendarAdvance(Calendar,$D954,B955,"f",FALSE)</f>
        <v>46056</v>
      </c>
      <c r="E955" s="49">
        <f>_xll.qlInterestRateIndexValueDate(IndexON,D955)</f>
        <v>46056</v>
      </c>
      <c r="F955" s="52">
        <f>IFERROR(_xll.qlIndexFixing(IndexON,D955,TRUE,_xll.ohTrigger(RecalcTrigger,TriggerON)),NA())</f>
        <v>1.9473099814328876E-2</v>
      </c>
      <c r="H955" s="49">
        <f>_xll.qlCalendarAdvance(Calendar,$H954,B955,"f",FALSE)</f>
        <v>46056</v>
      </c>
      <c r="I955" s="49">
        <f>_xll.qlInterestRateIndexValueDate(Index1M,$H955)</f>
        <v>46058</v>
      </c>
      <c r="J955" s="52">
        <f>IFERROR(_xll.qlIndexFixing(Index1M,$H955,TRUE,_xll.ohTrigger(RecalcTrigger,Trigger1M)),NA())</f>
        <v>2.0019264259333154E-2</v>
      </c>
      <c r="K955" s="52">
        <f>IFERROR(_xll.qlIndexFixing(ONIndex1M,I955,TRUE,_xll.ohTrigger(RecalcTrigger,Trigger1M)),NA())</f>
        <v>1.9976118448914448E-2</v>
      </c>
      <c r="L955" s="52">
        <f>IFERROR(_xll.qlIndexFixing(Index3M,H955,TRUE,_xll.ohTrigger(RecalcTrigger,Trigger3M)),NA())</f>
        <v>2.1084457105795415E-2</v>
      </c>
      <c r="M955" s="52">
        <f>IFERROR(_xll.qlIndexFixing(ONIndex3M,I955,TRUE,_xll.ohTrigger(RecalcTrigger,Trigger3M)),NA())</f>
        <v>2.091660177756971E-2</v>
      </c>
      <c r="N955" s="52">
        <f>IFERROR(_xll.qlIndexFixing(Index6M,$H955,TRUE,_xll.ohTrigger(RecalcTrigger,Trigger6M)),NA())</f>
        <v>2.1641959721354215E-2</v>
      </c>
      <c r="O955" s="52">
        <f>IFERROR(_xll.qlIndexFixing(ONIndex6M,I955,TRUE,_xll.ohTrigger(RecalcTrigger,Trigger6M)),NA())</f>
        <v>2.1324604377754852E-2</v>
      </c>
      <c r="P955" s="52">
        <f>IFERROR(_xll.qlIndexFixing(Index1Y,$H955,TRUE,_xll.ohTrigger(RecalcTrigger,Trigger1Y)),NA())</f>
        <v>2.2545258243205839E-2</v>
      </c>
      <c r="Q955" s="52">
        <f>IFERROR(_xll.qlIndexFixing(ONIndex1Y,I955,TRUE,_xll.ohTrigger(RecalcTrigger,Trigger1Y)),NA())</f>
        <v>2.2052786392761092E-2</v>
      </c>
    </row>
    <row r="956" spans="2:17" x14ac:dyDescent="0.2">
      <c r="B956" s="46" t="s">
        <v>42</v>
      </c>
      <c r="D956" s="49">
        <f>_xll.qlCalendarAdvance(Calendar,$D955,B956,"f",FALSE)</f>
        <v>46063</v>
      </c>
      <c r="E956" s="49">
        <f>_xll.qlInterestRateIndexValueDate(IndexON,D956)</f>
        <v>46063</v>
      </c>
      <c r="F956" s="52">
        <f>IFERROR(_xll.qlIndexFixing(IndexON,D956,TRUE,_xll.ohTrigger(RecalcTrigger,TriggerON)),NA())</f>
        <v>1.9493534631127574E-2</v>
      </c>
      <c r="H956" s="49">
        <f>_xll.qlCalendarAdvance(Calendar,$H955,B956,"f",FALSE)</f>
        <v>46063</v>
      </c>
      <c r="I956" s="49">
        <f>_xll.qlInterestRateIndexValueDate(Index1M,$H956)</f>
        <v>46065</v>
      </c>
      <c r="J956" s="52">
        <f>IFERROR(_xll.qlIndexFixing(Index1M,$H956,TRUE,_xll.ohTrigger(RecalcTrigger,Trigger1M)),NA())</f>
        <v>2.0039918179099052E-2</v>
      </c>
      <c r="K956" s="52">
        <f>IFERROR(_xll.qlIndexFixing(ONIndex1M,I956,TRUE,_xll.ohTrigger(RecalcTrigger,Trigger1M)),NA())</f>
        <v>1.9996950405554159E-2</v>
      </c>
      <c r="L956" s="52">
        <f>IFERROR(_xll.qlIndexFixing(Index3M,H956,TRUE,_xll.ohTrigger(RecalcTrigger,Trigger3M)),NA())</f>
        <v>2.1104064876059484E-2</v>
      </c>
      <c r="M956" s="52">
        <f>IFERROR(_xll.qlIndexFixing(ONIndex3M,I956,TRUE,_xll.ohTrigger(RecalcTrigger,Trigger3M)),NA())</f>
        <v>2.0937131246254737E-2</v>
      </c>
      <c r="N956" s="52">
        <f>IFERROR(_xll.qlIndexFixing(Index6M,$H956,TRUE,_xll.ohTrigger(RecalcTrigger,Trigger6M)),NA())</f>
        <v>2.1657832299781958E-2</v>
      </c>
      <c r="O956" s="52">
        <f>IFERROR(_xll.qlIndexFixing(ONIndex6M,I956,TRUE,_xll.ohTrigger(RecalcTrigger,Trigger6M)),NA())</f>
        <v>2.1342165842996863E-2</v>
      </c>
      <c r="P956" s="52">
        <f>IFERROR(_xll.qlIndexFixing(Index1Y,$H956,TRUE,_xll.ohTrigger(RecalcTrigger,Trigger1Y)),NA())</f>
        <v>2.255411285836792E-2</v>
      </c>
      <c r="Q956" s="52">
        <f>IFERROR(_xll.qlIndexFixing(ONIndex1Y,I956,TRUE,_xll.ohTrigger(RecalcTrigger,Trigger1Y)),NA())</f>
        <v>2.2063712024040782E-2</v>
      </c>
    </row>
    <row r="957" spans="2:17" x14ac:dyDescent="0.2">
      <c r="B957" s="46" t="s">
        <v>42</v>
      </c>
      <c r="D957" s="49">
        <f>_xll.qlCalendarAdvance(Calendar,$D956,B957,"f",FALSE)</f>
        <v>46070</v>
      </c>
      <c r="E957" s="49">
        <f>_xll.qlInterestRateIndexValueDate(IndexON,D957)</f>
        <v>46070</v>
      </c>
      <c r="F957" s="52">
        <f>IFERROR(_xll.qlIndexFixing(IndexON,D957,TRUE,_xll.ohTrigger(RecalcTrigger,TriggerON)),NA())</f>
        <v>1.9513948640170753E-2</v>
      </c>
      <c r="H957" s="49">
        <f>_xll.qlCalendarAdvance(Calendar,$H956,B957,"f",FALSE)</f>
        <v>46070</v>
      </c>
      <c r="I957" s="49">
        <f>_xll.qlInterestRateIndexValueDate(Index1M,$H957)</f>
        <v>46072</v>
      </c>
      <c r="J957" s="52">
        <f>IFERROR(_xll.qlIndexFixing(Index1M,$H957,TRUE,_xll.ohTrigger(RecalcTrigger,Trigger1M)),NA())</f>
        <v>2.0060417671445521E-2</v>
      </c>
      <c r="K957" s="52">
        <f>IFERROR(_xll.qlIndexFixing(ONIndex1M,I957,TRUE,_xll.ohTrigger(RecalcTrigger,Trigger1M)),NA())</f>
        <v>2.0017628559783063E-2</v>
      </c>
      <c r="L957" s="52">
        <f>IFERROR(_xll.qlIndexFixing(Index3M,H957,TRUE,_xll.ohTrigger(RecalcTrigger,Trigger3M)),NA())</f>
        <v>2.1123491851887055E-2</v>
      </c>
      <c r="M957" s="52">
        <f>IFERROR(_xll.qlIndexFixing(ONIndex3M,I957,TRUE,_xll.ohTrigger(RecalcTrigger,Trigger3M)),NA())</f>
        <v>2.0957483534909116E-2</v>
      </c>
      <c r="N957" s="52">
        <f>IFERROR(_xll.qlIndexFixing(Index6M,$H957,TRUE,_xll.ohTrigger(RecalcTrigger,Trigger6M)),NA())</f>
        <v>2.1673551019788892E-2</v>
      </c>
      <c r="O957" s="52">
        <f>IFERROR(_xll.qlIndexFixing(ONIndex6M,I957,TRUE,_xll.ohTrigger(RecalcTrigger,Trigger6M)),NA())</f>
        <v>2.1359577866899571E-2</v>
      </c>
      <c r="P957" s="52">
        <f>IFERROR(_xll.qlIndexFixing(Index1Y,$H957,TRUE,_xll.ohTrigger(RecalcTrigger,Trigger1Y)),NA())</f>
        <v>2.2562879476292444E-2</v>
      </c>
      <c r="Q957" s="52">
        <f>IFERROR(_xll.qlIndexFixing(ONIndex1Y,I957,TRUE,_xll.ohTrigger(RecalcTrigger,Trigger1Y)),NA())</f>
        <v>2.2074542556271837E-2</v>
      </c>
    </row>
    <row r="958" spans="2:17" x14ac:dyDescent="0.2">
      <c r="B958" s="46" t="s">
        <v>42</v>
      </c>
      <c r="D958" s="49">
        <f>_xll.qlCalendarAdvance(Calendar,$D957,B958,"f",FALSE)</f>
        <v>46077</v>
      </c>
      <c r="E958" s="49">
        <f>_xll.qlInterestRateIndexValueDate(IndexON,D958)</f>
        <v>46077</v>
      </c>
      <c r="F958" s="52">
        <f>IFERROR(_xll.qlIndexFixing(IndexON,D958,TRUE,_xll.ohTrigger(RecalcTrigger,TriggerON)),NA())</f>
        <v>1.9534342521634329E-2</v>
      </c>
      <c r="H958" s="49">
        <f>_xll.qlCalendarAdvance(Calendar,$H957,B958,"f",FALSE)</f>
        <v>46077</v>
      </c>
      <c r="I958" s="49">
        <f>_xll.qlInterestRateIndexValueDate(Index1M,$H958)</f>
        <v>46079</v>
      </c>
      <c r="J958" s="52">
        <f>IFERROR(_xll.qlIndexFixing(Index1M,$H958,TRUE,_xll.ohTrigger(RecalcTrigger,Trigger1M)),NA())</f>
        <v>2.0080762422166769E-2</v>
      </c>
      <c r="K958" s="52">
        <f>IFERROR(_xll.qlIndexFixing(ONIndex1M,I958,TRUE,_xll.ohTrigger(RecalcTrigger,Trigger1M)),NA())</f>
        <v>2.0038152598411685E-2</v>
      </c>
      <c r="L958" s="52">
        <f>IFERROR(_xll.qlIndexFixing(Index3M,H958,TRUE,_xll.ohTrigger(RecalcTrigger,Trigger3M)),NA())</f>
        <v>2.1142737541922852E-2</v>
      </c>
      <c r="M958" s="52">
        <f>IFERROR(_xll.qlIndexFixing(ONIndex3M,I958,TRUE,_xll.ohTrigger(RecalcTrigger,Trigger3M)),NA())</f>
        <v>2.0977658157281809E-2</v>
      </c>
      <c r="N958" s="52">
        <f>IFERROR(_xll.qlIndexFixing(Index6M,$H958,TRUE,_xll.ohTrigger(RecalcTrigger,Trigger6M)),NA())</f>
        <v>2.1689115639924841E-2</v>
      </c>
      <c r="O958" s="52">
        <f>IFERROR(_xll.qlIndexFixing(ONIndex6M,I958,TRUE,_xll.ohTrigger(RecalcTrigger,Trigger6M)),NA())</f>
        <v>2.1376840214131221E-2</v>
      </c>
      <c r="P958" s="52">
        <f>IFERROR(_xll.qlIndexFixing(Index1Y,$H958,TRUE,_xll.ohTrigger(RecalcTrigger,Trigger1Y)),NA())</f>
        <v>2.2571558456251261E-2</v>
      </c>
      <c r="Q958" s="52">
        <f>IFERROR(_xll.qlIndexFixing(ONIndex1Y,I958,TRUE,_xll.ohTrigger(RecalcTrigger,Trigger1Y)),NA())</f>
        <v>2.2085278342851566E-2</v>
      </c>
    </row>
    <row r="959" spans="2:17" x14ac:dyDescent="0.2">
      <c r="B959" s="46" t="s">
        <v>42</v>
      </c>
      <c r="D959" s="49">
        <f>_xll.qlCalendarAdvance(Calendar,$D958,B959,"f",FALSE)</f>
        <v>46084</v>
      </c>
      <c r="E959" s="49">
        <f>_xll.qlInterestRateIndexValueDate(IndexON,D959)</f>
        <v>46084</v>
      </c>
      <c r="F959" s="52">
        <f>IFERROR(_xll.qlIndexFixing(IndexON,D959,TRUE,_xll.ohTrigger(RecalcTrigger,TriggerON)),NA())</f>
        <v>1.9554716956013962E-2</v>
      </c>
      <c r="H959" s="49">
        <f>_xll.qlCalendarAdvance(Calendar,$H958,B959,"f",FALSE)</f>
        <v>46084</v>
      </c>
      <c r="I959" s="49">
        <f>_xll.qlInterestRateIndexValueDate(Index1M,$H959)</f>
        <v>46086</v>
      </c>
      <c r="J959" s="52">
        <f>IFERROR(_xll.qlIndexFixing(Index1M,$H959,TRUE,_xll.ohTrigger(RecalcTrigger,Trigger1M)),NA())</f>
        <v>2.0110891433136855E-2</v>
      </c>
      <c r="K959" s="52">
        <f>IFERROR(_xll.qlIndexFixing(ONIndex1M,I959,TRUE,_xll.ohTrigger(RecalcTrigger,Trigger1M)),NA())</f>
        <v>2.0058522208490359E-2</v>
      </c>
      <c r="L959" s="52">
        <f>IFERROR(_xll.qlIndexFixing(Index3M,H959,TRUE,_xll.ohTrigger(RecalcTrigger,Trigger3M)),NA())</f>
        <v>2.1167642121054014E-2</v>
      </c>
      <c r="M959" s="52">
        <f>IFERROR(_xll.qlIndexFixing(ONIndex3M,I959,TRUE,_xll.ohTrigger(RecalcTrigger,Trigger3M)),NA())</f>
        <v>2.099765462704184E-2</v>
      </c>
      <c r="N959" s="52">
        <f>IFERROR(_xll.qlIndexFixing(Index6M,$H959,TRUE,_xll.ohTrigger(RecalcTrigger,Trigger6M)),NA())</f>
        <v>2.1713012108440965E-2</v>
      </c>
      <c r="O959" s="52">
        <f>IFERROR(_xll.qlIndexFixing(ONIndex6M,I959,TRUE,_xll.ohTrigger(RecalcTrigger,Trigger6M)),NA())</f>
        <v>2.139395264936006E-2</v>
      </c>
      <c r="P959" s="52">
        <f>IFERROR(_xll.qlIndexFixing(Index1Y,$H959,TRUE,_xll.ohTrigger(RecalcTrigger,Trigger1Y)),NA())</f>
        <v>2.2580150157552138E-2</v>
      </c>
      <c r="Q959" s="52">
        <f>IFERROR(_xll.qlIndexFixing(ONIndex1Y,I959,TRUE,_xll.ohTrigger(RecalcTrigger,Trigger1Y)),NA())</f>
        <v>2.2095919737257219E-2</v>
      </c>
    </row>
    <row r="960" spans="2:17" x14ac:dyDescent="0.2">
      <c r="B960" s="46" t="s">
        <v>42</v>
      </c>
      <c r="D960" s="49">
        <f>_xll.qlCalendarAdvance(Calendar,$D959,B960,"f",FALSE)</f>
        <v>46091</v>
      </c>
      <c r="E960" s="49">
        <f>_xll.qlInterestRateIndexValueDate(IndexON,D960)</f>
        <v>46091</v>
      </c>
      <c r="F960" s="52">
        <f>IFERROR(_xll.qlIndexFixing(IndexON,D960,TRUE,_xll.ohTrigger(RecalcTrigger,TriggerON)),NA())</f>
        <v>1.9575072623405632E-2</v>
      </c>
      <c r="H960" s="49">
        <f>_xll.qlCalendarAdvance(Calendar,$H959,B960,"f",FALSE)</f>
        <v>46091</v>
      </c>
      <c r="I960" s="49">
        <f>_xll.qlInterestRateIndexValueDate(Index1M,$H960)</f>
        <v>46093</v>
      </c>
      <c r="J960" s="52">
        <f>IFERROR(_xll.qlIndexFixing(Index1M,$H960,TRUE,_xll.ohTrigger(RecalcTrigger,Trigger1M)),NA())</f>
        <v>2.0128899606544626E-2</v>
      </c>
      <c r="K960" s="52">
        <f>IFERROR(_xll.qlIndexFixing(ONIndex1M,I960,TRUE,_xll.ohTrigger(RecalcTrigger,Trigger1M)),NA())</f>
        <v>2.0078737076989484E-2</v>
      </c>
      <c r="L960" s="52">
        <f>IFERROR(_xll.qlIndexFixing(Index3M,H960,TRUE,_xll.ohTrigger(RecalcTrigger,Trigger3M)),NA())</f>
        <v>2.118648773450901E-2</v>
      </c>
      <c r="M960" s="52">
        <f>IFERROR(_xll.qlIndexFixing(ONIndex3M,I960,TRUE,_xll.ohTrigger(RecalcTrigger,Trigger3M)),NA())</f>
        <v>2.1017472458098041E-2</v>
      </c>
      <c r="N960" s="52">
        <f>IFERROR(_xll.qlIndexFixing(Index6M,$H960,TRUE,_xll.ohTrigger(RecalcTrigger,Trigger6M)),NA())</f>
        <v>2.1728216725681055E-2</v>
      </c>
      <c r="O960" s="52">
        <f>IFERROR(_xll.qlIndexFixing(ONIndex6M,I960,TRUE,_xll.ohTrigger(RecalcTrigger,Trigger6M)),NA())</f>
        <v>2.1410914937254333E-2</v>
      </c>
      <c r="P960" s="52">
        <f>IFERROR(_xll.qlIndexFixing(Index1Y,$H960,TRUE,_xll.ohTrigger(RecalcTrigger,Trigger1Y)),NA())</f>
        <v>2.2588654939538304E-2</v>
      </c>
      <c r="Q960" s="52">
        <f>IFERROR(_xll.qlIndexFixing(ONIndex1Y,I960,TRUE,_xll.ohTrigger(RecalcTrigger,Trigger1Y)),NA())</f>
        <v>2.2106467092886106E-2</v>
      </c>
    </row>
    <row r="961" spans="2:17" x14ac:dyDescent="0.2">
      <c r="B961" s="46" t="s">
        <v>42</v>
      </c>
      <c r="D961" s="49">
        <f>_xll.qlCalendarAdvance(Calendar,$D960,B961,"f",FALSE)</f>
        <v>46098</v>
      </c>
      <c r="E961" s="49">
        <f>_xll.qlInterestRateIndexValueDate(IndexON,D961)</f>
        <v>46098</v>
      </c>
      <c r="F961" s="52">
        <f>IFERROR(_xll.qlIndexFixing(IndexON,D961,TRUE,_xll.ohTrigger(RecalcTrigger,TriggerON)),NA())</f>
        <v>1.9595410204065189E-2</v>
      </c>
      <c r="H961" s="49">
        <f>_xll.qlCalendarAdvance(Calendar,$H960,B961,"f",FALSE)</f>
        <v>46098</v>
      </c>
      <c r="I961" s="49">
        <f>_xll.qlInterestRateIndexValueDate(Index1M,$H961)</f>
        <v>46100</v>
      </c>
      <c r="J961" s="52">
        <f>IFERROR(_xll.qlIndexFixing(Index1M,$H961,TRUE,_xll.ohTrigger(RecalcTrigger,Trigger1M)),NA())</f>
        <v>2.0148738078941963E-2</v>
      </c>
      <c r="K961" s="52">
        <f>IFERROR(_xll.qlIndexFixing(ONIndex1M,I961,TRUE,_xll.ohTrigger(RecalcTrigger,Trigger1M)),NA())</f>
        <v>2.0098796890879456E-2</v>
      </c>
      <c r="L961" s="52">
        <f>IFERROR(_xll.qlIndexFixing(Index3M,H961,TRUE,_xll.ohTrigger(RecalcTrigger,Trigger3M)),NA())</f>
        <v>2.1205150453632148E-2</v>
      </c>
      <c r="M961" s="52">
        <f>IFERROR(_xll.qlIndexFixing(ONIndex3M,I961,TRUE,_xll.ohTrigger(RecalcTrigger,Trigger3M)),NA())</f>
        <v>2.1037111163879629E-2</v>
      </c>
      <c r="N961" s="52">
        <f>IFERROR(_xll.qlIndexFixing(Index6M,$H961,TRUE,_xll.ohTrigger(RecalcTrigger,Trigger6M)),NA())</f>
        <v>2.1743266389337414E-2</v>
      </c>
      <c r="O961" s="52">
        <f>IFERROR(_xll.qlIndexFixing(ONIndex6M,I961,TRUE,_xll.ohTrigger(RecalcTrigger,Trigger6M)),NA())</f>
        <v>2.1427726842642159E-2</v>
      </c>
      <c r="P961" s="52">
        <f>IFERROR(_xll.qlIndexFixing(Index1Y,$H961,TRUE,_xll.ohTrigger(RecalcTrigger,Trigger1Y)),NA())</f>
        <v>2.2597073161586517E-2</v>
      </c>
      <c r="Q961" s="52">
        <f>IFERROR(_xll.qlIndexFixing(ONIndex1Y,I961,TRUE,_xll.ohTrigger(RecalcTrigger,Trigger1Y)),NA())</f>
        <v>2.2116920763455283E-2</v>
      </c>
    </row>
    <row r="962" spans="2:17" x14ac:dyDescent="0.2">
      <c r="B962" s="46" t="s">
        <v>42</v>
      </c>
      <c r="D962" s="49">
        <f>_xll.qlCalendarAdvance(Calendar,$D961,B962,"f",FALSE)</f>
        <v>46105</v>
      </c>
      <c r="E962" s="49">
        <f>_xll.qlInterestRateIndexValueDate(IndexON,D962)</f>
        <v>46105</v>
      </c>
      <c r="F962" s="52">
        <f>IFERROR(_xll.qlIndexFixing(IndexON,D962,TRUE,_xll.ohTrigger(RecalcTrigger,TriggerON)),NA())</f>
        <v>1.9615730378248486E-2</v>
      </c>
      <c r="H962" s="49">
        <f>_xll.qlCalendarAdvance(Calendar,$H961,B962,"f",FALSE)</f>
        <v>46105</v>
      </c>
      <c r="I962" s="49">
        <f>_xll.qlInterestRateIndexValueDate(Index1M,$H962)</f>
        <v>46107</v>
      </c>
      <c r="J962" s="52">
        <f>IFERROR(_xll.qlIndexFixing(Index1M,$H962,TRUE,_xll.ohTrigger(RecalcTrigger,Trigger1M)),NA())</f>
        <v>2.0168420432573886E-2</v>
      </c>
      <c r="K962" s="52">
        <f>IFERROR(_xll.qlIndexFixing(ONIndex1M,I962,TRUE,_xll.ohTrigger(RecalcTrigger,Trigger1M)),NA())</f>
        <v>2.0118701337130673E-2</v>
      </c>
      <c r="L962" s="52">
        <f>IFERROR(_xll.qlIndexFixing(Index3M,H962,TRUE,_xll.ohTrigger(RecalcTrigger,Trigger3M)),NA())</f>
        <v>2.1223629786960914E-2</v>
      </c>
      <c r="M962" s="52">
        <f>IFERROR(_xll.qlIndexFixing(ONIndex3M,I962,TRUE,_xll.ohTrigger(RecalcTrigger,Trigger3M)),NA())</f>
        <v>2.1056570258375373E-2</v>
      </c>
      <c r="N962" s="52">
        <f>IFERROR(_xll.qlIndexFixing(Index6M,$H962,TRUE,_xll.ohTrigger(RecalcTrigger,Trigger6M)),NA())</f>
        <v>2.1758160857917631E-2</v>
      </c>
      <c r="O962" s="52">
        <f>IFERROR(_xll.qlIndexFixing(ONIndex6M,I962,TRUE,_xll.ohTrigger(RecalcTrigger,Trigger6M)),NA())</f>
        <v>2.1444388130111847E-2</v>
      </c>
      <c r="P962" s="52">
        <f>IFERROR(_xll.qlIndexFixing(Index1Y,$H962,TRUE,_xll.ohTrigger(RecalcTrigger,Trigger1Y)),NA())</f>
        <v>2.2610373992262182E-2</v>
      </c>
      <c r="Q962" s="52">
        <f>IFERROR(_xll.qlIndexFixing(ONIndex1Y,I962,TRUE,_xll.ohTrigger(RecalcTrigger,Trigger1Y)),NA())</f>
        <v>2.2127281102441998E-2</v>
      </c>
    </row>
    <row r="963" spans="2:17" x14ac:dyDescent="0.2">
      <c r="B963" s="46" t="s">
        <v>42</v>
      </c>
      <c r="D963" s="49">
        <f>_xll.qlCalendarAdvance(Calendar,$D962,B963,"f",FALSE)</f>
        <v>46112</v>
      </c>
      <c r="E963" s="49">
        <f>_xll.qlInterestRateIndexValueDate(IndexON,D963)</f>
        <v>46112</v>
      </c>
      <c r="F963" s="52">
        <f>IFERROR(_xll.qlIndexFixing(IndexON,D963,TRUE,_xll.ohTrigger(RecalcTrigger,TriggerON)),NA())</f>
        <v>1.9636033826131438E-2</v>
      </c>
      <c r="H963" s="49">
        <f>_xll.qlCalendarAdvance(Calendar,$H962,B963,"f",FALSE)</f>
        <v>46112</v>
      </c>
      <c r="I963" s="49">
        <f>_xll.qlInterestRateIndexValueDate(Index1M,$H963)</f>
        <v>46114</v>
      </c>
      <c r="J963" s="52">
        <f>IFERROR(_xll.qlIndexFixing(Index1M,$H963,TRUE,_xll.ohTrigger(RecalcTrigger,Trigger1M)),NA())</f>
        <v>2.0187946353081854E-2</v>
      </c>
      <c r="K963" s="52">
        <f>IFERROR(_xll.qlIndexFixing(ONIndex1M,I963,TRUE,_xll.ohTrigger(RecalcTrigger,Trigger1M)),NA())</f>
        <v>2.0144063969045334E-2</v>
      </c>
      <c r="L963" s="52">
        <f>IFERROR(_xll.qlIndexFixing(Index3M,H963,TRUE,_xll.ohTrigger(RecalcTrigger,Trigger3M)),NA())</f>
        <v>2.1240027755350378E-2</v>
      </c>
      <c r="M963" s="52">
        <f>IFERROR(_xll.qlIndexFixing(ONIndex3M,I963,TRUE,_xll.ohTrigger(RecalcTrigger,Trigger3M)),NA())</f>
        <v>2.1081324392877576E-2</v>
      </c>
      <c r="N963" s="52">
        <f>IFERROR(_xll.qlIndexFixing(Index6M,$H963,TRUE,_xll.ohTrigger(RecalcTrigger,Trigger6M)),NA())</f>
        <v>2.1767934000463462E-2</v>
      </c>
      <c r="O963" s="52">
        <f>IFERROR(_xll.qlIndexFixing(ONIndex6M,I963,TRUE,_xll.ohTrigger(RecalcTrigger,Trigger6M)),NA())</f>
        <v>2.1465588090618937E-2</v>
      </c>
      <c r="P963" s="52">
        <f>IFERROR(_xll.qlIndexFixing(Index1Y,$H963,TRUE,_xll.ohTrigger(RecalcTrigger,Trigger1Y)),NA())</f>
        <v>2.2613651363551483E-2</v>
      </c>
      <c r="Q963" s="52">
        <f>IFERROR(_xll.qlIndexFixing(ONIndex1Y,I963,TRUE,_xll.ohTrigger(RecalcTrigger,Trigger1Y)),NA())</f>
        <v>2.2140464966522444E-2</v>
      </c>
    </row>
    <row r="964" spans="2:17" x14ac:dyDescent="0.2">
      <c r="B964" s="46" t="s">
        <v>42</v>
      </c>
      <c r="D964" s="49">
        <f>_xll.qlCalendarAdvance(Calendar,$D963,B964,"f",FALSE)</f>
        <v>46119</v>
      </c>
      <c r="E964" s="49">
        <f>_xll.qlInterestRateIndexValueDate(IndexON,D964)</f>
        <v>46119</v>
      </c>
      <c r="F964" s="52">
        <f>IFERROR(_xll.qlIndexFixing(IndexON,D964,TRUE,_xll.ohTrigger(RecalcTrigger,TriggerON)),NA())</f>
        <v>1.9656321228049833E-2</v>
      </c>
      <c r="H964" s="49">
        <f>_xll.qlCalendarAdvance(Calendar,$H963,B964,"f",FALSE)</f>
        <v>46119</v>
      </c>
      <c r="I964" s="49">
        <f>_xll.qlInterestRateIndexValueDate(Index1M,$H964)</f>
        <v>46121</v>
      </c>
      <c r="J964" s="52">
        <f>IFERROR(_xll.qlIndexFixing(Index1M,$H964,TRUE,_xll.ohTrigger(RecalcTrigger,Trigger1M)),NA())</f>
        <v>2.0207315526107328E-2</v>
      </c>
      <c r="K964" s="52">
        <f>IFERROR(_xll.qlIndexFixing(ONIndex1M,I964,TRUE,_xll.ohTrigger(RecalcTrigger,Trigger1M)),NA())</f>
        <v>2.0158042874758308E-2</v>
      </c>
      <c r="L964" s="52">
        <f>IFERROR(_xll.qlIndexFixing(Index3M,H964,TRUE,_xll.ohTrigger(RecalcTrigger,Trigger3M)),NA())</f>
        <v>2.1258151037560718E-2</v>
      </c>
      <c r="M964" s="52">
        <f>IFERROR(_xll.qlIndexFixing(ONIndex3M,I964,TRUE,_xll.ohTrigger(RecalcTrigger,Trigger3M)),NA())</f>
        <v>2.109494766810549E-2</v>
      </c>
      <c r="N964" s="52">
        <f>IFERROR(_xll.qlIndexFixing(Index6M,$H964,TRUE,_xll.ohTrigger(RecalcTrigger,Trigger6M)),NA())</f>
        <v>2.178254832188381E-2</v>
      </c>
      <c r="O964" s="52">
        <f>IFERROR(_xll.qlIndexFixing(ONIndex6M,I964,TRUE,_xll.ohTrigger(RecalcTrigger,Trigger6M)),NA())</f>
        <v>2.147725791004973E-2</v>
      </c>
      <c r="P964" s="52">
        <f>IFERROR(_xll.qlIndexFixing(Index1Y,$H964,TRUE,_xll.ohTrigger(RecalcTrigger,Trigger1Y)),NA())</f>
        <v>2.2621812062393869E-2</v>
      </c>
      <c r="Q964" s="52">
        <f>IFERROR(_xll.qlIndexFixing(ONIndex1Y,I964,TRUE,_xll.ohTrigger(RecalcTrigger,Trigger1Y)),NA())</f>
        <v>2.2147723199097413E-2</v>
      </c>
    </row>
    <row r="965" spans="2:17" x14ac:dyDescent="0.2">
      <c r="B965" s="46" t="s">
        <v>42</v>
      </c>
      <c r="D965" s="49">
        <f>_xll.qlCalendarAdvance(Calendar,$D964,B965,"f",FALSE)</f>
        <v>46126</v>
      </c>
      <c r="E965" s="49">
        <f>_xll.qlInterestRateIndexValueDate(IndexON,D965)</f>
        <v>46126</v>
      </c>
      <c r="F965" s="52">
        <f>IFERROR(_xll.qlIndexFixing(IndexON,D965,TRUE,_xll.ohTrigger(RecalcTrigger,TriggerON)),NA())</f>
        <v>1.9676593264179587E-2</v>
      </c>
      <c r="H965" s="49">
        <f>_xll.qlCalendarAdvance(Calendar,$H964,B965,"f",FALSE)</f>
        <v>46126</v>
      </c>
      <c r="I965" s="49">
        <f>_xll.qlInterestRateIndexValueDate(Index1M,$H965)</f>
        <v>46128</v>
      </c>
      <c r="J965" s="52">
        <f>IFERROR(_xll.qlIndexFixing(Index1M,$H965,TRUE,_xll.ohTrigger(RecalcTrigger,Trigger1M)),NA())</f>
        <v>2.0226527637304259E-2</v>
      </c>
      <c r="K965" s="52">
        <f>IFERROR(_xll.qlIndexFixing(ONIndex1M,I965,TRUE,_xll.ohTrigger(RecalcTrigger,Trigger1M)),NA())</f>
        <v>2.0177479339995585E-2</v>
      </c>
      <c r="L965" s="52">
        <f>IFERROR(_xll.qlIndexFixing(Index3M,H965,TRUE,_xll.ohTrigger(RecalcTrigger,Trigger3M)),NA())</f>
        <v>2.1276089504772593E-2</v>
      </c>
      <c r="M965" s="52">
        <f>IFERROR(_xll.qlIndexFixing(ONIndex3M,I965,TRUE,_xll.ohTrigger(RecalcTrigger,Trigger3M)),NA())</f>
        <v>2.1113865010757848E-2</v>
      </c>
      <c r="N965" s="52">
        <f>IFERROR(_xll.qlIndexFixing(Index6M,$H965,TRUE,_xll.ohTrigger(RecalcTrigger,Trigger6M)),NA())</f>
        <v>2.1797006802035522E-2</v>
      </c>
      <c r="O965" s="52">
        <f>IFERROR(_xll.qlIndexFixing(ONIndex6M,I965,TRUE,_xll.ohTrigger(RecalcTrigger,Trigger6M)),NA())</f>
        <v>2.1493465931934352E-2</v>
      </c>
      <c r="P965" s="52">
        <f>IFERROR(_xll.qlIndexFixing(Index1Y,$H965,TRUE,_xll.ohTrigger(RecalcTrigger,Trigger1Y)),NA())</f>
        <v>2.262988763914912E-2</v>
      </c>
      <c r="Q965" s="52">
        <f>IFERROR(_xll.qlIndexFixing(ONIndex1Y,I965,TRUE,_xll.ohTrigger(RecalcTrigger,Trigger1Y)),NA())</f>
        <v>2.2157805663880481E-2</v>
      </c>
    </row>
    <row r="966" spans="2:17" x14ac:dyDescent="0.2">
      <c r="B966" s="46" t="s">
        <v>42</v>
      </c>
      <c r="D966" s="49">
        <f>_xll.qlCalendarAdvance(Calendar,$D965,B966,"f",FALSE)</f>
        <v>46133</v>
      </c>
      <c r="E966" s="49">
        <f>_xll.qlInterestRateIndexValueDate(IndexON,D966)</f>
        <v>46133</v>
      </c>
      <c r="F966" s="52">
        <f>IFERROR(_xll.qlIndexFixing(IndexON,D966,TRUE,_xll.ohTrigger(RecalcTrigger,TriggerON)),NA())</f>
        <v>1.9696850614856487E-2</v>
      </c>
      <c r="H966" s="49">
        <f>_xll.qlCalendarAdvance(Calendar,$H965,B966,"f",FALSE)</f>
        <v>46133</v>
      </c>
      <c r="I966" s="49">
        <f>_xll.qlInterestRateIndexValueDate(Index1M,$H966)</f>
        <v>46135</v>
      </c>
      <c r="J966" s="52">
        <f>IFERROR(_xll.qlIndexFixing(Index1M,$H966,TRUE,_xll.ohTrigger(RecalcTrigger,Trigger1M)),NA())</f>
        <v>2.0245582372326598E-2</v>
      </c>
      <c r="K966" s="52">
        <f>IFERROR(_xll.qlIndexFixing(ONIndex1M,I966,TRUE,_xll.ohTrigger(RecalcTrigger,Trigger1M)),NA())</f>
        <v>2.0196759185555635E-2</v>
      </c>
      <c r="L966" s="52">
        <f>IFERROR(_xll.qlIndexFixing(Index3M,H966,TRUE,_xll.ohTrigger(RecalcTrigger,Trigger3M)),NA())</f>
        <v>2.1293842665646278E-2</v>
      </c>
      <c r="M966" s="52">
        <f>IFERROR(_xll.qlIndexFixing(ONIndex3M,I966,TRUE,_xll.ohTrigger(RecalcTrigger,Trigger3M)),NA())</f>
        <v>2.1132600796880396E-2</v>
      </c>
      <c r="N966" s="52">
        <f>IFERROR(_xll.qlIndexFixing(Index6M,$H966,TRUE,_xll.ohTrigger(RecalcTrigger,Trigger6M)),NA())</f>
        <v>2.1811309199637512E-2</v>
      </c>
      <c r="O966" s="52">
        <f>IFERROR(_xll.qlIndexFixing(ONIndex6M,I966,TRUE,_xll.ohTrigger(RecalcTrigger,Trigger6M)),NA())</f>
        <v>2.1509522394653757E-2</v>
      </c>
      <c r="P966" s="52">
        <f>IFERROR(_xll.qlIndexFixing(Index1Y,$H966,TRUE,_xll.ohTrigger(RecalcTrigger,Trigger1Y)),NA())</f>
        <v>2.2637878453363933E-2</v>
      </c>
      <c r="Q966" s="52">
        <f>IFERROR(_xll.qlIndexFixing(ONIndex1Y,I966,TRUE,_xll.ohTrigger(RecalcTrigger,Trigger1Y)),NA())</f>
        <v>2.2167796211070012E-2</v>
      </c>
    </row>
    <row r="967" spans="2:17" x14ac:dyDescent="0.2">
      <c r="B967" s="46" t="s">
        <v>42</v>
      </c>
      <c r="D967" s="49">
        <f>_xll.qlCalendarAdvance(Calendar,$D966,B967,"f",FALSE)</f>
        <v>46140</v>
      </c>
      <c r="E967" s="49">
        <f>_xll.qlInterestRateIndexValueDate(IndexON,D967)</f>
        <v>46140</v>
      </c>
      <c r="F967" s="52">
        <f>IFERROR(_xll.qlIndexFixing(IndexON,D967,TRUE,_xll.ohTrigger(RecalcTrigger,TriggerON)),NA())</f>
        <v>1.9717093960176513E-2</v>
      </c>
      <c r="H967" s="49">
        <f>_xll.qlCalendarAdvance(Calendar,$H966,B967,"f",FALSE)</f>
        <v>46140</v>
      </c>
      <c r="I967" s="49">
        <f>_xll.qlInterestRateIndexValueDate(Index1M,$H967)</f>
        <v>46142</v>
      </c>
      <c r="J967" s="52">
        <f>IFERROR(_xll.qlIndexFixing(Index1M,$H967,TRUE,_xll.ohTrigger(RecalcTrigger,Trigger1M)),NA())</f>
        <v>2.025875868406183E-2</v>
      </c>
      <c r="K967" s="52">
        <f>IFERROR(_xll.qlIndexFixing(ONIndex1M,I967,TRUE,_xll.ohTrigger(RecalcTrigger,Trigger1M)),NA())</f>
        <v>2.0218601113981549E-2</v>
      </c>
      <c r="L967" s="52">
        <f>IFERROR(_xll.qlIndexFixing(Index3M,H967,TRUE,_xll.ohTrigger(RecalcTrigger,Trigger3M)),NA())</f>
        <v>2.1313258466645963E-2</v>
      </c>
      <c r="M967" s="52">
        <f>IFERROR(_xll.qlIndexFixing(ONIndex3M,I967,TRUE,_xll.ohTrigger(RecalcTrigger,Trigger3M)),NA())</f>
        <v>2.1153790186003718E-2</v>
      </c>
      <c r="N967" s="52">
        <f>IFERROR(_xll.qlIndexFixing(Index6M,$H967,TRUE,_xll.ohTrigger(RecalcTrigger,Trigger6M)),NA())</f>
        <v>2.1825455273437072E-2</v>
      </c>
      <c r="O967" s="52">
        <f>IFERROR(_xll.qlIndexFixing(ONIndex6M,I967,TRUE,_xll.ohTrigger(RecalcTrigger,Trigger6M)),NA())</f>
        <v>2.1527686753390896E-2</v>
      </c>
      <c r="P967" s="52">
        <f>IFERROR(_xll.qlIndexFixing(Index1Y,$H967,TRUE,_xll.ohTrigger(RecalcTrigger,Trigger1Y)),NA())</f>
        <v>2.2645784864617415E-2</v>
      </c>
      <c r="Q967" s="52">
        <f>IFERROR(_xll.qlIndexFixing(ONIndex1Y,I967,TRUE,_xll.ohTrigger(RecalcTrigger,Trigger1Y)),NA())</f>
        <v>2.2179101880350771E-2</v>
      </c>
    </row>
    <row r="968" spans="2:17" x14ac:dyDescent="0.2">
      <c r="B968" s="46" t="s">
        <v>42</v>
      </c>
      <c r="D968" s="49">
        <f>_xll.qlCalendarAdvance(Calendar,$D967,B968,"f",FALSE)</f>
        <v>46147</v>
      </c>
      <c r="E968" s="49">
        <f>_xll.qlInterestRateIndexValueDate(IndexON,D968)</f>
        <v>46147</v>
      </c>
      <c r="F968" s="52">
        <f>IFERROR(_xll.qlIndexFixing(IndexON,D968,TRUE,_xll.ohTrigger(RecalcTrigger,TriggerON)),NA())</f>
        <v>1.9737323980555388E-2</v>
      </c>
      <c r="H968" s="49">
        <f>_xll.qlCalendarAdvance(Calendar,$H967,B968,"f",FALSE)</f>
        <v>46147</v>
      </c>
      <c r="I968" s="49">
        <f>_xll.qlInterestRateIndexValueDate(Index1M,$H968)</f>
        <v>46149</v>
      </c>
      <c r="J968" s="52">
        <f>IFERROR(_xll.qlIndexFixing(Index1M,$H968,TRUE,_xll.ohTrigger(RecalcTrigger,Trigger1M)),NA())</f>
        <v>2.0283218456475793E-2</v>
      </c>
      <c r="K968" s="52">
        <f>IFERROR(_xll.qlIndexFixing(ONIndex1M,I968,TRUE,_xll.ohTrigger(RecalcTrigger,Trigger1M)),NA())</f>
        <v>2.0234847765365771E-2</v>
      </c>
      <c r="L968" s="52">
        <f>IFERROR(_xll.qlIndexFixing(Index3M,H968,TRUE,_xll.ohTrigger(RecalcTrigger,Trigger3M)),NA())</f>
        <v>2.1330627165423444E-2</v>
      </c>
      <c r="M968" s="52">
        <f>IFERROR(_xll.qlIndexFixing(ONIndex3M,I968,TRUE,_xll.ohTrigger(RecalcTrigger,Trigger3M)),NA())</f>
        <v>2.1169525754451968E-2</v>
      </c>
      <c r="N968" s="52">
        <f>IFERROR(_xll.qlIndexFixing(Index6M,$H968,TRUE,_xll.ohTrigger(RecalcTrigger,Trigger6M)),NA())</f>
        <v>2.184425505286804E-2</v>
      </c>
      <c r="O968" s="52">
        <f>IFERROR(_xll.qlIndexFixing(ONIndex6M,I968,TRUE,_xll.ohTrigger(RecalcTrigger,Trigger6M)),NA())</f>
        <v>2.1541179701589641E-2</v>
      </c>
      <c r="P968" s="52">
        <f>IFERROR(_xll.qlIndexFixing(Index1Y,$H968,TRUE,_xll.ohTrigger(RecalcTrigger,Trigger1Y)),NA())</f>
        <v>2.26536072325213E-2</v>
      </c>
      <c r="Q968" s="52">
        <f>IFERROR(_xll.qlIndexFixing(ONIndex1Y,I968,TRUE,_xll.ohTrigger(RecalcTrigger,Trigger1Y)),NA())</f>
        <v>2.2187502966097838E-2</v>
      </c>
    </row>
    <row r="969" spans="2:17" x14ac:dyDescent="0.2">
      <c r="B969" s="46" t="s">
        <v>42</v>
      </c>
      <c r="D969" s="49">
        <f>_xll.qlCalendarAdvance(Calendar,$D968,B969,"f",FALSE)</f>
        <v>46154</v>
      </c>
      <c r="E969" s="49">
        <f>_xll.qlInterestRateIndexValueDate(IndexON,D969)</f>
        <v>46154</v>
      </c>
      <c r="F969" s="52">
        <f>IFERROR(_xll.qlIndexFixing(IndexON,D969,TRUE,_xll.ohTrigger(RecalcTrigger,TriggerON)),NA())</f>
        <v>1.9757541356248964E-2</v>
      </c>
      <c r="H969" s="49">
        <f>_xll.qlCalendarAdvance(Calendar,$H968,B969,"f",FALSE)</f>
        <v>46154</v>
      </c>
      <c r="I969" s="49">
        <f>_xll.qlInterestRateIndexValueDate(Index1M,$H969)</f>
        <v>46156</v>
      </c>
      <c r="J969" s="52">
        <f>IFERROR(_xll.qlIndexFixing(Index1M,$H969,TRUE,_xll.ohTrigger(RecalcTrigger,Trigger1M)),NA())</f>
        <v>2.0301799176933033E-2</v>
      </c>
      <c r="K969" s="52">
        <f>IFERROR(_xll.qlIndexFixing(ONIndex1M,I969,TRUE,_xll.ohTrigger(RecalcTrigger,Trigger1M)),NA())</f>
        <v>2.0253655873636589E-2</v>
      </c>
      <c r="L969" s="52">
        <f>IFERROR(_xll.qlIndexFixing(Index3M,H969,TRUE,_xll.ohTrigger(RecalcTrigger,Trigger3M)),NA())</f>
        <v>2.1347809038638949E-2</v>
      </c>
      <c r="M969" s="52">
        <f>IFERROR(_xll.qlIndexFixing(ONIndex3M,I969,TRUE,_xll.ohTrigger(RecalcTrigger,Trigger3M)),NA())</f>
        <v>2.1187713953478848E-2</v>
      </c>
      <c r="N969" s="52">
        <f>IFERROR(_xll.qlIndexFixing(Index6M,$H969,TRUE,_xll.ohTrigger(RecalcTrigger,Trigger6M)),NA())</f>
        <v>2.1858056396587087E-2</v>
      </c>
      <c r="O969" s="52">
        <f>IFERROR(_xll.qlIndexFixing(ONIndex6M,I969,TRUE,_xll.ohTrigger(RecalcTrigger,Trigger6M)),NA())</f>
        <v>2.1556780075062676E-2</v>
      </c>
      <c r="P969" s="52">
        <f>IFERROR(_xll.qlIndexFixing(Index1Y,$H969,TRUE,_xll.ohTrigger(RecalcTrigger,Trigger1Y)),NA())</f>
        <v>2.266134591671996E-2</v>
      </c>
      <c r="Q969" s="52">
        <f>IFERROR(_xll.qlIndexFixing(ONIndex1Y,I969,TRUE,_xll.ohTrigger(RecalcTrigger,Trigger1Y)),NA())</f>
        <v>2.2197219881050501E-2</v>
      </c>
    </row>
    <row r="970" spans="2:17" x14ac:dyDescent="0.2">
      <c r="B970" s="46" t="s">
        <v>42</v>
      </c>
      <c r="D970" s="49">
        <f>_xll.qlCalendarAdvance(Calendar,$D969,B970,"f",FALSE)</f>
        <v>46161</v>
      </c>
      <c r="E970" s="49">
        <f>_xll.qlInterestRateIndexValueDate(IndexON,D970)</f>
        <v>46161</v>
      </c>
      <c r="F970" s="52">
        <f>IFERROR(_xll.qlIndexFixing(IndexON,D970,TRUE,_xll.ohTrigger(RecalcTrigger,TriggerON)),NA())</f>
        <v>1.9777746767353221E-2</v>
      </c>
      <c r="H970" s="49">
        <f>_xll.qlCalendarAdvance(Calendar,$H969,B970,"f",FALSE)</f>
        <v>46161</v>
      </c>
      <c r="I970" s="49">
        <f>_xll.qlInterestRateIndexValueDate(Index1M,$H970)</f>
        <v>46163</v>
      </c>
      <c r="J970" s="52">
        <f>IFERROR(_xll.qlIndexFixing(Index1M,$H970,TRUE,_xll.ohTrigger(RecalcTrigger,Trigger1M)),NA())</f>
        <v>2.0320221263876448E-2</v>
      </c>
      <c r="K970" s="52">
        <f>IFERROR(_xll.qlIndexFixing(ONIndex1M,I970,TRUE,_xll.ohTrigger(RecalcTrigger,Trigger1M)),NA())</f>
        <v>2.0272306110111771E-2</v>
      </c>
      <c r="L970" s="52">
        <f>IFERROR(_xll.qlIndexFixing(Index3M,H970,TRUE,_xll.ohTrigger(RecalcTrigger,Trigger3M)),NA())</f>
        <v>2.1364803594967233E-2</v>
      </c>
      <c r="M970" s="52">
        <f>IFERROR(_xll.qlIndexFixing(ONIndex3M,I970,TRUE,_xll.ohTrigger(RecalcTrigger,Trigger3M)),NA())</f>
        <v>2.1205718650811889E-2</v>
      </c>
      <c r="N970" s="52">
        <f>IFERROR(_xll.qlIndexFixing(Index6M,$H970,TRUE,_xll.ohTrigger(RecalcTrigger,Trigger6M)),NA())</f>
        <v>2.1871700614358187E-2</v>
      </c>
      <c r="O970" s="52">
        <f>IFERROR(_xll.qlIndexFixing(ONIndex6M,I970,TRUE,_xll.ohTrigger(RecalcTrigger,Trigger6M)),NA())</f>
        <v>2.1572227948203349E-2</v>
      </c>
      <c r="P970" s="52">
        <f>IFERROR(_xll.qlIndexFixing(Index1Y,$H970,TRUE,_xll.ohTrigger(RecalcTrigger,Trigger1Y)),NA())</f>
        <v>2.2669001276889301E-2</v>
      </c>
      <c r="Q970" s="52">
        <f>IFERROR(_xll.qlIndexFixing(ONIndex1Y,I970,TRUE,_xll.ohTrigger(RecalcTrigger,Trigger1Y)),NA())</f>
        <v>2.220684629223868E-2</v>
      </c>
    </row>
    <row r="971" spans="2:17" x14ac:dyDescent="0.2">
      <c r="B971" s="46" t="s">
        <v>42</v>
      </c>
      <c r="D971" s="49">
        <f>_xll.qlCalendarAdvance(Calendar,$D970,B971,"f",FALSE)</f>
        <v>46168</v>
      </c>
      <c r="E971" s="49">
        <f>_xll.qlInterestRateIndexValueDate(IndexON,D971)</f>
        <v>46168</v>
      </c>
      <c r="F971" s="52">
        <f>IFERROR(_xll.qlIndexFixing(IndexON,D971,TRUE,_xll.ohTrigger(RecalcTrigger,TriggerON)),NA())</f>
        <v>1.9797940894203947E-2</v>
      </c>
      <c r="H971" s="49">
        <f>_xll.qlCalendarAdvance(Calendar,$H970,B971,"f",FALSE)</f>
        <v>46168</v>
      </c>
      <c r="I971" s="49">
        <f>_xll.qlInterestRateIndexValueDate(Index1M,$H971)</f>
        <v>46170</v>
      </c>
      <c r="J971" s="52">
        <f>IFERROR(_xll.qlIndexFixing(Index1M,$H971,TRUE,_xll.ohTrigger(RecalcTrigger,Trigger1M)),NA())</f>
        <v>2.0338484402982471E-2</v>
      </c>
      <c r="K971" s="52">
        <f>IFERROR(_xll.qlIndexFixing(ONIndex1M,I971,TRUE,_xll.ohTrigger(RecalcTrigger,Trigger1M)),NA())</f>
        <v>2.0290798161761714E-2</v>
      </c>
      <c r="L971" s="52">
        <f>IFERROR(_xll.qlIndexFixing(Index3M,H971,TRUE,_xll.ohTrigger(RecalcTrigger,Trigger3M)),NA())</f>
        <v>2.1381610343102174E-2</v>
      </c>
      <c r="M971" s="52">
        <f>IFERROR(_xll.qlIndexFixing(ONIndex3M,I971,TRUE,_xll.ohTrigger(RecalcTrigger,Trigger3M)),NA())</f>
        <v>2.122353936020005E-2</v>
      </c>
      <c r="N971" s="52">
        <f>IFERROR(_xll.qlIndexFixing(Index6M,$H971,TRUE,_xll.ohTrigger(RecalcTrigger,Trigger6M)),NA())</f>
        <v>2.1885187464961812E-2</v>
      </c>
      <c r="O971" s="52">
        <f>IFERROR(_xll.qlIndexFixing(ONIndex6M,I971,TRUE,_xll.ohTrigger(RecalcTrigger,Trigger6M)),NA())</f>
        <v>2.1587523085679905E-2</v>
      </c>
      <c r="P971" s="52">
        <f>IFERROR(_xll.qlIndexFixing(Index1Y,$H971,TRUE,_xll.ohTrigger(RecalcTrigger,Trigger1Y)),NA())</f>
        <v>2.2676573672737201E-2</v>
      </c>
      <c r="Q971" s="52">
        <f>IFERROR(_xll.qlIndexFixing(ONIndex1Y,I971,TRUE,_xll.ohTrigger(RecalcTrigger,Trigger1Y)),NA())</f>
        <v>2.221638255321956E-2</v>
      </c>
    </row>
    <row r="972" spans="2:17" x14ac:dyDescent="0.2">
      <c r="B972" s="46" t="s">
        <v>42</v>
      </c>
      <c r="D972" s="49">
        <f>_xll.qlCalendarAdvance(Calendar,$D971,B972,"f",FALSE)</f>
        <v>46175</v>
      </c>
      <c r="E972" s="49">
        <f>_xll.qlInterestRateIndexValueDate(IndexON,D972)</f>
        <v>46175</v>
      </c>
      <c r="F972" s="52">
        <f>IFERROR(_xll.qlIndexFixing(IndexON,D972,TRUE,_xll.ohTrigger(RecalcTrigger,TriggerON)),NA())</f>
        <v>1.9818124417056993E-2</v>
      </c>
      <c r="H972" s="49">
        <f>_xll.qlCalendarAdvance(Calendar,$H971,B972,"f",FALSE)</f>
        <v>46175</v>
      </c>
      <c r="I972" s="49">
        <f>_xll.qlInterestRateIndexValueDate(Index1M,$H972)</f>
        <v>46177</v>
      </c>
      <c r="J972" s="52">
        <f>IFERROR(_xll.qlIndexFixing(Index1M,$H972,TRUE,_xll.ohTrigger(RecalcTrigger,Trigger1M)),NA())</f>
        <v>2.0356588279930032E-2</v>
      </c>
      <c r="K972" s="52">
        <f>IFERROR(_xll.qlIndexFixing(ONIndex1M,I972,TRUE,_xll.ohTrigger(RecalcTrigger,Trigger1M)),NA())</f>
        <v>2.030913171547688E-2</v>
      </c>
      <c r="L972" s="52">
        <f>IFERROR(_xll.qlIndexFixing(Index3M,H972,TRUE,_xll.ohTrigger(RecalcTrigger,Trigger3M)),NA())</f>
        <v>2.139822879175415E-2</v>
      </c>
      <c r="M972" s="52">
        <f>IFERROR(_xll.qlIndexFixing(ONIndex3M,I972,TRUE,_xll.ohTrigger(RecalcTrigger,Trigger3M)),NA())</f>
        <v>2.1241175595472228E-2</v>
      </c>
      <c r="N972" s="52">
        <f>IFERROR(_xll.qlIndexFixing(Index6M,$H972,TRUE,_xll.ohTrigger(RecalcTrigger,Trigger6M)),NA())</f>
        <v>2.1893832343706097E-2</v>
      </c>
      <c r="O972" s="52">
        <f>IFERROR(_xll.qlIndexFixing(ONIndex6M,I972,TRUE,_xll.ohTrigger(RecalcTrigger,Trigger6M)),NA())</f>
        <v>2.1602665252080655E-2</v>
      </c>
      <c r="P972" s="52">
        <f>IFERROR(_xll.qlIndexFixing(Index1Y,$H972,TRUE,_xll.ohTrigger(RecalcTrigger,Trigger1Y)),NA())</f>
        <v>2.2684063464002858E-2</v>
      </c>
      <c r="Q972" s="52">
        <f>IFERROR(_xll.qlIndexFixing(ONIndex1Y,I972,TRUE,_xll.ohTrigger(RecalcTrigger,Trigger1Y)),NA())</f>
        <v>2.2225829017390453E-2</v>
      </c>
    </row>
    <row r="973" spans="2:17" x14ac:dyDescent="0.2">
      <c r="B973" s="46" t="s">
        <v>42</v>
      </c>
      <c r="D973" s="49">
        <f>_xll.qlCalendarAdvance(Calendar,$D972,B973,"f",FALSE)</f>
        <v>46182</v>
      </c>
      <c r="E973" s="49">
        <f>_xll.qlInterestRateIndexValueDate(IndexON,D973)</f>
        <v>46182</v>
      </c>
      <c r="F973" s="52">
        <f>IFERROR(_xll.qlIndexFixing(IndexON,D973,TRUE,_xll.ohTrigger(RecalcTrigger,TriggerON)),NA())</f>
        <v>1.9838298016088274E-2</v>
      </c>
      <c r="H973" s="49">
        <f>_xll.qlCalendarAdvance(Calendar,$H972,B973,"f",FALSE)</f>
        <v>46182</v>
      </c>
      <c r="I973" s="49">
        <f>_xll.qlInterestRateIndexValueDate(Index1M,$H973)</f>
        <v>46184</v>
      </c>
      <c r="J973" s="52">
        <f>IFERROR(_xll.qlIndexFixing(Index1M,$H973,TRUE,_xll.ohTrigger(RecalcTrigger,Trigger1M)),NA())</f>
        <v>2.0374532580405558E-2</v>
      </c>
      <c r="K973" s="52">
        <f>IFERROR(_xll.qlIndexFixing(ONIndex1M,I973,TRUE,_xll.ohTrigger(RecalcTrigger,Trigger1M)),NA())</f>
        <v>2.0327306458467476E-2</v>
      </c>
      <c r="L973" s="52">
        <f>IFERROR(_xll.qlIndexFixing(Index3M,H973,TRUE,_xll.ohTrigger(RecalcTrigger,Trigger3M)),NA())</f>
        <v>2.1414658449656138E-2</v>
      </c>
      <c r="M973" s="52">
        <f>IFERROR(_xll.qlIndexFixing(ONIndex3M,I973,TRUE,_xll.ohTrigger(RecalcTrigger,Trigger3M)),NA())</f>
        <v>2.1258626870217512E-2</v>
      </c>
      <c r="N973" s="52">
        <f>IFERROR(_xll.qlIndexFixing(Index6M,$H973,TRUE,_xll.ohTrigger(RecalcTrigger,Trigger6M)),NA())</f>
        <v>2.1907035410101472E-2</v>
      </c>
      <c r="O973" s="52">
        <f>IFERROR(_xll.qlIndexFixing(ONIndex6M,I973,TRUE,_xll.ohTrigger(RecalcTrigger,Trigger6M)),NA())</f>
        <v>2.1617654212313653E-2</v>
      </c>
      <c r="P973" s="52">
        <f>IFERROR(_xll.qlIndexFixing(Index1Y,$H973,TRUE,_xll.ohTrigger(RecalcTrigger,Trigger1Y)),NA())</f>
        <v>2.2691471010456349E-2</v>
      </c>
      <c r="Q973" s="52">
        <f>IFERROR(_xll.qlIndexFixing(ONIndex1Y,I973,TRUE,_xll.ohTrigger(RecalcTrigger,Trigger1Y)),NA())</f>
        <v>2.2235186038388477E-2</v>
      </c>
    </row>
    <row r="974" spans="2:17" x14ac:dyDescent="0.2">
      <c r="B974" s="46" t="s">
        <v>42</v>
      </c>
      <c r="D974" s="49">
        <f>_xll.qlCalendarAdvance(Calendar,$D973,B974,"f",FALSE)</f>
        <v>46189</v>
      </c>
      <c r="E974" s="49">
        <f>_xll.qlInterestRateIndexValueDate(IndexON,D974)</f>
        <v>46189</v>
      </c>
      <c r="F974" s="52">
        <f>IFERROR(_xll.qlIndexFixing(IndexON,D974,TRUE,_xll.ohTrigger(RecalcTrigger,TriggerON)),NA())</f>
        <v>1.9858462371633578E-2</v>
      </c>
      <c r="H974" s="49">
        <f>_xll.qlCalendarAdvance(Calendar,$H973,B974,"f",FALSE)</f>
        <v>46189</v>
      </c>
      <c r="I974" s="49">
        <f>_xll.qlInterestRateIndexValueDate(Index1M,$H974)</f>
        <v>46191</v>
      </c>
      <c r="J974" s="52">
        <f>IFERROR(_xll.qlIndexFixing(Index1M,$H974,TRUE,_xll.ohTrigger(RecalcTrigger,Trigger1M)),NA())</f>
        <v>2.0392316990102966E-2</v>
      </c>
      <c r="K974" s="52">
        <f>IFERROR(_xll.qlIndexFixing(ONIndex1M,I974,TRUE,_xll.ohTrigger(RecalcTrigger,Trigger1M)),NA())</f>
        <v>2.034532207746409E-2</v>
      </c>
      <c r="L974" s="52">
        <f>IFERROR(_xll.qlIndexFixing(Index3M,H974,TRUE,_xll.ohTrigger(RecalcTrigger,Trigger3M)),NA())</f>
        <v>2.1430898825555881E-2</v>
      </c>
      <c r="M974" s="52">
        <f>IFERROR(_xll.qlIndexFixing(ONIndex3M,I974,TRUE,_xll.ohTrigger(RecalcTrigger,Trigger3M)),NA())</f>
        <v>2.1275892698344734E-2</v>
      </c>
      <c r="N974" s="52">
        <f>IFERROR(_xll.qlIndexFixing(Index6M,$H974,TRUE,_xll.ohTrigger(RecalcTrigger,Trigger6M)),NA())</f>
        <v>2.1920080464784719E-2</v>
      </c>
      <c r="O974" s="52">
        <f>IFERROR(_xll.qlIndexFixing(ONIndex6M,I974,TRUE,_xll.ohTrigger(RecalcTrigger,Trigger6M)),NA())</f>
        <v>2.1632489730967208E-2</v>
      </c>
      <c r="P974" s="52">
        <f>IFERROR(_xll.qlIndexFixing(Index1Y,$H974,TRUE,_xll.ohTrigger(RecalcTrigger,Trigger1Y)),NA())</f>
        <v>2.2698796671898849E-2</v>
      </c>
      <c r="Q974" s="52">
        <f>IFERROR(_xll.qlIndexFixing(ONIndex1Y,I974,TRUE,_xll.ohTrigger(RecalcTrigger,Trigger1Y)),NA())</f>
        <v>2.2244453969531008E-2</v>
      </c>
    </row>
    <row r="975" spans="2:17" x14ac:dyDescent="0.2">
      <c r="B975" s="46" t="s">
        <v>42</v>
      </c>
      <c r="D975" s="49">
        <f>_xll.qlCalendarAdvance(Calendar,$D974,B975,"f",FALSE)</f>
        <v>46196</v>
      </c>
      <c r="E975" s="49">
        <f>_xll.qlInterestRateIndexValueDate(IndexON,D975)</f>
        <v>46196</v>
      </c>
      <c r="F975" s="52">
        <f>IFERROR(_xll.qlIndexFixing(IndexON,D975,TRUE,_xll.ohTrigger(RecalcTrigger,TriggerON)),NA())</f>
        <v>1.9878618163868822E-2</v>
      </c>
      <c r="H975" s="49">
        <f>_xll.qlCalendarAdvance(Calendar,$H974,B975,"f",FALSE)</f>
        <v>46196</v>
      </c>
      <c r="I975" s="49">
        <f>_xll.qlInterestRateIndexValueDate(Index1M,$H975)</f>
        <v>46198</v>
      </c>
      <c r="J975" s="52">
        <f>IFERROR(_xll.qlIndexFixing(Index1M,$H975,TRUE,_xll.ohTrigger(RecalcTrigger,Trigger1M)),NA())</f>
        <v>2.0409941194713677E-2</v>
      </c>
      <c r="K975" s="52">
        <f>IFERROR(_xll.qlIndexFixing(ONIndex1M,I975,TRUE,_xll.ohTrigger(RecalcTrigger,Trigger1M)),NA())</f>
        <v>2.0363178259517056E-2</v>
      </c>
      <c r="L975" s="52">
        <f>IFERROR(_xll.qlIndexFixing(Index3M,H975,TRUE,_xll.ohTrigger(RecalcTrigger,Trigger3M)),NA())</f>
        <v>2.1446949428221975E-2</v>
      </c>
      <c r="M975" s="52">
        <f>IFERROR(_xll.qlIndexFixing(ONIndex3M,I975,TRUE,_xll.ohTrigger(RecalcTrigger,Trigger3M)),NA())</f>
        <v>2.1292972593363046E-2</v>
      </c>
      <c r="N975" s="52">
        <f>IFERROR(_xll.qlIndexFixing(Index6M,$H975,TRUE,_xll.ohTrigger(RecalcTrigger,Trigger6M)),NA())</f>
        <v>2.1937556372390424E-2</v>
      </c>
      <c r="O975" s="52">
        <f>IFERROR(_xll.qlIndexFixing(ONIndex6M,I975,TRUE,_xll.ohTrigger(RecalcTrigger,Trigger6M)),NA())</f>
        <v>2.1647171572629631E-2</v>
      </c>
      <c r="P975" s="52">
        <f>IFERROR(_xll.qlIndexFixing(Index1Y,$H975,TRUE,_xll.ohTrigger(RecalcTrigger,Trigger1Y)),NA())</f>
        <v>2.2706040808161975E-2</v>
      </c>
      <c r="Q975" s="52">
        <f>IFERROR(_xll.qlIndexFixing(ONIndex1Y,I975,TRUE,_xll.ohTrigger(RecalcTrigger,Trigger1Y)),NA())</f>
        <v>2.2253633164455167E-2</v>
      </c>
    </row>
    <row r="976" spans="2:17" x14ac:dyDescent="0.2">
      <c r="B976" s="46" t="s">
        <v>42</v>
      </c>
      <c r="D976" s="49">
        <f>_xll.qlCalendarAdvance(Calendar,$D975,B976,"f",FALSE)</f>
        <v>46203</v>
      </c>
      <c r="E976" s="49">
        <f>_xll.qlInterestRateIndexValueDate(IndexON,D976)</f>
        <v>46203</v>
      </c>
      <c r="F976" s="52">
        <f>IFERROR(_xll.qlIndexFixing(IndexON,D976,TRUE,_xll.ohTrigger(RecalcTrigger,TriggerON)),NA())</f>
        <v>1.9898766073049856E-2</v>
      </c>
      <c r="H976" s="49">
        <f>_xll.qlCalendarAdvance(Calendar,$H975,B976,"f",FALSE)</f>
        <v>46203</v>
      </c>
      <c r="I976" s="49">
        <f>_xll.qlInterestRateIndexValueDate(Index1M,$H976)</f>
        <v>46205</v>
      </c>
      <c r="J976" s="52">
        <f>IFERROR(_xll.qlIndexFixing(Index1M,$H976,TRUE,_xll.ohTrigger(RecalcTrigger,Trigger1M)),NA())</f>
        <v>2.0427404879939104E-2</v>
      </c>
      <c r="K976" s="52">
        <f>IFERROR(_xll.qlIndexFixing(ONIndex1M,I976,TRUE,_xll.ohTrigger(RecalcTrigger,Trigger1M)),NA())</f>
        <v>2.0380874691756645E-2</v>
      </c>
      <c r="L976" s="52">
        <f>IFERROR(_xll.qlIndexFixing(Index3M,H976,TRUE,_xll.ohTrigger(RecalcTrigger,Trigger3M)),NA())</f>
        <v>2.1462809766442999E-2</v>
      </c>
      <c r="M976" s="52">
        <f>IFERROR(_xll.qlIndexFixing(ONIndex3M,I976,TRUE,_xll.ohTrigger(RecalcTrigger,Trigger3M)),NA())</f>
        <v>2.1309866069101346E-2</v>
      </c>
      <c r="N976" s="52">
        <f>IFERROR(_xll.qlIndexFixing(Index6M,$H976,TRUE,_xll.ohTrigger(RecalcTrigger,Trigger6M)),NA())</f>
        <v>2.1950252769951679E-2</v>
      </c>
      <c r="O976" s="52">
        <f>IFERROR(_xll.qlIndexFixing(ONIndex6M,I976,TRUE,_xll.ohTrigger(RecalcTrigger,Trigger6M)),NA())</f>
        <v>2.1661699502208975E-2</v>
      </c>
      <c r="P976" s="52">
        <f>IFERROR(_xll.qlIndexFixing(Index1Y,$H976,TRUE,_xll.ohTrigger(RecalcTrigger,Trigger1Y)),NA())</f>
        <v>2.2713203779107346E-2</v>
      </c>
      <c r="Q976" s="52">
        <f>IFERROR(_xll.qlIndexFixing(ONIndex1Y,I976,TRUE,_xll.ohTrigger(RecalcTrigger,Trigger1Y)),NA())</f>
        <v>2.2262723976558263E-2</v>
      </c>
    </row>
    <row r="977" spans="2:17" x14ac:dyDescent="0.2">
      <c r="B977" s="46" t="s">
        <v>42</v>
      </c>
      <c r="D977" s="49">
        <f>_xll.qlCalendarAdvance(Calendar,$D976,B977,"f",FALSE)</f>
        <v>46210</v>
      </c>
      <c r="E977" s="49">
        <f>_xll.qlInterestRateIndexValueDate(IndexON,D977)</f>
        <v>46210</v>
      </c>
      <c r="F977" s="52">
        <f>IFERROR(_xll.qlIndexFixing(IndexON,D977,TRUE,_xll.ohTrigger(RecalcTrigger,TriggerON)),NA())</f>
        <v>1.9918906779512469E-2</v>
      </c>
      <c r="H977" s="49">
        <f>_xll.qlCalendarAdvance(Calendar,$H976,B977,"f",FALSE)</f>
        <v>46210</v>
      </c>
      <c r="I977" s="49">
        <f>_xll.qlInterestRateIndexValueDate(Index1M,$H977)</f>
        <v>46212</v>
      </c>
      <c r="J977" s="52">
        <f>IFERROR(_xll.qlIndexFixing(Index1M,$H977,TRUE,_xll.ohTrigger(RecalcTrigger,Trigger1M)),NA())</f>
        <v>2.0444707731485656E-2</v>
      </c>
      <c r="K977" s="52">
        <f>IFERROR(_xll.qlIndexFixing(ONIndex1M,I977,TRUE,_xll.ohTrigger(RecalcTrigger,Trigger1M)),NA())</f>
        <v>2.0398411060993382E-2</v>
      </c>
      <c r="L977" s="52">
        <f>IFERROR(_xll.qlIndexFixing(Index3M,H977,TRUE,_xll.ohTrigger(RecalcTrigger,Trigger3M)),NA())</f>
        <v>2.1478479349025782E-2</v>
      </c>
      <c r="M977" s="52">
        <f>IFERROR(_xll.qlIndexFixing(ONIndex3M,I977,TRUE,_xll.ohTrigger(RecalcTrigger,Trigger3M)),NA())</f>
        <v>2.1326572639308594E-2</v>
      </c>
      <c r="N977" s="52">
        <f>IFERROR(_xll.qlIndexFixing(Index6M,$H977,TRUE,_xll.ohTrigger(RecalcTrigger,Trigger6M)),NA())</f>
        <v>2.1962790353687183E-2</v>
      </c>
      <c r="O977" s="52">
        <f>IFERROR(_xll.qlIndexFixing(ONIndex6M,I977,TRUE,_xll.ohTrigger(RecalcTrigger,Trigger6M)),NA())</f>
        <v>2.1676073284133679E-2</v>
      </c>
      <c r="P977" s="52">
        <f>IFERROR(_xll.qlIndexFixing(Index1Y,$H977,TRUE,_xll.ohTrigger(RecalcTrigger,Trigger1Y)),NA())</f>
        <v>2.2720285944626585E-2</v>
      </c>
      <c r="Q977" s="52">
        <f>IFERROR(_xll.qlIndexFixing(ONIndex1Y,I977,TRUE,_xll.ohTrigger(RecalcTrigger,Trigger1Y)),NA())</f>
        <v>2.2271726759477417E-2</v>
      </c>
    </row>
    <row r="978" spans="2:17" x14ac:dyDescent="0.2">
      <c r="B978" s="46" t="s">
        <v>42</v>
      </c>
      <c r="D978" s="49">
        <f>_xll.qlCalendarAdvance(Calendar,$D977,B978,"f",FALSE)</f>
        <v>46217</v>
      </c>
      <c r="E978" s="49">
        <f>_xll.qlInterestRateIndexValueDate(IndexON,D978)</f>
        <v>46217</v>
      </c>
      <c r="F978" s="52">
        <f>IFERROR(_xll.qlIndexFixing(IndexON,D978,TRUE,_xll.ohTrigger(RecalcTrigger,TriggerON)),NA())</f>
        <v>1.9939040963432575E-2</v>
      </c>
      <c r="H978" s="49">
        <f>_xll.qlCalendarAdvance(Calendar,$H977,B978,"f",FALSE)</f>
        <v>46217</v>
      </c>
      <c r="I978" s="49">
        <f>_xll.qlInterestRateIndexValueDate(Index1M,$H978)</f>
        <v>46219</v>
      </c>
      <c r="J978" s="52">
        <f>IFERROR(_xll.qlIndexFixing(Index1M,$H978,TRUE,_xll.ohTrigger(RecalcTrigger,Trigger1M)),NA())</f>
        <v>2.0461849435064738E-2</v>
      </c>
      <c r="K978" s="52">
        <f>IFERROR(_xll.qlIndexFixing(ONIndex1M,I978,TRUE,_xll.ohTrigger(RecalcTrigger,Trigger1M)),NA())</f>
        <v>2.0415787054197665E-2</v>
      </c>
      <c r="L978" s="52">
        <f>IFERROR(_xll.qlIndexFixing(Index3M,H978,TRUE,_xll.ohTrigger(RecalcTrigger,Trigger3M)),NA())</f>
        <v>2.1493957684799739E-2</v>
      </c>
      <c r="M978" s="52">
        <f>IFERROR(_xll.qlIndexFixing(ONIndex3M,I978,TRUE,_xll.ohTrigger(RecalcTrigger,Trigger3M)),NA())</f>
        <v>2.1343091817653814E-2</v>
      </c>
      <c r="N978" s="52">
        <f>IFERROR(_xll.qlIndexFixing(Index6M,$H978,TRUE,_xll.ohTrigger(RecalcTrigger,Trigger6M)),NA())</f>
        <v>2.1975168882599184E-2</v>
      </c>
      <c r="O978" s="52">
        <f>IFERROR(_xll.qlIndexFixing(ONIndex6M,I978,TRUE,_xll.ohTrigger(RecalcTrigger,Trigger6M)),NA())</f>
        <v>2.1690292683311796E-2</v>
      </c>
      <c r="P978" s="52">
        <f>IFERROR(_xll.qlIndexFixing(Index1Y,$H978,TRUE,_xll.ohTrigger(RecalcTrigger,Trigger1Y)),NA())</f>
        <v>2.2727287664640883E-2</v>
      </c>
      <c r="Q978" s="52">
        <f>IFERROR(_xll.qlIndexFixing(ONIndex1Y,I978,TRUE,_xll.ohTrigger(RecalcTrigger,Trigger1Y)),NA())</f>
        <v>2.2280641866530004E-2</v>
      </c>
    </row>
    <row r="979" spans="2:17" x14ac:dyDescent="0.2">
      <c r="B979" s="46" t="s">
        <v>42</v>
      </c>
      <c r="D979" s="49">
        <f>_xll.qlCalendarAdvance(Calendar,$D978,B979,"f",FALSE)</f>
        <v>46224</v>
      </c>
      <c r="E979" s="49">
        <f>_xll.qlInterestRateIndexValueDate(IndexON,D979)</f>
        <v>46224</v>
      </c>
      <c r="F979" s="52">
        <f>IFERROR(_xll.qlIndexFixing(IndexON,D979,TRUE,_xll.ohTrigger(RecalcTrigger,TriggerON)),NA())</f>
        <v>1.9959169305066027E-2</v>
      </c>
      <c r="H979" s="49">
        <f>_xll.qlCalendarAdvance(Calendar,$H978,B979,"f",FALSE)</f>
        <v>46224</v>
      </c>
      <c r="I979" s="49">
        <f>_xll.qlInterestRateIndexValueDate(Index1M,$H979)</f>
        <v>46226</v>
      </c>
      <c r="J979" s="52">
        <f>IFERROR(_xll.qlIndexFixing(Index1M,$H979,TRUE,_xll.ohTrigger(RecalcTrigger,Trigger1M)),NA())</f>
        <v>2.0478829676390253E-2</v>
      </c>
      <c r="K979" s="52">
        <f>IFERROR(_xll.qlIndexFixing(ONIndex1M,I979,TRUE,_xll.ohTrigger(RecalcTrigger,Trigger1M)),NA())</f>
        <v>2.0433002358419827E-2</v>
      </c>
      <c r="L979" s="52">
        <f>IFERROR(_xll.qlIndexFixing(Index3M,H979,TRUE,_xll.ohTrigger(RecalcTrigger,Trigger3M)),NA())</f>
        <v>2.15092442826108E-2</v>
      </c>
      <c r="M979" s="52">
        <f>IFERROR(_xll.qlIndexFixing(ONIndex3M,I979,TRUE,_xll.ohTrigger(RecalcTrigger,Trigger3M)),NA())</f>
        <v>2.1359423117885967E-2</v>
      </c>
      <c r="N979" s="52">
        <f>IFERROR(_xll.qlIndexFixing(Index6M,$H979,TRUE,_xll.ohTrigger(RecalcTrigger,Trigger6M)),NA())</f>
        <v>2.1987388115724732E-2</v>
      </c>
      <c r="O979" s="52">
        <f>IFERROR(_xll.qlIndexFixing(ONIndex6M,I979,TRUE,_xll.ohTrigger(RecalcTrigger,Trigger6M)),NA())</f>
        <v>2.1704357464331636E-2</v>
      </c>
      <c r="P979" s="52">
        <f>IFERROR(_xll.qlIndexFixing(Index1Y,$H979,TRUE,_xll.ohTrigger(RecalcTrigger,Trigger1Y)),NA())</f>
        <v>2.2734209299100992E-2</v>
      </c>
      <c r="Q979" s="52">
        <f>IFERROR(_xll.qlIndexFixing(ONIndex1Y,I979,TRUE,_xll.ohTrigger(RecalcTrigger,Trigger1Y)),NA())</f>
        <v>2.2289469651273208E-2</v>
      </c>
    </row>
    <row r="980" spans="2:17" x14ac:dyDescent="0.2">
      <c r="B980" s="46" t="s">
        <v>42</v>
      </c>
      <c r="D980" s="49">
        <f>_xll.qlCalendarAdvance(Calendar,$D979,B980,"f",FALSE)</f>
        <v>46231</v>
      </c>
      <c r="E980" s="49">
        <f>_xll.qlInterestRateIndexValueDate(IndexON,D980)</f>
        <v>46231</v>
      </c>
      <c r="F980" s="52">
        <f>IFERROR(_xll.qlIndexFixing(IndexON,D980,TRUE,_xll.ohTrigger(RecalcTrigger,TriggerON)),NA())</f>
        <v>1.997929248458874E-2</v>
      </c>
      <c r="H980" s="49">
        <f>_xll.qlCalendarAdvance(Calendar,$H979,B980,"f",FALSE)</f>
        <v>46231</v>
      </c>
      <c r="I980" s="49">
        <f>_xll.qlInterestRateIndexValueDate(Index1M,$H980)</f>
        <v>46233</v>
      </c>
      <c r="J980" s="52">
        <f>IFERROR(_xll.qlIndexFixing(Index1M,$H980,TRUE,_xll.ohTrigger(RecalcTrigger,Trigger1M)),NA())</f>
        <v>2.0495648141186096E-2</v>
      </c>
      <c r="K980" s="52">
        <f>IFERROR(_xll.qlIndexFixing(ONIndex1M,I980,TRUE,_xll.ohTrigger(RecalcTrigger,Trigger1M)),NA())</f>
        <v>2.0450056660710203E-2</v>
      </c>
      <c r="L980" s="52">
        <f>IFERROR(_xll.qlIndexFixing(Index3M,H980,TRUE,_xll.ohTrigger(RecalcTrigger,Trigger3M)),NA())</f>
        <v>2.1524338651328346E-2</v>
      </c>
      <c r="M980" s="52">
        <f>IFERROR(_xll.qlIndexFixing(ONIndex3M,I980,TRUE,_xll.ohTrigger(RecalcTrigger,Trigger3M)),NA())</f>
        <v>2.1375566053754014E-2</v>
      </c>
      <c r="N980" s="52">
        <f>IFERROR(_xll.qlIndexFixing(Index6M,$H980,TRUE,_xll.ohTrigger(RecalcTrigger,Trigger6M)),NA())</f>
        <v>2.1995019052797746E-2</v>
      </c>
      <c r="O980" s="52">
        <f>IFERROR(_xll.qlIndexFixing(ONIndex6M,I980,TRUE,_xll.ohTrigger(RecalcTrigger,Trigger6M)),NA())</f>
        <v>2.1718267392021318E-2</v>
      </c>
      <c r="P980" s="52">
        <f>IFERROR(_xll.qlIndexFixing(Index1Y,$H980,TRUE,_xll.ohTrigger(RecalcTrigger,Trigger1Y)),NA())</f>
        <v>2.2741051207986793E-2</v>
      </c>
      <c r="Q980" s="52">
        <f>IFERROR(_xll.qlIndexFixing(ONIndex1Y,I980,TRUE,_xll.ohTrigger(RecalcTrigger,Trigger1Y)),NA())</f>
        <v>2.2298210467264212E-2</v>
      </c>
    </row>
    <row r="981" spans="2:17" x14ac:dyDescent="0.2">
      <c r="B981" s="46" t="s">
        <v>42</v>
      </c>
      <c r="D981" s="49">
        <f>_xll.qlCalendarAdvance(Calendar,$D980,B981,"f",FALSE)</f>
        <v>46238</v>
      </c>
      <c r="E981" s="49">
        <f>_xll.qlInterestRateIndexValueDate(IndexON,D981)</f>
        <v>46238</v>
      </c>
      <c r="F981" s="52">
        <f>IFERROR(_xll.qlIndexFixing(IndexON,D981,TRUE,_xll.ohTrigger(RecalcTrigger,TriggerON)),NA())</f>
        <v>1.9999411182416438E-2</v>
      </c>
      <c r="H981" s="49">
        <f>_xll.qlCalendarAdvance(Calendar,$H980,B981,"f",FALSE)</f>
        <v>46238</v>
      </c>
      <c r="I981" s="49">
        <f>_xll.qlInterestRateIndexValueDate(Index1M,$H981)</f>
        <v>46240</v>
      </c>
      <c r="J981" s="52">
        <f>IFERROR(_xll.qlIndexFixing(Index1M,$H981,TRUE,_xll.ohTrigger(RecalcTrigger,Trigger1M)),NA())</f>
        <v>2.0512304515171165E-2</v>
      </c>
      <c r="K981" s="52">
        <f>IFERROR(_xll.qlIndexFixing(ONIndex1M,I981,TRUE,_xll.ohTrigger(RecalcTrigger,Trigger1M)),NA())</f>
        <v>2.0466949647879318E-2</v>
      </c>
      <c r="L981" s="52">
        <f>IFERROR(_xll.qlIndexFixing(Index3M,H981,TRUE,_xll.ohTrigger(RecalcTrigger,Trigger3M)),NA())</f>
        <v>2.1539240299840882E-2</v>
      </c>
      <c r="M981" s="52">
        <f>IFERROR(_xll.qlIndexFixing(ONIndex3M,I981,TRUE,_xll.ohTrigger(RecalcTrigger,Trigger3M)),NA())</f>
        <v>2.1391520138926978E-2</v>
      </c>
      <c r="N981" s="52">
        <f>IFERROR(_xll.qlIndexFixing(Index6M,$H981,TRUE,_xll.ohTrigger(RecalcTrigger,Trigger6M)),NA())</f>
        <v>2.2011347730922823E-2</v>
      </c>
      <c r="O981" s="52">
        <f>IFERROR(_xll.qlIndexFixing(ONIndex6M,I981,TRUE,_xll.ohTrigger(RecalcTrigger,Trigger6M)),NA())</f>
        <v>2.173202223096915E-2</v>
      </c>
      <c r="P981" s="52">
        <f>IFERROR(_xll.qlIndexFixing(Index1Y,$H981,TRUE,_xll.ohTrigger(RecalcTrigger,Trigger1Y)),NA())</f>
        <v>2.2747813751306203E-2</v>
      </c>
      <c r="Q981" s="52">
        <f>IFERROR(_xll.qlIndexFixing(ONIndex1Y,I981,TRUE,_xll.ohTrigger(RecalcTrigger,Trigger1Y)),NA())</f>
        <v>2.2306864667820392E-2</v>
      </c>
    </row>
    <row r="982" spans="2:17" x14ac:dyDescent="0.2">
      <c r="B982" s="46" t="s">
        <v>42</v>
      </c>
      <c r="D982" s="49">
        <f>_xll.qlCalendarAdvance(Calendar,$D981,B982,"f",FALSE)</f>
        <v>46245</v>
      </c>
      <c r="E982" s="49">
        <f>_xll.qlInterestRateIndexValueDate(IndexON,D982)</f>
        <v>46245</v>
      </c>
      <c r="F982" s="52">
        <f>IFERROR(_xll.qlIndexFixing(IndexON,D982,TRUE,_xll.ohTrigger(RecalcTrigger,TriggerON)),NA())</f>
        <v>2.0019526078804972E-2</v>
      </c>
      <c r="H982" s="49">
        <f>_xll.qlCalendarAdvance(Calendar,$H981,B982,"f",FALSE)</f>
        <v>46245</v>
      </c>
      <c r="I982" s="49">
        <f>_xll.qlInterestRateIndexValueDate(Index1M,$H982)</f>
        <v>46247</v>
      </c>
      <c r="J982" s="52">
        <f>IFERROR(_xll.qlIndexFixing(Index1M,$H982,TRUE,_xll.ohTrigger(RecalcTrigger,Trigger1M)),NA())</f>
        <v>2.0528798484081845E-2</v>
      </c>
      <c r="K982" s="52">
        <f>IFERROR(_xll.qlIndexFixing(ONIndex1M,I982,TRUE,_xll.ohTrigger(RecalcTrigger,Trigger1M)),NA())</f>
        <v>2.0483681007057442E-2</v>
      </c>
      <c r="L982" s="52">
        <f>IFERROR(_xll.qlIndexFixing(Index3M,H982,TRUE,_xll.ohTrigger(RecalcTrigger,Trigger3M)),NA())</f>
        <v>2.1553948737056891E-2</v>
      </c>
      <c r="M982" s="52">
        <f>IFERROR(_xll.qlIndexFixing(ONIndex3M,I982,TRUE,_xll.ohTrigger(RecalcTrigger,Trigger3M)),NA())</f>
        <v>2.1407284887073885E-2</v>
      </c>
      <c r="N982" s="52">
        <f>IFERROR(_xll.qlIndexFixing(Index6M,$H982,TRUE,_xll.ohTrigger(RecalcTrigger,Trigger6M)),NA())</f>
        <v>2.2023087631232351E-2</v>
      </c>
      <c r="O982" s="52">
        <f>IFERROR(_xll.qlIndexFixing(ONIndex6M,I982,TRUE,_xll.ohTrigger(RecalcTrigger,Trigger6M)),NA())</f>
        <v>2.174562174584338E-2</v>
      </c>
      <c r="P982" s="52">
        <f>IFERROR(_xll.qlIndexFixing(Index1Y,$H982,TRUE,_xll.ohTrigger(RecalcTrigger,Trigger1Y)),NA())</f>
        <v>2.2754497289096481E-2</v>
      </c>
      <c r="Q982" s="52">
        <f>IFERROR(_xll.qlIndexFixing(ONIndex1Y,I982,TRUE,_xll.ohTrigger(RecalcTrigger,Trigger1Y)),NA())</f>
        <v>2.2315432606738739E-2</v>
      </c>
    </row>
    <row r="983" spans="2:17" x14ac:dyDescent="0.2">
      <c r="B983" s="46" t="s">
        <v>42</v>
      </c>
      <c r="D983" s="49">
        <f>_xll.qlCalendarAdvance(Calendar,$D982,B983,"f",FALSE)</f>
        <v>46252</v>
      </c>
      <c r="E983" s="49">
        <f>_xll.qlInterestRateIndexValueDate(IndexON,D983)</f>
        <v>46252</v>
      </c>
      <c r="F983" s="52">
        <f>IFERROR(_xll.qlIndexFixing(IndexON,D983,TRUE,_xll.ohTrigger(RecalcTrigger,TriggerON)),NA())</f>
        <v>2.0039637853690451E-2</v>
      </c>
      <c r="H983" s="49">
        <f>_xll.qlCalendarAdvance(Calendar,$H982,B983,"f",FALSE)</f>
        <v>46252</v>
      </c>
      <c r="I983" s="49">
        <f>_xll.qlInterestRateIndexValueDate(Index1M,$H983)</f>
        <v>46254</v>
      </c>
      <c r="J983" s="52">
        <f>IFERROR(_xll.qlIndexFixing(Index1M,$H983,TRUE,_xll.ohTrigger(RecalcTrigger,Trigger1M)),NA())</f>
        <v>2.0545129733649525E-2</v>
      </c>
      <c r="K983" s="52">
        <f>IFERROR(_xll.qlIndexFixing(ONIndex1M,I983,TRUE,_xll.ohTrigger(RecalcTrigger,Trigger1M)),NA())</f>
        <v>2.0500250425135036E-2</v>
      </c>
      <c r="L983" s="52">
        <f>IFERROR(_xll.qlIndexFixing(Index3M,H983,TRUE,_xll.ohTrigger(RecalcTrigger,Trigger3M)),NA())</f>
        <v>2.1568463471908314E-2</v>
      </c>
      <c r="M983" s="52">
        <f>IFERROR(_xll.qlIndexFixing(ONIndex3M,I983,TRUE,_xll.ohTrigger(RecalcTrigger,Trigger3M)),NA())</f>
        <v>2.1422859812103567E-2</v>
      </c>
      <c r="N983" s="52">
        <f>IFERROR(_xll.qlIndexFixing(Index6M,$H983,TRUE,_xll.ohTrigger(RecalcTrigger,Trigger6M)),NA())</f>
        <v>2.2034667272228102E-2</v>
      </c>
      <c r="O983" s="52">
        <f>IFERROR(_xll.qlIndexFixing(ONIndex6M,I983,TRUE,_xll.ohTrigger(RecalcTrigger,Trigger6M)),NA())</f>
        <v>2.1759065701392188E-2</v>
      </c>
      <c r="P983" s="52">
        <f>IFERROR(_xll.qlIndexFixing(Index1Y,$H983,TRUE,_xll.ohTrigger(RecalcTrigger,Trigger1Y)),NA())</f>
        <v>2.2761102181422917E-2</v>
      </c>
      <c r="Q983" s="52">
        <f>IFERROR(_xll.qlIndexFixing(ONIndex1Y,I983,TRUE,_xll.ohTrigger(RecalcTrigger,Trigger1Y)),NA())</f>
        <v>2.2323914637256692E-2</v>
      </c>
    </row>
    <row r="984" spans="2:17" x14ac:dyDescent="0.2">
      <c r="B984" s="46" t="s">
        <v>42</v>
      </c>
      <c r="D984" s="49">
        <f>_xll.qlCalendarAdvance(Calendar,$D983,B984,"f",FALSE)</f>
        <v>46259</v>
      </c>
      <c r="E984" s="49">
        <f>_xll.qlInterestRateIndexValueDate(IndexON,D984)</f>
        <v>46259</v>
      </c>
      <c r="F984" s="52">
        <f>IFERROR(_xll.qlIndexFixing(IndexON,D984,TRUE,_xll.ohTrigger(RecalcTrigger,TriggerON)),NA())</f>
        <v>2.0059747187648469E-2</v>
      </c>
      <c r="H984" s="49">
        <f>_xll.qlCalendarAdvance(Calendar,$H983,B984,"f",FALSE)</f>
        <v>46259</v>
      </c>
      <c r="I984" s="49">
        <f>_xll.qlInterestRateIndexValueDate(Index1M,$H984)</f>
        <v>46261</v>
      </c>
      <c r="J984" s="52">
        <f>IFERROR(_xll.qlIndexFixing(Index1M,$H984,TRUE,_xll.ohTrigger(RecalcTrigger,Trigger1M)),NA())</f>
        <v>2.0561297949620583E-2</v>
      </c>
      <c r="K984" s="52">
        <f>IFERROR(_xll.qlIndexFixing(ONIndex1M,I984,TRUE,_xll.ohTrigger(RecalcTrigger,Trigger1M)),NA())</f>
        <v>2.0516657589082499E-2</v>
      </c>
      <c r="L984" s="52">
        <f>IFERROR(_xll.qlIndexFixing(Index3M,H984,TRUE,_xll.ohTrigger(RecalcTrigger,Trigger3M)),NA())</f>
        <v>2.1582784013347955E-2</v>
      </c>
      <c r="M984" s="52">
        <f>IFERROR(_xll.qlIndexFixing(ONIndex3M,I984,TRUE,_xll.ohTrigger(RecalcTrigger,Trigger3M)),NA())</f>
        <v>2.1438244427605113E-2</v>
      </c>
      <c r="N984" s="52">
        <f>IFERROR(_xll.qlIndexFixing(Index6M,$H984,TRUE,_xll.ohTrigger(RecalcTrigger,Trigger6M)),NA())</f>
        <v>2.2041787361858411E-2</v>
      </c>
      <c r="O984" s="52">
        <f>IFERROR(_xll.qlIndexFixing(ONIndex6M,I984,TRUE,_xll.ohTrigger(RecalcTrigger,Trigger6M)),NA())</f>
        <v>2.1772353862283822E-2</v>
      </c>
      <c r="P984" s="52">
        <f>IFERROR(_xll.qlIndexFixing(Index1Y,$H984,TRUE,_xll.ohTrigger(RecalcTrigger,Trigger1Y)),NA())</f>
        <v>2.2767628788377743E-2</v>
      </c>
      <c r="Q984" s="52">
        <f>IFERROR(_xll.qlIndexFixing(ONIndex1Y,I984,TRUE,_xll.ohTrigger(RecalcTrigger,Trigger1Y)),NA())</f>
        <v>2.2332311112931436E-2</v>
      </c>
    </row>
    <row r="985" spans="2:17" x14ac:dyDescent="0.2">
      <c r="B985" s="46" t="s">
        <v>42</v>
      </c>
      <c r="D985" s="49">
        <f>_xll.qlCalendarAdvance(Calendar,$D984,B985,"f",FALSE)</f>
        <v>46266</v>
      </c>
      <c r="E985" s="49">
        <f>_xll.qlInterestRateIndexValueDate(IndexON,D985)</f>
        <v>46266</v>
      </c>
      <c r="F985" s="52">
        <f>IFERROR(_xll.qlIndexFixing(IndexON,D985,TRUE,_xll.ohTrigger(RecalcTrigger,TriggerON)),NA())</f>
        <v>2.0079854760854943E-2</v>
      </c>
      <c r="H985" s="49">
        <f>_xll.qlCalendarAdvance(Calendar,$H984,B985,"f",FALSE)</f>
        <v>46266</v>
      </c>
      <c r="I985" s="49">
        <f>_xll.qlInterestRateIndexValueDate(Index1M,$H985)</f>
        <v>46268</v>
      </c>
      <c r="J985" s="52">
        <f>IFERROR(_xll.qlIndexFixing(Index1M,$H985,TRUE,_xll.ohTrigger(RecalcTrigger,Trigger1M)),NA())</f>
        <v>2.0577302817736398E-2</v>
      </c>
      <c r="K985" s="52">
        <f>IFERROR(_xll.qlIndexFixing(ONIndex1M,I985,TRUE,_xll.ohTrigger(RecalcTrigger,Trigger1M)),NA())</f>
        <v>2.05329021860301E-2</v>
      </c>
      <c r="L985" s="52">
        <f>IFERROR(_xll.qlIndexFixing(Index3M,H985,TRUE,_xll.ohTrigger(RecalcTrigger,Trigger3M)),NA())</f>
        <v>2.1595291166415048E-2</v>
      </c>
      <c r="M985" s="52">
        <f>IFERROR(_xll.qlIndexFixing(ONIndex3M,I985,TRUE,_xll.ohTrigger(RecalcTrigger,Trigger3M)),NA())</f>
        <v>2.1453438247407419E-2</v>
      </c>
      <c r="N985" s="52">
        <f>IFERROR(_xll.qlIndexFixing(Index6M,$H985,TRUE,_xll.ohTrigger(RecalcTrigger,Trigger6M)),NA())</f>
        <v>2.2050229172144175E-2</v>
      </c>
      <c r="O985" s="52">
        <f>IFERROR(_xll.qlIndexFixing(ONIndex6M,I985,TRUE,_xll.ohTrigger(RecalcTrigger,Trigger6M)),NA())</f>
        <v>2.1785485993186526E-2</v>
      </c>
      <c r="P985" s="52">
        <f>IFERROR(_xll.qlIndexFixing(Index1Y,$H985,TRUE,_xll.ohTrigger(RecalcTrigger,Trigger1Y)),NA())</f>
        <v>2.2774077470082539E-2</v>
      </c>
      <c r="Q985" s="52">
        <f>IFERROR(_xll.qlIndexFixing(ONIndex1Y,I985,TRUE,_xll.ohTrigger(RecalcTrigger,Trigger1Y)),NA())</f>
        <v>2.234062238716028E-2</v>
      </c>
    </row>
    <row r="986" spans="2:17" x14ac:dyDescent="0.2">
      <c r="B986" s="46" t="s">
        <v>42</v>
      </c>
      <c r="D986" s="49">
        <f>_xll.qlCalendarAdvance(Calendar,$D985,B986,"f",FALSE)</f>
        <v>46273</v>
      </c>
      <c r="E986" s="49">
        <f>_xll.qlInterestRateIndexValueDate(IndexON,D986)</f>
        <v>46273</v>
      </c>
      <c r="F986" s="52">
        <f>IFERROR(_xll.qlIndexFixing(IndexON,D986,TRUE,_xll.ohTrigger(RecalcTrigger,TriggerON)),NA())</f>
        <v>2.0099961253485787E-2</v>
      </c>
      <c r="H986" s="49">
        <f>_xll.qlCalendarAdvance(Calendar,$H985,B986,"f",FALSE)</f>
        <v>46273</v>
      </c>
      <c r="I986" s="49">
        <f>_xll.qlInterestRateIndexValueDate(Index1M,$H986)</f>
        <v>46275</v>
      </c>
      <c r="J986" s="52">
        <f>IFERROR(_xll.qlIndexFixing(Index1M,$H986,TRUE,_xll.ohTrigger(RecalcTrigger,Trigger1M)),NA())</f>
        <v>2.0593144023750842E-2</v>
      </c>
      <c r="K986" s="52">
        <f>IFERROR(_xll.qlIndexFixing(ONIndex1M,I986,TRUE,_xll.ohTrigger(RecalcTrigger,Trigger1M)),NA())</f>
        <v>2.0548983902708429E-2</v>
      </c>
      <c r="L986" s="52">
        <f>IFERROR(_xll.qlIndexFixing(Index3M,H986,TRUE,_xll.ohTrigger(RecalcTrigger,Trigger3M)),NA())</f>
        <v>2.1609235047076153E-2</v>
      </c>
      <c r="M986" s="52">
        <f>IFERROR(_xll.qlIndexFixing(ONIndex3M,I986,TRUE,_xll.ohTrigger(RecalcTrigger,Trigger3M)),NA())</f>
        <v>2.1468440785019638E-2</v>
      </c>
      <c r="N986" s="52">
        <f>IFERROR(_xll.qlIndexFixing(Index6M,$H986,TRUE,_xll.ohTrigger(RecalcTrigger,Trigger6M)),NA())</f>
        <v>2.2061381086455074E-2</v>
      </c>
      <c r="O986" s="52">
        <f>IFERROR(_xll.qlIndexFixing(ONIndex6M,I986,TRUE,_xll.ohTrigger(RecalcTrigger,Trigger6M)),NA())</f>
        <v>2.1798461858768547E-2</v>
      </c>
      <c r="P986" s="52">
        <f>IFERROR(_xll.qlIndexFixing(Index1Y,$H986,TRUE,_xll.ohTrigger(RecalcTrigger,Trigger1Y)),NA())</f>
        <v>2.2780448586684716E-2</v>
      </c>
      <c r="Q986" s="52">
        <f>IFERROR(_xll.qlIndexFixing(ONIndex1Y,I986,TRUE,_xll.ohTrigger(RecalcTrigger,Trigger1Y)),NA())</f>
        <v>2.2348848813740219E-2</v>
      </c>
    </row>
    <row r="987" spans="2:17" x14ac:dyDescent="0.2">
      <c r="B987" s="46" t="s">
        <v>42</v>
      </c>
      <c r="D987" s="49">
        <f>_xll.qlCalendarAdvance(Calendar,$D986,B987,"f",FALSE)</f>
        <v>46280</v>
      </c>
      <c r="E987" s="49">
        <f>_xll.qlInterestRateIndexValueDate(IndexON,D987)</f>
        <v>46280</v>
      </c>
      <c r="F987" s="52">
        <f>IFERROR(_xll.qlIndexFixing(IndexON,D987,TRUE,_xll.ohTrigger(RecalcTrigger,TriggerON)),NA())</f>
        <v>2.0120067345796855E-2</v>
      </c>
      <c r="H987" s="49">
        <f>_xll.qlCalendarAdvance(Calendar,$H986,B987,"f",FALSE)</f>
        <v>46280</v>
      </c>
      <c r="I987" s="49">
        <f>_xll.qlInterestRateIndexValueDate(Index1M,$H987)</f>
        <v>46282</v>
      </c>
      <c r="J987" s="52">
        <f>IFERROR(_xll.qlIndexFixing(Index1M,$H987,TRUE,_xll.ohTrigger(RecalcTrigger,Trigger1M)),NA())</f>
        <v>2.0608821253422782E-2</v>
      </c>
      <c r="K987" s="52">
        <f>IFERROR(_xll.qlIndexFixing(ONIndex1M,I987,TRUE,_xll.ohTrigger(RecalcTrigger,Trigger1M)),NA())</f>
        <v>2.0564902426327691E-2</v>
      </c>
      <c r="L987" s="52">
        <f>IFERROR(_xll.qlIndexFixing(Index3M,H987,TRUE,_xll.ohTrigger(RecalcTrigger,Trigger3M)),NA())</f>
        <v>2.1622983307559619E-2</v>
      </c>
      <c r="M987" s="52">
        <f>IFERROR(_xll.qlIndexFixing(ONIndex3M,I987,TRUE,_xll.ohTrigger(RecalcTrigger,Trigger3M)),NA())</f>
        <v>2.1483251554350602E-2</v>
      </c>
      <c r="N987" s="52">
        <f>IFERROR(_xll.qlIndexFixing(Index6M,$H987,TRUE,_xll.ohTrigger(RecalcTrigger,Trigger6M)),NA())</f>
        <v>2.2072371911819148E-2</v>
      </c>
      <c r="O987" s="52">
        <f>IFERROR(_xll.qlIndexFixing(ONIndex6M,I987,TRUE,_xll.ohTrigger(RecalcTrigger,Trigger6M)),NA())</f>
        <v>2.1811281223937939E-2</v>
      </c>
      <c r="P987" s="52">
        <f>IFERROR(_xll.qlIndexFixing(Index1Y,$H987,TRUE,_xll.ohTrigger(RecalcTrigger,Trigger1Y)),NA())</f>
        <v>2.2786742498359512E-2</v>
      </c>
      <c r="Q987" s="52">
        <f>IFERROR(_xll.qlIndexFixing(ONIndex1Y,I987,TRUE,_xll.ohTrigger(RecalcTrigger,Trigger1Y)),NA())</f>
        <v>2.2356990745908689E-2</v>
      </c>
    </row>
    <row r="988" spans="2:17" x14ac:dyDescent="0.2">
      <c r="B988" s="46" t="s">
        <v>42</v>
      </c>
      <c r="D988" s="49">
        <f>_xll.qlCalendarAdvance(Calendar,$D987,B988,"f",FALSE)</f>
        <v>46287</v>
      </c>
      <c r="E988" s="49">
        <f>_xll.qlInterestRateIndexValueDate(IndexON,D988)</f>
        <v>46287</v>
      </c>
      <c r="F988" s="52">
        <f>IFERROR(_xll.qlIndexFixing(IndexON,D988,TRUE,_xll.ohTrigger(RecalcTrigger,TriggerON)),NA())</f>
        <v>2.0140173718203869E-2</v>
      </c>
      <c r="H988" s="49">
        <f>_xll.qlCalendarAdvance(Calendar,$H987,B988,"f",FALSE)</f>
        <v>46287</v>
      </c>
      <c r="I988" s="49">
        <f>_xll.qlInterestRateIndexValueDate(Index1M,$H988)</f>
        <v>46289</v>
      </c>
      <c r="J988" s="52">
        <f>IFERROR(_xll.qlIndexFixing(Index1M,$H988,TRUE,_xll.ohTrigger(RecalcTrigger,Trigger1M)),NA())</f>
        <v>2.0624334192511085E-2</v>
      </c>
      <c r="K988" s="52">
        <f>IFERROR(_xll.qlIndexFixing(ONIndex1M,I988,TRUE,_xll.ohTrigger(RecalcTrigger,Trigger1M)),NA())</f>
        <v>2.0580657443698414E-2</v>
      </c>
      <c r="L988" s="52">
        <f>IFERROR(_xll.qlIndexFixing(Index3M,H988,TRUE,_xll.ohTrigger(RecalcTrigger,Trigger3M)),NA())</f>
        <v>2.1636535456957911E-2</v>
      </c>
      <c r="M988" s="52">
        <f>IFERROR(_xll.qlIndexFixing(ONIndex3M,I988,TRUE,_xll.ohTrigger(RecalcTrigger,Trigger3M)),NA())</f>
        <v>2.1497870069149272E-2</v>
      </c>
      <c r="N988" s="52">
        <f>IFERROR(_xll.qlIndexFixing(Index6M,$H988,TRUE,_xll.ohTrigger(RecalcTrigger,Trigger6M)),NA())</f>
        <v>2.2083201407708801E-2</v>
      </c>
      <c r="O988" s="52">
        <f>IFERROR(_xll.qlIndexFixing(ONIndex6M,I988,TRUE,_xll.ohTrigger(RecalcTrigger,Trigger6M)),NA())</f>
        <v>2.1823943853203076E-2</v>
      </c>
      <c r="P988" s="52">
        <f>IFERROR(_xll.qlIndexFixing(Index1Y,$H988,TRUE,_xll.ohTrigger(RecalcTrigger,Trigger1Y)),NA())</f>
        <v>2.2792959565136304E-2</v>
      </c>
      <c r="Q988" s="52">
        <f>IFERROR(_xll.qlIndexFixing(ONIndex1Y,I988,TRUE,_xll.ohTrigger(RecalcTrigger,Trigger1Y)),NA())</f>
        <v>2.236504853714294E-2</v>
      </c>
    </row>
    <row r="989" spans="2:17" x14ac:dyDescent="0.2">
      <c r="B989" s="46" t="s">
        <v>42</v>
      </c>
      <c r="D989" s="49">
        <f>_xll.qlCalendarAdvance(Calendar,$D988,B989,"f",FALSE)</f>
        <v>46294</v>
      </c>
      <c r="E989" s="49">
        <f>_xll.qlInterestRateIndexValueDate(IndexON,D989)</f>
        <v>46294</v>
      </c>
      <c r="F989" s="52">
        <f>IFERROR(_xll.qlIndexFixing(IndexON,D989,TRUE,_xll.ohTrigger(RecalcTrigger,TriggerON)),NA())</f>
        <v>2.0160183474215998E-2</v>
      </c>
      <c r="H989" s="49">
        <f>_xll.qlCalendarAdvance(Calendar,$H988,B989,"f",FALSE)</f>
        <v>46294</v>
      </c>
      <c r="I989" s="49">
        <f>_xll.qlInterestRateIndexValueDate(Index1M,$H989)</f>
        <v>46296</v>
      </c>
      <c r="J989" s="52">
        <f>IFERROR(_xll.qlIndexFixing(Index1M,$H989,TRUE,_xll.ohTrigger(RecalcTrigger,Trigger1M)),NA())</f>
        <v>2.0639682526784608E-2</v>
      </c>
      <c r="K989" s="52">
        <f>IFERROR(_xll.qlIndexFixing(ONIndex1M,I989,TRUE,_xll.ohTrigger(RecalcTrigger,Trigger1M)),NA())</f>
        <v>2.0596248641950865E-2</v>
      </c>
      <c r="L989" s="52">
        <f>IFERROR(_xll.qlIndexFixing(Index3M,H989,TRUE,_xll.ohTrigger(RecalcTrigger,Trigger3M)),NA())</f>
        <v>2.165614622334569E-2</v>
      </c>
      <c r="M989" s="52">
        <f>IFERROR(_xll.qlIndexFixing(ONIndex3M,I989,TRUE,_xll.ohTrigger(RecalcTrigger,Trigger3M)),NA())</f>
        <v>2.1512295843004736E-2</v>
      </c>
      <c r="N989" s="52">
        <f>IFERROR(_xll.qlIndexFixing(Index6M,$H989,TRUE,_xll.ohTrigger(RecalcTrigger,Trigger6M)),NA())</f>
        <v>2.2095250701645253E-2</v>
      </c>
      <c r="O989" s="52">
        <f>IFERROR(_xll.qlIndexFixing(ONIndex6M,I989,TRUE,_xll.ohTrigger(RecalcTrigger,Trigger6M)),NA())</f>
        <v>2.1836449511312139E-2</v>
      </c>
      <c r="P989" s="52">
        <f>IFERROR(_xll.qlIndexFixing(Index1Y,$H989,TRUE,_xll.ohTrigger(RecalcTrigger,Trigger1Y)),NA())</f>
        <v>2.2799100059370376E-2</v>
      </c>
      <c r="Q989" s="52">
        <f>IFERROR(_xll.qlIndexFixing(ONIndex1Y,I989,TRUE,_xll.ohTrigger(RecalcTrigger,Trigger1Y)),NA())</f>
        <v>2.2373022541160026E-2</v>
      </c>
    </row>
    <row r="990" spans="2:17" x14ac:dyDescent="0.2">
      <c r="B990" s="46" t="s">
        <v>42</v>
      </c>
      <c r="D990" s="49">
        <f>_xll.qlCalendarAdvance(Calendar,$D989,B990,"f",FALSE)</f>
        <v>46301</v>
      </c>
      <c r="E990" s="49">
        <f>_xll.qlInterestRateIndexValueDate(IndexON,D990)</f>
        <v>46301</v>
      </c>
      <c r="F990" s="52">
        <f>IFERROR(_xll.qlIndexFixing(IndexON,D990,TRUE,_xll.ohTrigger(RecalcTrigger,TriggerON)),NA())</f>
        <v>2.0179968781608437E-2</v>
      </c>
      <c r="H990" s="49">
        <f>_xll.qlCalendarAdvance(Calendar,$H989,B990,"f",FALSE)</f>
        <v>46301</v>
      </c>
      <c r="I990" s="49">
        <f>_xll.qlInterestRateIndexValueDate(Index1M,$H990)</f>
        <v>46303</v>
      </c>
      <c r="J990" s="52">
        <f>IFERROR(_xll.qlIndexFixing(Index1M,$H990,TRUE,_xll.ohTrigger(RecalcTrigger,Trigger1M)),NA())</f>
        <v>2.0654865942019707E-2</v>
      </c>
      <c r="K990" s="52">
        <f>IFERROR(_xll.qlIndexFixing(ONIndex1M,I990,TRUE,_xll.ohTrigger(RecalcTrigger,Trigger1M)),NA())</f>
        <v>2.0611675707895571E-2</v>
      </c>
      <c r="L990" s="52">
        <f>IFERROR(_xll.qlIndexFixing(Index3M,H990,TRUE,_xll.ohTrigger(RecalcTrigger,Trigger3M)),NA())</f>
        <v>2.1664601704384081E-2</v>
      </c>
      <c r="M990" s="52">
        <f>IFERROR(_xll.qlIndexFixing(ONIndex3M,I990,TRUE,_xll.ohTrigger(RecalcTrigger,Trigger3M)),NA())</f>
        <v>2.1526528389825828E-2</v>
      </c>
      <c r="N990" s="52">
        <f>IFERROR(_xll.qlIndexFixing(Index6M,$H990,TRUE,_xll.ohTrigger(RecalcTrigger,Trigger6M)),NA())</f>
        <v>2.2105745817066376E-2</v>
      </c>
      <c r="O990" s="52">
        <f>IFERROR(_xll.qlIndexFixing(ONIndex6M,I990,TRUE,_xll.ohTrigger(RecalcTrigger,Trigger6M)),NA())</f>
        <v>2.1848797962933375E-2</v>
      </c>
      <c r="P990" s="52">
        <f>IFERROR(_xll.qlIndexFixing(Index1Y,$H990,TRUE,_xll.ohTrigger(RecalcTrigger,Trigger1Y)),NA())</f>
        <v>2.2805164022386699E-2</v>
      </c>
      <c r="Q990" s="52">
        <f>IFERROR(_xll.qlIndexFixing(ONIndex1Y,I990,TRUE,_xll.ohTrigger(RecalcTrigger,Trigger1Y)),NA())</f>
        <v>2.2380913111277323E-2</v>
      </c>
    </row>
    <row r="991" spans="2:17" x14ac:dyDescent="0.2">
      <c r="B991" s="46" t="s">
        <v>42</v>
      </c>
      <c r="D991" s="49">
        <f>_xll.qlCalendarAdvance(Calendar,$D990,B991,"f",FALSE)</f>
        <v>46308</v>
      </c>
      <c r="E991" s="49">
        <f>_xll.qlInterestRateIndexValueDate(IndexON,D991)</f>
        <v>46308</v>
      </c>
      <c r="F991" s="52">
        <f>IFERROR(_xll.qlIndexFixing(IndexON,D991,TRUE,_xll.ohTrigger(RecalcTrigger,TriggerON)),NA())</f>
        <v>2.0199527984265941E-2</v>
      </c>
      <c r="H991" s="49">
        <f>_xll.qlCalendarAdvance(Calendar,$H990,B991,"f",FALSE)</f>
        <v>46308</v>
      </c>
      <c r="I991" s="49">
        <f>_xll.qlInterestRateIndexValueDate(Index1M,$H991)</f>
        <v>46310</v>
      </c>
      <c r="J991" s="52">
        <f>IFERROR(_xll.qlIndexFixing(Index1M,$H991,TRUE,_xll.ohTrigger(RecalcTrigger,Trigger1M)),NA())</f>
        <v>2.0669884123990234E-2</v>
      </c>
      <c r="K991" s="52">
        <f>IFERROR(_xll.qlIndexFixing(ONIndex1M,I991,TRUE,_xll.ohTrigger(RecalcTrigger,Trigger1M)),NA())</f>
        <v>2.0626938328742739E-2</v>
      </c>
      <c r="L991" s="52">
        <f>IFERROR(_xll.qlIndexFixing(Index3M,H991,TRUE,_xll.ohTrigger(RecalcTrigger,Trigger3M)),NA())</f>
        <v>2.1677549144437213E-2</v>
      </c>
      <c r="M991" s="52">
        <f>IFERROR(_xll.qlIndexFixing(ONIndex3M,I991,TRUE,_xll.ohTrigger(RecalcTrigger,Trigger3M)),NA())</f>
        <v>2.1540567223121698E-2</v>
      </c>
      <c r="N991" s="52">
        <f>IFERROR(_xll.qlIndexFixing(Index6M,$H991,TRUE,_xll.ohTrigger(RecalcTrigger,Trigger6M)),NA())</f>
        <v>2.2116078854867164E-2</v>
      </c>
      <c r="O991" s="52">
        <f>IFERROR(_xll.qlIndexFixing(ONIndex6M,I991,TRUE,_xll.ohTrigger(RecalcTrigger,Trigger6M)),NA())</f>
        <v>2.1860988972814965E-2</v>
      </c>
      <c r="P991" s="52">
        <f>IFERROR(_xll.qlIndexFixing(Index1Y,$H991,TRUE,_xll.ohTrigger(RecalcTrigger,Trigger1Y)),NA())</f>
        <v>2.2811151456091701E-2</v>
      </c>
      <c r="Q991" s="52">
        <f>IFERROR(_xll.qlIndexFixing(ONIndex1Y,I991,TRUE,_xll.ohTrigger(RecalcTrigger,Trigger1Y)),NA())</f>
        <v>2.2388720600972079E-2</v>
      </c>
    </row>
    <row r="992" spans="2:17" x14ac:dyDescent="0.2">
      <c r="B992" s="46" t="s">
        <v>42</v>
      </c>
      <c r="D992" s="49">
        <f>_xll.qlCalendarAdvance(Calendar,$D991,B992,"f",FALSE)</f>
        <v>46315</v>
      </c>
      <c r="E992" s="49">
        <f>_xll.qlInterestRateIndexValueDate(IndexON,D992)</f>
        <v>46315</v>
      </c>
      <c r="F992" s="52">
        <f>IFERROR(_xll.qlIndexFixing(IndexON,D992,TRUE,_xll.ohTrigger(RecalcTrigger,TriggerON)),NA())</f>
        <v>2.0218860192260379E-2</v>
      </c>
      <c r="H992" s="49">
        <f>_xll.qlCalendarAdvance(Calendar,$H991,B992,"f",FALSE)</f>
        <v>46315</v>
      </c>
      <c r="I992" s="49">
        <f>_xll.qlInterestRateIndexValueDate(Index1M,$H992)</f>
        <v>46317</v>
      </c>
      <c r="J992" s="52">
        <f>IFERROR(_xll.qlIndexFixing(Index1M,$H992,TRUE,_xll.ohTrigger(RecalcTrigger,Trigger1M)),NA())</f>
        <v>2.0684736758482536E-2</v>
      </c>
      <c r="K992" s="52">
        <f>IFERROR(_xll.qlIndexFixing(ONIndex1M,I992,TRUE,_xll.ohTrigger(RecalcTrigger,Trigger1M)),NA())</f>
        <v>2.0642036191222957E-2</v>
      </c>
      <c r="L992" s="52">
        <f>IFERROR(_xll.qlIndexFixing(Index3M,H992,TRUE,_xll.ohTrigger(RecalcTrigger,Trigger3M)),NA())</f>
        <v>2.169029846349161E-2</v>
      </c>
      <c r="M992" s="52">
        <f>IFERROR(_xll.qlIndexFixing(ONIndex3M,I992,TRUE,_xll.ohTrigger(RecalcTrigger,Trigger3M)),NA())</f>
        <v>2.1554411856721245E-2</v>
      </c>
      <c r="N992" s="52">
        <f>IFERROR(_xll.qlIndexFixing(Index6M,$H992,TRUE,_xll.ohTrigger(RecalcTrigger,Trigger6M)),NA())</f>
        <v>2.212624957462982E-2</v>
      </c>
      <c r="O992" s="52">
        <f>IFERROR(_xll.qlIndexFixing(ONIndex6M,I992,TRUE,_xll.ohTrigger(RecalcTrigger,Trigger6M)),NA())</f>
        <v>2.187302230554522E-2</v>
      </c>
      <c r="P992" s="52">
        <f>IFERROR(_xll.qlIndexFixing(Index1Y,$H992,TRUE,_xll.ohTrigger(RecalcTrigger,Trigger1Y)),NA())</f>
        <v>2.2817062360143948E-2</v>
      </c>
      <c r="Q992" s="52">
        <f>IFERROR(_xll.qlIndexFixing(ONIndex1Y,I992,TRUE,_xll.ohTrigger(RecalcTrigger,Trigger1Y)),NA())</f>
        <v>2.2396445363801476E-2</v>
      </c>
    </row>
    <row r="993" spans="2:17" x14ac:dyDescent="0.2">
      <c r="B993" s="46" t="s">
        <v>42</v>
      </c>
      <c r="D993" s="49">
        <f>_xll.qlCalendarAdvance(Calendar,$D992,B993,"f",FALSE)</f>
        <v>46322</v>
      </c>
      <c r="E993" s="49">
        <f>_xll.qlInterestRateIndexValueDate(IndexON,D993)</f>
        <v>46322</v>
      </c>
      <c r="F993" s="52">
        <f>IFERROR(_xll.qlIndexFixing(IndexON,D993,TRUE,_xll.ohTrigger(RecalcTrigger,TriggerON)),NA())</f>
        <v>2.02379645160633E-2</v>
      </c>
      <c r="H993" s="49">
        <f>_xll.qlCalendarAdvance(Calendar,$H992,B993,"f",FALSE)</f>
        <v>46322</v>
      </c>
      <c r="I993" s="49">
        <f>_xll.qlInterestRateIndexValueDate(Index1M,$H993)</f>
        <v>46324</v>
      </c>
      <c r="J993" s="52">
        <f>IFERROR(_xll.qlIndexFixing(Index1M,$H993,TRUE,_xll.ohTrigger(RecalcTrigger,Trigger1M)),NA())</f>
        <v>2.0699423531290451E-2</v>
      </c>
      <c r="K993" s="52">
        <f>IFERROR(_xll.qlIndexFixing(ONIndex1M,I993,TRUE,_xll.ohTrigger(RecalcTrigger,Trigger1M)),NA())</f>
        <v>2.0656968982546431E-2</v>
      </c>
      <c r="L993" s="52">
        <f>IFERROR(_xll.qlIndexFixing(Index3M,H993,TRUE,_xll.ohTrigger(RecalcTrigger,Trigger3M)),NA())</f>
        <v>2.1702849170704253E-2</v>
      </c>
      <c r="M993" s="52">
        <f>IFERROR(_xll.qlIndexFixing(ONIndex3M,I993,TRUE,_xll.ohTrigger(RecalcTrigger,Trigger3M)),NA())</f>
        <v>2.1568061804373428E-2</v>
      </c>
      <c r="N993" s="52">
        <f>IFERROR(_xll.qlIndexFixing(Index6M,$H993,TRUE,_xll.ohTrigger(RecalcTrigger,Trigger6M)),NA())</f>
        <v>2.2136257735972126E-2</v>
      </c>
      <c r="O993" s="52">
        <f>IFERROR(_xll.qlIndexFixing(ONIndex6M,I993,TRUE,_xll.ohTrigger(RecalcTrigger,Trigger6M)),NA())</f>
        <v>2.1884897725952257E-2</v>
      </c>
      <c r="P993" s="52">
        <f>IFERROR(_xll.qlIndexFixing(Index1Y,$H993,TRUE,_xll.ohTrigger(RecalcTrigger,Trigger1Y)),NA())</f>
        <v>2.2822896731953514E-2</v>
      </c>
      <c r="Q993" s="52">
        <f>IFERROR(_xll.qlIndexFixing(ONIndex1Y,I993,TRUE,_xll.ohTrigger(RecalcTrigger,Trigger1Y)),NA())</f>
        <v>2.2404087753322699E-2</v>
      </c>
    </row>
    <row r="994" spans="2:17" x14ac:dyDescent="0.2">
      <c r="B994" s="46" t="s">
        <v>42</v>
      </c>
      <c r="D994" s="49">
        <f>_xll.qlCalendarAdvance(Calendar,$D993,B994,"f",FALSE)</f>
        <v>46329</v>
      </c>
      <c r="E994" s="49">
        <f>_xll.qlInterestRateIndexValueDate(IndexON,D994)</f>
        <v>46329</v>
      </c>
      <c r="F994" s="52">
        <f>IFERROR(_xll.qlIndexFixing(IndexON,D994,TRUE,_xll.ohTrigger(RecalcTrigger,TriggerON)),NA())</f>
        <v>2.0256840065826509E-2</v>
      </c>
      <c r="H994" s="49">
        <f>_xll.qlCalendarAdvance(Calendar,$H993,B994,"f",FALSE)</f>
        <v>46329</v>
      </c>
      <c r="I994" s="49">
        <f>_xll.qlInterestRateIndexValueDate(Index1M,$H994)</f>
        <v>46331</v>
      </c>
      <c r="J994" s="52">
        <f>IFERROR(_xll.qlIndexFixing(Index1M,$H994,TRUE,_xll.ohTrigger(RecalcTrigger,Trigger1M)),NA())</f>
        <v>2.0713944128205319E-2</v>
      </c>
      <c r="K994" s="52">
        <f>IFERROR(_xll.qlIndexFixing(ONIndex1M,I994,TRUE,_xll.ohTrigger(RecalcTrigger,Trigger1M)),NA())</f>
        <v>2.0671736389523687E-2</v>
      </c>
      <c r="L994" s="52">
        <f>IFERROR(_xll.qlIndexFixing(Index3M,H994,TRUE,_xll.ohTrigger(RecalcTrigger,Trigger3M)),NA())</f>
        <v>2.1715200775252103E-2</v>
      </c>
      <c r="M994" s="52">
        <f>IFERROR(_xll.qlIndexFixing(ONIndex3M,I994,TRUE,_xll.ohTrigger(RecalcTrigger,Trigger3M)),NA())</f>
        <v>2.1581516579747273E-2</v>
      </c>
      <c r="N994" s="52">
        <f>IFERROR(_xll.qlIndexFixing(Index6M,$H994,TRUE,_xll.ohTrigger(RecalcTrigger,Trigger6M)),NA())</f>
        <v>2.2144776998830679E-2</v>
      </c>
      <c r="O994" s="52">
        <f>IFERROR(_xll.qlIndexFixing(ONIndex6M,I994,TRUE,_xll.ohTrigger(RecalcTrigger,Trigger6M)),NA())</f>
        <v>2.1896614998704322E-2</v>
      </c>
      <c r="P994" s="52">
        <f>IFERROR(_xll.qlIndexFixing(Index1Y,$H994,TRUE,_xll.ohTrigger(RecalcTrigger,Trigger1Y)),NA())</f>
        <v>2.2828654566682847E-2</v>
      </c>
      <c r="Q994" s="52">
        <f>IFERROR(_xll.qlIndexFixing(ONIndex1Y,I994,TRUE,_xll.ohTrigger(RecalcTrigger,Trigger1Y)),NA())</f>
        <v>2.2411648122933059E-2</v>
      </c>
    </row>
    <row r="995" spans="2:17" x14ac:dyDescent="0.2">
      <c r="B995" s="46" t="s">
        <v>42</v>
      </c>
      <c r="D995" s="49">
        <f>_xll.qlCalendarAdvance(Calendar,$D994,B995,"f",FALSE)</f>
        <v>46336</v>
      </c>
      <c r="E995" s="49">
        <f>_xll.qlInterestRateIndexValueDate(IndexON,D995)</f>
        <v>46336</v>
      </c>
      <c r="F995" s="52">
        <f>IFERROR(_xll.qlIndexFixing(IndexON,D995,TRUE,_xll.ohTrigger(RecalcTrigger,TriggerON)),NA())</f>
        <v>2.0275485951861683E-2</v>
      </c>
      <c r="H995" s="49">
        <f>_xll.qlCalendarAdvance(Calendar,$H994,B995,"f",FALSE)</f>
        <v>46336</v>
      </c>
      <c r="I995" s="49">
        <f>_xll.qlInterestRateIndexValueDate(Index1M,$H995)</f>
        <v>46338</v>
      </c>
      <c r="J995" s="52">
        <f>IFERROR(_xll.qlIndexFixing(Index1M,$H995,TRUE,_xll.ohTrigger(RecalcTrigger,Trigger1M)),NA())</f>
        <v>2.0728298235025977E-2</v>
      </c>
      <c r="K995" s="52">
        <f>IFERROR(_xll.qlIndexFixing(ONIndex1M,I995,TRUE,_xll.ohTrigger(RecalcTrigger,Trigger1M)),NA())</f>
        <v>2.0686338099205059E-2</v>
      </c>
      <c r="L995" s="52">
        <f>IFERROR(_xll.qlIndexFixing(Index3M,H995,TRUE,_xll.ohTrigger(RecalcTrigger,Trigger3M)),NA())</f>
        <v>2.1727352786338194E-2</v>
      </c>
      <c r="M995" s="52">
        <f>IFERROR(_xll.qlIndexFixing(ONIndex3M,I995,TRUE,_xll.ohTrigger(RecalcTrigger,Trigger3M)),NA())</f>
        <v>2.1594775696751611E-2</v>
      </c>
      <c r="N995" s="52">
        <f>IFERROR(_xll.qlIndexFixing(Index6M,$H995,TRUE,_xll.ohTrigger(RecalcTrigger,Trigger6M)),NA())</f>
        <v>2.2154470456491542E-2</v>
      </c>
      <c r="O995" s="52">
        <f>IFERROR(_xll.qlIndexFixing(ONIndex6M,I995,TRUE,_xll.ohTrigger(RecalcTrigger,Trigger6M)),NA())</f>
        <v>2.1908173888389726E-2</v>
      </c>
      <c r="P995" s="52">
        <f>IFERROR(_xll.qlIndexFixing(Index1Y,$H995,TRUE,_xll.ohTrigger(RecalcTrigger,Trigger1Y)),NA())</f>
        <v>2.2834335857245227E-2</v>
      </c>
      <c r="Q995" s="52">
        <f>IFERROR(_xll.qlIndexFixing(ONIndex1Y,I995,TRUE,_xll.ohTrigger(RecalcTrigger,Trigger1Y)),NA())</f>
        <v>2.2419126826109803E-2</v>
      </c>
    </row>
    <row r="996" spans="2:17" x14ac:dyDescent="0.2">
      <c r="B996" s="46" t="s">
        <v>42</v>
      </c>
      <c r="D996" s="49">
        <f>_xll.qlCalendarAdvance(Calendar,$D995,B996,"f",FALSE)</f>
        <v>46343</v>
      </c>
      <c r="E996" s="49">
        <f>_xll.qlInterestRateIndexValueDate(IndexON,D996)</f>
        <v>46343</v>
      </c>
      <c r="F996" s="52">
        <f>IFERROR(_xll.qlIndexFixing(IndexON,D996,TRUE,_xll.ohTrigger(RecalcTrigger,TriggerON)),NA())</f>
        <v>2.0293901284480498E-2</v>
      </c>
      <c r="H996" s="49">
        <f>_xll.qlCalendarAdvance(Calendar,$H995,B996,"f",FALSE)</f>
        <v>46343</v>
      </c>
      <c r="I996" s="49">
        <f>_xll.qlInterestRateIndexValueDate(Index1M,$H996)</f>
        <v>46345</v>
      </c>
      <c r="J996" s="52">
        <f>IFERROR(_xll.qlIndexFixing(Index1M,$H996,TRUE,_xll.ohTrigger(RecalcTrigger,Trigger1M)),NA())</f>
        <v>2.0742485537568744E-2</v>
      </c>
      <c r="K996" s="52">
        <f>IFERROR(_xll.qlIndexFixing(ONIndex1M,I996,TRUE,_xll.ohTrigger(RecalcTrigger,Trigger1M)),NA())</f>
        <v>2.0700773798560945E-2</v>
      </c>
      <c r="L996" s="52">
        <f>IFERROR(_xll.qlIndexFixing(Index3M,H996,TRUE,_xll.ohTrigger(RecalcTrigger,Trigger3M)),NA())</f>
        <v>2.1739304713190761E-2</v>
      </c>
      <c r="M996" s="52">
        <f>IFERROR(_xll.qlIndexFixing(ONIndex3M,I996,TRUE,_xll.ohTrigger(RecalcTrigger,Trigger3M)),NA())</f>
        <v>2.160783866881566E-2</v>
      </c>
      <c r="N996" s="52">
        <f>IFERROR(_xll.qlIndexFixing(Index6M,$H996,TRUE,_xll.ohTrigger(RecalcTrigger,Trigger6M)),NA())</f>
        <v>2.2164000661689807E-2</v>
      </c>
      <c r="O996" s="52">
        <f>IFERROR(_xll.qlIndexFixing(ONIndex6M,I996,TRUE,_xll.ohTrigger(RecalcTrigger,Trigger6M)),NA())</f>
        <v>2.1919574159836586E-2</v>
      </c>
      <c r="P996" s="52">
        <f>IFERROR(_xll.qlIndexFixing(Index1Y,$H996,TRUE,_xll.ohTrigger(RecalcTrigger,Trigger1Y)),NA())</f>
        <v>2.2839940594306319E-2</v>
      </c>
      <c r="Q996" s="52">
        <f>IFERROR(_xll.qlIndexFixing(ONIndex1Y,I996,TRUE,_xll.ohTrigger(RecalcTrigger,Trigger1Y)),NA())</f>
        <v>2.2426524216410115E-2</v>
      </c>
    </row>
    <row r="997" spans="2:17" x14ac:dyDescent="0.2">
      <c r="B997" s="46" t="s">
        <v>42</v>
      </c>
      <c r="D997" s="49">
        <f>_xll.qlCalendarAdvance(Calendar,$D996,B997,"f",FALSE)</f>
        <v>46350</v>
      </c>
      <c r="E997" s="49">
        <f>_xll.qlInterestRateIndexValueDate(IndexON,D997)</f>
        <v>46350</v>
      </c>
      <c r="F997" s="52">
        <f>IFERROR(_xll.qlIndexFixing(IndexON,D997,TRUE,_xll.ohTrigger(RecalcTrigger,TriggerON)),NA())</f>
        <v>2.031208517383476E-2</v>
      </c>
      <c r="H997" s="49">
        <f>_xll.qlCalendarAdvance(Calendar,$H996,B997,"f",FALSE)</f>
        <v>46350</v>
      </c>
      <c r="I997" s="49">
        <f>_xll.qlInterestRateIndexValueDate(Index1M,$H997)</f>
        <v>46352</v>
      </c>
      <c r="J997" s="52">
        <f>IFERROR(_xll.qlIndexFixing(Index1M,$H997,TRUE,_xll.ohTrigger(RecalcTrigger,Trigger1M)),NA())</f>
        <v>2.0756505721639951E-2</v>
      </c>
      <c r="K997" s="52">
        <f>IFERROR(_xll.qlIndexFixing(ONIndex1M,I997,TRUE,_xll.ohTrigger(RecalcTrigger,Trigger1M)),NA())</f>
        <v>2.0715043174561742E-2</v>
      </c>
      <c r="L997" s="52">
        <f>IFERROR(_xll.qlIndexFixing(Index3M,H997,TRUE,_xll.ohTrigger(RecalcTrigger,Trigger3M)),NA())</f>
        <v>2.1751056065061482E-2</v>
      </c>
      <c r="M997" s="52">
        <f>IFERROR(_xll.qlIndexFixing(ONIndex3M,I997,TRUE,_xll.ohTrigger(RecalcTrigger,Trigger3M)),NA())</f>
        <v>2.1620705009848251E-2</v>
      </c>
      <c r="N997" s="52">
        <f>IFERROR(_xll.qlIndexFixing(Index6M,$H997,TRUE,_xll.ohTrigger(RecalcTrigger,Trigger6M)),NA())</f>
        <v>2.2173367374207019E-2</v>
      </c>
      <c r="O997" s="52">
        <f>IFERROR(_xll.qlIndexFixing(ONIndex6M,I997,TRUE,_xll.ohTrigger(RecalcTrigger,Trigger6M)),NA())</f>
        <v>2.1930815577793084E-2</v>
      </c>
      <c r="P997" s="52">
        <f>IFERROR(_xll.qlIndexFixing(Index1Y,$H997,TRUE,_xll.ohTrigger(RecalcTrigger,Trigger1Y)),NA())</f>
        <v>2.2845468766283052E-2</v>
      </c>
      <c r="Q997" s="52">
        <f>IFERROR(_xll.qlIndexFixing(ONIndex1Y,I997,TRUE,_xll.ohTrigger(RecalcTrigger,Trigger1Y)),NA())</f>
        <v>2.2433840647391179E-2</v>
      </c>
    </row>
    <row r="998" spans="2:17" x14ac:dyDescent="0.2">
      <c r="B998" s="46" t="s">
        <v>42</v>
      </c>
      <c r="D998" s="49">
        <f>_xll.qlCalendarAdvance(Calendar,$D997,B998,"f",FALSE)</f>
        <v>46357</v>
      </c>
      <c r="E998" s="49">
        <f>_xll.qlInterestRateIndexValueDate(IndexON,D998)</f>
        <v>46357</v>
      </c>
      <c r="F998" s="52">
        <f>IFERROR(_xll.qlIndexFixing(IndexON,D998,TRUE,_xll.ohTrigger(RecalcTrigger,TriggerON)),NA())</f>
        <v>2.0330036730396017E-2</v>
      </c>
      <c r="H998" s="49">
        <f>_xll.qlCalendarAdvance(Calendar,$H997,B998,"f",FALSE)</f>
        <v>46357</v>
      </c>
      <c r="I998" s="49">
        <f>_xll.qlInterestRateIndexValueDate(Index1M,$H998)</f>
        <v>46359</v>
      </c>
      <c r="J998" s="52">
        <f>IFERROR(_xll.qlIndexFixing(Index1M,$H998,TRUE,_xll.ohTrigger(RecalcTrigger,Trigger1M)),NA())</f>
        <v>2.0770358473060913E-2</v>
      </c>
      <c r="K998" s="52">
        <f>IFERROR(_xll.qlIndexFixing(ONIndex1M,I998,TRUE,_xll.ohTrigger(RecalcTrigger,Trigger1M)),NA())</f>
        <v>2.0729145914257785E-2</v>
      </c>
      <c r="L998" s="52">
        <f>IFERROR(_xll.qlIndexFixing(Index3M,H998,TRUE,_xll.ohTrigger(RecalcTrigger,Trigger3M)),NA())</f>
        <v>2.1759718102911663E-2</v>
      </c>
      <c r="M998" s="52">
        <f>IFERROR(_xll.qlIndexFixing(ONIndex3M,I998,TRUE,_xll.ohTrigger(RecalcTrigger,Trigger3M)),NA())</f>
        <v>2.163337423351841E-2</v>
      </c>
      <c r="N998" s="52">
        <f>IFERROR(_xll.qlIndexFixing(Index6M,$H998,TRUE,_xll.ohTrigger(RecalcTrigger,Trigger6M)),NA())</f>
        <v>2.2183851755429085E-2</v>
      </c>
      <c r="O998" s="52">
        <f>IFERROR(_xll.qlIndexFixing(ONIndex6M,I998,TRUE,_xll.ohTrigger(RecalcTrigger,Trigger6M)),NA())</f>
        <v>2.1941897906687657E-2</v>
      </c>
      <c r="P998" s="52">
        <f>IFERROR(_xll.qlIndexFixing(Index1Y,$H998,TRUE,_xll.ohTrigger(RecalcTrigger,Trigger1Y)),NA())</f>
        <v>2.2850920359343649E-2</v>
      </c>
      <c r="Q998" s="52">
        <f>IFERROR(_xll.qlIndexFixing(ONIndex1Y,I998,TRUE,_xll.ohTrigger(RecalcTrigger,Trigger1Y)),NA())</f>
        <v>2.2441076472370369E-2</v>
      </c>
    </row>
    <row r="999" spans="2:17" x14ac:dyDescent="0.2">
      <c r="B999" s="46" t="s">
        <v>42</v>
      </c>
      <c r="D999" s="49">
        <f>_xll.qlCalendarAdvance(Calendar,$D998,B999,"f",FALSE)</f>
        <v>46364</v>
      </c>
      <c r="E999" s="49">
        <f>_xll.qlInterestRateIndexValueDate(IndexON,D999)</f>
        <v>46364</v>
      </c>
      <c r="F999" s="52">
        <f>IFERROR(_xll.qlIndexFixing(IndexON,D999,TRUE,_xll.ohTrigger(RecalcTrigger,TriggerON)),NA())</f>
        <v>2.0347755064396011E-2</v>
      </c>
      <c r="H999" s="49">
        <f>_xll.qlCalendarAdvance(Calendar,$H998,B999,"f",FALSE)</f>
        <v>46364</v>
      </c>
      <c r="I999" s="49">
        <f>_xll.qlInterestRateIndexValueDate(Index1M,$H999)</f>
        <v>46366</v>
      </c>
      <c r="J999" s="52">
        <f>IFERROR(_xll.qlIndexFixing(Index1M,$H999,TRUE,_xll.ohTrigger(RecalcTrigger,Trigger1M)),NA())</f>
        <v>2.0784043477655445E-2</v>
      </c>
      <c r="K999" s="52">
        <f>IFERROR(_xll.qlIndexFixing(ONIndex1M,I999,TRUE,_xll.ohTrigger(RecalcTrigger,Trigger1M)),NA())</f>
        <v>2.074308170461947E-2</v>
      </c>
      <c r="L999" s="52">
        <f>IFERROR(_xll.qlIndexFixing(Index3M,H999,TRUE,_xll.ohTrigger(RecalcTrigger,Trigger3M)),NA())</f>
        <v>2.1771094436034311E-2</v>
      </c>
      <c r="M999" s="52">
        <f>IFERROR(_xll.qlIndexFixing(ONIndex3M,I999,TRUE,_xll.ohTrigger(RecalcTrigger,Trigger3M)),NA())</f>
        <v>2.1645845853655032E-2</v>
      </c>
      <c r="N999" s="52">
        <f>IFERROR(_xll.qlIndexFixing(Index6M,$H999,TRUE,_xll.ohTrigger(RecalcTrigger,Trigger6M)),NA())</f>
        <v>2.2192879520175395E-2</v>
      </c>
      <c r="O999" s="52">
        <f>IFERROR(_xll.qlIndexFixing(ONIndex6M,I999,TRUE,_xll.ohTrigger(RecalcTrigger,Trigger6M)),NA())</f>
        <v>2.1952820911428361E-2</v>
      </c>
      <c r="P999" s="52">
        <f>IFERROR(_xll.qlIndexFixing(Index1Y,$H999,TRUE,_xll.ohTrigger(RecalcTrigger,Trigger1Y)),NA())</f>
        <v>2.2856295357408473E-2</v>
      </c>
      <c r="Q999" s="52">
        <f>IFERROR(_xll.qlIndexFixing(ONIndex1Y,I999,TRUE,_xll.ohTrigger(RecalcTrigger,Trigger1Y)),NA())</f>
        <v>2.2448232044984806E-2</v>
      </c>
    </row>
    <row r="1000" spans="2:17" x14ac:dyDescent="0.2">
      <c r="B1000" s="46" t="s">
        <v>42</v>
      </c>
      <c r="D1000" s="49">
        <f>_xll.qlCalendarAdvance(Calendar,$D999,B1000,"f",FALSE)</f>
        <v>46371</v>
      </c>
      <c r="E1000" s="49">
        <f>_xll.qlInterestRateIndexValueDate(IndexON,D1000)</f>
        <v>46371</v>
      </c>
      <c r="F1000" s="52">
        <f>IFERROR(_xll.qlIndexFixing(IndexON,D1000,TRUE,_xll.ohTrigger(RecalcTrigger,TriggerON)),NA())</f>
        <v>2.0365239286066483E-2</v>
      </c>
      <c r="H1000" s="49">
        <f>_xll.qlCalendarAdvance(Calendar,$H999,B1000,"f",FALSE)</f>
        <v>46371</v>
      </c>
      <c r="I1000" s="49">
        <f>_xll.qlInterestRateIndexValueDate(Index1M,$H1000)</f>
        <v>46373</v>
      </c>
      <c r="J1000" s="52">
        <f>IFERROR(_xll.qlIndexFixing(Index1M,$H1000,TRUE,_xll.ohTrigger(RecalcTrigger,Trigger1M)),NA())</f>
        <v>2.0797560421252359E-2</v>
      </c>
      <c r="K1000" s="52">
        <f>IFERROR(_xll.qlIndexFixing(ONIndex1M,I1000,TRUE,_xll.ohTrigger(RecalcTrigger,Trigger1M)),NA())</f>
        <v>2.0756850232457325E-2</v>
      </c>
      <c r="L1000" s="52">
        <f>IFERROR(_xll.qlIndexFixing(Index3M,H1000,TRUE,_xll.ohTrigger(RecalcTrigger,Trigger3M)),NA())</f>
        <v>2.1782268815830896E-2</v>
      </c>
      <c r="M1000" s="52">
        <f>IFERROR(_xll.qlIndexFixing(ONIndex3M,I1000,TRUE,_xll.ohTrigger(RecalcTrigger,Trigger3M)),NA())</f>
        <v>2.1658119383927144E-2</v>
      </c>
      <c r="N1000" s="52">
        <f>IFERROR(_xll.qlIndexFixing(Index6M,$H1000,TRUE,_xll.ohTrigger(RecalcTrigger,Trigger6M)),NA())</f>
        <v>2.220174304480833E-2</v>
      </c>
      <c r="O1000" s="52">
        <f>IFERROR(_xll.qlIndexFixing(ONIndex6M,I1000,TRUE,_xll.ohTrigger(RecalcTrigger,Trigger6M)),NA())</f>
        <v>2.1963584356763377E-2</v>
      </c>
      <c r="P1000" s="52">
        <f>IFERROR(_xll.qlIndexFixing(Index1Y,$H1000,TRUE,_xll.ohTrigger(RecalcTrigger,Trigger1Y)),NA())</f>
        <v>2.2861593742148738E-2</v>
      </c>
      <c r="Q1000" s="52">
        <f>IFERROR(_xll.qlIndexFixing(ONIndex1Y,I1000,TRUE,_xll.ohTrigger(RecalcTrigger,Trigger1Y)),NA())</f>
        <v>2.2455307718711737E-2</v>
      </c>
    </row>
    <row r="1001" spans="2:17" x14ac:dyDescent="0.2">
      <c r="B1001" s="46" t="s">
        <v>42</v>
      </c>
      <c r="D1001" s="49">
        <f>_xll.qlCalendarAdvance(Calendar,$D1000,B1001,"f",FALSE)</f>
        <v>46378</v>
      </c>
      <c r="E1001" s="49">
        <f>_xll.qlInterestRateIndexValueDate(IndexON,D1001)</f>
        <v>46378</v>
      </c>
      <c r="F1001" s="52">
        <f>IFERROR(_xll.qlIndexFixing(IndexON,D1001,TRUE,_xll.ohTrigger(RecalcTrigger,TriggerON)),NA())</f>
        <v>2.0382488505639174E-2</v>
      </c>
      <c r="H1001" s="49">
        <f>_xll.qlCalendarAdvance(Calendar,$H1000,B1001,"f",FALSE)</f>
        <v>46378</v>
      </c>
      <c r="I1001" s="49">
        <f>_xll.qlInterestRateIndexValueDate(Index1M,$H1001)</f>
        <v>46380</v>
      </c>
      <c r="J1001" s="52">
        <f>IFERROR(_xll.qlIndexFixing(Index1M,$H1001,TRUE,_xll.ohTrigger(RecalcTrigger,Trigger1M)),NA())</f>
        <v>2.0810908989692956E-2</v>
      </c>
      <c r="K1001" s="52">
        <f>IFERROR(_xll.qlIndexFixing(ONIndex1M,I1001,TRUE,_xll.ohTrigger(RecalcTrigger,Trigger1M)),NA())</f>
        <v>2.0772380480424957E-2</v>
      </c>
      <c r="L1001" s="52">
        <f>IFERROR(_xll.qlIndexFixing(Index3M,H1001,TRUE,_xll.ohTrigger(RecalcTrigger,Trigger3M)),NA())</f>
        <v>2.1793240751747156E-2</v>
      </c>
      <c r="M1001" s="52">
        <f>IFERROR(_xll.qlIndexFixing(ONIndex3M,I1001,TRUE,_xll.ohTrigger(RecalcTrigger,Trigger3M)),NA())</f>
        <v>2.167190309282141E-2</v>
      </c>
      <c r="N1001" s="52">
        <f>IFERROR(_xll.qlIndexFixing(Index6M,$H1001,TRUE,_xll.ohTrigger(RecalcTrigger,Trigger6M)),NA())</f>
        <v>2.2210442089229392E-2</v>
      </c>
      <c r="O1001" s="52">
        <f>IFERROR(_xll.qlIndexFixing(ONIndex6M,I1001,TRUE,_xll.ohTrigger(RecalcTrigger,Trigger6M)),NA())</f>
        <v>2.1975689756166261E-2</v>
      </c>
      <c r="P1001" s="52">
        <f>IFERROR(_xll.qlIndexFixing(Index1Y,$H1001,TRUE,_xll.ohTrigger(RecalcTrigger,Trigger1Y)),NA())</f>
        <v>2.2866815492987146E-2</v>
      </c>
      <c r="Q1001" s="52">
        <f>IFERROR(_xll.qlIndexFixing(ONIndex1Y,I1001,TRUE,_xll.ohTrigger(RecalcTrigger,Trigger1Y)),NA())</f>
        <v>2.2463296821051415E-2</v>
      </c>
    </row>
    <row r="1002" spans="2:17" x14ac:dyDescent="0.2">
      <c r="B1002" s="46" t="s">
        <v>42</v>
      </c>
      <c r="D1002" s="49">
        <f>_xll.qlCalendarAdvance(Calendar,$D1001,B1002,"f",FALSE)</f>
        <v>46385</v>
      </c>
      <c r="E1002" s="49">
        <f>_xll.qlInterestRateIndexValueDate(IndexON,D1002)</f>
        <v>46385</v>
      </c>
      <c r="F1002" s="52">
        <f>IFERROR(_xll.qlIndexFixing(IndexON,D1002,TRUE,_xll.ohTrigger(RecalcTrigger,TriggerON)),NA())</f>
        <v>2.0399501833425759E-2</v>
      </c>
      <c r="H1002" s="49">
        <f>_xll.qlCalendarAdvance(Calendar,$H1001,B1002,"f",FALSE)</f>
        <v>46385</v>
      </c>
      <c r="I1002" s="49">
        <f>_xll.qlInterestRateIndexValueDate(Index1M,$H1002)</f>
        <v>46387</v>
      </c>
      <c r="J1002" s="52">
        <f>IFERROR(_xll.qlIndexFixing(Index1M,$H1002,TRUE,_xll.ohTrigger(RecalcTrigger,Trigger1M)),NA())</f>
        <v>2.0819499972793552E-2</v>
      </c>
      <c r="K1002" s="52">
        <f>IFERROR(_xll.qlIndexFixing(ONIndex1M,I1002,TRUE,_xll.ohTrigger(RecalcTrigger,Trigger1M)),NA())</f>
        <v>2.0785789534851773E-2</v>
      </c>
      <c r="L1002" s="52">
        <f>IFERROR(_xll.qlIndexFixing(Index3M,H1002,TRUE,_xll.ohTrigger(RecalcTrigger,Trigger3M)),NA())</f>
        <v>2.1804009753253695E-2</v>
      </c>
      <c r="M1002" s="52">
        <f>IFERROR(_xll.qlIndexFixing(ONIndex3M,I1002,TRUE,_xll.ohTrigger(RecalcTrigger,Trigger3M)),NA())</f>
        <v>2.1683750507310862E-2</v>
      </c>
      <c r="N1002" s="52">
        <f>IFERROR(_xll.qlIndexFixing(Index6M,$H1002,TRUE,_xll.ohTrigger(RecalcTrigger,Trigger6M)),NA())</f>
        <v>2.2217740141474412E-2</v>
      </c>
      <c r="O1002" s="52">
        <f>IFERROR(_xll.qlIndexFixing(ONIndex6M,I1002,TRUE,_xll.ohTrigger(RecalcTrigger,Trigger6M)),NA())</f>
        <v>2.1986110495957334E-2</v>
      </c>
      <c r="P1002" s="52">
        <f>IFERROR(_xll.qlIndexFixing(Index1Y,$H1002,TRUE,_xll.ohTrigger(RecalcTrigger,Trigger1Y)),NA())</f>
        <v>2.2871960587097905E-2</v>
      </c>
      <c r="Q1002" s="52">
        <f>IFERROR(_xll.qlIndexFixing(ONIndex1Y,I1002,TRUE,_xll.ohTrigger(RecalcTrigger,Trigger1Y)),NA())</f>
        <v>2.2470202473101608E-2</v>
      </c>
    </row>
    <row r="1003" spans="2:17" x14ac:dyDescent="0.2">
      <c r="B1003" s="46" t="s">
        <v>42</v>
      </c>
      <c r="D1003" s="49">
        <f>_xll.qlCalendarAdvance(Calendar,$D1002,B1003,"f",FALSE)</f>
        <v>46392</v>
      </c>
      <c r="E1003" s="49">
        <f>_xll.qlInterestRateIndexValueDate(IndexON,D1003)</f>
        <v>46392</v>
      </c>
      <c r="F1003" s="52">
        <f>IFERROR(_xll.qlIndexFixing(IndexON,D1003,TRUE,_xll.ohTrigger(RecalcTrigger,TriggerON)),NA())</f>
        <v>2.0416278379737918E-2</v>
      </c>
      <c r="H1003" s="49">
        <f>_xll.qlCalendarAdvance(Calendar,$H1002,B1003,"f",FALSE)</f>
        <v>46392</v>
      </c>
      <c r="I1003" s="49">
        <f>_xll.qlInterestRateIndexValueDate(Index1M,$H1003)</f>
        <v>46394</v>
      </c>
      <c r="J1003" s="52">
        <f>IFERROR(_xll.qlIndexFixing(Index1M,$H1003,TRUE,_xll.ohTrigger(RecalcTrigger,Trigger1M)),NA())</f>
        <v>2.0837099744477894E-2</v>
      </c>
      <c r="K1003" s="52">
        <f>IFERROR(_xll.qlIndexFixing(ONIndex1M,I1003,TRUE,_xll.ohTrigger(RecalcTrigger,Trigger1M)),NA())</f>
        <v>2.0797149111810853E-2</v>
      </c>
      <c r="L1003" s="52">
        <f>IFERROR(_xll.qlIndexFixing(Index3M,H1003,TRUE,_xll.ohTrigger(RecalcTrigger,Trigger3M)),NA())</f>
        <v>2.1814575329845987E-2</v>
      </c>
      <c r="M1003" s="52">
        <f>IFERROR(_xll.qlIndexFixing(ONIndex3M,I1003,TRUE,_xll.ohTrigger(RecalcTrigger,Trigger3M)),NA())</f>
        <v>2.1693746572646333E-2</v>
      </c>
      <c r="N1003" s="52">
        <f>IFERROR(_xll.qlIndexFixing(Index6M,$H1003,TRUE,_xll.ohTrigger(RecalcTrigger,Trigger6M)),NA())</f>
        <v>2.2226120855344478E-2</v>
      </c>
      <c r="O1003" s="52">
        <f>IFERROR(_xll.qlIndexFixing(ONIndex6M,I1003,TRUE,_xll.ohTrigger(RecalcTrigger,Trigger6M)),NA())</f>
        <v>2.1994914982537139E-2</v>
      </c>
      <c r="P1003" s="52">
        <f>IFERROR(_xll.qlIndexFixing(Index1Y,$H1003,TRUE,_xll.ohTrigger(RecalcTrigger,Trigger1Y)),NA())</f>
        <v>2.2877028999406277E-2</v>
      </c>
      <c r="Q1003" s="52">
        <f>IFERROR(_xll.qlIndexFixing(ONIndex1Y,I1003,TRUE,_xll.ohTrigger(RecalcTrigger,Trigger1Y)),NA())</f>
        <v>2.2476058881419902E-2</v>
      </c>
    </row>
    <row r="1004" spans="2:17" x14ac:dyDescent="0.2">
      <c r="B1004" s="46" t="s">
        <v>42</v>
      </c>
      <c r="D1004" s="49">
        <f>_xll.qlCalendarAdvance(Calendar,$D1003,B1004,"f",FALSE)</f>
        <v>46399</v>
      </c>
      <c r="E1004" s="49">
        <f>_xll.qlInterestRateIndexValueDate(IndexON,D1004)</f>
        <v>46399</v>
      </c>
      <c r="F1004" s="52">
        <f>IFERROR(_xll.qlIndexFixing(IndexON,D1004,TRUE,_xll.ohTrigger(RecalcTrigger,TriggerON)),NA())</f>
        <v>2.0432817254967262E-2</v>
      </c>
      <c r="H1004" s="49">
        <f>_xll.qlCalendarAdvance(Calendar,$H1003,B1004,"f",FALSE)</f>
        <v>46399</v>
      </c>
      <c r="I1004" s="49">
        <f>_xll.qlInterestRateIndexValueDate(Index1M,$H1004)</f>
        <v>46401</v>
      </c>
      <c r="J1004" s="52">
        <f>IFERROR(_xll.qlIndexFixing(Index1M,$H1004,TRUE,_xll.ohTrigger(RecalcTrigger,Trigger1M)),NA())</f>
        <v>2.0849941302524821E-2</v>
      </c>
      <c r="K1004" s="52">
        <f>IFERROR(_xll.qlIndexFixing(ONIndex1M,I1004,TRUE,_xll.ohTrigger(RecalcTrigger,Trigger1M)),NA())</f>
        <v>2.0810245459976784E-2</v>
      </c>
      <c r="L1004" s="52">
        <f>IFERROR(_xll.qlIndexFixing(Index3M,H1004,TRUE,_xll.ohTrigger(RecalcTrigger,Trigger3M)),NA())</f>
        <v>2.1824936991047039E-2</v>
      </c>
      <c r="M1004" s="52">
        <f>IFERROR(_xll.qlIndexFixing(ONIndex3M,I1004,TRUE,_xll.ohTrigger(RecalcTrigger,Trigger3M)),NA())</f>
        <v>2.1705222880710195E-2</v>
      </c>
      <c r="N1004" s="52">
        <f>IFERROR(_xll.qlIndexFixing(Index6M,$H1004,TRUE,_xll.ohTrigger(RecalcTrigger,Trigger6M)),NA())</f>
        <v>2.2234336396014784E-2</v>
      </c>
      <c r="O1004" s="52">
        <f>IFERROR(_xll.qlIndexFixing(ONIndex6M,I1004,TRUE,_xll.ohTrigger(RecalcTrigger,Trigger6M)),NA())</f>
        <v>2.200503783677199E-2</v>
      </c>
      <c r="P1004" s="52">
        <f>IFERROR(_xll.qlIndexFixing(Index1Y,$H1004,TRUE,_xll.ohTrigger(RecalcTrigger,Trigger1Y)),NA())</f>
        <v>2.2882020702589021E-2</v>
      </c>
      <c r="Q1004" s="52">
        <f>IFERROR(_xll.qlIndexFixing(ONIndex1Y,I1004,TRUE,_xll.ohTrigger(RecalcTrigger,Trigger1Y)),NA())</f>
        <v>2.2482818494369283E-2</v>
      </c>
    </row>
    <row r="1005" spans="2:17" x14ac:dyDescent="0.2">
      <c r="B1005" s="46" t="s">
        <v>42</v>
      </c>
      <c r="D1005" s="49">
        <f>_xll.qlCalendarAdvance(Calendar,$D1004,B1005,"f",FALSE)</f>
        <v>46406</v>
      </c>
      <c r="E1005" s="49">
        <f>_xll.qlInterestRateIndexValueDate(IndexON,D1005)</f>
        <v>46406</v>
      </c>
      <c r="F1005" s="52">
        <f>IFERROR(_xll.qlIndexFixing(IndexON,D1005,TRUE,_xll.ohTrigger(RecalcTrigger,TriggerON)),NA())</f>
        <v>2.044911756918566E-2</v>
      </c>
      <c r="H1005" s="49">
        <f>_xll.qlCalendarAdvance(Calendar,$H1004,B1005,"f",FALSE)</f>
        <v>46406</v>
      </c>
      <c r="I1005" s="49">
        <f>_xll.qlInterestRateIndexValueDate(Index1M,$H1005)</f>
        <v>46408</v>
      </c>
      <c r="J1005" s="52">
        <f>IFERROR(_xll.qlIndexFixing(Index1M,$H1005,TRUE,_xll.ohTrigger(RecalcTrigger,Trigger1M)),NA())</f>
        <v>2.0862613228823101E-2</v>
      </c>
      <c r="K1005" s="52">
        <f>IFERROR(_xll.qlIndexFixing(ONIndex1M,I1005,TRUE,_xll.ohTrigger(RecalcTrigger,Trigger1M)),NA())</f>
        <v>2.082317298071068E-2</v>
      </c>
      <c r="L1005" s="52">
        <f>IFERROR(_xll.qlIndexFixing(Index3M,H1005,TRUE,_xll.ohTrigger(RecalcTrigger,Trigger3M)),NA())</f>
        <v>2.1835094246402953E-2</v>
      </c>
      <c r="M1005" s="52">
        <f>IFERROR(_xll.qlIndexFixing(ONIndex3M,I1005,TRUE,_xll.ohTrigger(RecalcTrigger,Trigger3M)),NA())</f>
        <v>2.1716498667494477E-2</v>
      </c>
      <c r="N1005" s="52">
        <f>IFERROR(_xll.qlIndexFixing(Index6M,$H1005,TRUE,_xll.ohTrigger(RecalcTrigger,Trigger6M)),NA())</f>
        <v>2.22423865235588E-2</v>
      </c>
      <c r="O1005" s="52">
        <f>IFERROR(_xll.qlIndexFixing(ONIndex6M,I1005,TRUE,_xll.ohTrigger(RecalcTrigger,Trigger6M)),NA())</f>
        <v>2.2014999955102255E-2</v>
      </c>
      <c r="P1005" s="52">
        <f>IFERROR(_xll.qlIndexFixing(Index1Y,$H1005,TRUE,_xll.ohTrigger(RecalcTrigger,Trigger1Y)),NA())</f>
        <v>2.2886935667073959E-2</v>
      </c>
      <c r="Q1005" s="52">
        <f>IFERROR(_xll.qlIndexFixing(ONIndex1Y,I1005,TRUE,_xll.ohTrigger(RecalcTrigger,Trigger1Y)),NA())</f>
        <v>2.2489499975977267E-2</v>
      </c>
    </row>
    <row r="1006" spans="2:17" x14ac:dyDescent="0.2">
      <c r="B1006" s="46" t="s">
        <v>42</v>
      </c>
      <c r="D1006" s="49">
        <f>_xll.qlCalendarAdvance(Calendar,$D1005,B1006,"f",FALSE)</f>
        <v>46413</v>
      </c>
      <c r="E1006" s="49">
        <f>_xll.qlInterestRateIndexValueDate(IndexON,D1006)</f>
        <v>46413</v>
      </c>
      <c r="F1006" s="52">
        <f>IFERROR(_xll.qlIndexFixing(IndexON,D1006,TRUE,_xll.ohTrigger(RecalcTrigger,TriggerON)),NA())</f>
        <v>2.0465178432784725E-2</v>
      </c>
      <c r="H1006" s="49">
        <f>_xll.qlCalendarAdvance(Calendar,$H1005,B1006,"f",FALSE)</f>
        <v>46413</v>
      </c>
      <c r="I1006" s="49">
        <f>_xll.qlInterestRateIndexValueDate(Index1M,$H1006)</f>
        <v>46415</v>
      </c>
      <c r="J1006" s="52">
        <f>IFERROR(_xll.qlIndexFixing(Index1M,$H1006,TRUE,_xll.ohTrigger(RecalcTrigger,Trigger1M)),NA())</f>
        <v>2.0870662997501455E-2</v>
      </c>
      <c r="K1006" s="52">
        <f>IFERROR(_xll.qlIndexFixing(ONIndex1M,I1006,TRUE,_xll.ohTrigger(RecalcTrigger,Trigger1M)),NA())</f>
        <v>2.083593136098294E-2</v>
      </c>
      <c r="L1006" s="52">
        <f>IFERROR(_xll.qlIndexFixing(Index3M,H1006,TRUE,_xll.ohTrigger(RecalcTrigger,Trigger3M)),NA())</f>
        <v>2.1845046605489138E-2</v>
      </c>
      <c r="M1006" s="52">
        <f>IFERROR(_xll.qlIndexFixing(ONIndex3M,I1006,TRUE,_xll.ohTrigger(RecalcTrigger,Trigger3M)),NA())</f>
        <v>2.1727573446828075E-2</v>
      </c>
      <c r="N1006" s="52">
        <f>IFERROR(_xll.qlIndexFixing(Index6M,$H1006,TRUE,_xll.ohTrigger(RecalcTrigger,Trigger6M)),NA())</f>
        <v>2.2250270998083556E-2</v>
      </c>
      <c r="O1006" s="52">
        <f>IFERROR(_xll.qlIndexFixing(ONIndex6M,I1006,TRUE,_xll.ohTrigger(RecalcTrigger,Trigger6M)),NA())</f>
        <v>2.2024801101956371E-2</v>
      </c>
      <c r="P1006" s="52">
        <f>IFERROR(_xll.qlIndexFixing(Index1Y,$H1006,TRUE,_xll.ohTrigger(RecalcTrigger,Trigger1Y)),NA())</f>
        <v>2.2891773861039969E-2</v>
      </c>
      <c r="Q1006" s="52">
        <f>IFERROR(_xll.qlIndexFixing(ONIndex1Y,I1006,TRUE,_xll.ohTrigger(RecalcTrigger,Trigger1Y)),NA())</f>
        <v>2.2496103679721102E-2</v>
      </c>
    </row>
    <row r="1007" spans="2:17" x14ac:dyDescent="0.2">
      <c r="B1007" s="46" t="s">
        <v>42</v>
      </c>
      <c r="D1007" s="49">
        <f>_xll.qlCalendarAdvance(Calendar,$D1006,B1007,"f",FALSE)</f>
        <v>46420</v>
      </c>
      <c r="E1007" s="49">
        <f>_xll.qlInterestRateIndexValueDate(IndexON,D1007)</f>
        <v>46420</v>
      </c>
      <c r="F1007" s="52">
        <f>IFERROR(_xll.qlIndexFixing(IndexON,D1007,TRUE,_xll.ohTrigger(RecalcTrigger,TriggerON)),NA())</f>
        <v>2.0480998955996199E-2</v>
      </c>
      <c r="H1007" s="49">
        <f>_xll.qlCalendarAdvance(Calendar,$H1006,B1007,"f",FALSE)</f>
        <v>46420</v>
      </c>
      <c r="I1007" s="49">
        <f>_xll.qlInterestRateIndexValueDate(Index1M,$H1007)</f>
        <v>46422</v>
      </c>
      <c r="J1007" s="52">
        <f>IFERROR(_xll.qlIndexFixing(Index1M,$H1007,TRUE,_xll.ohTrigger(RecalcTrigger,Trigger1M)),NA())</f>
        <v>2.0881554450811825E-2</v>
      </c>
      <c r="K1007" s="52">
        <f>IFERROR(_xll.qlIndexFixing(ONIndex1M,I1007,TRUE,_xll.ohTrigger(RecalcTrigger,Trigger1M)),NA())</f>
        <v>2.0848520287763961E-2</v>
      </c>
      <c r="L1007" s="52">
        <f>IFERROR(_xll.qlIndexFixing(Index3M,H1007,TRUE,_xll.ohTrigger(RecalcTrigger,Trigger3M)),NA())</f>
        <v>2.1853473402563432E-2</v>
      </c>
      <c r="M1007" s="52">
        <f>IFERROR(_xll.qlIndexFixing(ONIndex3M,I1007,TRUE,_xll.ohTrigger(RecalcTrigger,Trigger3M)),NA())</f>
        <v>2.1738446732300076E-2</v>
      </c>
      <c r="N1007" s="52">
        <f>IFERROR(_xll.qlIndexFixing(Index6M,$H1007,TRUE,_xll.ohTrigger(RecalcTrigger,Trigger6M)),NA())</f>
        <v>2.2257989579735394E-2</v>
      </c>
      <c r="O1007" s="52">
        <f>IFERROR(_xll.qlIndexFixing(ONIndex6M,I1007,TRUE,_xll.ohTrigger(RecalcTrigger,Trigger6M)),NA())</f>
        <v>2.2034441042322328E-2</v>
      </c>
      <c r="P1007" s="52">
        <f>IFERROR(_xll.qlIndexFixing(Index1Y,$H1007,TRUE,_xll.ohTrigger(RecalcTrigger,Trigger1Y)),NA())</f>
        <v>2.2896535250417863E-2</v>
      </c>
      <c r="Q1007" s="52">
        <f>IFERROR(_xll.qlIndexFixing(ONIndex1Y,I1007,TRUE,_xll.ohTrigger(RecalcTrigger,Trigger1Y)),NA())</f>
        <v>2.2502629958838227E-2</v>
      </c>
    </row>
    <row r="1008" spans="2:17" x14ac:dyDescent="0.2">
      <c r="B1008" s="46" t="s">
        <v>42</v>
      </c>
      <c r="D1008" s="49">
        <f>_xll.qlCalendarAdvance(Calendar,$D1007,B1008,"f",FALSE)</f>
        <v>46427</v>
      </c>
      <c r="E1008" s="49">
        <f>_xll.qlInterestRateIndexValueDate(IndexON,D1008)</f>
        <v>46427</v>
      </c>
      <c r="F1008" s="52">
        <f>IFERROR(_xll.qlIndexFixing(IndexON,D1008,TRUE,_xll.ohTrigger(RecalcTrigger,TriggerON)),NA())</f>
        <v>2.0496578249211694E-2</v>
      </c>
      <c r="H1008" s="49">
        <f>_xll.qlCalendarAdvance(Calendar,$H1007,B1008,"f",FALSE)</f>
        <v>46427</v>
      </c>
      <c r="I1008" s="49">
        <f>_xll.qlInterestRateIndexValueDate(Index1M,$H1008)</f>
        <v>46429</v>
      </c>
      <c r="J1008" s="52">
        <f>IFERROR(_xll.qlIndexFixing(Index1M,$H1008,TRUE,_xll.ohTrigger(RecalcTrigger,Trigger1M)),NA())</f>
        <v>2.0893761597513865E-2</v>
      </c>
      <c r="K1008" s="52">
        <f>IFERROR(_xll.qlIndexFixing(ONIndex1M,I1008,TRUE,_xll.ohTrigger(RecalcTrigger,Trigger1M)),NA())</f>
        <v>2.0860939447944205E-2</v>
      </c>
      <c r="L1008" s="52">
        <f>IFERROR(_xll.qlIndexFixing(Index3M,H1008,TRUE,_xll.ohTrigger(RecalcTrigger,Trigger3M)),NA())</f>
        <v>2.1863028715559112E-2</v>
      </c>
      <c r="M1008" s="52">
        <f>IFERROR(_xll.qlIndexFixing(ONIndex3M,I1008,TRUE,_xll.ohTrigger(RecalcTrigger,Trigger3M)),NA())</f>
        <v>2.1749118037819315E-2</v>
      </c>
      <c r="N1008" s="52">
        <f>IFERROR(_xll.qlIndexFixing(Index6M,$H1008,TRUE,_xll.ohTrigger(RecalcTrigger,Trigger6M)),NA())</f>
        <v>2.2265542028696867E-2</v>
      </c>
      <c r="O1008" s="52">
        <f>IFERROR(_xll.qlIndexFixing(ONIndex6M,I1008,TRUE,_xll.ohTrigger(RecalcTrigger,Trigger6M)),NA())</f>
        <v>2.2043919540788437E-2</v>
      </c>
      <c r="P1008" s="52">
        <f>IFERROR(_xll.qlIndexFixing(Index1Y,$H1008,TRUE,_xll.ohTrigger(RecalcTrigger,Trigger1Y)),NA())</f>
        <v>2.2901219798887987E-2</v>
      </c>
      <c r="Q1008" s="52">
        <f>IFERROR(_xll.qlIndexFixing(ONIndex1Y,I1008,TRUE,_xll.ohTrigger(RecalcTrigger,Trigger1Y)),NA())</f>
        <v>2.250907916720557E-2</v>
      </c>
    </row>
    <row r="1009" spans="2:17" x14ac:dyDescent="0.2">
      <c r="B1009" s="46" t="s">
        <v>42</v>
      </c>
      <c r="D1009" s="49">
        <f>_xll.qlCalendarAdvance(Calendar,$D1008,B1009,"f",FALSE)</f>
        <v>46434</v>
      </c>
      <c r="E1009" s="49">
        <f>_xll.qlInterestRateIndexValueDate(IndexON,D1009)</f>
        <v>46434</v>
      </c>
      <c r="F1009" s="52">
        <f>IFERROR(_xll.qlIndexFixing(IndexON,D1009,TRUE,_xll.ohTrigger(RecalcTrigger,TriggerON)),NA())</f>
        <v>2.0511915422583016E-2</v>
      </c>
      <c r="H1009" s="49">
        <f>_xll.qlCalendarAdvance(Calendar,$H1008,B1009,"f",FALSE)</f>
        <v>46434</v>
      </c>
      <c r="I1009" s="49">
        <f>_xll.qlInterestRateIndexValueDate(Index1M,$H1009)</f>
        <v>46436</v>
      </c>
      <c r="J1009" s="52">
        <f>IFERROR(_xll.qlIndexFixing(Index1M,$H1009,TRUE,_xll.ohTrigger(RecalcTrigger,Trigger1M)),NA())</f>
        <v>2.0905797983701607E-2</v>
      </c>
      <c r="K1009" s="52">
        <f>IFERROR(_xll.qlIndexFixing(ONIndex1M,I1009,TRUE,_xll.ohTrigger(RecalcTrigger,Trigger1M)),NA())</f>
        <v>2.0873188528733877E-2</v>
      </c>
      <c r="L1009" s="52">
        <f>IFERROR(_xll.qlIndexFixing(Index3M,H1009,TRUE,_xll.ohTrigger(RecalcTrigger,Trigger3M)),NA())</f>
        <v>2.1872377708436943E-2</v>
      </c>
      <c r="M1009" s="52">
        <f>IFERROR(_xll.qlIndexFixing(ONIndex3M,I1009,TRUE,_xll.ohTrigger(RecalcTrigger,Trigger3M)),NA())</f>
        <v>2.1759586876974879E-2</v>
      </c>
      <c r="N1009" s="52">
        <f>IFERROR(_xll.qlIndexFixing(Index6M,$H1009,TRUE,_xll.ohTrigger(RecalcTrigger,Trigger6M)),NA())</f>
        <v>2.2272928105188505E-2</v>
      </c>
      <c r="O1009" s="52">
        <f>IFERROR(_xll.qlIndexFixing(ONIndex6M,I1009,TRUE,_xll.ohTrigger(RecalcTrigger,Trigger6M)),NA())</f>
        <v>2.2053236362102879E-2</v>
      </c>
      <c r="P1009" s="52">
        <f>IFERROR(_xll.qlIndexFixing(Index1Y,$H1009,TRUE,_xll.ohTrigger(RecalcTrigger,Trigger1Y)),NA())</f>
        <v>2.2905827467883267E-2</v>
      </c>
      <c r="Q1009" s="52">
        <f>IFERROR(_xll.qlIndexFixing(ONIndex1Y,I1009,TRUE,_xll.ohTrigger(RecalcTrigger,Trigger1Y)),NA())</f>
        <v>2.251545165806057E-2</v>
      </c>
    </row>
    <row r="1010" spans="2:17" x14ac:dyDescent="0.2">
      <c r="B1010" s="46" t="s">
        <v>42</v>
      </c>
      <c r="D1010" s="49">
        <f>_xll.qlCalendarAdvance(Calendar,$D1009,B1010,"f",FALSE)</f>
        <v>46441</v>
      </c>
      <c r="E1010" s="49">
        <f>_xll.qlInterestRateIndexValueDate(IndexON,D1010)</f>
        <v>46441</v>
      </c>
      <c r="F1010" s="52">
        <f>IFERROR(_xll.qlIndexFixing(IndexON,D1010,TRUE,_xll.ohTrigger(RecalcTrigger,TriggerON)),NA())</f>
        <v>2.0527009586581713E-2</v>
      </c>
      <c r="H1010" s="49">
        <f>_xll.qlCalendarAdvance(Calendar,$H1009,B1010,"f",FALSE)</f>
        <v>46441</v>
      </c>
      <c r="I1010" s="49">
        <f>_xll.qlInterestRateIndexValueDate(Index1M,$H1010)</f>
        <v>46443</v>
      </c>
      <c r="J1010" s="52">
        <f>IFERROR(_xll.qlIndexFixing(Index1M,$H1010,TRUE,_xll.ohTrigger(RecalcTrigger,Trigger1M)),NA())</f>
        <v>2.0917663295409054E-2</v>
      </c>
      <c r="K1010" s="52">
        <f>IFERROR(_xll.qlIndexFixing(ONIndex1M,I1010,TRUE,_xll.ohTrigger(RecalcTrigger,Trigger1M)),NA())</f>
        <v>2.0885267216863568E-2</v>
      </c>
      <c r="L1010" s="52">
        <f>IFERROR(_xll.qlIndexFixing(Index3M,H1010,TRUE,_xll.ohTrigger(RecalcTrigger,Trigger3M)),NA())</f>
        <v>2.1881519890921249E-2</v>
      </c>
      <c r="M1010" s="52">
        <f>IFERROR(_xll.qlIndexFixing(ONIndex3M,I1010,TRUE,_xll.ohTrigger(RecalcTrigger,Trigger3M)),NA())</f>
        <v>2.1769852763515729E-2</v>
      </c>
      <c r="N1010" s="52">
        <f>IFERROR(_xll.qlIndexFixing(Index6M,$H1010,TRUE,_xll.ohTrigger(RecalcTrigger,Trigger6M)),NA())</f>
        <v>2.2280147569469264E-2</v>
      </c>
      <c r="O1010" s="52">
        <f>IFERROR(_xll.qlIndexFixing(ONIndex6M,I1010,TRUE,_xll.ohTrigger(RecalcTrigger,Trigger6M)),NA())</f>
        <v>2.2062391270774029E-2</v>
      </c>
      <c r="P1010" s="52">
        <f>IFERROR(_xll.qlIndexFixing(Index1Y,$H1010,TRUE,_xll.ohTrigger(RecalcTrigger,Trigger1Y)),NA())</f>
        <v>2.2910358216587479E-2</v>
      </c>
      <c r="Q1010" s="52">
        <f>IFERROR(_xll.qlIndexFixing(ONIndex1Y,I1010,TRUE,_xll.ohTrigger(RecalcTrigger,Trigger1Y)),NA())</f>
        <v>2.2521747784960411E-2</v>
      </c>
    </row>
    <row r="1011" spans="2:17" x14ac:dyDescent="0.2">
      <c r="B1011" s="46" t="s">
        <v>42</v>
      </c>
      <c r="D1011" s="49">
        <f>_xll.qlCalendarAdvance(Calendar,$D1010,B1011,"f",FALSE)</f>
        <v>46448</v>
      </c>
      <c r="E1011" s="49">
        <f>_xll.qlInterestRateIndexValueDate(IndexON,D1011)</f>
        <v>46448</v>
      </c>
      <c r="F1011" s="52">
        <f>IFERROR(_xll.qlIndexFixing(IndexON,D1011,TRUE,_xll.ohTrigger(RecalcTrigger,TriggerON)),NA())</f>
        <v>2.0541859851279654E-2</v>
      </c>
      <c r="H1011" s="49">
        <f>_xll.qlCalendarAdvance(Calendar,$H1010,B1011,"f",FALSE)</f>
        <v>46448</v>
      </c>
      <c r="I1011" s="49">
        <f>_xll.qlInterestRateIndexValueDate(Index1M,$H1011)</f>
        <v>46450</v>
      </c>
      <c r="J1011" s="52">
        <f>IFERROR(_xll.qlIndexFixing(Index1M,$H1011,TRUE,_xll.ohTrigger(RecalcTrigger,Trigger1M)),NA())</f>
        <v>2.093506492888253E-2</v>
      </c>
      <c r="K1011" s="52">
        <f>IFERROR(_xll.qlIndexFixing(ONIndex1M,I1011,TRUE,_xll.ohTrigger(RecalcTrigger,Trigger1M)),NA())</f>
        <v>2.0897175199463547E-2</v>
      </c>
      <c r="L1011" s="52">
        <f>IFERROR(_xll.qlIndexFixing(Index3M,H1011,TRUE,_xll.ohTrigger(RecalcTrigger,Trigger3M)),NA())</f>
        <v>2.1894239859675393E-2</v>
      </c>
      <c r="M1011" s="52">
        <f>IFERROR(_xll.qlIndexFixing(ONIndex3M,I1011,TRUE,_xll.ohTrigger(RecalcTrigger,Trigger3M)),NA())</f>
        <v>2.1779915211350698E-2</v>
      </c>
      <c r="N1011" s="52">
        <f>IFERROR(_xll.qlIndexFixing(Index6M,$H1011,TRUE,_xll.ohTrigger(RecalcTrigger,Trigger6M)),NA())</f>
        <v>2.2292855257001018E-2</v>
      </c>
      <c r="O1011" s="52">
        <f>IFERROR(_xll.qlIndexFixing(ONIndex6M,I1011,TRUE,_xll.ohTrigger(RecalcTrigger,Trigger6M)),NA())</f>
        <v>2.2071384031789876E-2</v>
      </c>
      <c r="P1011" s="52">
        <f>IFERROR(_xll.qlIndexFixing(Index1Y,$H1011,TRUE,_xll.ohTrigger(RecalcTrigger,Trigger1Y)),NA())</f>
        <v>2.2917784949721774E-2</v>
      </c>
      <c r="Q1011" s="52">
        <f>IFERROR(_xll.qlIndexFixing(ONIndex1Y,I1011,TRUE,_xll.ohTrigger(RecalcTrigger,Trigger1Y)),NA())</f>
        <v>2.2527967901302404E-2</v>
      </c>
    </row>
    <row r="1012" spans="2:17" x14ac:dyDescent="0.2">
      <c r="B1012" s="46" t="s">
        <v>42</v>
      </c>
      <c r="D1012" s="49">
        <f>_xll.qlCalendarAdvance(Calendar,$D1011,B1012,"f",FALSE)</f>
        <v>46455</v>
      </c>
      <c r="E1012" s="49">
        <f>_xll.qlInterestRateIndexValueDate(IndexON,D1012)</f>
        <v>46455</v>
      </c>
      <c r="F1012" s="52">
        <f>IFERROR(_xll.qlIndexFixing(IndexON,D1012,TRUE,_xll.ohTrigger(RecalcTrigger,TriggerON)),NA())</f>
        <v>2.0556465327068452E-2</v>
      </c>
      <c r="H1012" s="49">
        <f>_xll.qlCalendarAdvance(Calendar,$H1011,B1012,"f",FALSE)</f>
        <v>46455</v>
      </c>
      <c r="I1012" s="49">
        <f>_xll.qlInterestRateIndexValueDate(Index1M,$H1012)</f>
        <v>46457</v>
      </c>
      <c r="J1012" s="52">
        <f>IFERROR(_xll.qlIndexFixing(Index1M,$H1012,TRUE,_xll.ohTrigger(RecalcTrigger,Trigger1M)),NA())</f>
        <v>2.0946540637575839E-2</v>
      </c>
      <c r="K1012" s="52">
        <f>IFERROR(_xll.qlIndexFixing(ONIndex1M,I1012,TRUE,_xll.ohTrigger(RecalcTrigger,Trigger1M)),NA())</f>
        <v>2.0908912163504212E-2</v>
      </c>
      <c r="L1012" s="52">
        <f>IFERROR(_xll.qlIndexFixing(Index3M,H1012,TRUE,_xll.ohTrigger(RecalcTrigger,Trigger3M)),NA())</f>
        <v>2.190292371448193E-2</v>
      </c>
      <c r="M1012" s="52">
        <f>IFERROR(_xll.qlIndexFixing(ONIndex3M,I1012,TRUE,_xll.ohTrigger(RecalcTrigger,Trigger3M)),NA())</f>
        <v>2.1789773733909001E-2</v>
      </c>
      <c r="N1012" s="52">
        <f>IFERROR(_xll.qlIndexFixing(Index6M,$H1012,TRUE,_xll.ohTrigger(RecalcTrigger,Trigger6M)),NA())</f>
        <v>2.2299682773902537E-2</v>
      </c>
      <c r="O1012" s="52">
        <f>IFERROR(_xll.qlIndexFixing(ONIndex6M,I1012,TRUE,_xll.ohTrigger(RecalcTrigger,Trigger6M)),NA())</f>
        <v>2.2080214409578858E-2</v>
      </c>
      <c r="P1012" s="52">
        <f>IFERROR(_xll.qlIndexFixing(Index1Y,$H1012,TRUE,_xll.ohTrigger(RecalcTrigger,Trigger1Y)),NA())</f>
        <v>2.2922145637311923E-2</v>
      </c>
      <c r="Q1012" s="52">
        <f>IFERROR(_xll.qlIndexFixing(ONIndex1Y,I1012,TRUE,_xll.ohTrigger(RecalcTrigger,Trigger1Y)),NA())</f>
        <v>2.253411236088354E-2</v>
      </c>
    </row>
    <row r="1013" spans="2:17" x14ac:dyDescent="0.2">
      <c r="B1013" s="46" t="s">
        <v>42</v>
      </c>
      <c r="D1013" s="49">
        <f>_xll.qlCalendarAdvance(Calendar,$D1012,B1013,"f",FALSE)</f>
        <v>46462</v>
      </c>
      <c r="E1013" s="49">
        <f>_xll.qlInterestRateIndexValueDate(IndexON,D1013)</f>
        <v>46462</v>
      </c>
      <c r="F1013" s="52">
        <f>IFERROR(_xll.qlIndexFixing(IndexON,D1013,TRUE,_xll.ohTrigger(RecalcTrigger,TriggerON)),NA())</f>
        <v>2.0570825124179848E-2</v>
      </c>
      <c r="H1013" s="49">
        <f>_xll.qlCalendarAdvance(Calendar,$H1012,B1013,"f",FALSE)</f>
        <v>46462</v>
      </c>
      <c r="I1013" s="49">
        <f>_xll.qlInterestRateIndexValueDate(Index1M,$H1013)</f>
        <v>46464</v>
      </c>
      <c r="J1013" s="52">
        <f>IFERROR(_xll.qlIndexFixing(Index1M,$H1013,TRUE,_xll.ohTrigger(RecalcTrigger,Trigger1M)),NA())</f>
        <v>2.0957844201638098E-2</v>
      </c>
      <c r="K1013" s="52">
        <f>IFERROR(_xll.qlIndexFixing(ONIndex1M,I1013,TRUE,_xll.ohTrigger(RecalcTrigger,Trigger1M)),NA())</f>
        <v>2.0920477795955961E-2</v>
      </c>
      <c r="L1013" s="52">
        <f>IFERROR(_xll.qlIndexFixing(Index3M,H1013,TRUE,_xll.ohTrigger(RecalcTrigger,Trigger3M)),NA())</f>
        <v>2.1911399145876899E-2</v>
      </c>
      <c r="M1013" s="52">
        <f>IFERROR(_xll.qlIndexFixing(ONIndex3M,I1013,TRUE,_xll.ohTrigger(RecalcTrigger,Trigger3M)),NA())</f>
        <v>2.1799427845179409E-2</v>
      </c>
      <c r="N1013" s="52">
        <f>IFERROR(_xll.qlIndexFixing(Index6M,$H1013,TRUE,_xll.ohTrigger(RecalcTrigger,Trigger6M)),NA())</f>
        <v>2.2306342823104133E-2</v>
      </c>
      <c r="O1013" s="52">
        <f>IFERROR(_xll.qlIndexFixing(ONIndex6M,I1013,TRUE,_xll.ohTrigger(RecalcTrigger,Trigger6M)),NA())</f>
        <v>2.2088882169049029E-2</v>
      </c>
      <c r="P1013" s="52">
        <f>IFERROR(_xll.qlIndexFixing(Index1Y,$H1013,TRUE,_xll.ohTrigger(RecalcTrigger,Trigger1Y)),NA())</f>
        <v>2.2926429232530025E-2</v>
      </c>
      <c r="Q1013" s="52">
        <f>IFERROR(_xll.qlIndexFixing(ONIndex1Y,I1013,TRUE,_xll.ohTrigger(RecalcTrigger,Trigger1Y)),NA())</f>
        <v>2.2540181516861324E-2</v>
      </c>
    </row>
    <row r="1014" spans="2:17" x14ac:dyDescent="0.2">
      <c r="B1014" s="46" t="s">
        <v>42</v>
      </c>
      <c r="D1014" s="49">
        <f>_xll.qlCalendarAdvance(Calendar,$D1013,B1014,"f",FALSE)</f>
        <v>46469</v>
      </c>
      <c r="E1014" s="49">
        <f>_xll.qlInterestRateIndexValueDate(IndexON,D1014)</f>
        <v>46469</v>
      </c>
      <c r="F1014" s="52">
        <f>IFERROR(_xll.qlIndexFixing(IndexON,D1014,TRUE,_xll.ohTrigger(RecalcTrigger,TriggerON)),NA())</f>
        <v>2.0584938352925519E-2</v>
      </c>
      <c r="H1014" s="49">
        <f>_xll.qlCalendarAdvance(Calendar,$H1013,B1014,"f",FALSE)</f>
        <v>46469</v>
      </c>
      <c r="I1014" s="49">
        <f>_xll.qlInterestRateIndexValueDate(Index1M,$H1014)</f>
        <v>46471</v>
      </c>
      <c r="J1014" s="52">
        <f>IFERROR(_xll.qlIndexFixing(Index1M,$H1014,TRUE,_xll.ohTrigger(RecalcTrigger,Trigger1M)),NA())</f>
        <v>2.0968975306990545E-2</v>
      </c>
      <c r="K1014" s="52">
        <f>IFERROR(_xll.qlIndexFixing(ONIndex1M,I1014,TRUE,_xll.ohTrigger(RecalcTrigger,Trigger1M)),NA())</f>
        <v>2.0935095638492385E-2</v>
      </c>
      <c r="L1014" s="52">
        <f>IFERROR(_xll.qlIndexFixing(Index3M,H1014,TRUE,_xll.ohTrigger(RecalcTrigger,Trigger3M)),NA())</f>
        <v>2.1919665663567268E-2</v>
      </c>
      <c r="M1014" s="52">
        <f>IFERROR(_xll.qlIndexFixing(ONIndex3M,I1014,TRUE,_xll.ohTrigger(RecalcTrigger,Trigger3M)),NA())</f>
        <v>2.1811539131793012E-2</v>
      </c>
      <c r="N1014" s="52">
        <f>IFERROR(_xll.qlIndexFixing(Index6M,$H1014,TRUE,_xll.ohTrigger(RecalcTrigger,Trigger6M)),NA())</f>
        <v>2.2312835263920066E-2</v>
      </c>
      <c r="O1014" s="52">
        <f>IFERROR(_xll.qlIndexFixing(ONIndex6M,I1014,TRUE,_xll.ohTrigger(RecalcTrigger,Trigger6M)),NA())</f>
        <v>2.2099787102964896E-2</v>
      </c>
      <c r="P1014" s="52">
        <f>IFERROR(_xll.qlIndexFixing(Index1Y,$H1014,TRUE,_xll.ohTrigger(RecalcTrigger,Trigger1Y)),NA())</f>
        <v>2.2930635687933371E-2</v>
      </c>
      <c r="Q1014" s="52">
        <f>IFERROR(_xll.qlIndexFixing(ONIndex1Y,I1014,TRUE,_xll.ohTrigger(RecalcTrigger,Trigger1Y)),NA())</f>
        <v>2.25478746364427E-2</v>
      </c>
    </row>
    <row r="1015" spans="2:17" x14ac:dyDescent="0.2">
      <c r="B1015" s="46" t="s">
        <v>42</v>
      </c>
      <c r="D1015" s="49">
        <f>_xll.qlCalendarAdvance(Calendar,$D1014,B1015,"f",FALSE)</f>
        <v>46476</v>
      </c>
      <c r="E1015" s="49">
        <f>_xll.qlInterestRateIndexValueDate(IndexON,D1015)</f>
        <v>46476</v>
      </c>
      <c r="F1015" s="52">
        <f>IFERROR(_xll.qlIndexFixing(IndexON,D1015,TRUE,_xll.ohTrigger(RecalcTrigger,TriggerON)),NA())</f>
        <v>2.0598804123617143E-2</v>
      </c>
      <c r="H1015" s="49">
        <f>_xll.qlCalendarAdvance(Calendar,$H1014,B1015,"f",FALSE)</f>
        <v>46476</v>
      </c>
      <c r="I1015" s="49">
        <f>_xll.qlInterestRateIndexValueDate(Index1M,$H1015)</f>
        <v>46478</v>
      </c>
      <c r="J1015" s="52">
        <f>IFERROR(_xll.qlIndexFixing(Index1M,$H1015,TRUE,_xll.ohTrigger(RecalcTrigger,Trigger1M)),NA())</f>
        <v>2.0979933639556914E-2</v>
      </c>
      <c r="K1015" s="52">
        <f>IFERROR(_xll.qlIndexFixing(ONIndex1M,I1015,TRUE,_xll.ohTrigger(RecalcTrigger,Trigger1M)),NA())</f>
        <v>2.0943093813974301E-2</v>
      </c>
      <c r="L1015" s="52">
        <f>IFERROR(_xll.qlIndexFixing(Index3M,H1015,TRUE,_xll.ohTrigger(RecalcTrigger,Trigger3M)),NA())</f>
        <v>2.1926520360758293E-2</v>
      </c>
      <c r="M1015" s="52">
        <f>IFERROR(_xll.qlIndexFixing(ONIndex3M,I1015,TRUE,_xll.ohTrigger(RecalcTrigger,Trigger3M)),NA())</f>
        <v>2.1818120888452697E-2</v>
      </c>
      <c r="N1015" s="52">
        <f>IFERROR(_xll.qlIndexFixing(Index6M,$H1015,TRUE,_xll.ohTrigger(RecalcTrigger,Trigger6M)),NA())</f>
        <v>2.2315910252685579E-2</v>
      </c>
      <c r="O1015" s="52">
        <f>IFERROR(_xll.qlIndexFixing(ONIndex6M,I1015,TRUE,_xll.ohTrigger(RecalcTrigger,Trigger6M)),NA())</f>
        <v>2.2105728891466114E-2</v>
      </c>
      <c r="P1015" s="52">
        <f>IFERROR(_xll.qlIndexFixing(Index1Y,$H1015,TRUE,_xll.ohTrigger(RecalcTrigger,Trigger1Y)),NA())</f>
        <v>2.2934764953849527E-2</v>
      </c>
      <c r="Q1015" s="52">
        <f>IFERROR(_xll.qlIndexFixing(ONIndex1Y,I1015,TRUE,_xll.ohTrigger(RecalcTrigger,Trigger1Y)),NA())</f>
        <v>2.2552095332555311E-2</v>
      </c>
    </row>
    <row r="1016" spans="2:17" x14ac:dyDescent="0.2">
      <c r="B1016" s="46" t="s">
        <v>42</v>
      </c>
      <c r="D1016" s="49">
        <f>_xll.qlCalendarAdvance(Calendar,$D1015,B1016,"f",FALSE)</f>
        <v>46483</v>
      </c>
      <c r="E1016" s="49">
        <f>_xll.qlInterestRateIndexValueDate(IndexON,D1016)</f>
        <v>46483</v>
      </c>
      <c r="F1016" s="52">
        <f>IFERROR(_xll.qlIndexFixing(IndexON,D1016,TRUE,_xll.ohTrigger(RecalcTrigger,TriggerON)),NA())</f>
        <v>2.0612421546486459E-2</v>
      </c>
      <c r="H1016" s="49">
        <f>_xll.qlCalendarAdvance(Calendar,$H1015,B1016,"f",FALSE)</f>
        <v>46483</v>
      </c>
      <c r="I1016" s="49">
        <f>_xll.qlInterestRateIndexValueDate(Index1M,$H1016)</f>
        <v>46485</v>
      </c>
      <c r="J1016" s="52">
        <f>IFERROR(_xll.qlIndexFixing(Index1M,$H1016,TRUE,_xll.ohTrigger(RecalcTrigger,Trigger1M)),NA())</f>
        <v>2.0990718885268433E-2</v>
      </c>
      <c r="K1016" s="52">
        <f>IFERROR(_xll.qlIndexFixing(ONIndex1M,I1016,TRUE,_xll.ohTrigger(RecalcTrigger,Trigger1M)),NA())</f>
        <v>2.0954143573561623E-2</v>
      </c>
      <c r="L1016" s="52">
        <f>IFERROR(_xll.qlIndexFixing(Index3M,H1016,TRUE,_xll.ohTrigger(RecalcTrigger,Trigger3M)),NA())</f>
        <v>2.1934382187513615E-2</v>
      </c>
      <c r="M1016" s="52">
        <f>IFERROR(_xll.qlIndexFixing(ONIndex3M,I1016,TRUE,_xll.ohTrigger(RecalcTrigger,Trigger3M)),NA())</f>
        <v>2.1827158847873562E-2</v>
      </c>
      <c r="N1016" s="52">
        <f>IFERROR(_xll.qlIndexFixing(Index6M,$H1016,TRUE,_xll.ohTrigger(RecalcTrigger,Trigger6M)),NA())</f>
        <v>2.2322106113746947E-2</v>
      </c>
      <c r="O1016" s="52">
        <f>IFERROR(_xll.qlIndexFixing(ONIndex6M,I1016,TRUE,_xll.ohTrigger(RecalcTrigger,Trigger6M)),NA())</f>
        <v>2.2113907383829456E-2</v>
      </c>
      <c r="P1016" s="52">
        <f>IFERROR(_xll.qlIndexFixing(Index1Y,$H1016,TRUE,_xll.ohTrigger(RecalcTrigger,Trigger1Y)),NA())</f>
        <v>2.2938816978374136E-2</v>
      </c>
      <c r="Q1016" s="52">
        <f>IFERROR(_xll.qlIndexFixing(ONIndex1Y,I1016,TRUE,_xll.ohTrigger(RecalcTrigger,Trigger1Y)),NA())</f>
        <v>2.2557940699226009E-2</v>
      </c>
    </row>
    <row r="1017" spans="2:17" x14ac:dyDescent="0.2">
      <c r="B1017" s="46" t="s">
        <v>42</v>
      </c>
      <c r="D1017" s="49">
        <f>_xll.qlCalendarAdvance(Calendar,$D1016,B1017,"f",FALSE)</f>
        <v>46490</v>
      </c>
      <c r="E1017" s="49">
        <f>_xll.qlInterestRateIndexValueDate(IndexON,D1017)</f>
        <v>46490</v>
      </c>
      <c r="F1017" s="52">
        <f>IFERROR(_xll.qlIndexFixing(IndexON,D1017,TRUE,_xll.ohTrigger(RecalcTrigger,TriggerON)),NA())</f>
        <v>2.0625789731845146E-2</v>
      </c>
      <c r="H1017" s="49">
        <f>_xll.qlCalendarAdvance(Calendar,$H1016,B1017,"f",FALSE)</f>
        <v>46490</v>
      </c>
      <c r="I1017" s="49">
        <f>_xll.qlInterestRateIndexValueDate(Index1M,$H1017)</f>
        <v>46492</v>
      </c>
      <c r="J1017" s="52">
        <f>IFERROR(_xll.qlIndexFixing(Index1M,$H1017,TRUE,_xll.ohTrigger(RecalcTrigger,Trigger1M)),NA())</f>
        <v>2.1001330730068823E-2</v>
      </c>
      <c r="K1017" s="52">
        <f>IFERROR(_xll.qlIndexFixing(ONIndex1M,I1017,TRUE,_xll.ohTrigger(RecalcTrigger,Trigger1M)),NA())</f>
        <v>2.0965020749521557E-2</v>
      </c>
      <c r="L1017" s="52">
        <f>IFERROR(_xll.qlIndexFixing(Index3M,H1017,TRUE,_xll.ohTrigger(RecalcTrigger,Trigger3M)),NA())</f>
        <v>2.1942033677490612E-2</v>
      </c>
      <c r="M1017" s="52">
        <f>IFERROR(_xll.qlIndexFixing(ONIndex3M,I1017,TRUE,_xll.ohTrigger(RecalcTrigger,Trigger3M)),NA())</f>
        <v>2.1835990451002374E-2</v>
      </c>
      <c r="N1017" s="52">
        <f>IFERROR(_xll.qlIndexFixing(Index6M,$H1017,TRUE,_xll.ohTrigger(RecalcTrigger,Trigger6M)),NA())</f>
        <v>2.232814060645226E-2</v>
      </c>
      <c r="O1017" s="52">
        <f>IFERROR(_xll.qlIndexFixing(ONIndex6M,I1017,TRUE,_xll.ohTrigger(RecalcTrigger,Trigger6M)),NA())</f>
        <v>2.2121922316706844E-2</v>
      </c>
      <c r="P1017" s="52">
        <f>IFERROR(_xll.qlIndexFixing(Index1Y,$H1017,TRUE,_xll.ohTrigger(RecalcTrigger,Trigger1Y)),NA())</f>
        <v>2.2943749375970858E-2</v>
      </c>
      <c r="Q1017" s="52">
        <f>IFERROR(_xll.qlIndexFixing(ONIndex1Y,I1017,TRUE,_xll.ohTrigger(RecalcTrigger,Trigger1Y)),NA())</f>
        <v>2.2563712176362216E-2</v>
      </c>
    </row>
    <row r="1018" spans="2:17" x14ac:dyDescent="0.2">
      <c r="B1018" s="46" t="s">
        <v>42</v>
      </c>
      <c r="D1018" s="49">
        <f>_xll.qlCalendarAdvance(Calendar,$D1017,B1018,"f",FALSE)</f>
        <v>46497</v>
      </c>
      <c r="E1018" s="49">
        <f>_xll.qlInterestRateIndexValueDate(IndexON,D1018)</f>
        <v>46497</v>
      </c>
      <c r="F1018" s="52">
        <f>IFERROR(_xll.qlIndexFixing(IndexON,D1018,TRUE,_xll.ohTrigger(RecalcTrigger,TriggerON)),NA())</f>
        <v>2.0638907790084815E-2</v>
      </c>
      <c r="H1018" s="49">
        <f>_xll.qlCalendarAdvance(Calendar,$H1017,B1018,"f",FALSE)</f>
        <v>46497</v>
      </c>
      <c r="I1018" s="49">
        <f>_xll.qlInterestRateIndexValueDate(Index1M,$H1018)</f>
        <v>46499</v>
      </c>
      <c r="J1018" s="52">
        <f>IFERROR(_xll.qlIndexFixing(Index1M,$H1018,TRUE,_xll.ohTrigger(RecalcTrigger,Trigger1M)),NA())</f>
        <v>2.1011768859899305E-2</v>
      </c>
      <c r="K1018" s="52">
        <f>IFERROR(_xll.qlIndexFixing(ONIndex1M,I1018,TRUE,_xll.ohTrigger(RecalcTrigger,Trigger1M)),NA())</f>
        <v>2.0975725028824499E-2</v>
      </c>
      <c r="L1018" s="52">
        <f>IFERROR(_xll.qlIndexFixing(Index3M,H1018,TRUE,_xll.ohTrigger(RecalcTrigger,Trigger3M)),NA())</f>
        <v>2.1949474340554755E-2</v>
      </c>
      <c r="M1018" s="52">
        <f>IFERROR(_xll.qlIndexFixing(ONIndex3M,I1018,TRUE,_xll.ohTrigger(RecalcTrigger,Trigger3M)),NA())</f>
        <v>2.1844615211348284E-2</v>
      </c>
      <c r="N1018" s="52">
        <f>IFERROR(_xll.qlIndexFixing(Index6M,$H1018,TRUE,_xll.ohTrigger(RecalcTrigger,Trigger6M)),NA())</f>
        <v>2.233401677837071E-2</v>
      </c>
      <c r="O1018" s="52">
        <f>IFERROR(_xll.qlIndexFixing(ONIndex6M,I1018,TRUE,_xll.ohTrigger(RecalcTrigger,Trigger6M)),NA())</f>
        <v>2.2129773454606649E-2</v>
      </c>
      <c r="P1018" s="52">
        <f>IFERROR(_xll.qlIndexFixing(Index1Y,$H1018,TRUE,_xll.ohTrigger(RecalcTrigger,Trigger1Y)),NA())</f>
        <v>2.2946689084479593E-2</v>
      </c>
      <c r="Q1018" s="52">
        <f>IFERROR(_xll.qlIndexFixing(ONIndex1Y,I1018,TRUE,_xll.ohTrigger(RecalcTrigger,Trigger1Y)),NA())</f>
        <v>2.2569410117521116E-2</v>
      </c>
    </row>
    <row r="1019" spans="2:17" x14ac:dyDescent="0.2">
      <c r="B1019" s="46" t="s">
        <v>42</v>
      </c>
      <c r="D1019" s="49">
        <f>_xll.qlCalendarAdvance(Calendar,$D1018,B1019,"f",FALSE)</f>
        <v>46504</v>
      </c>
      <c r="E1019" s="49">
        <f>_xll.qlInterestRateIndexValueDate(IndexON,D1019)</f>
        <v>46504</v>
      </c>
      <c r="F1019" s="52">
        <f>IFERROR(_xll.qlIndexFixing(IndexON,D1019,TRUE,_xll.ohTrigger(RecalcTrigger,TriggerON)),NA())</f>
        <v>2.06517748311974E-2</v>
      </c>
      <c r="H1019" s="49">
        <f>_xll.qlCalendarAdvance(Calendar,$H1018,B1019,"f",FALSE)</f>
        <v>46504</v>
      </c>
      <c r="I1019" s="49">
        <f>_xll.qlInterestRateIndexValueDate(Index1M,$H1019)</f>
        <v>46506</v>
      </c>
      <c r="J1019" s="52">
        <f>IFERROR(_xll.qlIndexFixing(Index1M,$H1019,TRUE,_xll.ohTrigger(RecalcTrigger,Trigger1M)),NA())</f>
        <v>2.1022032960713588E-2</v>
      </c>
      <c r="K1019" s="52">
        <f>IFERROR(_xll.qlIndexFixing(ONIndex1M,I1019,TRUE,_xll.ohTrigger(RecalcTrigger,Trigger1M)),NA())</f>
        <v>2.0986256098440847E-2</v>
      </c>
      <c r="L1019" s="52">
        <f>IFERROR(_xll.qlIndexFixing(Index3M,H1019,TRUE,_xll.ohTrigger(RecalcTrigger,Trigger3M)),NA())</f>
        <v>2.1956703686603147E-2</v>
      </c>
      <c r="M1019" s="52">
        <f>IFERROR(_xll.qlIndexFixing(ONIndex3M,I1019,TRUE,_xll.ohTrigger(RecalcTrigger,Trigger3M)),NA())</f>
        <v>2.1853032642660253E-2</v>
      </c>
      <c r="N1019" s="52">
        <f>IFERROR(_xll.qlIndexFixing(Index6M,$H1019,TRUE,_xll.ohTrigger(RecalcTrigger,Trigger6M)),NA())</f>
        <v>2.233973769779633E-2</v>
      </c>
      <c r="O1019" s="52">
        <f>IFERROR(_xll.qlIndexFixing(ONIndex6M,I1019,TRUE,_xll.ohTrigger(RecalcTrigger,Trigger6M)),NA())</f>
        <v>2.2137460562356992E-2</v>
      </c>
      <c r="P1019" s="52">
        <f>IFERROR(_xll.qlIndexFixing(Index1Y,$H1019,TRUE,_xll.ohTrigger(RecalcTrigger,Trigger1Y)),NA())</f>
        <v>2.2947665693846864E-2</v>
      </c>
      <c r="Q1019" s="52">
        <f>IFERROR(_xll.qlIndexFixing(ONIndex1Y,I1019,TRUE,_xll.ohTrigger(RecalcTrigger,Trigger1Y)),NA())</f>
        <v>2.2575034876179956E-2</v>
      </c>
    </row>
    <row r="1020" spans="2:17" x14ac:dyDescent="0.2">
      <c r="B1020" s="46" t="s">
        <v>42</v>
      </c>
      <c r="D1020" s="49">
        <f>_xll.qlCalendarAdvance(Calendar,$D1019,B1020,"f",FALSE)</f>
        <v>46511</v>
      </c>
      <c r="E1020" s="49">
        <f>_xll.qlInterestRateIndexValueDate(IndexON,D1020)</f>
        <v>46511</v>
      </c>
      <c r="F1020" s="52">
        <f>IFERROR(_xll.qlIndexFixing(IndexON,D1020,TRUE,_xll.ohTrigger(RecalcTrigger,TriggerON)),NA())</f>
        <v>2.0664389965894259E-2</v>
      </c>
      <c r="H1020" s="49">
        <f>_xll.qlCalendarAdvance(Calendar,$H1019,B1020,"f",FALSE)</f>
        <v>46511</v>
      </c>
      <c r="I1020" s="49">
        <f>_xll.qlInterestRateIndexValueDate(Index1M,$H1020)</f>
        <v>46513</v>
      </c>
      <c r="J1020" s="52">
        <f>IFERROR(_xll.qlIndexFixing(Index1M,$H1020,TRUE,_xll.ohTrigger(RecalcTrigger,Trigger1M)),NA())</f>
        <v>2.1032122718475377E-2</v>
      </c>
      <c r="K1020" s="52">
        <f>IFERROR(_xll.qlIndexFixing(ONIndex1M,I1020,TRUE,_xll.ohTrigger(RecalcTrigger,Trigger1M)),NA())</f>
        <v>2.0996613645341E-2</v>
      </c>
      <c r="L1020" s="52">
        <f>IFERROR(_xll.qlIndexFixing(Index3M,H1020,TRUE,_xll.ohTrigger(RecalcTrigger,Trigger3M)),NA())</f>
        <v>2.1964850129252811E-2</v>
      </c>
      <c r="M1020" s="52">
        <f>IFERROR(_xll.qlIndexFixing(ONIndex3M,I1020,TRUE,_xll.ohTrigger(RecalcTrigger,Trigger3M)),NA())</f>
        <v>2.1861242258687241E-2</v>
      </c>
      <c r="N1020" s="52">
        <f>IFERROR(_xll.qlIndexFixing(Index6M,$H1020,TRUE,_xll.ohTrigger(RecalcTrigger,Trigger6M)),NA())</f>
        <v>2.2348405965794804E-2</v>
      </c>
      <c r="O1020" s="52">
        <f>IFERROR(_xll.qlIndexFixing(ONIndex6M,I1020,TRUE,_xll.ohTrigger(RecalcTrigger,Trigger6M)),NA())</f>
        <v>2.2144983404546181E-2</v>
      </c>
      <c r="P1020" s="52">
        <f>IFERROR(_xll.qlIndexFixing(Index1Y,$H1020,TRUE,_xll.ohTrigger(RecalcTrigger,Trigger1Y)),NA())</f>
        <v>2.2954251546402363E-2</v>
      </c>
      <c r="Q1020" s="52">
        <f>IFERROR(_xll.qlIndexFixing(ONIndex1Y,I1020,TRUE,_xll.ohTrigger(RecalcTrigger,Trigger1Y)),NA())</f>
        <v>2.2580586805895919E-2</v>
      </c>
    </row>
    <row r="1021" spans="2:17" x14ac:dyDescent="0.2">
      <c r="B1021" s="46" t="s">
        <v>42</v>
      </c>
      <c r="D1021" s="49">
        <f>_xll.qlCalendarAdvance(Calendar,$D1020,B1021,"f",FALSE)</f>
        <v>46518</v>
      </c>
      <c r="E1021" s="49">
        <f>_xll.qlInterestRateIndexValueDate(IndexON,D1021)</f>
        <v>46518</v>
      </c>
      <c r="F1021" s="52">
        <f>IFERROR(_xll.qlIndexFixing(IndexON,D1021,TRUE,_xll.ohTrigger(RecalcTrigger,TriggerON)),NA())</f>
        <v>2.0676752304167323E-2</v>
      </c>
      <c r="H1021" s="49">
        <f>_xll.qlCalendarAdvance(Calendar,$H1020,B1021,"f",FALSE)</f>
        <v>46518</v>
      </c>
      <c r="I1021" s="49">
        <f>_xll.qlInterestRateIndexValueDate(Index1M,$H1021)</f>
        <v>46520</v>
      </c>
      <c r="J1021" s="52">
        <f>IFERROR(_xll.qlIndexFixing(Index1M,$H1021,TRUE,_xll.ohTrigger(RecalcTrigger,Trigger1M)),NA())</f>
        <v>2.1042037819148374E-2</v>
      </c>
      <c r="K1021" s="52">
        <f>IFERROR(_xll.qlIndexFixing(ONIndex1M,I1021,TRUE,_xll.ohTrigger(RecalcTrigger,Trigger1M)),NA())</f>
        <v>2.1006797356575291E-2</v>
      </c>
      <c r="L1021" s="52">
        <f>IFERROR(_xll.qlIndexFixing(Index3M,H1021,TRUE,_xll.ohTrigger(RecalcTrigger,Trigger3M)),NA())</f>
        <v>2.1971640525306084E-2</v>
      </c>
      <c r="M1021" s="52">
        <f>IFERROR(_xll.qlIndexFixing(ONIndex3M,I1021,TRUE,_xll.ohTrigger(RecalcTrigger,Trigger3M)),NA())</f>
        <v>2.1869243573258146E-2</v>
      </c>
      <c r="N1021" s="52">
        <f>IFERROR(_xll.qlIndexFixing(Index6M,$H1021,TRUE,_xll.ohTrigger(RecalcTrigger,Trigger6M)),NA())</f>
        <v>2.235379851464914E-2</v>
      </c>
      <c r="O1021" s="52">
        <f>IFERROR(_xll.qlIndexFixing(ONIndex6M,I1021,TRUE,_xll.ohTrigger(RecalcTrigger,Trigger6M)),NA())</f>
        <v>2.2152341746082271E-2</v>
      </c>
      <c r="P1021" s="52">
        <f>IFERROR(_xll.qlIndexFixing(Index1Y,$H1021,TRUE,_xll.ohTrigger(RecalcTrigger,Trigger1Y)),NA())</f>
        <v>2.2957916507333406E-2</v>
      </c>
      <c r="Q1021" s="52">
        <f>IFERROR(_xll.qlIndexFixing(ONIndex1Y,I1021,TRUE,_xll.ohTrigger(RecalcTrigger,Trigger1Y)),NA())</f>
        <v>2.2586066260146254E-2</v>
      </c>
    </row>
    <row r="1022" spans="2:17" x14ac:dyDescent="0.2">
      <c r="B1022" s="46" t="s">
        <v>42</v>
      </c>
      <c r="D1022" s="49">
        <f>_xll.qlCalendarAdvance(Calendar,$D1021,B1022,"f",FALSE)</f>
        <v>46525</v>
      </c>
      <c r="E1022" s="49">
        <f>_xll.qlInterestRateIndexValueDate(IndexON,D1022)</f>
        <v>46525</v>
      </c>
      <c r="F1022" s="52">
        <f>IFERROR(_xll.qlIndexFixing(IndexON,D1022,TRUE,_xll.ohTrigger(RecalcTrigger,TriggerON)),NA())</f>
        <v>2.068886095632827E-2</v>
      </c>
      <c r="H1022" s="49">
        <f>_xll.qlCalendarAdvance(Calendar,$H1021,B1022,"f",FALSE)</f>
        <v>46525</v>
      </c>
      <c r="I1022" s="49">
        <f>_xll.qlInterestRateIndexValueDate(Index1M,$H1022)</f>
        <v>46527</v>
      </c>
      <c r="J1022" s="52">
        <f>IFERROR(_xll.qlIndexFixing(Index1M,$H1022,TRUE,_xll.ohTrigger(RecalcTrigger,Trigger1M)),NA())</f>
        <v>2.1051777948706274E-2</v>
      </c>
      <c r="K1022" s="52">
        <f>IFERROR(_xll.qlIndexFixing(ONIndex1M,I1022,TRUE,_xll.ohTrigger(RecalcTrigger,Trigger1M)),NA())</f>
        <v>2.1016806919114117E-2</v>
      </c>
      <c r="L1022" s="52">
        <f>IFERROR(_xll.qlIndexFixing(Index3M,H1022,TRUE,_xll.ohTrigger(RecalcTrigger,Trigger3M)),NA())</f>
        <v>2.1978218086384494E-2</v>
      </c>
      <c r="M1022" s="52">
        <f>IFERROR(_xll.qlIndexFixing(ONIndex3M,I1022,TRUE,_xll.ohTrigger(RecalcTrigger,Trigger3M)),NA())</f>
        <v>2.1877036100041991E-2</v>
      </c>
      <c r="N1022" s="52">
        <f>IFERROR(_xll.qlIndexFixing(Index6M,$H1022,TRUE,_xll.ohTrigger(RecalcTrigger,Trigger6M)),NA())</f>
        <v>2.2359046108513962E-2</v>
      </c>
      <c r="O1022" s="52">
        <f>IFERROR(_xll.qlIndexFixing(ONIndex6M,I1022,TRUE,_xll.ohTrigger(RecalcTrigger,Trigger6M)),NA())</f>
        <v>2.21595353513937E-2</v>
      </c>
      <c r="P1022" s="52">
        <f>IFERROR(_xll.qlIndexFixing(Index1Y,$H1022,TRUE,_xll.ohTrigger(RecalcTrigger,Trigger1Y)),NA())</f>
        <v>2.2961503868603187E-2</v>
      </c>
      <c r="Q1022" s="52">
        <f>IFERROR(_xll.qlIndexFixing(ONIndex1Y,I1022,TRUE,_xll.ohTrigger(RecalcTrigger,Trigger1Y)),NA())</f>
        <v>2.2591473592408207E-2</v>
      </c>
    </row>
    <row r="1023" spans="2:17" x14ac:dyDescent="0.2">
      <c r="B1023" s="46" t="s">
        <v>42</v>
      </c>
      <c r="D1023" s="49">
        <f>_xll.qlCalendarAdvance(Calendar,$D1022,B1023,"f",FALSE)</f>
        <v>46532</v>
      </c>
      <c r="E1023" s="49">
        <f>_xll.qlInterestRateIndexValueDate(IndexON,D1023)</f>
        <v>46532</v>
      </c>
      <c r="F1023" s="52">
        <f>IFERROR(_xll.qlIndexFixing(IndexON,D1023,TRUE,_xll.ohTrigger(RecalcTrigger,TriggerON)),NA())</f>
        <v>2.0700715032688777E-2</v>
      </c>
      <c r="H1023" s="49">
        <f>_xll.qlCalendarAdvance(Calendar,$H1022,B1023,"f",FALSE)</f>
        <v>46532</v>
      </c>
      <c r="I1023" s="49">
        <f>_xll.qlInterestRateIndexValueDate(Index1M,$H1023)</f>
        <v>46534</v>
      </c>
      <c r="J1023" s="52">
        <f>IFERROR(_xll.qlIndexFixing(Index1M,$H1023,TRUE,_xll.ohTrigger(RecalcTrigger,Trigger1M)),NA())</f>
        <v>2.1061342793132765E-2</v>
      </c>
      <c r="K1023" s="52">
        <f>IFERROR(_xll.qlIndexFixing(ONIndex1M,I1023,TRUE,_xll.ohTrigger(RecalcTrigger,Trigger1M)),NA())</f>
        <v>2.1026642019847941E-2</v>
      </c>
      <c r="L1023" s="52">
        <f>IFERROR(_xll.qlIndexFixing(Index3M,H1023,TRUE,_xll.ohTrigger(RecalcTrigger,Trigger3M)),NA())</f>
        <v>2.1984582322468714E-2</v>
      </c>
      <c r="M1023" s="52">
        <f>IFERROR(_xll.qlIndexFixing(ONIndex3M,I1023,TRUE,_xll.ohTrigger(RecalcTrigger,Trigger3M)),NA())</f>
        <v>2.1884619352787738E-2</v>
      </c>
      <c r="N1023" s="52">
        <f>IFERROR(_xll.qlIndexFixing(Index6M,$H1023,TRUE,_xll.ohTrigger(RecalcTrigger,Trigger6M)),NA())</f>
        <v>2.2364151853154372E-2</v>
      </c>
      <c r="O1023" s="52">
        <f>IFERROR(_xll.qlIndexFixing(ONIndex6M,I1023,TRUE,_xll.ohTrigger(RecalcTrigger,Trigger6M)),NA())</f>
        <v>2.2166563985388521E-2</v>
      </c>
      <c r="P1023" s="52">
        <f>IFERROR(_xll.qlIndexFixing(Index1Y,$H1023,TRUE,_xll.ohTrigger(RecalcTrigger,Trigger1Y)),NA())</f>
        <v>2.2965013562691802E-2</v>
      </c>
      <c r="Q1023" s="52">
        <f>IFERROR(_xll.qlIndexFixing(ONIndex1Y,I1023,TRUE,_xll.ohTrigger(RecalcTrigger,Trigger1Y)),NA())</f>
        <v>2.2596809156159026E-2</v>
      </c>
    </row>
    <row r="1024" spans="2:17" x14ac:dyDescent="0.2">
      <c r="B1024" s="46" t="s">
        <v>42</v>
      </c>
      <c r="D1024" s="49">
        <f>_xll.qlCalendarAdvance(Calendar,$D1023,B1024,"f",FALSE)</f>
        <v>46539</v>
      </c>
      <c r="E1024" s="49">
        <f>_xll.qlInterestRateIndexValueDate(IndexON,D1024)</f>
        <v>46539</v>
      </c>
      <c r="F1024" s="52">
        <f>IFERROR(_xll.qlIndexFixing(IndexON,D1024,TRUE,_xll.ohTrigger(RecalcTrigger,TriggerON)),NA())</f>
        <v>2.071231364356052E-2</v>
      </c>
      <c r="H1024" s="49">
        <f>_xll.qlCalendarAdvance(Calendar,$H1023,B1024,"f",FALSE)</f>
        <v>46539</v>
      </c>
      <c r="I1024" s="49">
        <f>_xll.qlInterestRateIndexValueDate(Index1M,$H1024)</f>
        <v>46541</v>
      </c>
      <c r="J1024" s="52">
        <f>IFERROR(_xll.qlIndexFixing(Index1M,$H1024,TRUE,_xll.ohTrigger(RecalcTrigger,Trigger1M)),NA())</f>
        <v>2.1070732038414031E-2</v>
      </c>
      <c r="K1024" s="52">
        <f>IFERROR(_xll.qlIndexFixing(ONIndex1M,I1024,TRUE,_xll.ohTrigger(RecalcTrigger,Trigger1M)),NA())</f>
        <v>2.1036302345986968E-2</v>
      </c>
      <c r="L1024" s="52">
        <f>IFERROR(_xll.qlIndexFixing(Index3M,H1024,TRUE,_xll.ohTrigger(RecalcTrigger,Trigger3M)),NA())</f>
        <v>2.1990732743567217E-2</v>
      </c>
      <c r="M1024" s="52">
        <f>IFERROR(_xll.qlIndexFixing(ONIndex3M,I1024,TRUE,_xll.ohTrigger(RecalcTrigger,Trigger3M)),NA())</f>
        <v>2.189199284516441E-2</v>
      </c>
      <c r="N1024" s="52">
        <f>IFERROR(_xll.qlIndexFixing(Index6M,$H1024,TRUE,_xll.ohTrigger(RecalcTrigger,Trigger6M)),NA())</f>
        <v>2.2366122348221031E-2</v>
      </c>
      <c r="O1024" s="52">
        <f>IFERROR(_xll.qlIndexFixing(ONIndex6M,I1024,TRUE,_xll.ohTrigger(RecalcTrigger,Trigger6M)),NA())</f>
        <v>2.2173427412734981E-2</v>
      </c>
      <c r="P1024" s="52">
        <f>IFERROR(_xll.qlIndexFixing(Index1Y,$H1024,TRUE,_xll.ohTrigger(RecalcTrigger,Trigger1Y)),NA())</f>
        <v>2.2968445519849612E-2</v>
      </c>
      <c r="Q1024" s="52">
        <f>IFERROR(_xll.qlIndexFixing(ONIndex1Y,I1024,TRUE,_xll.ohTrigger(RecalcTrigger,Trigger1Y)),NA())</f>
        <v>2.2602073304955894E-2</v>
      </c>
    </row>
    <row r="1025" spans="2:17" x14ac:dyDescent="0.2">
      <c r="B1025" s="46" t="s">
        <v>42</v>
      </c>
      <c r="D1025" s="49">
        <f>_xll.qlCalendarAdvance(Calendar,$D1024,B1025,"f",FALSE)</f>
        <v>46546</v>
      </c>
      <c r="E1025" s="49">
        <f>_xll.qlInterestRateIndexValueDate(IndexON,D1025)</f>
        <v>46546</v>
      </c>
      <c r="F1025" s="52">
        <f>IFERROR(_xll.qlIndexFixing(IndexON,D1025,TRUE,_xll.ohTrigger(RecalcTrigger,TriggerON)),NA())</f>
        <v>2.0723655899335114E-2</v>
      </c>
      <c r="H1025" s="49">
        <f>_xll.qlCalendarAdvance(Calendar,$H1024,B1025,"f",FALSE)</f>
        <v>46546</v>
      </c>
      <c r="I1025" s="49">
        <f>_xll.qlInterestRateIndexValueDate(Index1M,$H1025)</f>
        <v>46548</v>
      </c>
      <c r="J1025" s="52">
        <f>IFERROR(_xll.qlIndexFixing(Index1M,$H1025,TRUE,_xll.ohTrigger(RecalcTrigger,Trigger1M)),NA())</f>
        <v>2.1079945370543751E-2</v>
      </c>
      <c r="K1025" s="52">
        <f>IFERROR(_xll.qlIndexFixing(ONIndex1M,I1025,TRUE,_xll.ohTrigger(RecalcTrigger,Trigger1M)),NA())</f>
        <v>2.1045787584261788E-2</v>
      </c>
      <c r="L1025" s="52">
        <f>IFERROR(_xll.qlIndexFixing(Index3M,H1025,TRUE,_xll.ohTrigger(RecalcTrigger,Trigger3M)),NA())</f>
        <v>2.199666885972584E-2</v>
      </c>
      <c r="M1025" s="52">
        <f>IFERROR(_xll.qlIndexFixing(ONIndex3M,I1025,TRUE,_xll.ohTrigger(RecalcTrigger,Trigger3M)),NA())</f>
        <v>2.1899156091000904E-2</v>
      </c>
      <c r="N1025" s="52">
        <f>IFERROR(_xll.qlIndexFixing(Index6M,$H1025,TRUE,_xll.ohTrigger(RecalcTrigger,Trigger6M)),NA())</f>
        <v>2.2370977347134526E-2</v>
      </c>
      <c r="O1025" s="52">
        <f>IFERROR(_xll.qlIndexFixing(ONIndex6M,I1025,TRUE,_xll.ohTrigger(RecalcTrigger,Trigger6M)),NA())</f>
        <v>2.2180125397941453E-2</v>
      </c>
      <c r="P1025" s="52">
        <f>IFERROR(_xll.qlIndexFixing(Index1Y,$H1025,TRUE,_xll.ohTrigger(RecalcTrigger,Trigger1Y)),NA())</f>
        <v>2.29717996680955E-2</v>
      </c>
      <c r="Q1025" s="52">
        <f>IFERROR(_xll.qlIndexFixing(ONIndex1Y,I1025,TRUE,_xll.ohTrigger(RecalcTrigger,Trigger1Y)),NA())</f>
        <v>2.2607266392196124E-2</v>
      </c>
    </row>
    <row r="1026" spans="2:17" x14ac:dyDescent="0.2">
      <c r="B1026" s="46" t="s">
        <v>42</v>
      </c>
      <c r="D1026" s="49">
        <f>_xll.qlCalendarAdvance(Calendar,$D1025,B1026,"f",FALSE)</f>
        <v>46553</v>
      </c>
      <c r="E1026" s="49">
        <f>_xll.qlInterestRateIndexValueDate(IndexON,D1026)</f>
        <v>46553</v>
      </c>
      <c r="F1026" s="52">
        <f>IFERROR(_xll.qlIndexFixing(IndexON,D1026,TRUE,_xll.ohTrigger(RecalcTrigger,TriggerON)),NA())</f>
        <v>2.0734740910164362E-2</v>
      </c>
      <c r="H1026" s="49">
        <f>_xll.qlCalendarAdvance(Calendar,$H1025,B1026,"f",FALSE)</f>
        <v>46553</v>
      </c>
      <c r="I1026" s="49">
        <f>_xll.qlInterestRateIndexValueDate(Index1M,$H1026)</f>
        <v>46555</v>
      </c>
      <c r="J1026" s="52">
        <f>IFERROR(_xll.qlIndexFixing(Index1M,$H1026,TRUE,_xll.ohTrigger(RecalcTrigger,Trigger1M)),NA())</f>
        <v>2.1088982475528095E-2</v>
      </c>
      <c r="K1026" s="52">
        <f>IFERROR(_xll.qlIndexFixing(ONIndex1M,I1026,TRUE,_xll.ohTrigger(RecalcTrigger,Trigger1M)),NA())</f>
        <v>2.1055097421802671E-2</v>
      </c>
      <c r="L1026" s="52">
        <f>IFERROR(_xll.qlIndexFixing(Index3M,H1026,TRUE,_xll.ohTrigger(RecalcTrigger,Trigger3M)),NA())</f>
        <v>2.2002390181014745E-2</v>
      </c>
      <c r="M1026" s="52">
        <f>IFERROR(_xll.qlIndexFixing(ONIndex3M,I1026,TRUE,_xll.ohTrigger(RecalcTrigger,Trigger3M)),NA())</f>
        <v>2.1906108603966246E-2</v>
      </c>
      <c r="N1026" s="52">
        <f>IFERROR(_xll.qlIndexFixing(Index6M,$H1026,TRUE,_xll.ohTrigger(RecalcTrigger,Trigger6M)),NA())</f>
        <v>2.2375699151708093E-2</v>
      </c>
      <c r="O1026" s="52">
        <f>IFERROR(_xll.qlIndexFixing(ONIndex6M,I1026,TRUE,_xll.ohTrigger(RecalcTrigger,Trigger6M)),NA())</f>
        <v>2.2186657705995927E-2</v>
      </c>
      <c r="P1026" s="52">
        <f>IFERROR(_xll.qlIndexFixing(Index1Y,$H1026,TRUE,_xll.ohTrigger(RecalcTrigger,Trigger1Y)),NA())</f>
        <v>2.2975075933217959E-2</v>
      </c>
      <c r="Q1026" s="52">
        <f>IFERROR(_xll.qlIndexFixing(ONIndex1Y,I1026,TRUE,_xll.ohTrigger(RecalcTrigger,Trigger1Y)),NA())</f>
        <v>2.2612388771436898E-2</v>
      </c>
    </row>
    <row r="1027" spans="2:17" x14ac:dyDescent="0.2">
      <c r="B1027" s="46" t="s">
        <v>42</v>
      </c>
      <c r="D1027" s="49">
        <f>_xll.qlCalendarAdvance(Calendar,$D1026,B1027,"f",FALSE)</f>
        <v>46560</v>
      </c>
      <c r="E1027" s="49">
        <f>_xll.qlInterestRateIndexValueDate(IndexON,D1027)</f>
        <v>46560</v>
      </c>
      <c r="F1027" s="52">
        <f>IFERROR(_xll.qlIndexFixing(IndexON,D1027,TRUE,_xll.ohTrigger(RecalcTrigger,TriggerON)),NA())</f>
        <v>2.0745567786280006E-2</v>
      </c>
      <c r="H1027" s="49">
        <f>_xll.qlCalendarAdvance(Calendar,$H1026,B1027,"f",FALSE)</f>
        <v>46560</v>
      </c>
      <c r="I1027" s="49">
        <f>_xll.qlInterestRateIndexValueDate(Index1M,$H1027)</f>
        <v>46562</v>
      </c>
      <c r="J1027" s="52">
        <f>IFERROR(_xll.qlIndexFixing(Index1M,$H1027,TRUE,_xll.ohTrigger(RecalcTrigger,Trigger1M)),NA())</f>
        <v>2.1097843039373232E-2</v>
      </c>
      <c r="K1027" s="52">
        <f>IFERROR(_xll.qlIndexFixing(ONIndex1M,I1027,TRUE,_xll.ohTrigger(RecalcTrigger,Trigger1M)),NA())</f>
        <v>2.106423154565995E-2</v>
      </c>
      <c r="L1027" s="52">
        <f>IFERROR(_xll.qlIndexFixing(Index3M,H1027,TRUE,_xll.ohTrigger(RecalcTrigger,Trigger3M)),NA())</f>
        <v>2.2007896222487069E-2</v>
      </c>
      <c r="M1027" s="52">
        <f>IFERROR(_xll.qlIndexFixing(ONIndex3M,I1027,TRUE,_xll.ohTrigger(RecalcTrigger,Trigger3M)),NA())</f>
        <v>2.191284989788933E-2</v>
      </c>
      <c r="N1027" s="52">
        <f>IFERROR(_xll.qlIndexFixing(Index6M,$H1027,TRUE,_xll.ohTrigger(RecalcTrigger,Trigger6M)),NA())</f>
        <v>2.2380290995953258E-2</v>
      </c>
      <c r="O1027" s="52">
        <f>IFERROR(_xll.qlIndexFixing(ONIndex6M,I1027,TRUE,_xll.ohTrigger(RecalcTrigger,Trigger6M)),NA())</f>
        <v>2.2193024101486714E-2</v>
      </c>
      <c r="P1027" s="52">
        <f>IFERROR(_xll.qlIndexFixing(Index1Y,$H1027,TRUE,_xll.ohTrigger(RecalcTrigger,Trigger1Y)),NA())</f>
        <v>2.2978274238774875E-2</v>
      </c>
      <c r="Q1027" s="52">
        <f>IFERROR(_xll.qlIndexFixing(ONIndex1Y,I1027,TRUE,_xll.ohTrigger(RecalcTrigger,Trigger1Y)),NA())</f>
        <v>2.2617440796155464E-2</v>
      </c>
    </row>
    <row r="1028" spans="2:17" x14ac:dyDescent="0.2">
      <c r="B1028" s="46" t="s">
        <v>42</v>
      </c>
      <c r="D1028" s="49">
        <f>_xll.qlCalendarAdvance(Calendar,$D1027,B1028,"f",FALSE)</f>
        <v>46567</v>
      </c>
      <c r="E1028" s="49">
        <f>_xll.qlInterestRateIndexValueDate(IndexON,D1028)</f>
        <v>46567</v>
      </c>
      <c r="F1028" s="52">
        <f>IFERROR(_xll.qlIndexFixing(IndexON,D1028,TRUE,_xll.ohTrigger(RecalcTrigger,TriggerON)),NA())</f>
        <v>2.0756135638153594E-2</v>
      </c>
      <c r="H1028" s="49">
        <f>_xll.qlCalendarAdvance(Calendar,$H1027,B1028,"f",FALSE)</f>
        <v>46567</v>
      </c>
      <c r="I1028" s="49">
        <f>_xll.qlInterestRateIndexValueDate(Index1M,$H1028)</f>
        <v>46569</v>
      </c>
      <c r="J1028" s="52">
        <f>IFERROR(_xll.qlIndexFixing(Index1M,$H1028,TRUE,_xll.ohTrigger(RecalcTrigger,Trigger1M)),NA())</f>
        <v>2.110652674809782E-2</v>
      </c>
      <c r="K1028" s="52">
        <f>IFERROR(_xll.qlIndexFixing(ONIndex1M,I1028,TRUE,_xll.ohTrigger(RecalcTrigger,Trigger1M)),NA())</f>
        <v>2.1073189642644152E-2</v>
      </c>
      <c r="L1028" s="52">
        <f>IFERROR(_xll.qlIndexFixing(Index3M,H1028,TRUE,_xll.ohTrigger(RecalcTrigger,Trigger3M)),NA())</f>
        <v>2.2013189014992211E-2</v>
      </c>
      <c r="M1028" s="52">
        <f>IFERROR(_xll.qlIndexFixing(ONIndex3M,I1028,TRUE,_xll.ohTrigger(RecalcTrigger,Trigger3M)),NA())</f>
        <v>2.1919379486439183E-2</v>
      </c>
      <c r="N1028" s="52">
        <f>IFERROR(_xll.qlIndexFixing(Index6M,$H1028,TRUE,_xll.ohTrigger(RecalcTrigger,Trigger6M)),NA())</f>
        <v>2.2387662966603605E-2</v>
      </c>
      <c r="O1028" s="52">
        <f>IFERROR(_xll.qlIndexFixing(ONIndex6M,I1028,TRUE,_xll.ohTrigger(RecalcTrigger,Trigger6M)),NA())</f>
        <v>2.2199224349082058E-2</v>
      </c>
      <c r="P1028" s="52">
        <f>IFERROR(_xll.qlIndexFixing(Index1Y,$H1028,TRUE,_xll.ohTrigger(RecalcTrigger,Trigger1Y)),NA())</f>
        <v>2.298139450609266E-2</v>
      </c>
      <c r="Q1028" s="52">
        <f>IFERROR(_xll.qlIndexFixing(ONIndex1Y,I1028,TRUE,_xll.ohTrigger(RecalcTrigger,Trigger1Y)),NA())</f>
        <v>2.2622422819909005E-2</v>
      </c>
    </row>
    <row r="1029" spans="2:17" x14ac:dyDescent="0.2">
      <c r="B1029" s="46" t="s">
        <v>42</v>
      </c>
      <c r="D1029" s="49">
        <f>_xll.qlCalendarAdvance(Calendar,$D1028,B1029,"f",FALSE)</f>
        <v>46574</v>
      </c>
      <c r="E1029" s="49">
        <f>_xll.qlInterestRateIndexValueDate(IndexON,D1029)</f>
        <v>46574</v>
      </c>
      <c r="F1029" s="52">
        <f>IFERROR(_xll.qlIndexFixing(IndexON,D1029,TRUE,_xll.ohTrigger(RecalcTrigger,TriggerON)),NA())</f>
        <v>2.0766443575936933E-2</v>
      </c>
      <c r="H1029" s="49">
        <f>_xll.qlCalendarAdvance(Calendar,$H1028,B1029,"f",FALSE)</f>
        <v>46574</v>
      </c>
      <c r="I1029" s="49">
        <f>_xll.qlInterestRateIndexValueDate(Index1M,$H1029)</f>
        <v>46576</v>
      </c>
      <c r="J1029" s="52">
        <f>IFERROR(_xll.qlIndexFixing(Index1M,$H1029,TRUE,_xll.ohTrigger(RecalcTrigger,Trigger1M)),NA())</f>
        <v>2.1115033287725515E-2</v>
      </c>
      <c r="K1029" s="52">
        <f>IFERROR(_xll.qlIndexFixing(ONIndex1M,I1029,TRUE,_xll.ohTrigger(RecalcTrigger,Trigger1M)),NA())</f>
        <v>2.108197139980561E-2</v>
      </c>
      <c r="L1029" s="52">
        <f>IFERROR(_xll.qlIndexFixing(Index3M,H1029,TRUE,_xll.ohTrigger(RecalcTrigger,Trigger3M)),NA())</f>
        <v>2.2018277217356875E-2</v>
      </c>
      <c r="M1029" s="52">
        <f>IFERROR(_xll.qlIndexFixing(ONIndex3M,I1029,TRUE,_xll.ohTrigger(RecalcTrigger,Trigger3M)),NA())</f>
        <v>2.1925696883204893E-2</v>
      </c>
      <c r="N1029" s="52">
        <f>IFERROR(_xll.qlIndexFixing(Index6M,$H1029,TRUE,_xll.ohTrigger(RecalcTrigger,Trigger6M)),NA())</f>
        <v>2.2391983978374792E-2</v>
      </c>
      <c r="O1029" s="52">
        <f>IFERROR(_xll.qlIndexFixing(ONIndex6M,I1029,TRUE,_xll.ohTrigger(RecalcTrigger,Trigger6M)),NA())</f>
        <v>2.2205258213530144E-2</v>
      </c>
      <c r="P1029" s="52">
        <f>IFERROR(_xll.qlIndexFixing(Index1Y,$H1029,TRUE,_xll.ohTrigger(RecalcTrigger,Trigger1Y)),NA())</f>
        <v>2.2984436654268203E-2</v>
      </c>
      <c r="Q1029" s="52">
        <f>IFERROR(_xll.qlIndexFixing(ONIndex1Y,I1029,TRUE,_xll.ohTrigger(RecalcTrigger,Trigger1Y)),NA())</f>
        <v>2.2627335196254705E-2</v>
      </c>
    </row>
    <row r="1030" spans="2:17" x14ac:dyDescent="0.2">
      <c r="B1030" s="46" t="s">
        <v>42</v>
      </c>
      <c r="D1030" s="49">
        <f>_xll.qlCalendarAdvance(Calendar,$D1029,B1030,"f",FALSE)</f>
        <v>46581</v>
      </c>
      <c r="E1030" s="49">
        <f>_xll.qlInterestRateIndexValueDate(IndexON,D1030)</f>
        <v>46581</v>
      </c>
      <c r="F1030" s="52">
        <f>IFERROR(_xll.qlIndexFixing(IndexON,D1030,TRUE,_xll.ohTrigger(RecalcTrigger,TriggerON)),NA())</f>
        <v>2.0776490710021633E-2</v>
      </c>
      <c r="H1030" s="49">
        <f>_xll.qlCalendarAdvance(Calendar,$H1029,B1030,"f",FALSE)</f>
        <v>46581</v>
      </c>
      <c r="I1030" s="49">
        <f>_xll.qlInterestRateIndexValueDate(Index1M,$H1030)</f>
        <v>46583</v>
      </c>
      <c r="J1030" s="52">
        <f>IFERROR(_xll.qlIndexFixing(Index1M,$H1030,TRUE,_xll.ohTrigger(RecalcTrigger,Trigger1M)),NA())</f>
        <v>2.1123362344287466E-2</v>
      </c>
      <c r="K1030" s="52">
        <f>IFERROR(_xll.qlIndexFixing(ONIndex1M,I1030,TRUE,_xll.ohTrigger(RecalcTrigger,Trigger1M)),NA())</f>
        <v>2.1090576504274594E-2</v>
      </c>
      <c r="L1030" s="52">
        <f>IFERROR(_xll.qlIndexFixing(Index3M,H1030,TRUE,_xll.ohTrigger(RecalcTrigger,Trigger3M)),NA())</f>
        <v>2.2023170619751471E-2</v>
      </c>
      <c r="M1030" s="52">
        <f>IFERROR(_xll.qlIndexFixing(ONIndex3M,I1030,TRUE,_xll.ohTrigger(RecalcTrigger,Trigger3M)),NA())</f>
        <v>2.1931801602255163E-2</v>
      </c>
      <c r="N1030" s="52">
        <f>IFERROR(_xll.qlIndexFixing(Index6M,$H1030,TRUE,_xll.ohTrigger(RecalcTrigger,Trigger6M)),NA())</f>
        <v>2.239618545193826E-2</v>
      </c>
      <c r="O1030" s="52">
        <f>IFERROR(_xll.qlIndexFixing(ONIndex6M,I1030,TRUE,_xll.ohTrigger(RecalcTrigger,Trigger6M)),NA())</f>
        <v>2.2211125459419279E-2</v>
      </c>
      <c r="P1030" s="52">
        <f>IFERROR(_xll.qlIndexFixing(Index1Y,$H1030,TRUE,_xll.ohTrigger(RecalcTrigger,Trigger1Y)),NA())</f>
        <v>2.2987400600166703E-2</v>
      </c>
      <c r="Q1030" s="52">
        <f>IFERROR(_xll.qlIndexFixing(ONIndex1Y,I1030,TRUE,_xll.ohTrigger(RecalcTrigger,Trigger1Y)),NA())</f>
        <v>2.2632178278430004E-2</v>
      </c>
    </row>
    <row r="1031" spans="2:17" x14ac:dyDescent="0.2">
      <c r="B1031" s="46" t="s">
        <v>42</v>
      </c>
      <c r="D1031" s="49">
        <f>_xll.qlCalendarAdvance(Calendar,$D1030,B1031,"f",FALSE)</f>
        <v>46588</v>
      </c>
      <c r="E1031" s="49">
        <f>_xll.qlInterestRateIndexValueDate(IndexON,D1031)</f>
        <v>46588</v>
      </c>
      <c r="F1031" s="52">
        <f>IFERROR(_xll.qlIndexFixing(IndexON,D1031,TRUE,_xll.ohTrigger(RecalcTrigger,TriggerON)),NA())</f>
        <v>2.0786276150639438E-2</v>
      </c>
      <c r="H1031" s="49">
        <f>_xll.qlCalendarAdvance(Calendar,$H1030,B1031,"f",FALSE)</f>
        <v>46588</v>
      </c>
      <c r="I1031" s="49">
        <f>_xll.qlInterestRateIndexValueDate(Index1M,$H1031)</f>
        <v>46590</v>
      </c>
      <c r="J1031" s="52">
        <f>IFERROR(_xll.qlIndexFixing(Index1M,$H1031,TRUE,_xll.ohTrigger(RecalcTrigger,Trigger1M)),NA())</f>
        <v>2.1131513603827312E-2</v>
      </c>
      <c r="K1031" s="52">
        <f>IFERROR(_xll.qlIndexFixing(ONIndex1M,I1031,TRUE,_xll.ohTrigger(RecalcTrigger,Trigger1M)),NA())</f>
        <v>2.109900464286163E-2</v>
      </c>
      <c r="L1031" s="52">
        <f>IFERROR(_xll.qlIndexFixing(Index3M,H1031,TRUE,_xll.ohTrigger(RecalcTrigger,Trigger3M)),NA())</f>
        <v>2.202787907741436E-2</v>
      </c>
      <c r="M1031" s="52">
        <f>IFERROR(_xll.qlIndexFixing(ONIndex3M,I1031,TRUE,_xll.ohTrigger(RecalcTrigger,Trigger3M)),NA())</f>
        <v>2.1937693157099147E-2</v>
      </c>
      <c r="N1031" s="52">
        <f>IFERROR(_xll.qlIndexFixing(Index6M,$H1031,TRUE,_xll.ohTrigger(RecalcTrigger,Trigger6M)),NA())</f>
        <v>2.2400270656081828E-2</v>
      </c>
      <c r="O1031" s="52">
        <f>IFERROR(_xll.qlIndexFixing(ONIndex6M,I1031,TRUE,_xll.ohTrigger(RecalcTrigger,Trigger6M)),NA())</f>
        <v>2.2216825851657518E-2</v>
      </c>
      <c r="P1031" s="52">
        <f>IFERROR(_xll.qlIndexFixing(Index1Y,$H1031,TRUE,_xll.ohTrigger(RecalcTrigger,Trigger1Y)),NA())</f>
        <v>2.299028625842383E-2</v>
      </c>
      <c r="Q1031" s="52">
        <f>IFERROR(_xll.qlIndexFixing(ONIndex1Y,I1031,TRUE,_xll.ohTrigger(RecalcTrigger,Trigger1Y)),NA())</f>
        <v>2.2636952420151957E-2</v>
      </c>
    </row>
    <row r="1032" spans="2:17" x14ac:dyDescent="0.2">
      <c r="B1032" s="46" t="s">
        <v>42</v>
      </c>
      <c r="D1032" s="49">
        <f>_xll.qlCalendarAdvance(Calendar,$D1031,B1032,"f",FALSE)</f>
        <v>46595</v>
      </c>
      <c r="E1032" s="49">
        <f>_xll.qlInterestRateIndexValueDate(IndexON,D1032)</f>
        <v>46595</v>
      </c>
      <c r="F1032" s="52">
        <f>IFERROR(_xll.qlIndexFixing(IndexON,D1032,TRUE,_xll.ohTrigger(RecalcTrigger,TriggerON)),NA())</f>
        <v>2.0795799008102023E-2</v>
      </c>
      <c r="H1032" s="49">
        <f>_xll.qlCalendarAdvance(Calendar,$H1031,B1032,"f",FALSE)</f>
        <v>46595</v>
      </c>
      <c r="I1032" s="49">
        <f>_xll.qlInterestRateIndexValueDate(Index1M,$H1032)</f>
        <v>46597</v>
      </c>
      <c r="J1032" s="52">
        <f>IFERROR(_xll.qlIndexFixing(Index1M,$H1032,TRUE,_xll.ohTrigger(RecalcTrigger,Trigger1M)),NA())</f>
        <v>2.1139486752383696E-2</v>
      </c>
      <c r="K1032" s="52">
        <f>IFERROR(_xll.qlIndexFixing(ONIndex1M,I1032,TRUE,_xll.ohTrigger(RecalcTrigger,Trigger1M)),NA())</f>
        <v>2.1107255502617051E-2</v>
      </c>
      <c r="L1032" s="52">
        <f>IFERROR(_xll.qlIndexFixing(Index3M,H1032,TRUE,_xll.ohTrigger(RecalcTrigger,Trigger3M)),NA())</f>
        <v>2.2032412510645784E-2</v>
      </c>
      <c r="M1032" s="52">
        <f>IFERROR(_xll.qlIndexFixing(ONIndex3M,I1032,TRUE,_xll.ohTrigger(RecalcTrigger,Trigger3M)),NA())</f>
        <v>2.1943371061485806E-2</v>
      </c>
      <c r="N1032" s="52">
        <f>IFERROR(_xll.qlIndexFixing(Index6M,$H1032,TRUE,_xll.ohTrigger(RecalcTrigger,Trigger6M)),NA())</f>
        <v>2.2404242879962403E-2</v>
      </c>
      <c r="O1032" s="52">
        <f>IFERROR(_xll.qlIndexFixing(ONIndex6M,I1032,TRUE,_xll.ohTrigger(RecalcTrigger,Trigger6M)),NA())</f>
        <v>2.2222359154753235E-2</v>
      </c>
      <c r="P1032" s="52">
        <f>IFERROR(_xll.qlIndexFixing(Index1Y,$H1032,TRUE,_xll.ohTrigger(RecalcTrigger,Trigger1Y)),NA())</f>
        <v>2.2993093541443788E-2</v>
      </c>
      <c r="Q1032" s="52">
        <f>IFERROR(_xll.qlIndexFixing(ONIndex1Y,I1032,TRUE,_xll.ohTrigger(RecalcTrigger,Trigger1Y)),NA())</f>
        <v>2.2641657974977747E-2</v>
      </c>
    </row>
    <row r="1033" spans="2:17" x14ac:dyDescent="0.2">
      <c r="B1033" s="46" t="s">
        <v>42</v>
      </c>
      <c r="D1033" s="49">
        <f>_xll.qlCalendarAdvance(Calendar,$D1032,B1033,"f",FALSE)</f>
        <v>46602</v>
      </c>
      <c r="E1033" s="49">
        <f>_xll.qlInterestRateIndexValueDate(IndexON,D1033)</f>
        <v>46602</v>
      </c>
      <c r="F1033" s="52">
        <f>IFERROR(_xll.qlIndexFixing(IndexON,D1033,TRUE,_xll.ohTrigger(RecalcTrigger,TriggerON)),NA())</f>
        <v>2.0805058392641129E-2</v>
      </c>
      <c r="H1033" s="49">
        <f>_xll.qlCalendarAdvance(Calendar,$H1032,B1033,"f",FALSE)</f>
        <v>46602</v>
      </c>
      <c r="I1033" s="49">
        <f>_xll.qlInterestRateIndexValueDate(Index1M,$H1033)</f>
        <v>46604</v>
      </c>
      <c r="J1033" s="52">
        <f>IFERROR(_xll.qlIndexFixing(Index1M,$H1033,TRUE,_xll.ohTrigger(RecalcTrigger,Trigger1M)),NA())</f>
        <v>2.1147281476017743E-2</v>
      </c>
      <c r="K1033" s="52">
        <f>IFERROR(_xll.qlIndexFixing(ONIndex1M,I1033,TRUE,_xll.ohTrigger(RecalcTrigger,Trigger1M)),NA())</f>
        <v>2.1115328770591191E-2</v>
      </c>
      <c r="L1033" s="52">
        <f>IFERROR(_xll.qlIndexFixing(Index3M,H1033,TRUE,_xll.ohTrigger(RecalcTrigger,Trigger3M)),NA())</f>
        <v>2.2036780904807835E-2</v>
      </c>
      <c r="M1033" s="52">
        <f>IFERROR(_xll.qlIndexFixing(ONIndex3M,I1033,TRUE,_xll.ohTrigger(RecalcTrigger,Trigger3M)),NA())</f>
        <v>2.1948834829244035E-2</v>
      </c>
      <c r="N1033" s="52">
        <f>IFERROR(_xll.qlIndexFixing(Index6M,$H1033,TRUE,_xll.ohTrigger(RecalcTrigger,Trigger6M)),NA())</f>
        <v>2.2408105433104251E-2</v>
      </c>
      <c r="O1033" s="52">
        <f>IFERROR(_xll.qlIndexFixing(ONIndex6M,I1033,TRUE,_xll.ohTrigger(RecalcTrigger,Trigger6M)),NA())</f>
        <v>2.2227725133614484E-2</v>
      </c>
      <c r="P1033" s="52">
        <f>IFERROR(_xll.qlIndexFixing(Index1Y,$H1033,TRUE,_xll.ohTrigger(RecalcTrigger,Trigger1Y)),NA())</f>
        <v>2.2995822359400821E-2</v>
      </c>
      <c r="Q1033" s="52">
        <f>IFERROR(_xll.qlIndexFixing(ONIndex1Y,I1033,TRUE,_xll.ohTrigger(RecalcTrigger,Trigger1Y)),NA())</f>
        <v>2.2646295296144814E-2</v>
      </c>
    </row>
    <row r="1034" spans="2:17" x14ac:dyDescent="0.2">
      <c r="B1034" s="46" t="s">
        <v>42</v>
      </c>
      <c r="D1034" s="49">
        <f>_xll.qlCalendarAdvance(Calendar,$D1033,B1034,"f",FALSE)</f>
        <v>46609</v>
      </c>
      <c r="E1034" s="49">
        <f>_xll.qlInterestRateIndexValueDate(IndexON,D1034)</f>
        <v>46609</v>
      </c>
      <c r="F1034" s="52">
        <f>IFERROR(_xll.qlIndexFixing(IndexON,D1034,TRUE,_xll.ohTrigger(RecalcTrigger,TriggerON)),NA())</f>
        <v>2.081405341464837E-2</v>
      </c>
      <c r="H1034" s="49">
        <f>_xll.qlCalendarAdvance(Calendar,$H1033,B1034,"f",FALSE)</f>
        <v>46609</v>
      </c>
      <c r="I1034" s="49">
        <f>_xll.qlInterestRateIndexValueDate(Index1M,$H1034)</f>
        <v>46611</v>
      </c>
      <c r="J1034" s="52">
        <f>IFERROR(_xll.qlIndexFixing(Index1M,$H1034,TRUE,_xll.ohTrigger(RecalcTrigger,Trigger1M)),NA())</f>
        <v>2.1154897460785582E-2</v>
      </c>
      <c r="K1034" s="52">
        <f>IFERROR(_xll.qlIndexFixing(ONIndex1M,I1034,TRUE,_xll.ohTrigger(RecalcTrigger,Trigger1M)),NA())</f>
        <v>2.1123224133754448E-2</v>
      </c>
      <c r="L1034" s="52">
        <f>IFERROR(_xll.qlIndexFixing(Index3M,H1034,TRUE,_xll.ohTrigger(RecalcTrigger,Trigger3M)),NA())</f>
        <v>2.2040994310316676E-2</v>
      </c>
      <c r="M1034" s="52">
        <f>IFERROR(_xll.qlIndexFixing(ONIndex3M,I1034,TRUE,_xll.ohTrigger(RecalcTrigger,Trigger3M)),NA())</f>
        <v>2.1954083973962923E-2</v>
      </c>
      <c r="N1034" s="52">
        <f>IFERROR(_xll.qlIndexFixing(Index6M,$H1034,TRUE,_xll.ohTrigger(RecalcTrigger,Trigger6M)),NA())</f>
        <v>2.2411861645398573E-2</v>
      </c>
      <c r="O1034" s="52">
        <f>IFERROR(_xll.qlIndexFixing(ONIndex6M,I1034,TRUE,_xll.ohTrigger(RecalcTrigger,Trigger6M)),NA())</f>
        <v>2.2232923552749639E-2</v>
      </c>
      <c r="P1034" s="52">
        <f>IFERROR(_xll.qlIndexFixing(Index1Y,$H1034,TRUE,_xll.ohTrigger(RecalcTrigger,Trigger1Y)),NA())</f>
        <v>2.2998472620238134E-2</v>
      </c>
      <c r="Q1034" s="52">
        <f>IFERROR(_xll.qlIndexFixing(ONIndex1Y,I1034,TRUE,_xll.ohTrigger(RecalcTrigger,Trigger1Y)),NA())</f>
        <v>2.2650864737370213E-2</v>
      </c>
    </row>
    <row r="1035" spans="2:17" x14ac:dyDescent="0.2">
      <c r="B1035" s="46" t="s">
        <v>42</v>
      </c>
      <c r="D1035" s="49">
        <f>_xll.qlCalendarAdvance(Calendar,$D1034,B1035,"f",FALSE)</f>
        <v>46616</v>
      </c>
      <c r="E1035" s="49">
        <f>_xll.qlInterestRateIndexValueDate(IndexON,D1035)</f>
        <v>46616</v>
      </c>
      <c r="F1035" s="52">
        <f>IFERROR(_xll.qlIndexFixing(IndexON,D1035,TRUE,_xll.ohTrigger(RecalcTrigger,TriggerON)),NA())</f>
        <v>2.0822783184355487E-2</v>
      </c>
      <c r="H1035" s="49">
        <f>_xll.qlCalendarAdvance(Calendar,$H1034,B1035,"f",FALSE)</f>
        <v>46616</v>
      </c>
      <c r="I1035" s="49">
        <f>_xll.qlInterestRateIndexValueDate(Index1M,$H1035)</f>
        <v>46618</v>
      </c>
      <c r="J1035" s="52">
        <f>IFERROR(_xll.qlIndexFixing(Index1M,$H1035,TRUE,_xll.ohTrigger(RecalcTrigger,Trigger1M)),NA())</f>
        <v>2.1162334392763327E-2</v>
      </c>
      <c r="K1035" s="52">
        <f>IFERROR(_xll.qlIndexFixing(ONIndex1M,I1035,TRUE,_xll.ohTrigger(RecalcTrigger,Trigger1M)),NA())</f>
        <v>2.1130941278997284E-2</v>
      </c>
      <c r="L1035" s="52">
        <f>IFERROR(_xll.qlIndexFixing(Index3M,H1035,TRUE,_xll.ohTrigger(RecalcTrigger,Trigger3M)),NA())</f>
        <v>2.204506284264076E-2</v>
      </c>
      <c r="M1035" s="52">
        <f>IFERROR(_xll.qlIndexFixing(ONIndex3M,I1035,TRUE,_xll.ohTrigger(RecalcTrigger,Trigger3M)),NA())</f>
        <v>2.1959118009551304E-2</v>
      </c>
      <c r="N1035" s="52">
        <f>IFERROR(_xll.qlIndexFixing(Index6M,$H1035,TRUE,_xll.ohTrigger(RecalcTrigger,Trigger6M)),NA())</f>
        <v>2.2415514867100497E-2</v>
      </c>
      <c r="O1035" s="52">
        <f>IFERROR(_xll.qlIndexFixing(ONIndex6M,I1035,TRUE,_xll.ohTrigger(RecalcTrigger,Trigger6M)),NA())</f>
        <v>2.2237954176906882E-2</v>
      </c>
      <c r="P1035" s="52">
        <f>IFERROR(_xll.qlIndexFixing(Index1Y,$H1035,TRUE,_xll.ohTrigger(RecalcTrigger,Trigger1Y)),NA())</f>
        <v>2.300104422966897E-2</v>
      </c>
      <c r="Q1035" s="52">
        <f>IFERROR(_xll.qlIndexFixing(ONIndex1Y,I1035,TRUE,_xll.ohTrigger(RecalcTrigger,Trigger1Y)),NA())</f>
        <v>2.265536665197132E-2</v>
      </c>
    </row>
    <row r="1036" spans="2:17" x14ac:dyDescent="0.2">
      <c r="B1036" s="46" t="s">
        <v>42</v>
      </c>
      <c r="D1036" s="49">
        <f>_xll.qlCalendarAdvance(Calendar,$D1035,B1036,"f",FALSE)</f>
        <v>46623</v>
      </c>
      <c r="E1036" s="49">
        <f>_xll.qlInterestRateIndexValueDate(IndexON,D1036)</f>
        <v>46623</v>
      </c>
      <c r="F1036" s="52">
        <f>IFERROR(_xll.qlIndexFixing(IndexON,D1036,TRUE,_xll.ohTrigger(RecalcTrigger,TriggerON)),NA())</f>
        <v>2.0831246812154092E-2</v>
      </c>
      <c r="H1036" s="49">
        <f>_xll.qlCalendarAdvance(Calendar,$H1035,B1036,"f",FALSE)</f>
        <v>46623</v>
      </c>
      <c r="I1036" s="49">
        <f>_xll.qlInterestRateIndexValueDate(Index1M,$H1036)</f>
        <v>46625</v>
      </c>
      <c r="J1036" s="52">
        <f>IFERROR(_xll.qlIndexFixing(Index1M,$H1036,TRUE,_xll.ohTrigger(RecalcTrigger,Trigger1M)),NA())</f>
        <v>2.1169592568431317E-2</v>
      </c>
      <c r="K1036" s="52">
        <f>IFERROR(_xll.qlIndexFixing(ONIndex1M,I1036,TRUE,_xll.ohTrigger(RecalcTrigger,Trigger1M)),NA())</f>
        <v>2.1138479893370032E-2</v>
      </c>
      <c r="L1036" s="52">
        <f>IFERROR(_xll.qlIndexFixing(Index3M,H1036,TRUE,_xll.ohTrigger(RecalcTrigger,Trigger3M)),NA())</f>
        <v>2.2048996682296523E-2</v>
      </c>
      <c r="M1036" s="52">
        <f>IFERROR(_xll.qlIndexFixing(ONIndex3M,I1036,TRUE,_xll.ohTrigger(RecalcTrigger,Trigger3M)),NA())</f>
        <v>2.1963936449678201E-2</v>
      </c>
      <c r="N1036" s="52">
        <f>IFERROR(_xll.qlIndexFixing(Index6M,$H1036,TRUE,_xll.ohTrigger(RecalcTrigger,Trigger6M)),NA())</f>
        <v>2.2419068468828643E-2</v>
      </c>
      <c r="O1036" s="52">
        <f>IFERROR(_xll.qlIndexFixing(ONIndex6M,I1036,TRUE,_xll.ohTrigger(RecalcTrigger,Trigger6M)),NA())</f>
        <v>2.2242816770994267E-2</v>
      </c>
      <c r="P1036" s="52">
        <f>IFERROR(_xll.qlIndexFixing(Index1Y,$H1036,TRUE,_xll.ohTrigger(RecalcTrigger,Trigger1Y)),NA())</f>
        <v>2.3003537091176189E-2</v>
      </c>
      <c r="Q1036" s="52">
        <f>IFERROR(_xll.qlIndexFixing(ONIndex1Y,I1036,TRUE,_xll.ohTrigger(RecalcTrigger,Trigger1Y)),NA())</f>
        <v>2.2659801393585255E-2</v>
      </c>
    </row>
    <row r="1037" spans="2:17" x14ac:dyDescent="0.2">
      <c r="B1037" s="46" t="s">
        <v>42</v>
      </c>
      <c r="D1037" s="49">
        <f>_xll.qlCalendarAdvance(Calendar,$D1036,B1037,"f",FALSE)</f>
        <v>46630</v>
      </c>
      <c r="E1037" s="49">
        <f>_xll.qlInterestRateIndexValueDate(IndexON,D1037)</f>
        <v>46630</v>
      </c>
      <c r="F1037" s="52">
        <f>IFERROR(_xll.qlIndexFixing(IndexON,D1037,TRUE,_xll.ohTrigger(RecalcTrigger,TriggerON)),NA())</f>
        <v>2.083944340819599E-2</v>
      </c>
      <c r="H1037" s="49">
        <f>_xll.qlCalendarAdvance(Calendar,$H1036,B1037,"f",FALSE)</f>
        <v>46630</v>
      </c>
      <c r="I1037" s="49">
        <f>_xll.qlInterestRateIndexValueDate(Index1M,$H1037)</f>
        <v>46632</v>
      </c>
      <c r="J1037" s="52">
        <f>IFERROR(_xll.qlIndexFixing(Index1M,$H1037,TRUE,_xll.ohTrigger(RecalcTrigger,Trigger1M)),NA())</f>
        <v>2.1176682557527138E-2</v>
      </c>
      <c r="K1037" s="52">
        <f>IFERROR(_xll.qlIndexFixing(ONIndex1M,I1037,TRUE,_xll.ohTrigger(RecalcTrigger,Trigger1M)),NA())</f>
        <v>2.1145839663843091E-2</v>
      </c>
      <c r="L1037" s="52">
        <f>IFERROR(_xll.qlIndexFixing(Index3M,H1037,TRUE,_xll.ohTrigger(RecalcTrigger,Trigger3M)),NA())</f>
        <v>2.2051879613244563E-2</v>
      </c>
      <c r="M1037" s="52">
        <f>IFERROR(_xll.qlIndexFixing(ONIndex3M,I1037,TRUE,_xll.ohTrigger(RecalcTrigger,Trigger3M)),NA())</f>
        <v>2.1968538808092575E-2</v>
      </c>
      <c r="N1037" s="52">
        <f>IFERROR(_xll.qlIndexFixing(Index6M,$H1037,TRUE,_xll.ohTrigger(RecalcTrigger,Trigger6M)),NA())</f>
        <v>2.241887426168197E-2</v>
      </c>
      <c r="O1037" s="52">
        <f>IFERROR(_xll.qlIndexFixing(ONIndex6M,I1037,TRUE,_xll.ohTrigger(RecalcTrigger,Trigger6M)),NA())</f>
        <v>2.2247511099360295E-2</v>
      </c>
      <c r="P1037" s="52">
        <f>IFERROR(_xll.qlIndexFixing(Index1Y,$H1037,TRUE,_xll.ohTrigger(RecalcTrigger,Trigger1Y)),NA())</f>
        <v>2.3005951106012043E-2</v>
      </c>
      <c r="Q1037" s="52">
        <f>IFERROR(_xll.qlIndexFixing(ONIndex1Y,I1037,TRUE,_xll.ohTrigger(RecalcTrigger,Trigger1Y)),NA())</f>
        <v>2.26641693157692E-2</v>
      </c>
    </row>
    <row r="1038" spans="2:17" x14ac:dyDescent="0.2">
      <c r="B1038" s="46" t="s">
        <v>42</v>
      </c>
      <c r="D1038" s="49">
        <f>_xll.qlCalendarAdvance(Calendar,$D1037,B1038,"f",FALSE)</f>
        <v>46637</v>
      </c>
      <c r="E1038" s="49">
        <f>_xll.qlInterestRateIndexValueDate(IndexON,D1038)</f>
        <v>46637</v>
      </c>
      <c r="F1038" s="52">
        <f>IFERROR(_xll.qlIndexFixing(IndexON,D1038,TRUE,_xll.ohTrigger(RecalcTrigger,TriggerON)),NA())</f>
        <v>2.0847372082792859E-2</v>
      </c>
      <c r="H1038" s="49">
        <f>_xll.qlCalendarAdvance(Calendar,$H1037,B1038,"f",FALSE)</f>
        <v>46637</v>
      </c>
      <c r="I1038" s="49">
        <f>_xll.qlInterestRateIndexValueDate(Index1M,$H1038)</f>
        <v>46639</v>
      </c>
      <c r="J1038" s="52">
        <f>IFERROR(_xll.qlIndexFixing(Index1M,$H1038,TRUE,_xll.ohTrigger(RecalcTrigger,Trigger1M)),NA())</f>
        <v>2.1183623533898299E-2</v>
      </c>
      <c r="K1038" s="52">
        <f>IFERROR(_xll.qlIndexFixing(ONIndex1M,I1038,TRUE,_xll.ohTrigger(RecalcTrigger,Trigger1M)),NA())</f>
        <v>2.115302027754673E-2</v>
      </c>
      <c r="L1038" s="52">
        <f>IFERROR(_xll.qlIndexFixing(Index3M,H1038,TRUE,_xll.ohTrigger(RecalcTrigger,Trigger3M)),NA())</f>
        <v>2.2055580920241721E-2</v>
      </c>
      <c r="M1038" s="52">
        <f>IFERROR(_xll.qlIndexFixing(ONIndex3M,I1038,TRUE,_xll.ohTrigger(RecalcTrigger,Trigger3M)),NA())</f>
        <v>2.197292459846345E-2</v>
      </c>
      <c r="N1038" s="52">
        <f>IFERROR(_xll.qlIndexFixing(Index6M,$H1038,TRUE,_xll.ohTrigger(RecalcTrigger,Trigger6M)),NA())</f>
        <v>2.2422261608552221E-2</v>
      </c>
      <c r="O1038" s="52">
        <f>IFERROR(_xll.qlIndexFixing(ONIndex6M,I1038,TRUE,_xll.ohTrigger(RecalcTrigger,Trigger6M)),NA())</f>
        <v>2.2252036926992957E-2</v>
      </c>
      <c r="P1038" s="52">
        <f>IFERROR(_xll.qlIndexFixing(Index1Y,$H1038,TRUE,_xll.ohTrigger(RecalcTrigger,Trigger1Y)),NA())</f>
        <v>2.3008286173198174E-2</v>
      </c>
      <c r="Q1038" s="52">
        <f>IFERROR(_xll.qlIndexFixing(ONIndex1Y,I1038,TRUE,_xll.ohTrigger(RecalcTrigger,Trigger1Y)),NA())</f>
        <v>2.2668470771840532E-2</v>
      </c>
    </row>
    <row r="1039" spans="2:17" x14ac:dyDescent="0.2">
      <c r="B1039" s="46" t="s">
        <v>42</v>
      </c>
      <c r="D1039" s="49">
        <f>_xll.qlCalendarAdvance(Calendar,$D1038,B1039,"f",FALSE)</f>
        <v>46644</v>
      </c>
      <c r="E1039" s="49">
        <f>_xll.qlInterestRateIndexValueDate(IndexON,D1039)</f>
        <v>46644</v>
      </c>
      <c r="F1039" s="52">
        <f>IFERROR(_xll.qlIndexFixing(IndexON,D1039,TRUE,_xll.ohTrigger(RecalcTrigger,TriggerON)),NA())</f>
        <v>2.0855031946336311E-2</v>
      </c>
      <c r="H1039" s="49">
        <f>_xll.qlCalendarAdvance(Calendar,$H1038,B1039,"f",FALSE)</f>
        <v>46644</v>
      </c>
      <c r="I1039" s="49">
        <f>_xll.qlInterestRateIndexValueDate(Index1M,$H1039)</f>
        <v>46646</v>
      </c>
      <c r="J1039" s="52">
        <f>IFERROR(_xll.qlIndexFixing(Index1M,$H1039,TRUE,_xll.ohTrigger(RecalcTrigger,Trigger1M)),NA())</f>
        <v>2.1190435053836387E-2</v>
      </c>
      <c r="K1039" s="52">
        <f>IFERROR(_xll.qlIndexFixing(ONIndex1M,I1039,TRUE,_xll.ohTrigger(RecalcTrigger,Trigger1M)),NA())</f>
        <v>2.1160021421291475E-2</v>
      </c>
      <c r="L1039" s="52">
        <f>IFERROR(_xll.qlIndexFixing(Index3M,H1039,TRUE,_xll.ohTrigger(RecalcTrigger,Trigger3M)),NA())</f>
        <v>2.2059178224530896E-2</v>
      </c>
      <c r="M1039" s="52">
        <f>IFERROR(_xll.qlIndexFixing(ONIndex3M,I1039,TRUE,_xll.ohTrigger(RecalcTrigger,Trigger3M)),NA())</f>
        <v>2.1977093334619724E-2</v>
      </c>
      <c r="N1039" s="52">
        <f>IFERROR(_xll.qlIndexFixing(Index6M,$H1039,TRUE,_xll.ohTrigger(RecalcTrigger,Trigger6M)),NA())</f>
        <v>2.2425559366486644E-2</v>
      </c>
      <c r="O1039" s="52">
        <f>IFERROR(_xll.qlIndexFixing(ONIndex6M,I1039,TRUE,_xll.ohTrigger(RecalcTrigger,Trigger6M)),NA())</f>
        <v>2.2256394018480563E-2</v>
      </c>
      <c r="P1039" s="52">
        <f>IFERROR(_xll.qlIndexFixing(Index1Y,$H1039,TRUE,_xll.ohTrigger(RecalcTrigger,Trigger1Y)),NA())</f>
        <v>2.3010542189526705E-2</v>
      </c>
      <c r="Q1039" s="52">
        <f>IFERROR(_xll.qlIndexFixing(ONIndex1Y,I1039,TRUE,_xll.ohTrigger(RecalcTrigger,Trigger1Y)),NA())</f>
        <v>2.267270611543637E-2</v>
      </c>
    </row>
    <row r="1040" spans="2:17" x14ac:dyDescent="0.2">
      <c r="B1040" s="46" t="s">
        <v>42</v>
      </c>
      <c r="D1040" s="49">
        <f>_xll.qlCalendarAdvance(Calendar,$D1039,B1040,"f",FALSE)</f>
        <v>46651</v>
      </c>
      <c r="E1040" s="49">
        <f>_xll.qlInterestRateIndexValueDate(IndexON,D1040)</f>
        <v>46651</v>
      </c>
      <c r="F1040" s="52">
        <f>IFERROR(_xll.qlIndexFixing(IndexON,D1040,TRUE,_xll.ohTrigger(RecalcTrigger,TriggerON)),NA())</f>
        <v>2.0862422109058087E-2</v>
      </c>
      <c r="H1040" s="49">
        <f>_xll.qlCalendarAdvance(Calendar,$H1039,B1040,"f",FALSE)</f>
        <v>46651</v>
      </c>
      <c r="I1040" s="49">
        <f>_xll.qlInterestRateIndexValueDate(Index1M,$H1040)</f>
        <v>46653</v>
      </c>
      <c r="J1040" s="52">
        <f>IFERROR(_xll.qlIndexFixing(Index1M,$H1040,TRUE,_xll.ohTrigger(RecalcTrigger,Trigger1M)),NA())</f>
        <v>2.1197136798955241E-2</v>
      </c>
      <c r="K1040" s="52">
        <f>IFERROR(_xll.qlIndexFixing(ONIndex1M,I1040,TRUE,_xll.ohTrigger(RecalcTrigger,Trigger1M)),NA())</f>
        <v>2.1166861374455337E-2</v>
      </c>
      <c r="L1040" s="52">
        <f>IFERROR(_xll.qlIndexFixing(Index3M,H1040,TRUE,_xll.ohTrigger(RecalcTrigger,Trigger3M)),NA())</f>
        <v>2.2062682076870597E-2</v>
      </c>
      <c r="M1040" s="52">
        <f>IFERROR(_xll.qlIndexFixing(ONIndex3M,I1040,TRUE,_xll.ohTrigger(RecalcTrigger,Trigger3M)),NA())</f>
        <v>2.1981072156131987E-2</v>
      </c>
      <c r="N1040" s="52">
        <f>IFERROR(_xll.qlIndexFixing(Index6M,$H1040,TRUE,_xll.ohTrigger(RecalcTrigger,Trigger6M)),NA())</f>
        <v>2.2428771055913139E-2</v>
      </c>
      <c r="O1040" s="52">
        <f>IFERROR(_xll.qlIndexFixing(ONIndex6M,I1040,TRUE,_xll.ohTrigger(RecalcTrigger,Trigger6M)),NA())</f>
        <v>2.2260599500043554E-2</v>
      </c>
      <c r="P1040" s="52">
        <f>IFERROR(_xll.qlIndexFixing(Index1Y,$H1040,TRUE,_xll.ohTrigger(RecalcTrigger,Trigger1Y)),NA())</f>
        <v>2.3012719049558938E-2</v>
      </c>
      <c r="Q1040" s="52">
        <f>IFERROR(_xll.qlIndexFixing(ONIndex1Y,I1040,TRUE,_xll.ohTrigger(RecalcTrigger,Trigger1Y)),NA())</f>
        <v>2.267687194455803E-2</v>
      </c>
    </row>
    <row r="1041" spans="2:17" x14ac:dyDescent="0.2">
      <c r="B1041" s="46" t="s">
        <v>42</v>
      </c>
      <c r="D1041" s="49">
        <f>_xll.qlCalendarAdvance(Calendar,$D1040,B1041,"f",FALSE)</f>
        <v>46658</v>
      </c>
      <c r="E1041" s="49">
        <f>_xll.qlInterestRateIndexValueDate(IndexON,D1041)</f>
        <v>46658</v>
      </c>
      <c r="F1041" s="52">
        <f>IFERROR(_xll.qlIndexFixing(IndexON,D1041,TRUE,_xll.ohTrigger(RecalcTrigger,TriggerON)),NA())</f>
        <v>2.0869597128596595E-2</v>
      </c>
      <c r="H1041" s="49">
        <f>_xll.qlCalendarAdvance(Calendar,$H1040,B1041,"f",FALSE)</f>
        <v>46658</v>
      </c>
      <c r="I1041" s="49">
        <f>_xll.qlInterestRateIndexValueDate(Index1M,$H1041)</f>
        <v>46660</v>
      </c>
      <c r="J1041" s="52">
        <f>IFERROR(_xll.qlIndexFixing(Index1M,$H1041,TRUE,_xll.ohTrigger(RecalcTrigger,Trigger1M)),NA())</f>
        <v>2.1200478930788507E-2</v>
      </c>
      <c r="K1041" s="52">
        <f>IFERROR(_xll.qlIndexFixing(ONIndex1M,I1041,TRUE,_xll.ohTrigger(RecalcTrigger,Trigger1M)),NA())</f>
        <v>2.1173605305948584E-2</v>
      </c>
      <c r="L1041" s="52">
        <f>IFERROR(_xll.qlIndexFixing(Index3M,H1041,TRUE,_xll.ohTrigger(RecalcTrigger,Trigger3M)),NA())</f>
        <v>2.2067004663385438E-2</v>
      </c>
      <c r="M1041" s="52">
        <f>IFERROR(_xll.qlIndexFixing(ONIndex3M,I1041,TRUE,_xll.ohTrigger(RecalcTrigger,Trigger3M)),NA())</f>
        <v>2.1984957874838784E-2</v>
      </c>
      <c r="N1041" s="52">
        <f>IFERROR(_xll.qlIndexFixing(Index6M,$H1041,TRUE,_xll.ohTrigger(RecalcTrigger,Trigger6M)),NA())</f>
        <v>2.2432790756852082E-2</v>
      </c>
      <c r="O1041" s="52">
        <f>IFERROR(_xll.qlIndexFixing(ONIndex6M,I1041,TRUE,_xll.ohTrigger(RecalcTrigger,Trigger6M)),NA())</f>
        <v>2.2264714282957954E-2</v>
      </c>
      <c r="P1041" s="52">
        <f>IFERROR(_xll.qlIndexFixing(Index1Y,$H1041,TRUE,_xll.ohTrigger(RecalcTrigger,Trigger1Y)),NA())</f>
        <v>2.3012332027371008E-2</v>
      </c>
      <c r="Q1041" s="52">
        <f>IFERROR(_xll.qlIndexFixing(ONIndex1Y,I1041,TRUE,_xll.ohTrigger(RecalcTrigger,Trigger1Y)),NA())</f>
        <v>2.2680955385743218E-2</v>
      </c>
    </row>
    <row r="1042" spans="2:17" x14ac:dyDescent="0.2">
      <c r="B1042" s="46" t="s">
        <v>42</v>
      </c>
      <c r="D1042" s="49">
        <f>_xll.qlCalendarAdvance(Calendar,$D1041,B1042,"f",FALSE)</f>
        <v>46665</v>
      </c>
      <c r="E1042" s="49">
        <f>_xll.qlInterestRateIndexValueDate(IndexON,D1042)</f>
        <v>46665</v>
      </c>
      <c r="F1042" s="52">
        <f>IFERROR(_xll.qlIndexFixing(IndexON,D1042,TRUE,_xll.ohTrigger(RecalcTrigger,TriggerON)),NA())</f>
        <v>2.0876676145729078E-2</v>
      </c>
      <c r="H1042" s="49">
        <f>_xll.qlCalendarAdvance(Calendar,$H1041,B1042,"f",FALSE)</f>
        <v>46665</v>
      </c>
      <c r="I1042" s="49">
        <f>_xll.qlInterestRateIndexValueDate(Index1M,$H1042)</f>
        <v>46667</v>
      </c>
      <c r="J1042" s="52">
        <f>IFERROR(_xll.qlIndexFixing(Index1M,$H1042,TRUE,_xll.ohTrigger(RecalcTrigger,Trigger1M)),NA())</f>
        <v>2.1210264086804487E-2</v>
      </c>
      <c r="K1042" s="52">
        <f>IFERROR(_xll.qlIndexFixing(ONIndex1M,I1042,TRUE,_xll.ohTrigger(RecalcTrigger,Trigger1M)),NA())</f>
        <v>2.118025925294198E-2</v>
      </c>
      <c r="L1042" s="52">
        <f>IFERROR(_xll.qlIndexFixing(Index3M,H1042,TRUE,_xll.ohTrigger(RecalcTrigger,Trigger3M)),NA())</f>
        <v>2.2070335870771028E-2</v>
      </c>
      <c r="M1042" s="52">
        <f>IFERROR(_xll.qlIndexFixing(ONIndex3M,I1042,TRUE,_xll.ohTrigger(RecalcTrigger,Trigger3M)),NA())</f>
        <v>2.1988759440221273E-2</v>
      </c>
      <c r="N1042" s="52">
        <f>IFERROR(_xll.qlIndexFixing(Index6M,$H1042,TRUE,_xll.ohTrigger(RecalcTrigger,Trigger6M)),NA())</f>
        <v>2.24358315691583E-2</v>
      </c>
      <c r="O1042" s="52">
        <f>IFERROR(_xll.qlIndexFixing(ONIndex6M,I1042,TRUE,_xll.ohTrigger(RecalcTrigger,Trigger6M)),NA())</f>
        <v>2.2268744061788581E-2</v>
      </c>
      <c r="P1042" s="52">
        <f>IFERROR(_xll.qlIndexFixing(Index1Y,$H1042,TRUE,_xll.ohTrigger(RecalcTrigger,Trigger1Y)),NA())</f>
        <v>2.3016835338517758E-2</v>
      </c>
      <c r="Q1042" s="52">
        <f>IFERROR(_xll.qlIndexFixing(ONIndex1Y,I1042,TRUE,_xll.ohTrigger(RecalcTrigger,Trigger1Y)),NA())</f>
        <v>2.2684955509895133E-2</v>
      </c>
    </row>
    <row r="1043" spans="2:17" x14ac:dyDescent="0.2">
      <c r="B1043" s="46" t="s">
        <v>42</v>
      </c>
      <c r="D1043" s="49">
        <f>_xll.qlCalendarAdvance(Calendar,$D1042,B1043,"f",FALSE)</f>
        <v>46672</v>
      </c>
      <c r="E1043" s="49">
        <f>_xll.qlInterestRateIndexValueDate(IndexON,D1043)</f>
        <v>46672</v>
      </c>
      <c r="F1043" s="52">
        <f>IFERROR(_xll.qlIndexFixing(IndexON,D1043,TRUE,_xll.ohTrigger(RecalcTrigger,TriggerON)),NA())</f>
        <v>2.0883663668529451E-2</v>
      </c>
      <c r="H1043" s="49">
        <f>_xll.qlCalendarAdvance(Calendar,$H1042,B1043,"f",FALSE)</f>
        <v>46672</v>
      </c>
      <c r="I1043" s="49">
        <f>_xll.qlInterestRateIndexValueDate(Index1M,$H1043)</f>
        <v>46674</v>
      </c>
      <c r="J1043" s="52">
        <f>IFERROR(_xll.qlIndexFixing(Index1M,$H1043,TRUE,_xll.ohTrigger(RecalcTrigger,Trigger1M)),NA())</f>
        <v>2.1216693410707754E-2</v>
      </c>
      <c r="K1043" s="52">
        <f>IFERROR(_xll.qlIndexFixing(ONIndex1M,I1043,TRUE,_xll.ohTrigger(RecalcTrigger,Trigger1M)),NA())</f>
        <v>2.1186823474188543E-2</v>
      </c>
      <c r="L1043" s="52">
        <f>IFERROR(_xll.qlIndexFixing(Index3M,H1043,TRUE,_xll.ohTrigger(RecalcTrigger,Trigger3M)),NA())</f>
        <v>2.2073584988231327E-2</v>
      </c>
      <c r="M1043" s="52">
        <f>IFERROR(_xll.qlIndexFixing(ONIndex3M,I1043,TRUE,_xll.ohTrigger(RecalcTrigger,Trigger3M)),NA())</f>
        <v>2.1992477215269091E-2</v>
      </c>
      <c r="N1043" s="52">
        <f>IFERROR(_xll.qlIndexFixing(Index6M,$H1043,TRUE,_xll.ohTrigger(RecalcTrigger,Trigger6M)),NA())</f>
        <v>2.2442305323860236E-2</v>
      </c>
      <c r="O1043" s="52">
        <f>IFERROR(_xll.qlIndexFixing(ONIndex6M,I1043,TRUE,_xll.ohTrigger(RecalcTrigger,Trigger6M)),NA())</f>
        <v>2.2272689135096613E-2</v>
      </c>
      <c r="P1043" s="52">
        <f>IFERROR(_xll.qlIndexFixing(Index1Y,$H1043,TRUE,_xll.ohTrigger(RecalcTrigger,Trigger1Y)),NA())</f>
        <v>2.3018775195143306E-2</v>
      </c>
      <c r="Q1043" s="52">
        <f>IFERROR(_xll.qlIndexFixing(ONIndex1Y,I1043,TRUE,_xll.ohTrigger(RecalcTrigger,Trigger1Y)),NA())</f>
        <v>2.2688872555063355E-2</v>
      </c>
    </row>
    <row r="1044" spans="2:17" x14ac:dyDescent="0.2">
      <c r="B1044" s="46" t="s">
        <v>42</v>
      </c>
      <c r="D1044" s="49">
        <f>_xll.qlCalendarAdvance(Calendar,$D1043,B1044,"f",FALSE)</f>
        <v>46679</v>
      </c>
      <c r="E1044" s="49">
        <f>_xll.qlInterestRateIndexValueDate(IndexON,D1044)</f>
        <v>46679</v>
      </c>
      <c r="F1044" s="52">
        <f>IFERROR(_xll.qlIndexFixing(IndexON,D1044,TRUE,_xll.ohTrigger(RecalcTrigger,TriggerON)),NA())</f>
        <v>2.0890559949515719E-2</v>
      </c>
      <c r="H1044" s="49">
        <f>_xll.qlCalendarAdvance(Calendar,$H1043,B1044,"f",FALSE)</f>
        <v>46679</v>
      </c>
      <c r="I1044" s="49">
        <f>_xll.qlInterestRateIndexValueDate(Index1M,$H1044)</f>
        <v>46681</v>
      </c>
      <c r="J1044" s="52">
        <f>IFERROR(_xll.qlIndexFixing(Index1M,$H1044,TRUE,_xll.ohTrigger(RecalcTrigger,Trigger1M)),NA())</f>
        <v>2.1223033533237234E-2</v>
      </c>
      <c r="K1044" s="52">
        <f>IFERROR(_xll.qlIndexFixing(ONIndex1M,I1044,TRUE,_xll.ohTrigger(RecalcTrigger,Trigger1M)),NA())</f>
        <v>2.1193298228361357E-2</v>
      </c>
      <c r="L1044" s="52">
        <f>IFERROR(_xll.qlIndexFixing(Index3M,H1044,TRUE,_xll.ohTrigger(RecalcTrigger,Trigger3M)),NA())</f>
        <v>2.2076752380755238E-2</v>
      </c>
      <c r="M1044" s="52">
        <f>IFERROR(_xll.qlIndexFixing(ONIndex3M,I1044,TRUE,_xll.ohTrigger(RecalcTrigger,Trigger3M)),NA())</f>
        <v>2.1996111563131748E-2</v>
      </c>
      <c r="N1044" s="52">
        <f>IFERROR(_xll.qlIndexFixing(Index6M,$H1044,TRUE,_xll.ohTrigger(RecalcTrigger,Trigger6M)),NA())</f>
        <v>2.2441667766814596E-2</v>
      </c>
      <c r="O1044" s="52">
        <f>IFERROR(_xll.qlIndexFixing(ONIndex6M,I1044,TRUE,_xll.ohTrigger(RecalcTrigger,Trigger6M)),NA())</f>
        <v>2.2276549801283352E-2</v>
      </c>
      <c r="P1044" s="52">
        <f>IFERROR(_xll.qlIndexFixing(Index1Y,$H1044,TRUE,_xll.ohTrigger(RecalcTrigger,Trigger1Y)),NA())</f>
        <v>2.3020636517403759E-2</v>
      </c>
      <c r="Q1044" s="52">
        <f>IFERROR(_xll.qlIndexFixing(ONIndex1Y,I1044,TRUE,_xll.ohTrigger(RecalcTrigger,Trigger1Y)),NA())</f>
        <v>2.2692706759137593E-2</v>
      </c>
    </row>
    <row r="1045" spans="2:17" x14ac:dyDescent="0.2">
      <c r="B1045" s="46" t="s">
        <v>42</v>
      </c>
      <c r="D1045" s="49">
        <f>_xll.qlCalendarAdvance(Calendar,$D1044,B1045,"f",FALSE)</f>
        <v>46686</v>
      </c>
      <c r="E1045" s="49">
        <f>_xll.qlInterestRateIndexValueDate(IndexON,D1045)</f>
        <v>46686</v>
      </c>
      <c r="F1045" s="52">
        <f>IFERROR(_xll.qlIndexFixing(IndexON,D1045,TRUE,_xll.ohTrigger(RecalcTrigger,TriggerON)),NA())</f>
        <v>2.0897365240806209E-2</v>
      </c>
      <c r="H1045" s="49">
        <f>_xll.qlCalendarAdvance(Calendar,$H1044,B1045,"f",FALSE)</f>
        <v>46686</v>
      </c>
      <c r="I1045" s="49">
        <f>_xll.qlInterestRateIndexValueDate(Index1M,$H1045)</f>
        <v>46688</v>
      </c>
      <c r="J1045" s="52">
        <f>IFERROR(_xll.qlIndexFixing(Index1M,$H1045,TRUE,_xll.ohTrigger(RecalcTrigger,Trigger1M)),NA())</f>
        <v>2.1229284713380758E-2</v>
      </c>
      <c r="K1045" s="52">
        <f>IFERROR(_xll.qlIndexFixing(ONIndex1M,I1045,TRUE,_xll.ohTrigger(RecalcTrigger,Trigger1M)),NA())</f>
        <v>2.1199683773973632E-2</v>
      </c>
      <c r="L1045" s="52">
        <f>IFERROR(_xll.qlIndexFixing(Index3M,H1045,TRUE,_xll.ohTrigger(RecalcTrigger,Trigger3M)),NA())</f>
        <v>2.2079838413337761E-2</v>
      </c>
      <c r="M1045" s="52">
        <f>IFERROR(_xll.qlIndexFixing(ONIndex3M,I1045,TRUE,_xll.ohTrigger(RecalcTrigger,Trigger3M)),NA())</f>
        <v>2.1999662847278501E-2</v>
      </c>
      <c r="N1045" s="52">
        <f>IFERROR(_xll.qlIndexFixing(Index6M,$H1045,TRUE,_xll.ohTrigger(RecalcTrigger,Trigger6M)),NA())</f>
        <v>2.2444463755270004E-2</v>
      </c>
      <c r="O1045" s="52">
        <f>IFERROR(_xll.qlIndexFixing(ONIndex6M,I1045,TRUE,_xll.ohTrigger(RecalcTrigger,Trigger6M)),NA())</f>
        <v>2.228032635898991E-2</v>
      </c>
      <c r="P1045" s="52">
        <f>IFERROR(_xll.qlIndexFixing(Index1Y,$H1045,TRUE,_xll.ohTrigger(RecalcTrigger,Trigger1Y)),NA())</f>
        <v>2.3022419548476766E-2</v>
      </c>
      <c r="Q1045" s="52">
        <f>IFERROR(_xll.qlIndexFixing(ONIndex1Y,I1045,TRUE,_xll.ohTrigger(RecalcTrigger,Trigger1Y)),NA())</f>
        <v>2.2696458360327298E-2</v>
      </c>
    </row>
    <row r="1046" spans="2:17" x14ac:dyDescent="0.2">
      <c r="B1046" s="46" t="s">
        <v>42</v>
      </c>
      <c r="D1046" s="49">
        <f>_xll.qlCalendarAdvance(Calendar,$D1045,B1046,"f",FALSE)</f>
        <v>46693</v>
      </c>
      <c r="E1046" s="49">
        <f>_xll.qlInterestRateIndexValueDate(IndexON,D1046)</f>
        <v>46693</v>
      </c>
      <c r="F1046" s="52">
        <f>IFERROR(_xll.qlIndexFixing(IndexON,D1046,TRUE,_xll.ohTrigger(RecalcTrigger,TriggerON)),NA())</f>
        <v>2.0904079794599184E-2</v>
      </c>
      <c r="H1046" s="49">
        <f>_xll.qlCalendarAdvance(Calendar,$H1045,B1046,"f",FALSE)</f>
        <v>46693</v>
      </c>
      <c r="I1046" s="49">
        <f>_xll.qlInterestRateIndexValueDate(Index1M,$H1046)</f>
        <v>46695</v>
      </c>
      <c r="J1046" s="52">
        <f>IFERROR(_xll.qlIndexFixing(Index1M,$H1046,TRUE,_xll.ohTrigger(RecalcTrigger,Trigger1M)),NA())</f>
        <v>2.1235447210123659E-2</v>
      </c>
      <c r="K1046" s="52">
        <f>IFERROR(_xll.qlIndexFixing(ONIndex1M,I1046,TRUE,_xll.ohTrigger(RecalcTrigger,Trigger1M)),NA())</f>
        <v>2.1205980369698452E-2</v>
      </c>
      <c r="L1046" s="52">
        <f>IFERROR(_xll.qlIndexFixing(Index3M,H1046,TRUE,_xll.ohTrigger(RecalcTrigger,Trigger3M)),NA())</f>
        <v>2.2082843450981701E-2</v>
      </c>
      <c r="M1046" s="52">
        <f>IFERROR(_xll.qlIndexFixing(ONIndex3M,I1046,TRUE,_xll.ohTrigger(RecalcTrigger,Trigger3M)),NA())</f>
        <v>2.2003131430539113E-2</v>
      </c>
      <c r="N1046" s="52">
        <f>IFERROR(_xll.qlIndexFixing(Index6M,$H1046,TRUE,_xll.ohTrigger(RecalcTrigger,Trigger6M)),NA())</f>
        <v>2.2446315391387216E-2</v>
      </c>
      <c r="O1046" s="52">
        <f>IFERROR(_xll.qlIndexFixing(ONIndex6M,I1046,TRUE,_xll.ohTrigger(RecalcTrigger,Trigger6M)),NA())</f>
        <v>2.2284019106777464E-2</v>
      </c>
      <c r="P1046" s="52">
        <f>IFERROR(_xll.qlIndexFixing(Index1Y,$H1046,TRUE,_xll.ohTrigger(RecalcTrigger,Trigger1Y)),NA())</f>
        <v>2.3024124531561045E-2</v>
      </c>
      <c r="Q1046" s="52">
        <f>IFERROR(_xll.qlIndexFixing(ONIndex1Y,I1046,TRUE,_xll.ohTrigger(RecalcTrigger,Trigger1Y)),NA())</f>
        <v>2.2700127596602115E-2</v>
      </c>
    </row>
    <row r="1047" spans="2:17" x14ac:dyDescent="0.2">
      <c r="B1047" s="46" t="s">
        <v>42</v>
      </c>
      <c r="D1047" s="49">
        <f>_xll.qlCalendarAdvance(Calendar,$D1046,B1047,"f",FALSE)</f>
        <v>46700</v>
      </c>
      <c r="E1047" s="49">
        <f>_xll.qlInterestRateIndexValueDate(IndexON,D1047)</f>
        <v>46700</v>
      </c>
      <c r="F1047" s="52">
        <f>IFERROR(_xll.qlIndexFixing(IndexON,D1047,TRUE,_xll.ohTrigger(RecalcTrigger,TriggerON)),NA())</f>
        <v>2.0910703863252778E-2</v>
      </c>
      <c r="H1047" s="49">
        <f>_xll.qlCalendarAdvance(Calendar,$H1046,B1047,"f",FALSE)</f>
        <v>46700</v>
      </c>
      <c r="I1047" s="49">
        <f>_xll.qlInterestRateIndexValueDate(Index1M,$H1047)</f>
        <v>46702</v>
      </c>
      <c r="J1047" s="52">
        <f>IFERROR(_xll.qlIndexFixing(Index1M,$H1047,TRUE,_xll.ohTrigger(RecalcTrigger,Trigger1M)),NA())</f>
        <v>2.1241521282456266E-2</v>
      </c>
      <c r="K1047" s="52">
        <f>IFERROR(_xll.qlIndexFixing(ONIndex1M,I1047,TRUE,_xll.ohTrigger(RecalcTrigger,Trigger1M)),NA())</f>
        <v>2.1212188274368771E-2</v>
      </c>
      <c r="L1047" s="52">
        <f>IFERROR(_xll.qlIndexFixing(Index3M,H1047,TRUE,_xll.ohTrigger(RecalcTrigger,Trigger3M)),NA())</f>
        <v>2.2085767858691607E-2</v>
      </c>
      <c r="M1047" s="52">
        <f>IFERROR(_xll.qlIndexFixing(ONIndex3M,I1047,TRUE,_xll.ohTrigger(RecalcTrigger,Trigger3M)),NA())</f>
        <v>2.200651767622297E-2</v>
      </c>
      <c r="N1047" s="52">
        <f>IFERROR(_xll.qlIndexFixing(Index6M,$H1047,TRUE,_xll.ohTrigger(RecalcTrigger,Trigger6M)),NA())</f>
        <v>2.2448955168941125E-2</v>
      </c>
      <c r="O1047" s="52">
        <f>IFERROR(_xll.qlIndexFixing(ONIndex6M,I1047,TRUE,_xll.ohTrigger(RecalcTrigger,Trigger6M)),NA())</f>
        <v>2.2287628343047317E-2</v>
      </c>
      <c r="P1047" s="52">
        <f>IFERROR(_xll.qlIndexFixing(Index1Y,$H1047,TRUE,_xll.ohTrigger(RecalcTrigger,Trigger1Y)),NA())</f>
        <v>2.302575170987466E-2</v>
      </c>
      <c r="Q1047" s="52">
        <f>IFERROR(_xll.qlIndexFixing(ONIndex1Y,I1047,TRUE,_xll.ohTrigger(RecalcTrigger,Trigger1Y)),NA())</f>
        <v>2.2703714705851752E-2</v>
      </c>
    </row>
    <row r="1048" spans="2:17" x14ac:dyDescent="0.2">
      <c r="B1048" s="46" t="s">
        <v>42</v>
      </c>
      <c r="D1048" s="49">
        <f>_xll.qlCalendarAdvance(Calendar,$D1047,B1048,"f",FALSE)</f>
        <v>46707</v>
      </c>
      <c r="E1048" s="49">
        <f>_xll.qlInterestRateIndexValueDate(IndexON,D1048)</f>
        <v>46707</v>
      </c>
      <c r="F1048" s="52">
        <f>IFERROR(_xll.qlIndexFixing(IndexON,D1048,TRUE,_xll.ohTrigger(RecalcTrigger,TriggerON)),NA())</f>
        <v>2.0917237698965252E-2</v>
      </c>
      <c r="H1048" s="49">
        <f>_xll.qlCalendarAdvance(Calendar,$H1047,B1048,"f",FALSE)</f>
        <v>46707</v>
      </c>
      <c r="I1048" s="49">
        <f>_xll.qlInterestRateIndexValueDate(Index1M,$H1048)</f>
        <v>46709</v>
      </c>
      <c r="J1048" s="52">
        <f>IFERROR(_xll.qlIndexFixing(Index1M,$H1048,TRUE,_xll.ohTrigger(RecalcTrigger,Trigger1M)),NA())</f>
        <v>2.1247507189373904E-2</v>
      </c>
      <c r="K1048" s="52">
        <f>IFERROR(_xll.qlIndexFixing(ONIndex1M,I1048,TRUE,_xll.ohTrigger(RecalcTrigger,Trigger1M)),NA())</f>
        <v>2.12183077464978E-2</v>
      </c>
      <c r="L1048" s="52">
        <f>IFERROR(_xll.qlIndexFixing(Index3M,H1048,TRUE,_xll.ohTrigger(RecalcTrigger,Trigger3M)),NA())</f>
        <v>2.2088612001483321E-2</v>
      </c>
      <c r="M1048" s="52">
        <f>IFERROR(_xll.qlIndexFixing(ONIndex3M,I1048,TRUE,_xll.ohTrigger(RecalcTrigger,Trigger3M)),NA())</f>
        <v>2.2009821947399644E-2</v>
      </c>
      <c r="N1048" s="52">
        <f>IFERROR(_xll.qlIndexFixing(Index6M,$H1048,TRUE,_xll.ohTrigger(RecalcTrigger,Trigger6M)),NA())</f>
        <v>2.2451514528272626E-2</v>
      </c>
      <c r="O1048" s="52">
        <f>IFERROR(_xll.qlIndexFixing(ONIndex6M,I1048,TRUE,_xll.ohTrigger(RecalcTrigger,Trigger6M)),NA())</f>
        <v>2.2291154366360644E-2</v>
      </c>
      <c r="P1048" s="52">
        <f>IFERROR(_xll.qlIndexFixing(Index1Y,$H1048,TRUE,_xll.ohTrigger(RecalcTrigger,Trigger1Y)),NA())</f>
        <v>2.3027301326655421E-2</v>
      </c>
      <c r="Q1048" s="52">
        <f>IFERROR(_xll.qlIndexFixing(ONIndex1Y,I1048,TRUE,_xll.ohTrigger(RecalcTrigger,Trigger1Y)),NA())</f>
        <v>2.270721992628566E-2</v>
      </c>
    </row>
    <row r="1049" spans="2:17" x14ac:dyDescent="0.2">
      <c r="B1049" s="46" t="s">
        <v>42</v>
      </c>
      <c r="D1049" s="49">
        <f>_xll.qlCalendarAdvance(Calendar,$D1048,B1049,"f",FALSE)</f>
        <v>46714</v>
      </c>
      <c r="E1049" s="49">
        <f>_xll.qlInterestRateIndexValueDate(IndexON,D1049)</f>
        <v>46714</v>
      </c>
      <c r="F1049" s="52">
        <f>IFERROR(_xll.qlIndexFixing(IndexON,D1049,TRUE,_xll.ohTrigger(RecalcTrigger,TriggerON)),NA())</f>
        <v>2.0923681554014806E-2</v>
      </c>
      <c r="H1049" s="49">
        <f>_xll.qlCalendarAdvance(Calendar,$H1048,B1049,"f",FALSE)</f>
        <v>46714</v>
      </c>
      <c r="I1049" s="49">
        <f>_xll.qlInterestRateIndexValueDate(Index1M,$H1049)</f>
        <v>46716</v>
      </c>
      <c r="J1049" s="52">
        <f>IFERROR(_xll.qlIndexFixing(Index1M,$H1049,TRUE,_xll.ohTrigger(RecalcTrigger,Trigger1M)),NA())</f>
        <v>2.1253405189871899E-2</v>
      </c>
      <c r="K1049" s="52">
        <f>IFERROR(_xll.qlIndexFixing(ONIndex1M,I1049,TRUE,_xll.ohTrigger(RecalcTrigger,Trigger1M)),NA())</f>
        <v>2.1224339044838558E-2</v>
      </c>
      <c r="L1049" s="52">
        <f>IFERROR(_xll.qlIndexFixing(Index3M,H1049,TRUE,_xll.ohTrigger(RecalcTrigger,Trigger3M)),NA())</f>
        <v>2.2091376244376165E-2</v>
      </c>
      <c r="M1049" s="52">
        <f>IFERROR(_xll.qlIndexFixing(ONIndex3M,I1049,TRUE,_xll.ohTrigger(RecalcTrigger,Trigger3M)),NA())</f>
        <v>2.2013044607378518E-2</v>
      </c>
      <c r="N1049" s="52">
        <f>IFERROR(_xll.qlIndexFixing(Index6M,$H1049,TRUE,_xll.ohTrigger(RecalcTrigger,Trigger6M)),NA())</f>
        <v>2.2453993770969481E-2</v>
      </c>
      <c r="O1049" s="52">
        <f>IFERROR(_xll.qlIndexFixing(ONIndex6M,I1049,TRUE,_xll.ohTrigger(RecalcTrigger,Trigger6M)),NA())</f>
        <v>2.2294597475278621E-2</v>
      </c>
      <c r="P1049" s="52">
        <f>IFERROR(_xll.qlIndexFixing(Index1Y,$H1049,TRUE,_xll.ohTrigger(RecalcTrigger,Trigger1Y)),NA())</f>
        <v>2.3028773625161141E-2</v>
      </c>
      <c r="Q1049" s="52">
        <f>IFERROR(_xll.qlIndexFixing(ONIndex1Y,I1049,TRUE,_xll.ohTrigger(RecalcTrigger,Trigger1Y)),NA())</f>
        <v>2.271064349595342E-2</v>
      </c>
    </row>
    <row r="1050" spans="2:17" x14ac:dyDescent="0.2">
      <c r="B1050" s="46" t="s">
        <v>42</v>
      </c>
      <c r="D1050" s="49">
        <f>_xll.qlCalendarAdvance(Calendar,$D1049,B1050,"f",FALSE)</f>
        <v>46721</v>
      </c>
      <c r="E1050" s="49">
        <f>_xll.qlInterestRateIndexValueDate(IndexON,D1050)</f>
        <v>46721</v>
      </c>
      <c r="F1050" s="52">
        <f>IFERROR(_xll.qlIndexFixing(IndexON,D1050,TRUE,_xll.ohTrigger(RecalcTrigger,TriggerON)),NA())</f>
        <v>2.0930035680599701E-2</v>
      </c>
      <c r="H1050" s="49">
        <f>_xll.qlCalendarAdvance(Calendar,$H1049,B1050,"f",FALSE)</f>
        <v>46721</v>
      </c>
      <c r="I1050" s="49">
        <f>_xll.qlInterestRateIndexValueDate(Index1M,$H1050)</f>
        <v>46723</v>
      </c>
      <c r="J1050" s="52">
        <f>IFERROR(_xll.qlIndexFixing(Index1M,$H1050,TRUE,_xll.ohTrigger(RecalcTrigger,Trigger1M)),NA())</f>
        <v>2.1259215542945575E-2</v>
      </c>
      <c r="K1050" s="52">
        <f>IFERROR(_xll.qlIndexFixing(ONIndex1M,I1050,TRUE,_xll.ohTrigger(RecalcTrigger,Trigger1M)),NA())</f>
        <v>2.1230282427904257E-2</v>
      </c>
      <c r="L1050" s="52">
        <f>IFERROR(_xll.qlIndexFixing(Index3M,H1050,TRUE,_xll.ohTrigger(RecalcTrigger,Trigger3M)),NA())</f>
        <v>2.2093207455905619E-2</v>
      </c>
      <c r="M1050" s="52">
        <f>IFERROR(_xll.qlIndexFixing(ONIndex3M,I1050,TRUE,_xll.ohTrigger(RecalcTrigger,Trigger3M)),NA())</f>
        <v>2.2016186019229167E-2</v>
      </c>
      <c r="N1050" s="52">
        <f>IFERROR(_xll.qlIndexFixing(Index6M,$H1050,TRUE,_xll.ohTrigger(RecalcTrigger,Trigger6M)),NA())</f>
        <v>2.2457234657025132E-2</v>
      </c>
      <c r="O1050" s="52">
        <f>IFERROR(_xll.qlIndexFixing(ONIndex6M,I1050,TRUE,_xll.ohTrigger(RecalcTrigger,Trigger6M)),NA())</f>
        <v>2.2297957968282489E-2</v>
      </c>
      <c r="P1050" s="52">
        <f>IFERROR(_xll.qlIndexFixing(Index1Y,$H1050,TRUE,_xll.ohTrigger(RecalcTrigger,Trigger1Y)),NA())</f>
        <v>2.3030168848668955E-2</v>
      </c>
      <c r="Q1050" s="52">
        <f>IFERROR(_xll.qlIndexFixing(ONIndex1Y,I1050,TRUE,_xll.ohTrigger(RecalcTrigger,Trigger1Y)),NA())</f>
        <v>2.2713985652664803E-2</v>
      </c>
    </row>
    <row r="1051" spans="2:17" x14ac:dyDescent="0.2">
      <c r="B1051" s="46" t="s">
        <v>42</v>
      </c>
      <c r="D1051" s="49">
        <f>_xll.qlCalendarAdvance(Calendar,$D1050,B1051,"f",FALSE)</f>
        <v>46728</v>
      </c>
      <c r="E1051" s="49">
        <f>_xll.qlInterestRateIndexValueDate(IndexON,D1051)</f>
        <v>46728</v>
      </c>
      <c r="F1051" s="52">
        <f>IFERROR(_xll.qlIndexFixing(IndexON,D1051,TRUE,_xll.ohTrigger(RecalcTrigger,TriggerON)),NA())</f>
        <v>2.0936300330918201E-2</v>
      </c>
      <c r="H1051" s="49">
        <f>_xll.qlCalendarAdvance(Calendar,$H1050,B1051,"f",FALSE)</f>
        <v>46728</v>
      </c>
      <c r="I1051" s="49">
        <f>_xll.qlInterestRateIndexValueDate(Index1M,$H1051)</f>
        <v>46730</v>
      </c>
      <c r="J1051" s="52">
        <f>IFERROR(_xll.qlIndexFixing(Index1M,$H1051,TRUE,_xll.ohTrigger(RecalcTrigger,Trigger1M)),NA())</f>
        <v>2.1264938507595255E-2</v>
      </c>
      <c r="K1051" s="52">
        <f>IFERROR(_xll.qlIndexFixing(ONIndex1M,I1051,TRUE,_xll.ohTrigger(RecalcTrigger,Trigger1M)),NA())</f>
        <v>2.1236138154447914E-2</v>
      </c>
      <c r="L1051" s="52">
        <f>IFERROR(_xll.qlIndexFixing(Index3M,H1051,TRUE,_xll.ohTrigger(RecalcTrigger,Trigger3M)),NA())</f>
        <v>2.2095818420339287E-2</v>
      </c>
      <c r="M1051" s="52">
        <f>IFERROR(_xll.qlIndexFixing(ONIndex3M,I1051,TRUE,_xll.ohTrigger(RecalcTrigger,Trigger3M)),NA())</f>
        <v>2.2019246546181037E-2</v>
      </c>
      <c r="N1051" s="52">
        <f>IFERROR(_xll.qlIndexFixing(Index6M,$H1051,TRUE,_xll.ohTrigger(RecalcTrigger,Trigger6M)),NA())</f>
        <v>2.2459549140508687E-2</v>
      </c>
      <c r="O1051" s="52">
        <f>IFERROR(_xll.qlIndexFixing(ONIndex6M,I1051,TRUE,_xll.ohTrigger(RecalcTrigger,Trigger6M)),NA())</f>
        <v>2.2301236143933423E-2</v>
      </c>
      <c r="P1051" s="52">
        <f>IFERROR(_xll.qlIndexFixing(Index1Y,$H1051,TRUE,_xll.ohTrigger(RecalcTrigger,Trigger1Y)),NA())</f>
        <v>2.3031487240474682E-2</v>
      </c>
      <c r="Q1051" s="52">
        <f>IFERROR(_xll.qlIndexFixing(ONIndex1Y,I1051,TRUE,_xll.ohTrigger(RecalcTrigger,Trigger1Y)),NA())</f>
        <v>2.2717246634629262E-2</v>
      </c>
    </row>
    <row r="1052" spans="2:17" x14ac:dyDescent="0.2">
      <c r="B1052" s="46" t="s">
        <v>42</v>
      </c>
      <c r="D1052" s="49">
        <f>_xll.qlCalendarAdvance(Calendar,$D1051,B1052,"f",FALSE)</f>
        <v>46735</v>
      </c>
      <c r="E1052" s="49">
        <f>_xll.qlInterestRateIndexValueDate(IndexON,D1052)</f>
        <v>46735</v>
      </c>
      <c r="F1052" s="52">
        <f>IFERROR(_xll.qlIndexFixing(IndexON,D1052,TRUE,_xll.ohTrigger(RecalcTrigger,TriggerON)),NA())</f>
        <v>2.0942475757408374E-2</v>
      </c>
      <c r="H1052" s="49">
        <f>_xll.qlCalendarAdvance(Calendar,$H1051,B1052,"f",FALSE)</f>
        <v>46735</v>
      </c>
      <c r="I1052" s="49">
        <f>_xll.qlInterestRateIndexValueDate(Index1M,$H1052)</f>
        <v>46737</v>
      </c>
      <c r="J1052" s="52">
        <f>IFERROR(_xll.qlIndexFixing(Index1M,$H1052,TRUE,_xll.ohTrigger(RecalcTrigger,Trigger1M)),NA())</f>
        <v>2.127057434283125E-2</v>
      </c>
      <c r="K1052" s="52">
        <f>IFERROR(_xll.qlIndexFixing(ONIndex1M,I1052,TRUE,_xll.ohTrigger(RecalcTrigger,Trigger1M)),NA())</f>
        <v>2.1241906483142614E-2</v>
      </c>
      <c r="L1052" s="52">
        <f>IFERROR(_xll.qlIndexFixing(Index3M,H1052,TRUE,_xll.ohTrigger(RecalcTrigger,Trigger3M)),NA())</f>
        <v>2.2098350558699378E-2</v>
      </c>
      <c r="M1052" s="52">
        <f>IFERROR(_xll.qlIndexFixing(ONIndex3M,I1052,TRUE,_xll.ohTrigger(RecalcTrigger,Trigger3M)),NA())</f>
        <v>2.2022226551223767E-2</v>
      </c>
      <c r="N1052" s="52">
        <f>IFERROR(_xll.qlIndexFixing(Index6M,$H1052,TRUE,_xll.ohTrigger(RecalcTrigger,Trigger6M)),NA())</f>
        <v>2.2461784428834709E-2</v>
      </c>
      <c r="O1052" s="52">
        <f>IFERROR(_xll.qlIndexFixing(ONIndex6M,I1052,TRUE,_xll.ohTrigger(RecalcTrigger,Trigger6M)),NA())</f>
        <v>2.2304432300712662E-2</v>
      </c>
      <c r="P1052" s="52">
        <f>IFERROR(_xll.qlIndexFixing(Index1Y,$H1052,TRUE,_xll.ohTrigger(RecalcTrigger,Trigger1Y)),NA())</f>
        <v>2.3032729043893908E-2</v>
      </c>
      <c r="Q1052" s="52">
        <f>IFERROR(_xll.qlIndexFixing(ONIndex1Y,I1052,TRUE,_xll.ohTrigger(RecalcTrigger,Trigger1Y)),NA())</f>
        <v>2.2720426679816441E-2</v>
      </c>
    </row>
    <row r="1053" spans="2:17" x14ac:dyDescent="0.2">
      <c r="B1053" s="46" t="s">
        <v>42</v>
      </c>
      <c r="D1053" s="49">
        <f>_xll.qlCalendarAdvance(Calendar,$D1052,B1053,"f",FALSE)</f>
        <v>46742</v>
      </c>
      <c r="E1053" s="49">
        <f>_xll.qlInterestRateIndexValueDate(IndexON,D1053)</f>
        <v>46742</v>
      </c>
      <c r="F1053" s="52">
        <f>IFERROR(_xll.qlIndexFixing(IndexON,D1053,TRUE,_xll.ohTrigger(RecalcTrigger,TriggerON)),NA())</f>
        <v>2.0948562212188548E-2</v>
      </c>
      <c r="H1053" s="49">
        <f>_xll.qlCalendarAdvance(Calendar,$H1052,B1053,"f",FALSE)</f>
        <v>46742</v>
      </c>
      <c r="I1053" s="49">
        <f>_xll.qlInterestRateIndexValueDate(Index1M,$H1053)</f>
        <v>46744</v>
      </c>
      <c r="J1053" s="52">
        <f>IFERROR(_xll.qlIndexFixing(Index1M,$H1053,TRUE,_xll.ohTrigger(RecalcTrigger,Trigger1M)),NA())</f>
        <v>2.1276123307653882E-2</v>
      </c>
      <c r="K1053" s="52">
        <f>IFERROR(_xll.qlIndexFixing(ONIndex1M,I1053,TRUE,_xll.ohTrigger(RecalcTrigger,Trigger1M)),NA())</f>
        <v>2.1247587672581503E-2</v>
      </c>
      <c r="L1053" s="52">
        <f>IFERROR(_xll.qlIndexFixing(Index3M,H1053,TRUE,_xll.ohTrigger(RecalcTrigger,Trigger3M)),NA())</f>
        <v>2.2100804236008183E-2</v>
      </c>
      <c r="M1053" s="52">
        <f>IFERROR(_xll.qlIndexFixing(ONIndex3M,I1053,TRUE,_xll.ohTrigger(RecalcTrigger,Trigger3M)),NA())</f>
        <v>2.2025126397826611E-2</v>
      </c>
      <c r="N1053" s="52">
        <f>IFERROR(_xll.qlIndexFixing(Index6M,$H1053,TRUE,_xll.ohTrigger(RecalcTrigger,Trigger6M)),NA())</f>
        <v>2.246394082365261E-2</v>
      </c>
      <c r="O1053" s="52">
        <f>IFERROR(_xll.qlIndexFixing(ONIndex6M,I1053,TRUE,_xll.ohTrigger(RecalcTrigger,Trigger6M)),NA())</f>
        <v>2.2307546737181383E-2</v>
      </c>
      <c r="P1053" s="52">
        <f>IFERROR(_xll.qlIndexFixing(Index1Y,$H1053,TRUE,_xll.ohTrigger(RecalcTrigger,Trigger1Y)),NA())</f>
        <v>2.3035421720705874E-2</v>
      </c>
      <c r="Q1053" s="52">
        <f>IFERROR(_xll.qlIndexFixing(ONIndex1Y,I1053,TRUE,_xll.ohTrigger(RecalcTrigger,Trigger1Y)),NA())</f>
        <v>2.2723526026195984E-2</v>
      </c>
    </row>
    <row r="1054" spans="2:17" x14ac:dyDescent="0.2">
      <c r="B1054" s="46" t="s">
        <v>42</v>
      </c>
      <c r="D1054" s="49">
        <f>_xll.qlCalendarAdvance(Calendar,$D1053,B1054,"f",FALSE)</f>
        <v>46749</v>
      </c>
      <c r="E1054" s="49">
        <f>_xll.qlInterestRateIndexValueDate(IndexON,D1054)</f>
        <v>46749</v>
      </c>
      <c r="F1054" s="52">
        <f>IFERROR(_xll.qlIndexFixing(IndexON,D1054,TRUE,_xll.ohTrigger(RecalcTrigger,TriggerON)),NA())</f>
        <v>2.0954559947616858E-2</v>
      </c>
      <c r="H1054" s="49">
        <f>_xll.qlCalendarAdvance(Calendar,$H1053,B1054,"f",FALSE)</f>
        <v>46749</v>
      </c>
      <c r="I1054" s="49">
        <f>_xll.qlInterestRateIndexValueDate(Index1M,$H1054)</f>
        <v>46751</v>
      </c>
      <c r="J1054" s="52">
        <f>IFERROR(_xll.qlIndexFixing(Index1M,$H1054,TRUE,_xll.ohTrigger(RecalcTrigger,Trigger1M)),NA())</f>
        <v>2.1281585661070967E-2</v>
      </c>
      <c r="K1054" s="52">
        <f>IFERROR(_xll.qlIndexFixing(ONIndex1M,I1054,TRUE,_xll.ohTrigger(RecalcTrigger,Trigger1M)),NA())</f>
        <v>2.1253181981517599E-2</v>
      </c>
      <c r="L1054" s="52">
        <f>IFERROR(_xll.qlIndexFixing(Index3M,H1054,TRUE,_xll.ohTrigger(RecalcTrigger,Trigger3M)),NA())</f>
        <v>2.2103179817290639E-2</v>
      </c>
      <c r="M1054" s="52">
        <f>IFERROR(_xll.qlIndexFixing(ONIndex3M,I1054,TRUE,_xll.ohTrigger(RecalcTrigger,Trigger3M)),NA())</f>
        <v>2.2027946448819336E-2</v>
      </c>
      <c r="N1054" s="52">
        <f>IFERROR(_xll.qlIndexFixing(Index6M,$H1054,TRUE,_xll.ohTrigger(RecalcTrigger,Trigger6M)),NA())</f>
        <v>2.2466018626622727E-2</v>
      </c>
      <c r="O1054" s="52">
        <f>IFERROR(_xll.qlIndexFixing(ONIndex6M,I1054,TRUE,_xll.ohTrigger(RecalcTrigger,Trigger6M)),NA())</f>
        <v>2.2310579751820825E-2</v>
      </c>
      <c r="P1054" s="52">
        <f>IFERROR(_xll.qlIndexFixing(Index1Y,$H1054,TRUE,_xll.ohTrigger(RecalcTrigger,Trigger1Y)),NA())</f>
        <v>2.3032705196433145E-2</v>
      </c>
      <c r="Q1054" s="52">
        <f>IFERROR(_xll.qlIndexFixing(ONIndex1Y,I1054,TRUE,_xll.ohTrigger(RecalcTrigger,Trigger1Y)),NA())</f>
        <v>2.2726544911897406E-2</v>
      </c>
    </row>
    <row r="1055" spans="2:17" x14ac:dyDescent="0.2">
      <c r="B1055" s="46" t="s">
        <v>42</v>
      </c>
      <c r="D1055" s="49">
        <f>_xll.qlCalendarAdvance(Calendar,$D1054,B1055,"f",FALSE)</f>
        <v>46756</v>
      </c>
      <c r="E1055" s="49">
        <f>_xll.qlInterestRateIndexValueDate(IndexON,D1055)</f>
        <v>46756</v>
      </c>
      <c r="F1055" s="52">
        <f>IFERROR(_xll.qlIndexFixing(IndexON,D1055,TRUE,_xll.ohTrigger(RecalcTrigger,TriggerON)),NA())</f>
        <v>2.0960469215811628E-2</v>
      </c>
      <c r="H1055" s="49">
        <f>_xll.qlCalendarAdvance(Calendar,$H1054,B1055,"f",FALSE)</f>
        <v>46756</v>
      </c>
      <c r="I1055" s="49">
        <f>_xll.qlInterestRateIndexValueDate(Index1M,$H1055)</f>
        <v>46758</v>
      </c>
      <c r="J1055" s="52">
        <f>IFERROR(_xll.qlIndexFixing(Index1M,$H1055,TRUE,_xll.ohTrigger(RecalcTrigger,Trigger1M)),NA())</f>
        <v>2.1286961662095316E-2</v>
      </c>
      <c r="K1055" s="52">
        <f>IFERROR(_xll.qlIndexFixing(ONIndex1M,I1055,TRUE,_xll.ohTrigger(RecalcTrigger,Trigger1M)),NA())</f>
        <v>2.1258689668464115E-2</v>
      </c>
      <c r="L1055" s="52">
        <f>IFERROR(_xll.qlIndexFixing(Index3M,H1055,TRUE,_xll.ohTrigger(RecalcTrigger,Trigger3M)),NA())</f>
        <v>2.2105477667581343E-2</v>
      </c>
      <c r="M1055" s="52">
        <f>IFERROR(_xll.qlIndexFixing(ONIndex3M,I1055,TRUE,_xll.ohTrigger(RecalcTrigger,Trigger3M)),NA())</f>
        <v>2.2030687067511323E-2</v>
      </c>
      <c r="N1055" s="52">
        <f>IFERROR(_xll.qlIndexFixing(Index6M,$H1055,TRUE,_xll.ohTrigger(RecalcTrigger,Trigger6M)),NA())</f>
        <v>2.2467203668121886E-2</v>
      </c>
      <c r="O1055" s="52">
        <f>IFERROR(_xll.qlIndexFixing(ONIndex6M,I1055,TRUE,_xll.ohTrigger(RecalcTrigger,Trigger6M)),NA())</f>
        <v>2.2313531643192164E-2</v>
      </c>
      <c r="P1055" s="52">
        <f>IFERROR(_xll.qlIndexFixing(Index1Y,$H1055,TRUE,_xll.ohTrigger(RecalcTrigger,Trigger1Y)),NA())</f>
        <v>2.3035997357263416E-2</v>
      </c>
      <c r="Q1055" s="52">
        <f>IFERROR(_xll.qlIndexFixing(ONIndex1Y,I1055,TRUE,_xll.ohTrigger(RecalcTrigger,Trigger1Y)),NA())</f>
        <v>2.2729483574890352E-2</v>
      </c>
    </row>
    <row r="1056" spans="2:17" x14ac:dyDescent="0.2">
      <c r="B1056" s="46" t="s">
        <v>42</v>
      </c>
      <c r="D1056" s="49">
        <f>_xll.qlCalendarAdvance(Calendar,$D1055,B1056,"f",FALSE)</f>
        <v>46763</v>
      </c>
      <c r="E1056" s="49">
        <f>_xll.qlInterestRateIndexValueDate(IndexON,D1056)</f>
        <v>46763</v>
      </c>
      <c r="F1056" s="52">
        <f>IFERROR(_xll.qlIndexFixing(IndexON,D1056,TRUE,_xll.ohTrigger(RecalcTrigger,TriggerON)),NA())</f>
        <v>2.0966290269130994E-2</v>
      </c>
      <c r="H1056" s="49">
        <f>_xll.qlCalendarAdvance(Calendar,$H1055,B1056,"f",FALSE)</f>
        <v>46763</v>
      </c>
      <c r="I1056" s="49">
        <f>_xll.qlInterestRateIndexValueDate(Index1M,$H1056)</f>
        <v>46765</v>
      </c>
      <c r="J1056" s="52">
        <f>IFERROR(_xll.qlIndexFixing(Index1M,$H1056,TRUE,_xll.ohTrigger(RecalcTrigger,Trigger1M)),NA())</f>
        <v>2.129225156973974E-2</v>
      </c>
      <c r="K1056" s="52">
        <f>IFERROR(_xll.qlIndexFixing(ONIndex1M,I1056,TRUE,_xll.ohTrigger(RecalcTrigger,Trigger1M)),NA())</f>
        <v>2.1264110992254004E-2</v>
      </c>
      <c r="L1056" s="52">
        <f>IFERROR(_xll.qlIndexFixing(Index3M,H1056,TRUE,_xll.ohTrigger(RecalcTrigger,Trigger3M)),NA())</f>
        <v>2.2107698151915767E-2</v>
      </c>
      <c r="M1056" s="52">
        <f>IFERROR(_xll.qlIndexFixing(ONIndex3M,I1056,TRUE,_xll.ohTrigger(RecalcTrigger,Trigger3M)),NA())</f>
        <v>2.2033348617211956E-2</v>
      </c>
      <c r="N1056" s="52">
        <f>IFERROR(_xll.qlIndexFixing(Index6M,$H1056,TRUE,_xll.ohTrigger(RecalcTrigger,Trigger6M)),NA())</f>
        <v>2.2469130539752493E-2</v>
      </c>
      <c r="O1056" s="52">
        <f>IFERROR(_xll.qlIndexFixing(ONIndex6M,I1056,TRUE,_xll.ohTrigger(RecalcTrigger,Trigger6M)),NA())</f>
        <v>2.2316402709856575E-2</v>
      </c>
      <c r="P1056" s="52">
        <f>IFERROR(_xll.qlIndexFixing(Index1Y,$H1056,TRUE,_xll.ohTrigger(RecalcTrigger,Trigger1Y)),NA())</f>
        <v>2.3036935240660882E-2</v>
      </c>
      <c r="Q1056" s="52">
        <f>IFERROR(_xll.qlIndexFixing(ONIndex1Y,I1056,TRUE,_xll.ohTrigger(RecalcTrigger,Trigger1Y)),NA())</f>
        <v>2.2732342253304338E-2</v>
      </c>
    </row>
    <row r="1057" spans="2:17" x14ac:dyDescent="0.2">
      <c r="B1057" s="46" t="s">
        <v>42</v>
      </c>
      <c r="D1057" s="49">
        <f>_xll.qlCalendarAdvance(Calendar,$D1056,B1057,"f",FALSE)</f>
        <v>46770</v>
      </c>
      <c r="E1057" s="49">
        <f>_xll.qlInterestRateIndexValueDate(IndexON,D1057)</f>
        <v>46770</v>
      </c>
      <c r="F1057" s="52">
        <f>IFERROR(_xll.qlIndexFixing(IndexON,D1057,TRUE,_xll.ohTrigger(RecalcTrigger,TriggerON)),NA())</f>
        <v>2.0972023359693281E-2</v>
      </c>
      <c r="H1057" s="49">
        <f>_xll.qlCalendarAdvance(Calendar,$H1056,B1057,"f",FALSE)</f>
        <v>46770</v>
      </c>
      <c r="I1057" s="49">
        <f>_xll.qlInterestRateIndexValueDate(Index1M,$H1057)</f>
        <v>46772</v>
      </c>
      <c r="J1057" s="52">
        <f>IFERROR(_xll.qlIndexFixing(Index1M,$H1057,TRUE,_xll.ohTrigger(RecalcTrigger,Trigger1M)),NA())</f>
        <v>2.1297455643019547E-2</v>
      </c>
      <c r="K1057" s="52">
        <f>IFERROR(_xll.qlIndexFixing(ONIndex1M,I1057,TRUE,_xll.ohTrigger(RecalcTrigger,Trigger1M)),NA())</f>
        <v>2.1269446211400478E-2</v>
      </c>
      <c r="L1057" s="52">
        <f>IFERROR(_xll.qlIndexFixing(Index3M,H1057,TRUE,_xll.ohTrigger(RecalcTrigger,Trigger3M)),NA())</f>
        <v>2.2109841635340809E-2</v>
      </c>
      <c r="M1057" s="52">
        <f>IFERROR(_xll.qlIndexFixing(ONIndex3M,I1057,TRUE,_xll.ohTrigger(RecalcTrigger,Trigger3M)),NA())</f>
        <v>2.2035931460751002E-2</v>
      </c>
      <c r="N1057" s="52">
        <f>IFERROR(_xll.qlIndexFixing(Index6M,$H1057,TRUE,_xll.ohTrigger(RecalcTrigger,Trigger6M)),NA())</f>
        <v>2.2470979707841475E-2</v>
      </c>
      <c r="O1057" s="52">
        <f>IFERROR(_xll.qlIndexFixing(ONIndex6M,I1057,TRUE,_xll.ohTrigger(RecalcTrigger,Trigger6M)),NA())</f>
        <v>2.2319193250295299E-2</v>
      </c>
      <c r="P1057" s="52">
        <f>IFERROR(_xll.qlIndexFixing(Index1Y,$H1057,TRUE,_xll.ohTrigger(RecalcTrigger,Trigger1Y)),NA())</f>
        <v>2.3037797752526071E-2</v>
      </c>
      <c r="Q1057" s="52">
        <f>IFERROR(_xll.qlIndexFixing(ONIndex1Y,I1057,TRUE,_xll.ohTrigger(RecalcTrigger,Trigger1Y)),NA())</f>
        <v>2.2735121185029072E-2</v>
      </c>
    </row>
    <row r="1058" spans="2:17" x14ac:dyDescent="0.2">
      <c r="B1058" s="46" t="s">
        <v>42</v>
      </c>
      <c r="D1058" s="49">
        <f>_xll.qlCalendarAdvance(Calendar,$D1057,B1058,"f",FALSE)</f>
        <v>46777</v>
      </c>
      <c r="E1058" s="49">
        <f>_xll.qlInterestRateIndexValueDate(IndexON,D1058)</f>
        <v>46777</v>
      </c>
      <c r="F1058" s="52">
        <f>IFERROR(_xll.qlIndexFixing(IndexON,D1058,TRUE,_xll.ohTrigger(RecalcTrigger,TriggerON)),NA())</f>
        <v>2.0977668739936561E-2</v>
      </c>
      <c r="H1058" s="49">
        <f>_xll.qlCalendarAdvance(Calendar,$H1057,B1058,"f",FALSE)</f>
        <v>46777</v>
      </c>
      <c r="I1058" s="49">
        <f>_xll.qlInterestRateIndexValueDate(Index1M,$H1058)</f>
        <v>46779</v>
      </c>
      <c r="J1058" s="52">
        <f>IFERROR(_xll.qlIndexFixing(Index1M,$H1058,TRUE,_xll.ohTrigger(RecalcTrigger,Trigger1M)),NA())</f>
        <v>2.1302574140955044E-2</v>
      </c>
      <c r="K1058" s="52">
        <f>IFERROR(_xll.qlIndexFixing(ONIndex1M,I1058,TRUE,_xll.ohTrigger(RecalcTrigger,Trigger1M)),NA())</f>
        <v>2.1274695584736492E-2</v>
      </c>
      <c r="L1058" s="52">
        <f>IFERROR(_xll.qlIndexFixing(Index3M,H1058,TRUE,_xll.ohTrigger(RecalcTrigger,Trigger3M)),NA())</f>
        <v>2.21119084829016E-2</v>
      </c>
      <c r="M1058" s="52">
        <f>IFERROR(_xll.qlIndexFixing(ONIndex3M,I1058,TRUE,_xll.ohTrigger(RecalcTrigger,Trigger3M)),NA())</f>
        <v>2.2038435961597713E-2</v>
      </c>
      <c r="N1058" s="52">
        <f>IFERROR(_xll.qlIndexFixing(Index6M,$H1058,TRUE,_xll.ohTrigger(RecalcTrigger,Trigger6M)),NA())</f>
        <v>2.2472751474072346E-2</v>
      </c>
      <c r="O1058" s="52">
        <f>IFERROR(_xll.qlIndexFixing(ONIndex6M,I1058,TRUE,_xll.ohTrigger(RecalcTrigger,Trigger6M)),NA())</f>
        <v>2.2321903563069512E-2</v>
      </c>
      <c r="P1058" s="52">
        <f>IFERROR(_xll.qlIndexFixing(Index1Y,$H1058,TRUE,_xll.ohTrigger(RecalcTrigger,Trigger1Y)),NA())</f>
        <v>2.3038585136284484E-2</v>
      </c>
      <c r="Q1058" s="52">
        <f>IFERROR(_xll.qlIndexFixing(ONIndex1Y,I1058,TRUE,_xll.ohTrigger(RecalcTrigger,Trigger1Y)),NA())</f>
        <v>2.273782060819407E-2</v>
      </c>
    </row>
    <row r="1059" spans="2:17" x14ac:dyDescent="0.2">
      <c r="B1059" s="46" t="s">
        <v>42</v>
      </c>
      <c r="D1059" s="49">
        <f>_xll.qlCalendarAdvance(Calendar,$D1058,B1059,"f",FALSE)</f>
        <v>46784</v>
      </c>
      <c r="E1059" s="49">
        <f>_xll.qlInterestRateIndexValueDate(IndexON,D1059)</f>
        <v>46784</v>
      </c>
      <c r="F1059" s="52">
        <f>IFERROR(_xll.qlIndexFixing(IndexON,D1059,TRUE,_xll.ohTrigger(RecalcTrigger,TriggerON)),NA())</f>
        <v>2.098322666197916E-2</v>
      </c>
      <c r="H1059" s="49">
        <f>_xll.qlCalendarAdvance(Calendar,$H1058,B1059,"f",FALSE)</f>
        <v>46784</v>
      </c>
      <c r="I1059" s="49">
        <f>_xll.qlInterestRateIndexValueDate(Index1M,$H1059)</f>
        <v>46786</v>
      </c>
      <c r="J1059" s="52">
        <f>IFERROR(_xll.qlIndexFixing(Index1M,$H1059,TRUE,_xll.ohTrigger(RecalcTrigger,Trigger1M)),NA())</f>
        <v>2.1304658964987937E-2</v>
      </c>
      <c r="K1059" s="52">
        <f>IFERROR(_xll.qlIndexFixing(ONIndex1M,I1059,TRUE,_xll.ohTrigger(RecalcTrigger,Trigger1M)),NA())</f>
        <v>2.127985937069532E-2</v>
      </c>
      <c r="L1059" s="52">
        <f>IFERROR(_xll.qlIndexFixing(Index3M,H1059,TRUE,_xll.ohTrigger(RecalcTrigger,Trigger3M)),NA())</f>
        <v>2.2113093167121178E-2</v>
      </c>
      <c r="M1059" s="52">
        <f>IFERROR(_xll.qlIndexFixing(ONIndex3M,I1059,TRUE,_xll.ohTrigger(RecalcTrigger,Trigger3M)),NA())</f>
        <v>2.2040862482901602E-2</v>
      </c>
      <c r="N1059" s="52">
        <f>IFERROR(_xll.qlIndexFixing(Index6M,$H1059,TRUE,_xll.ohTrigger(RecalcTrigger,Trigger6M)),NA())</f>
        <v>2.2474446140138722E-2</v>
      </c>
      <c r="O1059" s="52">
        <f>IFERROR(_xll.qlIndexFixing(ONIndex6M,I1059,TRUE,_xll.ohTrigger(RecalcTrigger,Trigger6M)),NA())</f>
        <v>2.2324533946580516E-2</v>
      </c>
      <c r="P1059" s="52">
        <f>IFERROR(_xll.qlIndexFixing(Index1Y,$H1059,TRUE,_xll.ohTrigger(RecalcTrigger,Trigger1Y)),NA())</f>
        <v>2.3039297635378774E-2</v>
      </c>
      <c r="Q1059" s="52">
        <f>IFERROR(_xll.qlIndexFixing(ONIndex1Y,I1059,TRUE,_xll.ohTrigger(RecalcTrigger,Trigger1Y)),NA())</f>
        <v>2.2740440760609104E-2</v>
      </c>
    </row>
    <row r="1060" spans="2:17" x14ac:dyDescent="0.2">
      <c r="B1060" s="46" t="s">
        <v>42</v>
      </c>
      <c r="D1060" s="49">
        <f>_xll.qlCalendarAdvance(Calendar,$D1059,B1060,"f",FALSE)</f>
        <v>46791</v>
      </c>
      <c r="E1060" s="49">
        <f>_xll.qlInterestRateIndexValueDate(IndexON,D1060)</f>
        <v>46791</v>
      </c>
      <c r="F1060" s="52">
        <f>IFERROR(_xll.qlIndexFixing(IndexON,D1060,TRUE,_xll.ohTrigger(RecalcTrigger,TriggerON)),NA())</f>
        <v>2.0988697378179211E-2</v>
      </c>
      <c r="H1060" s="49">
        <f>_xll.qlCalendarAdvance(Calendar,$H1059,B1060,"f",FALSE)</f>
        <v>46791</v>
      </c>
      <c r="I1060" s="49">
        <f>_xll.qlInterestRateIndexValueDate(Index1M,$H1060)</f>
        <v>46793</v>
      </c>
      <c r="J1060" s="52">
        <f>IFERROR(_xll.qlIndexFixing(Index1M,$H1060,TRUE,_xll.ohTrigger(RecalcTrigger,Trigger1M)),NA())</f>
        <v>2.1309624372758407E-2</v>
      </c>
      <c r="K1060" s="52">
        <f>IFERROR(_xll.qlIndexFixing(ONIndex1M,I1060,TRUE,_xll.ohTrigger(RecalcTrigger,Trigger1M)),NA())</f>
        <v>2.1284937828109918E-2</v>
      </c>
      <c r="L1060" s="52">
        <f>IFERROR(_xll.qlIndexFixing(Index3M,H1060,TRUE,_xll.ohTrigger(RecalcTrigger,Trigger3M)),NA())</f>
        <v>2.2115013074042622E-2</v>
      </c>
      <c r="M1060" s="52">
        <f>IFERROR(_xll.qlIndexFixing(ONIndex3M,I1060,TRUE,_xll.ohTrigger(RecalcTrigger,Trigger3M)),NA())</f>
        <v>2.204321138757237E-2</v>
      </c>
      <c r="N1060" s="52">
        <f>IFERROR(_xll.qlIndexFixing(Index6M,$H1060,TRUE,_xll.ohTrigger(RecalcTrigger,Trigger6M)),NA())</f>
        <v>2.2476064007745201E-2</v>
      </c>
      <c r="O1060" s="52">
        <f>IFERROR(_xll.qlIndexFixing(ONIndex6M,I1060,TRUE,_xll.ohTrigger(RecalcTrigger,Trigger6M)),NA())</f>
        <v>2.2327084699469424E-2</v>
      </c>
      <c r="P1060" s="52">
        <f>IFERROR(_xll.qlIndexFixing(Index1Y,$H1060,TRUE,_xll.ohTrigger(RecalcTrigger,Trigger1Y)),NA())</f>
        <v>2.3039935493269628E-2</v>
      </c>
      <c r="Q1060" s="52">
        <f>IFERROR(_xll.qlIndexFixing(ONIndex1Y,I1060,TRUE,_xll.ohTrigger(RecalcTrigger,Trigger1Y)),NA())</f>
        <v>2.2742981880643498E-2</v>
      </c>
    </row>
    <row r="1061" spans="2:17" x14ac:dyDescent="0.2">
      <c r="B1061" s="46" t="s">
        <v>42</v>
      </c>
      <c r="D1061" s="49">
        <f>_xll.qlCalendarAdvance(Calendar,$D1060,B1061,"f",FALSE)</f>
        <v>46798</v>
      </c>
      <c r="E1061" s="49">
        <f>_xll.qlInterestRateIndexValueDate(IndexON,D1061)</f>
        <v>46798</v>
      </c>
      <c r="F1061" s="52">
        <f>IFERROR(_xll.qlIndexFixing(IndexON,D1061,TRUE,_xll.ohTrigger(RecalcTrigger,TriggerON)),NA())</f>
        <v>2.0994081140655041E-2</v>
      </c>
      <c r="H1061" s="49">
        <f>_xll.qlCalendarAdvance(Calendar,$H1060,B1061,"f",FALSE)</f>
        <v>46798</v>
      </c>
      <c r="I1061" s="49">
        <f>_xll.qlInterestRateIndexValueDate(Index1M,$H1061)</f>
        <v>46800</v>
      </c>
      <c r="J1061" s="52">
        <f>IFERROR(_xll.qlIndexFixing(Index1M,$H1061,TRUE,_xll.ohTrigger(RecalcTrigger,Trigger1M)),NA())</f>
        <v>2.1314504941598512E-2</v>
      </c>
      <c r="K1061" s="52">
        <f>IFERROR(_xll.qlIndexFixing(ONIndex1M,I1061,TRUE,_xll.ohTrigger(RecalcTrigger,Trigger1M)),NA())</f>
        <v>2.1289931215573432E-2</v>
      </c>
      <c r="L1061" s="52">
        <f>IFERROR(_xll.qlIndexFixing(Index3M,H1061,TRUE,_xll.ohTrigger(RecalcTrigger,Trigger3M)),NA())</f>
        <v>2.2116857418821745E-2</v>
      </c>
      <c r="M1061" s="52">
        <f>IFERROR(_xll.qlIndexFixing(ONIndex3M,I1061,TRUE,_xll.ohTrigger(RecalcTrigger,Trigger3M)),NA())</f>
        <v>2.2045483038999336E-2</v>
      </c>
      <c r="N1061" s="52">
        <f>IFERROR(_xll.qlIndexFixing(Index6M,$H1061,TRUE,_xll.ohTrigger(RecalcTrigger,Trigger6M)),NA())</f>
        <v>2.2477605378603844E-2</v>
      </c>
      <c r="O1061" s="52">
        <f>IFERROR(_xll.qlIndexFixing(ONIndex6M,I1061,TRUE,_xll.ohTrigger(RecalcTrigger,Trigger6M)),NA())</f>
        <v>2.2329556120137539E-2</v>
      </c>
      <c r="P1061" s="52">
        <f>IFERROR(_xll.qlIndexFixing(Index1Y,$H1061,TRUE,_xll.ohTrigger(RecalcTrigger,Trigger1Y)),NA())</f>
        <v>2.3040498953435108E-2</v>
      </c>
      <c r="Q1061" s="52">
        <f>IFERROR(_xll.qlIndexFixing(ONIndex1Y,I1061,TRUE,_xll.ohTrigger(RecalcTrigger,Trigger1Y)),NA())</f>
        <v>2.2745444206107024E-2</v>
      </c>
    </row>
    <row r="1062" spans="2:17" x14ac:dyDescent="0.2">
      <c r="B1062" s="46" t="s">
        <v>42</v>
      </c>
      <c r="D1062" s="49">
        <f>_xll.qlCalendarAdvance(Calendar,$D1061,B1062,"f",FALSE)</f>
        <v>46805</v>
      </c>
      <c r="E1062" s="49">
        <f>_xll.qlInterestRateIndexValueDate(IndexON,D1062)</f>
        <v>46805</v>
      </c>
      <c r="F1062" s="52">
        <f>IFERROR(_xll.qlIndexFixing(IndexON,D1062,TRUE,_xll.ohTrigger(RecalcTrigger,TriggerON)),NA())</f>
        <v>2.0999378201844721E-2</v>
      </c>
      <c r="H1062" s="49">
        <f>_xll.qlCalendarAdvance(Calendar,$H1061,B1062,"f",FALSE)</f>
        <v>46805</v>
      </c>
      <c r="I1062" s="49">
        <f>_xll.qlInterestRateIndexValueDate(Index1M,$H1062)</f>
        <v>46807</v>
      </c>
      <c r="J1062" s="52">
        <f>IFERROR(_xll.qlIndexFixing(Index1M,$H1062,TRUE,_xll.ohTrigger(RecalcTrigger,Trigger1M)),NA())</f>
        <v>2.1319300930503837E-2</v>
      </c>
      <c r="K1062" s="52">
        <f>IFERROR(_xll.qlIndexFixing(ONIndex1M,I1062,TRUE,_xll.ohTrigger(RecalcTrigger,Trigger1M)),NA())</f>
        <v>2.1294839791758946E-2</v>
      </c>
      <c r="L1062" s="52">
        <f>IFERROR(_xll.qlIndexFixing(Index3M,H1062,TRUE,_xll.ohTrigger(RecalcTrigger,Trigger3M)),NA())</f>
        <v>2.2118626566506094E-2</v>
      </c>
      <c r="M1062" s="52">
        <f>IFERROR(_xll.qlIndexFixing(ONIndex3M,I1062,TRUE,_xll.ohTrigger(RecalcTrigger,Trigger3M)),NA())</f>
        <v>2.2047677800252075E-2</v>
      </c>
      <c r="N1062" s="52">
        <f>IFERROR(_xll.qlIndexFixing(Index6M,$H1062,TRUE,_xll.ohTrigger(RecalcTrigger,Trigger6M)),NA())</f>
        <v>2.2479070554439446E-2</v>
      </c>
      <c r="O1062" s="52">
        <f>IFERROR(_xll.qlIndexFixing(ONIndex6M,I1062,TRUE,_xll.ohTrigger(RecalcTrigger,Trigger6M)),NA())</f>
        <v>2.233194850730591E-2</v>
      </c>
      <c r="P1062" s="52">
        <f>IFERROR(_xll.qlIndexFixing(Index1Y,$H1062,TRUE,_xll.ohTrigger(RecalcTrigger,Trigger1Y)),NA())</f>
        <v>2.3040988259370444E-2</v>
      </c>
      <c r="Q1062" s="52">
        <f>IFERROR(_xll.qlIndexFixing(ONIndex1Y,I1062,TRUE,_xll.ohTrigger(RecalcTrigger,Trigger1Y)),NA())</f>
        <v>2.2747827974969326E-2</v>
      </c>
    </row>
    <row r="1063" spans="2:17" x14ac:dyDescent="0.2">
      <c r="B1063" s="46" t="s">
        <v>42</v>
      </c>
      <c r="D1063" s="49">
        <f>_xll.qlCalendarAdvance(Calendar,$D1062,B1063,"f",FALSE)</f>
        <v>46812</v>
      </c>
      <c r="E1063" s="49">
        <f>_xll.qlInterestRateIndexValueDate(IndexON,D1063)</f>
        <v>46812</v>
      </c>
      <c r="F1063" s="52">
        <f>IFERROR(_xll.qlIndexFixing(IndexON,D1063,TRUE,_xll.ohTrigger(RecalcTrigger,TriggerON)),NA())</f>
        <v>2.100458881378664E-2</v>
      </c>
      <c r="H1063" s="49">
        <f>_xll.qlCalendarAdvance(Calendar,$H1062,B1063,"f",FALSE)</f>
        <v>46812</v>
      </c>
      <c r="I1063" s="49">
        <f>_xll.qlInterestRateIndexValueDate(Index1M,$H1063)</f>
        <v>46814</v>
      </c>
      <c r="J1063" s="52">
        <f>IFERROR(_xll.qlIndexFixing(Index1M,$H1063,TRUE,_xll.ohTrigger(RecalcTrigger,Trigger1M)),NA())</f>
        <v>2.1326892066258485E-2</v>
      </c>
      <c r="K1063" s="52">
        <f>IFERROR(_xll.qlIndexFixing(ONIndex1M,I1063,TRUE,_xll.ohTrigger(RecalcTrigger,Trigger1M)),NA())</f>
        <v>2.1299663815259606E-2</v>
      </c>
      <c r="L1063" s="52">
        <f>IFERROR(_xll.qlIndexFixing(Index3M,H1063,TRUE,_xll.ohTrigger(RecalcTrigger,Trigger3M)),NA())</f>
        <v>2.2121890579931029E-2</v>
      </c>
      <c r="M1063" s="52">
        <f>IFERROR(_xll.qlIndexFixing(ONIndex3M,I1063,TRUE,_xll.ohTrigger(RecalcTrigger,Trigger3M)),NA())</f>
        <v>2.2049796034639968E-2</v>
      </c>
      <c r="N1063" s="52">
        <f>IFERROR(_xll.qlIndexFixing(Index6M,$H1063,TRUE,_xll.ohTrigger(RecalcTrigger,Trigger6M)),NA())</f>
        <v>2.2483545710598882E-2</v>
      </c>
      <c r="O1063" s="52">
        <f>IFERROR(_xll.qlIndexFixing(ONIndex6M,I1063,TRUE,_xll.ohTrigger(RecalcTrigger,Trigger6M)),NA())</f>
        <v>2.2334262159455776E-2</v>
      </c>
      <c r="P1063" s="52">
        <f>IFERROR(_xll.qlIndexFixing(Index1Y,$H1063,TRUE,_xll.ohTrigger(RecalcTrigger,Trigger1Y)),NA())</f>
        <v>2.303926388427956E-2</v>
      </c>
      <c r="Q1063" s="52">
        <f>IFERROR(_xll.qlIndexFixing(ONIndex1Y,I1063,TRUE,_xll.ohTrigger(RecalcTrigger,Trigger1Y)),NA())</f>
        <v>2.2750133425519792E-2</v>
      </c>
    </row>
    <row r="1064" spans="2:17" x14ac:dyDescent="0.2">
      <c r="B1064" s="46" t="s">
        <v>42</v>
      </c>
      <c r="D1064" s="49">
        <f>_xll.qlCalendarAdvance(Calendar,$D1063,B1064,"f",FALSE)</f>
        <v>46819</v>
      </c>
      <c r="E1064" s="49">
        <f>_xll.qlInterestRateIndexValueDate(IndexON,D1064)</f>
        <v>46819</v>
      </c>
      <c r="F1064" s="52">
        <f>IFERROR(_xll.qlIndexFixing(IndexON,D1064,TRUE,_xll.ohTrigger(RecalcTrigger,TriggerON)),NA())</f>
        <v>2.1009713228918869E-2</v>
      </c>
      <c r="H1064" s="49">
        <f>_xll.qlCalendarAdvance(Calendar,$H1063,B1064,"f",FALSE)</f>
        <v>46819</v>
      </c>
      <c r="I1064" s="49">
        <f>_xll.qlInterestRateIndexValueDate(Index1M,$H1064)</f>
        <v>46821</v>
      </c>
      <c r="J1064" s="52">
        <f>IFERROR(_xll.qlIndexFixing(Index1M,$H1064,TRUE,_xll.ohTrigger(RecalcTrigger,Trigger1M)),NA())</f>
        <v>2.1331502551641957E-2</v>
      </c>
      <c r="K1064" s="52">
        <f>IFERROR(_xll.qlIndexFixing(ONIndex1M,I1064,TRUE,_xll.ohTrigger(RecalcTrigger,Trigger1M)),NA())</f>
        <v>2.1304403544828432E-2</v>
      </c>
      <c r="L1064" s="52">
        <f>IFERROR(_xll.qlIndexFixing(Index3M,H1064,TRUE,_xll.ohTrigger(RecalcTrigger,Trigger3M)),NA())</f>
        <v>2.2123500130511672E-2</v>
      </c>
      <c r="M1064" s="52">
        <f>IFERROR(_xll.qlIndexFixing(ONIndex3M,I1064,TRUE,_xll.ohTrigger(RecalcTrigger,Trigger3M)),NA())</f>
        <v>2.2051838104992783E-2</v>
      </c>
      <c r="N1064" s="52">
        <f>IFERROR(_xll.qlIndexFixing(Index6M,$H1064,TRUE,_xll.ohTrigger(RecalcTrigger,Trigger6M)),NA())</f>
        <v>2.2484838558345158E-2</v>
      </c>
      <c r="O1064" s="52">
        <f>IFERROR(_xll.qlIndexFixing(ONIndex6M,I1064,TRUE,_xll.ohTrigger(RecalcTrigger,Trigger6M)),NA())</f>
        <v>2.233649737498844E-2</v>
      </c>
      <c r="P1064" s="52">
        <f>IFERROR(_xll.qlIndexFixing(Index1Y,$H1064,TRUE,_xll.ohTrigger(RecalcTrigger,Trigger1Y)),NA())</f>
        <v>2.3039620854379723E-2</v>
      </c>
      <c r="Q1064" s="52">
        <f>IFERROR(_xll.qlIndexFixing(ONIndex1Y,I1064,TRUE,_xll.ohTrigger(RecalcTrigger,Trigger1Y)),NA())</f>
        <v>2.2752360795568194E-2</v>
      </c>
    </row>
    <row r="1065" spans="2:17" x14ac:dyDescent="0.2">
      <c r="B1065" s="46" t="s">
        <v>42</v>
      </c>
      <c r="D1065" s="49">
        <f>_xll.qlCalendarAdvance(Calendar,$D1064,B1065,"f",FALSE)</f>
        <v>46826</v>
      </c>
      <c r="E1065" s="49">
        <f>_xll.qlInterestRateIndexValueDate(IndexON,D1065)</f>
        <v>46826</v>
      </c>
      <c r="F1065" s="52">
        <f>IFERROR(_xll.qlIndexFixing(IndexON,D1065,TRUE,_xll.ohTrigger(RecalcTrigger,TriggerON)),NA())</f>
        <v>2.1014751699359735E-2</v>
      </c>
      <c r="H1065" s="49">
        <f>_xll.qlCalendarAdvance(Calendar,$H1064,B1065,"f",FALSE)</f>
        <v>46826</v>
      </c>
      <c r="I1065" s="49">
        <f>_xll.qlInterestRateIndexValueDate(Index1M,$H1065)</f>
        <v>46828</v>
      </c>
      <c r="J1065" s="52">
        <f>IFERROR(_xll.qlIndexFixing(Index1M,$H1065,TRUE,_xll.ohTrigger(RecalcTrigger,Trigger1M)),NA())</f>
        <v>2.1336976689807295E-2</v>
      </c>
      <c r="K1065" s="52">
        <f>IFERROR(_xll.qlIndexFixing(ONIndex1M,I1065,TRUE,_xll.ohTrigger(RecalcTrigger,Trigger1M)),NA())</f>
        <v>2.130905923905857E-2</v>
      </c>
      <c r="L1065" s="52">
        <f>IFERROR(_xll.qlIndexFixing(Index3M,H1065,TRUE,_xll.ohTrigger(RecalcTrigger,Trigger3M)),NA())</f>
        <v>2.212503562225673E-2</v>
      </c>
      <c r="M1065" s="52">
        <f>IFERROR(_xll.qlIndexFixing(ONIndex3M,I1065,TRUE,_xll.ohTrigger(RecalcTrigger,Trigger3M)),NA())</f>
        <v>2.2053804374859709E-2</v>
      </c>
      <c r="N1065" s="52">
        <f>IFERROR(_xll.qlIndexFixing(Index6M,$H1065,TRUE,_xll.ohTrigger(RecalcTrigger,Trigger6M)),NA())</f>
        <v>2.248605618385139E-2</v>
      </c>
      <c r="O1065" s="52">
        <f>IFERROR(_xll.qlIndexFixing(ONIndex6M,I1065,TRUE,_xll.ohTrigger(RecalcTrigger,Trigger6M)),NA())</f>
        <v>2.2338654452385143E-2</v>
      </c>
      <c r="P1065" s="52">
        <f>IFERROR(_xll.qlIndexFixing(Index1Y,$H1065,TRUE,_xll.ohTrigger(RecalcTrigger,Trigger1Y)),NA())</f>
        <v>2.3039904362578339E-2</v>
      </c>
      <c r="Q1065" s="52">
        <f>IFERROR(_xll.qlIndexFixing(ONIndex1Y,I1065,TRUE,_xll.ohTrigger(RecalcTrigger,Trigger1Y)),NA())</f>
        <v>2.2754510323164112E-2</v>
      </c>
    </row>
    <row r="1066" spans="2:17" x14ac:dyDescent="0.2">
      <c r="B1066" s="46" t="s">
        <v>42</v>
      </c>
      <c r="D1066" s="49">
        <f>_xll.qlCalendarAdvance(Calendar,$D1065,B1066,"f",FALSE)</f>
        <v>46833</v>
      </c>
      <c r="E1066" s="49">
        <f>_xll.qlInterestRateIndexValueDate(IndexON,D1066)</f>
        <v>46833</v>
      </c>
      <c r="F1066" s="52">
        <f>IFERROR(_xll.qlIndexFixing(IndexON,D1066,TRUE,_xll.ohTrigger(RecalcTrigger,TriggerON)),NA())</f>
        <v>2.1019704477387435E-2</v>
      </c>
      <c r="H1066" s="49">
        <f>_xll.qlCalendarAdvance(Calendar,$H1065,B1066,"f",FALSE)</f>
        <v>46833</v>
      </c>
      <c r="I1066" s="49">
        <f>_xll.qlInterestRateIndexValueDate(Index1M,$H1066)</f>
        <v>46835</v>
      </c>
      <c r="J1066" s="52">
        <f>IFERROR(_xll.qlIndexFixing(Index1M,$H1066,TRUE,_xll.ohTrigger(RecalcTrigger,Trigger1M)),NA())</f>
        <v>2.1340472494990048E-2</v>
      </c>
      <c r="K1066" s="52">
        <f>IFERROR(_xll.qlIndexFixing(ONIndex1M,I1066,TRUE,_xll.ohTrigger(RecalcTrigger,Trigger1M)),NA())</f>
        <v>2.1313631156703039E-2</v>
      </c>
      <c r="L1066" s="52">
        <f>IFERROR(_xll.qlIndexFixing(Index3M,H1066,TRUE,_xll.ohTrigger(RecalcTrigger,Trigger3M)),NA())</f>
        <v>2.2126497420279358E-2</v>
      </c>
      <c r="M1066" s="52">
        <f>IFERROR(_xll.qlIndexFixing(ONIndex3M,I1066,TRUE,_xll.ohTrigger(RecalcTrigger,Trigger3M)),NA())</f>
        <v>2.205569520715045E-2</v>
      </c>
      <c r="N1066" s="52">
        <f>IFERROR(_xll.qlIndexFixing(Index6M,$H1066,TRUE,_xll.ohTrigger(RecalcTrigger,Trigger6M)),NA())</f>
        <v>2.2487198888952255E-2</v>
      </c>
      <c r="O1066" s="52">
        <f>IFERROR(_xll.qlIndexFixing(ONIndex6M,I1066,TRUE,_xll.ohTrigger(RecalcTrigger,Trigger6M)),NA())</f>
        <v>2.2340733690366932E-2</v>
      </c>
      <c r="P1066" s="52">
        <f>IFERROR(_xll.qlIndexFixing(Index1Y,$H1066,TRUE,_xll.ohTrigger(RecalcTrigger,Trigger1Y)),NA())</f>
        <v>2.3040114652388671E-2</v>
      </c>
      <c r="Q1066" s="52">
        <f>IFERROR(_xll.qlIndexFixing(ONIndex1Y,I1066,TRUE,_xll.ohTrigger(RecalcTrigger,Trigger1Y)),NA())</f>
        <v>2.2756582246516999E-2</v>
      </c>
    </row>
    <row r="1067" spans="2:17" x14ac:dyDescent="0.2">
      <c r="B1067" s="46" t="s">
        <v>42</v>
      </c>
      <c r="D1067" s="49">
        <f>_xll.qlCalendarAdvance(Calendar,$D1066,B1067,"f",FALSE)</f>
        <v>46840</v>
      </c>
      <c r="E1067" s="49">
        <f>_xll.qlInterestRateIndexValueDate(IndexON,D1067)</f>
        <v>46840</v>
      </c>
      <c r="F1067" s="52">
        <f>IFERROR(_xll.qlIndexFixing(IndexON,D1067,TRUE,_xll.ohTrigger(RecalcTrigger,TriggerON)),NA())</f>
        <v>2.1024571815360105E-2</v>
      </c>
      <c r="H1067" s="49">
        <f>_xll.qlCalendarAdvance(Calendar,$H1066,B1067,"f",FALSE)</f>
        <v>46840</v>
      </c>
      <c r="I1067" s="49">
        <f>_xll.qlInterestRateIndexValueDate(Index1M,$H1067)</f>
        <v>46842</v>
      </c>
      <c r="J1067" s="52">
        <f>IFERROR(_xll.qlIndexFixing(Index1M,$H1067,TRUE,_xll.ohTrigger(RecalcTrigger,Trigger1M)),NA())</f>
        <v>2.1342021240818354E-2</v>
      </c>
      <c r="K1067" s="52">
        <f>IFERROR(_xll.qlIndexFixing(ONIndex1M,I1067,TRUE,_xll.ohTrigger(RecalcTrigger,Trigger1M)),NA())</f>
        <v>2.1318119556354986E-2</v>
      </c>
      <c r="L1067" s="52">
        <f>IFERROR(_xll.qlIndexFixing(Index3M,H1067,TRUE,_xll.ohTrigger(RecalcTrigger,Trigger3M)),NA())</f>
        <v>2.2127885889691844E-2</v>
      </c>
      <c r="M1067" s="52">
        <f>IFERROR(_xll.qlIndexFixing(ONIndex3M,I1067,TRUE,_xll.ohTrigger(RecalcTrigger,Trigger3M)),NA())</f>
        <v>2.2057510965094451E-2</v>
      </c>
      <c r="N1067" s="52">
        <f>IFERROR(_xll.qlIndexFixing(Index6M,$H1067,TRUE,_xll.ohTrigger(RecalcTrigger,Trigger6M)),NA())</f>
        <v>2.2486015481295842E-2</v>
      </c>
      <c r="O1067" s="52">
        <f>IFERROR(_xll.qlIndexFixing(ONIndex6M,I1067,TRUE,_xll.ohTrigger(RecalcTrigger,Trigger6M)),NA())</f>
        <v>2.2342735387415047E-2</v>
      </c>
      <c r="P1067" s="52">
        <f>IFERROR(_xll.qlIndexFixing(Index1Y,$H1067,TRUE,_xll.ohTrigger(RecalcTrigger,Trigger1Y)),NA())</f>
        <v>2.3039558062764386E-2</v>
      </c>
      <c r="Q1067" s="52">
        <f>IFERROR(_xll.qlIndexFixing(ONIndex1Y,I1067,TRUE,_xll.ohTrigger(RecalcTrigger,Trigger1Y)),NA())</f>
        <v>2.2758576803356689E-2</v>
      </c>
    </row>
    <row r="1068" spans="2:17" x14ac:dyDescent="0.2">
      <c r="B1068" s="46" t="s">
        <v>42</v>
      </c>
      <c r="D1068" s="49">
        <f>_xll.qlCalendarAdvance(Calendar,$D1067,B1068,"f",FALSE)</f>
        <v>46847</v>
      </c>
      <c r="E1068" s="49">
        <f>_xll.qlInterestRateIndexValueDate(IndexON,D1068)</f>
        <v>46847</v>
      </c>
      <c r="F1068" s="52">
        <f>IFERROR(_xll.qlIndexFixing(IndexON,D1068,TRUE,_xll.ohTrigger(RecalcTrigger,TriggerON)),NA())</f>
        <v>2.1029353965396069E-2</v>
      </c>
      <c r="H1068" s="49">
        <f>_xll.qlCalendarAdvance(Calendar,$H1067,B1068,"f",FALSE)</f>
        <v>46847</v>
      </c>
      <c r="I1068" s="49">
        <f>_xll.qlInterestRateIndexValueDate(Index1M,$H1068)</f>
        <v>46849</v>
      </c>
      <c r="J1068" s="52">
        <f>IFERROR(_xll.qlIndexFixing(Index1M,$H1068,TRUE,_xll.ohTrigger(RecalcTrigger,Trigger1M)),NA())</f>
        <v>2.13491094620466E-2</v>
      </c>
      <c r="K1068" s="52">
        <f>IFERROR(_xll.qlIndexFixing(ONIndex1M,I1068,TRUE,_xll.ohTrigger(RecalcTrigger,Trigger1M)),NA())</f>
        <v>2.1322524696607559E-2</v>
      </c>
      <c r="L1068" s="52">
        <f>IFERROR(_xll.qlIndexFixing(Index3M,H1068,TRUE,_xll.ohTrigger(RecalcTrigger,Trigger3M)),NA())</f>
        <v>2.212844230040352E-2</v>
      </c>
      <c r="M1068" s="52">
        <f>IFERROR(_xll.qlIndexFixing(ONIndex3M,I1068,TRUE,_xll.ohTrigger(RecalcTrigger,Trigger3M)),NA())</f>
        <v>2.2059252012081032E-2</v>
      </c>
      <c r="N1068" s="52">
        <f>IFERROR(_xll.qlIndexFixing(Index6M,$H1068,TRUE,_xll.ohTrigger(RecalcTrigger,Trigger6M)),NA())</f>
        <v>2.2487024678450099E-2</v>
      </c>
      <c r="O1068" s="52">
        <f>IFERROR(_xll.qlIndexFixing(ONIndex6M,I1068,TRUE,_xll.ohTrigger(RecalcTrigger,Trigger6M)),NA())</f>
        <v>2.2344659842010728E-2</v>
      </c>
      <c r="P1068" s="52">
        <f>IFERROR(_xll.qlIndexFixing(Index1Y,$H1068,TRUE,_xll.ohTrigger(RecalcTrigger,Trigger1Y)),NA())</f>
        <v>2.3040316550975947E-2</v>
      </c>
      <c r="Q1068" s="52">
        <f>IFERROR(_xll.qlIndexFixing(ONIndex1Y,I1068,TRUE,_xll.ohTrigger(RecalcTrigger,Trigger1Y)),NA())</f>
        <v>2.2760494231972572E-2</v>
      </c>
    </row>
    <row r="1069" spans="2:17" x14ac:dyDescent="0.2">
      <c r="B1069" s="46" t="s">
        <v>42</v>
      </c>
      <c r="D1069" s="49">
        <f>_xll.qlCalendarAdvance(Calendar,$D1068,B1069,"f",FALSE)</f>
        <v>46854</v>
      </c>
      <c r="E1069" s="49">
        <f>_xll.qlInterestRateIndexValueDate(IndexON,D1069)</f>
        <v>46854</v>
      </c>
      <c r="F1069" s="52">
        <f>IFERROR(_xll.qlIndexFixing(IndexON,D1069,TRUE,_xll.ohTrigger(RecalcTrigger,TriggerON)),NA())</f>
        <v>2.10340511799334E-2</v>
      </c>
      <c r="H1069" s="49">
        <f>_xll.qlCalendarAdvance(Calendar,$H1068,B1069,"f",FALSE)</f>
        <v>46854</v>
      </c>
      <c r="I1069" s="49">
        <f>_xll.qlInterestRateIndexValueDate(Index1M,$H1069)</f>
        <v>46856</v>
      </c>
      <c r="J1069" s="52">
        <f>IFERROR(_xll.qlIndexFixing(Index1M,$H1069,TRUE,_xll.ohTrigger(RecalcTrigger,Trigger1M)),NA())</f>
        <v>2.1353303727071893E-2</v>
      </c>
      <c r="K1069" s="52">
        <f>IFERROR(_xll.qlIndexFixing(ONIndex1M,I1069,TRUE,_xll.ohTrigger(RecalcTrigger,Trigger1M)),NA())</f>
        <v>2.1328066524484157E-2</v>
      </c>
      <c r="L1069" s="52">
        <f>IFERROR(_xll.qlIndexFixing(Index3M,H1069,TRUE,_xll.ohTrigger(RecalcTrigger,Trigger3M)),NA())</f>
        <v>2.2129690248124067E-2</v>
      </c>
      <c r="M1069" s="52">
        <f>IFERROR(_xll.qlIndexFixing(ONIndex3M,I1069,TRUE,_xll.ohTrigger(RecalcTrigger,Trigger3M)),NA())</f>
        <v>2.2061381305622518E-2</v>
      </c>
      <c r="N1069" s="52">
        <f>IFERROR(_xll.qlIndexFixing(Index6M,$H1069,TRUE,_xll.ohTrigger(RecalcTrigger,Trigger6M)),NA())</f>
        <v>2.2487959809866339E-2</v>
      </c>
      <c r="O1069" s="52">
        <f>IFERROR(_xll.qlIndexFixing(ONIndex6M,I1069,TRUE,_xll.ohTrigger(RecalcTrigger,Trigger6M)),NA())</f>
        <v>2.234702112198228E-2</v>
      </c>
      <c r="P1069" s="52">
        <f>IFERROR(_xll.qlIndexFixing(Index1Y,$H1069,TRUE,_xll.ohTrigger(RecalcTrigger,Trigger1Y)),NA())</f>
        <v>2.3040308646859131E-2</v>
      </c>
      <c r="Q1069" s="52">
        <f>IFERROR(_xll.qlIndexFixing(ONIndex1Y,I1069,TRUE,_xll.ohTrigger(RecalcTrigger,Trigger1Y)),NA())</f>
        <v>2.2762846548873839E-2</v>
      </c>
    </row>
    <row r="1070" spans="2:17" x14ac:dyDescent="0.2">
      <c r="B1070" s="46" t="s">
        <v>42</v>
      </c>
      <c r="D1070" s="49">
        <f>_xll.qlCalendarAdvance(Calendar,$D1069,B1070,"f",FALSE)</f>
        <v>46861</v>
      </c>
      <c r="E1070" s="49">
        <f>_xll.qlInterestRateIndexValueDate(IndexON,D1070)</f>
        <v>46861</v>
      </c>
      <c r="F1070" s="52">
        <f>IFERROR(_xll.qlIndexFixing(IndexON,D1070,TRUE,_xll.ohTrigger(RecalcTrigger,TriggerON)),NA())</f>
        <v>2.103866371093055E-2</v>
      </c>
      <c r="H1070" s="49">
        <f>_xll.qlCalendarAdvance(Calendar,$H1069,B1070,"f",FALSE)</f>
        <v>46861</v>
      </c>
      <c r="I1070" s="49">
        <f>_xll.qlInterestRateIndexValueDate(Index1M,$H1070)</f>
        <v>46863</v>
      </c>
      <c r="J1070" s="52">
        <f>IFERROR(_xll.qlIndexFixing(Index1M,$H1070,TRUE,_xll.ohTrigger(RecalcTrigger,Trigger1M)),NA())</f>
        <v>2.1357415525151413E-2</v>
      </c>
      <c r="K1070" s="52">
        <f>IFERROR(_xll.qlIndexFixing(ONIndex1M,I1070,TRUE,_xll.ohTrigger(RecalcTrigger,Trigger1M)),NA())</f>
        <v>2.1331086233926655E-2</v>
      </c>
      <c r="L1070" s="52">
        <f>IFERROR(_xll.qlIndexFixing(Index3M,H1070,TRUE,_xll.ohTrigger(RecalcTrigger,Trigger3M)),NA())</f>
        <v>2.2130865940951556E-2</v>
      </c>
      <c r="M1070" s="52">
        <f>IFERROR(_xll.qlIndexFixing(ONIndex3M,I1070,TRUE,_xll.ohTrigger(RecalcTrigger,Trigger3M)),NA())</f>
        <v>2.2062511424900677E-2</v>
      </c>
      <c r="N1070" s="52">
        <f>IFERROR(_xll.qlIndexFixing(Index6M,$H1070,TRUE,_xll.ohTrigger(RecalcTrigger,Trigger6M)),NA())</f>
        <v>2.2488821177361264E-2</v>
      </c>
      <c r="O1070" s="52">
        <f>IFERROR(_xll.qlIndexFixing(ONIndex6M,I1070,TRUE,_xll.ohTrigger(RecalcTrigger,Trigger6M)),NA())</f>
        <v>2.2348278217849682E-2</v>
      </c>
      <c r="P1070" s="52">
        <f>IFERROR(_xll.qlIndexFixing(Index1Y,$H1070,TRUE,_xll.ohTrigger(RecalcTrigger,Trigger1Y)),NA())</f>
        <v>2.3040228498565213E-2</v>
      </c>
      <c r="Q1070" s="52">
        <f>IFERROR(_xll.qlIndexFixing(ONIndex1Y,I1070,TRUE,_xll.ohTrigger(RecalcTrigger,Trigger1Y)),NA())</f>
        <v>2.2764098656171683E-2</v>
      </c>
    </row>
    <row r="1071" spans="2:17" x14ac:dyDescent="0.2">
      <c r="B1071" s="46" t="s">
        <v>42</v>
      </c>
      <c r="D1071" s="49">
        <f>_xll.qlCalendarAdvance(Calendar,$D1070,B1071,"f",FALSE)</f>
        <v>46868</v>
      </c>
      <c r="E1071" s="49">
        <f>_xll.qlInterestRateIndexValueDate(IndexON,D1071)</f>
        <v>46868</v>
      </c>
      <c r="F1071" s="52">
        <f>IFERROR(_xll.qlIndexFixing(IndexON,D1071,TRUE,_xll.ohTrigger(RecalcTrigger,TriggerON)),NA())</f>
        <v>2.1043191810905526E-2</v>
      </c>
      <c r="H1071" s="49">
        <f>_xll.qlCalendarAdvance(Calendar,$H1070,B1071,"f",FALSE)</f>
        <v>46868</v>
      </c>
      <c r="I1071" s="49">
        <f>_xll.qlInterestRateIndexValueDate(Index1M,$H1071)</f>
        <v>46870</v>
      </c>
      <c r="J1071" s="52">
        <f>IFERROR(_xll.qlIndexFixing(Index1M,$H1071,TRUE,_xll.ohTrigger(RecalcTrigger,Trigger1M)),NA())</f>
        <v>2.1361445115340438E-2</v>
      </c>
      <c r="K1071" s="52">
        <f>IFERROR(_xll.qlIndexFixing(ONIndex1M,I1071,TRUE,_xll.ohTrigger(RecalcTrigger,Trigger1M)),NA())</f>
        <v>2.133583027476682E-2</v>
      </c>
      <c r="L1071" s="52">
        <f>IFERROR(_xll.qlIndexFixing(Index3M,H1071,TRUE,_xll.ohTrigger(RecalcTrigger,Trigger3M)),NA())</f>
        <v>2.2131969743997882E-2</v>
      </c>
      <c r="M1071" s="52">
        <f>IFERROR(_xll.qlIndexFixing(ONIndex3M,I1071,TRUE,_xll.ohTrigger(RecalcTrigger,Trigger3M)),NA())</f>
        <v>2.2064241541670526E-2</v>
      </c>
      <c r="N1071" s="52">
        <f>IFERROR(_xll.qlIndexFixing(Index6M,$H1071,TRUE,_xll.ohTrigger(RecalcTrigger,Trigger6M)),NA())</f>
        <v>2.2489609082759019E-2</v>
      </c>
      <c r="O1071" s="52">
        <f>IFERROR(_xll.qlIndexFixing(ONIndex6M,I1071,TRUE,_xll.ohTrigger(RecalcTrigger,Trigger6M)),NA())</f>
        <v>2.2350208595227627E-2</v>
      </c>
      <c r="P1071" s="52">
        <f>IFERROR(_xll.qlIndexFixing(Index1Y,$H1071,TRUE,_xll.ohTrigger(RecalcTrigger,Trigger1Y)),NA())</f>
        <v>2.3040076349686293E-2</v>
      </c>
      <c r="Q1071" s="52">
        <f>IFERROR(_xll.qlIndexFixing(ONIndex1Y,I1071,TRUE,_xll.ohTrigger(RecalcTrigger,Trigger1Y)),NA())</f>
        <v>2.2766020971358714E-2</v>
      </c>
    </row>
    <row r="1072" spans="2:17" x14ac:dyDescent="0.2">
      <c r="B1072" s="46" t="s">
        <v>42</v>
      </c>
      <c r="D1072" s="49">
        <f>_xll.qlCalendarAdvance(Calendar,$D1071,B1072,"f",FALSE)</f>
        <v>46875</v>
      </c>
      <c r="E1072" s="49">
        <f>_xll.qlInterestRateIndexValueDate(IndexON,D1072)</f>
        <v>46875</v>
      </c>
      <c r="F1072" s="52">
        <f>IFERROR(_xll.qlIndexFixing(IndexON,D1072,TRUE,_xll.ohTrigger(RecalcTrigger,TriggerON)),NA())</f>
        <v>2.1047635732056591E-2</v>
      </c>
      <c r="H1072" s="49">
        <f>_xll.qlCalendarAdvance(Calendar,$H1071,B1072,"f",FALSE)</f>
        <v>46875</v>
      </c>
      <c r="I1072" s="49">
        <f>_xll.qlInterestRateIndexValueDate(Index1M,$H1072)</f>
        <v>46877</v>
      </c>
      <c r="J1072" s="52">
        <f>IFERROR(_xll.qlIndexFixing(Index1M,$H1072,TRUE,_xll.ohTrigger(RecalcTrigger,Trigger1M)),NA())</f>
        <v>2.1365392756681756E-2</v>
      </c>
      <c r="K1072" s="52">
        <f>IFERROR(_xll.qlIndexFixing(ONIndex1M,I1072,TRUE,_xll.ohTrigger(RecalcTrigger,Trigger1M)),NA())</f>
        <v>2.1339317837725247E-2</v>
      </c>
      <c r="L1072" s="52">
        <f>IFERROR(_xll.qlIndexFixing(Index3M,H1072,TRUE,_xll.ohTrigger(RecalcTrigger,Trigger3M)),NA())</f>
        <v>2.2133741086955407E-2</v>
      </c>
      <c r="M1072" s="52">
        <f>IFERROR(_xll.qlIndexFixing(ONIndex3M,I1072,TRUE,_xll.ohTrigger(RecalcTrigger,Trigger3M)),NA())</f>
        <v>2.2065476351045277E-2</v>
      </c>
      <c r="N1072" s="52">
        <f>IFERROR(_xll.qlIndexFixing(Index6M,$H1072,TRUE,_xll.ohTrigger(RecalcTrigger,Trigger6M)),NA())</f>
        <v>2.2492498695007343E-2</v>
      </c>
      <c r="O1072" s="52">
        <f>IFERROR(_xll.qlIndexFixing(ONIndex6M,I1072,TRUE,_xll.ohTrigger(RecalcTrigger,Trigger6M)),NA())</f>
        <v>2.2351591206133392E-2</v>
      </c>
      <c r="P1072" s="52">
        <f>IFERROR(_xll.qlIndexFixing(Index1Y,$H1072,TRUE,_xll.ohTrigger(RecalcTrigger,Trigger1Y)),NA())</f>
        <v>2.3039852443829369E-2</v>
      </c>
      <c r="Q1072" s="52">
        <f>IFERROR(_xll.qlIndexFixing(ONIndex1Y,I1072,TRUE,_xll.ohTrigger(RecalcTrigger,Trigger1Y)),NA())</f>
        <v>2.2767397423510971E-2</v>
      </c>
    </row>
    <row r="1073" spans="2:17" x14ac:dyDescent="0.2">
      <c r="B1073" s="46" t="s">
        <v>42</v>
      </c>
      <c r="D1073" s="49">
        <f>_xll.qlCalendarAdvance(Calendar,$D1072,B1073,"f",FALSE)</f>
        <v>46882</v>
      </c>
      <c r="E1073" s="49">
        <f>_xll.qlInterestRateIndexValueDate(IndexON,D1073)</f>
        <v>46882</v>
      </c>
      <c r="F1073" s="52">
        <f>IFERROR(_xll.qlIndexFixing(IndexON,D1073,TRUE,_xll.ohTrigger(RecalcTrigger,TriggerON)),NA())</f>
        <v>2.1051995726582007E-2</v>
      </c>
      <c r="H1073" s="49">
        <f>_xll.qlCalendarAdvance(Calendar,$H1072,B1073,"f",FALSE)</f>
        <v>46882</v>
      </c>
      <c r="I1073" s="49">
        <f>_xll.qlInterestRateIndexValueDate(Index1M,$H1073)</f>
        <v>46884</v>
      </c>
      <c r="J1073" s="52">
        <f>IFERROR(_xll.qlIndexFixing(Index1M,$H1073,TRUE,_xll.ohTrigger(RecalcTrigger,Trigger1M)),NA())</f>
        <v>2.1369258708238137E-2</v>
      </c>
      <c r="K1073" s="52">
        <f>IFERROR(_xll.qlIndexFixing(ONIndex1M,I1073,TRUE,_xll.ohTrigger(RecalcTrigger,Trigger1M)),NA())</f>
        <v>2.1343310561316997E-2</v>
      </c>
      <c r="L1073" s="52">
        <f>IFERROR(_xll.qlIndexFixing(Index3M,H1073,TRUE,_xll.ohTrigger(RecalcTrigger,Trigger3M)),NA())</f>
        <v>2.2134697252377895E-2</v>
      </c>
      <c r="M1073" s="52">
        <f>IFERROR(_xll.qlIndexFixing(ONIndex3M,I1073,TRUE,_xll.ohTrigger(RecalcTrigger,Trigger3M)),NA())</f>
        <v>2.2066849289608115E-2</v>
      </c>
      <c r="N1073" s="52">
        <f>IFERROR(_xll.qlIndexFixing(Index6M,$H1073,TRUE,_xll.ohTrigger(RecalcTrigger,Trigger6M)),NA())</f>
        <v>2.249312540944038E-2</v>
      </c>
      <c r="O1073" s="52">
        <f>IFERROR(_xll.qlIndexFixing(ONIndex6M,I1073,TRUE,_xll.ohTrigger(RecalcTrigger,Trigger6M)),NA())</f>
        <v>2.2353133926324986E-2</v>
      </c>
      <c r="P1073" s="52">
        <f>IFERROR(_xll.qlIndexFixing(Index1Y,$H1073,TRUE,_xll.ohTrigger(RecalcTrigger,Trigger1Y)),NA())</f>
        <v>2.3039557024617425E-2</v>
      </c>
      <c r="Q1073" s="52">
        <f>IFERROR(_xll.qlIndexFixing(ONIndex1Y,I1073,TRUE,_xll.ohTrigger(RecalcTrigger,Trigger1Y)),NA())</f>
        <v>2.276893278087222E-2</v>
      </c>
    </row>
    <row r="1074" spans="2:17" x14ac:dyDescent="0.2">
      <c r="B1074" s="46" t="s">
        <v>42</v>
      </c>
      <c r="D1074" s="49">
        <f>_xll.qlCalendarAdvance(Calendar,$D1073,B1074,"f",FALSE)</f>
        <v>46889</v>
      </c>
      <c r="E1074" s="49">
        <f>_xll.qlInterestRateIndexValueDate(IndexON,D1074)</f>
        <v>46889</v>
      </c>
      <c r="F1074" s="52">
        <f>IFERROR(_xll.qlIndexFixing(IndexON,D1074,TRUE,_xll.ohTrigger(RecalcTrigger,TriggerON)),NA())</f>
        <v>2.1056272046759972E-2</v>
      </c>
      <c r="H1074" s="49">
        <f>_xll.qlCalendarAdvance(Calendar,$H1073,B1074,"f",FALSE)</f>
        <v>46889</v>
      </c>
      <c r="I1074" s="49">
        <f>_xll.qlInterestRateIndexValueDate(Index1M,$H1074)</f>
        <v>46891</v>
      </c>
      <c r="J1074" s="52">
        <f>IFERROR(_xll.qlIndexFixing(Index1M,$H1074,TRUE,_xll.ohTrigger(RecalcTrigger,Trigger1M)),NA())</f>
        <v>2.1373043229054867E-2</v>
      </c>
      <c r="K1074" s="52">
        <f>IFERROR(_xll.qlIndexFixing(ONIndex1M,I1074,TRUE,_xll.ohTrigger(RecalcTrigger,Trigger1M)),NA())</f>
        <v>2.1347221577467934E-2</v>
      </c>
      <c r="L1074" s="52">
        <f>IFERROR(_xll.qlIndexFixing(Index3M,H1074,TRUE,_xll.ohTrigger(RecalcTrigger,Trigger3M)),NA())</f>
        <v>2.2135582645120496E-2</v>
      </c>
      <c r="M1074" s="52">
        <f>IFERROR(_xll.qlIndexFixing(ONIndex3M,I1074,TRUE,_xll.ohTrigger(RecalcTrigger,Trigger3M)),NA())</f>
        <v>2.2068149695950723E-2</v>
      </c>
      <c r="N1074" s="52">
        <f>IFERROR(_xll.qlIndexFixing(Index6M,$H1074,TRUE,_xll.ohTrigger(RecalcTrigger,Trigger6M)),NA())</f>
        <v>2.2493679618479041E-2</v>
      </c>
      <c r="O1074" s="52">
        <f>IFERROR(_xll.qlIndexFixing(ONIndex6M,I1074,TRUE,_xll.ohTrigger(RecalcTrigger,Trigger6M)),NA())</f>
        <v>2.2354601195271329E-2</v>
      </c>
      <c r="P1074" s="52">
        <f>IFERROR(_xll.qlIndexFixing(Index1Y,$H1074,TRUE,_xll.ohTrigger(RecalcTrigger,Trigger1Y)),NA())</f>
        <v>2.3039190335687465E-2</v>
      </c>
      <c r="Q1074" s="52">
        <f>IFERROR(_xll.qlIndexFixing(ONIndex1Y,I1074,TRUE,_xll.ohTrigger(RecalcTrigger,Trigger1Y)),NA())</f>
        <v>2.2770392438067333E-2</v>
      </c>
    </row>
    <row r="1075" spans="2:17" x14ac:dyDescent="0.2">
      <c r="B1075" s="46" t="s">
        <v>42</v>
      </c>
      <c r="D1075" s="49">
        <f>_xll.qlCalendarAdvance(Calendar,$D1074,B1075,"f",FALSE)</f>
        <v>46896</v>
      </c>
      <c r="E1075" s="49">
        <f>_xll.qlInterestRateIndexValueDate(IndexON,D1075)</f>
        <v>46896</v>
      </c>
      <c r="F1075" s="52">
        <f>IFERROR(_xll.qlIndexFixing(IndexON,D1075,TRUE,_xll.ohTrigger(RecalcTrigger,TriggerON)),NA())</f>
        <v>2.1060464944868684E-2</v>
      </c>
      <c r="H1075" s="49">
        <f>_xll.qlCalendarAdvance(Calendar,$H1074,B1075,"f",FALSE)</f>
        <v>46896</v>
      </c>
      <c r="I1075" s="49">
        <f>_xll.qlInterestRateIndexValueDate(Index1M,$H1075)</f>
        <v>46898</v>
      </c>
      <c r="J1075" s="52">
        <f>IFERROR(_xll.qlIndexFixing(Index1M,$H1075,TRUE,_xll.ohTrigger(RecalcTrigger,Trigger1M)),NA())</f>
        <v>2.1376746578194716E-2</v>
      </c>
      <c r="K1075" s="52">
        <f>IFERROR(_xll.qlIndexFixing(ONIndex1M,I1075,TRUE,_xll.ohTrigger(RecalcTrigger,Trigger1M)),NA())</f>
        <v>2.1351051144931077E-2</v>
      </c>
      <c r="L1075" s="52">
        <f>IFERROR(_xll.qlIndexFixing(Index3M,H1075,TRUE,_xll.ohTrigger(RecalcTrigger,Trigger3M)),NA())</f>
        <v>2.2136397630332857E-2</v>
      </c>
      <c r="M1075" s="52">
        <f>IFERROR(_xll.qlIndexFixing(ONIndex3M,I1075,TRUE,_xll.ohTrigger(RecalcTrigger,Trigger3M)),NA())</f>
        <v>2.2069377933302547E-2</v>
      </c>
      <c r="N1075" s="52">
        <f>IFERROR(_xll.qlIndexFixing(Index6M,$H1075,TRUE,_xll.ohTrigger(RecalcTrigger,Trigger6M)),NA())</f>
        <v>2.2494161624039669E-2</v>
      </c>
      <c r="O1075" s="52">
        <f>IFERROR(_xll.qlIndexFixing(ONIndex6M,I1075,TRUE,_xll.ohTrigger(RecalcTrigger,Trigger6M)),NA())</f>
        <v>2.2355993311293787E-2</v>
      </c>
      <c r="P1075" s="52">
        <f>IFERROR(_xll.qlIndexFixing(Index1Y,$H1075,TRUE,_xll.ohTrigger(RecalcTrigger,Trigger1Y)),NA())</f>
        <v>2.3038752620691383E-2</v>
      </c>
      <c r="Q1075" s="52">
        <f>IFERROR(_xll.qlIndexFixing(ONIndex1Y,I1075,TRUE,_xll.ohTrigger(RecalcTrigger,Trigger1Y)),NA())</f>
        <v>2.2771776633225826E-2</v>
      </c>
    </row>
    <row r="1076" spans="2:17" x14ac:dyDescent="0.2">
      <c r="B1076" s="46" t="s">
        <v>42</v>
      </c>
      <c r="D1076" s="49">
        <f>_xll.qlCalendarAdvance(Calendar,$D1075,B1076,"f",FALSE)</f>
        <v>46903</v>
      </c>
      <c r="E1076" s="49">
        <f>_xll.qlInterestRateIndexValueDate(IndexON,D1076)</f>
        <v>46903</v>
      </c>
      <c r="F1076" s="52">
        <f>IFERROR(_xll.qlIndexFixing(IndexON,D1076,TRUE,_xll.ohTrigger(RecalcTrigger,TriggerON)),NA())</f>
        <v>2.106457467302647E-2</v>
      </c>
      <c r="H1076" s="49">
        <f>_xll.qlCalendarAdvance(Calendar,$H1075,B1076,"f",FALSE)</f>
        <v>46903</v>
      </c>
      <c r="I1076" s="49">
        <f>_xll.qlInterestRateIndexValueDate(Index1M,$H1076)</f>
        <v>46905</v>
      </c>
      <c r="J1076" s="52">
        <f>IFERROR(_xll.qlIndexFixing(Index1M,$H1076,TRUE,_xll.ohTrigger(RecalcTrigger,Trigger1M)),NA())</f>
        <v>2.1380369014710465E-2</v>
      </c>
      <c r="K1076" s="52">
        <f>IFERROR(_xll.qlIndexFixing(ONIndex1M,I1076,TRUE,_xll.ohTrigger(RecalcTrigger,Trigger1M)),NA())</f>
        <v>2.1354799522379508E-2</v>
      </c>
      <c r="L1076" s="52">
        <f>IFERROR(_xll.qlIndexFixing(Index3M,H1076,TRUE,_xll.ohTrigger(RecalcTrigger,Trigger3M)),NA())</f>
        <v>2.2137142573168969E-2</v>
      </c>
      <c r="M1076" s="52">
        <f>IFERROR(_xll.qlIndexFixing(ONIndex3M,I1076,TRUE,_xll.ohTrigger(RecalcTrigger,Trigger3M)),NA())</f>
        <v>2.2070534364813099E-2</v>
      </c>
      <c r="N1076" s="52">
        <f>IFERROR(_xll.qlIndexFixing(Index6M,$H1076,TRUE,_xll.ohTrigger(RecalcTrigger,Trigger6M)),NA())</f>
        <v>2.2492457242758016E-2</v>
      </c>
      <c r="O1076" s="52">
        <f>IFERROR(_xll.qlIndexFixing(ONIndex6M,I1076,TRUE,_xll.ohTrigger(RecalcTrigger,Trigger6M)),NA())</f>
        <v>2.2357310573113409E-2</v>
      </c>
      <c r="P1076" s="52">
        <f>IFERROR(_xll.qlIndexFixing(Index1Y,$H1076,TRUE,_xll.ohTrigger(RecalcTrigger,Trigger1Y)),NA())</f>
        <v>2.3038244123296178E-2</v>
      </c>
      <c r="Q1076" s="52">
        <f>IFERROR(_xll.qlIndexFixing(ONIndex1Y,I1076,TRUE,_xll.ohTrigger(RecalcTrigger,Trigger1Y)),NA())</f>
        <v>2.2773085604157473E-2</v>
      </c>
    </row>
    <row r="1077" spans="2:17" x14ac:dyDescent="0.2">
      <c r="B1077" s="46" t="s">
        <v>42</v>
      </c>
      <c r="D1077" s="49">
        <f>_xll.qlCalendarAdvance(Calendar,$D1076,B1077,"f",FALSE)</f>
        <v>46910</v>
      </c>
      <c r="E1077" s="49">
        <f>_xll.qlInterestRateIndexValueDate(IndexON,D1077)</f>
        <v>46910</v>
      </c>
      <c r="F1077" s="52">
        <f>IFERROR(_xll.qlIndexFixing(IndexON,D1077,TRUE,_xll.ohTrigger(RecalcTrigger,TriggerON)),NA())</f>
        <v>2.1068601483671401E-2</v>
      </c>
      <c r="H1077" s="49">
        <f>_xll.qlCalendarAdvance(Calendar,$H1076,B1077,"f",FALSE)</f>
        <v>46910</v>
      </c>
      <c r="I1077" s="49">
        <f>_xll.qlInterestRateIndexValueDate(Index1M,$H1077)</f>
        <v>46912</v>
      </c>
      <c r="J1077" s="52">
        <f>IFERROR(_xll.qlIndexFixing(Index1M,$H1077,TRUE,_xll.ohTrigger(RecalcTrigger,Trigger1M)),NA())</f>
        <v>2.1383910797672379E-2</v>
      </c>
      <c r="K1077" s="52">
        <f>IFERROR(_xll.qlIndexFixing(ONIndex1M,I1077,TRUE,_xll.ohTrigger(RecalcTrigger,Trigger1M)),NA())</f>
        <v>2.1358466968406375E-2</v>
      </c>
      <c r="L1077" s="52">
        <f>IFERROR(_xll.qlIndexFixing(Index3M,H1077,TRUE,_xll.ohTrigger(RecalcTrigger,Trigger3M)),NA())</f>
        <v>2.2137817838788043E-2</v>
      </c>
      <c r="M1077" s="52">
        <f>IFERROR(_xll.qlIndexFixing(ONIndex3M,I1077,TRUE,_xll.ohTrigger(RecalcTrigger,Trigger3M)),NA())</f>
        <v>2.2071619353551952E-2</v>
      </c>
      <c r="N1077" s="52">
        <f>IFERROR(_xll.qlIndexFixing(Index6M,$H1077,TRUE,_xll.ohTrigger(RecalcTrigger,Trigger6M)),NA())</f>
        <v>2.2492810714368029E-2</v>
      </c>
      <c r="O1077" s="52">
        <f>IFERROR(_xll.qlIndexFixing(ONIndex6M,I1077,TRUE,_xll.ohTrigger(RecalcTrigger,Trigger6M)),NA())</f>
        <v>2.2358553279211435E-2</v>
      </c>
      <c r="P1077" s="52">
        <f>IFERROR(_xll.qlIndexFixing(Index1Y,$H1077,TRUE,_xll.ohTrigger(RecalcTrigger,Trigger1Y)),NA())</f>
        <v>2.3037665087182656E-2</v>
      </c>
      <c r="Q1077" s="52">
        <f>IFERROR(_xll.qlIndexFixing(ONIndex1Y,I1077,TRUE,_xll.ohTrigger(RecalcTrigger,Trigger1Y)),NA())</f>
        <v>2.2774319589151659E-2</v>
      </c>
    </row>
    <row r="1078" spans="2:17" x14ac:dyDescent="0.2">
      <c r="B1078" s="46" t="s">
        <v>42</v>
      </c>
      <c r="D1078" s="49">
        <f>_xll.qlCalendarAdvance(Calendar,$D1077,B1078,"f",FALSE)</f>
        <v>46917</v>
      </c>
      <c r="E1078" s="49">
        <f>_xll.qlInterestRateIndexValueDate(IndexON,D1078)</f>
        <v>46917</v>
      </c>
      <c r="F1078" s="52">
        <f>IFERROR(_xll.qlIndexFixing(IndexON,D1078,TRUE,_xll.ohTrigger(RecalcTrigger,TriggerON)),NA())</f>
        <v>2.1072545629001738E-2</v>
      </c>
      <c r="H1078" s="49">
        <f>_xll.qlCalendarAdvance(Calendar,$H1077,B1078,"f",FALSE)</f>
        <v>46917</v>
      </c>
      <c r="I1078" s="49">
        <f>_xll.qlInterestRateIndexValueDate(Index1M,$H1078)</f>
        <v>46919</v>
      </c>
      <c r="J1078" s="52">
        <f>IFERROR(_xll.qlIndexFixing(Index1M,$H1078,TRUE,_xll.ohTrigger(RecalcTrigger,Trigger1M)),NA())</f>
        <v>2.1387372186138232E-2</v>
      </c>
      <c r="K1078" s="52">
        <f>IFERROR(_xll.qlIndexFixing(ONIndex1M,I1078,TRUE,_xll.ohTrigger(RecalcTrigger,Trigger1M)),NA())</f>
        <v>2.1362053741684761E-2</v>
      </c>
      <c r="L1078" s="52">
        <f>IFERROR(_xll.qlIndexFixing(Index3M,H1078,TRUE,_xll.ohTrigger(RecalcTrigger,Trigger3M)),NA())</f>
        <v>2.2138423792350152E-2</v>
      </c>
      <c r="M1078" s="52">
        <f>IFERROR(_xll.qlIndexFixing(ONIndex3M,I1078,TRUE,_xll.ohTrigger(RecalcTrigger,Trigger3M)),NA())</f>
        <v>2.2072633262908425E-2</v>
      </c>
      <c r="N1078" s="52">
        <f>IFERROR(_xll.qlIndexFixing(Index6M,$H1078,TRUE,_xll.ohTrigger(RecalcTrigger,Trigger6M)),NA())</f>
        <v>2.2493092836890095E-2</v>
      </c>
      <c r="O1078" s="52">
        <f>IFERROR(_xll.qlIndexFixing(ONIndex6M,I1078,TRUE,_xll.ohTrigger(RecalcTrigger,Trigger6M)),NA())</f>
        <v>2.235972172814904E-2</v>
      </c>
      <c r="P1078" s="52">
        <f>IFERROR(_xll.qlIndexFixing(Index1Y,$H1078,TRUE,_xll.ohTrigger(RecalcTrigger,Trigger1Y)),NA())</f>
        <v>2.3037015756046945E-2</v>
      </c>
      <c r="Q1078" s="52">
        <f>IFERROR(_xll.qlIndexFixing(ONIndex1Y,I1078,TRUE,_xll.ohTrigger(RecalcTrigger,Trigger1Y)),NA())</f>
        <v>2.2775478826018158E-2</v>
      </c>
    </row>
    <row r="1079" spans="2:17" x14ac:dyDescent="0.2">
      <c r="B1079" s="46" t="s">
        <v>42</v>
      </c>
      <c r="D1079" s="49">
        <f>_xll.qlCalendarAdvance(Calendar,$D1078,B1079,"f",FALSE)</f>
        <v>46924</v>
      </c>
      <c r="E1079" s="49">
        <f>_xll.qlInterestRateIndexValueDate(IndexON,D1079)</f>
        <v>46924</v>
      </c>
      <c r="F1079" s="52">
        <f>IFERROR(_xll.qlIndexFixing(IndexON,D1079,TRUE,_xll.ohTrigger(RecalcTrigger,TriggerON)),NA())</f>
        <v>2.1076407361215743E-2</v>
      </c>
      <c r="H1079" s="49">
        <f>_xll.qlCalendarAdvance(Calendar,$H1078,B1079,"f",FALSE)</f>
        <v>46924</v>
      </c>
      <c r="I1079" s="49">
        <f>_xll.qlInterestRateIndexValueDate(Index1M,$H1079)</f>
        <v>46926</v>
      </c>
      <c r="J1079" s="52">
        <f>IFERROR(_xll.qlIndexFixing(Index1M,$H1079,TRUE,_xll.ohTrigger(RecalcTrigger,Trigger1M)),NA())</f>
        <v>2.1390753439168297E-2</v>
      </c>
      <c r="K1079" s="52">
        <f>IFERROR(_xll.qlIndexFixing(ONIndex1M,I1079,TRUE,_xll.ohTrigger(RecalcTrigger,Trigger1M)),NA())</f>
        <v>2.1365560100967684E-2</v>
      </c>
      <c r="L1079" s="52">
        <f>IFERROR(_xll.qlIndexFixing(Index3M,H1079,TRUE,_xll.ohTrigger(RecalcTrigger,Trigger3M)),NA())</f>
        <v>2.2138960799023194E-2</v>
      </c>
      <c r="M1079" s="52">
        <f>IFERROR(_xll.qlIndexFixing(ONIndex3M,I1079,TRUE,_xll.ohTrigger(RecalcTrigger,Trigger3M)),NA())</f>
        <v>2.2073576455792221E-2</v>
      </c>
      <c r="N1079" s="52">
        <f>IFERROR(_xll.qlIndexFixing(Index6M,$H1079,TRUE,_xll.ohTrigger(RecalcTrigger,Trigger6M)),NA())</f>
        <v>2.2493303912212562E-2</v>
      </c>
      <c r="O1079" s="52">
        <f>IFERROR(_xll.qlIndexFixing(ONIndex6M,I1079,TRUE,_xll.ohTrigger(RecalcTrigger,Trigger6M)),NA())</f>
        <v>2.2360816218407464E-2</v>
      </c>
      <c r="P1079" s="52">
        <f>IFERROR(_xll.qlIndexFixing(Index1Y,$H1079,TRUE,_xll.ohTrigger(RecalcTrigger,Trigger1Y)),NA())</f>
        <v>2.3036296373597664E-2</v>
      </c>
      <c r="Q1079" s="52">
        <f>IFERROR(_xll.qlIndexFixing(ONIndex1Y,I1079,TRUE,_xll.ohTrigger(RecalcTrigger,Trigger1Y)),NA())</f>
        <v>2.2776563552886486E-2</v>
      </c>
    </row>
    <row r="1080" spans="2:17" x14ac:dyDescent="0.2">
      <c r="B1080" s="46" t="s">
        <v>42</v>
      </c>
      <c r="D1080" s="49">
        <f>_xll.qlCalendarAdvance(Calendar,$D1079,B1080,"f",FALSE)</f>
        <v>46931</v>
      </c>
      <c r="E1080" s="49">
        <f>_xll.qlInterestRateIndexValueDate(IndexON,D1080)</f>
        <v>46931</v>
      </c>
      <c r="F1080" s="52">
        <f>IFERROR(_xll.qlIndexFixing(IndexON,D1080,TRUE,_xll.ohTrigger(RecalcTrigger,TriggerON)),NA())</f>
        <v>2.1080186932671552E-2</v>
      </c>
      <c r="H1080" s="49">
        <f>_xll.qlCalendarAdvance(Calendar,$H1079,B1080,"f",FALSE)</f>
        <v>46931</v>
      </c>
      <c r="I1080" s="49">
        <f>_xll.qlInterestRateIndexValueDate(Index1M,$H1080)</f>
        <v>46933</v>
      </c>
      <c r="J1080" s="52">
        <f>IFERROR(_xll.qlIndexFixing(Index1M,$H1080,TRUE,_xll.ohTrigger(RecalcTrigger,Trigger1M)),NA())</f>
        <v>2.1394054815840335E-2</v>
      </c>
      <c r="K1080" s="52">
        <f>IFERROR(_xll.qlIndexFixing(ONIndex1M,I1080,TRUE,_xll.ohTrigger(RecalcTrigger,Trigger1M)),NA())</f>
        <v>2.1368986304848292E-2</v>
      </c>
      <c r="L1080" s="52">
        <f>IFERROR(_xll.qlIndexFixing(Index3M,H1080,TRUE,_xll.ohTrigger(RecalcTrigger,Trigger3M)),NA())</f>
        <v>2.2139429223974195E-2</v>
      </c>
      <c r="M1080" s="52">
        <f>IFERROR(_xll.qlIndexFixing(ONIndex3M,I1080,TRUE,_xll.ohTrigger(RecalcTrigger,Trigger3M)),NA())</f>
        <v>2.2074449295592657E-2</v>
      </c>
      <c r="N1080" s="52">
        <f>IFERROR(_xll.qlIndexFixing(Index6M,$H1080,TRUE,_xll.ohTrigger(RecalcTrigger,Trigger6M)),NA())</f>
        <v>2.249344424223601E-2</v>
      </c>
      <c r="O1080" s="52">
        <f>IFERROR(_xll.qlIndexFixing(ONIndex6M,I1080,TRUE,_xll.ohTrigger(RecalcTrigger,Trigger6M)),NA())</f>
        <v>2.2361837048388011E-2</v>
      </c>
      <c r="P1080" s="52">
        <f>IFERROR(_xll.qlIndexFixing(Index1Y,$H1080,TRUE,_xll.ohTrigger(RecalcTrigger,Trigger1Y)),NA())</f>
        <v>2.3035507183559192E-2</v>
      </c>
      <c r="Q1080" s="52">
        <f>IFERROR(_xll.qlIndexFixing(ONIndex1Y,I1080,TRUE,_xll.ohTrigger(RecalcTrigger,Trigger1Y)),NA())</f>
        <v>2.2777574007806223E-2</v>
      </c>
    </row>
    <row r="1081" spans="2:17" x14ac:dyDescent="0.2">
      <c r="B1081" s="46" t="s">
        <v>42</v>
      </c>
      <c r="D1081" s="49">
        <f>_xll.qlCalendarAdvance(Calendar,$D1080,B1081,"f",FALSE)</f>
        <v>46938</v>
      </c>
      <c r="E1081" s="49">
        <f>_xll.qlInterestRateIndexValueDate(IndexON,D1081)</f>
        <v>46938</v>
      </c>
      <c r="F1081" s="52">
        <f>IFERROR(_xll.qlIndexFixing(IndexON,D1081,TRUE,_xll.ohTrigger(RecalcTrigger,TriggerON)),NA())</f>
        <v>2.1083884595567426E-2</v>
      </c>
      <c r="H1081" s="49">
        <f>_xll.qlCalendarAdvance(Calendar,$H1080,B1081,"f",FALSE)</f>
        <v>46938</v>
      </c>
      <c r="I1081" s="49">
        <f>_xll.qlInterestRateIndexValueDate(Index1M,$H1081)</f>
        <v>46940</v>
      </c>
      <c r="J1081" s="52">
        <f>IFERROR(_xll.qlIndexFixing(Index1M,$H1081,TRUE,_xll.ohTrigger(RecalcTrigger,Trigger1M)),NA())</f>
        <v>2.1397276575217117E-2</v>
      </c>
      <c r="K1081" s="52">
        <f>IFERROR(_xll.qlIndexFixing(ONIndex1M,I1081,TRUE,_xll.ohTrigger(RecalcTrigger,Trigger1M)),NA())</f>
        <v>2.1372332611839795E-2</v>
      </c>
      <c r="L1081" s="52">
        <f>IFERROR(_xll.qlIndexFixing(Index3M,H1081,TRUE,_xll.ohTrigger(RecalcTrigger,Trigger3M)),NA())</f>
        <v>2.2139829432379743E-2</v>
      </c>
      <c r="M1081" s="52">
        <f>IFERROR(_xll.qlIndexFixing(ONIndex3M,I1081,TRUE,_xll.ohTrigger(RecalcTrigger,Trigger3M)),NA())</f>
        <v>2.2075252145379309E-2</v>
      </c>
      <c r="N1081" s="52">
        <f>IFERROR(_xll.qlIndexFixing(Index6M,$H1081,TRUE,_xll.ohTrigger(RecalcTrigger,Trigger6M)),NA())</f>
        <v>2.2495554292658804E-2</v>
      </c>
      <c r="O1081" s="52">
        <f>IFERROR(_xll.qlIndexFixing(ONIndex6M,I1081,TRUE,_xll.ohTrigger(RecalcTrigger,Trigger6M)),NA())</f>
        <v>2.2362784516891665E-2</v>
      </c>
      <c r="P1081" s="52">
        <f>IFERROR(_xll.qlIndexFixing(Index1Y,$H1081,TRUE,_xll.ohTrigger(RecalcTrigger,Trigger1Y)),NA())</f>
        <v>2.3034648429667962E-2</v>
      </c>
      <c r="Q1081" s="52">
        <f>IFERROR(_xll.qlIndexFixing(ONIndex1Y,I1081,TRUE,_xll.ohTrigger(RecalcTrigger,Trigger1Y)),NA())</f>
        <v>2.2778510428747012E-2</v>
      </c>
    </row>
    <row r="1082" spans="2:17" x14ac:dyDescent="0.2">
      <c r="B1082" s="46" t="s">
        <v>42</v>
      </c>
      <c r="D1082" s="49">
        <f>_xll.qlCalendarAdvance(Calendar,$D1081,B1082,"f",FALSE)</f>
        <v>46945</v>
      </c>
      <c r="E1082" s="49">
        <f>_xll.qlInterestRateIndexValueDate(IndexON,D1082)</f>
        <v>46945</v>
      </c>
      <c r="F1082" s="52">
        <f>IFERROR(_xll.qlIndexFixing(IndexON,D1082,TRUE,_xll.ohTrigger(RecalcTrigger,TriggerON)),NA())</f>
        <v>2.1087500602181564E-2</v>
      </c>
      <c r="H1082" s="49">
        <f>_xll.qlCalendarAdvance(Calendar,$H1081,B1082,"f",FALSE)</f>
        <v>46945</v>
      </c>
      <c r="I1082" s="49">
        <f>_xll.qlInterestRateIndexValueDate(Index1M,$H1082)</f>
        <v>46947</v>
      </c>
      <c r="J1082" s="52">
        <f>IFERROR(_xll.qlIndexFixing(Index1M,$H1082,TRUE,_xll.ohTrigger(RecalcTrigger,Trigger1M)),NA())</f>
        <v>2.1400418976368907E-2</v>
      </c>
      <c r="K1082" s="52">
        <f>IFERROR(_xll.qlIndexFixing(ONIndex1M,I1082,TRUE,_xll.ohTrigger(RecalcTrigger,Trigger1M)),NA())</f>
        <v>2.1375599280855084E-2</v>
      </c>
      <c r="L1082" s="52">
        <f>IFERROR(_xll.qlIndexFixing(Index3M,H1082,TRUE,_xll.ohTrigger(RecalcTrigger,Trigger3M)),NA())</f>
        <v>2.2140161789416416E-2</v>
      </c>
      <c r="M1082" s="52">
        <f>IFERROR(_xll.qlIndexFixing(ONIndex3M,I1082,TRUE,_xll.ohTrigger(RecalcTrigger,Trigger3M)),NA())</f>
        <v>2.2075985368221751E-2</v>
      </c>
      <c r="N1082" s="52">
        <f>IFERROR(_xll.qlIndexFixing(Index6M,$H1082,TRUE,_xll.ohTrigger(RecalcTrigger,Trigger6M)),NA())</f>
        <v>2.2495539328189141E-2</v>
      </c>
      <c r="O1082" s="52">
        <f>IFERROR(_xll.qlIndexFixing(ONIndex6M,I1082,TRUE,_xll.ohTrigger(RecalcTrigger,Trigger6M)),NA())</f>
        <v>2.2363658922239793E-2</v>
      </c>
      <c r="P1082" s="52">
        <f>IFERROR(_xll.qlIndexFixing(Index1Y,$H1082,TRUE,_xll.ohTrigger(RecalcTrigger,Trigger1Y)),NA())</f>
        <v>2.3033720355675073E-2</v>
      </c>
      <c r="Q1082" s="52">
        <f>IFERROR(_xll.qlIndexFixing(ONIndex1Y,I1082,TRUE,_xll.ohTrigger(RecalcTrigger,Trigger1Y)),NA())</f>
        <v>2.2779373053758434E-2</v>
      </c>
    </row>
    <row r="1083" spans="2:17" x14ac:dyDescent="0.2">
      <c r="B1083" s="46" t="s">
        <v>42</v>
      </c>
      <c r="D1083" s="49">
        <f>_xll.qlCalendarAdvance(Calendar,$D1082,B1083,"f",FALSE)</f>
        <v>46952</v>
      </c>
      <c r="E1083" s="49">
        <f>_xll.qlInterestRateIndexValueDate(IndexON,D1083)</f>
        <v>46952</v>
      </c>
      <c r="F1083" s="52">
        <f>IFERROR(_xll.qlIndexFixing(IndexON,D1083,TRUE,_xll.ohTrigger(RecalcTrigger,TriggerON)),NA())</f>
        <v>2.1091035204632291E-2</v>
      </c>
      <c r="H1083" s="49">
        <f>_xll.qlCalendarAdvance(Calendar,$H1082,B1083,"f",FALSE)</f>
        <v>46952</v>
      </c>
      <c r="I1083" s="49">
        <f>_xll.qlInterestRateIndexValueDate(Index1M,$H1083)</f>
        <v>46954</v>
      </c>
      <c r="J1083" s="52">
        <f>IFERROR(_xll.qlIndexFixing(Index1M,$H1083,TRUE,_xll.ohTrigger(RecalcTrigger,Trigger1M)),NA())</f>
        <v>2.1403482278370967E-2</v>
      </c>
      <c r="K1083" s="52">
        <f>IFERROR(_xll.qlIndexFixing(ONIndex1M,I1083,TRUE,_xll.ohTrigger(RecalcTrigger,Trigger1M)),NA())</f>
        <v>2.1378786570487307E-2</v>
      </c>
      <c r="L1083" s="52">
        <f>IFERROR(_xll.qlIndexFixing(Index3M,H1083,TRUE,_xll.ohTrigger(RecalcTrigger,Trigger3M)),NA())</f>
        <v>2.2140426660263411E-2</v>
      </c>
      <c r="M1083" s="52">
        <f>IFERROR(_xll.qlIndexFixing(ONIndex3M,I1083,TRUE,_xll.ohTrigger(RecalcTrigger,Trigger3M)),NA())</f>
        <v>2.2076649327429365E-2</v>
      </c>
      <c r="N1083" s="52">
        <f>IFERROR(_xll.qlIndexFixing(Index6M,$H1083,TRUE,_xll.ohTrigger(RecalcTrigger,Trigger6M)),NA())</f>
        <v>2.2495454575854529E-2</v>
      </c>
      <c r="O1083" s="52">
        <f>IFERROR(_xll.qlIndexFixing(ONIndex6M,I1083,TRUE,_xll.ohTrigger(RecalcTrigger,Trigger6M)),NA())</f>
        <v>2.2364460563073507E-2</v>
      </c>
      <c r="P1083" s="52">
        <f>IFERROR(_xll.qlIndexFixing(Index1Y,$H1083,TRUE,_xll.ohTrigger(RecalcTrigger,Trigger1Y)),NA())</f>
        <v>2.3032723205344767E-2</v>
      </c>
      <c r="Q1083" s="52">
        <f>IFERROR(_xll.qlIndexFixing(ONIndex1Y,I1083,TRUE,_xll.ohTrigger(RecalcTrigger,Trigger1Y)),NA())</f>
        <v>2.2780162120890068E-2</v>
      </c>
    </row>
    <row r="1084" spans="2:17" x14ac:dyDescent="0.2">
      <c r="B1084" s="46" t="s">
        <v>42</v>
      </c>
      <c r="D1084" s="49">
        <f>_xll.qlCalendarAdvance(Calendar,$D1083,B1084,"f",FALSE)</f>
        <v>46959</v>
      </c>
      <c r="E1084" s="49">
        <f>_xll.qlInterestRateIndexValueDate(IndexON,D1084)</f>
        <v>46959</v>
      </c>
      <c r="F1084" s="52">
        <f>IFERROR(_xll.qlIndexFixing(IndexON,D1084,TRUE,_xll.ohTrigger(RecalcTrigger,TriggerON)),NA())</f>
        <v>2.1094488655277743E-2</v>
      </c>
      <c r="H1084" s="49">
        <f>_xll.qlCalendarAdvance(Calendar,$H1083,B1084,"f",FALSE)</f>
        <v>46959</v>
      </c>
      <c r="I1084" s="49">
        <f>_xll.qlInterestRateIndexValueDate(Index1M,$H1084)</f>
        <v>46961</v>
      </c>
      <c r="J1084" s="52">
        <f>IFERROR(_xll.qlIndexFixing(Index1M,$H1084,TRUE,_xll.ohTrigger(RecalcTrigger,Trigger1M)),NA())</f>
        <v>2.1406466740298558E-2</v>
      </c>
      <c r="K1084" s="52">
        <f>IFERROR(_xll.qlIndexFixing(ONIndex1M,I1084,TRUE,_xll.ohTrigger(RecalcTrigger,Trigger1M)),NA())</f>
        <v>2.1381894739249674E-2</v>
      </c>
      <c r="L1084" s="52">
        <f>IFERROR(_xll.qlIndexFixing(Index3M,H1084,TRUE,_xll.ohTrigger(RecalcTrigger,Trigger3M)),NA())</f>
        <v>2.2140624410105999E-2</v>
      </c>
      <c r="M1084" s="52">
        <f>IFERROR(_xll.qlIndexFixing(ONIndex3M,I1084,TRUE,_xll.ohTrigger(RecalcTrigger,Trigger3M)),NA())</f>
        <v>2.2077244386151662E-2</v>
      </c>
      <c r="N1084" s="52">
        <f>IFERROR(_xll.qlIndexFixing(Index6M,$H1084,TRUE,_xll.ohTrigger(RecalcTrigger,Trigger6M)),NA())</f>
        <v>2.2495300337641789E-2</v>
      </c>
      <c r="O1084" s="52">
        <f>IFERROR(_xll.qlIndexFixing(ONIndex6M,I1084,TRUE,_xll.ohTrigger(RecalcTrigger,Trigger6M)),NA())</f>
        <v>2.2365189737874047E-2</v>
      </c>
      <c r="P1084" s="52">
        <f>IFERROR(_xll.qlIndexFixing(Index1Y,$H1084,TRUE,_xll.ohTrigger(RecalcTrigger,Trigger1Y)),NA())</f>
        <v>2.3031657222454208E-2</v>
      </c>
      <c r="Q1084" s="52">
        <f>IFERROR(_xll.qlIndexFixing(ONIndex1Y,I1084,TRUE,_xll.ohTrigger(RecalcTrigger,Trigger1Y)),NA())</f>
        <v>2.278087786811156E-2</v>
      </c>
    </row>
    <row r="1085" spans="2:17" x14ac:dyDescent="0.2">
      <c r="B1085" s="46" t="s">
        <v>42</v>
      </c>
      <c r="D1085" s="49">
        <f>_xll.qlCalendarAdvance(Calendar,$D1084,B1085,"f",FALSE)</f>
        <v>46966</v>
      </c>
      <c r="E1085" s="49">
        <f>_xll.qlInterestRateIndexValueDate(IndexON,D1085)</f>
        <v>46966</v>
      </c>
      <c r="F1085" s="52">
        <f>IFERROR(_xll.qlIndexFixing(IndexON,D1085,TRUE,_xll.ohTrigger(RecalcTrigger,TriggerON)),NA())</f>
        <v>2.1097861206396118E-2</v>
      </c>
      <c r="H1085" s="49">
        <f>_xll.qlCalendarAdvance(Calendar,$H1084,B1085,"f",FALSE)</f>
        <v>46966</v>
      </c>
      <c r="I1085" s="49">
        <f>_xll.qlInterestRateIndexValueDate(Index1M,$H1085)</f>
        <v>46968</v>
      </c>
      <c r="J1085" s="52">
        <f>IFERROR(_xll.qlIndexFixing(Index1M,$H1085,TRUE,_xll.ohTrigger(RecalcTrigger,Trigger1M)),NA())</f>
        <v>2.1409372621229439E-2</v>
      </c>
      <c r="K1085" s="52">
        <f>IFERROR(_xll.qlIndexFixing(ONIndex1M,I1085,TRUE,_xll.ohTrigger(RecalcTrigger,Trigger1M)),NA())</f>
        <v>2.138492404597514E-2</v>
      </c>
      <c r="L1085" s="52">
        <f>IFERROR(_xll.qlIndexFixing(Index3M,H1085,TRUE,_xll.ohTrigger(RecalcTrigger,Trigger3M)),NA())</f>
        <v>2.214075540413293E-2</v>
      </c>
      <c r="M1085" s="52">
        <f>IFERROR(_xll.qlIndexFixing(ONIndex3M,I1085,TRUE,_xll.ohTrigger(RecalcTrigger,Trigger3M)),NA())</f>
        <v>2.2077770907538152E-2</v>
      </c>
      <c r="N1085" s="52">
        <f>IFERROR(_xll.qlIndexFixing(Index6M,$H1085,TRUE,_xll.ohTrigger(RecalcTrigger,Trigger6M)),NA())</f>
        <v>2.2495076915544192E-2</v>
      </c>
      <c r="O1085" s="52">
        <f>IFERROR(_xll.qlIndexFixing(ONIndex6M,I1085,TRUE,_xll.ohTrigger(RecalcTrigger,Trigger6M)),NA())</f>
        <v>2.2365846745042717E-2</v>
      </c>
      <c r="P1085" s="52">
        <f>IFERROR(_xll.qlIndexFixing(Index1Y,$H1085,TRUE,_xll.ohTrigger(RecalcTrigger,Trigger1Y)),NA())</f>
        <v>2.3030522650794572E-2</v>
      </c>
      <c r="Q1085" s="52">
        <f>IFERROR(_xll.qlIndexFixing(ONIndex1Y,I1085,TRUE,_xll.ohTrigger(RecalcTrigger,Trigger1Y)),NA())</f>
        <v>2.2781520533552424E-2</v>
      </c>
    </row>
    <row r="1086" spans="2:17" x14ac:dyDescent="0.2">
      <c r="B1086" s="46" t="s">
        <v>42</v>
      </c>
      <c r="D1086" s="49">
        <f>_xll.qlCalendarAdvance(Calendar,$D1085,B1086,"f",FALSE)</f>
        <v>46973</v>
      </c>
      <c r="E1086" s="49">
        <f>_xll.qlInterestRateIndexValueDate(IndexON,D1086)</f>
        <v>46973</v>
      </c>
      <c r="F1086" s="52">
        <f>IFERROR(_xll.qlIndexFixing(IndexON,D1086,TRUE,_xll.ohTrigger(RecalcTrigger,TriggerON)),NA())</f>
        <v>2.110115311034555E-2</v>
      </c>
      <c r="H1086" s="49">
        <f>_xll.qlCalendarAdvance(Calendar,$H1085,B1086,"f",FALSE)</f>
        <v>46973</v>
      </c>
      <c r="I1086" s="49">
        <f>_xll.qlInterestRateIndexValueDate(Index1M,$H1086)</f>
        <v>46975</v>
      </c>
      <c r="J1086" s="52">
        <f>IFERROR(_xll.qlIndexFixing(Index1M,$H1086,TRUE,_xll.ohTrigger(RecalcTrigger,Trigger1M)),NA())</f>
        <v>2.141220018024137E-2</v>
      </c>
      <c r="K1086" s="52">
        <f>IFERROR(_xll.qlIndexFixing(ONIndex1M,I1086,TRUE,_xll.ohTrigger(RecalcTrigger,Trigger1M)),NA())</f>
        <v>2.1387874749256852E-2</v>
      </c>
      <c r="L1086" s="52">
        <f>IFERROR(_xll.qlIndexFixing(Index3M,H1086,TRUE,_xll.ohTrigger(RecalcTrigger,Trigger3M)),NA())</f>
        <v>2.2140820007533819E-2</v>
      </c>
      <c r="M1086" s="52">
        <f>IFERROR(_xll.qlIndexFixing(ONIndex3M,I1086,TRUE,_xll.ohTrigger(RecalcTrigger,Trigger3M)),NA())</f>
        <v>2.2078229254578474E-2</v>
      </c>
      <c r="N1086" s="52">
        <f>IFERROR(_xll.qlIndexFixing(Index6M,$H1086,TRUE,_xll.ohTrigger(RecalcTrigger,Trigger6M)),NA())</f>
        <v>2.2494784611562315E-2</v>
      </c>
      <c r="O1086" s="52">
        <f>IFERROR(_xll.qlIndexFixing(ONIndex6M,I1086,TRUE,_xll.ohTrigger(RecalcTrigger,Trigger6M)),NA())</f>
        <v>2.2366431883300564E-2</v>
      </c>
      <c r="P1086" s="52">
        <f>IFERROR(_xll.qlIndexFixing(Index1Y,$H1086,TRUE,_xll.ohTrigger(RecalcTrigger,Trigger1Y)),NA())</f>
        <v>2.3029319734168646E-2</v>
      </c>
      <c r="Q1086" s="52">
        <f>IFERROR(_xll.qlIndexFixing(ONIndex1Y,I1086,TRUE,_xll.ohTrigger(RecalcTrigger,Trigger1Y)),NA())</f>
        <v>2.2782090355182305E-2</v>
      </c>
    </row>
    <row r="1087" spans="2:17" x14ac:dyDescent="0.2">
      <c r="B1087" s="46" t="s">
        <v>42</v>
      </c>
      <c r="D1087" s="49">
        <f>_xll.qlCalendarAdvance(Calendar,$D1086,B1087,"f",FALSE)</f>
        <v>46980</v>
      </c>
      <c r="E1087" s="49">
        <f>_xll.qlInterestRateIndexValueDate(IndexON,D1087)</f>
        <v>46980</v>
      </c>
      <c r="F1087" s="52">
        <f>IFERROR(_xll.qlIndexFixing(IndexON,D1087,TRUE,_xll.ohTrigger(RecalcTrigger,TriggerON)),NA())</f>
        <v>2.1104364619084492E-2</v>
      </c>
      <c r="H1087" s="49">
        <f>_xll.qlCalendarAdvance(Calendar,$H1086,B1087,"f",FALSE)</f>
        <v>46980</v>
      </c>
      <c r="I1087" s="49">
        <f>_xll.qlInterestRateIndexValueDate(Index1M,$H1087)</f>
        <v>46982</v>
      </c>
      <c r="J1087" s="52">
        <f>IFERROR(_xll.qlIndexFixing(Index1M,$H1087,TRUE,_xll.ohTrigger(RecalcTrigger,Trigger1M)),NA())</f>
        <v>2.1414949676417105E-2</v>
      </c>
      <c r="K1087" s="52">
        <f>IFERROR(_xll.qlIndexFixing(ONIndex1M,I1087,TRUE,_xll.ohTrigger(RecalcTrigger,Trigger1M)),NA())</f>
        <v>2.1390747107687957E-2</v>
      </c>
      <c r="L1087" s="52">
        <f>IFERROR(_xll.qlIndexFixing(Index3M,H1087,TRUE,_xll.ohTrigger(RecalcTrigger,Trigger3M)),NA())</f>
        <v>2.2140818585505238E-2</v>
      </c>
      <c r="M1087" s="52">
        <f>IFERROR(_xll.qlIndexFixing(ONIndex3M,I1087,TRUE,_xll.ohTrigger(RecalcTrigger,Trigger3M)),NA())</f>
        <v>2.2078619790741882E-2</v>
      </c>
      <c r="N1087" s="52">
        <f>IFERROR(_xll.qlIndexFixing(Index6M,$H1087,TRUE,_xll.ohTrigger(RecalcTrigger,Trigger6M)),NA())</f>
        <v>2.2494423727705753E-2</v>
      </c>
      <c r="O1087" s="52">
        <f>IFERROR(_xll.qlIndexFixing(ONIndex6M,I1087,TRUE,_xll.ohTrigger(RecalcTrigger,Trigger6M)),NA())</f>
        <v>2.2366945451048892E-2</v>
      </c>
      <c r="P1087" s="52">
        <f>IFERROR(_xll.qlIndexFixing(Index1Y,$H1087,TRUE,_xll.ohTrigger(RecalcTrigger,Trigger1Y)),NA())</f>
        <v>2.3028048716392795E-2</v>
      </c>
      <c r="Q1087" s="52">
        <f>IFERROR(_xll.qlIndexFixing(ONIndex1Y,I1087,TRUE,_xll.ohTrigger(RecalcTrigger,Trigger1Y)),NA())</f>
        <v>2.2782587571130719E-2</v>
      </c>
    </row>
    <row r="1088" spans="2:17" x14ac:dyDescent="0.2">
      <c r="B1088" s="46" t="s">
        <v>42</v>
      </c>
      <c r="D1088" s="49">
        <f>_xll.qlCalendarAdvance(Calendar,$D1087,B1088,"f",FALSE)</f>
        <v>46987</v>
      </c>
      <c r="E1088" s="49">
        <f>_xll.qlInterestRateIndexValueDate(IndexON,D1088)</f>
        <v>46987</v>
      </c>
      <c r="F1088" s="52">
        <f>IFERROR(_xll.qlIndexFixing(IndexON,D1088,TRUE,_xll.ohTrigger(RecalcTrigger,TriggerON)),NA())</f>
        <v>2.1107495985130953E-2</v>
      </c>
      <c r="H1088" s="49">
        <f>_xll.qlCalendarAdvance(Calendar,$H1087,B1088,"f",FALSE)</f>
        <v>46987</v>
      </c>
      <c r="I1088" s="49">
        <f>_xll.qlInterestRateIndexValueDate(Index1M,$H1088)</f>
        <v>46989</v>
      </c>
      <c r="J1088" s="52">
        <f>IFERROR(_xll.qlIndexFixing(Index1M,$H1088,TRUE,_xll.ohTrigger(RecalcTrigger,Trigger1M)),NA())</f>
        <v>2.1417621368834405E-2</v>
      </c>
      <c r="K1088" s="52">
        <f>IFERROR(_xll.qlIndexFixing(ONIndex1M,I1088,TRUE,_xll.ohTrigger(RecalcTrigger,Trigger1M)),NA())</f>
        <v>2.1393541380021475E-2</v>
      </c>
      <c r="L1088" s="52">
        <f>IFERROR(_xll.qlIndexFixing(Index3M,H1088,TRUE,_xll.ohTrigger(RecalcTrigger,Trigger3M)),NA())</f>
        <v>2.214075150324462E-2</v>
      </c>
      <c r="M1088" s="52">
        <f>IFERROR(_xll.qlIndexFixing(ONIndex3M,I1088,TRUE,_xll.ohTrigger(RecalcTrigger,Trigger3M)),NA())</f>
        <v>2.2078942878938079E-2</v>
      </c>
      <c r="N1088" s="52">
        <f>IFERROR(_xll.qlIndexFixing(Index6M,$H1088,TRUE,_xll.ohTrigger(RecalcTrigger,Trigger6M)),NA())</f>
        <v>2.2493994565987545E-2</v>
      </c>
      <c r="O1088" s="52">
        <f>IFERROR(_xll.qlIndexFixing(ONIndex6M,I1088,TRUE,_xll.ohTrigger(RecalcTrigger,Trigger6M)),NA())</f>
        <v>2.2367387746848877E-2</v>
      </c>
      <c r="P1088" s="52">
        <f>IFERROR(_xll.qlIndexFixing(Index1Y,$H1088,TRUE,_xll.ohTrigger(RecalcTrigger,Trigger1Y)),NA())</f>
        <v>2.3026709841296306E-2</v>
      </c>
      <c r="Q1088" s="52">
        <f>IFERROR(_xll.qlIndexFixing(ONIndex1Y,I1088,TRUE,_xll.ohTrigger(RecalcTrigger,Trigger1Y)),NA())</f>
        <v>2.2783012419207438E-2</v>
      </c>
    </row>
    <row r="1089" spans="2:17" x14ac:dyDescent="0.2">
      <c r="B1089" s="46" t="s">
        <v>42</v>
      </c>
      <c r="D1089" s="49">
        <f>_xll.qlCalendarAdvance(Calendar,$D1088,B1089,"f",FALSE)</f>
        <v>46994</v>
      </c>
      <c r="E1089" s="49">
        <f>_xll.qlInterestRateIndexValueDate(IndexON,D1089)</f>
        <v>46994</v>
      </c>
      <c r="F1089" s="52">
        <f>IFERROR(_xll.qlIndexFixing(IndexON,D1089,TRUE,_xll.ohTrigger(RecalcTrigger,TriggerON)),NA())</f>
        <v>2.1110547460683193E-2</v>
      </c>
      <c r="H1089" s="49">
        <f>_xll.qlCalendarAdvance(Calendar,$H1088,B1089,"f",FALSE)</f>
        <v>46994</v>
      </c>
      <c r="I1089" s="49">
        <f>_xll.qlInterestRateIndexValueDate(Index1M,$H1089)</f>
        <v>46996</v>
      </c>
      <c r="J1089" s="52">
        <f>IFERROR(_xll.qlIndexFixing(Index1M,$H1089,TRUE,_xll.ohTrigger(RecalcTrigger,Trigger1M)),NA())</f>
        <v>2.1417767826233371E-2</v>
      </c>
      <c r="K1089" s="52">
        <f>IFERROR(_xll.qlIndexFixing(ONIndex1M,I1089,TRUE,_xll.ohTrigger(RecalcTrigger,Trigger1M)),NA())</f>
        <v>2.1396257824930487E-2</v>
      </c>
      <c r="L1089" s="52">
        <f>IFERROR(_xll.qlIndexFixing(Index3M,H1089,TRUE,_xll.ohTrigger(RecalcTrigger,Trigger3M)),NA())</f>
        <v>2.2139961296997017E-2</v>
      </c>
      <c r="M1089" s="52">
        <f>IFERROR(_xll.qlIndexFixing(ONIndex3M,I1089,TRUE,_xll.ohTrigger(RecalcTrigger,Trigger3M)),NA())</f>
        <v>2.2079198882556383E-2</v>
      </c>
      <c r="N1089" s="52">
        <f>IFERROR(_xll.qlIndexFixing(Index6M,$H1089,TRUE,_xll.ohTrigger(RecalcTrigger,Trigger6M)),NA())</f>
        <v>2.2490288738659839E-2</v>
      </c>
      <c r="O1089" s="52">
        <f>IFERROR(_xll.qlIndexFixing(ONIndex6M,I1089,TRUE,_xll.ohTrigger(RecalcTrigger,Trigger6M)),NA())</f>
        <v>2.2367759069261695E-2</v>
      </c>
      <c r="P1089" s="52">
        <f>IFERROR(_xll.qlIndexFixing(Index1Y,$H1089,TRUE,_xll.ohTrigger(RecalcTrigger,Trigger1Y)),NA())</f>
        <v>2.3025303352719632E-2</v>
      </c>
      <c r="Q1089" s="52">
        <f>IFERROR(_xll.qlIndexFixing(ONIndex1Y,I1089,TRUE,_xll.ohTrigger(RecalcTrigger,Trigger1Y)),NA())</f>
        <v>2.2783365137541978E-2</v>
      </c>
    </row>
    <row r="1090" spans="2:17" x14ac:dyDescent="0.2">
      <c r="B1090" s="46" t="s">
        <v>42</v>
      </c>
      <c r="D1090" s="49">
        <f>_xll.qlCalendarAdvance(Calendar,$D1089,B1090,"f",FALSE)</f>
        <v>47001</v>
      </c>
      <c r="E1090" s="49">
        <f>_xll.qlInterestRateIndexValueDate(IndexON,D1090)</f>
        <v>47001</v>
      </c>
      <c r="F1090" s="52">
        <f>IFERROR(_xll.qlIndexFixing(IndexON,D1090,TRUE,_xll.ohTrigger(RecalcTrigger,TriggerON)),NA())</f>
        <v>2.111351929785954E-2</v>
      </c>
      <c r="H1090" s="49">
        <f>_xll.qlCalendarAdvance(Calendar,$H1089,B1090,"f",FALSE)</f>
        <v>47001</v>
      </c>
      <c r="I1090" s="49">
        <f>_xll.qlInterestRateIndexValueDate(Index1M,$H1090)</f>
        <v>47003</v>
      </c>
      <c r="J1090" s="52">
        <f>IFERROR(_xll.qlIndexFixing(Index1M,$H1090,TRUE,_xll.ohTrigger(RecalcTrigger,Trigger1M)),NA())</f>
        <v>2.14227323787472E-2</v>
      </c>
      <c r="K1090" s="52">
        <f>IFERROR(_xll.qlIndexFixing(ONIndex1M,I1090,TRUE,_xll.ohTrigger(RecalcTrigger,Trigger1M)),NA())</f>
        <v>2.1398896701008141E-2</v>
      </c>
      <c r="L1090" s="52">
        <f>IFERROR(_xll.qlIndexFixing(Index3M,H1090,TRUE,_xll.ohTrigger(RecalcTrigger,Trigger3M)),NA())</f>
        <v>2.2139768570604811E-2</v>
      </c>
      <c r="M1090" s="52">
        <f>IFERROR(_xll.qlIndexFixing(ONIndex3M,I1090,TRUE,_xll.ohTrigger(RecalcTrigger,Trigger3M)),NA())</f>
        <v>2.2079388164586433E-2</v>
      </c>
      <c r="N1090" s="52">
        <f>IFERROR(_xll.qlIndexFixing(Index6M,$H1090,TRUE,_xll.ohTrigger(RecalcTrigger,Trigger6M)),NA())</f>
        <v>2.2489747758670638E-2</v>
      </c>
      <c r="O1090" s="52">
        <f>IFERROR(_xll.qlIndexFixing(ONIndex6M,I1090,TRUE,_xll.ohTrigger(RecalcTrigger,Trigger6M)),NA())</f>
        <v>2.2368059716768585E-2</v>
      </c>
      <c r="P1090" s="52">
        <f>IFERROR(_xll.qlIndexFixing(Index1Y,$H1090,TRUE,_xll.ohTrigger(RecalcTrigger,Trigger1Y)),NA())</f>
        <v>2.3023829494516809E-2</v>
      </c>
      <c r="Q1090" s="52">
        <f>IFERROR(_xll.qlIndexFixing(ONIndex1Y,I1090,TRUE,_xll.ohTrigger(RecalcTrigger,Trigger1Y)),NA())</f>
        <v>2.2783645964263854E-2</v>
      </c>
    </row>
    <row r="1091" spans="2:17" x14ac:dyDescent="0.2">
      <c r="B1091" s="46" t="s">
        <v>42</v>
      </c>
      <c r="D1091" s="49">
        <f>_xll.qlCalendarAdvance(Calendar,$D1090,B1091,"f",FALSE)</f>
        <v>47008</v>
      </c>
      <c r="E1091" s="49">
        <f>_xll.qlInterestRateIndexValueDate(IndexON,D1091)</f>
        <v>47008</v>
      </c>
      <c r="F1091" s="52">
        <f>IFERROR(_xll.qlIndexFixing(IndexON,D1091,TRUE,_xll.ohTrigger(RecalcTrigger,TriggerON)),NA())</f>
        <v>2.1116411749098063E-2</v>
      </c>
      <c r="H1091" s="49">
        <f>_xll.qlCalendarAdvance(Calendar,$H1090,B1091,"f",FALSE)</f>
        <v>47008</v>
      </c>
      <c r="I1091" s="49">
        <f>_xll.qlInterestRateIndexValueDate(Index1M,$H1091)</f>
        <v>47010</v>
      </c>
      <c r="J1091" s="52">
        <f>IFERROR(_xll.qlIndexFixing(Index1M,$H1091,TRUE,_xll.ohTrigger(RecalcTrigger,Trigger1M)),NA())</f>
        <v>2.1425172214413202E-2</v>
      </c>
      <c r="K1091" s="52">
        <f>IFERROR(_xll.qlIndexFixing(ONIndex1M,I1091,TRUE,_xll.ohTrigger(RecalcTrigger,Trigger1M)),NA())</f>
        <v>2.1401458267007456E-2</v>
      </c>
      <c r="L1091" s="52">
        <f>IFERROR(_xll.qlIndexFixing(Index3M,H1091,TRUE,_xll.ohTrigger(RecalcTrigger,Trigger3M)),NA())</f>
        <v>2.2139511257466979E-2</v>
      </c>
      <c r="M1091" s="52">
        <f>IFERROR(_xll.qlIndexFixing(ONIndex3M,I1091,TRUE,_xll.ohTrigger(RecalcTrigger,Trigger3M)),NA())</f>
        <v>2.2079511088257675E-2</v>
      </c>
      <c r="N1091" s="52">
        <f>IFERROR(_xll.qlIndexFixing(Index6M,$H1091,TRUE,_xll.ohTrigger(RecalcTrigger,Trigger6M)),NA())</f>
        <v>2.2489139319984683E-2</v>
      </c>
      <c r="O1091" s="52">
        <f>IFERROR(_xll.qlIndexFixing(ONIndex6M,I1091,TRUE,_xll.ohTrigger(RecalcTrigger,Trigger6M)),NA())</f>
        <v>2.2368289987930723E-2</v>
      </c>
      <c r="P1091" s="52">
        <f>IFERROR(_xll.qlIndexFixing(Index1Y,$H1091,TRUE,_xll.ohTrigger(RecalcTrigger,Trigger1Y)),NA())</f>
        <v>2.3022288510553469E-2</v>
      </c>
      <c r="Q1091" s="52">
        <f>IFERROR(_xll.qlIndexFixing(ONIndex1Y,I1091,TRUE,_xll.ohTrigger(RecalcTrigger,Trigger1Y)),NA())</f>
        <v>2.2783855137342712E-2</v>
      </c>
    </row>
    <row r="1092" spans="2:17" x14ac:dyDescent="0.2">
      <c r="B1092" s="46" t="s">
        <v>42</v>
      </c>
      <c r="D1092" s="49">
        <f>_xll.qlCalendarAdvance(Calendar,$D1091,B1092,"f",FALSE)</f>
        <v>47015</v>
      </c>
      <c r="E1092" s="49">
        <f>_xll.qlInterestRateIndexValueDate(IndexON,D1092)</f>
        <v>47015</v>
      </c>
      <c r="F1092" s="52">
        <f>IFERROR(_xll.qlIndexFixing(IndexON,D1092,TRUE,_xll.ohTrigger(RecalcTrigger,TriggerON)),NA())</f>
        <v>2.1119225066597025E-2</v>
      </c>
      <c r="H1092" s="49">
        <f>_xll.qlCalendarAdvance(Calendar,$H1091,B1092,"f",FALSE)</f>
        <v>47015</v>
      </c>
      <c r="I1092" s="49">
        <f>_xll.qlInterestRateIndexValueDate(Index1M,$H1092)</f>
        <v>47017</v>
      </c>
      <c r="J1092" s="52">
        <f>IFERROR(_xll.qlIndexFixing(Index1M,$H1092,TRUE,_xll.ohTrigger(RecalcTrigger,Trigger1M)),NA())</f>
        <v>2.142753528267427E-2</v>
      </c>
      <c r="K1092" s="52">
        <f>IFERROR(_xll.qlIndexFixing(ONIndex1M,I1092,TRUE,_xll.ohTrigger(RecalcTrigger,Trigger1M)),NA())</f>
        <v>2.1403942781441643E-2</v>
      </c>
      <c r="L1092" s="52">
        <f>IFERROR(_xll.qlIndexFixing(Index3M,H1092,TRUE,_xll.ohTrigger(RecalcTrigger,Trigger3M)),NA())</f>
        <v>2.213918972277536E-2</v>
      </c>
      <c r="M1092" s="52">
        <f>IFERROR(_xll.qlIndexFixing(ONIndex3M,I1092,TRUE,_xll.ohTrigger(RecalcTrigger,Trigger3M)),NA())</f>
        <v>2.2079568016639683E-2</v>
      </c>
      <c r="N1092" s="52">
        <f>IFERROR(_xll.qlIndexFixing(Index6M,$H1092,TRUE,_xll.ohTrigger(RecalcTrigger,Trigger6M)),NA())</f>
        <v>2.2488463724545202E-2</v>
      </c>
      <c r="O1092" s="52">
        <f>IFERROR(_xll.qlIndexFixing(ONIndex6M,I1092,TRUE,_xll.ohTrigger(RecalcTrigger,Trigger6M)),NA())</f>
        <v>2.2368450181149413E-2</v>
      </c>
      <c r="P1092" s="52">
        <f>IFERROR(_xll.qlIndexFixing(Index1Y,$H1092,TRUE,_xll.ohTrigger(RecalcTrigger,Trigger1Y)),NA())</f>
        <v>2.3020680644707088E-2</v>
      </c>
      <c r="Q1092" s="52">
        <f>IFERROR(_xll.qlIndexFixing(ONIndex1Y,I1092,TRUE,_xll.ohTrigger(RecalcTrigger,Trigger1Y)),NA())</f>
        <v>2.2783992894668259E-2</v>
      </c>
    </row>
    <row r="1093" spans="2:17" x14ac:dyDescent="0.2">
      <c r="B1093" s="46" t="s">
        <v>42</v>
      </c>
      <c r="D1093" s="49">
        <f>_xll.qlCalendarAdvance(Calendar,$D1092,B1093,"f",FALSE)</f>
        <v>47022</v>
      </c>
      <c r="E1093" s="49">
        <f>_xll.qlInterestRateIndexValueDate(IndexON,D1093)</f>
        <v>47022</v>
      </c>
      <c r="F1093" s="52">
        <f>IFERROR(_xll.qlIndexFixing(IndexON,D1093,TRUE,_xll.ohTrigger(RecalcTrigger,TriggerON)),NA())</f>
        <v>2.1121959502554688E-2</v>
      </c>
      <c r="H1093" s="49">
        <f>_xll.qlCalendarAdvance(Calendar,$H1092,B1093,"f",FALSE)</f>
        <v>47022</v>
      </c>
      <c r="I1093" s="49">
        <f>_xll.qlInterestRateIndexValueDate(Index1M,$H1093)</f>
        <v>47024</v>
      </c>
      <c r="J1093" s="52">
        <f>IFERROR(_xll.qlIndexFixing(Index1M,$H1093,TRUE,_xll.ohTrigger(RecalcTrigger,Trigger1M)),NA())</f>
        <v>2.1429821842625651E-2</v>
      </c>
      <c r="K1093" s="52">
        <f>IFERROR(_xll.qlIndexFixing(ONIndex1M,I1093,TRUE,_xll.ohTrigger(RecalcTrigger,Trigger1M)),NA())</f>
        <v>2.1406350503143656E-2</v>
      </c>
      <c r="L1093" s="52">
        <f>IFERROR(_xll.qlIndexFixing(Index3M,H1093,TRUE,_xll.ohTrigger(RecalcTrigger,Trigger3M)),NA())</f>
        <v>2.2138804331718272E-2</v>
      </c>
      <c r="M1093" s="52">
        <f>IFERROR(_xll.qlIndexFixing(ONIndex3M,I1093,TRUE,_xll.ohTrigger(RecalcTrigger,Trigger3M)),NA())</f>
        <v>2.2079559313041841E-2</v>
      </c>
      <c r="N1093" s="52">
        <f>IFERROR(_xll.qlIndexFixing(Index6M,$H1093,TRUE,_xll.ohTrigger(RecalcTrigger,Trigger6M)),NA())</f>
        <v>2.2487721274302923E-2</v>
      </c>
      <c r="O1093" s="52">
        <f>IFERROR(_xll.qlIndexFixing(ONIndex6M,I1093,TRUE,_xll.ohTrigger(RecalcTrigger,Trigger6M)),NA())</f>
        <v>2.2368540595225639E-2</v>
      </c>
      <c r="P1093" s="52">
        <f>IFERROR(_xll.qlIndexFixing(Index1Y,$H1093,TRUE,_xll.ohTrigger(RecalcTrigger,Trigger1Y)),NA())</f>
        <v>2.3019006140866514E-2</v>
      </c>
      <c r="Q1093" s="52">
        <f>IFERROR(_xll.qlIndexFixing(ONIndex1Y,I1093,TRUE,_xll.ohTrigger(RecalcTrigger,Trigger1Y)),NA())</f>
        <v>2.2784059474449947E-2</v>
      </c>
    </row>
    <row r="1094" spans="2:17" x14ac:dyDescent="0.2">
      <c r="B1094" s="46" t="s">
        <v>42</v>
      </c>
      <c r="D1094" s="49">
        <f>_xll.qlCalendarAdvance(Calendar,$D1093,B1094,"f",FALSE)</f>
        <v>47029</v>
      </c>
      <c r="E1094" s="49">
        <f>_xll.qlInterestRateIndexValueDate(IndexON,D1094)</f>
        <v>47029</v>
      </c>
      <c r="F1094" s="52">
        <f>IFERROR(_xll.qlIndexFixing(IndexON,D1094,TRUE,_xll.ohTrigger(RecalcTrigger,TriggerON)),NA())</f>
        <v>2.1124615309249251E-2</v>
      </c>
      <c r="H1094" s="49">
        <f>_xll.qlCalendarAdvance(Calendar,$H1093,B1094,"f",FALSE)</f>
        <v>47029</v>
      </c>
      <c r="I1094" s="49">
        <f>_xll.qlInterestRateIndexValueDate(Index1M,$H1094)</f>
        <v>47031</v>
      </c>
      <c r="J1094" s="52">
        <f>IFERROR(_xll.qlIndexFixing(Index1M,$H1094,TRUE,_xll.ohTrigger(RecalcTrigger,Trigger1M)),NA())</f>
        <v>2.1432032153352598E-2</v>
      </c>
      <c r="K1094" s="52">
        <f>IFERROR(_xll.qlIndexFixing(ONIndex1M,I1094,TRUE,_xll.ohTrigger(RecalcTrigger,Trigger1M)),NA())</f>
        <v>2.1408681690626707E-2</v>
      </c>
      <c r="L1094" s="52">
        <f>IFERROR(_xll.qlIndexFixing(Index3M,H1094,TRUE,_xll.ohTrigger(RecalcTrigger,Trigger3M)),NA())</f>
        <v>2.2138990596315654E-2</v>
      </c>
      <c r="M1094" s="52">
        <f>IFERROR(_xll.qlIndexFixing(ONIndex3M,I1094,TRUE,_xll.ohTrigger(RecalcTrigger,Trigger3M)),NA())</f>
        <v>2.2079485340693594E-2</v>
      </c>
      <c r="N1094" s="52">
        <f>IFERROR(_xll.qlIndexFixing(Index6M,$H1094,TRUE,_xll.ohTrigger(RecalcTrigger,Trigger6M)),NA())</f>
        <v>2.2487531188106955E-2</v>
      </c>
      <c r="O1094" s="52">
        <f>IFERROR(_xll.qlIndexFixing(ONIndex6M,I1094,TRUE,_xll.ohTrigger(RecalcTrigger,Trigger6M)),NA())</f>
        <v>2.2368561528400832E-2</v>
      </c>
      <c r="P1094" s="52">
        <f>IFERROR(_xll.qlIndexFixing(Index1Y,$H1094,TRUE,_xll.ohTrigger(RecalcTrigger,Trigger1Y)),NA())</f>
        <v>2.3017265242933526E-2</v>
      </c>
      <c r="Q1094" s="52">
        <f>IFERROR(_xll.qlIndexFixing(ONIndex1Y,I1094,TRUE,_xll.ohTrigger(RecalcTrigger,Trigger1Y)),NA())</f>
        <v>2.2784055114817292E-2</v>
      </c>
    </row>
    <row r="1095" spans="2:17" x14ac:dyDescent="0.2">
      <c r="B1095" s="46" t="s">
        <v>42</v>
      </c>
      <c r="D1095" s="49">
        <f>_xll.qlCalendarAdvance(Calendar,$D1094,B1095,"f",FALSE)</f>
        <v>47036</v>
      </c>
      <c r="E1095" s="49">
        <f>_xll.qlInterestRateIndexValueDate(IndexON,D1095)</f>
        <v>47036</v>
      </c>
      <c r="F1095" s="52">
        <f>IFERROR(_xll.qlIndexFixing(IndexON,D1095,TRUE,_xll.ohTrigger(RecalcTrigger,TriggerON)),NA())</f>
        <v>2.1127192738958911E-2</v>
      </c>
      <c r="H1095" s="49">
        <f>_xll.qlCalendarAdvance(Calendar,$H1094,B1095,"f",FALSE)</f>
        <v>47036</v>
      </c>
      <c r="I1095" s="49">
        <f>_xll.qlInterestRateIndexValueDate(Index1M,$H1095)</f>
        <v>47038</v>
      </c>
      <c r="J1095" s="52">
        <f>IFERROR(_xll.qlIndexFixing(Index1M,$H1095,TRUE,_xll.ohTrigger(RecalcTrigger,Trigger1M)),NA())</f>
        <v>2.1434166473955352E-2</v>
      </c>
      <c r="K1095" s="52">
        <f>IFERROR(_xll.qlIndexFixing(ONIndex1M,I1095,TRUE,_xll.ohTrigger(RecalcTrigger,Trigger1M)),NA())</f>
        <v>2.1410936602643815E-2</v>
      </c>
      <c r="L1095" s="52">
        <f>IFERROR(_xll.qlIndexFixing(Index3M,H1095,TRUE,_xll.ohTrigger(RecalcTrigger,Trigger3M)),NA())</f>
        <v>2.2138474118247514E-2</v>
      </c>
      <c r="M1095" s="52">
        <f>IFERROR(_xll.qlIndexFixing(ONIndex3M,I1095,TRUE,_xll.ohTrigger(RecalcTrigger,Trigger3M)),NA())</f>
        <v>2.2079346462504645E-2</v>
      </c>
      <c r="N1095" s="52">
        <f>IFERROR(_xll.qlIndexFixing(Index6M,$H1095,TRUE,_xll.ohTrigger(RecalcTrigger,Trigger6M)),NA())</f>
        <v>2.2486651252024273E-2</v>
      </c>
      <c r="O1095" s="52">
        <f>IFERROR(_xll.qlIndexFixing(ONIndex6M,I1095,TRUE,_xll.ohTrigger(RecalcTrigger,Trigger6M)),NA())</f>
        <v>2.2368513279396041E-2</v>
      </c>
      <c r="P1095" s="52">
        <f>IFERROR(_xll.qlIndexFixing(Index1Y,$H1095,TRUE,_xll.ohTrigger(RecalcTrigger,Trigger1Y)),NA())</f>
        <v>2.301545819481975E-2</v>
      </c>
      <c r="Q1095" s="52">
        <f>IFERROR(_xll.qlIndexFixing(ONIndex1Y,I1095,TRUE,_xll.ohTrigger(RecalcTrigger,Trigger1Y)),NA())</f>
        <v>2.278398005350013E-2</v>
      </c>
    </row>
    <row r="1096" spans="2:17" x14ac:dyDescent="0.2">
      <c r="B1096" s="46" t="s">
        <v>42</v>
      </c>
      <c r="D1096" s="49">
        <f>_xll.qlCalendarAdvance(Calendar,$D1095,B1096,"f",FALSE)</f>
        <v>47043</v>
      </c>
      <c r="E1096" s="49">
        <f>_xll.qlInterestRateIndexValueDate(IndexON,D1096)</f>
        <v>47043</v>
      </c>
      <c r="F1096" s="52">
        <f>IFERROR(_xll.qlIndexFixing(IndexON,D1096,TRUE,_xll.ohTrigger(RecalcTrigger,TriggerON)),NA())</f>
        <v>2.1129692044041803E-2</v>
      </c>
      <c r="H1096" s="49">
        <f>_xll.qlCalendarAdvance(Calendar,$H1095,B1096,"f",FALSE)</f>
        <v>47043</v>
      </c>
      <c r="I1096" s="49">
        <f>_xll.qlInterestRateIndexValueDate(Index1M,$H1096)</f>
        <v>47045</v>
      </c>
      <c r="J1096" s="52">
        <f>IFERROR(_xll.qlIndexFixing(Index1M,$H1096,TRUE,_xll.ohTrigger(RecalcTrigger,Trigger1M)),NA())</f>
        <v>2.1436225063531655E-2</v>
      </c>
      <c r="K1096" s="52">
        <f>IFERROR(_xll.qlIndexFixing(ONIndex1M,I1096,TRUE,_xll.ohTrigger(RecalcTrigger,Trigger1M)),NA())</f>
        <v>2.1413115497788127E-2</v>
      </c>
      <c r="L1096" s="52">
        <f>IFERROR(_xll.qlIndexFixing(Index3M,H1096,TRUE,_xll.ohTrigger(RecalcTrigger,Trigger3M)),NA())</f>
        <v>2.2137894901645878E-2</v>
      </c>
      <c r="M1096" s="52">
        <f>IFERROR(_xll.qlIndexFixing(ONIndex3M,I1096,TRUE,_xll.ohTrigger(RecalcTrigger,Trigger3M)),NA())</f>
        <v>2.2079143041864313E-2</v>
      </c>
      <c r="N1096" s="52">
        <f>IFERROR(_xll.qlIndexFixing(Index6M,$H1096,TRUE,_xll.ohTrigger(RecalcTrigger,Trigger6M)),NA())</f>
        <v>2.2485705384504583E-2</v>
      </c>
      <c r="O1096" s="52">
        <f>IFERROR(_xll.qlIndexFixing(ONIndex6M,I1096,TRUE,_xll.ohTrigger(RecalcTrigger,Trigger6M)),NA())</f>
        <v>2.2368396146612568E-2</v>
      </c>
      <c r="P1096" s="52">
        <f>IFERROR(_xll.qlIndexFixing(Index1Y,$H1096,TRUE,_xll.ohTrigger(RecalcTrigger,Trigger1Y)),NA())</f>
        <v>2.3013585240449087E-2</v>
      </c>
      <c r="Q1096" s="52">
        <f>IFERROR(_xll.qlIndexFixing(ONIndex1Y,I1096,TRUE,_xll.ohTrigger(RecalcTrigger,Trigger1Y)),NA())</f>
        <v>2.2783834528707914E-2</v>
      </c>
    </row>
    <row r="1097" spans="2:17" x14ac:dyDescent="0.2">
      <c r="B1097" s="46" t="s">
        <v>42</v>
      </c>
      <c r="D1097" s="49">
        <f>_xll.qlCalendarAdvance(Calendar,$D1096,B1097,"f",FALSE)</f>
        <v>47050</v>
      </c>
      <c r="E1097" s="49">
        <f>_xll.qlInterestRateIndexValueDate(IndexON,D1097)</f>
        <v>47050</v>
      </c>
      <c r="F1097" s="52">
        <f>IFERROR(_xll.qlIndexFixing(IndexON,D1097,TRUE,_xll.ohTrigger(RecalcTrigger,TriggerON)),NA())</f>
        <v>2.1132113476456382E-2</v>
      </c>
      <c r="H1097" s="49">
        <f>_xll.qlCalendarAdvance(Calendar,$H1096,B1097,"f",FALSE)</f>
        <v>47050</v>
      </c>
      <c r="I1097" s="49">
        <f>_xll.qlInterestRateIndexValueDate(Index1M,$H1097)</f>
        <v>47052</v>
      </c>
      <c r="J1097" s="52">
        <f>IFERROR(_xll.qlIndexFixing(Index1M,$H1097,TRUE,_xll.ohTrigger(RecalcTrigger,Trigger1M)),NA())</f>
        <v>2.1438208181179252E-2</v>
      </c>
      <c r="K1097" s="52">
        <f>IFERROR(_xll.qlIndexFixing(ONIndex1M,I1097,TRUE,_xll.ohTrigger(RecalcTrigger,Trigger1M)),NA())</f>
        <v>2.1415218634812661E-2</v>
      </c>
      <c r="L1097" s="52">
        <f>IFERROR(_xll.qlIndexFixing(Index3M,H1097,TRUE,_xll.ohTrigger(RecalcTrigger,Trigger3M)),NA())</f>
        <v>2.2137253311736851E-2</v>
      </c>
      <c r="M1097" s="52">
        <f>IFERROR(_xll.qlIndexFixing(ONIndex3M,I1097,TRUE,_xll.ohTrigger(RecalcTrigger,Trigger3M)),NA())</f>
        <v>2.2078875441762236E-2</v>
      </c>
      <c r="N1097" s="52">
        <f>IFERROR(_xll.qlIndexFixing(Index6M,$H1097,TRUE,_xll.ohTrigger(RecalcTrigger,Trigger6M)),NA())</f>
        <v>2.2484693887543226E-2</v>
      </c>
      <c r="O1097" s="52">
        <f>IFERROR(_xll.qlIndexFixing(ONIndex6M,I1097,TRUE,_xll.ohTrigger(RecalcTrigger,Trigger6M)),NA())</f>
        <v>2.2368210428691526E-2</v>
      </c>
      <c r="P1097" s="52">
        <f>IFERROR(_xll.qlIndexFixing(Index1Y,$H1097,TRUE,_xll.ohTrigger(RecalcTrigger,Trigger1Y)),NA())</f>
        <v>2.3011646623756377E-2</v>
      </c>
      <c r="Q1097" s="52">
        <f>IFERROR(_xll.qlIndexFixing(ONIndex1Y,I1097,TRUE,_xll.ohTrigger(RecalcTrigger,Trigger1Y)),NA())</f>
        <v>2.2783618778410286E-2</v>
      </c>
    </row>
    <row r="1098" spans="2:17" x14ac:dyDescent="0.2">
      <c r="B1098" s="46" t="s">
        <v>42</v>
      </c>
      <c r="D1098" s="49">
        <f>_xll.qlCalendarAdvance(Calendar,$D1097,B1098,"f",FALSE)</f>
        <v>47057</v>
      </c>
      <c r="E1098" s="49">
        <f>_xll.qlInterestRateIndexValueDate(IndexON,D1098)</f>
        <v>47057</v>
      </c>
      <c r="F1098" s="52">
        <f>IFERROR(_xll.qlIndexFixing(IndexON,D1098,TRUE,_xll.ohTrigger(RecalcTrigger,TriggerON)),NA())</f>
        <v>2.113445728880059E-2</v>
      </c>
      <c r="H1098" s="49">
        <f>_xll.qlCalendarAdvance(Calendar,$H1097,B1098,"f",FALSE)</f>
        <v>47057</v>
      </c>
      <c r="I1098" s="49">
        <f>_xll.qlInterestRateIndexValueDate(Index1M,$H1098)</f>
        <v>47059</v>
      </c>
      <c r="J1098" s="52">
        <f>IFERROR(_xll.qlIndexFixing(Index1M,$H1098,TRUE,_xll.ohTrigger(RecalcTrigger,Trigger1M)),NA())</f>
        <v>2.1440116085995886E-2</v>
      </c>
      <c r="K1098" s="52">
        <f>IFERROR(_xll.qlIndexFixing(ONIndex1M,I1098,TRUE,_xll.ohTrigger(RecalcTrigger,Trigger1M)),NA())</f>
        <v>2.1417246272310564E-2</v>
      </c>
      <c r="L1098" s="52">
        <f>IFERROR(_xll.qlIndexFixing(Index3M,H1098,TRUE,_xll.ohTrigger(RecalcTrigger,Trigger3M)),NA())</f>
        <v>2.2136549713746546E-2</v>
      </c>
      <c r="M1098" s="52">
        <f>IFERROR(_xll.qlIndexFixing(ONIndex3M,I1098,TRUE,_xll.ohTrigger(RecalcTrigger,Trigger3M)),NA())</f>
        <v>2.2078544025667668E-2</v>
      </c>
      <c r="N1098" s="52">
        <f>IFERROR(_xll.qlIndexFixing(Index6M,$H1098,TRUE,_xll.ohTrigger(RecalcTrigger,Trigger6M)),NA())</f>
        <v>2.2483016769750369E-2</v>
      </c>
      <c r="O1098" s="52">
        <f>IFERROR(_xll.qlIndexFixing(ONIndex6M,I1098,TRUE,_xll.ohTrigger(RecalcTrigger,Trigger6M)),NA())</f>
        <v>2.2367956424034219E-2</v>
      </c>
      <c r="P1098" s="52">
        <f>IFERROR(_xll.qlIndexFixing(Index1Y,$H1098,TRUE,_xll.ohTrigger(RecalcTrigger,Trigger1Y)),NA())</f>
        <v>2.3009642588687634E-2</v>
      </c>
      <c r="Q1098" s="52">
        <f>IFERROR(_xll.qlIndexFixing(ONIndex1Y,I1098,TRUE,_xll.ohTrigger(RecalcTrigger,Trigger1Y)),NA())</f>
        <v>2.2783333040656828E-2</v>
      </c>
    </row>
    <row r="1099" spans="2:17" x14ac:dyDescent="0.2">
      <c r="B1099" s="46" t="s">
        <v>42</v>
      </c>
      <c r="D1099" s="49">
        <f>_xll.qlCalendarAdvance(Calendar,$D1098,B1099,"f",FALSE)</f>
        <v>47064</v>
      </c>
      <c r="E1099" s="49">
        <f>_xll.qlInterestRateIndexValueDate(IndexON,D1099)</f>
        <v>47064</v>
      </c>
      <c r="F1099" s="52">
        <f>IFERROR(_xll.qlIndexFixing(IndexON,D1099,TRUE,_xll.ohTrigger(RecalcTrigger,TriggerON)),NA())</f>
        <v>2.1136723733112817E-2</v>
      </c>
      <c r="H1099" s="49">
        <f>_xll.qlCalendarAdvance(Calendar,$H1098,B1099,"f",FALSE)</f>
        <v>47064</v>
      </c>
      <c r="I1099" s="49">
        <f>_xll.qlInterestRateIndexValueDate(Index1M,$H1099)</f>
        <v>47066</v>
      </c>
      <c r="J1099" s="52">
        <f>IFERROR(_xll.qlIndexFixing(Index1M,$H1099,TRUE,_xll.ohTrigger(RecalcTrigger,Trigger1M)),NA())</f>
        <v>2.1441949037089292E-2</v>
      </c>
      <c r="K1099" s="52">
        <f>IFERROR(_xll.qlIndexFixing(ONIndex1M,I1099,TRUE,_xll.ohTrigger(RecalcTrigger,Trigger1M)),NA())</f>
        <v>2.141919866895492E-2</v>
      </c>
      <c r="L1099" s="52">
        <f>IFERROR(_xll.qlIndexFixing(Index3M,H1099,TRUE,_xll.ohTrigger(RecalcTrigger,Trigger3M)),NA())</f>
        <v>2.2135784472908024E-2</v>
      </c>
      <c r="M1099" s="52">
        <f>IFERROR(_xll.qlIndexFixing(ONIndex3M,I1099,TRUE,_xll.ohTrigger(RecalcTrigger,Trigger3M)),NA())</f>
        <v>2.207814915633044E-2</v>
      </c>
      <c r="N1099" s="52">
        <f>IFERROR(_xll.qlIndexFixing(Index6M,$H1099,TRUE,_xll.ohTrigger(RecalcTrigger,Trigger6M)),NA())</f>
        <v>2.2481879531995354E-2</v>
      </c>
      <c r="O1099" s="52">
        <f>IFERROR(_xll.qlIndexFixing(ONIndex6M,I1099,TRUE,_xll.ohTrigger(RecalcTrigger,Trigger6M)),NA())</f>
        <v>2.2367634431201822E-2</v>
      </c>
      <c r="P1099" s="52">
        <f>IFERROR(_xll.qlIndexFixing(Index1Y,$H1099,TRUE,_xll.ohTrigger(RecalcTrigger,Trigger1Y)),NA())</f>
        <v>2.3007573379199169E-2</v>
      </c>
      <c r="Q1099" s="52">
        <f>IFERROR(_xll.qlIndexFixing(ONIndex1Y,I1099,TRUE,_xll.ohTrigger(RecalcTrigger,Trigger1Y)),NA())</f>
        <v>2.2782977553577055E-2</v>
      </c>
    </row>
    <row r="1100" spans="2:17" x14ac:dyDescent="0.2">
      <c r="B1100" s="46" t="s">
        <v>42</v>
      </c>
      <c r="D1100" s="49">
        <f>_xll.qlCalendarAdvance(Calendar,$D1099,B1100,"f",FALSE)</f>
        <v>47071</v>
      </c>
      <c r="E1100" s="49">
        <f>_xll.qlInterestRateIndexValueDate(IndexON,D1100)</f>
        <v>47071</v>
      </c>
      <c r="F1100" s="52">
        <f>IFERROR(_xll.qlIndexFixing(IndexON,D1100,TRUE,_xll.ohTrigger(RecalcTrigger,TriggerON)),NA())</f>
        <v>2.1138913061671261E-2</v>
      </c>
      <c r="H1100" s="49">
        <f>_xll.qlCalendarAdvance(Calendar,$H1099,B1100,"f",FALSE)</f>
        <v>47071</v>
      </c>
      <c r="I1100" s="49">
        <f>_xll.qlInterestRateIndexValueDate(Index1M,$H1100)</f>
        <v>47073</v>
      </c>
      <c r="J1100" s="52">
        <f>IFERROR(_xll.qlIndexFixing(Index1M,$H1100,TRUE,_xll.ohTrigger(RecalcTrigger,Trigger1M)),NA())</f>
        <v>2.1443707293554715E-2</v>
      </c>
      <c r="K1100" s="52">
        <f>IFERROR(_xll.qlIndexFixing(ONIndex1M,I1100,TRUE,_xll.ohTrigger(RecalcTrigger,Trigger1M)),NA())</f>
        <v>2.1421076083498747E-2</v>
      </c>
      <c r="L1100" s="52">
        <f>IFERROR(_xll.qlIndexFixing(Index3M,H1100,TRUE,_xll.ohTrigger(RecalcTrigger,Trigger3M)),NA())</f>
        <v>2.2134957954453475E-2</v>
      </c>
      <c r="M1100" s="52">
        <f>IFERROR(_xll.qlIndexFixing(ONIndex3M,I1100,TRUE,_xll.ohTrigger(RecalcTrigger,Trigger3M)),NA())</f>
        <v>2.207769119713987E-2</v>
      </c>
      <c r="N1100" s="52">
        <f>IFERROR(_xll.qlIndexFixing(Index6M,$H1100,TRUE,_xll.ohTrigger(RecalcTrigger,Trigger6M)),NA())</f>
        <v>2.2480677553259585E-2</v>
      </c>
      <c r="O1100" s="52">
        <f>IFERROR(_xll.qlIndexFixing(ONIndex6M,I1100,TRUE,_xll.ohTrigger(RecalcTrigger,Trigger6M)),NA())</f>
        <v>2.236724474875551E-2</v>
      </c>
      <c r="P1100" s="52">
        <f>IFERROR(_xll.qlIndexFixing(Index1Y,$H1100,TRUE,_xll.ohTrigger(RecalcTrigger,Trigger1Y)),NA())</f>
        <v>2.3005439239258456E-2</v>
      </c>
      <c r="Q1100" s="52">
        <f>IFERROR(_xll.qlIndexFixing(ONIndex1Y,I1100,TRUE,_xll.ohTrigger(RecalcTrigger,Trigger1Y)),NA())</f>
        <v>2.2782552555060676E-2</v>
      </c>
    </row>
    <row r="1101" spans="2:17" x14ac:dyDescent="0.2">
      <c r="B1101" s="46" t="s">
        <v>42</v>
      </c>
      <c r="D1101" s="49">
        <f>_xll.qlCalendarAdvance(Calendar,$D1100,B1101,"f",FALSE)</f>
        <v>47078</v>
      </c>
      <c r="E1101" s="49">
        <f>_xll.qlInterestRateIndexValueDate(IndexON,D1101)</f>
        <v>47078</v>
      </c>
      <c r="F1101" s="52">
        <f>IFERROR(_xll.qlIndexFixing(IndexON,D1101,TRUE,_xll.ohTrigger(RecalcTrigger,TriggerON)),NA())</f>
        <v>2.1141025526913992E-2</v>
      </c>
      <c r="H1101" s="49">
        <f>_xll.qlCalendarAdvance(Calendar,$H1100,B1101,"f",FALSE)</f>
        <v>47078</v>
      </c>
      <c r="I1101" s="49">
        <f>_xll.qlInterestRateIndexValueDate(Index1M,$H1101)</f>
        <v>47080</v>
      </c>
      <c r="J1101" s="52">
        <f>IFERROR(_xll.qlIndexFixing(Index1M,$H1101,TRUE,_xll.ohTrigger(RecalcTrigger,Trigger1M)),NA())</f>
        <v>2.1446894057238829E-2</v>
      </c>
      <c r="K1101" s="52">
        <f>IFERROR(_xll.qlIndexFixing(ONIndex1M,I1101,TRUE,_xll.ohTrigger(RecalcTrigger,Trigger1M)),NA())</f>
        <v>2.142287877437532E-2</v>
      </c>
      <c r="L1101" s="52">
        <f>IFERROR(_xll.qlIndexFixing(Index3M,H1101,TRUE,_xll.ohTrigger(RecalcTrigger,Trigger3M)),NA())</f>
        <v>2.2134070523619442E-2</v>
      </c>
      <c r="M1101" s="52">
        <f>IFERROR(_xll.qlIndexFixing(ONIndex3M,I1101,TRUE,_xll.ohTrigger(RecalcTrigger,Trigger3M)),NA())</f>
        <v>2.207717051124547E-2</v>
      </c>
      <c r="N1101" s="52">
        <f>IFERROR(_xll.qlIndexFixing(Index6M,$H1101,TRUE,_xll.ohTrigger(RecalcTrigger,Trigger6M)),NA())</f>
        <v>2.2479411135541486E-2</v>
      </c>
      <c r="O1101" s="52">
        <f>IFERROR(_xll.qlIndexFixing(ONIndex6M,I1101,TRUE,_xll.ohTrigger(RecalcTrigger,Trigger6M)),NA())</f>
        <v>2.2366787675176525E-2</v>
      </c>
      <c r="P1101" s="52">
        <f>IFERROR(_xll.qlIndexFixing(Index1Y,$H1101,TRUE,_xll.ohTrigger(RecalcTrigger,Trigger1Y)),NA())</f>
        <v>2.3003240412842824E-2</v>
      </c>
      <c r="Q1101" s="52">
        <f>IFERROR(_xll.qlIndexFixing(ONIndex1Y,I1101,TRUE,_xll.ohTrigger(RecalcTrigger,Trigger1Y)),NA())</f>
        <v>2.2782058283157269E-2</v>
      </c>
    </row>
    <row r="1102" spans="2:17" x14ac:dyDescent="0.2">
      <c r="B1102" s="46" t="s">
        <v>42</v>
      </c>
      <c r="D1102" s="49">
        <f>_xll.qlCalendarAdvance(Calendar,$D1101,B1102,"f",FALSE)</f>
        <v>47085</v>
      </c>
      <c r="E1102" s="49">
        <f>_xll.qlInterestRateIndexValueDate(IndexON,D1102)</f>
        <v>47085</v>
      </c>
      <c r="F1102" s="52">
        <f>IFERROR(_xll.qlIndexFixing(IndexON,D1102,TRUE,_xll.ohTrigger(RecalcTrigger,TriggerON)),NA())</f>
        <v>2.1143061380879402E-2</v>
      </c>
      <c r="H1102" s="49">
        <f>_xll.qlCalendarAdvance(Calendar,$H1101,B1102,"f",FALSE)</f>
        <v>47085</v>
      </c>
      <c r="I1102" s="49">
        <f>_xll.qlInterestRateIndexValueDate(Index1M,$H1102)</f>
        <v>47087</v>
      </c>
      <c r="J1102" s="52">
        <f>IFERROR(_xll.qlIndexFixing(Index1M,$H1102,TRUE,_xll.ohTrigger(RecalcTrigger,Trigger1M)),NA())</f>
        <v>2.1444758409292955E-2</v>
      </c>
      <c r="K1102" s="52">
        <f>IFERROR(_xll.qlIndexFixing(ONIndex1M,I1102,TRUE,_xll.ohTrigger(RecalcTrigger,Trigger1M)),NA())</f>
        <v>2.1424607000497531E-2</v>
      </c>
      <c r="L1102" s="52">
        <f>IFERROR(_xll.qlIndexFixing(Index3M,H1102,TRUE,_xll.ohTrigger(RecalcTrigger,Trigger3M)),NA())</f>
        <v>2.213192213851034E-2</v>
      </c>
      <c r="M1102" s="52">
        <f>IFERROR(_xll.qlIndexFixing(ONIndex3M,I1102,TRUE,_xll.ohTrigger(RecalcTrigger,Trigger3M)),NA())</f>
        <v>2.2076587461876684E-2</v>
      </c>
      <c r="N1102" s="52">
        <f>IFERROR(_xll.qlIndexFixing(Index6M,$H1102,TRUE,_xll.ohTrigger(RecalcTrigger,Trigger6M)),NA())</f>
        <v>2.2478662531314707E-2</v>
      </c>
      <c r="O1102" s="52">
        <f>IFERROR(_xll.qlIndexFixing(ONIndex6M,I1102,TRUE,_xll.ohTrigger(RecalcTrigger,Trigger6M)),NA())</f>
        <v>2.2366263509105977E-2</v>
      </c>
      <c r="P1102" s="52">
        <f>IFERROR(_xll.qlIndexFixing(Index1Y,$H1102,TRUE,_xll.ohTrigger(RecalcTrigger,Trigger1Y)),NA())</f>
        <v>2.3000977143941E-2</v>
      </c>
      <c r="Q1102" s="52">
        <f>IFERROR(_xll.qlIndexFixing(ONIndex1Y,I1102,TRUE,_xll.ohTrigger(RecalcTrigger,Trigger1Y)),NA())</f>
        <v>2.2781494975996353E-2</v>
      </c>
    </row>
    <row r="1103" spans="2:17" x14ac:dyDescent="0.2">
      <c r="B1103" s="46" t="s">
        <v>42</v>
      </c>
      <c r="D1103" s="49">
        <f>_xll.qlCalendarAdvance(Calendar,$D1102,B1103,"f",FALSE)</f>
        <v>47092</v>
      </c>
      <c r="E1103" s="49">
        <f>_xll.qlInterestRateIndexValueDate(IndexON,D1103)</f>
        <v>47092</v>
      </c>
      <c r="F1103" s="52">
        <f>IFERROR(_xll.qlIndexFixing(IndexON,D1103,TRUE,_xll.ohTrigger(RecalcTrigger,TriggerON)),NA())</f>
        <v>2.1145020875845688E-2</v>
      </c>
      <c r="H1103" s="49">
        <f>_xll.qlCalendarAdvance(Calendar,$H1102,B1103,"f",FALSE)</f>
        <v>47092</v>
      </c>
      <c r="I1103" s="49">
        <f>_xll.qlInterestRateIndexValueDate(Index1M,$H1103)</f>
        <v>47094</v>
      </c>
      <c r="J1103" s="52">
        <f>IFERROR(_xll.qlIndexFixing(Index1M,$H1103,TRUE,_xll.ohTrigger(RecalcTrigger,Trigger1M)),NA())</f>
        <v>2.1448536486295411E-2</v>
      </c>
      <c r="K1103" s="52">
        <f>IFERROR(_xll.qlIndexFixing(ONIndex1M,I1103,TRUE,_xll.ohTrigger(RecalcTrigger,Trigger1M)),NA())</f>
        <v>2.142626102037859E-2</v>
      </c>
      <c r="L1103" s="52">
        <f>IFERROR(_xll.qlIndexFixing(Index3M,H1103,TRUE,_xll.ohTrigger(RecalcTrigger,Trigger3M)),NA())</f>
        <v>2.2130922563214028E-2</v>
      </c>
      <c r="M1103" s="52">
        <f>IFERROR(_xll.qlIndexFixing(ONIndex3M,I1103,TRUE,_xll.ohTrigger(RecalcTrigger,Trigger3M)),NA())</f>
        <v>2.2075942412103089E-2</v>
      </c>
      <c r="N1103" s="52">
        <f>IFERROR(_xll.qlIndexFixing(Index6M,$H1103,TRUE,_xll.ohTrigger(RecalcTrigger,Trigger6M)),NA())</f>
        <v>2.2477263599906191E-2</v>
      </c>
      <c r="O1103" s="52">
        <f>IFERROR(_xll.qlIndexFixing(ONIndex6M,I1103,TRUE,_xll.ohTrigger(RecalcTrigger,Trigger6M)),NA())</f>
        <v>2.236567254894517E-2</v>
      </c>
      <c r="P1103" s="52">
        <f>IFERROR(_xll.qlIndexFixing(Index1Y,$H1103,TRUE,_xll.ohTrigger(RecalcTrigger,Trigger1Y)),NA())</f>
        <v>2.2998649676550895E-2</v>
      </c>
      <c r="Q1103" s="52">
        <f>IFERROR(_xll.qlIndexFixing(ONIndex1Y,I1103,TRUE,_xll.ohTrigger(RecalcTrigger,Trigger1Y)),NA())</f>
        <v>2.2780862871467633E-2</v>
      </c>
    </row>
    <row r="1104" spans="2:17" x14ac:dyDescent="0.2">
      <c r="B1104" s="46" t="s">
        <v>42</v>
      </c>
      <c r="D1104" s="49">
        <f>_xll.qlCalendarAdvance(Calendar,$D1103,B1104,"f",FALSE)</f>
        <v>47099</v>
      </c>
      <c r="E1104" s="49">
        <f>_xll.qlInterestRateIndexValueDate(IndexON,D1104)</f>
        <v>47099</v>
      </c>
      <c r="F1104" s="52">
        <f>IFERROR(_xll.qlIndexFixing(IndexON,D1104,TRUE,_xll.ohTrigger(RecalcTrigger,TriggerON)),NA())</f>
        <v>2.1146904264170985E-2</v>
      </c>
      <c r="H1104" s="49">
        <f>_xll.qlCalendarAdvance(Calendar,$H1103,B1104,"f",FALSE)</f>
        <v>47099</v>
      </c>
      <c r="I1104" s="49">
        <f>_xll.qlInterestRateIndexValueDate(Index1M,$H1104)</f>
        <v>47101</v>
      </c>
      <c r="J1104" s="52">
        <f>IFERROR(_xll.qlIndexFixing(Index1M,$H1104,TRUE,_xll.ohTrigger(RecalcTrigger,Trigger1M)),NA())</f>
        <v>2.1449998555346239E-2</v>
      </c>
      <c r="K1104" s="52">
        <f>IFERROR(_xll.qlIndexFixing(ONIndex1M,I1104,TRUE,_xll.ohTrigger(RecalcTrigger,Trigger1M)),NA())</f>
        <v>2.142784109269158E-2</v>
      </c>
      <c r="L1104" s="52">
        <f>IFERROR(_xll.qlIndexFixing(Index3M,H1104,TRUE,_xll.ohTrigger(RecalcTrigger,Trigger3M)),NA())</f>
        <v>2.2129863126417959E-2</v>
      </c>
      <c r="M1104" s="52">
        <f>IFERROR(_xll.qlIndexFixing(ONIndex3M,I1104,TRUE,_xll.ohTrigger(RecalcTrigger,Trigger3M)),NA())</f>
        <v>2.2075235725074194E-2</v>
      </c>
      <c r="N1104" s="52">
        <f>IFERROR(_xll.qlIndexFixing(Index6M,$H1104,TRUE,_xll.ohTrigger(RecalcTrigger,Trigger6M)),NA())</f>
        <v>2.2475801153176322E-2</v>
      </c>
      <c r="O1104" s="52">
        <f>IFERROR(_xll.qlIndexFixing(ONIndex6M,I1104,TRUE,_xll.ohTrigger(RecalcTrigger,Trigger6M)),NA())</f>
        <v>2.2365015093175344E-2</v>
      </c>
      <c r="P1104" s="52">
        <f>IFERROR(_xll.qlIndexFixing(Index1Y,$H1104,TRUE,_xll.ohTrigger(RecalcTrigger,Trigger1Y)),NA())</f>
        <v>2.2996258254680938E-2</v>
      </c>
      <c r="Q1104" s="52">
        <f>IFERROR(_xll.qlIndexFixing(ONIndex1Y,I1104,TRUE,_xll.ohTrigger(RecalcTrigger,Trigger1Y)),NA())</f>
        <v>2.2780162207620691E-2</v>
      </c>
    </row>
    <row r="1105" spans="2:17" x14ac:dyDescent="0.2">
      <c r="B1105" s="46" t="s">
        <v>42</v>
      </c>
      <c r="D1105" s="49">
        <f>_xll.qlCalendarAdvance(Calendar,$D1104,B1105,"f",FALSE)</f>
        <v>47106</v>
      </c>
      <c r="E1105" s="49">
        <f>_xll.qlInterestRateIndexValueDate(IndexON,D1105)</f>
        <v>47106</v>
      </c>
      <c r="F1105" s="52">
        <f>IFERROR(_xll.qlIndexFixing(IndexON,D1105,TRUE,_xll.ohTrigger(RecalcTrigger,TriggerON)),NA())</f>
        <v>2.1148711797973618E-2</v>
      </c>
      <c r="H1105" s="49">
        <f>_xll.qlCalendarAdvance(Calendar,$H1104,B1105,"f",FALSE)</f>
        <v>47106</v>
      </c>
      <c r="I1105" s="49">
        <f>_xll.qlInterestRateIndexValueDate(Index1M,$H1105)</f>
        <v>47108</v>
      </c>
      <c r="J1105" s="52">
        <f>IFERROR(_xll.qlIndexFixing(Index1M,$H1105,TRUE,_xll.ohTrigger(RecalcTrigger,Trigger1M)),NA())</f>
        <v>2.1451387225320251E-2</v>
      </c>
      <c r="K1105" s="52">
        <f>IFERROR(_xll.qlIndexFixing(ONIndex1M,I1105,TRUE,_xll.ohTrigger(RecalcTrigger,Trigger1M)),NA())</f>
        <v>2.1429764372946636E-2</v>
      </c>
      <c r="L1105" s="52">
        <f>IFERROR(_xll.qlIndexFixing(Index3M,H1105,TRUE,_xll.ohTrigger(RecalcTrigger,Trigger3M)),NA())</f>
        <v>2.2128744193321559E-2</v>
      </c>
      <c r="M1105" s="52">
        <f>IFERROR(_xll.qlIndexFixing(ONIndex3M,I1105,TRUE,_xll.ohTrigger(RecalcTrigger,Trigger3M)),NA())</f>
        <v>2.2074237142977182E-2</v>
      </c>
      <c r="N1105" s="52">
        <f>IFERROR(_xll.qlIndexFixing(Index6M,$H1105,TRUE,_xll.ohTrigger(RecalcTrigger,Trigger6M)),NA())</f>
        <v>2.2474275493163932E-2</v>
      </c>
      <c r="O1105" s="52">
        <f>IFERROR(_xll.qlIndexFixing(ONIndex6M,I1105,TRUE,_xll.ohTrigger(RecalcTrigger,Trigger6M)),NA())</f>
        <v>2.2364072565839166E-2</v>
      </c>
      <c r="P1105" s="52">
        <f>IFERROR(_xll.qlIndexFixing(Index1Y,$H1105,TRUE,_xll.ohTrigger(RecalcTrigger,Trigger1Y)),NA())</f>
        <v>2.2993803122349204E-2</v>
      </c>
      <c r="Q1105" s="52">
        <f>IFERROR(_xll.qlIndexFixing(ONIndex1Y,I1105,TRUE,_xll.ohTrigger(RecalcTrigger,Trigger1Y)),NA())</f>
        <v>2.2779160997146164E-2</v>
      </c>
    </row>
    <row r="1106" spans="2:17" x14ac:dyDescent="0.2">
      <c r="B1106" s="46" t="s">
        <v>42</v>
      </c>
      <c r="D1106" s="49">
        <f>_xll.qlCalendarAdvance(Calendar,$D1105,B1106,"f",FALSE)</f>
        <v>47114</v>
      </c>
      <c r="E1106" s="49">
        <f>_xll.qlInterestRateIndexValueDate(IndexON,D1106)</f>
        <v>47114</v>
      </c>
      <c r="F1106" s="52">
        <f>IFERROR(_xll.qlIndexFixing(IndexON,D1106,TRUE,_xll.ohTrigger(RecalcTrigger,TriggerON)),NA())</f>
        <v>2.1150684991662061E-2</v>
      </c>
      <c r="H1106" s="49">
        <f>_xll.qlCalendarAdvance(Calendar,$H1105,B1106,"f",FALSE)</f>
        <v>47114</v>
      </c>
      <c r="I1106" s="49">
        <f>_xll.qlInterestRateIndexValueDate(Index1M,$H1106)</f>
        <v>47116</v>
      </c>
      <c r="J1106" s="52">
        <f>IFERROR(_xll.qlIndexFixing(Index1M,$H1106,TRUE,_xll.ohTrigger(RecalcTrigger,Trigger1M)),NA())</f>
        <v>2.1453609953673597E-2</v>
      </c>
      <c r="K1106" s="52">
        <f>IFERROR(_xll.qlIndexFixing(ONIndex1M,I1106,TRUE,_xll.ohTrigger(RecalcTrigger,Trigger1M)),NA())</f>
        <v>2.1431176393607032E-2</v>
      </c>
      <c r="L1106" s="52">
        <f>IFERROR(_xll.qlIndexFixing(Index3M,H1106,TRUE,_xll.ohTrigger(RecalcTrigger,Trigger3M)),NA())</f>
        <v>2.2127393028506859E-2</v>
      </c>
      <c r="M1106" s="52">
        <f>IFERROR(_xll.qlIndexFixing(ONIndex3M,I1106,TRUE,_xll.ohTrigger(RecalcTrigger,Trigger3M)),NA())</f>
        <v>2.2073390934673753E-2</v>
      </c>
      <c r="N1106" s="52">
        <f>IFERROR(_xll.qlIndexFixing(Index6M,$H1106,TRUE,_xll.ohTrigger(RecalcTrigger,Trigger6M)),NA())</f>
        <v>2.2472454865162604E-2</v>
      </c>
      <c r="O1106" s="52">
        <f>IFERROR(_xll.qlIndexFixing(ONIndex6M,I1106,TRUE,_xll.ohTrigger(RecalcTrigger,Trigger6M)),NA())</f>
        <v>2.2363264241391789E-2</v>
      </c>
      <c r="P1106" s="52">
        <f>IFERROR(_xll.qlIndexFixing(Index1Y,$H1106,TRUE,_xll.ohTrigger(RecalcTrigger,Trigger1Y)),NA())</f>
        <v>2.2991931686337216E-2</v>
      </c>
      <c r="Q1106" s="52">
        <f>IFERROR(_xll.qlIndexFixing(ONIndex1Y,I1106,TRUE,_xll.ohTrigger(RecalcTrigger,Trigger1Y)),NA())</f>
        <v>2.2778304520256754E-2</v>
      </c>
    </row>
    <row r="1107" spans="2:17" x14ac:dyDescent="0.2">
      <c r="B1107" s="46" t="s">
        <v>42</v>
      </c>
      <c r="D1107" s="49">
        <f>_xll.qlCalendarAdvance(Calendar,$D1106,B1107,"f",FALSE)</f>
        <v>47121</v>
      </c>
      <c r="E1107" s="49">
        <f>_xll.qlInterestRateIndexValueDate(IndexON,D1107)</f>
        <v>47121</v>
      </c>
      <c r="F1107" s="52">
        <f>IFERROR(_xll.qlIndexFixing(IndexON,D1107,TRUE,_xll.ohTrigger(RecalcTrigger,TriggerON)),NA())</f>
        <v>2.1152330829767862E-2</v>
      </c>
      <c r="H1107" s="49">
        <f>_xll.qlCalendarAdvance(Calendar,$H1106,B1107,"f",FALSE)</f>
        <v>47121</v>
      </c>
      <c r="I1107" s="49">
        <f>_xll.qlInterestRateIndexValueDate(Index1M,$H1107)</f>
        <v>47123</v>
      </c>
      <c r="J1107" s="52">
        <f>IFERROR(_xll.qlIndexFixing(Index1M,$H1107,TRUE,_xll.ohTrigger(RecalcTrigger,Trigger1M)),NA())</f>
        <v>2.1453396419601683E-2</v>
      </c>
      <c r="K1107" s="52">
        <f>IFERROR(_xll.qlIndexFixing(ONIndex1M,I1107,TRUE,_xll.ohTrigger(RecalcTrigger,Trigger1M)),NA())</f>
        <v>2.1432328507531295E-2</v>
      </c>
      <c r="L1107" s="52">
        <f>IFERROR(_xll.qlIndexFixing(Index3M,H1107,TRUE,_xll.ohTrigger(RecalcTrigger,Trigger3M)),NA())</f>
        <v>2.2126147833101406E-2</v>
      </c>
      <c r="M1107" s="52">
        <f>IFERROR(_xll.qlIndexFixing(ONIndex3M,I1107,TRUE,_xll.ohTrigger(RecalcTrigger,Trigger3M)),NA())</f>
        <v>2.207261749104461E-2</v>
      </c>
      <c r="N1107" s="52">
        <f>IFERROR(_xll.qlIndexFixing(Index6M,$H1107,TRUE,_xll.ohTrigger(RecalcTrigger,Trigger6M)),NA())</f>
        <v>2.2470235984164262E-2</v>
      </c>
      <c r="O1107" s="52">
        <f>IFERROR(_xll.qlIndexFixing(ONIndex6M,I1107,TRUE,_xll.ohTrigger(RecalcTrigger,Trigger6M)),NA())</f>
        <v>2.236251923621424E-2</v>
      </c>
      <c r="P1107" s="52">
        <f>IFERROR(_xll.qlIndexFixing(Index1Y,$H1107,TRUE,_xll.ohTrigger(RecalcTrigger,Trigger1Y)),NA())</f>
        <v>2.2989331821654004E-2</v>
      </c>
      <c r="Q1107" s="52">
        <f>IFERROR(_xll.qlIndexFixing(ONIndex1Y,I1107,TRUE,_xll.ohTrigger(RecalcTrigger,Trigger1Y)),NA())</f>
        <v>2.2777516443213131E-2</v>
      </c>
    </row>
    <row r="1108" spans="2:17" x14ac:dyDescent="0.2">
      <c r="B1108" s="46" t="s">
        <v>42</v>
      </c>
      <c r="D1108" s="49">
        <f>_xll.qlCalendarAdvance(Calendar,$D1107,B1108,"f",FALSE)</f>
        <v>47128</v>
      </c>
      <c r="E1108" s="49">
        <f>_xll.qlInterestRateIndexValueDate(IndexON,D1108)</f>
        <v>47128</v>
      </c>
      <c r="F1108" s="52">
        <f>IFERROR(_xll.qlIndexFixing(IndexON,D1108,TRUE,_xll.ohTrigger(RecalcTrigger,TriggerON)),NA())</f>
        <v>2.1153901606236758E-2</v>
      </c>
      <c r="H1108" s="49">
        <f>_xll.qlCalendarAdvance(Calendar,$H1107,B1108,"f",FALSE)</f>
        <v>47128</v>
      </c>
      <c r="I1108" s="49">
        <f>_xll.qlInterestRateIndexValueDate(Index1M,$H1108)</f>
        <v>47130</v>
      </c>
      <c r="J1108" s="52">
        <f>IFERROR(_xll.qlIndexFixing(Index1M,$H1108,TRUE,_xll.ohTrigger(RecalcTrigger,Trigger1M)),NA())</f>
        <v>2.1454561186442081E-2</v>
      </c>
      <c r="K1108" s="52">
        <f>IFERROR(_xll.qlIndexFixing(ONIndex1M,I1108,TRUE,_xll.ohTrigger(RecalcTrigger,Trigger1M)),NA())</f>
        <v>2.143360498133795E-2</v>
      </c>
      <c r="L1108" s="52">
        <f>IFERROR(_xll.qlIndexFixing(Index3M,H1108,TRUE,_xll.ohTrigger(RecalcTrigger,Trigger3M)),NA())</f>
        <v>2.2124844289179713E-2</v>
      </c>
      <c r="M1108" s="52">
        <f>IFERROR(_xll.qlIndexFixing(ONIndex3M,I1108,TRUE,_xll.ohTrigger(RecalcTrigger,Trigger3M)),NA())</f>
        <v>2.2071659318703141E-2</v>
      </c>
      <c r="N1108" s="52">
        <f>IFERROR(_xll.qlIndexFixing(Index6M,$H1108,TRUE,_xll.ohTrigger(RecalcTrigger,Trigger6M)),NA())</f>
        <v>2.2468518071055259E-2</v>
      </c>
      <c r="O1108" s="52">
        <f>IFERROR(_xll.qlIndexFixing(ONIndex6M,I1108,TRUE,_xll.ohTrigger(RecalcTrigger,Trigger6M)),NA())</f>
        <v>2.2361589479302779E-2</v>
      </c>
      <c r="P1108" s="52">
        <f>IFERROR(_xll.qlIndexFixing(Index1Y,$H1108,TRUE,_xll.ohTrigger(RecalcTrigger,Trigger1Y)),NA())</f>
        <v>2.29866690404491E-2</v>
      </c>
      <c r="Q1108" s="52">
        <f>IFERROR(_xll.qlIndexFixing(ONIndex1Y,I1108,TRUE,_xll.ohTrigger(RecalcTrigger,Trigger1Y)),NA())</f>
        <v>2.2776534283899252E-2</v>
      </c>
    </row>
    <row r="1109" spans="2:17" x14ac:dyDescent="0.2">
      <c r="B1109" s="46" t="s">
        <v>42</v>
      </c>
      <c r="D1109" s="49">
        <f>_xll.qlCalendarAdvance(Calendar,$D1108,B1109,"f",FALSE)</f>
        <v>47135</v>
      </c>
      <c r="E1109" s="49">
        <f>_xll.qlInterestRateIndexValueDate(IndexON,D1109)</f>
        <v>47135</v>
      </c>
      <c r="F1109" s="52">
        <f>IFERROR(_xll.qlIndexFixing(IndexON,D1109,TRUE,_xll.ohTrigger(RecalcTrigger,TriggerON)),NA())</f>
        <v>2.1155397573346946E-2</v>
      </c>
      <c r="H1109" s="49">
        <f>_xll.qlCalendarAdvance(Calendar,$H1108,B1109,"f",FALSE)</f>
        <v>47135</v>
      </c>
      <c r="I1109" s="49">
        <f>_xll.qlInterestRateIndexValueDate(Index1M,$H1109)</f>
        <v>47137</v>
      </c>
      <c r="J1109" s="52">
        <f>IFERROR(_xll.qlIndexFixing(Index1M,$H1109,TRUE,_xll.ohTrigger(RecalcTrigger,Trigger1M)),NA())</f>
        <v>2.1455653613481233E-2</v>
      </c>
      <c r="K1109" s="52">
        <f>IFERROR(_xll.qlIndexFixing(ONIndex1M,I1109,TRUE,_xll.ohTrigger(RecalcTrigger,Trigger1M)),NA())</f>
        <v>2.1434808837792474E-2</v>
      </c>
      <c r="L1109" s="52">
        <f>IFERROR(_xll.qlIndexFixing(Index3M,H1109,TRUE,_xll.ohTrigger(RecalcTrigger,Trigger3M)),NA())</f>
        <v>2.2123482761950086E-2</v>
      </c>
      <c r="M1109" s="52">
        <f>IFERROR(_xll.qlIndexFixing(ONIndex3M,I1109,TRUE,_xll.ohTrigger(RecalcTrigger,Trigger3M)),NA())</f>
        <v>2.2070641376892297E-2</v>
      </c>
      <c r="N1109" s="52">
        <f>IFERROR(_xll.qlIndexFixing(Index6M,$H1109,TRUE,_xll.ohTrigger(RecalcTrigger,Trigger6M)),NA())</f>
        <v>2.246673817828242E-2</v>
      </c>
      <c r="O1109" s="52">
        <f>IFERROR(_xll.qlIndexFixing(ONIndex6M,I1109,TRUE,_xll.ohTrigger(RecalcTrigger,Trigger6M)),NA())</f>
        <v>2.2360594762194097E-2</v>
      </c>
      <c r="P1109" s="52">
        <f>IFERROR(_xll.qlIndexFixing(Index1Y,$H1109,TRUE,_xll.ohTrigger(RecalcTrigger,Trigger1Y)),NA())</f>
        <v>2.2983943586815422E-2</v>
      </c>
      <c r="Q1109" s="52">
        <f>IFERROR(_xll.qlIndexFixing(ONIndex1Y,I1109,TRUE,_xll.ohTrigger(RecalcTrigger,Trigger1Y)),NA())</f>
        <v>2.2775484789487876E-2</v>
      </c>
    </row>
    <row r="1110" spans="2:17" x14ac:dyDescent="0.2">
      <c r="B1110" s="46" t="s">
        <v>42</v>
      </c>
      <c r="D1110" s="49">
        <f>_xll.qlCalendarAdvance(Calendar,$D1109,B1110,"f",FALSE)</f>
        <v>47142</v>
      </c>
      <c r="E1110" s="49">
        <f>_xll.qlInterestRateIndexValueDate(IndexON,D1110)</f>
        <v>47142</v>
      </c>
      <c r="F1110" s="52">
        <f>IFERROR(_xll.qlIndexFixing(IndexON,D1110,TRUE,_xll.ohTrigger(RecalcTrigger,TriggerON)),NA())</f>
        <v>2.1156818983376624E-2</v>
      </c>
      <c r="H1110" s="49">
        <f>_xll.qlCalendarAdvance(Calendar,$H1109,B1110,"f",FALSE)</f>
        <v>47142</v>
      </c>
      <c r="I1110" s="49">
        <f>_xll.qlInterestRateIndexValueDate(Index1M,$H1110)</f>
        <v>47144</v>
      </c>
      <c r="J1110" s="52">
        <f>IFERROR(_xll.qlIndexFixing(Index1M,$H1110,TRUE,_xll.ohTrigger(RecalcTrigger,Trigger1M)),NA())</f>
        <v>2.1456673959820267E-2</v>
      </c>
      <c r="K1110" s="52">
        <f>IFERROR(_xll.qlIndexFixing(ONIndex1M,I1110,TRUE,_xll.ohTrigger(RecalcTrigger,Trigger1M)),NA())</f>
        <v>2.1435940335727821E-2</v>
      </c>
      <c r="L1110" s="52">
        <f>IFERROR(_xll.qlIndexFixing(Index3M,H1110,TRUE,_xll.ohTrigger(RecalcTrigger,Trigger3M)),NA())</f>
        <v>2.2122063616624388E-2</v>
      </c>
      <c r="M1110" s="52">
        <f>IFERROR(_xll.qlIndexFixing(ONIndex3M,I1110,TRUE,_xll.ohTrigger(RecalcTrigger,Trigger3M)),NA())</f>
        <v>2.206956402876159E-2</v>
      </c>
      <c r="N1110" s="52">
        <f>IFERROR(_xll.qlIndexFixing(Index6M,$H1110,TRUE,_xll.ohTrigger(RecalcTrigger,Trigger6M)),NA())</f>
        <v>2.2464896607888342E-2</v>
      </c>
      <c r="O1110" s="52">
        <f>IFERROR(_xll.qlIndexFixing(ONIndex6M,I1110,TRUE,_xll.ohTrigger(RecalcTrigger,Trigger6M)),NA())</f>
        <v>2.2359535383289497E-2</v>
      </c>
      <c r="P1110" s="52">
        <f>IFERROR(_xll.qlIndexFixing(Index1Y,$H1110,TRUE,_xll.ohTrigger(RecalcTrigger,Trigger1Y)),NA())</f>
        <v>2.2981155704854168E-2</v>
      </c>
      <c r="Q1110" s="52">
        <f>IFERROR(_xll.qlIndexFixing(ONIndex1Y,I1110,TRUE,_xll.ohTrigger(RecalcTrigger,Trigger1Y)),NA())</f>
        <v>2.2774368198028583E-2</v>
      </c>
    </row>
    <row r="1111" spans="2:17" x14ac:dyDescent="0.2">
      <c r="B1111" s="46" t="s">
        <v>42</v>
      </c>
      <c r="D1111" s="49">
        <f>_xll.qlCalendarAdvance(Calendar,$D1110,B1111,"f",FALSE)</f>
        <v>47149</v>
      </c>
      <c r="E1111" s="49">
        <f>_xll.qlInterestRateIndexValueDate(IndexON,D1111)</f>
        <v>47149</v>
      </c>
      <c r="F1111" s="52">
        <f>IFERROR(_xll.qlIndexFixing(IndexON,D1111,TRUE,_xll.ohTrigger(RecalcTrigger,TriggerON)),NA())</f>
        <v>2.1158166088524055E-2</v>
      </c>
      <c r="H1111" s="49">
        <f>_xll.qlCalendarAdvance(Calendar,$H1110,B1111,"f",FALSE)</f>
        <v>47149</v>
      </c>
      <c r="I1111" s="49">
        <f>_xll.qlInterestRateIndexValueDate(Index1M,$H1111)</f>
        <v>47151</v>
      </c>
      <c r="J1111" s="52">
        <f>IFERROR(_xll.qlIndexFixing(Index1M,$H1111,TRUE,_xll.ohTrigger(RecalcTrigger,Trigger1M)),NA())</f>
        <v>2.1455518913229912E-2</v>
      </c>
      <c r="K1111" s="52">
        <f>IFERROR(_xll.qlIndexFixing(ONIndex1M,I1111,TRUE,_xll.ohTrigger(RecalcTrigger,Trigger1M)),NA())</f>
        <v>2.1436999733657203E-2</v>
      </c>
      <c r="L1111" s="52">
        <f>IFERROR(_xll.qlIndexFixing(Index3M,H1111,TRUE,_xll.ohTrigger(RecalcTrigger,Trigger3M)),NA())</f>
        <v>2.2120024873762505E-2</v>
      </c>
      <c r="M1111" s="52">
        <f>IFERROR(_xll.qlIndexFixing(ONIndex3M,I1111,TRUE,_xll.ohTrigger(RecalcTrigger,Trigger3M)),NA())</f>
        <v>2.206842763746053E-2</v>
      </c>
      <c r="N1111" s="52">
        <f>IFERROR(_xll.qlIndexFixing(Index6M,$H1111,TRUE,_xll.ohTrigger(RecalcTrigger,Trigger6M)),NA())</f>
        <v>2.2462993661923118E-2</v>
      </c>
      <c r="O1111" s="52">
        <f>IFERROR(_xll.qlIndexFixing(ONIndex6M,I1111,TRUE,_xll.ohTrigger(RecalcTrigger,Trigger6M)),NA())</f>
        <v>2.2358411641310028E-2</v>
      </c>
      <c r="P1111" s="52">
        <f>IFERROR(_xll.qlIndexFixing(Index1Y,$H1111,TRUE,_xll.ohTrigger(RecalcTrigger,Trigger1Y)),NA())</f>
        <v>2.2978305638675468E-2</v>
      </c>
      <c r="Q1111" s="52">
        <f>IFERROR(_xll.qlIndexFixing(ONIndex1Y,I1111,TRUE,_xll.ohTrigger(RecalcTrigger,Trigger1Y)),NA())</f>
        <v>2.2773184747491015E-2</v>
      </c>
    </row>
    <row r="1112" spans="2:17" x14ac:dyDescent="0.2">
      <c r="B1112" s="46" t="s">
        <v>42</v>
      </c>
      <c r="D1112" s="49">
        <f>_xll.qlCalendarAdvance(Calendar,$D1111,B1112,"f",FALSE)</f>
        <v>47156</v>
      </c>
      <c r="E1112" s="49">
        <f>_xll.qlInterestRateIndexValueDate(IndexON,D1112)</f>
        <v>47156</v>
      </c>
      <c r="F1112" s="52">
        <f>IFERROR(_xll.qlIndexFixing(IndexON,D1112,TRUE,_xll.ohTrigger(RecalcTrigger,TriggerON)),NA())</f>
        <v>2.1159439141067438E-2</v>
      </c>
      <c r="H1112" s="49">
        <f>_xll.qlCalendarAdvance(Calendar,$H1111,B1112,"f",FALSE)</f>
        <v>47156</v>
      </c>
      <c r="I1112" s="49">
        <f>_xll.qlInterestRateIndexValueDate(Index1M,$H1112)</f>
        <v>47158</v>
      </c>
      <c r="J1112" s="52">
        <f>IFERROR(_xll.qlIndexFixing(Index1M,$H1112,TRUE,_xll.ohTrigger(RecalcTrigger,Trigger1M)),NA())</f>
        <v>2.1456410990116557E-2</v>
      </c>
      <c r="K1112" s="52">
        <f>IFERROR(_xll.qlIndexFixing(ONIndex1M,I1112,TRUE,_xll.ohTrigger(RecalcTrigger,Trigger1M)),NA())</f>
        <v>2.1437987290333638E-2</v>
      </c>
      <c r="L1112" s="52">
        <f>IFERROR(_xll.qlIndexFixing(Index3M,H1112,TRUE,_xll.ohTrigger(RecalcTrigger,Trigger3M)),NA())</f>
        <v>2.211849567729687E-2</v>
      </c>
      <c r="M1112" s="52">
        <f>IFERROR(_xll.qlIndexFixing(ONIndex3M,I1112,TRUE,_xll.ohTrigger(RecalcTrigger,Trigger3M)),NA())</f>
        <v>2.2067232566138628E-2</v>
      </c>
      <c r="N1112" s="52">
        <f>IFERROR(_xll.qlIndexFixing(Index6M,$H1112,TRUE,_xll.ohTrigger(RecalcTrigger,Trigger6M)),NA())</f>
        <v>2.2461029642438173E-2</v>
      </c>
      <c r="O1112" s="52">
        <f>IFERROR(_xll.qlIndexFixing(ONIndex6M,I1112,TRUE,_xll.ohTrigger(RecalcTrigger,Trigger6M)),NA())</f>
        <v>2.2357223834577056E-2</v>
      </c>
      <c r="P1112" s="52">
        <f>IFERROR(_xll.qlIndexFixing(Index1Y,$H1112,TRUE,_xll.ohTrigger(RecalcTrigger,Trigger1Y)),NA())</f>
        <v>2.2975393632398592E-2</v>
      </c>
      <c r="Q1112" s="52">
        <f>IFERROR(_xll.qlIndexFixing(ONIndex1Y,I1112,TRUE,_xll.ohTrigger(RecalcTrigger,Trigger1Y)),NA())</f>
        <v>2.2771934675924754E-2</v>
      </c>
    </row>
    <row r="1113" spans="2:17" x14ac:dyDescent="0.2">
      <c r="B1113" s="46" t="s">
        <v>42</v>
      </c>
      <c r="D1113" s="49">
        <f>_xll.qlCalendarAdvance(Calendar,$D1112,B1113,"f",FALSE)</f>
        <v>47163</v>
      </c>
      <c r="E1113" s="49">
        <f>_xll.qlInterestRateIndexValueDate(IndexON,D1113)</f>
        <v>47163</v>
      </c>
      <c r="F1113" s="52">
        <f>IFERROR(_xll.qlIndexFixing(IndexON,D1113,TRUE,_xll.ohTrigger(RecalcTrigger,TriggerON)),NA())</f>
        <v>2.116063839328497E-2</v>
      </c>
      <c r="H1113" s="49">
        <f>_xll.qlCalendarAdvance(Calendar,$H1112,B1113,"f",FALSE)</f>
        <v>47163</v>
      </c>
      <c r="I1113" s="49">
        <f>_xll.qlInterestRateIndexValueDate(Index1M,$H1113)</f>
        <v>47165</v>
      </c>
      <c r="J1113" s="52">
        <f>IFERROR(_xll.qlIndexFixing(Index1M,$H1113,TRUE,_xll.ohTrigger(RecalcTrigger,Trigger1M)),NA())</f>
        <v>2.1457231720845651E-2</v>
      </c>
      <c r="K1113" s="52">
        <f>IFERROR(_xll.qlIndexFixing(ONIndex1M,I1113,TRUE,_xll.ohTrigger(RecalcTrigger,Trigger1M)),NA())</f>
        <v>2.1438903264350273E-2</v>
      </c>
      <c r="L1113" s="52">
        <f>IFERROR(_xll.qlIndexFixing(Index3M,H1113,TRUE,_xll.ohTrigger(RecalcTrigger,Trigger3M)),NA())</f>
        <v>2.2116909935748909E-2</v>
      </c>
      <c r="M1113" s="52">
        <f>IFERROR(_xll.qlIndexFixing(ONIndex3M,I1113,TRUE,_xll.ohTrigger(RecalcTrigger,Trigger3M)),NA())</f>
        <v>2.206597917802533E-2</v>
      </c>
      <c r="N1113" s="52">
        <f>IFERROR(_xll.qlIndexFixing(Index6M,$H1113,TRUE,_xll.ohTrigger(RecalcTrigger,Trigger6M)),NA())</f>
        <v>2.2459004851492874E-2</v>
      </c>
      <c r="O1113" s="52">
        <f>IFERROR(_xll.qlIndexFixing(ONIndex6M,I1113,TRUE,_xll.ohTrigger(RecalcTrigger,Trigger6M)),NA())</f>
        <v>2.2355972261731694E-2</v>
      </c>
      <c r="P1113" s="52">
        <f>IFERROR(_xll.qlIndexFixing(Index1Y,$H1113,TRUE,_xll.ohTrigger(RecalcTrigger,Trigger1Y)),NA())</f>
        <v>2.2972419930151533E-2</v>
      </c>
      <c r="Q1113" s="52">
        <f>IFERROR(_xll.qlIndexFixing(ONIndex1Y,I1113,TRUE,_xll.ohTrigger(RecalcTrigger,Trigger1Y)),NA())</f>
        <v>2.277061822137938E-2</v>
      </c>
    </row>
    <row r="1114" spans="2:17" x14ac:dyDescent="0.2">
      <c r="B1114" s="46" t="s">
        <v>42</v>
      </c>
      <c r="D1114" s="49">
        <f>_xll.qlCalendarAdvance(Calendar,$D1113,B1114,"f",FALSE)</f>
        <v>47170</v>
      </c>
      <c r="E1114" s="49">
        <f>_xll.qlInterestRateIndexValueDate(IndexON,D1114)</f>
        <v>47170</v>
      </c>
      <c r="F1114" s="52">
        <f>IFERROR(_xll.qlIndexFixing(IndexON,D1114,TRUE,_xll.ohTrigger(RecalcTrigger,TriggerON)),NA())</f>
        <v>2.1161764097294977E-2</v>
      </c>
      <c r="H1114" s="49">
        <f>_xll.qlCalendarAdvance(Calendar,$H1113,B1114,"f",FALSE)</f>
        <v>47170</v>
      </c>
      <c r="I1114" s="49">
        <f>_xll.qlInterestRateIndexValueDate(Index1M,$H1114)</f>
        <v>47172</v>
      </c>
      <c r="J1114" s="52">
        <f>IFERROR(_xll.qlIndexFixing(Index1M,$H1114,TRUE,_xll.ohTrigger(RecalcTrigger,Trigger1M)),NA())</f>
        <v>2.1457981364481387E-2</v>
      </c>
      <c r="K1114" s="52">
        <f>IFERROR(_xll.qlIndexFixing(ONIndex1M,I1114,TRUE,_xll.ohTrigger(RecalcTrigger,Trigger1M)),NA())</f>
        <v>2.1439747914380192E-2</v>
      </c>
      <c r="L1114" s="52">
        <f>IFERROR(_xll.qlIndexFixing(Index3M,H1114,TRUE,_xll.ohTrigger(RecalcTrigger,Trigger3M)),NA())</f>
        <v>2.2115268014313242E-2</v>
      </c>
      <c r="M1114" s="52">
        <f>IFERROR(_xll.qlIndexFixing(ONIndex3M,I1114,TRUE,_xll.ohTrigger(RecalcTrigger,Trigger3M)),NA())</f>
        <v>2.206466783619021E-2</v>
      </c>
      <c r="N1114" s="52">
        <f>IFERROR(_xll.qlIndexFixing(Index6M,$H1114,TRUE,_xll.ohTrigger(RecalcTrigger,Trigger6M)),NA())</f>
        <v>2.2456919591147484E-2</v>
      </c>
      <c r="O1114" s="52">
        <f>IFERROR(_xll.qlIndexFixing(ONIndex6M,I1114,TRUE,_xll.ohTrigger(RecalcTrigger,Trigger6M)),NA())</f>
        <v>2.2354657221335117E-2</v>
      </c>
      <c r="P1114" s="52">
        <f>IFERROR(_xll.qlIndexFixing(Index1Y,$H1114,TRUE,_xll.ohTrigger(RecalcTrigger,Trigger1Y)),NA())</f>
        <v>2.2969384776070769E-2</v>
      </c>
      <c r="Q1114" s="52">
        <f>IFERROR(_xll.qlIndexFixing(ONIndex1Y,I1114,TRUE,_xll.ohTrigger(RecalcTrigger,Trigger1Y)),NA())</f>
        <v>2.2769235621904471E-2</v>
      </c>
    </row>
    <row r="1115" spans="2:17" x14ac:dyDescent="0.2">
      <c r="B1115" s="46" t="s">
        <v>42</v>
      </c>
      <c r="D1115" s="49">
        <f>_xll.qlCalendarAdvance(Calendar,$D1114,B1115,"f",FALSE)</f>
        <v>47177</v>
      </c>
      <c r="E1115" s="49">
        <f>_xll.qlInterestRateIndexValueDate(IndexON,D1115)</f>
        <v>47177</v>
      </c>
      <c r="F1115" s="52">
        <f>IFERROR(_xll.qlIndexFixing(IndexON,D1115,TRUE,_xll.ohTrigger(RecalcTrigger,TriggerON)),NA())</f>
        <v>2.1162816505615467E-2</v>
      </c>
      <c r="H1115" s="49">
        <f>_xll.qlCalendarAdvance(Calendar,$H1114,B1115,"f",FALSE)</f>
        <v>47177</v>
      </c>
      <c r="I1115" s="49">
        <f>_xll.qlInterestRateIndexValueDate(Index1M,$H1115)</f>
        <v>47179</v>
      </c>
      <c r="J1115" s="52">
        <f>IFERROR(_xll.qlIndexFixing(Index1M,$H1115,TRUE,_xll.ohTrigger(RecalcTrigger,Trigger1M)),NA())</f>
        <v>2.1461383777875986E-2</v>
      </c>
      <c r="K1115" s="52">
        <f>IFERROR(_xll.qlIndexFixing(ONIndex1M,I1115,TRUE,_xll.ohTrigger(RecalcTrigger,Trigger1M)),NA())</f>
        <v>2.1440521499176413E-2</v>
      </c>
      <c r="L1115" s="52">
        <f>IFERROR(_xll.qlIndexFixing(Index3M,H1115,TRUE,_xll.ohTrigger(RecalcTrigger,Trigger3M)),NA())</f>
        <v>2.2116297319038341E-2</v>
      </c>
      <c r="M1115" s="52">
        <f>IFERROR(_xll.qlIndexFixing(ONIndex3M,I1115,TRUE,_xll.ohTrigger(RecalcTrigger,Trigger3M)),NA())</f>
        <v>2.2063298903862716E-2</v>
      </c>
      <c r="N1115" s="52">
        <f>IFERROR(_xll.qlIndexFixing(Index6M,$H1115,TRUE,_xll.ohTrigger(RecalcTrigger,Trigger6M)),NA())</f>
        <v>2.2456866533678576E-2</v>
      </c>
      <c r="O1115" s="52">
        <f>IFERROR(_xll.qlIndexFixing(ONIndex6M,I1115,TRUE,_xll.ohTrigger(RecalcTrigger,Trigger6M)),NA())</f>
        <v>2.2353279011868565E-2</v>
      </c>
      <c r="P1115" s="52">
        <f>IFERROR(_xll.qlIndexFixing(Index1Y,$H1115,TRUE,_xll.ohTrigger(RecalcTrigger,Trigger1Y)),NA())</f>
        <v>2.2966288414300845E-2</v>
      </c>
      <c r="Q1115" s="52">
        <f>IFERROR(_xll.qlIndexFixing(ONIndex1Y,I1115,TRUE,_xll.ohTrigger(RecalcTrigger,Trigger1Y)),NA())</f>
        <v>2.2767787115389737E-2</v>
      </c>
    </row>
    <row r="1116" spans="2:17" x14ac:dyDescent="0.2">
      <c r="B1116" s="46" t="s">
        <v>42</v>
      </c>
      <c r="D1116" s="49">
        <f>_xll.qlCalendarAdvance(Calendar,$D1115,B1116,"f",FALSE)</f>
        <v>47184</v>
      </c>
      <c r="E1116" s="49">
        <f>_xll.qlInterestRateIndexValueDate(IndexON,D1116)</f>
        <v>47184</v>
      </c>
      <c r="F1116" s="52">
        <f>IFERROR(_xll.qlIndexFixing(IndexON,D1116,TRUE,_xll.ohTrigger(RecalcTrigger,TriggerON)),NA())</f>
        <v>2.1163795870364766E-2</v>
      </c>
      <c r="H1116" s="49">
        <f>_xll.qlCalendarAdvance(Calendar,$H1115,B1116,"f",FALSE)</f>
        <v>47184</v>
      </c>
      <c r="I1116" s="49">
        <f>_xll.qlInterestRateIndexValueDate(Index1M,$H1116)</f>
        <v>47186</v>
      </c>
      <c r="J1116" s="52">
        <f>IFERROR(_xll.qlIndexFixing(Index1M,$H1116,TRUE,_xll.ohTrigger(RecalcTrigger,Trigger1M)),NA())</f>
        <v>2.1461296853263801E-2</v>
      </c>
      <c r="K1116" s="52">
        <f>IFERROR(_xll.qlIndexFixing(ONIndex1M,I1116,TRUE,_xll.ohTrigger(RecalcTrigger,Trigger1M)),NA())</f>
        <v>2.1441224277252147E-2</v>
      </c>
      <c r="L1116" s="52">
        <f>IFERROR(_xll.qlIndexFixing(Index3M,H1116,TRUE,_xll.ohTrigger(RecalcTrigger,Trigger3M)),NA())</f>
        <v>2.2114524159655612E-2</v>
      </c>
      <c r="M1116" s="52">
        <f>IFERROR(_xll.qlIndexFixing(ONIndex3M,I1116,TRUE,_xll.ohTrigger(RecalcTrigger,Trigger3M)),NA())</f>
        <v>2.2061872744192357E-2</v>
      </c>
      <c r="N1116" s="52">
        <f>IFERROR(_xll.qlIndexFixing(Index6M,$H1116,TRUE,_xll.ohTrigger(RecalcTrigger,Trigger6M)),NA())</f>
        <v>2.2454644016453612E-2</v>
      </c>
      <c r="O1116" s="52">
        <f>IFERROR(_xll.qlIndexFixing(ONIndex6M,I1116,TRUE,_xll.ohTrigger(RecalcTrigger,Trigger6M)),NA())</f>
        <v>2.2351837931813279E-2</v>
      </c>
      <c r="P1116" s="52">
        <f>IFERROR(_xll.qlIndexFixing(Index1Y,$H1116,TRUE,_xll.ohTrigger(RecalcTrigger,Trigger1Y)),NA())</f>
        <v>2.2963131088994792E-2</v>
      </c>
      <c r="Q1116" s="52">
        <f>IFERROR(_xll.qlIndexFixing(ONIndex1Y,I1116,TRUE,_xll.ohTrigger(RecalcTrigger,Trigger1Y)),NA())</f>
        <v>2.2766272940124566E-2</v>
      </c>
    </row>
    <row r="1117" spans="2:17" x14ac:dyDescent="0.2">
      <c r="B1117" s="46" t="s">
        <v>42</v>
      </c>
      <c r="D1117" s="49">
        <f>_xll.qlCalendarAdvance(Calendar,$D1116,B1117,"f",FALSE)</f>
        <v>47191</v>
      </c>
      <c r="E1117" s="49">
        <f>_xll.qlInterestRateIndexValueDate(IndexON,D1117)</f>
        <v>47191</v>
      </c>
      <c r="F1117" s="52">
        <f>IFERROR(_xll.qlIndexFixing(IndexON,D1117,TRUE,_xll.ohTrigger(RecalcTrigger,TriggerON)),NA())</f>
        <v>2.1164702443741135E-2</v>
      </c>
      <c r="H1117" s="49">
        <f>_xll.qlCalendarAdvance(Calendar,$H1116,B1117,"f",FALSE)</f>
        <v>47191</v>
      </c>
      <c r="I1117" s="49">
        <f>_xll.qlInterestRateIndexValueDate(Index1M,$H1117)</f>
        <v>47193</v>
      </c>
      <c r="J1117" s="52">
        <f>IFERROR(_xll.qlIndexFixing(Index1M,$H1117,TRUE,_xll.ohTrigger(RecalcTrigger,Trigger1M)),NA())</f>
        <v>2.1461819889773387E-2</v>
      </c>
      <c r="K1117" s="52">
        <f>IFERROR(_xll.qlIndexFixing(ONIndex1M,I1117,TRUE,_xll.ohTrigger(RecalcTrigger,Trigger1M)),NA())</f>
        <v>2.1441856507360413E-2</v>
      </c>
      <c r="L1117" s="52">
        <f>IFERROR(_xll.qlIndexFixing(Index3M,H1117,TRUE,_xll.ohTrigger(RecalcTrigger,Trigger3M)),NA())</f>
        <v>2.2112696029621026E-2</v>
      </c>
      <c r="M1117" s="52">
        <f>IFERROR(_xll.qlIndexFixing(ONIndex3M,I1117,TRUE,_xll.ohTrigger(RecalcTrigger,Trigger3M)),NA())</f>
        <v>2.206038972040858E-2</v>
      </c>
      <c r="N1117" s="52">
        <f>IFERROR(_xll.qlIndexFixing(Index6M,$H1117,TRUE,_xll.ohTrigger(RecalcTrigger,Trigger6M)),NA())</f>
        <v>2.2452362007647261E-2</v>
      </c>
      <c r="O1117" s="52">
        <f>IFERROR(_xll.qlIndexFixing(ONIndex6M,I1117,TRUE,_xll.ohTrigger(RecalcTrigger,Trigger6M)),NA())</f>
        <v>2.2350334279730433E-2</v>
      </c>
      <c r="P1117" s="52">
        <f>IFERROR(_xll.qlIndexFixing(Index1Y,$H1117,TRUE,_xll.ohTrigger(RecalcTrigger,Trigger1Y)),NA())</f>
        <v>2.2959913044313489E-2</v>
      </c>
      <c r="Q1117" s="52">
        <f>IFERROR(_xll.qlIndexFixing(ONIndex1Y,I1117,TRUE,_xll.ohTrigger(RecalcTrigger,Trigger1Y)),NA())</f>
        <v>2.2764693333838792E-2</v>
      </c>
    </row>
    <row r="1118" spans="2:17" x14ac:dyDescent="0.2">
      <c r="B1118" s="46" t="s">
        <v>42</v>
      </c>
      <c r="D1118" s="49">
        <f>_xll.qlCalendarAdvance(Calendar,$D1117,B1118,"f",FALSE)</f>
        <v>47198</v>
      </c>
      <c r="E1118" s="49">
        <f>_xll.qlInterestRateIndexValueDate(IndexON,D1118)</f>
        <v>47198</v>
      </c>
      <c r="F1118" s="52">
        <f>IFERROR(_xll.qlIndexFixing(IndexON,D1118,TRUE,_xll.ohTrigger(RecalcTrigger,TriggerON)),NA())</f>
        <v>2.1165536478102709E-2</v>
      </c>
      <c r="H1118" s="49">
        <f>_xll.qlCalendarAdvance(Calendar,$H1117,B1118,"f",FALSE)</f>
        <v>47198</v>
      </c>
      <c r="I1118" s="49">
        <f>_xll.qlInterestRateIndexValueDate(Index1M,$H1118)</f>
        <v>47200</v>
      </c>
      <c r="J1118" s="52">
        <f>IFERROR(_xll.qlIndexFixing(Index1M,$H1118,TRUE,_xll.ohTrigger(RecalcTrigger,Trigger1M)),NA())</f>
        <v>2.1462272918482128E-2</v>
      </c>
      <c r="K1118" s="52">
        <f>IFERROR(_xll.qlIndexFixing(ONIndex1M,I1118,TRUE,_xll.ohTrigger(RecalcTrigger,Trigger1M)),NA())</f>
        <v>2.1442418448174294E-2</v>
      </c>
      <c r="L1118" s="52">
        <f>IFERROR(_xll.qlIndexFixing(Index3M,H1118,TRUE,_xll.ohTrigger(RecalcTrigger,Trigger3M)),NA())</f>
        <v>2.2110813294253417E-2</v>
      </c>
      <c r="M1118" s="52">
        <f>IFERROR(_xll.qlIndexFixing(ONIndex3M,I1118,TRUE,_xll.ohTrigger(RecalcTrigger,Trigger3M)),NA())</f>
        <v>2.2058850195660895E-2</v>
      </c>
      <c r="N1118" s="52">
        <f>IFERROR(_xll.qlIndexFixing(Index6M,$H1118,TRUE,_xll.ohTrigger(RecalcTrigger,Trigger6M)),NA())</f>
        <v>2.2450020809418679E-2</v>
      </c>
      <c r="O1118" s="52">
        <f>IFERROR(_xll.qlIndexFixing(ONIndex6M,I1118,TRUE,_xll.ohTrigger(RecalcTrigger,Trigger6M)),NA())</f>
        <v>2.2348768354101267E-2</v>
      </c>
      <c r="P1118" s="52">
        <f>IFERROR(_xll.qlIndexFixing(Index1Y,$H1118,TRUE,_xll.ohTrigger(RecalcTrigger,Trigger1Y)),NA())</f>
        <v>2.2956634524426308E-2</v>
      </c>
      <c r="Q1118" s="52">
        <f>IFERROR(_xll.qlIndexFixing(ONIndex1Y,I1118,TRUE,_xll.ohTrigger(RecalcTrigger,Trigger1Y)),NA())</f>
        <v>2.2763048534901742E-2</v>
      </c>
    </row>
    <row r="1119" spans="2:17" x14ac:dyDescent="0.2">
      <c r="B1119" s="46" t="s">
        <v>42</v>
      </c>
      <c r="D1119" s="49">
        <f>_xll.qlCalendarAdvance(Calendar,$D1118,B1119,"f",FALSE)</f>
        <v>47205</v>
      </c>
      <c r="E1119" s="49">
        <f>_xll.qlInterestRateIndexValueDate(IndexON,D1119)</f>
        <v>47205</v>
      </c>
      <c r="F1119" s="52">
        <f>IFERROR(_xll.qlIndexFixing(IndexON,D1119,TRUE,_xll.ohTrigger(RecalcTrigger,TriggerON)),NA())</f>
        <v>2.1166298225567814E-2</v>
      </c>
      <c r="H1119" s="49">
        <f>_xll.qlCalendarAdvance(Calendar,$H1118,B1119,"f",FALSE)</f>
        <v>47205</v>
      </c>
      <c r="I1119" s="49">
        <f>_xll.qlInterestRateIndexValueDate(Index1M,$H1119)</f>
        <v>47211</v>
      </c>
      <c r="J1119" s="52">
        <f>IFERROR(_xll.qlIndexFixing(Index1M,$H1119,TRUE,_xll.ohTrigger(RecalcTrigger,Trigger1M)),NA())</f>
        <v>2.1462185972306536E-2</v>
      </c>
      <c r="K1119" s="52">
        <f>IFERROR(_xll.qlIndexFixing(ONIndex1M,I1119,TRUE,_xll.ohTrigger(RecalcTrigger,Trigger1M)),NA())</f>
        <v>2.1443038077562093E-2</v>
      </c>
      <c r="L1119" s="52">
        <f>IFERROR(_xll.qlIndexFixing(Index3M,H1119,TRUE,_xll.ohTrigger(RecalcTrigger,Trigger3M)),NA())</f>
        <v>2.2106164311594199E-2</v>
      </c>
      <c r="M1119" s="52">
        <f>IFERROR(_xll.qlIndexFixing(ONIndex3M,I1119,TRUE,_xll.ohTrigger(RecalcTrigger,Trigger3M)),NA())</f>
        <v>2.2056788369111402E-2</v>
      </c>
      <c r="N1119" s="52">
        <f>IFERROR(_xll.qlIndexFixing(Index6M,$H1119,TRUE,_xll.ohTrigger(RecalcTrigger,Trigger6M)),NA())</f>
        <v>2.244521657442303E-2</v>
      </c>
      <c r="O1119" s="52">
        <f>IFERROR(_xll.qlIndexFixing(ONIndex6M,I1119,TRUE,_xll.ohTrigger(RecalcTrigger,Trigger6M)),NA())</f>
        <v>2.2346663997732108E-2</v>
      </c>
      <c r="P1119" s="52">
        <f>IFERROR(_xll.qlIndexFixing(Index1Y,$H1119,TRUE,_xll.ohTrigger(RecalcTrigger,Trigger1Y)),NA())</f>
        <v>2.2950469099136252E-2</v>
      </c>
      <c r="Q1119" s="52">
        <f>IFERROR(_xll.qlIndexFixing(ONIndex1Y,I1119,TRUE,_xll.ohTrigger(RecalcTrigger,Trigger1Y)),NA())</f>
        <v>2.276083838276044E-2</v>
      </c>
    </row>
    <row r="1120" spans="2:17" x14ac:dyDescent="0.2">
      <c r="B1120" s="46" t="s">
        <v>42</v>
      </c>
      <c r="D1120" s="49">
        <f>_xll.qlCalendarAdvance(Calendar,$D1119,B1120,"f",FALSE)</f>
        <v>47212</v>
      </c>
      <c r="E1120" s="49">
        <f>_xll.qlInterestRateIndexValueDate(IndexON,D1120)</f>
        <v>47212</v>
      </c>
      <c r="F1120" s="52">
        <f>IFERROR(_xll.qlIndexFixing(IndexON,D1120,TRUE,_xll.ohTrigger(RecalcTrigger,TriggerON)),NA())</f>
        <v>2.1166987938574522E-2</v>
      </c>
      <c r="H1120" s="49">
        <f>_xll.qlCalendarAdvance(Calendar,$H1119,B1120,"f",FALSE)</f>
        <v>47212</v>
      </c>
      <c r="I1120" s="49">
        <f>_xll.qlInterestRateIndexValueDate(Index1M,$H1120)</f>
        <v>47214</v>
      </c>
      <c r="J1120" s="52">
        <f>IFERROR(_xll.qlIndexFixing(Index1M,$H1120,TRUE,_xll.ohTrigger(RecalcTrigger,Trigger1M)),NA())</f>
        <v>2.146296998893768E-2</v>
      </c>
      <c r="K1120" s="52">
        <f>IFERROR(_xll.qlIndexFixing(ONIndex1M,I1120,TRUE,_xll.ohTrigger(RecalcTrigger,Trigger1M)),NA())</f>
        <v>2.1443332496531298E-2</v>
      </c>
      <c r="L1120" s="52">
        <f>IFERROR(_xll.qlIndexFixing(Index3M,H1120,TRUE,_xll.ohTrigger(RecalcTrigger,Trigger3M)),NA())</f>
        <v>2.2105309524737517E-2</v>
      </c>
      <c r="M1120" s="52">
        <f>IFERROR(_xll.qlIndexFixing(ONIndex3M,I1120,TRUE,_xll.ohTrigger(RecalcTrigger,Trigger3M)),NA())</f>
        <v>2.2055603095632037E-2</v>
      </c>
      <c r="N1120" s="52">
        <f>IFERROR(_xll.qlIndexFixing(Index6M,$H1120,TRUE,_xll.ohTrigger(RecalcTrigger,Trigger6M)),NA())</f>
        <v>2.2445162053349198E-2</v>
      </c>
      <c r="O1120" s="52">
        <f>IFERROR(_xll.qlIndexFixing(ONIndex6M,I1120,TRUE,_xll.ohTrigger(RecalcTrigger,Trigger6M)),NA())</f>
        <v>2.2345450876528616E-2</v>
      </c>
      <c r="P1120" s="52">
        <f>IFERROR(_xll.qlIndexFixing(Index1Y,$H1120,TRUE,_xll.ohTrigger(RecalcTrigger,Trigger1Y)),NA())</f>
        <v>2.2949897035747735E-2</v>
      </c>
      <c r="Q1120" s="52">
        <f>IFERROR(_xll.qlIndexFixing(ONIndex1Y,I1120,TRUE,_xll.ohTrigger(RecalcTrigger,Trigger1Y)),NA())</f>
        <v>2.2759564310392832E-2</v>
      </c>
    </row>
    <row r="1121" spans="2:17" x14ac:dyDescent="0.2">
      <c r="B1121" s="46" t="s">
        <v>42</v>
      </c>
      <c r="D1121" s="49">
        <f>_xll.qlCalendarAdvance(Calendar,$D1120,B1121,"f",FALSE)</f>
        <v>47219</v>
      </c>
      <c r="E1121" s="49">
        <f>_xll.qlInterestRateIndexValueDate(IndexON,D1121)</f>
        <v>47219</v>
      </c>
      <c r="F1121" s="52">
        <f>IFERROR(_xll.qlIndexFixing(IndexON,D1121,TRUE,_xll.ohTrigger(RecalcTrigger,TriggerON)),NA())</f>
        <v>2.1167605869321093E-2</v>
      </c>
      <c r="H1121" s="49">
        <f>_xll.qlCalendarAdvance(Calendar,$H1120,B1121,"f",FALSE)</f>
        <v>47219</v>
      </c>
      <c r="I1121" s="49">
        <f>_xll.qlInterestRateIndexValueDate(Index1M,$H1121)</f>
        <v>47221</v>
      </c>
      <c r="J1121" s="52">
        <f>IFERROR(_xll.qlIndexFixing(Index1M,$H1121,TRUE,_xll.ohTrigger(RecalcTrigger,Trigger1M)),NA())</f>
        <v>2.1463214548928002E-2</v>
      </c>
      <c r="K1121" s="52">
        <f>IFERROR(_xll.qlIndexFixing(ONIndex1M,I1121,TRUE,_xll.ohTrigger(RecalcTrigger,Trigger1M)),NA())</f>
        <v>2.1443685121420586E-2</v>
      </c>
      <c r="L1121" s="52">
        <f>IFERROR(_xll.qlIndexFixing(Index3M,H1121,TRUE,_xll.ohTrigger(RecalcTrigger,Trigger3M)),NA())</f>
        <v>2.2103276801875398E-2</v>
      </c>
      <c r="M1121" s="52">
        <f>IFERROR(_xll.qlIndexFixing(ONIndex3M,I1121,TRUE,_xll.ohTrigger(RecalcTrigger,Trigger3M)),NA())</f>
        <v>2.2053896246809757E-2</v>
      </c>
      <c r="N1121" s="52">
        <f>IFERROR(_xll.qlIndexFixing(Index6M,$H1121,TRUE,_xll.ohTrigger(RecalcTrigger,Trigger6M)),NA())</f>
        <v>2.2442645099843044E-2</v>
      </c>
      <c r="O1121" s="52">
        <f>IFERROR(_xll.qlIndexFixing(ONIndex6M,I1121,TRUE,_xll.ohTrigger(RecalcTrigger,Trigger6M)),NA())</f>
        <v>2.2343699921627547E-2</v>
      </c>
      <c r="P1121" s="52">
        <f>IFERROR(_xll.qlIndexFixing(Index1Y,$H1121,TRUE,_xll.ohTrigger(RecalcTrigger,Trigger1Y)),NA())</f>
        <v>2.2946438555332765E-2</v>
      </c>
      <c r="Q1121" s="52">
        <f>IFERROR(_xll.qlIndexFixing(ONIndex1Y,I1121,TRUE,_xll.ohTrigger(RecalcTrigger,Trigger1Y)),NA())</f>
        <v>2.275772536100007E-2</v>
      </c>
    </row>
    <row r="1122" spans="2:17" x14ac:dyDescent="0.2">
      <c r="B1122" s="46" t="s">
        <v>42</v>
      </c>
      <c r="D1122" s="49">
        <f>_xll.qlCalendarAdvance(Calendar,$D1121,B1122,"f",FALSE)</f>
        <v>47226</v>
      </c>
      <c r="E1122" s="49">
        <f>_xll.qlInterestRateIndexValueDate(IndexON,D1122)</f>
        <v>47226</v>
      </c>
      <c r="F1122" s="52">
        <f>IFERROR(_xll.qlIndexFixing(IndexON,D1122,TRUE,_xll.ohTrigger(RecalcTrigger,TriggerON)),NA())</f>
        <v>2.1168152270005791E-2</v>
      </c>
      <c r="H1122" s="49">
        <f>_xll.qlCalendarAdvance(Calendar,$H1121,B1122,"f",FALSE)</f>
        <v>47226</v>
      </c>
      <c r="I1122" s="49">
        <f>_xll.qlInterestRateIndexValueDate(Index1M,$H1122)</f>
        <v>47228</v>
      </c>
      <c r="J1122" s="52">
        <f>IFERROR(_xll.qlIndexFixing(Index1M,$H1122,TRUE,_xll.ohTrigger(RecalcTrigger,Trigger1M)),NA())</f>
        <v>2.1463390137589033E-2</v>
      </c>
      <c r="K1122" s="52">
        <f>IFERROR(_xll.qlIndexFixing(ONIndex1M,I1122,TRUE,_xll.ohTrigger(RecalcTrigger,Trigger1M)),NA())</f>
        <v>2.1443968491547949E-2</v>
      </c>
      <c r="L1122" s="52">
        <f>IFERROR(_xll.qlIndexFixing(Index3M,H1122,TRUE,_xll.ohTrigger(RecalcTrigger,Trigger3M)),NA())</f>
        <v>2.2101190866424657E-2</v>
      </c>
      <c r="M1122" s="52">
        <f>IFERROR(_xll.qlIndexFixing(ONIndex3M,I1122,TRUE,_xll.ohTrigger(RecalcTrigger,Trigger3M)),NA())</f>
        <v>2.205213434962161E-2</v>
      </c>
      <c r="N1122" s="52">
        <f>IFERROR(_xll.qlIndexFixing(Index6M,$H1122,TRUE,_xll.ohTrigger(RecalcTrigger,Trigger6M)),NA())</f>
        <v>2.2440070165587606E-2</v>
      </c>
      <c r="O1122" s="52">
        <f>IFERROR(_xll.qlIndexFixing(ONIndex6M,I1122,TRUE,_xll.ohTrigger(RecalcTrigger,Trigger6M)),NA())</f>
        <v>2.2341887887344924E-2</v>
      </c>
      <c r="P1122" s="52">
        <f>IFERROR(_xll.qlIndexFixing(Index1Y,$H1122,TRUE,_xll.ohTrigger(RecalcTrigger,Trigger1Y)),NA())</f>
        <v>2.2943355434074303E-2</v>
      </c>
      <c r="Q1122" s="52">
        <f>IFERROR(_xll.qlIndexFixing(ONIndex1Y,I1122,TRUE,_xll.ohTrigger(RecalcTrigger,Trigger1Y)),NA())</f>
        <v>2.2755822170914541E-2</v>
      </c>
    </row>
    <row r="1123" spans="2:17" x14ac:dyDescent="0.2">
      <c r="B1123" s="46" t="s">
        <v>42</v>
      </c>
      <c r="D1123" s="49">
        <f>_xll.qlCalendarAdvance(Calendar,$D1122,B1123,"f",FALSE)</f>
        <v>47233</v>
      </c>
      <c r="E1123" s="49">
        <f>_xll.qlInterestRateIndexValueDate(IndexON,D1123)</f>
        <v>47233</v>
      </c>
      <c r="F1123" s="52">
        <f>IFERROR(_xll.qlIndexFixing(IndexON,D1123,TRUE,_xll.ohTrigger(RecalcTrigger,TriggerON)),NA())</f>
        <v>2.1168627392906814E-2</v>
      </c>
      <c r="H1123" s="49">
        <f>_xll.qlCalendarAdvance(Calendar,$H1122,B1123,"f",FALSE)</f>
        <v>47233</v>
      </c>
      <c r="I1123" s="49">
        <f>_xll.qlInterestRateIndexValueDate(Index1M,$H1123)</f>
        <v>47235</v>
      </c>
      <c r="J1123" s="52">
        <f>IFERROR(_xll.qlIndexFixing(Index1M,$H1123,TRUE,_xll.ohTrigger(RecalcTrigger,Trigger1M)),NA())</f>
        <v>2.146349701403737E-2</v>
      </c>
      <c r="K1123" s="52">
        <f>IFERROR(_xll.qlIndexFixing(ONIndex1M,I1123,TRUE,_xll.ohTrigger(RecalcTrigger,Trigger1M)),NA())</f>
        <v>2.1444207873422272E-2</v>
      </c>
      <c r="L1123" s="52">
        <f>IFERROR(_xll.qlIndexFixing(Index3M,H1123,TRUE,_xll.ohTrigger(RecalcTrigger,Trigger3M)),NA())</f>
        <v>2.2099052083641251E-2</v>
      </c>
      <c r="M1123" s="52">
        <f>IFERROR(_xll.qlIndexFixing(ONIndex3M,I1123,TRUE,_xll.ohTrigger(RecalcTrigger,Trigger3M)),NA())</f>
        <v>2.2050053812598946E-2</v>
      </c>
      <c r="N1123" s="52">
        <f>IFERROR(_xll.qlIndexFixing(Index6M,$H1123,TRUE,_xll.ohTrigger(RecalcTrigger,Trigger6M)),NA())</f>
        <v>2.2437437552760193E-2</v>
      </c>
      <c r="O1123" s="52">
        <f>IFERROR(_xll.qlIndexFixing(ONIndex6M,I1123,TRUE,_xll.ohTrigger(RecalcTrigger,Trigger6M)),NA())</f>
        <v>2.233974258293081E-2</v>
      </c>
      <c r="P1123" s="52">
        <f>IFERROR(_xll.qlIndexFixing(Index1Y,$H1123,TRUE,_xll.ohTrigger(RecalcTrigger,Trigger1Y)),NA())</f>
        <v>2.2939343343347303E-2</v>
      </c>
      <c r="Q1123" s="52">
        <f>IFERROR(_xll.qlIndexFixing(ONIndex1Y,I1123,TRUE,_xll.ohTrigger(RecalcTrigger,Trigger1Y)),NA())</f>
        <v>2.2753568739712904E-2</v>
      </c>
    </row>
    <row r="1124" spans="2:17" x14ac:dyDescent="0.2">
      <c r="B1124" s="46" t="s">
        <v>42</v>
      </c>
      <c r="D1124" s="49">
        <f>_xll.qlCalendarAdvance(Calendar,$D1123,B1124,"f",FALSE)</f>
        <v>47240</v>
      </c>
      <c r="E1124" s="49">
        <f>_xll.qlInterestRateIndexValueDate(IndexON,D1124)</f>
        <v>47240</v>
      </c>
      <c r="F1124" s="52">
        <f>IFERROR(_xll.qlIndexFixing(IndexON,D1124,TRUE,_xll.ohTrigger(RecalcTrigger,TriggerON)),NA())</f>
        <v>2.1169031490222423E-2</v>
      </c>
      <c r="H1124" s="49">
        <f>_xll.qlCalendarAdvance(Calendar,$H1123,B1124,"f",FALSE)</f>
        <v>47240</v>
      </c>
      <c r="I1124" s="49">
        <f>_xll.qlInterestRateIndexValueDate(Index1M,$H1124)</f>
        <v>47242</v>
      </c>
      <c r="J1124" s="52">
        <f>IFERROR(_xll.qlIndexFixing(Index1M,$H1124,TRUE,_xll.ohTrigger(RecalcTrigger,Trigger1M)),NA())</f>
        <v>2.1463535437405083E-2</v>
      </c>
      <c r="K1124" s="52">
        <f>IFERROR(_xll.qlIndexFixing(ONIndex1M,I1124,TRUE,_xll.ohTrigger(RecalcTrigger,Trigger1M)),NA())</f>
        <v>2.1444328502528975E-2</v>
      </c>
      <c r="L1124" s="52">
        <f>IFERROR(_xll.qlIndexFixing(Index3M,H1124,TRUE,_xll.ohTrigger(RecalcTrigger,Trigger3M)),NA())</f>
        <v>2.2098390628072576E-2</v>
      </c>
      <c r="M1124" s="52">
        <f>IFERROR(_xll.qlIndexFixing(ONIndex3M,I1124,TRUE,_xll.ohTrigger(RecalcTrigger,Trigger3M)),NA())</f>
        <v>2.2048446862985571E-2</v>
      </c>
      <c r="N1124" s="52">
        <f>IFERROR(_xll.qlIndexFixing(Index6M,$H1124,TRUE,_xll.ohTrigger(RecalcTrigger,Trigger6M)),NA())</f>
        <v>2.2434747563540278E-2</v>
      </c>
      <c r="O1124" s="52">
        <f>IFERROR(_xll.qlIndexFixing(ONIndex6M,I1124,TRUE,_xll.ohTrigger(RecalcTrigger,Trigger6M)),NA())</f>
        <v>2.233808177479979E-2</v>
      </c>
      <c r="P1124" s="52">
        <f>IFERROR(_xll.qlIndexFixing(Index1Y,$H1124,TRUE,_xll.ohTrigger(RecalcTrigger,Trigger1Y)),NA())</f>
        <v>2.2935707100196795E-2</v>
      </c>
      <c r="Q1124" s="52">
        <f>IFERROR(_xll.qlIndexFixing(ONIndex1Y,I1124,TRUE,_xll.ohTrigger(RecalcTrigger,Trigger1Y)),NA())</f>
        <v>2.2751824020703637E-2</v>
      </c>
    </row>
    <row r="1125" spans="2:17" x14ac:dyDescent="0.2">
      <c r="B1125" s="46" t="s">
        <v>42</v>
      </c>
      <c r="D1125" s="49">
        <f>_xll.qlCalendarAdvance(Calendar,$D1124,B1125,"f",FALSE)</f>
        <v>47247</v>
      </c>
      <c r="E1125" s="49">
        <f>_xll.qlInterestRateIndexValueDate(IndexON,D1125)</f>
        <v>47247</v>
      </c>
      <c r="F1125" s="52">
        <f>IFERROR(_xll.qlIndexFixing(IndexON,D1125,TRUE,_xll.ohTrigger(RecalcTrigger,TriggerON)),NA())</f>
        <v>2.116936481439069E-2</v>
      </c>
      <c r="H1125" s="49">
        <f>_xll.qlCalendarAdvance(Calendar,$H1124,B1125,"f",FALSE)</f>
        <v>47247</v>
      </c>
      <c r="I1125" s="49">
        <f>_xll.qlInterestRateIndexValueDate(Index1M,$H1125)</f>
        <v>47249</v>
      </c>
      <c r="J1125" s="52">
        <f>IFERROR(_xll.qlIndexFixing(Index1M,$H1125,TRUE,_xll.ohTrigger(RecalcTrigger,Trigger1M)),NA())</f>
        <v>2.146350566681135E-2</v>
      </c>
      <c r="K1125" s="52">
        <f>IFERROR(_xll.qlIndexFixing(ONIndex1M,I1125,TRUE,_xll.ohTrigger(RecalcTrigger,Trigger1M)),NA())</f>
        <v>2.1444405660648869E-2</v>
      </c>
      <c r="L1125" s="52">
        <f>IFERROR(_xll.qlIndexFixing(Index3M,H1125,TRUE,_xll.ohTrigger(RecalcTrigger,Trigger3M)),NA())</f>
        <v>2.2096135884413563E-2</v>
      </c>
      <c r="M1125" s="52">
        <f>IFERROR(_xll.qlIndexFixing(ONIndex3M,I1125,TRUE,_xll.ohTrigger(RecalcTrigger,Trigger3M)),NA())</f>
        <v>2.2046521999836699E-2</v>
      </c>
      <c r="N1125" s="52">
        <f>IFERROR(_xll.qlIndexFixing(Index6M,$H1125,TRUE,_xll.ohTrigger(RecalcTrigger,Trigger6M)),NA())</f>
        <v>2.2432000500112518E-2</v>
      </c>
      <c r="O1125" s="52">
        <f>IFERROR(_xll.qlIndexFixing(ONIndex6M,I1125,TRUE,_xll.ohTrigger(RecalcTrigger,Trigger6M)),NA())</f>
        <v>2.233608829341982E-2</v>
      </c>
      <c r="P1125" s="52">
        <f>IFERROR(_xll.qlIndexFixing(Index1Y,$H1125,TRUE,_xll.ohTrigger(RecalcTrigger,Trigger1Y)),NA())</f>
        <v>2.2932012091232273E-2</v>
      </c>
      <c r="Q1125" s="52">
        <f>IFERROR(_xll.qlIndexFixing(ONIndex1Y,I1125,TRUE,_xll.ohTrigger(RecalcTrigger,Trigger1Y)),NA())</f>
        <v>2.2749729536677421E-2</v>
      </c>
    </row>
    <row r="1126" spans="2:17" x14ac:dyDescent="0.2">
      <c r="B1126" s="46" t="s">
        <v>42</v>
      </c>
      <c r="D1126" s="49">
        <f>_xll.qlCalendarAdvance(Calendar,$D1125,B1126,"f",FALSE)</f>
        <v>47254</v>
      </c>
      <c r="E1126" s="49">
        <f>_xll.qlInterestRateIndexValueDate(IndexON,D1126)</f>
        <v>47254</v>
      </c>
      <c r="F1126" s="52">
        <f>IFERROR(_xll.qlIndexFixing(IndexON,D1126,TRUE,_xll.ohTrigger(RecalcTrigger,TriggerON)),NA())</f>
        <v>2.116962761752994E-2</v>
      </c>
      <c r="H1126" s="49">
        <f>_xll.qlCalendarAdvance(Calendar,$H1125,B1126,"f",FALSE)</f>
        <v>47254</v>
      </c>
      <c r="I1126" s="49">
        <f>_xll.qlInterestRateIndexValueDate(Index1M,$H1126)</f>
        <v>47256</v>
      </c>
      <c r="J1126" s="52">
        <f>IFERROR(_xll.qlIndexFixing(Index1M,$H1126,TRUE,_xll.ohTrigger(RecalcTrigger,Trigger1M)),NA())</f>
        <v>2.1463407961383088E-2</v>
      </c>
      <c r="K1126" s="52">
        <f>IFERROR(_xll.qlIndexFixing(ONIndex1M,I1126,TRUE,_xll.ohTrigger(RecalcTrigger,Trigger1M)),NA())</f>
        <v>2.1444414598859041E-2</v>
      </c>
      <c r="L1126" s="52">
        <f>IFERROR(_xll.qlIndexFixing(Index3M,H1126,TRUE,_xll.ohTrigger(RecalcTrigger,Trigger3M)),NA())</f>
        <v>2.209382945802071E-2</v>
      </c>
      <c r="M1126" s="52">
        <f>IFERROR(_xll.qlIndexFixing(ONIndex3M,I1126,TRUE,_xll.ohTrigger(RecalcTrigger,Trigger3M)),NA())</f>
        <v>2.2044543540920003E-2</v>
      </c>
      <c r="N1126" s="52">
        <f>IFERROR(_xll.qlIndexFixing(Index6M,$H1126,TRUE,_xll.ohTrigger(RecalcTrigger,Trigger6M)),NA())</f>
        <v>2.2429196664664593E-2</v>
      </c>
      <c r="O1126" s="52">
        <f>IFERROR(_xll.qlIndexFixing(ONIndex6M,I1126,TRUE,_xll.ohTrigger(RecalcTrigger,Trigger6M)),NA())</f>
        <v>2.2334034926903001E-2</v>
      </c>
      <c r="P1126" s="52">
        <f>IFERROR(_xll.qlIndexFixing(Index1Y,$H1126,TRUE,_xll.ohTrigger(RecalcTrigger,Trigger1Y)),NA())</f>
        <v>2.2928258560681047E-2</v>
      </c>
      <c r="Q1126" s="52">
        <f>IFERROR(_xll.qlIndexFixing(ONIndex1Y,I1126,TRUE,_xll.ohTrigger(RecalcTrigger,Trigger1Y)),NA())</f>
        <v>2.2747571763996888E-2</v>
      </c>
    </row>
    <row r="1127" spans="2:17" x14ac:dyDescent="0.2">
      <c r="B1127" s="46" t="s">
        <v>42</v>
      </c>
      <c r="D1127" s="49">
        <f>_xll.qlCalendarAdvance(Calendar,$D1126,B1127,"f",FALSE)</f>
        <v>47261</v>
      </c>
      <c r="E1127" s="49">
        <f>_xll.qlInterestRateIndexValueDate(IndexON,D1127)</f>
        <v>47261</v>
      </c>
      <c r="F1127" s="52">
        <f>IFERROR(_xll.qlIndexFixing(IndexON,D1127,TRUE,_xll.ohTrigger(RecalcTrigger,TriggerON)),NA())</f>
        <v>2.1169820151838437E-2</v>
      </c>
      <c r="H1127" s="49">
        <f>_xll.qlCalendarAdvance(Calendar,$H1126,B1127,"f",FALSE)</f>
        <v>47261</v>
      </c>
      <c r="I1127" s="49">
        <f>_xll.qlInterestRateIndexValueDate(Index1M,$H1127)</f>
        <v>47263</v>
      </c>
      <c r="J1127" s="52">
        <f>IFERROR(_xll.qlIndexFixing(Index1M,$H1127,TRUE,_xll.ohTrigger(RecalcTrigger,Trigger1M)),NA())</f>
        <v>2.1463242580247205E-2</v>
      </c>
      <c r="K1127" s="52">
        <f>IFERROR(_xll.qlIndexFixing(ONIndex1M,I1127,TRUE,_xll.ohTrigger(RecalcTrigger,Trigger1M)),NA())</f>
        <v>2.1444355575592766E-2</v>
      </c>
      <c r="L1127" s="52">
        <f>IFERROR(_xll.qlIndexFixing(Index3M,H1127,TRUE,_xll.ohTrigger(RecalcTrigger,Trigger3M)),NA())</f>
        <v>2.2091471714225614E-2</v>
      </c>
      <c r="M1127" s="52">
        <f>IFERROR(_xll.qlIndexFixing(ONIndex3M,I1127,TRUE,_xll.ohTrigger(RecalcTrigger,Trigger3M)),NA())</f>
        <v>2.2042511849544866E-2</v>
      </c>
      <c r="N1127" s="52">
        <f>IFERROR(_xll.qlIndexFixing(Index6M,$H1127,TRUE,_xll.ohTrigger(RecalcTrigger,Trigger6M)),NA())</f>
        <v>2.2426336359386342E-2</v>
      </c>
      <c r="O1127" s="52">
        <f>IFERROR(_xll.qlIndexFixing(ONIndex6M,I1127,TRUE,_xll.ohTrigger(RecalcTrigger,Trigger6M)),NA())</f>
        <v>2.2331921973490765E-2</v>
      </c>
      <c r="P1127" s="52">
        <f>IFERROR(_xll.qlIndexFixing(Index1Y,$H1127,TRUE,_xll.ohTrigger(RecalcTrigger,Trigger1Y)),NA())</f>
        <v>2.2924446752776741E-2</v>
      </c>
      <c r="Q1127" s="52">
        <f>IFERROR(_xll.qlIndexFixing(ONIndex1Y,I1127,TRUE,_xll.ohTrigger(RecalcTrigger,Trigger1Y)),NA())</f>
        <v>2.2745350940791553E-2</v>
      </c>
    </row>
    <row r="1128" spans="2:17" x14ac:dyDescent="0.2">
      <c r="B1128" s="46" t="s">
        <v>42</v>
      </c>
      <c r="D1128" s="49">
        <f>_xll.qlCalendarAdvance(Calendar,$D1127,B1128,"f",FALSE)</f>
        <v>47268</v>
      </c>
      <c r="E1128" s="49">
        <f>_xll.qlInterestRateIndexValueDate(IndexON,D1128)</f>
        <v>47268</v>
      </c>
      <c r="F1128" s="52">
        <f>IFERROR(_xll.qlIndexFixing(IndexON,D1128,TRUE,_xll.ohTrigger(RecalcTrigger,TriggerON)),NA())</f>
        <v>2.1169942669754249E-2</v>
      </c>
      <c r="H1128" s="49">
        <f>_xll.qlCalendarAdvance(Calendar,$H1127,B1128,"f",FALSE)</f>
        <v>47268</v>
      </c>
      <c r="I1128" s="49">
        <f>_xll.qlInterestRateIndexValueDate(Index1M,$H1128)</f>
        <v>47270</v>
      </c>
      <c r="J1128" s="52">
        <f>IFERROR(_xll.qlIndexFixing(Index1M,$H1128,TRUE,_xll.ohTrigger(RecalcTrigger,Trigger1M)),NA())</f>
        <v>2.1463009782533196E-2</v>
      </c>
      <c r="K1128" s="52">
        <f>IFERROR(_xll.qlIndexFixing(ONIndex1M,I1128,TRUE,_xll.ohTrigger(RecalcTrigger,Trigger1M)),NA())</f>
        <v>2.1444228849683E-2</v>
      </c>
      <c r="L1128" s="52">
        <f>IFERROR(_xll.qlIndexFixing(Index3M,H1128,TRUE,_xll.ohTrigger(RecalcTrigger,Trigger3M)),NA())</f>
        <v>2.2089063018359875E-2</v>
      </c>
      <c r="M1128" s="52">
        <f>IFERROR(_xll.qlIndexFixing(ONIndex3M,I1128,TRUE,_xll.ohTrigger(RecalcTrigger,Trigger3M)),NA())</f>
        <v>2.2040427288860798E-2</v>
      </c>
      <c r="N1128" s="52">
        <f>IFERROR(_xll.qlIndexFixing(Index6M,$H1128,TRUE,_xll.ohTrigger(RecalcTrigger,Trigger6M)),NA())</f>
        <v>2.2423419886472791E-2</v>
      </c>
      <c r="O1128" s="52">
        <f>IFERROR(_xll.qlIndexFixing(ONIndex6M,I1128,TRUE,_xll.ohTrigger(RecalcTrigger,Trigger6M)),NA())</f>
        <v>2.232974973206403E-2</v>
      </c>
      <c r="P1128" s="52">
        <f>IFERROR(_xll.qlIndexFixing(Index1Y,$H1128,TRUE,_xll.ohTrigger(RecalcTrigger,Trigger1Y)),NA())</f>
        <v>2.2920576911760169E-2</v>
      </c>
      <c r="Q1128" s="52">
        <f>IFERROR(_xll.qlIndexFixing(ONIndex1Y,I1128,TRUE,_xll.ohTrigger(RecalcTrigger,Trigger1Y)),NA())</f>
        <v>2.2743067305110998E-2</v>
      </c>
    </row>
    <row r="1129" spans="2:17" x14ac:dyDescent="0.2">
      <c r="B1129" s="46" t="s">
        <v>42</v>
      </c>
      <c r="D1129" s="49">
        <f>_xll.qlCalendarAdvance(Calendar,$D1128,B1129,"f",FALSE)</f>
        <v>47275</v>
      </c>
      <c r="E1129" s="49">
        <f>_xll.qlInterestRateIndexValueDate(IndexON,D1129)</f>
        <v>47275</v>
      </c>
      <c r="F1129" s="52">
        <f>IFERROR(_xll.qlIndexFixing(IndexON,D1129,TRUE,_xll.ohTrigger(RecalcTrigger,TriggerON)),NA())</f>
        <v>2.1169995423395704E-2</v>
      </c>
      <c r="H1129" s="49">
        <f>_xll.qlCalendarAdvance(Calendar,$H1128,B1129,"f",FALSE)</f>
        <v>47275</v>
      </c>
      <c r="I1129" s="49">
        <f>_xll.qlInterestRateIndexValueDate(Index1M,$H1129)</f>
        <v>47277</v>
      </c>
      <c r="J1129" s="52">
        <f>IFERROR(_xll.qlIndexFixing(Index1M,$H1129,TRUE,_xll.ohTrigger(RecalcTrigger,Trigger1M)),NA())</f>
        <v>2.146270982737055E-2</v>
      </c>
      <c r="K1129" s="52">
        <f>IFERROR(_xll.qlIndexFixing(ONIndex1M,I1129,TRUE,_xll.ohTrigger(RecalcTrigger,Trigger1M)),NA())</f>
        <v>2.1444034679802826E-2</v>
      </c>
      <c r="L1129" s="52">
        <f>IFERROR(_xll.qlIndexFixing(Index3M,H1129,TRUE,_xll.ohTrigger(RecalcTrigger,Trigger3M)),NA())</f>
        <v>2.2086603735757628E-2</v>
      </c>
      <c r="M1129" s="52">
        <f>IFERROR(_xll.qlIndexFixing(ONIndex3M,I1129,TRUE,_xll.ohTrigger(RecalcTrigger,Trigger3M)),NA())</f>
        <v>2.2038290222017309E-2</v>
      </c>
      <c r="N1129" s="52">
        <f>IFERROR(_xll.qlIndexFixing(Index6M,$H1129,TRUE,_xll.ohTrigger(RecalcTrigger,Trigger6M)),NA())</f>
        <v>2.24204475481194E-2</v>
      </c>
      <c r="O1129" s="52">
        <f>IFERROR(_xll.qlIndexFixing(ONIndex6M,I1129,TRUE,_xll.ohTrigger(RecalcTrigger,Trigger6M)),NA())</f>
        <v>2.2327518500784294E-2</v>
      </c>
      <c r="P1129" s="52">
        <f>IFERROR(_xll.qlIndexFixing(Index1Y,$H1129,TRUE,_xll.ohTrigger(RecalcTrigger,Trigger1Y)),NA())</f>
        <v>2.2916649281876936E-2</v>
      </c>
      <c r="Q1129" s="52">
        <f>IFERROR(_xll.qlIndexFixing(ONIndex1Y,I1129,TRUE,_xll.ohTrigger(RecalcTrigger,Trigger1Y)),NA())</f>
        <v>2.2740721094844929E-2</v>
      </c>
    </row>
    <row r="1130" spans="2:17" x14ac:dyDescent="0.2">
      <c r="B1130" s="46" t="s">
        <v>42</v>
      </c>
      <c r="D1130" s="49">
        <f>_xll.qlCalendarAdvance(Calendar,$D1129,B1130,"f",FALSE)</f>
        <v>47282</v>
      </c>
      <c r="E1130" s="49">
        <f>_xll.qlInterestRateIndexValueDate(IndexON,D1130)</f>
        <v>47282</v>
      </c>
      <c r="F1130" s="52">
        <f>IFERROR(_xll.qlIndexFixing(IndexON,D1130,TRUE,_xll.ohTrigger(RecalcTrigger,TriggerON)),NA())</f>
        <v>2.1169978665041E-2</v>
      </c>
      <c r="H1130" s="49">
        <f>_xll.qlCalendarAdvance(Calendar,$H1129,B1130,"f",FALSE)</f>
        <v>47282</v>
      </c>
      <c r="I1130" s="49">
        <f>_xll.qlInterestRateIndexValueDate(Index1M,$H1130)</f>
        <v>47284</v>
      </c>
      <c r="J1130" s="52">
        <f>IFERROR(_xll.qlIndexFixing(Index1M,$H1130,TRUE,_xll.ohTrigger(RecalcTrigger,Trigger1M)),NA())</f>
        <v>2.1462342973891345E-2</v>
      </c>
      <c r="K1130" s="52">
        <f>IFERROR(_xll.qlIndexFixing(ONIndex1M,I1130,TRUE,_xll.ohTrigger(RecalcTrigger,Trigger1M)),NA())</f>
        <v>2.1443773324465454E-2</v>
      </c>
      <c r="L1130" s="52">
        <f>IFERROR(_xll.qlIndexFixing(Index3M,H1130,TRUE,_xll.ohTrigger(RecalcTrigger,Trigger3M)),NA())</f>
        <v>2.2084094231752179E-2</v>
      </c>
      <c r="M1130" s="52">
        <f>IFERROR(_xll.qlIndexFixing(ONIndex3M,I1130,TRUE,_xll.ohTrigger(RecalcTrigger,Trigger3M)),NA())</f>
        <v>2.2036101012163911E-2</v>
      </c>
      <c r="N1130" s="52">
        <f>IFERROR(_xll.qlIndexFixing(Index6M,$H1130,TRUE,_xll.ohTrigger(RecalcTrigger,Trigger6M)),NA())</f>
        <v>2.2417419646526809E-2</v>
      </c>
      <c r="O1130" s="52">
        <f>IFERROR(_xll.qlIndexFixing(ONIndex6M,I1130,TRUE,_xll.ohTrigger(RecalcTrigger,Trigger6M)),NA())</f>
        <v>2.2325228578292666E-2</v>
      </c>
      <c r="P1130" s="52">
        <f>IFERROR(_xll.qlIndexFixing(Index1Y,$H1130,TRUE,_xll.ohTrigger(RecalcTrigger,Trigger1Y)),NA())</f>
        <v>2.2912664107380267E-2</v>
      </c>
      <c r="Q1130" s="52">
        <f>IFERROR(_xll.qlIndexFixing(ONIndex1Y,I1130,TRUE,_xll.ohTrigger(RecalcTrigger,Trigger1Y)),NA())</f>
        <v>2.2738312548122863E-2</v>
      </c>
    </row>
    <row r="1131" spans="2:17" x14ac:dyDescent="0.2">
      <c r="B1131" s="46" t="s">
        <v>42</v>
      </c>
      <c r="D1131" s="49">
        <f>_xll.qlCalendarAdvance(Calendar,$D1130,B1131,"f",FALSE)</f>
        <v>47289</v>
      </c>
      <c r="E1131" s="49">
        <f>_xll.qlInterestRateIndexValueDate(IndexON,D1131)</f>
        <v>47289</v>
      </c>
      <c r="F1131" s="52">
        <f>IFERROR(_xll.qlIndexFixing(IndexON,D1131,TRUE,_xll.ohTrigger(RecalcTrigger,TriggerON)),NA())</f>
        <v>2.1169892647128208E-2</v>
      </c>
      <c r="H1131" s="49">
        <f>_xll.qlCalendarAdvance(Calendar,$H1130,B1131,"f",FALSE)</f>
        <v>47289</v>
      </c>
      <c r="I1131" s="49">
        <f>_xll.qlInterestRateIndexValueDate(Index1M,$H1131)</f>
        <v>47291</v>
      </c>
      <c r="J1131" s="52">
        <f>IFERROR(_xll.qlIndexFixing(Index1M,$H1131,TRUE,_xll.ohTrigger(RecalcTrigger,Trigger1M)),NA())</f>
        <v>2.1461909481222487E-2</v>
      </c>
      <c r="K1131" s="52">
        <f>IFERROR(_xll.qlIndexFixing(ONIndex1M,I1131,TRUE,_xll.ohTrigger(RecalcTrigger,Trigger1M)),NA())</f>
        <v>2.1443445042503839E-2</v>
      </c>
      <c r="L1131" s="52">
        <f>IFERROR(_xll.qlIndexFixing(Index3M,H1131,TRUE,_xll.ohTrigger(RecalcTrigger,Trigger3M)),NA())</f>
        <v>2.2081534871679371E-2</v>
      </c>
      <c r="M1131" s="52">
        <f>IFERROR(_xll.qlIndexFixing(ONIndex3M,I1131,TRUE,_xll.ohTrigger(RecalcTrigger,Trigger3M)),NA())</f>
        <v>2.2033860022450114E-2</v>
      </c>
      <c r="N1131" s="52">
        <f>IFERROR(_xll.qlIndexFixing(Index6M,$H1131,TRUE,_xll.ohTrigger(RecalcTrigger,Trigger6M)),NA())</f>
        <v>2.2414336483896957E-2</v>
      </c>
      <c r="O1131" s="52">
        <f>IFERROR(_xll.qlIndexFixing(ONIndex6M,I1131,TRUE,_xll.ohTrigger(RecalcTrigger,Trigger6M)),NA())</f>
        <v>2.2322880263310196E-2</v>
      </c>
      <c r="P1131" s="52">
        <f>IFERROR(_xll.qlIndexFixing(Index1Y,$H1131,TRUE,_xll.ohTrigger(RecalcTrigger,Trigger1Y)),NA())</f>
        <v>2.2908621632529057E-2</v>
      </c>
      <c r="Q1131" s="52">
        <f>IFERROR(_xll.qlIndexFixing(ONIndex1Y,I1131,TRUE,_xll.ohTrigger(RecalcTrigger,Trigger1Y)),NA())</f>
        <v>2.273584190299438E-2</v>
      </c>
    </row>
    <row r="1132" spans="2:17" x14ac:dyDescent="0.2">
      <c r="B1132" s="46" t="s">
        <v>42</v>
      </c>
      <c r="D1132" s="49">
        <f>_xll.qlCalendarAdvance(Calendar,$D1131,B1132,"f",FALSE)</f>
        <v>47296</v>
      </c>
      <c r="E1132" s="49">
        <f>_xll.qlInterestRateIndexValueDate(IndexON,D1132)</f>
        <v>47296</v>
      </c>
      <c r="F1132" s="52">
        <f>IFERROR(_xll.qlIndexFixing(IndexON,D1132,TRUE,_xll.ohTrigger(RecalcTrigger,TriggerON)),NA())</f>
        <v>2.1169737621535845E-2</v>
      </c>
      <c r="H1132" s="49">
        <f>_xll.qlCalendarAdvance(Calendar,$H1131,B1132,"f",FALSE)</f>
        <v>47296</v>
      </c>
      <c r="I1132" s="49">
        <f>_xll.qlInterestRateIndexValueDate(Index1M,$H1132)</f>
        <v>47298</v>
      </c>
      <c r="J1132" s="52">
        <f>IFERROR(_xll.qlIndexFixing(Index1M,$H1132,TRUE,_xll.ohTrigger(RecalcTrigger,Trigger1M)),NA())</f>
        <v>2.1462007156644591E-2</v>
      </c>
      <c r="K1132" s="52">
        <f>IFERROR(_xll.qlIndexFixing(ONIndex1M,I1132,TRUE,_xll.ohTrigger(RecalcTrigger,Trigger1M)),NA())</f>
        <v>2.1443050092511129E-2</v>
      </c>
      <c r="L1132" s="52">
        <f>IFERROR(_xll.qlIndexFixing(Index3M,H1132,TRUE,_xll.ohTrigger(RecalcTrigger,Trigger3M)),NA())</f>
        <v>2.2077485176407091E-2</v>
      </c>
      <c r="M1132" s="52">
        <f>IFERROR(_xll.qlIndexFixing(ONIndex3M,I1132,TRUE,_xll.ohTrigger(RecalcTrigger,Trigger3M)),NA())</f>
        <v>2.2031567616025427E-2</v>
      </c>
      <c r="N1132" s="52">
        <f>IFERROR(_xll.qlIndexFixing(Index6M,$H1132,TRUE,_xll.ohTrigger(RecalcTrigger,Trigger6M)),NA())</f>
        <v>2.2411198362436106E-2</v>
      </c>
      <c r="O1132" s="52">
        <f>IFERROR(_xll.qlIndexFixing(ONIndex6M,I1132,TRUE,_xll.ohTrigger(RecalcTrigger,Trigger6M)),NA())</f>
        <v>2.2320473854158251E-2</v>
      </c>
      <c r="P1132" s="52">
        <f>IFERROR(_xll.qlIndexFixing(Index1Y,$H1132,TRUE,_xll.ohTrigger(RecalcTrigger,Trigger1Y)),NA())</f>
        <v>2.2903342297945693E-2</v>
      </c>
      <c r="Q1132" s="52">
        <f>IFERROR(_xll.qlIndexFixing(ONIndex1Y,I1132,TRUE,_xll.ohTrigger(RecalcTrigger,Trigger1Y)),NA())</f>
        <v>2.2733309397509061E-2</v>
      </c>
    </row>
    <row r="1133" spans="2:17" x14ac:dyDescent="0.2">
      <c r="B1133" s="46" t="s">
        <v>42</v>
      </c>
      <c r="D1133" s="49">
        <f>_xll.qlCalendarAdvance(Calendar,$D1132,B1133,"f",FALSE)</f>
        <v>47303</v>
      </c>
      <c r="E1133" s="49">
        <f>_xll.qlInterestRateIndexValueDate(IndexON,D1133)</f>
        <v>47303</v>
      </c>
      <c r="F1133" s="52">
        <f>IFERROR(_xll.qlIndexFixing(IndexON,D1133,TRUE,_xll.ohTrigger(RecalcTrigger,TriggerON)),NA())</f>
        <v>2.1169513840861853E-2</v>
      </c>
      <c r="H1133" s="49">
        <f>_xll.qlCalendarAdvance(Calendar,$H1132,B1133,"f",FALSE)</f>
        <v>47303</v>
      </c>
      <c r="I1133" s="49">
        <f>_xll.qlInterestRateIndexValueDate(Index1M,$H1133)</f>
        <v>47305</v>
      </c>
      <c r="J1133" s="52">
        <f>IFERROR(_xll.qlIndexFixing(Index1M,$H1133,TRUE,_xll.ohTrigger(RecalcTrigger,Trigger1M)),NA())</f>
        <v>2.1460843614862151E-2</v>
      </c>
      <c r="K1133" s="52">
        <f>IFERROR(_xll.qlIndexFixing(ONIndex1M,I1133,TRUE,_xll.ohTrigger(RecalcTrigger,Trigger1M)),NA())</f>
        <v>2.1442588733000534E-2</v>
      </c>
      <c r="L1133" s="52">
        <f>IFERROR(_xll.qlIndexFixing(Index3M,H1133,TRUE,_xll.ohTrigger(RecalcTrigger,Trigger3M)),NA())</f>
        <v>2.2076268044675908E-2</v>
      </c>
      <c r="M1133" s="52">
        <f>IFERROR(_xll.qlIndexFixing(ONIndex3M,I1133,TRUE,_xll.ohTrigger(RecalcTrigger,Trigger3M)),NA())</f>
        <v>2.2029224156199234E-2</v>
      </c>
      <c r="N1133" s="52">
        <f>IFERROR(_xll.qlIndexFixing(Index6M,$H1133,TRUE,_xll.ohTrigger(RecalcTrigger,Trigger6M)),NA())</f>
        <v>2.2408005584350518E-2</v>
      </c>
      <c r="O1133" s="52">
        <f>IFERROR(_xll.qlIndexFixing(ONIndex6M,I1133,TRUE,_xll.ohTrigger(RecalcTrigger,Trigger6M)),NA())</f>
        <v>2.2318009649398007E-2</v>
      </c>
      <c r="P1133" s="52">
        <f>IFERROR(_xll.qlIndexFixing(Index1Y,$H1133,TRUE,_xll.ohTrigger(RecalcTrigger,Trigger1Y)),NA())</f>
        <v>2.2900365758826886E-2</v>
      </c>
      <c r="Q1133" s="52">
        <f>IFERROR(_xll.qlIndexFixing(ONIndex1Y,I1133,TRUE,_xll.ohTrigger(RecalcTrigger,Trigger1Y)),NA())</f>
        <v>2.2730715269556612E-2</v>
      </c>
    </row>
    <row r="1134" spans="2:17" x14ac:dyDescent="0.2">
      <c r="B1134" s="46" t="s">
        <v>42</v>
      </c>
      <c r="D1134" s="49">
        <f>_xll.qlCalendarAdvance(Calendar,$D1133,B1134,"f",FALSE)</f>
        <v>47310</v>
      </c>
      <c r="E1134" s="49">
        <f>_xll.qlInterestRateIndexValueDate(IndexON,D1134)</f>
        <v>47310</v>
      </c>
      <c r="F1134" s="52">
        <f>IFERROR(_xll.qlIndexFixing(IndexON,D1134,TRUE,_xll.ohTrigger(RecalcTrigger,TriggerON)),NA())</f>
        <v>2.116922155722456E-2</v>
      </c>
      <c r="H1134" s="49">
        <f>_xll.qlCalendarAdvance(Calendar,$H1133,B1134,"f",FALSE)</f>
        <v>47310</v>
      </c>
      <c r="I1134" s="49">
        <f>_xll.qlInterestRateIndexValueDate(Index1M,$H1134)</f>
        <v>47312</v>
      </c>
      <c r="J1134" s="52">
        <f>IFERROR(_xll.qlIndexFixing(Index1M,$H1134,TRUE,_xll.ohTrigger(RecalcTrigger,Trigger1M)),NA())</f>
        <v>2.1460211759434817E-2</v>
      </c>
      <c r="K1134" s="52">
        <f>IFERROR(_xll.qlIndexFixing(ONIndex1M,I1134,TRUE,_xll.ohTrigger(RecalcTrigger,Trigger1M)),NA())</f>
        <v>2.1442061222964881E-2</v>
      </c>
      <c r="L1134" s="52">
        <f>IFERROR(_xll.qlIndexFixing(Index3M,H1134,TRUE,_xll.ohTrigger(RecalcTrigger,Trigger3M)),NA())</f>
        <v>2.2073561308421204E-2</v>
      </c>
      <c r="M1134" s="52">
        <f>IFERROR(_xll.qlIndexFixing(ONIndex3M,I1134,TRUE,_xll.ohTrigger(RecalcTrigger,Trigger3M)),NA())</f>
        <v>2.2026830005961173E-2</v>
      </c>
      <c r="N1134" s="52">
        <f>IFERROR(_xll.qlIndexFixing(Index6M,$H1134,TRUE,_xll.ohTrigger(RecalcTrigger,Trigger6M)),NA())</f>
        <v>2.240475845185293E-2</v>
      </c>
      <c r="O1134" s="52">
        <f>IFERROR(_xll.qlIndexFixing(ONIndex6M,I1134,TRUE,_xll.ohTrigger(RecalcTrigger,Trigger6M)),NA())</f>
        <v>2.231548794759064E-2</v>
      </c>
      <c r="P1134" s="52">
        <f>IFERROR(_xll.qlIndexFixing(Index1Y,$H1134,TRUE,_xll.ohTrigger(RecalcTrigger,Trigger1Y)),NA())</f>
        <v>2.2896152848522675E-2</v>
      </c>
      <c r="Q1134" s="52">
        <f>IFERROR(_xll.qlIndexFixing(ONIndex1Y,I1134,TRUE,_xll.ohTrigger(RecalcTrigger,Trigger1Y)),NA())</f>
        <v>2.272805975726655E-2</v>
      </c>
    </row>
    <row r="1135" spans="2:17" x14ac:dyDescent="0.2">
      <c r="B1135" s="46" t="s">
        <v>42</v>
      </c>
      <c r="D1135" s="49">
        <f>_xll.qlCalendarAdvance(Calendar,$D1134,B1135,"f",FALSE)</f>
        <v>47317</v>
      </c>
      <c r="E1135" s="49">
        <f>_xll.qlInterestRateIndexValueDate(IndexON,D1135)</f>
        <v>47317</v>
      </c>
      <c r="F1135" s="52">
        <f>IFERROR(_xll.qlIndexFixing(IndexON,D1135,TRUE,_xll.ohTrigger(RecalcTrigger,TriggerON)),NA())</f>
        <v>2.1168861022902163E-2</v>
      </c>
      <c r="H1135" s="49">
        <f>_xll.qlCalendarAdvance(Calendar,$H1134,B1135,"f",FALSE)</f>
        <v>47317</v>
      </c>
      <c r="I1135" s="49">
        <f>_xll.qlInterestRateIndexValueDate(Index1M,$H1135)</f>
        <v>47319</v>
      </c>
      <c r="J1135" s="52">
        <f>IFERROR(_xll.qlIndexFixing(Index1M,$H1135,TRUE,_xll.ohTrigger(RecalcTrigger,Trigger1M)),NA())</f>
        <v>2.1459514301361587E-2</v>
      </c>
      <c r="K1135" s="52">
        <f>IFERROR(_xll.qlIndexFixing(ONIndex1M,I1135,TRUE,_xll.ohTrigger(RecalcTrigger,Trigger1M)),NA())</f>
        <v>2.1441467820757509E-2</v>
      </c>
      <c r="L1135" s="52">
        <f>IFERROR(_xll.qlIndexFixing(Index3M,H1135,TRUE,_xll.ohTrigger(RecalcTrigger,Trigger3M)),NA())</f>
        <v>2.2070806177449328E-2</v>
      </c>
      <c r="M1135" s="52">
        <f>IFERROR(_xll.qlIndexFixing(ONIndex3M,I1135,TRUE,_xll.ohTrigger(RecalcTrigger,Trigger3M)),NA())</f>
        <v>2.2024385528540691E-2</v>
      </c>
      <c r="N1135" s="52">
        <f>IFERROR(_xll.qlIndexFixing(Index6M,$H1135,TRUE,_xll.ohTrigger(RecalcTrigger,Trigger6M)),NA())</f>
        <v>2.2401457267155651E-2</v>
      </c>
      <c r="O1135" s="52">
        <f>IFERROR(_xll.qlIndexFixing(ONIndex6M,I1135,TRUE,_xll.ohTrigger(RecalcTrigger,Trigger6M)),NA())</f>
        <v>2.2312909047137452E-2</v>
      </c>
      <c r="P1135" s="52">
        <f>IFERROR(_xll.qlIndexFixing(Index1Y,$H1135,TRUE,_xll.ohTrigger(RecalcTrigger,Trigger1Y)),NA())</f>
        <v>2.2891883614956553E-2</v>
      </c>
      <c r="Q1135" s="52">
        <f>IFERROR(_xll.qlIndexFixing(ONIndex1Y,I1135,TRUE,_xll.ohTrigger(RecalcTrigger,Trigger1Y)),NA())</f>
        <v>2.2725343098688455E-2</v>
      </c>
    </row>
    <row r="1136" spans="2:17" x14ac:dyDescent="0.2">
      <c r="B1136" s="46" t="s">
        <v>42</v>
      </c>
      <c r="D1136" s="49">
        <f>_xll.qlCalendarAdvance(Calendar,$D1135,B1136,"f",FALSE)</f>
        <v>47324</v>
      </c>
      <c r="E1136" s="49">
        <f>_xll.qlInterestRateIndexValueDate(IndexON,D1136)</f>
        <v>47324</v>
      </c>
      <c r="F1136" s="52">
        <f>IFERROR(_xll.qlIndexFixing(IndexON,D1136,TRUE,_xll.ohTrigger(RecalcTrigger,TriggerON)),NA())</f>
        <v>2.1168432490252798E-2</v>
      </c>
      <c r="H1136" s="49">
        <f>_xll.qlCalendarAdvance(Calendar,$H1135,B1136,"f",FALSE)</f>
        <v>47324</v>
      </c>
      <c r="I1136" s="49">
        <f>_xll.qlInterestRateIndexValueDate(Index1M,$H1136)</f>
        <v>47326</v>
      </c>
      <c r="J1136" s="52">
        <f>IFERROR(_xll.qlIndexFixing(Index1M,$H1136,TRUE,_xll.ohTrigger(RecalcTrigger,Trigger1M)),NA())</f>
        <v>2.145875149977711E-2</v>
      </c>
      <c r="K1136" s="52">
        <f>IFERROR(_xll.qlIndexFixing(ONIndex1M,I1136,TRUE,_xll.ohTrigger(RecalcTrigger,Trigger1M)),NA())</f>
        <v>2.1440808785211374E-2</v>
      </c>
      <c r="L1136" s="52">
        <f>IFERROR(_xll.qlIndexFixing(Index3M,H1136,TRUE,_xll.ohTrigger(RecalcTrigger,Trigger3M)),NA())</f>
        <v>2.2068003017101229E-2</v>
      </c>
      <c r="M1136" s="52">
        <f>IFERROR(_xll.qlIndexFixing(ONIndex3M,I1136,TRUE,_xll.ohTrigger(RecalcTrigger,Trigger3M)),NA())</f>
        <v>2.2021891087167234E-2</v>
      </c>
      <c r="N1136" s="52">
        <f>IFERROR(_xll.qlIndexFixing(Index6M,$H1136,TRUE,_xll.ohTrigger(RecalcTrigger,Trigger6M)),NA())</f>
        <v>2.2398102332474017E-2</v>
      </c>
      <c r="O1136" s="52">
        <f>IFERROR(_xll.qlIndexFixing(ONIndex6M,I1136,TRUE,_xll.ohTrigger(RecalcTrigger,Trigger6M)),NA())</f>
        <v>2.2310273246839429E-2</v>
      </c>
      <c r="P1136" s="52">
        <f>IFERROR(_xll.qlIndexFixing(Index1Y,$H1136,TRUE,_xll.ohTrigger(RecalcTrigger,Trigger1Y)),NA())</f>
        <v>2.2887558302415942E-2</v>
      </c>
      <c r="Q1136" s="52">
        <f>IFERROR(_xll.qlIndexFixing(ONIndex1Y,I1136,TRUE,_xll.ohTrigger(RecalcTrigger,Trigger1Y)),NA())</f>
        <v>2.2722565531791972E-2</v>
      </c>
    </row>
    <row r="1137" spans="2:17" x14ac:dyDescent="0.2">
      <c r="B1137" s="46" t="s">
        <v>42</v>
      </c>
      <c r="D1137" s="49">
        <f>_xll.qlCalendarAdvance(Calendar,$D1136,B1137,"f",FALSE)</f>
        <v>47331</v>
      </c>
      <c r="E1137" s="49">
        <f>_xll.qlInterestRateIndexValueDate(IndexON,D1137)</f>
        <v>47331</v>
      </c>
      <c r="F1137" s="52">
        <f>IFERROR(_xll.qlIndexFixing(IndexON,D1137,TRUE,_xll.ohTrigger(RecalcTrigger,TriggerON)),NA())</f>
        <v>2.1167936211314853E-2</v>
      </c>
      <c r="H1137" s="49">
        <f>_xll.qlCalendarAdvance(Calendar,$H1136,B1137,"f",FALSE)</f>
        <v>47331</v>
      </c>
      <c r="I1137" s="49">
        <f>_xll.qlInterestRateIndexValueDate(Index1M,$H1137)</f>
        <v>47333</v>
      </c>
      <c r="J1137" s="52">
        <f>IFERROR(_xll.qlIndexFixing(Index1M,$H1137,TRUE,_xll.ohTrigger(RecalcTrigger,Trigger1M)),NA())</f>
        <v>2.1457923613818611E-2</v>
      </c>
      <c r="K1137" s="52">
        <f>IFERROR(_xll.qlIndexFixing(ONIndex1M,I1137,TRUE,_xll.ohTrigger(RecalcTrigger,Trigger1M)),NA())</f>
        <v>2.1440084374919621E-2</v>
      </c>
      <c r="L1137" s="52">
        <f>IFERROR(_xll.qlIndexFixing(Index3M,H1137,TRUE,_xll.ohTrigger(RecalcTrigger,Trigger3M)),NA())</f>
        <v>2.206515219271446E-2</v>
      </c>
      <c r="M1137" s="52">
        <f>IFERROR(_xll.qlIndexFixing(ONIndex3M,I1137,TRUE,_xll.ohTrigger(RecalcTrigger,Trigger3M)),NA())</f>
        <v>2.2019347044910376E-2</v>
      </c>
      <c r="N1137" s="52">
        <f>IFERROR(_xll.qlIndexFixing(Index6M,$H1137,TRUE,_xll.ohTrigger(RecalcTrigger,Trigger6M)),NA())</f>
        <v>2.2394693950026388E-2</v>
      </c>
      <c r="O1137" s="52">
        <f>IFERROR(_xll.qlIndexFixing(ONIndex6M,I1137,TRUE,_xll.ohTrigger(RecalcTrigger,Trigger6M)),NA())</f>
        <v>2.2307580845017938E-2</v>
      </c>
      <c r="P1137" s="52">
        <f>IFERROR(_xll.qlIndexFixing(Index1Y,$H1137,TRUE,_xll.ohTrigger(RecalcTrigger,Trigger1Y)),NA())</f>
        <v>2.288317715519262E-2</v>
      </c>
      <c r="Q1137" s="52">
        <f>IFERROR(_xll.qlIndexFixing(ONIndex1Y,I1137,TRUE,_xll.ohTrigger(RecalcTrigger,Trigger1Y)),NA())</f>
        <v>2.2719727294706615E-2</v>
      </c>
    </row>
    <row r="1138" spans="2:17" x14ac:dyDescent="0.2">
      <c r="B1138" s="46" t="s">
        <v>42</v>
      </c>
      <c r="D1138" s="49">
        <f>_xll.qlCalendarAdvance(Calendar,$D1137,B1138,"f",FALSE)</f>
        <v>47338</v>
      </c>
      <c r="E1138" s="49">
        <f>_xll.qlInterestRateIndexValueDate(IndexON,D1138)</f>
        <v>47338</v>
      </c>
      <c r="F1138" s="52">
        <f>IFERROR(_xll.qlIndexFixing(IndexON,D1138,TRUE,_xll.ohTrigger(RecalcTrigger,TriggerON)),NA())</f>
        <v>2.1167372438446463E-2</v>
      </c>
      <c r="H1138" s="49">
        <f>_xll.qlCalendarAdvance(Calendar,$H1137,B1138,"f",FALSE)</f>
        <v>47338</v>
      </c>
      <c r="I1138" s="49">
        <f>_xll.qlInterestRateIndexValueDate(Index1M,$H1138)</f>
        <v>47340</v>
      </c>
      <c r="J1138" s="52">
        <f>IFERROR(_xll.qlIndexFixing(Index1M,$H1138,TRUE,_xll.ohTrigger(RecalcTrigger,Trigger1M)),NA())</f>
        <v>2.14570309026259E-2</v>
      </c>
      <c r="K1138" s="52">
        <f>IFERROR(_xll.qlIndexFixing(ONIndex1M,I1138,TRUE,_xll.ohTrigger(RecalcTrigger,Trigger1M)),NA())</f>
        <v>2.1439294848555335E-2</v>
      </c>
      <c r="L1138" s="52">
        <f>IFERROR(_xll.qlIndexFixing(Index3M,H1138,TRUE,_xll.ohTrigger(RecalcTrigger,Trigger3M)),NA())</f>
        <v>2.2062254069632515E-2</v>
      </c>
      <c r="M1138" s="52">
        <f>IFERROR(_xll.qlIndexFixing(ONIndex3M,I1138,TRUE,_xll.ohTrigger(RecalcTrigger,Trigger3M)),NA())</f>
        <v>2.2016753764999564E-2</v>
      </c>
      <c r="N1138" s="52">
        <f>IFERROR(_xll.qlIndexFixing(Index6M,$H1138,TRUE,_xll.ohTrigger(RecalcTrigger,Trigger6M)),NA())</f>
        <v>2.239123242203285E-2</v>
      </c>
      <c r="O1138" s="52">
        <f>IFERROR(_xll.qlIndexFixing(ONIndex6M,I1138,TRUE,_xll.ohTrigger(RecalcTrigger,Trigger6M)),NA())</f>
        <v>2.230483214031409E-2</v>
      </c>
      <c r="P1138" s="52">
        <f>IFERROR(_xll.qlIndexFixing(Index1Y,$H1138,TRUE,_xll.ohTrigger(RecalcTrigger,Trigger1Y)),NA())</f>
        <v>2.2878740417584035E-2</v>
      </c>
      <c r="Q1138" s="52">
        <f>IFERROR(_xll.qlIndexFixing(ONIndex1Y,I1138,TRUE,_xll.ohTrigger(RecalcTrigger,Trigger1Y)),NA())</f>
        <v>2.271682862540203E-2</v>
      </c>
    </row>
    <row r="1139" spans="2:17" x14ac:dyDescent="0.2">
      <c r="B1139" s="46" t="s">
        <v>42</v>
      </c>
      <c r="D1139" s="49">
        <f>_xll.qlCalendarAdvance(Calendar,$D1138,B1139,"f",FALSE)</f>
        <v>47345</v>
      </c>
      <c r="E1139" s="49">
        <f>_xll.qlInterestRateIndexValueDate(IndexON,D1139)</f>
        <v>47345</v>
      </c>
      <c r="F1139" s="52">
        <f>IFERROR(_xll.qlIndexFixing(IndexON,D1139,TRUE,_xll.ohTrigger(RecalcTrigger,TriggerON)),NA())</f>
        <v>2.1166741424005764E-2</v>
      </c>
      <c r="H1139" s="49">
        <f>_xll.qlCalendarAdvance(Calendar,$H1138,B1139,"f",FALSE)</f>
        <v>47345</v>
      </c>
      <c r="I1139" s="49">
        <f>_xll.qlInterestRateIndexValueDate(Index1M,$H1139)</f>
        <v>47347</v>
      </c>
      <c r="J1139" s="52">
        <f>IFERROR(_xll.qlIndexFixing(Index1M,$H1139,TRUE,_xll.ohTrigger(RecalcTrigger,Trigger1M)),NA())</f>
        <v>2.1456073625341365E-2</v>
      </c>
      <c r="K1139" s="52">
        <f>IFERROR(_xll.qlIndexFixing(ONIndex1M,I1139,TRUE,_xll.ohTrigger(RecalcTrigger,Trigger1M)),NA())</f>
        <v>2.1438440464791597E-2</v>
      </c>
      <c r="L1139" s="52">
        <f>IFERROR(_xll.qlIndexFixing(Index3M,H1139,TRUE,_xll.ohTrigger(RecalcTrigger,Trigger3M)),NA())</f>
        <v>2.2059309013196349E-2</v>
      </c>
      <c r="M1139" s="52">
        <f>IFERROR(_xll.qlIndexFixing(ONIndex3M,I1139,TRUE,_xll.ohTrigger(RecalcTrigger,Trigger3M)),NA())</f>
        <v>2.2014111610664244E-2</v>
      </c>
      <c r="N1139" s="52">
        <f>IFERROR(_xll.qlIndexFixing(Index6M,$H1139,TRUE,_xll.ohTrigger(RecalcTrigger,Trigger6M)),NA())</f>
        <v>2.2387718050716512E-2</v>
      </c>
      <c r="O1139" s="52">
        <f>IFERROR(_xll.qlIndexFixing(ONIndex6M,I1139,TRUE,_xll.ohTrigger(RecalcTrigger,Trigger6M)),NA())</f>
        <v>2.2302027431049254E-2</v>
      </c>
      <c r="P1139" s="52">
        <f>IFERROR(_xll.qlIndexFixing(Index1Y,$H1139,TRUE,_xll.ohTrigger(RecalcTrigger,Trigger1Y)),NA())</f>
        <v>2.2874248333892858E-2</v>
      </c>
      <c r="Q1139" s="52">
        <f>IFERROR(_xll.qlIndexFixing(ONIndex1Y,I1139,TRUE,_xll.ohTrigger(RecalcTrigger,Trigger1Y)),NA())</f>
        <v>2.271386976184786E-2</v>
      </c>
    </row>
    <row r="1140" spans="2:17" x14ac:dyDescent="0.2">
      <c r="B1140" s="46" t="s">
        <v>42</v>
      </c>
      <c r="D1140" s="49">
        <f>_xll.qlCalendarAdvance(Calendar,$D1139,B1140,"f",FALSE)</f>
        <v>47352</v>
      </c>
      <c r="E1140" s="49">
        <f>_xll.qlInterestRateIndexValueDate(IndexON,D1140)</f>
        <v>47352</v>
      </c>
      <c r="F1140" s="52">
        <f>IFERROR(_xll.qlIndexFixing(IndexON,D1140,TRUE,_xll.ohTrigger(RecalcTrigger,TriggerON)),NA())</f>
        <v>2.1166043420191016E-2</v>
      </c>
      <c r="H1140" s="49">
        <f>_xll.qlCalendarAdvance(Calendar,$H1139,B1140,"f",FALSE)</f>
        <v>47352</v>
      </c>
      <c r="I1140" s="49">
        <f>_xll.qlInterestRateIndexValueDate(Index1M,$H1140)</f>
        <v>47354</v>
      </c>
      <c r="J1140" s="52">
        <f>IFERROR(_xll.qlIndexFixing(Index1M,$H1140,TRUE,_xll.ohTrigger(RecalcTrigger,Trigger1M)),NA())</f>
        <v>2.1455052041104802E-2</v>
      </c>
      <c r="K1140" s="52">
        <f>IFERROR(_xll.qlIndexFixing(ONIndex1M,I1140,TRUE,_xll.ohTrigger(RecalcTrigger,Trigger1M)),NA())</f>
        <v>2.1437521482381428E-2</v>
      </c>
      <c r="L1140" s="52">
        <f>IFERROR(_xll.qlIndexFixing(Index3M,H1140,TRUE,_xll.ohTrigger(RecalcTrigger,Trigger3M)),NA())</f>
        <v>2.2056317388748605E-2</v>
      </c>
      <c r="M1140" s="52">
        <f>IFERROR(_xll.qlIndexFixing(ONIndex3M,I1140,TRUE,_xll.ohTrigger(RecalcTrigger,Trigger3M)),NA())</f>
        <v>2.201142094481412E-2</v>
      </c>
      <c r="N1140" s="52">
        <f>IFERROR(_xll.qlIndexFixing(Index6M,$H1140,TRUE,_xll.ohTrigger(RecalcTrigger,Trigger6M)),NA())</f>
        <v>2.2384151138301351E-2</v>
      </c>
      <c r="O1140" s="52">
        <f>IFERROR(_xll.qlIndexFixing(ONIndex6M,I1140,TRUE,_xll.ohTrigger(RecalcTrigger,Trigger6M)),NA())</f>
        <v>2.2299167015944477E-2</v>
      </c>
      <c r="P1140" s="52">
        <f>IFERROR(_xll.qlIndexFixing(Index1Y,$H1140,TRUE,_xll.ohTrigger(RecalcTrigger,Trigger1Y)),NA())</f>
        <v>2.286970114842524E-2</v>
      </c>
      <c r="Q1140" s="52">
        <f>IFERROR(_xll.qlIndexFixing(ONIndex1Y,I1140,TRUE,_xll.ohTrigger(RecalcTrigger,Trigger1Y)),NA())</f>
        <v>2.2710850942173622E-2</v>
      </c>
    </row>
    <row r="1141" spans="2:17" x14ac:dyDescent="0.2">
      <c r="B1141" s="46" t="s">
        <v>42</v>
      </c>
      <c r="D1141" s="49">
        <f>_xll.qlCalendarAdvance(Calendar,$D1140,B1141,"f",FALSE)</f>
        <v>47359</v>
      </c>
      <c r="E1141" s="49">
        <f>_xll.qlInterestRateIndexValueDate(IndexON,D1141)</f>
        <v>47359</v>
      </c>
      <c r="F1141" s="52">
        <f>IFERROR(_xll.qlIndexFixing(IndexON,D1141,TRUE,_xll.ohTrigger(RecalcTrigger,TriggerON)),NA())</f>
        <v>2.1165278679120547E-2</v>
      </c>
      <c r="H1141" s="49">
        <f>_xll.qlCalendarAdvance(Calendar,$H1140,B1141,"f",FALSE)</f>
        <v>47359</v>
      </c>
      <c r="I1141" s="49">
        <f>_xll.qlInterestRateIndexValueDate(Index1M,$H1141)</f>
        <v>47361</v>
      </c>
      <c r="J1141" s="52">
        <f>IFERROR(_xll.qlIndexFixing(Index1M,$H1141,TRUE,_xll.ohTrigger(RecalcTrigger,Trigger1M)),NA())</f>
        <v>2.1452297479504421E-2</v>
      </c>
      <c r="K1141" s="52">
        <f>IFERROR(_xll.qlIndexFixing(ONIndex1M,I1141,TRUE,_xll.ohTrigger(RecalcTrigger,Trigger1M)),NA())</f>
        <v>2.1436538159838037E-2</v>
      </c>
      <c r="L1141" s="52">
        <f>IFERROR(_xll.qlIndexFixing(Index3M,H1141,TRUE,_xll.ohTrigger(RecalcTrigger,Trigger3M)),NA())</f>
        <v>2.2051933498019007E-2</v>
      </c>
      <c r="M1141" s="52">
        <f>IFERROR(_xll.qlIndexFixing(ONIndex3M,I1141,TRUE,_xll.ohTrigger(RecalcTrigger,Trigger3M)),NA())</f>
        <v>2.2008682130918444E-2</v>
      </c>
      <c r="N1141" s="52">
        <f>IFERROR(_xll.qlIndexFixing(Index6M,$H1141,TRUE,_xll.ohTrigger(RecalcTrigger,Trigger6M)),NA())</f>
        <v>2.237886396534549E-2</v>
      </c>
      <c r="O1141" s="52">
        <f>IFERROR(_xll.qlIndexFixing(ONIndex6M,I1141,TRUE,_xll.ohTrigger(RecalcTrigger,Trigger6M)),NA())</f>
        <v>2.2296251193480998E-2</v>
      </c>
      <c r="P1141" s="52">
        <f>IFERROR(_xll.qlIndexFixing(Index1Y,$H1141,TRUE,_xll.ohTrigger(RecalcTrigger,Trigger1Y)),NA())</f>
        <v>2.2864030118003573E-2</v>
      </c>
      <c r="Q1141" s="52">
        <f>IFERROR(_xll.qlIndexFixing(ONIndex1Y,I1141,TRUE,_xll.ohTrigger(RecalcTrigger,Trigger1Y)),NA())</f>
        <v>2.2707772404348958E-2</v>
      </c>
    </row>
    <row r="1142" spans="2:17" x14ac:dyDescent="0.2">
      <c r="B1142" s="46" t="s">
        <v>42</v>
      </c>
      <c r="D1142" s="49">
        <f>_xll.qlCalendarAdvance(Calendar,$D1141,B1142,"f",FALSE)</f>
        <v>47366</v>
      </c>
      <c r="E1142" s="49">
        <f>_xll.qlInterestRateIndexValueDate(IndexON,D1142)</f>
        <v>47366</v>
      </c>
      <c r="F1142" s="52">
        <f>IFERROR(_xll.qlIndexFixing(IndexON,D1142,TRUE,_xll.ohTrigger(RecalcTrigger,TriggerON)),NA())</f>
        <v>2.1164447453232427E-2</v>
      </c>
      <c r="H1142" s="49">
        <f>_xll.qlCalendarAdvance(Calendar,$H1141,B1142,"f",FALSE)</f>
        <v>47366</v>
      </c>
      <c r="I1142" s="49">
        <f>_xll.qlInterestRateIndexValueDate(Index1M,$H1142)</f>
        <v>47368</v>
      </c>
      <c r="J1142" s="52">
        <f>IFERROR(_xll.qlIndexFixing(Index1M,$H1142,TRUE,_xll.ohTrigger(RecalcTrigger,Trigger1M)),NA())</f>
        <v>2.1452816988340003E-2</v>
      </c>
      <c r="K1142" s="52">
        <f>IFERROR(_xll.qlIndexFixing(ONIndex1M,I1142,TRUE,_xll.ohTrigger(RecalcTrigger,Trigger1M)),NA())</f>
        <v>2.1435490755914444E-2</v>
      </c>
      <c r="L1142" s="52">
        <f>IFERROR(_xll.qlIndexFixing(Index3M,H1142,TRUE,_xll.ohTrigger(RecalcTrigger,Trigger3M)),NA())</f>
        <v>2.2048860015966409E-2</v>
      </c>
      <c r="M1142" s="52">
        <f>IFERROR(_xll.qlIndexFixing(ONIndex3M,I1142,TRUE,_xll.ohTrigger(RecalcTrigger,Trigger3M)),NA())</f>
        <v>2.2005895531966857E-2</v>
      </c>
      <c r="N1142" s="52">
        <f>IFERROR(_xll.qlIndexFixing(Index6M,$H1142,TRUE,_xll.ohTrigger(RecalcTrigger,Trigger6M)),NA())</f>
        <v>2.2375208213590254E-2</v>
      </c>
      <c r="O1142" s="52">
        <f>IFERROR(_xll.qlIndexFixing(ONIndex6M,I1142,TRUE,_xll.ohTrigger(RecalcTrigger,Trigger6M)),NA())</f>
        <v>2.2293280262219994E-2</v>
      </c>
      <c r="P1142" s="52">
        <f>IFERROR(_xll.qlIndexFixing(Index1Y,$H1142,TRUE,_xll.ohTrigger(RecalcTrigger,Trigger1Y)),NA())</f>
        <v>2.2860442449414934E-2</v>
      </c>
      <c r="Q1142" s="52">
        <f>IFERROR(_xll.qlIndexFixing(ONIndex1Y,I1142,TRUE,_xll.ohTrigger(RecalcTrigger,Trigger1Y)),NA())</f>
        <v>2.2704634386503386E-2</v>
      </c>
    </row>
    <row r="1143" spans="2:17" x14ac:dyDescent="0.2">
      <c r="B1143" s="46" t="s">
        <v>42</v>
      </c>
      <c r="D1143" s="49">
        <f>_xll.qlCalendarAdvance(Calendar,$D1142,B1143,"f",FALSE)</f>
        <v>47373</v>
      </c>
      <c r="E1143" s="49">
        <f>_xll.qlInterestRateIndexValueDate(IndexON,D1143)</f>
        <v>47373</v>
      </c>
      <c r="F1143" s="52">
        <f>IFERROR(_xll.qlIndexFixing(IndexON,D1143,TRUE,_xll.ohTrigger(RecalcTrigger,TriggerON)),NA())</f>
        <v>2.1163549994724917E-2</v>
      </c>
      <c r="H1143" s="49">
        <f>_xll.qlCalendarAdvance(Calendar,$H1142,B1143,"f",FALSE)</f>
        <v>47373</v>
      </c>
      <c r="I1143" s="49">
        <f>_xll.qlInterestRateIndexValueDate(Index1M,$H1143)</f>
        <v>47375</v>
      </c>
      <c r="J1143" s="52">
        <f>IFERROR(_xll.qlIndexFixing(Index1M,$H1143,TRUE,_xll.ohTrigger(RecalcTrigger,Trigger1M)),NA())</f>
        <v>2.1451604038101688E-2</v>
      </c>
      <c r="K1143" s="52">
        <f>IFERROR(_xll.qlIndexFixing(ONIndex1M,I1143,TRUE,_xll.ohTrigger(RecalcTrigger,Trigger1M)),NA())</f>
        <v>2.1434379529203795E-2</v>
      </c>
      <c r="L1143" s="52">
        <f>IFERROR(_xll.qlIndexFixing(Index3M,H1143,TRUE,_xll.ohTrigger(RecalcTrigger,Trigger3M)),NA())</f>
        <v>2.2045740991910236E-2</v>
      </c>
      <c r="M1143" s="52">
        <f>IFERROR(_xll.qlIndexFixing(ONIndex3M,I1143,TRUE,_xll.ohTrigger(RecalcTrigger,Trigger3M)),NA())</f>
        <v>2.2003061511188804E-2</v>
      </c>
      <c r="N1143" s="52">
        <f>IFERROR(_xll.qlIndexFixing(Index6M,$H1143,TRUE,_xll.ohTrigger(RecalcTrigger,Trigger6M)),NA())</f>
        <v>2.2371500753706405E-2</v>
      </c>
      <c r="O1143" s="52">
        <f>IFERROR(_xll.qlIndexFixing(ONIndex6M,I1143,TRUE,_xll.ohTrigger(RecalcTrigger,Trigger6M)),NA())</f>
        <v>2.2290254520562769E-2</v>
      </c>
      <c r="P1143" s="52">
        <f>IFERROR(_xll.qlIndexFixing(Index1Y,$H1143,TRUE,_xll.ohTrigger(RecalcTrigger,Trigger1Y)),NA())</f>
        <v>2.2855731424508731E-2</v>
      </c>
      <c r="Q1143" s="52">
        <f>IFERROR(_xll.qlIndexFixing(ONIndex1Y,I1143,TRUE,_xll.ohTrigger(RecalcTrigger,Trigger1Y)),NA())</f>
        <v>2.2701437126526613E-2</v>
      </c>
    </row>
    <row r="1144" spans="2:17" x14ac:dyDescent="0.2">
      <c r="B1144" s="46" t="s">
        <v>42</v>
      </c>
      <c r="D1144" s="49">
        <f>_xll.qlCalendarAdvance(Calendar,$D1143,B1144,"f",FALSE)</f>
        <v>47380</v>
      </c>
      <c r="E1144" s="49">
        <f>_xll.qlInterestRateIndexValueDate(IndexON,D1144)</f>
        <v>47380</v>
      </c>
      <c r="F1144" s="52">
        <f>IFERROR(_xll.qlIndexFixing(IndexON,D1144,TRUE,_xll.ohTrigger(RecalcTrigger,TriggerON)),NA())</f>
        <v>2.1162586555796281E-2</v>
      </c>
      <c r="H1144" s="49">
        <f>_xll.qlCalendarAdvance(Calendar,$H1143,B1144,"f",FALSE)</f>
        <v>47380</v>
      </c>
      <c r="I1144" s="49">
        <f>_xll.qlInterestRateIndexValueDate(Index1M,$H1144)</f>
        <v>47382</v>
      </c>
      <c r="J1144" s="52">
        <f>IFERROR(_xll.qlIndexFixing(Index1M,$H1144,TRUE,_xll.ohTrigger(RecalcTrigger,Trigger1M)),NA())</f>
        <v>2.1450327817488631E-2</v>
      </c>
      <c r="K1144" s="52">
        <f>IFERROR(_xll.qlIndexFixing(ONIndex1M,I1144,TRUE,_xll.ohTrigger(RecalcTrigger,Trigger1M)),NA())</f>
        <v>2.1433204738459111E-2</v>
      </c>
      <c r="L1144" s="52">
        <f>IFERROR(_xll.qlIndexFixing(Index3M,H1144,TRUE,_xll.ohTrigger(RecalcTrigger,Trigger3M)),NA())</f>
        <v>2.2042576791124893E-2</v>
      </c>
      <c r="M1144" s="52">
        <f>IFERROR(_xll.qlIndexFixing(ONIndex3M,I1144,TRUE,_xll.ohTrigger(RecalcTrigger,Trigger3M)),NA())</f>
        <v>2.2000180431733796E-2</v>
      </c>
      <c r="N1144" s="52">
        <f>IFERROR(_xll.qlIndexFixing(Index6M,$H1144,TRUE,_xll.ohTrigger(RecalcTrigger,Trigger6M)),NA())</f>
        <v>2.2367741887844302E-2</v>
      </c>
      <c r="O1144" s="52">
        <f>IFERROR(_xll.qlIndexFixing(ONIndex6M,I1144,TRUE,_xll.ohTrigger(RecalcTrigger,Trigger6M)),NA())</f>
        <v>2.228717426723037E-2</v>
      </c>
      <c r="P1144" s="52">
        <f>IFERROR(_xll.qlIndexFixing(Index1Y,$H1144,TRUE,_xll.ohTrigger(RecalcTrigger,Trigger1Y)),NA())</f>
        <v>2.2850966275100595E-2</v>
      </c>
      <c r="Q1144" s="52">
        <f>IFERROR(_xll.qlIndexFixing(ONIndex1Y,I1144,TRUE,_xll.ohTrigger(RecalcTrigger,Trigger1Y)),NA())</f>
        <v>2.2698180862548156E-2</v>
      </c>
    </row>
    <row r="1145" spans="2:17" x14ac:dyDescent="0.2">
      <c r="B1145" s="46" t="s">
        <v>42</v>
      </c>
      <c r="D1145" s="49">
        <f>_xll.qlCalendarAdvance(Calendar,$D1144,B1145,"f",FALSE)</f>
        <v>47387</v>
      </c>
      <c r="E1145" s="49">
        <f>_xll.qlInterestRateIndexValueDate(IndexON,D1145)</f>
        <v>47387</v>
      </c>
      <c r="F1145" s="52">
        <f>IFERROR(_xll.qlIndexFixing(IndexON,D1145,TRUE,_xll.ohTrigger(RecalcTrigger,TriggerON)),NA())</f>
        <v>2.1161557388804653E-2</v>
      </c>
      <c r="H1145" s="49">
        <f>_xll.qlCalendarAdvance(Calendar,$H1144,B1145,"f",FALSE)</f>
        <v>47387</v>
      </c>
      <c r="I1145" s="49">
        <f>_xll.qlInterestRateIndexValueDate(Index1M,$H1145)</f>
        <v>47389</v>
      </c>
      <c r="J1145" s="52">
        <f>IFERROR(_xll.qlIndexFixing(Index1M,$H1145,TRUE,_xll.ohTrigger(RecalcTrigger,Trigger1M)),NA())</f>
        <v>2.1450062494401807E-2</v>
      </c>
      <c r="K1145" s="52">
        <f>IFERROR(_xll.qlIndexFixing(ONIndex1M,I1145,TRUE,_xll.ohTrigger(RecalcTrigger,Trigger1M)),NA())</f>
        <v>2.1431966642273537E-2</v>
      </c>
      <c r="L1145" s="52">
        <f>IFERROR(_xll.qlIndexFixing(Index3M,H1145,TRUE,_xll.ohTrigger(RecalcTrigger,Trigger3M)),NA())</f>
        <v>2.2040673533358781E-2</v>
      </c>
      <c r="M1145" s="52">
        <f>IFERROR(_xll.qlIndexFixing(ONIndex3M,I1145,TRUE,_xll.ohTrigger(RecalcTrigger,Trigger3M)),NA())</f>
        <v>2.1997252656831279E-2</v>
      </c>
      <c r="N1145" s="52">
        <f>IFERROR(_xll.qlIndexFixing(Index6M,$H1145,TRUE,_xll.ohTrigger(RecalcTrigger,Trigger6M)),NA())</f>
        <v>2.236433420702261E-2</v>
      </c>
      <c r="O1145" s="52">
        <f>IFERROR(_xll.qlIndexFixing(ONIndex6M,I1145,TRUE,_xll.ohTrigger(RecalcTrigger,Trigger6M)),NA())</f>
        <v>2.22840398006241E-2</v>
      </c>
      <c r="P1145" s="52">
        <f>IFERROR(_xll.qlIndexFixing(Index1Y,$H1145,TRUE,_xll.ohTrigger(RecalcTrigger,Trigger1Y)),NA())</f>
        <v>2.2846153690667829E-2</v>
      </c>
      <c r="Q1145" s="52">
        <f>IFERROR(_xll.qlIndexFixing(ONIndex1Y,I1145,TRUE,_xll.ohTrigger(RecalcTrigger,Trigger1Y)),NA())</f>
        <v>2.2694865832537658E-2</v>
      </c>
    </row>
    <row r="1146" spans="2:17" x14ac:dyDescent="0.2">
      <c r="B1146" s="46" t="s">
        <v>42</v>
      </c>
      <c r="D1146" s="49">
        <f>_xll.qlCalendarAdvance(Calendar,$D1145,B1146,"f",FALSE)</f>
        <v>47394</v>
      </c>
      <c r="E1146" s="49">
        <f>_xll.qlInterestRateIndexValueDate(IndexON,D1146)</f>
        <v>47394</v>
      </c>
      <c r="F1146" s="52">
        <f>IFERROR(_xll.qlIndexFixing(IndexON,D1146,TRUE,_xll.ohTrigger(RecalcTrigger,TriggerON)),NA())</f>
        <v>2.116046274602823E-2</v>
      </c>
      <c r="H1146" s="49">
        <f>_xll.qlCalendarAdvance(Calendar,$H1145,B1146,"f",FALSE)</f>
        <v>47394</v>
      </c>
      <c r="I1146" s="49">
        <f>_xll.qlInterestRateIndexValueDate(Index1M,$H1146)</f>
        <v>47396</v>
      </c>
      <c r="J1146" s="52">
        <f>IFERROR(_xll.qlIndexFixing(Index1M,$H1146,TRUE,_xll.ohTrigger(RecalcTrigger,Trigger1M)),NA())</f>
        <v>2.1447586601707813E-2</v>
      </c>
      <c r="K1146" s="52">
        <f>IFERROR(_xll.qlIndexFixing(ONIndex1M,I1146,TRUE,_xll.ohTrigger(RecalcTrigger,Trigger1M)),NA())</f>
        <v>2.1430665499400092E-2</v>
      </c>
      <c r="L1146" s="52">
        <f>IFERROR(_xll.qlIndexFixing(Index3M,H1146,TRUE,_xll.ohTrigger(RecalcTrigger,Trigger3M)),NA())</f>
        <v>2.2037410173061045E-2</v>
      </c>
      <c r="M1146" s="52">
        <f>IFERROR(_xll.qlIndexFixing(ONIndex3M,I1146,TRUE,_xll.ohTrigger(RecalcTrigger,Trigger3M)),NA())</f>
        <v>2.1994278549550828E-2</v>
      </c>
      <c r="N1146" s="52">
        <f>IFERROR(_xll.qlIndexFixing(Index6M,$H1146,TRUE,_xll.ohTrigger(RecalcTrigger,Trigger6M)),NA())</f>
        <v>2.2360469673039677E-2</v>
      </c>
      <c r="O1146" s="52">
        <f>IFERROR(_xll.qlIndexFixing(ONIndex6M,I1146,TRUE,_xll.ohTrigger(RecalcTrigger,Trigger6M)),NA())</f>
        <v>2.2280851419225201E-2</v>
      </c>
      <c r="P1146" s="52">
        <f>IFERROR(_xll.qlIndexFixing(Index1Y,$H1146,TRUE,_xll.ohTrigger(RecalcTrigger,Trigger1Y)),NA())</f>
        <v>2.2841300150220026E-2</v>
      </c>
      <c r="Q1146" s="52">
        <f>IFERROR(_xll.qlIndexFixing(ONIndex1Y,I1146,TRUE,_xll.ohTrigger(RecalcTrigger,Trigger1Y)),NA())</f>
        <v>2.26914922745447E-2</v>
      </c>
    </row>
    <row r="1147" spans="2:17" x14ac:dyDescent="0.2">
      <c r="B1147" s="46" t="s">
        <v>42</v>
      </c>
      <c r="D1147" s="49">
        <f>_xll.qlCalendarAdvance(Calendar,$D1146,B1147,"f",FALSE)</f>
        <v>47401</v>
      </c>
      <c r="E1147" s="49">
        <f>_xll.qlInterestRateIndexValueDate(IndexON,D1147)</f>
        <v>47401</v>
      </c>
      <c r="F1147" s="52">
        <f>IFERROR(_xll.qlIndexFixing(IndexON,D1147,TRUE,_xll.ohTrigger(RecalcTrigger,TriggerON)),NA())</f>
        <v>2.1159302879665276E-2</v>
      </c>
      <c r="H1147" s="49">
        <f>_xll.qlCalendarAdvance(Calendar,$H1146,B1147,"f",FALSE)</f>
        <v>47401</v>
      </c>
      <c r="I1147" s="49">
        <f>_xll.qlInterestRateIndexValueDate(Index1M,$H1147)</f>
        <v>47403</v>
      </c>
      <c r="J1147" s="52">
        <f>IFERROR(_xll.qlIndexFixing(Index1M,$H1147,TRUE,_xll.ohTrigger(RecalcTrigger,Trigger1M)),NA())</f>
        <v>2.1446122124840296E-2</v>
      </c>
      <c r="K1147" s="52">
        <f>IFERROR(_xll.qlIndexFixing(ONIndex1M,I1147,TRUE,_xll.ohTrigger(RecalcTrigger,Trigger1M)),NA())</f>
        <v>2.1429301568351988E-2</v>
      </c>
      <c r="L1147" s="52">
        <f>IFERROR(_xll.qlIndexFixing(Index3M,H1147,TRUE,_xll.ohTrigger(RecalcTrigger,Trigger3M)),NA())</f>
        <v>2.2034102802161341E-2</v>
      </c>
      <c r="M1147" s="52">
        <f>IFERROR(_xll.qlIndexFixing(ONIndex3M,I1147,TRUE,_xll.ohTrigger(RecalcTrigger,Trigger3M)),NA())</f>
        <v>2.1991258473121889E-2</v>
      </c>
      <c r="N1147" s="52">
        <f>IFERROR(_xll.qlIndexFixing(Index6M,$H1147,TRUE,_xll.ohTrigger(RecalcTrigger,Trigger6M)),NA())</f>
        <v>2.2356554658047482E-2</v>
      </c>
      <c r="O1147" s="52">
        <f>IFERROR(_xll.qlIndexFixing(ONIndex6M,I1147,TRUE,_xll.ohTrigger(RecalcTrigger,Trigger6M)),NA())</f>
        <v>2.2277609421594846E-2</v>
      </c>
      <c r="P1147" s="52">
        <f>IFERROR(_xll.qlIndexFixing(Index1Y,$H1147,TRUE,_xll.ohTrigger(RecalcTrigger,Trigger1Y)),NA())</f>
        <v>2.2836405580995336E-2</v>
      </c>
      <c r="Q1147" s="52">
        <f>IFERROR(_xll.qlIndexFixing(ONIndex1Y,I1147,TRUE,_xll.ohTrigger(RecalcTrigger,Trigger1Y)),NA())</f>
        <v>2.2688060426618861E-2</v>
      </c>
    </row>
    <row r="1148" spans="2:17" x14ac:dyDescent="0.2">
      <c r="B1148" s="46" t="s">
        <v>42</v>
      </c>
      <c r="D1148" s="49">
        <f>_xll.qlCalendarAdvance(Calendar,$D1147,B1148,"f",FALSE)</f>
        <v>47408</v>
      </c>
      <c r="E1148" s="49">
        <f>_xll.qlInterestRateIndexValueDate(IndexON,D1148)</f>
        <v>47408</v>
      </c>
      <c r="F1148" s="52">
        <f>IFERROR(_xll.qlIndexFixing(IndexON,D1148,TRUE,_xll.ohTrigger(RecalcTrigger,TriggerON)),NA())</f>
        <v>2.1158078041834116E-2</v>
      </c>
      <c r="H1148" s="49">
        <f>_xll.qlCalendarAdvance(Calendar,$H1147,B1148,"f",FALSE)</f>
        <v>47408</v>
      </c>
      <c r="I1148" s="49">
        <f>_xll.qlInterestRateIndexValueDate(Index1M,$H1148)</f>
        <v>47410</v>
      </c>
      <c r="J1148" s="52">
        <f>IFERROR(_xll.qlIndexFixing(Index1M,$H1148,TRUE,_xll.ohTrigger(RecalcTrigger,Trigger1M)),NA())</f>
        <v>2.1444595414183046E-2</v>
      </c>
      <c r="K1148" s="52">
        <f>IFERROR(_xll.qlIndexFixing(ONIndex1M,I1148,TRUE,_xll.ohTrigger(RecalcTrigger,Trigger1M)),NA())</f>
        <v>2.142787510796218E-2</v>
      </c>
      <c r="L1148" s="52">
        <f>IFERROR(_xll.qlIndexFixing(Index3M,H1148,TRUE,_xll.ohTrigger(RecalcTrigger,Trigger3M)),NA())</f>
        <v>2.2030751786006567E-2</v>
      </c>
      <c r="M1148" s="52">
        <f>IFERROR(_xll.qlIndexFixing(ONIndex3M,I1148,TRUE,_xll.ohTrigger(RecalcTrigger,Trigger3M)),NA())</f>
        <v>2.1988192790614036E-2</v>
      </c>
      <c r="N1148" s="52">
        <f>IFERROR(_xll.qlIndexFixing(Index6M,$H1148,TRUE,_xll.ohTrigger(RecalcTrigger,Trigger6M)),NA())</f>
        <v>2.2354150346196262E-2</v>
      </c>
      <c r="O1148" s="52">
        <f>IFERROR(_xll.qlIndexFixing(ONIndex6M,I1148,TRUE,_xll.ohTrigger(RecalcTrigger,Trigger6M)),NA())</f>
        <v>2.2274314106454085E-2</v>
      </c>
      <c r="P1148" s="52">
        <f>IFERROR(_xll.qlIndexFixing(Index1Y,$H1148,TRUE,_xll.ohTrigger(RecalcTrigger,Trigger1Y)),NA())</f>
        <v>2.2831469908377911E-2</v>
      </c>
      <c r="Q1148" s="52">
        <f>IFERROR(_xll.qlIndexFixing(ONIndex1Y,I1148,TRUE,_xll.ohTrigger(RecalcTrigger,Trigger1Y)),NA())</f>
        <v>2.2684570526889658E-2</v>
      </c>
    </row>
    <row r="1149" spans="2:17" x14ac:dyDescent="0.2">
      <c r="B1149" s="46" t="s">
        <v>42</v>
      </c>
      <c r="D1149" s="49">
        <f>_xll.qlCalendarAdvance(Calendar,$D1148,B1149,"f",FALSE)</f>
        <v>47415</v>
      </c>
      <c r="E1149" s="49">
        <f>_xll.qlInterestRateIndexValueDate(IndexON,D1149)</f>
        <v>47415</v>
      </c>
      <c r="F1149" s="52">
        <f>IFERROR(_xll.qlIndexFixing(IndexON,D1149,TRUE,_xll.ohTrigger(RecalcTrigger,TriggerON)),NA())</f>
        <v>2.1156788485052758E-2</v>
      </c>
      <c r="H1149" s="49">
        <f>_xll.qlCalendarAdvance(Calendar,$H1148,B1149,"f",FALSE)</f>
        <v>47415</v>
      </c>
      <c r="I1149" s="49">
        <f>_xll.qlInterestRateIndexValueDate(Index1M,$H1149)</f>
        <v>47417</v>
      </c>
      <c r="J1149" s="52">
        <f>IFERROR(_xll.qlIndexFixing(Index1M,$H1149,TRUE,_xll.ohTrigger(RecalcTrigger,Trigger1M)),NA())</f>
        <v>2.1443006728886181E-2</v>
      </c>
      <c r="K1149" s="52">
        <f>IFERROR(_xll.qlIndexFixing(ONIndex1M,I1149,TRUE,_xll.ohTrigger(RecalcTrigger,Trigger1M)),NA())</f>
        <v>2.1426386376743878E-2</v>
      </c>
      <c r="L1149" s="52">
        <f>IFERROR(_xll.qlIndexFixing(Index3M,H1149,TRUE,_xll.ohTrigger(RecalcTrigger,Trigger3M)),NA())</f>
        <v>2.2027357489941071E-2</v>
      </c>
      <c r="M1149" s="52">
        <f>IFERROR(_xll.qlIndexFixing(ONIndex3M,I1149,TRUE,_xll.ohTrigger(RecalcTrigger,Trigger3M)),NA())</f>
        <v>2.1985081865256717E-2</v>
      </c>
      <c r="N1149" s="52">
        <f>IFERROR(_xll.qlIndexFixing(Index6M,$H1149,TRUE,_xll.ohTrigger(RecalcTrigger,Trigger6M)),NA())</f>
        <v>2.2348574393745799E-2</v>
      </c>
      <c r="O1149" s="52">
        <f>IFERROR(_xll.qlIndexFixing(ONIndex6M,I1149,TRUE,_xll.ohTrigger(RecalcTrigger,Trigger6M)),NA())</f>
        <v>2.2270965772044349E-2</v>
      </c>
      <c r="P1149" s="52">
        <f>IFERROR(_xll.qlIndexFixing(Index1Y,$H1149,TRUE,_xll.ohTrigger(RecalcTrigger,Trigger1Y)),NA())</f>
        <v>2.2826493055899441E-2</v>
      </c>
      <c r="Q1149" s="52">
        <f>IFERROR(_xll.qlIndexFixing(ONIndex1Y,I1149,TRUE,_xll.ohTrigger(RecalcTrigger,Trigger1Y)),NA())</f>
        <v>2.2681022813166862E-2</v>
      </c>
    </row>
    <row r="1150" spans="2:17" x14ac:dyDescent="0.2">
      <c r="B1150" s="46" t="s">
        <v>42</v>
      </c>
      <c r="D1150" s="49">
        <f>_xll.qlCalendarAdvance(Calendar,$D1149,B1150,"f",FALSE)</f>
        <v>47422</v>
      </c>
      <c r="E1150" s="49">
        <f>_xll.qlInterestRateIndexValueDate(IndexON,D1150)</f>
        <v>47422</v>
      </c>
      <c r="F1150" s="52">
        <f>IFERROR(_xll.qlIndexFixing(IndexON,D1150,TRUE,_xll.ohTrigger(RecalcTrigger,TriggerON)),NA())</f>
        <v>2.115543446135959E-2</v>
      </c>
      <c r="H1150" s="49">
        <f>_xll.qlCalendarAdvance(Calendar,$H1149,B1150,"f",FALSE)</f>
        <v>47422</v>
      </c>
      <c r="I1150" s="49">
        <f>_xll.qlInterestRateIndexValueDate(Index1M,$H1150)</f>
        <v>47424</v>
      </c>
      <c r="J1150" s="52">
        <f>IFERROR(_xll.qlIndexFixing(Index1M,$H1150,TRUE,_xll.ohTrigger(RecalcTrigger,Trigger1M)),NA())</f>
        <v>2.1441356328102401E-2</v>
      </c>
      <c r="K1150" s="52">
        <f>IFERROR(_xll.qlIndexFixing(ONIndex1M,I1150,TRUE,_xll.ohTrigger(RecalcTrigger,Trigger1M)),NA())</f>
        <v>2.1424835633450101E-2</v>
      </c>
      <c r="L1150" s="52">
        <f>IFERROR(_xll.qlIndexFixing(Index3M,H1150,TRUE,_xll.ohTrigger(RecalcTrigger,Trigger3M)),NA())</f>
        <v>2.202392027931261E-2</v>
      </c>
      <c r="M1150" s="52">
        <f>IFERROR(_xll.qlIndexFixing(ONIndex3M,I1150,TRUE,_xll.ohTrigger(RecalcTrigger,Trigger3M)),NA())</f>
        <v>2.1981926060279378E-2</v>
      </c>
      <c r="N1150" s="52">
        <f>IFERROR(_xll.qlIndexFixing(Index6M,$H1150,TRUE,_xll.ohTrigger(RecalcTrigger,Trigger6M)),NA())</f>
        <v>2.2344126087778315E-2</v>
      </c>
      <c r="O1150" s="52">
        <f>IFERROR(_xll.qlIndexFixing(ONIndex6M,I1150,TRUE,_xll.ohTrigger(RecalcTrigger,Trigger6M)),NA())</f>
        <v>2.2267564717006749E-2</v>
      </c>
      <c r="P1150" s="52">
        <f>IFERROR(_xll.qlIndexFixing(Index1Y,$H1150,TRUE,_xll.ohTrigger(RecalcTrigger,Trigger1Y)),NA())</f>
        <v>2.2821474945236959E-2</v>
      </c>
      <c r="Q1150" s="52">
        <f>IFERROR(_xll.qlIndexFixing(ONIndex1Y,I1150,TRUE,_xll.ohTrigger(RecalcTrigger,Trigger1Y)),NA())</f>
        <v>2.2677417523659926E-2</v>
      </c>
    </row>
    <row r="1151" spans="2:17" x14ac:dyDescent="0.2">
      <c r="B1151" s="46" t="s">
        <v>42</v>
      </c>
      <c r="D1151" s="49">
        <f>_xll.qlCalendarAdvance(Calendar,$D1150,B1151,"f",FALSE)</f>
        <v>47429</v>
      </c>
      <c r="E1151" s="49">
        <f>_xll.qlInterestRateIndexValueDate(IndexON,D1151)</f>
        <v>47429</v>
      </c>
      <c r="F1151" s="52">
        <f>IFERROR(_xll.qlIndexFixing(IndexON,D1151,TRUE,_xll.ohTrigger(RecalcTrigger,TriggerON)),NA())</f>
        <v>2.1154016223192684E-2</v>
      </c>
      <c r="H1151" s="49">
        <f>_xll.qlCalendarAdvance(Calendar,$H1150,B1151,"f",FALSE)</f>
        <v>47429</v>
      </c>
      <c r="I1151" s="49">
        <f>_xll.qlInterestRateIndexValueDate(Index1M,$H1151)</f>
        <v>47431</v>
      </c>
      <c r="J1151" s="52">
        <f>IFERROR(_xll.qlIndexFixing(Index1M,$H1151,TRUE,_xll.ohTrigger(RecalcTrigger,Trigger1M)),NA())</f>
        <v>2.1439644470979249E-2</v>
      </c>
      <c r="K1151" s="52">
        <f>IFERROR(_xll.qlIndexFixing(ONIndex1M,I1151,TRUE,_xll.ohTrigger(RecalcTrigger,Trigger1M)),NA())</f>
        <v>2.1423223136673997E-2</v>
      </c>
      <c r="L1151" s="52">
        <f>IFERROR(_xll.qlIndexFixing(Index3M,H1151,TRUE,_xll.ohTrigger(RecalcTrigger,Trigger3M)),NA())</f>
        <v>2.2020440519466382E-2</v>
      </c>
      <c r="M1151" s="52">
        <f>IFERROR(_xll.qlIndexFixing(ONIndex3M,I1151,TRUE,_xll.ohTrigger(RecalcTrigger,Trigger3M)),NA())</f>
        <v>2.1978725738751592E-2</v>
      </c>
      <c r="N1151" s="52">
        <f>IFERROR(_xll.qlIndexFixing(Index6M,$H1151,TRUE,_xll.ohTrigger(RecalcTrigger,Trigger6M)),NA())</f>
        <v>2.2340015840424349E-2</v>
      </c>
      <c r="O1151" s="52">
        <f>IFERROR(_xll.qlIndexFixing(ONIndex6M,I1151,TRUE,_xll.ohTrigger(RecalcTrigger,Trigger6M)),NA())</f>
        <v>2.2264111239902462E-2</v>
      </c>
      <c r="P1151" s="52">
        <f>IFERROR(_xll.qlIndexFixing(Index1Y,$H1151,TRUE,_xll.ohTrigger(RecalcTrigger,Trigger1Y)),NA())</f>
        <v>2.2816415496215697E-2</v>
      </c>
      <c r="Q1151" s="52">
        <f>IFERROR(_xll.qlIndexFixing(ONIndex1Y,I1151,TRUE,_xll.ohTrigger(RecalcTrigger,Trigger1Y)),NA())</f>
        <v>2.2673754896338494E-2</v>
      </c>
    </row>
    <row r="1152" spans="2:17" x14ac:dyDescent="0.2">
      <c r="B1152" s="46" t="s">
        <v>42</v>
      </c>
      <c r="D1152" s="49">
        <f>_xll.qlCalendarAdvance(Calendar,$D1151,B1152,"f",FALSE)</f>
        <v>47436</v>
      </c>
      <c r="E1152" s="49">
        <f>_xll.qlInterestRateIndexValueDate(IndexON,D1152)</f>
        <v>47436</v>
      </c>
      <c r="F1152" s="52">
        <f>IFERROR(_xll.qlIndexFixing(IndexON,D1152,TRUE,_xll.ohTrigger(RecalcTrigger,TriggerON)),NA())</f>
        <v>2.1152534022670366E-2</v>
      </c>
      <c r="H1152" s="49">
        <f>_xll.qlCalendarAdvance(Calendar,$H1151,B1152,"f",FALSE)</f>
        <v>47436</v>
      </c>
      <c r="I1152" s="49">
        <f>_xll.qlInterestRateIndexValueDate(Index1M,$H1152)</f>
        <v>47438</v>
      </c>
      <c r="J1152" s="52">
        <f>IFERROR(_xll.qlIndexFixing(Index1M,$H1152,TRUE,_xll.ohTrigger(RecalcTrigger,Trigger1M)),NA())</f>
        <v>2.1437871416674584E-2</v>
      </c>
      <c r="K1152" s="52">
        <f>IFERROR(_xll.qlIndexFixing(ONIndex1M,I1152,TRUE,_xll.ohTrigger(RecalcTrigger,Trigger1M)),NA())</f>
        <v>2.142154914524852E-2</v>
      </c>
      <c r="L1152" s="52">
        <f>IFERROR(_xll.qlIndexFixing(Index3M,H1152,TRUE,_xll.ohTrigger(RecalcTrigger,Trigger3M)),NA())</f>
        <v>2.2016918575749292E-2</v>
      </c>
      <c r="M1152" s="52">
        <f>IFERROR(_xll.qlIndexFixing(ONIndex3M,I1152,TRUE,_xll.ohTrigger(RecalcTrigger,Trigger3M)),NA())</f>
        <v>2.1975481263902807E-2</v>
      </c>
      <c r="N1152" s="52">
        <f>IFERROR(_xll.qlIndexFixing(Index6M,$H1152,TRUE,_xll.ohTrigger(RecalcTrigger,Trigger6M)),NA())</f>
        <v>2.2335856604353655E-2</v>
      </c>
      <c r="O1152" s="52">
        <f>IFERROR(_xll.qlIndexFixing(ONIndex6M,I1152,TRUE,_xll.ohTrigger(RecalcTrigger,Trigger6M)),NA())</f>
        <v>2.2260605639212727E-2</v>
      </c>
      <c r="P1152" s="52">
        <f>IFERROR(_xll.qlIndexFixing(Index1Y,$H1152,TRUE,_xll.ohTrigger(RecalcTrigger,Trigger1Y)),NA())</f>
        <v>2.281131462680731E-2</v>
      </c>
      <c r="Q1152" s="52">
        <f>IFERROR(_xll.qlIndexFixing(ONIndex1Y,I1152,TRUE,_xll.ohTrigger(RecalcTrigger,Trigger1Y)),NA())</f>
        <v>2.2670035169172209E-2</v>
      </c>
    </row>
    <row r="1153" spans="2:17" x14ac:dyDescent="0.2">
      <c r="B1153" s="46" t="s">
        <v>42</v>
      </c>
      <c r="D1153" s="49">
        <f>_xll.qlCalendarAdvance(Calendar,$D1152,B1153,"f",FALSE)</f>
        <v>47443</v>
      </c>
      <c r="E1153" s="49">
        <f>_xll.qlInterestRateIndexValueDate(IndexON,D1153)</f>
        <v>47443</v>
      </c>
      <c r="F1153" s="52">
        <f>IFERROR(_xll.qlIndexFixing(IndexON,D1153,TRUE,_xll.ohTrigger(RecalcTrigger,TriggerON)),NA())</f>
        <v>2.115098811215077E-2</v>
      </c>
      <c r="H1153" s="49">
        <f>_xll.qlCalendarAdvance(Calendar,$H1152,B1153,"f",FALSE)</f>
        <v>47443</v>
      </c>
      <c r="I1153" s="49">
        <f>_xll.qlInterestRateIndexValueDate(Index1M,$H1153)</f>
        <v>47445</v>
      </c>
      <c r="J1153" s="52">
        <f>IFERROR(_xll.qlIndexFixing(Index1M,$H1153,TRUE,_xll.ohTrigger(RecalcTrigger,Trigger1M)),NA())</f>
        <v>2.1436037424335943E-2</v>
      </c>
      <c r="K1153" s="52">
        <f>IFERROR(_xll.qlIndexFixing(ONIndex1M,I1153,TRUE,_xll.ohTrigger(RecalcTrigger,Trigger1M)),NA())</f>
        <v>2.1419813917606945E-2</v>
      </c>
      <c r="L1153" s="52">
        <f>IFERROR(_xll.qlIndexFixing(Index3M,H1153,TRUE,_xll.ohTrigger(RecalcTrigger,Trigger3M)),NA())</f>
        <v>2.2013354813507385E-2</v>
      </c>
      <c r="M1153" s="52">
        <f>IFERROR(_xll.qlIndexFixing(ONIndex3M,I1153,TRUE,_xll.ohTrigger(RecalcTrigger,Trigger3M)),NA())</f>
        <v>2.197219299896247E-2</v>
      </c>
      <c r="N1153" s="52">
        <f>IFERROR(_xll.qlIndexFixing(Index6M,$H1153,TRUE,_xll.ohTrigger(RecalcTrigger,Trigger6M)),NA())</f>
        <v>2.2331648681729391E-2</v>
      </c>
      <c r="O1153" s="52">
        <f>IFERROR(_xll.qlIndexFixing(ONIndex6M,I1153,TRUE,_xll.ohTrigger(RecalcTrigger,Trigger6M)),NA())</f>
        <v>2.2257048213578656E-2</v>
      </c>
      <c r="P1153" s="52">
        <f>IFERROR(_xll.qlIndexFixing(Index1Y,$H1153,TRUE,_xll.ohTrigger(RecalcTrigger,Trigger1Y)),NA())</f>
        <v>2.280617225313035E-2</v>
      </c>
      <c r="Q1153" s="52">
        <f>IFERROR(_xll.qlIndexFixing(ONIndex1Y,I1153,TRUE,_xll.ohTrigger(RecalcTrigger,Trigger1Y)),NA())</f>
        <v>2.2666258580290588E-2</v>
      </c>
    </row>
    <row r="1154" spans="2:17" x14ac:dyDescent="0.2">
      <c r="B1154" s="46" t="s">
        <v>42</v>
      </c>
      <c r="D1154" s="49">
        <f>_xll.qlCalendarAdvance(Calendar,$D1153,B1154,"f",FALSE)</f>
        <v>47450</v>
      </c>
      <c r="E1154" s="49">
        <f>_xll.qlInterestRateIndexValueDate(IndexON,D1154)</f>
        <v>47450</v>
      </c>
      <c r="F1154" s="52">
        <f>IFERROR(_xll.qlIndexFixing(IndexON,D1154,TRUE,_xll.ohTrigger(RecalcTrigger,TriggerON)),NA())</f>
        <v>2.1149378743832159E-2</v>
      </c>
      <c r="H1154" s="49">
        <f>_xll.qlCalendarAdvance(Calendar,$H1153,B1154,"f",FALSE)</f>
        <v>47450</v>
      </c>
      <c r="I1154" s="49">
        <f>_xll.qlInterestRateIndexValueDate(Index1M,$H1154)</f>
        <v>47452</v>
      </c>
      <c r="J1154" s="52">
        <f>IFERROR(_xll.qlIndexFixing(Index1M,$H1154,TRUE,_xll.ohTrigger(RecalcTrigger,Trigger1M)),NA())</f>
        <v>2.1434142753118605E-2</v>
      </c>
      <c r="K1154" s="52">
        <f>IFERROR(_xll.qlIndexFixing(ONIndex1M,I1154,TRUE,_xll.ohTrigger(RecalcTrigger,Trigger1M)),NA())</f>
        <v>2.1418017712582227E-2</v>
      </c>
      <c r="L1154" s="52">
        <f>IFERROR(_xll.qlIndexFixing(Index3M,H1154,TRUE,_xll.ohTrigger(RecalcTrigger,Trigger3M)),NA())</f>
        <v>2.2008123478650887E-2</v>
      </c>
      <c r="M1154" s="52">
        <f>IFERROR(_xll.qlIndexFixing(ONIndex3M,I1154,TRUE,_xll.ohTrigger(RecalcTrigger,Trigger3M)),NA())</f>
        <v>2.1968861306920218E-2</v>
      </c>
      <c r="N1154" s="52">
        <f>IFERROR(_xll.qlIndexFixing(Index6M,$H1154,TRUE,_xll.ohTrigger(RecalcTrigger,Trigger6M)),NA())</f>
        <v>2.2327761467912908E-2</v>
      </c>
      <c r="O1154" s="52">
        <f>IFERROR(_xll.qlIndexFixing(ONIndex6M,I1154,TRUE,_xll.ohTrigger(RecalcTrigger,Trigger6M)),NA())</f>
        <v>2.2253439261321617E-2</v>
      </c>
      <c r="P1154" s="52">
        <f>IFERROR(_xll.qlIndexFixing(Index1Y,$H1154,TRUE,_xll.ohTrigger(RecalcTrigger,Trigger1Y)),NA())</f>
        <v>2.2800029812645138E-2</v>
      </c>
      <c r="Q1154" s="52">
        <f>IFERROR(_xll.qlIndexFixing(ONIndex1Y,I1154,TRUE,_xll.ohTrigger(RecalcTrigger,Trigger1Y)),NA())</f>
        <v>2.2662425367663275E-2</v>
      </c>
    </row>
    <row r="1155" spans="2:17" x14ac:dyDescent="0.2">
      <c r="B1155" s="46" t="s">
        <v>42</v>
      </c>
      <c r="D1155" s="49">
        <f>_xll.qlCalendarAdvance(Calendar,$D1154,B1155,"f",FALSE)</f>
        <v>47457</v>
      </c>
      <c r="E1155" s="49">
        <f>_xll.qlInterestRateIndexValueDate(IndexON,D1155)</f>
        <v>47457</v>
      </c>
      <c r="F1155" s="52">
        <f>IFERROR(_xll.qlIndexFixing(IndexON,D1155,TRUE,_xll.ohTrigger(RecalcTrigger,TriggerON)),NA())</f>
        <v>2.1147706169912794E-2</v>
      </c>
      <c r="H1155" s="49">
        <f>_xll.qlCalendarAdvance(Calendar,$H1154,B1155,"f",FALSE)</f>
        <v>47457</v>
      </c>
      <c r="I1155" s="49">
        <f>_xll.qlInterestRateIndexValueDate(Index1M,$H1155)</f>
        <v>47459</v>
      </c>
      <c r="J1155" s="52">
        <f>IFERROR(_xll.qlIndexFixing(Index1M,$H1155,TRUE,_xll.ohTrigger(RecalcTrigger,Trigger1M)),NA())</f>
        <v>2.1432187662177849E-2</v>
      </c>
      <c r="K1155" s="52">
        <f>IFERROR(_xll.qlIndexFixing(ONIndex1M,I1155,TRUE,_xll.ohTrigger(RecalcTrigger,Trigger1M)),NA())</f>
        <v>2.1416160788767513E-2</v>
      </c>
      <c r="L1155" s="52">
        <f>IFERROR(_xll.qlIndexFixing(Index3M,H1155,TRUE,_xll.ohTrigger(RecalcTrigger,Trigger3M)),NA())</f>
        <v>2.2004489535119909E-2</v>
      </c>
      <c r="M1155" s="52">
        <f>IFERROR(_xll.qlIndexFixing(ONIndex3M,I1155,TRUE,_xll.ohTrigger(RecalcTrigger,Trigger3M)),NA())</f>
        <v>2.1965486551085434E-2</v>
      </c>
      <c r="N1155" s="52">
        <f>IFERROR(_xll.qlIndexFixing(Index6M,$H1155,TRUE,_xll.ohTrigger(RecalcTrigger,Trigger6M)),NA())</f>
        <v>2.2323453483342515E-2</v>
      </c>
      <c r="O1155" s="52">
        <f>IFERROR(_xll.qlIndexFixing(ONIndex6M,I1155,TRUE,_xll.ohTrigger(RecalcTrigger,Trigger6M)),NA())</f>
        <v>2.2249779081162657E-2</v>
      </c>
      <c r="P1155" s="52">
        <f>IFERROR(_xll.qlIndexFixing(Index1Y,$H1155,TRUE,_xll.ohTrigger(RecalcTrigger,Trigger1Y)),NA())</f>
        <v>2.2795762648181207E-2</v>
      </c>
      <c r="Q1155" s="52">
        <f>IFERROR(_xll.qlIndexFixing(ONIndex1Y,I1155,TRUE,_xll.ohTrigger(RecalcTrigger,Trigger1Y)),NA())</f>
        <v>2.2658535769419785E-2</v>
      </c>
    </row>
    <row r="1156" spans="2:17" x14ac:dyDescent="0.2">
      <c r="B1156" s="46" t="s">
        <v>42</v>
      </c>
      <c r="D1156" s="49">
        <f>_xll.qlCalendarAdvance(Calendar,$D1155,B1156,"f",FALSE)</f>
        <v>47464</v>
      </c>
      <c r="E1156" s="49">
        <f>_xll.qlInterestRateIndexValueDate(IndexON,D1156)</f>
        <v>47464</v>
      </c>
      <c r="F1156" s="52">
        <f>IFERROR(_xll.qlIndexFixing(IndexON,D1156,TRUE,_xll.ohTrigger(RecalcTrigger,TriggerON)),NA())</f>
        <v>2.1145970642910683E-2</v>
      </c>
      <c r="H1156" s="49">
        <f>_xll.qlCalendarAdvance(Calendar,$H1155,B1156,"f",FALSE)</f>
        <v>47464</v>
      </c>
      <c r="I1156" s="49">
        <f>_xll.qlInterestRateIndexValueDate(Index1M,$H1156)</f>
        <v>47466</v>
      </c>
      <c r="J1156" s="52">
        <f>IFERROR(_xll.qlIndexFixing(Index1M,$H1156,TRUE,_xll.ohTrigger(RecalcTrigger,Trigger1M)),NA())</f>
        <v>2.1430172410666377E-2</v>
      </c>
      <c r="K1156" s="52">
        <f>IFERROR(_xll.qlIndexFixing(ONIndex1M,I1156,TRUE,_xll.ohTrigger(RecalcTrigger,Trigger1M)),NA())</f>
        <v>2.1414243404835887E-2</v>
      </c>
      <c r="L1156" s="52">
        <f>IFERROR(_xll.qlIndexFixing(Index3M,H1156,TRUE,_xll.ohTrigger(RecalcTrigger,Trigger3M)),NA())</f>
        <v>2.2000814774525423E-2</v>
      </c>
      <c r="M1156" s="52">
        <f>IFERROR(_xll.qlIndexFixing(ONIndex3M,I1156,TRUE,_xll.ohTrigger(RecalcTrigger,Trigger3M)),NA())</f>
        <v>2.1962069094607628E-2</v>
      </c>
      <c r="N1156" s="52">
        <f>IFERROR(_xll.qlIndexFixing(Index6M,$H1156,TRUE,_xll.ohTrigger(RecalcTrigger,Trigger6M)),NA())</f>
        <v>2.2319097737404515E-2</v>
      </c>
      <c r="O1156" s="52">
        <f>IFERROR(_xll.qlIndexFixing(ONIndex6M,I1156,TRUE,_xll.ohTrigger(RecalcTrigger,Trigger6M)),NA())</f>
        <v>2.2246067971583017E-2</v>
      </c>
      <c r="P1156" s="52">
        <f>IFERROR(_xll.qlIndexFixing(Index1Y,$H1156,TRUE,_xll.ohTrigger(RecalcTrigger,Trigger1Y)),NA())</f>
        <v>2.2790495239882243E-2</v>
      </c>
      <c r="Q1156" s="52">
        <f>IFERROR(_xll.qlIndexFixing(ONIndex1Y,I1156,TRUE,_xll.ohTrigger(RecalcTrigger,Trigger1Y)),NA())</f>
        <v>2.2654590023449828E-2</v>
      </c>
    </row>
    <row r="1157" spans="2:17" x14ac:dyDescent="0.2">
      <c r="B1157" s="46" t="s">
        <v>42</v>
      </c>
      <c r="D1157" s="49">
        <f>_xll.qlCalendarAdvance(Calendar,$D1156,B1157,"f",FALSE)</f>
        <v>47471</v>
      </c>
      <c r="E1157" s="49">
        <f>_xll.qlInterestRateIndexValueDate(IndexON,D1157)</f>
        <v>47471</v>
      </c>
      <c r="F1157" s="52">
        <f>IFERROR(_xll.qlIndexFixing(IndexON,D1157,TRUE,_xll.ohTrigger(RecalcTrigger,TriggerON)),NA())</f>
        <v>2.1144172414704343E-2</v>
      </c>
      <c r="H1157" s="49">
        <f>_xll.qlCalendarAdvance(Calendar,$H1156,B1157,"f",FALSE)</f>
        <v>47471</v>
      </c>
      <c r="I1157" s="49">
        <f>_xll.qlInterestRateIndexValueDate(Index1M,$H1157)</f>
        <v>47473</v>
      </c>
      <c r="J1157" s="52">
        <f>IFERROR(_xll.qlIndexFixing(Index1M,$H1157,TRUE,_xll.ohTrigger(RecalcTrigger,Trigger1M)),NA())</f>
        <v>2.1428097257742043E-2</v>
      </c>
      <c r="K1157" s="52">
        <f>IFERROR(_xll.qlIndexFixing(ONIndex1M,I1157,TRUE,_xll.ohTrigger(RecalcTrigger,Trigger1M)),NA())</f>
        <v>2.1411689773769282E-2</v>
      </c>
      <c r="L1157" s="52">
        <f>IFERROR(_xll.qlIndexFixing(Index3M,H1157,TRUE,_xll.ohTrigger(RecalcTrigger,Trigger3M)),NA())</f>
        <v>2.1997099562117484E-2</v>
      </c>
      <c r="M1157" s="52">
        <f>IFERROR(_xll.qlIndexFixing(ONIndex3M,I1157,TRUE,_xll.ohTrigger(RecalcTrigger,Trigger3M)),NA())</f>
        <v>2.1957613062584258E-2</v>
      </c>
      <c r="N1157" s="52">
        <f>IFERROR(_xll.qlIndexFixing(Index6M,$H1157,TRUE,_xll.ohTrigger(RecalcTrigger,Trigger6M)),NA())</f>
        <v>2.2314694532286194E-2</v>
      </c>
      <c r="O1157" s="52">
        <f>IFERROR(_xll.qlIndexFixing(ONIndex6M,I1157,TRUE,_xll.ohTrigger(RecalcTrigger,Trigger6M)),NA())</f>
        <v>2.2241222190206855E-2</v>
      </c>
      <c r="P1157" s="52">
        <f>IFERROR(_xll.qlIndexFixing(Index1Y,$H1157,TRUE,_xll.ohTrigger(RecalcTrigger,Trigger1Y)),NA())</f>
        <v>2.2785185973261565E-2</v>
      </c>
      <c r="Q1157" s="52">
        <f>IFERROR(_xll.qlIndexFixing(ONIndex1Y,I1157,TRUE,_xll.ohTrigger(RecalcTrigger,Trigger1Y)),NA())</f>
        <v>2.2649434802000101E-2</v>
      </c>
    </row>
    <row r="1158" spans="2:17" x14ac:dyDescent="0.2">
      <c r="B1158" s="46" t="s">
        <v>42</v>
      </c>
      <c r="D1158" s="49">
        <f>_xll.qlCalendarAdvance(Calendar,$D1157,B1158,"f",FALSE)</f>
        <v>47479</v>
      </c>
      <c r="E1158" s="49">
        <f>_xll.qlInterestRateIndexValueDate(IndexON,D1158)</f>
        <v>47479</v>
      </c>
      <c r="F1158" s="52">
        <f>IFERROR(_xll.qlIndexFixing(IndexON,D1158,TRUE,_xll.ohTrigger(RecalcTrigger,TriggerON)),NA())</f>
        <v>2.1142040843704635E-2</v>
      </c>
      <c r="H1158" s="49">
        <f>_xll.qlCalendarAdvance(Calendar,$H1157,B1158,"f",FALSE)</f>
        <v>47479</v>
      </c>
      <c r="I1158" s="49">
        <f>_xll.qlInterestRateIndexValueDate(Index1M,$H1158)</f>
        <v>47483</v>
      </c>
      <c r="J1158" s="52">
        <f>IFERROR(_xll.qlIndexFixing(Index1M,$H1158,TRUE,_xll.ohTrigger(RecalcTrigger,Trigger1M)),NA())</f>
        <v>2.1425029356732676E-2</v>
      </c>
      <c r="K1158" s="52">
        <f>IFERROR(_xll.qlIndexFixing(ONIndex1M,I1158,TRUE,_xll.ohTrigger(RecalcTrigger,Trigger1M)),NA())</f>
        <v>2.1409635166644847E-2</v>
      </c>
      <c r="L1158" s="52">
        <f>IFERROR(_xll.qlIndexFixing(Index3M,H1158,TRUE,_xll.ohTrigger(RecalcTrigger,Trigger3M)),NA())</f>
        <v>2.1990935012228364E-2</v>
      </c>
      <c r="M1158" s="52">
        <f>IFERROR(_xll.qlIndexFixing(ONIndex3M,I1158,TRUE,_xll.ohTrigger(RecalcTrigger,Trigger3M)),NA())</f>
        <v>2.1954099368208801E-2</v>
      </c>
      <c r="N1158" s="52">
        <f>IFERROR(_xll.qlIndexFixing(Index6M,$H1158,TRUE,_xll.ohTrigger(RecalcTrigger,Trigger6M)),NA())</f>
        <v>2.2307261618816712E-2</v>
      </c>
      <c r="O1158" s="52">
        <f>IFERROR(_xll.qlIndexFixing(ONIndex6M,I1158,TRUE,_xll.ohTrigger(RecalcTrigger,Trigger6M)),NA())</f>
        <v>2.2237395791409043E-2</v>
      </c>
      <c r="P1158" s="52">
        <f>IFERROR(_xll.qlIndexFixing(Index1Y,$H1158,TRUE,_xll.ohTrigger(RecalcTrigger,Trigger1Y)),NA())</f>
        <v>2.2776915280784363E-2</v>
      </c>
      <c r="Q1158" s="52">
        <f>IFERROR(_xll.qlIndexFixing(ONIndex1Y,I1158,TRUE,_xll.ohTrigger(RecalcTrigger,Trigger1Y)),NA())</f>
        <v>2.2645361612374515E-2</v>
      </c>
    </row>
    <row r="1159" spans="2:17" x14ac:dyDescent="0.2">
      <c r="B1159" s="46" t="s">
        <v>42</v>
      </c>
      <c r="D1159" s="49">
        <f>_xll.qlCalendarAdvance(Calendar,$D1158,B1159,"f",FALSE)</f>
        <v>47486</v>
      </c>
      <c r="E1159" s="49">
        <f>_xll.qlInterestRateIndexValueDate(IndexON,D1159)</f>
        <v>47486</v>
      </c>
      <c r="F1159" s="52">
        <f>IFERROR(_xll.qlIndexFixing(IndexON,D1159,TRUE,_xll.ohTrigger(RecalcTrigger,TriggerON)),NA())</f>
        <v>2.1140109105814986E-2</v>
      </c>
      <c r="H1159" s="49">
        <f>_xll.qlCalendarAdvance(Calendar,$H1158,B1159,"f",FALSE)</f>
        <v>47486</v>
      </c>
      <c r="I1159" s="49">
        <f>_xll.qlInterestRateIndexValueDate(Index1M,$H1159)</f>
        <v>47490</v>
      </c>
      <c r="J1159" s="52">
        <f>IFERROR(_xll.qlIndexFixing(Index1M,$H1159,TRUE,_xll.ohTrigger(RecalcTrigger,Trigger1M)),NA())</f>
        <v>2.1422809807888604E-2</v>
      </c>
      <c r="K1159" s="52">
        <f>IFERROR(_xll.qlIndexFixing(ONIndex1M,I1159,TRUE,_xll.ohTrigger(RecalcTrigger,Trigger1M)),NA())</f>
        <v>2.1407826620052361E-2</v>
      </c>
      <c r="L1159" s="52">
        <f>IFERROR(_xll.qlIndexFixing(Index3M,H1159,TRUE,_xll.ohTrigger(RecalcTrigger,Trigger3M)),NA())</f>
        <v>2.1988301174784248E-2</v>
      </c>
      <c r="M1159" s="52">
        <f>IFERROR(_xll.qlIndexFixing(ONIndex3M,I1159,TRUE,_xll.ohTrigger(RecalcTrigger,Trigger3M)),NA())</f>
        <v>2.1951054579947282E-2</v>
      </c>
      <c r="N1159" s="52">
        <f>IFERROR(_xll.qlIndexFixing(Index6M,$H1159,TRUE,_xll.ohTrigger(RecalcTrigger,Trigger6M)),NA())</f>
        <v>2.2303805306162758E-2</v>
      </c>
      <c r="O1159" s="52">
        <f>IFERROR(_xll.qlIndexFixing(ONIndex6M,I1159,TRUE,_xll.ohTrigger(RecalcTrigger,Trigger6M)),NA())</f>
        <v>2.2234076254683544E-2</v>
      </c>
      <c r="P1159" s="52">
        <f>IFERROR(_xll.qlIndexFixing(Index1Y,$H1159,TRUE,_xll.ohTrigger(RecalcTrigger,Trigger1Y)),NA())</f>
        <v>2.2771510043342946E-2</v>
      </c>
      <c r="Q1159" s="52">
        <f>IFERROR(_xll.qlIndexFixing(ONIndex1Y,I1159,TRUE,_xll.ohTrigger(RecalcTrigger,Trigger1Y)),NA())</f>
        <v>2.2641826231506457E-2</v>
      </c>
    </row>
    <row r="1160" spans="2:17" x14ac:dyDescent="0.2">
      <c r="B1160" s="46" t="s">
        <v>42</v>
      </c>
      <c r="D1160" s="49">
        <f>_xll.qlCalendarAdvance(Calendar,$D1159,B1160,"f",FALSE)</f>
        <v>47493</v>
      </c>
      <c r="E1160" s="49">
        <f>_xll.qlInterestRateIndexValueDate(IndexON,D1160)</f>
        <v>47493</v>
      </c>
      <c r="F1160" s="52">
        <f>IFERROR(_xll.qlIndexFixing(IndexON,D1160,TRUE,_xll.ohTrigger(RecalcTrigger,TriggerON)),NA())</f>
        <v>2.1138115459606865E-2</v>
      </c>
      <c r="H1160" s="49">
        <f>_xll.qlCalendarAdvance(Calendar,$H1159,B1160,"f",FALSE)</f>
        <v>47493</v>
      </c>
      <c r="I1160" s="49">
        <f>_xll.qlInterestRateIndexValueDate(Index1M,$H1160)</f>
        <v>47497</v>
      </c>
      <c r="J1160" s="52">
        <f>IFERROR(_xll.qlIndexFixing(Index1M,$H1160,TRUE,_xll.ohTrigger(RecalcTrigger,Trigger1M)),NA())</f>
        <v>2.1420531246169945E-2</v>
      </c>
      <c r="K1160" s="52">
        <f>IFERROR(_xll.qlIndexFixing(ONIndex1M,I1160,TRUE,_xll.ohTrigger(RecalcTrigger,Trigger1M)),NA())</f>
        <v>2.1405661514117824E-2</v>
      </c>
      <c r="L1160" s="52">
        <f>IFERROR(_xll.qlIndexFixing(Index3M,H1160,TRUE,_xll.ohTrigger(RecalcTrigger,Trigger3M)),NA())</f>
        <v>2.1984447078877652E-2</v>
      </c>
      <c r="M1160" s="52">
        <f>IFERROR(_xll.qlIndexFixing(ONIndex3M,I1160,TRUE,_xll.ohTrigger(RecalcTrigger,Trigger3M)),NA())</f>
        <v>2.1947464089482338E-2</v>
      </c>
      <c r="N1160" s="52">
        <f>IFERROR(_xll.qlIndexFixing(Index6M,$H1160,TRUE,_xll.ohTrigger(RecalcTrigger,Trigger6M)),NA())</f>
        <v>2.2299241678020561E-2</v>
      </c>
      <c r="O1160" s="52">
        <f>IFERROR(_xll.qlIndexFixing(ONIndex6M,I1160,TRUE,_xll.ohTrigger(RecalcTrigger,Trigger6M)),NA())</f>
        <v>2.223015733189726E-2</v>
      </c>
      <c r="P1160" s="52">
        <f>IFERROR(_xll.qlIndexFixing(Index1Y,$H1160,TRUE,_xll.ohTrigger(RecalcTrigger,Trigger1Y)),NA())</f>
        <v>2.2766062732566247E-2</v>
      </c>
      <c r="Q1160" s="52">
        <f>IFERROR(_xll.qlIndexFixing(ONIndex1Y,I1160,TRUE,_xll.ohTrigger(RecalcTrigger,Trigger1Y)),NA())</f>
        <v>2.2637650409578214E-2</v>
      </c>
    </row>
    <row r="1161" spans="2:17" x14ac:dyDescent="0.2">
      <c r="B1161" s="46" t="s">
        <v>42</v>
      </c>
      <c r="D1161" s="49">
        <f>_xll.qlCalendarAdvance(Calendar,$D1160,B1161,"f",FALSE)</f>
        <v>47500</v>
      </c>
      <c r="E1161" s="49">
        <f>_xll.qlInterestRateIndexValueDate(IndexON,D1161)</f>
        <v>47500</v>
      </c>
      <c r="F1161" s="52">
        <f>IFERROR(_xll.qlIndexFixing(IndexON,D1161,TRUE,_xll.ohTrigger(RecalcTrigger,TriggerON)),NA())</f>
        <v>2.1136060157438408E-2</v>
      </c>
      <c r="H1161" s="49">
        <f>_xll.qlCalendarAdvance(Calendar,$H1160,B1161,"f",FALSE)</f>
        <v>47500</v>
      </c>
      <c r="I1161" s="49">
        <f>_xll.qlInterestRateIndexValueDate(Index1M,$H1161)</f>
        <v>47504</v>
      </c>
      <c r="J1161" s="52">
        <f>IFERROR(_xll.qlIndexFixing(Index1M,$H1161,TRUE,_xll.ohTrigger(RecalcTrigger,Trigger1M)),NA())</f>
        <v>2.1418193930742291E-2</v>
      </c>
      <c r="K1161" s="52">
        <f>IFERROR(_xll.qlIndexFixing(ONIndex1M,I1161,TRUE,_xll.ohTrigger(RecalcTrigger,Trigger1M)),NA())</f>
        <v>2.1403437278202375E-2</v>
      </c>
      <c r="L1161" s="52">
        <f>IFERROR(_xll.qlIndexFixing(Index3M,H1161,TRUE,_xll.ohTrigger(RecalcTrigger,Trigger3M)),NA())</f>
        <v>2.1980938444441572E-2</v>
      </c>
      <c r="M1161" s="52">
        <f>IFERROR(_xll.qlIndexFixing(ONIndex3M,I1161,TRUE,_xll.ohTrigger(RecalcTrigger,Trigger3M)),NA())</f>
        <v>2.1943832766000426E-2</v>
      </c>
      <c r="N1161" s="52">
        <f>IFERROR(_xll.qlIndexFixing(Index6M,$H1161,TRUE,_xll.ohTrigger(RecalcTrigger,Trigger6M)),NA())</f>
        <v>2.2294631928964682E-2</v>
      </c>
      <c r="O1161" s="52">
        <f>IFERROR(_xll.qlIndexFixing(ONIndex6M,I1161,TRUE,_xll.ohTrigger(RecalcTrigger,Trigger6M)),NA())</f>
        <v>2.2226189014862285E-2</v>
      </c>
      <c r="P1161" s="52">
        <f>IFERROR(_xll.qlIndexFixing(Index1Y,$H1161,TRUE,_xll.ohTrigger(RecalcTrigger,Trigger1Y)),NA())</f>
        <v>2.2760573247615261E-2</v>
      </c>
      <c r="Q1161" s="52">
        <f>IFERROR(_xll.qlIndexFixing(ONIndex1Y,I1161,TRUE,_xll.ohTrigger(RecalcTrigger,Trigger1Y)),NA())</f>
        <v>2.2633419664224164E-2</v>
      </c>
    </row>
    <row r="1162" spans="2:17" x14ac:dyDescent="0.2">
      <c r="B1162" s="46" t="s">
        <v>42</v>
      </c>
      <c r="D1162" s="49">
        <f>_xll.qlCalendarAdvance(Calendar,$D1161,B1162,"f",FALSE)</f>
        <v>47507</v>
      </c>
      <c r="E1162" s="49">
        <f>_xll.qlInterestRateIndexValueDate(IndexON,D1162)</f>
        <v>47507</v>
      </c>
      <c r="F1162" s="52">
        <f>IFERROR(_xll.qlIndexFixing(IndexON,D1162,TRUE,_xll.ohTrigger(RecalcTrigger,TriggerON)),NA())</f>
        <v>2.1133943451667747E-2</v>
      </c>
      <c r="H1162" s="49">
        <f>_xll.qlCalendarAdvance(Calendar,$H1161,B1162,"f",FALSE)</f>
        <v>47507</v>
      </c>
      <c r="I1162" s="49">
        <f>_xll.qlInterestRateIndexValueDate(Index1M,$H1162)</f>
        <v>47511</v>
      </c>
      <c r="J1162" s="52">
        <f>IFERROR(_xll.qlIndexFixing(Index1M,$H1162,TRUE,_xll.ohTrigger(RecalcTrigger,Trigger1M)),NA())</f>
        <v>2.1415798120758341E-2</v>
      </c>
      <c r="K1162" s="52">
        <f>IFERROR(_xll.qlIndexFixing(ONIndex1M,I1162,TRUE,_xll.ohTrigger(RecalcTrigger,Trigger1M)),NA())</f>
        <v>2.1401154171218906E-2</v>
      </c>
      <c r="L1162" s="52">
        <f>IFERROR(_xll.qlIndexFixing(Index3M,H1162,TRUE,_xll.ohTrigger(RecalcTrigger,Trigger3M)),NA())</f>
        <v>2.1976622820833552E-2</v>
      </c>
      <c r="M1162" s="52">
        <f>IFERROR(_xll.qlIndexFixing(ONIndex3M,I1162,TRUE,_xll.ohTrigger(RecalcTrigger,Trigger3M)),NA())</f>
        <v>2.1940160972890865E-2</v>
      </c>
      <c r="N1162" s="52">
        <f>IFERROR(_xll.qlIndexFixing(Index6M,$H1162,TRUE,_xll.ohTrigger(RecalcTrigger,Trigger6M)),NA())</f>
        <v>2.2289976361184603E-2</v>
      </c>
      <c r="O1162" s="52">
        <f>IFERROR(_xll.qlIndexFixing(ONIndex6M,I1162,TRUE,_xll.ohTrigger(RecalcTrigger,Trigger6M)),NA())</f>
        <v>2.2222171602139795E-2</v>
      </c>
      <c r="P1162" s="52">
        <f>IFERROR(_xll.qlIndexFixing(Index1Y,$H1162,TRUE,_xll.ohTrigger(RecalcTrigger,Trigger1Y)),NA())</f>
        <v>2.275504148578901E-2</v>
      </c>
      <c r="Q1162" s="52">
        <f>IFERROR(_xll.qlIndexFixing(ONIndex1Y,I1162,TRUE,_xll.ohTrigger(RecalcTrigger,Trigger1Y)),NA())</f>
        <v>2.262913423341395E-2</v>
      </c>
    </row>
    <row r="1163" spans="2:17" x14ac:dyDescent="0.2">
      <c r="B1163" s="46" t="s">
        <v>42</v>
      </c>
      <c r="D1163" s="49">
        <f>_xll.qlCalendarAdvance(Calendar,$D1162,B1163,"f",FALSE)</f>
        <v>47514</v>
      </c>
      <c r="E1163" s="49">
        <f>_xll.qlInterestRateIndexValueDate(IndexON,D1163)</f>
        <v>47514</v>
      </c>
      <c r="F1163" s="52">
        <f>IFERROR(_xll.qlIndexFixing(IndexON,D1163,TRUE,_xll.ohTrigger(RecalcTrigger,TriggerON)),NA())</f>
        <v>2.113176559441321E-2</v>
      </c>
      <c r="H1163" s="49">
        <f>_xll.qlCalendarAdvance(Calendar,$H1162,B1163,"f",FALSE)</f>
        <v>47514</v>
      </c>
      <c r="I1163" s="49">
        <f>_xll.qlInterestRateIndexValueDate(Index1M,$H1163)</f>
        <v>47518</v>
      </c>
      <c r="J1163" s="52">
        <f>IFERROR(_xll.qlIndexFixing(Index1M,$H1163,TRUE,_xll.ohTrigger(RecalcTrigger,Trigger1M)),NA())</f>
        <v>2.1411974209609878E-2</v>
      </c>
      <c r="K1163" s="52">
        <f>IFERROR(_xll.qlIndexFixing(ONIndex1M,I1163,TRUE,_xll.ohTrigger(RecalcTrigger,Trigger1M)),NA())</f>
        <v>2.1398812451680627E-2</v>
      </c>
      <c r="L1163" s="52">
        <f>IFERROR(_xll.qlIndexFixing(Index3M,H1163,TRUE,_xll.ohTrigger(RecalcTrigger,Trigger3M)),NA())</f>
        <v>2.1972653389245731E-2</v>
      </c>
      <c r="M1163" s="52">
        <f>IFERROR(_xll.qlIndexFixing(ONIndex3M,I1163,TRUE,_xll.ohTrigger(RecalcTrigger,Trigger3M)),NA())</f>
        <v>2.1936449072983422E-2</v>
      </c>
      <c r="N1163" s="52">
        <f>IFERROR(_xll.qlIndexFixing(Index6M,$H1163,TRUE,_xll.ohTrigger(RecalcTrigger,Trigger6M)),NA())</f>
        <v>2.2285275276872001E-2</v>
      </c>
      <c r="O1163" s="52">
        <f>IFERROR(_xll.qlIndexFixing(ONIndex6M,I1163,TRUE,_xll.ohTrigger(RecalcTrigger,Trigger6M)),NA())</f>
        <v>2.2218105392530774E-2</v>
      </c>
      <c r="P1163" s="52">
        <f>IFERROR(_xll.qlIndexFixing(Index1Y,$H1163,TRUE,_xll.ohTrigger(RecalcTrigger,Trigger1Y)),NA())</f>
        <v>2.2749467342524785E-2</v>
      </c>
      <c r="Q1163" s="52">
        <f>IFERROR(_xll.qlIndexFixing(ONIndex1Y,I1163,TRUE,_xll.ohTrigger(RecalcTrigger,Trigger1Y)),NA())</f>
        <v>2.2624794355197153E-2</v>
      </c>
    </row>
    <row r="1164" spans="2:17" x14ac:dyDescent="0.2">
      <c r="B1164" s="46" t="s">
        <v>42</v>
      </c>
      <c r="D1164" s="49">
        <f>_xll.qlCalendarAdvance(Calendar,$D1163,B1164,"f",FALSE)</f>
        <v>47521</v>
      </c>
      <c r="E1164" s="49">
        <f>_xll.qlInterestRateIndexValueDate(IndexON,D1164)</f>
        <v>47521</v>
      </c>
      <c r="F1164" s="52">
        <f>IFERROR(_xll.qlIndexFixing(IndexON,D1164,TRUE,_xll.ohTrigger(RecalcTrigger,TriggerON)),NA())</f>
        <v>2.112952683803293E-2</v>
      </c>
      <c r="H1164" s="49">
        <f>_xll.qlCalendarAdvance(Calendar,$H1163,B1164,"f",FALSE)</f>
        <v>47521</v>
      </c>
      <c r="I1164" s="49">
        <f>_xll.qlInterestRateIndexValueDate(Index1M,$H1164)</f>
        <v>47525</v>
      </c>
      <c r="J1164" s="52">
        <f>IFERROR(_xll.qlIndexFixing(Index1M,$H1164,TRUE,_xll.ohTrigger(RecalcTrigger,Trigger1M)),NA())</f>
        <v>2.1409474996242191E-2</v>
      </c>
      <c r="K1164" s="52">
        <f>IFERROR(_xll.qlIndexFixing(ONIndex1M,I1164,TRUE,_xll.ohTrigger(RecalcTrigger,Trigger1M)),NA())</f>
        <v>2.1396412378260621E-2</v>
      </c>
      <c r="L1164" s="52">
        <f>IFERROR(_xll.qlIndexFixing(Index3M,H1164,TRUE,_xll.ohTrigger(RecalcTrigger,Trigger3M)),NA())</f>
        <v>2.1968646242981692E-2</v>
      </c>
      <c r="M1164" s="52">
        <f>IFERROR(_xll.qlIndexFixing(ONIndex3M,I1164,TRUE,_xll.ohTrigger(RecalcTrigger,Trigger3M)),NA())</f>
        <v>2.1932697429667414E-2</v>
      </c>
      <c r="N1164" s="52">
        <f>IFERROR(_xll.qlIndexFixing(Index6M,$H1164,TRUE,_xll.ohTrigger(RecalcTrigger,Trigger6M)),NA())</f>
        <v>2.2280528978218118E-2</v>
      </c>
      <c r="O1164" s="52">
        <f>IFERROR(_xll.qlIndexFixing(ONIndex6M,I1164,TRUE,_xll.ohTrigger(RecalcTrigger,Trigger6M)),NA())</f>
        <v>2.2213990684196716E-2</v>
      </c>
      <c r="P1164" s="52">
        <f>IFERROR(_xll.qlIndexFixing(Index1Y,$H1164,TRUE,_xll.ohTrigger(RecalcTrigger,Trigger1Y)),NA())</f>
        <v>2.2743850711397472E-2</v>
      </c>
      <c r="Q1164" s="52">
        <f>IFERROR(_xll.qlIndexFixing(ONIndex1Y,I1164,TRUE,_xll.ohTrigger(RecalcTrigger,Trigger1Y)),NA())</f>
        <v>2.2620400267543417E-2</v>
      </c>
    </row>
    <row r="1165" spans="2:17" x14ac:dyDescent="0.2">
      <c r="B1165" s="46" t="s">
        <v>42</v>
      </c>
      <c r="D1165" s="49">
        <f>_xll.qlCalendarAdvance(Calendar,$D1164,B1165,"f",FALSE)</f>
        <v>47528</v>
      </c>
      <c r="E1165" s="49">
        <f>_xll.qlInterestRateIndexValueDate(IndexON,D1165)</f>
        <v>47528</v>
      </c>
      <c r="F1165" s="52">
        <f>IFERROR(_xll.qlIndexFixing(IndexON,D1165,TRUE,_xll.ohTrigger(RecalcTrigger,TriggerON)),NA())</f>
        <v>2.1127227434805107E-2</v>
      </c>
      <c r="H1165" s="49">
        <f>_xll.qlCalendarAdvance(Calendar,$H1164,B1165,"f",FALSE)</f>
        <v>47528</v>
      </c>
      <c r="I1165" s="49">
        <f>_xll.qlInterestRateIndexValueDate(Index1M,$H1165)</f>
        <v>47532</v>
      </c>
      <c r="J1165" s="52">
        <f>IFERROR(_xll.qlIndexFixing(Index1M,$H1165,TRUE,_xll.ohTrigger(RecalcTrigger,Trigger1M)),NA())</f>
        <v>2.1406918020519607E-2</v>
      </c>
      <c r="K1165" s="52">
        <f>IFERROR(_xll.qlIndexFixing(ONIndex1M,I1165,TRUE,_xll.ohTrigger(RecalcTrigger,Trigger1M)),NA())</f>
        <v>2.1393954209791843E-2</v>
      </c>
      <c r="L1165" s="52">
        <f>IFERROR(_xll.qlIndexFixing(Index3M,H1165,TRUE,_xll.ohTrigger(RecalcTrigger,Trigger3M)),NA())</f>
        <v>2.1964601747312327E-2</v>
      </c>
      <c r="M1165" s="52">
        <f>IFERROR(_xll.qlIndexFixing(ONIndex3M,I1165,TRUE,_xll.ohTrigger(RecalcTrigger,Trigger3M)),NA())</f>
        <v>2.1928906406092352E-2</v>
      </c>
      <c r="N1165" s="52">
        <f>IFERROR(_xll.qlIndexFixing(Index6M,$H1165,TRUE,_xll.ohTrigger(RecalcTrigger,Trigger6M)),NA())</f>
        <v>2.2275737767414195E-2</v>
      </c>
      <c r="O1165" s="52">
        <f>IFERROR(_xll.qlIndexFixing(ONIndex6M,I1165,TRUE,_xll.ohTrigger(RecalcTrigger,Trigger6M)),NA())</f>
        <v>2.220982777585867E-2</v>
      </c>
      <c r="P1165" s="52">
        <f>IFERROR(_xll.qlIndexFixing(Index1Y,$H1165,TRUE,_xll.ohTrigger(RecalcTrigger,Trigger1Y)),NA())</f>
        <v>2.2738191484120644E-2</v>
      </c>
      <c r="Q1165" s="52">
        <f>IFERROR(_xll.qlIndexFixing(ONIndex1Y,I1165,TRUE,_xll.ohTrigger(RecalcTrigger,Trigger1Y)),NA())</f>
        <v>2.2615952208502321E-2</v>
      </c>
    </row>
    <row r="1166" spans="2:17" x14ac:dyDescent="0.2">
      <c r="B1166" s="46" t="s">
        <v>42</v>
      </c>
      <c r="D1166" s="49">
        <f>_xll.qlCalendarAdvance(Calendar,$D1165,B1166,"f",FALSE)</f>
        <v>47535</v>
      </c>
      <c r="E1166" s="49">
        <f>_xll.qlInterestRateIndexValueDate(IndexON,D1166)</f>
        <v>47535</v>
      </c>
      <c r="F1166" s="52">
        <f>IFERROR(_xll.qlIndexFixing(IndexON,D1166,TRUE,_xll.ohTrigger(RecalcTrigger,TriggerON)),NA())</f>
        <v>2.1124867636848066E-2</v>
      </c>
      <c r="H1166" s="49">
        <f>_xll.qlCalendarAdvance(Calendar,$H1165,B1166,"f",FALSE)</f>
        <v>47535</v>
      </c>
      <c r="I1166" s="49">
        <f>_xll.qlInterestRateIndexValueDate(Index1M,$H1166)</f>
        <v>47539</v>
      </c>
      <c r="J1166" s="52">
        <f>IFERROR(_xll.qlIndexFixing(Index1M,$H1166,TRUE,_xll.ohTrigger(RecalcTrigger,Trigger1M)),NA())</f>
        <v>2.1404303541543435E-2</v>
      </c>
      <c r="K1166" s="52">
        <f>IFERROR(_xll.qlIndexFixing(ONIndex1M,I1166,TRUE,_xll.ohTrigger(RecalcTrigger,Trigger1M)),NA())</f>
        <v>2.1391438204627633E-2</v>
      </c>
      <c r="L1166" s="52">
        <f>IFERROR(_xll.qlIndexFixing(Index3M,H1166,TRUE,_xll.ohTrigger(RecalcTrigger,Trigger3M)),NA())</f>
        <v>2.1960520267511163E-2</v>
      </c>
      <c r="M1166" s="52">
        <f>IFERROR(_xll.qlIndexFixing(ONIndex3M,I1166,TRUE,_xll.ohTrigger(RecalcTrigger,Trigger3M)),NA())</f>
        <v>2.1925076365407747E-2</v>
      </c>
      <c r="N1166" s="52">
        <f>IFERROR(_xll.qlIndexFixing(Index6M,$H1166,TRUE,_xll.ohTrigger(RecalcTrigger,Trigger6M)),NA())</f>
        <v>2.2270901946651028E-2</v>
      </c>
      <c r="O1166" s="52">
        <f>IFERROR(_xll.qlIndexFixing(ONIndex6M,I1166,TRUE,_xll.ohTrigger(RecalcTrigger,Trigger6M)),NA())</f>
        <v>2.220561696591794E-2</v>
      </c>
      <c r="P1166" s="52">
        <f>IFERROR(_xll.qlIndexFixing(Index1Y,$H1166,TRUE,_xll.ohTrigger(RecalcTrigger,Trigger1Y)),NA())</f>
        <v>2.2732489550545701E-2</v>
      </c>
      <c r="Q1166" s="52">
        <f>IFERROR(_xll.qlIndexFixing(ONIndex1Y,I1166,TRUE,_xll.ohTrigger(RecalcTrigger,Trigger1Y)),NA())</f>
        <v>2.2611450416123446E-2</v>
      </c>
    </row>
    <row r="1167" spans="2:17" x14ac:dyDescent="0.2">
      <c r="B1167" s="46" t="s">
        <v>42</v>
      </c>
      <c r="D1167" s="49">
        <f>_xll.qlCalendarAdvance(Calendar,$D1166,B1167,"f",FALSE)</f>
        <v>47542</v>
      </c>
      <c r="E1167" s="49">
        <f>_xll.qlInterestRateIndexValueDate(IndexON,D1167)</f>
        <v>47542</v>
      </c>
      <c r="F1167" s="52">
        <f>IFERROR(_xll.qlIndexFixing(IndexON,D1167,TRUE,_xll.ohTrigger(RecalcTrigger,TriggerON)),NA())</f>
        <v>2.1122447696599878E-2</v>
      </c>
      <c r="H1167" s="49">
        <f>_xll.qlCalendarAdvance(Calendar,$H1166,B1167,"f",FALSE)</f>
        <v>47542</v>
      </c>
      <c r="I1167" s="49">
        <f>_xll.qlInterestRateIndexValueDate(Index1M,$H1167)</f>
        <v>47546</v>
      </c>
      <c r="J1167" s="52">
        <f>IFERROR(_xll.qlIndexFixing(Index1M,$H1167,TRUE,_xll.ohTrigger(RecalcTrigger,Trigger1M)),NA())</f>
        <v>2.1402950723173851E-2</v>
      </c>
      <c r="K1167" s="52">
        <f>IFERROR(_xll.qlIndexFixing(ONIndex1M,I1167,TRUE,_xll.ohTrigger(RecalcTrigger,Trigger1M)),NA())</f>
        <v>2.1388864621680881E-2</v>
      </c>
      <c r="L1167" s="52">
        <f>IFERROR(_xll.qlIndexFixing(Index3M,H1167,TRUE,_xll.ohTrigger(RecalcTrigger,Trigger3M)),NA())</f>
        <v>2.1956769309760999E-2</v>
      </c>
      <c r="M1167" s="52">
        <f>IFERROR(_xll.qlIndexFixing(ONIndex3M,I1167,TRUE,_xll.ohTrigger(RecalcTrigger,Trigger3M)),NA())</f>
        <v>2.192120767076311E-2</v>
      </c>
      <c r="N1167" s="52">
        <f>IFERROR(_xll.qlIndexFixing(Index6M,$H1167,TRUE,_xll.ohTrigger(RecalcTrigger,Trigger6M)),NA())</f>
        <v>2.2266665668727884E-2</v>
      </c>
      <c r="O1167" s="52">
        <f>IFERROR(_xll.qlIndexFixing(ONIndex6M,I1167,TRUE,_xll.ohTrigger(RecalcTrigger,Trigger6M)),NA())</f>
        <v>2.2201358553015638E-2</v>
      </c>
      <c r="P1167" s="52">
        <f>IFERROR(_xll.qlIndexFixing(Index1Y,$H1167,TRUE,_xll.ohTrigger(RecalcTrigger,Trigger1Y)),NA())</f>
        <v>2.27267447986623E-2</v>
      </c>
      <c r="Q1167" s="52">
        <f>IFERROR(_xll.qlIndexFixing(ONIndex1Y,I1167,TRUE,_xll.ohTrigger(RecalcTrigger,Trigger1Y)),NA())</f>
        <v>2.2606895128376436E-2</v>
      </c>
    </row>
    <row r="1168" spans="2:17" x14ac:dyDescent="0.2">
      <c r="B1168" s="46" t="s">
        <v>42</v>
      </c>
      <c r="D1168" s="49">
        <f>_xll.qlCalendarAdvance(Calendar,$D1167,B1168,"f",FALSE)</f>
        <v>47549</v>
      </c>
      <c r="E1168" s="49">
        <f>_xll.qlInterestRateIndexValueDate(IndexON,D1168)</f>
        <v>47549</v>
      </c>
      <c r="F1168" s="52">
        <f>IFERROR(_xll.qlIndexFixing(IndexON,D1168,TRUE,_xll.ohTrigger(RecalcTrigger,TriggerON)),NA())</f>
        <v>2.1119967866178868E-2</v>
      </c>
      <c r="H1168" s="49">
        <f>_xll.qlCalendarAdvance(Calendar,$H1167,B1168,"f",FALSE)</f>
        <v>47549</v>
      </c>
      <c r="I1168" s="49">
        <f>_xll.qlInterestRateIndexValueDate(Index1M,$H1168)</f>
        <v>47553</v>
      </c>
      <c r="J1168" s="52">
        <f>IFERROR(_xll.qlIndexFixing(Index1M,$H1168,TRUE,_xll.ohTrigger(RecalcTrigger,Trigger1M)),NA())</f>
        <v>2.1400209388262519E-2</v>
      </c>
      <c r="K1168" s="52">
        <f>IFERROR(_xll.qlIndexFixing(ONIndex1M,I1168,TRUE,_xll.ohTrigger(RecalcTrigger,Trigger1M)),NA())</f>
        <v>2.1386233719544734E-2</v>
      </c>
      <c r="L1168" s="52">
        <f>IFERROR(_xll.qlIndexFixing(Index3M,H1168,TRUE,_xll.ohTrigger(RecalcTrigger,Trigger3M)),NA())</f>
        <v>2.1952612185974052E-2</v>
      </c>
      <c r="M1168" s="52">
        <f>IFERROR(_xll.qlIndexFixing(ONIndex3M,I1168,TRUE,_xll.ohTrigger(RecalcTrigger,Trigger3M)),NA())</f>
        <v>2.191730068530795E-2</v>
      </c>
      <c r="N1168" s="52">
        <f>IFERROR(_xll.qlIndexFixing(Index6M,$H1168,TRUE,_xll.ohTrigger(RecalcTrigger,Trigger6M)),NA())</f>
        <v>2.2261734854333703E-2</v>
      </c>
      <c r="O1168" s="52">
        <f>IFERROR(_xll.qlIndexFixing(ONIndex6M,I1168,TRUE,_xll.ohTrigger(RecalcTrigger,Trigger6M)),NA())</f>
        <v>2.2197052835633002E-2</v>
      </c>
      <c r="P1168" s="52">
        <f>IFERROR(_xll.qlIndexFixing(Index1Y,$H1168,TRUE,_xll.ohTrigger(RecalcTrigger,Trigger1Y)),NA())</f>
        <v>2.2720957114598567E-2</v>
      </c>
      <c r="Q1168" s="52">
        <f>IFERROR(_xll.qlIndexFixing(ONIndex1Y,I1168,TRUE,_xll.ohTrigger(RecalcTrigger,Trigger1Y)),NA())</f>
        <v>2.2602286583550679E-2</v>
      </c>
    </row>
    <row r="1169" spans="2:17" x14ac:dyDescent="0.2">
      <c r="B1169" s="46" t="s">
        <v>42</v>
      </c>
      <c r="D1169" s="49">
        <f>_xll.qlCalendarAdvance(Calendar,$D1168,B1169,"f",FALSE)</f>
        <v>47556</v>
      </c>
      <c r="E1169" s="49">
        <f>_xll.qlInterestRateIndexValueDate(IndexON,D1169)</f>
        <v>47556</v>
      </c>
      <c r="F1169" s="52">
        <f>IFERROR(_xll.qlIndexFixing(IndexON,D1169,TRUE,_xll.ohTrigger(RecalcTrigger,TriggerON)),NA())</f>
        <v>2.1117428397863236E-2</v>
      </c>
      <c r="H1169" s="49">
        <f>_xll.qlCalendarAdvance(Calendar,$H1168,B1169,"f",FALSE)</f>
        <v>47556</v>
      </c>
      <c r="I1169" s="49">
        <f>_xll.qlInterestRateIndexValueDate(Index1M,$H1169)</f>
        <v>47560</v>
      </c>
      <c r="J1169" s="52">
        <f>IFERROR(_xll.qlIndexFixing(Index1M,$H1169,TRUE,_xll.ohTrigger(RecalcTrigger,Trigger1M)),NA())</f>
        <v>2.1397411372933411E-2</v>
      </c>
      <c r="K1169" s="52">
        <f>IFERROR(_xll.qlIndexFixing(ONIndex1M,I1169,TRUE,_xll.ohTrigger(RecalcTrigger,Trigger1M)),NA())</f>
        <v>2.1383545756812339E-2</v>
      </c>
      <c r="L1169" s="52">
        <f>IFERROR(_xll.qlIndexFixing(Index3M,H1169,TRUE,_xll.ohTrigger(RecalcTrigger,Trigger3M)),NA())</f>
        <v>2.1948419197828663E-2</v>
      </c>
      <c r="M1169" s="52">
        <f>IFERROR(_xll.qlIndexFixing(ONIndex3M,I1169,TRUE,_xll.ohTrigger(RecalcTrigger,Trigger3M)),NA())</f>
        <v>2.1913355772191778E-2</v>
      </c>
      <c r="N1169" s="52">
        <f>IFERROR(_xll.qlIndexFixing(Index6M,$H1169,TRUE,_xll.ohTrigger(RecalcTrigger,Trigger6M)),NA())</f>
        <v>2.2256760374490443E-2</v>
      </c>
      <c r="O1169" s="52">
        <f>IFERROR(_xll.qlIndexFixing(ONIndex6M,I1169,TRUE,_xll.ohTrigger(RecalcTrigger,Trigger6M)),NA())</f>
        <v>2.2192700112411146E-2</v>
      </c>
      <c r="P1169" s="52">
        <f>IFERROR(_xll.qlIndexFixing(Index1Y,$H1169,TRUE,_xll.ohTrigger(RecalcTrigger,Trigger1Y)),NA())</f>
        <v>2.2715126382621544E-2</v>
      </c>
      <c r="Q1169" s="52">
        <f>IFERROR(_xll.qlIndexFixing(ONIndex1Y,I1169,TRUE,_xll.ohTrigger(RecalcTrigger,Trigger1Y)),NA())</f>
        <v>2.2597625019296075E-2</v>
      </c>
    </row>
    <row r="1170" spans="2:17" x14ac:dyDescent="0.2">
      <c r="B1170" s="46" t="s">
        <v>42</v>
      </c>
      <c r="D1170" s="49">
        <f>_xll.qlCalendarAdvance(Calendar,$D1169,B1170,"f",FALSE)</f>
        <v>47563</v>
      </c>
      <c r="E1170" s="49">
        <f>_xll.qlInterestRateIndexValueDate(IndexON,D1170)</f>
        <v>47563</v>
      </c>
      <c r="F1170" s="52">
        <f>IFERROR(_xll.qlIndexFixing(IndexON,D1170,TRUE,_xll.ohTrigger(RecalcTrigger,TriggerON)),NA())</f>
        <v>2.111482954393118E-2</v>
      </c>
      <c r="H1170" s="49">
        <f>_xll.qlCalendarAdvance(Calendar,$H1169,B1170,"f",FALSE)</f>
        <v>47563</v>
      </c>
      <c r="I1170" s="49">
        <f>_xll.qlInterestRateIndexValueDate(Index1M,$H1170)</f>
        <v>47567</v>
      </c>
      <c r="J1170" s="52">
        <f>IFERROR(_xll.qlIndexFixing(Index1M,$H1170,TRUE,_xll.ohTrigger(RecalcTrigger,Trigger1M)),NA())</f>
        <v>2.1394556936352119E-2</v>
      </c>
      <c r="K1170" s="52">
        <f>IFERROR(_xll.qlIndexFixing(ONIndex1M,I1170,TRUE,_xll.ohTrigger(RecalcTrigger,Trigger1M)),NA())</f>
        <v>2.1380800992316651E-2</v>
      </c>
      <c r="L1170" s="52">
        <f>IFERROR(_xll.qlIndexFixing(Index3M,H1170,TRUE,_xll.ohTrigger(RecalcTrigger,Trigger3M)),NA())</f>
        <v>2.1944190710621328E-2</v>
      </c>
      <c r="M1170" s="52">
        <f>IFERROR(_xll.qlIndexFixing(ONIndex3M,I1170,TRUE,_xll.ohTrigger(RecalcTrigger,Trigger3M)),NA())</f>
        <v>2.1909373294644041E-2</v>
      </c>
      <c r="N1170" s="52">
        <f>IFERROR(_xll.qlIndexFixing(Index6M,$H1170,TRUE,_xll.ohTrigger(RecalcTrigger,Trigger6M)),NA())</f>
        <v>2.2251742528186756E-2</v>
      </c>
      <c r="O1170" s="52">
        <f>IFERROR(_xll.qlIndexFixing(ONIndex6M,I1170,TRUE,_xll.ohTrigger(RecalcTrigger,Trigger6M)),NA())</f>
        <v>2.2188300681671436E-2</v>
      </c>
      <c r="P1170" s="52">
        <f>IFERROR(_xll.qlIndexFixing(Index1Y,$H1170,TRUE,_xll.ohTrigger(RecalcTrigger,Trigger1Y)),NA())</f>
        <v>2.2709252485136534E-2</v>
      </c>
      <c r="Q1170" s="52">
        <f>IFERROR(_xll.qlIndexFixing(ONIndex1Y,I1170,TRUE,_xll.ohTrigger(RecalcTrigger,Trigger1Y)),NA())</f>
        <v>2.2592910673981947E-2</v>
      </c>
    </row>
    <row r="1171" spans="2:17" x14ac:dyDescent="0.2">
      <c r="B1171" s="46" t="s">
        <v>42</v>
      </c>
      <c r="D1171" s="49">
        <f>_xll.qlCalendarAdvance(Calendar,$D1170,B1171,"f",FALSE)</f>
        <v>47570</v>
      </c>
      <c r="E1171" s="49">
        <f>_xll.qlInterestRateIndexValueDate(IndexON,D1171)</f>
        <v>47570</v>
      </c>
      <c r="F1171" s="52">
        <f>IFERROR(_xll.qlIndexFixing(IndexON,D1171,TRUE,_xll.ohTrigger(RecalcTrigger,TriggerON)),NA())</f>
        <v>2.1112171556580961E-2</v>
      </c>
      <c r="H1171" s="49">
        <f>_xll.qlCalendarAdvance(Calendar,$H1170,B1171,"f",FALSE)</f>
        <v>47570</v>
      </c>
      <c r="I1171" s="49">
        <f>_xll.qlInterestRateIndexValueDate(Index1M,$H1171)</f>
        <v>47574</v>
      </c>
      <c r="J1171" s="52">
        <f>IFERROR(_xll.qlIndexFixing(Index1M,$H1171,TRUE,_xll.ohTrigger(RecalcTrigger,Trigger1M)),NA())</f>
        <v>2.1391646337684228E-2</v>
      </c>
      <c r="K1171" s="52">
        <f>IFERROR(_xll.qlIndexFixing(ONIndex1M,I1171,TRUE,_xll.ohTrigger(RecalcTrigger,Trigger1M)),NA())</f>
        <v>2.1377999684490945E-2</v>
      </c>
      <c r="L1171" s="52">
        <f>IFERROR(_xll.qlIndexFixing(Index3M,H1171,TRUE,_xll.ohTrigger(RecalcTrigger,Trigger3M)),NA())</f>
        <v>2.1939570891065706E-2</v>
      </c>
      <c r="M1171" s="52">
        <f>IFERROR(_xll.qlIndexFixing(ONIndex3M,I1171,TRUE,_xll.ohTrigger(RecalcTrigger,Trigger3M)),NA())</f>
        <v>2.1905353615814249E-2</v>
      </c>
      <c r="N1171" s="52">
        <f>IFERROR(_xll.qlIndexFixing(Index6M,$H1171,TRUE,_xll.ohTrigger(RecalcTrigger,Trigger6M)),NA())</f>
        <v>2.2246372887681071E-2</v>
      </c>
      <c r="O1171" s="52">
        <f>IFERROR(_xll.qlIndexFixing(ONIndex6M,I1171,TRUE,_xll.ohTrigger(RecalcTrigger,Trigger6M)),NA())</f>
        <v>2.2183854841975048E-2</v>
      </c>
      <c r="P1171" s="52">
        <f>IFERROR(_xll.qlIndexFixing(Index1Y,$H1171,TRUE,_xll.ohTrigger(RecalcTrigger,Trigger1Y)),NA())</f>
        <v>2.2703335302687963E-2</v>
      </c>
      <c r="Q1171" s="52">
        <f>IFERROR(_xll.qlIndexFixing(ONIndex1Y,I1171,TRUE,_xll.ohTrigger(RecalcTrigger,Trigger1Y)),NA())</f>
        <v>2.2588143785338133E-2</v>
      </c>
    </row>
    <row r="1172" spans="2:17" x14ac:dyDescent="0.2">
      <c r="B1172" s="46" t="s">
        <v>42</v>
      </c>
      <c r="D1172" s="49">
        <f>_xll.qlCalendarAdvance(Calendar,$D1171,B1172,"f",FALSE)</f>
        <v>47577</v>
      </c>
      <c r="E1172" s="49">
        <f>_xll.qlInterestRateIndexValueDate(IndexON,D1172)</f>
        <v>47577</v>
      </c>
      <c r="F1172" s="52">
        <f>IFERROR(_xll.qlIndexFixing(IndexON,D1172,TRUE,_xll.ohTrigger(RecalcTrigger,TriggerON)),NA())</f>
        <v>2.1109454688250651E-2</v>
      </c>
      <c r="H1172" s="49">
        <f>_xll.qlCalendarAdvance(Calendar,$H1171,B1172,"f",FALSE)</f>
        <v>47577</v>
      </c>
      <c r="I1172" s="49">
        <f>_xll.qlInterestRateIndexValueDate(Index1M,$H1172)</f>
        <v>47581</v>
      </c>
      <c r="J1172" s="52">
        <f>IFERROR(_xll.qlIndexFixing(Index1M,$H1172,TRUE,_xll.ohTrigger(RecalcTrigger,Trigger1M)),NA())</f>
        <v>2.1388261471369852E-2</v>
      </c>
      <c r="K1172" s="52">
        <f>IFERROR(_xll.qlIndexFixing(ONIndex1M,I1172,TRUE,_xll.ohTrigger(RecalcTrigger,Trigger1M)),NA())</f>
        <v>2.1375142092248112E-2</v>
      </c>
      <c r="L1172" s="52">
        <f>IFERROR(_xll.qlIndexFixing(Index3M,H1172,TRUE,_xll.ohTrigger(RecalcTrigger,Trigger3M)),NA())</f>
        <v>2.1935275177186152E-2</v>
      </c>
      <c r="M1172" s="52">
        <f>IFERROR(_xll.qlIndexFixing(ONIndex3M,I1172,TRUE,_xll.ohTrigger(RecalcTrigger,Trigger3M)),NA())</f>
        <v>2.1901297098931849E-2</v>
      </c>
      <c r="N1172" s="52">
        <f>IFERROR(_xll.qlIndexFixing(Index6M,$H1172,TRUE,_xll.ohTrigger(RecalcTrigger,Trigger6M)),NA())</f>
        <v>2.2241271317947422E-2</v>
      </c>
      <c r="O1172" s="52">
        <f>IFERROR(_xll.qlIndexFixing(ONIndex6M,I1172,TRUE,_xll.ohTrigger(RecalcTrigger,Trigger6M)),NA())</f>
        <v>2.2179362892043031E-2</v>
      </c>
      <c r="P1172" s="52">
        <f>IFERROR(_xll.qlIndexFixing(Index1Y,$H1172,TRUE,_xll.ohTrigger(RecalcTrigger,Trigger1Y)),NA())</f>
        <v>2.2697374713957864E-2</v>
      </c>
      <c r="Q1172" s="52">
        <f>IFERROR(_xll.qlIndexFixing(ONIndex1Y,I1172,TRUE,_xll.ohTrigger(RecalcTrigger,Trigger1Y)),NA())</f>
        <v>2.2583324591654019E-2</v>
      </c>
    </row>
    <row r="1173" spans="2:17" x14ac:dyDescent="0.2">
      <c r="B1173" s="46" t="s">
        <v>42</v>
      </c>
      <c r="D1173" s="49">
        <f>_xll.qlCalendarAdvance(Calendar,$D1172,B1173,"f",FALSE)</f>
        <v>47584</v>
      </c>
      <c r="E1173" s="49">
        <f>_xll.qlInterestRateIndexValueDate(IndexON,D1173)</f>
        <v>47584</v>
      </c>
      <c r="F1173" s="52">
        <f>IFERROR(_xll.qlIndexFixing(IndexON,D1173,TRUE,_xll.ohTrigger(RecalcTrigger,TriggerON)),NA())</f>
        <v>2.1106679191138511E-2</v>
      </c>
      <c r="H1173" s="49">
        <f>_xll.qlCalendarAdvance(Calendar,$H1172,B1173,"f",FALSE)</f>
        <v>47584</v>
      </c>
      <c r="I1173" s="49">
        <f>_xll.qlInterestRateIndexValueDate(Index1M,$H1173)</f>
        <v>47588</v>
      </c>
      <c r="J1173" s="52">
        <f>IFERROR(_xll.qlIndexFixing(Index1M,$H1173,TRUE,_xll.ohTrigger(RecalcTrigger,Trigger1M)),NA())</f>
        <v>2.138524345768289E-2</v>
      </c>
      <c r="K1173" s="52">
        <f>IFERROR(_xll.qlIndexFixing(ONIndex1M,I1173,TRUE,_xll.ohTrigger(RecalcTrigger,Trigger1M)),NA())</f>
        <v>2.1372228474021426E-2</v>
      </c>
      <c r="L1173" s="52">
        <f>IFERROR(_xll.qlIndexFixing(Index3M,H1173,TRUE,_xll.ohTrigger(RecalcTrigger,Trigger3M)),NA())</f>
        <v>2.1930945036071028E-2</v>
      </c>
      <c r="M1173" s="52">
        <f>IFERROR(_xll.qlIndexFixing(ONIndex3M,I1173,TRUE,_xll.ohTrigger(RecalcTrigger,Trigger3M)),NA())</f>
        <v>2.1897204106986479E-2</v>
      </c>
      <c r="N1173" s="52">
        <f>IFERROR(_xll.qlIndexFixing(Index6M,$H1173,TRUE,_xll.ohTrigger(RecalcTrigger,Trigger6M)),NA())</f>
        <v>2.223612546520547E-2</v>
      </c>
      <c r="O1173" s="52">
        <f>IFERROR(_xll.qlIndexFixing(ONIndex6M,I1173,TRUE,_xll.ohTrigger(RecalcTrigger,Trigger6M)),NA())</f>
        <v>2.2174825130276687E-2</v>
      </c>
      <c r="P1173" s="52">
        <f>IFERROR(_xll.qlIndexFixing(Index1Y,$H1173,TRUE,_xll.ohTrigger(RecalcTrigger,Trigger1Y)),NA())</f>
        <v>2.2691370595769152E-2</v>
      </c>
      <c r="Q1173" s="52">
        <f>IFERROR(_xll.qlIndexFixing(ONIndex1Y,I1173,TRUE,_xll.ohTrigger(RecalcTrigger,Trigger1Y)),NA())</f>
        <v>2.2578453330819315E-2</v>
      </c>
    </row>
    <row r="1174" spans="2:17" x14ac:dyDescent="0.2">
      <c r="B1174" s="46" t="s">
        <v>42</v>
      </c>
      <c r="D1174" s="49">
        <f>_xll.qlCalendarAdvance(Calendar,$D1173,B1174,"f",FALSE)</f>
        <v>47591</v>
      </c>
      <c r="E1174" s="49">
        <f>_xll.qlInterestRateIndexValueDate(IndexON,D1174)</f>
        <v>47591</v>
      </c>
      <c r="F1174" s="52">
        <f>IFERROR(_xll.qlIndexFixing(IndexON,D1174,TRUE,_xll.ohTrigger(RecalcTrigger,TriggerON)),NA())</f>
        <v>2.1105498010289381E-2</v>
      </c>
      <c r="H1174" s="49">
        <f>_xll.qlCalendarAdvance(Calendar,$H1173,B1174,"f",FALSE)</f>
        <v>47591</v>
      </c>
      <c r="I1174" s="49">
        <f>_xll.qlInterestRateIndexValueDate(Index1M,$H1174)</f>
        <v>47597</v>
      </c>
      <c r="J1174" s="52">
        <f>IFERROR(_xll.qlIndexFixing(Index1M,$H1174,TRUE,_xll.ohTrigger(RecalcTrigger,Trigger1M)),NA())</f>
        <v>2.1381281786798212E-2</v>
      </c>
      <c r="K1174" s="52">
        <f>IFERROR(_xll.qlIndexFixing(ONIndex1M,I1174,TRUE,_xll.ohTrigger(RecalcTrigger,Trigger1M)),NA())</f>
        <v>2.1369237441506428E-2</v>
      </c>
      <c r="L1174" s="52">
        <f>IFERROR(_xll.qlIndexFixing(Index3M,H1174,TRUE,_xll.ohTrigger(RecalcTrigger,Trigger3M)),NA())</f>
        <v>2.1925327712662847E-2</v>
      </c>
      <c r="M1174" s="52">
        <f>IFERROR(_xll.qlIndexFixing(ONIndex3M,I1174,TRUE,_xll.ohTrigger(RecalcTrigger,Trigger3M)),NA())</f>
        <v>2.1892625398640675E-2</v>
      </c>
      <c r="N1174" s="52">
        <f>IFERROR(_xll.qlIndexFixing(Index6M,$H1174,TRUE,_xll.ohTrigger(RecalcTrigger,Trigger6M)),NA())</f>
        <v>2.2229443417806138E-2</v>
      </c>
      <c r="O1174" s="52">
        <f>IFERROR(_xll.qlIndexFixing(ONIndex6M,I1174,TRUE,_xll.ohTrigger(RecalcTrigger,Trigger6M)),NA())</f>
        <v>2.2169628545674058E-2</v>
      </c>
      <c r="P1174" s="52">
        <f>IFERROR(_xll.qlIndexFixing(Index1Y,$H1174,TRUE,_xll.ohTrigger(RecalcTrigger,Trigger1Y)),NA())</f>
        <v>2.2683586852143618E-2</v>
      </c>
      <c r="Q1174" s="52">
        <f>IFERROR(_xll.qlIndexFixing(ONIndex1Y,I1174,TRUE,_xll.ohTrigger(RecalcTrigger,Trigger1Y)),NA())</f>
        <v>2.2572819407198352E-2</v>
      </c>
    </row>
    <row r="1175" spans="2:17" x14ac:dyDescent="0.2">
      <c r="B1175" s="46" t="s">
        <v>42</v>
      </c>
      <c r="D1175" s="49">
        <f>_xll.qlCalendarAdvance(Calendar,$D1174,B1175,"f",FALSE)</f>
        <v>47598</v>
      </c>
      <c r="E1175" s="49">
        <f>_xll.qlInterestRateIndexValueDate(IndexON,D1175)</f>
        <v>47598</v>
      </c>
      <c r="F1175" s="52">
        <f>IFERROR(_xll.qlIndexFixing(IndexON,D1175,TRUE,_xll.ohTrigger(RecalcTrigger,TriggerON)),NA())</f>
        <v>2.1100953319201921E-2</v>
      </c>
      <c r="H1175" s="49">
        <f>_xll.qlCalendarAdvance(Calendar,$H1174,B1175,"f",FALSE)</f>
        <v>47598</v>
      </c>
      <c r="I1175" s="49">
        <f>_xll.qlInterestRateIndexValueDate(Index1M,$H1175)</f>
        <v>47602</v>
      </c>
      <c r="J1175" s="52">
        <f>IFERROR(_xll.qlIndexFixing(Index1M,$H1175,TRUE,_xll.ohTrigger(RecalcTrigger,Trigger1M)),NA())</f>
        <v>2.137904148995684E-2</v>
      </c>
      <c r="K1175" s="52">
        <f>IFERROR(_xll.qlIndexFixing(ONIndex1M,I1175,TRUE,_xll.ohTrigger(RecalcTrigger,Trigger1M)),NA())</f>
        <v>2.1365797550787491E-2</v>
      </c>
      <c r="L1175" s="52">
        <f>IFERROR(_xll.qlIndexFixing(Index3M,H1175,TRUE,_xll.ohTrigger(RecalcTrigger,Trigger3M)),NA())</f>
        <v>2.1922182933213248E-2</v>
      </c>
      <c r="M1175" s="52">
        <f>IFERROR(_xll.qlIndexFixing(ONIndex3M,I1175,TRUE,_xll.ohTrigger(RecalcTrigger,Trigger3M)),NA())</f>
        <v>2.1888312274915833E-2</v>
      </c>
      <c r="N1175" s="52">
        <f>IFERROR(_xll.qlIndexFixing(Index6M,$H1175,TRUE,_xll.ohTrigger(RecalcTrigger,Trigger6M)),NA())</f>
        <v>2.2225698715158934E-2</v>
      </c>
      <c r="O1175" s="52">
        <f>IFERROR(_xll.qlIndexFixing(ONIndex6M,I1175,TRUE,_xll.ohTrigger(RecalcTrigger,Trigger6M)),NA())</f>
        <v>2.2164948478859969E-2</v>
      </c>
      <c r="P1175" s="52">
        <f>IFERROR(_xll.qlIndexFixing(Index1Y,$H1175,TRUE,_xll.ohTrigger(RecalcTrigger,Trigger1Y)),NA())</f>
        <v>2.267923126899752E-2</v>
      </c>
      <c r="Q1175" s="52">
        <f>IFERROR(_xll.qlIndexFixing(ONIndex1Y,I1175,TRUE,_xll.ohTrigger(RecalcTrigger,Trigger1Y)),NA())</f>
        <v>2.2567840693570318E-2</v>
      </c>
    </row>
    <row r="1176" spans="2:17" x14ac:dyDescent="0.2">
      <c r="B1176" s="46" t="s">
        <v>42</v>
      </c>
      <c r="D1176" s="49">
        <f>_xll.qlCalendarAdvance(Calendar,$D1175,B1176,"f",FALSE)</f>
        <v>47605</v>
      </c>
      <c r="E1176" s="49">
        <f>_xll.qlInterestRateIndexValueDate(IndexON,D1176)</f>
        <v>47605</v>
      </c>
      <c r="F1176" s="52">
        <f>IFERROR(_xll.qlIndexFixing(IndexON,D1176,TRUE,_xll.ohTrigger(RecalcTrigger,TriggerON)),NA())</f>
        <v>2.1098003449013802E-2</v>
      </c>
      <c r="H1176" s="49">
        <f>_xll.qlCalendarAdvance(Calendar,$H1175,B1176,"f",FALSE)</f>
        <v>47605</v>
      </c>
      <c r="I1176" s="49">
        <f>_xll.qlInterestRateIndexValueDate(Index1M,$H1176)</f>
        <v>47609</v>
      </c>
      <c r="J1176" s="52">
        <f>IFERROR(_xll.qlIndexFixing(Index1M,$H1176,TRUE,_xll.ohTrigger(RecalcTrigger,Trigger1M)),NA())</f>
        <v>2.1376259983882855E-2</v>
      </c>
      <c r="K1176" s="52">
        <f>IFERROR(_xll.qlIndexFixing(ONIndex1M,I1176,TRUE,_xll.ohTrigger(RecalcTrigger,Trigger1M)),NA())</f>
        <v>2.1363154050888511E-2</v>
      </c>
      <c r="L1176" s="52">
        <f>IFERROR(_xll.qlIndexFixing(Index3M,H1176,TRUE,_xll.ohTrigger(RecalcTrigger,Trigger3M)),NA())</f>
        <v>2.1918094763486815E-2</v>
      </c>
      <c r="M1176" s="52">
        <f>IFERROR(_xll.qlIndexFixing(ONIndex3M,I1176,TRUE,_xll.ohTrigger(RecalcTrigger,Trigger3M)),NA())</f>
        <v>2.1884709913146949E-2</v>
      </c>
      <c r="N1176" s="52">
        <f>IFERROR(_xll.qlIndexFixing(Index6M,$H1176,TRUE,_xll.ohTrigger(RecalcTrigger,Trigger6M)),NA())</f>
        <v>2.222070696427272E-2</v>
      </c>
      <c r="O1176" s="52">
        <f>IFERROR(_xll.qlIndexFixing(ONIndex6M,I1176,TRUE,_xll.ohTrigger(RecalcTrigger,Trigger6M)),NA())</f>
        <v>2.2160939959183779E-2</v>
      </c>
      <c r="P1176" s="52">
        <f>IFERROR(_xll.qlIndexFixing(Index1Y,$H1176,TRUE,_xll.ohTrigger(RecalcTrigger,Trigger1Y)),NA())</f>
        <v>2.2673095804754118E-2</v>
      </c>
      <c r="Q1176" s="52">
        <f>IFERROR(_xll.qlIndexFixing(ONIndex1Y,I1176,TRUE,_xll.ohTrigger(RecalcTrigger,Trigger1Y)),NA())</f>
        <v>2.2563529525987391E-2</v>
      </c>
    </row>
    <row r="1177" spans="2:17" x14ac:dyDescent="0.2">
      <c r="B1177" s="46" t="s">
        <v>42</v>
      </c>
      <c r="D1177" s="49">
        <f>_xll.qlCalendarAdvance(Calendar,$D1176,B1177,"f",FALSE)</f>
        <v>47612</v>
      </c>
      <c r="E1177" s="49">
        <f>_xll.qlInterestRateIndexValueDate(IndexON,D1177)</f>
        <v>47612</v>
      </c>
      <c r="F1177" s="52">
        <f>IFERROR(_xll.qlIndexFixing(IndexON,D1177,TRUE,_xll.ohTrigger(RecalcTrigger,TriggerON)),NA())</f>
        <v>2.1094995959076712E-2</v>
      </c>
      <c r="H1177" s="49">
        <f>_xll.qlCalendarAdvance(Calendar,$H1176,B1177,"f",FALSE)</f>
        <v>47612</v>
      </c>
      <c r="I1177" s="49">
        <f>_xll.qlInterestRateIndexValueDate(Index1M,$H1177)</f>
        <v>47616</v>
      </c>
      <c r="J1177" s="52">
        <f>IFERROR(_xll.qlIndexFixing(Index1M,$H1177,TRUE,_xll.ohTrigger(RecalcTrigger,Trigger1M)),NA())</f>
        <v>2.1373017855201203E-2</v>
      </c>
      <c r="K1177" s="52">
        <f>IFERROR(_xll.qlIndexFixing(ONIndex1M,I1177,TRUE,_xll.ohTrigger(RecalcTrigger,Trigger1M)),NA())</f>
        <v>2.1360018915936863E-2</v>
      </c>
      <c r="L1177" s="52">
        <f>IFERROR(_xll.qlIndexFixing(Index3M,H1177,TRUE,_xll.ohTrigger(RecalcTrigger,Trigger3M)),NA())</f>
        <v>2.1913628011037158E-2</v>
      </c>
      <c r="M1177" s="52">
        <f>IFERROR(_xll.qlIndexFixing(ONIndex3M,I1177,TRUE,_xll.ohTrigger(RecalcTrigger,Trigger3M)),NA())</f>
        <v>2.1880474653084292E-2</v>
      </c>
      <c r="N1177" s="52">
        <f>IFERROR(_xll.qlIndexFixing(Index6M,$H1177,TRUE,_xll.ohTrigger(RecalcTrigger,Trigger6M)),NA())</f>
        <v>2.2215374577586166E-2</v>
      </c>
      <c r="O1177" s="52">
        <f>IFERROR(_xll.qlIndexFixing(ONIndex6M,I1177,TRUE,_xll.ohTrigger(RecalcTrigger,Trigger6M)),NA())</f>
        <v>2.2156221935372145E-2</v>
      </c>
      <c r="P1177" s="52">
        <f>IFERROR(_xll.qlIndexFixing(Index1Y,$H1177,TRUE,_xll.ohTrigger(RecalcTrigger,Trigger1Y)),NA())</f>
        <v>2.2666916299731363E-2</v>
      </c>
      <c r="Q1177" s="52">
        <f>IFERROR(_xll.qlIndexFixing(ONIndex1Y,I1177,TRUE,_xll.ohTrigger(RecalcTrigger,Trigger1Y)),NA())</f>
        <v>2.2558452377046123E-2</v>
      </c>
    </row>
    <row r="1178" spans="2:17" x14ac:dyDescent="0.2">
      <c r="B1178" s="46" t="s">
        <v>42</v>
      </c>
      <c r="D1178" s="49">
        <f>_xll.qlCalendarAdvance(Calendar,$D1177,B1178,"f",FALSE)</f>
        <v>47619</v>
      </c>
      <c r="E1178" s="49">
        <f>_xll.qlInterestRateIndexValueDate(IndexON,D1178)</f>
        <v>47619</v>
      </c>
      <c r="F1178" s="52">
        <f>IFERROR(_xll.qlIndexFixing(IndexON,D1178,TRUE,_xll.ohTrigger(RecalcTrigger,TriggerON)),NA())</f>
        <v>2.1091931101668848E-2</v>
      </c>
      <c r="H1178" s="49">
        <f>_xll.qlCalendarAdvance(Calendar,$H1177,B1178,"f",FALSE)</f>
        <v>47619</v>
      </c>
      <c r="I1178" s="49">
        <f>_xll.qlInterestRateIndexValueDate(Index1M,$H1178)</f>
        <v>47623</v>
      </c>
      <c r="J1178" s="52">
        <f>IFERROR(_xll.qlIndexFixing(Index1M,$H1178,TRUE,_xll.ohTrigger(RecalcTrigger,Trigger1M)),NA())</f>
        <v>2.1369721378607574E-2</v>
      </c>
      <c r="K1178" s="52">
        <f>IFERROR(_xll.qlIndexFixing(ONIndex1M,I1178,TRUE,_xll.ohTrigger(RecalcTrigger,Trigger1M)),NA())</f>
        <v>2.1356829048286841E-2</v>
      </c>
      <c r="L1178" s="52">
        <f>IFERROR(_xll.qlIndexFixing(Index3M,H1178,TRUE,_xll.ohTrigger(RecalcTrigger,Trigger3M)),NA())</f>
        <v>2.1909128681854888E-2</v>
      </c>
      <c r="M1178" s="52">
        <f>IFERROR(_xll.qlIndexFixing(ONIndex3M,I1178,TRUE,_xll.ohTrigger(RecalcTrigger,Trigger3M)),NA())</f>
        <v>2.1876204733946025E-2</v>
      </c>
      <c r="N1178" s="52">
        <f>IFERROR(_xll.qlIndexFixing(Index6M,$H1178,TRUE,_xll.ohTrigger(RecalcTrigger,Trigger6M)),NA())</f>
        <v>2.220999505441924E-2</v>
      </c>
      <c r="O1178" s="52">
        <f>IFERROR(_xll.qlIndexFixing(ONIndex6M,I1178,TRUE,_xll.ohTrigger(RecalcTrigger,Trigger6M)),NA())</f>
        <v>2.2151459592292255E-2</v>
      </c>
      <c r="P1178" s="52">
        <f>IFERROR(_xll.qlIndexFixing(Index1Y,$H1178,TRUE,_xll.ohTrigger(RecalcTrigger,Trigger1Y)),NA())</f>
        <v>2.2660692621447178E-2</v>
      </c>
      <c r="Q1178" s="52">
        <f>IFERROR(_xll.qlIndexFixing(ONIndex1Y,I1178,TRUE,_xll.ohTrigger(RecalcTrigger,Trigger1Y)),NA())</f>
        <v>2.2553324351122228E-2</v>
      </c>
    </row>
    <row r="1179" spans="2:17" x14ac:dyDescent="0.2">
      <c r="B1179" s="46" t="s">
        <v>42</v>
      </c>
      <c r="D1179" s="49">
        <f>_xll.qlCalendarAdvance(Calendar,$D1178,B1179,"f",FALSE)</f>
        <v>47626</v>
      </c>
      <c r="E1179" s="49">
        <f>_xll.qlInterestRateIndexValueDate(IndexON,D1179)</f>
        <v>47626</v>
      </c>
      <c r="F1179" s="52">
        <f>IFERROR(_xll.qlIndexFixing(IndexON,D1179,TRUE,_xll.ohTrigger(RecalcTrigger,TriggerON)),NA())</f>
        <v>2.1088809128908537E-2</v>
      </c>
      <c r="H1179" s="49">
        <f>_xll.qlCalendarAdvance(Calendar,$H1178,B1179,"f",FALSE)</f>
        <v>47626</v>
      </c>
      <c r="I1179" s="49">
        <f>_xll.qlInterestRateIndexValueDate(Index1M,$H1179)</f>
        <v>47630</v>
      </c>
      <c r="J1179" s="52">
        <f>IFERROR(_xll.qlIndexFixing(Index1M,$H1179,TRUE,_xll.ohTrigger(RecalcTrigger,Trigger1M)),NA())</f>
        <v>2.1366370813267557E-2</v>
      </c>
      <c r="K1179" s="52">
        <f>IFERROR(_xll.qlIndexFixing(ONIndex1M,I1179,TRUE,_xll.ohTrigger(RecalcTrigger,Trigger1M)),NA())</f>
        <v>2.13535847067714E-2</v>
      </c>
      <c r="L1179" s="52">
        <f>IFERROR(_xll.qlIndexFixing(Index3M,H1179,TRUE,_xll.ohTrigger(RecalcTrigger,Trigger3M)),NA())</f>
        <v>2.1904597141232145E-2</v>
      </c>
      <c r="M1179" s="52">
        <f>IFERROR(_xll.qlIndexFixing(ONIndex3M,I1179,TRUE,_xll.ohTrigger(RecalcTrigger,Trigger3M)),NA())</f>
        <v>2.1871900518721787E-2</v>
      </c>
      <c r="N1179" s="52">
        <f>IFERROR(_xll.qlIndexFixing(Index6M,$H1179,TRUE,_xll.ohTrigger(RecalcTrigger,Trigger6M)),NA())</f>
        <v>2.2204567829667024E-2</v>
      </c>
      <c r="O1179" s="52">
        <f>IFERROR(_xll.qlIndexFixing(ONIndex6M,I1179,TRUE,_xll.ohTrigger(RecalcTrigger,Trigger6M)),NA())</f>
        <v>2.2146653228665159E-2</v>
      </c>
      <c r="P1179" s="52">
        <f>IFERROR(_xll.qlIndexFixing(Index1Y,$H1179,TRUE,_xll.ohTrigger(RecalcTrigger,Trigger1Y)),NA())</f>
        <v>2.2654424635559486E-2</v>
      </c>
      <c r="Q1179" s="52">
        <f>IFERROR(_xll.qlIndexFixing(ONIndex1Y,I1179,TRUE,_xll.ohTrigger(RecalcTrigger,Trigger1Y)),NA())</f>
        <v>2.2548145686345222E-2</v>
      </c>
    </row>
    <row r="1180" spans="2:17" x14ac:dyDescent="0.2">
      <c r="B1180" s="46" t="s">
        <v>42</v>
      </c>
      <c r="D1180" s="49">
        <f>_xll.qlCalendarAdvance(Calendar,$D1179,B1180,"f",FALSE)</f>
        <v>47633</v>
      </c>
      <c r="E1180" s="49">
        <f>_xll.qlInterestRateIndexValueDate(IndexON,D1180)</f>
        <v>47633</v>
      </c>
      <c r="F1180" s="52">
        <f>IFERROR(_xll.qlIndexFixing(IndexON,D1180,TRUE,_xll.ohTrigger(RecalcTrigger,TriggerON)),NA())</f>
        <v>2.1085630293153912E-2</v>
      </c>
      <c r="H1180" s="49">
        <f>_xll.qlCalendarAdvance(Calendar,$H1179,B1180,"f",FALSE)</f>
        <v>47633</v>
      </c>
      <c r="I1180" s="49">
        <f>_xll.qlInterestRateIndexValueDate(Index1M,$H1180)</f>
        <v>47637</v>
      </c>
      <c r="J1180" s="52">
        <f>IFERROR(_xll.qlIndexFixing(Index1M,$H1180,TRUE,_xll.ohTrigger(RecalcTrigger,Trigger1M)),NA())</f>
        <v>2.1362580678943921E-2</v>
      </c>
      <c r="K1180" s="52">
        <f>IFERROR(_xll.qlIndexFixing(ONIndex1M,I1180,TRUE,_xll.ohTrigger(RecalcTrigger,Trigger1M)),NA())</f>
        <v>2.135028615014356E-2</v>
      </c>
      <c r="L1180" s="52">
        <f>IFERROR(_xll.qlIndexFixing(Index3M,H1180,TRUE,_xll.ohTrigger(RecalcTrigger,Trigger3M)),NA())</f>
        <v>2.1900033754453256E-2</v>
      </c>
      <c r="M1180" s="52">
        <f>IFERROR(_xll.qlIndexFixing(ONIndex3M,I1180,TRUE,_xll.ohTrigger(RecalcTrigger,Trigger3M)),NA())</f>
        <v>2.1867562370800897E-2</v>
      </c>
      <c r="N1180" s="52">
        <f>IFERROR(_xll.qlIndexFixing(Index6M,$H1180,TRUE,_xll.ohTrigger(RecalcTrigger,Trigger6M)),NA())</f>
        <v>2.2198818016385607E-2</v>
      </c>
      <c r="O1180" s="52">
        <f>IFERROR(_xll.qlIndexFixing(ONIndex6M,I1180,TRUE,_xll.ohTrigger(RecalcTrigger,Trigger6M)),NA())</f>
        <v>2.2141803142812222E-2</v>
      </c>
      <c r="P1180" s="52">
        <f>IFERROR(_xll.qlIndexFixing(Index1Y,$H1180,TRUE,_xll.ohTrigger(RecalcTrigger,Trigger1Y)),NA())</f>
        <v>2.264811220586601E-2</v>
      </c>
      <c r="Q1180" s="52">
        <f>IFERROR(_xll.qlIndexFixing(ONIndex1Y,I1180,TRUE,_xll.ohTrigger(RecalcTrigger,Trigger1Y)),NA())</f>
        <v>2.2542916620604814E-2</v>
      </c>
    </row>
    <row r="1181" spans="2:17" x14ac:dyDescent="0.2">
      <c r="B1181" s="46" t="s">
        <v>42</v>
      </c>
      <c r="D1181" s="49">
        <f>_xll.qlCalendarAdvance(Calendar,$D1180,B1181,"f",FALSE)</f>
        <v>47640</v>
      </c>
      <c r="E1181" s="49">
        <f>_xll.qlInterestRateIndexValueDate(IndexON,D1181)</f>
        <v>47640</v>
      </c>
      <c r="F1181" s="52">
        <f>IFERROR(_xll.qlIndexFixing(IndexON,D1181,TRUE,_xll.ohTrigger(RecalcTrigger,TriggerON)),NA())</f>
        <v>2.10823948465233E-2</v>
      </c>
      <c r="H1181" s="49">
        <f>_xll.qlCalendarAdvance(Calendar,$H1180,B1181,"f",FALSE)</f>
        <v>47640</v>
      </c>
      <c r="I1181" s="49">
        <f>_xll.qlInterestRateIndexValueDate(Index1M,$H1181)</f>
        <v>47644</v>
      </c>
      <c r="J1181" s="52">
        <f>IFERROR(_xll.qlIndexFixing(Index1M,$H1181,TRUE,_xll.ohTrigger(RecalcTrigger,Trigger1M)),NA())</f>
        <v>2.1359126722814814E-2</v>
      </c>
      <c r="K1181" s="52">
        <f>IFERROR(_xll.qlIndexFixing(ONIndex1M,I1181,TRUE,_xll.ohTrigger(RecalcTrigger,Trigger1M)),NA())</f>
        <v>2.1346933636836596E-2</v>
      </c>
      <c r="L1181" s="52">
        <f>IFERROR(_xll.qlIndexFixing(Index3M,H1181,TRUE,_xll.ohTrigger(RecalcTrigger,Trigger3M)),NA())</f>
        <v>2.1895438886804279E-2</v>
      </c>
      <c r="M1181" s="52">
        <f>IFERROR(_xll.qlIndexFixing(ONIndex3M,I1181,TRUE,_xll.ohTrigger(RecalcTrigger,Trigger3M)),NA())</f>
        <v>2.1863190653252929E-2</v>
      </c>
      <c r="N1181" s="52">
        <f>IFERROR(_xll.qlIndexFixing(Index6M,$H1181,TRUE,_xll.ohTrigger(RecalcTrigger,Trigger6M)),NA())</f>
        <v>2.219329781895726E-2</v>
      </c>
      <c r="O1181" s="52">
        <f>IFERROR(_xll.qlIndexFixing(ONIndex6M,I1181,TRUE,_xll.ohTrigger(RecalcTrigger,Trigger6M)),NA())</f>
        <v>2.2136909633374557E-2</v>
      </c>
      <c r="P1181" s="52">
        <f>IFERROR(_xll.qlIndexFixing(Index1Y,$H1181,TRUE,_xll.ohTrigger(RecalcTrigger,Trigger1Y)),NA())</f>
        <v>2.2641755194304475E-2</v>
      </c>
      <c r="Q1181" s="52">
        <f>IFERROR(_xll.qlIndexFixing(ONIndex1Y,I1181,TRUE,_xll.ohTrigger(RecalcTrigger,Trigger1Y)),NA())</f>
        <v>2.2537637392030518E-2</v>
      </c>
    </row>
    <row r="1182" spans="2:17" x14ac:dyDescent="0.2">
      <c r="B1182" s="46" t="s">
        <v>42</v>
      </c>
      <c r="D1182" s="49">
        <f>_xll.qlCalendarAdvance(Calendar,$D1181,B1182,"f",FALSE)</f>
        <v>47647</v>
      </c>
      <c r="E1182" s="49">
        <f>_xll.qlInterestRateIndexValueDate(IndexON,D1182)</f>
        <v>47647</v>
      </c>
      <c r="F1182" s="52">
        <f>IFERROR(_xll.qlIndexFixing(IndexON,D1182,TRUE,_xll.ohTrigger(RecalcTrigger,TriggerON)),NA())</f>
        <v>2.1079103041454772E-2</v>
      </c>
      <c r="H1182" s="49">
        <f>_xll.qlCalendarAdvance(Calendar,$H1181,B1182,"f",FALSE)</f>
        <v>47647</v>
      </c>
      <c r="I1182" s="49">
        <f>_xll.qlInterestRateIndexValueDate(Index1M,$H1182)</f>
        <v>47651</v>
      </c>
      <c r="J1182" s="52">
        <f>IFERROR(_xll.qlIndexFixing(Index1M,$H1182,TRUE,_xll.ohTrigger(RecalcTrigger,Trigger1M)),NA())</f>
        <v>2.1355619440067919E-2</v>
      </c>
      <c r="K1182" s="52">
        <f>IFERROR(_xll.qlIndexFixing(ONIndex1M,I1182,TRUE,_xll.ohTrigger(RecalcTrigger,Trigger1M)),NA())</f>
        <v>2.1343527425683462E-2</v>
      </c>
      <c r="L1182" s="52">
        <f>IFERROR(_xll.qlIndexFixing(Index3M,H1182,TRUE,_xll.ohTrigger(RecalcTrigger,Trigger3M)),NA())</f>
        <v>2.1890812903572154E-2</v>
      </c>
      <c r="M1182" s="52">
        <f>IFERROR(_xll.qlIndexFixing(ONIndex3M,I1182,TRUE,_xll.ohTrigger(RecalcTrigger,Trigger3M)),NA())</f>
        <v>2.1858785729307328E-2</v>
      </c>
      <c r="N1182" s="52">
        <f>IFERROR(_xll.qlIndexFixing(Index6M,$H1182,TRUE,_xll.ohTrigger(RecalcTrigger,Trigger6M)),NA())</f>
        <v>2.218772825421431E-2</v>
      </c>
      <c r="O1182" s="52">
        <f>IFERROR(_xll.qlIndexFixing(ONIndex6M,I1182,TRUE,_xll.ohTrigger(RecalcTrigger,Trigger6M)),NA())</f>
        <v>2.2131972998833405E-2</v>
      </c>
      <c r="P1182" s="52">
        <f>IFERROR(_xll.qlIndexFixing(Index1Y,$H1182,TRUE,_xll.ohTrigger(RecalcTrigger,Trigger1Y)),NA())</f>
        <v>2.2635353460952173E-2</v>
      </c>
      <c r="Q1182" s="52">
        <f>IFERROR(_xll.qlIndexFixing(ONIndex1Y,I1182,TRUE,_xll.ohTrigger(RecalcTrigger,Trigger1Y)),NA())</f>
        <v>2.2532308238671916E-2</v>
      </c>
    </row>
    <row r="1183" spans="2:17" x14ac:dyDescent="0.2">
      <c r="B1183" s="46" t="s">
        <v>42</v>
      </c>
      <c r="D1183" s="49">
        <f>_xll.qlCalendarAdvance(Calendar,$D1182,B1183,"f",FALSE)</f>
        <v>47654</v>
      </c>
      <c r="E1183" s="49">
        <f>_xll.qlInterestRateIndexValueDate(IndexON,D1183)</f>
        <v>47654</v>
      </c>
      <c r="F1183" s="52">
        <f>IFERROR(_xll.qlIndexFixing(IndexON,D1183,TRUE,_xll.ohTrigger(RecalcTrigger,TriggerON)),NA())</f>
        <v>2.1075755130226526E-2</v>
      </c>
      <c r="H1183" s="49">
        <f>_xll.qlCalendarAdvance(Calendar,$H1182,B1183,"f",FALSE)</f>
        <v>47654</v>
      </c>
      <c r="I1183" s="49">
        <f>_xll.qlInterestRateIndexValueDate(Index1M,$H1183)</f>
        <v>47658</v>
      </c>
      <c r="J1183" s="52">
        <f>IFERROR(_xll.qlIndexFixing(Index1M,$H1183,TRUE,_xll.ohTrigger(RecalcTrigger,Trigger1M)),NA())</f>
        <v>2.1352059089858599E-2</v>
      </c>
      <c r="K1183" s="52">
        <f>IFERROR(_xll.qlIndexFixing(ONIndex1M,I1183,TRUE,_xll.ohTrigger(RecalcTrigger,Trigger1M)),NA())</f>
        <v>2.1340067775277305E-2</v>
      </c>
      <c r="L1183" s="52">
        <f>IFERROR(_xll.qlIndexFixing(Index3M,H1183,TRUE,_xll.ohTrigger(RecalcTrigger,Trigger3M)),NA())</f>
        <v>2.1886156168783939E-2</v>
      </c>
      <c r="M1183" s="52">
        <f>IFERROR(_xll.qlIndexFixing(ONIndex3M,I1183,TRUE,_xll.ohTrigger(RecalcTrigger,Trigger3M)),NA())</f>
        <v>2.1854347961953735E-2</v>
      </c>
      <c r="N1183" s="52">
        <f>IFERROR(_xll.qlIndexFixing(Index6M,$H1183,TRUE,_xll.ohTrigger(RecalcTrigger,Trigger6M)),NA())</f>
        <v>2.2182108735851098E-2</v>
      </c>
      <c r="O1183" s="52">
        <f>IFERROR(_xll.qlIndexFixing(ONIndex6M,I1183,TRUE,_xll.ohTrigger(RecalcTrigger,Trigger6M)),NA())</f>
        <v>2.2126993537909811E-2</v>
      </c>
      <c r="P1183" s="52">
        <f>IFERROR(_xll.qlIndexFixing(Index1Y,$H1183,TRUE,_xll.ohTrigger(RecalcTrigger,Trigger1Y)),NA())</f>
        <v>2.2628906864026851E-2</v>
      </c>
      <c r="Q1183" s="52">
        <f>IFERROR(_xll.qlIndexFixing(ONIndex1Y,I1183,TRUE,_xll.ohTrigger(RecalcTrigger,Trigger1Y)),NA())</f>
        <v>2.2526929398418716E-2</v>
      </c>
    </row>
    <row r="1184" spans="2:17" x14ac:dyDescent="0.2">
      <c r="B1184" s="46" t="s">
        <v>42</v>
      </c>
      <c r="D1184" s="49">
        <f>_xll.qlCalendarAdvance(Calendar,$D1183,B1184,"f",FALSE)</f>
        <v>47661</v>
      </c>
      <c r="E1184" s="49">
        <f>_xll.qlInterestRateIndexValueDate(IndexON,D1184)</f>
        <v>47661</v>
      </c>
      <c r="F1184" s="52">
        <f>IFERROR(_xll.qlIndexFixing(IndexON,D1184,TRUE,_xll.ohTrigger(RecalcTrigger,TriggerON)),NA())</f>
        <v>2.1072351364956887E-2</v>
      </c>
      <c r="H1184" s="49">
        <f>_xll.qlCalendarAdvance(Calendar,$H1183,B1184,"f",FALSE)</f>
        <v>47661</v>
      </c>
      <c r="I1184" s="49">
        <f>_xll.qlInterestRateIndexValueDate(Index1M,$H1184)</f>
        <v>47665</v>
      </c>
      <c r="J1184" s="52">
        <f>IFERROR(_xll.qlIndexFixing(Index1M,$H1184,TRUE,_xll.ohTrigger(RecalcTrigger,Trigger1M)),NA())</f>
        <v>2.1348815726378877E-2</v>
      </c>
      <c r="K1184" s="52">
        <f>IFERROR(_xll.qlIndexFixing(ONIndex1M,I1184,TRUE,_xll.ohTrigger(RecalcTrigger,Trigger1M)),NA())</f>
        <v>2.1336554944291208E-2</v>
      </c>
      <c r="L1184" s="52">
        <f>IFERROR(_xll.qlIndexFixing(Index3M,H1184,TRUE,_xll.ohTrigger(RecalcTrigger,Trigger3M)),NA())</f>
        <v>2.1881468408020896E-2</v>
      </c>
      <c r="M1184" s="52">
        <f>IFERROR(_xll.qlIndexFixing(ONIndex3M,I1184,TRUE,_xll.ohTrigger(RecalcTrigger,Trigger3M)),NA())</f>
        <v>2.1849877714421595E-2</v>
      </c>
      <c r="N1184" s="52">
        <f>IFERROR(_xll.qlIndexFixing(Index6M,$H1184,TRUE,_xll.ohTrigger(RecalcTrigger,Trigger6M)),NA())</f>
        <v>2.2176953122415948E-2</v>
      </c>
      <c r="O1184" s="52">
        <f>IFERROR(_xll.qlIndexFixing(ONIndex6M,I1184,TRUE,_xll.ohTrigger(RecalcTrigger,Trigger6M)),NA())</f>
        <v>2.212197154884521E-2</v>
      </c>
      <c r="P1184" s="52">
        <f>IFERROR(_xll.qlIndexFixing(Index1Y,$H1184,TRUE,_xll.ohTrigger(RecalcTrigger,Trigger1Y)),NA())</f>
        <v>2.2622415259886262E-2</v>
      </c>
      <c r="Q1184" s="52">
        <f>IFERROR(_xll.qlIndexFixing(ONIndex1Y,I1184,TRUE,_xll.ohTrigger(RecalcTrigger,Trigger1Y)),NA())</f>
        <v>2.2521501109480369E-2</v>
      </c>
    </row>
    <row r="1185" spans="2:17" x14ac:dyDescent="0.2">
      <c r="B1185" s="46" t="s">
        <v>42</v>
      </c>
      <c r="D1185" s="49">
        <f>_xll.qlCalendarAdvance(Calendar,$D1184,B1185,"f",FALSE)</f>
        <v>47668</v>
      </c>
      <c r="E1185" s="49">
        <f>_xll.qlInterestRateIndexValueDate(IndexON,D1185)</f>
        <v>47668</v>
      </c>
      <c r="F1185" s="52">
        <f>IFERROR(_xll.qlIndexFixing(IndexON,D1185,TRUE,_xll.ohTrigger(RecalcTrigger,TriggerON)),NA())</f>
        <v>2.1068891997844119E-2</v>
      </c>
      <c r="H1185" s="49">
        <f>_xll.qlCalendarAdvance(Calendar,$H1184,B1185,"f",FALSE)</f>
        <v>47668</v>
      </c>
      <c r="I1185" s="49">
        <f>_xll.qlInterestRateIndexValueDate(Index1M,$H1185)</f>
        <v>47672</v>
      </c>
      <c r="J1185" s="52">
        <f>IFERROR(_xll.qlIndexFixing(Index1M,$H1185,TRUE,_xll.ohTrigger(RecalcTrigger,Trigger1M)),NA())</f>
        <v>2.1345146071159182E-2</v>
      </c>
      <c r="K1185" s="52">
        <f>IFERROR(_xll.qlIndexFixing(ONIndex1M,I1185,TRUE,_xll.ohTrigger(RecalcTrigger,Trigger1M)),NA())</f>
        <v>2.1332989191478191E-2</v>
      </c>
      <c r="L1185" s="52">
        <f>IFERROR(_xll.qlIndexFixing(Index3M,H1185,TRUE,_xll.ohTrigger(RecalcTrigger,Trigger3M)),NA())</f>
        <v>2.1876747666185192E-2</v>
      </c>
      <c r="M1185" s="52">
        <f>IFERROR(_xll.qlIndexFixing(ONIndex3M,I1185,TRUE,_xll.ohTrigger(RecalcTrigger,Trigger3M)),NA())</f>
        <v>2.1845375350100227E-2</v>
      </c>
      <c r="N1185" s="52">
        <f>IFERROR(_xll.qlIndexFixing(Index6M,$H1185,TRUE,_xll.ohTrigger(RecalcTrigger,Trigger6M)),NA())</f>
        <v>2.2170970566103194E-2</v>
      </c>
      <c r="O1185" s="52">
        <f>IFERROR(_xll.qlIndexFixing(ONIndex6M,I1185,TRUE,_xll.ohTrigger(RecalcTrigger,Trigger6M)),NA())</f>
        <v>2.2116907330200775E-2</v>
      </c>
      <c r="P1185" s="52">
        <f>IFERROR(_xll.qlIndexFixing(Index1Y,$H1185,TRUE,_xll.ohTrigger(RecalcTrigger,Trigger1Y)),NA())</f>
        <v>2.261587850302816E-2</v>
      </c>
      <c r="Q1185" s="52">
        <f>IFERROR(_xll.qlIndexFixing(ONIndex1Y,I1185,TRUE,_xll.ohTrigger(RecalcTrigger,Trigger1Y)),NA())</f>
        <v>2.2516023609826519E-2</v>
      </c>
    </row>
    <row r="1186" spans="2:17" x14ac:dyDescent="0.2">
      <c r="B1186" s="46" t="s">
        <v>42</v>
      </c>
      <c r="D1186" s="49">
        <f>_xll.qlCalendarAdvance(Calendar,$D1185,B1186,"f",FALSE)</f>
        <v>47675</v>
      </c>
      <c r="E1186" s="49">
        <f>_xll.qlInterestRateIndexValueDate(IndexON,D1186)</f>
        <v>47675</v>
      </c>
      <c r="F1186" s="52">
        <f>IFERROR(_xll.qlIndexFixing(IndexON,D1186,TRUE,_xll.ohTrigger(RecalcTrigger,TriggerON)),NA())</f>
        <v>2.1065377281406228E-2</v>
      </c>
      <c r="H1186" s="49">
        <f>_xll.qlCalendarAdvance(Calendar,$H1185,B1186,"f",FALSE)</f>
        <v>47675</v>
      </c>
      <c r="I1186" s="49">
        <f>_xll.qlInterestRateIndexValueDate(Index1M,$H1186)</f>
        <v>47679</v>
      </c>
      <c r="J1186" s="52">
        <f>IFERROR(_xll.qlIndexFixing(Index1M,$H1186,TRUE,_xll.ohTrigger(RecalcTrigger,Trigger1M)),NA())</f>
        <v>2.134142414139608E-2</v>
      </c>
      <c r="K1186" s="52">
        <f>IFERROR(_xll.qlIndexFixing(ONIndex1M,I1186,TRUE,_xll.ohTrigger(RecalcTrigger,Trigger1M)),NA())</f>
        <v>2.1329370775351464E-2</v>
      </c>
      <c r="L1186" s="52">
        <f>IFERROR(_xll.qlIndexFixing(Index3M,H1186,TRUE,_xll.ohTrigger(RecalcTrigger,Trigger3M)),NA())</f>
        <v>2.1871991704222677E-2</v>
      </c>
      <c r="M1186" s="52">
        <f>IFERROR(_xll.qlIndexFixing(ONIndex3M,I1186,TRUE,_xll.ohTrigger(RecalcTrigger,Trigger3M)),NA())</f>
        <v>2.1840841231899333E-2</v>
      </c>
      <c r="N1186" s="52">
        <f>IFERROR(_xll.qlIndexFixing(Index6M,$H1186,TRUE,_xll.ohTrigger(RecalcTrigger,Trigger6M)),NA())</f>
        <v>2.2165193250061974E-2</v>
      </c>
      <c r="O1186" s="52">
        <f>IFERROR(_xll.qlIndexFixing(ONIndex6M,I1186,TRUE,_xll.ohTrigger(RecalcTrigger,Trigger6M)),NA())</f>
        <v>2.2111801180617618E-2</v>
      </c>
      <c r="P1186" s="52">
        <f>IFERROR(_xll.qlIndexFixing(Index1Y,$H1186,TRUE,_xll.ohTrigger(RecalcTrigger,Trigger1Y)),NA())</f>
        <v>2.2609296446091848E-2</v>
      </c>
      <c r="Q1186" s="52">
        <f>IFERROR(_xll.qlIndexFixing(ONIndex1Y,I1186,TRUE,_xll.ohTrigger(RecalcTrigger,Trigger1Y)),NA())</f>
        <v>2.251049713742681E-2</v>
      </c>
    </row>
    <row r="1187" spans="2:17" x14ac:dyDescent="0.2">
      <c r="B1187" s="46" t="s">
        <v>42</v>
      </c>
      <c r="D1187" s="49">
        <f>_xll.qlCalendarAdvance(Calendar,$D1186,B1187,"f",FALSE)</f>
        <v>47682</v>
      </c>
      <c r="E1187" s="49">
        <f>_xll.qlInterestRateIndexValueDate(IndexON,D1187)</f>
        <v>47682</v>
      </c>
      <c r="F1187" s="52">
        <f>IFERROR(_xll.qlIndexFixing(IndexON,D1187,TRUE,_xll.ohTrigger(RecalcTrigger,TriggerON)),NA())</f>
        <v>2.106180746776154E-2</v>
      </c>
      <c r="H1187" s="49">
        <f>_xll.qlCalendarAdvance(Calendar,$H1186,B1187,"f",FALSE)</f>
        <v>47682</v>
      </c>
      <c r="I1187" s="49">
        <f>_xll.qlInterestRateIndexValueDate(Index1M,$H1187)</f>
        <v>47686</v>
      </c>
      <c r="J1187" s="52">
        <f>IFERROR(_xll.qlIndexFixing(Index1M,$H1187,TRUE,_xll.ohTrigger(RecalcTrigger,Trigger1M)),NA())</f>
        <v>2.1337650196262905E-2</v>
      </c>
      <c r="K1187" s="52">
        <f>IFERROR(_xll.qlIndexFixing(ONIndex1M,I1187,TRUE,_xll.ohTrigger(RecalcTrigger,Trigger1M)),NA())</f>
        <v>2.1325699954664046E-2</v>
      </c>
      <c r="L1187" s="52">
        <f>IFERROR(_xll.qlIndexFixing(Index3M,H1187,TRUE,_xll.ohTrigger(RecalcTrigger,Trigger3M)),NA())</f>
        <v>2.1867198269887131E-2</v>
      </c>
      <c r="M1187" s="52">
        <f>IFERROR(_xll.qlIndexFixing(ONIndex3M,I1187,TRUE,_xll.ohTrigger(RecalcTrigger,Trigger3M)),NA())</f>
        <v>2.1836275723128296E-2</v>
      </c>
      <c r="N1187" s="52">
        <f>IFERROR(_xll.qlIndexFixing(Index6M,$H1187,TRUE,_xll.ohTrigger(RecalcTrigger,Trigger6M)),NA())</f>
        <v>2.215936355849206E-2</v>
      </c>
      <c r="O1187" s="52">
        <f>IFERROR(_xll.qlIndexFixing(ONIndex6M,I1187,TRUE,_xll.ohTrigger(RecalcTrigger,Trigger6M)),NA())</f>
        <v>2.2106653398656917E-2</v>
      </c>
      <c r="P1187" s="52">
        <f>IFERROR(_xll.qlIndexFixing(Index1Y,$H1187,TRUE,_xll.ohTrigger(RecalcTrigger,Trigger1Y)),NA())</f>
        <v>2.2602668939856421E-2</v>
      </c>
      <c r="Q1187" s="52">
        <f>IFERROR(_xll.qlIndexFixing(ONIndex1Y,I1187,TRUE,_xll.ohTrigger(RecalcTrigger,Trigger1Y)),NA())</f>
        <v>2.2504921930250887E-2</v>
      </c>
    </row>
    <row r="1188" spans="2:17" x14ac:dyDescent="0.2">
      <c r="B1188" s="46" t="s">
        <v>42</v>
      </c>
      <c r="D1188" s="49">
        <f>_xll.qlCalendarAdvance(Calendar,$D1187,B1188,"f",FALSE)</f>
        <v>47689</v>
      </c>
      <c r="E1188" s="49">
        <f>_xll.qlInterestRateIndexValueDate(IndexON,D1188)</f>
        <v>47689</v>
      </c>
      <c r="F1188" s="52">
        <f>IFERROR(_xll.qlIndexFixing(IndexON,D1188,TRUE,_xll.ohTrigger(RecalcTrigger,TriggerON)),NA())</f>
        <v>2.1058182809108317E-2</v>
      </c>
      <c r="H1188" s="49">
        <f>_xll.qlCalendarAdvance(Calendar,$H1187,B1188,"f",FALSE)</f>
        <v>47689</v>
      </c>
      <c r="I1188" s="49">
        <f>_xll.qlInterestRateIndexValueDate(Index1M,$H1188)</f>
        <v>47693</v>
      </c>
      <c r="J1188" s="52">
        <f>IFERROR(_xll.qlIndexFixing(Index1M,$H1188,TRUE,_xll.ohTrigger(RecalcTrigger,Trigger1M)),NA())</f>
        <v>2.1333824494927826E-2</v>
      </c>
      <c r="K1188" s="52">
        <f>IFERROR(_xll.qlIndexFixing(ONIndex1M,I1188,TRUE,_xll.ohTrigger(RecalcTrigger,Trigger1M)),NA())</f>
        <v>2.132197698808902E-2</v>
      </c>
      <c r="L1188" s="52">
        <f>IFERROR(_xll.qlIndexFixing(Index3M,H1188,TRUE,_xll.ohTrigger(RecalcTrigger,Trigger3M)),NA())</f>
        <v>2.1862365097752447E-2</v>
      </c>
      <c r="M1188" s="52">
        <f>IFERROR(_xll.qlIndexFixing(ONIndex3M,I1188,TRUE,_xll.ohTrigger(RecalcTrigger,Trigger3M)),NA())</f>
        <v>2.1831679186776753E-2</v>
      </c>
      <c r="N1188" s="52">
        <f>IFERROR(_xll.qlIndexFixing(Index6M,$H1188,TRUE,_xll.ohTrigger(RecalcTrigger,Trigger6M)),NA())</f>
        <v>2.215348088801436E-2</v>
      </c>
      <c r="O1188" s="52">
        <f>IFERROR(_xll.qlIndexFixing(ONIndex6M,I1188,TRUE,_xll.ohTrigger(RecalcTrigger,Trigger6M)),NA())</f>
        <v>2.210146428279991E-2</v>
      </c>
      <c r="P1188" s="52">
        <f>IFERROR(_xll.qlIndexFixing(Index1Y,$H1188,TRUE,_xll.ohTrigger(RecalcTrigger,Trigger1Y)),NA())</f>
        <v>2.2595995833241411E-2</v>
      </c>
      <c r="Q1188" s="52">
        <f>IFERROR(_xll.qlIndexFixing(ONIndex1Y,I1188,TRUE,_xll.ohTrigger(RecalcTrigger,Trigger1Y)),NA())</f>
        <v>2.2499298226588138E-2</v>
      </c>
    </row>
    <row r="1189" spans="2:17" x14ac:dyDescent="0.2">
      <c r="B1189" s="46" t="s">
        <v>42</v>
      </c>
      <c r="D1189" s="49">
        <f>_xll.qlCalendarAdvance(Calendar,$D1188,B1189,"f",FALSE)</f>
        <v>47696</v>
      </c>
      <c r="E1189" s="49">
        <f>_xll.qlInterestRateIndexValueDate(IndexON,D1189)</f>
        <v>47696</v>
      </c>
      <c r="F1189" s="52">
        <f>IFERROR(_xll.qlIndexFixing(IndexON,D1189,TRUE,_xll.ohTrigger(RecalcTrigger,TriggerON)),NA())</f>
        <v>2.105450355788463E-2</v>
      </c>
      <c r="H1189" s="49">
        <f>_xll.qlCalendarAdvance(Calendar,$H1188,B1189,"f",FALSE)</f>
        <v>47696</v>
      </c>
      <c r="I1189" s="49">
        <f>_xll.qlInterestRateIndexValueDate(Index1M,$H1189)</f>
        <v>47700</v>
      </c>
      <c r="J1189" s="52">
        <f>IFERROR(_xll.qlIndexFixing(Index1M,$H1189,TRUE,_xll.ohTrigger(RecalcTrigger,Trigger1M)),NA())</f>
        <v>2.1329947296569327E-2</v>
      </c>
      <c r="K1189" s="52">
        <f>IFERROR(_xll.qlIndexFixing(ONIndex1M,I1189,TRUE,_xll.ohTrigger(RecalcTrigger,Trigger1M)),NA())</f>
        <v>2.1318202134219533E-2</v>
      </c>
      <c r="L1189" s="52">
        <f>IFERROR(_xll.qlIndexFixing(Index3M,H1189,TRUE,_xll.ohTrigger(RecalcTrigger,Trigger3M)),NA())</f>
        <v>2.1857489909203068E-2</v>
      </c>
      <c r="M1189" s="52">
        <f>IFERROR(_xll.qlIndexFixing(ONIndex3M,I1189,TRUE,_xll.ohTrigger(RecalcTrigger,Trigger3M)),NA())</f>
        <v>2.1827051986234025E-2</v>
      </c>
      <c r="N1189" s="52">
        <f>IFERROR(_xll.qlIndexFixing(Index6M,$H1189,TRUE,_xll.ohTrigger(RecalcTrigger,Trigger6M)),NA())</f>
        <v>2.2147544630999282E-2</v>
      </c>
      <c r="O1189" s="52">
        <f>IFERROR(_xll.qlIndexFixing(ONIndex6M,I1189,TRUE,_xll.ohTrigger(RecalcTrigger,Trigger6M)),NA())</f>
        <v>2.2096234131527837E-2</v>
      </c>
      <c r="P1189" s="52">
        <f>IFERROR(_xll.qlIndexFixing(Index1Y,$H1189,TRUE,_xll.ohTrigger(RecalcTrigger,Trigger1Y)),NA())</f>
        <v>2.2589276973307894E-2</v>
      </c>
      <c r="Q1189" s="52">
        <f>IFERROR(_xll.qlIndexFixing(ONIndex1Y,I1189,TRUE,_xll.ohTrigger(RecalcTrigger,Trigger1Y)),NA())</f>
        <v>2.249362626432827E-2</v>
      </c>
    </row>
    <row r="1190" spans="2:17" x14ac:dyDescent="0.2">
      <c r="B1190" s="46" t="s">
        <v>42</v>
      </c>
      <c r="D1190" s="49">
        <f>_xll.qlCalendarAdvance(Calendar,$D1189,B1190,"f",FALSE)</f>
        <v>47703</v>
      </c>
      <c r="E1190" s="49">
        <f>_xll.qlInterestRateIndexValueDate(IndexON,D1190)</f>
        <v>47703</v>
      </c>
      <c r="F1190" s="52">
        <f>IFERROR(_xll.qlIndexFixing(IndexON,D1190,TRUE,_xll.ohTrigger(RecalcTrigger,TriggerON)),NA())</f>
        <v>2.1050769966048932E-2</v>
      </c>
      <c r="H1190" s="49">
        <f>_xll.qlCalendarAdvance(Calendar,$H1189,B1190,"f",FALSE)</f>
        <v>47703</v>
      </c>
      <c r="I1190" s="49">
        <f>_xll.qlInterestRateIndexValueDate(Index1M,$H1190)</f>
        <v>47707</v>
      </c>
      <c r="J1190" s="52">
        <f>IFERROR(_xll.qlIndexFixing(Index1M,$H1190,TRUE,_xll.ohTrigger(RecalcTrigger,Trigger1M)),NA())</f>
        <v>2.1326018860355577E-2</v>
      </c>
      <c r="K1190" s="52">
        <f>IFERROR(_xll.qlIndexFixing(ONIndex1M,I1190,TRUE,_xll.ohTrigger(RecalcTrigger,Trigger1M)),NA())</f>
        <v>2.1314375651808604E-2</v>
      </c>
      <c r="L1190" s="52">
        <f>IFERROR(_xll.qlIndexFixing(Index3M,H1190,TRUE,_xll.ohTrigger(RecalcTrigger,Trigger3M)),NA())</f>
        <v>2.1852570412434855E-2</v>
      </c>
      <c r="M1190" s="52">
        <f>IFERROR(_xll.qlIndexFixing(ONIndex3M,I1190,TRUE,_xll.ohTrigger(RecalcTrigger,Trigger3M)),NA())</f>
        <v>2.1822394484569685E-2</v>
      </c>
      <c r="N1190" s="52">
        <f>IFERROR(_xll.qlIndexFixing(Index6M,$H1190,TRUE,_xll.ohTrigger(RecalcTrigger,Trigger6M)),NA())</f>
        <v>2.214155417556584E-2</v>
      </c>
      <c r="O1190" s="52">
        <f>IFERROR(_xll.qlIndexFixing(ONIndex6M,I1190,TRUE,_xll.ohTrigger(RecalcTrigger,Trigger6M)),NA())</f>
        <v>2.2090963243401873E-2</v>
      </c>
      <c r="P1190" s="52">
        <f>IFERROR(_xll.qlIndexFixing(Index1Y,$H1190,TRUE,_xll.ohTrigger(RecalcTrigger,Trigger1Y)),NA())</f>
        <v>2.2582512205257619E-2</v>
      </c>
      <c r="Q1190" s="52">
        <f>IFERROR(_xll.qlIndexFixing(ONIndex1Y,I1190,TRUE,_xll.ohTrigger(RecalcTrigger,Trigger1Y)),NA())</f>
        <v>2.2487906281440928E-2</v>
      </c>
    </row>
    <row r="1191" spans="2:17" x14ac:dyDescent="0.2">
      <c r="B1191" s="46" t="s">
        <v>42</v>
      </c>
      <c r="D1191" s="49">
        <f>_xll.qlCalendarAdvance(Calendar,$D1190,B1191,"f",FALSE)</f>
        <v>47710</v>
      </c>
      <c r="E1191" s="49">
        <f>_xll.qlInterestRateIndexValueDate(IndexON,D1191)</f>
        <v>47710</v>
      </c>
      <c r="F1191" s="52">
        <f>IFERROR(_xll.qlIndexFixing(IndexON,D1191,TRUE,_xll.ohTrigger(RecalcTrigger,TriggerON)),NA())</f>
        <v>2.1046982286119231E-2</v>
      </c>
      <c r="H1191" s="49">
        <f>_xll.qlCalendarAdvance(Calendar,$H1190,B1191,"f",FALSE)</f>
        <v>47710</v>
      </c>
      <c r="I1191" s="49">
        <f>_xll.qlInterestRateIndexValueDate(Index1M,$H1191)</f>
        <v>47714</v>
      </c>
      <c r="J1191" s="52">
        <f>IFERROR(_xll.qlIndexFixing(Index1M,$H1191,TRUE,_xll.ohTrigger(RecalcTrigger,Trigger1M)),NA())</f>
        <v>2.1322039445467643E-2</v>
      </c>
      <c r="K1191" s="52">
        <f>IFERROR(_xll.qlIndexFixing(ONIndex1M,I1191,TRUE,_xll.ohTrigger(RecalcTrigger,Trigger1M)),NA())</f>
        <v>2.1310497799449379E-2</v>
      </c>
      <c r="L1191" s="52">
        <f>IFERROR(_xll.qlIndexFixing(Index3M,H1191,TRUE,_xll.ohTrigger(RecalcTrigger,Trigger3M)),NA())</f>
        <v>2.1847604302464647E-2</v>
      </c>
      <c r="M1191" s="52">
        <f>IFERROR(_xll.qlIndexFixing(ONIndex3M,I1191,TRUE,_xll.ohTrigger(RecalcTrigger,Trigger3M)),NA())</f>
        <v>2.1817707044933243E-2</v>
      </c>
      <c r="N1191" s="52">
        <f>IFERROR(_xll.qlIndexFixing(Index6M,$H1191,TRUE,_xll.ohTrigger(RecalcTrigger,Trigger6M)),NA())</f>
        <v>2.213550890558124E-2</v>
      </c>
      <c r="O1191" s="52">
        <f>IFERROR(_xll.qlIndexFixing(ONIndex6M,I1191,TRUE,_xll.ohTrigger(RecalcTrigger,Trigger6M)),NA())</f>
        <v>2.2085651916903259E-2</v>
      </c>
      <c r="P1191" s="52">
        <f>IFERROR(_xll.qlIndexFixing(Index1Y,$H1191,TRUE,_xll.ohTrigger(RecalcTrigger,Trigger1Y)),NA())</f>
        <v>2.2575701372433431E-2</v>
      </c>
      <c r="Q1191" s="52">
        <f>IFERROR(_xll.qlIndexFixing(ONIndex1Y,I1191,TRUE,_xll.ohTrigger(RecalcTrigger,Trigger1Y)),NA())</f>
        <v>2.2482138516055628E-2</v>
      </c>
    </row>
    <row r="1192" spans="2:17" x14ac:dyDescent="0.2">
      <c r="B1192" s="46" t="s">
        <v>42</v>
      </c>
      <c r="D1192" s="49">
        <f>_xll.qlCalendarAdvance(Calendar,$D1191,B1192,"f",FALSE)</f>
        <v>47717</v>
      </c>
      <c r="E1192" s="49">
        <f>_xll.qlInterestRateIndexValueDate(IndexON,D1192)</f>
        <v>47717</v>
      </c>
      <c r="F1192" s="52">
        <f>IFERROR(_xll.qlIndexFixing(IndexON,D1192,TRUE,_xll.ohTrigger(RecalcTrigger,TriggerON)),NA())</f>
        <v>2.1043140770293789E-2</v>
      </c>
      <c r="H1192" s="49">
        <f>_xll.qlCalendarAdvance(Calendar,$H1191,B1192,"f",FALSE)</f>
        <v>47717</v>
      </c>
      <c r="I1192" s="49">
        <f>_xll.qlInterestRateIndexValueDate(Index1M,$H1192)</f>
        <v>47721</v>
      </c>
      <c r="J1192" s="52">
        <f>IFERROR(_xll.qlIndexFixing(Index1M,$H1192,TRUE,_xll.ohTrigger(RecalcTrigger,Trigger1M)),NA())</f>
        <v>2.1318009267861808E-2</v>
      </c>
      <c r="K1192" s="52">
        <f>IFERROR(_xll.qlIndexFixing(ONIndex1M,I1192,TRUE,_xll.ohTrigger(RecalcTrigger,Trigger1M)),NA())</f>
        <v>2.1306568835894879E-2</v>
      </c>
      <c r="L1192" s="52">
        <f>IFERROR(_xll.qlIndexFixing(Index3M,H1192,TRUE,_xll.ohTrigger(RecalcTrigger,Trigger3M)),NA())</f>
        <v>2.1842589261118969E-2</v>
      </c>
      <c r="M1192" s="52">
        <f>IFERROR(_xll.qlIndexFixing(ONIndex3M,I1192,TRUE,_xll.ohTrigger(RecalcTrigger,Trigger3M)),NA())</f>
        <v>2.1812990030474211E-2</v>
      </c>
      <c r="N1192" s="52">
        <f>IFERROR(_xll.qlIndexFixing(Index6M,$H1192,TRUE,_xll.ohTrigger(RecalcTrigger,Trigger6M)),NA())</f>
        <v>2.2129408200662604E-2</v>
      </c>
      <c r="O1192" s="52">
        <f>IFERROR(_xll.qlIndexFixing(ONIndex6M,I1192,TRUE,_xll.ohTrigger(RecalcTrigger,Trigger6M)),NA())</f>
        <v>2.2080300450753043E-2</v>
      </c>
      <c r="P1192" s="52">
        <f>IFERROR(_xll.qlIndexFixing(Index1Y,$H1192,TRUE,_xll.ohTrigger(RecalcTrigger,Trigger1Y)),NA())</f>
        <v>2.2568844316319718E-2</v>
      </c>
      <c r="Q1192" s="52">
        <f>IFERROR(_xll.qlIndexFixing(ONIndex1Y,I1192,TRUE,_xll.ohTrigger(RecalcTrigger,Trigger1Y)),NA())</f>
        <v>2.2476323206142013E-2</v>
      </c>
    </row>
    <row r="1193" spans="2:17" x14ac:dyDescent="0.2">
      <c r="B1193" s="46" t="s">
        <v>42</v>
      </c>
      <c r="D1193" s="49">
        <f>_xll.qlCalendarAdvance(Calendar,$D1192,B1193,"f",FALSE)</f>
        <v>47724</v>
      </c>
      <c r="E1193" s="49">
        <f>_xll.qlInterestRateIndexValueDate(IndexON,D1193)</f>
        <v>47724</v>
      </c>
      <c r="F1193" s="52">
        <f>IFERROR(_xll.qlIndexFixing(IndexON,D1193,TRUE,_xll.ohTrigger(RecalcTrigger,TriggerON)),NA())</f>
        <v>2.1039245670770867E-2</v>
      </c>
      <c r="H1193" s="49">
        <f>_xll.qlCalendarAdvance(Calendar,$H1192,B1193,"f",FALSE)</f>
        <v>47724</v>
      </c>
      <c r="I1193" s="49">
        <f>_xll.qlInterestRateIndexValueDate(Index1M,$H1193)</f>
        <v>47728</v>
      </c>
      <c r="J1193" s="52">
        <f>IFERROR(_xll.qlIndexFixing(Index1M,$H1193,TRUE,_xll.ohTrigger(RecalcTrigger,Trigger1M)),NA())</f>
        <v>2.1313592684533589E-2</v>
      </c>
      <c r="K1193" s="52">
        <f>IFERROR(_xll.qlIndexFixing(ONIndex1M,I1193,TRUE,_xll.ohTrigger(RecalcTrigger,Trigger1M)),NA())</f>
        <v>2.1302589019738249E-2</v>
      </c>
      <c r="L1193" s="52">
        <f>IFERROR(_xll.qlIndexFixing(Index3M,H1193,TRUE,_xll.ohTrigger(RecalcTrigger,Trigger3M)),NA())</f>
        <v>2.1837234298514398E-2</v>
      </c>
      <c r="M1193" s="52">
        <f>IFERROR(_xll.qlIndexFixing(ONIndex3M,I1193,TRUE,_xll.ohTrigger(RecalcTrigger,Trigger3M)),NA())</f>
        <v>2.1808243804422034E-2</v>
      </c>
      <c r="N1193" s="52">
        <f>IFERROR(_xll.qlIndexFixing(Index6M,$H1193,TRUE,_xll.ohTrigger(RecalcTrigger,Trigger6M)),NA())</f>
        <v>2.2122816259658156E-2</v>
      </c>
      <c r="O1193" s="52">
        <f>IFERROR(_xll.qlIndexFixing(ONIndex6M,I1193,TRUE,_xll.ohTrigger(RecalcTrigger,Trigger6M)),NA())</f>
        <v>2.2074909143192656E-2</v>
      </c>
      <c r="P1193" s="52">
        <f>IFERROR(_xll.qlIndexFixing(Index1Y,$H1193,TRUE,_xll.ohTrigger(RecalcTrigger,Trigger1Y)),NA())</f>
        <v>2.2561940876541755E-2</v>
      </c>
      <c r="Q1193" s="52">
        <f>IFERROR(_xll.qlIndexFixing(ONIndex1Y,I1193,TRUE,_xll.ohTrigger(RecalcTrigger,Trigger1Y)),NA())</f>
        <v>2.2470460589749663E-2</v>
      </c>
    </row>
    <row r="1194" spans="2:17" x14ac:dyDescent="0.2">
      <c r="B1194" s="46" t="s">
        <v>42</v>
      </c>
      <c r="D1194" s="49">
        <f>_xll.qlCalendarAdvance(Calendar,$D1193,B1194,"f",FALSE)</f>
        <v>47731</v>
      </c>
      <c r="E1194" s="49">
        <f>_xll.qlInterestRateIndexValueDate(IndexON,D1194)</f>
        <v>47731</v>
      </c>
      <c r="F1194" s="52">
        <f>IFERROR(_xll.qlIndexFixing(IndexON,D1194,TRUE,_xll.ohTrigger(RecalcTrigger,TriggerON)),NA())</f>
        <v>2.1035297239908601E-2</v>
      </c>
      <c r="H1194" s="49">
        <f>_xll.qlCalendarAdvance(Calendar,$H1193,B1194,"f",FALSE)</f>
        <v>47731</v>
      </c>
      <c r="I1194" s="49">
        <f>_xll.qlInterestRateIndexValueDate(Index1M,$H1194)</f>
        <v>47735</v>
      </c>
      <c r="J1194" s="52">
        <f>IFERROR(_xll.qlIndexFixing(Index1M,$H1194,TRUE,_xll.ohTrigger(RecalcTrigger,Trigger1M)),NA())</f>
        <v>2.1309460113173806E-2</v>
      </c>
      <c r="K1194" s="52">
        <f>IFERROR(_xll.qlIndexFixing(ONIndex1M,I1194,TRUE,_xll.ohTrigger(RecalcTrigger,Trigger1M)),NA())</f>
        <v>2.1298558609572638E-2</v>
      </c>
      <c r="L1194" s="52">
        <f>IFERROR(_xll.qlIndexFixing(Index3M,H1194,TRUE,_xll.ohTrigger(RecalcTrigger,Trigger3M)),NA())</f>
        <v>2.1832118949081568E-2</v>
      </c>
      <c r="M1194" s="52">
        <f>IFERROR(_xll.qlIndexFixing(ONIndex3M,I1194,TRUE,_xll.ohTrigger(RecalcTrigger,Trigger3M)),NA())</f>
        <v>2.1803468729926223E-2</v>
      </c>
      <c r="N1194" s="52">
        <f>IFERROR(_xll.qlIndexFixing(Index6M,$H1194,TRUE,_xll.ohTrigger(RecalcTrigger,Trigger6M)),NA())</f>
        <v>2.2116611859203217E-2</v>
      </c>
      <c r="O1194" s="52">
        <f>IFERROR(_xll.qlIndexFixing(ONIndex6M,I1194,TRUE,_xll.ohTrigger(RecalcTrigger,Trigger6M)),NA())</f>
        <v>2.2069478292943145E-2</v>
      </c>
      <c r="P1194" s="52">
        <f>IFERROR(_xll.qlIndexFixing(Index1Y,$H1194,TRUE,_xll.ohTrigger(RecalcTrigger,Trigger1Y)),NA())</f>
        <v>2.2554990890866572E-2</v>
      </c>
      <c r="Q1194" s="52">
        <f>IFERROR(_xll.qlIndexFixing(ONIndex1Y,I1194,TRUE,_xll.ohTrigger(RecalcTrigger,Trigger1Y)),NA())</f>
        <v>2.246455090492816E-2</v>
      </c>
    </row>
    <row r="1195" spans="2:17" x14ac:dyDescent="0.2">
      <c r="B1195" s="46" t="s">
        <v>42</v>
      </c>
      <c r="D1195" s="49">
        <f>_xll.qlCalendarAdvance(Calendar,$D1194,B1195,"f",FALSE)</f>
        <v>47738</v>
      </c>
      <c r="E1195" s="49">
        <f>_xll.qlInterestRateIndexValueDate(IndexON,D1195)</f>
        <v>47738</v>
      </c>
      <c r="F1195" s="52">
        <f>IFERROR(_xll.qlIndexFixing(IndexON,D1195,TRUE,_xll.ohTrigger(RecalcTrigger,TriggerON)),NA())</f>
        <v>2.1031295729825317E-2</v>
      </c>
      <c r="H1195" s="49">
        <f>_xll.qlCalendarAdvance(Calendar,$H1194,B1195,"f",FALSE)</f>
        <v>47738</v>
      </c>
      <c r="I1195" s="49">
        <f>_xll.qlInterestRateIndexValueDate(Index1M,$H1195)</f>
        <v>47742</v>
      </c>
      <c r="J1195" s="52">
        <f>IFERROR(_xll.qlIndexFixing(Index1M,$H1195,TRUE,_xll.ohTrigger(RecalcTrigger,Trigger1M)),NA())</f>
        <v>2.1305269761798584E-2</v>
      </c>
      <c r="K1195" s="52">
        <f>IFERROR(_xll.qlIndexFixing(ONIndex1M,I1195,TRUE,_xll.ohTrigger(RecalcTrigger,Trigger1M)),NA())</f>
        <v>2.1294477864151062E-2</v>
      </c>
      <c r="L1195" s="52">
        <f>IFERROR(_xll.qlIndexFixing(Index3M,H1195,TRUE,_xll.ohTrigger(RecalcTrigger,Trigger3M)),NA())</f>
        <v>2.1826947680709807E-2</v>
      </c>
      <c r="M1195" s="52">
        <f>IFERROR(_xll.qlIndexFixing(ONIndex3M,I1195,TRUE,_xll.ohTrigger(RecalcTrigger,Trigger3M)),NA())</f>
        <v>2.1798665170056353E-2</v>
      </c>
      <c r="N1195" s="52">
        <f>IFERROR(_xll.qlIndexFixing(Index6M,$H1195,TRUE,_xll.ohTrigger(RecalcTrigger,Trigger6M)),NA())</f>
        <v>2.2110350134991987E-2</v>
      </c>
      <c r="O1195" s="52">
        <f>IFERROR(_xll.qlIndexFixing(ONIndex6M,I1195,TRUE,_xll.ohTrigger(RecalcTrigger,Trigger6M)),NA())</f>
        <v>2.2064008198405816E-2</v>
      </c>
      <c r="P1195" s="52">
        <f>IFERROR(_xll.qlIndexFixing(Index1Y,$H1195,TRUE,_xll.ohTrigger(RecalcTrigger,Trigger1Y)),NA())</f>
        <v>2.2547994195203182E-2</v>
      </c>
      <c r="Q1195" s="52">
        <f>IFERROR(_xll.qlIndexFixing(ONIndex1Y,I1195,TRUE,_xll.ohTrigger(RecalcTrigger,Trigger1Y)),NA())</f>
        <v>2.2458594389647146E-2</v>
      </c>
    </row>
    <row r="1196" spans="2:17" x14ac:dyDescent="0.2">
      <c r="B1196" s="46" t="s">
        <v>42</v>
      </c>
      <c r="D1196" s="49">
        <f>_xll.qlCalendarAdvance(Calendar,$D1195,B1196,"f",FALSE)</f>
        <v>47745</v>
      </c>
      <c r="E1196" s="49">
        <f>_xll.qlInterestRateIndexValueDate(IndexON,D1196)</f>
        <v>47745</v>
      </c>
      <c r="F1196" s="52">
        <f>IFERROR(_xll.qlIndexFixing(IndexON,D1196,TRUE,_xll.ohTrigger(RecalcTrigger,TriggerON)),NA())</f>
        <v>2.1027241392959084E-2</v>
      </c>
      <c r="H1196" s="49">
        <f>_xll.qlCalendarAdvance(Calendar,$H1195,B1196,"f",FALSE)</f>
        <v>47745</v>
      </c>
      <c r="I1196" s="49">
        <f>_xll.qlInterestRateIndexValueDate(Index1M,$H1196)</f>
        <v>47749</v>
      </c>
      <c r="J1196" s="52">
        <f>IFERROR(_xll.qlIndexFixing(Index1M,$H1196,TRUE,_xll.ohTrigger(RecalcTrigger,Trigger1M)),NA())</f>
        <v>2.1301018439325858E-2</v>
      </c>
      <c r="K1196" s="52">
        <f>IFERROR(_xll.qlIndexFixing(ONIndex1M,I1196,TRUE,_xll.ohTrigger(RecalcTrigger,Trigger1M)),NA())</f>
        <v>2.1290346101059399E-2</v>
      </c>
      <c r="L1196" s="52">
        <f>IFERROR(_xll.qlIndexFixing(Index3M,H1196,TRUE,_xll.ohTrigger(RecalcTrigger,Trigger3M)),NA())</f>
        <v>2.1821718094469714E-2</v>
      </c>
      <c r="M1196" s="52">
        <f>IFERROR(_xll.qlIndexFixing(ONIndex3M,I1196,TRUE,_xll.ohTrigger(RecalcTrigger,Trigger3M)),NA())</f>
        <v>2.179383130522794E-2</v>
      </c>
      <c r="N1196" s="52">
        <f>IFERROR(_xll.qlIndexFixing(Index6M,$H1196,TRUE,_xll.ohTrigger(RecalcTrigger,Trigger6M)),NA())</f>
        <v>2.2104030440615385E-2</v>
      </c>
      <c r="O1196" s="52">
        <f>IFERROR(_xll.qlIndexFixing(ONIndex6M,I1196,TRUE,_xll.ohTrigger(RecalcTrigger,Trigger6M)),NA())</f>
        <v>2.2058497756063389E-2</v>
      </c>
      <c r="P1196" s="52">
        <f>IFERROR(_xll.qlIndexFixing(Index1Y,$H1196,TRUE,_xll.ohTrigger(RecalcTrigger,Trigger1Y)),NA())</f>
        <v>2.2540950623601484E-2</v>
      </c>
      <c r="Q1196" s="52">
        <f>IFERROR(_xll.qlIndexFixing(ONIndex1Y,I1196,TRUE,_xll.ohTrigger(RecalcTrigger,Trigger1Y)),NA())</f>
        <v>2.2452828045445017E-2</v>
      </c>
    </row>
    <row r="1197" spans="2:17" x14ac:dyDescent="0.2">
      <c r="B1197" s="46" t="s">
        <v>42</v>
      </c>
      <c r="D1197" s="49">
        <f>_xll.qlCalendarAdvance(Calendar,$D1196,B1197,"f",FALSE)</f>
        <v>47752</v>
      </c>
      <c r="E1197" s="49">
        <f>_xll.qlInterestRateIndexValueDate(IndexON,D1197)</f>
        <v>47752</v>
      </c>
      <c r="F1197" s="52">
        <f>IFERROR(_xll.qlIndexFixing(IndexON,D1197,TRUE,_xll.ohTrigger(RecalcTrigger,TriggerON)),NA())</f>
        <v>2.1023133379589609E-2</v>
      </c>
      <c r="H1197" s="49">
        <f>_xll.qlCalendarAdvance(Calendar,$H1196,B1197,"f",FALSE)</f>
        <v>47752</v>
      </c>
      <c r="I1197" s="49">
        <f>_xll.qlInterestRateIndexValueDate(Index1M,$H1197)</f>
        <v>47756</v>
      </c>
      <c r="J1197" s="52">
        <f>IFERROR(_xll.qlIndexFixing(Index1M,$H1197,TRUE,_xll.ohTrigger(RecalcTrigger,Trigger1M)),NA())</f>
        <v>2.1297019077200083E-2</v>
      </c>
      <c r="K1197" s="52">
        <f>IFERROR(_xll.qlIndexFixing(ONIndex1M,I1197,TRUE,_xll.ohTrigger(RecalcTrigger,Trigger1M)),NA())</f>
        <v>2.1286152955628523E-2</v>
      </c>
      <c r="L1197" s="52">
        <f>IFERROR(_xll.qlIndexFixing(Index3M,H1197,TRUE,_xll.ohTrigger(RecalcTrigger,Trigger3M)),NA())</f>
        <v>2.1816698455827101E-2</v>
      </c>
      <c r="M1197" s="52">
        <f>IFERROR(_xll.qlIndexFixing(ONIndex3M,I1197,TRUE,_xll.ohTrigger(RecalcTrigger,Trigger3M)),NA())</f>
        <v>2.1788942859100047E-2</v>
      </c>
      <c r="N1197" s="52">
        <f>IFERROR(_xll.qlIndexFixing(Index6M,$H1197,TRUE,_xll.ohTrigger(RecalcTrigger,Trigger6M)),NA())</f>
        <v>2.2097652266083557E-2</v>
      </c>
      <c r="O1197" s="52">
        <f>IFERROR(_xll.qlIndexFixing(ONIndex6M,I1197,TRUE,_xll.ohTrigger(RecalcTrigger,Trigger6M)),NA())</f>
        <v>2.205293143817677E-2</v>
      </c>
      <c r="P1197" s="52">
        <f>IFERROR(_xll.qlIndexFixing(Index1Y,$H1197,TRUE,_xll.ohTrigger(RecalcTrigger,Trigger1Y)),NA())</f>
        <v>2.2533853530600088E-2</v>
      </c>
      <c r="Q1197" s="52">
        <f>IFERROR(_xll.qlIndexFixing(ONIndex1Y,I1197,TRUE,_xll.ohTrigger(RecalcTrigger,Trigger1Y)),NA())</f>
        <v>2.2447430600553986E-2</v>
      </c>
    </row>
    <row r="1198" spans="2:17" x14ac:dyDescent="0.2">
      <c r="B1198" s="46" t="s">
        <v>42</v>
      </c>
      <c r="D1198" s="49">
        <f>_xll.qlCalendarAdvance(Calendar,$D1197,B1198,"f",FALSE)</f>
        <v>47759</v>
      </c>
      <c r="E1198" s="49">
        <f>_xll.qlInterestRateIndexValueDate(IndexON,D1198)</f>
        <v>47759</v>
      </c>
      <c r="F1198" s="52">
        <f>IFERROR(_xll.qlIndexFixing(IndexON,D1198,TRUE,_xll.ohTrigger(RecalcTrigger,TriggerON)),NA())</f>
        <v>2.1018965373968967E-2</v>
      </c>
      <c r="H1198" s="49">
        <f>_xll.qlCalendarAdvance(Calendar,$H1197,B1198,"f",FALSE)</f>
        <v>47759</v>
      </c>
      <c r="I1198" s="49">
        <f>_xll.qlInterestRateIndexValueDate(Index1M,$H1198)</f>
        <v>47763</v>
      </c>
      <c r="J1198" s="52">
        <f>IFERROR(_xll.qlIndexFixing(Index1M,$H1198,TRUE,_xll.ohTrigger(RecalcTrigger,Trigger1M)),NA())</f>
        <v>2.129263533605967E-2</v>
      </c>
      <c r="K1198" s="52">
        <f>IFERROR(_xll.qlIndexFixing(ONIndex1M,I1198,TRUE,_xll.ohTrigger(RecalcTrigger,Trigger1M)),NA())</f>
        <v>2.1281895595803846E-2</v>
      </c>
      <c r="L1198" s="52">
        <f>IFERROR(_xll.qlIndexFixing(Index3M,H1198,TRUE,_xll.ohTrigger(RecalcTrigger,Trigger3M)),NA())</f>
        <v>2.1811343427612328E-2</v>
      </c>
      <c r="M1198" s="52">
        <f>IFERROR(_xll.qlIndexFixing(ONIndex3M,I1198,TRUE,_xll.ohTrigger(RecalcTrigger,Trigger3M)),NA())</f>
        <v>2.1783993026076587E-2</v>
      </c>
      <c r="N1198" s="52">
        <f>IFERROR(_xll.qlIndexFixing(Index6M,$H1198,TRUE,_xll.ohTrigger(RecalcTrigger,Trigger6M)),NA())</f>
        <v>2.2091215661405296E-2</v>
      </c>
      <c r="O1198" s="52">
        <f>IFERROR(_xll.qlIndexFixing(ONIndex6M,I1198,TRUE,_xll.ohTrigger(RecalcTrigger,Trigger6M)),NA())</f>
        <v>2.2047304938670464E-2</v>
      </c>
      <c r="P1198" s="52">
        <f>IFERROR(_xll.qlIndexFixing(Index1Y,$H1198,TRUE,_xll.ohTrigger(RecalcTrigger,Trigger1Y)),NA())</f>
        <v>2.2526696480468147E-2</v>
      </c>
      <c r="Q1198" s="52">
        <f>IFERROR(_xll.qlIndexFixing(ONIndex1Y,I1198,TRUE,_xll.ohTrigger(RecalcTrigger,Trigger1Y)),NA())</f>
        <v>2.2441970814730539E-2</v>
      </c>
    </row>
    <row r="1199" spans="2:17" x14ac:dyDescent="0.2">
      <c r="B1199" s="46" t="s">
        <v>42</v>
      </c>
      <c r="D1199" s="49">
        <f>_xll.qlCalendarAdvance(Calendar,$D1198,B1199,"f",FALSE)</f>
        <v>47766</v>
      </c>
      <c r="E1199" s="49">
        <f>_xll.qlInterestRateIndexValueDate(IndexON,D1199)</f>
        <v>47766</v>
      </c>
      <c r="F1199" s="52">
        <f>IFERROR(_xll.qlIndexFixing(IndexON,D1199,TRUE,_xll.ohTrigger(RecalcTrigger,TriggerON)),NA())</f>
        <v>2.1014736483611074E-2</v>
      </c>
      <c r="H1199" s="49">
        <f>_xll.qlCalendarAdvance(Calendar,$H1198,B1199,"f",FALSE)</f>
        <v>47766</v>
      </c>
      <c r="I1199" s="49">
        <f>_xll.qlInterestRateIndexValueDate(Index1M,$H1199)</f>
        <v>47770</v>
      </c>
      <c r="J1199" s="52">
        <f>IFERROR(_xll.qlIndexFixing(Index1M,$H1199,TRUE,_xll.ohTrigger(RecalcTrigger,Trigger1M)),NA())</f>
        <v>2.1288187795630825E-2</v>
      </c>
      <c r="K1199" s="52">
        <f>IFERROR(_xll.qlIndexFixing(ONIndex1M,I1199,TRUE,_xll.ohTrigger(RecalcTrigger,Trigger1M)),NA())</f>
        <v>2.1277574205758043E-2</v>
      </c>
      <c r="L1199" s="52">
        <f>IFERROR(_xll.qlIndexFixing(Index3M,H1199,TRUE,_xll.ohTrigger(RecalcTrigger,Trigger3M)),NA())</f>
        <v>2.1805928064397948E-2</v>
      </c>
      <c r="M1199" s="52">
        <f>IFERROR(_xll.qlIndexFixing(ONIndex3M,I1199,TRUE,_xll.ohTrigger(RecalcTrigger,Trigger3M)),NA())</f>
        <v>2.1778981996884994E-2</v>
      </c>
      <c r="N1199" s="52">
        <f>IFERROR(_xll.qlIndexFixing(Index6M,$H1199,TRUE,_xll.ohTrigger(RecalcTrigger,Trigger6M)),NA())</f>
        <v>2.2084911543173723E-2</v>
      </c>
      <c r="O1199" s="52">
        <f>IFERROR(_xll.qlIndexFixing(ONIndex6M,I1199,TRUE,_xll.ohTrigger(RecalcTrigger,Trigger6M)),NA())</f>
        <v>2.2041618445234334E-2</v>
      </c>
      <c r="P1199" s="52">
        <f>IFERROR(_xll.qlIndexFixing(Index1Y,$H1199,TRUE,_xll.ohTrigger(RecalcTrigger,Trigger1Y)),NA())</f>
        <v>2.2519479620466271E-2</v>
      </c>
      <c r="Q1199" s="52">
        <f>IFERROR(_xll.qlIndexFixing(ONIndex1Y,I1199,TRUE,_xll.ohTrigger(RecalcTrigger,Trigger1Y)),NA())</f>
        <v>2.2436448830580602E-2</v>
      </c>
    </row>
    <row r="1200" spans="2:17" x14ac:dyDescent="0.2">
      <c r="B1200" s="46" t="s">
        <v>42</v>
      </c>
      <c r="D1200" s="49">
        <f>_xll.qlCalendarAdvance(Calendar,$D1199,B1200,"f",FALSE)</f>
        <v>47773</v>
      </c>
      <c r="E1200" s="49">
        <f>_xll.qlInterestRateIndexValueDate(IndexON,D1200)</f>
        <v>47773</v>
      </c>
      <c r="F1200" s="52">
        <f>IFERROR(_xll.qlIndexFixing(IndexON,D1200,TRUE,_xll.ohTrigger(RecalcTrigger,TriggerON)),NA())</f>
        <v>2.1010446916189807E-2</v>
      </c>
      <c r="H1200" s="49">
        <f>_xll.qlCalendarAdvance(Calendar,$H1199,B1200,"f",FALSE)</f>
        <v>47773</v>
      </c>
      <c r="I1200" s="49">
        <f>_xll.qlInterestRateIndexValueDate(Index1M,$H1200)</f>
        <v>47777</v>
      </c>
      <c r="J1200" s="52">
        <f>IFERROR(_xll.qlIndexFixing(Index1M,$H1200,TRUE,_xll.ohTrigger(RecalcTrigger,Trigger1M)),NA())</f>
        <v>2.1283676640599363E-2</v>
      </c>
      <c r="K1200" s="52">
        <f>IFERROR(_xll.qlIndexFixing(ONIndex1M,I1200,TRUE,_xll.ohTrigger(RecalcTrigger,Trigger1M)),NA())</f>
        <v>2.1273188969823664E-2</v>
      </c>
      <c r="L1200" s="52">
        <f>IFERROR(_xll.qlIndexFixing(Index3M,H1200,TRUE,_xll.ohTrigger(RecalcTrigger,Trigger3M)),NA())</f>
        <v>2.1800452558138245E-2</v>
      </c>
      <c r="M1200" s="52">
        <f>IFERROR(_xll.qlIndexFixing(ONIndex3M,I1200,TRUE,_xll.ohTrigger(RecalcTrigger,Trigger3M)),NA())</f>
        <v>2.1773909962012894E-2</v>
      </c>
      <c r="N1200" s="52">
        <f>IFERROR(_xll.qlIndexFixing(Index6M,$H1200,TRUE,_xll.ohTrigger(RecalcTrigger,Trigger6M)),NA())</f>
        <v>2.2078167923078595E-2</v>
      </c>
      <c r="O1200" s="52">
        <f>IFERROR(_xll.qlIndexFixing(ONIndex6M,I1200,TRUE,_xll.ohTrigger(RecalcTrigger,Trigger6M)),NA())</f>
        <v>2.2035872145558244E-2</v>
      </c>
      <c r="P1200" s="52">
        <f>IFERROR(_xll.qlIndexFixing(Index1Y,$H1200,TRUE,_xll.ohTrigger(RecalcTrigger,Trigger1Y)),NA())</f>
        <v>2.2512203097860551E-2</v>
      </c>
      <c r="Q1200" s="52">
        <f>IFERROR(_xll.qlIndexFixing(ONIndex1Y,I1200,TRUE,_xll.ohTrigger(RecalcTrigger,Trigger1Y)),NA())</f>
        <v>2.2430864790949911E-2</v>
      </c>
    </row>
    <row r="1201" spans="2:17" x14ac:dyDescent="0.2">
      <c r="B1201" s="46" t="s">
        <v>42</v>
      </c>
      <c r="D1201" s="49">
        <f>_xll.qlCalendarAdvance(Calendar,$D1200,B1201,"f",FALSE)</f>
        <v>47780</v>
      </c>
      <c r="E1201" s="49">
        <f>_xll.qlInterestRateIndexValueDate(IndexON,D1201)</f>
        <v>47780</v>
      </c>
      <c r="F1201" s="52">
        <f>IFERROR(_xll.qlIndexFixing(IndexON,D1201,TRUE,_xll.ohTrigger(RecalcTrigger,TriggerON)),NA())</f>
        <v>2.1006096879219172E-2</v>
      </c>
      <c r="H1201" s="49">
        <f>_xll.qlCalendarAdvance(Calendar,$H1200,B1201,"f",FALSE)</f>
        <v>47780</v>
      </c>
      <c r="I1201" s="49">
        <f>_xll.qlInterestRateIndexValueDate(Index1M,$H1201)</f>
        <v>47784</v>
      </c>
      <c r="J1201" s="52">
        <f>IFERROR(_xll.qlIndexFixing(Index1M,$H1201,TRUE,_xll.ohTrigger(RecalcTrigger,Trigger1M)),NA())</f>
        <v>2.1279102055653674E-2</v>
      </c>
      <c r="K1201" s="52">
        <f>IFERROR(_xll.qlIndexFixing(ONIndex1M,I1201,TRUE,_xll.ohTrigger(RecalcTrigger,Trigger1M)),NA())</f>
        <v>2.1268740072333259E-2</v>
      </c>
      <c r="L1201" s="52">
        <f>IFERROR(_xll.qlIndexFixing(Index3M,H1201,TRUE,_xll.ohTrigger(RecalcTrigger,Trigger3M)),NA())</f>
        <v>2.1794917100784884E-2</v>
      </c>
      <c r="M1201" s="52">
        <f>IFERROR(_xll.qlIndexFixing(ONIndex3M,I1201,TRUE,_xll.ohTrigger(RecalcTrigger,Trigger3M)),NA())</f>
        <v>2.1768777112267657E-2</v>
      </c>
      <c r="N1201" s="52">
        <f>IFERROR(_xll.qlIndexFixing(Index6M,$H1201,TRUE,_xll.ohTrigger(RecalcTrigger,Trigger6M)),NA())</f>
        <v>2.2071557170172628E-2</v>
      </c>
      <c r="O1201" s="52">
        <f>IFERROR(_xll.qlIndexFixing(ONIndex6M,I1201,TRUE,_xll.ohTrigger(RecalcTrigger,Trigger6M)),NA())</f>
        <v>2.2030066227411993E-2</v>
      </c>
      <c r="P1201" s="52">
        <f>IFERROR(_xll.qlIndexFixing(Index1Y,$H1201,TRUE,_xll.ohTrigger(RecalcTrigger,Trigger1Y)),NA())</f>
        <v>2.2504867059923647E-2</v>
      </c>
      <c r="Q1201" s="52">
        <f>IFERROR(_xll.qlIndexFixing(ONIndex1Y,I1201,TRUE,_xll.ohTrigger(RecalcTrigger,Trigger1Y)),NA())</f>
        <v>2.2425218838604266E-2</v>
      </c>
    </row>
    <row r="1202" spans="2:17" x14ac:dyDescent="0.2">
      <c r="B1202" s="46" t="s">
        <v>42</v>
      </c>
      <c r="D1202" s="49">
        <f>_xll.qlCalendarAdvance(Calendar,$D1201,B1202,"f",FALSE)</f>
        <v>47787</v>
      </c>
      <c r="E1202" s="49">
        <f>_xll.qlInterestRateIndexValueDate(IndexON,D1202)</f>
        <v>47787</v>
      </c>
      <c r="F1202" s="52">
        <f>IFERROR(_xll.qlIndexFixing(IndexON,D1202,TRUE,_xll.ohTrigger(RecalcTrigger,TriggerON)),NA())</f>
        <v>2.1001686580293111E-2</v>
      </c>
      <c r="H1202" s="49">
        <f>_xll.qlCalendarAdvance(Calendar,$H1201,B1202,"f",FALSE)</f>
        <v>47787</v>
      </c>
      <c r="I1202" s="49">
        <f>_xll.qlInterestRateIndexValueDate(Index1M,$H1202)</f>
        <v>47791</v>
      </c>
      <c r="J1202" s="52">
        <f>IFERROR(_xll.qlIndexFixing(Index1M,$H1202,TRUE,_xll.ohTrigger(RecalcTrigger,Trigger1M)),NA())</f>
        <v>2.1274172625287413E-2</v>
      </c>
      <c r="K1202" s="52">
        <f>IFERROR(_xll.qlIndexFixing(ONIndex1M,I1202,TRUE,_xll.ohTrigger(RecalcTrigger,Trigger1M)),NA())</f>
        <v>2.1264227697619376E-2</v>
      </c>
      <c r="L1202" s="52">
        <f>IFERROR(_xll.qlIndexFixing(Index3M,H1202,TRUE,_xll.ohTrigger(RecalcTrigger,Trigger3M)),NA())</f>
        <v>2.1789321884296494E-2</v>
      </c>
      <c r="M1202" s="52">
        <f>IFERROR(_xll.qlIndexFixing(ONIndex3M,I1202,TRUE,_xll.ohTrigger(RecalcTrigger,Trigger3M)),NA())</f>
        <v>2.1763583638456652E-2</v>
      </c>
      <c r="N1202" s="52">
        <f>IFERROR(_xll.qlIndexFixing(Index6M,$H1202,TRUE,_xll.ohTrigger(RecalcTrigger,Trigger6M)),NA())</f>
        <v>2.2064888748603847E-2</v>
      </c>
      <c r="O1202" s="52">
        <f>IFERROR(_xll.qlIndexFixing(ONIndex6M,I1202,TRUE,_xll.ohTrigger(RecalcTrigger,Trigger6M)),NA())</f>
        <v>2.2024200878565381E-2</v>
      </c>
      <c r="P1202" s="52">
        <f>IFERROR(_xll.qlIndexFixing(Index1Y,$H1202,TRUE,_xll.ohTrigger(RecalcTrigger,Trigger1Y)),NA())</f>
        <v>2.2497471653935668E-2</v>
      </c>
      <c r="Q1202" s="52">
        <f>IFERROR(_xll.qlIndexFixing(ONIndex1Y,I1202,TRUE,_xll.ohTrigger(RecalcTrigger,Trigger1Y)),NA())</f>
        <v>2.2419511116229529E-2</v>
      </c>
    </row>
    <row r="1203" spans="2:17" x14ac:dyDescent="0.2">
      <c r="B1203" s="46" t="s">
        <v>42</v>
      </c>
      <c r="D1203" s="49">
        <f>_xll.qlCalendarAdvance(Calendar,$D1202,B1203,"f",FALSE)</f>
        <v>47794</v>
      </c>
      <c r="E1203" s="49">
        <f>_xll.qlInterestRateIndexValueDate(IndexON,D1203)</f>
        <v>47794</v>
      </c>
      <c r="F1203" s="52">
        <f>IFERROR(_xll.qlIndexFixing(IndexON,D1203,TRUE,_xll.ohTrigger(RecalcTrigger,TriggerON)),NA())</f>
        <v>2.0997216227005566E-2</v>
      </c>
      <c r="H1203" s="49">
        <f>_xll.qlCalendarAdvance(Calendar,$H1202,B1203,"f",FALSE)</f>
        <v>47794</v>
      </c>
      <c r="I1203" s="49">
        <f>_xll.qlInterestRateIndexValueDate(Index1M,$H1203)</f>
        <v>47798</v>
      </c>
      <c r="J1203" s="52">
        <f>IFERROR(_xll.qlIndexFixing(Index1M,$H1203,TRUE,_xll.ohTrigger(RecalcTrigger,Trigger1M)),NA())</f>
        <v>2.1269476500433093E-2</v>
      </c>
      <c r="K1203" s="52">
        <f>IFERROR(_xll.qlIndexFixing(ONIndex1M,I1203,TRUE,_xll.ohTrigger(RecalcTrigger,Trigger1M)),NA())</f>
        <v>2.1259652029854692E-2</v>
      </c>
      <c r="L1203" s="52">
        <f>IFERROR(_xll.qlIndexFixing(Index3M,H1203,TRUE,_xll.ohTrigger(RecalcTrigger,Trigger3M)),NA())</f>
        <v>2.1783667100629088E-2</v>
      </c>
      <c r="M1203" s="52">
        <f>IFERROR(_xll.qlIndexFixing(ONIndex3M,I1203,TRUE,_xll.ohTrigger(RecalcTrigger,Trigger3M)),NA())</f>
        <v>2.1758329730907633E-2</v>
      </c>
      <c r="N1203" s="52">
        <f>IFERROR(_xll.qlIndexFixing(Index6M,$H1203,TRUE,_xll.ohTrigger(RecalcTrigger,Trigger6M)),NA())</f>
        <v>2.2058162848749639E-2</v>
      </c>
      <c r="O1203" s="52">
        <f>IFERROR(_xll.qlIndexFixing(ONIndex6M,I1203,TRUE,_xll.ohTrigger(RecalcTrigger,Trigger6M)),NA())</f>
        <v>2.2018276286468463E-2</v>
      </c>
      <c r="P1203" s="52">
        <f>IFERROR(_xll.qlIndexFixing(Index1Y,$H1203,TRUE,_xll.ohTrigger(RecalcTrigger,Trigger1Y)),NA())</f>
        <v>2.2490017027181314E-2</v>
      </c>
      <c r="Q1203" s="52">
        <f>IFERROR(_xll.qlIndexFixing(ONIndex1Y,I1203,TRUE,_xll.ohTrigger(RecalcTrigger,Trigger1Y)),NA())</f>
        <v>2.2413741766431627E-2</v>
      </c>
    </row>
    <row r="1204" spans="2:17" x14ac:dyDescent="0.2">
      <c r="B1204" s="46" t="s">
        <v>42</v>
      </c>
      <c r="D1204" s="49">
        <f>_xll.qlCalendarAdvance(Calendar,$D1203,B1204,"f",FALSE)</f>
        <v>47801</v>
      </c>
      <c r="E1204" s="49">
        <f>_xll.qlInterestRateIndexValueDate(IndexON,D1204)</f>
        <v>47801</v>
      </c>
      <c r="F1204" s="52">
        <f>IFERROR(_xll.qlIndexFixing(IndexON,D1204,TRUE,_xll.ohTrigger(RecalcTrigger,TriggerON)),NA())</f>
        <v>2.099268602695048E-2</v>
      </c>
      <c r="H1204" s="49">
        <f>_xll.qlCalendarAdvance(Calendar,$H1203,B1204,"f",FALSE)</f>
        <v>47801</v>
      </c>
      <c r="I1204" s="49">
        <f>_xll.qlInterestRateIndexValueDate(Index1M,$H1204)</f>
        <v>47805</v>
      </c>
      <c r="J1204" s="52">
        <f>IFERROR(_xll.qlIndexFixing(Index1M,$H1204,TRUE,_xll.ohTrigger(RecalcTrigger,Trigger1M)),NA())</f>
        <v>2.1264717490183216E-2</v>
      </c>
      <c r="K1204" s="52">
        <f>IFERROR(_xll.qlIndexFixing(ONIndex1M,I1204,TRUE,_xll.ohTrigger(RecalcTrigger,Trigger1M)),NA())</f>
        <v>2.1255013253371757E-2</v>
      </c>
      <c r="L1204" s="52">
        <f>IFERROR(_xll.qlIndexFixing(Index3M,H1204,TRUE,_xll.ohTrigger(RecalcTrigger,Trigger3M)),NA())</f>
        <v>2.1777952941743027E-2</v>
      </c>
      <c r="M1204" s="52">
        <f>IFERROR(_xll.qlIndexFixing(ONIndex3M,I1204,TRUE,_xll.ohTrigger(RecalcTrigger,Trigger3M)),NA())</f>
        <v>2.1753015580348034E-2</v>
      </c>
      <c r="N1204" s="52">
        <f>IFERROR(_xll.qlIndexFixing(Index6M,$H1204,TRUE,_xll.ohTrigger(RecalcTrigger,Trigger6M)),NA())</f>
        <v>2.2051379660989145E-2</v>
      </c>
      <c r="O1204" s="52">
        <f>IFERROR(_xll.qlIndexFixing(ONIndex6M,I1204,TRUE,_xll.ohTrigger(RecalcTrigger,Trigger6M)),NA())</f>
        <v>2.2012292639210784E-2</v>
      </c>
      <c r="P1204" s="52">
        <f>IFERROR(_xll.qlIndexFixing(Index1Y,$H1204,TRUE,_xll.ohTrigger(RecalcTrigger,Trigger1Y)),NA())</f>
        <v>2.2482503326952077E-2</v>
      </c>
      <c r="Q1204" s="52">
        <f>IFERROR(_xll.qlIndexFixing(ONIndex1Y,I1204,TRUE,_xll.ohTrigger(RecalcTrigger,Trigger1Y)),NA())</f>
        <v>2.2407910932056296E-2</v>
      </c>
    </row>
    <row r="1205" spans="2:17" x14ac:dyDescent="0.2">
      <c r="B1205" s="46" t="s">
        <v>42</v>
      </c>
      <c r="D1205" s="49">
        <f>_xll.qlCalendarAdvance(Calendar,$D1204,B1205,"f",FALSE)</f>
        <v>47808</v>
      </c>
      <c r="E1205" s="49">
        <f>_xll.qlInterestRateIndexValueDate(IndexON,D1205)</f>
        <v>47808</v>
      </c>
      <c r="F1205" s="52">
        <f>IFERROR(_xll.qlIndexFixing(IndexON,D1205,TRUE,_xll.ohTrigger(RecalcTrigger,TriggerON)),NA())</f>
        <v>2.0988096187561922E-2</v>
      </c>
      <c r="H1205" s="49">
        <f>_xll.qlCalendarAdvance(Calendar,$H1204,B1205,"f",FALSE)</f>
        <v>47808</v>
      </c>
      <c r="I1205" s="49">
        <f>_xll.qlInterestRateIndexValueDate(Index1M,$H1205)</f>
        <v>47812</v>
      </c>
      <c r="J1205" s="52">
        <f>IFERROR(_xll.qlIndexFixing(Index1M,$H1205,TRUE,_xll.ohTrigger(RecalcTrigger,Trigger1M)),NA())</f>
        <v>2.126045000115373E-2</v>
      </c>
      <c r="K1205" s="52">
        <f>IFERROR(_xll.qlIndexFixing(ONIndex1M,I1205,TRUE,_xll.ohTrigger(RecalcTrigger,Trigger1M)),NA())</f>
        <v>2.1250311552423184E-2</v>
      </c>
      <c r="L1205" s="52">
        <f>IFERROR(_xll.qlIndexFixing(Index3M,H1205,TRUE,_xll.ohTrigger(RecalcTrigger,Trigger3M)),NA())</f>
        <v>2.1772179599598672E-2</v>
      </c>
      <c r="M1205" s="52">
        <f>IFERROR(_xll.qlIndexFixing(ONIndex3M,I1205,TRUE,_xll.ohTrigger(RecalcTrigger,Trigger3M)),NA())</f>
        <v>2.1747641377585225E-2</v>
      </c>
      <c r="N1205" s="52">
        <f>IFERROR(_xll.qlIndexFixing(Index6M,$H1205,TRUE,_xll.ohTrigger(RecalcTrigger,Trigger6M)),NA())</f>
        <v>2.2044539375705895E-2</v>
      </c>
      <c r="O1205" s="52">
        <f>IFERROR(_xll.qlIndexFixing(ONIndex6M,I1205,TRUE,_xll.ohTrigger(RecalcTrigger,Trigger6M)),NA())</f>
        <v>2.2006250124322335E-2</v>
      </c>
      <c r="P1205" s="52">
        <f>IFERROR(_xll.qlIndexFixing(Index1Y,$H1205,TRUE,_xll.ohTrigger(RecalcTrigger,Trigger1Y)),NA())</f>
        <v>2.247493070054625E-2</v>
      </c>
      <c r="Q1205" s="52">
        <f>IFERROR(_xll.qlIndexFixing(ONIndex1Y,I1205,TRUE,_xll.ohTrigger(RecalcTrigger,Trigger1Y)),NA())</f>
        <v>2.2402018755949271E-2</v>
      </c>
    </row>
    <row r="1206" spans="2:17" x14ac:dyDescent="0.2">
      <c r="B1206" s="46" t="s">
        <v>42</v>
      </c>
      <c r="D1206" s="49">
        <f>_xll.qlCalendarAdvance(Calendar,$D1205,B1206,"f",FALSE)</f>
        <v>47815</v>
      </c>
      <c r="E1206" s="49">
        <f>_xll.qlInterestRateIndexValueDate(IndexON,D1206)</f>
        <v>47815</v>
      </c>
      <c r="F1206" s="52">
        <f>IFERROR(_xll.qlIndexFixing(IndexON,D1206,TRUE,_xll.ohTrigger(RecalcTrigger,TriggerON)),NA())</f>
        <v>2.0983446916593707E-2</v>
      </c>
      <c r="H1206" s="49">
        <f>_xll.qlCalendarAdvance(Calendar,$H1205,B1206,"f",FALSE)</f>
        <v>47815</v>
      </c>
      <c r="I1206" s="49">
        <f>_xll.qlInterestRateIndexValueDate(Index1M,$H1206)</f>
        <v>47819</v>
      </c>
      <c r="J1206" s="52">
        <f>IFERROR(_xll.qlIndexFixing(Index1M,$H1206,TRUE,_xll.ohTrigger(RecalcTrigger,Trigger1M)),NA())</f>
        <v>2.125528414619219E-2</v>
      </c>
      <c r="K1206" s="52">
        <f>IFERROR(_xll.qlIndexFixing(ONIndex1M,I1206,TRUE,_xll.ohTrigger(RecalcTrigger,Trigger1M)),NA())</f>
        <v>2.1245547111341523E-2</v>
      </c>
      <c r="L1206" s="52">
        <f>IFERROR(_xll.qlIndexFixing(Index3M,H1206,TRUE,_xll.ohTrigger(RecalcTrigger,Trigger3M)),NA())</f>
        <v>2.1766118151890945E-2</v>
      </c>
      <c r="M1206" s="52">
        <f>IFERROR(_xll.qlIndexFixing(ONIndex3M,I1206,TRUE,_xll.ohTrigger(RecalcTrigger,Trigger3M)),NA())</f>
        <v>2.1742207313106832E-2</v>
      </c>
      <c r="N1206" s="52">
        <f>IFERROR(_xll.qlIndexFixing(Index6M,$H1206,TRUE,_xll.ohTrigger(RecalcTrigger,Trigger6M)),NA())</f>
        <v>2.2037642183283426E-2</v>
      </c>
      <c r="O1206" s="52">
        <f>IFERROR(_xll.qlIndexFixing(ONIndex6M,I1206,TRUE,_xll.ohTrigger(RecalcTrigger,Trigger6M)),NA())</f>
        <v>2.200014892949298E-2</v>
      </c>
      <c r="P1206" s="52">
        <f>IFERROR(_xll.qlIndexFixing(Index1Y,$H1206,TRUE,_xll.ohTrigger(RecalcTrigger,Trigger1Y)),NA())</f>
        <v>2.2467299295266707E-2</v>
      </c>
      <c r="Q1206" s="52">
        <f>IFERROR(_xll.qlIndexFixing(ONIndex1Y,I1206,TRUE,_xll.ohTrigger(RecalcTrigger,Trigger1Y)),NA())</f>
        <v>2.2396065380636543E-2</v>
      </c>
    </row>
    <row r="1207" spans="2:17" x14ac:dyDescent="0.2">
      <c r="B1207" s="46" t="s">
        <v>42</v>
      </c>
      <c r="D1207" s="49">
        <f>_xll.qlCalendarAdvance(Calendar,$D1206,B1207,"f",FALSE)</f>
        <v>47822</v>
      </c>
      <c r="E1207" s="49">
        <f>_xll.qlInterestRateIndexValueDate(IndexON,D1207)</f>
        <v>47822</v>
      </c>
      <c r="F1207" s="52">
        <f>IFERROR(_xll.qlIndexFixing(IndexON,D1207,TRUE,_xll.ohTrigger(RecalcTrigger,TriggerON)),NA())</f>
        <v>2.0978738421559839E-2</v>
      </c>
      <c r="H1207" s="49">
        <f>_xll.qlCalendarAdvance(Calendar,$H1206,B1207,"f",FALSE)</f>
        <v>47822</v>
      </c>
      <c r="I1207" s="49">
        <f>_xll.qlInterestRateIndexValueDate(Index1M,$H1207)</f>
        <v>47826</v>
      </c>
      <c r="J1207" s="52">
        <f>IFERROR(_xll.qlIndexFixing(Index1M,$H1207,TRUE,_xll.ohTrigger(RecalcTrigger,Trigger1M)),NA())</f>
        <v>2.1250332860171008E-2</v>
      </c>
      <c r="K1207" s="52">
        <f>IFERROR(_xll.qlIndexFixing(ONIndex1M,I1207,TRUE,_xll.ohTrigger(RecalcTrigger,Trigger1M)),NA())</f>
        <v>2.1240720114459322E-2</v>
      </c>
      <c r="L1207" s="52">
        <f>IFERROR(_xll.qlIndexFixing(Index3M,H1207,TRUE,_xll.ohTrigger(RecalcTrigger,Trigger3M)),NA())</f>
        <v>2.1760231537762052E-2</v>
      </c>
      <c r="M1207" s="52">
        <f>IFERROR(_xll.qlIndexFixing(ONIndex3M,I1207,TRUE,_xll.ohTrigger(RecalcTrigger,Trigger3M)),NA())</f>
        <v>2.1736713577720224E-2</v>
      </c>
      <c r="N1207" s="52">
        <f>IFERROR(_xll.qlIndexFixing(Index6M,$H1207,TRUE,_xll.ohTrigger(RecalcTrigger,Trigger6M)),NA())</f>
        <v>2.2030688274107906E-2</v>
      </c>
      <c r="O1207" s="52">
        <f>IFERROR(_xll.qlIndexFixing(ONIndex6M,I1207,TRUE,_xll.ohTrigger(RecalcTrigger,Trigger6M)),NA())</f>
        <v>2.199398924265239E-2</v>
      </c>
      <c r="P1207" s="52">
        <f>IFERROR(_xll.qlIndexFixing(Index1Y,$H1207,TRUE,_xll.ohTrigger(RecalcTrigger,Trigger1Y)),NA())</f>
        <v>2.2459609258423562E-2</v>
      </c>
      <c r="Q1207" s="52">
        <f>IFERROR(_xll.qlIndexFixing(ONIndex1Y,I1207,TRUE,_xll.ohTrigger(RecalcTrigger,Trigger1Y)),NA())</f>
        <v>2.2390050949043783E-2</v>
      </c>
    </row>
    <row r="1208" spans="2:17" x14ac:dyDescent="0.2">
      <c r="B1208" s="46" t="s">
        <v>42</v>
      </c>
      <c r="D1208" s="49">
        <f>_xll.qlCalendarAdvance(Calendar,$D1207,B1208,"f",FALSE)</f>
        <v>47829</v>
      </c>
      <c r="E1208" s="49">
        <f>_xll.qlInterestRateIndexValueDate(IndexON,D1208)</f>
        <v>47829</v>
      </c>
      <c r="F1208" s="52">
        <f>IFERROR(_xll.qlIndexFixing(IndexON,D1208,TRUE,_xll.ohTrigger(RecalcTrigger,TriggerON)),NA())</f>
        <v>2.0973970909894391E-2</v>
      </c>
      <c r="H1208" s="49">
        <f>_xll.qlCalendarAdvance(Calendar,$H1207,B1208,"f",FALSE)</f>
        <v>47829</v>
      </c>
      <c r="I1208" s="49">
        <f>_xll.qlInterestRateIndexValueDate(Index1M,$H1208)</f>
        <v>47833</v>
      </c>
      <c r="J1208" s="52">
        <f>IFERROR(_xll.qlIndexFixing(Index1M,$H1208,TRUE,_xll.ohTrigger(RecalcTrigger,Trigger1M)),NA())</f>
        <v>2.1245319437051779E-2</v>
      </c>
      <c r="K1208" s="52">
        <f>IFERROR(_xll.qlIndexFixing(ONIndex1M,I1208,TRUE,_xll.ohTrigger(RecalcTrigger,Trigger1M)),NA())</f>
        <v>2.1235830745949258E-2</v>
      </c>
      <c r="L1208" s="52">
        <f>IFERROR(_xll.qlIndexFixing(Index3M,H1208,TRUE,_xll.ohTrigger(RecalcTrigger,Trigger3M)),NA())</f>
        <v>2.1754286305991424E-2</v>
      </c>
      <c r="M1208" s="52">
        <f>IFERROR(_xll.qlIndexFixing(ONIndex3M,I1208,TRUE,_xll.ohTrigger(RecalcTrigger,Trigger3M)),NA())</f>
        <v>2.1731160362072899E-2</v>
      </c>
      <c r="N1208" s="52">
        <f>IFERROR(_xll.qlIndexFixing(Index6M,$H1208,TRUE,_xll.ohTrigger(RecalcTrigger,Trigger6M)),NA())</f>
        <v>2.2023677838569011E-2</v>
      </c>
      <c r="O1208" s="52">
        <f>IFERROR(_xll.qlIndexFixing(ONIndex6M,I1208,TRUE,_xll.ohTrigger(RecalcTrigger,Trigger6M)),NA())</f>
        <v>2.1987771251170685E-2</v>
      </c>
      <c r="P1208" s="52">
        <f>IFERROR(_xll.qlIndexFixing(Index1Y,$H1208,TRUE,_xll.ohTrigger(RecalcTrigger,Trigger1Y)),NA())</f>
        <v>2.2451860737331519E-2</v>
      </c>
      <c r="Q1208" s="52">
        <f>IFERROR(_xll.qlIndexFixing(ONIndex1Y,I1208,TRUE,_xll.ohTrigger(RecalcTrigger,Trigger1Y)),NA())</f>
        <v>2.2383975603856854E-2</v>
      </c>
    </row>
    <row r="1209" spans="2:17" x14ac:dyDescent="0.2">
      <c r="B1209" s="46" t="s">
        <v>42</v>
      </c>
      <c r="D1209" s="49">
        <f>_xll.qlCalendarAdvance(Calendar,$D1208,B1209,"f",FALSE)</f>
        <v>47836</v>
      </c>
      <c r="E1209" s="49">
        <f>_xll.qlInterestRateIndexValueDate(IndexON,D1209)</f>
        <v>47836</v>
      </c>
      <c r="F1209" s="52">
        <f>IFERROR(_xll.qlIndexFixing(IndexON,D1209,TRUE,_xll.ohTrigger(RecalcTrigger,TriggerON)),NA())</f>
        <v>2.0969144589351174E-2</v>
      </c>
      <c r="H1209" s="49">
        <f>_xll.qlCalendarAdvance(Calendar,$H1208,B1209,"f",FALSE)</f>
        <v>47836</v>
      </c>
      <c r="I1209" s="49">
        <f>_xll.qlInterestRateIndexValueDate(Index1M,$H1209)</f>
        <v>47840</v>
      </c>
      <c r="J1209" s="52">
        <f>IFERROR(_xll.qlIndexFixing(Index1M,$H1209,TRUE,_xll.ohTrigger(RecalcTrigger,Trigger1M)),NA())</f>
        <v>2.1240244061525474E-2</v>
      </c>
      <c r="K1209" s="52">
        <f>IFERROR(_xll.qlIndexFixing(ONIndex1M,I1209,TRUE,_xll.ohTrigger(RecalcTrigger,Trigger1M)),NA())</f>
        <v>2.1229989538378291E-2</v>
      </c>
      <c r="L1209" s="52">
        <f>IFERROR(_xll.qlIndexFixing(Index3M,H1209,TRUE,_xll.ohTrigger(RecalcTrigger,Trigger3M)),NA())</f>
        <v>2.1748282648531899E-2</v>
      </c>
      <c r="M1209" s="52">
        <f>IFERROR(_xll.qlIndexFixing(ONIndex3M,I1209,TRUE,_xll.ohTrigger(RecalcTrigger,Trigger3M)),NA())</f>
        <v>2.1724434836496442E-2</v>
      </c>
      <c r="N1209" s="52">
        <f>IFERROR(_xll.qlIndexFixing(Index6M,$H1209,TRUE,_xll.ohTrigger(RecalcTrigger,Trigger6M)),NA())</f>
        <v>2.201661106705731E-2</v>
      </c>
      <c r="O1209" s="52">
        <f>IFERROR(_xll.qlIndexFixing(ONIndex6M,I1209,TRUE,_xll.ohTrigger(RecalcTrigger,Trigger6M)),NA())</f>
        <v>2.1980129124932191E-2</v>
      </c>
      <c r="P1209" s="52">
        <f>IFERROR(_xll.qlIndexFixing(Index1Y,$H1209,TRUE,_xll.ohTrigger(RecalcTrigger,Trigger1Y)),NA())</f>
        <v>2.2444053879311421E-2</v>
      </c>
      <c r="Q1209" s="52">
        <f>IFERROR(_xll.qlIndexFixing(ONIndex1Y,I1209,TRUE,_xll.ohTrigger(RecalcTrigger,Trigger1Y)),NA())</f>
        <v>2.2376581464582657E-2</v>
      </c>
    </row>
    <row r="1210" spans="2:17" x14ac:dyDescent="0.2">
      <c r="B1210" s="46" t="s">
        <v>42</v>
      </c>
      <c r="D1210" s="49">
        <f>_xll.qlCalendarAdvance(Calendar,$D1209,B1210,"f",FALSE)</f>
        <v>47844</v>
      </c>
      <c r="E1210" s="49">
        <f>_xll.qlInterestRateIndexValueDate(IndexON,D1210)</f>
        <v>47844</v>
      </c>
      <c r="F1210" s="52">
        <f>IFERROR(_xll.qlIndexFixing(IndexON,D1210,TRUE,_xll.ohTrigger(RecalcTrigger,TriggerON)),NA())</f>
        <v>2.0964073537879102E-2</v>
      </c>
      <c r="H1210" s="49">
        <f>_xll.qlCalendarAdvance(Calendar,$H1209,B1210,"f",FALSE)</f>
        <v>47844</v>
      </c>
      <c r="I1210" s="49">
        <f>_xll.qlInterestRateIndexValueDate(Index1M,$H1210)</f>
        <v>47848</v>
      </c>
      <c r="J1210" s="52">
        <f>IFERROR(_xll.qlIndexFixing(Index1M,$H1210,TRUE,_xll.ohTrigger(RecalcTrigger,Trigger1M)),NA())</f>
        <v>2.1234368009178842E-2</v>
      </c>
      <c r="K1210" s="52">
        <f>IFERROR(_xll.qlIndexFixing(ONIndex1M,I1210,TRUE,_xll.ohTrigger(RecalcTrigger,Trigger1M)),NA())</f>
        <v>2.1224948870202098E-2</v>
      </c>
      <c r="L1210" s="52">
        <f>IFERROR(_xll.qlIndexFixing(Index3M,H1210,TRUE,_xll.ohTrigger(RecalcTrigger,Trigger3M)),NA())</f>
        <v>2.1741139151491673E-2</v>
      </c>
      <c r="M1210" s="52">
        <f>IFERROR(_xll.qlIndexFixing(ONIndex3M,I1210,TRUE,_xll.ohTrigger(RecalcTrigger,Trigger3M)),NA())</f>
        <v>2.1718737276152922E-2</v>
      </c>
      <c r="N1210" s="52">
        <f>IFERROR(_xll.qlIndexFixing(Index6M,$H1210,TRUE,_xll.ohTrigger(RecalcTrigger,Trigger6M)),NA())</f>
        <v>2.2008324225428005E-2</v>
      </c>
      <c r="O1210" s="52">
        <f>IFERROR(_xll.qlIndexFixing(ONIndex6M,I1210,TRUE,_xll.ohTrigger(RecalcTrigger,Trigger6M)),NA())</f>
        <v>2.1973769543510713E-2</v>
      </c>
      <c r="P1210" s="52">
        <f>IFERROR(_xll.qlIndexFixing(Index1Y,$H1210,TRUE,_xll.ohTrigger(RecalcTrigger,Trigger1Y)),NA())</f>
        <v>2.2435060511877644E-2</v>
      </c>
      <c r="Q1210" s="52">
        <f>IFERROR(_xll.qlIndexFixing(ONIndex1Y,I1210,TRUE,_xll.ohTrigger(RecalcTrigger,Trigger1Y)),NA())</f>
        <v>2.2370358008032554E-2</v>
      </c>
    </row>
    <row r="1211" spans="2:17" x14ac:dyDescent="0.2">
      <c r="B1211" s="46" t="s">
        <v>42</v>
      </c>
      <c r="D1211" s="49">
        <f>_xll.qlCalendarAdvance(Calendar,$D1210,B1211,"f",FALSE)</f>
        <v>47851</v>
      </c>
      <c r="E1211" s="49">
        <f>_xll.qlInterestRateIndexValueDate(IndexON,D1211)</f>
        <v>47851</v>
      </c>
      <c r="F1211" s="52">
        <f>IFERROR(_xll.qlIndexFixing(IndexON,D1211,TRUE,_xll.ohTrigger(RecalcTrigger,TriggerON)),NA())</f>
        <v>2.0959113000165175E-2</v>
      </c>
      <c r="H1211" s="49">
        <f>_xll.qlCalendarAdvance(Calendar,$H1210,B1211,"f",FALSE)</f>
        <v>47851</v>
      </c>
      <c r="I1211" s="49">
        <f>_xll.qlInterestRateIndexValueDate(Index1M,$H1211)</f>
        <v>47855</v>
      </c>
      <c r="J1211" s="52">
        <f>IFERROR(_xll.qlIndexFixing(Index1M,$H1211,TRUE,_xll.ohTrigger(RecalcTrigger,Trigger1M)),NA())</f>
        <v>2.1229160500411414E-2</v>
      </c>
      <c r="K1211" s="52">
        <f>IFERROR(_xll.qlIndexFixing(ONIndex1M,I1211,TRUE,_xll.ohTrigger(RecalcTrigger,Trigger1M)),NA())</f>
        <v>2.1220060164388599E-2</v>
      </c>
      <c r="L1211" s="52">
        <f>IFERROR(_xll.qlIndexFixing(Index3M,H1211,TRUE,_xll.ohTrigger(RecalcTrigger,Trigger3M)),NA())</f>
        <v>2.1735015419286796E-2</v>
      </c>
      <c r="M1211" s="52">
        <f>IFERROR(_xll.qlIndexFixing(ONIndex3M,I1211,TRUE,_xll.ohTrigger(RecalcTrigger,Trigger3M)),NA())</f>
        <v>2.1713322297207682E-2</v>
      </c>
      <c r="N1211" s="52">
        <f>IFERROR(_xll.qlIndexFixing(Index6M,$H1211,TRUE,_xll.ohTrigger(RecalcTrigger,Trigger6M)),NA())</f>
        <v>2.2001141741618973E-2</v>
      </c>
      <c r="O1211" s="52">
        <f>IFERROR(_xll.qlIndexFixing(ONIndex6M,I1211,TRUE,_xll.ohTrigger(RecalcTrigger,Trigger6M)),NA())</f>
        <v>2.1967851513711167E-2</v>
      </c>
      <c r="P1211" s="52">
        <f>IFERROR(_xll.qlIndexFixing(Index1Y,$H1211,TRUE,_xll.ohTrigger(RecalcTrigger,Trigger1Y)),NA())</f>
        <v>2.2427129142262213E-2</v>
      </c>
      <c r="Q1211" s="52">
        <f>IFERROR(_xll.qlIndexFixing(ONIndex1Y,I1211,TRUE,_xll.ohTrigger(RecalcTrigger,Trigger1Y)),NA())</f>
        <v>2.2364486694490537E-2</v>
      </c>
    </row>
    <row r="1212" spans="2:17" x14ac:dyDescent="0.2">
      <c r="B1212" s="46" t="s">
        <v>42</v>
      </c>
      <c r="D1212" s="49">
        <f>_xll.qlCalendarAdvance(Calendar,$D1211,B1212,"f",FALSE)</f>
        <v>47858</v>
      </c>
      <c r="E1212" s="49">
        <f>_xll.qlInterestRateIndexValueDate(IndexON,D1212)</f>
        <v>47858</v>
      </c>
      <c r="F1212" s="52">
        <f>IFERROR(_xll.qlIndexFixing(IndexON,D1212,TRUE,_xll.ohTrigger(RecalcTrigger,TriggerON)),NA())</f>
        <v>2.0954094328899942E-2</v>
      </c>
      <c r="H1212" s="49">
        <f>_xll.qlCalendarAdvance(Calendar,$H1211,B1212,"f",FALSE)</f>
        <v>47858</v>
      </c>
      <c r="I1212" s="49">
        <f>_xll.qlInterestRateIndexValueDate(Index1M,$H1212)</f>
        <v>47862</v>
      </c>
      <c r="J1212" s="52">
        <f>IFERROR(_xll.qlIndexFixing(Index1M,$H1212,TRUE,_xll.ohTrigger(RecalcTrigger,Trigger1M)),NA())</f>
        <v>2.1223891619693881E-2</v>
      </c>
      <c r="K1212" s="52">
        <f>IFERROR(_xll.qlIndexFixing(ONIndex1M,I1212,TRUE,_xll.ohTrigger(RecalcTrigger,Trigger1M)),NA())</f>
        <v>2.121491436260392E-2</v>
      </c>
      <c r="L1212" s="52">
        <f>IFERROR(_xll.qlIndexFixing(Index3M,H1212,TRUE,_xll.ohTrigger(RecalcTrigger,Trigger3M)),NA())</f>
        <v>2.17290357899248E-2</v>
      </c>
      <c r="M1212" s="52">
        <f>IFERROR(_xll.qlIndexFixing(ONIndex3M,I1212,TRUE,_xll.ohTrigger(RecalcTrigger,Trigger3M)),NA())</f>
        <v>2.1707524694010161E-2</v>
      </c>
      <c r="N1212" s="52">
        <f>IFERROR(_xll.qlIndexFixing(Index6M,$H1212,TRUE,_xll.ohTrigger(RecalcTrigger,Trigger6M)),NA())</f>
        <v>2.1993903509867539E-2</v>
      </c>
      <c r="O1212" s="52">
        <f>IFERROR(_xll.qlIndexFixing(ONIndex6M,I1212,TRUE,_xll.ohTrigger(RecalcTrigger,Trigger6M)),NA())</f>
        <v>2.1961393975207244E-2</v>
      </c>
      <c r="P1212" s="52">
        <f>IFERROR(_xll.qlIndexFixing(Index1Y,$H1212,TRUE,_xll.ohTrigger(RecalcTrigger,Trigger1Y)),NA())</f>
        <v>2.2419139898763558E-2</v>
      </c>
      <c r="Q1212" s="52">
        <f>IFERROR(_xll.qlIndexFixing(ONIndex1Y,I1212,TRUE,_xll.ohTrigger(RecalcTrigger,Trigger1Y)),NA())</f>
        <v>2.2358160513471503E-2</v>
      </c>
    </row>
    <row r="1213" spans="2:17" x14ac:dyDescent="0.2">
      <c r="B1213" s="46" t="s">
        <v>42</v>
      </c>
      <c r="D1213" s="49">
        <f>_xll.qlCalendarAdvance(Calendar,$D1212,B1213,"f",FALSE)</f>
        <v>47865</v>
      </c>
      <c r="E1213" s="49">
        <f>_xll.qlInterestRateIndexValueDate(IndexON,D1213)</f>
        <v>47865</v>
      </c>
      <c r="F1213" s="52">
        <f>IFERROR(_xll.qlIndexFixing(IndexON,D1213,TRUE,_xll.ohTrigger(RecalcTrigger,TriggerON)),NA())</f>
        <v>2.0949017731703989E-2</v>
      </c>
      <c r="H1213" s="49">
        <f>_xll.qlCalendarAdvance(Calendar,$H1212,B1213,"f",FALSE)</f>
        <v>47865</v>
      </c>
      <c r="I1213" s="49">
        <f>_xll.qlInterestRateIndexValueDate(Index1M,$H1213)</f>
        <v>47869</v>
      </c>
      <c r="J1213" s="52">
        <f>IFERROR(_xll.qlIndexFixing(Index1M,$H1213,TRUE,_xll.ohTrigger(RecalcTrigger,Trigger1M)),NA())</f>
        <v>2.1218561551724958E-2</v>
      </c>
      <c r="K1213" s="52">
        <f>IFERROR(_xll.qlIndexFixing(ONIndex1M,I1213,TRUE,_xll.ohTrigger(RecalcTrigger,Trigger1M)),NA())</f>
        <v>2.1209707136993217E-2</v>
      </c>
      <c r="L1213" s="52">
        <f>IFERROR(_xll.qlIndexFixing(Index3M,H1213,TRUE,_xll.ohTrigger(RecalcTrigger,Trigger3M)),NA())</f>
        <v>2.1722594648618809E-2</v>
      </c>
      <c r="M1213" s="52">
        <f>IFERROR(_xll.qlIndexFixing(ONIndex3M,I1213,TRUE,_xll.ohTrigger(RecalcTrigger,Trigger3M)),NA())</f>
        <v>2.1701668591127543E-2</v>
      </c>
      <c r="N1213" s="52">
        <f>IFERROR(_xll.qlIndexFixing(Index6M,$H1213,TRUE,_xll.ohTrigger(RecalcTrigger,Trigger6M)),NA())</f>
        <v>2.198660972055844E-2</v>
      </c>
      <c r="O1213" s="52">
        <f>IFERROR(_xll.qlIndexFixing(ONIndex6M,I1213,TRUE,_xll.ohTrigger(RecalcTrigger,Trigger6M)),NA())</f>
        <v>2.1954879097689783E-2</v>
      </c>
      <c r="P1213" s="52">
        <f>IFERROR(_xll.qlIndexFixing(Index1Y,$H1213,TRUE,_xll.ohTrigger(RecalcTrigger,Trigger1Y)),NA())</f>
        <v>2.2411092928725521E-2</v>
      </c>
      <c r="Q1213" s="52">
        <f>IFERROR(_xll.qlIndexFixing(ONIndex1Y,I1213,TRUE,_xll.ohTrigger(RecalcTrigger,Trigger1Y)),NA())</f>
        <v>2.2351774152751247E-2</v>
      </c>
    </row>
    <row r="1214" spans="2:17" x14ac:dyDescent="0.2">
      <c r="B1214" s="46" t="s">
        <v>42</v>
      </c>
      <c r="D1214" s="49">
        <f>_xll.qlCalendarAdvance(Calendar,$D1213,B1214,"f",FALSE)</f>
        <v>47872</v>
      </c>
      <c r="E1214" s="49">
        <f>_xll.qlInterestRateIndexValueDate(IndexON,D1214)</f>
        <v>47872</v>
      </c>
      <c r="F1214" s="52">
        <f>IFERROR(_xll.qlIndexFixing(IndexON,D1214,TRUE,_xll.ohTrigger(RecalcTrigger,TriggerON)),NA())</f>
        <v>2.0943883416144615E-2</v>
      </c>
      <c r="H1214" s="49">
        <f>_xll.qlCalendarAdvance(Calendar,$H1213,B1214,"f",FALSE)</f>
        <v>47872</v>
      </c>
      <c r="I1214" s="49">
        <f>_xll.qlInterestRateIndexValueDate(Index1M,$H1214)</f>
        <v>47876</v>
      </c>
      <c r="J1214" s="52">
        <f>IFERROR(_xll.qlIndexFixing(Index1M,$H1214,TRUE,_xll.ohTrigger(RecalcTrigger,Trigger1M)),NA())</f>
        <v>2.1213170481195611E-2</v>
      </c>
      <c r="K1214" s="52">
        <f>IFERROR(_xll.qlIndexFixing(ONIndex1M,I1214,TRUE,_xll.ohTrigger(RecalcTrigger,Trigger1M)),NA())</f>
        <v>2.1204438671968973E-2</v>
      </c>
      <c r="L1214" s="52">
        <f>IFERROR(_xll.qlIndexFixing(Index3M,H1214,TRUE,_xll.ohTrigger(RecalcTrigger,Trigger3M)),NA())</f>
        <v>2.1716297994043288E-2</v>
      </c>
      <c r="M1214" s="52">
        <f>IFERROR(_xll.qlIndexFixing(ONIndex3M,I1214,TRUE,_xll.ohTrigger(RecalcTrigger,Trigger3M)),NA())</f>
        <v>2.1695754179127391E-2</v>
      </c>
      <c r="N1214" s="52">
        <f>IFERROR(_xll.qlIndexFixing(Index6M,$H1214,TRUE,_xll.ohTrigger(RecalcTrigger,Trigger6M)),NA())</f>
        <v>2.197926056407816E-2</v>
      </c>
      <c r="O1214" s="52">
        <f>IFERROR(_xll.qlIndexFixing(ONIndex6M,I1214,TRUE,_xll.ohTrigger(RecalcTrigger,Trigger6M)),NA())</f>
        <v>2.1948307068768713E-2</v>
      </c>
      <c r="P1214" s="52">
        <f>IFERROR(_xll.qlIndexFixing(Index1Y,$H1214,TRUE,_xll.ohTrigger(RecalcTrigger,Trigger1Y)),NA())</f>
        <v>2.2402988379497189E-2</v>
      </c>
      <c r="Q1214" s="52">
        <f>IFERROR(_xll.qlIndexFixing(ONIndex1Y,I1214,TRUE,_xll.ohTrigger(RecalcTrigger,Trigger1Y)),NA())</f>
        <v>2.234532775525544E-2</v>
      </c>
    </row>
    <row r="1215" spans="2:17" x14ac:dyDescent="0.2">
      <c r="B1215" s="46" t="s">
        <v>42</v>
      </c>
      <c r="D1215" s="49">
        <f>_xll.qlCalendarAdvance(Calendar,$D1214,B1215,"f",FALSE)</f>
        <v>47879</v>
      </c>
      <c r="E1215" s="49">
        <f>_xll.qlInterestRateIndexValueDate(IndexON,D1215)</f>
        <v>47879</v>
      </c>
      <c r="F1215" s="52">
        <f>IFERROR(_xll.qlIndexFixing(IndexON,D1215,TRUE,_xll.ohTrigger(RecalcTrigger,TriggerON)),NA())</f>
        <v>2.0938691589842406E-2</v>
      </c>
      <c r="H1215" s="49">
        <f>_xll.qlCalendarAdvance(Calendar,$H1214,B1215,"f",FALSE)</f>
        <v>47879</v>
      </c>
      <c r="I1215" s="49">
        <f>_xll.qlInterestRateIndexValueDate(Index1M,$H1215)</f>
        <v>47883</v>
      </c>
      <c r="J1215" s="52">
        <f>IFERROR(_xll.qlIndexFixing(Index1M,$H1215,TRUE,_xll.ohTrigger(RecalcTrigger,Trigger1M)),NA())</f>
        <v>2.1207028108157302E-2</v>
      </c>
      <c r="K1215" s="52">
        <f>IFERROR(_xll.qlIndexFixing(ONIndex1M,I1215,TRUE,_xll.ohTrigger(RecalcTrigger,Trigger1M)),NA())</f>
        <v>2.1199109151623929E-2</v>
      </c>
      <c r="L1215" s="52">
        <f>IFERROR(_xll.qlIndexFixing(Index3M,H1215,TRUE,_xll.ohTrigger(RecalcTrigger,Trigger3M)),NA())</f>
        <v>2.17099440825681E-2</v>
      </c>
      <c r="M1215" s="52">
        <f>IFERROR(_xll.qlIndexFixing(ONIndex3M,I1215,TRUE,_xll.ohTrigger(RecalcTrigger,Trigger3M)),NA())</f>
        <v>2.1689781648577267E-2</v>
      </c>
      <c r="N1215" s="52">
        <f>IFERROR(_xll.qlIndexFixing(Index6M,$H1215,TRUE,_xll.ohTrigger(RecalcTrigger,Trigger6M)),NA())</f>
        <v>2.1971856230814515E-2</v>
      </c>
      <c r="O1215" s="52">
        <f>IFERROR(_xll.qlIndexFixing(ONIndex6M,I1215,TRUE,_xll.ohTrigger(RecalcTrigger,Trigger6M)),NA())</f>
        <v>2.1941678076453641E-2</v>
      </c>
      <c r="P1215" s="52">
        <f>IFERROR(_xll.qlIndexFixing(Index1Y,$H1215,TRUE,_xll.ohTrigger(RecalcTrigger,Trigger1Y)),NA())</f>
        <v>2.2394826398432915E-2</v>
      </c>
      <c r="Q1215" s="52">
        <f>IFERROR(_xll.qlIndexFixing(ONIndex1Y,I1215,TRUE,_xll.ohTrigger(RecalcTrigger,Trigger1Y)),NA())</f>
        <v>2.2338821463749881E-2</v>
      </c>
    </row>
    <row r="1216" spans="2:17" x14ac:dyDescent="0.2">
      <c r="B1216" s="46" t="s">
        <v>42</v>
      </c>
      <c r="D1216" s="49">
        <f>_xll.qlCalendarAdvance(Calendar,$D1215,B1216,"f",FALSE)</f>
        <v>47886</v>
      </c>
      <c r="E1216" s="49">
        <f>_xll.qlInterestRateIndexValueDate(IndexON,D1216)</f>
        <v>47886</v>
      </c>
      <c r="F1216" s="52">
        <f>IFERROR(_xll.qlIndexFixing(IndexON,D1216,TRUE,_xll.ohTrigger(RecalcTrigger,TriggerON)),NA())</f>
        <v>2.0933442460391305E-2</v>
      </c>
      <c r="H1216" s="49">
        <f>_xll.qlCalendarAdvance(Calendar,$H1215,B1216,"f",FALSE)</f>
        <v>47886</v>
      </c>
      <c r="I1216" s="49">
        <f>_xll.qlInterestRateIndexValueDate(Index1M,$H1216)</f>
        <v>47890</v>
      </c>
      <c r="J1216" s="52">
        <f>IFERROR(_xll.qlIndexFixing(Index1M,$H1216,TRUE,_xll.ohTrigger(RecalcTrigger,Trigger1M)),NA())</f>
        <v>2.120152950697721E-2</v>
      </c>
      <c r="K1216" s="52">
        <f>IFERROR(_xll.qlIndexFixing(ONIndex1M,I1216,TRUE,_xll.ohTrigger(RecalcTrigger,Trigger1M)),NA())</f>
        <v>2.1193718760290636E-2</v>
      </c>
      <c r="L1216" s="52">
        <f>IFERROR(_xll.qlIndexFixing(Index3M,H1216,TRUE,_xll.ohTrigger(RecalcTrigger,Trigger3M)),NA())</f>
        <v>2.1703533106140149E-2</v>
      </c>
      <c r="M1216" s="52">
        <f>IFERROR(_xll.qlIndexFixing(ONIndex3M,I1216,TRUE,_xll.ohTrigger(RecalcTrigger,Trigger3M)),NA())</f>
        <v>2.1683751190284539E-2</v>
      </c>
      <c r="N1216" s="52">
        <f>IFERROR(_xll.qlIndexFixing(Index6M,$H1216,TRUE,_xll.ohTrigger(RecalcTrigger,Trigger6M)),NA())</f>
        <v>2.1964396911156651E-2</v>
      </c>
      <c r="O1216" s="52">
        <f>IFERROR(_xll.qlIndexFixing(ONIndex6M,I1216,TRUE,_xll.ohTrigger(RecalcTrigger,Trigger6M)),NA())</f>
        <v>2.1934992308114687E-2</v>
      </c>
      <c r="P1216" s="52">
        <f>IFERROR(_xll.qlIndexFixing(Index1Y,$H1216,TRUE,_xll.ohTrigger(RecalcTrigger,Trigger1Y)),NA())</f>
        <v>2.2386607132891208E-2</v>
      </c>
      <c r="Q1216" s="52">
        <f>IFERROR(_xll.qlIndexFixing(ONIndex1Y,I1216,TRUE,_xll.ohTrigger(RecalcTrigger,Trigger1Y)),NA())</f>
        <v>2.2332255420760561E-2</v>
      </c>
    </row>
    <row r="1217" spans="2:17" x14ac:dyDescent="0.2">
      <c r="B1217" s="46" t="s">
        <v>42</v>
      </c>
      <c r="D1217" s="49">
        <f>_xll.qlCalendarAdvance(Calendar,$D1216,B1217,"f",FALSE)</f>
        <v>47893</v>
      </c>
      <c r="E1217" s="49">
        <f>_xll.qlInterestRateIndexValueDate(IndexON,D1217)</f>
        <v>47893</v>
      </c>
      <c r="F1217" s="52">
        <f>IFERROR(_xll.qlIndexFixing(IndexON,D1217,TRUE,_xll.ohTrigger(RecalcTrigger,TriggerON)),NA())</f>
        <v>2.0928136235385253E-2</v>
      </c>
      <c r="H1217" s="49">
        <f>_xll.qlCalendarAdvance(Calendar,$H1216,B1217,"f",FALSE)</f>
        <v>47893</v>
      </c>
      <c r="I1217" s="49">
        <f>_xll.qlInterestRateIndexValueDate(Index1M,$H1217)</f>
        <v>47897</v>
      </c>
      <c r="J1217" s="52">
        <f>IFERROR(_xll.qlIndexFixing(Index1M,$H1217,TRUE,_xll.ohTrigger(RecalcTrigger,Trigger1M)),NA())</f>
        <v>2.1195970428171354E-2</v>
      </c>
      <c r="K1217" s="52">
        <f>IFERROR(_xll.qlIndexFixing(ONIndex1M,I1217,TRUE,_xll.ohTrigger(RecalcTrigger,Trigger1M)),NA())</f>
        <v>2.1188267682381579E-2</v>
      </c>
      <c r="L1217" s="52">
        <f>IFERROR(_xll.qlIndexFixing(Index3M,H1217,TRUE,_xll.ohTrigger(RecalcTrigger,Trigger3M)),NA())</f>
        <v>2.1697065256709003E-2</v>
      </c>
      <c r="M1217" s="52">
        <f>IFERROR(_xll.qlIndexFixing(ONIndex3M,I1217,TRUE,_xll.ohTrigger(RecalcTrigger,Trigger3M)),NA())</f>
        <v>2.1677662994656899E-2</v>
      </c>
      <c r="N1217" s="52">
        <f>IFERROR(_xll.qlIndexFixing(Index6M,$H1217,TRUE,_xll.ohTrigger(RecalcTrigger,Trigger6M)),NA())</f>
        <v>2.1956882795497235E-2</v>
      </c>
      <c r="O1217" s="52">
        <f>IFERROR(_xll.qlIndexFixing(ONIndex6M,I1217,TRUE,_xll.ohTrigger(RecalcTrigger,Trigger6M)),NA())</f>
        <v>2.1928249951761458E-2</v>
      </c>
      <c r="P1217" s="52">
        <f>IFERROR(_xll.qlIndexFixing(Index1Y,$H1217,TRUE,_xll.ohTrigger(RecalcTrigger,Trigger1Y)),NA())</f>
        <v>2.2378330730236921E-2</v>
      </c>
      <c r="Q1217" s="52">
        <f>IFERROR(_xll.qlIndexFixing(ONIndex1Y,I1217,TRUE,_xll.ohTrigger(RecalcTrigger,Trigger1Y)),NA())</f>
        <v>2.2325629769373023E-2</v>
      </c>
    </row>
    <row r="1218" spans="2:17" x14ac:dyDescent="0.2">
      <c r="B1218" s="46" t="s">
        <v>42</v>
      </c>
      <c r="D1218" s="49">
        <f>_xll.qlCalendarAdvance(Calendar,$D1217,B1218,"f",FALSE)</f>
        <v>47900</v>
      </c>
      <c r="E1218" s="49">
        <f>_xll.qlInterestRateIndexValueDate(IndexON,D1218)</f>
        <v>47900</v>
      </c>
      <c r="F1218" s="52">
        <f>IFERROR(_xll.qlIndexFixing(IndexON,D1218,TRUE,_xll.ohTrigger(RecalcTrigger,TriggerON)),NA())</f>
        <v>2.0922773122444838E-2</v>
      </c>
      <c r="H1218" s="49">
        <f>_xll.qlCalendarAdvance(Calendar,$H1217,B1218,"f",FALSE)</f>
        <v>47900</v>
      </c>
      <c r="I1218" s="49">
        <f>_xll.qlInterestRateIndexValueDate(Index1M,$H1218)</f>
        <v>47904</v>
      </c>
      <c r="J1218" s="52">
        <f>IFERROR(_xll.qlIndexFixing(Index1M,$H1218,TRUE,_xll.ohTrigger(RecalcTrigger,Trigger1M)),NA())</f>
        <v>2.119035105639203E-2</v>
      </c>
      <c r="K1218" s="52">
        <f>IFERROR(_xll.qlIndexFixing(ONIndex1M,I1218,TRUE,_xll.ohTrigger(RecalcTrigger,Trigger1M)),NA())</f>
        <v>2.1182756102069433E-2</v>
      </c>
      <c r="L1218" s="52">
        <f>IFERROR(_xll.qlIndexFixing(Index3M,H1218,TRUE,_xll.ohTrigger(RecalcTrigger,Trigger3M)),NA())</f>
        <v>2.1690540726222451E-2</v>
      </c>
      <c r="M1218" s="52">
        <f>IFERROR(_xll.qlIndexFixing(ONIndex3M,I1218,TRUE,_xll.ohTrigger(RecalcTrigger,Trigger3M)),NA())</f>
        <v>2.1671517252581651E-2</v>
      </c>
      <c r="N1218" s="52">
        <f>IFERROR(_xll.qlIndexFixing(Index6M,$H1218,TRUE,_xll.ohTrigger(RecalcTrigger,Trigger6M)),NA())</f>
        <v>2.1949314074227181E-2</v>
      </c>
      <c r="O1218" s="52">
        <f>IFERROR(_xll.qlIndexFixing(ONIndex6M,I1218,TRUE,_xll.ohTrigger(RecalcTrigger,Trigger6M)),NA())</f>
        <v>2.1921451194923947E-2</v>
      </c>
      <c r="P1218" s="52">
        <f>IFERROR(_xll.qlIndexFixing(Index1Y,$H1218,TRUE,_xll.ohTrigger(RecalcTrigger,Trigger1Y)),NA())</f>
        <v>2.2369997337838864E-2</v>
      </c>
      <c r="Q1218" s="52">
        <f>IFERROR(_xll.qlIndexFixing(ONIndex1Y,I1218,TRUE,_xll.ohTrigger(RecalcTrigger,Trigger1Y)),NA())</f>
        <v>2.2318944652033323E-2</v>
      </c>
    </row>
    <row r="1219" spans="2:17" x14ac:dyDescent="0.2">
      <c r="B1219" s="46" t="s">
        <v>42</v>
      </c>
      <c r="D1219" s="49">
        <f>_xll.qlCalendarAdvance(Calendar,$D1218,B1219,"f",FALSE)</f>
        <v>47907</v>
      </c>
      <c r="E1219" s="49">
        <f>_xll.qlInterestRateIndexValueDate(IndexON,D1219)</f>
        <v>47907</v>
      </c>
      <c r="F1219" s="52">
        <f>IFERROR(_xll.qlIndexFixing(IndexON,D1219,TRUE,_xll.ohTrigger(RecalcTrigger,TriggerON)),NA())</f>
        <v>2.0917353329164001E-2</v>
      </c>
      <c r="H1219" s="49">
        <f>_xll.qlCalendarAdvance(Calendar,$H1218,B1219,"f",FALSE)</f>
        <v>47907</v>
      </c>
      <c r="I1219" s="49">
        <f>_xll.qlInterestRateIndexValueDate(Index1M,$H1219)</f>
        <v>47911</v>
      </c>
      <c r="J1219" s="52">
        <f>IFERROR(_xll.qlIndexFixing(Index1M,$H1219,TRUE,_xll.ohTrigger(RecalcTrigger,Trigger1M)),NA())</f>
        <v>2.1185306554499329E-2</v>
      </c>
      <c r="K1219" s="52">
        <f>IFERROR(_xll.qlIndexFixing(ONIndex1M,I1219,TRUE,_xll.ohTrigger(RecalcTrigger,Trigger1M)),NA())</f>
        <v>2.1177184203606814E-2</v>
      </c>
      <c r="L1219" s="52">
        <f>IFERROR(_xll.qlIndexFixing(Index3M,H1219,TRUE,_xll.ohTrigger(RecalcTrigger,Trigger3M)),NA())</f>
        <v>2.1684301218272913E-2</v>
      </c>
      <c r="M1219" s="52">
        <f>IFERROR(_xll.qlIndexFixing(ONIndex3M,I1219,TRUE,_xll.ohTrigger(RecalcTrigger,Trigger3M)),NA())</f>
        <v>2.1665314154626358E-2</v>
      </c>
      <c r="N1219" s="52">
        <f>IFERROR(_xll.qlIndexFixing(Index6M,$H1219,TRUE,_xll.ohTrigger(RecalcTrigger,Trigger6M)),NA())</f>
        <v>2.1941998336545133E-2</v>
      </c>
      <c r="O1219" s="52">
        <f>IFERROR(_xll.qlIndexFixing(ONIndex6M,I1219,TRUE,_xll.ohTrigger(RecalcTrigger,Trigger6M)),NA())</f>
        <v>2.1914596225531824E-2</v>
      </c>
      <c r="P1219" s="52">
        <f>IFERROR(_xll.qlIndexFixing(Index1Y,$H1219,TRUE,_xll.ohTrigger(RecalcTrigger,Trigger1Y)),NA())</f>
        <v>2.2361659637836189E-2</v>
      </c>
      <c r="Q1219" s="52">
        <f>IFERROR(_xll.qlIndexFixing(ONIndex1Y,I1219,TRUE,_xll.ohTrigger(RecalcTrigger,Trigger1Y)),NA())</f>
        <v>2.231220021150726E-2</v>
      </c>
    </row>
    <row r="1220" spans="2:17" x14ac:dyDescent="0.2">
      <c r="B1220" s="46" t="s">
        <v>42</v>
      </c>
      <c r="D1220" s="49">
        <f>_xll.qlCalendarAdvance(Calendar,$D1219,B1220,"f",FALSE)</f>
        <v>47914</v>
      </c>
      <c r="E1220" s="49">
        <f>_xll.qlInterestRateIndexValueDate(IndexON,D1220)</f>
        <v>47914</v>
      </c>
      <c r="F1220" s="52">
        <f>IFERROR(_xll.qlIndexFixing(IndexON,D1220,TRUE,_xll.ohTrigger(RecalcTrigger,TriggerON)),NA())</f>
        <v>2.0911877063136686E-2</v>
      </c>
      <c r="H1220" s="49">
        <f>_xll.qlCalendarAdvance(Calendar,$H1219,B1220,"f",FALSE)</f>
        <v>47914</v>
      </c>
      <c r="I1220" s="49">
        <f>_xll.qlInterestRateIndexValueDate(Index1M,$H1220)</f>
        <v>47918</v>
      </c>
      <c r="J1220" s="52">
        <f>IFERROR(_xll.qlIndexFixing(Index1M,$H1220,TRUE,_xll.ohTrigger(RecalcTrigger,Trigger1M)),NA())</f>
        <v>2.1180375569795271E-2</v>
      </c>
      <c r="K1220" s="52">
        <f>IFERROR(_xll.qlIndexFixing(ONIndex1M,I1220,TRUE,_xll.ohTrigger(RecalcTrigger,Trigger1M)),NA())</f>
        <v>2.1171552171486141E-2</v>
      </c>
      <c r="L1220" s="52">
        <f>IFERROR(_xll.qlIndexFixing(Index3M,H1220,TRUE,_xll.ohTrigger(RecalcTrigger,Trigger3M)),NA())</f>
        <v>2.1677655135845908E-2</v>
      </c>
      <c r="M1220" s="52">
        <f>IFERROR(_xll.qlIndexFixing(ONIndex3M,I1220,TRUE,_xll.ohTrigger(RecalcTrigger,Trigger3M)),NA())</f>
        <v>2.1659053891438518E-2</v>
      </c>
      <c r="N1220" s="52">
        <f>IFERROR(_xll.qlIndexFixing(Index6M,$H1220,TRUE,_xll.ohTrigger(RecalcTrigger,Trigger6M)),NA())</f>
        <v>2.1934308159357041E-2</v>
      </c>
      <c r="O1220" s="52">
        <f>IFERROR(_xll.qlIndexFixing(ONIndex6M,I1220,TRUE,_xll.ohTrigger(RecalcTrigger,Trigger6M)),NA())</f>
        <v>2.1907685230955209E-2</v>
      </c>
      <c r="P1220" s="52">
        <f>IFERROR(_xll.qlIndexFixing(Index1Y,$H1220,TRUE,_xll.ohTrigger(RecalcTrigger,Trigger1Y)),NA())</f>
        <v>2.2353208236125268E-2</v>
      </c>
      <c r="Q1220" s="52">
        <f>IFERROR(_xll.qlIndexFixing(ONIndex1Y,I1220,TRUE,_xll.ohTrigger(RecalcTrigger,Trigger1Y)),NA())</f>
        <v>2.2305396590560633E-2</v>
      </c>
    </row>
    <row r="1221" spans="2:17" x14ac:dyDescent="0.2">
      <c r="B1221" s="46" t="s">
        <v>42</v>
      </c>
      <c r="D1221" s="49">
        <f>_xll.qlCalendarAdvance(Calendar,$D1220,B1221,"f",FALSE)</f>
        <v>47921</v>
      </c>
      <c r="E1221" s="49">
        <f>_xll.qlInterestRateIndexValueDate(IndexON,D1221)</f>
        <v>47921</v>
      </c>
      <c r="F1221" s="52">
        <f>IFERROR(_xll.qlIndexFixing(IndexON,D1221,TRUE,_xll.ohTrigger(RecalcTrigger,TriggerON)),NA())</f>
        <v>2.0906344532010124E-2</v>
      </c>
      <c r="H1221" s="49">
        <f>_xll.qlCalendarAdvance(Calendar,$H1220,B1221,"f",FALSE)</f>
        <v>47921</v>
      </c>
      <c r="I1221" s="49">
        <f>_xll.qlInterestRateIndexValueDate(Index1M,$H1221)</f>
        <v>47925</v>
      </c>
      <c r="J1221" s="52">
        <f>IFERROR(_xll.qlIndexFixing(Index1M,$H1221,TRUE,_xll.ohTrigger(RecalcTrigger,Trigger1M)),NA())</f>
        <v>2.1173740430273216E-2</v>
      </c>
      <c r="K1221" s="52">
        <f>IFERROR(_xll.qlIndexFixing(ONIndex1M,I1221,TRUE,_xll.ohTrigger(RecalcTrigger,Trigger1M)),NA())</f>
        <v>2.116586018972022E-2</v>
      </c>
      <c r="L1221" s="52">
        <f>IFERROR(_xll.qlIndexFixing(Index3M,H1221,TRUE,_xll.ohTrigger(RecalcTrigger,Trigger3M)),NA())</f>
        <v>2.1670952969153844E-2</v>
      </c>
      <c r="M1221" s="52">
        <f>IFERROR(_xll.qlIndexFixing(ONIndex3M,I1221,TRUE,_xll.ohTrigger(RecalcTrigger,Trigger3M)),NA())</f>
        <v>2.1652736653745563E-2</v>
      </c>
      <c r="N1221" s="52">
        <f>IFERROR(_xll.qlIndexFixing(Index6M,$H1221,TRUE,_xll.ohTrigger(RecalcTrigger,Trigger6M)),NA())</f>
        <v>2.1926563979222925E-2</v>
      </c>
      <c r="O1221" s="52">
        <f>IFERROR(_xll.qlIndexFixing(ONIndex6M,I1221,TRUE,_xll.ohTrigger(RecalcTrigger,Trigger6M)),NA())</f>
        <v>2.1900718399283647E-2</v>
      </c>
      <c r="P1221" s="52">
        <f>IFERROR(_xll.qlIndexFixing(Index1Y,$H1221,TRUE,_xll.ohTrigger(RecalcTrigger,Trigger1Y)),NA())</f>
        <v>2.2344700294059217E-2</v>
      </c>
      <c r="Q1221" s="52">
        <f>IFERROR(_xll.qlIndexFixing(ONIndex1Y,I1221,TRUE,_xll.ohTrigger(RecalcTrigger,Trigger1Y)),NA())</f>
        <v>2.2298533932039177E-2</v>
      </c>
    </row>
    <row r="1222" spans="2:17" x14ac:dyDescent="0.2">
      <c r="B1222" s="46" t="s">
        <v>42</v>
      </c>
      <c r="D1222" s="49">
        <f>_xll.qlCalendarAdvance(Calendar,$D1221,B1222,"f",FALSE)</f>
        <v>47928</v>
      </c>
      <c r="E1222" s="49">
        <f>_xll.qlInterestRateIndexValueDate(IndexON,D1222)</f>
        <v>47928</v>
      </c>
      <c r="F1222" s="52">
        <f>IFERROR(_xll.qlIndexFixing(IndexON,D1222,TRUE,_xll.ohTrigger(RecalcTrigger,TriggerON)),NA())</f>
        <v>2.0900755943324967E-2</v>
      </c>
      <c r="H1222" s="49">
        <f>_xll.qlCalendarAdvance(Calendar,$H1221,B1222,"f",FALSE)</f>
        <v>47928</v>
      </c>
      <c r="I1222" s="49">
        <f>_xll.qlInterestRateIndexValueDate(Index1M,$H1222)</f>
        <v>47932</v>
      </c>
      <c r="J1222" s="52">
        <f>IFERROR(_xll.qlIndexFixing(Index1M,$H1222,TRUE,_xll.ohTrigger(RecalcTrigger,Trigger1M)),NA())</f>
        <v>2.1167867988336617E-2</v>
      </c>
      <c r="K1222" s="52">
        <f>IFERROR(_xll.qlIndexFixing(ONIndex1M,I1222,TRUE,_xll.ohTrigger(RecalcTrigger,Trigger1M)),NA())</f>
        <v>2.1160108442801473E-2</v>
      </c>
      <c r="L1222" s="52">
        <f>IFERROR(_xll.qlIndexFixing(Index3M,H1222,TRUE,_xll.ohTrigger(RecalcTrigger,Trigger3M)),NA())</f>
        <v>2.1664194910177934E-2</v>
      </c>
      <c r="M1222" s="52">
        <f>IFERROR(_xll.qlIndexFixing(ONIndex3M,I1222,TRUE,_xll.ohTrigger(RecalcTrigger,Trigger3M)),NA())</f>
        <v>2.1646362632115057E-2</v>
      </c>
      <c r="N1222" s="52">
        <f>IFERROR(_xll.qlIndexFixing(Index6M,$H1222,TRUE,_xll.ohTrigger(RecalcTrigger,Trigger6M)),NA())</f>
        <v>2.1918765986588699E-2</v>
      </c>
      <c r="O1222" s="52">
        <f>IFERROR(_xll.qlIndexFixing(ONIndex6M,I1222,TRUE,_xll.ohTrigger(RecalcTrigger,Trigger6M)),NA())</f>
        <v>2.1893695918127065E-2</v>
      </c>
      <c r="P1222" s="52">
        <f>IFERROR(_xll.qlIndexFixing(Index1Y,$H1222,TRUE,_xll.ohTrigger(RecalcTrigger,Trigger1Y)),NA())</f>
        <v>2.2336135959039032E-2</v>
      </c>
      <c r="Q1222" s="52">
        <f>IFERROR(_xll.qlIndexFixing(ONIndex1Y,I1222,TRUE,_xll.ohTrigger(RecalcTrigger,Trigger1Y)),NA())</f>
        <v>2.229161237854882E-2</v>
      </c>
    </row>
    <row r="1223" spans="2:17" x14ac:dyDescent="0.2">
      <c r="B1223" s="46" t="s">
        <v>42</v>
      </c>
      <c r="D1223" s="49">
        <f>_xll.qlCalendarAdvance(Calendar,$D1222,B1223,"f",FALSE)</f>
        <v>47935</v>
      </c>
      <c r="E1223" s="49">
        <f>_xll.qlInterestRateIndexValueDate(IndexON,D1223)</f>
        <v>47935</v>
      </c>
      <c r="F1223" s="52">
        <f>IFERROR(_xll.qlIndexFixing(IndexON,D1223,TRUE,_xll.ohTrigger(RecalcTrigger,TriggerON)),NA())</f>
        <v>2.0895111504701802E-2</v>
      </c>
      <c r="H1223" s="49">
        <f>_xll.qlCalendarAdvance(Calendar,$H1222,B1223,"f",FALSE)</f>
        <v>47935</v>
      </c>
      <c r="I1223" s="49">
        <f>_xll.qlInterestRateIndexValueDate(Index1M,$H1223)</f>
        <v>47939</v>
      </c>
      <c r="J1223" s="52">
        <f>IFERROR(_xll.qlIndexFixing(Index1M,$H1223,TRUE,_xll.ohTrigger(RecalcTrigger,Trigger1M)),NA())</f>
        <v>2.1161936206112498E-2</v>
      </c>
      <c r="K1223" s="52">
        <f>IFERROR(_xll.qlIndexFixing(ONIndex1M,I1223,TRUE,_xll.ohTrigger(RecalcTrigger,Trigger1M)),NA())</f>
        <v>2.1154297114902576E-2</v>
      </c>
      <c r="L1223" s="52">
        <f>IFERROR(_xll.qlIndexFixing(Index3M,H1223,TRUE,_xll.ohTrigger(RecalcTrigger,Trigger3M)),NA())</f>
        <v>2.1657228067136221E-2</v>
      </c>
      <c r="M1223" s="52">
        <f>IFERROR(_xll.qlIndexFixing(ONIndex3M,I1223,TRUE,_xll.ohTrigger(RecalcTrigger,Trigger3M)),NA())</f>
        <v>2.1639932017194496E-2</v>
      </c>
      <c r="N1223" s="52">
        <f>IFERROR(_xll.qlIndexFixing(Index6M,$H1223,TRUE,_xll.ohTrigger(RecalcTrigger,Trigger6M)),NA())</f>
        <v>2.1910829328918177E-2</v>
      </c>
      <c r="O1223" s="52">
        <f>IFERROR(_xll.qlIndexFixing(ONIndex6M,I1223,TRUE,_xll.ohTrigger(RecalcTrigger,Trigger6M)),NA())</f>
        <v>2.188661797509539E-2</v>
      </c>
      <c r="P1223" s="52">
        <f>IFERROR(_xll.qlIndexFixing(Index1Y,$H1223,TRUE,_xll.ohTrigger(RecalcTrigger,Trigger1Y)),NA())</f>
        <v>2.232751537847074E-2</v>
      </c>
      <c r="Q1223" s="52">
        <f>IFERROR(_xll.qlIndexFixing(ONIndex1Y,I1223,TRUE,_xll.ohTrigger(RecalcTrigger,Trigger1Y)),NA())</f>
        <v>2.2284632072935295E-2</v>
      </c>
    </row>
    <row r="1224" spans="2:17" x14ac:dyDescent="0.2">
      <c r="B1224" s="46" t="s">
        <v>42</v>
      </c>
      <c r="D1224" s="49">
        <f>_xll.qlCalendarAdvance(Calendar,$D1223,B1224,"f",FALSE)</f>
        <v>47942</v>
      </c>
      <c r="E1224" s="49">
        <f>_xll.qlInterestRateIndexValueDate(IndexON,D1224)</f>
        <v>47942</v>
      </c>
      <c r="F1224" s="52">
        <f>IFERROR(_xll.qlIndexFixing(IndexON,D1224,TRUE,_xll.ohTrigger(RecalcTrigger,TriggerON)),NA())</f>
        <v>2.0889411423761217E-2</v>
      </c>
      <c r="H1224" s="49">
        <f>_xll.qlCalendarAdvance(Calendar,$H1223,B1224,"f",FALSE)</f>
        <v>47942</v>
      </c>
      <c r="I1224" s="49">
        <f>_xll.qlInterestRateIndexValueDate(Index1M,$H1224)</f>
        <v>47946</v>
      </c>
      <c r="J1224" s="52">
        <f>IFERROR(_xll.qlIndexFixing(Index1M,$H1224,TRUE,_xll.ohTrigger(RecalcTrigger,Trigger1M)),NA())</f>
        <v>2.1155756943304738E-2</v>
      </c>
      <c r="K1224" s="52">
        <f>IFERROR(_xll.qlIndexFixing(ONIndex1M,I1224,TRUE,_xll.ohTrigger(RecalcTrigger,Trigger1M)),NA())</f>
        <v>2.114922145358733E-2</v>
      </c>
      <c r="L1224" s="52">
        <f>IFERROR(_xll.qlIndexFixing(Index3M,H1224,TRUE,_xll.ohTrigger(RecalcTrigger,Trigger3M)),NA())</f>
        <v>2.1650363140028567E-2</v>
      </c>
      <c r="M1224" s="52">
        <f>IFERROR(_xll.qlIndexFixing(ONIndex3M,I1224,TRUE,_xll.ohTrigger(RecalcTrigger,Trigger3M)),NA())</f>
        <v>2.1634179828149414E-2</v>
      </c>
      <c r="N1224" s="52">
        <f>IFERROR(_xll.qlIndexFixing(Index6M,$H1224,TRUE,_xll.ohTrigger(RecalcTrigger,Trigger6M)),NA())</f>
        <v>2.1902928511687122E-2</v>
      </c>
      <c r="O1224" s="52">
        <f>IFERROR(_xll.qlIndexFixing(ONIndex6M,I1224,TRUE,_xll.ohTrigger(RecalcTrigger,Trigger6M)),NA())</f>
        <v>2.1880094620518875E-2</v>
      </c>
      <c r="P1224" s="52">
        <f>IFERROR(_xll.qlIndexFixing(Index1Y,$H1224,TRUE,_xll.ohTrigger(RecalcTrigger,Trigger1Y)),NA())</f>
        <v>2.2318838699764944E-2</v>
      </c>
      <c r="Q1224" s="52">
        <f>IFERROR(_xll.qlIndexFixing(ONIndex1Y,I1224,TRUE,_xll.ohTrigger(RecalcTrigger,Trigger1Y)),NA())</f>
        <v>2.227832694477172E-2</v>
      </c>
    </row>
    <row r="1225" spans="2:17" x14ac:dyDescent="0.2">
      <c r="B1225" s="46" t="s">
        <v>42</v>
      </c>
      <c r="D1225" s="49">
        <f>_xll.qlCalendarAdvance(Calendar,$D1224,B1225,"f",FALSE)</f>
        <v>47953</v>
      </c>
      <c r="E1225" s="49">
        <f>_xll.qlInterestRateIndexValueDate(IndexON,D1225)</f>
        <v>47953</v>
      </c>
      <c r="F1225" s="52">
        <f>IFERROR(_xll.qlIndexFixing(IndexON,D1225,TRUE,_xll.ohTrigger(RecalcTrigger,TriggerON)),NA())</f>
        <v>2.0879961656312673E-2</v>
      </c>
      <c r="H1225" s="49">
        <f>_xll.qlCalendarAdvance(Calendar,$H1224,B1225,"f",FALSE)</f>
        <v>47953</v>
      </c>
      <c r="I1225" s="49">
        <f>_xll.qlInterestRateIndexValueDate(Index1M,$H1225)</f>
        <v>47955</v>
      </c>
      <c r="J1225" s="52">
        <f>IFERROR(_xll.qlIndexFixing(Index1M,$H1225,TRUE,_xll.ohTrigger(RecalcTrigger,Trigger1M)),NA())</f>
        <v>2.1148338058394334E-2</v>
      </c>
      <c r="K1225" s="52">
        <f>IFERROR(_xll.qlIndexFixing(ONIndex1M,I1225,TRUE,_xll.ohTrigger(RecalcTrigger,Trigger1M)),NA())</f>
        <v>2.113908140397136E-2</v>
      </c>
      <c r="L1225" s="52">
        <f>IFERROR(_xll.qlIndexFixing(Index3M,H1225,TRUE,_xll.ohTrigger(RecalcTrigger,Trigger3M)),NA())</f>
        <v>2.1641455535442319E-2</v>
      </c>
      <c r="M1225" s="52">
        <f>IFERROR(_xll.qlIndexFixing(ONIndex3M,I1225,TRUE,_xll.ohTrigger(RecalcTrigger,Trigger3M)),NA())</f>
        <v>2.1623137617483579E-2</v>
      </c>
      <c r="N1225" s="52">
        <f>IFERROR(_xll.qlIndexFixing(Index6M,$H1225,TRUE,_xll.ohTrigger(RecalcTrigger,Trigger6M)),NA())</f>
        <v>2.1892692097338826E-2</v>
      </c>
      <c r="O1225" s="52">
        <f>IFERROR(_xll.qlIndexFixing(ONIndex6M,I1225,TRUE,_xll.ohTrigger(RecalcTrigger,Trigger6M)),NA())</f>
        <v>2.1868164192273554E-2</v>
      </c>
      <c r="P1225" s="52">
        <f>IFERROR(_xll.qlIndexFixing(Index1Y,$H1225,TRUE,_xll.ohTrigger(RecalcTrigger,Trigger1Y)),NA())</f>
        <v>2.2307648611301828E-2</v>
      </c>
      <c r="Q1225" s="52">
        <f>IFERROR(_xll.qlIndexFixing(ONIndex1Y,I1225,TRUE,_xll.ohTrigger(RecalcTrigger,Trigger1Y)),NA())</f>
        <v>2.226641393377804E-2</v>
      </c>
    </row>
    <row r="1226" spans="2:17" x14ac:dyDescent="0.2">
      <c r="B1226" s="46" t="s">
        <v>42</v>
      </c>
      <c r="D1226" s="49">
        <f>_xll.qlCalendarAdvance(Calendar,$D1225,B1226,"f",FALSE)</f>
        <v>47960</v>
      </c>
      <c r="E1226" s="49">
        <f>_xll.qlInterestRateIndexValueDate(IndexON,D1226)</f>
        <v>47960</v>
      </c>
      <c r="F1226" s="52">
        <f>IFERROR(_xll.qlIndexFixing(IndexON,D1226,TRUE,_xll.ohTrigger(RecalcTrigger,TriggerON)),NA())</f>
        <v>2.0874127983487867E-2</v>
      </c>
      <c r="H1226" s="49">
        <f>_xll.qlCalendarAdvance(Calendar,$H1225,B1226,"f",FALSE)</f>
        <v>47960</v>
      </c>
      <c r="I1226" s="49">
        <f>_xll.qlInterestRateIndexValueDate(Index1M,$H1226)</f>
        <v>47962</v>
      </c>
      <c r="J1226" s="52">
        <f>IFERROR(_xll.qlIndexFixing(Index1M,$H1226,TRUE,_xll.ohTrigger(RecalcTrigger,Trigger1M)),NA())</f>
        <v>2.1142208063402723E-2</v>
      </c>
      <c r="K1226" s="52">
        <f>IFERROR(_xll.qlIndexFixing(ONIndex1M,I1226,TRUE,_xll.ohTrigger(RecalcTrigger,Trigger1M)),NA())</f>
        <v>2.113305879148264E-2</v>
      </c>
      <c r="L1226" s="52">
        <f>IFERROR(_xll.qlIndexFixing(Index3M,H1226,TRUE,_xll.ohTrigger(RecalcTrigger,Trigger3M)),NA())</f>
        <v>2.1634464429042596E-2</v>
      </c>
      <c r="M1226" s="52">
        <f>IFERROR(_xll.qlIndexFixing(ONIndex3M,I1226,TRUE,_xll.ohTrigger(RecalcTrigger,Trigger3M)),NA())</f>
        <v>2.161650644027624E-2</v>
      </c>
      <c r="N1226" s="52">
        <f>IFERROR(_xll.qlIndexFixing(Index6M,$H1226,TRUE,_xll.ohTrigger(RecalcTrigger,Trigger6M)),NA())</f>
        <v>2.1884669841728856E-2</v>
      </c>
      <c r="O1226" s="52">
        <f>IFERROR(_xll.qlIndexFixing(ONIndex6M,I1226,TRUE,_xll.ohTrigger(RecalcTrigger,Trigger6M)),NA())</f>
        <v>2.186088970382194E-2</v>
      </c>
      <c r="P1226" s="52">
        <f>IFERROR(_xll.qlIndexFixing(Index1Y,$H1226,TRUE,_xll.ohTrigger(RecalcTrigger,Trigger1Y)),NA())</f>
        <v>2.2298835411120876E-2</v>
      </c>
      <c r="Q1226" s="52">
        <f>IFERROR(_xll.qlIndexFixing(ONIndex1Y,I1226,TRUE,_xll.ohTrigger(RecalcTrigger,Trigger1Y)),NA())</f>
        <v>2.225922496419841E-2</v>
      </c>
    </row>
    <row r="1227" spans="2:17" x14ac:dyDescent="0.2">
      <c r="B1227" s="46" t="s">
        <v>42</v>
      </c>
      <c r="D1227" s="49">
        <f>_xll.qlCalendarAdvance(Calendar,$D1226,B1227,"f",FALSE)</f>
        <v>47967</v>
      </c>
      <c r="E1227" s="49">
        <f>_xll.qlInterestRateIndexValueDate(IndexON,D1227)</f>
        <v>47967</v>
      </c>
      <c r="F1227" s="52">
        <f>IFERROR(_xll.qlIndexFixing(IndexON,D1227,TRUE,_xll.ohTrigger(RecalcTrigger,TriggerON)),NA())</f>
        <v>2.086823938627802E-2</v>
      </c>
      <c r="H1227" s="49">
        <f>_xll.qlCalendarAdvance(Calendar,$H1226,B1227,"f",FALSE)</f>
        <v>47967</v>
      </c>
      <c r="I1227" s="49">
        <f>_xll.qlInterestRateIndexValueDate(Index1M,$H1227)</f>
        <v>47970</v>
      </c>
      <c r="J1227" s="52">
        <f>IFERROR(_xll.qlIndexFixing(Index1M,$H1227,TRUE,_xll.ohTrigger(RecalcTrigger,Trigger1M)),NA())</f>
        <v>2.113495834793026E-2</v>
      </c>
      <c r="K1227" s="52">
        <f>IFERROR(_xll.qlIndexFixing(ONIndex1M,I1227,TRUE,_xll.ohTrigger(RecalcTrigger,Trigger1M)),NA())</f>
        <v>2.1126103891706549E-2</v>
      </c>
      <c r="L1227" s="52">
        <f>IFERROR(_xll.qlIndexFixing(Index3M,H1227,TRUE,_xll.ohTrigger(RecalcTrigger,Trigger3M)),NA())</f>
        <v>2.1626808009626138E-2</v>
      </c>
      <c r="M1227" s="52">
        <f>IFERROR(_xll.qlIndexFixing(ONIndex3M,I1227,TRUE,_xll.ohTrigger(RecalcTrigger,Trigger3M)),NA())</f>
        <v>2.160885973252924E-2</v>
      </c>
      <c r="N1227" s="52">
        <f>IFERROR(_xll.qlIndexFixing(Index6M,$H1227,TRUE,_xll.ohTrigger(RecalcTrigger,Trigger6M)),NA())</f>
        <v>2.1875569281831316E-2</v>
      </c>
      <c r="O1227" s="52">
        <f>IFERROR(_xll.qlIndexFixing(ONIndex6M,I1227,TRUE,_xll.ohTrigger(RecalcTrigger,Trigger6M)),NA())</f>
        <v>2.1852509152209265E-2</v>
      </c>
      <c r="P1227" s="52">
        <f>IFERROR(_xll.qlIndexFixing(Index1Y,$H1227,TRUE,_xll.ohTrigger(RecalcTrigger,Trigger1Y)),NA())</f>
        <v>2.2288680876514349E-2</v>
      </c>
      <c r="Q1227" s="52">
        <f>IFERROR(_xll.qlIndexFixing(ONIndex1Y,I1227,TRUE,_xll.ohTrigger(RecalcTrigger,Trigger1Y)),NA())</f>
        <v>2.2250937864711773E-2</v>
      </c>
    </row>
    <row r="1228" spans="2:17" x14ac:dyDescent="0.2">
      <c r="B1228" s="46" t="s">
        <v>42</v>
      </c>
      <c r="D1228" s="49">
        <f>_xll.qlCalendarAdvance(Calendar,$D1227,B1228,"f",FALSE)</f>
        <v>47974</v>
      </c>
      <c r="E1228" s="49">
        <f>_xll.qlInterestRateIndexValueDate(IndexON,D1228)</f>
        <v>47974</v>
      </c>
      <c r="F1228" s="52">
        <f>IFERROR(_xll.qlIndexFixing(IndexON,D1228,TRUE,_xll.ohTrigger(RecalcTrigger,TriggerON)),NA())</f>
        <v>2.0862296072357012E-2</v>
      </c>
      <c r="H1228" s="49">
        <f>_xll.qlCalendarAdvance(Calendar,$H1227,B1228,"f",FALSE)</f>
        <v>47974</v>
      </c>
      <c r="I1228" s="49">
        <f>_xll.qlInterestRateIndexValueDate(Index1M,$H1228)</f>
        <v>47976</v>
      </c>
      <c r="J1228" s="52">
        <f>IFERROR(_xll.qlIndexFixing(Index1M,$H1228,TRUE,_xll.ohTrigger(RecalcTrigger,Trigger1M)),NA())</f>
        <v>2.1129772641600431E-2</v>
      </c>
      <c r="K1228" s="52">
        <f>IFERROR(_xll.qlIndexFixing(ONIndex1M,I1228,TRUE,_xll.ohTrigger(RecalcTrigger,Trigger1M)),NA())</f>
        <v>2.1120837535155701E-2</v>
      </c>
      <c r="L1228" s="52">
        <f>IFERROR(_xll.qlIndexFixing(Index3M,H1228,TRUE,_xll.ohTrigger(RecalcTrigger,Trigger3M)),NA())</f>
        <v>2.1620448004723247E-2</v>
      </c>
      <c r="M1228" s="52">
        <f>IFERROR(_xll.qlIndexFixing(ONIndex3M,I1228,TRUE,_xll.ohTrigger(RecalcTrigger,Trigger3M)),NA())</f>
        <v>2.1603077111507218E-2</v>
      </c>
      <c r="N1228" s="52">
        <f>IFERROR(_xll.qlIndexFixing(Index6M,$H1228,TRUE,_xll.ohTrigger(RecalcTrigger,Trigger6M)),NA())</f>
        <v>2.1868654317196135E-2</v>
      </c>
      <c r="O1228" s="52">
        <f>IFERROR(_xll.qlIndexFixing(ONIndex6M,I1228,TRUE,_xll.ohTrigger(RecalcTrigger,Trigger6M)),NA())</f>
        <v>2.1846177103883591E-2</v>
      </c>
      <c r="P1228" s="52">
        <f>IFERROR(_xll.qlIndexFixing(Index1Y,$H1228,TRUE,_xll.ohTrigger(RecalcTrigger,Trigger1Y)),NA())</f>
        <v>2.228104236096436E-2</v>
      </c>
      <c r="Q1228" s="52">
        <f>IFERROR(_xll.qlIndexFixing(ONIndex1Y,I1228,TRUE,_xll.ohTrigger(RecalcTrigger,Trigger1Y)),NA())</f>
        <v>2.2244672868509952E-2</v>
      </c>
    </row>
    <row r="1229" spans="2:17" x14ac:dyDescent="0.2">
      <c r="B1229" s="46" t="s">
        <v>42</v>
      </c>
      <c r="D1229" s="49">
        <f>_xll.qlCalendarAdvance(Calendar,$D1228,B1229,"f",FALSE)</f>
        <v>47981</v>
      </c>
      <c r="E1229" s="49">
        <f>_xll.qlInterestRateIndexValueDate(IndexON,D1229)</f>
        <v>47981</v>
      </c>
      <c r="F1229" s="52">
        <f>IFERROR(_xll.qlIndexFixing(IndexON,D1229,TRUE,_xll.ohTrigger(RecalcTrigger,TriggerON)),NA())</f>
        <v>2.0856298248999039E-2</v>
      </c>
      <c r="H1229" s="49">
        <f>_xll.qlCalendarAdvance(Calendar,$H1228,B1229,"f",FALSE)</f>
        <v>47981</v>
      </c>
      <c r="I1229" s="49">
        <f>_xll.qlInterestRateIndexValueDate(Index1M,$H1229)</f>
        <v>47983</v>
      </c>
      <c r="J1229" s="52">
        <f>IFERROR(_xll.qlIndexFixing(Index1M,$H1229,TRUE,_xll.ohTrigger(RecalcTrigger,Trigger1M)),NA())</f>
        <v>2.1123467584224231E-2</v>
      </c>
      <c r="K1229" s="52">
        <f>IFERROR(_xll.qlIndexFixing(ONIndex1M,I1229,TRUE,_xll.ohTrigger(RecalcTrigger,Trigger1M)),NA())</f>
        <v>2.1114639260062518E-2</v>
      </c>
      <c r="L1229" s="52">
        <f>IFERROR(_xll.qlIndexFixing(Index3M,H1229,TRUE,_xll.ohTrigger(RecalcTrigger,Trigger3M)),NA())</f>
        <v>2.1613288525418186E-2</v>
      </c>
      <c r="M1229" s="52">
        <f>IFERROR(_xll.qlIndexFixing(ONIndex3M,I1229,TRUE,_xll.ohTrigger(RecalcTrigger,Trigger3M)),NA())</f>
        <v>2.1596279341240532E-2</v>
      </c>
      <c r="N1229" s="52">
        <f>IFERROR(_xll.qlIndexFixing(Index6M,$H1229,TRUE,_xll.ohTrigger(RecalcTrigger,Trigger6M)),NA())</f>
        <v>2.1860461666810081E-2</v>
      </c>
      <c r="O1229" s="52">
        <f>IFERROR(_xll.qlIndexFixing(ONIndex6M,I1229,TRUE,_xll.ohTrigger(RecalcTrigger,Trigger6M)),NA())</f>
        <v>2.1838739367696647E-2</v>
      </c>
      <c r="P1229" s="52">
        <f>IFERROR(_xll.qlIndexFixing(Index1Y,$H1229,TRUE,_xll.ohTrigger(RecalcTrigger,Trigger1Y)),NA())</f>
        <v>2.2272062805903756E-2</v>
      </c>
      <c r="Q1229" s="52">
        <f>IFERROR(_xll.qlIndexFixing(ONIndex1Y,I1229,TRUE,_xll.ohTrigger(RecalcTrigger,Trigger1Y)),NA())</f>
        <v>2.2237310028092594E-2</v>
      </c>
    </row>
    <row r="1230" spans="2:17" x14ac:dyDescent="0.2">
      <c r="B1230" s="46" t="s">
        <v>42</v>
      </c>
      <c r="D1230" s="49">
        <f>_xll.qlCalendarAdvance(Calendar,$D1229,B1230,"f",FALSE)</f>
        <v>47988</v>
      </c>
      <c r="E1230" s="49">
        <f>_xll.qlInterestRateIndexValueDate(IndexON,D1230)</f>
        <v>47988</v>
      </c>
      <c r="F1230" s="52">
        <f>IFERROR(_xll.qlIndexFixing(IndexON,D1230,TRUE,_xll.ohTrigger(RecalcTrigger,TriggerON)),NA())</f>
        <v>2.085024612427766E-2</v>
      </c>
      <c r="H1230" s="49">
        <f>_xll.qlCalendarAdvance(Calendar,$H1229,B1230,"f",FALSE)</f>
        <v>47988</v>
      </c>
      <c r="I1230" s="49">
        <f>_xll.qlInterestRateIndexValueDate(Index1M,$H1230)</f>
        <v>47990</v>
      </c>
      <c r="J1230" s="52">
        <f>IFERROR(_xll.qlIndexFixing(Index1M,$H1230,TRUE,_xll.ohTrigger(RecalcTrigger,Trigger1M)),NA())</f>
        <v>2.1117104542150988E-2</v>
      </c>
      <c r="K1230" s="52">
        <f>IFERROR(_xll.qlIndexFixing(ONIndex1M,I1230,TRUE,_xll.ohTrigger(RecalcTrigger,Trigger1M)),NA())</f>
        <v>2.1108382799353009E-2</v>
      </c>
      <c r="L1230" s="52">
        <f>IFERROR(_xll.qlIndexFixing(Index3M,H1230,TRUE,_xll.ohTrigger(RecalcTrigger,Trigger3M)),NA())</f>
        <v>2.1606074744590715E-2</v>
      </c>
      <c r="M1230" s="52">
        <f>IFERROR(_xll.qlIndexFixing(ONIndex3M,I1230,TRUE,_xll.ohTrigger(RecalcTrigger,Trigger3M)),NA())</f>
        <v>2.1589426421249058E-2</v>
      </c>
      <c r="N1230" s="52">
        <f>IFERROR(_xll.qlIndexFixing(Index6M,$H1230,TRUE,_xll.ohTrigger(RecalcTrigger,Trigger6M)),NA())</f>
        <v>2.1852216803214357E-2</v>
      </c>
      <c r="O1230" s="52">
        <f>IFERROR(_xll.qlIndexFixing(ONIndex6M,I1230,TRUE,_xll.ohTrigger(RecalcTrigger,Trigger6M)),NA())</f>
        <v>2.1831247590977654E-2</v>
      </c>
      <c r="P1230" s="52">
        <f>IFERROR(_xll.qlIndexFixing(Index1Y,$H1230,TRUE,_xll.ohTrigger(RecalcTrigger,Trigger1Y)),NA())</f>
        <v>2.2263028094136994E-2</v>
      </c>
      <c r="Q1230" s="52">
        <f>IFERROR(_xll.qlIndexFixing(ONIndex1Y,I1230,TRUE,_xll.ohTrigger(RecalcTrigger,Trigger1Y)),NA())</f>
        <v>2.2229889516047763E-2</v>
      </c>
    </row>
    <row r="1231" spans="2:17" x14ac:dyDescent="0.2">
      <c r="B1231" s="46" t="s">
        <v>42</v>
      </c>
      <c r="D1231" s="49">
        <f>_xll.qlCalendarAdvance(Calendar,$D1230,B1231,"f",FALSE)</f>
        <v>47995</v>
      </c>
      <c r="E1231" s="49">
        <f>_xll.qlInterestRateIndexValueDate(IndexON,D1231)</f>
        <v>47995</v>
      </c>
      <c r="F1231" s="52">
        <f>IFERROR(_xll.qlIndexFixing(IndexON,D1231,TRUE,_xll.ohTrigger(RecalcTrigger,TriggerON)),NA())</f>
        <v>2.0844139905307202E-2</v>
      </c>
      <c r="H1231" s="49">
        <f>_xll.qlCalendarAdvance(Calendar,$H1230,B1231,"f",FALSE)</f>
        <v>47995</v>
      </c>
      <c r="I1231" s="49">
        <f>_xll.qlInterestRateIndexValueDate(Index1M,$H1231)</f>
        <v>47997</v>
      </c>
      <c r="J1231" s="52">
        <f>IFERROR(_xll.qlIndexFixing(Index1M,$H1231,TRUE,_xll.ohTrigger(RecalcTrigger,Trigger1M)),NA())</f>
        <v>2.1110683700102939E-2</v>
      </c>
      <c r="K1231" s="52">
        <f>IFERROR(_xll.qlIndexFixing(ONIndex1M,I1231,TRUE,_xll.ohTrigger(RecalcTrigger,Trigger1M)),NA())</f>
        <v>2.1102068337279789E-2</v>
      </c>
      <c r="L1231" s="52">
        <f>IFERROR(_xll.qlIndexFixing(Index3M,H1231,TRUE,_xll.ohTrigger(RecalcTrigger,Trigger3M)),NA())</f>
        <v>2.1598806854233345E-2</v>
      </c>
      <c r="M1231" s="52">
        <f>IFERROR(_xll.qlIndexFixing(ONIndex3M,I1231,TRUE,_xll.ohTrigger(RecalcTrigger,Trigger3M)),NA())</f>
        <v>2.1582518542180296E-2</v>
      </c>
      <c r="N1231" s="52">
        <f>IFERROR(_xll.qlIndexFixing(Index6M,$H1231,TRUE,_xll.ohTrigger(RecalcTrigger,Trigger6M)),NA())</f>
        <v>2.1843770125946408E-2</v>
      </c>
      <c r="O1231" s="52">
        <f>IFERROR(_xll.qlIndexFixing(ONIndex6M,I1231,TRUE,_xll.ohTrigger(RecalcTrigger,Trigger6M)),NA())</f>
        <v>2.1823701961576347E-2</v>
      </c>
      <c r="P1231" s="52">
        <f>IFERROR(_xll.qlIndexFixing(Index1Y,$H1231,TRUE,_xll.ohTrigger(RecalcTrigger,Trigger1Y)),NA())</f>
        <v>2.2253938373131544E-2</v>
      </c>
      <c r="Q1231" s="52">
        <f>IFERROR(_xll.qlIndexFixing(ONIndex1Y,I1231,TRUE,_xll.ohTrigger(RecalcTrigger,Trigger1Y)),NA())</f>
        <v>2.2222411475381065E-2</v>
      </c>
    </row>
    <row r="1232" spans="2:17" x14ac:dyDescent="0.2">
      <c r="B1232" s="46" t="s">
        <v>42</v>
      </c>
      <c r="D1232" s="49">
        <f>_xll.qlCalendarAdvance(Calendar,$D1231,B1232,"f",FALSE)</f>
        <v>48002</v>
      </c>
      <c r="E1232" s="49">
        <f>_xll.qlInterestRateIndexValueDate(IndexON,D1232)</f>
        <v>48002</v>
      </c>
      <c r="F1232" s="52">
        <f>IFERROR(_xll.qlIndexFixing(IndexON,D1232,TRUE,_xll.ohTrigger(RecalcTrigger,TriggerON)),NA())</f>
        <v>2.0837979799841477E-2</v>
      </c>
      <c r="H1232" s="49">
        <f>_xll.qlCalendarAdvance(Calendar,$H1231,B1232,"f",FALSE)</f>
        <v>48002</v>
      </c>
      <c r="I1232" s="49">
        <f>_xll.qlInterestRateIndexValueDate(Index1M,$H1232)</f>
        <v>48004</v>
      </c>
      <c r="J1232" s="52">
        <f>IFERROR(_xll.qlIndexFixing(Index1M,$H1232,TRUE,_xll.ohTrigger(RecalcTrigger,Trigger1M)),NA())</f>
        <v>2.1104205242789831E-2</v>
      </c>
      <c r="K1232" s="52">
        <f>IFERROR(_xll.qlIndexFixing(ONIndex1M,I1232,TRUE,_xll.ohTrigger(RecalcTrigger,Trigger1M)),NA())</f>
        <v>2.1095696058175406E-2</v>
      </c>
      <c r="L1232" s="52">
        <f>IFERROR(_xll.qlIndexFixing(Index3M,H1232,TRUE,_xll.ohTrigger(RecalcTrigger,Trigger3M)),NA())</f>
        <v>2.1591485046339454E-2</v>
      </c>
      <c r="M1232" s="52">
        <f>IFERROR(_xll.qlIndexFixing(ONIndex3M,I1232,TRUE,_xll.ohTrigger(RecalcTrigger,Trigger3M)),NA())</f>
        <v>2.1575555894761678E-2</v>
      </c>
      <c r="N1232" s="52">
        <f>IFERROR(_xll.qlIndexFixing(Index6M,$H1232,TRUE,_xll.ohTrigger(RecalcTrigger,Trigger6M)),NA())</f>
        <v>2.1835433828320004E-2</v>
      </c>
      <c r="O1232" s="52">
        <f>IFERROR(_xll.qlIndexFixing(ONIndex6M,I1232,TRUE,_xll.ohTrigger(RecalcTrigger,Trigger6M)),NA())</f>
        <v>2.1816102667182591E-2</v>
      </c>
      <c r="P1232" s="52">
        <f>IFERROR(_xll.qlIndexFixing(Index1Y,$H1232,TRUE,_xll.ohTrigger(RecalcTrigger,Trigger1Y)),NA())</f>
        <v>2.2244793790357924E-2</v>
      </c>
      <c r="Q1232" s="52">
        <f>IFERROR(_xll.qlIndexFixing(ONIndex1Y,I1232,TRUE,_xll.ohTrigger(RecalcTrigger,Trigger1Y)),NA())</f>
        <v>2.2214876048698429E-2</v>
      </c>
    </row>
    <row r="1233" spans="2:17" x14ac:dyDescent="0.2">
      <c r="B1233" s="46" t="s">
        <v>42</v>
      </c>
      <c r="D1233" s="49">
        <f>_xll.qlCalendarAdvance(Calendar,$D1232,B1233,"f",FALSE)</f>
        <v>48009</v>
      </c>
      <c r="E1233" s="49">
        <f>_xll.qlInterestRateIndexValueDate(IndexON,D1233)</f>
        <v>48009</v>
      </c>
      <c r="F1233" s="52">
        <f>IFERROR(_xll.qlIndexFixing(IndexON,D1233,TRUE,_xll.ohTrigger(RecalcTrigger,TriggerON)),NA())</f>
        <v>2.0831766015394493E-2</v>
      </c>
      <c r="H1233" s="49">
        <f>_xll.qlCalendarAdvance(Calendar,$H1232,B1233,"f",FALSE)</f>
        <v>48009</v>
      </c>
      <c r="I1233" s="49">
        <f>_xll.qlInterestRateIndexValueDate(Index1M,$H1233)</f>
        <v>48011</v>
      </c>
      <c r="J1233" s="52">
        <f>IFERROR(_xll.qlIndexFixing(Index1M,$H1233,TRUE,_xll.ohTrigger(RecalcTrigger,Trigger1M)),NA())</f>
        <v>2.1097669354938897E-2</v>
      </c>
      <c r="K1233" s="52">
        <f>IFERROR(_xll.qlIndexFixing(ONIndex1M,I1233,TRUE,_xll.ohTrigger(RecalcTrigger,Trigger1M)),NA())</f>
        <v>2.108926614637241E-2</v>
      </c>
      <c r="L1233" s="52">
        <f>IFERROR(_xll.qlIndexFixing(Index3M,H1233,TRUE,_xll.ohTrigger(RecalcTrigger,Trigger3M)),NA())</f>
        <v>2.1584109512904157E-2</v>
      </c>
      <c r="M1233" s="52">
        <f>IFERROR(_xll.qlIndexFixing(ONIndex3M,I1233,TRUE,_xll.ohTrigger(RecalcTrigger,Trigger3M)),NA())</f>
        <v>2.1568538669640702E-2</v>
      </c>
      <c r="N1233" s="52">
        <f>IFERROR(_xll.qlIndexFixing(Index6M,$H1233,TRUE,_xll.ohTrigger(RecalcTrigger,Trigger6M)),NA())</f>
        <v>2.182704585689961E-2</v>
      </c>
      <c r="O1233" s="52">
        <f>IFERROR(_xll.qlIndexFixing(ONIndex6M,I1233,TRUE,_xll.ohTrigger(RecalcTrigger,Trigger6M)),NA())</f>
        <v>2.1808449895406312E-2</v>
      </c>
      <c r="P1233" s="52">
        <f>IFERROR(_xll.qlIndexFixing(Index1Y,$H1233,TRUE,_xll.ohTrigger(RecalcTrigger,Trigger1Y)),NA())</f>
        <v>2.223559449329077E-2</v>
      </c>
      <c r="Q1233" s="52">
        <f>IFERROR(_xll.qlIndexFixing(ONIndex1Y,I1233,TRUE,_xll.ohTrigger(RecalcTrigger,Trigger1Y)),NA())</f>
        <v>2.2207283378765652E-2</v>
      </c>
    </row>
    <row r="1234" spans="2:17" x14ac:dyDescent="0.2">
      <c r="B1234" s="46" t="s">
        <v>42</v>
      </c>
      <c r="D1234" s="49">
        <f>_xll.qlCalendarAdvance(Calendar,$D1233,B1234,"f",FALSE)</f>
        <v>48016</v>
      </c>
      <c r="E1234" s="49">
        <f>_xll.qlInterestRateIndexValueDate(IndexON,D1234)</f>
        <v>48016</v>
      </c>
      <c r="F1234" s="52">
        <f>IFERROR(_xll.qlIndexFixing(IndexON,D1234,TRUE,_xll.ohTrigger(RecalcTrigger,TriggerON)),NA())</f>
        <v>2.0825498759720062E-2</v>
      </c>
      <c r="H1234" s="49">
        <f>_xll.qlCalendarAdvance(Calendar,$H1233,B1234,"f",FALSE)</f>
        <v>48016</v>
      </c>
      <c r="I1234" s="49">
        <f>_xll.qlInterestRateIndexValueDate(Index1M,$H1234)</f>
        <v>48018</v>
      </c>
      <c r="J1234" s="52">
        <f>IFERROR(_xll.qlIndexFixing(Index1M,$H1234,TRUE,_xll.ohTrigger(RecalcTrigger,Trigger1M)),NA())</f>
        <v>2.1091076221269878E-2</v>
      </c>
      <c r="K1234" s="52">
        <f>IFERROR(_xll.qlIndexFixing(ONIndex1M,I1234,TRUE,_xll.ohTrigger(RecalcTrigger,Trigger1M)),NA())</f>
        <v>2.1082778785963541E-2</v>
      </c>
      <c r="L1234" s="52">
        <f>IFERROR(_xll.qlIndexFixing(Index3M,H1234,TRUE,_xll.ohTrigger(RecalcTrigger,Trigger3M)),NA())</f>
        <v>2.1576680445920829E-2</v>
      </c>
      <c r="M1234" s="52">
        <f>IFERROR(_xll.qlIndexFixing(ONIndex3M,I1234,TRUE,_xll.ohTrigger(RecalcTrigger,Trigger3M)),NA())</f>
        <v>2.1561467057384931E-2</v>
      </c>
      <c r="N1234" s="52">
        <f>IFERROR(_xll.qlIndexFixing(Index6M,$H1234,TRUE,_xll.ohTrigger(RecalcTrigger,Trigger6M)),NA())</f>
        <v>2.1818606402128737E-2</v>
      </c>
      <c r="O1234" s="52">
        <f>IFERROR(_xll.qlIndexFixing(ONIndex6M,I1234,TRUE,_xll.ohTrigger(RecalcTrigger,Trigger6M)),NA())</f>
        <v>2.1800743834097247E-2</v>
      </c>
      <c r="P1234" s="52">
        <f>IFERROR(_xll.qlIndexFixing(Index1Y,$H1234,TRUE,_xll.ohTrigger(RecalcTrigger,Trigger1Y)),NA())</f>
        <v>2.222634062940777E-2</v>
      </c>
      <c r="Q1234" s="52">
        <f>IFERROR(_xll.qlIndexFixing(ONIndex1Y,I1234,TRUE,_xll.ohTrigger(RecalcTrigger,Trigger1Y)),NA())</f>
        <v>2.2199633608348535E-2</v>
      </c>
    </row>
    <row r="1235" spans="2:17" x14ac:dyDescent="0.2">
      <c r="B1235" s="46" t="s">
        <v>42</v>
      </c>
      <c r="D1235" s="49">
        <f>_xll.qlCalendarAdvance(Calendar,$D1234,B1235,"f",FALSE)</f>
        <v>48023</v>
      </c>
      <c r="E1235" s="49">
        <f>_xll.qlInterestRateIndexValueDate(IndexON,D1235)</f>
        <v>48023</v>
      </c>
      <c r="F1235" s="52">
        <f>IFERROR(_xll.qlIndexFixing(IndexON,D1235,TRUE,_xll.ohTrigger(RecalcTrigger,TriggerON)),NA())</f>
        <v>2.0819178240092384E-2</v>
      </c>
      <c r="H1235" s="49">
        <f>_xll.qlCalendarAdvance(Calendar,$H1234,B1235,"f",FALSE)</f>
        <v>48023</v>
      </c>
      <c r="I1235" s="49">
        <f>_xll.qlInterestRateIndexValueDate(Index1M,$H1235)</f>
        <v>48025</v>
      </c>
      <c r="J1235" s="52">
        <f>IFERROR(_xll.qlIndexFixing(Index1M,$H1235,TRUE,_xll.ohTrigger(RecalcTrigger,Trigger1M)),NA())</f>
        <v>2.108442602649252E-2</v>
      </c>
      <c r="K1235" s="52">
        <f>IFERROR(_xll.qlIndexFixing(ONIndex1M,I1235,TRUE,_xll.ohTrigger(RecalcTrigger,Trigger1M)),NA())</f>
        <v>2.1076234161441221E-2</v>
      </c>
      <c r="L1235" s="52">
        <f>IFERROR(_xll.qlIndexFixing(Index3M,H1235,TRUE,_xll.ohTrigger(RecalcTrigger,Trigger3M)),NA())</f>
        <v>2.1569198037386324E-2</v>
      </c>
      <c r="M1235" s="52">
        <f>IFERROR(_xll.qlIndexFixing(ONIndex3M,I1235,TRUE,_xll.ohTrigger(RecalcTrigger,Trigger3M)),NA())</f>
        <v>2.1554341248721798E-2</v>
      </c>
      <c r="N1235" s="52">
        <f>IFERROR(_xll.qlIndexFixing(Index6M,$H1235,TRUE,_xll.ohTrigger(RecalcTrigger,Trigger6M)),NA())</f>
        <v>2.181021595411161E-2</v>
      </c>
      <c r="O1235" s="52">
        <f>IFERROR(_xll.qlIndexFixing(ONIndex6M,I1235,TRUE,_xll.ohTrigger(RecalcTrigger,Trigger6M)),NA())</f>
        <v>2.1792984670945259E-2</v>
      </c>
      <c r="P1235" s="52">
        <f>IFERROR(_xll.qlIndexFixing(Index1Y,$H1235,TRUE,_xll.ohTrigger(RecalcTrigger,Trigger1Y)),NA())</f>
        <v>2.2217032346190949E-2</v>
      </c>
      <c r="Q1235" s="52">
        <f>IFERROR(_xll.qlIndexFixing(ONIndex1Y,I1235,TRUE,_xll.ohTrigger(RecalcTrigger,Trigger1Y)),NA())</f>
        <v>2.2191926880132939E-2</v>
      </c>
    </row>
    <row r="1236" spans="2:17" x14ac:dyDescent="0.2">
      <c r="B1236" s="46" t="s">
        <v>42</v>
      </c>
      <c r="D1236" s="49">
        <f>_xll.qlCalendarAdvance(Calendar,$D1235,B1236,"f",FALSE)</f>
        <v>48030</v>
      </c>
      <c r="E1236" s="49">
        <f>_xll.qlInterestRateIndexValueDate(IndexON,D1236)</f>
        <v>48030</v>
      </c>
      <c r="F1236" s="52">
        <f>IFERROR(_xll.qlIndexFixing(IndexON,D1236,TRUE,_xll.ohTrigger(RecalcTrigger,TriggerON)),NA())</f>
        <v>2.0812804664345208E-2</v>
      </c>
      <c r="H1236" s="49">
        <f>_xll.qlCalendarAdvance(Calendar,$H1235,B1236,"f",FALSE)</f>
        <v>48030</v>
      </c>
      <c r="I1236" s="49">
        <f>_xll.qlInterestRateIndexValueDate(Index1M,$H1236)</f>
        <v>48032</v>
      </c>
      <c r="J1236" s="52">
        <f>IFERROR(_xll.qlIndexFixing(Index1M,$H1236,TRUE,_xll.ohTrigger(RecalcTrigger,Trigger1M)),NA())</f>
        <v>2.1077718955334057E-2</v>
      </c>
      <c r="K1236" s="52">
        <f>IFERROR(_xll.qlIndexFixing(ONIndex1M,I1236,TRUE,_xll.ohTrigger(RecalcTrigger,Trigger1M)),NA())</f>
        <v>2.1069632457058063E-2</v>
      </c>
      <c r="L1236" s="52">
        <f>IFERROR(_xll.qlIndexFixing(Index3M,H1236,TRUE,_xll.ohTrigger(RecalcTrigger,Trigger3M)),NA())</f>
        <v>2.1561662479296629E-2</v>
      </c>
      <c r="M1236" s="52">
        <f>IFERROR(_xll.qlIndexFixing(ONIndex3M,I1236,TRUE,_xll.ohTrigger(RecalcTrigger,Trigger3M)),NA())</f>
        <v>2.15471614342988E-2</v>
      </c>
      <c r="N1236" s="52">
        <f>IFERROR(_xll.qlIndexFixing(Index6M,$H1236,TRUE,_xll.ohTrigger(RecalcTrigger,Trigger6M)),NA())</f>
        <v>2.1801661811484681E-2</v>
      </c>
      <c r="O1236" s="52">
        <f>IFERROR(_xll.qlIndexFixing(ONIndex6M,I1236,TRUE,_xll.ohTrigger(RecalcTrigger,Trigger6M)),NA())</f>
        <v>2.1785172593560276E-2</v>
      </c>
      <c r="P1236" s="52">
        <f>IFERROR(_xll.qlIndexFixing(Index1Y,$H1236,TRUE,_xll.ohTrigger(RecalcTrigger,Trigger1Y)),NA())</f>
        <v>2.2207669791125154E-2</v>
      </c>
      <c r="Q1236" s="52">
        <f>IFERROR(_xll.qlIndexFixing(ONIndex1Y,I1236,TRUE,_xll.ohTrigger(RecalcTrigger,Trigger1Y)),NA())</f>
        <v>2.2184163336884666E-2</v>
      </c>
    </row>
    <row r="1237" spans="2:17" x14ac:dyDescent="0.2">
      <c r="B1237" s="46" t="s">
        <v>42</v>
      </c>
      <c r="D1237" s="49">
        <f>_xll.qlCalendarAdvance(Calendar,$D1236,B1237,"f",FALSE)</f>
        <v>48037</v>
      </c>
      <c r="E1237" s="49">
        <f>_xll.qlInterestRateIndexValueDate(IndexON,D1237)</f>
        <v>48037</v>
      </c>
      <c r="F1237" s="52">
        <f>IFERROR(_xll.qlIndexFixing(IndexON,D1237,TRUE,_xll.ohTrigger(RecalcTrigger,TriggerON)),NA())</f>
        <v>2.0806378239912604E-2</v>
      </c>
      <c r="H1237" s="49">
        <f>_xll.qlCalendarAdvance(Calendar,$H1236,B1237,"f",FALSE)</f>
        <v>48037</v>
      </c>
      <c r="I1237" s="49">
        <f>_xll.qlInterestRateIndexValueDate(Index1M,$H1237)</f>
        <v>48039</v>
      </c>
      <c r="J1237" s="52">
        <f>IFERROR(_xll.qlIndexFixing(Index1M,$H1237,TRUE,_xll.ohTrigger(RecalcTrigger,Trigger1M)),NA())</f>
        <v>2.1070955192516727E-2</v>
      </c>
      <c r="K1237" s="52">
        <f>IFERROR(_xll.qlIndexFixing(ONIndex1M,I1237,TRUE,_xll.ohTrigger(RecalcTrigger,Trigger1M)),NA())</f>
        <v>2.106297385706668E-2</v>
      </c>
      <c r="L1237" s="52">
        <f>IFERROR(_xll.qlIndexFixing(Index3M,H1237,TRUE,_xll.ohTrigger(RecalcTrigger,Trigger3M)),NA())</f>
        <v>2.1554073963648595E-2</v>
      </c>
      <c r="M1237" s="52">
        <f>IFERROR(_xll.qlIndexFixing(ONIndex3M,I1237,TRUE,_xll.ohTrigger(RecalcTrigger,Trigger3M)),NA())</f>
        <v>2.1539927804763437E-2</v>
      </c>
      <c r="N1237" s="52">
        <f>IFERROR(_xll.qlIndexFixing(Index6M,$H1237,TRUE,_xll.ohTrigger(RecalcTrigger,Trigger6M)),NA())</f>
        <v>2.1793056789065766E-2</v>
      </c>
      <c r="O1237" s="52">
        <f>IFERROR(_xll.qlIndexFixing(ONIndex6M,I1237,TRUE,_xll.ohTrigger(RecalcTrigger,Trigger6M)),NA())</f>
        <v>2.1777307789871969E-2</v>
      </c>
      <c r="P1237" s="52">
        <f>IFERROR(_xll.qlIndexFixing(Index1Y,$H1237,TRUE,_xll.ohTrigger(RecalcTrigger,Trigger1Y)),NA())</f>
        <v>2.2198253111698499E-2</v>
      </c>
      <c r="Q1237" s="52">
        <f>IFERROR(_xll.qlIndexFixing(ONIndex1Y,I1237,TRUE,_xll.ohTrigger(RecalcTrigger,Trigger1Y)),NA())</f>
        <v>2.2176343121289577E-2</v>
      </c>
    </row>
    <row r="1238" spans="2:17" x14ac:dyDescent="0.2">
      <c r="B1238" s="46" t="s">
        <v>42</v>
      </c>
      <c r="D1238" s="49">
        <f>_xll.qlCalendarAdvance(Calendar,$D1237,B1238,"f",FALSE)</f>
        <v>48044</v>
      </c>
      <c r="E1238" s="49">
        <f>_xll.qlInterestRateIndexValueDate(IndexON,D1238)</f>
        <v>48044</v>
      </c>
      <c r="F1238" s="52">
        <f>IFERROR(_xll.qlIndexFixing(IndexON,D1238,TRUE,_xll.ohTrigger(RecalcTrigger,TriggerON)),NA())</f>
        <v>2.079989917446845E-2</v>
      </c>
      <c r="H1238" s="49">
        <f>_xll.qlCalendarAdvance(Calendar,$H1237,B1238,"f",FALSE)</f>
        <v>48044</v>
      </c>
      <c r="I1238" s="49">
        <f>_xll.qlInterestRateIndexValueDate(Index1M,$H1238)</f>
        <v>48046</v>
      </c>
      <c r="J1238" s="52">
        <f>IFERROR(_xll.qlIndexFixing(Index1M,$H1238,TRUE,_xll.ohTrigger(RecalcTrigger,Trigger1M)),NA())</f>
        <v>2.1064134922752775E-2</v>
      </c>
      <c r="K1238" s="52">
        <f>IFERROR(_xll.qlIndexFixing(ONIndex1M,I1238,TRUE,_xll.ohTrigger(RecalcTrigger,Trigger1M)),NA())</f>
        <v>2.1056258545719686E-2</v>
      </c>
      <c r="L1238" s="52">
        <f>IFERROR(_xll.qlIndexFixing(Index3M,H1238,TRUE,_xll.ohTrigger(RecalcTrigger,Trigger3M)),NA())</f>
        <v>2.1546432682439942E-2</v>
      </c>
      <c r="M1238" s="52">
        <f>IFERROR(_xll.qlIndexFixing(ONIndex3M,I1238,TRUE,_xll.ohTrigger(RecalcTrigger,Trigger3M)),NA())</f>
        <v>2.1532640550763205E-2</v>
      </c>
      <c r="N1238" s="52">
        <f>IFERROR(_xll.qlIndexFixing(Index6M,$H1238,TRUE,_xll.ohTrigger(RecalcTrigger,Trigger6M)),NA())</f>
        <v>2.1784401077345916E-2</v>
      </c>
      <c r="O1238" s="52">
        <f>IFERROR(_xll.qlIndexFixing(ONIndex6M,I1238,TRUE,_xll.ohTrigger(RecalcTrigger,Trigger6M)),NA())</f>
        <v>2.1769390447570203E-2</v>
      </c>
      <c r="P1238" s="52">
        <f>IFERROR(_xll.qlIndexFixing(Index1Y,$H1238,TRUE,_xll.ohTrigger(RecalcTrigger,Trigger1Y)),NA())</f>
        <v>2.2188782455403216E-2</v>
      </c>
      <c r="Q1238" s="52">
        <f>IFERROR(_xll.qlIndexFixing(ONIndex1Y,I1238,TRUE,_xll.ohTrigger(RecalcTrigger,Trigger1Y)),NA())</f>
        <v>2.2168466376193408E-2</v>
      </c>
    </row>
    <row r="1239" spans="2:17" x14ac:dyDescent="0.2">
      <c r="B1239" s="46" t="s">
        <v>42</v>
      </c>
      <c r="D1239" s="49">
        <f>_xll.qlCalendarAdvance(Calendar,$D1238,B1239,"f",FALSE)</f>
        <v>48051</v>
      </c>
      <c r="E1239" s="49">
        <f>_xll.qlInterestRateIndexValueDate(IndexON,D1239)</f>
        <v>48051</v>
      </c>
      <c r="F1239" s="52">
        <f>IFERROR(_xll.qlIndexFixing(IndexON,D1239,TRUE,_xll.ohTrigger(RecalcTrigger,TriggerON)),NA())</f>
        <v>2.0793367675446817E-2</v>
      </c>
      <c r="H1239" s="49">
        <f>_xll.qlCalendarAdvance(Calendar,$H1238,B1239,"f",FALSE)</f>
        <v>48051</v>
      </c>
      <c r="I1239" s="49">
        <f>_xll.qlInterestRateIndexValueDate(Index1M,$H1239)</f>
        <v>48053</v>
      </c>
      <c r="J1239" s="52">
        <f>IFERROR(_xll.qlIndexFixing(Index1M,$H1239,TRUE,_xll.ohTrigger(RecalcTrigger,Trigger1M)),NA())</f>
        <v>2.1057258330771933E-2</v>
      </c>
      <c r="K1239" s="52">
        <f>IFERROR(_xll.qlIndexFixing(ONIndex1M,I1239,TRUE,_xll.ohTrigger(RecalcTrigger,Trigger1M)),NA())</f>
        <v>2.1049486707429566E-2</v>
      </c>
      <c r="L1239" s="52">
        <f>IFERROR(_xll.qlIndexFixing(Index3M,H1239,TRUE,_xll.ohTrigger(RecalcTrigger,Trigger3M)),NA())</f>
        <v>2.1538738827668397E-2</v>
      </c>
      <c r="M1239" s="52">
        <f>IFERROR(_xll.qlIndexFixing(ONIndex3M,I1239,TRUE,_xll.ohTrigger(RecalcTrigger,Trigger3M)),NA())</f>
        <v>2.1525299862945602E-2</v>
      </c>
      <c r="N1239" s="52">
        <f>IFERROR(_xll.qlIndexFixing(Index6M,$H1239,TRUE,_xll.ohTrigger(RecalcTrigger,Trigger6M)),NA())</f>
        <v>2.1775694866816634E-2</v>
      </c>
      <c r="O1239" s="52">
        <f>IFERROR(_xll.qlIndexFixing(ONIndex6M,I1239,TRUE,_xll.ohTrigger(RecalcTrigger,Trigger6M)),NA())</f>
        <v>2.1761420754025096E-2</v>
      </c>
      <c r="P1239" s="52">
        <f>IFERROR(_xll.qlIndexFixing(Index1Y,$H1239,TRUE,_xll.ohTrigger(RecalcTrigger,Trigger1Y)),NA())</f>
        <v>2.2179257969734148E-2</v>
      </c>
      <c r="Q1239" s="52">
        <f>IFERROR(_xll.qlIndexFixing(ONIndex1Y,I1239,TRUE,_xll.ohTrigger(RecalcTrigger,Trigger1Y)),NA())</f>
        <v>2.2160533244282021E-2</v>
      </c>
    </row>
    <row r="1240" spans="2:17" x14ac:dyDescent="0.2">
      <c r="B1240" s="46" t="s">
        <v>42</v>
      </c>
      <c r="D1240" s="49">
        <f>_xll.qlCalendarAdvance(Calendar,$D1239,B1240,"f",FALSE)</f>
        <v>48058</v>
      </c>
      <c r="E1240" s="49">
        <f>_xll.qlInterestRateIndexValueDate(IndexON,D1240)</f>
        <v>48058</v>
      </c>
      <c r="F1240" s="52">
        <f>IFERROR(_xll.qlIndexFixing(IndexON,D1240,TRUE,_xll.ohTrigger(RecalcTrigger,TriggerON)),NA())</f>
        <v>2.0786783950521581E-2</v>
      </c>
      <c r="H1240" s="49">
        <f>_xll.qlCalendarAdvance(Calendar,$H1239,B1240,"f",FALSE)</f>
        <v>48058</v>
      </c>
      <c r="I1240" s="49">
        <f>_xll.qlInterestRateIndexValueDate(Index1M,$H1240)</f>
        <v>48060</v>
      </c>
      <c r="J1240" s="52">
        <f>IFERROR(_xll.qlIndexFixing(Index1M,$H1240,TRUE,_xll.ohTrigger(RecalcTrigger,Trigger1M)),NA())</f>
        <v>2.1049979294617157E-2</v>
      </c>
      <c r="K1240" s="52">
        <f>IFERROR(_xll.qlIndexFixing(ONIndex1M,I1240,TRUE,_xll.ohTrigger(RecalcTrigger,Trigger1M)),NA())</f>
        <v>2.104265852628906E-2</v>
      </c>
      <c r="L1240" s="52">
        <f>IFERROR(_xll.qlIndexFixing(Index3M,H1240,TRUE,_xll.ohTrigger(RecalcTrigger,Trigger3M)),NA())</f>
        <v>2.1530992591335157E-2</v>
      </c>
      <c r="M1240" s="52">
        <f>IFERROR(_xll.qlIndexFixing(ONIndex3M,I1240,TRUE,_xll.ohTrigger(RecalcTrigger,Trigger3M)),NA())</f>
        <v>2.1517905932038062E-2</v>
      </c>
      <c r="N1240" s="52">
        <f>IFERROR(_xll.qlIndexFixing(Index6M,$H1240,TRUE,_xll.ohTrigger(RecalcTrigger,Trigger6M)),NA())</f>
        <v>2.1766899188044975E-2</v>
      </c>
      <c r="O1240" s="52">
        <f>IFERROR(_xll.qlIndexFixing(ONIndex6M,I1240,TRUE,_xll.ohTrigger(RecalcTrigger,Trigger6M)),NA())</f>
        <v>2.1753398897326193E-2</v>
      </c>
      <c r="P1240" s="52">
        <f>IFERROR(_xll.qlIndexFixing(Index1Y,$H1240,TRUE,_xll.ohTrigger(RecalcTrigger,Trigger1Y)),NA())</f>
        <v>2.2169804245754297E-2</v>
      </c>
      <c r="Q1240" s="52">
        <f>IFERROR(_xll.qlIndexFixing(ONIndex1Y,I1240,TRUE,_xll.ohTrigger(RecalcTrigger,Trigger1Y)),NA())</f>
        <v>2.2152543868161345E-2</v>
      </c>
    </row>
    <row r="1241" spans="2:17" x14ac:dyDescent="0.2">
      <c r="B1241" s="46" t="s">
        <v>42</v>
      </c>
      <c r="D1241" s="49">
        <f>_xll.qlCalendarAdvance(Calendar,$D1240,B1241,"f",FALSE)</f>
        <v>48065</v>
      </c>
      <c r="E1241" s="49">
        <f>_xll.qlInterestRateIndexValueDate(IndexON,D1241)</f>
        <v>48065</v>
      </c>
      <c r="F1241" s="52">
        <f>IFERROR(_xll.qlIndexFixing(IndexON,D1241,TRUE,_xll.ohTrigger(RecalcTrigger,TriggerON)),NA())</f>
        <v>2.0780148207286686E-2</v>
      </c>
      <c r="H1241" s="49">
        <f>_xll.qlCalendarAdvance(Calendar,$H1240,B1241,"f",FALSE)</f>
        <v>48065</v>
      </c>
      <c r="I1241" s="49">
        <f>_xll.qlInterestRateIndexValueDate(Index1M,$H1241)</f>
        <v>48067</v>
      </c>
      <c r="J1241" s="52">
        <f>IFERROR(_xll.qlIndexFixing(Index1M,$H1241,TRUE,_xll.ohTrigger(RecalcTrigger,Trigger1M)),NA())</f>
        <v>2.1043336919031042E-2</v>
      </c>
      <c r="K1241" s="52">
        <f>IFERROR(_xll.qlIndexFixing(ONIndex1M,I1241,TRUE,_xll.ohTrigger(RecalcTrigger,Trigger1M)),NA())</f>
        <v>2.1035774186710654E-2</v>
      </c>
      <c r="L1241" s="52">
        <f>IFERROR(_xll.qlIndexFixing(Index3M,H1241,TRUE,_xll.ohTrigger(RecalcTrigger,Trigger3M)),NA())</f>
        <v>2.1523194165437069E-2</v>
      </c>
      <c r="M1241" s="52">
        <f>IFERROR(_xll.qlIndexFixing(ONIndex3M,I1241,TRUE,_xll.ohTrigger(RecalcTrigger,Trigger3M)),NA())</f>
        <v>2.1510458948608147E-2</v>
      </c>
      <c r="N1241" s="52">
        <f>IFERROR(_xll.qlIndexFixing(Index6M,$H1241,TRUE,_xll.ohTrigger(RecalcTrigger,Trigger6M)),NA())</f>
        <v>2.1758131711299609E-2</v>
      </c>
      <c r="O1241" s="52">
        <f>IFERROR(_xll.qlIndexFixing(ONIndex6M,I1241,TRUE,_xll.ohTrigger(RecalcTrigger,Trigger6M)),NA())</f>
        <v>2.1745325065163357E-2</v>
      </c>
      <c r="P1241" s="52">
        <f>IFERROR(_xll.qlIndexFixing(Index1Y,$H1241,TRUE,_xll.ohTrigger(RecalcTrigger,Trigger1Y)),NA())</f>
        <v>2.2160048100270103E-2</v>
      </c>
      <c r="Q1241" s="52">
        <f>IFERROR(_xll.qlIndexFixing(ONIndex1Y,I1241,TRUE,_xll.ohTrigger(RecalcTrigger,Trigger1Y)),NA())</f>
        <v>2.214449839075705E-2</v>
      </c>
    </row>
    <row r="1242" spans="2:17" x14ac:dyDescent="0.2">
      <c r="B1242" s="46" t="s">
        <v>42</v>
      </c>
      <c r="D1242" s="49">
        <f>_xll.qlCalendarAdvance(Calendar,$D1241,B1242,"f",FALSE)</f>
        <v>48072</v>
      </c>
      <c r="E1242" s="49">
        <f>_xll.qlInterestRateIndexValueDate(IndexON,D1242)</f>
        <v>48072</v>
      </c>
      <c r="F1242" s="52">
        <f>IFERROR(_xll.qlIndexFixing(IndexON,D1242,TRUE,_xll.ohTrigger(RecalcTrigger,TriggerON)),NA())</f>
        <v>2.0773460653176201E-2</v>
      </c>
      <c r="H1242" s="49">
        <f>_xll.qlCalendarAdvance(Calendar,$H1241,B1242,"f",FALSE)</f>
        <v>48072</v>
      </c>
      <c r="I1242" s="49">
        <f>_xll.qlInterestRateIndexValueDate(Index1M,$H1242)</f>
        <v>48074</v>
      </c>
      <c r="J1242" s="52">
        <f>IFERROR(_xll.qlIndexFixing(Index1M,$H1242,TRUE,_xll.ohTrigger(RecalcTrigger,Trigger1M)),NA())</f>
        <v>2.1036292468715467E-2</v>
      </c>
      <c r="K1242" s="52">
        <f>IFERROR(_xll.qlIndexFixing(ONIndex1M,I1242,TRUE,_xll.ohTrigger(RecalcTrigger,Trigger1M)),NA())</f>
        <v>2.1028833873026898E-2</v>
      </c>
      <c r="L1242" s="52">
        <f>IFERROR(_xll.qlIndexFixing(Index3M,H1242,TRUE,_xll.ohTrigger(RecalcTrigger,Trigger3M)),NA())</f>
        <v>2.1515343741975338E-2</v>
      </c>
      <c r="M1242" s="52">
        <f>IFERROR(_xll.qlIndexFixing(ONIndex3M,I1242,TRUE,_xll.ohTrigger(RecalcTrigger,Trigger3M)),NA())</f>
        <v>2.1502959103303354E-2</v>
      </c>
      <c r="N1242" s="52">
        <f>IFERROR(_xll.qlIndexFixing(Index6M,$H1242,TRUE,_xll.ohTrigger(RecalcTrigger,Trigger6M)),NA())</f>
        <v>2.1749275147299147E-2</v>
      </c>
      <c r="O1242" s="52">
        <f>IFERROR(_xll.qlIndexFixing(ONIndex6M,I1242,TRUE,_xll.ohTrigger(RecalcTrigger,Trigger6M)),NA())</f>
        <v>2.173719944506658E-2</v>
      </c>
      <c r="P1242" s="52">
        <f>IFERROR(_xll.qlIndexFixing(Index1Y,$H1242,TRUE,_xll.ohTrigger(RecalcTrigger,Trigger1Y)),NA())</f>
        <v>2.2150363011480666E-2</v>
      </c>
      <c r="Q1242" s="52">
        <f>IFERROR(_xll.qlIndexFixing(ONIndex1Y,I1242,TRUE,_xll.ohTrigger(RecalcTrigger,Trigger1Y)),NA())</f>
        <v>2.2136396954755E-2</v>
      </c>
    </row>
    <row r="1243" spans="2:17" x14ac:dyDescent="0.2">
      <c r="B1243" s="46" t="s">
        <v>42</v>
      </c>
      <c r="D1243" s="49">
        <f>_xll.qlCalendarAdvance(Calendar,$D1242,B1243,"f",FALSE)</f>
        <v>48079</v>
      </c>
      <c r="E1243" s="49">
        <f>_xll.qlInterestRateIndexValueDate(IndexON,D1243)</f>
        <v>48079</v>
      </c>
      <c r="F1243" s="52">
        <f>IFERROR(_xll.qlIndexFixing(IndexON,D1243,TRUE,_xll.ohTrigger(RecalcTrigger,TriggerON)),NA())</f>
        <v>2.0766721496023877E-2</v>
      </c>
      <c r="H1243" s="49">
        <f>_xll.qlCalendarAdvance(Calendar,$H1242,B1243,"f",FALSE)</f>
        <v>48079</v>
      </c>
      <c r="I1243" s="49">
        <f>_xll.qlInterestRateIndexValueDate(Index1M,$H1243)</f>
        <v>48081</v>
      </c>
      <c r="J1243" s="52">
        <f>IFERROR(_xll.qlIndexFixing(Index1M,$H1243,TRUE,_xll.ohTrigger(RecalcTrigger,Trigger1M)),NA())</f>
        <v>2.1029192435069455E-2</v>
      </c>
      <c r="K1243" s="52">
        <f>IFERROR(_xll.qlIndexFixing(ONIndex1M,I1243,TRUE,_xll.ohTrigger(RecalcTrigger,Trigger1M)),NA())</f>
        <v>2.1021837769330531E-2</v>
      </c>
      <c r="L1243" s="52">
        <f>IFERROR(_xll.qlIndexFixing(Index3M,H1243,TRUE,_xll.ohTrigger(RecalcTrigger,Trigger3M)),NA())</f>
        <v>2.1507441512950289E-2</v>
      </c>
      <c r="M1243" s="52">
        <f>IFERROR(_xll.qlIndexFixing(ONIndex3M,I1243,TRUE,_xll.ohTrigger(RecalcTrigger,Trigger3M)),NA())</f>
        <v>2.1495406586771182E-2</v>
      </c>
      <c r="N1243" s="52">
        <f>IFERROR(_xll.qlIndexFixing(Index6M,$H1243,TRUE,_xll.ohTrigger(RecalcTrigger,Trigger6M)),NA())</f>
        <v>2.1740368846460814E-2</v>
      </c>
      <c r="O1243" s="52">
        <f>IFERROR(_xll.qlIndexFixing(ONIndex6M,I1243,TRUE,_xll.ohTrigger(RecalcTrigger,Trigger6M)),NA())</f>
        <v>2.1729022224965533E-2</v>
      </c>
      <c r="P1243" s="52">
        <f>IFERROR(_xll.qlIndexFixing(Index1Y,$H1243,TRUE,_xll.ohTrigger(RecalcTrigger,Trigger1Y)),NA())</f>
        <v>2.2140624683327226E-2</v>
      </c>
      <c r="Q1243" s="52">
        <f>IFERROR(_xll.qlIndexFixing(ONIndex1Y,I1243,TRUE,_xll.ohTrigger(RecalcTrigger,Trigger1Y)),NA())</f>
        <v>2.2128239702761121E-2</v>
      </c>
    </row>
    <row r="1244" spans="2:17" x14ac:dyDescent="0.2">
      <c r="B1244" s="46" t="s">
        <v>42</v>
      </c>
      <c r="D1244" s="49">
        <f>_xll.qlCalendarAdvance(Calendar,$D1243,B1244,"f",FALSE)</f>
        <v>48086</v>
      </c>
      <c r="E1244" s="49">
        <f>_xll.qlInterestRateIndexValueDate(IndexON,D1244)</f>
        <v>48086</v>
      </c>
      <c r="F1244" s="52">
        <f>IFERROR(_xll.qlIndexFixing(IndexON,D1244,TRUE,_xll.ohTrigger(RecalcTrigger,TriggerON)),NA())</f>
        <v>2.0759930943023974E-2</v>
      </c>
      <c r="H1244" s="49">
        <f>_xll.qlCalendarAdvance(Calendar,$H1243,B1244,"f",FALSE)</f>
        <v>48086</v>
      </c>
      <c r="I1244" s="49">
        <f>_xll.qlInterestRateIndexValueDate(Index1M,$H1244)</f>
        <v>48088</v>
      </c>
      <c r="J1244" s="52">
        <f>IFERROR(_xll.qlIndexFixing(Index1M,$H1244,TRUE,_xll.ohTrigger(RecalcTrigger,Trigger1M)),NA())</f>
        <v>2.1022037002812743E-2</v>
      </c>
      <c r="K1244" s="52">
        <f>IFERROR(_xll.qlIndexFixing(ONIndex1M,I1244,TRUE,_xll.ohTrigger(RecalcTrigger,Trigger1M)),NA())</f>
        <v>2.1014786060193913E-2</v>
      </c>
      <c r="L1244" s="52">
        <f>IFERROR(_xll.qlIndexFixing(Index3M,H1244,TRUE,_xll.ohTrigger(RecalcTrigger,Trigger3M)),NA())</f>
        <v>2.149948767036312E-2</v>
      </c>
      <c r="M1244" s="52">
        <f>IFERROR(_xll.qlIndexFixing(ONIndex3M,I1244,TRUE,_xll.ohTrigger(RecalcTrigger,Trigger3M)),NA())</f>
        <v>2.1487801589898936E-2</v>
      </c>
      <c r="N1244" s="52">
        <f>IFERROR(_xll.qlIndexFixing(Index6M,$H1244,TRUE,_xll.ohTrigger(RecalcTrigger,Trigger6M)),NA())</f>
        <v>2.1731422168109422E-2</v>
      </c>
      <c r="O1244" s="52">
        <f>IFERROR(_xll.qlIndexFixing(ONIndex6M,I1244,TRUE,_xll.ohTrigger(RecalcTrigger,Trigger6M)),NA())</f>
        <v>2.1720793592550081E-2</v>
      </c>
      <c r="P1244" s="52">
        <f>IFERROR(_xll.qlIndexFixing(Index1Y,$H1244,TRUE,_xll.ohTrigger(RecalcTrigger,Trigger1Y)),NA())</f>
        <v>2.2130833263321135E-2</v>
      </c>
      <c r="Q1244" s="52">
        <f>IFERROR(_xll.qlIndexFixing(ONIndex1Y,I1244,TRUE,_xll.ohTrigger(RecalcTrigger,Trigger1Y)),NA())</f>
        <v>2.2120026777781021E-2</v>
      </c>
    </row>
    <row r="1245" spans="2:17" x14ac:dyDescent="0.2">
      <c r="B1245" s="46" t="s">
        <v>42</v>
      </c>
      <c r="D1245" s="49">
        <f>_xll.qlCalendarAdvance(Calendar,$D1244,B1245,"f",FALSE)</f>
        <v>48093</v>
      </c>
      <c r="E1245" s="49">
        <f>_xll.qlInterestRateIndexValueDate(IndexON,D1245)</f>
        <v>48093</v>
      </c>
      <c r="F1245" s="52">
        <f>IFERROR(_xll.qlIndexFixing(IndexON,D1245,TRUE,_xll.ohTrigger(RecalcTrigger,TriggerON)),NA())</f>
        <v>2.075308920209018E-2</v>
      </c>
      <c r="H1245" s="49">
        <f>_xll.qlCalendarAdvance(Calendar,$H1244,B1245,"f",FALSE)</f>
        <v>48093</v>
      </c>
      <c r="I1245" s="49">
        <f>_xll.qlInterestRateIndexValueDate(Index1M,$H1245)</f>
        <v>48095</v>
      </c>
      <c r="J1245" s="52">
        <f>IFERROR(_xll.qlIndexFixing(Index1M,$H1245,TRUE,_xll.ohTrigger(RecalcTrigger,Trigger1M)),NA())</f>
        <v>2.1014826356672567E-2</v>
      </c>
      <c r="K1245" s="52">
        <f>IFERROR(_xll.qlIndexFixing(ONIndex1M,I1245,TRUE,_xll.ohTrigger(RecalcTrigger,Trigger1M)),NA())</f>
        <v>2.1007678929709783E-2</v>
      </c>
      <c r="L1245" s="52">
        <f>IFERROR(_xll.qlIndexFixing(Index3M,H1245,TRUE,_xll.ohTrigger(RecalcTrigger,Trigger3M)),NA())</f>
        <v>2.1491423532661352E-2</v>
      </c>
      <c r="M1245" s="52">
        <f>IFERROR(_xll.qlIndexFixing(ONIndex3M,I1245,TRUE,_xll.ohTrigger(RecalcTrigger,Trigger3M)),NA())</f>
        <v>2.148014430301437E-2</v>
      </c>
      <c r="N1245" s="52">
        <f>IFERROR(_xll.qlIndexFixing(Index6M,$H1245,TRUE,_xll.ohTrigger(RecalcTrigger,Trigger6M)),NA())</f>
        <v>2.172243526396779E-2</v>
      </c>
      <c r="O1245" s="52">
        <f>IFERROR(_xll.qlIndexFixing(ONIndex6M,I1245,TRUE,_xll.ohTrigger(RecalcTrigger,Trigger6M)),NA())</f>
        <v>2.171251373543015E-2</v>
      </c>
      <c r="P1245" s="52">
        <f>IFERROR(_xll.qlIndexFixing(Index1Y,$H1245,TRUE,_xll.ohTrigger(RecalcTrigger,Trigger1Y)),NA())</f>
        <v>2.2120988898974174E-2</v>
      </c>
      <c r="Q1245" s="52">
        <f>IFERROR(_xll.qlIndexFixing(ONIndex1Y,I1245,TRUE,_xll.ohTrigger(RecalcTrigger,Trigger1Y)),NA())</f>
        <v>2.2111758322260755E-2</v>
      </c>
    </row>
    <row r="1246" spans="2:17" x14ac:dyDescent="0.2">
      <c r="B1246" s="46" t="s">
        <v>42</v>
      </c>
      <c r="D1246" s="49">
        <f>_xll.qlCalendarAdvance(Calendar,$D1245,B1246,"f",FALSE)</f>
        <v>48100</v>
      </c>
      <c r="E1246" s="49">
        <f>_xll.qlInterestRateIndexValueDate(IndexON,D1246)</f>
        <v>48100</v>
      </c>
      <c r="F1246" s="52">
        <f>IFERROR(_xll.qlIndexFixing(IndexON,D1246,TRUE,_xll.ohTrigger(RecalcTrigger,TriggerON)),NA())</f>
        <v>2.0746196480656565E-2</v>
      </c>
      <c r="H1246" s="49">
        <f>_xll.qlCalendarAdvance(Calendar,$H1245,B1246,"f",FALSE)</f>
        <v>48100</v>
      </c>
      <c r="I1246" s="49">
        <f>_xll.qlInterestRateIndexValueDate(Index1M,$H1246)</f>
        <v>48102</v>
      </c>
      <c r="J1246" s="52">
        <f>IFERROR(_xll.qlIndexFixing(Index1M,$H1246,TRUE,_xll.ohTrigger(RecalcTrigger,Trigger1M)),NA())</f>
        <v>2.1007560681366166E-2</v>
      </c>
      <c r="K1246" s="52">
        <f>IFERROR(_xll.qlIndexFixing(ONIndex1M,I1246,TRUE,_xll.ohTrigger(RecalcTrigger,Trigger1M)),NA())</f>
        <v>2.1000516562210692E-2</v>
      </c>
      <c r="L1246" s="52">
        <f>IFERROR(_xll.qlIndexFixing(Index3M,H1246,TRUE,_xll.ohTrigger(RecalcTrigger,Trigger3M)),NA())</f>
        <v>2.148337114133619E-2</v>
      </c>
      <c r="M1246" s="52">
        <f>IFERROR(_xll.qlIndexFixing(ONIndex3M,I1246,TRUE,_xll.ohTrigger(RecalcTrigger,Trigger3M)),NA())</f>
        <v>2.147243491700479E-2</v>
      </c>
      <c r="N1246" s="52">
        <f>IFERROR(_xll.qlIndexFixing(Index6M,$H1246,TRUE,_xll.ohTrigger(RecalcTrigger,Trigger6M)),NA())</f>
        <v>2.1713396854949201E-2</v>
      </c>
      <c r="O1246" s="52">
        <f>IFERROR(_xll.qlIndexFixing(ONIndex6M,I1246,TRUE,_xll.ohTrigger(RecalcTrigger,Trigger6M)),NA())</f>
        <v>2.1704182841455477E-2</v>
      </c>
      <c r="P1246" s="52">
        <f>IFERROR(_xll.qlIndexFixing(Index1Y,$H1246,TRUE,_xll.ohTrigger(RecalcTrigger,Trigger1Y)),NA())</f>
        <v>2.2111091737801822E-2</v>
      </c>
      <c r="Q1246" s="52">
        <f>IFERROR(_xll.qlIndexFixing(ONIndex1Y,I1246,TRUE,_xll.ohTrigger(RecalcTrigger,Trigger1Y)),NA())</f>
        <v>2.210343447920593E-2</v>
      </c>
    </row>
    <row r="1247" spans="2:17" x14ac:dyDescent="0.2">
      <c r="B1247" s="46" t="s">
        <v>42</v>
      </c>
      <c r="D1247" s="49">
        <f>_xll.qlCalendarAdvance(Calendar,$D1246,B1247,"f",FALSE)</f>
        <v>48107</v>
      </c>
      <c r="E1247" s="49">
        <f>_xll.qlInterestRateIndexValueDate(IndexON,D1247)</f>
        <v>48107</v>
      </c>
      <c r="F1247" s="52">
        <f>IFERROR(_xll.qlIndexFixing(IndexON,D1247,TRUE,_xll.ohTrigger(RecalcTrigger,TriggerON)),NA())</f>
        <v>2.0739252986237133E-2</v>
      </c>
      <c r="H1247" s="49">
        <f>_xll.qlCalendarAdvance(Calendar,$H1246,B1247,"f",FALSE)</f>
        <v>48107</v>
      </c>
      <c r="I1247" s="49">
        <f>_xll.qlInterestRateIndexValueDate(Index1M,$H1247)</f>
        <v>48109</v>
      </c>
      <c r="J1247" s="52">
        <f>IFERROR(_xll.qlIndexFixing(Index1M,$H1247,TRUE,_xll.ohTrigger(RecalcTrigger,Trigger1M)),NA())</f>
        <v>2.1000240161625772E-2</v>
      </c>
      <c r="K1247" s="52">
        <f>IFERROR(_xll.qlIndexFixing(ONIndex1M,I1247,TRUE,_xll.ohTrigger(RecalcTrigger,Trigger1M)),NA())</f>
        <v>2.0993299141869315E-2</v>
      </c>
      <c r="L1247" s="52">
        <f>IFERROR(_xll.qlIndexFixing(Index3M,H1247,TRUE,_xll.ohTrigger(RecalcTrigger,Trigger3M)),NA())</f>
        <v>2.1475267701598064E-2</v>
      </c>
      <c r="M1247" s="52">
        <f>IFERROR(_xll.qlIndexFixing(ONIndex3M,I1247,TRUE,_xll.ohTrigger(RecalcTrigger,Trigger3M)),NA())</f>
        <v>2.1464673622437758E-2</v>
      </c>
      <c r="N1247" s="52">
        <f>IFERROR(_xll.qlIndexFixing(Index6M,$H1247,TRUE,_xll.ohTrigger(RecalcTrigger,Trigger6M)),NA())</f>
        <v>2.1704309427505251E-2</v>
      </c>
      <c r="O1247" s="52">
        <f>IFERROR(_xll.qlIndexFixing(ONIndex6M,I1247,TRUE,_xll.ohTrigger(RecalcTrigger,Trigger6M)),NA())</f>
        <v>2.1695801098156053E-2</v>
      </c>
      <c r="P1247" s="52">
        <f>IFERROR(_xll.qlIndexFixing(Index1Y,$H1247,TRUE,_xll.ohTrigger(RecalcTrigger,Trigger1Y)),NA())</f>
        <v>2.2101141927322165E-2</v>
      </c>
      <c r="Q1247" s="52">
        <f>IFERROR(_xll.qlIndexFixing(ONIndex1Y,I1247,TRUE,_xll.ohTrigger(RecalcTrigger,Trigger1Y)),NA())</f>
        <v>2.2095055391062601E-2</v>
      </c>
    </row>
    <row r="1248" spans="2:17" x14ac:dyDescent="0.2">
      <c r="B1248" s="46" t="s">
        <v>42</v>
      </c>
      <c r="D1248" s="49">
        <f>_xll.qlCalendarAdvance(Calendar,$D1247,B1248,"f",FALSE)</f>
        <v>48114</v>
      </c>
      <c r="E1248" s="49">
        <f>_xll.qlInterestRateIndexValueDate(IndexON,D1248)</f>
        <v>48114</v>
      </c>
      <c r="F1248" s="52">
        <f>IFERROR(_xll.qlIndexFixing(IndexON,D1248,TRUE,_xll.ohTrigger(RecalcTrigger,TriggerON)),NA())</f>
        <v>2.07322589265857E-2</v>
      </c>
      <c r="H1248" s="49">
        <f>_xll.qlCalendarAdvance(Calendar,$H1247,B1248,"f",FALSE)</f>
        <v>48114</v>
      </c>
      <c r="I1248" s="49">
        <f>_xll.qlInterestRateIndexValueDate(Index1M,$H1248)</f>
        <v>48116</v>
      </c>
      <c r="J1248" s="52">
        <f>IFERROR(_xll.qlIndexFixing(Index1M,$H1248,TRUE,_xll.ohTrigger(RecalcTrigger,Trigger1M)),NA())</f>
        <v>2.0992864982166126E-2</v>
      </c>
      <c r="K1248" s="52">
        <f>IFERROR(_xll.qlIndexFixing(ONIndex1M,I1248,TRUE,_xll.ohTrigger(RecalcTrigger,Trigger1M)),NA())</f>
        <v>2.0986026853178075E-2</v>
      </c>
      <c r="L1248" s="52">
        <f>IFERROR(_xll.qlIndexFixing(Index3M,H1248,TRUE,_xll.ohTrigger(RecalcTrigger,Trigger3M)),NA())</f>
        <v>2.1467297489040485E-2</v>
      </c>
      <c r="M1248" s="52">
        <f>IFERROR(_xll.qlIndexFixing(ONIndex3M,I1248,TRUE,_xll.ohTrigger(RecalcTrigger,Trigger3M)),NA())</f>
        <v>2.1456860609960771E-2</v>
      </c>
      <c r="N1248" s="52">
        <f>IFERROR(_xll.qlIndexFixing(Index6M,$H1248,TRUE,_xll.ohTrigger(RecalcTrigger,Trigger6M)),NA())</f>
        <v>2.1695173172070422E-2</v>
      </c>
      <c r="O1248" s="52">
        <f>IFERROR(_xll.qlIndexFixing(ONIndex6M,I1248,TRUE,_xll.ohTrigger(RecalcTrigger,Trigger6M)),NA())</f>
        <v>2.1687368693461551E-2</v>
      </c>
      <c r="P1248" s="52">
        <f>IFERROR(_xll.qlIndexFixing(Index1Y,$H1248,TRUE,_xll.ohTrigger(RecalcTrigger,Trigger1Y)),NA())</f>
        <v>2.2091139615055679E-2</v>
      </c>
      <c r="Q1248" s="52">
        <f>IFERROR(_xll.qlIndexFixing(ONIndex1Y,I1248,TRUE,_xll.ohTrigger(RecalcTrigger,Trigger1Y)),NA())</f>
        <v>2.2086621200916312E-2</v>
      </c>
    </row>
    <row r="1249" spans="2:17" x14ac:dyDescent="0.2">
      <c r="B1249" s="46" t="s">
        <v>42</v>
      </c>
      <c r="D1249" s="49">
        <f>_xll.qlCalendarAdvance(Calendar,$D1248,B1249,"f",FALSE)</f>
        <v>48121</v>
      </c>
      <c r="E1249" s="49">
        <f>_xll.qlInterestRateIndexValueDate(IndexON,D1249)</f>
        <v>48121</v>
      </c>
      <c r="F1249" s="52">
        <f>IFERROR(_xll.qlIndexFixing(IndexON,D1249,TRUE,_xll.ohTrigger(RecalcTrigger,TriggerON)),NA())</f>
        <v>2.07252145090564E-2</v>
      </c>
      <c r="H1249" s="49">
        <f>_xll.qlCalendarAdvance(Calendar,$H1248,B1249,"f",FALSE)</f>
        <v>48121</v>
      </c>
      <c r="I1249" s="49">
        <f>_xll.qlInterestRateIndexValueDate(Index1M,$H1249)</f>
        <v>48123</v>
      </c>
      <c r="J1249" s="52">
        <f>IFERROR(_xll.qlIndexFixing(Index1M,$H1249,TRUE,_xll.ohTrigger(RecalcTrigger,Trigger1M)),NA())</f>
        <v>2.0985435327719459E-2</v>
      </c>
      <c r="K1249" s="52">
        <f>IFERROR(_xll.qlIndexFixing(ONIndex1M,I1249,TRUE,_xll.ohTrigger(RecalcTrigger,Trigger1M)),NA())</f>
        <v>2.0978699880389584E-2</v>
      </c>
      <c r="L1249" s="52">
        <f>IFERROR(_xll.qlIndexFixing(Index3M,H1249,TRUE,_xll.ohTrigger(RecalcTrigger,Trigger3M)),NA())</f>
        <v>2.1458950974074752E-2</v>
      </c>
      <c r="M1249" s="52">
        <f>IFERROR(_xll.qlIndexFixing(ONIndex3M,I1249,TRUE,_xll.ohTrigger(RecalcTrigger,Trigger3M)),NA())</f>
        <v>2.1448996070141391E-2</v>
      </c>
      <c r="N1249" s="52">
        <f>IFERROR(_xll.qlIndexFixing(Index6M,$H1249,TRUE,_xll.ohTrigger(RecalcTrigger,Trigger6M)),NA())</f>
        <v>2.168596608176307E-2</v>
      </c>
      <c r="O1249" s="52">
        <f>IFERROR(_xll.qlIndexFixing(ONIndex6M,I1249,TRUE,_xll.ohTrigger(RecalcTrigger,Trigger6M)),NA())</f>
        <v>2.1678885814981896E-2</v>
      </c>
      <c r="P1249" s="52">
        <f>IFERROR(_xll.qlIndexFixing(Index1Y,$H1249,TRUE,_xll.ohTrigger(RecalcTrigger,Trigger1Y)),NA())</f>
        <v>2.2081084948524787E-2</v>
      </c>
      <c r="Q1249" s="52">
        <f>IFERROR(_xll.qlIndexFixing(ONIndex1Y,I1249,TRUE,_xll.ohTrigger(RecalcTrigger,Trigger1Y)),NA())</f>
        <v>2.2078132051133181E-2</v>
      </c>
    </row>
    <row r="1250" spans="2:17" x14ac:dyDescent="0.2">
      <c r="B1250" s="46" t="s">
        <v>42</v>
      </c>
      <c r="D1250" s="49">
        <f>_xll.qlCalendarAdvance(Calendar,$D1249,B1250,"f",FALSE)</f>
        <v>48128</v>
      </c>
      <c r="E1250" s="49">
        <f>_xll.qlInterestRateIndexValueDate(IndexON,D1250)</f>
        <v>48128</v>
      </c>
      <c r="F1250" s="52">
        <f>IFERROR(_xll.qlIndexFixing(IndexON,D1250,TRUE,_xll.ohTrigger(RecalcTrigger,TriggerON)),NA())</f>
        <v>2.071811994132311E-2</v>
      </c>
      <c r="H1250" s="49">
        <f>_xll.qlCalendarAdvance(Calendar,$H1249,B1250,"f",FALSE)</f>
        <v>48128</v>
      </c>
      <c r="I1250" s="49">
        <f>_xll.qlInterestRateIndexValueDate(Index1M,$H1250)</f>
        <v>48130</v>
      </c>
      <c r="J1250" s="52">
        <f>IFERROR(_xll.qlIndexFixing(Index1M,$H1250,TRUE,_xll.ohTrigger(RecalcTrigger,Trigger1M)),NA())</f>
        <v>2.0977951383010507E-2</v>
      </c>
      <c r="K1250" s="52">
        <f>IFERROR(_xll.qlIndexFixing(ONIndex1M,I1250,TRUE,_xll.ohTrigger(RecalcTrigger,Trigger1M)),NA())</f>
        <v>2.097131840767652E-2</v>
      </c>
      <c r="L1250" s="52">
        <f>IFERROR(_xll.qlIndexFixing(Index3M,H1250,TRUE,_xll.ohTrigger(RecalcTrigger,Trigger3M)),NA())</f>
        <v>2.1450691482166075E-2</v>
      </c>
      <c r="M1250" s="52">
        <f>IFERROR(_xll.qlIndexFixing(ONIndex3M,I1250,TRUE,_xll.ohTrigger(RecalcTrigger,Trigger3M)),NA())</f>
        <v>2.144108019394686E-2</v>
      </c>
      <c r="N1250" s="52">
        <f>IFERROR(_xll.qlIndexFixing(Index6M,$H1250,TRUE,_xll.ohTrigger(RecalcTrigger,Trigger6M)),NA())</f>
        <v>2.1676728794131874E-2</v>
      </c>
      <c r="O1250" s="52">
        <f>IFERROR(_xll.qlIndexFixing(ONIndex6M,I1250,TRUE,_xll.ohTrigger(RecalcTrigger,Trigger6M)),NA())</f>
        <v>2.167035265048689E-2</v>
      </c>
      <c r="P1250" s="52">
        <f>IFERROR(_xll.qlIndexFixing(Index1Y,$H1250,TRUE,_xll.ohTrigger(RecalcTrigger,Trigger1Y)),NA())</f>
        <v>2.2070978075255401E-2</v>
      </c>
      <c r="Q1250" s="52">
        <f>IFERROR(_xll.qlIndexFixing(ONIndex1Y,I1250,TRUE,_xll.ohTrigger(RecalcTrigger,Trigger1Y)),NA())</f>
        <v>2.2069588084718816E-2</v>
      </c>
    </row>
    <row r="1251" spans="2:17" x14ac:dyDescent="0.2">
      <c r="B1251" s="46" t="s">
        <v>42</v>
      </c>
      <c r="D1251" s="49">
        <f>_xll.qlCalendarAdvance(Calendar,$D1250,B1251,"f",FALSE)</f>
        <v>48135</v>
      </c>
      <c r="E1251" s="49">
        <f>_xll.qlInterestRateIndexValueDate(IndexON,D1251)</f>
        <v>48135</v>
      </c>
      <c r="F1251" s="52">
        <f>IFERROR(_xll.qlIndexFixing(IndexON,D1251,TRUE,_xll.ohTrigger(RecalcTrigger,TriggerON)),NA())</f>
        <v>2.0710975431059708E-2</v>
      </c>
      <c r="H1251" s="49">
        <f>_xll.qlCalendarAdvance(Calendar,$H1250,B1251,"f",FALSE)</f>
        <v>48135</v>
      </c>
      <c r="I1251" s="49">
        <f>_xll.qlInterestRateIndexValueDate(Index1M,$H1251)</f>
        <v>48137</v>
      </c>
      <c r="J1251" s="52">
        <f>IFERROR(_xll.qlIndexFixing(Index1M,$H1251,TRUE,_xll.ohTrigger(RecalcTrigger,Trigger1M)),NA())</f>
        <v>2.0970413332759008E-2</v>
      </c>
      <c r="K1251" s="52">
        <f>IFERROR(_xll.qlIndexFixing(ONIndex1M,I1251,TRUE,_xll.ohTrigger(RecalcTrigger,Trigger1M)),NA())</f>
        <v>2.0963882619371432E-2</v>
      </c>
      <c r="L1251" s="52">
        <f>IFERROR(_xll.qlIndexFixing(Index3M,H1251,TRUE,_xll.ohTrigger(RecalcTrigger,Trigger3M)),NA())</f>
        <v>2.1442381720715831E-2</v>
      </c>
      <c r="M1251" s="52">
        <f>IFERROR(_xll.qlIndexFixing(ONIndex3M,I1251,TRUE,_xll.ohTrigger(RecalcTrigger,Trigger3M)),NA())</f>
        <v>2.1433113171704932E-2</v>
      </c>
      <c r="N1251" s="52">
        <f>IFERROR(_xll.qlIndexFixing(Index6M,$H1251,TRUE,_xll.ohTrigger(RecalcTrigger,Trigger6M)),NA())</f>
        <v>2.1667443260762781E-2</v>
      </c>
      <c r="O1251" s="52">
        <f>IFERROR(_xll.qlIndexFixing(ONIndex6M,I1251,TRUE,_xll.ohTrigger(RecalcTrigger,Trigger6M)),NA())</f>
        <v>2.166176938758646E-2</v>
      </c>
      <c r="P1251" s="52">
        <f>IFERROR(_xll.qlIndexFixing(Index1Y,$H1251,TRUE,_xll.ohTrigger(RecalcTrigger,Trigger1Y)),NA())</f>
        <v>2.2060819142774944E-2</v>
      </c>
      <c r="Q1251" s="52">
        <f>IFERROR(_xll.qlIndexFixing(ONIndex1Y,I1251,TRUE,_xll.ohTrigger(RecalcTrigger,Trigger1Y)),NA())</f>
        <v>2.2060989444279144E-2</v>
      </c>
    </row>
    <row r="1252" spans="2:17" x14ac:dyDescent="0.2">
      <c r="B1252" s="46" t="s">
        <v>42</v>
      </c>
      <c r="D1252" s="49">
        <f>_xll.qlCalendarAdvance(Calendar,$D1251,B1252,"f",FALSE)</f>
        <v>48142</v>
      </c>
      <c r="E1252" s="49">
        <f>_xll.qlInterestRateIndexValueDate(IndexON,D1252)</f>
        <v>48142</v>
      </c>
      <c r="F1252" s="52">
        <f>IFERROR(_xll.qlIndexFixing(IndexON,D1252,TRUE,_xll.ohTrigger(RecalcTrigger,TriggerON)),NA())</f>
        <v>2.0703781185620329E-2</v>
      </c>
      <c r="H1252" s="49">
        <f>_xll.qlCalendarAdvance(Calendar,$H1251,B1252,"f",FALSE)</f>
        <v>48142</v>
      </c>
      <c r="I1252" s="49">
        <f>_xll.qlInterestRateIndexValueDate(Index1M,$H1252)</f>
        <v>48144</v>
      </c>
      <c r="J1252" s="52">
        <f>IFERROR(_xll.qlIndexFixing(Index1M,$H1252,TRUE,_xll.ohTrigger(RecalcTrigger,Trigger1M)),NA())</f>
        <v>2.0962821361694695E-2</v>
      </c>
      <c r="K1252" s="52">
        <f>IFERROR(_xll.qlIndexFixing(ONIndex1M,I1252,TRUE,_xll.ohTrigger(RecalcTrigger,Trigger1M)),NA())</f>
        <v>2.0956392699886806E-2</v>
      </c>
      <c r="L1252" s="52">
        <f>IFERROR(_xll.qlIndexFixing(Index3M,H1252,TRUE,_xll.ohTrigger(RecalcTrigger,Trigger3M)),NA())</f>
        <v>2.1434021881729552E-2</v>
      </c>
      <c r="M1252" s="52">
        <f>IFERROR(_xll.qlIndexFixing(ONIndex3M,I1252,TRUE,_xll.ohTrigger(RecalcTrigger,Trigger3M)),NA())</f>
        <v>2.142509519414304E-2</v>
      </c>
      <c r="N1252" s="52">
        <f>IFERROR(_xll.qlIndexFixing(Index6M,$H1252,TRUE,_xll.ohTrigger(RecalcTrigger,Trigger6M)),NA())</f>
        <v>2.1658109672105415E-2</v>
      </c>
      <c r="O1252" s="52">
        <f>IFERROR(_xll.qlIndexFixing(ONIndex6M,I1252,TRUE,_xll.ohTrigger(RecalcTrigger,Trigger6M)),NA())</f>
        <v>2.1653136214290214E-2</v>
      </c>
      <c r="P1252" s="52">
        <f>IFERROR(_xll.qlIndexFixing(Index1Y,$H1252,TRUE,_xll.ohTrigger(RecalcTrigger,Trigger1Y)),NA())</f>
        <v>2.205060829861279E-2</v>
      </c>
      <c r="Q1252" s="52">
        <f>IFERROR(_xll.qlIndexFixing(ONIndex1Y,I1252,TRUE,_xll.ohTrigger(RecalcTrigger,Trigger1Y)),NA())</f>
        <v>2.2052336272579964E-2</v>
      </c>
    </row>
    <row r="1253" spans="2:17" x14ac:dyDescent="0.2">
      <c r="B1253" s="46" t="s">
        <v>42</v>
      </c>
      <c r="D1253" s="49">
        <f>_xll.qlCalendarAdvance(Calendar,$D1252,B1253,"f",FALSE)</f>
        <v>48149</v>
      </c>
      <c r="E1253" s="49">
        <f>_xll.qlInterestRateIndexValueDate(IndexON,D1253)</f>
        <v>48149</v>
      </c>
      <c r="F1253" s="52">
        <f>IFERROR(_xll.qlIndexFixing(IndexON,D1253,TRUE,_xll.ohTrigger(RecalcTrigger,TriggerON)),NA())</f>
        <v>2.0696537412758786E-2</v>
      </c>
      <c r="H1253" s="49">
        <f>_xll.qlCalendarAdvance(Calendar,$H1252,B1253,"f",FALSE)</f>
        <v>48149</v>
      </c>
      <c r="I1253" s="49">
        <f>_xll.qlInterestRateIndexValueDate(Index1M,$H1253)</f>
        <v>48151</v>
      </c>
      <c r="J1253" s="52">
        <f>IFERROR(_xll.qlIndexFixing(Index1M,$H1253,TRUE,_xll.ohTrigger(RecalcTrigger,Trigger1M)),NA())</f>
        <v>2.0954998164166801E-2</v>
      </c>
      <c r="K1253" s="52">
        <f>IFERROR(_xll.qlIndexFixing(ONIndex1M,I1253,TRUE,_xll.ohTrigger(RecalcTrigger,Trigger1M)),NA())</f>
        <v>2.0948848833235445E-2</v>
      </c>
      <c r="L1253" s="52">
        <f>IFERROR(_xll.qlIndexFixing(Index3M,H1253,TRUE,_xll.ohTrigger(RecalcTrigger,Trigger3M)),NA())</f>
        <v>2.1425612157208441E-2</v>
      </c>
      <c r="M1253" s="52">
        <f>IFERROR(_xll.qlIndexFixing(ONIndex3M,I1253,TRUE,_xll.ohTrigger(RecalcTrigger,Trigger3M)),NA())</f>
        <v>2.1417026451988619E-2</v>
      </c>
      <c r="N1253" s="52">
        <f>IFERROR(_xll.qlIndexFixing(Index6M,$H1253,TRUE,_xll.ohTrigger(RecalcTrigger,Trigger6M)),NA())</f>
        <v>2.1648728218609838E-2</v>
      </c>
      <c r="O1253" s="52">
        <f>IFERROR(_xll.qlIndexFixing(ONIndex6M,I1253,TRUE,_xll.ohTrigger(RecalcTrigger,Trigger6M)),NA())</f>
        <v>2.1644453317968271E-2</v>
      </c>
      <c r="P1253" s="52">
        <f>IFERROR(_xll.qlIndexFixing(Index1Y,$H1253,TRUE,_xll.ohTrigger(RecalcTrigger,Trigger1Y)),NA())</f>
        <v>2.2040636611141074E-2</v>
      </c>
      <c r="Q1253" s="52">
        <f>IFERROR(_xll.qlIndexFixing(ONIndex1Y,I1253,TRUE,_xll.ohTrigger(RecalcTrigger,Trigger1Y)),NA())</f>
        <v>2.2043628712467012E-2</v>
      </c>
    </row>
    <row r="1254" spans="2:17" x14ac:dyDescent="0.2">
      <c r="B1254" s="46" t="s">
        <v>42</v>
      </c>
      <c r="D1254" s="49">
        <f>_xll.qlCalendarAdvance(Calendar,$D1253,B1254,"f",FALSE)</f>
        <v>48156</v>
      </c>
      <c r="E1254" s="49">
        <f>_xll.qlInterestRateIndexValueDate(IndexON,D1254)</f>
        <v>48156</v>
      </c>
      <c r="F1254" s="52">
        <f>IFERROR(_xll.qlIndexFixing(IndexON,D1254,TRUE,_xll.ohTrigger(RecalcTrigger,TriggerON)),NA())</f>
        <v>2.0689244320069022E-2</v>
      </c>
      <c r="H1254" s="49">
        <f>_xll.qlCalendarAdvance(Calendar,$H1253,B1254,"f",FALSE)</f>
        <v>48156</v>
      </c>
      <c r="I1254" s="49">
        <f>_xll.qlInterestRateIndexValueDate(Index1M,$H1254)</f>
        <v>48158</v>
      </c>
      <c r="J1254" s="52">
        <f>IFERROR(_xll.qlIndexFixing(Index1M,$H1254,TRUE,_xll.ohTrigger(RecalcTrigger,Trigger1M)),NA())</f>
        <v>2.0947476396026565E-2</v>
      </c>
      <c r="K1254" s="52">
        <f>IFERROR(_xll.qlIndexFixing(ONIndex1M,I1254,TRUE,_xll.ohTrigger(RecalcTrigger,Trigger1M)),NA())</f>
        <v>2.0941251203989708E-2</v>
      </c>
      <c r="L1254" s="52">
        <f>IFERROR(_xll.qlIndexFixing(Index3M,H1254,TRUE,_xll.ohTrigger(RecalcTrigger,Trigger3M)),NA())</f>
        <v>2.1417152739160644E-2</v>
      </c>
      <c r="M1254" s="52">
        <f>IFERROR(_xll.qlIndexFixing(ONIndex3M,I1254,TRUE,_xll.ohTrigger(RecalcTrigger,Trigger3M)),NA())</f>
        <v>2.1408907135969102E-2</v>
      </c>
      <c r="N1254" s="52">
        <f>IFERROR(_xll.qlIndexFixing(Index6M,$H1254,TRUE,_xll.ohTrigger(RecalcTrigger,Trigger6M)),NA())</f>
        <v>2.1639340915997056E-2</v>
      </c>
      <c r="O1254" s="52">
        <f>IFERROR(_xll.qlIndexFixing(ONIndex6M,I1254,TRUE,_xll.ohTrigger(RecalcTrigger,Trigger6M)),NA())</f>
        <v>2.1635720886470367E-2</v>
      </c>
      <c r="P1254" s="52">
        <f>IFERROR(_xll.qlIndexFixing(Index1Y,$H1254,TRUE,_xll.ohTrigger(RecalcTrigger,Trigger1Y)),NA())</f>
        <v>2.2030031465374397E-2</v>
      </c>
      <c r="Q1254" s="52">
        <f>IFERROR(_xll.qlIndexFixing(ONIndex1Y,I1254,TRUE,_xll.ohTrigger(RecalcTrigger,Trigger1Y)),NA())</f>
        <v>2.2034866906466277E-2</v>
      </c>
    </row>
    <row r="1255" spans="2:17" x14ac:dyDescent="0.2">
      <c r="B1255" s="46" t="s">
        <v>42</v>
      </c>
      <c r="D1255" s="49">
        <f>_xll.qlCalendarAdvance(Calendar,$D1254,B1255,"f",FALSE)</f>
        <v>48163</v>
      </c>
      <c r="E1255" s="49">
        <f>_xll.qlInterestRateIndexValueDate(IndexON,D1255)</f>
        <v>48163</v>
      </c>
      <c r="F1255" s="52">
        <f>IFERROR(_xll.qlIndexFixing(IndexON,D1255,TRUE,_xll.ohTrigger(RecalcTrigger,TriggerON)),NA())</f>
        <v>2.0681902114985107E-2</v>
      </c>
      <c r="H1255" s="49">
        <f>_xll.qlCalendarAdvance(Calendar,$H1254,B1255,"f",FALSE)</f>
        <v>48163</v>
      </c>
      <c r="I1255" s="49">
        <f>_xll.qlInterestRateIndexValueDate(Index1M,$H1255)</f>
        <v>48165</v>
      </c>
      <c r="J1255" s="52">
        <f>IFERROR(_xll.qlIndexFixing(Index1M,$H1255,TRUE,_xll.ohTrigger(RecalcTrigger,Trigger1M)),NA())</f>
        <v>2.0939723770879715E-2</v>
      </c>
      <c r="K1255" s="52">
        <f>IFERROR(_xll.qlIndexFixing(ONIndex1M,I1255,TRUE,_xll.ohTrigger(RecalcTrigger,Trigger1M)),NA())</f>
        <v>2.0933599996242336E-2</v>
      </c>
      <c r="L1255" s="52">
        <f>IFERROR(_xll.qlIndexFixing(Index3M,H1255,TRUE,_xll.ohTrigger(RecalcTrigger,Trigger3M)),NA())</f>
        <v>2.1408643819590838E-2</v>
      </c>
      <c r="M1255" s="52">
        <f>IFERROR(_xll.qlIndexFixing(ONIndex3M,I1255,TRUE,_xll.ohTrigger(RecalcTrigger,Trigger3M)),NA())</f>
        <v>2.1400737436652051E-2</v>
      </c>
      <c r="N1255" s="52">
        <f>IFERROR(_xll.qlIndexFixing(Index6M,$H1255,TRUE,_xll.ohTrigger(RecalcTrigger,Trigger6M)),NA())</f>
        <v>2.1629868196798564E-2</v>
      </c>
      <c r="O1255" s="52">
        <f>IFERROR(_xll.qlIndexFixing(ONIndex6M,I1255,TRUE,_xll.ohTrigger(RecalcTrigger,Trigger6M)),NA())</f>
        <v>2.1626939107726173E-2</v>
      </c>
      <c r="P1255" s="52">
        <f>IFERROR(_xll.qlIndexFixing(Index1Y,$H1255,TRUE,_xll.ohTrigger(RecalcTrigger,Trigger1Y)),NA())</f>
        <v>2.2019665771367995E-2</v>
      </c>
      <c r="Q1255" s="52">
        <f>IFERROR(_xll.qlIndexFixing(ONIndex1Y,I1255,TRUE,_xll.ohTrigger(RecalcTrigger,Trigger1Y)),NA())</f>
        <v>2.2026050997423496E-2</v>
      </c>
    </row>
    <row r="1256" spans="2:17" x14ac:dyDescent="0.2">
      <c r="B1256" s="46" t="s">
        <v>42</v>
      </c>
      <c r="D1256" s="49">
        <f>_xll.qlCalendarAdvance(Calendar,$D1255,B1256,"f",FALSE)</f>
        <v>48170</v>
      </c>
      <c r="E1256" s="49">
        <f>_xll.qlInterestRateIndexValueDate(IndexON,D1256)</f>
        <v>48170</v>
      </c>
      <c r="F1256" s="52">
        <f>IFERROR(_xll.qlIndexFixing(IndexON,D1256,TRUE,_xll.ohTrigger(RecalcTrigger,TriggerON)),NA())</f>
        <v>2.0674511005180918E-2</v>
      </c>
      <c r="H1256" s="49">
        <f>_xll.qlCalendarAdvance(Calendar,$H1255,B1256,"f",FALSE)</f>
        <v>48170</v>
      </c>
      <c r="I1256" s="49">
        <f>_xll.qlInterestRateIndexValueDate(Index1M,$H1256)</f>
        <v>48172</v>
      </c>
      <c r="J1256" s="52">
        <f>IFERROR(_xll.qlIndexFixing(Index1M,$H1256,TRUE,_xll.ohTrigger(RecalcTrigger,Trigger1M)),NA())</f>
        <v>2.0931917963818991E-2</v>
      </c>
      <c r="K1256" s="52">
        <f>IFERROR(_xll.qlIndexFixing(ONIndex1M,I1256,TRUE,_xll.ohTrigger(RecalcTrigger,Trigger1M)),NA())</f>
        <v>2.0925895394325877E-2</v>
      </c>
      <c r="L1256" s="52">
        <f>IFERROR(_xll.qlIndexFixing(Index3M,H1256,TRUE,_xll.ohTrigger(RecalcTrigger,Trigger3M)),NA())</f>
        <v>2.1400085590501952E-2</v>
      </c>
      <c r="M1256" s="52">
        <f>IFERROR(_xll.qlIndexFixing(ONIndex3M,I1256,TRUE,_xll.ohTrigger(RecalcTrigger,Trigger3M)),NA())</f>
        <v>2.1392517544525091E-2</v>
      </c>
      <c r="N1256" s="52">
        <f>IFERROR(_xll.qlIndexFixing(Index6M,$H1256,TRUE,_xll.ohTrigger(RecalcTrigger,Trigger6M)),NA())</f>
        <v>2.1620348173085037E-2</v>
      </c>
      <c r="O1256" s="52">
        <f>IFERROR(_xll.qlIndexFixing(ONIndex6M,I1256,TRUE,_xll.ohTrigger(RecalcTrigger,Trigger6M)),NA())</f>
        <v>2.161810816910581E-2</v>
      </c>
      <c r="P1256" s="52">
        <f>IFERROR(_xll.qlIndexFixing(Index1Y,$H1256,TRUE,_xll.ohTrigger(RecalcTrigger,Trigger1Y)),NA())</f>
        <v>2.2009248755820009E-2</v>
      </c>
      <c r="Q1256" s="52">
        <f>IFERROR(_xll.qlIndexFixing(ONIndex1Y,I1256,TRUE,_xll.ohTrigger(RecalcTrigger,Trigger1Y)),NA())</f>
        <v>2.2017181128184404E-2</v>
      </c>
    </row>
    <row r="1257" spans="2:17" x14ac:dyDescent="0.2">
      <c r="B1257" s="46" t="s">
        <v>42</v>
      </c>
      <c r="D1257" s="49">
        <f>_xll.qlCalendarAdvance(Calendar,$D1256,B1257,"f",FALSE)</f>
        <v>48177</v>
      </c>
      <c r="E1257" s="49">
        <f>_xll.qlInterestRateIndexValueDate(IndexON,D1257)</f>
        <v>48177</v>
      </c>
      <c r="F1257" s="52">
        <f>IFERROR(_xll.qlIndexFixing(IndexON,D1257,TRUE,_xll.ohTrigger(RecalcTrigger,TriggerON)),NA())</f>
        <v>2.0667071198090525E-2</v>
      </c>
      <c r="H1257" s="49">
        <f>_xll.qlCalendarAdvance(Calendar,$H1256,B1257,"f",FALSE)</f>
        <v>48177</v>
      </c>
      <c r="I1257" s="49">
        <f>_xll.qlInterestRateIndexValueDate(Index1M,$H1257)</f>
        <v>48179</v>
      </c>
      <c r="J1257" s="52">
        <f>IFERROR(_xll.qlIndexFixing(Index1M,$H1257,TRUE,_xll.ohTrigger(RecalcTrigger,Trigger1M)),NA())</f>
        <v>2.0924059159579123E-2</v>
      </c>
      <c r="K1257" s="52">
        <f>IFERROR(_xll.qlIndexFixing(ONIndex1M,I1257,TRUE,_xll.ohTrigger(RecalcTrigger,Trigger1M)),NA())</f>
        <v>2.0918137582652818E-2</v>
      </c>
      <c r="L1257" s="52">
        <f>IFERROR(_xll.qlIndexFixing(Index3M,H1257,TRUE,_xll.ohTrigger(RecalcTrigger,Trigger3M)),NA())</f>
        <v>2.139147824390214E-2</v>
      </c>
      <c r="M1257" s="52">
        <f>IFERROR(_xll.qlIndexFixing(ONIndex3M,I1257,TRUE,_xll.ohTrigger(RecalcTrigger,Trigger3M)),NA())</f>
        <v>2.1384247650555466E-2</v>
      </c>
      <c r="N1257" s="52">
        <f>IFERROR(_xll.qlIndexFixing(Index6M,$H1257,TRUE,_xll.ohTrigger(RecalcTrigger,Trigger6M)),NA())</f>
        <v>2.1610781035292282E-2</v>
      </c>
      <c r="O1257" s="52">
        <f>IFERROR(_xll.qlIndexFixing(ONIndex6M,I1257,TRUE,_xll.ohTrigger(RecalcTrigger,Trigger6M)),NA())</f>
        <v>2.1609228258618884E-2</v>
      </c>
      <c r="P1257" s="52">
        <f>IFERROR(_xll.qlIndexFixing(Index1Y,$H1257,TRUE,_xll.ohTrigger(RecalcTrigger,Trigger1Y)),NA())</f>
        <v>2.1998780566270033E-2</v>
      </c>
      <c r="Q1257" s="52">
        <f>IFERROR(_xll.qlIndexFixing(ONIndex1Y,I1257,TRUE,_xll.ohTrigger(RecalcTrigger,Trigger1Y)),NA())</f>
        <v>2.2008257441274992E-2</v>
      </c>
    </row>
    <row r="1258" spans="2:17" x14ac:dyDescent="0.2">
      <c r="B1258" s="46" t="s">
        <v>42</v>
      </c>
      <c r="D1258" s="49">
        <f>_xll.qlCalendarAdvance(Calendar,$D1257,B1258,"f",FALSE)</f>
        <v>48184</v>
      </c>
      <c r="E1258" s="49">
        <f>_xll.qlInterestRateIndexValueDate(IndexON,D1258)</f>
        <v>48184</v>
      </c>
      <c r="F1258" s="52">
        <f>IFERROR(_xll.qlIndexFixing(IndexON,D1258,TRUE,_xll.ohTrigger(RecalcTrigger,TriggerON)),NA())</f>
        <v>2.0659582901467743E-2</v>
      </c>
      <c r="H1258" s="49">
        <f>_xll.qlCalendarAdvance(Calendar,$H1257,B1258,"f",FALSE)</f>
        <v>48184</v>
      </c>
      <c r="I1258" s="49">
        <f>_xll.qlInterestRateIndexValueDate(Index1M,$H1258)</f>
        <v>48186</v>
      </c>
      <c r="J1258" s="52">
        <f>IFERROR(_xll.qlIndexFixing(Index1M,$H1258,TRUE,_xll.ohTrigger(RecalcTrigger,Trigger1M)),NA())</f>
        <v>2.0916147542882346E-2</v>
      </c>
      <c r="K1258" s="52">
        <f>IFERROR(_xll.qlIndexFixing(ONIndex1M,I1258,TRUE,_xll.ohTrigger(RecalcTrigger,Trigger1M)),NA())</f>
        <v>2.0910326745315899E-2</v>
      </c>
      <c r="L1258" s="52">
        <f>IFERROR(_xll.qlIndexFixing(Index3M,H1258,TRUE,_xll.ohTrigger(RecalcTrigger,Trigger3M)),NA())</f>
        <v>2.1382815578115055E-2</v>
      </c>
      <c r="M1258" s="52">
        <f>IFERROR(_xll.qlIndexFixing(ONIndex3M,I1258,TRUE,_xll.ohTrigger(RecalcTrigger,Trigger3M)),NA())</f>
        <v>2.1375927945150863E-2</v>
      </c>
      <c r="N1258" s="52">
        <f>IFERROR(_xll.qlIndexFixing(Index6M,$H1258,TRUE,_xll.ohTrigger(RecalcTrigger,Trigger6M)),NA())</f>
        <v>2.1601109644293372E-2</v>
      </c>
      <c r="O1258" s="52">
        <f>IFERROR(_xll.qlIndexFixing(ONIndex6M,I1258,TRUE,_xll.ohTrigger(RecalcTrigger,Trigger6M)),NA())</f>
        <v>2.1600299563795389E-2</v>
      </c>
      <c r="P1258" s="52">
        <f>IFERROR(_xll.qlIndexFixing(Index1Y,$H1258,TRUE,_xll.ohTrigger(RecalcTrigger,Trigger1Y)),NA())</f>
        <v>2.1988261350259608E-2</v>
      </c>
      <c r="Q1258" s="52">
        <f>IFERROR(_xll.qlIndexFixing(ONIndex1Y,I1258,TRUE,_xll.ohTrigger(RecalcTrigger,Trigger1Y)),NA())</f>
        <v>2.1999280079620931E-2</v>
      </c>
    </row>
    <row r="1259" spans="2:17" x14ac:dyDescent="0.2">
      <c r="B1259" s="46" t="s">
        <v>42</v>
      </c>
      <c r="D1259" s="49">
        <f>_xll.qlCalendarAdvance(Calendar,$D1258,B1259,"f",FALSE)</f>
        <v>48191</v>
      </c>
      <c r="E1259" s="49">
        <f>_xll.qlInterestRateIndexValueDate(IndexON,D1259)</f>
        <v>48191</v>
      </c>
      <c r="F1259" s="52">
        <f>IFERROR(_xll.qlIndexFixing(IndexON,D1259,TRUE,_xll.ohTrigger(RecalcTrigger,TriggerON)),NA())</f>
        <v>2.0652046322746642E-2</v>
      </c>
      <c r="H1259" s="49">
        <f>_xll.qlCalendarAdvance(Calendar,$H1258,B1259,"f",FALSE)</f>
        <v>48191</v>
      </c>
      <c r="I1259" s="49">
        <f>_xll.qlInterestRateIndexValueDate(Index1M,$H1259)</f>
        <v>48193</v>
      </c>
      <c r="J1259" s="52">
        <f>IFERROR(_xll.qlIndexFixing(Index1M,$H1259,TRUE,_xll.ohTrigger(RecalcTrigger,Trigger1M)),NA())</f>
        <v>2.0908183298460892E-2</v>
      </c>
      <c r="K1259" s="52">
        <f>IFERROR(_xll.qlIndexFixing(ONIndex1M,I1259,TRUE,_xll.ohTrigger(RecalcTrigger,Trigger1M)),NA())</f>
        <v>2.0902463066807542E-2</v>
      </c>
      <c r="L1259" s="52">
        <f>IFERROR(_xll.qlIndexFixing(Index3M,H1259,TRUE,_xll.ohTrigger(RecalcTrigger,Trigger3M)),NA())</f>
        <v>2.1374114532592286E-2</v>
      </c>
      <c r="M1259" s="52">
        <f>IFERROR(_xll.qlIndexFixing(ONIndex3M,I1259,TRUE,_xll.ohTrigger(RecalcTrigger,Trigger3M)),NA())</f>
        <v>2.1367558619278526E-2</v>
      </c>
      <c r="N1259" s="52">
        <f>IFERROR(_xll.qlIndexFixing(Index6M,$H1259,TRUE,_xll.ohTrigger(RecalcTrigger,Trigger6M)),NA())</f>
        <v>2.1591445001204926E-2</v>
      </c>
      <c r="O1259" s="52">
        <f>IFERROR(_xll.qlIndexFixing(ONIndex6M,I1259,TRUE,_xll.ohTrigger(RecalcTrigger,Trigger6M)),NA())</f>
        <v>2.1591322272485058E-2</v>
      </c>
      <c r="P1259" s="52">
        <f>IFERROR(_xll.qlIndexFixing(Index1Y,$H1259,TRUE,_xll.ohTrigger(RecalcTrigger,Trigger1Y)),NA())</f>
        <v>2.1977691255331798E-2</v>
      </c>
      <c r="Q1259" s="52">
        <f>IFERROR(_xll.qlIndexFixing(ONIndex1Y,I1259,TRUE,_xll.ohTrigger(RecalcTrigger,Trigger1Y)),NA())</f>
        <v>2.1990249185908084E-2</v>
      </c>
    </row>
    <row r="1260" spans="2:17" x14ac:dyDescent="0.2">
      <c r="B1260" s="46" t="s">
        <v>42</v>
      </c>
      <c r="D1260" s="49">
        <f>_xll.qlCalendarAdvance(Calendar,$D1259,B1260,"f",FALSE)</f>
        <v>48198</v>
      </c>
      <c r="E1260" s="49">
        <f>_xll.qlInterestRateIndexValueDate(IndexON,D1260)</f>
        <v>48198</v>
      </c>
      <c r="F1260" s="52">
        <f>IFERROR(_xll.qlIndexFixing(IndexON,D1260,TRUE,_xll.ohTrigger(RecalcTrigger,TriggerON)),NA())</f>
        <v>2.0644461669441228E-2</v>
      </c>
      <c r="H1260" s="49">
        <f>_xll.qlCalendarAdvance(Calendar,$H1259,B1260,"f",FALSE)</f>
        <v>48198</v>
      </c>
      <c r="I1260" s="49">
        <f>_xll.qlInterestRateIndexValueDate(Index1M,$H1260)</f>
        <v>48200</v>
      </c>
      <c r="J1260" s="52">
        <f>IFERROR(_xll.qlIndexFixing(Index1M,$H1260,TRUE,_xll.ohTrigger(RecalcTrigger,Trigger1M)),NA())</f>
        <v>2.0900166611036997E-2</v>
      </c>
      <c r="K1260" s="52">
        <f>IFERROR(_xll.qlIndexFixing(ONIndex1M,I1260,TRUE,_xll.ohTrigger(RecalcTrigger,Trigger1M)),NA())</f>
        <v>2.0894546731220487E-2</v>
      </c>
      <c r="L1260" s="52">
        <f>IFERROR(_xll.qlIndexFixing(Index3M,H1260,TRUE,_xll.ohTrigger(RecalcTrigger,Trigger3M)),NA())</f>
        <v>2.1365364934526437E-2</v>
      </c>
      <c r="M1260" s="52">
        <f>IFERROR(_xll.qlIndexFixing(ONIndex3M,I1260,TRUE,_xll.ohTrigger(RecalcTrigger,Trigger3M)),NA())</f>
        <v>2.1359139863186272E-2</v>
      </c>
      <c r="N1260" s="52">
        <f>IFERROR(_xll.qlIndexFixing(Index6M,$H1260,TRUE,_xll.ohTrigger(RecalcTrigger,Trigger6M)),NA())</f>
        <v>2.1581733826421257E-2</v>
      </c>
      <c r="O1260" s="52">
        <f>IFERROR(_xll.qlIndexFixing(ONIndex6M,I1260,TRUE,_xll.ohTrigger(RecalcTrigger,Trigger6M)),NA())</f>
        <v>2.1582296572377757E-2</v>
      </c>
      <c r="P1260" s="52">
        <f>IFERROR(_xll.qlIndexFixing(Index1Y,$H1260,TRUE,_xll.ohTrigger(RecalcTrigger,Trigger1Y)),NA())</f>
        <v>2.1967070429031624E-2</v>
      </c>
      <c r="Q1260" s="52">
        <f>IFERROR(_xll.qlIndexFixing(ONIndex1Y,I1260,TRUE,_xll.ohTrigger(RecalcTrigger,Trigger1Y)),NA())</f>
        <v>2.1981164902742378E-2</v>
      </c>
    </row>
    <row r="1261" spans="2:17" x14ac:dyDescent="0.2">
      <c r="B1261" s="46" t="s">
        <v>42</v>
      </c>
      <c r="D1261" s="49">
        <f>_xll.qlCalendarAdvance(Calendar,$D1260,B1261,"f",FALSE)</f>
        <v>48205</v>
      </c>
      <c r="E1261" s="49">
        <f>_xll.qlInterestRateIndexValueDate(IndexON,D1261)</f>
        <v>48205</v>
      </c>
      <c r="F1261" s="52">
        <f>IFERROR(_xll.qlIndexFixing(IndexON,D1261,TRUE,_xll.ohTrigger(RecalcTrigger,TriggerON)),NA())</f>
        <v>2.0636829149465186E-2</v>
      </c>
      <c r="H1261" s="49">
        <f>_xll.qlCalendarAdvance(Calendar,$H1260,B1261,"f",FALSE)</f>
        <v>48205</v>
      </c>
      <c r="I1261" s="49">
        <f>_xll.qlInterestRateIndexValueDate(Index1M,$H1261)</f>
        <v>48211</v>
      </c>
      <c r="J1261" s="52">
        <f>IFERROR(_xll.qlIndexFixing(Index1M,$H1261,TRUE,_xll.ohTrigger(RecalcTrigger,Trigger1M)),NA())</f>
        <v>2.0887440838007289E-2</v>
      </c>
      <c r="K1261" s="52">
        <f>IFERROR(_xll.qlIndexFixing(ONIndex1M,I1261,TRUE,_xll.ohTrigger(RecalcTrigger,Trigger1M)),NA())</f>
        <v>2.0884324841006219E-2</v>
      </c>
      <c r="L1261" s="52">
        <f>IFERROR(_xll.qlIndexFixing(Index3M,H1261,TRUE,_xll.ohTrigger(RecalcTrigger,Trigger3M)),NA())</f>
        <v>2.1351510233266251E-2</v>
      </c>
      <c r="M1261" s="52">
        <f>IFERROR(_xll.qlIndexFixing(ONIndex3M,I1261,TRUE,_xll.ohTrigger(RecalcTrigger,Trigger3M)),NA())</f>
        <v>2.1348268508609713E-2</v>
      </c>
      <c r="N1261" s="52">
        <f>IFERROR(_xll.qlIndexFixing(Index6M,$H1261,TRUE,_xll.ohTrigger(RecalcTrigger,Trigger6M)),NA())</f>
        <v>2.1566379853959729E-2</v>
      </c>
      <c r="O1261" s="52">
        <f>IFERROR(_xll.qlIndexFixing(ONIndex6M,I1261,TRUE,_xll.ohTrigger(RecalcTrigger,Trigger6M)),NA())</f>
        <v>2.1570616391595188E-2</v>
      </c>
      <c r="P1261" s="52">
        <f>IFERROR(_xll.qlIndexFixing(Index1Y,$H1261,TRUE,_xll.ohTrigger(RecalcTrigger,Trigger1Y)),NA())</f>
        <v>2.195054451947168E-2</v>
      </c>
      <c r="Q1261" s="52">
        <f>IFERROR(_xll.qlIndexFixing(ONIndex1Y,I1261,TRUE,_xll.ohTrigger(RecalcTrigger,Trigger1Y)),NA())</f>
        <v>2.1969421271195166E-2</v>
      </c>
    </row>
    <row r="1262" spans="2:17" x14ac:dyDescent="0.2">
      <c r="B1262" s="46" t="s">
        <v>42</v>
      </c>
      <c r="D1262" s="49">
        <f>_xll.qlCalendarAdvance(Calendar,$D1261,B1262,"f",FALSE)</f>
        <v>48212</v>
      </c>
      <c r="E1262" s="49">
        <f>_xll.qlInterestRateIndexValueDate(IndexON,D1262)</f>
        <v>48212</v>
      </c>
      <c r="F1262" s="52">
        <f>IFERROR(_xll.qlIndexFixing(IndexON,D1262,TRUE,_xll.ohTrigger(RecalcTrigger,TriggerON)),NA())</f>
        <v>2.0629148970092714E-2</v>
      </c>
      <c r="H1262" s="49">
        <f>_xll.qlCalendarAdvance(Calendar,$H1261,B1262,"f",FALSE)</f>
        <v>48212</v>
      </c>
      <c r="I1262" s="49">
        <f>_xll.qlInterestRateIndexValueDate(Index1M,$H1262)</f>
        <v>48215</v>
      </c>
      <c r="J1262" s="52">
        <f>IFERROR(_xll.qlIndexFixing(Index1M,$H1262,TRUE,_xll.ohTrigger(RecalcTrigger,Trigger1M)),NA())</f>
        <v>2.0882792034017786E-2</v>
      </c>
      <c r="K1262" s="52">
        <f>IFERROR(_xll.qlIndexFixing(ONIndex1M,I1262,TRUE,_xll.ohTrigger(RecalcTrigger,Trigger1M)),NA())</f>
        <v>2.0877406697668022E-2</v>
      </c>
      <c r="L1262" s="52">
        <f>IFERROR(_xll.qlIndexFixing(Index3M,H1262,TRUE,_xll.ohTrigger(RecalcTrigger,Trigger3M)),NA())</f>
        <v>2.1346453195339021E-2</v>
      </c>
      <c r="M1262" s="52">
        <f>IFERROR(_xll.qlIndexFixing(ONIndex3M,I1262,TRUE,_xll.ohTrigger(RecalcTrigger,Trigger3M)),NA())</f>
        <v>2.1340934110201104E-2</v>
      </c>
      <c r="N1262" s="52">
        <f>IFERROR(_xll.qlIndexFixing(Index6M,$H1262,TRUE,_xll.ohTrigger(RecalcTrigger,Trigger6M)),NA())</f>
        <v>2.1560841564264775E-2</v>
      </c>
      <c r="O1262" s="52">
        <f>IFERROR(_xll.qlIndexFixing(ONIndex6M,I1262,TRUE,_xll.ohTrigger(RecalcTrigger,Trigger6M)),NA())</f>
        <v>2.1562793649980705E-2</v>
      </c>
      <c r="P1262" s="52">
        <f>IFERROR(_xll.qlIndexFixing(Index1Y,$H1262,TRUE,_xll.ohTrigger(RecalcTrigger,Trigger1Y)),NA())</f>
        <v>2.1944276994096044E-2</v>
      </c>
      <c r="Q1262" s="52">
        <f>IFERROR(_xll.qlIndexFixing(ONIndex1Y,I1262,TRUE,_xll.ohTrigger(RecalcTrigger,Trigger1Y)),NA())</f>
        <v>2.1961519465145685E-2</v>
      </c>
    </row>
    <row r="1263" spans="2:17" x14ac:dyDescent="0.2">
      <c r="B1263" s="46" t="s">
        <v>42</v>
      </c>
      <c r="D1263" s="49">
        <f>_xll.qlCalendarAdvance(Calendar,$D1262,B1263,"f",FALSE)</f>
        <v>48219</v>
      </c>
      <c r="E1263" s="49">
        <f>_xll.qlInterestRateIndexValueDate(IndexON,D1263)</f>
        <v>48219</v>
      </c>
      <c r="F1263" s="52">
        <f>IFERROR(_xll.qlIndexFixing(IndexON,D1263,TRUE,_xll.ohTrigger(RecalcTrigger,TriggerON)),NA())</f>
        <v>2.0621421338917756E-2</v>
      </c>
      <c r="H1263" s="49">
        <f>_xll.qlCalendarAdvance(Calendar,$H1262,B1263,"f",FALSE)</f>
        <v>48219</v>
      </c>
      <c r="I1263" s="49">
        <f>_xll.qlInterestRateIndexValueDate(Index1M,$H1263)</f>
        <v>48221</v>
      </c>
      <c r="J1263" s="52">
        <f>IFERROR(_xll.qlIndexFixing(Index1M,$H1263,TRUE,_xll.ohTrigger(RecalcTrigger,Trigger1M)),NA())</f>
        <v>2.0875803738040488E-2</v>
      </c>
      <c r="K1263" s="52">
        <f>IFERROR(_xll.qlIndexFixing(ONIndex1M,I1263,TRUE,_xll.ohTrigger(RecalcTrigger,Trigger1M)),NA())</f>
        <v>2.0870483625552438E-2</v>
      </c>
      <c r="L1263" s="52">
        <f>IFERROR(_xll.qlIndexFixing(Index3M,H1263,TRUE,_xll.ohTrigger(RecalcTrigger,Trigger3M)),NA())</f>
        <v>2.1338826744973727E-2</v>
      </c>
      <c r="M1263" s="52">
        <f>IFERROR(_xll.qlIndexFixing(ONIndex3M,I1263,TRUE,_xll.ohTrigger(RecalcTrigger,Trigger3M)),NA())</f>
        <v>2.1333588921503832E-2</v>
      </c>
      <c r="N1263" s="52">
        <f>IFERROR(_xll.qlIndexFixing(Index6M,$H1263,TRUE,_xll.ohTrigger(RecalcTrigger,Trigger6M)),NA())</f>
        <v>2.1552399477115434E-2</v>
      </c>
      <c r="O1263" s="52">
        <f>IFERROR(_xll.qlIndexFixing(ONIndex6M,I1263,TRUE,_xll.ohTrigger(RecalcTrigger,Trigger6M)),NA())</f>
        <v>2.1554930896172664E-2</v>
      </c>
      <c r="P1263" s="52">
        <f>IFERROR(_xll.qlIndexFixing(Index1Y,$H1263,TRUE,_xll.ohTrigger(RecalcTrigger,Trigger1Y)),NA())</f>
        <v>2.1934905037366236E-2</v>
      </c>
      <c r="Q1263" s="52">
        <f>IFERROR(_xll.qlIndexFixing(ONIndex1Y,I1263,TRUE,_xll.ohTrigger(RecalcTrigger,Trigger1Y)),NA())</f>
        <v>2.1953593144745653E-2</v>
      </c>
    </row>
    <row r="1264" spans="2:17" x14ac:dyDescent="0.2">
      <c r="B1264" s="46" t="s">
        <v>42</v>
      </c>
      <c r="D1264" s="49">
        <f>_xll.qlCalendarAdvance(Calendar,$D1263,B1264,"f",FALSE)</f>
        <v>48226</v>
      </c>
      <c r="E1264" s="49">
        <f>_xll.qlInterestRateIndexValueDate(IndexON,D1264)</f>
        <v>48226</v>
      </c>
      <c r="F1264" s="52">
        <f>IFERROR(_xll.qlIndexFixing(IndexON,D1264,TRUE,_xll.ohTrigger(RecalcTrigger,TriggerON)),NA())</f>
        <v>2.0613646463534252E-2</v>
      </c>
      <c r="H1264" s="49">
        <f>_xll.qlCalendarAdvance(Calendar,$H1263,B1264,"f",FALSE)</f>
        <v>48226</v>
      </c>
      <c r="I1264" s="49">
        <f>_xll.qlInterestRateIndexValueDate(Index1M,$H1264)</f>
        <v>48228</v>
      </c>
      <c r="J1264" s="52">
        <f>IFERROR(_xll.qlIndexFixing(Index1M,$H1264,TRUE,_xll.ohTrigger(RecalcTrigger,Trigger1M)),NA())</f>
        <v>2.0867579125896651E-2</v>
      </c>
      <c r="K1264" s="52">
        <f>IFERROR(_xll.qlIndexFixing(ONIndex1M,I1264,TRUE,_xll.ohTrigger(RecalcTrigger,Trigger1M)),NA())</f>
        <v>2.086235850489615E-2</v>
      </c>
      <c r="L1264" s="52">
        <f>IFERROR(_xll.qlIndexFixing(Index3M,H1264,TRUE,_xll.ohTrigger(RecalcTrigger,Trigger3M)),NA())</f>
        <v>2.1329884856643288E-2</v>
      </c>
      <c r="M1264" s="52">
        <f>IFERROR(_xll.qlIndexFixing(ONIndex3M,I1264,TRUE,_xll.ohTrigger(RecalcTrigger,Trigger3M)),NA())</f>
        <v>2.1324974351966119E-2</v>
      </c>
      <c r="N1264" s="52">
        <f>IFERROR(_xll.qlIndexFixing(Index6M,$H1264,TRUE,_xll.ohTrigger(RecalcTrigger,Trigger6M)),NA())</f>
        <v>2.1542507872884784E-2</v>
      </c>
      <c r="O1264" s="52">
        <f>IFERROR(_xll.qlIndexFixing(ONIndex6M,I1264,TRUE,_xll.ohTrigger(RecalcTrigger,Trigger6M)),NA())</f>
        <v>2.1545713438095859E-2</v>
      </c>
      <c r="P1264" s="52">
        <f>IFERROR(_xll.qlIndexFixing(Index1Y,$H1264,TRUE,_xll.ohTrigger(RecalcTrigger,Trigger1Y)),NA())</f>
        <v>2.1924082761053305E-2</v>
      </c>
      <c r="Q1264" s="52">
        <f>IFERROR(_xll.qlIndexFixing(ONIndex1Y,I1264,TRUE,_xll.ohTrigger(RecalcTrigger,Trigger1Y)),NA())</f>
        <v>2.1944296731506441E-2</v>
      </c>
    </row>
    <row r="1265" spans="2:17" x14ac:dyDescent="0.2">
      <c r="B1265" s="46" t="s">
        <v>42</v>
      </c>
      <c r="D1265" s="49">
        <f>_xll.qlCalendarAdvance(Calendar,$D1264,B1265,"f",FALSE)</f>
        <v>48233</v>
      </c>
      <c r="E1265" s="49">
        <f>_xll.qlInterestRateIndexValueDate(IndexON,D1265)</f>
        <v>48233</v>
      </c>
      <c r="F1265" s="52">
        <f>IFERROR(_xll.qlIndexFixing(IndexON,D1265,TRUE,_xll.ohTrigger(RecalcTrigger,TriggerON)),NA())</f>
        <v>2.0605824551696017E-2</v>
      </c>
      <c r="H1265" s="49">
        <f>_xll.qlCalendarAdvance(Calendar,$H1264,B1265,"f",FALSE)</f>
        <v>48233</v>
      </c>
      <c r="I1265" s="49">
        <f>_xll.qlInterestRateIndexValueDate(Index1M,$H1265)</f>
        <v>48235</v>
      </c>
      <c r="J1265" s="52">
        <f>IFERROR(_xll.qlIndexFixing(Index1M,$H1265,TRUE,_xll.ohTrigger(RecalcTrigger,Trigger1M)),NA())</f>
        <v>2.0859302994391538E-2</v>
      </c>
      <c r="K1265" s="52">
        <f>IFERROR(_xll.qlIndexFixing(ONIndex1M,I1265,TRUE,_xll.ohTrigger(RecalcTrigger,Trigger1M)),NA())</f>
        <v>2.0854181648743975E-2</v>
      </c>
      <c r="L1265" s="52">
        <f>IFERROR(_xll.qlIndexFixing(Index3M,H1265,TRUE,_xll.ohTrigger(RecalcTrigger,Trigger3M)),NA())</f>
        <v>2.1320895375723636E-2</v>
      </c>
      <c r="M1265" s="52">
        <f>IFERROR(_xll.qlIndexFixing(ONIndex3M,I1265,TRUE,_xll.ohTrigger(RecalcTrigger,Trigger3M)),NA())</f>
        <v>2.1316311305685787E-2</v>
      </c>
      <c r="N1265" s="52">
        <f>IFERROR(_xll.qlIndexFixing(Index6M,$H1265,TRUE,_xll.ohTrigger(RecalcTrigger,Trigger6M)),NA())</f>
        <v>2.1532570678030549E-2</v>
      </c>
      <c r="O1265" s="52">
        <f>IFERROR(_xll.qlIndexFixing(ONIndex6M,I1265,TRUE,_xll.ohTrigger(RecalcTrigger,Trigger6M)),NA())</f>
        <v>2.1536448509751338E-2</v>
      </c>
      <c r="P1265" s="52">
        <f>IFERROR(_xll.qlIndexFixing(Index1Y,$H1265,TRUE,_xll.ohTrigger(RecalcTrigger,Trigger1Y)),NA())</f>
        <v>2.1913210491113524E-2</v>
      </c>
      <c r="Q1265" s="52">
        <f>IFERROR(_xll.qlIndexFixing(ONIndex1Y,I1265,TRUE,_xll.ohTrigger(RecalcTrigger,Trigger1Y)),NA())</f>
        <v>2.1934947642803237E-2</v>
      </c>
    </row>
    <row r="1266" spans="2:17" x14ac:dyDescent="0.2">
      <c r="B1266" s="46" t="s">
        <v>42</v>
      </c>
      <c r="D1266" s="49">
        <f>_xll.qlCalendarAdvance(Calendar,$D1265,B1266,"f",FALSE)</f>
        <v>48240</v>
      </c>
      <c r="E1266" s="49">
        <f>_xll.qlInterestRateIndexValueDate(IndexON,D1266)</f>
        <v>48240</v>
      </c>
      <c r="F1266" s="52">
        <f>IFERROR(_xll.qlIndexFixing(IndexON,D1266,TRUE,_xll.ohTrigger(RecalcTrigger,TriggerON)),NA())</f>
        <v>2.0597955810677249E-2</v>
      </c>
      <c r="H1266" s="49">
        <f>_xll.qlCalendarAdvance(Calendar,$H1265,B1266,"f",FALSE)</f>
        <v>48240</v>
      </c>
      <c r="I1266" s="49">
        <f>_xll.qlInterestRateIndexValueDate(Index1M,$H1266)</f>
        <v>48242</v>
      </c>
      <c r="J1266" s="52">
        <f>IFERROR(_xll.qlIndexFixing(Index1M,$H1266,TRUE,_xll.ohTrigger(RecalcTrigger,Trigger1M)),NA())</f>
        <v>2.0850961661989499E-2</v>
      </c>
      <c r="K1266" s="52">
        <f>IFERROR(_xll.qlIndexFixing(ONIndex1M,I1266,TRUE,_xll.ohTrigger(RecalcTrigger,Trigger1M)),NA())</f>
        <v>2.0845953241268589E-2</v>
      </c>
      <c r="L1266" s="52">
        <f>IFERROR(_xll.qlIndexFixing(Index3M,H1266,TRUE,_xll.ohTrigger(RecalcTrigger,Trigger3M)),NA())</f>
        <v>2.1311858494208007E-2</v>
      </c>
      <c r="M1266" s="52">
        <f>IFERROR(_xll.qlIndexFixing(ONIndex3M,I1266,TRUE,_xll.ohTrigger(RecalcTrigger,Trigger3M)),NA())</f>
        <v>2.1307599973310332E-2</v>
      </c>
      <c r="N1266" s="52">
        <f>IFERROR(_xll.qlIndexFixing(Index6M,$H1266,TRUE,_xll.ohTrigger(RecalcTrigger,Trigger6M)),NA())</f>
        <v>2.152258808298458E-2</v>
      </c>
      <c r="O1266" s="52">
        <f>IFERROR(_xll.qlIndexFixing(ONIndex6M,I1266,TRUE,_xll.ohTrigger(RecalcTrigger,Trigger6M)),NA())</f>
        <v>2.1527136298828964E-2</v>
      </c>
      <c r="P1266" s="52">
        <f>IFERROR(_xll.qlIndexFixing(Index1Y,$H1266,TRUE,_xll.ohTrigger(RecalcTrigger,Trigger1Y)),NA())</f>
        <v>2.190228837509909E-2</v>
      </c>
      <c r="Q1266" s="52">
        <f>IFERROR(_xll.qlIndexFixing(ONIndex1Y,I1266,TRUE,_xll.ohTrigger(RecalcTrigger,Trigger1Y)),NA())</f>
        <v>2.1925546021002162E-2</v>
      </c>
    </row>
    <row r="1267" spans="2:17" x14ac:dyDescent="0.2">
      <c r="B1267" s="46" t="s">
        <v>42</v>
      </c>
      <c r="D1267" s="49">
        <f>_xll.qlCalendarAdvance(Calendar,$D1266,B1267,"f",FALSE)</f>
        <v>48247</v>
      </c>
      <c r="E1267" s="49">
        <f>_xll.qlInterestRateIndexValueDate(IndexON,D1267)</f>
        <v>48247</v>
      </c>
      <c r="F1267" s="52">
        <f>IFERROR(_xll.qlIndexFixing(IndexON,D1267,TRUE,_xll.ohTrigger(RecalcTrigger,TriggerON)),NA())</f>
        <v>2.0590040448151825E-2</v>
      </c>
      <c r="H1267" s="49">
        <f>_xll.qlCalendarAdvance(Calendar,$H1266,B1267,"f",FALSE)</f>
        <v>48247</v>
      </c>
      <c r="I1267" s="49">
        <f>_xll.qlInterestRateIndexValueDate(Index1M,$H1267)</f>
        <v>48249</v>
      </c>
      <c r="J1267" s="52">
        <f>IFERROR(_xll.qlIndexFixing(Index1M,$H1267,TRUE,_xll.ohTrigger(RecalcTrigger,Trigger1M)),NA())</f>
        <v>2.0842595414675261E-2</v>
      </c>
      <c r="K1267" s="52">
        <f>IFERROR(_xll.qlIndexFixing(ONIndex1M,I1267,TRUE,_xll.ohTrigger(RecalcTrigger,Trigger1M)),NA())</f>
        <v>2.0837673466882478E-2</v>
      </c>
      <c r="L1267" s="52">
        <f>IFERROR(_xll.qlIndexFixing(Index3M,H1267,TRUE,_xll.ohTrigger(RecalcTrigger,Trigger3M)),NA())</f>
        <v>2.1302802883596428E-2</v>
      </c>
      <c r="M1267" s="52">
        <f>IFERROR(_xll.qlIndexFixing(ONIndex3M,I1267,TRUE,_xll.ohTrigger(RecalcTrigger,Trigger3M)),NA())</f>
        <v>2.1298840545487252E-2</v>
      </c>
      <c r="N1267" s="52">
        <f>IFERROR(_xll.qlIndexFixing(Index6M,$H1267,TRUE,_xll.ohTrigger(RecalcTrigger,Trigger6M)),NA())</f>
        <v>2.1512560278174324E-2</v>
      </c>
      <c r="O1267" s="52">
        <f>IFERROR(_xll.qlIndexFixing(ONIndex6M,I1267,TRUE,_xll.ohTrigger(RecalcTrigger,Trigger6M)),NA())</f>
        <v>2.1517776993258408E-2</v>
      </c>
      <c r="P1267" s="52">
        <f>IFERROR(_xll.qlIndexFixing(Index1Y,$H1267,TRUE,_xll.ohTrigger(RecalcTrigger,Trigger1Y)),NA())</f>
        <v>2.1891316560564787E-2</v>
      </c>
      <c r="Q1267" s="52">
        <f>IFERROR(_xll.qlIndexFixing(ONIndex1Y,I1267,TRUE,_xll.ohTrigger(RecalcTrigger,Trigger1Y)),NA())</f>
        <v>2.1916092009108823E-2</v>
      </c>
    </row>
    <row r="1268" spans="2:17" x14ac:dyDescent="0.2">
      <c r="B1268" s="46" t="s">
        <v>42</v>
      </c>
      <c r="D1268" s="49">
        <f>_xll.qlCalendarAdvance(Calendar,$D1267,B1268,"f",FALSE)</f>
        <v>48254</v>
      </c>
      <c r="E1268" s="49">
        <f>_xll.qlInterestRateIndexValueDate(IndexON,D1268)</f>
        <v>48254</v>
      </c>
      <c r="F1268" s="52">
        <f>IFERROR(_xll.qlIndexFixing(IndexON,D1268,TRUE,_xll.ohTrigger(RecalcTrigger,TriggerON)),NA())</f>
        <v>2.0582078671953496E-2</v>
      </c>
      <c r="H1268" s="49">
        <f>_xll.qlCalendarAdvance(Calendar,$H1267,B1268,"f",FALSE)</f>
        <v>48254</v>
      </c>
      <c r="I1268" s="49">
        <f>_xll.qlInterestRateIndexValueDate(Index1M,$H1268)</f>
        <v>48256</v>
      </c>
      <c r="J1268" s="52">
        <f>IFERROR(_xll.qlIndexFixing(Index1M,$H1268,TRUE,_xll.ohTrigger(RecalcTrigger,Trigger1M)),NA())</f>
        <v>2.0834178170871232E-2</v>
      </c>
      <c r="K1268" s="52">
        <f>IFERROR(_xll.qlIndexFixing(ONIndex1M,I1268,TRUE,_xll.ohTrigger(RecalcTrigger,Trigger1M)),NA())</f>
        <v>2.0829342509838256E-2</v>
      </c>
      <c r="L1268" s="52">
        <f>IFERROR(_xll.qlIndexFixing(Index3M,H1268,TRUE,_xll.ohTrigger(RecalcTrigger,Trigger3M)),NA())</f>
        <v>2.1293675637873655E-2</v>
      </c>
      <c r="M1268" s="52">
        <f>IFERROR(_xll.qlIndexFixing(ONIndex3M,I1268,TRUE,_xll.ohTrigger(RecalcTrigger,Trigger3M)),NA())</f>
        <v>2.1290033212943982E-2</v>
      </c>
      <c r="N1268" s="52">
        <f>IFERROR(_xll.qlIndexFixing(Index6M,$H1268,TRUE,_xll.ohTrigger(RecalcTrigger,Trigger6M)),NA())</f>
        <v>2.1502487454029873E-2</v>
      </c>
      <c r="O1268" s="52">
        <f>IFERROR(_xll.qlIndexFixing(ONIndex6M,I1268,TRUE,_xll.ohTrigger(RecalcTrigger,Trigger6M)),NA())</f>
        <v>2.1508370780649599E-2</v>
      </c>
      <c r="P1268" s="52">
        <f>IFERROR(_xll.qlIndexFixing(Index1Y,$H1268,TRUE,_xll.ohTrigger(RecalcTrigger,Trigger1Y)),NA())</f>
        <v>2.1880295195064979E-2</v>
      </c>
      <c r="Q1268" s="52">
        <f>IFERROR(_xll.qlIndexFixing(ONIndex1Y,I1268,TRUE,_xll.ohTrigger(RecalcTrigger,Trigger1Y)),NA())</f>
        <v>2.1906585749809082E-2</v>
      </c>
    </row>
    <row r="1269" spans="2:17" x14ac:dyDescent="0.2">
      <c r="B1269" s="46" t="s">
        <v>42</v>
      </c>
      <c r="D1269" s="49">
        <f>_xll.qlCalendarAdvance(Calendar,$D1268,B1269,"f",FALSE)</f>
        <v>48261</v>
      </c>
      <c r="E1269" s="49">
        <f>_xll.qlInterestRateIndexValueDate(IndexON,D1269)</f>
        <v>48261</v>
      </c>
      <c r="F1269" s="52">
        <f>IFERROR(_xll.qlIndexFixing(IndexON,D1269,TRUE,_xll.ohTrigger(RecalcTrigger,TriggerON)),NA())</f>
        <v>2.0574070689196589E-2</v>
      </c>
      <c r="H1269" s="49">
        <f>_xll.qlCalendarAdvance(Calendar,$H1268,B1269,"f",FALSE)</f>
        <v>48261</v>
      </c>
      <c r="I1269" s="49">
        <f>_xll.qlInterestRateIndexValueDate(Index1M,$H1269)</f>
        <v>48263</v>
      </c>
      <c r="J1269" s="52">
        <f>IFERROR(_xll.qlIndexFixing(Index1M,$H1269,TRUE,_xll.ohTrigger(RecalcTrigger,Trigger1M)),NA())</f>
        <v>2.082571011525727E-2</v>
      </c>
      <c r="K1269" s="52">
        <f>IFERROR(_xll.qlIndexFixing(ONIndex1M,I1269,TRUE,_xll.ohTrigger(RecalcTrigger,Trigger1M)),NA())</f>
        <v>2.0820960554228662E-2</v>
      </c>
      <c r="L1269" s="52">
        <f>IFERROR(_xll.qlIndexFixing(Index3M,H1269,TRUE,_xll.ohTrigger(RecalcTrigger,Trigger3M)),NA())</f>
        <v>2.128450155634809E-2</v>
      </c>
      <c r="M1269" s="52">
        <f>IFERROR(_xll.qlIndexFixing(ONIndex3M,I1269,TRUE,_xll.ohTrigger(RecalcTrigger,Trigger3M)),NA())</f>
        <v>2.1281178166248083E-2</v>
      </c>
      <c r="N1269" s="52">
        <f>IFERROR(_xll.qlIndexFixing(Index6M,$H1269,TRUE,_xll.ohTrigger(RecalcTrigger,Trigger6M)),NA())</f>
        <v>2.1492369800976924E-2</v>
      </c>
      <c r="O1269" s="52">
        <f>IFERROR(_xll.qlIndexFixing(ONIndex6M,I1269,TRUE,_xll.ohTrigger(RecalcTrigger,Trigger6M)),NA())</f>
        <v>2.1498917848612464E-2</v>
      </c>
      <c r="P1269" s="52">
        <f>IFERROR(_xll.qlIndexFixing(Index1Y,$H1269,TRUE,_xll.ohTrigger(RecalcTrigger,Trigger1Y)),NA())</f>
        <v>2.1869224426155767E-2</v>
      </c>
      <c r="Q1269" s="52">
        <f>IFERROR(_xll.qlIndexFixing(ONIndex1Y,I1269,TRUE,_xll.ohTrigger(RecalcTrigger,Trigger1Y)),NA())</f>
        <v>2.1897027385628931E-2</v>
      </c>
    </row>
    <row r="1270" spans="2:17" x14ac:dyDescent="0.2">
      <c r="B1270" s="46" t="s">
        <v>42</v>
      </c>
      <c r="D1270" s="49">
        <f>_xll.qlCalendarAdvance(Calendar,$D1269,B1270,"f",FALSE)</f>
        <v>48268</v>
      </c>
      <c r="E1270" s="49">
        <f>_xll.qlInterestRateIndexValueDate(IndexON,D1270)</f>
        <v>48268</v>
      </c>
      <c r="F1270" s="52">
        <f>IFERROR(_xll.qlIndexFixing(IndexON,D1270,TRUE,_xll.ohTrigger(RecalcTrigger,TriggerON)),NA())</f>
        <v>2.0566016707794788E-2</v>
      </c>
      <c r="H1270" s="49">
        <f>_xll.qlCalendarAdvance(Calendar,$H1269,B1270,"f",FALSE)</f>
        <v>48268</v>
      </c>
      <c r="I1270" s="49">
        <f>_xll.qlInterestRateIndexValueDate(Index1M,$H1270)</f>
        <v>48270</v>
      </c>
      <c r="J1270" s="52">
        <f>IFERROR(_xll.qlIndexFixing(Index1M,$H1270,TRUE,_xll.ohTrigger(RecalcTrigger,Trigger1M)),NA())</f>
        <v>2.0817143426487501E-2</v>
      </c>
      <c r="K1270" s="52">
        <f>IFERROR(_xll.qlIndexFixing(ONIndex1M,I1270,TRUE,_xll.ohTrigger(RecalcTrigger,Trigger1M)),NA())</f>
        <v>2.0812527784626056E-2</v>
      </c>
      <c r="L1270" s="52">
        <f>IFERROR(_xll.qlIndexFixing(Index3M,H1270,TRUE,_xll.ohTrigger(RecalcTrigger,Trigger3M)),NA())</f>
        <v>2.1275280830991505E-2</v>
      </c>
      <c r="M1270" s="52">
        <f>IFERROR(_xll.qlIndexFixing(ONIndex3M,I1270,TRUE,_xll.ohTrigger(RecalcTrigger,Trigger3M)),NA())</f>
        <v>2.1272275596047052E-2</v>
      </c>
      <c r="N1270" s="52">
        <f>IFERROR(_xll.qlIndexFixing(Index6M,$H1270,TRUE,_xll.ohTrigger(RecalcTrigger,Trigger6M)),NA())</f>
        <v>2.148220750944381E-2</v>
      </c>
      <c r="O1270" s="52">
        <f>IFERROR(_xll.qlIndexFixing(ONIndex6M,I1270,TRUE,_xll.ohTrigger(RecalcTrigger,Trigger6M)),NA())</f>
        <v>2.1489418385076675E-2</v>
      </c>
      <c r="P1270" s="52">
        <f>IFERROR(_xll.qlIndexFixing(Index1Y,$H1270,TRUE,_xll.ohTrigger(RecalcTrigger,Trigger1Y)),NA())</f>
        <v>2.1858104401394112E-2</v>
      </c>
      <c r="Q1270" s="52">
        <f>IFERROR(_xll.qlIndexFixing(ONIndex1Y,I1270,TRUE,_xll.ohTrigger(RecalcTrigger,Trigger1Y)),NA())</f>
        <v>2.1887417059733849E-2</v>
      </c>
    </row>
    <row r="1271" spans="2:17" x14ac:dyDescent="0.2">
      <c r="B1271" s="46" t="s">
        <v>42</v>
      </c>
      <c r="D1271" s="49">
        <f>_xll.qlCalendarAdvance(Calendar,$D1270,B1271,"f",FALSE)</f>
        <v>48275</v>
      </c>
      <c r="E1271" s="49">
        <f>_xll.qlInterestRateIndexValueDate(IndexON,D1271)</f>
        <v>48275</v>
      </c>
      <c r="F1271" s="52">
        <f>IFERROR(_xll.qlIndexFixing(IndexON,D1271,TRUE,_xll.ohTrigger(RecalcTrigger,TriggerON)),NA())</f>
        <v>2.0557916935342035E-2</v>
      </c>
      <c r="H1271" s="49">
        <f>_xll.qlCalendarAdvance(Calendar,$H1270,B1271,"f",FALSE)</f>
        <v>48275</v>
      </c>
      <c r="I1271" s="49">
        <f>_xll.qlInterestRateIndexValueDate(Index1M,$H1271)</f>
        <v>48277</v>
      </c>
      <c r="J1271" s="52">
        <f>IFERROR(_xll.qlIndexFixing(Index1M,$H1271,TRUE,_xll.ohTrigger(RecalcTrigger,Trigger1M)),NA())</f>
        <v>2.0808574643616518E-2</v>
      </c>
      <c r="K1271" s="52">
        <f>IFERROR(_xll.qlIndexFixing(ONIndex1M,I1271,TRUE,_xll.ohTrigger(RecalcTrigger,Trigger1M)),NA())</f>
        <v>2.0804044385203113E-2</v>
      </c>
      <c r="L1271" s="52">
        <f>IFERROR(_xll.qlIndexFixing(Index3M,H1271,TRUE,_xll.ohTrigger(RecalcTrigger,Trigger3M)),NA())</f>
        <v>2.1265925576114567E-2</v>
      </c>
      <c r="M1271" s="52">
        <f>IFERROR(_xll.qlIndexFixing(ONIndex3M,I1271,TRUE,_xll.ohTrigger(RecalcTrigger,Trigger3M)),NA())</f>
        <v>2.1263325693148261E-2</v>
      </c>
      <c r="N1271" s="52">
        <f>IFERROR(_xll.qlIndexFixing(Index6M,$H1271,TRUE,_xll.ohTrigger(RecalcTrigger,Trigger6M)),NA())</f>
        <v>2.1471572674399302E-2</v>
      </c>
      <c r="O1271" s="52">
        <f>IFERROR(_xll.qlIndexFixing(ONIndex6M,I1271,TRUE,_xll.ohTrigger(RecalcTrigger,Trigger6M)),NA())</f>
        <v>2.1479872577572223E-2</v>
      </c>
      <c r="P1271" s="52">
        <f>IFERROR(_xll.qlIndexFixing(Index1Y,$H1271,TRUE,_xll.ohTrigger(RecalcTrigger,Trigger1Y)),NA())</f>
        <v>2.1847450234379961E-2</v>
      </c>
      <c r="Q1271" s="52">
        <f>IFERROR(_xll.qlIndexFixing(ONIndex1Y,I1271,TRUE,_xll.ohTrigger(RecalcTrigger,Trigger1Y)),NA())</f>
        <v>2.1877754914330083E-2</v>
      </c>
    </row>
    <row r="1272" spans="2:17" x14ac:dyDescent="0.2">
      <c r="B1272" s="46" t="s">
        <v>42</v>
      </c>
      <c r="D1272" s="49">
        <f>_xll.qlCalendarAdvance(Calendar,$D1271,B1272,"f",FALSE)</f>
        <v>48282</v>
      </c>
      <c r="E1272" s="49">
        <f>_xll.qlInterestRateIndexValueDate(IndexON,D1272)</f>
        <v>48282</v>
      </c>
      <c r="F1272" s="52">
        <f>IFERROR(_xll.qlIndexFixing(IndexON,D1272,TRUE,_xll.ohTrigger(RecalcTrigger,TriggerON)),NA())</f>
        <v>2.0549771579192466E-2</v>
      </c>
      <c r="H1272" s="49">
        <f>_xll.qlCalendarAdvance(Calendar,$H1271,B1272,"f",FALSE)</f>
        <v>48282</v>
      </c>
      <c r="I1272" s="49">
        <f>_xll.qlInterestRateIndexValueDate(Index1M,$H1272)</f>
        <v>48284</v>
      </c>
      <c r="J1272" s="52">
        <f>IFERROR(_xll.qlIndexFixing(Index1M,$H1272,TRUE,_xll.ohTrigger(RecalcTrigger,Trigger1M)),NA())</f>
        <v>2.0799943049002456E-2</v>
      </c>
      <c r="K1272" s="52">
        <f>IFERROR(_xll.qlIndexFixing(ONIndex1M,I1272,TRUE,_xll.ohTrigger(RecalcTrigger,Trigger1M)),NA())</f>
        <v>2.0795510540212447E-2</v>
      </c>
      <c r="L1272" s="52">
        <f>IFERROR(_xll.qlIndexFixing(Index3M,H1272,TRUE,_xll.ohTrigger(RecalcTrigger,Trigger3M)),NA())</f>
        <v>2.1256604507560173E-2</v>
      </c>
      <c r="M1272" s="52">
        <f>IFERROR(_xll.qlIndexFixing(ONIndex3M,I1272,TRUE,_xll.ohTrigger(RecalcTrigger,Trigger3M)),NA())</f>
        <v>2.1254328648039333E-2</v>
      </c>
      <c r="N1272" s="52">
        <f>IFERROR(_xll.qlIndexFixing(Index6M,$H1272,TRUE,_xll.ohTrigger(RecalcTrigger,Trigger6M)),NA())</f>
        <v>2.1461306870115233E-2</v>
      </c>
      <c r="O1272" s="52">
        <f>IFERROR(_xll.qlIndexFixing(ONIndex6M,I1272,TRUE,_xll.ohTrigger(RecalcTrigger,Trigger6M)),NA())</f>
        <v>2.1470280614028781E-2</v>
      </c>
      <c r="P1272" s="52">
        <f>IFERROR(_xll.qlIndexFixing(Index1Y,$H1272,TRUE,_xll.ohTrigger(RecalcTrigger,Trigger1Y)),NA())</f>
        <v>2.1836244363450701E-2</v>
      </c>
      <c r="Q1272" s="52">
        <f>IFERROR(_xll.qlIndexFixing(ONIndex1Y,I1272,TRUE,_xll.ohTrigger(RecalcTrigger,Trigger1Y)),NA())</f>
        <v>2.1868041092583113E-2</v>
      </c>
    </row>
    <row r="1273" spans="2:17" x14ac:dyDescent="0.2">
      <c r="B1273" s="46" t="s">
        <v>42</v>
      </c>
      <c r="D1273" s="49">
        <f>_xll.qlCalendarAdvance(Calendar,$D1272,B1273,"f",FALSE)</f>
        <v>48289</v>
      </c>
      <c r="E1273" s="49">
        <f>_xll.qlInterestRateIndexValueDate(IndexON,D1273)</f>
        <v>48289</v>
      </c>
      <c r="F1273" s="52">
        <f>IFERROR(_xll.qlIndexFixing(IndexON,D1273,TRUE,_xll.ohTrigger(RecalcTrigger,TriggerON)),NA())</f>
        <v>2.0541580846940022E-2</v>
      </c>
      <c r="H1273" s="49">
        <f>_xll.qlCalendarAdvance(Calendar,$H1272,B1273,"f",FALSE)</f>
        <v>48289</v>
      </c>
      <c r="I1273" s="49">
        <f>_xll.qlInterestRateIndexValueDate(Index1M,$H1273)</f>
        <v>48291</v>
      </c>
      <c r="J1273" s="52">
        <f>IFERROR(_xll.qlIndexFixing(Index1M,$H1273,TRUE,_xll.ohTrigger(RecalcTrigger,Trigger1M)),NA())</f>
        <v>2.0791261412859974E-2</v>
      </c>
      <c r="K1273" s="52">
        <f>IFERROR(_xll.qlIndexFixing(ONIndex1M,I1273,TRUE,_xll.ohTrigger(RecalcTrigger,Trigger1M)),NA())</f>
        <v>2.0786926433986608E-2</v>
      </c>
      <c r="L1273" s="52">
        <f>IFERROR(_xll.qlIndexFixing(Index3M,H1273,TRUE,_xll.ohTrigger(RecalcTrigger,Trigger3M)),NA())</f>
        <v>2.1247237393586998E-2</v>
      </c>
      <c r="M1273" s="52">
        <f>IFERROR(_xll.qlIndexFixing(ONIndex3M,I1273,TRUE,_xll.ohTrigger(RecalcTrigger,Trigger3M)),NA())</f>
        <v>2.1245284651447705E-2</v>
      </c>
      <c r="N1273" s="52">
        <f>IFERROR(_xll.qlIndexFixing(Index6M,$H1273,TRUE,_xll.ohTrigger(RecalcTrigger,Trigger6M)),NA())</f>
        <v>2.1450997043755287E-2</v>
      </c>
      <c r="O1273" s="52">
        <f>IFERROR(_xll.qlIndexFixing(ONIndex6M,I1273,TRUE,_xll.ohTrigger(RecalcTrigger,Trigger6M)),NA())</f>
        <v>2.1460642681976339E-2</v>
      </c>
      <c r="P1273" s="52">
        <f>IFERROR(_xll.qlIndexFixing(Index1Y,$H1273,TRUE,_xll.ohTrigger(RecalcTrigger,Trigger1Y)),NA())</f>
        <v>2.1824989655487299E-2</v>
      </c>
      <c r="Q1273" s="52">
        <f>IFERROR(_xll.qlIndexFixing(ONIndex1Y,I1273,TRUE,_xll.ohTrigger(RecalcTrigger,Trigger1Y)),NA())</f>
        <v>2.1858275737018928E-2</v>
      </c>
    </row>
    <row r="1274" spans="2:17" x14ac:dyDescent="0.2">
      <c r="B1274" s="46" t="s">
        <v>42</v>
      </c>
      <c r="D1274" s="49">
        <f>_xll.qlCalendarAdvance(Calendar,$D1273,B1274,"f",FALSE)</f>
        <v>48296</v>
      </c>
      <c r="E1274" s="49">
        <f>_xll.qlInterestRateIndexValueDate(IndexON,D1274)</f>
        <v>48296</v>
      </c>
      <c r="F1274" s="52">
        <f>IFERROR(_xll.qlIndexFixing(IndexON,D1274,TRUE,_xll.ohTrigger(RecalcTrigger,TriggerON)),NA())</f>
        <v>2.0533344946418453E-2</v>
      </c>
      <c r="H1274" s="49">
        <f>_xll.qlCalendarAdvance(Calendar,$H1273,B1274,"f",FALSE)</f>
        <v>48296</v>
      </c>
      <c r="I1274" s="49">
        <f>_xll.qlInterestRateIndexValueDate(Index1M,$H1274)</f>
        <v>48298</v>
      </c>
      <c r="J1274" s="52">
        <f>IFERROR(_xll.qlIndexFixing(Index1M,$H1274,TRUE,_xll.ohTrigger(RecalcTrigger,Trigger1M)),NA())</f>
        <v>2.07825299199213E-2</v>
      </c>
      <c r="K1274" s="52">
        <f>IFERROR(_xll.qlIndexFixing(ONIndex1M,I1274,TRUE,_xll.ohTrigger(RecalcTrigger,Trigger1M)),NA())</f>
        <v>2.0775816169278372E-2</v>
      </c>
      <c r="L1274" s="52">
        <f>IFERROR(_xll.qlIndexFixing(Index3M,H1274,TRUE,_xll.ohTrigger(RecalcTrigger,Trigger3M)),NA())</f>
        <v>2.123782442620319E-2</v>
      </c>
      <c r="M1274" s="52">
        <f>IFERROR(_xll.qlIndexFixing(ONIndex3M,I1274,TRUE,_xll.ohTrigger(RecalcTrigger,Trigger3M)),NA())</f>
        <v>2.1233587972702139E-2</v>
      </c>
      <c r="N1274" s="52">
        <f>IFERROR(_xll.qlIndexFixing(Index6M,$H1274,TRUE,_xll.ohTrigger(RecalcTrigger,Trigger6M)),NA())</f>
        <v>2.1440643385801504E-2</v>
      </c>
      <c r="O1274" s="52">
        <f>IFERROR(_xll.qlIndexFixing(ONIndex6M,I1274,TRUE,_xll.ohTrigger(RecalcTrigger,Trigger6M)),NA())</f>
        <v>2.1448183811720867E-2</v>
      </c>
      <c r="P1274" s="52">
        <f>IFERROR(_xll.qlIndexFixing(Index1Y,$H1274,TRUE,_xll.ohTrigger(RecalcTrigger,Trigger1Y)),NA())</f>
        <v>2.1813686258010546E-2</v>
      </c>
      <c r="Q1274" s="52">
        <f>IFERROR(_xll.qlIndexFixing(ONIndex1Y,I1274,TRUE,_xll.ohTrigger(RecalcTrigger,Trigger1Y)),NA())</f>
        <v>2.1845644786413487E-2</v>
      </c>
    </row>
    <row r="1275" spans="2:17" x14ac:dyDescent="0.2">
      <c r="B1275" s="46" t="s">
        <v>42</v>
      </c>
      <c r="D1275" s="49">
        <f>_xll.qlCalendarAdvance(Calendar,$D1274,B1275,"f",FALSE)</f>
        <v>48303</v>
      </c>
      <c r="E1275" s="49">
        <f>_xll.qlInterestRateIndexValueDate(IndexON,D1275)</f>
        <v>48303</v>
      </c>
      <c r="F1275" s="52">
        <f>IFERROR(_xll.qlIndexFixing(IndexON,D1275,TRUE,_xll.ohTrigger(RecalcTrigger,TriggerON)),NA())</f>
        <v>2.0525064084901956E-2</v>
      </c>
      <c r="H1275" s="49">
        <f>_xll.qlCalendarAdvance(Calendar,$H1274,B1275,"f",FALSE)</f>
        <v>48303</v>
      </c>
      <c r="I1275" s="49">
        <f>_xll.qlInterestRateIndexValueDate(Index1M,$H1275)</f>
        <v>48305</v>
      </c>
      <c r="J1275" s="52">
        <f>IFERROR(_xll.qlIndexFixing(Index1M,$H1275,TRUE,_xll.ohTrigger(RecalcTrigger,Trigger1M)),NA())</f>
        <v>2.0773748754916166E-2</v>
      </c>
      <c r="K1275" s="52">
        <f>IFERROR(_xll.qlIndexFixing(ONIndex1M,I1275,TRUE,_xll.ohTrigger(RecalcTrigger,Trigger1M)),NA())</f>
        <v>2.0769608174999732E-2</v>
      </c>
      <c r="L1275" s="52">
        <f>IFERROR(_xll.qlIndexFixing(Index3M,H1275,TRUE,_xll.ohTrigger(RecalcTrigger,Trigger3M)),NA())</f>
        <v>2.1228425212242118E-2</v>
      </c>
      <c r="M1275" s="52">
        <f>IFERROR(_xll.qlIndexFixing(ONIndex3M,I1275,TRUE,_xll.ohTrigger(RecalcTrigger,Trigger3M)),NA())</f>
        <v>2.1227056566406333E-2</v>
      </c>
      <c r="N1275" s="52">
        <f>IFERROR(_xll.qlIndexFixing(Index6M,$H1275,TRUE,_xll.ohTrigger(RecalcTrigger,Trigger6M)),NA())</f>
        <v>2.1430611904159062E-2</v>
      </c>
      <c r="O1275" s="52">
        <f>IFERROR(_xll.qlIndexFixing(ONIndex6M,I1275,TRUE,_xll.ohTrigger(RecalcTrigger,Trigger6M)),NA())</f>
        <v>2.1441229663503591E-2</v>
      </c>
      <c r="P1275" s="52">
        <f>IFERROR(_xll.qlIndexFixing(Index1Y,$H1275,TRUE,_xll.ohTrigger(RecalcTrigger,Trigger1Y)),NA())</f>
        <v>2.1802334318539698E-2</v>
      </c>
      <c r="Q1275" s="52">
        <f>IFERROR(_xll.qlIndexFixing(ONIndex1Y,I1275,TRUE,_xll.ohTrigger(RecalcTrigger,Trigger1Y)),NA())</f>
        <v>2.1838590995502116E-2</v>
      </c>
    </row>
    <row r="1276" spans="2:17" x14ac:dyDescent="0.2">
      <c r="B1276" s="46" t="s">
        <v>42</v>
      </c>
      <c r="D1276" s="49">
        <f>_xll.qlCalendarAdvance(Calendar,$D1275,B1276,"f",FALSE)</f>
        <v>48310</v>
      </c>
      <c r="E1276" s="49">
        <f>_xll.qlInterestRateIndexValueDate(IndexON,D1276)</f>
        <v>48310</v>
      </c>
      <c r="F1276" s="52">
        <f>IFERROR(_xll.qlIndexFixing(IndexON,D1276,TRUE,_xll.ohTrigger(RecalcTrigger,TriggerON)),NA())</f>
        <v>2.0516738469984475E-2</v>
      </c>
      <c r="H1276" s="49">
        <f>_xll.qlCalendarAdvance(Calendar,$H1275,B1276,"f",FALSE)</f>
        <v>48310</v>
      </c>
      <c r="I1276" s="49">
        <f>_xll.qlInterestRateIndexValueDate(Index1M,$H1276)</f>
        <v>48312</v>
      </c>
      <c r="J1276" s="52">
        <f>IFERROR(_xll.qlIndexFixing(Index1M,$H1276,TRUE,_xll.ohTrigger(RecalcTrigger,Trigger1M)),NA())</f>
        <v>2.0764918102574303E-2</v>
      </c>
      <c r="K1276" s="52">
        <f>IFERROR(_xll.qlIndexFixing(ONIndex1M,I1276,TRUE,_xll.ohTrigger(RecalcTrigger,Trigger1M)),NA())</f>
        <v>2.0760874390663986E-2</v>
      </c>
      <c r="L1276" s="52">
        <f>IFERROR(_xll.qlIndexFixing(Index3M,H1276,TRUE,_xll.ohTrigger(RecalcTrigger,Trigger3M)),NA())</f>
        <v>2.1218924884260231E-2</v>
      </c>
      <c r="M1276" s="52">
        <f>IFERROR(_xll.qlIndexFixing(ONIndex3M,I1276,TRUE,_xll.ohTrigger(RecalcTrigger,Trigger3M)),NA())</f>
        <v>2.1217872859251585E-2</v>
      </c>
      <c r="N1276" s="52">
        <f>IFERROR(_xll.qlIndexFixing(Index6M,$H1276,TRUE,_xll.ohTrigger(RecalcTrigger,Trigger6M)),NA())</f>
        <v>2.1420182122691728E-2</v>
      </c>
      <c r="O1276" s="52">
        <f>IFERROR(_xll.qlIndexFixing(ONIndex6M,I1276,TRUE,_xll.ohTrigger(RecalcTrigger,Trigger6M)),NA())</f>
        <v>2.1431454952622886E-2</v>
      </c>
      <c r="P1276" s="52">
        <f>IFERROR(_xll.qlIndexFixing(Index1Y,$H1276,TRUE,_xll.ohTrigger(RecalcTrigger,Trigger1Y)),NA())</f>
        <v>2.1790933984595542E-2</v>
      </c>
      <c r="Q1276" s="52">
        <f>IFERROR(_xll.qlIndexFixing(ONIndex1Y,I1276,TRUE,_xll.ohTrigger(RecalcTrigger,Trigger1Y)),NA())</f>
        <v>2.1828671895081087E-2</v>
      </c>
    </row>
    <row r="1277" spans="2:17" x14ac:dyDescent="0.2">
      <c r="B1277" s="46" t="s">
        <v>42</v>
      </c>
      <c r="D1277" s="49">
        <f>_xll.qlCalendarAdvance(Calendar,$D1276,B1277,"f",FALSE)</f>
        <v>48317</v>
      </c>
      <c r="E1277" s="49">
        <f>_xll.qlInterestRateIndexValueDate(IndexON,D1277)</f>
        <v>48317</v>
      </c>
      <c r="F1277" s="52">
        <f>IFERROR(_xll.qlIndexFixing(IndexON,D1277,TRUE,_xll.ohTrigger(RecalcTrigger,TriggerON)),NA())</f>
        <v>2.0508368309579694E-2</v>
      </c>
      <c r="H1277" s="49">
        <f>_xll.qlCalendarAdvance(Calendar,$H1276,B1277,"f",FALSE)</f>
        <v>48317</v>
      </c>
      <c r="I1277" s="49">
        <f>_xll.qlInterestRateIndexValueDate(Index1M,$H1277)</f>
        <v>48319</v>
      </c>
      <c r="J1277" s="52">
        <f>IFERROR(_xll.qlIndexFixing(Index1M,$H1277,TRUE,_xll.ohTrigger(RecalcTrigger,Trigger1M)),NA())</f>
        <v>2.0756038147622946E-2</v>
      </c>
      <c r="K1277" s="52">
        <f>IFERROR(_xll.qlIndexFixing(ONIndex1M,I1277,TRUE,_xll.ohTrigger(RecalcTrigger,Trigger1M)),NA())</f>
        <v>2.0752091082343327E-2</v>
      </c>
      <c r="L1277" s="52">
        <f>IFERROR(_xll.qlIndexFixing(Index3M,H1277,TRUE,_xll.ohTrigger(RecalcTrigger,Trigger3M)),NA())</f>
        <v>2.1209379267579841E-2</v>
      </c>
      <c r="M1277" s="52">
        <f>IFERROR(_xll.qlIndexFixing(ONIndex3M,I1277,TRUE,_xll.ohTrigger(RecalcTrigger,Trigger3M)),NA())</f>
        <v>2.1208642963363999E-2</v>
      </c>
      <c r="N1277" s="52">
        <f>IFERROR(_xll.qlIndexFixing(Index6M,$H1277,TRUE,_xll.ohTrigger(RecalcTrigger,Trigger6M)),NA())</f>
        <v>2.1409709047043042E-2</v>
      </c>
      <c r="O1277" s="52">
        <f>IFERROR(_xll.qlIndexFixing(ONIndex6M,I1277,TRUE,_xll.ohTrigger(RecalcTrigger,Trigger6M)),NA())</f>
        <v>2.1421635024072572E-2</v>
      </c>
      <c r="P1277" s="52">
        <f>IFERROR(_xll.qlIndexFixing(Index1Y,$H1277,TRUE,_xll.ohTrigger(RecalcTrigger,Trigger1Y)),NA())</f>
        <v>2.1778700697887891E-2</v>
      </c>
      <c r="Q1277" s="52">
        <f>IFERROR(_xll.qlIndexFixing(ONIndex1Y,I1277,TRUE,_xll.ohTrigger(RecalcTrigger,Trigger1Y)),NA())</f>
        <v>2.1818701831826104E-2</v>
      </c>
    </row>
    <row r="1278" spans="2:17" x14ac:dyDescent="0.2">
      <c r="B1278" s="46" t="s">
        <v>42</v>
      </c>
      <c r="D1278" s="49">
        <f>_xll.qlCalendarAdvance(Calendar,$D1277,B1278,"f",FALSE)</f>
        <v>48324</v>
      </c>
      <c r="E1278" s="49">
        <f>_xll.qlInterestRateIndexValueDate(IndexON,D1278)</f>
        <v>48324</v>
      </c>
      <c r="F1278" s="52">
        <f>IFERROR(_xll.qlIndexFixing(IndexON,D1278,TRUE,_xll.ohTrigger(RecalcTrigger,TriggerON)),NA())</f>
        <v>2.0499953810881877E-2</v>
      </c>
      <c r="H1278" s="49">
        <f>_xll.qlCalendarAdvance(Calendar,$H1277,B1278,"f",FALSE)</f>
        <v>48324</v>
      </c>
      <c r="I1278" s="49">
        <f>_xll.qlInterestRateIndexValueDate(Index1M,$H1278)</f>
        <v>48326</v>
      </c>
      <c r="J1278" s="52">
        <f>IFERROR(_xll.qlIndexFixing(Index1M,$H1278,TRUE,_xll.ohTrigger(RecalcTrigger,Trigger1M)),NA())</f>
        <v>2.0747109074794323E-2</v>
      </c>
      <c r="K1278" s="52">
        <f>IFERROR(_xll.qlIndexFixing(ONIndex1M,I1278,TRUE,_xll.ohTrigger(RecalcTrigger,Trigger1M)),NA())</f>
        <v>2.0743258434210432E-2</v>
      </c>
      <c r="L1278" s="52">
        <f>IFERROR(_xll.qlIndexFixing(Index3M,H1278,TRUE,_xll.ohTrigger(RecalcTrigger,Trigger3M)),NA())</f>
        <v>2.1199788554187148E-2</v>
      </c>
      <c r="M1278" s="52">
        <f>IFERROR(_xll.qlIndexFixing(ONIndex3M,I1278,TRUE,_xll.ohTrigger(RecalcTrigger,Trigger3M)),NA())</f>
        <v>2.1199367069151265E-2</v>
      </c>
      <c r="N1278" s="52">
        <f>IFERROR(_xll.qlIndexFixing(Index6M,$H1278,TRUE,_xll.ohTrigger(RecalcTrigger,Trigger6M)),NA())</f>
        <v>2.1399192867647333E-2</v>
      </c>
      <c r="O1278" s="52">
        <f>IFERROR(_xll.qlIndexFixing(ONIndex6M,I1278,TRUE,_xll.ohTrigger(RecalcTrigger,Trigger6M)),NA())</f>
        <v>2.1411770065702385E-2</v>
      </c>
      <c r="P1278" s="52">
        <f>IFERROR(_xll.qlIndexFixing(Index1Y,$H1278,TRUE,_xll.ohTrigger(RecalcTrigger,Trigger1Y)),NA())</f>
        <v>2.1767988723370917E-2</v>
      </c>
      <c r="Q1278" s="52">
        <f>IFERROR(_xll.qlIndexFixing(ONIndex1Y,I1278,TRUE,_xll.ohTrigger(RecalcTrigger,Trigger1Y)),NA())</f>
        <v>2.1808680948502968E-2</v>
      </c>
    </row>
    <row r="1279" spans="2:17" x14ac:dyDescent="0.2">
      <c r="B1279" s="46" t="s">
        <v>42</v>
      </c>
      <c r="D1279" s="49">
        <f>_xll.qlCalendarAdvance(Calendar,$D1278,B1279,"f",FALSE)</f>
        <v>48331</v>
      </c>
      <c r="E1279" s="49">
        <f>_xll.qlInterestRateIndexValueDate(IndexON,D1279)</f>
        <v>48331</v>
      </c>
      <c r="F1279" s="52">
        <f>IFERROR(_xll.qlIndexFixing(IndexON,D1279,TRUE,_xll.ohTrigger(RecalcTrigger,TriggerON)),NA())</f>
        <v>2.0491495181484964E-2</v>
      </c>
      <c r="H1279" s="49">
        <f>_xll.qlCalendarAdvance(Calendar,$H1278,B1279,"f",FALSE)</f>
        <v>48331</v>
      </c>
      <c r="I1279" s="49">
        <f>_xll.qlInterestRateIndexValueDate(Index1M,$H1279)</f>
        <v>48333</v>
      </c>
      <c r="J1279" s="52">
        <f>IFERROR(_xll.qlIndexFixing(Index1M,$H1279,TRUE,_xll.ohTrigger(RecalcTrigger,Trigger1M)),NA())</f>
        <v>2.0738131068820664E-2</v>
      </c>
      <c r="K1279" s="52">
        <f>IFERROR(_xll.qlIndexFixing(ONIndex1M,I1279,TRUE,_xll.ohTrigger(RecalcTrigger,Trigger1M)),NA())</f>
        <v>2.0734376630597851E-2</v>
      </c>
      <c r="L1279" s="52">
        <f>IFERROR(_xll.qlIndexFixing(Index3M,H1279,TRUE,_xll.ohTrigger(RecalcTrigger,Trigger3M)),NA())</f>
        <v>2.1190152936074517E-2</v>
      </c>
      <c r="M1279" s="52">
        <f>IFERROR(_xll.qlIndexFixing(ONIndex3M,I1279,TRUE,_xll.ohTrigger(RecalcTrigger,Trigger3M)),NA())</f>
        <v>2.1190045367500687E-2</v>
      </c>
      <c r="N1279" s="52">
        <f>IFERROR(_xll.qlIndexFixing(Index6M,$H1279,TRUE,_xll.ohTrigger(RecalcTrigger,Trigger6M)),NA())</f>
        <v>2.1388633774936758E-2</v>
      </c>
      <c r="O1279" s="52">
        <f>IFERROR(_xll.qlIndexFixing(ONIndex6M,I1279,TRUE,_xll.ohTrigger(RecalcTrigger,Trigger6M)),NA())</f>
        <v>2.140186026536206E-2</v>
      </c>
      <c r="P1279" s="52">
        <f>IFERROR(_xll.qlIndexFixing(Index1Y,$H1279,TRUE,_xll.ohTrigger(RecalcTrigger,Trigger1Y)),NA())</f>
        <v>2.1756444091133118E-2</v>
      </c>
      <c r="Q1279" s="52">
        <f>IFERROR(_xll.qlIndexFixing(ONIndex1Y,I1279,TRUE,_xll.ohTrigger(RecalcTrigger,Trigger1Y)),NA())</f>
        <v>2.1798609387957413E-2</v>
      </c>
    </row>
    <row r="1280" spans="2:17" x14ac:dyDescent="0.2">
      <c r="B1280" s="46" t="s">
        <v>42</v>
      </c>
      <c r="D1280" s="49">
        <f>_xll.qlCalendarAdvance(Calendar,$D1279,B1280,"f",FALSE)</f>
        <v>48338</v>
      </c>
      <c r="E1280" s="49">
        <f>_xll.qlInterestRateIndexValueDate(IndexON,D1280)</f>
        <v>48338</v>
      </c>
      <c r="F1280" s="52">
        <f>IFERROR(_xll.qlIndexFixing(IndexON,D1280,TRUE,_xll.ohTrigger(RecalcTrigger,TriggerON)),NA())</f>
        <v>2.0482992629222707E-2</v>
      </c>
      <c r="H1280" s="49">
        <f>_xll.qlCalendarAdvance(Calendar,$H1279,B1280,"f",FALSE)</f>
        <v>48338</v>
      </c>
      <c r="I1280" s="49">
        <f>_xll.qlInterestRateIndexValueDate(Index1M,$H1280)</f>
        <v>48340</v>
      </c>
      <c r="J1280" s="52">
        <f>IFERROR(_xll.qlIndexFixing(Index1M,$H1280,TRUE,_xll.ohTrigger(RecalcTrigger,Trigger1M)),NA())</f>
        <v>2.0729104314426705E-2</v>
      </c>
      <c r="K1280" s="52">
        <f>IFERROR(_xll.qlIndexFixing(ONIndex1M,I1280,TRUE,_xll.ohTrigger(RecalcTrigger,Trigger1M)),NA())</f>
        <v>2.0725445855678259E-2</v>
      </c>
      <c r="L1280" s="52">
        <f>IFERROR(_xll.qlIndexFixing(Index3M,H1280,TRUE,_xll.ohTrigger(RecalcTrigger,Trigger3M)),NA())</f>
        <v>2.1180394452520471E-2</v>
      </c>
      <c r="M1280" s="52">
        <f>IFERROR(_xll.qlIndexFixing(ONIndex3M,I1280,TRUE,_xll.ohTrigger(RecalcTrigger,Trigger3M)),NA())</f>
        <v>2.1180678048819956E-2</v>
      </c>
      <c r="N1280" s="52">
        <f>IFERROR(_xll.qlIndexFixing(Index6M,$H1280,TRUE,_xll.ohTrigger(RecalcTrigger,Trigger6M)),NA())</f>
        <v>2.1377611641522434E-2</v>
      </c>
      <c r="O1280" s="52">
        <f>IFERROR(_xll.qlIndexFixing(ONIndex6M,I1280,TRUE,_xll.ohTrigger(RecalcTrigger,Trigger6M)),NA())</f>
        <v>2.1391905810581591E-2</v>
      </c>
      <c r="P1280" s="52">
        <f>IFERROR(_xll.qlIndexFixing(Index1Y,$H1280,TRUE,_xll.ohTrigger(RecalcTrigger,Trigger1Y)),NA())</f>
        <v>2.1744851654507368E-2</v>
      </c>
      <c r="Q1280" s="52">
        <f>IFERROR(_xll.qlIndexFixing(ONIndex1Y,I1280,TRUE,_xll.ohTrigger(RecalcTrigger,Trigger1Y)),NA())</f>
        <v>2.1788487292635494E-2</v>
      </c>
    </row>
    <row r="1281" spans="2:17" x14ac:dyDescent="0.2">
      <c r="B1281" s="46" t="s">
        <v>42</v>
      </c>
      <c r="D1281" s="49">
        <f>_xll.qlCalendarAdvance(Calendar,$D1280,B1281,"f",FALSE)</f>
        <v>48345</v>
      </c>
      <c r="E1281" s="49">
        <f>_xll.qlInterestRateIndexValueDate(IndexON,D1281)</f>
        <v>48345</v>
      </c>
      <c r="F1281" s="52">
        <f>IFERROR(_xll.qlIndexFixing(IndexON,D1281,TRUE,_xll.ohTrigger(RecalcTrigger,TriggerON)),NA())</f>
        <v>2.0474446361529175E-2</v>
      </c>
      <c r="H1281" s="49">
        <f>_xll.qlCalendarAdvance(Calendar,$H1280,B1281,"f",FALSE)</f>
        <v>48345</v>
      </c>
      <c r="I1281" s="49">
        <f>_xll.qlInterestRateIndexValueDate(Index1M,$H1281)</f>
        <v>48347</v>
      </c>
      <c r="J1281" s="52">
        <f>IFERROR(_xll.qlIndexFixing(Index1M,$H1281,TRUE,_xll.ohTrigger(RecalcTrigger,Trigger1M)),NA())</f>
        <v>2.0720028996344675E-2</v>
      </c>
      <c r="K1281" s="52">
        <f>IFERROR(_xll.qlIndexFixing(ONIndex1M,I1281,TRUE,_xll.ohTrigger(RecalcTrigger,Trigger1M)),NA())</f>
        <v>2.0716466293864144E-2</v>
      </c>
      <c r="L1281" s="52">
        <f>IFERROR(_xll.qlIndexFixing(Index3M,H1281,TRUE,_xll.ohTrigger(RecalcTrigger,Trigger3M)),NA())</f>
        <v>2.1170665887380036E-2</v>
      </c>
      <c r="M1281" s="52">
        <f>IFERROR(_xll.qlIndexFixing(ONIndex3M,I1281,TRUE,_xll.ohTrigger(RecalcTrigger,Trigger3M)),NA())</f>
        <v>2.1171265303996378E-2</v>
      </c>
      <c r="N1281" s="52">
        <f>IFERROR(_xll.qlIndexFixing(Index6M,$H1281,TRUE,_xll.ohTrigger(RecalcTrigger,Trigger6M)),NA())</f>
        <v>2.1366956495841392E-2</v>
      </c>
      <c r="O1281" s="52">
        <f>IFERROR(_xll.qlIndexFixing(ONIndex6M,I1281,TRUE,_xll.ohTrigger(RecalcTrigger,Trigger6M)),NA())</f>
        <v>2.1381906889050839E-2</v>
      </c>
      <c r="P1281" s="52">
        <f>IFERROR(_xll.qlIndexFixing(Index1Y,$H1281,TRUE,_xll.ohTrigger(RecalcTrigger,Trigger1Y)),NA())</f>
        <v>2.1733211561015105E-2</v>
      </c>
      <c r="Q1281" s="52">
        <f>IFERROR(_xll.qlIndexFixing(ONIndex1Y,I1281,TRUE,_xll.ohTrigger(RecalcTrigger,Trigger1Y)),NA())</f>
        <v>2.1778314805462884E-2</v>
      </c>
    </row>
    <row r="1282" spans="2:17" x14ac:dyDescent="0.2">
      <c r="B1282" s="46" t="s">
        <v>42</v>
      </c>
      <c r="D1282" s="49">
        <f>_xll.qlCalendarAdvance(Calendar,$D1281,B1282,"f",FALSE)</f>
        <v>48352</v>
      </c>
      <c r="E1282" s="49">
        <f>_xll.qlInterestRateIndexValueDate(IndexON,D1282)</f>
        <v>48352</v>
      </c>
      <c r="F1282" s="52">
        <f>IFERROR(_xll.qlIndexFixing(IndexON,D1282,TRUE,_xll.ohTrigger(RecalcTrigger,TriggerON)),NA())</f>
        <v>2.0465856585918374E-2</v>
      </c>
      <c r="H1282" s="49">
        <f>_xll.qlCalendarAdvance(Calendar,$H1281,B1282,"f",FALSE)</f>
        <v>48352</v>
      </c>
      <c r="I1282" s="49">
        <f>_xll.qlInterestRateIndexValueDate(Index1M,$H1282)</f>
        <v>48354</v>
      </c>
      <c r="J1282" s="52">
        <f>IFERROR(_xll.qlIndexFixing(Index1M,$H1282,TRUE,_xll.ohTrigger(RecalcTrigger,Trigger1M)),NA())</f>
        <v>2.0710905299306803E-2</v>
      </c>
      <c r="K1282" s="52">
        <f>IFERROR(_xll.qlIndexFixing(ONIndex1M,I1282,TRUE,_xll.ohTrigger(RecalcTrigger,Trigger1M)),NA())</f>
        <v>2.0707438129328182E-2</v>
      </c>
      <c r="L1282" s="52">
        <f>IFERROR(_xll.qlIndexFixing(Index3M,H1282,TRUE,_xll.ohTrigger(RecalcTrigger,Trigger3M)),NA())</f>
        <v>2.1160893004859405E-2</v>
      </c>
      <c r="M1282" s="52">
        <f>IFERROR(_xll.qlIndexFixing(ONIndex3M,I1282,TRUE,_xll.ohTrigger(RecalcTrigger,Trigger3M)),NA())</f>
        <v>2.1161807323597515E-2</v>
      </c>
      <c r="N1282" s="52">
        <f>IFERROR(_xll.qlIndexFixing(Index6M,$H1282,TRUE,_xll.ohTrigger(RecalcTrigger,Trigger6M)),NA())</f>
        <v>2.1356259042387155E-2</v>
      </c>
      <c r="O1282" s="52">
        <f>IFERROR(_xll.qlIndexFixing(ONIndex6M,I1282,TRUE,_xll.ohTrigger(RecalcTrigger,Trigger6M)),NA())</f>
        <v>2.1371863688699477E-2</v>
      </c>
      <c r="P1282" s="52">
        <f>IFERROR(_xll.qlIndexFixing(Index1Y,$H1282,TRUE,_xll.ohTrigger(RecalcTrigger,Trigger1Y)),NA())</f>
        <v>2.1721523958178005E-2</v>
      </c>
      <c r="Q1282" s="52">
        <f>IFERROR(_xll.qlIndexFixing(ONIndex1Y,I1282,TRUE,_xll.ohTrigger(RecalcTrigger,Trigger1Y)),NA())</f>
        <v>2.1768092069285316E-2</v>
      </c>
    </row>
    <row r="1283" spans="2:17" x14ac:dyDescent="0.2">
      <c r="B1283" s="46" t="s">
        <v>42</v>
      </c>
      <c r="D1283" s="49">
        <f>_xll.qlCalendarAdvance(Calendar,$D1282,B1283,"f",FALSE)</f>
        <v>48359</v>
      </c>
      <c r="E1283" s="49">
        <f>_xll.qlInterestRateIndexValueDate(IndexON,D1283)</f>
        <v>48359</v>
      </c>
      <c r="F1283" s="52">
        <f>IFERROR(_xll.qlIndexFixing(IndexON,D1283,TRUE,_xll.ohTrigger(RecalcTrigger,TriggerON)),NA())</f>
        <v>2.0457223509984246E-2</v>
      </c>
      <c r="H1283" s="49">
        <f>_xll.qlCalendarAdvance(Calendar,$H1282,B1283,"f",FALSE)</f>
        <v>48359</v>
      </c>
      <c r="I1283" s="49">
        <f>_xll.qlInterestRateIndexValueDate(Index1M,$H1283)</f>
        <v>48361</v>
      </c>
      <c r="J1283" s="52">
        <f>IFERROR(_xll.qlIndexFixing(Index1M,$H1283,TRUE,_xll.ohTrigger(RecalcTrigger,Trigger1M)),NA())</f>
        <v>2.0701733408040324E-2</v>
      </c>
      <c r="K1283" s="52">
        <f>IFERROR(_xll.qlIndexFixing(ONIndex1M,I1283,TRUE,_xll.ohTrigger(RecalcTrigger,Trigger1M)),NA())</f>
        <v>2.0698361546402921E-2</v>
      </c>
      <c r="L1283" s="52">
        <f>IFERROR(_xll.qlIndexFixing(Index3M,H1283,TRUE,_xll.ohTrigger(RecalcTrigger,Trigger3M)),NA())</f>
        <v>2.1151075996961505E-2</v>
      </c>
      <c r="M1283" s="52">
        <f>IFERROR(_xll.qlIndexFixing(ONIndex3M,I1283,TRUE,_xll.ohTrigger(RecalcTrigger,Trigger3M)),NA())</f>
        <v>2.1152304298110991E-2</v>
      </c>
      <c r="N1283" s="52">
        <f>IFERROR(_xll.qlIndexFixing(Index6M,$H1283,TRUE,_xll.ohTrigger(RecalcTrigger,Trigger6M)),NA())</f>
        <v>2.134551947163316E-2</v>
      </c>
      <c r="O1283" s="52">
        <f>IFERROR(_xll.qlIndexFixing(ONIndex6M,I1283,TRUE,_xll.ohTrigger(RecalcTrigger,Trigger6M)),NA())</f>
        <v>2.1361776397057497E-2</v>
      </c>
      <c r="P1283" s="52">
        <f>IFERROR(_xll.qlIndexFixing(Index1Y,$H1283,TRUE,_xll.ohTrigger(RecalcTrigger,Trigger1Y)),NA())</f>
        <v>2.1709788993518164E-2</v>
      </c>
      <c r="Q1283" s="52">
        <f>IFERROR(_xll.qlIndexFixing(ONIndex1Y,I1283,TRUE,_xll.ohTrigger(RecalcTrigger,Trigger1Y)),NA())</f>
        <v>2.1757819226548847E-2</v>
      </c>
    </row>
    <row r="1284" spans="2:17" x14ac:dyDescent="0.2">
      <c r="B1284" s="46" t="s">
        <v>42</v>
      </c>
      <c r="D1284" s="49">
        <f>_xll.qlCalendarAdvance(Calendar,$D1283,B1284,"f",FALSE)</f>
        <v>48366</v>
      </c>
      <c r="E1284" s="49">
        <f>_xll.qlInterestRateIndexValueDate(IndexON,D1284)</f>
        <v>48366</v>
      </c>
      <c r="F1284" s="52">
        <f>IFERROR(_xll.qlIndexFixing(IndexON,D1284,TRUE,_xll.ohTrigger(RecalcTrigger,TriggerON)),NA())</f>
        <v>2.0448547341480605E-2</v>
      </c>
      <c r="H1284" s="49">
        <f>_xll.qlCalendarAdvance(Calendar,$H1283,B1284,"f",FALSE)</f>
        <v>48366</v>
      </c>
      <c r="I1284" s="49">
        <f>_xll.qlInterestRateIndexValueDate(Index1M,$H1284)</f>
        <v>48368</v>
      </c>
      <c r="J1284" s="52">
        <f>IFERROR(_xll.qlIndexFixing(Index1M,$H1284,TRUE,_xll.ohTrigger(RecalcTrigger,Trigger1M)),NA())</f>
        <v>2.0692513507279964E-2</v>
      </c>
      <c r="K1284" s="52">
        <f>IFERROR(_xll.qlIndexFixing(ONIndex1M,I1284,TRUE,_xll.ohTrigger(RecalcTrigger,Trigger1M)),NA())</f>
        <v>2.0689236729420912E-2</v>
      </c>
      <c r="L1284" s="52">
        <f>IFERROR(_xll.qlIndexFixing(Index3M,H1284,TRUE,_xll.ohTrigger(RecalcTrigger,Trigger3M)),NA())</f>
        <v>2.1141215055688407E-2</v>
      </c>
      <c r="M1284" s="52">
        <f>IFERROR(_xll.qlIndexFixing(ONIndex3M,I1284,TRUE,_xll.ohTrigger(RecalcTrigger,Trigger3M)),NA())</f>
        <v>2.114275641850405E-2</v>
      </c>
      <c r="N1284" s="52">
        <f>IFERROR(_xll.qlIndexFixing(Index6M,$H1284,TRUE,_xll.ohTrigger(RecalcTrigger,Trigger6M)),NA())</f>
        <v>2.1335201276705754E-2</v>
      </c>
      <c r="O1284" s="52">
        <f>IFERROR(_xll.qlIndexFixing(ONIndex6M,I1284,TRUE,_xll.ohTrigger(RecalcTrigger,Trigger6M)),NA())</f>
        <v>2.1351645201974634E-2</v>
      </c>
      <c r="P1284" s="52">
        <f>IFERROR(_xll.qlIndexFixing(Index1Y,$H1284,TRUE,_xll.ohTrigger(RecalcTrigger,Trigger1Y)),NA())</f>
        <v>2.1698006814557032E-2</v>
      </c>
      <c r="Q1284" s="52">
        <f>IFERROR(_xll.qlIndexFixing(ONIndex1Y,I1284,TRUE,_xll.ohTrigger(RecalcTrigger,Trigger1Y)),NA())</f>
        <v>2.1747496420259083E-2</v>
      </c>
    </row>
    <row r="1285" spans="2:17" x14ac:dyDescent="0.2">
      <c r="B1285" s="46" t="s">
        <v>42</v>
      </c>
      <c r="D1285" s="49">
        <f>_xll.qlCalendarAdvance(Calendar,$D1284,B1285,"f",FALSE)</f>
        <v>48373</v>
      </c>
      <c r="E1285" s="49">
        <f>_xll.qlInterestRateIndexValueDate(IndexON,D1285)</f>
        <v>48373</v>
      </c>
      <c r="F1285" s="52">
        <f>IFERROR(_xll.qlIndexFixing(IndexON,D1285,TRUE,_xll.ohTrigger(RecalcTrigger,TriggerON)),NA())</f>
        <v>2.0439828287601713E-2</v>
      </c>
      <c r="H1285" s="49">
        <f>_xll.qlCalendarAdvance(Calendar,$H1284,B1285,"f",FALSE)</f>
        <v>48373</v>
      </c>
      <c r="I1285" s="49">
        <f>_xll.qlInterestRateIndexValueDate(Index1M,$H1285)</f>
        <v>48375</v>
      </c>
      <c r="J1285" s="52">
        <f>IFERROR(_xll.qlIndexFixing(Index1M,$H1285,TRUE,_xll.ohTrigger(RecalcTrigger,Trigger1M)),NA())</f>
        <v>2.0683245781750459E-2</v>
      </c>
      <c r="K1285" s="52">
        <f>IFERROR(_xll.qlIndexFixing(ONIndex1M,I1285,TRUE,_xll.ohTrigger(RecalcTrigger,Trigger1M)),NA())</f>
        <v>2.0680063862714704E-2</v>
      </c>
      <c r="L1285" s="52">
        <f>IFERROR(_xll.qlIndexFixing(Index3M,H1285,TRUE,_xll.ohTrigger(RecalcTrigger,Trigger3M)),NA())</f>
        <v>2.1131310373040439E-2</v>
      </c>
      <c r="M1285" s="52">
        <f>IFERROR(_xll.qlIndexFixing(ONIndex3M,I1285,TRUE,_xll.ohTrigger(RecalcTrigger,Trigger3M)),NA())</f>
        <v>2.1133163875344252E-2</v>
      </c>
      <c r="N1285" s="52">
        <f>IFERROR(_xll.qlIndexFixing(Index6M,$H1285,TRUE,_xll.ohTrigger(RecalcTrigger,Trigger6M)),NA())</f>
        <v>2.1324388703113865E-2</v>
      </c>
      <c r="O1285" s="52">
        <f>IFERROR(_xll.qlIndexFixing(ONIndex6M,I1285,TRUE,_xll.ohTrigger(RecalcTrigger,Trigger6M)),NA())</f>
        <v>2.1341470291220688E-2</v>
      </c>
      <c r="P1285" s="52">
        <f>IFERROR(_xll.qlIndexFixing(Index1Y,$H1285,TRUE,_xll.ohTrigger(RecalcTrigger,Trigger1Y)),NA())</f>
        <v>2.168617756881628E-2</v>
      </c>
      <c r="Q1285" s="52">
        <f>IFERROR(_xll.qlIndexFixing(ONIndex1Y,I1285,TRUE,_xll.ohTrigger(RecalcTrigger,Trigger1Y)),NA())</f>
        <v>2.1737123793021951E-2</v>
      </c>
    </row>
    <row r="1286" spans="2:17" x14ac:dyDescent="0.2">
      <c r="B1286" s="46" t="s">
        <v>42</v>
      </c>
      <c r="D1286" s="49">
        <f>_xll.qlCalendarAdvance(Calendar,$D1285,B1286,"f",FALSE)</f>
        <v>48380</v>
      </c>
      <c r="E1286" s="49">
        <f>_xll.qlInterestRateIndexValueDate(IndexON,D1286)</f>
        <v>48380</v>
      </c>
      <c r="F1286" s="52">
        <f>IFERROR(_xll.qlIndexFixing(IndexON,D1286,TRUE,_xll.ohTrigger(RecalcTrigger,TriggerON)),NA())</f>
        <v>2.0431066556341193E-2</v>
      </c>
      <c r="H1286" s="49">
        <f>_xll.qlCalendarAdvance(Calendar,$H1285,B1286,"f",FALSE)</f>
        <v>48380</v>
      </c>
      <c r="I1286" s="49">
        <f>_xll.qlInterestRateIndexValueDate(Index1M,$H1286)</f>
        <v>48382</v>
      </c>
      <c r="J1286" s="52">
        <f>IFERROR(_xll.qlIndexFixing(Index1M,$H1286,TRUE,_xll.ohTrigger(RecalcTrigger,Trigger1M)),NA())</f>
        <v>2.0673930416184039E-2</v>
      </c>
      <c r="K1286" s="52">
        <f>IFERROR(_xll.qlIndexFixing(ONIndex1M,I1286,TRUE,_xll.ohTrigger(RecalcTrigger,Trigger1M)),NA())</f>
        <v>2.0670843130456973E-2</v>
      </c>
      <c r="L1286" s="52">
        <f>IFERROR(_xll.qlIndexFixing(Index3M,H1286,TRUE,_xll.ohTrigger(RecalcTrigger,Trigger3M)),NA())</f>
        <v>2.112136214102054E-2</v>
      </c>
      <c r="M1286" s="52">
        <f>IFERROR(_xll.qlIndexFixing(ONIndex3M,I1286,TRUE,_xll.ohTrigger(RecalcTrigger,Trigger3M)),NA())</f>
        <v>2.1123526859039288E-2</v>
      </c>
      <c r="N1286" s="52">
        <f>IFERROR(_xll.qlIndexFixing(Index6M,$H1286,TRUE,_xll.ohTrigger(RecalcTrigger,Trigger6M)),NA())</f>
        <v>2.1313534549196784E-2</v>
      </c>
      <c r="O1286" s="52">
        <f>IFERROR(_xll.qlIndexFixing(ONIndex6M,I1286,TRUE,_xll.ohTrigger(RecalcTrigger,Trigger6M)),NA())</f>
        <v>2.133125185232565E-2</v>
      </c>
      <c r="P1286" s="52">
        <f>IFERROR(_xll.qlIndexFixing(Index1Y,$H1286,TRUE,_xll.ohTrigger(RecalcTrigger,Trigger1Y)),NA())</f>
        <v>2.167430140381691E-2</v>
      </c>
      <c r="Q1286" s="52">
        <f>IFERROR(_xll.qlIndexFixing(ONIndex1Y,I1286,TRUE,_xll.ohTrigger(RecalcTrigger,Trigger1Y)),NA())</f>
        <v>2.1726701487683187E-2</v>
      </c>
    </row>
    <row r="1287" spans="2:17" x14ac:dyDescent="0.2">
      <c r="B1287" s="46" t="s">
        <v>42</v>
      </c>
      <c r="D1287" s="49">
        <f>_xll.qlCalendarAdvance(Calendar,$D1286,B1287,"f",FALSE)</f>
        <v>48387</v>
      </c>
      <c r="E1287" s="49">
        <f>_xll.qlInterestRateIndexValueDate(IndexON,D1287)</f>
        <v>48387</v>
      </c>
      <c r="F1287" s="52">
        <f>IFERROR(_xll.qlIndexFixing(IndexON,D1287,TRUE,_xll.ohTrigger(RecalcTrigger,TriggerON)),NA())</f>
        <v>2.0422262354973242E-2</v>
      </c>
      <c r="H1287" s="49">
        <f>_xll.qlCalendarAdvance(Calendar,$H1286,B1287,"f",FALSE)</f>
        <v>48387</v>
      </c>
      <c r="I1287" s="49">
        <f>_xll.qlInterestRateIndexValueDate(Index1M,$H1287)</f>
        <v>48389</v>
      </c>
      <c r="J1287" s="52">
        <f>IFERROR(_xll.qlIndexFixing(Index1M,$H1287,TRUE,_xll.ohTrigger(RecalcTrigger,Trigger1M)),NA())</f>
        <v>2.0664567595312933E-2</v>
      </c>
      <c r="K1287" s="52">
        <f>IFERROR(_xll.qlIndexFixing(ONIndex1M,I1287,TRUE,_xll.ohTrigger(RecalcTrigger,Trigger1M)),NA())</f>
        <v>2.0661574716980269E-2</v>
      </c>
      <c r="L1287" s="52">
        <f>IFERROR(_xll.qlIndexFixing(Index3M,H1287,TRUE,_xll.ohTrigger(RecalcTrigger,Trigger3M)),NA())</f>
        <v>2.1111370551625555E-2</v>
      </c>
      <c r="M1287" s="52">
        <f>IFERROR(_xll.qlIndexFixing(ONIndex3M,I1287,TRUE,_xll.ohTrigger(RecalcTrigger,Trigger3M)),NA())</f>
        <v>2.1113845560636335E-2</v>
      </c>
      <c r="N1287" s="52">
        <f>IFERROR(_xll.qlIndexFixing(Index6M,$H1287,TRUE,_xll.ohTrigger(RecalcTrigger,Trigger6M)),NA())</f>
        <v>2.1302639005376611E-2</v>
      </c>
      <c r="O1287" s="52">
        <f>IFERROR(_xll.qlIndexFixing(ONIndex6M,I1287,TRUE,_xll.ohTrigger(RecalcTrigger,Trigger6M)),NA())</f>
        <v>2.132099007305932E-2</v>
      </c>
      <c r="P1287" s="52">
        <f>IFERROR(_xll.qlIndexFixing(Index1Y,$H1287,TRUE,_xll.ohTrigger(RecalcTrigger,Trigger1Y)),NA())</f>
        <v>2.1662378467079933E-2</v>
      </c>
      <c r="Q1287" s="52">
        <f>IFERROR(_xll.qlIndexFixing(ONIndex1Y,I1287,TRUE,_xll.ohTrigger(RecalcTrigger,Trigger1Y)),NA())</f>
        <v>2.1716229646848717E-2</v>
      </c>
    </row>
    <row r="1288" spans="2:17" x14ac:dyDescent="0.2">
      <c r="B1288" s="46" t="s">
        <v>42</v>
      </c>
      <c r="D1288" s="49">
        <f>_xll.qlCalendarAdvance(Calendar,$D1287,B1288,"f",FALSE)</f>
        <v>48394</v>
      </c>
      <c r="E1288" s="49">
        <f>_xll.qlInterestRateIndexValueDate(IndexON,D1288)</f>
        <v>48394</v>
      </c>
      <c r="F1288" s="52">
        <f>IFERROR(_xll.qlIndexFixing(IndexON,D1288,TRUE,_xll.ohTrigger(RecalcTrigger,TriggerON)),NA())</f>
        <v>2.0413415891171738E-2</v>
      </c>
      <c r="H1288" s="49">
        <f>_xll.qlCalendarAdvance(Calendar,$H1287,B1288,"f",FALSE)</f>
        <v>48394</v>
      </c>
      <c r="I1288" s="49">
        <f>_xll.qlInterestRateIndexValueDate(Index1M,$H1288)</f>
        <v>48396</v>
      </c>
      <c r="J1288" s="52">
        <f>IFERROR(_xll.qlIndexFixing(Index1M,$H1288,TRUE,_xll.ohTrigger(RecalcTrigger,Trigger1M)),NA())</f>
        <v>2.0655157503866872E-2</v>
      </c>
      <c r="K1288" s="52">
        <f>IFERROR(_xll.qlIndexFixing(ONIndex1M,I1288,TRUE,_xll.ohTrigger(RecalcTrigger,Trigger1M)),NA())</f>
        <v>2.0652258806617141E-2</v>
      </c>
      <c r="L1288" s="52">
        <f>IFERROR(_xll.qlIndexFixing(Index3M,H1288,TRUE,_xll.ohTrigger(RecalcTrigger,Trigger3M)),NA())</f>
        <v>2.1101335796859293E-2</v>
      </c>
      <c r="M1288" s="52">
        <f>IFERROR(_xll.qlIndexFixing(ONIndex3M,I1288,TRUE,_xll.ohTrigger(RecalcTrigger,Trigger3M)),NA())</f>
        <v>2.1104120170383212E-2</v>
      </c>
      <c r="N1288" s="52">
        <f>IFERROR(_xll.qlIndexFixing(Index6M,$H1288,TRUE,_xll.ohTrigger(RecalcTrigger,Trigger6M)),NA())</f>
        <v>2.1291196524761177E-2</v>
      </c>
      <c r="O1288" s="52">
        <f>IFERROR(_xll.qlIndexFixing(ONIndex6M,I1288,TRUE,_xll.ohTrigger(RecalcTrigger,Trigger6M)),NA())</f>
        <v>2.1310685141431307E-2</v>
      </c>
      <c r="P1288" s="52">
        <f>IFERROR(_xll.qlIndexFixing(Index1Y,$H1288,TRUE,_xll.ohTrigger(RecalcTrigger,Trigger1Y)),NA())</f>
        <v>2.1650408906125483E-2</v>
      </c>
      <c r="Q1288" s="52">
        <f>IFERROR(_xll.qlIndexFixing(ONIndex1Y,I1288,TRUE,_xll.ohTrigger(RecalcTrigger,Trigger1Y)),NA())</f>
        <v>2.1705708413364277E-2</v>
      </c>
    </row>
    <row r="1289" spans="2:17" x14ac:dyDescent="0.2">
      <c r="B1289" s="46" t="s">
        <v>42</v>
      </c>
      <c r="D1289" s="49">
        <f>_xll.qlCalendarAdvance(Calendar,$D1288,B1289,"f",FALSE)</f>
        <v>48401</v>
      </c>
      <c r="E1289" s="49">
        <f>_xll.qlInterestRateIndexValueDate(IndexON,D1289)</f>
        <v>48401</v>
      </c>
      <c r="F1289" s="52">
        <f>IFERROR(_xll.qlIndexFixing(IndexON,D1289,TRUE,_xll.ohTrigger(RecalcTrigger,TriggerON)),NA())</f>
        <v>2.0404527372530623E-2</v>
      </c>
      <c r="H1289" s="49">
        <f>_xll.qlCalendarAdvance(Calendar,$H1288,B1289,"f",FALSE)</f>
        <v>48401</v>
      </c>
      <c r="I1289" s="49">
        <f>_xll.qlInterestRateIndexValueDate(Index1M,$H1289)</f>
        <v>48403</v>
      </c>
      <c r="J1289" s="52">
        <f>IFERROR(_xll.qlIndexFixing(Index1M,$H1289,TRUE,_xll.ohTrigger(RecalcTrigger,Trigger1M)),NA())</f>
        <v>2.0645700326570593E-2</v>
      </c>
      <c r="K1289" s="52">
        <f>IFERROR(_xll.qlIndexFixing(ONIndex1M,I1289,TRUE,_xll.ohTrigger(RecalcTrigger,Trigger1M)),NA())</f>
        <v>2.064289558346033E-2</v>
      </c>
      <c r="L1289" s="52">
        <f>IFERROR(_xll.qlIndexFixing(Index3M,H1289,TRUE,_xll.ohTrigger(RecalcTrigger,Trigger3M)),NA())</f>
        <v>2.1091258068720347E-2</v>
      </c>
      <c r="M1289" s="52">
        <f>IFERROR(_xll.qlIndexFixing(ONIndex3M,I1289,TRUE,_xll.ohTrigger(RecalcTrigger,Trigger3M)),NA())</f>
        <v>2.1094350879247159E-2</v>
      </c>
      <c r="N1289" s="52">
        <f>IFERROR(_xll.qlIndexFixing(Index6M,$H1289,TRUE,_xll.ohTrigger(RecalcTrigger,Trigger6M)),NA())</f>
        <v>2.1280208250026765E-2</v>
      </c>
      <c r="O1289" s="52">
        <f>IFERROR(_xll.qlIndexFixing(ONIndex6M,I1289,TRUE,_xll.ohTrigger(RecalcTrigger,Trigger6M)),NA())</f>
        <v>2.1300337244731793E-2</v>
      </c>
      <c r="P1289" s="52">
        <f>IFERROR(_xll.qlIndexFixing(Index1Y,$H1289,TRUE,_xll.ohTrigger(RecalcTrigger,Trigger1Y)),NA())</f>
        <v>2.1638392868474788E-2</v>
      </c>
      <c r="Q1289" s="52">
        <f>IFERROR(_xll.qlIndexFixing(ONIndex1Y,I1289,TRUE,_xll.ohTrigger(RecalcTrigger,Trigger1Y)),NA())</f>
        <v>2.1695137929835795E-2</v>
      </c>
    </row>
    <row r="1290" spans="2:17" x14ac:dyDescent="0.2">
      <c r="B1290" s="46" t="s">
        <v>42</v>
      </c>
      <c r="D1290" s="49">
        <f>_xll.qlCalendarAdvance(Calendar,$D1289,B1290,"f",FALSE)</f>
        <v>48408</v>
      </c>
      <c r="E1290" s="49">
        <f>_xll.qlInterestRateIndexValueDate(IndexON,D1290)</f>
        <v>48408</v>
      </c>
      <c r="F1290" s="52">
        <f>IFERROR(_xll.qlIndexFixing(IndexON,D1290,TRUE,_xll.ohTrigger(RecalcTrigger,TriggerON)),NA())</f>
        <v>2.039559700664384E-2</v>
      </c>
      <c r="H1290" s="49">
        <f>_xll.qlCalendarAdvance(Calendar,$H1289,B1290,"f",FALSE)</f>
        <v>48408</v>
      </c>
      <c r="I1290" s="49">
        <f>_xll.qlInterestRateIndexValueDate(Index1M,$H1290)</f>
        <v>48410</v>
      </c>
      <c r="J1290" s="52">
        <f>IFERROR(_xll.qlIndexFixing(Index1M,$H1290,TRUE,_xll.ohTrigger(RecalcTrigger,Trigger1M)),NA())</f>
        <v>2.063619624816132E-2</v>
      </c>
      <c r="K1290" s="52">
        <f>IFERROR(_xll.qlIndexFixing(ONIndex1M,I1290,TRUE,_xll.ohTrigger(RecalcTrigger,Trigger1M)),NA())</f>
        <v>2.063348523216213E-2</v>
      </c>
      <c r="L1290" s="52">
        <f>IFERROR(_xll.qlIndexFixing(Index3M,H1290,TRUE,_xll.ohTrigger(RecalcTrigger,Trigger3M)),NA())</f>
        <v>2.1081137559206434E-2</v>
      </c>
      <c r="M1290" s="52">
        <f>IFERROR(_xll.qlIndexFixing(ONIndex3M,I1290,TRUE,_xll.ohTrigger(RecalcTrigger,Trigger3M)),NA())</f>
        <v>2.1084537877795739E-2</v>
      </c>
      <c r="N1290" s="52">
        <f>IFERROR(_xll.qlIndexFixing(Index6M,$H1290,TRUE,_xll.ohTrigger(RecalcTrigger,Trigger6M)),NA())</f>
        <v>2.1269179191251257E-2</v>
      </c>
      <c r="O1290" s="52">
        <f>IFERROR(_xll.qlIndexFixing(ONIndex6M,I1290,TRUE,_xll.ohTrigger(RecalcTrigger,Trigger6M)),NA())</f>
        <v>2.128994657089045E-2</v>
      </c>
      <c r="P1290" s="52">
        <f>IFERROR(_xll.qlIndexFixing(Index1Y,$H1290,TRUE,_xll.ohTrigger(RecalcTrigger,Trigger1Y)),NA())</f>
        <v>2.1626330501646231E-2</v>
      </c>
      <c r="Q1290" s="52">
        <f>IFERROR(_xll.qlIndexFixing(ONIndex1Y,I1290,TRUE,_xll.ohTrigger(RecalcTrigger,Trigger1Y)),NA())</f>
        <v>2.1684518339109005E-2</v>
      </c>
    </row>
    <row r="1291" spans="2:17" x14ac:dyDescent="0.2">
      <c r="B1291" s="46" t="s">
        <v>42</v>
      </c>
      <c r="D1291" s="49">
        <f>_xll.qlCalendarAdvance(Calendar,$D1290,B1291,"f",FALSE)</f>
        <v>48415</v>
      </c>
      <c r="E1291" s="49">
        <f>_xll.qlInterestRateIndexValueDate(IndexON,D1291)</f>
        <v>48415</v>
      </c>
      <c r="F1291" s="52">
        <f>IFERROR(_xll.qlIndexFixing(IndexON,D1291,TRUE,_xll.ohTrigger(RecalcTrigger,TriggerON)),NA())</f>
        <v>2.0386625000945457E-2</v>
      </c>
      <c r="H1291" s="49">
        <f>_xll.qlCalendarAdvance(Calendar,$H1290,B1291,"f",FALSE)</f>
        <v>48415</v>
      </c>
      <c r="I1291" s="49">
        <f>_xll.qlInterestRateIndexValueDate(Index1M,$H1291)</f>
        <v>48417</v>
      </c>
      <c r="J1291" s="52">
        <f>IFERROR(_xll.qlIndexFixing(Index1M,$H1291,TRUE,_xll.ohTrigger(RecalcTrigger,Trigger1M)),NA())</f>
        <v>2.0626645453366288E-2</v>
      </c>
      <c r="K1291" s="52">
        <f>IFERROR(_xll.qlIndexFixing(ONIndex1M,I1291,TRUE,_xll.ohTrigger(RecalcTrigger,Trigger1M)),NA())</f>
        <v>2.0624027936655409E-2</v>
      </c>
      <c r="L1291" s="52">
        <f>IFERROR(_xll.qlIndexFixing(Index3M,H1291,TRUE,_xll.ohTrigger(RecalcTrigger,Trigger3M)),NA())</f>
        <v>2.107097446031702E-2</v>
      </c>
      <c r="M1291" s="52">
        <f>IFERROR(_xll.qlIndexFixing(ONIndex3M,I1291,TRUE,_xll.ohTrigger(RecalcTrigger,Trigger3M)),NA())</f>
        <v>2.1074681356596514E-2</v>
      </c>
      <c r="N1291" s="52">
        <f>IFERROR(_xll.qlIndexFixing(Index6M,$H1291,TRUE,_xll.ohTrigger(RecalcTrigger,Trigger6M)),NA())</f>
        <v>2.1258109538893923E-2</v>
      </c>
      <c r="O1291" s="52">
        <f>IFERROR(_xll.qlIndexFixing(ONIndex6M,I1291,TRUE,_xll.ohTrigger(RecalcTrigger,Trigger6M)),NA())</f>
        <v>2.1279513307597142E-2</v>
      </c>
      <c r="P1291" s="52">
        <f>IFERROR(_xll.qlIndexFixing(Index1Y,$H1291,TRUE,_xll.ohTrigger(RecalcTrigger,Trigger1Y)),NA())</f>
        <v>2.1614221953159284E-2</v>
      </c>
      <c r="Q1291" s="52">
        <f>IFERROR(_xll.qlIndexFixing(ONIndex1Y,I1291,TRUE,_xll.ohTrigger(RecalcTrigger,Trigger1Y)),NA())</f>
        <v>2.167384978386977E-2</v>
      </c>
    </row>
    <row r="1292" spans="2:17" x14ac:dyDescent="0.2">
      <c r="B1292" s="46" t="s">
        <v>42</v>
      </c>
      <c r="D1292" s="49">
        <f>_xll.qlCalendarAdvance(Calendar,$D1291,B1292,"f",FALSE)</f>
        <v>48422</v>
      </c>
      <c r="E1292" s="49">
        <f>_xll.qlInterestRateIndexValueDate(IndexON,D1292)</f>
        <v>48422</v>
      </c>
      <c r="F1292" s="52">
        <f>IFERROR(_xll.qlIndexFixing(IndexON,D1292,TRUE,_xll.ohTrigger(RecalcTrigger,TriggerON)),NA())</f>
        <v>2.0377611563269227E-2</v>
      </c>
      <c r="H1292" s="49">
        <f>_xll.qlCalendarAdvance(Calendar,$H1291,B1292,"f",FALSE)</f>
        <v>48422</v>
      </c>
      <c r="I1292" s="49">
        <f>_xll.qlInterestRateIndexValueDate(Index1M,$H1292)</f>
        <v>48424</v>
      </c>
      <c r="J1292" s="52">
        <f>IFERROR(_xll.qlIndexFixing(Index1M,$H1292,TRUE,_xll.ohTrigger(RecalcTrigger,Trigger1M)),NA())</f>
        <v>2.0617048126917725E-2</v>
      </c>
      <c r="K1292" s="52">
        <f>IFERROR(_xll.qlIndexFixing(ONIndex1M,I1292,TRUE,_xll.ohTrigger(RecalcTrigger,Trigger1M)),NA())</f>
        <v>2.0614523881352653E-2</v>
      </c>
      <c r="L1292" s="52">
        <f>IFERROR(_xll.qlIndexFixing(Index3M,H1292,TRUE,_xll.ohTrigger(RecalcTrigger,Trigger3M)),NA())</f>
        <v>2.106076896404982E-2</v>
      </c>
      <c r="M1292" s="52">
        <f>IFERROR(_xll.qlIndexFixing(ONIndex3M,I1292,TRUE,_xll.ohTrigger(RecalcTrigger,Trigger3M)),NA())</f>
        <v>2.1064781506456853E-2</v>
      </c>
      <c r="N1292" s="52">
        <f>IFERROR(_xll.qlIndexFixing(Index6M,$H1292,TRUE,_xll.ohTrigger(RecalcTrigger,Trigger6M)),NA())</f>
        <v>2.1246999483412733E-2</v>
      </c>
      <c r="O1292" s="52">
        <f>IFERROR(_xll.qlIndexFixing(ONIndex6M,I1292,TRUE,_xll.ohTrigger(RecalcTrigger,Trigger6M)),NA())</f>
        <v>2.1269037642621669E-2</v>
      </c>
      <c r="P1292" s="52">
        <f>IFERROR(_xll.qlIndexFixing(Index1Y,$H1292,TRUE,_xll.ohTrigger(RecalcTrigger,Trigger1Y)),NA())</f>
        <v>2.1602067370532333E-2</v>
      </c>
      <c r="Q1292" s="52">
        <f>IFERROR(_xll.qlIndexFixing(ONIndex1Y,I1292,TRUE,_xll.ohTrigger(RecalcTrigger,Trigger1Y)),NA())</f>
        <v>2.1663132406963825E-2</v>
      </c>
    </row>
    <row r="1293" spans="2:17" x14ac:dyDescent="0.2">
      <c r="B1293" s="46" t="s">
        <v>42</v>
      </c>
      <c r="D1293" s="49">
        <f>_xll.qlCalendarAdvance(Calendar,$D1292,B1293,"f",FALSE)</f>
        <v>48429</v>
      </c>
      <c r="E1293" s="49">
        <f>_xll.qlInterestRateIndexValueDate(IndexON,D1293)</f>
        <v>48429</v>
      </c>
      <c r="F1293" s="52">
        <f>IFERROR(_xll.qlIndexFixing(IndexON,D1293,TRUE,_xll.ohTrigger(RecalcTrigger,TriggerON)),NA())</f>
        <v>2.0368556900889345E-2</v>
      </c>
      <c r="H1293" s="49">
        <f>_xll.qlCalendarAdvance(Calendar,$H1292,B1293,"f",FALSE)</f>
        <v>48429</v>
      </c>
      <c r="I1293" s="49">
        <f>_xll.qlInterestRateIndexValueDate(Index1M,$H1293)</f>
        <v>48431</v>
      </c>
      <c r="J1293" s="52">
        <f>IFERROR(_xll.qlIndexFixing(Index1M,$H1293,TRUE,_xll.ohTrigger(RecalcTrigger,Trigger1M)),NA())</f>
        <v>2.0607404453540368E-2</v>
      </c>
      <c r="K1293" s="52">
        <f>IFERROR(_xll.qlIndexFixing(ONIndex1M,I1293,TRUE,_xll.ohTrigger(RecalcTrigger,Trigger1M)),NA())</f>
        <v>2.0604973250746283E-2</v>
      </c>
      <c r="L1293" s="52">
        <f>IFERROR(_xll.qlIndexFixing(Index3M,H1293,TRUE,_xll.ohTrigger(RecalcTrigger,Trigger3M)),NA())</f>
        <v>2.1050521262399955E-2</v>
      </c>
      <c r="M1293" s="52">
        <f>IFERROR(_xll.qlIndexFixing(ONIndex3M,I1293,TRUE,_xll.ohTrigger(RecalcTrigger,Trigger3M)),NA())</f>
        <v>2.1054838518024255E-2</v>
      </c>
      <c r="N1293" s="52">
        <f>IFERROR(_xll.qlIndexFixing(Index6M,$H1293,TRUE,_xll.ohTrigger(RecalcTrigger,Trigger6M)),NA())</f>
        <v>2.1235849215262646E-2</v>
      </c>
      <c r="O1293" s="52">
        <f>IFERROR(_xll.qlIndexFixing(ONIndex6M,I1293,TRUE,_xll.ohTrigger(RecalcTrigger,Trigger6M)),NA())</f>
        <v>2.125851976373383E-2</v>
      </c>
      <c r="P1293" s="52">
        <f>IFERROR(_xll.qlIndexFixing(Index1Y,$H1293,TRUE,_xll.ohTrigger(RecalcTrigger,Trigger1Y)),NA())</f>
        <v>2.1589866901282877E-2</v>
      </c>
      <c r="Q1293" s="52">
        <f>IFERROR(_xll.qlIndexFixing(ONIndex1Y,I1293,TRUE,_xll.ohTrigger(RecalcTrigger,Trigger1Y)),NA())</f>
        <v>2.1652366350917163E-2</v>
      </c>
    </row>
    <row r="1294" spans="2:17" x14ac:dyDescent="0.2">
      <c r="B1294" s="46" t="s">
        <v>42</v>
      </c>
      <c r="D1294" s="49">
        <f>_xll.qlCalendarAdvance(Calendar,$D1293,B1294,"f",FALSE)</f>
        <v>48436</v>
      </c>
      <c r="E1294" s="49">
        <f>_xll.qlInterestRateIndexValueDate(IndexON,D1294)</f>
        <v>48436</v>
      </c>
      <c r="F1294" s="52">
        <f>IFERROR(_xll.qlIndexFixing(IndexON,D1294,TRUE,_xll.ohTrigger(RecalcTrigger,TriggerON)),NA())</f>
        <v>2.0359461221639563E-2</v>
      </c>
      <c r="H1294" s="49">
        <f>_xll.qlCalendarAdvance(Calendar,$H1293,B1294,"f",FALSE)</f>
        <v>48436</v>
      </c>
      <c r="I1294" s="49">
        <f>_xll.qlInterestRateIndexValueDate(Index1M,$H1294)</f>
        <v>48438</v>
      </c>
      <c r="J1294" s="52">
        <f>IFERROR(_xll.qlIndexFixing(Index1M,$H1294,TRUE,_xll.ohTrigger(RecalcTrigger,Trigger1M)),NA())</f>
        <v>2.0597714617968943E-2</v>
      </c>
      <c r="K1294" s="52">
        <f>IFERROR(_xll.qlIndexFixing(ONIndex1M,I1294,TRUE,_xll.ohTrigger(RecalcTrigger,Trigger1M)),NA())</f>
        <v>2.0595376228769169E-2</v>
      </c>
      <c r="L1294" s="52">
        <f>IFERROR(_xll.qlIndexFixing(Index3M,H1294,TRUE,_xll.ohTrigger(RecalcTrigger,Trigger3M)),NA())</f>
        <v>2.1040231547366881E-2</v>
      </c>
      <c r="M1294" s="52">
        <f>IFERROR(_xll.qlIndexFixing(ONIndex3M,I1294,TRUE,_xll.ohTrigger(RecalcTrigger,Trigger3M)),NA())</f>
        <v>2.1044852581786344E-2</v>
      </c>
      <c r="N1294" s="52">
        <f>IFERROR(_xll.qlIndexFixing(Index6M,$H1294,TRUE,_xll.ohTrigger(RecalcTrigger,Trigger6M)),NA())</f>
        <v>2.122465892489734E-2</v>
      </c>
      <c r="O1294" s="52">
        <f>IFERROR(_xll.qlIndexFixing(ONIndex6M,I1294,TRUE,_xll.ohTrigger(RecalcTrigger,Trigger6M)),NA())</f>
        <v>2.1247959858463616E-2</v>
      </c>
      <c r="P1294" s="52">
        <f>IFERROR(_xll.qlIndexFixing(Index1Y,$H1294,TRUE,_xll.ohTrigger(RecalcTrigger,Trigger1Y)),NA())</f>
        <v>2.1577620692928207E-2</v>
      </c>
      <c r="Q1294" s="52">
        <f>IFERROR(_xll.qlIndexFixing(ONIndex1Y,I1294,TRUE,_xll.ohTrigger(RecalcTrigger,Trigger1Y)),NA())</f>
        <v>2.1641551758655453E-2</v>
      </c>
    </row>
    <row r="1295" spans="2:17" x14ac:dyDescent="0.2">
      <c r="B1295" s="46" t="s">
        <v>42</v>
      </c>
      <c r="D1295" s="49">
        <f>_xll.qlCalendarAdvance(Calendar,$D1294,B1295,"f",FALSE)</f>
        <v>48443</v>
      </c>
      <c r="E1295" s="49">
        <f>_xll.qlInterestRateIndexValueDate(IndexON,D1295)</f>
        <v>48443</v>
      </c>
      <c r="F1295" s="52">
        <f>IFERROR(_xll.qlIndexFixing(IndexON,D1295,TRUE,_xll.ohTrigger(RecalcTrigger,TriggerON)),NA())</f>
        <v>2.0350324732794078E-2</v>
      </c>
      <c r="H1295" s="49">
        <f>_xll.qlCalendarAdvance(Calendar,$H1294,B1295,"f",FALSE)</f>
        <v>48443</v>
      </c>
      <c r="I1295" s="49">
        <f>_xll.qlInterestRateIndexValueDate(Index1M,$H1295)</f>
        <v>48445</v>
      </c>
      <c r="J1295" s="52">
        <f>IFERROR(_xll.qlIndexFixing(Index1M,$H1295,TRUE,_xll.ohTrigger(RecalcTrigger,Trigger1M)),NA())</f>
        <v>2.0587978804933182E-2</v>
      </c>
      <c r="K1295" s="52">
        <f>IFERROR(_xll.qlIndexFixing(ONIndex1M,I1295,TRUE,_xll.ohTrigger(RecalcTrigger,Trigger1M)),NA())</f>
        <v>2.0585732999913731E-2</v>
      </c>
      <c r="L1295" s="52">
        <f>IFERROR(_xll.qlIndexFixing(Index3M,H1295,TRUE,_xll.ohTrigger(RecalcTrigger,Trigger3M)),NA())</f>
        <v>2.1029900010946585E-2</v>
      </c>
      <c r="M1295" s="52">
        <f>IFERROR(_xll.qlIndexFixing(ONIndex3M,I1295,TRUE,_xll.ohTrigger(RecalcTrigger,Trigger3M)),NA())</f>
        <v>2.1034823888470555E-2</v>
      </c>
      <c r="N1295" s="52">
        <f>IFERROR(_xll.qlIndexFixing(Index6M,$H1295,TRUE,_xll.ohTrigger(RecalcTrigger,Trigger6M)),NA())</f>
        <v>2.1213428802769201E-2</v>
      </c>
      <c r="O1295" s="52">
        <f>IFERROR(_xll.qlIndexFixing(ONIndex6M,I1295,TRUE,_xll.ohTrigger(RecalcTrigger,Trigger6M)),NA())</f>
        <v>2.1237358114740701E-2</v>
      </c>
      <c r="P1295" s="52">
        <f>IFERROR(_xll.qlIndexFixing(Index1Y,$H1295,TRUE,_xll.ohTrigger(RecalcTrigger,Trigger1Y)),NA())</f>
        <v>2.1565328892983637E-2</v>
      </c>
      <c r="Q1295" s="52">
        <f>IFERROR(_xll.qlIndexFixing(ONIndex1Y,I1295,TRUE,_xll.ohTrigger(RecalcTrigger,Trigger1Y)),NA())</f>
        <v>2.1630688772944495E-2</v>
      </c>
    </row>
    <row r="1296" spans="2:17" x14ac:dyDescent="0.2">
      <c r="B1296" s="46" t="s">
        <v>42</v>
      </c>
      <c r="D1296" s="49">
        <f>_xll.qlCalendarAdvance(Calendar,$D1295,B1296,"f",FALSE)</f>
        <v>48450</v>
      </c>
      <c r="E1296" s="49">
        <f>_xll.qlInterestRateIndexValueDate(IndexON,D1296)</f>
        <v>48450</v>
      </c>
      <c r="F1296" s="52">
        <f>IFERROR(_xll.qlIndexFixing(IndexON,D1296,TRUE,_xll.ohTrigger(RecalcTrigger,TriggerON)),NA())</f>
        <v>2.0341147642266577E-2</v>
      </c>
      <c r="H1296" s="49">
        <f>_xll.qlCalendarAdvance(Calendar,$H1295,B1296,"f",FALSE)</f>
        <v>48450</v>
      </c>
      <c r="I1296" s="49">
        <f>_xll.qlInterestRateIndexValueDate(Index1M,$H1296)</f>
        <v>48452</v>
      </c>
      <c r="J1296" s="52">
        <f>IFERROR(_xll.qlIndexFixing(Index1M,$H1296,TRUE,_xll.ohTrigger(RecalcTrigger,Trigger1M)),NA())</f>
        <v>2.057819719916032E-2</v>
      </c>
      <c r="K1296" s="52">
        <f>IFERROR(_xll.qlIndexFixing(ONIndex1M,I1296,TRUE,_xll.ohTrigger(RecalcTrigger,Trigger1M)),NA())</f>
        <v>2.0576043748432582E-2</v>
      </c>
      <c r="L1296" s="52">
        <f>IFERROR(_xll.qlIndexFixing(Index3M,H1296,TRUE,_xll.ohTrigger(RecalcTrigger,Trigger3M)),NA())</f>
        <v>2.1019526845130709E-2</v>
      </c>
      <c r="M1296" s="52">
        <f>IFERROR(_xll.qlIndexFixing(ONIndex3M,I1296,TRUE,_xll.ohTrigger(RecalcTrigger,Trigger3M)),NA())</f>
        <v>2.1024752628804322E-2</v>
      </c>
      <c r="N1296" s="52">
        <f>IFERROR(_xll.qlIndexFixing(Index6M,$H1296,TRUE,_xll.ohTrigger(RecalcTrigger,Trigger6M)),NA())</f>
        <v>2.1202159039326745E-2</v>
      </c>
      <c r="O1296" s="52">
        <f>IFERROR(_xll.qlIndexFixing(ONIndex6M,I1296,TRUE,_xll.ohTrigger(RecalcTrigger,Trigger6M)),NA())</f>
        <v>2.1226714720095075E-2</v>
      </c>
      <c r="P1296" s="52">
        <f>IFERROR(_xll.qlIndexFixing(Index1Y,$H1296,TRUE,_xll.ohTrigger(RecalcTrigger,Trigger1Y)),NA())</f>
        <v>2.1552991648964917E-2</v>
      </c>
      <c r="Q1296" s="52">
        <f>IFERROR(_xll.qlIndexFixing(ONIndex1Y,I1296,TRUE,_xll.ohTrigger(RecalcTrigger,Trigger1Y)),NA())</f>
        <v>2.1619777536310281E-2</v>
      </c>
    </row>
    <row r="1297" spans="2:17" x14ac:dyDescent="0.2">
      <c r="B1297" s="46" t="s">
        <v>42</v>
      </c>
      <c r="D1297" s="49">
        <f>_xll.qlCalendarAdvance(Calendar,$D1296,B1297,"f",FALSE)</f>
        <v>48457</v>
      </c>
      <c r="E1297" s="49">
        <f>_xll.qlInterestRateIndexValueDate(IndexON,D1297)</f>
        <v>48457</v>
      </c>
      <c r="F1297" s="52">
        <f>IFERROR(_xll.qlIndexFixing(IndexON,D1297,TRUE,_xll.ohTrigger(RecalcTrigger,TriggerON)),NA())</f>
        <v>2.0331930157331257E-2</v>
      </c>
      <c r="H1297" s="49">
        <f>_xll.qlCalendarAdvance(Calendar,$H1296,B1297,"f",FALSE)</f>
        <v>48457</v>
      </c>
      <c r="I1297" s="49">
        <f>_xll.qlInterestRateIndexValueDate(Index1M,$H1297)</f>
        <v>48459</v>
      </c>
      <c r="J1297" s="52">
        <f>IFERROR(_xll.qlIndexFixing(Index1M,$H1297,TRUE,_xll.ohTrigger(RecalcTrigger,Trigger1M)),NA())</f>
        <v>2.0568369985382584E-2</v>
      </c>
      <c r="K1297" s="52">
        <f>IFERROR(_xll.qlIndexFixing(ONIndex1M,I1297,TRUE,_xll.ohTrigger(RecalcTrigger,Trigger1M)),NA())</f>
        <v>2.0566308658658272E-2</v>
      </c>
      <c r="L1297" s="52">
        <f>IFERROR(_xll.qlIndexFixing(Index3M,H1297,TRUE,_xll.ohTrigger(RecalcTrigger,Trigger3M)),NA())</f>
        <v>2.1009251967632123E-2</v>
      </c>
      <c r="M1297" s="52">
        <f>IFERROR(_xll.qlIndexFixing(ONIndex3M,I1297,TRUE,_xll.ohTrigger(RecalcTrigger,Trigger3M)),NA())</f>
        <v>2.1014638993355206E-2</v>
      </c>
      <c r="N1297" s="52">
        <f>IFERROR(_xll.qlIndexFixing(Index6M,$H1297,TRUE,_xll.ohTrigger(RecalcTrigger,Trigger6M)),NA())</f>
        <v>2.1191846819406789E-2</v>
      </c>
      <c r="O1297" s="52">
        <f>IFERROR(_xll.qlIndexFixing(ONIndex6M,I1297,TRUE,_xll.ohTrigger(RecalcTrigger,Trigger6M)),NA())</f>
        <v>2.1216029862456409E-2</v>
      </c>
      <c r="P1297" s="52">
        <f>IFERROR(_xll.qlIndexFixing(Index1Y,$H1297,TRUE,_xll.ohTrigger(RecalcTrigger,Trigger1Y)),NA())</f>
        <v>2.1540609108385834E-2</v>
      </c>
      <c r="Q1297" s="52">
        <f>IFERROR(_xll.qlIndexFixing(ONIndex1Y,I1297,TRUE,_xll.ohTrigger(RecalcTrigger,Trigger1Y)),NA())</f>
        <v>2.1608818191598544E-2</v>
      </c>
    </row>
    <row r="1298" spans="2:17" x14ac:dyDescent="0.2">
      <c r="B1298" s="46" t="s">
        <v>42</v>
      </c>
      <c r="D1298" s="49">
        <f>_xll.qlCalendarAdvance(Calendar,$D1297,B1298,"f",FALSE)</f>
        <v>48464</v>
      </c>
      <c r="E1298" s="49">
        <f>_xll.qlInterestRateIndexValueDate(IndexON,D1298)</f>
        <v>48464</v>
      </c>
      <c r="F1298" s="52">
        <f>IFERROR(_xll.qlIndexFixing(IndexON,D1298,TRUE,_xll.ohTrigger(RecalcTrigger,TriggerON)),NA())</f>
        <v>2.0322672485741933E-2</v>
      </c>
      <c r="H1298" s="49">
        <f>_xll.qlCalendarAdvance(Calendar,$H1297,B1298,"f",FALSE)</f>
        <v>48464</v>
      </c>
      <c r="I1298" s="49">
        <f>_xll.qlInterestRateIndexValueDate(Index1M,$H1298)</f>
        <v>48466</v>
      </c>
      <c r="J1298" s="52">
        <f>IFERROR(_xll.qlIndexFixing(Index1M,$H1298,TRUE,_xll.ohTrigger(RecalcTrigger,Trigger1M)),NA())</f>
        <v>2.0558497348327209E-2</v>
      </c>
      <c r="K1298" s="52">
        <f>IFERROR(_xll.qlIndexFixing(ONIndex1M,I1298,TRUE,_xll.ohTrigger(RecalcTrigger,Trigger1M)),NA())</f>
        <v>2.0556527914683542E-2</v>
      </c>
      <c r="L1298" s="52">
        <f>IFERROR(_xll.qlIndexFixing(Index3M,H1298,TRUE,_xll.ohTrigger(RecalcTrigger,Trigger3M)),NA())</f>
        <v>2.0998799637144398E-2</v>
      </c>
      <c r="M1298" s="52">
        <f>IFERROR(_xll.qlIndexFixing(ONIndex3M,I1298,TRUE,_xll.ohTrigger(RecalcTrigger,Trigger3M)),NA())</f>
        <v>2.1004483172850641E-2</v>
      </c>
      <c r="N1298" s="52">
        <f>IFERROR(_xll.qlIndexFixing(Index6M,$H1298,TRUE,_xll.ohTrigger(RecalcTrigger,Trigger6M)),NA())</f>
        <v>2.1180515365102411E-2</v>
      </c>
      <c r="O1298" s="52">
        <f>IFERROR(_xll.qlIndexFixing(ONIndex6M,I1298,TRUE,_xll.ohTrigger(RecalcTrigger,Trigger6M)),NA())</f>
        <v>2.1205303729354696E-2</v>
      </c>
      <c r="P1298" s="52">
        <f>IFERROR(_xll.qlIndexFixing(Index1Y,$H1298,TRUE,_xll.ohTrigger(RecalcTrigger,Trigger1Y)),NA())</f>
        <v>2.152818141875951E-2</v>
      </c>
      <c r="Q1298" s="52">
        <f>IFERROR(_xll.qlIndexFixing(ONIndex1Y,I1298,TRUE,_xll.ohTrigger(RecalcTrigger,Trigger1Y)),NA())</f>
        <v>2.1597810881655022E-2</v>
      </c>
    </row>
    <row r="1299" spans="2:17" x14ac:dyDescent="0.2">
      <c r="B1299" s="46" t="s">
        <v>42</v>
      </c>
      <c r="D1299" s="49">
        <f>_xll.qlCalendarAdvance(Calendar,$D1298,B1299,"f",FALSE)</f>
        <v>48471</v>
      </c>
      <c r="E1299" s="49">
        <f>_xll.qlInterestRateIndexValueDate(IndexON,D1299)</f>
        <v>48471</v>
      </c>
      <c r="F1299" s="52">
        <f>IFERROR(_xll.qlIndexFixing(IndexON,D1299,TRUE,_xll.ohTrigger(RecalcTrigger,TriggerON)),NA())</f>
        <v>2.031337483501261E-2</v>
      </c>
      <c r="H1299" s="49">
        <f>_xll.qlCalendarAdvance(Calendar,$H1298,B1299,"f",FALSE)</f>
        <v>48471</v>
      </c>
      <c r="I1299" s="49">
        <f>_xll.qlInterestRateIndexValueDate(Index1M,$H1299)</f>
        <v>48473</v>
      </c>
      <c r="J1299" s="52">
        <f>IFERROR(_xll.qlIndexFixing(Index1M,$H1299,TRUE,_xll.ohTrigger(RecalcTrigger,Trigger1M)),NA())</f>
        <v>2.0548579472723927E-2</v>
      </c>
      <c r="K1299" s="52">
        <f>IFERROR(_xll.qlIndexFixing(ONIndex1M,I1299,TRUE,_xll.ohTrigger(RecalcTrigger,Trigger1M)),NA())</f>
        <v>2.054670170108075E-2</v>
      </c>
      <c r="L1299" s="52">
        <f>IFERROR(_xll.qlIndexFixing(Index3M,H1299,TRUE,_xll.ohTrigger(RecalcTrigger,Trigger3M)),NA())</f>
        <v>2.098830624161695E-2</v>
      </c>
      <c r="M1299" s="52">
        <f>IFERROR(_xll.qlIndexFixing(ONIndex3M,I1299,TRUE,_xll.ohTrigger(RecalcTrigger,Trigger3M)),NA())</f>
        <v>2.0994285357938125E-2</v>
      </c>
      <c r="N1299" s="52">
        <f>IFERROR(_xll.qlIndexFixing(Index6M,$H1299,TRUE,_xll.ohTrigger(RecalcTrigger,Trigger6M)),NA())</f>
        <v>2.1169144782489484E-2</v>
      </c>
      <c r="O1299" s="52">
        <f>IFERROR(_xll.qlIndexFixing(ONIndex6M,I1299,TRUE,_xll.ohTrigger(RecalcTrigger,Trigger6M)),NA())</f>
        <v>2.1194536508719608E-2</v>
      </c>
      <c r="P1299" s="52">
        <f>IFERROR(_xll.qlIndexFixing(Index1Y,$H1299,TRUE,_xll.ohTrigger(RecalcTrigger,Trigger1Y)),NA())</f>
        <v>2.1515708727597973E-2</v>
      </c>
      <c r="Q1299" s="52">
        <f>IFERROR(_xll.qlIndexFixing(ONIndex1Y,I1299,TRUE,_xll.ohTrigger(RecalcTrigger,Trigger1Y)),NA())</f>
        <v>2.158675574908564E-2</v>
      </c>
    </row>
    <row r="1300" spans="2:17" x14ac:dyDescent="0.2">
      <c r="B1300" s="46" t="s">
        <v>42</v>
      </c>
      <c r="D1300" s="49">
        <f>_xll.qlCalendarAdvance(Calendar,$D1299,B1300,"f",FALSE)</f>
        <v>48478</v>
      </c>
      <c r="E1300" s="49">
        <f>_xll.qlInterestRateIndexValueDate(IndexON,D1300)</f>
        <v>48478</v>
      </c>
      <c r="F1300" s="52">
        <f>IFERROR(_xll.qlIndexFixing(IndexON,D1300,TRUE,_xll.ohTrigger(RecalcTrigger,TriggerON)),NA())</f>
        <v>2.0304037412817166E-2</v>
      </c>
      <c r="H1300" s="49">
        <f>_xll.qlCalendarAdvance(Calendar,$H1299,B1300,"f",FALSE)</f>
        <v>48478</v>
      </c>
      <c r="I1300" s="49">
        <f>_xll.qlInterestRateIndexValueDate(Index1M,$H1300)</f>
        <v>48480</v>
      </c>
      <c r="J1300" s="52">
        <f>IFERROR(_xll.qlIndexFixing(Index1M,$H1300,TRUE,_xll.ohTrigger(RecalcTrigger,Trigger1M)),NA())</f>
        <v>2.0538616543304966E-2</v>
      </c>
      <c r="K1300" s="52">
        <f>IFERROR(_xll.qlIndexFixing(ONIndex1M,I1300,TRUE,_xll.ohTrigger(RecalcTrigger,Trigger1M)),NA())</f>
        <v>2.0536830201942635E-2</v>
      </c>
      <c r="L1300" s="52">
        <f>IFERROR(_xll.qlIndexFixing(Index3M,H1300,TRUE,_xll.ohTrigger(RecalcTrigger,Trigger3M)),NA())</f>
        <v>2.0977771973026332E-2</v>
      </c>
      <c r="M1300" s="52">
        <f>IFERROR(_xll.qlIndexFixing(ONIndex3M,I1300,TRUE,_xll.ohTrigger(RecalcTrigger,Trigger3M)),NA())</f>
        <v>2.0984045739265156E-2</v>
      </c>
      <c r="N1300" s="52">
        <f>IFERROR(_xll.qlIndexFixing(Index6M,$H1300,TRUE,_xll.ohTrigger(RecalcTrigger,Trigger6M)),NA())</f>
        <v>2.115773526193639E-2</v>
      </c>
      <c r="O1300" s="52">
        <f>IFERROR(_xll.qlIndexFixing(ONIndex6M,I1300,TRUE,_xll.ohTrigger(RecalcTrigger,Trigger6M)),NA())</f>
        <v>2.11837283880012E-2</v>
      </c>
      <c r="P1300" s="52">
        <f>IFERROR(_xll.qlIndexFixing(Index1Y,$H1300,TRUE,_xll.ohTrigger(RecalcTrigger,Trigger1Y)),NA())</f>
        <v>2.1503191182411726E-2</v>
      </c>
      <c r="Q1300" s="52">
        <f>IFERROR(_xll.qlIndexFixing(ONIndex1Y,I1300,TRUE,_xll.ohTrigger(RecalcTrigger,Trigger1Y)),NA())</f>
        <v>2.1575652936576262E-2</v>
      </c>
    </row>
    <row r="1301" spans="2:17" x14ac:dyDescent="0.2">
      <c r="B1301" s="46" t="s">
        <v>42</v>
      </c>
      <c r="D1301" s="49">
        <f>_xll.qlCalendarAdvance(Calendar,$D1300,B1301,"f",FALSE)</f>
        <v>48485</v>
      </c>
      <c r="E1301" s="49">
        <f>_xll.qlInterestRateIndexValueDate(IndexON,D1301)</f>
        <v>48485</v>
      </c>
      <c r="F1301" s="52">
        <f>IFERROR(_xll.qlIndexFixing(IndexON,D1301,TRUE,_xll.ohTrigger(RecalcTrigger,TriggerON)),NA())</f>
        <v>2.0294660426509736E-2</v>
      </c>
      <c r="H1301" s="49">
        <f>_xll.qlCalendarAdvance(Calendar,$H1300,B1301,"f",FALSE)</f>
        <v>48485</v>
      </c>
      <c r="I1301" s="49">
        <f>_xll.qlInterestRateIndexValueDate(Index1M,$H1301)</f>
        <v>48487</v>
      </c>
      <c r="J1301" s="52">
        <f>IFERROR(_xll.qlIndexFixing(Index1M,$H1301,TRUE,_xll.ohTrigger(RecalcTrigger,Trigger1M)),NA())</f>
        <v>2.0529008868328764E-2</v>
      </c>
      <c r="K1301" s="52">
        <f>IFERROR(_xll.qlIndexFixing(ONIndex1M,I1301,TRUE,_xll.ohTrigger(RecalcTrigger,Trigger1M)),NA())</f>
        <v>2.0526913601601748E-2</v>
      </c>
      <c r="L1301" s="52">
        <f>IFERROR(_xll.qlIndexFixing(Index3M,H1301,TRUE,_xll.ohTrigger(RecalcTrigger,Trigger3M)),NA())</f>
        <v>2.0967043294936184E-2</v>
      </c>
      <c r="M1301" s="52">
        <f>IFERROR(_xll.qlIndexFixing(ONIndex3M,I1301,TRUE,_xll.ohTrigger(RecalcTrigger,Trigger3M)),NA())</f>
        <v>2.0973764507399295E-2</v>
      </c>
      <c r="N1301" s="52">
        <f>IFERROR(_xll.qlIndexFixing(Index6M,$H1301,TRUE,_xll.ohTrigger(RecalcTrigger,Trigger6M)),NA())</f>
        <v>2.1146074702354384E-2</v>
      </c>
      <c r="O1301" s="52">
        <f>IFERROR(_xll.qlIndexFixing(ONIndex6M,I1301,TRUE,_xll.ohTrigger(RecalcTrigger,Trigger6M)),NA())</f>
        <v>2.1172879555129143E-2</v>
      </c>
      <c r="P1301" s="52">
        <f>IFERROR(_xll.qlIndexFixing(Index1Y,$H1301,TRUE,_xll.ohTrigger(RecalcTrigger,Trigger1Y)),NA())</f>
        <v>2.1490628930710604E-2</v>
      </c>
      <c r="Q1301" s="52">
        <f>IFERROR(_xll.qlIndexFixing(ONIndex1Y,I1301,TRUE,_xll.ohTrigger(RecalcTrigger,Trigger1Y)),NA())</f>
        <v>2.1564502587052559E-2</v>
      </c>
    </row>
    <row r="1302" spans="2:17" x14ac:dyDescent="0.2">
      <c r="B1302" s="46" t="s">
        <v>42</v>
      </c>
      <c r="D1302" s="49">
        <f>_xll.qlCalendarAdvance(Calendar,$D1301,B1302,"f",FALSE)</f>
        <v>48492</v>
      </c>
      <c r="E1302" s="49">
        <f>_xll.qlInterestRateIndexValueDate(IndexON,D1302)</f>
        <v>48492</v>
      </c>
      <c r="F1302" s="52">
        <f>IFERROR(_xll.qlIndexFixing(IndexON,D1302,TRUE,_xll.ohTrigger(RecalcTrigger,TriggerON)),NA())</f>
        <v>2.028524408392407E-2</v>
      </c>
      <c r="H1302" s="49">
        <f>_xll.qlCalendarAdvance(Calendar,$H1301,B1302,"f",FALSE)</f>
        <v>48492</v>
      </c>
      <c r="I1302" s="49">
        <f>_xll.qlInterestRateIndexValueDate(Index1M,$H1302)</f>
        <v>48494</v>
      </c>
      <c r="J1302" s="52">
        <f>IFERROR(_xll.qlIndexFixing(Index1M,$H1302,TRUE,_xll.ohTrigger(RecalcTrigger,Trigger1M)),NA())</f>
        <v>2.0518556261931442E-2</v>
      </c>
      <c r="K1302" s="52">
        <f>IFERROR(_xll.qlIndexFixing(ONIndex1M,I1302,TRUE,_xll.ohTrigger(RecalcTrigger,Trigger1M)),NA())</f>
        <v>2.0516952084390638E-2</v>
      </c>
      <c r="L1302" s="52">
        <f>IFERROR(_xll.qlIndexFixing(Index3M,H1302,TRUE,_xll.ohTrigger(RecalcTrigger,Trigger3M)),NA())</f>
        <v>2.0956424384619907E-2</v>
      </c>
      <c r="M1302" s="52">
        <f>IFERROR(_xll.qlIndexFixing(ONIndex3M,I1302,TRUE,_xll.ohTrigger(RecalcTrigger,Trigger3M)),NA())</f>
        <v>2.0963441853147913E-2</v>
      </c>
      <c r="N1302" s="52">
        <f>IFERROR(_xll.qlIndexFixing(Index6M,$H1302,TRUE,_xll.ohTrigger(RecalcTrigger,Trigger6M)),NA())</f>
        <v>2.1134584517701852E-2</v>
      </c>
      <c r="O1302" s="52">
        <f>IFERROR(_xll.qlIndexFixing(ONIndex6M,I1302,TRUE,_xll.ohTrigger(RecalcTrigger,Trigger6M)),NA())</f>
        <v>2.1161990197793301E-2</v>
      </c>
      <c r="P1302" s="52">
        <f>IFERROR(_xll.qlIndexFixing(Index1Y,$H1302,TRUE,_xll.ohTrigger(RecalcTrigger,Trigger1Y)),NA())</f>
        <v>2.1478022120002913E-2</v>
      </c>
      <c r="Q1302" s="52">
        <f>IFERROR(_xll.qlIndexFixing(ONIndex1Y,I1302,TRUE,_xll.ohTrigger(RecalcTrigger,Trigger1Y)),NA())</f>
        <v>2.1553304843120458E-2</v>
      </c>
    </row>
    <row r="1303" spans="2:17" x14ac:dyDescent="0.2">
      <c r="B1303" s="46" t="s">
        <v>42</v>
      </c>
      <c r="D1303" s="49">
        <f>_xll.qlCalendarAdvance(Calendar,$D1302,B1303,"f",FALSE)</f>
        <v>48499</v>
      </c>
      <c r="E1303" s="49">
        <f>_xll.qlInterestRateIndexValueDate(IndexON,D1303)</f>
        <v>48499</v>
      </c>
      <c r="F1303" s="52">
        <f>IFERROR(_xll.qlIndexFixing(IndexON,D1303,TRUE,_xll.ohTrigger(RecalcTrigger,TriggerON)),NA())</f>
        <v>2.0275788592414301E-2</v>
      </c>
      <c r="H1303" s="49">
        <f>_xll.qlCalendarAdvance(Calendar,$H1302,B1303,"f",FALSE)</f>
        <v>48499</v>
      </c>
      <c r="I1303" s="49">
        <f>_xll.qlInterestRateIndexValueDate(Index1M,$H1303)</f>
        <v>48501</v>
      </c>
      <c r="J1303" s="52">
        <f>IFERROR(_xll.qlIndexFixing(Index1M,$H1303,TRUE,_xll.ohTrigger(RecalcTrigger,Trigger1M)),NA())</f>
        <v>2.0508459279436342E-2</v>
      </c>
      <c r="K1303" s="52">
        <f>IFERROR(_xll.qlIndexFixing(ONIndex1M,I1303,TRUE,_xll.ohTrigger(RecalcTrigger,Trigger1M)),NA())</f>
        <v>2.0506945834641854E-2</v>
      </c>
      <c r="L1303" s="52">
        <f>IFERROR(_xll.qlIndexFixing(Index3M,H1303,TRUE,_xll.ohTrigger(RecalcTrigger,Trigger3M)),NA())</f>
        <v>2.0945765188853868E-2</v>
      </c>
      <c r="M1303" s="52">
        <f>IFERROR(_xll.qlIndexFixing(ONIndex3M,I1303,TRUE,_xll.ohTrigger(RecalcTrigger,Trigger3M)),NA())</f>
        <v>2.0953077967078571E-2</v>
      </c>
      <c r="N1303" s="52">
        <f>IFERROR(_xll.qlIndexFixing(Index6M,$H1303,TRUE,_xll.ohTrigger(RecalcTrigger,Trigger6M)),NA())</f>
        <v>2.1123055977923213E-2</v>
      </c>
      <c r="O1303" s="52">
        <f>IFERROR(_xll.qlIndexFixing(ONIndex6M,I1303,TRUE,_xll.ohTrigger(RecalcTrigger,Trigger6M)),NA())</f>
        <v>2.1151060503683539E-2</v>
      </c>
      <c r="P1303" s="52">
        <f>IFERROR(_xll.qlIndexFixing(Index1Y,$H1303,TRUE,_xll.ohTrigger(RecalcTrigger,Trigger1Y)),NA())</f>
        <v>2.1465370897795211E-2</v>
      </c>
      <c r="Q1303" s="52">
        <f>IFERROR(_xll.qlIndexFixing(ONIndex1Y,I1303,TRUE,_xll.ohTrigger(RecalcTrigger,Trigger1Y)),NA())</f>
        <v>2.1542059847545758E-2</v>
      </c>
    </row>
    <row r="1304" spans="2:17" x14ac:dyDescent="0.2">
      <c r="B1304" s="46" t="s">
        <v>42</v>
      </c>
      <c r="D1304" s="49">
        <f>_xll.qlCalendarAdvance(Calendar,$D1303,B1304,"f",FALSE)</f>
        <v>48506</v>
      </c>
      <c r="E1304" s="49">
        <f>_xll.qlInterestRateIndexValueDate(IndexON,D1304)</f>
        <v>48506</v>
      </c>
      <c r="F1304" s="52">
        <f>IFERROR(_xll.qlIndexFixing(IndexON,D1304,TRUE,_xll.ohTrigger(RecalcTrigger,TriggerON)),NA())</f>
        <v>2.0266294159574372E-2</v>
      </c>
      <c r="H1304" s="49">
        <f>_xll.qlCalendarAdvance(Calendar,$H1303,B1304,"f",FALSE)</f>
        <v>48506</v>
      </c>
      <c r="I1304" s="49">
        <f>_xll.qlInterestRateIndexValueDate(Index1M,$H1304)</f>
        <v>48508</v>
      </c>
      <c r="J1304" s="52">
        <f>IFERROR(_xll.qlIndexFixing(Index1M,$H1304,TRUE,_xll.ohTrigger(RecalcTrigger,Trigger1M)),NA())</f>
        <v>2.0498317982039493E-2</v>
      </c>
      <c r="K1304" s="52">
        <f>IFERROR(_xll.qlIndexFixing(ONIndex1M,I1304,TRUE,_xll.ohTrigger(RecalcTrigger,Trigger1M)),NA())</f>
        <v>2.0496895036448137E-2</v>
      </c>
      <c r="L1304" s="52">
        <f>IFERROR(_xll.qlIndexFixing(Index3M,H1304,TRUE,_xll.ohTrigger(RecalcTrigger,Trigger3M)),NA())</f>
        <v>2.0935065899632316E-2</v>
      </c>
      <c r="M1304" s="52">
        <f>IFERROR(_xll.qlIndexFixing(ONIndex3M,I1304,TRUE,_xll.ohTrigger(RecalcTrigger,Trigger3M)),NA())</f>
        <v>2.094267303975883E-2</v>
      </c>
      <c r="N1304" s="52">
        <f>IFERROR(_xll.qlIndexFixing(Index6M,$H1304,TRUE,_xll.ohTrigger(RecalcTrigger,Trigger6M)),NA())</f>
        <v>2.1111489273394971E-2</v>
      </c>
      <c r="O1304" s="52">
        <f>IFERROR(_xll.qlIndexFixing(ONIndex6M,I1304,TRUE,_xll.ohTrigger(RecalcTrigger,Trigger6M)),NA())</f>
        <v>2.1140090660489719E-2</v>
      </c>
      <c r="P1304" s="52">
        <f>IFERROR(_xll.qlIndexFixing(Index1Y,$H1304,TRUE,_xll.ohTrigger(RecalcTrigger,Trigger1Y)),NA())</f>
        <v>2.1452675411593177E-2</v>
      </c>
      <c r="Q1304" s="52">
        <f>IFERROR(_xll.qlIndexFixing(ONIndex1Y,I1304,TRUE,_xll.ohTrigger(RecalcTrigger,Trigger1Y)),NA())</f>
        <v>2.1530767743094259E-2</v>
      </c>
    </row>
    <row r="1305" spans="2:17" x14ac:dyDescent="0.2">
      <c r="B1305" s="46" t="s">
        <v>42</v>
      </c>
      <c r="D1305" s="49">
        <f>_xll.qlCalendarAdvance(Calendar,$D1304,B1305,"f",FALSE)</f>
        <v>48513</v>
      </c>
      <c r="E1305" s="49">
        <f>_xll.qlInterestRateIndexValueDate(IndexON,D1305)</f>
        <v>48513</v>
      </c>
      <c r="F1305" s="52">
        <f>IFERROR(_xll.qlIndexFixing(IndexON,D1305,TRUE,_xll.ohTrigger(RecalcTrigger,TriggerON)),NA())</f>
        <v>2.0256760993158096E-2</v>
      </c>
      <c r="H1305" s="49">
        <f>_xll.qlCalendarAdvance(Calendar,$H1304,B1305,"f",FALSE)</f>
        <v>48513</v>
      </c>
      <c r="I1305" s="49">
        <f>_xll.qlInterestRateIndexValueDate(Index1M,$H1305)</f>
        <v>48515</v>
      </c>
      <c r="J1305" s="52">
        <f>IFERROR(_xll.qlIndexFixing(Index1M,$H1305,TRUE,_xll.ohTrigger(RecalcTrigger,Trigger1M)),NA())</f>
        <v>2.0488132554470628E-2</v>
      </c>
      <c r="K1305" s="52">
        <f>IFERROR(_xll.qlIndexFixing(ONIndex1M,I1305,TRUE,_xll.ohTrigger(RecalcTrigger,Trigger1M)),NA())</f>
        <v>2.0486799874221973E-2</v>
      </c>
      <c r="L1305" s="52">
        <f>IFERROR(_xll.qlIndexFixing(Index3M,H1305,TRUE,_xll.ohTrigger(RecalcTrigger,Trigger3M)),NA())</f>
        <v>2.0924326708938203E-2</v>
      </c>
      <c r="M1305" s="52">
        <f>IFERROR(_xll.qlIndexFixing(ONIndex3M,I1305,TRUE,_xll.ohTrigger(RecalcTrigger,Trigger3M)),NA())</f>
        <v>2.0932227262075997E-2</v>
      </c>
      <c r="N1305" s="52">
        <f>IFERROR(_xll.qlIndexFixing(Index6M,$H1305,TRUE,_xll.ohTrigger(RecalcTrigger,Trigger6M)),NA())</f>
        <v>2.1099884594487483E-2</v>
      </c>
      <c r="O1305" s="52">
        <f>IFERROR(_xll.qlIndexFixing(ONIndex6M,I1305,TRUE,_xll.ohTrigger(RecalcTrigger,Trigger6M)),NA())</f>
        <v>2.1129080855981641E-2</v>
      </c>
      <c r="P1305" s="52">
        <f>IFERROR(_xll.qlIndexFixing(Index1Y,$H1305,TRUE,_xll.ohTrigger(RecalcTrigger,Trigger1Y)),NA())</f>
        <v>2.143993580890052E-2</v>
      </c>
      <c r="Q1305" s="52">
        <f>IFERROR(_xll.qlIndexFixing(ONIndex1Y,I1305,TRUE,_xll.ohTrigger(RecalcTrigger,Trigger1Y)),NA())</f>
        <v>2.1519428672371888E-2</v>
      </c>
    </row>
    <row r="1306" spans="2:17" x14ac:dyDescent="0.2">
      <c r="B1306" s="46" t="s">
        <v>42</v>
      </c>
      <c r="D1306" s="49">
        <f>_xll.qlCalendarAdvance(Calendar,$D1305,B1306,"f",FALSE)</f>
        <v>48520</v>
      </c>
      <c r="E1306" s="49">
        <f>_xll.qlInterestRateIndexValueDate(IndexON,D1306)</f>
        <v>48520</v>
      </c>
      <c r="F1306" s="52">
        <f>IFERROR(_xll.qlIndexFixing(IndexON,D1306,TRUE,_xll.ohTrigger(RecalcTrigger,TriggerON)),NA())</f>
        <v>2.0247189300599544E-2</v>
      </c>
      <c r="H1306" s="49">
        <f>_xll.qlCalendarAdvance(Calendar,$H1305,B1306,"f",FALSE)</f>
        <v>48520</v>
      </c>
      <c r="I1306" s="49">
        <f>_xll.qlInterestRateIndexValueDate(Index1M,$H1306)</f>
        <v>48522</v>
      </c>
      <c r="J1306" s="52">
        <f>IFERROR(_xll.qlIndexFixing(Index1M,$H1306,TRUE,_xll.ohTrigger(RecalcTrigger,Trigger1M)),NA())</f>
        <v>2.0477903181459478E-2</v>
      </c>
      <c r="K1306" s="52">
        <f>IFERROR(_xll.qlIndexFixing(ONIndex1M,I1306,TRUE,_xll.ohTrigger(RecalcTrigger,Trigger1M)),NA())</f>
        <v>2.0476660532455782E-2</v>
      </c>
      <c r="L1306" s="52">
        <f>IFERROR(_xll.qlIndexFixing(Index3M,H1306,TRUE,_xll.ohTrigger(RecalcTrigger,Trigger3M)),NA())</f>
        <v>2.0913547808762305E-2</v>
      </c>
      <c r="M1306" s="52">
        <f>IFERROR(_xll.qlIndexFixing(ONIndex3M,I1306,TRUE,_xll.ohTrigger(RecalcTrigger,Trigger3M)),NA())</f>
        <v>2.0921740824597634E-2</v>
      </c>
      <c r="N1306" s="52">
        <f>IFERROR(_xll.qlIndexFixing(Index6M,$H1306,TRUE,_xll.ohTrigger(RecalcTrigger,Trigger6M)),NA())</f>
        <v>2.1088471102263188E-2</v>
      </c>
      <c r="O1306" s="52">
        <f>IFERROR(_xll.qlIndexFixing(ONIndex6M,I1306,TRUE,_xll.ohTrigger(RecalcTrigger,Trigger6M)),NA())</f>
        <v>2.1118031277929106E-2</v>
      </c>
      <c r="P1306" s="52">
        <f>IFERROR(_xll.qlIndexFixing(Index1Y,$H1306,TRUE,_xll.ohTrigger(RecalcTrigger,Trigger1Y)),NA())</f>
        <v>2.1427152237219627E-2</v>
      </c>
      <c r="Q1306" s="52">
        <f>IFERROR(_xll.qlIndexFixing(ONIndex1Y,I1306,TRUE,_xll.ohTrigger(RecalcTrigger,Trigger1Y)),NA())</f>
        <v>2.1508042778304315E-2</v>
      </c>
    </row>
    <row r="1307" spans="2:17" x14ac:dyDescent="0.2">
      <c r="B1307" s="46" t="s">
        <v>42</v>
      </c>
      <c r="D1307" s="49">
        <f>_xll.qlCalendarAdvance(Calendar,$D1306,B1307,"f",FALSE)</f>
        <v>48527</v>
      </c>
      <c r="E1307" s="49">
        <f>_xll.qlInterestRateIndexValueDate(IndexON,D1307)</f>
        <v>48527</v>
      </c>
      <c r="F1307" s="52">
        <f>IFERROR(_xll.qlIndexFixing(IndexON,D1307,TRUE,_xll.ohTrigger(RecalcTrigger,TriggerON)),NA())</f>
        <v>2.0237579289492658E-2</v>
      </c>
      <c r="H1307" s="49">
        <f>_xll.qlCalendarAdvance(Calendar,$H1306,B1307,"f",FALSE)</f>
        <v>48527</v>
      </c>
      <c r="I1307" s="49">
        <f>_xll.qlInterestRateIndexValueDate(Index1M,$H1307)</f>
        <v>48529</v>
      </c>
      <c r="J1307" s="52">
        <f>IFERROR(_xll.qlIndexFixing(Index1M,$H1307,TRUE,_xll.ohTrigger(RecalcTrigger,Trigger1M)),NA())</f>
        <v>2.0467630047733276E-2</v>
      </c>
      <c r="K1307" s="52">
        <f>IFERROR(_xll.qlIndexFixing(ONIndex1M,I1307,TRUE,_xll.ohTrigger(RecalcTrigger,Trigger1M)),NA())</f>
        <v>2.0466477194922561E-2</v>
      </c>
      <c r="L1307" s="52">
        <f>IFERROR(_xll.qlIndexFixing(Index3M,H1307,TRUE,_xll.ohTrigger(RecalcTrigger,Trigger3M)),NA())</f>
        <v>2.0902729391087563E-2</v>
      </c>
      <c r="M1307" s="52">
        <f>IFERROR(_xll.qlIndexFixing(ONIndex3M,I1307,TRUE,_xll.ohTrigger(RecalcTrigger,Trigger3M)),NA())</f>
        <v>2.0911213917891303E-2</v>
      </c>
      <c r="N1307" s="52">
        <f>IFERROR(_xll.qlIndexFixing(Index6M,$H1307,TRUE,_xll.ohTrigger(RecalcTrigger,Trigger6M)),NA())</f>
        <v>2.1076794346276757E-2</v>
      </c>
      <c r="O1307" s="52">
        <f>IFERROR(_xll.qlIndexFixing(ONIndex6M,I1307,TRUE,_xll.ohTrigger(RecalcTrigger,Trigger6M)),NA())</f>
        <v>2.1106942113862104E-2</v>
      </c>
      <c r="P1307" s="52">
        <f>IFERROR(_xll.qlIndexFixing(Index1Y,$H1307,TRUE,_xll.ohTrigger(RecalcTrigger,Trigger1Y)),NA())</f>
        <v>2.1414324844051369E-2</v>
      </c>
      <c r="Q1307" s="52">
        <f>IFERROR(_xll.qlIndexFixing(ONIndex1Y,I1307,TRUE,_xll.ohTrigger(RecalcTrigger,Trigger1Y)),NA())</f>
        <v>2.1496610203577404E-2</v>
      </c>
    </row>
    <row r="1308" spans="2:17" x14ac:dyDescent="0.2">
      <c r="B1308" s="46" t="s">
        <v>42</v>
      </c>
      <c r="D1308" s="49">
        <f>_xll.qlCalendarAdvance(Calendar,$D1307,B1308,"f",FALSE)</f>
        <v>48534</v>
      </c>
      <c r="E1308" s="49">
        <f>_xll.qlInterestRateIndexValueDate(IndexON,D1308)</f>
        <v>48534</v>
      </c>
      <c r="F1308" s="52">
        <f>IFERROR(_xll.qlIndexFixing(IndexON,D1308,TRUE,_xll.ohTrigger(RecalcTrigger,TriggerON)),NA())</f>
        <v>2.0227931167351443E-2</v>
      </c>
      <c r="H1308" s="49">
        <f>_xll.qlCalendarAdvance(Calendar,$H1307,B1308,"f",FALSE)</f>
        <v>48534</v>
      </c>
      <c r="I1308" s="49">
        <f>_xll.qlInterestRateIndexValueDate(Index1M,$H1308)</f>
        <v>48536</v>
      </c>
      <c r="J1308" s="52">
        <f>IFERROR(_xll.qlIndexFixing(Index1M,$H1308,TRUE,_xll.ohTrigger(RecalcTrigger,Trigger1M)),NA())</f>
        <v>2.0457313338021754E-2</v>
      </c>
      <c r="K1308" s="52">
        <f>IFERROR(_xll.qlIndexFixing(ONIndex1M,I1308,TRUE,_xll.ohTrigger(RecalcTrigger,Trigger1M)),NA())</f>
        <v>2.0456250046434477E-2</v>
      </c>
      <c r="L1308" s="52">
        <f>IFERROR(_xll.qlIndexFixing(Index3M,H1308,TRUE,_xll.ohTrigger(RecalcTrigger,Trigger3M)),NA())</f>
        <v>2.089187164790389E-2</v>
      </c>
      <c r="M1308" s="52">
        <f>IFERROR(_xll.qlIndexFixing(ONIndex3M,I1308,TRUE,_xll.ohTrigger(RecalcTrigger,Trigger3M)),NA())</f>
        <v>2.0900646732684436E-2</v>
      </c>
      <c r="N1308" s="52">
        <f>IFERROR(_xll.qlIndexFixing(Index6M,$H1308,TRUE,_xll.ohTrigger(RecalcTrigger,Trigger6M)),NA())</f>
        <v>2.1065080175223037E-2</v>
      </c>
      <c r="O1308" s="52">
        <f>IFERROR(_xll.qlIndexFixing(ONIndex6M,I1308,TRUE,_xll.ohTrigger(RecalcTrigger,Trigger6M)),NA())</f>
        <v>2.1095813551790243E-2</v>
      </c>
      <c r="P1308" s="52">
        <f>IFERROR(_xll.qlIndexFixing(Index1Y,$H1308,TRUE,_xll.ohTrigger(RecalcTrigger,Trigger1Y)),NA())</f>
        <v>2.1401453776894626E-2</v>
      </c>
      <c r="Q1308" s="52">
        <f>IFERROR(_xll.qlIndexFixing(ONIndex1Y,I1308,TRUE,_xll.ohTrigger(RecalcTrigger,Trigger1Y)),NA())</f>
        <v>2.1485131090877019E-2</v>
      </c>
    </row>
    <row r="1309" spans="2:17" x14ac:dyDescent="0.2">
      <c r="B1309" s="46" t="s">
        <v>42</v>
      </c>
      <c r="D1309" s="49">
        <f>_xll.qlCalendarAdvance(Calendar,$D1308,B1309,"f",FALSE)</f>
        <v>48541</v>
      </c>
      <c r="E1309" s="49">
        <f>_xll.qlInterestRateIndexValueDate(IndexON,D1309)</f>
        <v>48541</v>
      </c>
      <c r="F1309" s="52">
        <f>IFERROR(_xll.qlIndexFixing(IndexON,D1309,TRUE,_xll.ohTrigger(RecalcTrigger,TriggerON)),NA())</f>
        <v>2.0218245141849778E-2</v>
      </c>
      <c r="H1309" s="49">
        <f>_xll.qlCalendarAdvance(Calendar,$H1308,B1309,"f",FALSE)</f>
        <v>48541</v>
      </c>
      <c r="I1309" s="49">
        <f>_xll.qlInterestRateIndexValueDate(Index1M,$H1309)</f>
        <v>48543</v>
      </c>
      <c r="J1309" s="52">
        <f>IFERROR(_xll.qlIndexFixing(Index1M,$H1309,TRUE,_xll.ohTrigger(RecalcTrigger,Trigger1M)),NA())</f>
        <v>2.0446953237049648E-2</v>
      </c>
      <c r="K1309" s="52">
        <f>IFERROR(_xll.qlIndexFixing(ONIndex1M,I1309,TRUE,_xll.ohTrigger(RecalcTrigger,Trigger1M)),NA())</f>
        <v>2.0445979270924397E-2</v>
      </c>
      <c r="L1309" s="52">
        <f>IFERROR(_xll.qlIndexFixing(Index3M,H1309,TRUE,_xll.ohTrigger(RecalcTrigger,Trigger3M)),NA())</f>
        <v>2.0880974771193359E-2</v>
      </c>
      <c r="M1309" s="52">
        <f>IFERROR(_xll.qlIndexFixing(ONIndex3M,I1309,TRUE,_xll.ohTrigger(RecalcTrigger,Trigger3M)),NA())</f>
        <v>2.089003945946466E-2</v>
      </c>
      <c r="N1309" s="52">
        <f>IFERROR(_xll.qlIndexFixing(Index6M,$H1309,TRUE,_xll.ohTrigger(RecalcTrigger,Trigger6M)),NA())</f>
        <v>2.1053328779451423E-2</v>
      </c>
      <c r="O1309" s="52">
        <f>IFERROR(_xll.qlIndexFixing(ONIndex6M,I1309,TRUE,_xll.ohTrigger(RecalcTrigger,Trigger6M)),NA())</f>
        <v>2.108464577916358E-2</v>
      </c>
      <c r="P1309" s="52">
        <f>IFERROR(_xll.qlIndexFixing(Index1Y,$H1309,TRUE,_xll.ohTrigger(RecalcTrigger,Trigger1Y)),NA())</f>
        <v>2.1388539183246107E-2</v>
      </c>
      <c r="Q1309" s="52">
        <f>IFERROR(_xll.qlIndexFixing(ONIndex1Y,I1309,TRUE,_xll.ohTrigger(RecalcTrigger,Trigger1Y)),NA())</f>
        <v>2.1473605582968958E-2</v>
      </c>
    </row>
    <row r="1310" spans="2:17" x14ac:dyDescent="0.2">
      <c r="B1310" s="46" t="s">
        <v>42</v>
      </c>
      <c r="D1310" s="49">
        <f>_xll.qlCalendarAdvance(Calendar,$D1309,B1310,"f",FALSE)</f>
        <v>48548</v>
      </c>
      <c r="E1310" s="49">
        <f>_xll.qlInterestRateIndexValueDate(IndexON,D1310)</f>
        <v>48548</v>
      </c>
      <c r="F1310" s="52">
        <f>IFERROR(_xll.qlIndexFixing(IndexON,D1310,TRUE,_xll.ohTrigger(RecalcTrigger,TriggerON)),NA())</f>
        <v>2.0208521420581604E-2</v>
      </c>
      <c r="H1310" s="49">
        <f>_xll.qlCalendarAdvance(Calendar,$H1309,B1310,"f",FALSE)</f>
        <v>48548</v>
      </c>
      <c r="I1310" s="49">
        <f>_xll.qlInterestRateIndexValueDate(Index1M,$H1310)</f>
        <v>48550</v>
      </c>
      <c r="J1310" s="52">
        <f>IFERROR(_xll.qlIndexFixing(Index1M,$H1310,TRUE,_xll.ohTrigger(RecalcTrigger,Trigger1M)),NA())</f>
        <v>2.0436549929549186E-2</v>
      </c>
      <c r="K1310" s="52">
        <f>IFERROR(_xll.qlIndexFixing(ONIndex1M,I1310,TRUE,_xll.ohTrigger(RecalcTrigger,Trigger1M)),NA())</f>
        <v>2.0435665052884744E-2</v>
      </c>
      <c r="L1310" s="52">
        <f>IFERROR(_xll.qlIndexFixing(Index3M,H1310,TRUE,_xll.ohTrigger(RecalcTrigger,Trigger3M)),NA())</f>
        <v>2.0870407726124363E-2</v>
      </c>
      <c r="M1310" s="52">
        <f>IFERROR(_xll.qlIndexFixing(ONIndex3M,I1310,TRUE,_xll.ohTrigger(RecalcTrigger,Trigger3M)),NA())</f>
        <v>2.0879392289199217E-2</v>
      </c>
      <c r="N1310" s="52">
        <f>IFERROR(_xll.qlIndexFixing(Index6M,$H1310,TRUE,_xll.ohTrigger(RecalcTrigger,Trigger6M)),NA())</f>
        <v>2.1041298247175537E-2</v>
      </c>
      <c r="O1310" s="52">
        <f>IFERROR(_xll.qlIndexFixing(ONIndex6M,I1310,TRUE,_xll.ohTrigger(RecalcTrigger,Trigger6M)),NA())</f>
        <v>2.1073438983831849E-2</v>
      </c>
      <c r="P1310" s="52">
        <f>IFERROR(_xll.qlIndexFixing(Index1Y,$H1310,TRUE,_xll.ohTrigger(RecalcTrigger,Trigger1Y)),NA())</f>
        <v>2.1375581210602502E-2</v>
      </c>
      <c r="Q1310" s="52">
        <f>IFERROR(_xll.qlIndexFixing(ONIndex1Y,I1310,TRUE,_xll.ohTrigger(RecalcTrigger,Trigger1Y)),NA())</f>
        <v>2.1462033822539084E-2</v>
      </c>
    </row>
    <row r="1311" spans="2:17" x14ac:dyDescent="0.2">
      <c r="B1311" s="46" t="s">
        <v>42</v>
      </c>
      <c r="D1311" s="49">
        <f>_xll.qlCalendarAdvance(Calendar,$D1310,B1311,"f",FALSE)</f>
        <v>48555</v>
      </c>
      <c r="E1311" s="49">
        <f>_xll.qlInterestRateIndexValueDate(IndexON,D1311)</f>
        <v>48555</v>
      </c>
      <c r="F1311" s="52">
        <f>IFERROR(_xll.qlIndexFixing(IndexON,D1311,TRUE,_xll.ohTrigger(RecalcTrigger,TriggerON)),NA())</f>
        <v>2.0198760210980993E-2</v>
      </c>
      <c r="H1311" s="49">
        <f>_xll.qlCalendarAdvance(Calendar,$H1310,B1311,"f",FALSE)</f>
        <v>48555</v>
      </c>
      <c r="I1311" s="49">
        <f>_xll.qlInterestRateIndexValueDate(Index1M,$H1311)</f>
        <v>48557</v>
      </c>
      <c r="J1311" s="52">
        <f>IFERROR(_xll.qlIndexFixing(Index1M,$H1311,TRUE,_xll.ohTrigger(RecalcTrigger,Trigger1M)),NA())</f>
        <v>2.0426103600247603E-2</v>
      </c>
      <c r="K1311" s="52">
        <f>IFERROR(_xll.qlIndexFixing(ONIndex1M,I1311,TRUE,_xll.ohTrigger(RecalcTrigger,Trigger1M)),NA())</f>
        <v>2.0425307576488194E-2</v>
      </c>
      <c r="L1311" s="52">
        <f>IFERROR(_xll.qlIndexFixing(Index3M,H1311,TRUE,_xll.ohTrigger(RecalcTrigger,Trigger3M)),NA())</f>
        <v>2.0859439890969611E-2</v>
      </c>
      <c r="M1311" s="52">
        <f>IFERROR(_xll.qlIndexFixing(ONIndex3M,I1311,TRUE,_xll.ohTrigger(RecalcTrigger,Trigger3M)),NA())</f>
        <v>2.0868705412295796E-2</v>
      </c>
      <c r="N1311" s="52">
        <f>IFERROR(_xll.qlIndexFixing(Index6M,$H1311,TRUE,_xll.ohTrigger(RecalcTrigger,Trigger6M)),NA())</f>
        <v>2.1029469719701991E-2</v>
      </c>
      <c r="O1311" s="52">
        <f>IFERROR(_xll.qlIndexFixing(ONIndex6M,I1311,TRUE,_xll.ohTrigger(RecalcTrigger,Trigger6M)),NA())</f>
        <v>2.1062193353564851E-2</v>
      </c>
      <c r="P1311" s="52">
        <f>IFERROR(_xll.qlIndexFixing(Index1Y,$H1311,TRUE,_xll.ohTrigger(RecalcTrigger,Trigger1Y)),NA())</f>
        <v>2.1362580006456577E-2</v>
      </c>
      <c r="Q1311" s="52">
        <f>IFERROR(_xll.qlIndexFixing(ONIndex1Y,I1311,TRUE,_xll.ohTrigger(RecalcTrigger,Trigger1Y)),NA())</f>
        <v>2.1450415952433133E-2</v>
      </c>
    </row>
    <row r="1312" spans="2:17" x14ac:dyDescent="0.2">
      <c r="B1312" s="46" t="s">
        <v>42</v>
      </c>
      <c r="D1312" s="49">
        <f>_xll.qlCalendarAdvance(Calendar,$D1311,B1312,"f",FALSE)</f>
        <v>48562</v>
      </c>
      <c r="E1312" s="49">
        <f>_xll.qlInterestRateIndexValueDate(IndexON,D1312)</f>
        <v>48562</v>
      </c>
      <c r="F1312" s="52">
        <f>IFERROR(_xll.qlIndexFixing(IndexON,D1312,TRUE,_xll.ohTrigger(RecalcTrigger,TriggerON)),NA())</f>
        <v>2.0188961720801757E-2</v>
      </c>
      <c r="H1312" s="49">
        <f>_xll.qlCalendarAdvance(Calendar,$H1311,B1312,"f",FALSE)</f>
        <v>48562</v>
      </c>
      <c r="I1312" s="49">
        <f>_xll.qlInterestRateIndexValueDate(Index1M,$H1312)</f>
        <v>48564</v>
      </c>
      <c r="J1312" s="52">
        <f>IFERROR(_xll.qlIndexFixing(Index1M,$H1312,TRUE,_xll.ohTrigger(RecalcTrigger,Trigger1M)),NA())</f>
        <v>2.0415614433869633E-2</v>
      </c>
      <c r="K1312" s="52">
        <f>IFERROR(_xll.qlIndexFixing(ONIndex1M,I1312,TRUE,_xll.ohTrigger(RecalcTrigger,Trigger1M)),NA())</f>
        <v>2.0414907026147233E-2</v>
      </c>
      <c r="L1312" s="52">
        <f>IFERROR(_xll.qlIndexFixing(Index3M,H1312,TRUE,_xll.ohTrigger(RecalcTrigger,Trigger3M)),NA())</f>
        <v>2.0848433474605521E-2</v>
      </c>
      <c r="M1312" s="52">
        <f>IFERROR(_xll.qlIndexFixing(ONIndex3M,I1312,TRUE,_xll.ohTrigger(RecalcTrigger,Trigger3M)),NA())</f>
        <v>2.0857979019641704E-2</v>
      </c>
      <c r="N1312" s="52">
        <f>IFERROR(_xll.qlIndexFixing(Index6M,$H1312,TRUE,_xll.ohTrigger(RecalcTrigger,Trigger6M)),NA())</f>
        <v>2.1017604550392945E-2</v>
      </c>
      <c r="O1312" s="52">
        <f>IFERROR(_xll.qlIndexFixing(ONIndex6M,I1312,TRUE,_xll.ohTrigger(RecalcTrigger,Trigger6M)),NA())</f>
        <v>2.1050909076052449E-2</v>
      </c>
      <c r="P1312" s="52">
        <f>IFERROR(_xll.qlIndexFixing(Index1Y,$H1312,TRUE,_xll.ohTrigger(RecalcTrigger,Trigger1Y)),NA())</f>
        <v>2.1349535718299773E-2</v>
      </c>
      <c r="Q1312" s="52">
        <f>IFERROR(_xll.qlIndexFixing(ONIndex1Y,I1312,TRUE,_xll.ohTrigger(RecalcTrigger,Trigger1Y)),NA())</f>
        <v>2.1438752115257032E-2</v>
      </c>
    </row>
    <row r="1313" spans="2:17" x14ac:dyDescent="0.2">
      <c r="B1313" s="46" t="s">
        <v>42</v>
      </c>
      <c r="D1313" s="49">
        <f>_xll.qlCalendarAdvance(Calendar,$D1312,B1313,"f",FALSE)</f>
        <v>48569</v>
      </c>
      <c r="E1313" s="49">
        <f>_xll.qlInterestRateIndexValueDate(IndexON,D1313)</f>
        <v>48569</v>
      </c>
      <c r="F1313" s="52">
        <f>IFERROR(_xll.qlIndexFixing(IndexON,D1313,TRUE,_xll.ohTrigger(RecalcTrigger,TriggerON)),NA())</f>
        <v>2.0179126157318095E-2</v>
      </c>
      <c r="H1313" s="49">
        <f>_xll.qlCalendarAdvance(Calendar,$H1312,B1313,"f",FALSE)</f>
        <v>48569</v>
      </c>
      <c r="I1313" s="49">
        <f>_xll.qlInterestRateIndexValueDate(Index1M,$H1313)</f>
        <v>48571</v>
      </c>
      <c r="J1313" s="52">
        <f>IFERROR(_xll.qlIndexFixing(Index1M,$H1313,TRUE,_xll.ohTrigger(RecalcTrigger,Trigger1M)),NA())</f>
        <v>2.0405082615142511E-2</v>
      </c>
      <c r="K1313" s="52">
        <f>IFERROR(_xll.qlIndexFixing(ONIndex1M,I1313,TRUE,_xll.ohTrigger(RecalcTrigger,Trigger1M)),NA())</f>
        <v>2.0404463586034538E-2</v>
      </c>
      <c r="L1313" s="52">
        <f>IFERROR(_xll.qlIndexFixing(Index3M,H1313,TRUE,_xll.ohTrigger(RecalcTrigger,Trigger3M)),NA())</f>
        <v>2.0837388668978996E-2</v>
      </c>
      <c r="M1313" s="52">
        <f>IFERROR(_xll.qlIndexFixing(ONIndex3M,I1313,TRUE,_xll.ohTrigger(RecalcTrigger,Trigger3M)),NA())</f>
        <v>2.0847213301564693E-2</v>
      </c>
      <c r="N1313" s="52">
        <f>IFERROR(_xll.qlIndexFixing(Index6M,$H1313,TRUE,_xll.ohTrigger(RecalcTrigger,Trigger6M)),NA())</f>
        <v>2.1005702929605581E-2</v>
      </c>
      <c r="O1313" s="52">
        <f>IFERROR(_xll.qlIndexFixing(ONIndex6M,I1313,TRUE,_xll.ohTrigger(RecalcTrigger,Trigger6M)),NA())</f>
        <v>2.103958633890457E-2</v>
      </c>
      <c r="P1313" s="52">
        <f>IFERROR(_xll.qlIndexFixing(Index1Y,$H1313,TRUE,_xll.ohTrigger(RecalcTrigger,Trigger1Y)),NA())</f>
        <v>2.1336448493622217E-2</v>
      </c>
      <c r="Q1313" s="52">
        <f>IFERROR(_xll.qlIndexFixing(ONIndex1Y,I1313,TRUE,_xll.ohTrigger(RecalcTrigger,Trigger1Y)),NA())</f>
        <v>2.1427042453776579E-2</v>
      </c>
    </row>
    <row r="1314" spans="2:17" x14ac:dyDescent="0.2">
      <c r="B1314" s="46" t="s">
        <v>42</v>
      </c>
      <c r="D1314" s="49">
        <f>_xll.qlCalendarAdvance(Calendar,$D1313,B1314,"f",FALSE)</f>
        <v>48576</v>
      </c>
      <c r="E1314" s="49">
        <f>_xll.qlInterestRateIndexValueDate(IndexON,D1314)</f>
        <v>48576</v>
      </c>
      <c r="F1314" s="52">
        <f>IFERROR(_xll.qlIndexFixing(IndexON,D1314,TRUE,_xll.ohTrigger(RecalcTrigger,TriggerON)),NA())</f>
        <v>2.0169253728363756E-2</v>
      </c>
      <c r="H1314" s="49">
        <f>_xll.qlCalendarAdvance(Calendar,$H1313,B1314,"f",FALSE)</f>
        <v>48576</v>
      </c>
      <c r="I1314" s="49">
        <f>_xll.qlInterestRateIndexValueDate(Index1M,$H1314)</f>
        <v>48578</v>
      </c>
      <c r="J1314" s="52">
        <f>IFERROR(_xll.qlIndexFixing(Index1M,$H1314,TRUE,_xll.ohTrigger(RecalcTrigger,Trigger1M)),NA())</f>
        <v>2.0394508328798466E-2</v>
      </c>
      <c r="K1314" s="52">
        <f>IFERROR(_xll.qlIndexFixing(ONIndex1M,I1314,TRUE,_xll.ohTrigger(RecalcTrigger,Trigger1M)),NA())</f>
        <v>2.0393977440482658E-2</v>
      </c>
      <c r="L1314" s="52">
        <f>IFERROR(_xll.qlIndexFixing(Index3M,H1314,TRUE,_xll.ohTrigger(RecalcTrigger,Trigger3M)),NA())</f>
        <v>2.0826305666044043E-2</v>
      </c>
      <c r="M1314" s="52">
        <f>IFERROR(_xll.qlIndexFixing(ONIndex3M,I1314,TRUE,_xll.ohTrigger(RecalcTrigger,Trigger3M)),NA())</f>
        <v>2.0836408449032007E-2</v>
      </c>
      <c r="N1314" s="52">
        <f>IFERROR(_xll.qlIndexFixing(Index6M,$H1314,TRUE,_xll.ohTrigger(RecalcTrigger,Trigger6M)),NA())</f>
        <v>2.0993765047688736E-2</v>
      </c>
      <c r="O1314" s="52">
        <f>IFERROR(_xll.qlIndexFixing(ONIndex6M,I1314,TRUE,_xll.ohTrigger(RecalcTrigger,Trigger6M)),NA())</f>
        <v>2.1028225329970951E-2</v>
      </c>
      <c r="P1314" s="52">
        <f>IFERROR(_xll.qlIndexFixing(Index1Y,$H1314,TRUE,_xll.ohTrigger(RecalcTrigger,Trigger1Y)),NA())</f>
        <v>2.1323318479910758E-2</v>
      </c>
      <c r="Q1314" s="52">
        <f>IFERROR(_xll.qlIndexFixing(ONIndex1Y,I1314,TRUE,_xll.ohTrigger(RecalcTrigger,Trigger1Y)),NA())</f>
        <v>2.1415287110917447E-2</v>
      </c>
    </row>
    <row r="1315" spans="2:17" x14ac:dyDescent="0.2">
      <c r="B1315" s="46" t="s">
        <v>42</v>
      </c>
      <c r="D1315" s="49">
        <f>_xll.qlCalendarAdvance(Calendar,$D1314,B1315,"f",FALSE)</f>
        <v>48583</v>
      </c>
      <c r="E1315" s="49">
        <f>_xll.qlInterestRateIndexValueDate(IndexON,D1315)</f>
        <v>48583</v>
      </c>
      <c r="F1315" s="52">
        <f>IFERROR(_xll.qlIndexFixing(IndexON,D1315,TRUE,_xll.ohTrigger(RecalcTrigger,TriggerON)),NA())</f>
        <v>2.015934464161262E-2</v>
      </c>
      <c r="H1315" s="49">
        <f>_xll.qlCalendarAdvance(Calendar,$H1314,B1315,"f",FALSE)</f>
        <v>48583</v>
      </c>
      <c r="I1315" s="49">
        <f>_xll.qlInterestRateIndexValueDate(Index1M,$H1315)</f>
        <v>48585</v>
      </c>
      <c r="J1315" s="52">
        <f>IFERROR(_xll.qlIndexFixing(Index1M,$H1315,TRUE,_xll.ohTrigger(RecalcTrigger,Trigger1M)),NA())</f>
        <v>2.0383891759559736E-2</v>
      </c>
      <c r="K1315" s="52">
        <f>IFERROR(_xll.qlIndexFixing(ONIndex1M,I1315,TRUE,_xll.ohTrigger(RecalcTrigger,Trigger1M)),NA())</f>
        <v>2.0383448773744206E-2</v>
      </c>
      <c r="L1315" s="52">
        <f>IFERROR(_xll.qlIndexFixing(Index3M,H1315,TRUE,_xll.ohTrigger(RecalcTrigger,Trigger3M)),NA())</f>
        <v>2.0815184657748453E-2</v>
      </c>
      <c r="M1315" s="52">
        <f>IFERROR(_xll.qlIndexFixing(ONIndex3M,I1315,TRUE,_xll.ohTrigger(RecalcTrigger,Trigger3M)),NA())</f>
        <v>2.082556465253127E-2</v>
      </c>
      <c r="N1315" s="52">
        <f>IFERROR(_xll.qlIndexFixing(Index6M,$H1315,TRUE,_xll.ohTrigger(RecalcTrigger,Trigger6M)),NA())</f>
        <v>2.0982049344980352E-2</v>
      </c>
      <c r="O1315" s="52">
        <f>IFERROR(_xll.qlIndexFixing(ONIndex6M,I1315,TRUE,_xll.ohTrigger(RecalcTrigger,Trigger6M)),NA())</f>
        <v>2.1016826236861519E-2</v>
      </c>
      <c r="P1315" s="52">
        <f>IFERROR(_xll.qlIndexFixing(Index1Y,$H1315,TRUE,_xll.ohTrigger(RecalcTrigger,Trigger1Y)),NA())</f>
        <v>2.1310145824651579E-2</v>
      </c>
      <c r="Q1315" s="52">
        <f>IFERROR(_xll.qlIndexFixing(ONIndex1Y,I1315,TRUE,_xll.ohTrigger(RecalcTrigger,Trigger1Y)),NA())</f>
        <v>2.1403486229205626E-2</v>
      </c>
    </row>
    <row r="1316" spans="2:17" x14ac:dyDescent="0.2">
      <c r="B1316" s="46" t="s">
        <v>42</v>
      </c>
      <c r="D1316" s="49">
        <f>_xll.qlCalendarAdvance(Calendar,$D1315,B1316,"f",FALSE)</f>
        <v>48590</v>
      </c>
      <c r="E1316" s="49">
        <f>_xll.qlInterestRateIndexValueDate(IndexON,D1316)</f>
        <v>48590</v>
      </c>
      <c r="F1316" s="52">
        <f>IFERROR(_xll.qlIndexFixing(IndexON,D1316,TRUE,_xll.ohTrigger(RecalcTrigger,TriggerON)),NA())</f>
        <v>2.0149399104258947E-2</v>
      </c>
      <c r="H1316" s="49">
        <f>_xll.qlCalendarAdvance(Calendar,$H1315,B1316,"f",FALSE)</f>
        <v>48590</v>
      </c>
      <c r="I1316" s="49">
        <f>_xll.qlInterestRateIndexValueDate(Index1M,$H1316)</f>
        <v>48592</v>
      </c>
      <c r="J1316" s="52">
        <f>IFERROR(_xll.qlIndexFixing(Index1M,$H1316,TRUE,_xll.ohTrigger(RecalcTrigger,Trigger1M)),NA())</f>
        <v>2.0373233092156051E-2</v>
      </c>
      <c r="K1316" s="52">
        <f>IFERROR(_xll.qlIndexFixing(ONIndex1M,I1316,TRUE,_xll.ohTrigger(RecalcTrigger,Trigger1M)),NA())</f>
        <v>2.0372877770151732E-2</v>
      </c>
      <c r="L1316" s="52">
        <f>IFERROR(_xll.qlIndexFixing(Index3M,H1316,TRUE,_xll.ohTrigger(RecalcTrigger,Trigger3M)),NA())</f>
        <v>2.0804025836040907E-2</v>
      </c>
      <c r="M1316" s="52">
        <f>IFERROR(_xll.qlIndexFixing(ONIndex3M,I1316,TRUE,_xll.ohTrigger(RecalcTrigger,Trigger3M)),NA())</f>
        <v>2.081468210270998E-2</v>
      </c>
      <c r="N1316" s="52">
        <f>IFERROR(_xll.qlIndexFixing(Index6M,$H1316,TRUE,_xll.ohTrigger(RecalcTrigger,Trigger6M)),NA())</f>
        <v>2.0970042705750546E-2</v>
      </c>
      <c r="O1316" s="52">
        <f>IFERROR(_xll.qlIndexFixing(ONIndex6M,I1316,TRUE,_xll.ohTrigger(RecalcTrigger,Trigger6M)),NA())</f>
        <v>2.100538924742601E-2</v>
      </c>
      <c r="P1316" s="52">
        <f>IFERROR(_xll.qlIndexFixing(Index1Y,$H1316,TRUE,_xll.ohTrigger(RecalcTrigger,Trigger1Y)),NA())</f>
        <v>2.1296930675327369E-2</v>
      </c>
      <c r="Q1316" s="52">
        <f>IFERROR(_xll.qlIndexFixing(ONIndex1Y,I1316,TRUE,_xll.ohTrigger(RecalcTrigger,Trigger1Y)),NA())</f>
        <v>2.1391639951326979E-2</v>
      </c>
    </row>
    <row r="1317" spans="2:17" x14ac:dyDescent="0.2">
      <c r="B1317" s="46" t="s">
        <v>42</v>
      </c>
      <c r="D1317" s="49">
        <f>_xll.qlCalendarAdvance(Calendar,$D1316,B1317,"f",FALSE)</f>
        <v>48597</v>
      </c>
      <c r="E1317" s="49">
        <f>_xll.qlInterestRateIndexValueDate(IndexON,D1317)</f>
        <v>48597</v>
      </c>
      <c r="F1317" s="52">
        <f>IFERROR(_xll.qlIndexFixing(IndexON,D1317,TRUE,_xll.ohTrigger(RecalcTrigger,TriggerON)),NA())</f>
        <v>2.0139417324216424E-2</v>
      </c>
      <c r="H1317" s="49">
        <f>_xll.qlCalendarAdvance(Calendar,$H1316,B1317,"f",FALSE)</f>
        <v>48597</v>
      </c>
      <c r="I1317" s="49">
        <f>_xll.qlInterestRateIndexValueDate(Index1M,$H1317)</f>
        <v>48599</v>
      </c>
      <c r="J1317" s="52">
        <f>IFERROR(_xll.qlIndexFixing(Index1M,$H1317,TRUE,_xll.ohTrigger(RecalcTrigger,Trigger1M)),NA())</f>
        <v>2.0362532511312148E-2</v>
      </c>
      <c r="K1317" s="52">
        <f>IFERROR(_xll.qlIndexFixing(ONIndex1M,I1317,TRUE,_xll.ohTrigger(RecalcTrigger,Trigger1M)),NA())</f>
        <v>2.0362264613957848E-2</v>
      </c>
      <c r="L1317" s="52">
        <f>IFERROR(_xll.qlIndexFixing(Index3M,H1317,TRUE,_xll.ohTrigger(RecalcTrigger,Trigger3M)),NA())</f>
        <v>2.0792829392870082E-2</v>
      </c>
      <c r="M1317" s="52">
        <f>IFERROR(_xll.qlIndexFixing(ONIndex3M,I1317,TRUE,_xll.ohTrigger(RecalcTrigger,Trigger3M)),NA())</f>
        <v>2.0803760990375508E-2</v>
      </c>
      <c r="N1317" s="52">
        <f>IFERROR(_xll.qlIndexFixing(Index6M,$H1317,TRUE,_xll.ohTrigger(RecalcTrigger,Trigger6M)),NA())</f>
        <v>2.0958000364505694E-2</v>
      </c>
      <c r="O1317" s="52">
        <f>IFERROR(_xll.qlIndexFixing(ONIndex6M,I1317,TRUE,_xll.ohTrigger(RecalcTrigger,Trigger6M)),NA())</f>
        <v>2.0993914549434223E-2</v>
      </c>
      <c r="P1317" s="52">
        <f>IFERROR(_xll.qlIndexFixing(Index1Y,$H1317,TRUE,_xll.ohTrigger(RecalcTrigger,Trigger1Y)),NA())</f>
        <v>2.1283673179418837E-2</v>
      </c>
      <c r="Q1317" s="52">
        <f>IFERROR(_xll.qlIndexFixing(ONIndex1Y,I1317,TRUE,_xll.ohTrigger(RecalcTrigger,Trigger1Y)),NA())</f>
        <v>2.1379748420207179E-2</v>
      </c>
    </row>
    <row r="1318" spans="2:17" x14ac:dyDescent="0.2">
      <c r="B1318" s="46" t="s">
        <v>42</v>
      </c>
      <c r="D1318" s="49">
        <f>_xll.qlCalendarAdvance(Calendar,$D1317,B1318,"f",FALSE)</f>
        <v>48604</v>
      </c>
      <c r="E1318" s="49">
        <f>_xll.qlInterestRateIndexValueDate(IndexON,D1318)</f>
        <v>48604</v>
      </c>
      <c r="F1318" s="52">
        <f>IFERROR(_xll.qlIndexFixing(IndexON,D1318,TRUE,_xll.ohTrigger(RecalcTrigger,TriggerON)),NA())</f>
        <v>2.0129399508759249E-2</v>
      </c>
      <c r="H1318" s="49">
        <f>_xll.qlCalendarAdvance(Calendar,$H1317,B1318,"f",FALSE)</f>
        <v>48604</v>
      </c>
      <c r="I1318" s="49">
        <f>_xll.qlInterestRateIndexValueDate(Index1M,$H1318)</f>
        <v>48606</v>
      </c>
      <c r="J1318" s="52">
        <f>IFERROR(_xll.qlIndexFixing(Index1M,$H1318,TRUE,_xll.ohTrigger(RecalcTrigger,Trigger1M)),NA())</f>
        <v>2.035179020175526E-2</v>
      </c>
      <c r="K1318" s="52">
        <f>IFERROR(_xll.qlIndexFixing(ONIndex1M,I1318,TRUE,_xll.ohTrigger(RecalcTrigger,Trigger1M)),NA())</f>
        <v>2.0351609489495104E-2</v>
      </c>
      <c r="L1318" s="52">
        <f>IFERROR(_xll.qlIndexFixing(Index3M,H1318,TRUE,_xll.ohTrigger(RecalcTrigger,Trigger3M)),NA())</f>
        <v>2.0781595520181995E-2</v>
      </c>
      <c r="M1318" s="52">
        <f>IFERROR(_xll.qlIndexFixing(ONIndex3M,I1318,TRUE,_xll.ohTrigger(RecalcTrigger,Trigger3M)),NA())</f>
        <v>2.0792801506015479E-2</v>
      </c>
      <c r="N1318" s="52">
        <f>IFERROR(_xll.qlIndexFixing(Index6M,$H1318,TRUE,_xll.ohTrigger(RecalcTrigger,Trigger6M)),NA())</f>
        <v>2.0945922511574434E-2</v>
      </c>
      <c r="O1318" s="52">
        <f>IFERROR(_xll.qlIndexFixing(ONIndex6M,I1318,TRUE,_xll.ohTrigger(RecalcTrigger,Trigger6M)),NA())</f>
        <v>2.0982402330336214E-2</v>
      </c>
      <c r="P1318" s="52">
        <f>IFERROR(_xll.qlIndexFixing(Index1Y,$H1318,TRUE,_xll.ohTrigger(RecalcTrigger,Trigger1Y)),NA())</f>
        <v>2.1270373484404942E-2</v>
      </c>
      <c r="Q1318" s="52">
        <f>IFERROR(_xll.qlIndexFixing(ONIndex1Y,I1318,TRUE,_xll.ohTrigger(RecalcTrigger,Trigger1Y)),NA())</f>
        <v>2.1367811778532086E-2</v>
      </c>
    </row>
    <row r="1319" spans="2:17" x14ac:dyDescent="0.2">
      <c r="B1319" s="46" t="s">
        <v>42</v>
      </c>
      <c r="D1319" s="49">
        <f>_xll.qlCalendarAdvance(Calendar,$D1318,B1319,"f",FALSE)</f>
        <v>48611</v>
      </c>
      <c r="E1319" s="49">
        <f>_xll.qlInterestRateIndexValueDate(IndexON,D1319)</f>
        <v>48611</v>
      </c>
      <c r="F1319" s="52">
        <f>IFERROR(_xll.qlIndexFixing(IndexON,D1319,TRUE,_xll.ohTrigger(RecalcTrigger,TriggerON)),NA())</f>
        <v>2.0119345865721172E-2</v>
      </c>
      <c r="H1319" s="49">
        <f>_xll.qlCalendarAdvance(Calendar,$H1318,B1319,"f",FALSE)</f>
        <v>48611</v>
      </c>
      <c r="I1319" s="49">
        <f>_xll.qlInterestRateIndexValueDate(Index1M,$H1319)</f>
        <v>48613</v>
      </c>
      <c r="J1319" s="52">
        <f>IFERROR(_xll.qlIndexFixing(Index1M,$H1319,TRUE,_xll.ohTrigger(RecalcTrigger,Trigger1M)),NA())</f>
        <v>2.0341802342232245E-2</v>
      </c>
      <c r="K1319" s="52">
        <f>IFERROR(_xll.qlIndexFixing(ONIndex1M,I1319,TRUE,_xll.ohTrigger(RecalcTrigger,Trigger1M)),NA())</f>
        <v>2.0340912581016113E-2</v>
      </c>
      <c r="L1319" s="52">
        <f>IFERROR(_xll.qlIndexFixing(Index3M,H1319,TRUE,_xll.ohTrigger(RecalcTrigger,Trigger3M)),NA())</f>
        <v>2.0770538189346613E-2</v>
      </c>
      <c r="M1319" s="52">
        <f>IFERROR(_xll.qlIndexFixing(ONIndex3M,I1319,TRUE,_xll.ohTrigger(RecalcTrigger,Trigger3M)),NA())</f>
        <v>2.0781803840277391E-2</v>
      </c>
      <c r="N1319" s="52">
        <f>IFERROR(_xll.qlIndexFixing(Index6M,$H1319,TRUE,_xll.ohTrigger(RecalcTrigger,Trigger6M)),NA())</f>
        <v>2.0933809337278335E-2</v>
      </c>
      <c r="O1319" s="52">
        <f>IFERROR(_xll.qlIndexFixing(ONIndex6M,I1319,TRUE,_xll.ohTrigger(RecalcTrigger,Trigger6M)),NA())</f>
        <v>2.0970852778061655E-2</v>
      </c>
      <c r="P1319" s="52">
        <f>IFERROR(_xll.qlIndexFixing(Index1Y,$H1319,TRUE,_xll.ohTrigger(RecalcTrigger,Trigger1Y)),NA())</f>
        <v>2.1257031737762021E-2</v>
      </c>
      <c r="Q1319" s="52">
        <f>IFERROR(_xll.qlIndexFixing(ONIndex1Y,I1319,TRUE,_xll.ohTrigger(RecalcTrigger,Trigger1Y)),NA())</f>
        <v>2.1355830168987566E-2</v>
      </c>
    </row>
    <row r="1320" spans="2:17" x14ac:dyDescent="0.2">
      <c r="B1320" s="46" t="s">
        <v>42</v>
      </c>
      <c r="D1320" s="49">
        <f>_xll.qlCalendarAdvance(Calendar,$D1319,B1320,"f",FALSE)</f>
        <v>48618</v>
      </c>
      <c r="E1320" s="49">
        <f>_xll.qlInterestRateIndexValueDate(IndexON,D1320)</f>
        <v>48618</v>
      </c>
      <c r="F1320" s="52">
        <f>IFERROR(_xll.qlIndexFixing(IndexON,D1320,TRUE,_xll.ohTrigger(RecalcTrigger,TriggerON)),NA())</f>
        <v>2.0109256602616199E-2</v>
      </c>
      <c r="H1320" s="49">
        <f>_xll.qlCalendarAdvance(Calendar,$H1319,B1320,"f",FALSE)</f>
        <v>48618</v>
      </c>
      <c r="I1320" s="49">
        <f>_xll.qlInterestRateIndexValueDate(Index1M,$H1320)</f>
        <v>48620</v>
      </c>
      <c r="J1320" s="52">
        <f>IFERROR(_xll.qlIndexFixing(Index1M,$H1320,TRUE,_xll.ohTrigger(RecalcTrigger,Trigger1M)),NA())</f>
        <v>2.0330991331028843E-2</v>
      </c>
      <c r="K1320" s="52">
        <f>IFERROR(_xll.qlIndexFixing(ONIndex1M,I1320,TRUE,_xll.ohTrigger(RecalcTrigger,Trigger1M)),NA())</f>
        <v>2.0330174072773488E-2</v>
      </c>
      <c r="L1320" s="52">
        <f>IFERROR(_xll.qlIndexFixing(Index3M,H1320,TRUE,_xll.ohTrigger(RecalcTrigger,Trigger3M)),NA())</f>
        <v>2.0759233294444169E-2</v>
      </c>
      <c r="M1320" s="52">
        <f>IFERROR(_xll.qlIndexFixing(ONIndex3M,I1320,TRUE,_xll.ohTrigger(RecalcTrigger,Trigger3M)),NA())</f>
        <v>2.0770768183968613E-2</v>
      </c>
      <c r="N1320" s="52">
        <f>IFERROR(_xll.qlIndexFixing(Index6M,$H1320,TRUE,_xll.ohTrigger(RecalcTrigger,Trigger6M)),NA())</f>
        <v>2.0921661031939407E-2</v>
      </c>
      <c r="O1320" s="52">
        <f>IFERROR(_xll.qlIndexFixing(ONIndex6M,I1320,TRUE,_xll.ohTrigger(RecalcTrigger,Trigger6M)),NA())</f>
        <v>2.0959266080300409E-2</v>
      </c>
      <c r="P1320" s="52">
        <f>IFERROR(_xll.qlIndexFixing(Index1Y,$H1320,TRUE,_xll.ohTrigger(RecalcTrigger,Trigger1Y)),NA())</f>
        <v>2.1243648086963555E-2</v>
      </c>
      <c r="Q1320" s="52">
        <f>IFERROR(_xll.qlIndexFixing(ONIndex1Y,I1320,TRUE,_xll.ohTrigger(RecalcTrigger,Trigger1Y)),NA())</f>
        <v>2.1343803734419353E-2</v>
      </c>
    </row>
    <row r="1321" spans="2:17" x14ac:dyDescent="0.2">
      <c r="B1321" s="46" t="s">
        <v>42</v>
      </c>
      <c r="D1321" s="49">
        <f>_xll.qlCalendarAdvance(Calendar,$D1320,B1321,"f",FALSE)</f>
        <v>48625</v>
      </c>
      <c r="E1321" s="49">
        <f>_xll.qlInterestRateIndexValueDate(IndexON,D1321)</f>
        <v>48625</v>
      </c>
      <c r="F1321" s="52">
        <f>IFERROR(_xll.qlIndexFixing(IndexON,D1321,TRUE,_xll.ohTrigger(RecalcTrigger,TriggerON)),NA())</f>
        <v>2.0099131926958336E-2</v>
      </c>
      <c r="H1321" s="49">
        <f>_xll.qlCalendarAdvance(Calendar,$H1320,B1321,"f",FALSE)</f>
        <v>48625</v>
      </c>
      <c r="I1321" s="49">
        <f>_xll.qlInterestRateIndexValueDate(Index1M,$H1321)</f>
        <v>48627</v>
      </c>
      <c r="J1321" s="52">
        <f>IFERROR(_xll.qlIndexFixing(Index1M,$H1321,TRUE,_xll.ohTrigger(RecalcTrigger,Trigger1M)),NA())</f>
        <v>2.0320139100511763E-2</v>
      </c>
      <c r="K1321" s="52">
        <f>IFERROR(_xll.qlIndexFixing(ONIndex1M,I1321,TRUE,_xll.ohTrigger(RecalcTrigger,Trigger1M)),NA())</f>
        <v>2.0319394149099779E-2</v>
      </c>
      <c r="L1321" s="52">
        <f>IFERROR(_xll.qlIndexFixing(Index3M,H1321,TRUE,_xll.ohTrigger(RecalcTrigger,Trigger3M)),NA())</f>
        <v>2.0747891533912075E-2</v>
      </c>
      <c r="M1321" s="52">
        <f>IFERROR(_xll.qlIndexFixing(ONIndex3M,I1321,TRUE,_xll.ohTrigger(RecalcTrigger,Trigger3M)),NA())</f>
        <v>2.0759694727736644E-2</v>
      </c>
      <c r="N1321" s="52">
        <f>IFERROR(_xll.qlIndexFixing(Index6M,$H1321,TRUE,_xll.ohTrigger(RecalcTrigger,Trigger6M)),NA())</f>
        <v>2.0909477785876134E-2</v>
      </c>
      <c r="O1321" s="52">
        <f>IFERROR(_xll.qlIndexFixing(ONIndex6M,I1321,TRUE,_xll.ohTrigger(RecalcTrigger,Trigger6M)),NA())</f>
        <v>2.0947642424662405E-2</v>
      </c>
      <c r="P1321" s="52">
        <f>IFERROR(_xll.qlIndexFixing(Index1Y,$H1321,TRUE,_xll.ohTrigger(RecalcTrigger,Trigger1Y)),NA())</f>
        <v>2.1230222679480843E-2</v>
      </c>
      <c r="Q1321" s="52">
        <f>IFERROR(_xll.qlIndexFixing(ONIndex1Y,I1321,TRUE,_xll.ohTrigger(RecalcTrigger,Trigger1Y)),NA())</f>
        <v>2.1331732617433374E-2</v>
      </c>
    </row>
    <row r="1322" spans="2:17" x14ac:dyDescent="0.2">
      <c r="B1322" s="46" t="s">
        <v>42</v>
      </c>
      <c r="D1322" s="49">
        <f>_xll.qlCalendarAdvance(Calendar,$D1321,B1322,"f",FALSE)</f>
        <v>48632</v>
      </c>
      <c r="E1322" s="49">
        <f>_xll.qlInterestRateIndexValueDate(IndexON,D1322)</f>
        <v>48632</v>
      </c>
      <c r="F1322" s="52">
        <f>IFERROR(_xll.qlIndexFixing(IndexON,D1322,TRUE,_xll.ohTrigger(RecalcTrigger,TriggerON)),NA())</f>
        <v>2.0088972046421461E-2</v>
      </c>
      <c r="H1322" s="49">
        <f>_xll.qlCalendarAdvance(Calendar,$H1321,B1322,"f",FALSE)</f>
        <v>48632</v>
      </c>
      <c r="I1322" s="49">
        <f>_xll.qlInterestRateIndexValueDate(Index1M,$H1322)</f>
        <v>48634</v>
      </c>
      <c r="J1322" s="52">
        <f>IFERROR(_xll.qlIndexFixing(Index1M,$H1322,TRUE,_xll.ohTrigger(RecalcTrigger,Trigger1M)),NA())</f>
        <v>2.0309245835356142E-2</v>
      </c>
      <c r="K1322" s="52">
        <f>IFERROR(_xll.qlIndexFixing(ONIndex1M,I1322,TRUE,_xll.ohTrigger(RecalcTrigger,Trigger1M)),NA())</f>
        <v>2.0308572994327534E-2</v>
      </c>
      <c r="L1322" s="52">
        <f>IFERROR(_xll.qlIndexFixing(Index3M,H1322,TRUE,_xll.ohTrigger(RecalcTrigger,Trigger3M)),NA())</f>
        <v>2.0736513099679499E-2</v>
      </c>
      <c r="M1322" s="52">
        <f>IFERROR(_xll.qlIndexFixing(ONIndex3M,I1322,TRUE,_xll.ohTrigger(RecalcTrigger,Trigger3M)),NA())</f>
        <v>2.0748583661989173E-2</v>
      </c>
      <c r="N1322" s="52">
        <f>IFERROR(_xll.qlIndexFixing(Index6M,$H1322,TRUE,_xll.ohTrigger(RecalcTrigger,Trigger6M)),NA())</f>
        <v>2.0897259789404786E-2</v>
      </c>
      <c r="O1322" s="52">
        <f>IFERROR(_xll.qlIndexFixing(ONIndex6M,I1322,TRUE,_xll.ohTrigger(RecalcTrigger,Trigger6M)),NA())</f>
        <v>2.0935981999077313E-2</v>
      </c>
      <c r="P1322" s="52">
        <f>IFERROR(_xll.qlIndexFixing(Index1Y,$H1322,TRUE,_xll.ohTrigger(RecalcTrigger,Trigger1Y)),NA())</f>
        <v>2.121675566278277E-2</v>
      </c>
      <c r="Q1322" s="52">
        <f>IFERROR(_xll.qlIndexFixing(ONIndex1Y,I1322,TRUE,_xll.ohTrigger(RecalcTrigger,Trigger1Y)),NA())</f>
        <v>2.1319616960795429E-2</v>
      </c>
    </row>
    <row r="1323" spans="2:17" x14ac:dyDescent="0.2">
      <c r="B1323" s="46" t="s">
        <v>42</v>
      </c>
      <c r="D1323" s="49">
        <f>_xll.qlCalendarAdvance(Calendar,$D1322,B1323,"f",FALSE)</f>
        <v>48639</v>
      </c>
      <c r="E1323" s="49">
        <f>_xll.qlInterestRateIndexValueDate(IndexON,D1323)</f>
        <v>48639</v>
      </c>
      <c r="F1323" s="52">
        <f>IFERROR(_xll.qlIndexFixing(IndexON,D1323,TRUE,_xll.ohTrigger(RecalcTrigger,TriggerON)),NA())</f>
        <v>2.0078777168279771E-2</v>
      </c>
      <c r="H1323" s="49">
        <f>_xll.qlCalendarAdvance(Calendar,$H1322,B1323,"f",FALSE)</f>
        <v>48639</v>
      </c>
      <c r="I1323" s="49">
        <f>_xll.qlInterestRateIndexValueDate(Index1M,$H1323)</f>
        <v>48641</v>
      </c>
      <c r="J1323" s="52">
        <f>IFERROR(_xll.qlIndexFixing(Index1M,$H1323,TRUE,_xll.ohTrigger(RecalcTrigger,Trigger1M)),NA())</f>
        <v>2.0297459188681755E-2</v>
      </c>
      <c r="K1323" s="52">
        <f>IFERROR(_xll.qlIndexFixing(ONIndex1M,I1323,TRUE,_xll.ohTrigger(RecalcTrigger,Trigger1M)),NA())</f>
        <v>2.0297710792709367E-2</v>
      </c>
      <c r="L1323" s="52">
        <f>IFERROR(_xll.qlIndexFixing(Index3M,H1323,TRUE,_xll.ohTrigger(RecalcTrigger,Trigger3M)),NA())</f>
        <v>2.0724416985937553E-2</v>
      </c>
      <c r="M1323" s="52">
        <f>IFERROR(_xll.qlIndexFixing(ONIndex3M,I1323,TRUE,_xll.ohTrigger(RecalcTrigger,Trigger3M)),NA())</f>
        <v>2.0737435177693442E-2</v>
      </c>
      <c r="N1323" s="52">
        <f>IFERROR(_xll.qlIndexFixing(Index6M,$H1323,TRUE,_xll.ohTrigger(RecalcTrigger,Trigger6M)),NA())</f>
        <v>2.0883586855054728E-2</v>
      </c>
      <c r="O1323" s="52">
        <f>IFERROR(_xll.qlIndexFixing(ONIndex6M,I1323,TRUE,_xll.ohTrigger(RecalcTrigger,Trigger6M)),NA())</f>
        <v>2.0924284991155062E-2</v>
      </c>
      <c r="P1323" s="52">
        <f>IFERROR(_xll.qlIndexFixing(Index1Y,$H1323,TRUE,_xll.ohTrigger(RecalcTrigger,Trigger1Y)),NA())</f>
        <v>2.1203247184335156E-2</v>
      </c>
      <c r="Q1323" s="52">
        <f>IFERROR(_xll.qlIndexFixing(ONIndex1Y,I1323,TRUE,_xll.ohTrigger(RecalcTrigger,Trigger1Y)),NA())</f>
        <v>2.1307456907271316E-2</v>
      </c>
    </row>
    <row r="1324" spans="2:17" x14ac:dyDescent="0.2">
      <c r="B1324" s="46" t="s">
        <v>42</v>
      </c>
      <c r="D1324" s="49">
        <f>_xll.qlCalendarAdvance(Calendar,$D1323,B1324,"f",FALSE)</f>
        <v>48646</v>
      </c>
      <c r="E1324" s="49">
        <f>_xll.qlInterestRateIndexValueDate(IndexON,D1324)</f>
        <v>48646</v>
      </c>
      <c r="F1324" s="52">
        <f>IFERROR(_xll.qlIndexFixing(IndexON,D1324,TRUE,_xll.ohTrigger(RecalcTrigger,TriggerON)),NA())</f>
        <v>2.006854750052689E-2</v>
      </c>
      <c r="H1324" s="49">
        <f>_xll.qlCalendarAdvance(Calendar,$H1323,B1324,"f",FALSE)</f>
        <v>48646</v>
      </c>
      <c r="I1324" s="49">
        <f>_xll.qlInterestRateIndexValueDate(Index1M,$H1324)</f>
        <v>48648</v>
      </c>
      <c r="J1324" s="52">
        <f>IFERROR(_xll.qlIndexFixing(Index1M,$H1324,TRUE,_xll.ohTrigger(RecalcTrigger,Trigger1M)),NA())</f>
        <v>2.0286470386083888E-2</v>
      </c>
      <c r="K1324" s="52">
        <f>IFERROR(_xll.qlIndexFixing(ONIndex1M,I1324,TRUE,_xll.ohTrigger(RecalcTrigger,Trigger1M)),NA())</f>
        <v>2.0286807728577827E-2</v>
      </c>
      <c r="L1324" s="52">
        <f>IFERROR(_xll.qlIndexFixing(Index3M,H1324,TRUE,_xll.ohTrigger(RecalcTrigger,Trigger3M)),NA())</f>
        <v>2.0712956143786588E-2</v>
      </c>
      <c r="M1324" s="52">
        <f>IFERROR(_xll.qlIndexFixing(ONIndex3M,I1324,TRUE,_xll.ohTrigger(RecalcTrigger,Trigger3M)),NA())</f>
        <v>2.0726249465337077E-2</v>
      </c>
      <c r="N1324" s="52">
        <f>IFERROR(_xll.qlIndexFixing(Index6M,$H1324,TRUE,_xll.ohTrigger(RecalcTrigger,Trigger6M)),NA())</f>
        <v>2.0871284448546593E-2</v>
      </c>
      <c r="O1324" s="52">
        <f>IFERROR(_xll.qlIndexFixing(ONIndex6M,I1324,TRUE,_xll.ohTrigger(RecalcTrigger,Trigger6M)),NA())</f>
        <v>2.0912551588665451E-2</v>
      </c>
      <c r="P1324" s="52">
        <f>IFERROR(_xll.qlIndexFixing(Index1Y,$H1324,TRUE,_xll.ohTrigger(RecalcTrigger,Trigger1Y)),NA())</f>
        <v>2.1189697391601415E-2</v>
      </c>
      <c r="Q1324" s="52">
        <f>IFERROR(_xll.qlIndexFixing(ONIndex1Y,I1324,TRUE,_xll.ohTrigger(RecalcTrigger,Trigger1Y)),NA())</f>
        <v>2.1295252599626835E-2</v>
      </c>
    </row>
    <row r="1325" spans="2:17" x14ac:dyDescent="0.2">
      <c r="B1325" s="46" t="s">
        <v>42</v>
      </c>
      <c r="D1325" s="49">
        <f>_xll.qlCalendarAdvance(Calendar,$D1324,B1325,"f",FALSE)</f>
        <v>48653</v>
      </c>
      <c r="E1325" s="49">
        <f>_xll.qlInterestRateIndexValueDate(IndexON,D1325)</f>
        <v>48653</v>
      </c>
      <c r="F1325" s="52">
        <f>IFERROR(_xll.qlIndexFixing(IndexON,D1325,TRUE,_xll.ohTrigger(RecalcTrigger,TriggerON)),NA())</f>
        <v>2.0058283250357078E-2</v>
      </c>
      <c r="H1325" s="49">
        <f>_xll.qlCalendarAdvance(Calendar,$H1324,B1325,"f",FALSE)</f>
        <v>48653</v>
      </c>
      <c r="I1325" s="49">
        <f>_xll.qlInterestRateIndexValueDate(Index1M,$H1325)</f>
        <v>48655</v>
      </c>
      <c r="J1325" s="52">
        <f>IFERROR(_xll.qlIndexFixing(Index1M,$H1325,TRUE,_xll.ohTrigger(RecalcTrigger,Trigger1M)),NA())</f>
        <v>2.0275220164774798E-2</v>
      </c>
      <c r="K1325" s="52">
        <f>IFERROR(_xll.qlIndexFixing(ONIndex1M,I1325,TRUE,_xll.ohTrigger(RecalcTrigger,Trigger1M)),NA())</f>
        <v>2.0275863986025655E-2</v>
      </c>
      <c r="L1325" s="52">
        <f>IFERROR(_xll.qlIndexFixing(Index3M,H1325,TRUE,_xll.ohTrigger(RecalcTrigger,Trigger3M)),NA())</f>
        <v>2.0701459239720429E-2</v>
      </c>
      <c r="M1325" s="52">
        <f>IFERROR(_xll.qlIndexFixing(ONIndex3M,I1325,TRUE,_xll.ohTrigger(RecalcTrigger,Trigger3M)),NA())</f>
        <v>2.0715026715647511E-2</v>
      </c>
      <c r="N1325" s="52">
        <f>IFERROR(_xll.qlIndexFixing(Index6M,$H1325,TRUE,_xll.ohTrigger(RecalcTrigger,Trigger6M)),NA())</f>
        <v>2.0858947922771903E-2</v>
      </c>
      <c r="O1325" s="52">
        <f>IFERROR(_xll.qlIndexFixing(ONIndex6M,I1325,TRUE,_xll.ohTrigger(RecalcTrigger,Trigger6M)),NA())</f>
        <v>2.0900781979218408E-2</v>
      </c>
      <c r="P1325" s="52">
        <f>IFERROR(_xll.qlIndexFixing(Index1Y,$H1325,TRUE,_xll.ohTrigger(RecalcTrigger,Trigger1Y)),NA())</f>
        <v>2.1176106432042107E-2</v>
      </c>
      <c r="Q1325" s="52">
        <f>IFERROR(_xll.qlIndexFixing(ONIndex1Y,I1325,TRUE,_xll.ohTrigger(RecalcTrigger,Trigger1Y)),NA())</f>
        <v>2.1283004180547849E-2</v>
      </c>
    </row>
    <row r="1326" spans="2:17" x14ac:dyDescent="0.2">
      <c r="B1326" s="46" t="s">
        <v>42</v>
      </c>
      <c r="D1326" s="49">
        <f>_xll.qlCalendarAdvance(Calendar,$D1325,B1326,"f",FALSE)</f>
        <v>48660</v>
      </c>
      <c r="E1326" s="49">
        <f>_xll.qlInterestRateIndexValueDate(IndexON,D1326)</f>
        <v>48660</v>
      </c>
      <c r="F1326" s="52">
        <f>IFERROR(_xll.qlIndexFixing(IndexON,D1326,TRUE,_xll.ohTrigger(RecalcTrigger,TriggerON)),NA())</f>
        <v>2.0047984625684023E-2</v>
      </c>
      <c r="H1326" s="49">
        <f>_xll.qlCalendarAdvance(Calendar,$H1325,B1326,"f",FALSE)</f>
        <v>48660</v>
      </c>
      <c r="I1326" s="49">
        <f>_xll.qlInterestRateIndexValueDate(Index1M,$H1326)</f>
        <v>48662</v>
      </c>
      <c r="J1326" s="52">
        <f>IFERROR(_xll.qlIndexFixing(Index1M,$H1326,TRUE,_xll.ohTrigger(RecalcTrigger,Trigger1M)),NA())</f>
        <v>2.0264371658710867E-2</v>
      </c>
      <c r="K1326" s="52">
        <f>IFERROR(_xll.qlIndexFixing(ONIndex1M,I1326,TRUE,_xll.ohTrigger(RecalcTrigger,Trigger1M)),NA())</f>
        <v>2.0264879749545273E-2</v>
      </c>
      <c r="L1326" s="52">
        <f>IFERROR(_xll.qlIndexFixing(Index3M,H1326,TRUE,_xll.ohTrigger(RecalcTrigger,Trigger3M)),NA())</f>
        <v>2.0689926465705524E-2</v>
      </c>
      <c r="M1326" s="52">
        <f>IFERROR(_xll.qlIndexFixing(ONIndex3M,I1326,TRUE,_xll.ohTrigger(RecalcTrigger,Trigger3M)),NA())</f>
        <v>2.0703767119272243E-2</v>
      </c>
      <c r="N1326" s="52">
        <f>IFERROR(_xll.qlIndexFixing(Index6M,$H1326,TRUE,_xll.ohTrigger(RecalcTrigger,Trigger6M)),NA())</f>
        <v>2.0846577468105688E-2</v>
      </c>
      <c r="O1326" s="52">
        <f>IFERROR(_xll.qlIndexFixing(ONIndex6M,I1326,TRUE,_xll.ohTrigger(RecalcTrigger,Trigger6M)),NA())</f>
        <v>2.0888976350583732E-2</v>
      </c>
      <c r="P1326" s="52">
        <f>IFERROR(_xll.qlIndexFixing(Index1Y,$H1326,TRUE,_xll.ohTrigger(RecalcTrigger,Trigger1Y)),NA())</f>
        <v>2.1162474453115608E-2</v>
      </c>
      <c r="Q1326" s="52">
        <f>IFERROR(_xll.qlIndexFixing(ONIndex1Y,I1326,TRUE,_xll.ohTrigger(RecalcTrigger,Trigger1Y)),NA())</f>
        <v>2.1270711792800157E-2</v>
      </c>
    </row>
    <row r="1327" spans="2:17" x14ac:dyDescent="0.2">
      <c r="B1327" s="46" t="s">
        <v>42</v>
      </c>
      <c r="D1327" s="49">
        <f>_xll.qlCalendarAdvance(Calendar,$D1326,B1327,"f",FALSE)</f>
        <v>48667</v>
      </c>
      <c r="E1327" s="49">
        <f>_xll.qlInterestRateIndexValueDate(IndexON,D1327)</f>
        <v>48667</v>
      </c>
      <c r="F1327" s="52">
        <f>IFERROR(_xll.qlIndexFixing(IndexON,D1327,TRUE,_xll.ohTrigger(RecalcTrigger,TriggerON)),NA())</f>
        <v>2.0037651833861858E-2</v>
      </c>
      <c r="H1327" s="49">
        <f>_xll.qlCalendarAdvance(Calendar,$H1326,B1327,"f",FALSE)</f>
        <v>48667</v>
      </c>
      <c r="I1327" s="49">
        <f>_xll.qlInterestRateIndexValueDate(Index1M,$H1327)</f>
        <v>48669</v>
      </c>
      <c r="J1327" s="52">
        <f>IFERROR(_xll.qlIndexFixing(Index1M,$H1327,TRUE,_xll.ohTrigger(RecalcTrigger,Trigger1M)),NA())</f>
        <v>2.0253943873393045E-2</v>
      </c>
      <c r="K1327" s="52">
        <f>IFERROR(_xll.qlIndexFixing(ONIndex1M,I1327,TRUE,_xll.ohTrigger(RecalcTrigger,Trigger1M)),NA())</f>
        <v>2.0253855203309357E-2</v>
      </c>
      <c r="L1327" s="52">
        <f>IFERROR(_xll.qlIndexFixing(Index3M,H1327,TRUE,_xll.ohTrigger(RecalcTrigger,Trigger3M)),NA())</f>
        <v>2.0678598166039466E-2</v>
      </c>
      <c r="M1327" s="52">
        <f>IFERROR(_xll.qlIndexFixing(ONIndex3M,I1327,TRUE,_xll.ohTrigger(RecalcTrigger,Trigger3M)),NA())</f>
        <v>2.0692470866698898E-2</v>
      </c>
      <c r="N1327" s="52">
        <f>IFERROR(_xll.qlIndexFixing(Index6M,$H1327,TRUE,_xll.ohTrigger(RecalcTrigger,Trigger6M)),NA())</f>
        <v>2.0835063338009222E-2</v>
      </c>
      <c r="O1327" s="52">
        <f>IFERROR(_xll.qlIndexFixing(ONIndex6M,I1327,TRUE,_xll.ohTrigger(RecalcTrigger,Trigger6M)),NA())</f>
        <v>2.0877134890531224E-2</v>
      </c>
      <c r="P1327" s="52">
        <f>IFERROR(_xll.qlIndexFixing(Index1Y,$H1327,TRUE,_xll.ohTrigger(RecalcTrigger,Trigger1Y)),NA())</f>
        <v>2.1148801602276134E-2</v>
      </c>
      <c r="Q1327" s="52">
        <f>IFERROR(_xll.qlIndexFixing(ONIndex1Y,I1327,TRUE,_xll.ohTrigger(RecalcTrigger,Trigger1Y)),NA())</f>
        <v>2.1258375579069622E-2</v>
      </c>
    </row>
    <row r="1328" spans="2:17" x14ac:dyDescent="0.2">
      <c r="B1328" s="46" t="s">
        <v>42</v>
      </c>
      <c r="D1328" s="49">
        <f>_xll.qlCalendarAdvance(Calendar,$D1327,B1328,"f",FALSE)</f>
        <v>48674</v>
      </c>
      <c r="E1328" s="49">
        <f>_xll.qlInterestRateIndexValueDate(IndexON,D1328)</f>
        <v>48674</v>
      </c>
      <c r="F1328" s="52">
        <f>IFERROR(_xll.qlIndexFixing(IndexON,D1328,TRUE,_xll.ohTrigger(RecalcTrigger,TriggerON)),NA())</f>
        <v>2.0027285082564461E-2</v>
      </c>
      <c r="H1328" s="49">
        <f>_xll.qlCalendarAdvance(Calendar,$H1327,B1328,"f",FALSE)</f>
        <v>48674</v>
      </c>
      <c r="I1328" s="49">
        <f>_xll.qlInterestRateIndexValueDate(Index1M,$H1328)</f>
        <v>48676</v>
      </c>
      <c r="J1328" s="52">
        <f>IFERROR(_xll.qlIndexFixing(Index1M,$H1328,TRUE,_xll.ohTrigger(RecalcTrigger,Trigger1M)),NA())</f>
        <v>2.0242112666586376E-2</v>
      </c>
      <c r="K1328" s="52">
        <f>IFERROR(_xll.qlIndexFixing(ONIndex1M,I1328,TRUE,_xll.ohTrigger(RecalcTrigger,Trigger1M)),NA())</f>
        <v>2.0242790531730392E-2</v>
      </c>
      <c r="L1328" s="52">
        <f>IFERROR(_xll.qlIndexFixing(Index3M,H1328,TRUE,_xll.ohTrigger(RecalcTrigger,Trigger3M)),NA())</f>
        <v>2.0666997390981531E-2</v>
      </c>
      <c r="M1328" s="52">
        <f>IFERROR(_xll.qlIndexFixing(ONIndex3M,I1328,TRUE,_xll.ohTrigger(RecalcTrigger,Trigger3M)),NA())</f>
        <v>2.0681138148894718E-2</v>
      </c>
      <c r="N1328" s="52">
        <f>IFERROR(_xll.qlIndexFixing(Index6M,$H1328,TRUE,_xll.ohTrigger(RecalcTrigger,Trigger6M)),NA())</f>
        <v>2.0822634736864687E-2</v>
      </c>
      <c r="O1328" s="52">
        <f>IFERROR(_xll.qlIndexFixing(ONIndex6M,I1328,TRUE,_xll.ohTrigger(RecalcTrigger,Trigger6M)),NA())</f>
        <v>2.0865257786750746E-2</v>
      </c>
      <c r="P1328" s="52">
        <f>IFERROR(_xll.qlIndexFixing(Index1Y,$H1328,TRUE,_xll.ohTrigger(RecalcTrigger,Trigger1Y)),NA())</f>
        <v>2.1133524074616505E-2</v>
      </c>
      <c r="Q1328" s="52">
        <f>IFERROR(_xll.qlIndexFixing(ONIndex1Y,I1328,TRUE,_xll.ohTrigger(RecalcTrigger,Trigger1Y)),NA())</f>
        <v>2.1245995682201979E-2</v>
      </c>
    </row>
    <row r="1329" spans="2:17" x14ac:dyDescent="0.2">
      <c r="B1329" s="46" t="s">
        <v>42</v>
      </c>
      <c r="D1329" s="49">
        <f>_xll.qlCalendarAdvance(Calendar,$D1328,B1329,"f",FALSE)</f>
        <v>48681</v>
      </c>
      <c r="E1329" s="49">
        <f>_xll.qlInterestRateIndexValueDate(IndexON,D1329)</f>
        <v>48681</v>
      </c>
      <c r="F1329" s="52">
        <f>IFERROR(_xll.qlIndexFixing(IndexON,D1329,TRUE,_xll.ohTrigger(RecalcTrigger,TriggerON)),NA())</f>
        <v>2.0016884579145966E-2</v>
      </c>
      <c r="H1329" s="49">
        <f>_xll.qlCalendarAdvance(Calendar,$H1328,B1329,"f",FALSE)</f>
        <v>48681</v>
      </c>
      <c r="I1329" s="49">
        <f>_xll.qlInterestRateIndexValueDate(Index1M,$H1329)</f>
        <v>48683</v>
      </c>
      <c r="J1329" s="52">
        <f>IFERROR(_xll.qlIndexFixing(Index1M,$H1329,TRUE,_xll.ohTrigger(RecalcTrigger,Trigger1M)),NA())</f>
        <v>2.0230923533049172E-2</v>
      </c>
      <c r="K1329" s="52">
        <f>IFERROR(_xll.qlIndexFixing(ONIndex1M,I1329,TRUE,_xll.ohTrigger(RecalcTrigger,Trigger1M)),NA())</f>
        <v>2.0228505862123214E-2</v>
      </c>
      <c r="L1329" s="52">
        <f>IFERROR(_xll.qlIndexFixing(Index3M,H1329,TRUE,_xll.ohTrigger(RecalcTrigger,Trigger3M)),NA())</f>
        <v>2.0655361309800734E-2</v>
      </c>
      <c r="M1329" s="52">
        <f>IFERROR(_xll.qlIndexFixing(ONIndex3M,I1329,TRUE,_xll.ohTrigger(RecalcTrigger,Trigger3M)),NA())</f>
        <v>2.0666514236653555E-2</v>
      </c>
      <c r="N1329" s="52">
        <f>IFERROR(_xll.qlIndexFixing(Index6M,$H1329,TRUE,_xll.ohTrigger(RecalcTrigger,Trigger6M)),NA())</f>
        <v>2.081017274163309E-2</v>
      </c>
      <c r="O1329" s="52">
        <f>IFERROR(_xll.qlIndexFixing(ONIndex6M,I1329,TRUE,_xll.ohTrigger(RecalcTrigger,Trigger6M)),NA())</f>
        <v>2.0849935152309484E-2</v>
      </c>
      <c r="P1329" s="52">
        <f>IFERROR(_xll.qlIndexFixing(Index1Y,$H1329,TRUE,_xll.ohTrigger(RecalcTrigger,Trigger1Y)),NA())</f>
        <v>2.1121333874664593E-2</v>
      </c>
      <c r="Q1329" s="52">
        <f>IFERROR(_xll.qlIndexFixing(ONIndex1Y,I1329,TRUE,_xll.ohTrigger(RecalcTrigger,Trigger1Y)),NA())</f>
        <v>2.1230014714053169E-2</v>
      </c>
    </row>
    <row r="1330" spans="2:17" x14ac:dyDescent="0.2">
      <c r="B1330" s="46" t="s">
        <v>42</v>
      </c>
      <c r="D1330" s="49">
        <f>_xll.qlCalendarAdvance(Calendar,$D1329,B1330,"f",FALSE)</f>
        <v>48688</v>
      </c>
      <c r="E1330" s="49">
        <f>_xll.qlInterestRateIndexValueDate(IndexON,D1330)</f>
        <v>48688</v>
      </c>
      <c r="F1330" s="52">
        <f>IFERROR(_xll.qlIndexFixing(IndexON,D1330,TRUE,_xll.ohTrigger(RecalcTrigger,TriggerON)),NA())</f>
        <v>2.0006450531440123E-2</v>
      </c>
      <c r="H1330" s="49">
        <f>_xll.qlCalendarAdvance(Calendar,$H1329,B1330,"f",FALSE)</f>
        <v>48688</v>
      </c>
      <c r="I1330" s="49">
        <f>_xll.qlInterestRateIndexValueDate(Index1M,$H1330)</f>
        <v>48690</v>
      </c>
      <c r="J1330" s="52">
        <f>IFERROR(_xll.qlIndexFixing(Index1M,$H1330,TRUE,_xll.ohTrigger(RecalcTrigger,Trigger1M)),NA())</f>
        <v>2.0219694887495809E-2</v>
      </c>
      <c r="K1330" s="52">
        <f>IFERROR(_xll.qlIndexFixing(ONIndex1M,I1330,TRUE,_xll.ohTrigger(RecalcTrigger,Trigger1M)),NA())</f>
        <v>2.02205415493939E-2</v>
      </c>
      <c r="L1330" s="52">
        <f>IFERROR(_xll.qlIndexFixing(Index3M,H1330,TRUE,_xll.ohTrigger(RecalcTrigger,Trigger3M)),NA())</f>
        <v>2.0643690114442875E-2</v>
      </c>
      <c r="M1330" s="52">
        <f>IFERROR(_xll.qlIndexFixing(ONIndex3M,I1330,TRUE,_xll.ohTrigger(RecalcTrigger,Trigger3M)),NA())</f>
        <v>2.065836407946442E-2</v>
      </c>
      <c r="N1330" s="52">
        <f>IFERROR(_xll.qlIndexFixing(Index6M,$H1330,TRUE,_xll.ohTrigger(RecalcTrigger,Trigger6M)),NA())</f>
        <v>2.0797677542634761E-2</v>
      </c>
      <c r="O1330" s="52">
        <f>IFERROR(_xll.qlIndexFixing(ONIndex6M,I1330,TRUE,_xll.ohTrigger(RecalcTrigger,Trigger6M)),NA())</f>
        <v>2.084139739892521E-2</v>
      </c>
      <c r="P1330" s="52">
        <f>IFERROR(_xll.qlIndexFixing(Index1Y,$H1330,TRUE,_xll.ohTrigger(RecalcTrigger,Trigger1Y)),NA())</f>
        <v>2.1107539292787372E-2</v>
      </c>
      <c r="Q1330" s="52">
        <f>IFERROR(_xll.qlIndexFixing(ONIndex1Y,I1330,TRUE,_xll.ohTrigger(RecalcTrigger,Trigger1Y)),NA())</f>
        <v>2.1221105409718888E-2</v>
      </c>
    </row>
    <row r="1331" spans="2:17" x14ac:dyDescent="0.2">
      <c r="B1331" s="46" t="s">
        <v>42</v>
      </c>
      <c r="D1331" s="49">
        <f>_xll.qlCalendarAdvance(Calendar,$D1330,B1331,"f",FALSE)</f>
        <v>48695</v>
      </c>
      <c r="E1331" s="49">
        <f>_xll.qlInterestRateIndexValueDate(IndexON,D1331)</f>
        <v>48695</v>
      </c>
      <c r="F1331" s="52">
        <f>IFERROR(_xll.qlIndexFixing(IndexON,D1331,TRUE,_xll.ohTrigger(RecalcTrigger,TriggerON)),NA())</f>
        <v>1.9995983147040874E-2</v>
      </c>
      <c r="H1331" s="49">
        <f>_xll.qlCalendarAdvance(Calendar,$H1330,B1331,"f",FALSE)</f>
        <v>48695</v>
      </c>
      <c r="I1331" s="49">
        <f>_xll.qlInterestRateIndexValueDate(Index1M,$H1331)</f>
        <v>48697</v>
      </c>
      <c r="J1331" s="52">
        <f>IFERROR(_xll.qlIndexFixing(Index1M,$H1331,TRUE,_xll.ohTrigger(RecalcTrigger,Trigger1M)),NA())</f>
        <v>2.0208426914651023E-2</v>
      </c>
      <c r="K1331" s="52">
        <f>IFERROR(_xll.qlIndexFixing(ONIndex1M,I1331,TRUE,_xll.ohTrigger(RecalcTrigger,Trigger1M)),NA())</f>
        <v>2.0209357607221534E-2</v>
      </c>
      <c r="L1331" s="52">
        <f>IFERROR(_xll.qlIndexFixing(Index3M,H1331,TRUE,_xll.ohTrigger(RecalcTrigger,Trigger3M)),NA())</f>
        <v>2.0631983996856392E-2</v>
      </c>
      <c r="M1331" s="52">
        <f>IFERROR(_xll.qlIndexFixing(ONIndex3M,I1331,TRUE,_xll.ohTrigger(RecalcTrigger,Trigger3M)),NA())</f>
        <v>2.0646923109373105E-2</v>
      </c>
      <c r="N1331" s="52">
        <f>IFERROR(_xll.qlIndexFixing(Index6M,$H1331,TRUE,_xll.ohTrigger(RecalcTrigger,Trigger6M)),NA())</f>
        <v>2.0785149330187411E-2</v>
      </c>
      <c r="O1331" s="52">
        <f>IFERROR(_xll.qlIndexFixing(ONIndex6M,I1331,TRUE,_xll.ohTrigger(RecalcTrigger,Trigger6M)),NA())</f>
        <v>2.0829414490179943E-2</v>
      </c>
      <c r="P1331" s="52">
        <f>IFERROR(_xll.qlIndexFixing(Index1Y,$H1331,TRUE,_xll.ohTrigger(RecalcTrigger,Trigger1Y)),NA())</f>
        <v>2.1093704428787531E-2</v>
      </c>
      <c r="Q1331" s="52">
        <f>IFERROR(_xll.qlIndexFixing(ONIndex1Y,I1331,TRUE,_xll.ohTrigger(RecalcTrigger,Trigger1Y)),NA())</f>
        <v>2.1208595319635037E-2</v>
      </c>
    </row>
    <row r="1332" spans="2:17" x14ac:dyDescent="0.2">
      <c r="B1332" s="46" t="s">
        <v>42</v>
      </c>
      <c r="D1332" s="49">
        <f>_xll.qlCalendarAdvance(Calendar,$D1331,B1332,"f",FALSE)</f>
        <v>48702</v>
      </c>
      <c r="E1332" s="49">
        <f>_xll.qlInterestRateIndexValueDate(IndexON,D1332)</f>
        <v>48702</v>
      </c>
      <c r="F1332" s="52">
        <f>IFERROR(_xll.qlIndexFixing(IndexON,D1332,TRUE,_xll.ohTrigger(RecalcTrigger,TriggerON)),NA())</f>
        <v>1.9985482633302354E-2</v>
      </c>
      <c r="H1332" s="49">
        <f>_xll.qlCalendarAdvance(Calendar,$H1331,B1332,"f",FALSE)</f>
        <v>48702</v>
      </c>
      <c r="I1332" s="49">
        <f>_xll.qlInterestRateIndexValueDate(Index1M,$H1332)</f>
        <v>48704</v>
      </c>
      <c r="J1332" s="52">
        <f>IFERROR(_xll.qlIndexFixing(Index1M,$H1332,TRUE,_xll.ohTrigger(RecalcTrigger,Trigger1M)),NA())</f>
        <v>2.0197119799232055E-2</v>
      </c>
      <c r="K1332" s="52">
        <f>IFERROR(_xll.qlIndexFixing(ONIndex1M,I1332,TRUE,_xll.ohTrigger(RecalcTrigger,Trigger1M)),NA())</f>
        <v>2.0198134276796509E-2</v>
      </c>
      <c r="L1332" s="52">
        <f>IFERROR(_xll.qlIndexFixing(Index3M,H1332,TRUE,_xll.ohTrigger(RecalcTrigger,Trigger3M)),NA())</f>
        <v>2.0619987302603712E-2</v>
      </c>
      <c r="M1332" s="52">
        <f>IFERROR(_xll.qlIndexFixing(ONIndex3M,I1332,TRUE,_xll.ohTrigger(RecalcTrigger,Trigger3M)),NA())</f>
        <v>2.0635446436481075E-2</v>
      </c>
      <c r="N1332" s="52">
        <f>IFERROR(_xll.qlIndexFixing(Index6M,$H1332,TRUE,_xll.ohTrigger(RecalcTrigger,Trigger6M)),NA())</f>
        <v>2.0771652894021785E-2</v>
      </c>
      <c r="O1332" s="52">
        <f>IFERROR(_xll.qlIndexFixing(ONIndex6M,I1332,TRUE,_xll.ohTrigger(RecalcTrigger,Trigger6M)),NA())</f>
        <v>2.0817396688705969E-2</v>
      </c>
      <c r="P1332" s="52">
        <f>IFERROR(_xll.qlIndexFixing(Index1Y,$H1332,TRUE,_xll.ohTrigger(RecalcTrigger,Trigger1Y)),NA())</f>
        <v>2.1079829430104606E-2</v>
      </c>
      <c r="Q1332" s="52">
        <f>IFERROR(_xll.qlIndexFixing(ONIndex1Y,I1332,TRUE,_xll.ohTrigger(RecalcTrigger,Trigger1Y)),NA())</f>
        <v>2.1196042117317404E-2</v>
      </c>
    </row>
    <row r="1333" spans="2:17" x14ac:dyDescent="0.2">
      <c r="B1333" s="46" t="s">
        <v>42</v>
      </c>
      <c r="D1333" s="49">
        <f>_xll.qlCalendarAdvance(Calendar,$D1332,B1333,"f",FALSE)</f>
        <v>48709</v>
      </c>
      <c r="E1333" s="49">
        <f>_xll.qlInterestRateIndexValueDate(IndexON,D1333)</f>
        <v>48709</v>
      </c>
      <c r="F1333" s="52">
        <f>IFERROR(_xll.qlIndexFixing(IndexON,D1333,TRUE,_xll.ohTrigger(RecalcTrigger,TriggerON)),NA())</f>
        <v>1.9974949197978376E-2</v>
      </c>
      <c r="H1333" s="49">
        <f>_xll.qlCalendarAdvance(Calendar,$H1332,B1333,"f",FALSE)</f>
        <v>48709</v>
      </c>
      <c r="I1333" s="49">
        <f>_xll.qlInterestRateIndexValueDate(Index1M,$H1333)</f>
        <v>48711</v>
      </c>
      <c r="J1333" s="52">
        <f>IFERROR(_xll.qlIndexFixing(Index1M,$H1333,TRUE,_xll.ohTrigger(RecalcTrigger,Trigger1M)),NA())</f>
        <v>2.0185773725961142E-2</v>
      </c>
      <c r="K1333" s="52">
        <f>IFERROR(_xll.qlIndexFixing(ONIndex1M,I1333,TRUE,_xll.ohTrigger(RecalcTrigger,Trigger1M)),NA())</f>
        <v>2.0186871742451373E-2</v>
      </c>
      <c r="L1333" s="52">
        <f>IFERROR(_xll.qlIndexFixing(Index3M,H1333,TRUE,_xll.ohTrigger(RecalcTrigger,Trigger3M)),NA())</f>
        <v>2.0608208813878488E-2</v>
      </c>
      <c r="M1333" s="52">
        <f>IFERROR(_xll.qlIndexFixing(ONIndex3M,I1333,TRUE,_xll.ohTrigger(RecalcTrigger,Trigger3M)),NA())</f>
        <v>2.0623934251355891E-2</v>
      </c>
      <c r="N1333" s="52">
        <f>IFERROR(_xll.qlIndexFixing(Index6M,$H1333,TRUE,_xll.ohTrigger(RecalcTrigger,Trigger6M)),NA())</f>
        <v>2.0759050267366411E-2</v>
      </c>
      <c r="O1333" s="52">
        <f>IFERROR(_xll.qlIndexFixing(ONIndex6M,I1333,TRUE,_xll.ohTrigger(RecalcTrigger,Trigger6M)),NA())</f>
        <v>2.0805344182113217E-2</v>
      </c>
      <c r="P1333" s="52">
        <f>IFERROR(_xll.qlIndexFixing(Index1Y,$H1333,TRUE,_xll.ohTrigger(RecalcTrigger,Trigger1Y)),NA())</f>
        <v>2.106591444417507E-2</v>
      </c>
      <c r="Q1333" s="52">
        <f>IFERROR(_xll.qlIndexFixing(ONIndex1Y,I1333,TRUE,_xll.ohTrigger(RecalcTrigger,Trigger1Y)),NA())</f>
        <v>2.1183445945451851E-2</v>
      </c>
    </row>
    <row r="1334" spans="2:17" x14ac:dyDescent="0.2">
      <c r="B1334" s="46" t="s">
        <v>42</v>
      </c>
      <c r="D1334" s="49">
        <f>_xll.qlCalendarAdvance(Calendar,$D1333,B1334,"f",FALSE)</f>
        <v>48716</v>
      </c>
      <c r="E1334" s="49">
        <f>_xll.qlInterestRateIndexValueDate(IndexON,D1334)</f>
        <v>48716</v>
      </c>
      <c r="F1334" s="52">
        <f>IFERROR(_xll.qlIndexFixing(IndexON,D1334,TRUE,_xll.ohTrigger(RecalcTrigger,TriggerON)),NA())</f>
        <v>1.9964383048423073E-2</v>
      </c>
      <c r="H1334" s="49">
        <f>_xll.qlCalendarAdvance(Calendar,$H1333,B1334,"f",FALSE)</f>
        <v>48716</v>
      </c>
      <c r="I1334" s="49">
        <f>_xll.qlInterestRateIndexValueDate(Index1M,$H1334)</f>
        <v>48718</v>
      </c>
      <c r="J1334" s="52">
        <f>IFERROR(_xll.qlIndexFixing(Index1M,$H1334,TRUE,_xll.ohTrigger(RecalcTrigger,Trigger1M)),NA())</f>
        <v>2.0174388879563021E-2</v>
      </c>
      <c r="K1334" s="52">
        <f>IFERROR(_xll.qlIndexFixing(ONIndex1M,I1334,TRUE,_xll.ohTrigger(RecalcTrigger,Trigger1M)),NA())</f>
        <v>2.0175570188358805E-2</v>
      </c>
      <c r="L1334" s="52">
        <f>IFERROR(_xll.qlIndexFixing(Index3M,H1334,TRUE,_xll.ohTrigger(RecalcTrigger,Trigger3M)),NA())</f>
        <v>2.0596395990883053E-2</v>
      </c>
      <c r="M1334" s="52">
        <f>IFERROR(_xll.qlIndexFixing(ONIndex3M,I1334,TRUE,_xll.ohTrigger(RecalcTrigger,Trigger3M)),NA())</f>
        <v>2.0612386744884859E-2</v>
      </c>
      <c r="N1334" s="52">
        <f>IFERROR(_xll.qlIndexFixing(Index6M,$H1334,TRUE,_xll.ohTrigger(RecalcTrigger,Trigger6M)),NA())</f>
        <v>2.0746415234710144E-2</v>
      </c>
      <c r="O1334" s="52">
        <f>IFERROR(_xll.qlIndexFixing(ONIndex6M,I1334,TRUE,_xll.ohTrigger(RecalcTrigger,Trigger6M)),NA())</f>
        <v>2.0793257158091549E-2</v>
      </c>
      <c r="P1334" s="52">
        <f>IFERROR(_xll.qlIndexFixing(Index1Y,$H1334,TRUE,_xll.ohTrigger(RecalcTrigger,Trigger1Y)),NA())</f>
        <v>2.1051959618432332E-2</v>
      </c>
      <c r="Q1334" s="52">
        <f>IFERROR(_xll.qlIndexFixing(ONIndex1Y,I1334,TRUE,_xll.ohTrigger(RecalcTrigger,Trigger1Y)),NA())</f>
        <v>2.1170806946804177E-2</v>
      </c>
    </row>
    <row r="1335" spans="2:17" x14ac:dyDescent="0.2">
      <c r="B1335" s="46" t="s">
        <v>42</v>
      </c>
      <c r="D1335" s="49">
        <f>_xll.qlCalendarAdvance(Calendar,$D1334,B1335,"f",FALSE)</f>
        <v>48723</v>
      </c>
      <c r="E1335" s="49">
        <f>_xll.qlInterestRateIndexValueDate(IndexON,D1335)</f>
        <v>48723</v>
      </c>
      <c r="F1335" s="52">
        <f>IFERROR(_xll.qlIndexFixing(IndexON,D1335,TRUE,_xll.ohTrigger(RecalcTrigger,TriggerON)),NA())</f>
        <v>1.9953784392470197E-2</v>
      </c>
      <c r="H1335" s="49">
        <f>_xll.qlCalendarAdvance(Calendar,$H1334,B1335,"f",FALSE)</f>
        <v>48723</v>
      </c>
      <c r="I1335" s="49">
        <f>_xll.qlInterestRateIndexValueDate(Index1M,$H1335)</f>
        <v>48725</v>
      </c>
      <c r="J1335" s="52">
        <f>IFERROR(_xll.qlIndexFixing(Index1M,$H1335,TRUE,_xll.ohTrigger(RecalcTrigger,Trigger1M)),NA())</f>
        <v>2.016296544475743E-2</v>
      </c>
      <c r="K1335" s="52">
        <f>IFERROR(_xll.qlIndexFixing(ONIndex1M,I1335,TRUE,_xll.ohTrigger(RecalcTrigger,Trigger1M)),NA())</f>
        <v>2.0164229798851352E-2</v>
      </c>
      <c r="L1335" s="52">
        <f>IFERROR(_xll.qlIndexFixing(Index3M,H1335,TRUE,_xll.ohTrigger(RecalcTrigger,Trigger3M)),NA())</f>
        <v>2.0584549025574293E-2</v>
      </c>
      <c r="M1335" s="52">
        <f>IFERROR(_xll.qlIndexFixing(ONIndex3M,I1335,TRUE,_xll.ohTrigger(RecalcTrigger,Trigger3M)),NA())</f>
        <v>2.0600804107555604E-2</v>
      </c>
      <c r="N1335" s="52">
        <f>IFERROR(_xll.qlIndexFixing(Index6M,$H1335,TRUE,_xll.ohTrigger(RecalcTrigger,Trigger6M)),NA())</f>
        <v>2.0733747986400507E-2</v>
      </c>
      <c r="O1335" s="52">
        <f>IFERROR(_xll.qlIndexFixing(ONIndex6M,I1335,TRUE,_xll.ohTrigger(RecalcTrigger,Trigger6M)),NA())</f>
        <v>2.0781135804490702E-2</v>
      </c>
      <c r="P1335" s="52">
        <f>IFERROR(_xll.qlIndexFixing(Index1Y,$H1335,TRUE,_xll.ohTrigger(RecalcTrigger,Trigger1Y)),NA())</f>
        <v>2.1037965100306078E-2</v>
      </c>
      <c r="Q1335" s="52">
        <f>IFERROR(_xll.qlIndexFixing(ONIndex1Y,I1335,TRUE,_xll.ohTrigger(RecalcTrigger,Trigger1Y)),NA())</f>
        <v>2.1158125264140182E-2</v>
      </c>
    </row>
    <row r="1336" spans="2:17" x14ac:dyDescent="0.2">
      <c r="B1336" s="46" t="s">
        <v>42</v>
      </c>
      <c r="D1336" s="49">
        <f>_xll.qlCalendarAdvance(Calendar,$D1335,B1336,"f",FALSE)</f>
        <v>48730</v>
      </c>
      <c r="E1336" s="49">
        <f>_xll.qlInterestRateIndexValueDate(IndexON,D1336)</f>
        <v>48730</v>
      </c>
      <c r="F1336" s="52">
        <f>IFERROR(_xll.qlIndexFixing(IndexON,D1336,TRUE,_xll.ohTrigger(RecalcTrigger,TriggerON)),NA())</f>
        <v>1.9943153437473882E-2</v>
      </c>
      <c r="H1336" s="49">
        <f>_xll.qlCalendarAdvance(Calendar,$H1335,B1336,"f",FALSE)</f>
        <v>48730</v>
      </c>
      <c r="I1336" s="49">
        <f>_xll.qlInterestRateIndexValueDate(Index1M,$H1336)</f>
        <v>48732</v>
      </c>
      <c r="J1336" s="52">
        <f>IFERROR(_xll.qlIndexFixing(Index1M,$H1336,TRUE,_xll.ohTrigger(RecalcTrigger,Trigger1M)),NA())</f>
        <v>2.0151503606266608E-2</v>
      </c>
      <c r="K1336" s="52">
        <f>IFERROR(_xll.qlIndexFixing(ONIndex1M,I1336,TRUE,_xll.ohTrigger(RecalcTrigger,Trigger1M)),NA())</f>
        <v>2.0152850758261565E-2</v>
      </c>
      <c r="L1336" s="52">
        <f>IFERROR(_xll.qlIndexFixing(Index3M,H1336,TRUE,_xll.ohTrigger(RecalcTrigger,Trigger3M)),NA())</f>
        <v>2.0572668109901274E-2</v>
      </c>
      <c r="M1336" s="52">
        <f>IFERROR(_xll.qlIndexFixing(ONIndex3M,I1336,TRUE,_xll.ohTrigger(RecalcTrigger,Trigger3M)),NA())</f>
        <v>2.058918653009556E-2</v>
      </c>
      <c r="N1336" s="52">
        <f>IFERROR(_xll.qlIndexFixing(Index6M,$H1336,TRUE,_xll.ohTrigger(RecalcTrigger,Trigger6M)),NA())</f>
        <v>2.0722019727102223E-2</v>
      </c>
      <c r="O1336" s="52">
        <f>IFERROR(_xll.qlIndexFixing(ONIndex6M,I1336,TRUE,_xll.ohTrigger(RecalcTrigger,Trigger6M)),NA())</f>
        <v>2.0768980308920604E-2</v>
      </c>
      <c r="P1336" s="52">
        <f>IFERROR(_xll.qlIndexFixing(Index1Y,$H1336,TRUE,_xll.ohTrigger(RecalcTrigger,Trigger1Y)),NA())</f>
        <v>2.1023931037223144E-2</v>
      </c>
      <c r="Q1336" s="52">
        <f>IFERROR(_xll.qlIndexFixing(ONIndex1Y,I1336,TRUE,_xll.ohTrigger(RecalcTrigger,Trigger1Y)),NA())</f>
        <v>2.1145401040225664E-2</v>
      </c>
    </row>
    <row r="1337" spans="2:17" x14ac:dyDescent="0.2">
      <c r="B1337" s="46" t="s">
        <v>42</v>
      </c>
      <c r="D1337" s="49">
        <f>_xll.qlCalendarAdvance(Calendar,$D1336,B1337,"f",FALSE)</f>
        <v>48737</v>
      </c>
      <c r="E1337" s="49">
        <f>_xll.qlInterestRateIndexValueDate(IndexON,D1337)</f>
        <v>48737</v>
      </c>
      <c r="F1337" s="52">
        <f>IFERROR(_xll.qlIndexFixing(IndexON,D1337,TRUE,_xll.ohTrigger(RecalcTrigger,TriggerON)),NA())</f>
        <v>1.993249039118794E-2</v>
      </c>
      <c r="H1337" s="49">
        <f>_xll.qlCalendarAdvance(Calendar,$H1336,B1337,"f",FALSE)</f>
        <v>48737</v>
      </c>
      <c r="I1337" s="49">
        <f>_xll.qlInterestRateIndexValueDate(Index1M,$H1337)</f>
        <v>48739</v>
      </c>
      <c r="J1337" s="52">
        <f>IFERROR(_xll.qlIndexFixing(Index1M,$H1337,TRUE,_xll.ohTrigger(RecalcTrigger,Trigger1M)),NA())</f>
        <v>2.0140003548807794E-2</v>
      </c>
      <c r="K1337" s="52">
        <f>IFERROR(_xll.qlIndexFixing(ONIndex1M,I1337,TRUE,_xll.ohTrigger(RecalcTrigger,Trigger1M)),NA())</f>
        <v>2.0141433250842056E-2</v>
      </c>
      <c r="L1337" s="52">
        <f>IFERROR(_xll.qlIndexFixing(Index3M,H1337,TRUE,_xll.ohTrigger(RecalcTrigger,Trigger3M)),NA())</f>
        <v>2.0560753435816537E-2</v>
      </c>
      <c r="M1337" s="52">
        <f>IFERROR(_xll.qlIndexFixing(ONIndex3M,I1337,TRUE,_xll.ohTrigger(RecalcTrigger,Trigger3M)),NA())</f>
        <v>2.057753420307229E-2</v>
      </c>
      <c r="N1337" s="52">
        <f>IFERROR(_xll.qlIndexFixing(Index6M,$H1337,TRUE,_xll.ohTrigger(RecalcTrigger,Trigger6M)),NA())</f>
        <v>2.0709297430448682E-2</v>
      </c>
      <c r="O1337" s="52">
        <f>IFERROR(_xll.qlIndexFixing(ONIndex6M,I1337,TRUE,_xll.ohTrigger(RecalcTrigger,Trigger6M)),NA())</f>
        <v>2.0756790858991181E-2</v>
      </c>
      <c r="P1337" s="52">
        <f>IFERROR(_xll.qlIndexFixing(Index1Y,$H1337,TRUE,_xll.ohTrigger(RecalcTrigger,Trigger1Y)),NA())</f>
        <v>2.1009857576606426E-2</v>
      </c>
      <c r="Q1337" s="52">
        <f>IFERROR(_xll.qlIndexFixing(ONIndex1Y,I1337,TRUE,_xll.ohTrigger(RecalcTrigger,Trigger1Y)),NA())</f>
        <v>2.1132634417666551E-2</v>
      </c>
    </row>
    <row r="1338" spans="2:17" x14ac:dyDescent="0.2">
      <c r="B1338" s="46" t="s">
        <v>42</v>
      </c>
      <c r="D1338" s="49">
        <f>_xll.qlCalendarAdvance(Calendar,$D1337,B1338,"f",FALSE)</f>
        <v>48744</v>
      </c>
      <c r="E1338" s="49">
        <f>_xll.qlInterestRateIndexValueDate(IndexON,D1338)</f>
        <v>48744</v>
      </c>
      <c r="F1338" s="52">
        <f>IFERROR(_xll.qlIndexFixing(IndexON,D1338,TRUE,_xll.ohTrigger(RecalcTrigger,TriggerON)),NA())</f>
        <v>1.9921795461046443E-2</v>
      </c>
      <c r="H1338" s="49">
        <f>_xll.qlCalendarAdvance(Calendar,$H1337,B1338,"f",FALSE)</f>
        <v>48744</v>
      </c>
      <c r="I1338" s="49">
        <f>_xll.qlInterestRateIndexValueDate(Index1M,$H1338)</f>
        <v>48746</v>
      </c>
      <c r="J1338" s="52">
        <f>IFERROR(_xll.qlIndexFixing(Index1M,$H1338,TRUE,_xll.ohTrigger(RecalcTrigger,Trigger1M)),NA())</f>
        <v>2.0128465457108224E-2</v>
      </c>
      <c r="K1338" s="52">
        <f>IFERROR(_xll.qlIndexFixing(ONIndex1M,I1338,TRUE,_xll.ohTrigger(RecalcTrigger,Trigger1M)),NA())</f>
        <v>2.0129977460765502E-2</v>
      </c>
      <c r="L1338" s="52">
        <f>IFERROR(_xll.qlIndexFixing(Index3M,H1338,TRUE,_xll.ohTrigger(RecalcTrigger,Trigger3M)),NA())</f>
        <v>2.0548805195270019E-2</v>
      </c>
      <c r="M1338" s="52">
        <f>IFERROR(_xll.qlIndexFixing(ONIndex3M,I1338,TRUE,_xll.ohTrigger(RecalcTrigger,Trigger3M)),NA())</f>
        <v>2.0565847317293162E-2</v>
      </c>
      <c r="N1338" s="52">
        <f>IFERROR(_xll.qlIndexFixing(Index6M,$H1338,TRUE,_xll.ohTrigger(RecalcTrigger,Trigger6M)),NA())</f>
        <v>2.0696543452479642E-2</v>
      </c>
      <c r="O1338" s="52">
        <f>IFERROR(_xll.qlIndexFixing(ONIndex6M,I1338,TRUE,_xll.ohTrigger(RecalcTrigger,Trigger6M)),NA())</f>
        <v>2.074456764255217E-2</v>
      </c>
      <c r="P1338" s="52">
        <f>IFERROR(_xll.qlIndexFixing(Index1Y,$H1338,TRUE,_xll.ohTrigger(RecalcTrigger,Trigger1Y)),NA())</f>
        <v>2.0995744865874879E-2</v>
      </c>
      <c r="Q1338" s="52">
        <f>IFERROR(_xll.qlIndexFixing(ONIndex1Y,I1338,TRUE,_xll.ohTrigger(RecalcTrigger,Trigger1Y)),NA())</f>
        <v>2.1119825539228643E-2</v>
      </c>
    </row>
    <row r="1339" spans="2:17" x14ac:dyDescent="0.2">
      <c r="B1339" s="46" t="s">
        <v>42</v>
      </c>
      <c r="D1339" s="49">
        <f>_xll.qlCalendarAdvance(Calendar,$D1338,B1339,"f",FALSE)</f>
        <v>48751</v>
      </c>
      <c r="E1339" s="49">
        <f>_xll.qlInterestRateIndexValueDate(IndexON,D1339)</f>
        <v>48751</v>
      </c>
      <c r="F1339" s="52">
        <f>IFERROR(_xll.qlIndexFixing(IndexON,D1339,TRUE,_xll.ohTrigger(RecalcTrigger,TriggerON)),NA())</f>
        <v>1.9911068854723268E-2</v>
      </c>
      <c r="H1339" s="49">
        <f>_xll.qlCalendarAdvance(Calendar,$H1338,B1339,"f",FALSE)</f>
        <v>48751</v>
      </c>
      <c r="I1339" s="49">
        <f>_xll.qlInterestRateIndexValueDate(Index1M,$H1339)</f>
        <v>48753</v>
      </c>
      <c r="J1339" s="52">
        <f>IFERROR(_xll.qlIndexFixing(Index1M,$H1339,TRUE,_xll.ohTrigger(RecalcTrigger,Trigger1M)),NA())</f>
        <v>2.0116889515880143E-2</v>
      </c>
      <c r="K1339" s="52">
        <f>IFERROR(_xll.qlIndexFixing(ONIndex1M,I1339,TRUE,_xll.ohTrigger(RecalcTrigger,Trigger1M)),NA())</f>
        <v>2.0118483572524326E-2</v>
      </c>
      <c r="L1339" s="52">
        <f>IFERROR(_xll.qlIndexFixing(Index3M,H1339,TRUE,_xll.ohTrigger(RecalcTrigger,Trigger3M)),NA())</f>
        <v>2.0536823580209911E-2</v>
      </c>
      <c r="M1339" s="52">
        <f>IFERROR(_xll.qlIndexFixing(ONIndex3M,I1339,TRUE,_xll.ohTrigger(RecalcTrigger,Trigger3M)),NA())</f>
        <v>2.0554126063245803E-2</v>
      </c>
      <c r="N1339" s="52">
        <f>IFERROR(_xll.qlIndexFixing(Index6M,$H1339,TRUE,_xll.ohTrigger(RecalcTrigger,Trigger6M)),NA())</f>
        <v>2.0683757983485297E-2</v>
      </c>
      <c r="O1339" s="52">
        <f>IFERROR(_xll.qlIndexFixing(ONIndex6M,I1339,TRUE,_xll.ohTrigger(RecalcTrigger,Trigger6M)),NA())</f>
        <v>2.0732310847533242E-2</v>
      </c>
      <c r="P1339" s="52">
        <f>IFERROR(_xll.qlIndexFixing(Index1Y,$H1339,TRUE,_xll.ohTrigger(RecalcTrigger,Trigger1Y)),NA())</f>
        <v>2.0981593052445048E-2</v>
      </c>
      <c r="Q1339" s="52">
        <f>IFERROR(_xll.qlIndexFixing(ONIndex1Y,I1339,TRUE,_xll.ohTrigger(RecalcTrigger,Trigger1Y)),NA())</f>
        <v>2.1106974547757673E-2</v>
      </c>
    </row>
    <row r="1340" spans="2:17" x14ac:dyDescent="0.2">
      <c r="B1340" s="46" t="s">
        <v>42</v>
      </c>
      <c r="D1340" s="49">
        <f>_xll.qlCalendarAdvance(Calendar,$D1339,B1340,"f",FALSE)</f>
        <v>48758</v>
      </c>
      <c r="E1340" s="49">
        <f>_xll.qlInterestRateIndexValueDate(IndexON,D1340)</f>
        <v>48758</v>
      </c>
      <c r="F1340" s="52">
        <f>IFERROR(_xll.qlIndexFixing(IndexON,D1340,TRUE,_xll.ohTrigger(RecalcTrigger,TriggerON)),NA())</f>
        <v>1.9900310779652486E-2</v>
      </c>
      <c r="H1340" s="49">
        <f>_xll.qlCalendarAdvance(Calendar,$H1339,B1340,"f",FALSE)</f>
        <v>48758</v>
      </c>
      <c r="I1340" s="49">
        <f>_xll.qlInterestRateIndexValueDate(Index1M,$H1340)</f>
        <v>48760</v>
      </c>
      <c r="J1340" s="52">
        <f>IFERROR(_xll.qlIndexFixing(Index1M,$H1340,TRUE,_xll.ohTrigger(RecalcTrigger,Trigger1M)),NA())</f>
        <v>2.0106089961063084E-2</v>
      </c>
      <c r="K1340" s="52">
        <f>IFERROR(_xll.qlIndexFixing(ONIndex1M,I1340,TRUE,_xll.ohTrigger(RecalcTrigger,Trigger1M)),NA())</f>
        <v>2.010695177037114E-2</v>
      </c>
      <c r="L1340" s="52">
        <f>IFERROR(_xll.qlIndexFixing(Index3M,H1340,TRUE,_xll.ohTrigger(RecalcTrigger,Trigger3M)),NA())</f>
        <v>2.0524808782580936E-2</v>
      </c>
      <c r="M1340" s="52">
        <f>IFERROR(_xll.qlIndexFixing(ONIndex3M,I1340,TRUE,_xll.ohTrigger(RecalcTrigger,Trigger3M)),NA())</f>
        <v>2.0542370631737583E-2</v>
      </c>
      <c r="N1340" s="52">
        <f>IFERROR(_xll.qlIndexFixing(Index6M,$H1340,TRUE,_xll.ohTrigger(RecalcTrigger,Trigger6M)),NA())</f>
        <v>2.0670941213755397E-2</v>
      </c>
      <c r="O1340" s="52">
        <f>IFERROR(_xll.qlIndexFixing(ONIndex6M,I1340,TRUE,_xll.ohTrigger(RecalcTrigger,Trigger6M)),NA())</f>
        <v>2.0720020661224581E-2</v>
      </c>
      <c r="P1340" s="52">
        <f>IFERROR(_xll.qlIndexFixing(Index1Y,$H1340,TRUE,_xll.ohTrigger(RecalcTrigger,Trigger1Y)),NA())</f>
        <v>2.0967402283729095E-2</v>
      </c>
      <c r="Q1340" s="52">
        <f>IFERROR(_xll.qlIndexFixing(ONIndex1Y,I1340,TRUE,_xll.ohTrigger(RecalcTrigger,Trigger1Y)),NA())</f>
        <v>2.1094081585939506E-2</v>
      </c>
    </row>
    <row r="1341" spans="2:17" x14ac:dyDescent="0.2">
      <c r="B1341" s="46" t="s">
        <v>42</v>
      </c>
      <c r="D1341" s="49">
        <f>_xll.qlCalendarAdvance(Calendar,$D1340,B1341,"f",FALSE)</f>
        <v>48765</v>
      </c>
      <c r="E1341" s="49">
        <f>_xll.qlInterestRateIndexValueDate(IndexON,D1341)</f>
        <v>48765</v>
      </c>
      <c r="F1341" s="52">
        <f>IFERROR(_xll.qlIndexFixing(IndexON,D1341,TRUE,_xll.ohTrigger(RecalcTrigger,TriggerON)),NA())</f>
        <v>1.9889521443667846E-2</v>
      </c>
      <c r="H1341" s="49">
        <f>_xll.qlCalendarAdvance(Calendar,$H1340,B1341,"f",FALSE)</f>
        <v>48765</v>
      </c>
      <c r="I1341" s="49">
        <f>_xll.qlInterestRateIndexValueDate(Index1M,$H1341)</f>
        <v>48767</v>
      </c>
      <c r="J1341" s="52">
        <f>IFERROR(_xll.qlIndexFixing(Index1M,$H1341,TRUE,_xll.ohTrigger(RecalcTrigger,Trigger1M)),NA())</f>
        <v>2.0093624823729894E-2</v>
      </c>
      <c r="K1341" s="52">
        <f>IFERROR(_xll.qlIndexFixing(ONIndex1M,I1341,TRUE,_xll.ohTrigger(RecalcTrigger,Trigger1M)),NA())</f>
        <v>2.0095382238478621E-2</v>
      </c>
      <c r="L1341" s="52">
        <f>IFERROR(_xll.qlIndexFixing(Index3M,H1341,TRUE,_xll.ohTrigger(RecalcTrigger,Trigger3M)),NA())</f>
        <v>2.0512760994329551E-2</v>
      </c>
      <c r="M1341" s="52">
        <f>IFERROR(_xll.qlIndexFixing(ONIndex3M,I1341,TRUE,_xll.ohTrigger(RecalcTrigger,Trigger3M)),NA())</f>
        <v>2.0530581213256127E-2</v>
      </c>
      <c r="N1341" s="52">
        <f>IFERROR(_xll.qlIndexFixing(Index6M,$H1341,TRUE,_xll.ohTrigger(RecalcTrigger,Trigger6M)),NA())</f>
        <v>2.0657078626821163E-2</v>
      </c>
      <c r="O1341" s="52">
        <f>IFERROR(_xll.qlIndexFixing(ONIndex6M,I1341,TRUE,_xll.ohTrigger(RecalcTrigger,Trigger6M)),NA())</f>
        <v>2.0707697271635794E-2</v>
      </c>
      <c r="P1341" s="52">
        <f>IFERROR(_xll.qlIndexFixing(Index1Y,$H1341,TRUE,_xll.ohTrigger(RecalcTrigger,Trigger1Y)),NA())</f>
        <v>2.0953172707135686E-2</v>
      </c>
      <c r="Q1341" s="52">
        <f>IFERROR(_xll.qlIndexFixing(ONIndex1Y,I1341,TRUE,_xll.ohTrigger(RecalcTrigger,Trigger1Y)),NA())</f>
        <v>2.108114679653994E-2</v>
      </c>
    </row>
    <row r="1342" spans="2:17" x14ac:dyDescent="0.2">
      <c r="B1342" s="46" t="s">
        <v>42</v>
      </c>
      <c r="D1342" s="49">
        <f>_xll.qlCalendarAdvance(Calendar,$D1341,B1342,"f",FALSE)</f>
        <v>48772</v>
      </c>
      <c r="E1342" s="49">
        <f>_xll.qlInterestRateIndexValueDate(IndexON,D1342)</f>
        <v>48772</v>
      </c>
      <c r="F1342" s="52">
        <f>IFERROR(_xll.qlIndexFixing(IndexON,D1342,TRUE,_xll.ohTrigger(RecalcTrigger,TriggerON)),NA())</f>
        <v>1.9878701054043546E-2</v>
      </c>
      <c r="H1342" s="49">
        <f>_xll.qlCalendarAdvance(Calendar,$H1341,B1342,"f",FALSE)</f>
        <v>48772</v>
      </c>
      <c r="I1342" s="49">
        <f>_xll.qlInterestRateIndexValueDate(Index1M,$H1342)</f>
        <v>48774</v>
      </c>
      <c r="J1342" s="52">
        <f>IFERROR(_xll.qlIndexFixing(Index1M,$H1342,TRUE,_xll.ohTrigger(RecalcTrigger,Trigger1M)),NA())</f>
        <v>2.008193644224221E-2</v>
      </c>
      <c r="K1342" s="52">
        <f>IFERROR(_xll.qlIndexFixing(ONIndex1M,I1342,TRUE,_xll.ohTrigger(RecalcTrigger,Trigger1M)),NA())</f>
        <v>2.0083775161099382E-2</v>
      </c>
      <c r="L1342" s="52">
        <f>IFERROR(_xll.qlIndexFixing(Index3M,H1342,TRUE,_xll.ohTrigger(RecalcTrigger,Trigger3M)),NA())</f>
        <v>2.0500680407400482E-2</v>
      </c>
      <c r="M1342" s="52">
        <f>IFERROR(_xll.qlIndexFixing(ONIndex3M,I1342,TRUE,_xll.ohTrigger(RecalcTrigger,Trigger3M)),NA())</f>
        <v>2.0518757998688741E-2</v>
      </c>
      <c r="N1342" s="52">
        <f>IFERROR(_xll.qlIndexFixing(Index6M,$H1342,TRUE,_xll.ohTrigger(RecalcTrigger,Trigger6M)),NA())</f>
        <v>2.0644191198366871E-2</v>
      </c>
      <c r="O1342" s="52">
        <f>IFERROR(_xll.qlIndexFixing(ONIndex6M,I1342,TRUE,_xll.ohTrigger(RecalcTrigger,Trigger6M)),NA())</f>
        <v>2.0695340866456746E-2</v>
      </c>
      <c r="P1342" s="52">
        <f>IFERROR(_xll.qlIndexFixing(Index1Y,$H1342,TRUE,_xll.ohTrigger(RecalcTrigger,Trigger1Y)),NA())</f>
        <v>2.0938904470069752E-2</v>
      </c>
      <c r="Q1342" s="52">
        <f>IFERROR(_xll.qlIndexFixing(ONIndex1Y,I1342,TRUE,_xll.ohTrigger(RecalcTrigger,Trigger1Y)),NA())</f>
        <v>2.1068170322164903E-2</v>
      </c>
    </row>
    <row r="1343" spans="2:17" x14ac:dyDescent="0.2">
      <c r="B1343" s="46" t="s">
        <v>42</v>
      </c>
      <c r="D1343" s="49">
        <f>_xll.qlCalendarAdvance(Calendar,$D1342,B1343,"f",FALSE)</f>
        <v>48779</v>
      </c>
      <c r="E1343" s="49">
        <f>_xll.qlInterestRateIndexValueDate(IndexON,D1343)</f>
        <v>48779</v>
      </c>
      <c r="F1343" s="52">
        <f>IFERROR(_xll.qlIndexFixing(IndexON,D1343,TRUE,_xll.ohTrigger(RecalcTrigger,TriggerON)),NA())</f>
        <v>1.9867849818533401E-2</v>
      </c>
      <c r="H1343" s="49">
        <f>_xll.qlCalendarAdvance(Calendar,$H1342,B1343,"f",FALSE)</f>
        <v>48779</v>
      </c>
      <c r="I1343" s="49">
        <f>_xll.qlInterestRateIndexValueDate(Index1M,$H1343)</f>
        <v>48781</v>
      </c>
      <c r="J1343" s="52">
        <f>IFERROR(_xll.qlIndexFixing(Index1M,$H1343,TRUE,_xll.ohTrigger(RecalcTrigger,Trigger1M)),NA())</f>
        <v>2.0070210950104972E-2</v>
      </c>
      <c r="K1343" s="52">
        <f>IFERROR(_xll.qlIndexFixing(ONIndex1M,I1343,TRUE,_xll.ohTrigger(RecalcTrigger,Trigger1M)),NA())</f>
        <v>2.0072130722805781E-2</v>
      </c>
      <c r="L1343" s="52">
        <f>IFERROR(_xll.qlIndexFixing(Index3M,H1343,TRUE,_xll.ohTrigger(RecalcTrigger,Trigger3M)),NA())</f>
        <v>2.0488567213734973E-2</v>
      </c>
      <c r="M1343" s="52">
        <f>IFERROR(_xll.qlIndexFixing(ONIndex3M,I1343,TRUE,_xll.ohTrigger(RecalcTrigger,Trigger3M)),NA())</f>
        <v>2.0506901178523051E-2</v>
      </c>
      <c r="N1343" s="52">
        <f>IFERROR(_xll.qlIndexFixing(Index6M,$H1343,TRUE,_xll.ohTrigger(RecalcTrigger,Trigger6M)),NA())</f>
        <v>2.063127307691218E-2</v>
      </c>
      <c r="O1343" s="52">
        <f>IFERROR(_xll.qlIndexFixing(ONIndex6M,I1343,TRUE,_xll.ohTrigger(RecalcTrigger,Trigger6M)),NA())</f>
        <v>2.06829516333773E-2</v>
      </c>
      <c r="P1343" s="52">
        <f>IFERROR(_xll.qlIndexFixing(Index1Y,$H1343,TRUE,_xll.ohTrigger(RecalcTrigger,Trigger1Y)),NA())</f>
        <v>2.0924597719932513E-2</v>
      </c>
      <c r="Q1343" s="52">
        <f>IFERROR(_xll.qlIndexFixing(ONIndex1Y,I1343,TRUE,_xll.ohTrigger(RecalcTrigger,Trigger1Y)),NA())</f>
        <v>2.1055152305740066E-2</v>
      </c>
    </row>
    <row r="1344" spans="2:17" x14ac:dyDescent="0.2">
      <c r="B1344" s="46" t="s">
        <v>42</v>
      </c>
      <c r="D1344" s="49">
        <f>_xll.qlCalendarAdvance(Calendar,$D1343,B1344,"f",FALSE)</f>
        <v>48786</v>
      </c>
      <c r="E1344" s="49">
        <f>_xll.qlInterestRateIndexValueDate(IndexON,D1344)</f>
        <v>48786</v>
      </c>
      <c r="F1344" s="52">
        <f>IFERROR(_xll.qlIndexFixing(IndexON,D1344,TRUE,_xll.ohTrigger(RecalcTrigger,TriggerON)),NA())</f>
        <v>1.9856967944651416E-2</v>
      </c>
      <c r="H1344" s="49">
        <f>_xll.qlCalendarAdvance(Calendar,$H1343,B1344,"f",FALSE)</f>
        <v>48786</v>
      </c>
      <c r="I1344" s="49">
        <f>_xll.qlInterestRateIndexValueDate(Index1M,$H1344)</f>
        <v>48788</v>
      </c>
      <c r="J1344" s="52">
        <f>IFERROR(_xll.qlIndexFixing(Index1M,$H1344,TRUE,_xll.ohTrigger(RecalcTrigger,Trigger1M)),NA())</f>
        <v>2.0058448532040418E-2</v>
      </c>
      <c r="K1344" s="52">
        <f>IFERROR(_xll.qlIndexFixing(ONIndex1M,I1344,TRUE,_xll.ohTrigger(RecalcTrigger,Trigger1M)),NA())</f>
        <v>2.0060449107530687E-2</v>
      </c>
      <c r="L1344" s="52">
        <f>IFERROR(_xll.qlIndexFixing(Index3M,H1344,TRUE,_xll.ohTrigger(RecalcTrigger,Trigger3M)),NA())</f>
        <v>2.0476421605272528E-2</v>
      </c>
      <c r="M1344" s="52">
        <f>IFERROR(_xll.qlIndexFixing(ONIndex3M,I1344,TRUE,_xll.ohTrigger(RecalcTrigger,Trigger3M)),NA())</f>
        <v>2.0495010943406555E-2</v>
      </c>
      <c r="N1344" s="52">
        <f>IFERROR(_xll.qlIndexFixing(Index6M,$H1344,TRUE,_xll.ohTrigger(RecalcTrigger,Trigger6M)),NA())</f>
        <v>2.0618324452773239E-2</v>
      </c>
      <c r="O1344" s="52">
        <f>IFERROR(_xll.qlIndexFixing(ONIndex6M,I1344,TRUE,_xll.ohTrigger(RecalcTrigger,Trigger6M)),NA())</f>
        <v>2.0670529760087319E-2</v>
      </c>
      <c r="P1344" s="52">
        <f>IFERROR(_xll.qlIndexFixing(Index1Y,$H1344,TRUE,_xll.ohTrigger(RecalcTrigger,Trigger1Y)),NA())</f>
        <v>2.0910252604120581E-2</v>
      </c>
      <c r="Q1344" s="52">
        <f>IFERROR(_xll.qlIndexFixing(ONIndex1Y,I1344,TRUE,_xll.ohTrigger(RecalcTrigger,Trigger1Y)),NA())</f>
        <v>2.1042092889871356E-2</v>
      </c>
    </row>
    <row r="1345" spans="2:17" x14ac:dyDescent="0.2">
      <c r="B1345" s="46" t="s">
        <v>42</v>
      </c>
      <c r="D1345" s="49">
        <f>_xll.qlCalendarAdvance(Calendar,$D1344,B1345,"f",FALSE)</f>
        <v>48793</v>
      </c>
      <c r="E1345" s="49">
        <f>_xll.qlInterestRateIndexValueDate(IndexON,D1345)</f>
        <v>48793</v>
      </c>
      <c r="F1345" s="52">
        <f>IFERROR(_xll.qlIndexFixing(IndexON,D1345,TRUE,_xll.ohTrigger(RecalcTrigger,TriggerON)),NA())</f>
        <v>1.9846055639911597E-2</v>
      </c>
      <c r="H1345" s="49">
        <f>_xll.qlCalendarAdvance(Calendar,$H1344,B1345,"f",FALSE)</f>
        <v>48793</v>
      </c>
      <c r="I1345" s="49">
        <f>_xll.qlInterestRateIndexValueDate(Index1M,$H1345)</f>
        <v>48795</v>
      </c>
      <c r="J1345" s="52">
        <f>IFERROR(_xll.qlIndexFixing(Index1M,$H1345,TRUE,_xll.ohTrigger(RecalcTrigger,Trigger1M)),NA())</f>
        <v>2.0046649372758296E-2</v>
      </c>
      <c r="K1345" s="52">
        <f>IFERROR(_xll.qlIndexFixing(ONIndex1M,I1345,TRUE,_xll.ohTrigger(RecalcTrigger,Trigger1M)),NA())</f>
        <v>2.0048730499766521E-2</v>
      </c>
      <c r="L1345" s="52">
        <f>IFERROR(_xll.qlIndexFixing(Index3M,H1345,TRUE,_xll.ohTrigger(RecalcTrigger,Trigger3M)),NA())</f>
        <v>2.0464243773953526E-2</v>
      </c>
      <c r="M1345" s="52">
        <f>IFERROR(_xll.qlIndexFixing(ONIndex3M,I1345,TRUE,_xll.ohTrigger(RecalcTrigger,Trigger3M)),NA())</f>
        <v>2.048308748398675E-2</v>
      </c>
      <c r="N1345" s="52">
        <f>IFERROR(_xll.qlIndexFixing(Index6M,$H1345,TRUE,_xll.ohTrigger(RecalcTrigger,Trigger6M)),NA())</f>
        <v>2.0605345516261898E-2</v>
      </c>
      <c r="O1345" s="52">
        <f>IFERROR(_xll.qlIndexFixing(ONIndex6M,I1345,TRUE,_xll.ohTrigger(RecalcTrigger,Trigger6M)),NA())</f>
        <v>2.0658075434276668E-2</v>
      </c>
      <c r="P1345" s="52">
        <f>IFERROR(_xll.qlIndexFixing(Index1Y,$H1345,TRUE,_xll.ohTrigger(RecalcTrigger,Trigger1Y)),NA())</f>
        <v>2.0895869270027942E-2</v>
      </c>
      <c r="Q1345" s="52">
        <f>IFERROR(_xll.qlIndexFixing(ONIndex1Y,I1345,TRUE,_xll.ohTrigger(RecalcTrigger,Trigger1Y)),NA())</f>
        <v>2.1028992217404507E-2</v>
      </c>
    </row>
    <row r="1346" spans="2:17" x14ac:dyDescent="0.2">
      <c r="B1346" s="46" t="s">
        <v>42</v>
      </c>
      <c r="D1346" s="49">
        <f>_xll.qlCalendarAdvance(Calendar,$D1345,B1346,"f",FALSE)</f>
        <v>48800</v>
      </c>
      <c r="E1346" s="49">
        <f>_xll.qlInterestRateIndexValueDate(IndexON,D1346)</f>
        <v>48800</v>
      </c>
      <c r="F1346" s="52">
        <f>IFERROR(_xll.qlIndexFixing(IndexON,D1346,TRUE,_xll.ohTrigger(RecalcTrigger,TriggerON)),NA())</f>
        <v>1.9835113111987823E-2</v>
      </c>
      <c r="H1346" s="49">
        <f>_xll.qlCalendarAdvance(Calendar,$H1345,B1346,"f",FALSE)</f>
        <v>48800</v>
      </c>
      <c r="I1346" s="49">
        <f>_xll.qlInterestRateIndexValueDate(Index1M,$H1346)</f>
        <v>48802</v>
      </c>
      <c r="J1346" s="52">
        <f>IFERROR(_xll.qlIndexFixing(Index1M,$H1346,TRUE,_xll.ohTrigger(RecalcTrigger,Trigger1M)),NA())</f>
        <v>2.0034813656980843E-2</v>
      </c>
      <c r="K1346" s="52">
        <f>IFERROR(_xll.qlIndexFixing(ONIndex1M,I1346,TRUE,_xll.ohTrigger(RecalcTrigger,Trigger1M)),NA())</f>
        <v>2.0036975083845832E-2</v>
      </c>
      <c r="L1346" s="52">
        <f>IFERROR(_xll.qlIndexFixing(Index3M,H1346,TRUE,_xll.ohTrigger(RecalcTrigger,Trigger3M)),NA())</f>
        <v>2.0452033911714868E-2</v>
      </c>
      <c r="M1346" s="52">
        <f>IFERROR(_xll.qlIndexFixing(ONIndex3M,I1346,TRUE,_xll.ohTrigger(RecalcTrigger,Trigger3M)),NA())</f>
        <v>2.0471130991071007E-2</v>
      </c>
      <c r="N1346" s="52">
        <f>IFERROR(_xll.qlIndexFixing(Index6M,$H1346,TRUE,_xll.ohTrigger(RecalcTrigger,Trigger6M)),NA())</f>
        <v>2.0592336457687436E-2</v>
      </c>
      <c r="O1346" s="52">
        <f>IFERROR(_xll.qlIndexFixing(ONIndex6M,I1346,TRUE,_xll.ohTrigger(RecalcTrigger,Trigger6M)),NA())</f>
        <v>2.0645588843875018E-2</v>
      </c>
      <c r="P1346" s="52">
        <f>IFERROR(_xll.qlIndexFixing(Index1Y,$H1346,TRUE,_xll.ohTrigger(RecalcTrigger,Trigger1Y)),NA())</f>
        <v>2.088144786504377E-2</v>
      </c>
      <c r="Q1346" s="52">
        <f>IFERROR(_xll.qlIndexFixing(ONIndex1Y,I1346,TRUE,_xll.ohTrigger(RecalcTrigger,Trigger1Y)),NA())</f>
        <v>2.1015850430945449E-2</v>
      </c>
    </row>
    <row r="1347" spans="2:17" x14ac:dyDescent="0.2">
      <c r="B1347" s="46" t="s">
        <v>42</v>
      </c>
      <c r="D1347" s="49">
        <f>_xll.qlCalendarAdvance(Calendar,$D1346,B1347,"f",FALSE)</f>
        <v>48807</v>
      </c>
      <c r="E1347" s="49">
        <f>_xll.qlInterestRateIndexValueDate(IndexON,D1347)</f>
        <v>48807</v>
      </c>
      <c r="F1347" s="52">
        <f>IFERROR(_xll.qlIndexFixing(IndexON,D1347,TRUE,_xll.ohTrigger(RecalcTrigger,TriggerON)),NA())</f>
        <v>1.9824140568474036E-2</v>
      </c>
      <c r="H1347" s="49">
        <f>_xll.qlCalendarAdvance(Calendar,$H1346,B1347,"f",FALSE)</f>
        <v>48807</v>
      </c>
      <c r="I1347" s="49">
        <f>_xll.qlInterestRateIndexValueDate(Index1M,$H1347)</f>
        <v>48809</v>
      </c>
      <c r="J1347" s="52">
        <f>IFERROR(_xll.qlIndexFixing(Index1M,$H1347,TRUE,_xll.ohTrigger(RecalcTrigger,Trigger1M)),NA())</f>
        <v>2.0022941569425301E-2</v>
      </c>
      <c r="K1347" s="52">
        <f>IFERROR(_xll.qlIndexFixing(ONIndex1M,I1347,TRUE,_xll.ohTrigger(RecalcTrigger,Trigger1M)),NA())</f>
        <v>2.0025183043861361E-2</v>
      </c>
      <c r="L1347" s="52">
        <f>IFERROR(_xll.qlIndexFixing(Index3M,H1347,TRUE,_xll.ohTrigger(RecalcTrigger,Trigger3M)),NA())</f>
        <v>2.043979221049259E-2</v>
      </c>
      <c r="M1347" s="52">
        <f>IFERROR(_xll.qlIndexFixing(ONIndex3M,I1347,TRUE,_xll.ohTrigger(RecalcTrigger,Trigger3M)),NA())</f>
        <v>2.0459141655146951E-2</v>
      </c>
      <c r="N1347" s="52">
        <f>IFERROR(_xll.qlIndexFixing(Index6M,$H1347,TRUE,_xll.ohTrigger(RecalcTrigger,Trigger6M)),NA())</f>
        <v>2.0579297467355259E-2</v>
      </c>
      <c r="O1347" s="52">
        <f>IFERROR(_xll.qlIndexFixing(ONIndex6M,I1347,TRUE,_xll.ohTrigger(RecalcTrigger,Trigger6M)),NA())</f>
        <v>2.0633070176252488E-2</v>
      </c>
      <c r="P1347" s="52">
        <f>IFERROR(_xll.qlIndexFixing(Index1Y,$H1347,TRUE,_xll.ohTrigger(RecalcTrigger,Trigger1Y)),NA())</f>
        <v>2.0866988536553291E-2</v>
      </c>
      <c r="Q1347" s="52">
        <f>IFERROR(_xll.qlIndexFixing(ONIndex1Y,I1347,TRUE,_xll.ohTrigger(RecalcTrigger,Trigger1Y)),NA())</f>
        <v>2.1002667673259978E-2</v>
      </c>
    </row>
    <row r="1348" spans="2:17" x14ac:dyDescent="0.2">
      <c r="B1348" s="46" t="s">
        <v>42</v>
      </c>
      <c r="D1348" s="49">
        <f>_xll.qlCalendarAdvance(Calendar,$D1347,B1348,"f",FALSE)</f>
        <v>48814</v>
      </c>
      <c r="E1348" s="49">
        <f>_xll.qlInterestRateIndexValueDate(IndexON,D1348)</f>
        <v>48814</v>
      </c>
      <c r="F1348" s="52">
        <f>IFERROR(_xll.qlIndexFixing(IndexON,D1348,TRUE,_xll.ohTrigger(RecalcTrigger,TriggerON)),NA())</f>
        <v>1.9813138216724369E-2</v>
      </c>
      <c r="H1348" s="49">
        <f>_xll.qlCalendarAdvance(Calendar,$H1347,B1348,"f",FALSE)</f>
        <v>48814</v>
      </c>
      <c r="I1348" s="49">
        <f>_xll.qlInterestRateIndexValueDate(Index1M,$H1348)</f>
        <v>48816</v>
      </c>
      <c r="J1348" s="52">
        <f>IFERROR(_xll.qlIndexFixing(Index1M,$H1348,TRUE,_xll.ohTrigger(RecalcTrigger,Trigger1M)),NA())</f>
        <v>2.0011033294803915E-2</v>
      </c>
      <c r="K1348" s="52">
        <f>IFERROR(_xll.qlIndexFixing(ONIndex1M,I1348,TRUE,_xll.ohTrigger(RecalcTrigger,Trigger1M)),NA())</f>
        <v>2.0013354564225594E-2</v>
      </c>
      <c r="L1348" s="52">
        <f>IFERROR(_xll.qlIndexFixing(Index3M,H1348,TRUE,_xll.ohTrigger(RecalcTrigger,Trigger3M)),NA())</f>
        <v>2.042751886222011E-2</v>
      </c>
      <c r="M1348" s="52">
        <f>IFERROR(_xll.qlIndexFixing(ONIndex3M,I1348,TRUE,_xll.ohTrigger(RecalcTrigger,Trigger3M)),NA())</f>
        <v>2.0447119667021951E-2</v>
      </c>
      <c r="N1348" s="52">
        <f>IFERROR(_xll.qlIndexFixing(Index6M,$H1348,TRUE,_xll.ohTrigger(RecalcTrigger,Trigger6M)),NA())</f>
        <v>2.0566228735565611E-2</v>
      </c>
      <c r="O1348" s="52">
        <f>IFERROR(_xll.qlIndexFixing(ONIndex6M,I1348,TRUE,_xll.ohTrigger(RecalcTrigger,Trigger6M)),NA())</f>
        <v>2.0620519619498623E-2</v>
      </c>
      <c r="P1348" s="52">
        <f>IFERROR(_xll.qlIndexFixing(Index1Y,$H1348,TRUE,_xll.ohTrigger(RecalcTrigger,Trigger1Y)),NA())</f>
        <v>2.0852491431938226E-2</v>
      </c>
      <c r="Q1348" s="52">
        <f>IFERROR(_xll.qlIndexFixing(ONIndex1Y,I1348,TRUE,_xll.ohTrigger(RecalcTrigger,Trigger1Y)),NA())</f>
        <v>2.0989444087113895E-2</v>
      </c>
    </row>
    <row r="1349" spans="2:17" x14ac:dyDescent="0.2">
      <c r="B1349" s="46" t="s">
        <v>42</v>
      </c>
      <c r="D1349" s="49">
        <f>_xll.qlCalendarAdvance(Calendar,$D1348,B1349,"f",FALSE)</f>
        <v>48821</v>
      </c>
      <c r="E1349" s="49">
        <f>_xll.qlInterestRateIndexValueDate(IndexON,D1349)</f>
        <v>48821</v>
      </c>
      <c r="F1349" s="52">
        <f>IFERROR(_xll.qlIndexFixing(IndexON,D1349,TRUE,_xll.ohTrigger(RecalcTrigger,TriggerON)),NA())</f>
        <v>1.9802106264652508E-2</v>
      </c>
      <c r="H1349" s="49">
        <f>_xll.qlCalendarAdvance(Calendar,$H1348,B1349,"f",FALSE)</f>
        <v>48821</v>
      </c>
      <c r="I1349" s="49">
        <f>_xll.qlInterestRateIndexValueDate(Index1M,$H1349)</f>
        <v>48823</v>
      </c>
      <c r="J1349" s="52">
        <f>IFERROR(_xll.qlIndexFixing(Index1M,$H1349,TRUE,_xll.ohTrigger(RecalcTrigger,Trigger1M)),NA())</f>
        <v>1.9999089017836424E-2</v>
      </c>
      <c r="K1349" s="52">
        <f>IFERROR(_xll.qlIndexFixing(ONIndex1M,I1349,TRUE,_xll.ohTrigger(RecalcTrigger,Trigger1M)),NA())</f>
        <v>2.000148982927108E-2</v>
      </c>
      <c r="L1349" s="52">
        <f>IFERROR(_xll.qlIndexFixing(Index3M,H1349,TRUE,_xll.ohTrigger(RecalcTrigger,Trigger3M)),NA())</f>
        <v>2.0415520987960491E-2</v>
      </c>
      <c r="M1349" s="52">
        <f>IFERROR(_xll.qlIndexFixing(ONIndex3M,I1349,TRUE,_xll.ohTrigger(RecalcTrigger,Trigger3M)),NA())</f>
        <v>2.0435065217183634E-2</v>
      </c>
      <c r="N1349" s="52">
        <f>IFERROR(_xll.qlIndexFixing(Index6M,$H1349,TRUE,_xll.ohTrigger(RecalcTrigger,Trigger6M)),NA())</f>
        <v>2.0554933562029663E-2</v>
      </c>
      <c r="O1349" s="52">
        <f>IFERROR(_xll.qlIndexFixing(ONIndex6M,I1349,TRUE,_xll.ohTrigger(RecalcTrigger,Trigger6M)),NA())</f>
        <v>2.0607937361063478E-2</v>
      </c>
      <c r="P1349" s="52">
        <f>IFERROR(_xll.qlIndexFixing(Index1Y,$H1349,TRUE,_xll.ohTrigger(RecalcTrigger,Trigger1Y)),NA())</f>
        <v>2.0837956698575265E-2</v>
      </c>
      <c r="Q1349" s="52">
        <f>IFERROR(_xll.qlIndexFixing(ONIndex1Y,I1349,TRUE,_xll.ohTrigger(RecalcTrigger,Trigger1Y)),NA())</f>
        <v>2.0976179815352936E-2</v>
      </c>
    </row>
    <row r="1350" spans="2:17" x14ac:dyDescent="0.2">
      <c r="B1350" s="46" t="s">
        <v>42</v>
      </c>
      <c r="D1350" s="49">
        <f>_xll.qlCalendarAdvance(Calendar,$D1349,B1350,"f",FALSE)</f>
        <v>48828</v>
      </c>
      <c r="E1350" s="49">
        <f>_xll.qlInterestRateIndexValueDate(IndexON,D1350)</f>
        <v>48828</v>
      </c>
      <c r="F1350" s="52">
        <f>IFERROR(_xll.qlIndexFixing(IndexON,D1350,TRUE,_xll.ohTrigger(RecalcTrigger,TriggerON)),NA())</f>
        <v>1.9791044919612588E-2</v>
      </c>
      <c r="H1350" s="49">
        <f>_xll.qlCalendarAdvance(Calendar,$H1349,B1350,"f",FALSE)</f>
        <v>48828</v>
      </c>
      <c r="I1350" s="49">
        <f>_xll.qlInterestRateIndexValueDate(Index1M,$H1350)</f>
        <v>48830</v>
      </c>
      <c r="J1350" s="52">
        <f>IFERROR(_xll.qlIndexFixing(Index1M,$H1350,TRUE,_xll.ohTrigger(RecalcTrigger,Trigger1M)),NA())</f>
        <v>1.9987108923237573E-2</v>
      </c>
      <c r="K1350" s="52">
        <f>IFERROR(_xll.qlIndexFixing(ONIndex1M,I1350,TRUE,_xll.ohTrigger(RecalcTrigger,Trigger1M)),NA())</f>
        <v>1.9989589023250431E-2</v>
      </c>
      <c r="L1350" s="52">
        <f>IFERROR(_xll.qlIndexFixing(Index3M,H1350,TRUE,_xll.ohTrigger(RecalcTrigger,Trigger3M)),NA())</f>
        <v>2.0403187815690668E-2</v>
      </c>
      <c r="M1350" s="52">
        <f>IFERROR(_xll.qlIndexFixing(ONIndex3M,I1350,TRUE,_xll.ohTrigger(RecalcTrigger,Trigger3M)),NA())</f>
        <v>2.0422978496359434E-2</v>
      </c>
      <c r="N1350" s="52">
        <f>IFERROR(_xll.qlIndexFixing(Index6M,$H1350,TRUE,_xll.ohTrigger(RecalcTrigger,Trigger6M)),NA())</f>
        <v>2.0541819809998866E-2</v>
      </c>
      <c r="O1350" s="52">
        <f>IFERROR(_xll.qlIndexFixing(ONIndex6M,I1350,TRUE,_xll.ohTrigger(RecalcTrigger,Trigger6M)),NA())</f>
        <v>2.0595323588876724E-2</v>
      </c>
      <c r="P1350" s="52">
        <f>IFERROR(_xll.qlIndexFixing(Index1Y,$H1350,TRUE,_xll.ohTrigger(RecalcTrigger,Trigger1Y)),NA())</f>
        <v>2.0823384483837585E-2</v>
      </c>
      <c r="Q1350" s="52">
        <f>IFERROR(_xll.qlIndexFixing(ONIndex1Y,I1350,TRUE,_xll.ohTrigger(RecalcTrigger,Trigger1Y)),NA())</f>
        <v>2.0962875000503089E-2</v>
      </c>
    </row>
    <row r="1351" spans="2:17" x14ac:dyDescent="0.2">
      <c r="B1351" s="46" t="s">
        <v>42</v>
      </c>
      <c r="D1351" s="49">
        <f>_xll.qlCalendarAdvance(Calendar,$D1350,B1351,"f",FALSE)</f>
        <v>48835</v>
      </c>
      <c r="E1351" s="49">
        <f>_xll.qlInterestRateIndexValueDate(IndexON,D1351)</f>
        <v>48835</v>
      </c>
      <c r="F1351" s="52">
        <f>IFERROR(_xll.qlIndexFixing(IndexON,D1351,TRUE,_xll.ohTrigger(RecalcTrigger,TriggerON)),NA())</f>
        <v>1.9779954389118615E-2</v>
      </c>
      <c r="H1351" s="49">
        <f>_xll.qlCalendarAdvance(Calendar,$H1350,B1351,"f",FALSE)</f>
        <v>48835</v>
      </c>
      <c r="I1351" s="49">
        <f>_xll.qlInterestRateIndexValueDate(Index1M,$H1351)</f>
        <v>48837</v>
      </c>
      <c r="J1351" s="52">
        <f>IFERROR(_xll.qlIndexFixing(Index1M,$H1351,TRUE,_xll.ohTrigger(RecalcTrigger,Trigger1M)),NA())</f>
        <v>1.9975093195722105E-2</v>
      </c>
      <c r="K1351" s="52">
        <f>IFERROR(_xll.qlIndexFixing(ONIndex1M,I1351,TRUE,_xll.ohTrigger(RecalcTrigger,Trigger1M)),NA())</f>
        <v>1.9977652330336326E-2</v>
      </c>
      <c r="L1351" s="52">
        <f>IFERROR(_xll.qlIndexFixing(Index3M,H1351,TRUE,_xll.ohTrigger(RecalcTrigger,Trigger3M)),NA())</f>
        <v>2.039082355979286E-2</v>
      </c>
      <c r="M1351" s="52">
        <f>IFERROR(_xll.qlIndexFixing(ONIndex3M,I1351,TRUE,_xll.ohTrigger(RecalcTrigger,Trigger3M)),NA())</f>
        <v>2.041085969535672E-2</v>
      </c>
      <c r="N1351" s="52">
        <f>IFERROR(_xll.qlIndexFixing(Index6M,$H1351,TRUE,_xll.ohTrigger(RecalcTrigger,Trigger6M)),NA())</f>
        <v>2.0528676825364987E-2</v>
      </c>
      <c r="O1351" s="52">
        <f>IFERROR(_xll.qlIndexFixing(ONIndex6M,I1351,TRUE,_xll.ohTrigger(RecalcTrigger,Trigger6M)),NA())</f>
        <v>2.058267849054829E-2</v>
      </c>
      <c r="P1351" s="52">
        <f>IFERROR(_xll.qlIndexFixing(Index1Y,$H1351,TRUE,_xll.ohTrigger(RecalcTrigger,Trigger1Y)),NA())</f>
        <v>2.0808774935093553E-2</v>
      </c>
      <c r="Q1351" s="52">
        <f>IFERROR(_xll.qlIndexFixing(ONIndex1Y,I1351,TRUE,_xll.ohTrigger(RecalcTrigger,Trigger1Y)),NA())</f>
        <v>2.0949529785410093E-2</v>
      </c>
    </row>
    <row r="1352" spans="2:17" x14ac:dyDescent="0.2">
      <c r="B1352" s="46" t="s">
        <v>42</v>
      </c>
      <c r="D1352" s="49">
        <f>_xll.qlCalendarAdvance(Calendar,$D1351,B1352,"f",FALSE)</f>
        <v>48842</v>
      </c>
      <c r="E1352" s="49">
        <f>_xll.qlInterestRateIndexValueDate(IndexON,D1352)</f>
        <v>48842</v>
      </c>
      <c r="F1352" s="52">
        <f>IFERROR(_xll.qlIndexFixing(IndexON,D1352,TRUE,_xll.ohTrigger(RecalcTrigger,TriggerON)),NA())</f>
        <v>1.9768834880844466E-2</v>
      </c>
      <c r="H1352" s="49">
        <f>_xll.qlCalendarAdvance(Calendar,$H1351,B1352,"f",FALSE)</f>
        <v>48842</v>
      </c>
      <c r="I1352" s="49">
        <f>_xll.qlInterestRateIndexValueDate(Index1M,$H1352)</f>
        <v>48844</v>
      </c>
      <c r="J1352" s="52">
        <f>IFERROR(_xll.qlIndexFixing(Index1M,$H1352,TRUE,_xll.ohTrigger(RecalcTrigger,Trigger1M)),NA())</f>
        <v>1.9963042020004762E-2</v>
      </c>
      <c r="K1352" s="52">
        <f>IFERROR(_xll.qlIndexFixing(ONIndex1M,I1352,TRUE,_xll.ohTrigger(RecalcTrigger,Trigger1M)),NA())</f>
        <v>1.9965679934941249E-2</v>
      </c>
      <c r="L1352" s="52">
        <f>IFERROR(_xll.qlIndexFixing(Index3M,H1352,TRUE,_xll.ohTrigger(RecalcTrigger,Trigger3M)),NA())</f>
        <v>2.0378428412176863E-2</v>
      </c>
      <c r="M1352" s="52">
        <f>IFERROR(_xll.qlIndexFixing(ONIndex3M,I1352,TRUE,_xll.ohTrigger(RecalcTrigger,Trigger3M)),NA())</f>
        <v>2.0398709004583182E-2</v>
      </c>
      <c r="N1352" s="52">
        <f>IFERROR(_xll.qlIndexFixing(Index6M,$H1352,TRUE,_xll.ohTrigger(RecalcTrigger,Trigger6M)),NA())</f>
        <v>2.0515504798345817E-2</v>
      </c>
      <c r="O1352" s="52">
        <f>IFERROR(_xll.qlIndexFixing(ONIndex6M,I1352,TRUE,_xll.ohTrigger(RecalcTrigger,Trigger6M)),NA())</f>
        <v>2.0570002253768038E-2</v>
      </c>
      <c r="P1352" s="52">
        <f>IFERROR(_xll.qlIndexFixing(Index1Y,$H1352,TRUE,_xll.ohTrigger(RecalcTrigger,Trigger1Y)),NA())</f>
        <v>2.079412819970803E-2</v>
      </c>
      <c r="Q1352" s="52">
        <f>IFERROR(_xll.qlIndexFixing(ONIndex1Y,I1352,TRUE,_xll.ohTrigger(RecalcTrigger,Trigger1Y)),NA())</f>
        <v>2.093614431291968E-2</v>
      </c>
    </row>
    <row r="1353" spans="2:17" x14ac:dyDescent="0.2">
      <c r="B1353" s="46" t="s">
        <v>42</v>
      </c>
      <c r="D1353" s="49">
        <f>_xll.qlCalendarAdvance(Calendar,$D1352,B1353,"f",FALSE)</f>
        <v>48849</v>
      </c>
      <c r="E1353" s="49">
        <f>_xll.qlInterestRateIndexValueDate(IndexON,D1353)</f>
        <v>48849</v>
      </c>
      <c r="F1353" s="52">
        <f>IFERROR(_xll.qlIndexFixing(IndexON,D1353,TRUE,_xll.ohTrigger(RecalcTrigger,TriggerON)),NA())</f>
        <v>1.975768660246402E-2</v>
      </c>
      <c r="H1353" s="49">
        <f>_xll.qlCalendarAdvance(Calendar,$H1352,B1353,"f",FALSE)</f>
        <v>48849</v>
      </c>
      <c r="I1353" s="49">
        <f>_xll.qlInterestRateIndexValueDate(Index1M,$H1353)</f>
        <v>48851</v>
      </c>
      <c r="J1353" s="52">
        <f>IFERROR(_xll.qlIndexFixing(Index1M,$H1353,TRUE,_xll.ohTrigger(RecalcTrigger,Trigger1M)),NA())</f>
        <v>1.9950955580797791E-2</v>
      </c>
      <c r="K1353" s="52">
        <f>IFERROR(_xll.qlIndexFixing(ONIndex1M,I1353,TRUE,_xll.ohTrigger(RecalcTrigger,Trigger1M)),NA())</f>
        <v>1.9953672021317814E-2</v>
      </c>
      <c r="L1353" s="52">
        <f>IFERROR(_xll.qlIndexFixing(Index3M,H1353,TRUE,_xll.ohTrigger(RecalcTrigger,Trigger3M)),NA())</f>
        <v>2.0366002564756847E-2</v>
      </c>
      <c r="M1353" s="52">
        <f>IFERROR(_xll.qlIndexFixing(ONIndex3M,I1353,TRUE,_xll.ohTrigger(RecalcTrigger,Trigger3M)),NA())</f>
        <v>2.0386526614766254E-2</v>
      </c>
      <c r="N1353" s="52">
        <f>IFERROR(_xll.qlIndexFixing(Index6M,$H1353,TRUE,_xll.ohTrigger(RecalcTrigger,Trigger6M)),NA())</f>
        <v>2.0502303919155168E-2</v>
      </c>
      <c r="O1353" s="52">
        <f>IFERROR(_xll.qlIndexFixing(ONIndex6M,I1353,TRUE,_xll.ohTrigger(RecalcTrigger,Trigger6M)),NA())</f>
        <v>2.055729506630577E-2</v>
      </c>
      <c r="P1353" s="52">
        <f>IFERROR(_xll.qlIndexFixing(Index1Y,$H1353,TRUE,_xll.ohTrigger(RecalcTrigger,Trigger1Y)),NA())</f>
        <v>2.0779444425041056E-2</v>
      </c>
      <c r="Q1353" s="52">
        <f>IFERROR(_xll.qlIndexFixing(ONIndex1Y,I1353,TRUE,_xll.ohTrigger(RecalcTrigger,Trigger1Y)),NA())</f>
        <v>2.0922718725637779E-2</v>
      </c>
    </row>
    <row r="1354" spans="2:17" x14ac:dyDescent="0.2">
      <c r="B1354" s="46" t="s">
        <v>42</v>
      </c>
      <c r="D1354" s="49">
        <f>_xll.qlCalendarAdvance(Calendar,$D1353,B1354,"f",FALSE)</f>
        <v>48856</v>
      </c>
      <c r="E1354" s="49">
        <f>_xll.qlInterestRateIndexValueDate(IndexON,D1354)</f>
        <v>48856</v>
      </c>
      <c r="F1354" s="52">
        <f>IFERROR(_xll.qlIndexFixing(IndexON,D1354,TRUE,_xll.ohTrigger(RecalcTrigger,TriggerON)),NA())</f>
        <v>1.974650976133141E-2</v>
      </c>
      <c r="H1354" s="49">
        <f>_xll.qlCalendarAdvance(Calendar,$H1353,B1354,"f",FALSE)</f>
        <v>48856</v>
      </c>
      <c r="I1354" s="49">
        <f>_xll.qlInterestRateIndexValueDate(Index1M,$H1354)</f>
        <v>48858</v>
      </c>
      <c r="J1354" s="52">
        <f>IFERROR(_xll.qlIndexFixing(Index1M,$H1354,TRUE,_xll.ohTrigger(RecalcTrigger,Trigger1M)),NA())</f>
        <v>1.9938834062815936E-2</v>
      </c>
      <c r="K1354" s="52">
        <f>IFERROR(_xll.qlIndexFixing(ONIndex1M,I1354,TRUE,_xll.ohTrigger(RecalcTrigger,Trigger1M)),NA())</f>
        <v>1.9941628773718634E-2</v>
      </c>
      <c r="L1354" s="52">
        <f>IFERROR(_xll.qlIndexFixing(Index3M,H1354,TRUE,_xll.ohTrigger(RecalcTrigger,Trigger3M)),NA())</f>
        <v>2.0353224932656084E-2</v>
      </c>
      <c r="M1354" s="52">
        <f>IFERROR(_xll.qlIndexFixing(ONIndex3M,I1354,TRUE,_xll.ohTrigger(RecalcTrigger,Trigger3M)),NA())</f>
        <v>2.0374312716713305E-2</v>
      </c>
      <c r="N1354" s="52">
        <f>IFERROR(_xll.qlIndexFixing(Index6M,$H1354,TRUE,_xll.ohTrigger(RecalcTrigger,Trigger6M)),NA())</f>
        <v>2.0488700531421954E-2</v>
      </c>
      <c r="O1354" s="52">
        <f>IFERROR(_xll.qlIndexFixing(ONIndex6M,I1354,TRUE,_xll.ohTrigger(RecalcTrigger,Trigger6M)),NA())</f>
        <v>2.0544557115771411E-2</v>
      </c>
      <c r="P1354" s="52">
        <f>IFERROR(_xll.qlIndexFixing(Index1Y,$H1354,TRUE,_xll.ohTrigger(RecalcTrigger,Trigger1Y)),NA())</f>
        <v>2.0764723758448293E-2</v>
      </c>
      <c r="Q1354" s="52">
        <f>IFERROR(_xll.qlIndexFixing(ONIndex1Y,I1354,TRUE,_xll.ohTrigger(RecalcTrigger,Trigger1Y)),NA())</f>
        <v>2.0909253166250252E-2</v>
      </c>
    </row>
    <row r="1355" spans="2:17" x14ac:dyDescent="0.2">
      <c r="B1355" s="46" t="s">
        <v>42</v>
      </c>
      <c r="D1355" s="49">
        <f>_xll.qlCalendarAdvance(Calendar,$D1354,B1355,"f",FALSE)</f>
        <v>48863</v>
      </c>
      <c r="E1355" s="49">
        <f>_xll.qlInterestRateIndexValueDate(IndexON,D1355)</f>
        <v>48863</v>
      </c>
      <c r="F1355" s="52">
        <f>IFERROR(_xll.qlIndexFixing(IndexON,D1355,TRUE,_xll.ohTrigger(RecalcTrigger,TriggerON)),NA())</f>
        <v>1.9735304565120515E-2</v>
      </c>
      <c r="H1355" s="49">
        <f>_xll.qlCalendarAdvance(Calendar,$H1354,B1355,"f",FALSE)</f>
        <v>48863</v>
      </c>
      <c r="I1355" s="49">
        <f>_xll.qlInterestRateIndexValueDate(Index1M,$H1355)</f>
        <v>48865</v>
      </c>
      <c r="J1355" s="52">
        <f>IFERROR(_xll.qlIndexFixing(Index1M,$H1355,TRUE,_xll.ohTrigger(RecalcTrigger,Trigger1M)),NA())</f>
        <v>1.9926677650773938E-2</v>
      </c>
      <c r="K1355" s="52">
        <f>IFERROR(_xll.qlIndexFixing(ONIndex1M,I1355,TRUE,_xll.ohTrigger(RecalcTrigger,Trigger1M)),NA())</f>
        <v>1.9929550376556193E-2</v>
      </c>
      <c r="L1355" s="52">
        <f>IFERROR(_xll.qlIndexFixing(Index3M,H1355,TRUE,_xll.ohTrigger(RecalcTrigger,Trigger3M)),NA())</f>
        <v>2.0340735429056057E-2</v>
      </c>
      <c r="M1355" s="52">
        <f>IFERROR(_xll.qlIndexFixing(ONIndex3M,I1355,TRUE,_xll.ohTrigger(RecalcTrigger,Trigger3M)),NA())</f>
        <v>2.0362067500832026E-2</v>
      </c>
      <c r="N1355" s="52">
        <f>IFERROR(_xll.qlIndexFixing(Index6M,$H1355,TRUE,_xll.ohTrigger(RecalcTrigger,Trigger6M)),NA())</f>
        <v>2.047543980013045E-2</v>
      </c>
      <c r="O1355" s="52">
        <f>IFERROR(_xll.qlIndexFixing(ONIndex6M,I1355,TRUE,_xll.ohTrigger(RecalcTrigger,Trigger6M)),NA())</f>
        <v>2.0531788590094635E-2</v>
      </c>
      <c r="P1355" s="52">
        <f>IFERROR(_xll.qlIndexFixing(Index1Y,$H1355,TRUE,_xll.ohTrigger(RecalcTrigger,Trigger1Y)),NA())</f>
        <v>2.0749966347280806E-2</v>
      </c>
      <c r="Q1355" s="52">
        <f>IFERROR(_xll.qlIndexFixing(ONIndex1Y,I1355,TRUE,_xll.ohTrigger(RecalcTrigger,Trigger1Y)),NA())</f>
        <v>2.0895747777602836E-2</v>
      </c>
    </row>
    <row r="1356" spans="2:17" x14ac:dyDescent="0.2">
      <c r="B1356" s="46" t="s">
        <v>42</v>
      </c>
      <c r="D1356" s="49">
        <f>_xll.qlCalendarAdvance(Calendar,$D1355,B1356,"f",FALSE)</f>
        <v>48870</v>
      </c>
      <c r="E1356" s="49">
        <f>_xll.qlInterestRateIndexValueDate(IndexON,D1356)</f>
        <v>48870</v>
      </c>
      <c r="F1356" s="52">
        <f>IFERROR(_xll.qlIndexFixing(IndexON,D1356,TRUE,_xll.ohTrigger(RecalcTrigger,TriggerON)),NA())</f>
        <v>1.9724071221425277E-2</v>
      </c>
      <c r="H1356" s="49">
        <f>_xll.qlCalendarAdvance(Calendar,$H1355,B1356,"f",FALSE)</f>
        <v>48870</v>
      </c>
      <c r="I1356" s="49">
        <f>_xll.qlInterestRateIndexValueDate(Index1M,$H1356)</f>
        <v>48872</v>
      </c>
      <c r="J1356" s="52">
        <f>IFERROR(_xll.qlIndexFixing(Index1M,$H1356,TRUE,_xll.ohTrigger(RecalcTrigger,Trigger1M)),NA())</f>
        <v>1.9914486529381548E-2</v>
      </c>
      <c r="K1356" s="52">
        <f>IFERROR(_xll.qlIndexFixing(ONIndex1M,I1356,TRUE,_xll.ohTrigger(RecalcTrigger,Trigger1M)),NA())</f>
        <v>1.9917437013923234E-2</v>
      </c>
      <c r="L1356" s="52">
        <f>IFERROR(_xll.qlIndexFixing(Index3M,H1356,TRUE,_xll.ohTrigger(RecalcTrigger,Trigger3M)),NA())</f>
        <v>2.0328215813821104E-2</v>
      </c>
      <c r="M1356" s="52">
        <f>IFERROR(_xll.qlIndexFixing(ONIndex3M,I1356,TRUE,_xll.ohTrigger(RecalcTrigger,Trigger3M)),NA())</f>
        <v>2.0349791158009722E-2</v>
      </c>
      <c r="N1356" s="52">
        <f>IFERROR(_xll.qlIndexFixing(Index6M,$H1356,TRUE,_xll.ohTrigger(RecalcTrigger,Trigger6M)),NA())</f>
        <v>2.0462150799756485E-2</v>
      </c>
      <c r="O1356" s="52">
        <f>IFERROR(_xll.qlIndexFixing(ONIndex6M,I1356,TRUE,_xll.ohTrigger(RecalcTrigger,Trigger6M)),NA())</f>
        <v>2.0518989676885369E-2</v>
      </c>
      <c r="P1356" s="52">
        <f>IFERROR(_xll.qlIndexFixing(Index1Y,$H1356,TRUE,_xll.ohTrigger(RecalcTrigger,Trigger1Y)),NA())</f>
        <v>2.0735172338885496E-2</v>
      </c>
      <c r="Q1356" s="52">
        <f>IFERROR(_xll.qlIndexFixing(ONIndex1Y,I1356,TRUE,_xll.ohTrigger(RecalcTrigger,Trigger1Y)),NA())</f>
        <v>2.0882202702381392E-2</v>
      </c>
    </row>
    <row r="1357" spans="2:17" x14ac:dyDescent="0.2">
      <c r="B1357" s="46" t="s">
        <v>42</v>
      </c>
      <c r="D1357" s="49">
        <f>_xll.qlCalendarAdvance(Calendar,$D1356,B1357,"f",FALSE)</f>
        <v>48877</v>
      </c>
      <c r="E1357" s="49">
        <f>_xll.qlInterestRateIndexValueDate(IndexON,D1357)</f>
        <v>48877</v>
      </c>
      <c r="F1357" s="52">
        <f>IFERROR(_xll.qlIndexFixing(IndexON,D1357,TRUE,_xll.ohTrigger(RecalcTrigger,TriggerON)),NA())</f>
        <v>1.9712809937839637E-2</v>
      </c>
      <c r="H1357" s="49">
        <f>_xll.qlCalendarAdvance(Calendar,$H1356,B1357,"f",FALSE)</f>
        <v>48877</v>
      </c>
      <c r="I1357" s="49">
        <f>_xll.qlInterestRateIndexValueDate(Index1M,$H1357)</f>
        <v>48879</v>
      </c>
      <c r="J1357" s="52">
        <f>IFERROR(_xll.qlIndexFixing(Index1M,$H1357,TRUE,_xll.ohTrigger(RecalcTrigger,Trigger1M)),NA())</f>
        <v>1.9902260883356004E-2</v>
      </c>
      <c r="K1357" s="52">
        <f>IFERROR(_xll.qlIndexFixing(ONIndex1M,I1357,TRUE,_xll.ohTrigger(RecalcTrigger,Trigger1M)),NA())</f>
        <v>1.9905288870152305E-2</v>
      </c>
      <c r="L1357" s="52">
        <f>IFERROR(_xll.qlIndexFixing(Index3M,H1357,TRUE,_xll.ohTrigger(RecalcTrigger,Trigger3M)),NA())</f>
        <v>2.0315666278869011E-2</v>
      </c>
      <c r="M1357" s="52">
        <f>IFERROR(_xll.qlIndexFixing(ONIndex3M,I1357,TRUE,_xll.ohTrigger(RecalcTrigger,Trigger3M)),NA())</f>
        <v>2.033748387873402E-2</v>
      </c>
      <c r="N1357" s="52">
        <f>IFERROR(_xll.qlIndexFixing(Index6M,$H1357,TRUE,_xll.ohTrigger(RecalcTrigger,Trigger6M)),NA())</f>
        <v>2.0448833720515817E-2</v>
      </c>
      <c r="O1357" s="52">
        <f>IFERROR(_xll.qlIndexFixing(ONIndex6M,I1357,TRUE,_xll.ohTrigger(RecalcTrigger,Trigger6M)),NA())</f>
        <v>2.0506160563753539E-2</v>
      </c>
      <c r="P1357" s="52">
        <f>IFERROR(_xll.qlIndexFixing(Index1Y,$H1357,TRUE,_xll.ohTrigger(RecalcTrigger,Trigger1Y)),NA())</f>
        <v>2.0720341880604225E-2</v>
      </c>
      <c r="Q1357" s="52">
        <f>IFERROR(_xll.qlIndexFixing(ONIndex1Y,I1357,TRUE,_xll.ohTrigger(RecalcTrigger,Trigger1Y)),NA())</f>
        <v>2.086861808335172E-2</v>
      </c>
    </row>
    <row r="1358" spans="2:17" x14ac:dyDescent="0.2">
      <c r="B1358" s="46" t="s">
        <v>42</v>
      </c>
      <c r="D1358" s="49">
        <f>_xll.qlCalendarAdvance(Calendar,$D1357,B1358,"f",FALSE)</f>
        <v>48884</v>
      </c>
      <c r="E1358" s="49">
        <f>_xll.qlInterestRateIndexValueDate(IndexON,D1358)</f>
        <v>48884</v>
      </c>
      <c r="F1358" s="52">
        <f>IFERROR(_xll.qlIndexFixing(IndexON,D1358,TRUE,_xll.ohTrigger(RecalcTrigger,TriggerON)),NA())</f>
        <v>1.9701520921877602E-2</v>
      </c>
      <c r="H1358" s="49">
        <f>_xll.qlCalendarAdvance(Calendar,$H1357,B1358,"f",FALSE)</f>
        <v>48884</v>
      </c>
      <c r="I1358" s="49">
        <f>_xll.qlInterestRateIndexValueDate(Index1M,$H1358)</f>
        <v>48886</v>
      </c>
      <c r="J1358" s="52">
        <f>IFERROR(_xll.qlIndexFixing(Index1M,$H1358,TRUE,_xll.ohTrigger(RecalcTrigger,Trigger1M)),NA())</f>
        <v>1.9890000897407056E-2</v>
      </c>
      <c r="K1358" s="52">
        <f>IFERROR(_xll.qlIndexFixing(ONIndex1M,I1358,TRUE,_xll.ohTrigger(RecalcTrigger,Trigger1M)),NA())</f>
        <v>1.9893106129735827E-2</v>
      </c>
      <c r="L1358" s="52">
        <f>IFERROR(_xll.qlIndexFixing(Index3M,H1358,TRUE,_xll.ohTrigger(RecalcTrigger,Trigger3M)),NA())</f>
        <v>2.0303087016119305E-2</v>
      </c>
      <c r="M1358" s="52">
        <f>IFERROR(_xll.qlIndexFixing(ONIndex3M,I1358,TRUE,_xll.ohTrigger(RecalcTrigger,Trigger3M)),NA())</f>
        <v>2.0325145853732351E-2</v>
      </c>
      <c r="N1358" s="52">
        <f>IFERROR(_xll.qlIndexFixing(Index6M,$H1358,TRUE,_xll.ohTrigger(RecalcTrigger,Trigger6M)),NA())</f>
        <v>2.0435873397873297E-2</v>
      </c>
      <c r="O1358" s="52">
        <f>IFERROR(_xll.qlIndexFixing(ONIndex6M,I1358,TRUE,_xll.ohTrigger(RecalcTrigger,Trigger6M)),NA())</f>
        <v>2.0493301438628819E-2</v>
      </c>
      <c r="P1358" s="52">
        <f>IFERROR(_xll.qlIndexFixing(Index1Y,$H1358,TRUE,_xll.ohTrigger(RecalcTrigger,Trigger1Y)),NA())</f>
        <v>2.0705475119775139E-2</v>
      </c>
      <c r="Q1358" s="52">
        <f>IFERROR(_xll.qlIndexFixing(ONIndex1Y,I1358,TRUE,_xll.ohTrigger(RecalcTrigger,Trigger1Y)),NA())</f>
        <v>2.0854994063279619E-2</v>
      </c>
    </row>
    <row r="1359" spans="2:17" x14ac:dyDescent="0.2">
      <c r="B1359" s="46" t="s">
        <v>42</v>
      </c>
      <c r="D1359" s="49">
        <f>_xll.qlCalendarAdvance(Calendar,$D1358,B1359,"f",FALSE)</f>
        <v>48891</v>
      </c>
      <c r="E1359" s="49">
        <f>_xll.qlInterestRateIndexValueDate(IndexON,D1359)</f>
        <v>48891</v>
      </c>
      <c r="F1359" s="52">
        <f>IFERROR(_xll.qlIndexFixing(IndexON,D1359,TRUE,_xll.ohTrigger(RecalcTrigger,TriggerON)),NA())</f>
        <v>1.9690204381133114E-2</v>
      </c>
      <c r="H1359" s="49">
        <f>_xll.qlCalendarAdvance(Calendar,$H1358,B1359,"f",FALSE)</f>
        <v>48891</v>
      </c>
      <c r="I1359" s="49">
        <f>_xll.qlInterestRateIndexValueDate(Index1M,$H1359)</f>
        <v>48893</v>
      </c>
      <c r="J1359" s="52">
        <f>IFERROR(_xll.qlIndexFixing(Index1M,$H1359,TRUE,_xll.ohTrigger(RecalcTrigger,Trigger1M)),NA())</f>
        <v>1.9877706756241953E-2</v>
      </c>
      <c r="K1359" s="52">
        <f>IFERROR(_xll.qlIndexFixing(ONIndex1M,I1359,TRUE,_xll.ohTrigger(RecalcTrigger,Trigger1M)),NA())</f>
        <v>1.9880888976686606E-2</v>
      </c>
      <c r="L1359" s="52">
        <f>IFERROR(_xll.qlIndexFixing(Index3M,H1359,TRUE,_xll.ohTrigger(RecalcTrigger,Trigger3M)),NA())</f>
        <v>2.0290478217483688E-2</v>
      </c>
      <c r="M1359" s="52">
        <f>IFERROR(_xll.qlIndexFixing(ONIndex3M,I1359,TRUE,_xll.ohTrigger(RecalcTrigger,Trigger3M)),NA())</f>
        <v>2.0312777273652216E-2</v>
      </c>
      <c r="N1359" s="52">
        <f>IFERROR(_xll.qlIndexFixing(Index6M,$H1359,TRUE,_xll.ohTrigger(RecalcTrigger,Trigger6M)),NA())</f>
        <v>2.0422503399944628E-2</v>
      </c>
      <c r="O1359" s="52">
        <f>IFERROR(_xll.qlIndexFixing(ONIndex6M,I1359,TRUE,_xll.ohTrigger(RecalcTrigger,Trigger6M)),NA())</f>
        <v>2.0480412489201072E-2</v>
      </c>
      <c r="P1359" s="52">
        <f>IFERROR(_xll.qlIndexFixing(Index1Y,$H1359,TRUE,_xll.ohTrigger(RecalcTrigger,Trigger1Y)),NA())</f>
        <v>2.0690572203730245E-2</v>
      </c>
      <c r="Q1359" s="52">
        <f>IFERROR(_xll.qlIndexFixing(ONIndex1Y,I1359,TRUE,_xll.ohTrigger(RecalcTrigger,Trigger1Y)),NA())</f>
        <v>2.0841330784771017E-2</v>
      </c>
    </row>
    <row r="1360" spans="2:17" x14ac:dyDescent="0.2">
      <c r="B1360" s="46" t="s">
        <v>42</v>
      </c>
      <c r="D1360" s="49">
        <f>_xll.qlCalendarAdvance(Calendar,$D1359,B1360,"f",FALSE)</f>
        <v>48898</v>
      </c>
      <c r="E1360" s="49">
        <f>_xll.qlInterestRateIndexValueDate(IndexON,D1360)</f>
        <v>48898</v>
      </c>
      <c r="F1360" s="52">
        <f>IFERROR(_xll.qlIndexFixing(IndexON,D1360,TRUE,_xll.ohTrigger(RecalcTrigger,TriggerON)),NA())</f>
        <v>1.9678860523200115E-2</v>
      </c>
      <c r="H1360" s="49">
        <f>_xll.qlCalendarAdvance(Calendar,$H1359,B1360,"f",FALSE)</f>
        <v>48898</v>
      </c>
      <c r="I1360" s="49">
        <f>_xll.qlInterestRateIndexValueDate(Index1M,$H1360)</f>
        <v>48900</v>
      </c>
      <c r="J1360" s="52">
        <f>IFERROR(_xll.qlIndexFixing(Index1M,$H1360,TRUE,_xll.ohTrigger(RecalcTrigger,Trigger1M)),NA())</f>
        <v>1.986537864457294E-2</v>
      </c>
      <c r="K1360" s="52">
        <f>IFERROR(_xll.qlIndexFixing(ONIndex1M,I1360,TRUE,_xll.ohTrigger(RecalcTrigger,Trigger1M)),NA())</f>
        <v>1.9868637595497063E-2</v>
      </c>
      <c r="L1360" s="52">
        <f>IFERROR(_xll.qlIndexFixing(Index3M,H1360,TRUE,_xll.ohTrigger(RecalcTrigger,Trigger3M)),NA())</f>
        <v>2.0277840074879077E-2</v>
      </c>
      <c r="M1360" s="52">
        <f>IFERROR(_xll.qlIndexFixing(ONIndex3M,I1360,TRUE,_xll.ohTrigger(RecalcTrigger,Trigger3M)),NA())</f>
        <v>2.0300378329221047E-2</v>
      </c>
      <c r="N1360" s="52">
        <f>IFERROR(_xll.qlIndexFixing(Index6M,$H1360,TRUE,_xll.ohTrigger(RecalcTrigger,Trigger6M)),NA())</f>
        <v>2.0409105881239582E-2</v>
      </c>
      <c r="O1360" s="52">
        <f>IFERROR(_xll.qlIndexFixing(ONIndex6M,I1360,TRUE,_xll.ohTrigger(RecalcTrigger,Trigger6M)),NA())</f>
        <v>2.0467493903080225E-2</v>
      </c>
      <c r="P1360" s="52">
        <f>IFERROR(_xll.qlIndexFixing(Index1Y,$H1360,TRUE,_xll.ohTrigger(RecalcTrigger,Trigger1Y)),NA())</f>
        <v>2.0675633279798485E-2</v>
      </c>
      <c r="Q1360" s="52">
        <f>IFERROR(_xll.qlIndexFixing(ONIndex1Y,I1360,TRUE,_xll.ohTrigger(RecalcTrigger,Trigger1Y)),NA())</f>
        <v>2.0827628390751585E-2</v>
      </c>
    </row>
    <row r="1361" spans="2:17" x14ac:dyDescent="0.2">
      <c r="B1361" s="46" t="s">
        <v>42</v>
      </c>
      <c r="D1361" s="49">
        <f>_xll.qlCalendarAdvance(Calendar,$D1360,B1361,"f",FALSE)</f>
        <v>48905</v>
      </c>
      <c r="E1361" s="49">
        <f>_xll.qlInterestRateIndexValueDate(IndexON,D1361)</f>
        <v>48905</v>
      </c>
      <c r="F1361" s="52">
        <f>IFERROR(_xll.qlIndexFixing(IndexON,D1361,TRUE,_xll.ohTrigger(RecalcTrigger,TriggerON)),NA())</f>
        <v>1.9667489555512674E-2</v>
      </c>
      <c r="H1361" s="49">
        <f>_xll.qlCalendarAdvance(Calendar,$H1360,B1361,"f",FALSE)</f>
        <v>48905</v>
      </c>
      <c r="I1361" s="49">
        <f>_xll.qlInterestRateIndexValueDate(Index1M,$H1361)</f>
        <v>48907</v>
      </c>
      <c r="J1361" s="52">
        <f>IFERROR(_xll.qlIndexFixing(Index1M,$H1361,TRUE,_xll.ohTrigger(RecalcTrigger,Trigger1M)),NA())</f>
        <v>1.985267766858731E-2</v>
      </c>
      <c r="K1361" s="52">
        <f>IFERROR(_xll.qlIndexFixing(ONIndex1M,I1361,TRUE,_xll.ohTrigger(RecalcTrigger,Trigger1M)),NA())</f>
        <v>1.9856352170339875E-2</v>
      </c>
      <c r="L1361" s="52">
        <f>IFERROR(_xll.qlIndexFixing(Index3M,H1361,TRUE,_xll.ohTrigger(RecalcTrigger,Trigger3M)),NA())</f>
        <v>2.0265172780215439E-2</v>
      </c>
      <c r="M1361" s="52">
        <f>IFERROR(_xll.qlIndexFixing(ONIndex3M,I1361,TRUE,_xll.ohTrigger(RecalcTrigger,Trigger3M)),NA())</f>
        <v>2.0287949211006406E-2</v>
      </c>
      <c r="N1361" s="52">
        <f>IFERROR(_xll.qlIndexFixing(Index6M,$H1361,TRUE,_xll.ohTrigger(RecalcTrigger,Trigger6M)),NA())</f>
        <v>2.0395681031940616E-2</v>
      </c>
      <c r="O1361" s="52">
        <f>IFERROR(_xll.qlIndexFixing(ONIndex6M,I1361,TRUE,_xll.ohTrigger(RecalcTrigger,Trigger6M)),NA())</f>
        <v>2.0454545867956142E-2</v>
      </c>
      <c r="P1361" s="52">
        <f>IFERROR(_xll.qlIndexFixing(Index1Y,$H1361,TRUE,_xll.ohTrigger(RecalcTrigger,Trigger1Y)),NA())</f>
        <v>2.0660658495302894E-2</v>
      </c>
      <c r="Q1361" s="52">
        <f>IFERROR(_xll.qlIndexFixing(ONIndex1Y,I1361,TRUE,_xll.ohTrigger(RecalcTrigger,Trigger1Y)),NA())</f>
        <v>2.0813887023827249E-2</v>
      </c>
    </row>
    <row r="1362" spans="2:17" x14ac:dyDescent="0.2">
      <c r="B1362" s="46" t="s">
        <v>42</v>
      </c>
      <c r="D1362" s="49">
        <f>_xll.qlCalendarAdvance(Calendar,$D1361,B1362,"f",FALSE)</f>
        <v>48912</v>
      </c>
      <c r="E1362" s="49">
        <f>_xll.qlInterestRateIndexValueDate(IndexON,D1362)</f>
        <v>48912</v>
      </c>
      <c r="F1362" s="52">
        <f>IFERROR(_xll.qlIndexFixing(IndexON,D1362,TRUE,_xll.ohTrigger(RecalcTrigger,TriggerON)),NA())</f>
        <v>1.9656091685904542E-2</v>
      </c>
      <c r="H1362" s="49">
        <f>_xll.qlCalendarAdvance(Calendar,$H1361,B1362,"f",FALSE)</f>
        <v>48912</v>
      </c>
      <c r="I1362" s="49">
        <f>_xll.qlInterestRateIndexValueDate(Index1M,$H1362)</f>
        <v>48914</v>
      </c>
      <c r="J1362" s="52">
        <f>IFERROR(_xll.qlIndexFixing(Index1M,$H1362,TRUE,_xll.ohTrigger(RecalcTrigger,Trigger1M)),NA())</f>
        <v>1.9840621248572166E-2</v>
      </c>
      <c r="K1362" s="52">
        <f>IFERROR(_xll.qlIndexFixing(ONIndex1M,I1362,TRUE,_xll.ohTrigger(RecalcTrigger,Trigger1M)),NA())</f>
        <v>1.9844032885627527E-2</v>
      </c>
      <c r="L1362" s="52">
        <f>IFERROR(_xll.qlIndexFixing(Index3M,H1362,TRUE,_xll.ohTrigger(RecalcTrigger,Trigger3M)),NA())</f>
        <v>2.0253163424762022E-2</v>
      </c>
      <c r="M1362" s="52">
        <f>IFERROR(_xll.qlIndexFixing(ONIndex3M,I1362,TRUE,_xll.ohTrigger(RecalcTrigger,Trigger3M)),NA())</f>
        <v>2.0275490109655792E-2</v>
      </c>
      <c r="N1362" s="52">
        <f>IFERROR(_xll.qlIndexFixing(Index6M,$H1362,TRUE,_xll.ohTrigger(RecalcTrigger,Trigger6M)),NA())</f>
        <v>2.0381833798466743E-2</v>
      </c>
      <c r="O1362" s="52">
        <f>IFERROR(_xll.qlIndexFixing(ONIndex6M,I1362,TRUE,_xll.ohTrigger(RecalcTrigger,Trigger6M)),NA())</f>
        <v>2.0441568571758495E-2</v>
      </c>
      <c r="P1362" s="52">
        <f>IFERROR(_xll.qlIndexFixing(Index1Y,$H1362,TRUE,_xll.ohTrigger(RecalcTrigger,Trigger1Y)),NA())</f>
        <v>2.0645647997561679E-2</v>
      </c>
      <c r="Q1362" s="52">
        <f>IFERROR(_xll.qlIndexFixing(ONIndex1Y,I1362,TRUE,_xll.ohTrigger(RecalcTrigger,Trigger1Y)),NA())</f>
        <v>2.0800106826763809E-2</v>
      </c>
    </row>
    <row r="1363" spans="2:17" x14ac:dyDescent="0.2">
      <c r="B1363" s="46" t="s">
        <v>42</v>
      </c>
      <c r="D1363" s="49">
        <f>_xll.qlCalendarAdvance(Calendar,$D1362,B1363,"f",FALSE)</f>
        <v>48919</v>
      </c>
      <c r="E1363" s="49">
        <f>_xll.qlInterestRateIndexValueDate(IndexON,D1363)</f>
        <v>48919</v>
      </c>
      <c r="F1363" s="52">
        <f>IFERROR(_xll.qlIndexFixing(IndexON,D1363,TRUE,_xll.ohTrigger(RecalcTrigger,TriggerON)),NA())</f>
        <v>1.9644667121729853E-2</v>
      </c>
      <c r="H1363" s="49">
        <f>_xll.qlCalendarAdvance(Calendar,$H1362,B1363,"f",FALSE)</f>
        <v>48919</v>
      </c>
      <c r="I1363" s="49">
        <f>_xll.qlInterestRateIndexValueDate(Index1M,$H1363)</f>
        <v>48921</v>
      </c>
      <c r="J1363" s="52">
        <f>IFERROR(_xll.qlIndexFixing(Index1M,$H1363,TRUE,_xll.ohTrigger(RecalcTrigger,Trigger1M)),NA())</f>
        <v>1.9828192333657402E-2</v>
      </c>
      <c r="K1363" s="52">
        <f>IFERROR(_xll.qlIndexFixing(ONIndex1M,I1363,TRUE,_xll.ohTrigger(RecalcTrigger,Trigger1M)),NA())</f>
        <v>1.9831679925452761E-2</v>
      </c>
      <c r="L1363" s="52">
        <f>IFERROR(_xll.qlIndexFixing(Index3M,H1363,TRUE,_xll.ohTrigger(RecalcTrigger,Trigger3M)),NA())</f>
        <v>2.0240443867564295E-2</v>
      </c>
      <c r="M1363" s="52">
        <f>IFERROR(_xll.qlIndexFixing(ONIndex3M,I1363,TRUE,_xll.ohTrigger(RecalcTrigger,Trigger3M)),NA())</f>
        <v>2.0263001215816701E-2</v>
      </c>
      <c r="N1363" s="52">
        <f>IFERROR(_xll.qlIndexFixing(Index6M,$H1363,TRUE,_xll.ohTrigger(RecalcTrigger,Trigger6M)),NA())</f>
        <v>2.0368352240267271E-2</v>
      </c>
      <c r="O1363" s="52">
        <f>IFERROR(_xll.qlIndexFixing(ONIndex6M,I1363,TRUE,_xll.ohTrigger(RecalcTrigger,Trigger6M)),NA())</f>
        <v>2.0428562201937339E-2</v>
      </c>
      <c r="P1363" s="52">
        <f>IFERROR(_xll.qlIndexFixing(Index1Y,$H1363,TRUE,_xll.ohTrigger(RecalcTrigger,Trigger1Y)),NA())</f>
        <v>2.0630601933889117E-2</v>
      </c>
      <c r="Q1363" s="52">
        <f>IFERROR(_xll.qlIndexFixing(ONIndex1Y,I1363,TRUE,_xll.ohTrigger(RecalcTrigger,Trigger1Y)),NA())</f>
        <v>2.0786287942327064E-2</v>
      </c>
    </row>
    <row r="1364" spans="2:17" x14ac:dyDescent="0.2">
      <c r="B1364" s="46" t="s">
        <v>42</v>
      </c>
      <c r="D1364" s="49">
        <f>_xll.qlCalendarAdvance(Calendar,$D1363,B1364,"f",FALSE)</f>
        <v>48926</v>
      </c>
      <c r="E1364" s="49">
        <f>_xll.qlInterestRateIndexValueDate(IndexON,D1364)</f>
        <v>48926</v>
      </c>
      <c r="F1364" s="52">
        <f>IFERROR(_xll.qlIndexFixing(IndexON,D1364,TRUE,_xll.ohTrigger(RecalcTrigger,TriggerON)),NA())</f>
        <v>1.9633216070582549E-2</v>
      </c>
      <c r="H1364" s="49">
        <f>_xll.qlCalendarAdvance(Calendar,$H1363,B1364,"f",FALSE)</f>
        <v>48926</v>
      </c>
      <c r="I1364" s="49">
        <f>_xll.qlInterestRateIndexValueDate(Index1M,$H1364)</f>
        <v>48928</v>
      </c>
      <c r="J1364" s="52">
        <f>IFERROR(_xll.qlIndexFixing(Index1M,$H1364,TRUE,_xll.ohTrigger(RecalcTrigger,Trigger1M)),NA())</f>
        <v>1.9815730187077718E-2</v>
      </c>
      <c r="K1364" s="52">
        <f>IFERROR(_xll.qlIndexFixing(ONIndex1M,I1364,TRUE,_xll.ohTrigger(RecalcTrigger,Trigger1M)),NA())</f>
        <v>1.9819293474148125E-2</v>
      </c>
      <c r="L1364" s="52">
        <f>IFERROR(_xll.qlIndexFixing(Index3M,H1364,TRUE,_xll.ohTrigger(RecalcTrigger,Trigger3M)),NA())</f>
        <v>2.0227695708929794E-2</v>
      </c>
      <c r="M1364" s="52">
        <f>IFERROR(_xll.qlIndexFixing(ONIndex3M,I1364,TRUE,_xll.ohTrigger(RecalcTrigger,Trigger3M)),NA())</f>
        <v>2.0250482720216567E-2</v>
      </c>
      <c r="N1364" s="52">
        <f>IFERROR(_xll.qlIndexFixing(Index6M,$H1364,TRUE,_xll.ohTrigger(RecalcTrigger,Trigger6M)),NA())</f>
        <v>2.0354843934580497E-2</v>
      </c>
      <c r="O1364" s="52">
        <f>IFERROR(_xll.qlIndexFixing(ONIndex6M,I1364,TRUE,_xll.ohTrigger(RecalcTrigger,Trigger6M)),NA())</f>
        <v>2.0415526946422347E-2</v>
      </c>
      <c r="P1364" s="52">
        <f>IFERROR(_xll.qlIndexFixing(Index1Y,$H1364,TRUE,_xll.ohTrigger(RecalcTrigger,Trigger1Y)),NA())</f>
        <v>2.0615520451593778E-2</v>
      </c>
      <c r="Q1364" s="52">
        <f>IFERROR(_xll.qlIndexFixing(ONIndex1Y,I1364,TRUE,_xll.ohTrigger(RecalcTrigger,Trigger1Y)),NA())</f>
        <v>2.0772430513202877E-2</v>
      </c>
    </row>
    <row r="1365" spans="2:17" x14ac:dyDescent="0.2">
      <c r="B1365" s="46" t="s">
        <v>42</v>
      </c>
      <c r="D1365" s="49">
        <f>_xll.qlCalendarAdvance(Calendar,$D1364,B1365,"f",FALSE)</f>
        <v>48933</v>
      </c>
      <c r="E1365" s="49">
        <f>_xll.qlInterestRateIndexValueDate(IndexON,D1365)</f>
        <v>48933</v>
      </c>
      <c r="F1365" s="52">
        <f>IFERROR(_xll.qlIndexFixing(IndexON,D1365,TRUE,_xll.ohTrigger(RecalcTrigger,TriggerON)),NA())</f>
        <v>1.9621738740136507E-2</v>
      </c>
      <c r="H1365" s="49">
        <f>_xll.qlCalendarAdvance(Calendar,$H1364,B1365,"f",FALSE)</f>
        <v>48933</v>
      </c>
      <c r="I1365" s="49">
        <f>_xll.qlInterestRateIndexValueDate(Index1M,$H1365)</f>
        <v>48935</v>
      </c>
      <c r="J1365" s="52">
        <f>IFERROR(_xll.qlIndexFixing(Index1M,$H1365,TRUE,_xll.ohTrigger(RecalcTrigger,Trigger1M)),NA())</f>
        <v>1.9803234993542862E-2</v>
      </c>
      <c r="K1365" s="52">
        <f>IFERROR(_xll.qlIndexFixing(ONIndex1M,I1365,TRUE,_xll.ohTrigger(RecalcTrigger,Trigger1M)),NA())</f>
        <v>1.9805096756906337E-2</v>
      </c>
      <c r="L1365" s="52">
        <f>IFERROR(_xll.qlIndexFixing(Index3M,H1365,TRUE,_xll.ohTrigger(RecalcTrigger,Trigger3M)),NA())</f>
        <v>2.0214919140737031E-2</v>
      </c>
      <c r="M1365" s="52">
        <f>IFERROR(_xll.qlIndexFixing(ONIndex3M,I1365,TRUE,_xll.ohTrigger(RecalcTrigger,Trigger3M)),NA())</f>
        <v>2.0236139865552616E-2</v>
      </c>
      <c r="N1365" s="52">
        <f>IFERROR(_xll.qlIndexFixing(Index6M,$H1365,TRUE,_xll.ohTrigger(RecalcTrigger,Trigger6M)),NA())</f>
        <v>2.0341309071585722E-2</v>
      </c>
      <c r="O1365" s="52">
        <f>IFERROR(_xll.qlIndexFixing(ONIndex6M,I1365,TRUE,_xll.ohTrigger(RecalcTrigger,Trigger6M)),NA())</f>
        <v>2.040059438203734E-2</v>
      </c>
      <c r="P1365" s="52">
        <f>IFERROR(_xll.qlIndexFixing(Index1Y,$H1365,TRUE,_xll.ohTrigger(RecalcTrigger,Trigger1Y)),NA())</f>
        <v>2.0600403697979205E-2</v>
      </c>
      <c r="Q1365" s="52">
        <f>IFERROR(_xll.qlIndexFixing(ONIndex1Y,I1365,TRUE,_xll.ohTrigger(RecalcTrigger,Trigger1Y)),NA())</f>
        <v>2.0756546436908607E-2</v>
      </c>
    </row>
    <row r="1366" spans="2:17" x14ac:dyDescent="0.2">
      <c r="B1366" s="46" t="s">
        <v>42</v>
      </c>
      <c r="D1366" s="49">
        <f>_xll.qlCalendarAdvance(Calendar,$D1365,B1366,"f",FALSE)</f>
        <v>48940</v>
      </c>
      <c r="E1366" s="49">
        <f>_xll.qlInterestRateIndexValueDate(IndexON,D1366)</f>
        <v>48940</v>
      </c>
      <c r="F1366" s="52">
        <f>IFERROR(_xll.qlIndexFixing(IndexON,D1366,TRUE,_xll.ohTrigger(RecalcTrigger,TriggerON)),NA())</f>
        <v>1.9610235337905735E-2</v>
      </c>
      <c r="H1366" s="49">
        <f>_xll.qlCalendarAdvance(Calendar,$H1365,B1366,"f",FALSE)</f>
        <v>48940</v>
      </c>
      <c r="I1366" s="49">
        <f>_xll.qlInterestRateIndexValueDate(Index1M,$H1366)</f>
        <v>48942</v>
      </c>
      <c r="J1366" s="52">
        <f>IFERROR(_xll.qlIndexFixing(Index1M,$H1366,TRUE,_xll.ohTrigger(RecalcTrigger,Trigger1M)),NA())</f>
        <v>1.9790706937760083E-2</v>
      </c>
      <c r="K1366" s="52">
        <f>IFERROR(_xll.qlIndexFixing(ONIndex1M,I1366,TRUE,_xll.ohTrigger(RecalcTrigger,Trigger1M)),NA())</f>
        <v>1.9794420835639315E-2</v>
      </c>
      <c r="L1366" s="52">
        <f>IFERROR(_xll.qlIndexFixing(Index3M,H1366,TRUE,_xll.ohTrigger(RecalcTrigger,Trigger3M)),NA())</f>
        <v>2.0202114354860079E-2</v>
      </c>
      <c r="M1366" s="52">
        <f>IFERROR(_xll.qlIndexFixing(ONIndex3M,I1366,TRUE,_xll.ohTrigger(RecalcTrigger,Trigger3M)),NA())</f>
        <v>2.0225357686243228E-2</v>
      </c>
      <c r="N1366" s="52">
        <f>IFERROR(_xll.qlIndexFixing(Index6M,$H1366,TRUE,_xll.ohTrigger(RecalcTrigger,Trigger6M)),NA())</f>
        <v>2.0327747841460488E-2</v>
      </c>
      <c r="O1366" s="52">
        <f>IFERROR(_xll.qlIndexFixing(ONIndex6M,I1366,TRUE,_xll.ohTrigger(RecalcTrigger,Trigger6M)),NA())</f>
        <v>2.0389370528990369E-2</v>
      </c>
      <c r="P1366" s="52">
        <f>IFERROR(_xll.qlIndexFixing(Index1Y,$H1366,TRUE,_xll.ohTrigger(RecalcTrigger,Trigger1Y)),NA())</f>
        <v>2.0585251820344336E-2</v>
      </c>
      <c r="Q1366" s="52">
        <f>IFERROR(_xll.qlIndexFixing(ONIndex1Y,I1366,TRUE,_xll.ohTrigger(RecalcTrigger,Trigger1Y)),NA())</f>
        <v>2.0744600591875439E-2</v>
      </c>
    </row>
    <row r="1367" spans="2:17" x14ac:dyDescent="0.2">
      <c r="B1367" s="46" t="s">
        <v>42</v>
      </c>
      <c r="D1367" s="49">
        <f>_xll.qlCalendarAdvance(Calendar,$D1366,B1367,"f",FALSE)</f>
        <v>48947</v>
      </c>
      <c r="E1367" s="49">
        <f>_xll.qlInterestRateIndexValueDate(IndexON,D1367)</f>
        <v>48947</v>
      </c>
      <c r="F1367" s="52">
        <f>IFERROR(_xll.qlIndexFixing(IndexON,D1367,TRUE,_xll.ohTrigger(RecalcTrigger,TriggerON)),NA())</f>
        <v>1.9598706071484173E-2</v>
      </c>
      <c r="H1367" s="49">
        <f>_xll.qlCalendarAdvance(Calendar,$H1366,B1367,"f",FALSE)</f>
        <v>48947</v>
      </c>
      <c r="I1367" s="49">
        <f>_xll.qlInterestRateIndexValueDate(Index1M,$H1367)</f>
        <v>48949</v>
      </c>
      <c r="J1367" s="52">
        <f>IFERROR(_xll.qlIndexFixing(Index1M,$H1367,TRUE,_xll.ohTrigger(RecalcTrigger,Trigger1M)),NA())</f>
        <v>1.9778146204434133E-2</v>
      </c>
      <c r="K1367" s="52">
        <f>IFERROR(_xll.qlIndexFixing(ONIndex1M,I1367,TRUE,_xll.ohTrigger(RecalcTrigger,Trigger1M)),NA())</f>
        <v>1.9781935017020302E-2</v>
      </c>
      <c r="L1367" s="52">
        <f>IFERROR(_xll.qlIndexFixing(Index3M,H1367,TRUE,_xll.ohTrigger(RecalcTrigger,Trigger3M)),NA())</f>
        <v>2.018928154317301E-2</v>
      </c>
      <c r="M1367" s="52">
        <f>IFERROR(_xll.qlIndexFixing(ONIndex3M,I1367,TRUE,_xll.ohTrigger(RecalcTrigger,Trigger3M)),NA())</f>
        <v>2.0212751529244954E-2</v>
      </c>
      <c r="N1367" s="52">
        <f>IFERROR(_xll.qlIndexFixing(Index6M,$H1367,TRUE,_xll.ohTrigger(RecalcTrigger,Trigger6M)),NA())</f>
        <v>2.0314568643468017E-2</v>
      </c>
      <c r="O1367" s="52">
        <f>IFERROR(_xll.qlIndexFixing(ONIndex6M,I1367,TRUE,_xll.ohTrigger(RecalcTrigger,Trigger6M)),NA())</f>
        <v>2.0376249742533048E-2</v>
      </c>
      <c r="P1367" s="52">
        <f>IFERROR(_xll.qlIndexFixing(Index1Y,$H1367,TRUE,_xll.ohTrigger(RecalcTrigger,Trigger1Y)),NA())</f>
        <v>2.057006496598264E-2</v>
      </c>
      <c r="Q1367" s="52">
        <f>IFERROR(_xll.qlIndexFixing(ONIndex1Y,I1367,TRUE,_xll.ohTrigger(RecalcTrigger,Trigger1Y)),NA())</f>
        <v>2.0730628385283723E-2</v>
      </c>
    </row>
    <row r="1368" spans="2:17" x14ac:dyDescent="0.2">
      <c r="B1368" s="46" t="s">
        <v>42</v>
      </c>
      <c r="D1368" s="49">
        <f>_xll.qlCalendarAdvance(Calendar,$D1367,B1368,"f",FALSE)</f>
        <v>48954</v>
      </c>
      <c r="E1368" s="49">
        <f>_xll.qlInterestRateIndexValueDate(IndexON,D1368)</f>
        <v>48954</v>
      </c>
      <c r="F1368" s="52">
        <f>IFERROR(_xll.qlIndexFixing(IndexON,D1368,TRUE,_xll.ohTrigger(RecalcTrigger,TriggerON)),NA())</f>
        <v>1.9587151148305892E-2</v>
      </c>
      <c r="H1368" s="49">
        <f>_xll.qlCalendarAdvance(Calendar,$H1367,B1368,"f",FALSE)</f>
        <v>48954</v>
      </c>
      <c r="I1368" s="49">
        <f>_xll.qlInterestRateIndexValueDate(Index1M,$H1368)</f>
        <v>48956</v>
      </c>
      <c r="J1368" s="52">
        <f>IFERROR(_xll.qlIndexFixing(Index1M,$H1368,TRUE,_xll.ohTrigger(RecalcTrigger,Trigger1M)),NA())</f>
        <v>1.9765552978274759E-2</v>
      </c>
      <c r="K1368" s="52">
        <f>IFERROR(_xll.qlIndexFixing(ONIndex1M,I1368,TRUE,_xll.ohTrigger(RecalcTrigger,Trigger1M)),NA())</f>
        <v>1.9769416444361809E-2</v>
      </c>
      <c r="L1368" s="52">
        <f>IFERROR(_xll.qlIndexFixing(Index3M,H1368,TRUE,_xll.ohTrigger(RecalcTrigger,Trigger3M)),NA())</f>
        <v>2.0176420897547231E-2</v>
      </c>
      <c r="M1368" s="52">
        <f>IFERROR(_xll.qlIndexFixing(ONIndex3M,I1368,TRUE,_xll.ohTrigger(RecalcTrigger,Trigger3M)),NA())</f>
        <v>2.0200116532915757E-2</v>
      </c>
      <c r="N1368" s="52">
        <f>IFERROR(_xll.qlIndexFixing(Index6M,$H1368,TRUE,_xll.ohTrigger(RecalcTrigger,Trigger6M)),NA())</f>
        <v>2.0300957804822252E-2</v>
      </c>
      <c r="O1368" s="52">
        <f>IFERROR(_xll.qlIndexFixing(ONIndex6M,I1368,TRUE,_xll.ohTrigger(RecalcTrigger,Trigger6M)),NA())</f>
        <v>2.0363100821221281E-2</v>
      </c>
      <c r="P1368" s="52">
        <f>IFERROR(_xll.qlIndexFixing(Index1Y,$H1368,TRUE,_xll.ohTrigger(RecalcTrigger,Trigger1Y)),NA())</f>
        <v>2.0554843282182978E-2</v>
      </c>
      <c r="Q1368" s="52">
        <f>IFERROR(_xll.qlIndexFixing(ONIndex1Y,I1368,TRUE,_xll.ohTrigger(RecalcTrigger,Trigger1Y)),NA())</f>
        <v>2.0716618204827952E-2</v>
      </c>
    </row>
    <row r="1369" spans="2:17" x14ac:dyDescent="0.2">
      <c r="B1369" s="46" t="s">
        <v>42</v>
      </c>
      <c r="D1369" s="49">
        <f>_xll.qlCalendarAdvance(Calendar,$D1368,B1369,"f",FALSE)</f>
        <v>48961</v>
      </c>
      <c r="E1369" s="49">
        <f>_xll.qlInterestRateIndexValueDate(IndexON,D1369)</f>
        <v>48961</v>
      </c>
      <c r="F1369" s="52">
        <f>IFERROR(_xll.qlIndexFixing(IndexON,D1369,TRUE,_xll.ohTrigger(RecalcTrigger,TriggerON)),NA())</f>
        <v>1.9575570776204643E-2</v>
      </c>
      <c r="H1369" s="49">
        <f>_xll.qlCalendarAdvance(Calendar,$H1368,B1369,"f",FALSE)</f>
        <v>48961</v>
      </c>
      <c r="I1369" s="49">
        <f>_xll.qlInterestRateIndexValueDate(Index1M,$H1369)</f>
        <v>48963</v>
      </c>
      <c r="J1369" s="52">
        <f>IFERROR(_xll.qlIndexFixing(Index1M,$H1369,TRUE,_xll.ohTrigger(RecalcTrigger,Trigger1M)),NA())</f>
        <v>1.9752927443986712E-2</v>
      </c>
      <c r="K1369" s="52">
        <f>IFERROR(_xll.qlIndexFixing(ONIndex1M,I1369,TRUE,_xll.ohTrigger(RecalcTrigger,Trigger1M)),NA())</f>
        <v>1.9756865302156257E-2</v>
      </c>
      <c r="L1369" s="52">
        <f>IFERROR(_xll.qlIndexFixing(Index3M,H1369,TRUE,_xll.ohTrigger(RecalcTrigger,Trigger3M)),NA())</f>
        <v>2.0163532609854151E-2</v>
      </c>
      <c r="M1369" s="52">
        <f>IFERROR(_xll.qlIndexFixing(ONIndex3M,I1369,TRUE,_xll.ohTrigger(RecalcTrigger,Trigger3M)),NA())</f>
        <v>2.0187452888142943E-2</v>
      </c>
      <c r="N1369" s="52">
        <f>IFERROR(_xll.qlIndexFixing(Index6M,$H1369,TRUE,_xll.ohTrigger(RecalcTrigger,Trigger6M)),NA())</f>
        <v>2.0287321156907512E-2</v>
      </c>
      <c r="O1369" s="52">
        <f>IFERROR(_xll.qlIndexFixing(ONIndex6M,I1369,TRUE,_xll.ohTrigger(RecalcTrigger,Trigger6M)),NA())</f>
        <v>2.0349923952585058E-2</v>
      </c>
      <c r="P1369" s="52">
        <f>IFERROR(_xll.qlIndexFixing(Index1Y,$H1369,TRUE,_xll.ohTrigger(RecalcTrigger,Trigger1Y)),NA())</f>
        <v>2.0539586916228085E-2</v>
      </c>
      <c r="Q1369" s="52">
        <f>IFERROR(_xll.qlIndexFixing(ONIndex1Y,I1369,TRUE,_xll.ohTrigger(RecalcTrigger,Trigger1Y)),NA())</f>
        <v>2.0702570193513736E-2</v>
      </c>
    </row>
    <row r="1370" spans="2:17" x14ac:dyDescent="0.2">
      <c r="B1370" s="46" t="s">
        <v>42</v>
      </c>
      <c r="D1370" s="49">
        <f>_xll.qlCalendarAdvance(Calendar,$D1369,B1370,"f",FALSE)</f>
        <v>48968</v>
      </c>
      <c r="E1370" s="49">
        <f>_xll.qlInterestRateIndexValueDate(IndexON,D1370)</f>
        <v>48968</v>
      </c>
      <c r="F1370" s="52">
        <f>IFERROR(_xll.qlIndexFixing(IndexON,D1370,TRUE,_xll.ohTrigger(RecalcTrigger,TriggerON)),NA())</f>
        <v>1.9563965162534558E-2</v>
      </c>
      <c r="H1370" s="49">
        <f>_xll.qlCalendarAdvance(Calendar,$H1369,B1370,"f",FALSE)</f>
        <v>48968</v>
      </c>
      <c r="I1370" s="49">
        <f>_xll.qlInterestRateIndexValueDate(Index1M,$H1370)</f>
        <v>48970</v>
      </c>
      <c r="J1370" s="52">
        <f>IFERROR(_xll.qlIndexFixing(Index1M,$H1370,TRUE,_xll.ohTrigger(RecalcTrigger,Trigger1M)),NA())</f>
        <v>1.9740269786277242E-2</v>
      </c>
      <c r="K1370" s="52">
        <f>IFERROR(_xll.qlIndexFixing(ONIndex1M,I1370,TRUE,_xll.ohTrigger(RecalcTrigger,Trigger1M)),NA())</f>
        <v>1.9744281774496386E-2</v>
      </c>
      <c r="L1370" s="52">
        <f>IFERROR(_xll.qlIndexFixing(Index3M,H1370,TRUE,_xll.ohTrigger(RecalcTrigger,Trigger3M)),NA())</f>
        <v>2.0150616871960736E-2</v>
      </c>
      <c r="M1370" s="52">
        <f>IFERROR(_xll.qlIndexFixing(ONIndex3M,I1370,TRUE,_xll.ohTrigger(RecalcTrigger,Trigger3M)),NA())</f>
        <v>2.0174760785574009E-2</v>
      </c>
      <c r="N1370" s="52">
        <f>IFERROR(_xll.qlIndexFixing(Index6M,$H1370,TRUE,_xll.ohTrigger(RecalcTrigger,Trigger6M)),NA())</f>
        <v>2.0273658889872245E-2</v>
      </c>
      <c r="O1370" s="52">
        <f>IFERROR(_xll.qlIndexFixing(ONIndex6M,I1370,TRUE,_xll.ohTrigger(RecalcTrigger,Trigger6M)),NA())</f>
        <v>2.0336719324793862E-2</v>
      </c>
      <c r="P1370" s="52">
        <f>IFERROR(_xll.qlIndexFixing(Index1Y,$H1370,TRUE,_xll.ohTrigger(RecalcTrigger,Trigger1Y)),NA())</f>
        <v>2.0524296015396317E-2</v>
      </c>
      <c r="Q1370" s="52">
        <f>IFERROR(_xll.qlIndexFixing(ONIndex1Y,I1370,TRUE,_xll.ohTrigger(RecalcTrigger,Trigger1Y)),NA())</f>
        <v>2.0688484493947001E-2</v>
      </c>
    </row>
    <row r="1371" spans="2:17" x14ac:dyDescent="0.2">
      <c r="B1371" s="46" t="s">
        <v>42</v>
      </c>
      <c r="D1371" s="49">
        <f>_xll.qlCalendarAdvance(Calendar,$D1370,B1371,"f",FALSE)</f>
        <v>48975</v>
      </c>
      <c r="E1371" s="49">
        <f>_xll.qlInterestRateIndexValueDate(IndexON,D1371)</f>
        <v>48975</v>
      </c>
      <c r="F1371" s="52">
        <f>IFERROR(_xll.qlIndexFixing(IndexON,D1371,TRUE,_xll.ohTrigger(RecalcTrigger,TriggerON)),NA())</f>
        <v>1.9552334514969516E-2</v>
      </c>
      <c r="H1371" s="49">
        <f>_xll.qlCalendarAdvance(Calendar,$H1370,B1371,"f",FALSE)</f>
        <v>48975</v>
      </c>
      <c r="I1371" s="49">
        <f>_xll.qlInterestRateIndexValueDate(Index1M,$H1371)</f>
        <v>48977</v>
      </c>
      <c r="J1371" s="52">
        <f>IFERROR(_xll.qlIndexFixing(Index1M,$H1371,TRUE,_xll.ohTrigger(RecalcTrigger,Trigger1M)),NA())</f>
        <v>1.9729054058736609E-2</v>
      </c>
      <c r="K1371" s="52">
        <f>IFERROR(_xll.qlIndexFixing(ONIndex1M,I1371,TRUE,_xll.ohTrigger(RecalcTrigger,Trigger1M)),NA())</f>
        <v>1.9731666045794682E-2</v>
      </c>
      <c r="L1371" s="52">
        <f>IFERROR(_xll.qlIndexFixing(Index3M,H1371,TRUE,_xll.ohTrigger(RecalcTrigger,Trigger3M)),NA())</f>
        <v>2.0138041074573634E-2</v>
      </c>
      <c r="M1371" s="52">
        <f>IFERROR(_xll.qlIndexFixing(ONIndex3M,I1371,TRUE,_xll.ohTrigger(RecalcTrigger,Trigger3M)),NA())</f>
        <v>2.016204041569658E-2</v>
      </c>
      <c r="N1371" s="52">
        <f>IFERROR(_xll.qlIndexFixing(Index6M,$H1371,TRUE,_xll.ohTrigger(RecalcTrigger,Trigger6M)),NA())</f>
        <v>2.0259971193858722E-2</v>
      </c>
      <c r="O1371" s="52">
        <f>IFERROR(_xll.qlIndexFixing(ONIndex6M,I1371,TRUE,_xll.ohTrigger(RecalcTrigger,Trigger6M)),NA())</f>
        <v>2.0323487125057937E-2</v>
      </c>
      <c r="P1371" s="52">
        <f>IFERROR(_xll.qlIndexFixing(Index1Y,$H1371,TRUE,_xll.ohTrigger(RecalcTrigger,Trigger1Y)),NA())</f>
        <v>2.0508970726960771E-2</v>
      </c>
      <c r="Q1371" s="52">
        <f>IFERROR(_xll.qlIndexFixing(ONIndex1Y,I1371,TRUE,_xll.ohTrigger(RecalcTrigger,Trigger1Y)),NA())</f>
        <v>2.0674361248893547E-2</v>
      </c>
    </row>
    <row r="1372" spans="2:17" x14ac:dyDescent="0.2">
      <c r="B1372" s="46" t="s">
        <v>42</v>
      </c>
      <c r="D1372" s="49">
        <f>_xll.qlCalendarAdvance(Calendar,$D1371,B1372,"f",FALSE)</f>
        <v>48982</v>
      </c>
      <c r="E1372" s="49">
        <f>_xll.qlInterestRateIndexValueDate(IndexON,D1372)</f>
        <v>48982</v>
      </c>
      <c r="F1372" s="52">
        <f>IFERROR(_xll.qlIndexFixing(IndexON,D1372,TRUE,_xll.ohTrigger(RecalcTrigger,TriggerON)),NA())</f>
        <v>1.9540679041023523E-2</v>
      </c>
      <c r="H1372" s="49">
        <f>_xll.qlCalendarAdvance(Calendar,$H1371,B1372,"f",FALSE)</f>
        <v>48982</v>
      </c>
      <c r="I1372" s="49">
        <f>_xll.qlInterestRateIndexValueDate(Index1M,$H1372)</f>
        <v>48984</v>
      </c>
      <c r="J1372" s="52">
        <f>IFERROR(_xll.qlIndexFixing(Index1M,$H1372,TRUE,_xll.ohTrigger(RecalcTrigger,Trigger1M)),NA())</f>
        <v>1.9716344507699293E-2</v>
      </c>
      <c r="K1372" s="52">
        <f>IFERROR(_xll.qlIndexFixing(ONIndex1M,I1372,TRUE,_xll.ohTrigger(RecalcTrigger,Trigger1M)),NA())</f>
        <v>1.9719018300383695E-2</v>
      </c>
      <c r="L1372" s="52">
        <f>IFERROR(_xll.qlIndexFixing(Index3M,H1372,TRUE,_xll.ohTrigger(RecalcTrigger,Trigger3M)),NA())</f>
        <v>2.0125073633028814E-2</v>
      </c>
      <c r="M1372" s="52">
        <f>IFERROR(_xll.qlIndexFixing(ONIndex3M,I1372,TRUE,_xll.ohTrigger(RecalcTrigger,Trigger3M)),NA())</f>
        <v>2.0149291969318028E-2</v>
      </c>
      <c r="N1372" s="52">
        <f>IFERROR(_xll.qlIndexFixing(Index6M,$H1372,TRUE,_xll.ohTrigger(RecalcTrigger,Trigger6M)),NA())</f>
        <v>2.0246258259004786E-2</v>
      </c>
      <c r="O1372" s="52">
        <f>IFERROR(_xll.qlIndexFixing(ONIndex6M,I1372,TRUE,_xll.ohTrigger(RecalcTrigger,Trigger6M)),NA())</f>
        <v>2.0310227541386894E-2</v>
      </c>
      <c r="P1372" s="52">
        <f>IFERROR(_xll.qlIndexFixing(Index1Y,$H1372,TRUE,_xll.ohTrigger(RecalcTrigger,Trigger1Y)),NA())</f>
        <v>2.0493611198188631E-2</v>
      </c>
      <c r="Q1372" s="52">
        <f>IFERROR(_xll.qlIndexFixing(ONIndex1Y,I1372,TRUE,_xll.ohTrigger(RecalcTrigger,Trigger1Y)),NA())</f>
        <v>2.0660200601039236E-2</v>
      </c>
    </row>
    <row r="1373" spans="2:17" x14ac:dyDescent="0.2">
      <c r="B1373" s="46" t="s">
        <v>42</v>
      </c>
      <c r="D1373" s="49">
        <f>_xll.qlCalendarAdvance(Calendar,$D1372,B1373,"f",FALSE)</f>
        <v>48989</v>
      </c>
      <c r="E1373" s="49">
        <f>_xll.qlInterestRateIndexValueDate(IndexON,D1373)</f>
        <v>48989</v>
      </c>
      <c r="F1373" s="52">
        <f>IFERROR(_xll.qlIndexFixing(IndexON,D1373,TRUE,_xll.ohTrigger(RecalcTrigger,TriggerON)),NA())</f>
        <v>1.9528998948290521E-2</v>
      </c>
      <c r="H1373" s="49">
        <f>_xll.qlCalendarAdvance(Calendar,$H1372,B1373,"f",FALSE)</f>
        <v>48989</v>
      </c>
      <c r="I1373" s="49">
        <f>_xll.qlInterestRateIndexValueDate(Index1M,$H1373)</f>
        <v>48991</v>
      </c>
      <c r="J1373" s="52">
        <f>IFERROR(_xll.qlIndexFixing(Index1M,$H1373,TRUE,_xll.ohTrigger(RecalcTrigger,Trigger1M)),NA())</f>
        <v>1.9703603339704348E-2</v>
      </c>
      <c r="K1373" s="52">
        <f>IFERROR(_xll.qlIndexFixing(ONIndex1M,I1373,TRUE,_xll.ohTrigger(RecalcTrigger,Trigger1M)),NA())</f>
        <v>1.9706338722516037E-2</v>
      </c>
      <c r="L1373" s="52">
        <f>IFERROR(_xll.qlIndexFixing(Index3M,H1373,TRUE,_xll.ohTrigger(RecalcTrigger,Trigger3M)),NA())</f>
        <v>2.0112079304205967E-2</v>
      </c>
      <c r="M1373" s="52">
        <f>IFERROR(_xll.qlIndexFixing(ONIndex3M,I1373,TRUE,_xll.ohTrigger(RecalcTrigger,Trigger3M)),NA())</f>
        <v>2.0136515637005914E-2</v>
      </c>
      <c r="N1373" s="52">
        <f>IFERROR(_xll.qlIndexFixing(Index6M,$H1373,TRUE,_xll.ohTrigger(RecalcTrigger,Trigger6M)),NA())</f>
        <v>2.0232520275446964E-2</v>
      </c>
      <c r="O1373" s="52">
        <f>IFERROR(_xll.qlIndexFixing(ONIndex6M,I1373,TRUE,_xll.ohTrigger(RecalcTrigger,Trigger6M)),NA())</f>
        <v>2.0296940761470594E-2</v>
      </c>
      <c r="P1373" s="52">
        <f>IFERROR(_xll.qlIndexFixing(Index1Y,$H1373,TRUE,_xll.ohTrigger(RecalcTrigger,Trigger1Y)),NA())</f>
        <v>2.0478217576341825E-2</v>
      </c>
      <c r="Q1373" s="52">
        <f>IFERROR(_xll.qlIndexFixing(ONIndex1Y,I1373,TRUE,_xll.ohTrigger(RecalcTrigger,Trigger1Y)),NA())</f>
        <v>2.0646002693229804E-2</v>
      </c>
    </row>
    <row r="1374" spans="2:17" x14ac:dyDescent="0.2">
      <c r="B1374" s="46" t="s">
        <v>42</v>
      </c>
      <c r="D1374" s="49">
        <f>_xll.qlCalendarAdvance(Calendar,$D1373,B1374,"f",FALSE)</f>
        <v>48996</v>
      </c>
      <c r="E1374" s="49">
        <f>_xll.qlInterestRateIndexValueDate(IndexON,D1374)</f>
        <v>48996</v>
      </c>
      <c r="F1374" s="52">
        <f>IFERROR(_xll.qlIndexFixing(IndexON,D1374,TRUE,_xll.ohTrigger(RecalcTrigger,TriggerON)),NA())</f>
        <v>1.9517294444364452E-2</v>
      </c>
      <c r="H1374" s="49">
        <f>_xll.qlCalendarAdvance(Calendar,$H1373,B1374,"f",FALSE)</f>
        <v>48996</v>
      </c>
      <c r="I1374" s="49">
        <f>_xll.qlInterestRateIndexValueDate(Index1M,$H1374)</f>
        <v>48998</v>
      </c>
      <c r="J1374" s="52">
        <f>IFERROR(_xll.qlIndexFixing(Index1M,$H1374,TRUE,_xll.ohTrigger(RecalcTrigger,Trigger1M)),NA())</f>
        <v>1.9690830739401224E-2</v>
      </c>
      <c r="K1374" s="52">
        <f>IFERROR(_xll.qlIndexFixing(ONIndex1M,I1374,TRUE,_xll.ohTrigger(RecalcTrigger,Trigger1M)),NA())</f>
        <v>1.9693627496284449E-2</v>
      </c>
      <c r="L1374" s="52">
        <f>IFERROR(_xll.qlIndexFixing(Index3M,H1374,TRUE,_xll.ohTrigger(RecalcTrigger,Trigger3M)),NA())</f>
        <v>2.0099058279951641E-2</v>
      </c>
      <c r="M1374" s="52">
        <f>IFERROR(_xll.qlIndexFixing(ONIndex3M,I1374,TRUE,_xll.ohTrigger(RecalcTrigger,Trigger3M)),NA())</f>
        <v>2.0123711609487671E-2</v>
      </c>
      <c r="N1374" s="52">
        <f>IFERROR(_xll.qlIndexFixing(Index6M,$H1374,TRUE,_xll.ohTrigger(RecalcTrigger,Trigger6M)),NA())</f>
        <v>2.0218757433315158E-2</v>
      </c>
      <c r="O1374" s="52">
        <f>IFERROR(_xll.qlIndexFixing(ONIndex6M,I1374,TRUE,_xll.ohTrigger(RecalcTrigger,Trigger6M)),NA())</f>
        <v>2.0283626972998903E-2</v>
      </c>
      <c r="P1374" s="52">
        <f>IFERROR(_xll.qlIndexFixing(Index1Y,$H1374,TRUE,_xll.ohTrigger(RecalcTrigger,Trigger1Y)),NA())</f>
        <v>2.0462790008677029E-2</v>
      </c>
      <c r="Q1374" s="52">
        <f>IFERROR(_xll.qlIndexFixing(ONIndex1Y,I1374,TRUE,_xll.ohTrigger(RecalcTrigger,Trigger1Y)),NA())</f>
        <v>2.0631767667991241E-2</v>
      </c>
    </row>
    <row r="1375" spans="2:17" x14ac:dyDescent="0.2">
      <c r="B1375" s="46" t="s">
        <v>42</v>
      </c>
      <c r="D1375" s="49">
        <f>_xll.qlCalendarAdvance(Calendar,$D1374,B1375,"f",FALSE)</f>
        <v>49003</v>
      </c>
      <c r="E1375" s="49">
        <f>_xll.qlInterestRateIndexValueDate(IndexON,D1375)</f>
        <v>49003</v>
      </c>
      <c r="F1375" s="52">
        <f>IFERROR(_xll.qlIndexFixing(IndexON,D1375,TRUE,_xll.ohTrigger(RecalcTrigger,TriggerON)),NA())</f>
        <v>1.9505565736839259E-2</v>
      </c>
      <c r="H1375" s="49">
        <f>_xll.qlCalendarAdvance(Calendar,$H1374,B1375,"f",FALSE)</f>
        <v>49003</v>
      </c>
      <c r="I1375" s="49">
        <f>_xll.qlInterestRateIndexValueDate(Index1M,$H1375)</f>
        <v>49005</v>
      </c>
      <c r="J1375" s="52">
        <f>IFERROR(_xll.qlIndexFixing(Index1M,$H1375,TRUE,_xll.ohTrigger(RecalcTrigger,Trigger1M)),NA())</f>
        <v>1.9676506111037384E-2</v>
      </c>
      <c r="K1375" s="52">
        <f>IFERROR(_xll.qlIndexFixing(ONIndex1M,I1375,TRUE,_xll.ohTrigger(RecalcTrigger,Trigger1M)),NA())</f>
        <v>1.968088480626129E-2</v>
      </c>
      <c r="L1375" s="52">
        <f>IFERROR(_xll.qlIndexFixing(Index3M,H1375,TRUE,_xll.ohTrigger(RecalcTrigger,Trigger3M)),NA())</f>
        <v>2.0084877155093703E-2</v>
      </c>
      <c r="M1375" s="52">
        <f>IFERROR(_xll.qlIndexFixing(ONIndex3M,I1375,TRUE,_xll.ohTrigger(RecalcTrigger,Trigger3M)),NA())</f>
        <v>2.0110880077330862E-2</v>
      </c>
      <c r="N1375" s="52">
        <f>IFERROR(_xll.qlIndexFixing(Index6M,$H1375,TRUE,_xll.ohTrigger(RecalcTrigger,Trigger6M)),NA())</f>
        <v>2.0202825962381057E-2</v>
      </c>
      <c r="O1375" s="52">
        <f>IFERROR(_xll.qlIndexFixing(ONIndex6M,I1375,TRUE,_xll.ohTrigger(RecalcTrigger,Trigger6M)),NA())</f>
        <v>2.0270286363661683E-2</v>
      </c>
      <c r="P1375" s="52">
        <f>IFERROR(_xll.qlIndexFixing(Index1Y,$H1375,TRUE,_xll.ohTrigger(RecalcTrigger,Trigger1Y)),NA())</f>
        <v>2.0447328642445656E-2</v>
      </c>
      <c r="Q1375" s="52">
        <f>IFERROR(_xll.qlIndexFixing(ONIndex1Y,I1375,TRUE,_xll.ohTrigger(RecalcTrigger,Trigger1Y)),NA())</f>
        <v>2.0617495668329155E-2</v>
      </c>
    </row>
    <row r="1376" spans="2:17" x14ac:dyDescent="0.2">
      <c r="B1376" s="46" t="s">
        <v>42</v>
      </c>
      <c r="D1376" s="49">
        <f>_xll.qlCalendarAdvance(Calendar,$D1375,B1376,"f",FALSE)</f>
        <v>49010</v>
      </c>
      <c r="E1376" s="49">
        <f>_xll.qlInterestRateIndexValueDate(IndexON,D1376)</f>
        <v>49010</v>
      </c>
      <c r="F1376" s="52">
        <f>IFERROR(_xll.qlIndexFixing(IndexON,D1376,TRUE,_xll.ohTrigger(RecalcTrigger,TriggerON)),NA())</f>
        <v>1.9493813033228946E-2</v>
      </c>
      <c r="H1376" s="49">
        <f>_xll.qlCalendarAdvance(Calendar,$H1375,B1376,"f",FALSE)</f>
        <v>49010</v>
      </c>
      <c r="I1376" s="49">
        <f>_xll.qlInterestRateIndexValueDate(Index1M,$H1376)</f>
        <v>49012</v>
      </c>
      <c r="J1376" s="52">
        <f>IFERROR(_xll.qlIndexFixing(Index1M,$H1376,TRUE,_xll.ohTrigger(RecalcTrigger,Trigger1M)),NA())</f>
        <v>1.966327577097925E-2</v>
      </c>
      <c r="K1376" s="52">
        <f>IFERROR(_xll.qlIndexFixing(ONIndex1M,I1376,TRUE,_xll.ohTrigger(RecalcTrigger,Trigger1M)),NA())</f>
        <v>1.9668110836539299E-2</v>
      </c>
      <c r="L1376" s="52">
        <f>IFERROR(_xll.qlIndexFixing(Index3M,H1376,TRUE,_xll.ohTrigger(RecalcTrigger,Trigger3M)),NA())</f>
        <v>2.0071795607720537E-2</v>
      </c>
      <c r="M1376" s="52">
        <f>IFERROR(_xll.qlIndexFixing(ONIndex3M,I1376,TRUE,_xll.ohTrigger(RecalcTrigger,Trigger3M)),NA())</f>
        <v>2.0098021231262919E-2</v>
      </c>
      <c r="N1376" s="52">
        <f>IFERROR(_xll.qlIndexFixing(Index6M,$H1376,TRUE,_xll.ohTrigger(RecalcTrigger,Trigger6M)),NA())</f>
        <v>2.0189001716363026E-2</v>
      </c>
      <c r="O1376" s="52">
        <f>IFERROR(_xll.qlIndexFixing(ONIndex6M,I1376,TRUE,_xll.ohTrigger(RecalcTrigger,Trigger6M)),NA())</f>
        <v>2.0256919121228734E-2</v>
      </c>
      <c r="P1376" s="52">
        <f>IFERROR(_xll.qlIndexFixing(Index1Y,$H1376,TRUE,_xll.ohTrigger(RecalcTrigger,Trigger1Y)),NA())</f>
        <v>2.0431833624893432E-2</v>
      </c>
      <c r="Q1376" s="52">
        <f>IFERROR(_xll.qlIndexFixing(ONIndex1Y,I1376,TRUE,_xll.ohTrigger(RecalcTrigger,Trigger1Y)),NA())</f>
        <v>2.0603186836769538E-2</v>
      </c>
    </row>
    <row r="1377" spans="2:17" x14ac:dyDescent="0.2">
      <c r="B1377" s="46" t="s">
        <v>42</v>
      </c>
      <c r="D1377" s="49">
        <f>_xll.qlCalendarAdvance(Calendar,$D1376,B1377,"f",FALSE)</f>
        <v>49017</v>
      </c>
      <c r="E1377" s="49">
        <f>_xll.qlInterestRateIndexValueDate(IndexON,D1377)</f>
        <v>49017</v>
      </c>
      <c r="F1377" s="52">
        <f>IFERROR(_xll.qlIndexFixing(IndexON,D1377,TRUE,_xll.ohTrigger(RecalcTrigger,TriggerON)),NA())</f>
        <v>1.948203654104752E-2</v>
      </c>
      <c r="H1377" s="49">
        <f>_xll.qlCalendarAdvance(Calendar,$H1376,B1377,"f",FALSE)</f>
        <v>49017</v>
      </c>
      <c r="I1377" s="49">
        <f>_xll.qlInterestRateIndexValueDate(Index1M,$H1377)</f>
        <v>49019</v>
      </c>
      <c r="J1377" s="52">
        <f>IFERROR(_xll.qlIndexFixing(Index1M,$H1377,TRUE,_xll.ohTrigger(RecalcTrigger,Trigger1M)),NA())</f>
        <v>1.9650782241612819E-2</v>
      </c>
      <c r="K1377" s="52">
        <f>IFERROR(_xll.qlIndexFixing(ONIndex1M,I1377,TRUE,_xll.ohTrigger(RecalcTrigger,Trigger1M)),NA())</f>
        <v>1.9655305771530962E-2</v>
      </c>
      <c r="L1377" s="52">
        <f>IFERROR(_xll.qlIndexFixing(Index3M,H1377,TRUE,_xll.ohTrigger(RecalcTrigger,Trigger3M)),NA())</f>
        <v>2.0058687978621894E-2</v>
      </c>
      <c r="M1377" s="52">
        <f>IFERROR(_xll.qlIndexFixing(ONIndex3M,I1377,TRUE,_xll.ohTrigger(RecalcTrigger,Trigger3M)),NA())</f>
        <v>2.0085135261931342E-2</v>
      </c>
      <c r="N1377" s="52">
        <f>IFERROR(_xll.qlIndexFixing(Index6M,$H1377,TRUE,_xll.ohTrigger(RecalcTrigger,Trigger6M)),NA())</f>
        <v>2.0175153245904905E-2</v>
      </c>
      <c r="O1377" s="52">
        <f>IFERROR(_xll.qlIndexFixing(ONIndex6M,I1377,TRUE,_xll.ohTrigger(RecalcTrigger,Trigger6M)),NA())</f>
        <v>2.0243525433469856E-2</v>
      </c>
      <c r="P1377" s="52">
        <f>IFERROR(_xll.qlIndexFixing(Index1Y,$H1377,TRUE,_xll.ohTrigger(RecalcTrigger,Trigger1Y)),NA())</f>
        <v>2.0416305103259508E-2</v>
      </c>
      <c r="Q1377" s="52">
        <f>IFERROR(_xll.qlIndexFixing(ONIndex1Y,I1377,TRUE,_xll.ohTrigger(RecalcTrigger,Trigger1Y)),NA())</f>
        <v>2.0588841316158124E-2</v>
      </c>
    </row>
    <row r="1378" spans="2:17" x14ac:dyDescent="0.2">
      <c r="B1378" s="46" t="s">
        <v>42</v>
      </c>
      <c r="D1378" s="49">
        <f>_xll.qlCalendarAdvance(Calendar,$D1377,B1378,"f",FALSE)</f>
        <v>49024</v>
      </c>
      <c r="E1378" s="49">
        <f>_xll.qlInterestRateIndexValueDate(IndexON,D1378)</f>
        <v>49024</v>
      </c>
      <c r="F1378" s="52">
        <f>IFERROR(_xll.qlIndexFixing(IndexON,D1378,TRUE,_xll.ohTrigger(RecalcTrigger,TriggerON)),NA())</f>
        <v>1.947023646796886E-2</v>
      </c>
      <c r="H1378" s="49">
        <f>_xll.qlCalendarAdvance(Calendar,$H1377,B1378,"f",FALSE)</f>
        <v>49024</v>
      </c>
      <c r="I1378" s="49">
        <f>_xll.qlInterestRateIndexValueDate(Index1M,$H1378)</f>
        <v>49026</v>
      </c>
      <c r="J1378" s="52">
        <f>IFERROR(_xll.qlIndexFixing(Index1M,$H1378,TRUE,_xll.ohTrigger(RecalcTrigger,Trigger1M)),NA())</f>
        <v>1.963787424585306E-2</v>
      </c>
      <c r="K1378" s="52">
        <f>IFERROR(_xll.qlIndexFixing(ONIndex1M,I1378,TRUE,_xll.ohTrigger(RecalcTrigger,Trigger1M)),NA())</f>
        <v>1.9642469795488893E-2</v>
      </c>
      <c r="L1378" s="52">
        <f>IFERROR(_xll.qlIndexFixing(Index3M,H1378,TRUE,_xll.ohTrigger(RecalcTrigger,Trigger3M)),NA())</f>
        <v>2.0045554459679073E-2</v>
      </c>
      <c r="M1378" s="52">
        <f>IFERROR(_xll.qlIndexFixing(ONIndex3M,I1378,TRUE,_xll.ohTrigger(RecalcTrigger,Trigger3M)),NA())</f>
        <v>2.0072222359983627E-2</v>
      </c>
      <c r="N1378" s="52">
        <f>IFERROR(_xll.qlIndexFixing(Index6M,$H1378,TRUE,_xll.ohTrigger(RecalcTrigger,Trigger6M)),NA())</f>
        <v>2.0161280741185325E-2</v>
      </c>
      <c r="O1378" s="52">
        <f>IFERROR(_xll.qlIndexFixing(ONIndex6M,I1378,TRUE,_xll.ohTrigger(RecalcTrigger,Trigger6M)),NA())</f>
        <v>2.0230105487994976E-2</v>
      </c>
      <c r="P1378" s="52">
        <f>IFERROR(_xll.qlIndexFixing(Index1Y,$H1378,TRUE,_xll.ohTrigger(RecalcTrigger,Trigger1Y)),NA())</f>
        <v>2.0398503002961785E-2</v>
      </c>
      <c r="Q1378" s="52">
        <f>IFERROR(_xll.qlIndexFixing(ONIndex1Y,I1378,TRUE,_xll.ohTrigger(RecalcTrigger,Trigger1Y)),NA())</f>
        <v>2.0574459249180777E-2</v>
      </c>
    </row>
    <row r="1379" spans="2:17" x14ac:dyDescent="0.2">
      <c r="B1379" s="46" t="s">
        <v>42</v>
      </c>
      <c r="D1379" s="49">
        <f>_xll.qlCalendarAdvance(Calendar,$D1378,B1379,"f",FALSE)</f>
        <v>49031</v>
      </c>
      <c r="E1379" s="49">
        <f>_xll.qlInterestRateIndexValueDate(IndexON,D1379)</f>
        <v>49031</v>
      </c>
      <c r="F1379" s="52">
        <f>IFERROR(_xll.qlIndexFixing(IndexON,D1379,TRUE,_xll.ohTrigger(RecalcTrigger,TriggerON)),NA())</f>
        <v>1.9458413021586907E-2</v>
      </c>
      <c r="H1379" s="49">
        <f>_xll.qlCalendarAdvance(Calendar,$H1378,B1379,"f",FALSE)</f>
        <v>49031</v>
      </c>
      <c r="I1379" s="49">
        <f>_xll.qlInterestRateIndexValueDate(Index1M,$H1379)</f>
        <v>49033</v>
      </c>
      <c r="J1379" s="52">
        <f>IFERROR(_xll.qlIndexFixing(Index1M,$H1379,TRUE,_xll.ohTrigger(RecalcTrigger,Trigger1M)),NA())</f>
        <v>1.9626111413747288E-2</v>
      </c>
      <c r="K1379" s="52">
        <f>IFERROR(_xll.qlIndexFixing(ONIndex1M,I1379,TRUE,_xll.ohTrigger(RecalcTrigger,Trigger1M)),NA())</f>
        <v>1.9629603092665704E-2</v>
      </c>
      <c r="L1379" s="52">
        <f>IFERROR(_xll.qlIndexFixing(Index3M,H1379,TRUE,_xll.ohTrigger(RecalcTrigger,Trigger3M)),NA())</f>
        <v>2.0032395242769018E-2</v>
      </c>
      <c r="M1379" s="52">
        <f>IFERROR(_xll.qlIndexFixing(ONIndex3M,I1379,TRUE,_xll.ohTrigger(RecalcTrigger,Trigger3M)),NA())</f>
        <v>2.0059282715907401E-2</v>
      </c>
      <c r="N1379" s="52">
        <f>IFERROR(_xll.qlIndexFixing(Index6M,$H1379,TRUE,_xll.ohTrigger(RecalcTrigger,Trigger6M)),NA())</f>
        <v>2.0148700686095863E-2</v>
      </c>
      <c r="O1379" s="52">
        <f>IFERROR(_xll.qlIndexFixing(ONIndex6M,I1379,TRUE,_xll.ohTrigger(RecalcTrigger,Trigger6M)),NA())</f>
        <v>2.0216659472573895E-2</v>
      </c>
      <c r="P1379" s="52">
        <f>IFERROR(_xll.qlIndexFixing(Index1Y,$H1379,TRUE,_xll.ohTrigger(RecalcTrigger,Trigger1Y)),NA())</f>
        <v>2.0385148136681262E-2</v>
      </c>
      <c r="Q1379" s="52">
        <f>IFERROR(_xll.qlIndexFixing(ONIndex1Y,I1379,TRUE,_xll.ohTrigger(RecalcTrigger,Trigger1Y)),NA())</f>
        <v>2.0560040778763167E-2</v>
      </c>
    </row>
    <row r="1380" spans="2:17" x14ac:dyDescent="0.2">
      <c r="B1380" s="46" t="s">
        <v>42</v>
      </c>
      <c r="D1380" s="49">
        <f>_xll.qlCalendarAdvance(Calendar,$D1379,B1380,"f",FALSE)</f>
        <v>49038</v>
      </c>
      <c r="E1380" s="49">
        <f>_xll.qlInterestRateIndexValueDate(IndexON,D1380)</f>
        <v>49038</v>
      </c>
      <c r="F1380" s="52">
        <f>IFERROR(_xll.qlIndexFixing(IndexON,D1380,TRUE,_xll.ohTrigger(RecalcTrigger,TriggerON)),NA())</f>
        <v>1.9446566409415666E-2</v>
      </c>
      <c r="H1380" s="49">
        <f>_xll.qlCalendarAdvance(Calendar,$H1379,B1380,"f",FALSE)</f>
        <v>49038</v>
      </c>
      <c r="I1380" s="49">
        <f>_xll.qlInterestRateIndexValueDate(Index1M,$H1380)</f>
        <v>49040</v>
      </c>
      <c r="J1380" s="52">
        <f>IFERROR(_xll.qlIndexFixing(Index1M,$H1380,TRUE,_xll.ohTrigger(RecalcTrigger,Trigger1M)),NA())</f>
        <v>1.9611967055734869E-2</v>
      </c>
      <c r="K1380" s="52">
        <f>IFERROR(_xll.qlIndexFixing(ONIndex1M,I1380,TRUE,_xll.ohTrigger(RecalcTrigger,Trigger1M)),NA())</f>
        <v>1.9613015336057416E-2</v>
      </c>
      <c r="L1380" s="52">
        <f>IFERROR(_xll.qlIndexFixing(Index3M,H1380,TRUE,_xll.ohTrigger(RecalcTrigger,Trigger3M)),NA())</f>
        <v>2.0019601356961427E-2</v>
      </c>
      <c r="M1380" s="52">
        <f>IFERROR(_xll.qlIndexFixing(ONIndex3M,I1380,TRUE,_xll.ohTrigger(RecalcTrigger,Trigger3M)),NA())</f>
        <v>2.0042607043384564E-2</v>
      </c>
      <c r="N1380" s="52">
        <f>IFERROR(_xll.qlIndexFixing(Index6M,$H1380,TRUE,_xll.ohTrigger(RecalcTrigger,Trigger6M)),NA())</f>
        <v>2.0134787880921701E-2</v>
      </c>
      <c r="O1380" s="52">
        <f>IFERROR(_xll.qlIndexFixing(ONIndex6M,I1380,TRUE,_xll.ohTrigger(RecalcTrigger,Trigger6M)),NA())</f>
        <v>2.0199333733730285E-2</v>
      </c>
      <c r="P1380" s="52">
        <f>IFERROR(_xll.qlIndexFixing(Index1Y,$H1380,TRUE,_xll.ohTrigger(RecalcTrigger,Trigger1Y)),NA())</f>
        <v>2.0369519986188089E-2</v>
      </c>
      <c r="Q1380" s="52">
        <f>IFERROR(_xll.qlIndexFixing(ONIndex1Y,I1380,TRUE,_xll.ohTrigger(RecalcTrigger,Trigger1Y)),NA())</f>
        <v>2.0541449483939545E-2</v>
      </c>
    </row>
    <row r="1381" spans="2:17" x14ac:dyDescent="0.2">
      <c r="B1381" s="46" t="s">
        <v>42</v>
      </c>
      <c r="D1381" s="49">
        <f>_xll.qlCalendarAdvance(Calendar,$D1380,B1381,"f",FALSE)</f>
        <v>49045</v>
      </c>
      <c r="E1381" s="49">
        <f>_xll.qlInterestRateIndexValueDate(IndexON,D1381)</f>
        <v>49045</v>
      </c>
      <c r="F1381" s="52">
        <f>IFERROR(_xll.qlIndexFixing(IndexON,D1381,TRUE,_xll.ohTrigger(RecalcTrigger,TriggerON)),NA())</f>
        <v>1.9434696838969145E-2</v>
      </c>
      <c r="H1381" s="49">
        <f>_xll.qlCalendarAdvance(Calendar,$H1380,B1381,"f",FALSE)</f>
        <v>49045</v>
      </c>
      <c r="I1381" s="49">
        <f>_xll.qlInterestRateIndexValueDate(Index1M,$H1381)</f>
        <v>49047</v>
      </c>
      <c r="J1381" s="52">
        <f>IFERROR(_xll.qlIndexFixing(Index1M,$H1381,TRUE,_xll.ohTrigger(RecalcTrigger,Trigger1M)),NA())</f>
        <v>1.9598968230778446E-2</v>
      </c>
      <c r="K1381" s="52">
        <f>IFERROR(_xll.qlIndexFixing(ONIndex1M,I1381,TRUE,_xll.ohTrigger(RecalcTrigger,Trigger1M)),NA())</f>
        <v>1.9603778243846293E-2</v>
      </c>
      <c r="L1381" s="52">
        <f>IFERROR(_xll.qlIndexFixing(Index3M,H1381,TRUE,_xll.ohTrigger(RecalcTrigger,Trigger3M)),NA())</f>
        <v>2.000639382410152E-2</v>
      </c>
      <c r="M1381" s="52">
        <f>IFERROR(_xll.qlIndexFixing(ONIndex3M,I1381,TRUE,_xll.ohTrigger(RecalcTrigger,Trigger3M)),NA())</f>
        <v>2.0033323964758765E-2</v>
      </c>
      <c r="N1381" s="52">
        <f>IFERROR(_xll.qlIndexFixing(Index6M,$H1381,TRUE,_xll.ohTrigger(RecalcTrigger,Trigger6M)),NA())</f>
        <v>2.0120851573570287E-2</v>
      </c>
      <c r="O1381" s="52">
        <f>IFERROR(_xll.qlIndexFixing(ONIndex6M,I1381,TRUE,_xll.ohTrigger(RecalcTrigger,Trigger6M)),NA())</f>
        <v>2.0189689982732517E-2</v>
      </c>
      <c r="P1381" s="52">
        <f>IFERROR(_xll.qlIndexFixing(Index1Y,$H1381,TRUE,_xll.ohTrigger(RecalcTrigger,Trigger1Y)),NA())</f>
        <v>2.0353858920516828E-2</v>
      </c>
      <c r="Q1381" s="52">
        <f>IFERROR(_xll.qlIndexFixing(ONIndex1Y,I1381,TRUE,_xll.ohTrigger(RecalcTrigger,Trigger1Y)),NA())</f>
        <v>2.0531095197791061E-2</v>
      </c>
    </row>
    <row r="1382" spans="2:17" x14ac:dyDescent="0.2">
      <c r="B1382" s="46" t="s">
        <v>42</v>
      </c>
      <c r="D1382" s="49">
        <f>_xll.qlCalendarAdvance(Calendar,$D1381,B1382,"f",FALSE)</f>
        <v>49052</v>
      </c>
      <c r="E1382" s="49">
        <f>_xll.qlInterestRateIndexValueDate(IndexON,D1382)</f>
        <v>49052</v>
      </c>
      <c r="F1382" s="52">
        <f>IFERROR(_xll.qlIndexFixing(IndexON,D1382,TRUE,_xll.ohTrigger(RecalcTrigger,TriggerON)),NA())</f>
        <v>1.9422804517921222E-2</v>
      </c>
      <c r="H1382" s="49">
        <f>_xll.qlCalendarAdvance(Calendar,$H1381,B1382,"f",FALSE)</f>
        <v>49052</v>
      </c>
      <c r="I1382" s="49">
        <f>_xll.qlInterestRateIndexValueDate(Index1M,$H1382)</f>
        <v>49054</v>
      </c>
      <c r="J1382" s="52">
        <f>IFERROR(_xll.qlIndexFixing(Index1M,$H1382,TRUE,_xll.ohTrigger(RecalcTrigger,Trigger1M)),NA())</f>
        <v>1.9585939498820149E-2</v>
      </c>
      <c r="K1382" s="52">
        <f>IFERROR(_xll.qlIndexFixing(ONIndex1M,I1382,TRUE,_xll.ohTrigger(RecalcTrigger,Trigger1M)),NA())</f>
        <v>1.9590820466435233E-2</v>
      </c>
      <c r="L1382" s="52">
        <f>IFERROR(_xll.qlIndexFixing(Index3M,H1382,TRUE,_xll.ohTrigger(RecalcTrigger,Trigger3M)),NA())</f>
        <v>1.9993161156097533E-2</v>
      </c>
      <c r="M1382" s="52">
        <f>IFERROR(_xll.qlIndexFixing(ONIndex3M,I1382,TRUE,_xll.ohTrigger(RecalcTrigger,Trigger3M)),NA())</f>
        <v>2.0020305238901415E-2</v>
      </c>
      <c r="N1382" s="52">
        <f>IFERROR(_xll.qlIndexFixing(Index6M,$H1382,TRUE,_xll.ohTrigger(RecalcTrigger,Trigger6M)),NA())</f>
        <v>2.010689195416451E-2</v>
      </c>
      <c r="O1382" s="52">
        <f>IFERROR(_xll.qlIndexFixing(ONIndex6M,I1382,TRUE,_xll.ohTrigger(RecalcTrigger,Trigger6M)),NA())</f>
        <v>2.0176166883771884E-2</v>
      </c>
      <c r="P1382" s="52">
        <f>IFERROR(_xll.qlIndexFixing(Index1Y,$H1382,TRUE,_xll.ohTrigger(RecalcTrigger,Trigger1Y)),NA())</f>
        <v>2.0338165086879474E-2</v>
      </c>
      <c r="Q1382" s="52">
        <f>IFERROR(_xll.qlIndexFixing(ONIndex1Y,I1382,TRUE,_xll.ohTrigger(RecalcTrigger,Trigger1Y)),NA())</f>
        <v>2.0516568373007971E-2</v>
      </c>
    </row>
    <row r="1383" spans="2:17" x14ac:dyDescent="0.2">
      <c r="B1383" s="46" t="s">
        <v>42</v>
      </c>
      <c r="D1383" s="49">
        <f>_xll.qlCalendarAdvance(Calendar,$D1382,B1383,"f",FALSE)</f>
        <v>49059</v>
      </c>
      <c r="E1383" s="49">
        <f>_xll.qlInterestRateIndexValueDate(IndexON,D1383)</f>
        <v>49059</v>
      </c>
      <c r="F1383" s="52">
        <f>IFERROR(_xll.qlIndexFixing(IndexON,D1383,TRUE,_xll.ohTrigger(RecalcTrigger,TriggerON)),NA())</f>
        <v>1.9410889653865837E-2</v>
      </c>
      <c r="H1383" s="49">
        <f>_xll.qlCalendarAdvance(Calendar,$H1382,B1383,"f",FALSE)</f>
        <v>49059</v>
      </c>
      <c r="I1383" s="49">
        <f>_xll.qlInterestRateIndexValueDate(Index1M,$H1383)</f>
        <v>49061</v>
      </c>
      <c r="J1383" s="52">
        <f>IFERROR(_xll.qlIndexFixing(Index1M,$H1383,TRUE,_xll.ohTrigger(RecalcTrigger,Trigger1M)),NA())</f>
        <v>1.9572881044559731E-2</v>
      </c>
      <c r="K1383" s="52">
        <f>IFERROR(_xll.qlIndexFixing(ONIndex1M,I1383,TRUE,_xll.ohTrigger(RecalcTrigger,Trigger1M)),NA())</f>
        <v>1.9575974866805623E-2</v>
      </c>
      <c r="L1383" s="52">
        <f>IFERROR(_xll.qlIndexFixing(Index3M,H1383,TRUE,_xll.ohTrigger(RecalcTrigger,Trigger3M)),NA())</f>
        <v>1.9979903544805673E-2</v>
      </c>
      <c r="M1383" s="52">
        <f>IFERROR(_xll.qlIndexFixing(ONIndex3M,I1383,TRUE,_xll.ohTrigger(RecalcTrigger,Trigger3M)),NA())</f>
        <v>2.0005394894662132E-2</v>
      </c>
      <c r="N1383" s="52">
        <f>IFERROR(_xll.qlIndexFixing(Index6M,$H1383,TRUE,_xll.ohTrigger(RecalcTrigger,Trigger6M)),NA())</f>
        <v>2.0092909212820705E-2</v>
      </c>
      <c r="O1383" s="52">
        <f>IFERROR(_xll.qlIndexFixing(ONIndex6M,I1383,TRUE,_xll.ohTrigger(RecalcTrigger,Trigger6M)),NA())</f>
        <v>2.0160680921579299E-2</v>
      </c>
      <c r="P1383" s="52">
        <f>IFERROR(_xll.qlIndexFixing(Index1Y,$H1383,TRUE,_xll.ohTrigger(RecalcTrigger,Trigger1Y)),NA())</f>
        <v>2.0322438632481014E-2</v>
      </c>
      <c r="Q1383" s="52">
        <f>IFERROR(_xll.qlIndexFixing(ONIndex1Y,I1383,TRUE,_xll.ohTrigger(RecalcTrigger,Trigger1Y)),NA())</f>
        <v>2.0499922418872885E-2</v>
      </c>
    </row>
    <row r="1384" spans="2:17" x14ac:dyDescent="0.2">
      <c r="B1384" s="46" t="s">
        <v>42</v>
      </c>
      <c r="D1384" s="49">
        <f>_xll.qlCalendarAdvance(Calendar,$D1383,B1384,"f",FALSE)</f>
        <v>49066</v>
      </c>
      <c r="E1384" s="49">
        <f>_xll.qlInterestRateIndexValueDate(IndexON,D1384)</f>
        <v>49066</v>
      </c>
      <c r="F1384" s="52">
        <f>IFERROR(_xll.qlIndexFixing(IndexON,D1384,TRUE,_xll.ohTrigger(RecalcTrigger,TriggerON)),NA())</f>
        <v>1.9398952454237062E-2</v>
      </c>
      <c r="H1384" s="49">
        <f>_xll.qlCalendarAdvance(Calendar,$H1383,B1384,"f",FALSE)</f>
        <v>49066</v>
      </c>
      <c r="I1384" s="49">
        <f>_xll.qlInterestRateIndexValueDate(Index1M,$H1384)</f>
        <v>49068</v>
      </c>
      <c r="J1384" s="52">
        <f>IFERROR(_xll.qlIndexFixing(Index1M,$H1384,TRUE,_xll.ohTrigger(RecalcTrigger,Trigger1M)),NA())</f>
        <v>1.9559793052691954E-2</v>
      </c>
      <c r="K1384" s="52">
        <f>IFERROR(_xll.qlIndexFixing(ONIndex1M,I1384,TRUE,_xll.ohTrigger(RecalcTrigger,Trigger1M)),NA())</f>
        <v>1.9564815127113278E-2</v>
      </c>
      <c r="L1384" s="52">
        <f>IFERROR(_xll.qlIndexFixing(Index3M,H1384,TRUE,_xll.ohTrigger(RecalcTrigger,Trigger3M)),NA())</f>
        <v>1.9966220404254904E-2</v>
      </c>
      <c r="M1384" s="52">
        <f>IFERROR(_xll.qlIndexFixing(ONIndex3M,I1384,TRUE,_xll.ohTrigger(RecalcTrigger,Trigger3M)),NA())</f>
        <v>1.9994190039618331E-2</v>
      </c>
      <c r="N1384" s="52">
        <f>IFERROR(_xll.qlIndexFixing(Index6M,$H1384,TRUE,_xll.ohTrigger(RecalcTrigger,Trigger6M)),NA())</f>
        <v>2.0077551642793515E-2</v>
      </c>
      <c r="O1384" s="52">
        <f>IFERROR(_xll.qlIndexFixing(ONIndex6M,I1384,TRUE,_xll.ohTrigger(RecalcTrigger,Trigger6M)),NA())</f>
        <v>2.0149044916379921E-2</v>
      </c>
      <c r="P1384" s="52">
        <f>IFERROR(_xll.qlIndexFixing(Index1Y,$H1384,TRUE,_xll.ohTrigger(RecalcTrigger,Trigger1Y)),NA())</f>
        <v>2.0306679704521179E-2</v>
      </c>
      <c r="Q1384" s="52">
        <f>IFERROR(_xll.qlIndexFixing(ONIndex1Y,I1384,TRUE,_xll.ohTrigger(RecalcTrigger,Trigger1Y)),NA())</f>
        <v>2.0487407367877353E-2</v>
      </c>
    </row>
    <row r="1385" spans="2:17" x14ac:dyDescent="0.2">
      <c r="B1385" s="46" t="s">
        <v>42</v>
      </c>
      <c r="D1385" s="49">
        <f>_xll.qlCalendarAdvance(Calendar,$D1384,B1385,"f",FALSE)</f>
        <v>49073</v>
      </c>
      <c r="E1385" s="49">
        <f>_xll.qlInterestRateIndexValueDate(IndexON,D1385)</f>
        <v>49073</v>
      </c>
      <c r="F1385" s="52">
        <f>IFERROR(_xll.qlIndexFixing(IndexON,D1385,TRUE,_xll.ohTrigger(RecalcTrigger,TriggerON)),NA())</f>
        <v>1.9386993126628838E-2</v>
      </c>
      <c r="H1385" s="49">
        <f>_xll.qlCalendarAdvance(Calendar,$H1384,B1385,"f",FALSE)</f>
        <v>49073</v>
      </c>
      <c r="I1385" s="49">
        <f>_xll.qlInterestRateIndexValueDate(Index1M,$H1385)</f>
        <v>49075</v>
      </c>
      <c r="J1385" s="52">
        <f>IFERROR(_xll.qlIndexFixing(Index1M,$H1385,TRUE,_xll.ohTrigger(RecalcTrigger,Trigger1M)),NA())</f>
        <v>1.9546675707916572E-2</v>
      </c>
      <c r="K1385" s="52">
        <f>IFERROR(_xll.qlIndexFixing(ONIndex1M,I1385,TRUE,_xll.ohTrigger(RecalcTrigger,Trigger1M)),NA())</f>
        <v>1.9551767933707609E-2</v>
      </c>
      <c r="L1385" s="52">
        <f>IFERROR(_xll.qlIndexFixing(Index3M,H1385,TRUE,_xll.ohTrigger(RecalcTrigger,Trigger3M)),NA())</f>
        <v>1.9952911028841825E-2</v>
      </c>
      <c r="M1385" s="52">
        <f>IFERROR(_xll.qlIndexFixing(ONIndex3M,I1385,TRUE,_xll.ohTrigger(RecalcTrigger,Trigger3M)),NA())</f>
        <v>1.998109394756753E-2</v>
      </c>
      <c r="N1385" s="52">
        <f>IFERROR(_xll.qlIndexFixing(Index6M,$H1385,TRUE,_xll.ohTrigger(RecalcTrigger,Trigger6M)),NA())</f>
        <v>2.0063516222857562E-2</v>
      </c>
      <c r="O1385" s="52">
        <f>IFERROR(_xll.qlIndexFixing(ONIndex6M,I1385,TRUE,_xll.ohTrigger(RecalcTrigger,Trigger6M)),NA())</f>
        <v>2.0135446423328318E-2</v>
      </c>
      <c r="P1385" s="52">
        <f>IFERROR(_xll.qlIndexFixing(Index1Y,$H1385,TRUE,_xll.ohTrigger(RecalcTrigger,Trigger1Y)),NA())</f>
        <v>2.0290888450193351E-2</v>
      </c>
      <c r="Q1385" s="52">
        <f>IFERROR(_xll.qlIndexFixing(ONIndex1Y,I1385,TRUE,_xll.ohTrigger(RecalcTrigger,Trigger1Y)),NA())</f>
        <v>2.0472773473221295E-2</v>
      </c>
    </row>
    <row r="1386" spans="2:17" x14ac:dyDescent="0.2">
      <c r="B1386" s="46" t="s">
        <v>42</v>
      </c>
      <c r="D1386" s="49">
        <f>_xll.qlCalendarAdvance(Calendar,$D1385,B1386,"f",FALSE)</f>
        <v>49080</v>
      </c>
      <c r="E1386" s="49">
        <f>_xll.qlInterestRateIndexValueDate(IndexON,D1386)</f>
        <v>49080</v>
      </c>
      <c r="F1386" s="52">
        <f>IFERROR(_xll.qlIndexFixing(IndexON,D1386,TRUE,_xll.ohTrigger(RecalcTrigger,TriggerON)),NA())</f>
        <v>1.9375011878794979E-2</v>
      </c>
      <c r="H1386" s="49">
        <f>_xll.qlCalendarAdvance(Calendar,$H1385,B1386,"f",FALSE)</f>
        <v>49080</v>
      </c>
      <c r="I1386" s="49">
        <f>_xll.qlInterestRateIndexValueDate(Index1M,$H1386)</f>
        <v>49082</v>
      </c>
      <c r="J1386" s="52">
        <f>IFERROR(_xll.qlIndexFixing(Index1M,$H1386,TRUE,_xll.ohTrigger(RecalcTrigger,Trigger1M)),NA())</f>
        <v>1.9533529194928345E-2</v>
      </c>
      <c r="K1386" s="52">
        <f>IFERROR(_xll.qlIndexFixing(ONIndex1M,I1386,TRUE,_xll.ohTrigger(RecalcTrigger,Trigger1M)),NA())</f>
        <v>1.9538691303528921E-2</v>
      </c>
      <c r="L1386" s="52">
        <f>IFERROR(_xll.qlIndexFixing(Index3M,H1386,TRUE,_xll.ohTrigger(RecalcTrigger,Trigger3M)),NA())</f>
        <v>1.9939577298541077E-2</v>
      </c>
      <c r="M1386" s="52">
        <f>IFERROR(_xll.qlIndexFixing(ONIndex3M,I1386,TRUE,_xll.ohTrigger(RecalcTrigger,Trigger3M)),NA())</f>
        <v>1.9967972448160509E-2</v>
      </c>
      <c r="N1386" s="52">
        <f>IFERROR(_xll.qlIndexFixing(Index6M,$H1386,TRUE,_xll.ohTrigger(RecalcTrigger,Trigger6M)),NA())</f>
        <v>2.0049458289923692E-2</v>
      </c>
      <c r="O1386" s="52">
        <f>IFERROR(_xll.qlIndexFixing(ONIndex6M,I1386,TRUE,_xll.ohTrigger(RecalcTrigger,Trigger6M)),NA())</f>
        <v>2.0121823174479303E-2</v>
      </c>
      <c r="P1386" s="52">
        <f>IFERROR(_xll.qlIndexFixing(Index1Y,$H1386,TRUE,_xll.ohTrigger(RecalcTrigger,Trigger1Y)),NA())</f>
        <v>2.0275065016685655E-2</v>
      </c>
      <c r="Q1386" s="52">
        <f>IFERROR(_xll.qlIndexFixing(ONIndex1Y,I1386,TRUE,_xll.ohTrigger(RecalcTrigger,Trigger1Y)),NA())</f>
        <v>2.0458104174085889E-2</v>
      </c>
    </row>
    <row r="1387" spans="2:17" x14ac:dyDescent="0.2">
      <c r="B1387" s="46" t="s">
        <v>42</v>
      </c>
      <c r="D1387" s="49">
        <f>_xll.qlCalendarAdvance(Calendar,$D1386,B1387,"f",FALSE)</f>
        <v>49087</v>
      </c>
      <c r="E1387" s="49">
        <f>_xll.qlInterestRateIndexValueDate(IndexON,D1387)</f>
        <v>49087</v>
      </c>
      <c r="F1387" s="52">
        <f>IFERROR(_xll.qlIndexFixing(IndexON,D1387,TRUE,_xll.ohTrigger(RecalcTrigger,TriggerON)),NA())</f>
        <v>1.9363008918169555E-2</v>
      </c>
      <c r="H1387" s="49">
        <f>_xll.qlCalendarAdvance(Calendar,$H1386,B1387,"f",FALSE)</f>
        <v>49087</v>
      </c>
      <c r="I1387" s="49">
        <f>_xll.qlInterestRateIndexValueDate(Index1M,$H1387)</f>
        <v>49089</v>
      </c>
      <c r="J1387" s="52">
        <f>IFERROR(_xll.qlIndexFixing(Index1M,$H1387,TRUE,_xll.ohTrigger(RecalcTrigger,Trigger1M)),NA())</f>
        <v>1.9520353698422033E-2</v>
      </c>
      <c r="K1387" s="52">
        <f>IFERROR(_xll.qlIndexFixing(ONIndex1M,I1387,TRUE,_xll.ohTrigger(RecalcTrigger,Trigger1M)),NA())</f>
        <v>1.9525585420909763E-2</v>
      </c>
      <c r="L1387" s="52">
        <f>IFERROR(_xll.qlIndexFixing(Index3M,H1387,TRUE,_xll.ohTrigger(RecalcTrigger,Trigger3M)),NA())</f>
        <v>1.9926219405215703E-2</v>
      </c>
      <c r="M1387" s="52">
        <f>IFERROR(_xll.qlIndexFixing(ONIndex3M,I1387,TRUE,_xll.ohTrigger(RecalcTrigger,Trigger3M)),NA())</f>
        <v>1.9954825732044768E-2</v>
      </c>
      <c r="N1387" s="52">
        <f>IFERROR(_xll.qlIndexFixing(Index6M,$H1387,TRUE,_xll.ohTrigger(RecalcTrigger,Trigger6M)),NA())</f>
        <v>2.0035378034128842E-2</v>
      </c>
      <c r="O1387" s="52">
        <f>IFERROR(_xll.qlIndexFixing(ONIndex6M,I1387,TRUE,_xll.ohTrigger(RecalcTrigger,Trigger6M)),NA())</f>
        <v>2.0108175357442803E-2</v>
      </c>
      <c r="P1387" s="52">
        <f>IFERROR(_xll.qlIndexFixing(Index1Y,$H1387,TRUE,_xll.ohTrigger(RecalcTrigger,Trigger1Y)),NA())</f>
        <v>2.0259209551179422E-2</v>
      </c>
      <c r="Q1387" s="52">
        <f>IFERROR(_xll.qlIndexFixing(ONIndex1Y,I1387,TRUE,_xll.ohTrigger(RecalcTrigger,Trigger1Y)),NA())</f>
        <v>2.0443399613236934E-2</v>
      </c>
    </row>
    <row r="1388" spans="2:17" x14ac:dyDescent="0.2">
      <c r="B1388" s="46" t="s">
        <v>42</v>
      </c>
      <c r="D1388" s="49">
        <f>_xll.qlCalendarAdvance(Calendar,$D1387,B1388,"f",FALSE)</f>
        <v>49094</v>
      </c>
      <c r="E1388" s="49">
        <f>_xll.qlInterestRateIndexValueDate(IndexON,D1388)</f>
        <v>49094</v>
      </c>
      <c r="F1388" s="52">
        <f>IFERROR(_xll.qlIndexFixing(IndexON,D1388,TRUE,_xll.ohTrigger(RecalcTrigger,TriggerON)),NA())</f>
        <v>1.9350984452346509E-2</v>
      </c>
      <c r="H1388" s="49">
        <f>_xll.qlCalendarAdvance(Calendar,$H1387,B1388,"f",FALSE)</f>
        <v>49094</v>
      </c>
      <c r="I1388" s="49">
        <f>_xll.qlInterestRateIndexValueDate(Index1M,$H1388)</f>
        <v>49096</v>
      </c>
      <c r="J1388" s="52">
        <f>IFERROR(_xll.qlIndexFixing(Index1M,$H1388,TRUE,_xll.ohTrigger(RecalcTrigger,Trigger1M)),NA())</f>
        <v>1.9507149403094892E-2</v>
      </c>
      <c r="K1388" s="52">
        <f>IFERROR(_xll.qlIndexFixing(ONIndex1M,I1388,TRUE,_xll.ohTrigger(RecalcTrigger,Trigger1M)),NA())</f>
        <v>1.9512450470102749E-2</v>
      </c>
      <c r="L1388" s="52">
        <f>IFERROR(_xll.qlIndexFixing(Index3M,H1388,TRUE,_xll.ohTrigger(RecalcTrigger,Trigger3M)),NA())</f>
        <v>1.99128375407218E-2</v>
      </c>
      <c r="M1388" s="52">
        <f>IFERROR(_xll.qlIndexFixing(ONIndex3M,I1388,TRUE,_xll.ohTrigger(RecalcTrigger,Trigger3M)),NA())</f>
        <v>1.9941653989867802E-2</v>
      </c>
      <c r="N1388" s="52">
        <f>IFERROR(_xll.qlIndexFixing(Index6M,$H1388,TRUE,_xll.ohTrigger(RecalcTrigger,Trigger6M)),NA())</f>
        <v>2.0022655330808287E-2</v>
      </c>
      <c r="O1388" s="52">
        <f>IFERROR(_xll.qlIndexFixing(ONIndex6M,I1388,TRUE,_xll.ohTrigger(RecalcTrigger,Trigger6M)),NA())</f>
        <v>2.0094503159908683E-2</v>
      </c>
      <c r="P1388" s="52">
        <f>IFERROR(_xll.qlIndexFixing(Index1Y,$H1388,TRUE,_xll.ohTrigger(RecalcTrigger,Trigger1Y)),NA())</f>
        <v>2.0243322200849644E-2</v>
      </c>
      <c r="Q1388" s="52">
        <f>IFERROR(_xll.qlIndexFixing(ONIndex1Y,I1388,TRUE,_xll.ohTrigger(RecalcTrigger,Trigger1Y)),NA())</f>
        <v>2.0428659933520166E-2</v>
      </c>
    </row>
    <row r="1389" spans="2:17" x14ac:dyDescent="0.2">
      <c r="B1389" s="46" t="s">
        <v>42</v>
      </c>
      <c r="D1389" s="49">
        <f>_xll.qlCalendarAdvance(Calendar,$D1388,B1389,"f",FALSE)</f>
        <v>49101</v>
      </c>
      <c r="E1389" s="49">
        <f>_xll.qlInterestRateIndexValueDate(IndexON,D1389)</f>
        <v>49101</v>
      </c>
      <c r="F1389" s="52">
        <f>IFERROR(_xll.qlIndexFixing(IndexON,D1389,TRUE,_xll.ohTrigger(RecalcTrigger,TriggerON)),NA())</f>
        <v>1.9338938688839846E-2</v>
      </c>
      <c r="H1389" s="49">
        <f>_xll.qlCalendarAdvance(Calendar,$H1388,B1389,"f",FALSE)</f>
        <v>49101</v>
      </c>
      <c r="I1389" s="49">
        <f>_xll.qlInterestRateIndexValueDate(Index1M,$H1389)</f>
        <v>49103</v>
      </c>
      <c r="J1389" s="52">
        <f>IFERROR(_xll.qlIndexFixing(Index1M,$H1389,TRUE,_xll.ohTrigger(RecalcTrigger,Trigger1M)),NA())</f>
        <v>1.9493916493636687E-2</v>
      </c>
      <c r="K1389" s="52">
        <f>IFERROR(_xll.qlIndexFixing(ONIndex1M,I1389,TRUE,_xll.ohTrigger(RecalcTrigger,Trigger1M)),NA())</f>
        <v>1.9499286635360491E-2</v>
      </c>
      <c r="L1389" s="52">
        <f>IFERROR(_xll.qlIndexFixing(Index3M,H1389,TRUE,_xll.ohTrigger(RecalcTrigger,Trigger3M)),NA())</f>
        <v>1.9899431896917202E-2</v>
      </c>
      <c r="M1389" s="52">
        <f>IFERROR(_xll.qlIndexFixing(ONIndex3M,I1389,TRUE,_xll.ohTrigger(RecalcTrigger,Trigger3M)),NA())</f>
        <v>1.9928457412197176E-2</v>
      </c>
      <c r="N1389" s="52">
        <f>IFERROR(_xll.qlIndexFixing(Index6M,$H1389,TRUE,_xll.ohTrigger(RecalcTrigger,Trigger6M)),NA())</f>
        <v>2.0008537850038744E-2</v>
      </c>
      <c r="O1389" s="52">
        <f>IFERROR(_xll.qlIndexFixing(ONIndex6M,I1389,TRUE,_xll.ohTrigger(RecalcTrigger,Trigger6M)),NA())</f>
        <v>2.0080806769566806E-2</v>
      </c>
      <c r="P1389" s="52">
        <f>IFERROR(_xll.qlIndexFixing(Index1Y,$H1389,TRUE,_xll.ohTrigger(RecalcTrigger,Trigger1Y)),NA())</f>
        <v>2.0227403112866263E-2</v>
      </c>
      <c r="Q1389" s="52">
        <f>IFERROR(_xll.qlIndexFixing(ONIndex1Y,I1389,TRUE,_xll.ohTrigger(RecalcTrigger,Trigger1Y)),NA())</f>
        <v>2.0413885277461574E-2</v>
      </c>
    </row>
    <row r="1390" spans="2:17" x14ac:dyDescent="0.2">
      <c r="B1390" s="46" t="s">
        <v>42</v>
      </c>
      <c r="D1390" s="49">
        <f>_xll.qlCalendarAdvance(Calendar,$D1389,B1390,"f",FALSE)</f>
        <v>49108</v>
      </c>
      <c r="E1390" s="49">
        <f>_xll.qlInterestRateIndexValueDate(IndexON,D1390)</f>
        <v>49108</v>
      </c>
      <c r="F1390" s="52">
        <f>IFERROR(_xll.qlIndexFixing(IndexON,D1390,TRUE,_xll.ohTrigger(RecalcTrigger,TriggerON)),NA())</f>
        <v>1.9326871835243509E-2</v>
      </c>
      <c r="H1390" s="49">
        <f>_xll.qlCalendarAdvance(Calendar,$H1389,B1390,"f",FALSE)</f>
        <v>49108</v>
      </c>
      <c r="I1390" s="49">
        <f>_xll.qlInterestRateIndexValueDate(Index1M,$H1390)</f>
        <v>49110</v>
      </c>
      <c r="J1390" s="52">
        <f>IFERROR(_xll.qlIndexFixing(Index1M,$H1390,TRUE,_xll.ohTrigger(RecalcTrigger,Trigger1M)),NA())</f>
        <v>1.9480655154747173E-2</v>
      </c>
      <c r="K1390" s="52">
        <f>IFERROR(_xll.qlIndexFixing(ONIndex1M,I1390,TRUE,_xll.ohTrigger(RecalcTrigger,Trigger1M)),NA())</f>
        <v>1.9486094101095475E-2</v>
      </c>
      <c r="L1390" s="52">
        <f>IFERROR(_xll.qlIndexFixing(Index3M,H1390,TRUE,_xll.ohTrigger(RecalcTrigger,Trigger3M)),NA())</f>
        <v>1.9886002665652793E-2</v>
      </c>
      <c r="M1390" s="52">
        <f>IFERROR(_xll.qlIndexFixing(ONIndex3M,I1390,TRUE,_xll.ohTrigger(RecalcTrigger,Trigger3M)),NA())</f>
        <v>1.9915236189840257E-2</v>
      </c>
      <c r="N1390" s="52">
        <f>IFERROR(_xll.qlIndexFixing(Index6M,$H1390,TRUE,_xll.ohTrigger(RecalcTrigger,Trigger6M)),NA())</f>
        <v>1.9994398578021925E-2</v>
      </c>
      <c r="O1390" s="52">
        <f>IFERROR(_xll.qlIndexFixing(ONIndex6M,I1390,TRUE,_xll.ohTrigger(RecalcTrigger,Trigger6M)),NA())</f>
        <v>2.0067086374186971E-2</v>
      </c>
      <c r="P1390" s="52">
        <f>IFERROR(_xll.qlIndexFixing(Index1Y,$H1390,TRUE,_xll.ohTrigger(RecalcTrigger,Trigger1Y)),NA())</f>
        <v>2.0211452434391566E-2</v>
      </c>
      <c r="Q1390" s="52">
        <f>IFERROR(_xll.qlIndexFixing(ONIndex1Y,I1390,TRUE,_xll.ohTrigger(RecalcTrigger,Trigger1Y)),NA())</f>
        <v>2.0399075787986831E-2</v>
      </c>
    </row>
    <row r="1391" spans="2:17" x14ac:dyDescent="0.2">
      <c r="B1391" s="46" t="s">
        <v>42</v>
      </c>
      <c r="D1391" s="49">
        <f>_xll.qlCalendarAdvance(Calendar,$D1390,B1391,"f",FALSE)</f>
        <v>49115</v>
      </c>
      <c r="E1391" s="49">
        <f>_xll.qlInterestRateIndexValueDate(IndexON,D1391)</f>
        <v>49115</v>
      </c>
      <c r="F1391" s="52">
        <f>IFERROR(_xll.qlIndexFixing(IndexON,D1391,TRUE,_xll.ohTrigger(RecalcTrigger,TriggerON)),NA())</f>
        <v>1.9314784099151439E-2</v>
      </c>
      <c r="H1391" s="49">
        <f>_xll.qlCalendarAdvance(Calendar,$H1390,B1391,"f",FALSE)</f>
        <v>49115</v>
      </c>
      <c r="I1391" s="49">
        <f>_xll.qlInterestRateIndexValueDate(Index1M,$H1391)</f>
        <v>49117</v>
      </c>
      <c r="J1391" s="52">
        <f>IFERROR(_xll.qlIndexFixing(Index1M,$H1391,TRUE,_xll.ohTrigger(RecalcTrigger,Trigger1M)),NA())</f>
        <v>1.9467365571113615E-2</v>
      </c>
      <c r="K1391" s="52">
        <f>IFERROR(_xll.qlIndexFixing(ONIndex1M,I1391,TRUE,_xll.ohTrigger(RecalcTrigger,Trigger1M)),NA())</f>
        <v>1.9472873051480377E-2</v>
      </c>
      <c r="L1391" s="52">
        <f>IFERROR(_xll.qlIndexFixing(Index3M,H1391,TRUE,_xll.ohTrigger(RecalcTrigger,Trigger3M)),NA())</f>
        <v>1.9872550038782934E-2</v>
      </c>
      <c r="M1391" s="52">
        <f>IFERROR(_xll.qlIndexFixing(ONIndex3M,I1391,TRUE,_xll.ohTrigger(RecalcTrigger,Trigger3M)),NA())</f>
        <v>1.9901990513364609E-2</v>
      </c>
      <c r="N1391" s="52">
        <f>IFERROR(_xll.qlIndexFixing(Index6M,$H1391,TRUE,_xll.ohTrigger(RecalcTrigger,Trigger6M)),NA())</f>
        <v>1.9980237704838789E-2</v>
      </c>
      <c r="O1391" s="52">
        <f>IFERROR(_xll.qlIndexFixing(ONIndex6M,I1391,TRUE,_xll.ohTrigger(RecalcTrigger,Trigger6M)),NA())</f>
        <v>2.0053342161618914E-2</v>
      </c>
      <c r="P1391" s="52">
        <f>IFERROR(_xll.qlIndexFixing(Index1Y,$H1391,TRUE,_xll.ohTrigger(RecalcTrigger,Trigger1Y)),NA())</f>
        <v>2.0195470312583012E-2</v>
      </c>
      <c r="Q1391" s="52">
        <f>IFERROR(_xll.qlIndexFixing(ONIndex1Y,I1391,TRUE,_xll.ohTrigger(RecalcTrigger,Trigger1Y)),NA())</f>
        <v>2.03842316077818E-2</v>
      </c>
    </row>
    <row r="1392" spans="2:17" x14ac:dyDescent="0.2">
      <c r="B1392" s="46" t="s">
        <v>42</v>
      </c>
      <c r="D1392" s="49">
        <f>_xll.qlCalendarAdvance(Calendar,$D1391,B1392,"f",FALSE)</f>
        <v>49122</v>
      </c>
      <c r="E1392" s="49">
        <f>_xll.qlInterestRateIndexValueDate(IndexON,D1392)</f>
        <v>49122</v>
      </c>
      <c r="F1392" s="52">
        <f>IFERROR(_xll.qlIndexFixing(IndexON,D1392,TRUE,_xll.ohTrigger(RecalcTrigger,TriggerON)),NA())</f>
        <v>1.9302675688157578E-2</v>
      </c>
      <c r="H1392" s="49">
        <f>_xll.qlCalendarAdvance(Calendar,$H1391,B1392,"f",FALSE)</f>
        <v>49122</v>
      </c>
      <c r="I1392" s="49">
        <f>_xll.qlInterestRateIndexValueDate(Index1M,$H1392)</f>
        <v>49124</v>
      </c>
      <c r="J1392" s="52">
        <f>IFERROR(_xll.qlIndexFixing(Index1M,$H1392,TRUE,_xll.ohTrigger(RecalcTrigger,Trigger1M)),NA())</f>
        <v>1.9454047927430773E-2</v>
      </c>
      <c r="K1392" s="52">
        <f>IFERROR(_xll.qlIndexFixing(ONIndex1M,I1392,TRUE,_xll.ohTrigger(RecalcTrigger,Trigger1M)),NA())</f>
        <v>1.9459623670767812E-2</v>
      </c>
      <c r="L1392" s="52">
        <f>IFERROR(_xll.qlIndexFixing(Index3M,H1392,TRUE,_xll.ohTrigger(RecalcTrigger,Trigger3M)),NA())</f>
        <v>1.9859074208156764E-2</v>
      </c>
      <c r="M1392" s="52">
        <f>IFERROR(_xll.qlIndexFixing(ONIndex3M,I1392,TRUE,_xll.ohTrigger(RecalcTrigger,Trigger3M)),NA())</f>
        <v>1.9888720573337793E-2</v>
      </c>
      <c r="N1392" s="52">
        <f>IFERROR(_xll.qlIndexFixing(Index6M,$H1392,TRUE,_xll.ohTrigger(RecalcTrigger,Trigger6M)),NA())</f>
        <v>1.9966055420563737E-2</v>
      </c>
      <c r="O1392" s="52">
        <f>IFERROR(_xll.qlIndexFixing(ONIndex6M,I1392,TRUE,_xll.ohTrigger(RecalcTrigger,Trigger6M)),NA())</f>
        <v>2.0039574319392628E-2</v>
      </c>
      <c r="P1392" s="52">
        <f>IFERROR(_xll.qlIndexFixing(Index1Y,$H1392,TRUE,_xll.ohTrigger(RecalcTrigger,Trigger1Y)),NA())</f>
        <v>2.0179456894590622E-2</v>
      </c>
      <c r="Q1392" s="52">
        <f>IFERROR(_xll.qlIndexFixing(ONIndex1Y,I1392,TRUE,_xll.ohTrigger(RecalcTrigger,Trigger1Y)),NA())</f>
        <v>2.0369352879452407E-2</v>
      </c>
    </row>
    <row r="1393" spans="2:17" x14ac:dyDescent="0.2">
      <c r="B1393" s="46" t="s">
        <v>42</v>
      </c>
      <c r="D1393" s="49">
        <f>_xll.qlCalendarAdvance(Calendar,$D1392,B1393,"f",FALSE)</f>
        <v>49129</v>
      </c>
      <c r="E1393" s="49">
        <f>_xll.qlInterestRateIndexValueDate(IndexON,D1393)</f>
        <v>49129</v>
      </c>
      <c r="F1393" s="52">
        <f>IFERROR(_xll.qlIndexFixing(IndexON,D1393,TRUE,_xll.ohTrigger(RecalcTrigger,TriggerON)),NA())</f>
        <v>1.9290546809855869E-2</v>
      </c>
      <c r="H1393" s="49">
        <f>_xll.qlCalendarAdvance(Calendar,$H1392,B1393,"f",FALSE)</f>
        <v>49129</v>
      </c>
      <c r="I1393" s="49">
        <f>_xll.qlInterestRateIndexValueDate(Index1M,$H1393)</f>
        <v>49131</v>
      </c>
      <c r="J1393" s="52">
        <f>IFERROR(_xll.qlIndexFixing(Index1M,$H1393,TRUE,_xll.ohTrigger(RecalcTrigger,Trigger1M)),NA())</f>
        <v>1.9440702408388411E-2</v>
      </c>
      <c r="K1393" s="52">
        <f>IFERROR(_xll.qlIndexFixing(ONIndex1M,I1393,TRUE,_xll.ohTrigger(RecalcTrigger,Trigger1M)),NA())</f>
        <v>1.9446346143370263E-2</v>
      </c>
      <c r="L1393" s="52">
        <f>IFERROR(_xll.qlIndexFixing(Index3M,H1393,TRUE,_xll.ohTrigger(RecalcTrigger,Trigger3M)),NA())</f>
        <v>1.9845575365619088E-2</v>
      </c>
      <c r="M1393" s="52">
        <f>IFERROR(_xll.qlIndexFixing(ONIndex3M,I1393,TRUE,_xll.ohTrigger(RecalcTrigger,Trigger3M)),NA())</f>
        <v>1.9875426560567178E-2</v>
      </c>
      <c r="N1393" s="52">
        <f>IFERROR(_xll.qlIndexFixing(Index6M,$H1393,TRUE,_xll.ohTrigger(RecalcTrigger,Trigger6M)),NA())</f>
        <v>1.995043836637142E-2</v>
      </c>
      <c r="O1393" s="52">
        <f>IFERROR(_xll.qlIndexFixing(ONIndex6M,I1393,TRUE,_xll.ohTrigger(RecalcTrigger,Trigger6M)),NA())</f>
        <v>2.0025783035357847E-2</v>
      </c>
      <c r="P1393" s="52">
        <f>IFERROR(_xll.qlIndexFixing(Index1Y,$H1393,TRUE,_xll.ohTrigger(RecalcTrigger,Trigger1Y)),NA())</f>
        <v>2.016341232755894E-2</v>
      </c>
      <c r="Q1393" s="52">
        <f>IFERROR(_xll.qlIndexFixing(ONIndex1Y,I1393,TRUE,_xll.ohTrigger(RecalcTrigger,Trigger1Y)),NA())</f>
        <v>2.0354439745924324E-2</v>
      </c>
    </row>
    <row r="1394" spans="2:17" x14ac:dyDescent="0.2">
      <c r="B1394" s="46" t="s">
        <v>42</v>
      </c>
      <c r="D1394" s="49">
        <f>_xll.qlCalendarAdvance(Calendar,$D1393,B1394,"f",FALSE)</f>
        <v>49136</v>
      </c>
      <c r="E1394" s="49">
        <f>_xll.qlInterestRateIndexValueDate(IndexON,D1394)</f>
        <v>49136</v>
      </c>
      <c r="F1394" s="52">
        <f>IFERROR(_xll.qlIndexFixing(IndexON,D1394,TRUE,_xll.ohTrigger(RecalcTrigger,TriggerON)),NA())</f>
        <v>1.9278397671680381E-2</v>
      </c>
      <c r="H1394" s="49">
        <f>_xll.qlCalendarAdvance(Calendar,$H1393,B1394,"f",FALSE)</f>
        <v>49136</v>
      </c>
      <c r="I1394" s="49">
        <f>_xll.qlInterestRateIndexValueDate(Index1M,$H1394)</f>
        <v>49138</v>
      </c>
      <c r="J1394" s="52">
        <f>IFERROR(_xll.qlIndexFixing(Index1M,$H1394,TRUE,_xll.ohTrigger(RecalcTrigger,Trigger1M)),NA())</f>
        <v>1.9427329198678789E-2</v>
      </c>
      <c r="K1394" s="52">
        <f>IFERROR(_xll.qlIndexFixing(ONIndex1M,I1394,TRUE,_xll.ohTrigger(RecalcTrigger,Trigger1M)),NA())</f>
        <v>1.9433040653460409E-2</v>
      </c>
      <c r="L1394" s="52">
        <f>IFERROR(_xll.qlIndexFixing(Index3M,H1394,TRUE,_xll.ohTrigger(RecalcTrigger,Trigger3M)),NA())</f>
        <v>1.9832053703017313E-2</v>
      </c>
      <c r="M1394" s="52">
        <f>IFERROR(_xll.qlIndexFixing(ONIndex3M,I1394,TRUE,_xll.ohTrigger(RecalcTrigger,Trigger3M)),NA())</f>
        <v>1.9862108665700262E-2</v>
      </c>
      <c r="N1394" s="52">
        <f>IFERROR(_xll.qlIndexFixing(Index6M,$H1394,TRUE,_xll.ohTrigger(RecalcTrigger,Trigger6M)),NA())</f>
        <v>1.9936207173995059E-2</v>
      </c>
      <c r="O1394" s="52">
        <f>IFERROR(_xll.qlIndexFixing(ONIndex6M,I1394,TRUE,_xll.ohTrigger(RecalcTrigger,Trigger6M)),NA())</f>
        <v>2.0011968497124499E-2</v>
      </c>
      <c r="P1394" s="52">
        <f>IFERROR(_xll.qlIndexFixing(Index1Y,$H1394,TRUE,_xll.ohTrigger(RecalcTrigger,Trigger1Y)),NA())</f>
        <v>2.014733675862572E-2</v>
      </c>
      <c r="Q1394" s="52">
        <f>IFERROR(_xll.qlIndexFixing(ONIndex1Y,I1394,TRUE,_xll.ohTrigger(RecalcTrigger,Trigger1Y)),NA())</f>
        <v>2.0339492349803479E-2</v>
      </c>
    </row>
    <row r="1395" spans="2:17" x14ac:dyDescent="0.2">
      <c r="B1395" s="46" t="s">
        <v>42</v>
      </c>
      <c r="D1395" s="49">
        <f>_xll.qlCalendarAdvance(Calendar,$D1394,B1395,"f",FALSE)</f>
        <v>49143</v>
      </c>
      <c r="E1395" s="49">
        <f>_xll.qlInterestRateIndexValueDate(IndexON,D1395)</f>
        <v>49143</v>
      </c>
      <c r="F1395" s="52">
        <f>IFERROR(_xll.qlIndexFixing(IndexON,D1395,TRUE,_xll.ohTrigger(RecalcTrigger,TriggerON)),NA())</f>
        <v>1.9266228481304992E-2</v>
      </c>
      <c r="H1395" s="49">
        <f>_xll.qlCalendarAdvance(Calendar,$H1394,B1395,"f",FALSE)</f>
        <v>49143</v>
      </c>
      <c r="I1395" s="49">
        <f>_xll.qlInterestRateIndexValueDate(Index1M,$H1395)</f>
        <v>49145</v>
      </c>
      <c r="J1395" s="52">
        <f>IFERROR(_xll.qlIndexFixing(Index1M,$H1395,TRUE,_xll.ohTrigger(RecalcTrigger,Trigger1M)),NA())</f>
        <v>1.9413928482994169E-2</v>
      </c>
      <c r="K1395" s="52">
        <f>IFERROR(_xll.qlIndexFixing(ONIndex1M,I1395,TRUE,_xll.ohTrigger(RecalcTrigger,Trigger1M)),NA())</f>
        <v>1.9419707385370799E-2</v>
      </c>
      <c r="L1395" s="52">
        <f>IFERROR(_xll.qlIndexFixing(Index3M,H1395,TRUE,_xll.ohTrigger(RecalcTrigger,Trigger3M)),NA())</f>
        <v>1.9818509412192764E-2</v>
      </c>
      <c r="M1395" s="52">
        <f>IFERROR(_xll.qlIndexFixing(ONIndex3M,I1395,TRUE,_xll.ohTrigger(RecalcTrigger,Trigger3M)),NA())</f>
        <v>1.9848767079144736E-2</v>
      </c>
      <c r="N1395" s="52">
        <f>IFERROR(_xll.qlIndexFixing(Index6M,$H1395,TRUE,_xll.ohTrigger(RecalcTrigger,Trigger6M)),NA())</f>
        <v>1.9921955179685615E-2</v>
      </c>
      <c r="O1395" s="52">
        <f>IFERROR(_xll.qlIndexFixing(ONIndex6M,I1395,TRUE,_xll.ohTrigger(RecalcTrigger,Trigger6M)),NA())</f>
        <v>1.9998130892462385E-2</v>
      </c>
      <c r="P1395" s="52">
        <f>IFERROR(_xll.qlIndexFixing(Index1Y,$H1395,TRUE,_xll.ohTrigger(RecalcTrigger,Trigger1Y)),NA())</f>
        <v>2.0131230334922364E-2</v>
      </c>
      <c r="Q1395" s="52">
        <f>IFERROR(_xll.qlIndexFixing(ONIndex1Y,I1395,TRUE,_xll.ohTrigger(RecalcTrigger,Trigger1Y)),NA())</f>
        <v>2.0324510833775733E-2</v>
      </c>
    </row>
    <row r="1396" spans="2:17" x14ac:dyDescent="0.2">
      <c r="B1396" s="46" t="s">
        <v>42</v>
      </c>
      <c r="D1396" s="49">
        <f>_xll.qlCalendarAdvance(Calendar,$D1395,B1396,"f",FALSE)</f>
        <v>49150</v>
      </c>
      <c r="E1396" s="49">
        <f>_xll.qlInterestRateIndexValueDate(IndexON,D1396)</f>
        <v>49150</v>
      </c>
      <c r="F1396" s="52">
        <f>IFERROR(_xll.qlIndexFixing(IndexON,D1396,TRUE,_xll.ohTrigger(RecalcTrigger,TriggerON)),NA())</f>
        <v>1.9254039446403581E-2</v>
      </c>
      <c r="H1396" s="49">
        <f>_xll.qlCalendarAdvance(Calendar,$H1395,B1396,"f",FALSE)</f>
        <v>49150</v>
      </c>
      <c r="I1396" s="49">
        <f>_xll.qlInterestRateIndexValueDate(Index1M,$H1396)</f>
        <v>49152</v>
      </c>
      <c r="J1396" s="52">
        <f>IFERROR(_xll.qlIndexFixing(Index1M,$H1396,TRUE,_xll.ohTrigger(RecalcTrigger,Trigger1M)),NA())</f>
        <v>1.9400500446021818E-2</v>
      </c>
      <c r="K1396" s="52">
        <f>IFERROR(_xll.qlIndexFixing(ONIndex1M,I1396,TRUE,_xll.ohTrigger(RecalcTrigger,Trigger1M)),NA())</f>
        <v>1.9406346523433982E-2</v>
      </c>
      <c r="L1396" s="52">
        <f>IFERROR(_xll.qlIndexFixing(Index3M,H1396,TRUE,_xll.ohTrigger(RecalcTrigger,Trigger3M)),NA())</f>
        <v>1.9804942684988506E-2</v>
      </c>
      <c r="M1396" s="52">
        <f>IFERROR(_xll.qlIndexFixing(ONIndex3M,I1396,TRUE,_xll.ohTrigger(RecalcTrigger,Trigger3M)),NA())</f>
        <v>1.9835401991947776E-2</v>
      </c>
      <c r="N1396" s="52">
        <f>IFERROR(_xll.qlIndexFixing(Index6M,$H1396,TRUE,_xll.ohTrigger(RecalcTrigger,Trigger6M)),NA())</f>
        <v>1.9907682573535767E-2</v>
      </c>
      <c r="O1396" s="52">
        <f>IFERROR(_xll.qlIndexFixing(ONIndex6M,I1396,TRUE,_xll.ohTrigger(RecalcTrigger,Trigger6M)),NA())</f>
        <v>1.9984270409061367E-2</v>
      </c>
      <c r="P1396" s="52">
        <f>IFERROR(_xll.qlIndexFixing(Index1Y,$H1396,TRUE,_xll.ohTrigger(RecalcTrigger,Trigger1Y)),NA())</f>
        <v>2.0115093203573482E-2</v>
      </c>
      <c r="Q1396" s="52">
        <f>IFERROR(_xll.qlIndexFixing(ONIndex1Y,I1396,TRUE,_xll.ohTrigger(RecalcTrigger,Trigger1Y)),NA())</f>
        <v>2.0309495340846695E-2</v>
      </c>
    </row>
    <row r="1397" spans="2:17" x14ac:dyDescent="0.2">
      <c r="B1397" s="46" t="s">
        <v>42</v>
      </c>
      <c r="D1397" s="49">
        <f>_xll.qlCalendarAdvance(Calendar,$D1396,B1397,"f",FALSE)</f>
        <v>49157</v>
      </c>
      <c r="E1397" s="49">
        <f>_xll.qlInterestRateIndexValueDate(IndexON,D1397)</f>
        <v>49157</v>
      </c>
      <c r="F1397" s="52">
        <f>IFERROR(_xll.qlIndexFixing(IndexON,D1397,TRUE,_xll.ohTrigger(RecalcTrigger,TriggerON)),NA())</f>
        <v>1.9241830774330282E-2</v>
      </c>
      <c r="H1397" s="49">
        <f>_xll.qlCalendarAdvance(Calendar,$H1396,B1397,"f",FALSE)</f>
        <v>49157</v>
      </c>
      <c r="I1397" s="49">
        <f>_xll.qlInterestRateIndexValueDate(Index1M,$H1397)</f>
        <v>49159</v>
      </c>
      <c r="J1397" s="52">
        <f>IFERROR(_xll.qlIndexFixing(Index1M,$H1397,TRUE,_xll.ohTrigger(RecalcTrigger,Trigger1M)),NA())</f>
        <v>1.9387045272448999E-2</v>
      </c>
      <c r="K1397" s="52">
        <f>IFERROR(_xll.qlIndexFixing(ONIndex1M,I1397,TRUE,_xll.ohTrigger(RecalcTrigger,Trigger1M)),NA())</f>
        <v>1.939295825190257E-2</v>
      </c>
      <c r="L1397" s="52">
        <f>IFERROR(_xll.qlIndexFixing(Index3M,H1397,TRUE,_xll.ohTrigger(RecalcTrigger,Trigger3M)),NA())</f>
        <v>1.9791353713239781E-2</v>
      </c>
      <c r="M1397" s="52">
        <f>IFERROR(_xll.qlIndexFixing(ONIndex3M,I1397,TRUE,_xll.ohTrigger(RecalcTrigger,Trigger3M)),NA())</f>
        <v>1.9822013594517074E-2</v>
      </c>
      <c r="N1397" s="52">
        <f>IFERROR(_xll.qlIndexFixing(Index6M,$H1397,TRUE,_xll.ohTrigger(RecalcTrigger,Trigger6M)),NA())</f>
        <v>1.9893389545635177E-2</v>
      </c>
      <c r="O1397" s="52">
        <f>IFERROR(_xll.qlIndexFixing(ONIndex6M,I1397,TRUE,_xll.ohTrigger(RecalcTrigger,Trigger6M)),NA())</f>
        <v>1.9970387234851117E-2</v>
      </c>
      <c r="P1397" s="52">
        <f>IFERROR(_xll.qlIndexFixing(Index1Y,$H1397,TRUE,_xll.ohTrigger(RecalcTrigger,Trigger1Y)),NA())</f>
        <v>2.0098925511697126E-2</v>
      </c>
      <c r="Q1397" s="52">
        <f>IFERROR(_xll.qlIndexFixing(ONIndex1Y,I1397,TRUE,_xll.ohTrigger(RecalcTrigger,Trigger1Y)),NA())</f>
        <v>2.0294446013542355E-2</v>
      </c>
    </row>
    <row r="1398" spans="2:17" x14ac:dyDescent="0.2">
      <c r="B1398" s="46" t="s">
        <v>42</v>
      </c>
      <c r="D1398" s="49">
        <f>_xll.qlCalendarAdvance(Calendar,$D1397,B1398,"f",FALSE)</f>
        <v>49164</v>
      </c>
      <c r="E1398" s="49">
        <f>_xll.qlInterestRateIndexValueDate(IndexON,D1398)</f>
        <v>49164</v>
      </c>
      <c r="F1398" s="52">
        <f>IFERROR(_xll.qlIndexFixing(IndexON,D1398,TRUE,_xll.ohTrigger(RecalcTrigger,TriggerON)),NA())</f>
        <v>1.9229602672758972E-2</v>
      </c>
      <c r="H1398" s="49">
        <f>_xll.qlCalendarAdvance(Calendar,$H1397,B1398,"f",FALSE)</f>
        <v>49164</v>
      </c>
      <c r="I1398" s="49">
        <f>_xll.qlInterestRateIndexValueDate(Index1M,$H1398)</f>
        <v>49166</v>
      </c>
      <c r="J1398" s="52">
        <f>IFERROR(_xll.qlIndexFixing(Index1M,$H1398,TRUE,_xll.ohTrigger(RecalcTrigger,Trigger1M)),NA())</f>
        <v>1.9373563146965478E-2</v>
      </c>
      <c r="K1398" s="52">
        <f>IFERROR(_xll.qlIndexFixing(ONIndex1M,I1398,TRUE,_xll.ohTrigger(RecalcTrigger,Trigger1M)),NA())</f>
        <v>1.9379542755029178E-2</v>
      </c>
      <c r="L1398" s="52">
        <f>IFERROR(_xll.qlIndexFixing(Index3M,H1398,TRUE,_xll.ohTrigger(RecalcTrigger,Trigger3M)),NA())</f>
        <v>1.9777742688783566E-2</v>
      </c>
      <c r="M1398" s="52">
        <f>IFERROR(_xll.qlIndexFixing(ONIndex3M,I1398,TRUE,_xll.ohTrigger(RecalcTrigger,Trigger3M)),NA())</f>
        <v>1.9808602077580062E-2</v>
      </c>
      <c r="N1398" s="52">
        <f>IFERROR(_xll.qlIndexFixing(Index6M,$H1398,TRUE,_xll.ohTrigger(RecalcTrigger,Trigger6M)),NA())</f>
        <v>1.9879076286068779E-2</v>
      </c>
      <c r="O1398" s="52">
        <f>IFERROR(_xll.qlIndexFixing(ONIndex6M,I1398,TRUE,_xll.ohTrigger(RecalcTrigger,Trigger6M)),NA())</f>
        <v>1.9956481557281691E-2</v>
      </c>
      <c r="P1398" s="52">
        <f>IFERROR(_xll.qlIndexFixing(Index1Y,$H1398,TRUE,_xll.ohTrigger(RecalcTrigger,Trigger1Y)),NA())</f>
        <v>2.0082727406406074E-2</v>
      </c>
      <c r="Q1398" s="52">
        <f>IFERROR(_xll.qlIndexFixing(ONIndex1Y,I1398,TRUE,_xll.ohTrigger(RecalcTrigger,Trigger1Y)),NA())</f>
        <v>2.0279362994628514E-2</v>
      </c>
    </row>
    <row r="1399" spans="2:17" x14ac:dyDescent="0.2">
      <c r="B1399" s="46" t="s">
        <v>42</v>
      </c>
      <c r="D1399" s="49">
        <f>_xll.qlCalendarAdvance(Calendar,$D1398,B1399,"f",FALSE)</f>
        <v>49171</v>
      </c>
      <c r="E1399" s="49">
        <f>_xll.qlInterestRateIndexValueDate(IndexON,D1399)</f>
        <v>49171</v>
      </c>
      <c r="F1399" s="52">
        <f>IFERROR(_xll.qlIndexFixing(IndexON,D1399,TRUE,_xll.ohTrigger(RecalcTrigger,TriggerON)),NA())</f>
        <v>1.9217355349283594E-2</v>
      </c>
      <c r="H1399" s="49">
        <f>_xll.qlCalendarAdvance(Calendar,$H1398,B1399,"f",FALSE)</f>
        <v>49171</v>
      </c>
      <c r="I1399" s="49">
        <f>_xll.qlInterestRateIndexValueDate(Index1M,$H1399)</f>
        <v>49173</v>
      </c>
      <c r="J1399" s="52">
        <f>IFERROR(_xll.qlIndexFixing(Index1M,$H1399,TRUE,_xll.ohTrigger(RecalcTrigger,Trigger1M)),NA())</f>
        <v>1.9360054254258519E-2</v>
      </c>
      <c r="K1399" s="52">
        <f>IFERROR(_xll.qlIndexFixing(ONIndex1M,I1399,TRUE,_xll.ohTrigger(RecalcTrigger,Trigger1M)),NA())</f>
        <v>1.9366100217146354E-2</v>
      </c>
      <c r="L1399" s="52">
        <f>IFERROR(_xll.qlIndexFixing(Index3M,H1399,TRUE,_xll.ohTrigger(RecalcTrigger,Trigger3M)),NA())</f>
        <v>1.9764109803453375E-2</v>
      </c>
      <c r="M1399" s="52">
        <f>IFERROR(_xll.qlIndexFixing(ONIndex3M,I1399,TRUE,_xll.ohTrigger(RecalcTrigger,Trigger3M)),NA())</f>
        <v>1.9795167631704302E-2</v>
      </c>
      <c r="N1399" s="52">
        <f>IFERROR(_xll.qlIndexFixing(Index6M,$H1399,TRUE,_xll.ohTrigger(RecalcTrigger,Trigger6M)),NA())</f>
        <v>1.9864742984915501E-2</v>
      </c>
      <c r="O1399" s="52">
        <f>IFERROR(_xll.qlIndexFixing(ONIndex6M,I1399,TRUE,_xll.ohTrigger(RecalcTrigger,Trigger6M)),NA())</f>
        <v>1.9942553564042953E-2</v>
      </c>
      <c r="P1399" s="52">
        <f>IFERROR(_xll.qlIndexFixing(Index1Y,$H1399,TRUE,_xll.ohTrigger(RecalcTrigger,Trigger1Y)),NA())</f>
        <v>2.0066499034804799E-2</v>
      </c>
      <c r="Q1399" s="52">
        <f>IFERROR(_xll.qlIndexFixing(ONIndex1Y,I1399,TRUE,_xll.ohTrigger(RecalcTrigger,Trigger1Y)),NA())</f>
        <v>2.0264246426791033E-2</v>
      </c>
    </row>
    <row r="1400" spans="2:17" x14ac:dyDescent="0.2">
      <c r="B1400" s="46" t="s">
        <v>42</v>
      </c>
      <c r="D1400" s="49">
        <f>_xll.qlCalendarAdvance(Calendar,$D1399,B1400,"f",FALSE)</f>
        <v>49178</v>
      </c>
      <c r="E1400" s="49">
        <f>_xll.qlInterestRateIndexValueDate(IndexON,D1400)</f>
        <v>49178</v>
      </c>
      <c r="F1400" s="52">
        <f>IFERROR(_xll.qlIndexFixing(IndexON,D1400,TRUE,_xll.ohTrigger(RecalcTrigger,TriggerON)),NA())</f>
        <v>1.9205089011498089E-2</v>
      </c>
      <c r="H1400" s="49">
        <f>_xll.qlCalendarAdvance(Calendar,$H1399,B1400,"f",FALSE)</f>
        <v>49178</v>
      </c>
      <c r="I1400" s="49">
        <f>_xll.qlInterestRateIndexValueDate(Index1M,$H1400)</f>
        <v>49180</v>
      </c>
      <c r="J1400" s="52">
        <f>IFERROR(_xll.qlIndexFixing(Index1M,$H1400,TRUE,_xll.ohTrigger(RecalcTrigger,Trigger1M)),NA())</f>
        <v>1.9346518779017885E-2</v>
      </c>
      <c r="K1400" s="52">
        <f>IFERROR(_xll.qlIndexFixing(ONIndex1M,I1400,TRUE,_xll.ohTrigger(RecalcTrigger,Trigger1M)),NA())</f>
        <v>1.9352630822506711E-2</v>
      </c>
      <c r="L1400" s="52">
        <f>IFERROR(_xll.qlIndexFixing(Index3M,H1400,TRUE,_xll.ohTrigger(RecalcTrigger,Trigger3M)),NA())</f>
        <v>1.9750455249080968E-2</v>
      </c>
      <c r="M1400" s="52">
        <f>IFERROR(_xll.qlIndexFixing(ONIndex3M,I1400,TRUE,_xll.ohTrigger(RecalcTrigger,Trigger3M)),NA())</f>
        <v>1.9781710447617229E-2</v>
      </c>
      <c r="N1400" s="52">
        <f>IFERROR(_xll.qlIndexFixing(Index6M,$H1400,TRUE,_xll.ohTrigger(RecalcTrigger,Trigger6M)),NA())</f>
        <v>1.9850389832250386E-2</v>
      </c>
      <c r="O1400" s="52">
        <f>IFERROR(_xll.qlIndexFixing(ONIndex6M,I1400,TRUE,_xll.ohTrigger(RecalcTrigger,Trigger6M)),NA())</f>
        <v>1.9928603443064574E-2</v>
      </c>
      <c r="P1400" s="52">
        <f>IFERROR(_xll.qlIndexFixing(Index1Y,$H1400,TRUE,_xll.ohTrigger(RecalcTrigger,Trigger1Y)),NA())</f>
        <v>2.0050240543991855E-2</v>
      </c>
      <c r="Q1400" s="52">
        <f>IFERROR(_xll.qlIndexFixing(ONIndex1Y,I1400,TRUE,_xll.ohTrigger(RecalcTrigger,Trigger1Y)),NA())</f>
        <v>2.0249096452955584E-2</v>
      </c>
    </row>
    <row r="1401" spans="2:17" x14ac:dyDescent="0.2">
      <c r="B1401" s="46" t="s">
        <v>42</v>
      </c>
      <c r="D1401" s="49">
        <f>_xll.qlCalendarAdvance(Calendar,$D1400,B1401,"f",FALSE)</f>
        <v>49185</v>
      </c>
      <c r="E1401" s="49">
        <f>_xll.qlInterestRateIndexValueDate(IndexON,D1401)</f>
        <v>49185</v>
      </c>
      <c r="F1401" s="52">
        <f>IFERROR(_xll.qlIndexFixing(IndexON,D1401,TRUE,_xll.ohTrigger(RecalcTrigger,TriggerON)),NA())</f>
        <v>1.9192803866916464E-2</v>
      </c>
      <c r="H1401" s="49">
        <f>_xll.qlCalendarAdvance(Calendar,$H1400,B1401,"f",FALSE)</f>
        <v>49185</v>
      </c>
      <c r="I1401" s="49">
        <f>_xll.qlInterestRateIndexValueDate(Index1M,$H1401)</f>
        <v>49187</v>
      </c>
      <c r="J1401" s="52">
        <f>IFERROR(_xll.qlIndexFixing(Index1M,$H1401,TRUE,_xll.ohTrigger(RecalcTrigger,Trigger1M)),NA())</f>
        <v>1.9334312481670776E-2</v>
      </c>
      <c r="K1401" s="52">
        <f>IFERROR(_xll.qlIndexFixing(ONIndex1M,I1401,TRUE,_xll.ohTrigger(RecalcTrigger,Trigger1M)),NA())</f>
        <v>1.9339134755362863E-2</v>
      </c>
      <c r="L1401" s="52">
        <f>IFERROR(_xll.qlIndexFixing(Index3M,H1401,TRUE,_xll.ohTrigger(RecalcTrigger,Trigger3M)),NA())</f>
        <v>1.9737219942001793E-2</v>
      </c>
      <c r="M1401" s="52">
        <f>IFERROR(_xll.qlIndexFixing(ONIndex3M,I1401,TRUE,_xll.ohTrigger(RecalcTrigger,Trigger3M)),NA())</f>
        <v>1.976823071596634E-2</v>
      </c>
      <c r="N1401" s="52">
        <f>IFERROR(_xll.qlIndexFixing(Index6M,$H1401,TRUE,_xll.ohTrigger(RecalcTrigger,Trigger6M)),NA())</f>
        <v>1.9838458770863952E-2</v>
      </c>
      <c r="O1401" s="52">
        <f>IFERROR(_xll.qlIndexFixing(ONIndex6M,I1401,TRUE,_xll.ohTrigger(RecalcTrigger,Trigger6M)),NA())</f>
        <v>1.9914631382036418E-2</v>
      </c>
      <c r="P1401" s="52">
        <f>IFERROR(_xll.qlIndexFixing(Index1Y,$H1401,TRUE,_xll.ohTrigger(RecalcTrigger,Trigger1Y)),NA())</f>
        <v>2.0033952081058997E-2</v>
      </c>
      <c r="Q1401" s="52">
        <f>IFERROR(_xll.qlIndexFixing(ONIndex1Y,I1401,TRUE,_xll.ohTrigger(RecalcTrigger,Trigger1Y)),NA())</f>
        <v>2.0233913215488286E-2</v>
      </c>
    </row>
    <row r="1402" spans="2:17" x14ac:dyDescent="0.2">
      <c r="B1402" s="46" t="s">
        <v>42</v>
      </c>
      <c r="D1402" s="49">
        <f>_xll.qlCalendarAdvance(Calendar,$D1401,B1402,"f",FALSE)</f>
        <v>49192</v>
      </c>
      <c r="E1402" s="49">
        <f>_xll.qlInterestRateIndexValueDate(IndexON,D1402)</f>
        <v>49192</v>
      </c>
      <c r="F1402" s="52">
        <f>IFERROR(_xll.qlIndexFixing(IndexON,D1402,TRUE,_xll.ohTrigger(RecalcTrigger,TriggerON)),NA())</f>
        <v>1.9180500123052724E-2</v>
      </c>
      <c r="H1402" s="49">
        <f>_xll.qlCalendarAdvance(Calendar,$H1401,B1402,"f",FALSE)</f>
        <v>49192</v>
      </c>
      <c r="I1402" s="49">
        <f>_xll.qlInterestRateIndexValueDate(Index1M,$H1402)</f>
        <v>49194</v>
      </c>
      <c r="J1402" s="52">
        <f>IFERROR(_xll.qlIndexFixing(Index1M,$H1402,TRUE,_xll.ohTrigger(RecalcTrigger,Trigger1M)),NA())</f>
        <v>1.9319368819667171E-2</v>
      </c>
      <c r="K1402" s="52">
        <f>IFERROR(_xll.qlIndexFixing(ONIndex1M,I1402,TRUE,_xll.ohTrigger(RecalcTrigger,Trigger1M)),NA())</f>
        <v>1.9325612200127296E-2</v>
      </c>
      <c r="L1402" s="52">
        <f>IFERROR(_xll.qlIndexFixing(Index3M,H1402,TRUE,_xll.ohTrigger(RecalcTrigger,Trigger3M)),NA())</f>
        <v>1.9723524857962672E-2</v>
      </c>
      <c r="M1402" s="52">
        <f>IFERROR(_xll.qlIndexFixing(ONIndex3M,I1402,TRUE,_xll.ohTrigger(RecalcTrigger,Trigger3M)),NA())</f>
        <v>1.9754728627479068E-2</v>
      </c>
      <c r="N1402" s="52">
        <f>IFERROR(_xll.qlIndexFixing(Index6M,$H1402,TRUE,_xll.ohTrigger(RecalcTrigger,Trigger6M)),NA())</f>
        <v>1.9824077063641261E-2</v>
      </c>
      <c r="O1402" s="52">
        <f>IFERROR(_xll.qlIndexFixing(ONIndex6M,I1402,TRUE,_xll.ohTrigger(RecalcTrigger,Trigger6M)),NA())</f>
        <v>1.9900637568648349E-2</v>
      </c>
      <c r="P1402" s="52">
        <f>IFERROR(_xll.qlIndexFixing(Index1Y,$H1402,TRUE,_xll.ohTrigger(RecalcTrigger,Trigger1Y)),NA())</f>
        <v>2.0017633793091863E-2</v>
      </c>
      <c r="Q1402" s="52">
        <f>IFERROR(_xll.qlIndexFixing(ONIndex1Y,I1402,TRUE,_xll.ohTrigger(RecalcTrigger,Trigger1Y)),NA())</f>
        <v>2.0218696857634555E-2</v>
      </c>
    </row>
    <row r="1403" spans="2:17" x14ac:dyDescent="0.2">
      <c r="B1403" s="46" t="s">
        <v>42</v>
      </c>
      <c r="D1403" s="49">
        <f>_xll.qlCalendarAdvance(Calendar,$D1402,B1403,"f",FALSE)</f>
        <v>49199</v>
      </c>
      <c r="E1403" s="49">
        <f>_xll.qlInterestRateIndexValueDate(IndexON,D1403)</f>
        <v>49199</v>
      </c>
      <c r="F1403" s="52">
        <f>IFERROR(_xll.qlIndexFixing(IndexON,D1403,TRUE,_xll.ohTrigger(RecalcTrigger,TriggerON)),NA())</f>
        <v>1.9168177987580748E-2</v>
      </c>
      <c r="H1403" s="49">
        <f>_xll.qlCalendarAdvance(Calendar,$H1402,B1403,"f",FALSE)</f>
        <v>49199</v>
      </c>
      <c r="I1403" s="49">
        <f>_xll.qlInterestRateIndexValueDate(Index1M,$H1403)</f>
        <v>49201</v>
      </c>
      <c r="J1403" s="52">
        <f>IFERROR(_xll.qlIndexFixing(Index1M,$H1403,TRUE,_xll.ohTrigger(RecalcTrigger,Trigger1M)),NA())</f>
        <v>1.9305754704931621E-2</v>
      </c>
      <c r="K1403" s="52">
        <f>IFERROR(_xll.qlIndexFixing(ONIndex1M,I1403,TRUE,_xll.ohTrigger(RecalcTrigger,Trigger1M)),NA())</f>
        <v>1.9312063340972685E-2</v>
      </c>
      <c r="L1403" s="52">
        <f>IFERROR(_xll.qlIndexFixing(Index3M,H1403,TRUE,_xll.ohTrigger(RecalcTrigger,Trigger3M)),NA())</f>
        <v>1.9709808667292387E-2</v>
      </c>
      <c r="M1403" s="52">
        <f>IFERROR(_xll.qlIndexFixing(ONIndex3M,I1403,TRUE,_xll.ohTrigger(RecalcTrigger,Trigger3M)),NA())</f>
        <v>1.974120437264304E-2</v>
      </c>
      <c r="N1403" s="52">
        <f>IFERROR(_xll.qlIndexFixing(Index6M,$H1403,TRUE,_xll.ohTrigger(RecalcTrigger,Trigger6M)),NA())</f>
        <v>1.9809676009679995E-2</v>
      </c>
      <c r="O1403" s="52">
        <f>IFERROR(_xll.qlIndexFixing(ONIndex6M,I1403,TRUE,_xll.ohTrigger(RecalcTrigger,Trigger6M)),NA())</f>
        <v>1.9886622190510295E-2</v>
      </c>
      <c r="P1403" s="52">
        <f>IFERROR(_xll.qlIndexFixing(Index1Y,$H1403,TRUE,_xll.ohTrigger(RecalcTrigger,Trigger1Y)),NA())</f>
        <v>2.0001285827168199E-2</v>
      </c>
      <c r="Q1403" s="52">
        <f>IFERROR(_xll.qlIndexFixing(ONIndex1Y,I1403,TRUE,_xll.ohTrigger(RecalcTrigger,Trigger1Y)),NA())</f>
        <v>2.0203447521760509E-2</v>
      </c>
    </row>
    <row r="1404" spans="2:17" x14ac:dyDescent="0.2">
      <c r="B1404" s="46" t="s">
        <v>42</v>
      </c>
      <c r="D1404" s="49">
        <f>_xll.qlCalendarAdvance(Calendar,$D1403,B1404,"f",FALSE)</f>
        <v>49206</v>
      </c>
      <c r="E1404" s="49">
        <f>_xll.qlInterestRateIndexValueDate(IndexON,D1404)</f>
        <v>49206</v>
      </c>
      <c r="F1404" s="52">
        <f>IFERROR(_xll.qlIndexFixing(IndexON,D1404,TRUE,_xll.ohTrigger(RecalcTrigger,TriggerON)),NA())</f>
        <v>1.9155837667934605E-2</v>
      </c>
      <c r="H1404" s="49">
        <f>_xll.qlCalendarAdvance(Calendar,$H1403,B1404,"f",FALSE)</f>
        <v>49206</v>
      </c>
      <c r="I1404" s="49">
        <f>_xll.qlInterestRateIndexValueDate(Index1M,$H1404)</f>
        <v>49208</v>
      </c>
      <c r="J1404" s="52">
        <f>IFERROR(_xll.qlIndexFixing(Index1M,$H1404,TRUE,_xll.ohTrigger(RecalcTrigger,Trigger1M)),NA())</f>
        <v>1.9292114746396472E-2</v>
      </c>
      <c r="K1404" s="52">
        <f>IFERROR(_xll.qlIndexFixing(ONIndex1M,I1404,TRUE,_xll.ohTrigger(RecalcTrigger,Trigger1M)),NA())</f>
        <v>1.9298488362151645E-2</v>
      </c>
      <c r="L1404" s="52">
        <f>IFERROR(_xll.qlIndexFixing(Index3M,H1404,TRUE,_xll.ohTrigger(RecalcTrigger,Trigger3M)),NA())</f>
        <v>1.9696071561803211E-2</v>
      </c>
      <c r="M1404" s="52">
        <f>IFERROR(_xll.qlIndexFixing(ONIndex3M,I1404,TRUE,_xll.ohTrigger(RecalcTrigger,Trigger3M)),NA())</f>
        <v>1.9727658142265625E-2</v>
      </c>
      <c r="N1404" s="52">
        <f>IFERROR(_xll.qlIndexFixing(Index6M,$H1404,TRUE,_xll.ohTrigger(RecalcTrigger,Trigger6M)),NA())</f>
        <v>1.9795255798970499E-2</v>
      </c>
      <c r="O1404" s="52">
        <f>IFERROR(_xll.qlIndexFixing(ONIndex6M,I1404,TRUE,_xll.ohTrigger(RecalcTrigger,Trigger6M)),NA())</f>
        <v>1.987258543547199E-2</v>
      </c>
      <c r="P1404" s="52">
        <f>IFERROR(_xll.qlIndexFixing(Index1Y,$H1404,TRUE,_xll.ohTrigger(RecalcTrigger,Trigger1Y)),NA())</f>
        <v>1.9984908330359617E-2</v>
      </c>
      <c r="Q1404" s="52">
        <f>IFERROR(_xll.qlIndexFixing(ONIndex1Y,I1404,TRUE,_xll.ohTrigger(RecalcTrigger,Trigger1Y)),NA())</f>
        <v>2.0188165350631948E-2</v>
      </c>
    </row>
    <row r="1405" spans="2:17" x14ac:dyDescent="0.2">
      <c r="B1405" s="46" t="s">
        <v>42</v>
      </c>
      <c r="D1405" s="49">
        <f>_xll.qlCalendarAdvance(Calendar,$D1404,B1405,"f",FALSE)</f>
        <v>49213</v>
      </c>
      <c r="E1405" s="49">
        <f>_xll.qlInterestRateIndexValueDate(IndexON,D1405)</f>
        <v>49213</v>
      </c>
      <c r="F1405" s="52">
        <f>IFERROR(_xll.qlIndexFixing(IndexON,D1405,TRUE,_xll.ohTrigger(RecalcTrigger,TriggerON)),NA())</f>
        <v>1.9143479371948047E-2</v>
      </c>
      <c r="H1405" s="49">
        <f>_xll.qlCalendarAdvance(Calendar,$H1404,B1405,"f",FALSE)</f>
        <v>49213</v>
      </c>
      <c r="I1405" s="49">
        <f>_xll.qlInterestRateIndexValueDate(Index1M,$H1405)</f>
        <v>49215</v>
      </c>
      <c r="J1405" s="52">
        <f>IFERROR(_xll.qlIndexFixing(Index1M,$H1405,TRUE,_xll.ohTrigger(RecalcTrigger,Trigger1M)),NA())</f>
        <v>1.9278449128748987E-2</v>
      </c>
      <c r="K1405" s="52">
        <f>IFERROR(_xll.qlIndexFixing(ONIndex1M,I1405,TRUE,_xll.ohTrigger(RecalcTrigger,Trigger1M)),NA())</f>
        <v>1.928488744807666E-2</v>
      </c>
      <c r="L1405" s="52">
        <f>IFERROR(_xll.qlIndexFixing(Index3M,H1405,TRUE,_xll.ohTrigger(RecalcTrigger,Trigger3M)),NA())</f>
        <v>1.9682313733300399E-2</v>
      </c>
      <c r="M1405" s="52">
        <f>IFERROR(_xll.qlIndexFixing(ONIndex3M,I1405,TRUE,_xll.ohTrigger(RecalcTrigger,Trigger3M)),NA())</f>
        <v>1.9714090126914385E-2</v>
      </c>
      <c r="N1405" s="52">
        <f>IFERROR(_xll.qlIndexFixing(Index6M,$H1405,TRUE,_xll.ohTrigger(RecalcTrigger,Trigger6M)),NA())</f>
        <v>1.9780816621501787E-2</v>
      </c>
      <c r="O1405" s="52">
        <f>IFERROR(_xll.qlIndexFixing(ONIndex6M,I1405,TRUE,_xll.ohTrigger(RecalcTrigger,Trigger6M)),NA())</f>
        <v>1.9858527491303235E-2</v>
      </c>
      <c r="P1405" s="52">
        <f>IFERROR(_xll.qlIndexFixing(Index1Y,$H1405,TRUE,_xll.ohTrigger(RecalcTrigger,Trigger1Y)),NA())</f>
        <v>1.9968507747860749E-2</v>
      </c>
      <c r="Q1405" s="52">
        <f>IFERROR(_xll.qlIndexFixing(ONIndex1Y,I1405,TRUE,_xll.ohTrigger(RecalcTrigger,Trigger1Y)),NA())</f>
        <v>2.0172850487174543E-2</v>
      </c>
    </row>
    <row r="1406" spans="2:17" x14ac:dyDescent="0.2">
      <c r="B1406" s="46" t="s">
        <v>42</v>
      </c>
      <c r="D1406" s="49">
        <f>_xll.qlCalendarAdvance(Calendar,$D1405,B1406,"f",FALSE)</f>
        <v>49220</v>
      </c>
      <c r="E1406" s="49">
        <f>_xll.qlInterestRateIndexValueDate(IndexON,D1406)</f>
        <v>49220</v>
      </c>
      <c r="F1406" s="52">
        <f>IFERROR(_xll.qlIndexFixing(IndexON,D1406,TRUE,_xll.ohTrigger(RecalcTrigger,TriggerON)),NA())</f>
        <v>1.9131103306975206E-2</v>
      </c>
      <c r="H1406" s="49">
        <f>_xll.qlCalendarAdvance(Calendar,$H1405,B1406,"f",FALSE)</f>
        <v>49220</v>
      </c>
      <c r="I1406" s="49">
        <f>_xll.qlInterestRateIndexValueDate(Index1M,$H1406)</f>
        <v>49222</v>
      </c>
      <c r="J1406" s="52">
        <f>IFERROR(_xll.qlIndexFixing(Index1M,$H1406,TRUE,_xll.ohTrigger(RecalcTrigger,Trigger1M)),NA())</f>
        <v>1.9264758036673935E-2</v>
      </c>
      <c r="K1406" s="52">
        <f>IFERROR(_xll.qlIndexFixing(ONIndex1M,I1406,TRUE,_xll.ohTrigger(RecalcTrigger,Trigger1M)),NA())</f>
        <v>1.9271260783000344E-2</v>
      </c>
      <c r="L1406" s="52">
        <f>IFERROR(_xll.qlIndexFixing(Index3M,H1406,TRUE,_xll.ohTrigger(RecalcTrigger,Trigger3M)),NA())</f>
        <v>1.9668083615223663E-2</v>
      </c>
      <c r="M1406" s="52">
        <f>IFERROR(_xll.qlIndexFixing(ONIndex3M,I1406,TRUE,_xll.ohTrigger(RecalcTrigger,Trigger3M)),NA())</f>
        <v>1.9700500517236819E-2</v>
      </c>
      <c r="N1406" s="52">
        <f>IFERROR(_xll.qlIndexFixing(Index6M,$H1406,TRUE,_xll.ohTrigger(RecalcTrigger,Trigger6M)),NA())</f>
        <v>1.9765860293150944E-2</v>
      </c>
      <c r="O1406" s="52">
        <f>IFERROR(_xll.qlIndexFixing(ONIndex6M,I1406,TRUE,_xll.ohTrigger(RecalcTrigger,Trigger6M)),NA())</f>
        <v>1.9844448545454085E-2</v>
      </c>
      <c r="P1406" s="52">
        <f>IFERROR(_xll.qlIndexFixing(Index1Y,$H1406,TRUE,_xll.ohTrigger(RecalcTrigger,Trigger1Y)),NA())</f>
        <v>1.9952113317883657E-2</v>
      </c>
      <c r="Q1406" s="52">
        <f>IFERROR(_xll.qlIndexFixing(ONIndex1Y,I1406,TRUE,_xll.ohTrigger(RecalcTrigger,Trigger1Y)),NA())</f>
        <v>2.0157503073994221E-2</v>
      </c>
    </row>
    <row r="1407" spans="2:17" x14ac:dyDescent="0.2">
      <c r="B1407" s="46" t="s">
        <v>42</v>
      </c>
      <c r="D1407" s="49">
        <f>_xll.qlCalendarAdvance(Calendar,$D1406,B1407,"f",FALSE)</f>
        <v>49227</v>
      </c>
      <c r="E1407" s="49">
        <f>_xll.qlInterestRateIndexValueDate(IndexON,D1407)</f>
        <v>49227</v>
      </c>
      <c r="F1407" s="52">
        <f>IFERROR(_xll.qlIndexFixing(IndexON,D1407,TRUE,_xll.ohTrigger(RecalcTrigger,TriggerON)),NA())</f>
        <v>1.9118709680610024E-2</v>
      </c>
      <c r="H1407" s="49">
        <f>_xll.qlCalendarAdvance(Calendar,$H1406,B1407,"f",FALSE)</f>
        <v>49227</v>
      </c>
      <c r="I1407" s="49">
        <f>_xll.qlInterestRateIndexValueDate(Index1M,$H1407)</f>
        <v>49229</v>
      </c>
      <c r="J1407" s="52">
        <f>IFERROR(_xll.qlIndexFixing(Index1M,$H1407,TRUE,_xll.ohTrigger(RecalcTrigger,Trigger1M)),NA())</f>
        <v>1.9251041654848589E-2</v>
      </c>
      <c r="K1407" s="52">
        <f>IFERROR(_xll.qlIndexFixing(ONIndex1M,I1407,TRUE,_xll.ohTrigger(RecalcTrigger,Trigger1M)),NA())</f>
        <v>1.9257608551175309E-2</v>
      </c>
      <c r="L1407" s="52">
        <f>IFERROR(_xll.qlIndexFixing(Index3M,H1407,TRUE,_xll.ohTrigger(RecalcTrigger,Trigger3M)),NA())</f>
        <v>1.9654282748638476E-2</v>
      </c>
      <c r="M1407" s="52">
        <f>IFERROR(_xll.qlIndexFixing(ONIndex3M,I1407,TRUE,_xll.ohTrigger(RecalcTrigger,Trigger3M)),NA())</f>
        <v>1.9686889503960359E-2</v>
      </c>
      <c r="N1407" s="52">
        <f>IFERROR(_xll.qlIndexFixing(Index6M,$H1407,TRUE,_xll.ohTrigger(RecalcTrigger,Trigger6M)),NA())</f>
        <v>1.9751381699613223E-2</v>
      </c>
      <c r="O1407" s="52">
        <f>IFERROR(_xll.qlIndexFixing(ONIndex6M,I1407,TRUE,_xll.ohTrigger(RecalcTrigger,Trigger6M)),NA())</f>
        <v>1.9830348785934149E-2</v>
      </c>
      <c r="P1407" s="52">
        <f>IFERROR(_xll.qlIndexFixing(Index1Y,$H1407,TRUE,_xll.ohTrigger(RecalcTrigger,Trigger1Y)),NA())</f>
        <v>1.9935729570104047E-2</v>
      </c>
      <c r="Q1407" s="52">
        <f>IFERROR(_xll.qlIndexFixing(ONIndex1Y,I1407,TRUE,_xll.ohTrigger(RecalcTrigger,Trigger1Y)),NA())</f>
        <v>2.0142123253776845E-2</v>
      </c>
    </row>
    <row r="1408" spans="2:17" x14ac:dyDescent="0.2">
      <c r="B1408" s="46" t="s">
        <v>42</v>
      </c>
      <c r="D1408" s="49">
        <f>_xll.qlCalendarAdvance(Calendar,$D1407,B1408,"f",FALSE)</f>
        <v>49234</v>
      </c>
      <c r="E1408" s="49">
        <f>_xll.qlInterestRateIndexValueDate(IndexON,D1408)</f>
        <v>49234</v>
      </c>
      <c r="F1408" s="52">
        <f>IFERROR(_xll.qlIndexFixing(IndexON,D1408,TRUE,_xll.ohTrigger(RecalcTrigger,TriggerON)),NA())</f>
        <v>1.9106298700446445E-2</v>
      </c>
      <c r="H1408" s="49">
        <f>_xll.qlCalendarAdvance(Calendar,$H1407,B1408,"f",FALSE)</f>
        <v>49234</v>
      </c>
      <c r="I1408" s="49">
        <f>_xll.qlInterestRateIndexValueDate(Index1M,$H1408)</f>
        <v>49236</v>
      </c>
      <c r="J1408" s="52">
        <f>IFERROR(_xll.qlIndexFixing(Index1M,$H1408,TRUE,_xll.ohTrigger(RecalcTrigger,Trigger1M)),NA())</f>
        <v>1.9237300167955218E-2</v>
      </c>
      <c r="K1408" s="52">
        <f>IFERROR(_xll.qlIndexFixing(ONIndex1M,I1408,TRUE,_xll.ohTrigger(RecalcTrigger,Trigger1M)),NA())</f>
        <v>1.924393093685417E-2</v>
      </c>
      <c r="L1408" s="52">
        <f>IFERROR(_xll.qlIndexFixing(Index3M,H1408,TRUE,_xll.ohTrigger(RecalcTrigger,Trigger3M)),NA())</f>
        <v>1.9640461747579205E-2</v>
      </c>
      <c r="M1408" s="52">
        <f>IFERROR(_xll.qlIndexFixing(ONIndex3M,I1408,TRUE,_xll.ohTrigger(RecalcTrigger,Trigger3M)),NA())</f>
        <v>1.9673257277732503E-2</v>
      </c>
      <c r="N1408" s="52">
        <f>IFERROR(_xll.qlIndexFixing(Index6M,$H1408,TRUE,_xll.ohTrigger(RecalcTrigger,Trigger6M)),NA())</f>
        <v>1.9736884722392357E-2</v>
      </c>
      <c r="O1408" s="52">
        <f>IFERROR(_xll.qlIndexFixing(ONIndex6M,I1408,TRUE,_xll.ohTrigger(RecalcTrigger,Trigger6M)),NA())</f>
        <v>1.9816228400353353E-2</v>
      </c>
      <c r="P1408" s="52">
        <f>IFERROR(_xll.qlIndexFixing(Index1Y,$H1408,TRUE,_xll.ohTrigger(RecalcTrigger,Trigger1Y)),NA())</f>
        <v>1.9919357520756908E-2</v>
      </c>
      <c r="Q1408" s="52">
        <f>IFERROR(_xll.qlIndexFixing(ONIndex1Y,I1408,TRUE,_xll.ohTrigger(RecalcTrigger,Trigger1Y)),NA())</f>
        <v>2.012671116936815E-2</v>
      </c>
    </row>
    <row r="1409" spans="2:17" x14ac:dyDescent="0.2">
      <c r="B1409" s="46" t="s">
        <v>42</v>
      </c>
      <c r="D1409" s="49">
        <f>_xll.qlCalendarAdvance(Calendar,$D1408,B1409,"f",FALSE)</f>
        <v>49241</v>
      </c>
      <c r="E1409" s="49">
        <f>_xll.qlInterestRateIndexValueDate(IndexON,D1409)</f>
        <v>49241</v>
      </c>
      <c r="F1409" s="52">
        <f>IFERROR(_xll.qlIndexFixing(IndexON,D1409,TRUE,_xll.ohTrigger(RecalcTrigger,TriggerON)),NA())</f>
        <v>1.9093870574158345E-2</v>
      </c>
      <c r="H1409" s="49">
        <f>_xll.qlCalendarAdvance(Calendar,$H1408,B1409,"f",FALSE)</f>
        <v>49241</v>
      </c>
      <c r="I1409" s="49">
        <f>_xll.qlInterestRateIndexValueDate(Index1M,$H1409)</f>
        <v>49243</v>
      </c>
      <c r="J1409" s="52">
        <f>IFERROR(_xll.qlIndexFixing(Index1M,$H1409,TRUE,_xll.ohTrigger(RecalcTrigger,Trigger1M)),NA())</f>
        <v>1.9223533760673595E-2</v>
      </c>
      <c r="K1409" s="52">
        <f>IFERROR(_xll.qlIndexFixing(ONIndex1M,I1409,TRUE,_xll.ohTrigger(RecalcTrigger,Trigger1M)),NA())</f>
        <v>1.9230228124449411E-2</v>
      </c>
      <c r="L1409" s="52">
        <f>IFERROR(_xll.qlIndexFixing(Index3M,H1409,TRUE,_xll.ohTrigger(RecalcTrigger,Trigger3M)),NA())</f>
        <v>1.9626620803855886E-2</v>
      </c>
      <c r="M1409" s="52">
        <f>IFERROR(_xll.qlIndexFixing(ONIndex3M,I1409,TRUE,_xll.ohTrigger(RecalcTrigger,Trigger3M)),NA())</f>
        <v>1.9659604029120814E-2</v>
      </c>
      <c r="N1409" s="52">
        <f>IFERROR(_xll.qlIndexFixing(Index6M,$H1409,TRUE,_xll.ohTrigger(RecalcTrigger,Trigger6M)),NA())</f>
        <v>1.9722369551470879E-2</v>
      </c>
      <c r="O1409" s="52">
        <f>IFERROR(_xll.qlIndexFixing(ONIndex6M,I1409,TRUE,_xll.ohTrigger(RecalcTrigger,Trigger6M)),NA())</f>
        <v>1.9802087576481497E-2</v>
      </c>
      <c r="P1409" s="52">
        <f>IFERROR(_xll.qlIndexFixing(Index1Y,$H1409,TRUE,_xll.ohTrigger(RecalcTrigger,Trigger1Y)),NA())</f>
        <v>1.9902998188904772E-2</v>
      </c>
      <c r="Q1409" s="52">
        <f>IFERROR(_xll.qlIndexFixing(ONIndex1Y,I1409,TRUE,_xll.ohTrigger(RecalcTrigger,Trigger1Y)),NA())</f>
        <v>2.0111266963454E-2</v>
      </c>
    </row>
    <row r="1410" spans="2:17" x14ac:dyDescent="0.2">
      <c r="B1410" s="46" t="s">
        <v>42</v>
      </c>
      <c r="D1410" s="49">
        <f>_xll.qlCalendarAdvance(Calendar,$D1409,B1410,"f",FALSE)</f>
        <v>49248</v>
      </c>
      <c r="E1410" s="49">
        <f>_xll.qlInterestRateIndexValueDate(IndexON,D1410)</f>
        <v>49248</v>
      </c>
      <c r="F1410" s="52">
        <f>IFERROR(_xll.qlIndexFixing(IndexON,D1410,TRUE,_xll.ohTrigger(RecalcTrigger,TriggerON)),NA())</f>
        <v>1.9081425509099859E-2</v>
      </c>
      <c r="H1410" s="49">
        <f>_xll.qlCalendarAdvance(Calendar,$H1409,B1410,"f",FALSE)</f>
        <v>49248</v>
      </c>
      <c r="I1410" s="49">
        <f>_xll.qlInterestRateIndexValueDate(Index1M,$H1410)</f>
        <v>49250</v>
      </c>
      <c r="J1410" s="52">
        <f>IFERROR(_xll.qlIndexFixing(Index1M,$H1410,TRUE,_xll.ohTrigger(RecalcTrigger,Trigger1M)),NA())</f>
        <v>1.9209742617685988E-2</v>
      </c>
      <c r="K1410" s="52">
        <f>IFERROR(_xll.qlIndexFixing(ONIndex1M,I1410,TRUE,_xll.ohTrigger(RecalcTrigger,Trigger1M)),NA())</f>
        <v>1.921650029813371E-2</v>
      </c>
      <c r="L1410" s="52">
        <f>IFERROR(_xll.qlIndexFixing(Index3M,H1410,TRUE,_xll.ohTrigger(RecalcTrigger,Trigger3M)),NA())</f>
        <v>1.9612760109275099E-2</v>
      </c>
      <c r="M1410" s="52">
        <f>IFERROR(_xll.qlIndexFixing(ONIndex3M,I1410,TRUE,_xll.ohTrigger(RecalcTrigger,Trigger3M)),NA())</f>
        <v>1.9645929948852725E-2</v>
      </c>
      <c r="N1410" s="52">
        <f>IFERROR(_xll.qlIndexFixing(Index6M,$H1410,TRUE,_xll.ohTrigger(RecalcTrigger,Trigger6M)),NA())</f>
        <v>1.9708342882010753E-2</v>
      </c>
      <c r="O1410" s="52">
        <f>IFERROR(_xll.qlIndexFixing(ONIndex6M,I1410,TRUE,_xll.ohTrigger(RecalcTrigger,Trigger6M)),NA())</f>
        <v>1.978792650192851E-2</v>
      </c>
      <c r="P1410" s="52">
        <f>IFERROR(_xll.qlIndexFixing(Index1Y,$H1410,TRUE,_xll.ohTrigger(RecalcTrigger,Trigger1Y)),NA())</f>
        <v>1.9886652596436183E-2</v>
      </c>
      <c r="Q1410" s="52">
        <f>IFERROR(_xll.qlIndexFixing(ONIndex1Y,I1410,TRUE,_xll.ohTrigger(RecalcTrigger,Trigger1Y)),NA())</f>
        <v>2.0095790778880129E-2</v>
      </c>
    </row>
    <row r="1411" spans="2:17" x14ac:dyDescent="0.2">
      <c r="B1411" s="46" t="s">
        <v>42</v>
      </c>
      <c r="D1411" s="49">
        <f>_xll.qlCalendarAdvance(Calendar,$D1410,B1411,"f",FALSE)</f>
        <v>49255</v>
      </c>
      <c r="E1411" s="49">
        <f>_xll.qlInterestRateIndexValueDate(IndexON,D1411)</f>
        <v>49255</v>
      </c>
      <c r="F1411" s="52">
        <f>IFERROR(_xll.qlIndexFixing(IndexON,D1411,TRUE,_xll.ohTrigger(RecalcTrigger,TriggerON)),NA())</f>
        <v>1.90689637130248E-2</v>
      </c>
      <c r="H1411" s="49">
        <f>_xll.qlCalendarAdvance(Calendar,$H1410,B1411,"f",FALSE)</f>
        <v>49255</v>
      </c>
      <c r="I1411" s="49">
        <f>_xll.qlInterestRateIndexValueDate(Index1M,$H1411)</f>
        <v>49257</v>
      </c>
      <c r="J1411" s="52">
        <f>IFERROR(_xll.qlIndexFixing(Index1M,$H1411,TRUE,_xll.ohTrigger(RecalcTrigger,Trigger1M)),NA())</f>
        <v>1.9195926923669671E-2</v>
      </c>
      <c r="K1411" s="52">
        <f>IFERROR(_xll.qlIndexFixing(ONIndex1M,I1411,TRUE,_xll.ohTrigger(RecalcTrigger,Trigger1M)),NA())</f>
        <v>1.9202747642239615E-2</v>
      </c>
      <c r="L1411" s="52">
        <f>IFERROR(_xll.qlIndexFixing(Index3M,H1411,TRUE,_xll.ohTrigger(RecalcTrigger,Trigger3M)),NA())</f>
        <v>1.9598879855642543E-2</v>
      </c>
      <c r="M1411" s="52">
        <f>IFERROR(_xll.qlIndexFixing(ONIndex3M,I1411,TRUE,_xll.ohTrigger(RecalcTrigger,Trigger3M)),NA())</f>
        <v>1.9632235227495798E-2</v>
      </c>
      <c r="N1411" s="52">
        <f>IFERROR(_xll.qlIndexFixing(Index6M,$H1411,TRUE,_xll.ohTrigger(RecalcTrigger,Trigger6M)),NA())</f>
        <v>1.9693793893460709E-2</v>
      </c>
      <c r="O1411" s="52">
        <f>IFERROR(_xll.qlIndexFixing(ONIndex6M,I1411,TRUE,_xll.ohTrigger(RecalcTrigger,Trigger6M)),NA())</f>
        <v>1.9773745364384254E-2</v>
      </c>
      <c r="P1411" s="52">
        <f>IFERROR(_xll.qlIndexFixing(Index1Y,$H1411,TRUE,_xll.ohTrigger(RecalcTrigger,Trigger1Y)),NA())</f>
        <v>1.9870321768066797E-2</v>
      </c>
      <c r="Q1411" s="52">
        <f>IFERROR(_xll.qlIndexFixing(ONIndex1Y,I1411,TRUE,_xll.ohTrigger(RecalcTrigger,Trigger1Y)),NA())</f>
        <v>2.008028275817253E-2</v>
      </c>
    </row>
    <row r="1412" spans="2:17" x14ac:dyDescent="0.2">
      <c r="B1412" s="46" t="s">
        <v>42</v>
      </c>
      <c r="D1412" s="49">
        <f>_xll.qlCalendarAdvance(Calendar,$D1411,B1412,"f",FALSE)</f>
        <v>49262</v>
      </c>
      <c r="E1412" s="49">
        <f>_xll.qlInterestRateIndexValueDate(IndexON,D1412)</f>
        <v>49262</v>
      </c>
      <c r="F1412" s="52">
        <f>IFERROR(_xll.qlIndexFixing(IndexON,D1412,TRUE,_xll.ohTrigger(RecalcTrigger,TriggerON)),NA())</f>
        <v>1.905648539336724E-2</v>
      </c>
      <c r="H1412" s="49">
        <f>_xll.qlCalendarAdvance(Calendar,$H1411,B1412,"f",FALSE)</f>
        <v>49262</v>
      </c>
      <c r="I1412" s="49">
        <f>_xll.qlInterestRateIndexValueDate(Index1M,$H1412)</f>
        <v>49264</v>
      </c>
      <c r="J1412" s="52">
        <f>IFERROR(_xll.qlIndexFixing(Index1M,$H1412,TRUE,_xll.ohTrigger(RecalcTrigger,Trigger1M)),NA())</f>
        <v>1.9182086863304415E-2</v>
      </c>
      <c r="K1412" s="52">
        <f>IFERROR(_xll.qlIndexFixing(ONIndex1M,I1412,TRUE,_xll.ohTrigger(RecalcTrigger,Trigger1M)),NA())</f>
        <v>1.9188970340939804E-2</v>
      </c>
      <c r="L1412" s="52">
        <f>IFERROR(_xll.qlIndexFixing(Index3M,H1412,TRUE,_xll.ohTrigger(RecalcTrigger,Trigger3M)),NA())</f>
        <v>1.9584980234763918E-2</v>
      </c>
      <c r="M1412" s="52">
        <f>IFERROR(_xll.qlIndexFixing(ONIndex3M,I1412,TRUE,_xll.ohTrigger(RecalcTrigger,Trigger3M)),NA())</f>
        <v>1.9618520055777466E-2</v>
      </c>
      <c r="N1412" s="52">
        <f>IFERROR(_xll.qlIndexFixing(Index6M,$H1412,TRUE,_xll.ohTrigger(RecalcTrigger,Trigger6M)),NA())</f>
        <v>1.9679227267928843E-2</v>
      </c>
      <c r="O1412" s="52">
        <f>IFERROR(_xll.qlIndexFixing(ONIndex6M,I1412,TRUE,_xll.ohTrigger(RecalcTrigger,Trigger6M)),NA())</f>
        <v>1.9759544351698466E-2</v>
      </c>
      <c r="P1412" s="52">
        <f>IFERROR(_xll.qlIndexFixing(Index1Y,$H1412,TRUE,_xll.ohTrigger(RecalcTrigger,Trigger1Y)),NA())</f>
        <v>1.9854006731338063E-2</v>
      </c>
      <c r="Q1412" s="52">
        <f>IFERROR(_xll.qlIndexFixing(ONIndex1Y,I1412,TRUE,_xll.ohTrigger(RecalcTrigger,Trigger1Y)),NA())</f>
        <v>2.0064743044176936E-2</v>
      </c>
    </row>
    <row r="1413" spans="2:17" x14ac:dyDescent="0.2">
      <c r="B1413" s="46" t="s">
        <v>42</v>
      </c>
      <c r="D1413" s="49">
        <f>_xll.qlCalendarAdvance(Calendar,$D1412,B1413,"f",FALSE)</f>
        <v>49269</v>
      </c>
      <c r="E1413" s="49">
        <f>_xll.qlInterestRateIndexValueDate(IndexON,D1413)</f>
        <v>49269</v>
      </c>
      <c r="F1413" s="52">
        <f>IFERROR(_xll.qlIndexFixing(IndexON,D1413,TRUE,_xll.ohTrigger(RecalcTrigger,TriggerON)),NA())</f>
        <v>1.9043990757880991E-2</v>
      </c>
      <c r="H1413" s="49">
        <f>_xll.qlCalendarAdvance(Calendar,$H1412,B1413,"f",FALSE)</f>
        <v>49269</v>
      </c>
      <c r="I1413" s="49">
        <f>_xll.qlInterestRateIndexValueDate(Index1M,$H1413)</f>
        <v>49271</v>
      </c>
      <c r="J1413" s="52">
        <f>IFERROR(_xll.qlIndexFixing(Index1M,$H1413,TRUE,_xll.ohTrigger(RecalcTrigger,Trigger1M)),NA())</f>
        <v>1.9167257218522103E-2</v>
      </c>
      <c r="K1413" s="52">
        <f>IFERROR(_xll.qlIndexFixing(ONIndex1M,I1413,TRUE,_xll.ohTrigger(RecalcTrigger,Trigger1M)),NA())</f>
        <v>1.9175168578726698E-2</v>
      </c>
      <c r="L1413" s="52">
        <f>IFERROR(_xll.qlIndexFixing(Index3M,H1413,TRUE,_xll.ohTrigger(RecalcTrigger,Trigger3M)),NA())</f>
        <v>1.9571061438436239E-2</v>
      </c>
      <c r="M1413" s="52">
        <f>IFERROR(_xll.qlIndexFixing(ONIndex3M,I1413,TRUE,_xll.ohTrigger(RecalcTrigger,Trigger3M)),NA())</f>
        <v>1.9604784624425164E-2</v>
      </c>
      <c r="N1413" s="52">
        <f>IFERROR(_xll.qlIndexFixing(Index6M,$H1413,TRUE,_xll.ohTrigger(RecalcTrigger,Trigger6M)),NA())</f>
        <v>1.9664643195363551E-2</v>
      </c>
      <c r="O1413" s="52">
        <f>IFERROR(_xll.qlIndexFixing(ONIndex6M,I1413,TRUE,_xll.ohTrigger(RecalcTrigger,Trigger6M)),NA())</f>
        <v>1.9745323651640945E-2</v>
      </c>
      <c r="P1413" s="52">
        <f>IFERROR(_xll.qlIndexFixing(Index1Y,$H1413,TRUE,_xll.ohTrigger(RecalcTrigger,Trigger1Y)),NA())</f>
        <v>1.9837708516618105E-2</v>
      </c>
      <c r="Q1413" s="52">
        <f>IFERROR(_xll.qlIndexFixing(ONIndex1Y,I1413,TRUE,_xll.ohTrigger(RecalcTrigger,Trigger1Y)),NA())</f>
        <v>2.0049171779659147E-2</v>
      </c>
    </row>
    <row r="1414" spans="2:17" x14ac:dyDescent="0.2">
      <c r="B1414" s="46" t="s">
        <v>42</v>
      </c>
      <c r="D1414" s="49">
        <f>_xll.qlCalendarAdvance(Calendar,$D1413,B1414,"f",FALSE)</f>
        <v>49276</v>
      </c>
      <c r="E1414" s="49">
        <f>_xll.qlInterestRateIndexValueDate(IndexON,D1414)</f>
        <v>49276</v>
      </c>
      <c r="F1414" s="52">
        <f>IFERROR(_xll.qlIndexFixing(IndexON,D1414,TRUE,_xll.ohTrigger(RecalcTrigger,TriggerON)),NA())</f>
        <v>1.903148001408006E-2</v>
      </c>
      <c r="H1414" s="49">
        <f>_xll.qlCalendarAdvance(Calendar,$H1413,B1414,"f",FALSE)</f>
        <v>49276</v>
      </c>
      <c r="I1414" s="49">
        <f>_xll.qlInterestRateIndexValueDate(Index1M,$H1414)</f>
        <v>49278</v>
      </c>
      <c r="J1414" s="52">
        <f>IFERROR(_xll.qlIndexFixing(Index1M,$H1414,TRUE,_xll.ohTrigger(RecalcTrigger,Trigger1M)),NA())</f>
        <v>1.9155787929015414E-2</v>
      </c>
      <c r="K1414" s="52">
        <f>IFERROR(_xll.qlIndexFixing(ONIndex1M,I1414,TRUE,_xll.ohTrigger(RecalcTrigger,Trigger1M)),NA())</f>
        <v>1.9161342539693038E-2</v>
      </c>
      <c r="L1414" s="52">
        <f>IFERROR(_xll.qlIndexFixing(Index3M,H1414,TRUE,_xll.ohTrigger(RecalcTrigger,Trigger3M)),NA())</f>
        <v>1.9558060905113805E-2</v>
      </c>
      <c r="M1414" s="52">
        <f>IFERROR(_xll.qlIndexFixing(ONIndex3M,I1414,TRUE,_xll.ohTrigger(RecalcTrigger,Trigger3M)),NA())</f>
        <v>1.959102912408639E-2</v>
      </c>
      <c r="N1414" s="52">
        <f>IFERROR(_xll.qlIndexFixing(Index6M,$H1414,TRUE,_xll.ohTrigger(RecalcTrigger,Trigger6M)),NA())</f>
        <v>1.9649527440296369E-2</v>
      </c>
      <c r="O1414" s="52">
        <f>IFERROR(_xll.qlIndexFixing(ONIndex6M,I1414,TRUE,_xll.ohTrigger(RecalcTrigger,Trigger6M)),NA())</f>
        <v>1.9731083451821618E-2</v>
      </c>
      <c r="P1414" s="52">
        <f>IFERROR(_xll.qlIndexFixing(Index1Y,$H1414,TRUE,_xll.ohTrigger(RecalcTrigger,Trigger1Y)),NA())</f>
        <v>1.9821428157101268E-2</v>
      </c>
      <c r="Q1414" s="52">
        <f>IFERROR(_xll.qlIndexFixing(ONIndex1Y,I1414,TRUE,_xll.ohTrigger(RecalcTrigger,Trigger1Y)),NA())</f>
        <v>2.0033569107305027E-2</v>
      </c>
    </row>
    <row r="1415" spans="2:17" x14ac:dyDescent="0.2">
      <c r="B1415" s="46" t="s">
        <v>42</v>
      </c>
      <c r="D1415" s="49">
        <f>_xll.qlCalendarAdvance(Calendar,$D1414,B1415,"f",FALSE)</f>
        <v>49283</v>
      </c>
      <c r="E1415" s="49">
        <f>_xll.qlInterestRateIndexValueDate(IndexON,D1415)</f>
        <v>49283</v>
      </c>
      <c r="F1415" s="52">
        <f>IFERROR(_xll.qlIndexFixing(IndexON,D1415,TRUE,_xll.ohTrigger(RecalcTrigger,TriggerON)),NA())</f>
        <v>1.9018953369398517E-2</v>
      </c>
      <c r="H1415" s="49">
        <f>_xll.qlCalendarAdvance(Calendar,$H1414,B1415,"f",FALSE)</f>
        <v>49283</v>
      </c>
      <c r="I1415" s="49">
        <f>_xll.qlInterestRateIndexValueDate(Index1M,$H1415)</f>
        <v>49285</v>
      </c>
      <c r="J1415" s="52">
        <f>IFERROR(_xll.qlIndexFixing(Index1M,$H1415,TRUE,_xll.ohTrigger(RecalcTrigger,Trigger1M)),NA())</f>
        <v>1.9140422330870266E-2</v>
      </c>
      <c r="K1415" s="52">
        <f>IFERROR(_xll.qlIndexFixing(ONIndex1M,I1415,TRUE,_xll.ohTrigger(RecalcTrigger,Trigger1M)),NA())</f>
        <v>1.9147492408331246E-2</v>
      </c>
      <c r="L1415" s="52">
        <f>IFERROR(_xll.qlIndexFixing(Index3M,H1415,TRUE,_xll.ohTrigger(RecalcTrigger,Trigger3M)),NA())</f>
        <v>1.9544108458633858E-2</v>
      </c>
      <c r="M1415" s="52">
        <f>IFERROR(_xll.qlIndexFixing(ONIndex3M,I1415,TRUE,_xll.ohTrigger(RecalcTrigger,Trigger3M)),NA())</f>
        <v>1.9577253745168832E-2</v>
      </c>
      <c r="N1415" s="52">
        <f>IFERROR(_xll.qlIndexFixing(Index6M,$H1415,TRUE,_xll.ohTrigger(RecalcTrigger,Trigger6M)),NA())</f>
        <v>1.9634907096470658E-2</v>
      </c>
      <c r="O1415" s="52">
        <f>IFERROR(_xll.qlIndexFixing(ONIndex6M,I1415,TRUE,_xll.ohTrigger(RecalcTrigger,Trigger6M)),NA())</f>
        <v>1.9716823939770478E-2</v>
      </c>
      <c r="P1415" s="52">
        <f>IFERROR(_xll.qlIndexFixing(Index1Y,$H1415,TRUE,_xll.ohTrigger(RecalcTrigger,Trigger1Y)),NA())</f>
        <v>1.9805166688807923E-2</v>
      </c>
      <c r="Q1415" s="52">
        <f>IFERROR(_xll.qlIndexFixing(ONIndex1Y,I1415,TRUE,_xll.ohTrigger(RecalcTrigger,Trigger1Y)),NA())</f>
        <v>2.001793516996031E-2</v>
      </c>
    </row>
    <row r="1416" spans="2:17" x14ac:dyDescent="0.2">
      <c r="B1416" s="46" t="s">
        <v>42</v>
      </c>
      <c r="D1416" s="49">
        <f>_xll.qlCalendarAdvance(Calendar,$D1415,B1416,"f",FALSE)</f>
        <v>49290</v>
      </c>
      <c r="E1416" s="49">
        <f>_xll.qlInterestRateIndexValueDate(IndexON,D1416)</f>
        <v>49290</v>
      </c>
      <c r="F1416" s="52">
        <f>IFERROR(_xll.qlIndexFixing(IndexON,D1416,TRUE,_xll.ohTrigger(RecalcTrigger,TriggerON)),NA())</f>
        <v>1.900641103151024E-2</v>
      </c>
      <c r="H1416" s="49">
        <f>_xll.qlCalendarAdvance(Calendar,$H1415,B1416,"f",FALSE)</f>
        <v>49290</v>
      </c>
      <c r="I1416" s="49">
        <f>_xll.qlInterestRateIndexValueDate(Index1M,$H1416)</f>
        <v>49292</v>
      </c>
      <c r="J1416" s="52">
        <f>IFERROR(_xll.qlIndexFixing(Index1M,$H1416,TRUE,_xll.ohTrigger(RecalcTrigger,Trigger1M)),NA())</f>
        <v>1.9126486651867003E-2</v>
      </c>
      <c r="K1416" s="52">
        <f>IFERROR(_xll.qlIndexFixing(ONIndex1M,I1416,TRUE,_xll.ohTrigger(RecalcTrigger,Trigger1M)),NA())</f>
        <v>1.9133618368654126E-2</v>
      </c>
      <c r="L1416" s="52">
        <f>IFERROR(_xll.qlIndexFixing(Index3M,H1416,TRUE,_xll.ohTrigger(RecalcTrigger,Trigger3M)),NA())</f>
        <v>1.9530137385635804E-2</v>
      </c>
      <c r="M1416" s="52">
        <f>IFERROR(_xll.qlIndexFixing(ONIndex3M,I1416,TRUE,_xll.ohTrigger(RecalcTrigger,Trigger3M)),NA())</f>
        <v>1.9563458678479861E-2</v>
      </c>
      <c r="N1416" s="52">
        <f>IFERROR(_xll.qlIndexFixing(Index6M,$H1416,TRUE,_xll.ohTrigger(RecalcTrigger,Trigger6M)),NA())</f>
        <v>1.9620269888665286E-2</v>
      </c>
      <c r="O1416" s="52">
        <f>IFERROR(_xll.qlIndexFixing(ONIndex6M,I1416,TRUE,_xll.ohTrigger(RecalcTrigger,Trigger6M)),NA())</f>
        <v>1.9702545303657004E-2</v>
      </c>
      <c r="P1416" s="52">
        <f>IFERROR(_xll.qlIndexFixing(Index1Y,$H1416,TRUE,_xll.ohTrigger(RecalcTrigger,Trigger1Y)),NA())</f>
        <v>1.9788925150584884E-2</v>
      </c>
      <c r="Q1416" s="52">
        <f>IFERROR(_xll.qlIndexFixing(ONIndex1Y,I1416,TRUE,_xll.ohTrigger(RecalcTrigger,Trigger1Y)),NA())</f>
        <v>2.0002270110150988E-2</v>
      </c>
    </row>
    <row r="1417" spans="2:17" x14ac:dyDescent="0.2">
      <c r="B1417" s="46" t="s">
        <v>42</v>
      </c>
      <c r="D1417" s="49">
        <f>_xll.qlCalendarAdvance(Calendar,$D1416,B1417,"f",FALSE)</f>
        <v>49297</v>
      </c>
      <c r="E1417" s="49">
        <f>_xll.qlInterestRateIndexValueDate(IndexON,D1417)</f>
        <v>49297</v>
      </c>
      <c r="F1417" s="52">
        <f>IFERROR(_xll.qlIndexFixing(IndexON,D1417,TRUE,_xll.ohTrigger(RecalcTrigger,TriggerON)),NA())</f>
        <v>1.8993853207929234E-2</v>
      </c>
      <c r="H1417" s="49">
        <f>_xll.qlCalendarAdvance(Calendar,$H1416,B1417,"f",FALSE)</f>
        <v>49297</v>
      </c>
      <c r="I1417" s="49">
        <f>_xll.qlInterestRateIndexValueDate(Index1M,$H1417)</f>
        <v>49299</v>
      </c>
      <c r="J1417" s="52">
        <f>IFERROR(_xll.qlIndexFixing(Index1M,$H1417,TRUE,_xll.ohTrigger(RecalcTrigger,Trigger1M)),NA())</f>
        <v>1.9112527529891177E-2</v>
      </c>
      <c r="K1417" s="52">
        <f>IFERROR(_xll.qlIndexFixing(ONIndex1M,I1417,TRUE,_xll.ohTrigger(RecalcTrigger,Trigger1M)),NA())</f>
        <v>1.9115745483961888E-2</v>
      </c>
      <c r="L1417" s="52">
        <f>IFERROR(_xll.qlIndexFixing(Index3M,H1417,TRUE,_xll.ohTrigger(RecalcTrigger,Trigger3M)),NA())</f>
        <v>1.9516147877883583E-2</v>
      </c>
      <c r="M1417" s="52">
        <f>IFERROR(_xll.qlIndexFixing(ONIndex3M,I1417,TRUE,_xll.ohTrigger(RecalcTrigger,Trigger3M)),NA())</f>
        <v>1.9545693542237785E-2</v>
      </c>
      <c r="N1417" s="52">
        <f>IFERROR(_xll.qlIndexFixing(Index6M,$H1417,TRUE,_xll.ohTrigger(RecalcTrigger,Trigger6M)),NA())</f>
        <v>1.9605616006819742E-2</v>
      </c>
      <c r="O1417" s="52">
        <f>IFERROR(_xll.qlIndexFixing(ONIndex6M,I1417,TRUE,_xll.ohTrigger(RecalcTrigger,Trigger6M)),NA())</f>
        <v>1.9684159258250844E-2</v>
      </c>
      <c r="P1417" s="52">
        <f>IFERROR(_xll.qlIndexFixing(Index1Y,$H1417,TRUE,_xll.ohTrigger(RecalcTrigger,Trigger1Y)),NA())</f>
        <v>1.9772704584104982E-2</v>
      </c>
      <c r="Q1417" s="52">
        <f>IFERROR(_xll.qlIndexFixing(ONIndex1Y,I1417,TRUE,_xll.ohTrigger(RecalcTrigger,Trigger1Y)),NA())</f>
        <v>1.9982083818073093E-2</v>
      </c>
    </row>
    <row r="1418" spans="2:17" x14ac:dyDescent="0.2">
      <c r="B1418" s="46" t="s">
        <v>42</v>
      </c>
      <c r="D1418" s="49">
        <f>_xll.qlCalendarAdvance(Calendar,$D1417,B1418,"f",FALSE)</f>
        <v>49305</v>
      </c>
      <c r="E1418" s="49">
        <f>_xll.qlInterestRateIndexValueDate(IndexON,D1418)</f>
        <v>49305</v>
      </c>
      <c r="F1418" s="52">
        <f>IFERROR(_xll.qlIndexFixing(IndexON,D1418,TRUE,_xll.ohTrigger(RecalcTrigger,TriggerON)),NA())</f>
        <v>1.8979482713774587E-2</v>
      </c>
      <c r="H1418" s="49">
        <f>_xll.qlCalendarAdvance(Calendar,$H1417,B1418,"f",FALSE)</f>
        <v>49305</v>
      </c>
      <c r="I1418" s="49">
        <f>_xll.qlInterestRateIndexValueDate(Index1M,$H1418)</f>
        <v>49307</v>
      </c>
      <c r="J1418" s="52">
        <f>IFERROR(_xll.qlIndexFixing(Index1M,$H1418,TRUE,_xll.ohTrigger(RecalcTrigger,Trigger1M)),NA())</f>
        <v>1.9096050809801278E-2</v>
      </c>
      <c r="K1418" s="52">
        <f>IFERROR(_xll.qlIndexFixing(ONIndex1M,I1418,TRUE,_xll.ohTrigger(RecalcTrigger,Trigger1M)),NA())</f>
        <v>1.9101817489204365E-2</v>
      </c>
      <c r="L1418" s="52">
        <f>IFERROR(_xll.qlIndexFixing(Index3M,H1418,TRUE,_xll.ohTrigger(RecalcTrigger,Trigger3M)),NA())</f>
        <v>1.9499660563294382E-2</v>
      </c>
      <c r="M1418" s="52">
        <f>IFERROR(_xll.qlIndexFixing(ONIndex3M,I1418,TRUE,_xll.ohTrigger(RecalcTrigger,Trigger3M)),NA())</f>
        <v>1.9531854191052744E-2</v>
      </c>
      <c r="N1418" s="52">
        <f>IFERROR(_xll.qlIndexFixing(Index6M,$H1418,TRUE,_xll.ohTrigger(RecalcTrigger,Trigger6M)),NA())</f>
        <v>1.9588848539738139E-2</v>
      </c>
      <c r="O1418" s="52">
        <f>IFERROR(_xll.qlIndexFixing(ONIndex6M,I1418,TRUE,_xll.ohTrigger(RecalcTrigger,Trigger6M)),NA())</f>
        <v>1.9669837614380015E-2</v>
      </c>
      <c r="P1418" s="52">
        <f>IFERROR(_xll.qlIndexFixing(Index1Y,$H1418,TRUE,_xll.ohTrigger(RecalcTrigger,Trigger1Y)),NA())</f>
        <v>1.975299024202147E-2</v>
      </c>
      <c r="Q1418" s="52">
        <f>IFERROR(_xll.qlIndexFixing(ONIndex1Y,I1418,TRUE,_xll.ohTrigger(RecalcTrigger,Trigger1Y)),NA())</f>
        <v>1.9966348157538505E-2</v>
      </c>
    </row>
    <row r="1419" spans="2:17" x14ac:dyDescent="0.2">
      <c r="B1419" s="46" t="s">
        <v>42</v>
      </c>
      <c r="D1419" s="49">
        <f>_xll.qlCalendarAdvance(Calendar,$D1418,B1419,"f",FALSE)</f>
        <v>49312</v>
      </c>
      <c r="E1419" s="49">
        <f>_xll.qlInterestRateIndexValueDate(IndexON,D1419)</f>
        <v>49312</v>
      </c>
      <c r="F1419" s="52">
        <f>IFERROR(_xll.qlIndexFixing(IndexON,D1419,TRUE,_xll.ohTrigger(RecalcTrigger,TriggerON)),NA())</f>
        <v>1.8966892405618552E-2</v>
      </c>
      <c r="H1419" s="49">
        <f>_xll.qlCalendarAdvance(Calendar,$H1418,B1419,"f",FALSE)</f>
        <v>49312</v>
      </c>
      <c r="I1419" s="49">
        <f>_xll.qlInterestRateIndexValueDate(Index1M,$H1419)</f>
        <v>49314</v>
      </c>
      <c r="J1419" s="52">
        <f>IFERROR(_xll.qlIndexFixing(Index1M,$H1419,TRUE,_xll.ohTrigger(RecalcTrigger,Trigger1M)),NA())</f>
        <v>1.9083034141612214E-2</v>
      </c>
      <c r="K1419" s="52">
        <f>IFERROR(_xll.qlIndexFixing(ONIndex1M,I1419,TRUE,_xll.ohTrigger(RecalcTrigger,Trigger1M)),NA())</f>
        <v>1.9089860654002422E-2</v>
      </c>
      <c r="L1419" s="52">
        <f>IFERROR(_xll.qlIndexFixing(Index3M,H1419,TRUE,_xll.ohTrigger(RecalcTrigger,Trigger3M)),NA())</f>
        <v>1.9486109176794386E-2</v>
      </c>
      <c r="M1419" s="52">
        <f>IFERROR(_xll.qlIndexFixing(ONIndex3M,I1419,TRUE,_xll.ohTrigger(RecalcTrigger,Trigger3M)),NA())</f>
        <v>1.9519976711412923E-2</v>
      </c>
      <c r="N1419" s="52">
        <f>IFERROR(_xll.qlIndexFixing(Index6M,$H1419,TRUE,_xll.ohTrigger(RecalcTrigger,Trigger6M)),NA())</f>
        <v>1.9574683864857625E-2</v>
      </c>
      <c r="O1419" s="52">
        <f>IFERROR(_xll.qlIndexFixing(ONIndex6M,I1419,TRUE,_xll.ohTrigger(RecalcTrigger,Trigger6M)),NA())</f>
        <v>1.9657547181868296E-2</v>
      </c>
      <c r="P1419" s="52">
        <f>IFERROR(_xll.qlIndexFixing(Index1Y,$H1419,TRUE,_xll.ohTrigger(RecalcTrigger,Trigger1Y)),NA())</f>
        <v>1.9736823736502776E-2</v>
      </c>
      <c r="Q1419" s="52">
        <f>IFERROR(_xll.qlIndexFixing(ONIndex1Y,I1419,TRUE,_xll.ohTrigger(RecalcTrigger,Trigger1Y)),NA())</f>
        <v>1.9952836045469269E-2</v>
      </c>
    </row>
    <row r="1420" spans="2:17" x14ac:dyDescent="0.2">
      <c r="B1420" s="46" t="s">
        <v>42</v>
      </c>
      <c r="D1420" s="49">
        <f>_xll.qlCalendarAdvance(Calendar,$D1419,B1420,"f",FALSE)</f>
        <v>49319</v>
      </c>
      <c r="E1420" s="49">
        <f>_xll.qlInterestRateIndexValueDate(IndexON,D1420)</f>
        <v>49319</v>
      </c>
      <c r="F1420" s="52">
        <f>IFERROR(_xll.qlIndexFixing(IndexON,D1420,TRUE,_xll.ohTrigger(RecalcTrigger,TriggerON)),NA())</f>
        <v>1.8954287264127956E-2</v>
      </c>
      <c r="H1420" s="49">
        <f>_xll.qlCalendarAdvance(Calendar,$H1419,B1420,"f",FALSE)</f>
        <v>49319</v>
      </c>
      <c r="I1420" s="49">
        <f>_xll.qlInterestRateIndexValueDate(Index1M,$H1420)</f>
        <v>49321</v>
      </c>
      <c r="J1420" s="52">
        <f>IFERROR(_xll.qlIndexFixing(Index1M,$H1420,TRUE,_xll.ohTrigger(RecalcTrigger,Trigger1M)),NA())</f>
        <v>1.9069004903817511E-2</v>
      </c>
      <c r="K1420" s="52">
        <f>IFERROR(_xll.qlIndexFixing(ONIndex1M,I1420,TRUE,_xll.ohTrigger(RecalcTrigger,Trigger1M)),NA())</f>
        <v>1.9075889529505119E-2</v>
      </c>
      <c r="L1420" s="52">
        <f>IFERROR(_xll.qlIndexFixing(Index3M,H1420,TRUE,_xll.ohTrigger(RecalcTrigger,Trigger3M)),NA())</f>
        <v>1.9472062979660976E-2</v>
      </c>
      <c r="M1420" s="52">
        <f>IFERROR(_xll.qlIndexFixing(ONIndex3M,I1420,TRUE,_xll.ohTrigger(RecalcTrigger,Trigger3M)),NA())</f>
        <v>1.9506102112423207E-2</v>
      </c>
      <c r="N1420" s="52">
        <f>IFERROR(_xll.qlIndexFixing(Index6M,$H1420,TRUE,_xll.ohTrigger(RecalcTrigger,Trigger6M)),NA())</f>
        <v>1.9559980694181512E-2</v>
      </c>
      <c r="O1420" s="52">
        <f>IFERROR(_xll.qlIndexFixing(ONIndex6M,I1420,TRUE,_xll.ohTrigger(RecalcTrigger,Trigger6M)),NA())</f>
        <v>1.9643191316252029E-2</v>
      </c>
      <c r="P1420" s="52">
        <f>IFERROR(_xll.qlIndexFixing(Index1Y,$H1420,TRUE,_xll.ohTrigger(RecalcTrigger,Trigger1Y)),NA())</f>
        <v>1.972068149717467E-2</v>
      </c>
      <c r="Q1420" s="52">
        <f>IFERROR(_xll.qlIndexFixing(ONIndex1Y,I1420,TRUE,_xll.ohTrigger(RecalcTrigger,Trigger1Y)),NA())</f>
        <v>1.9937043570941171E-2</v>
      </c>
    </row>
    <row r="1421" spans="2:17" x14ac:dyDescent="0.2">
      <c r="B1421" s="46" t="s">
        <v>42</v>
      </c>
      <c r="D1421" s="49">
        <f>_xll.qlCalendarAdvance(Calendar,$D1420,B1421,"f",FALSE)</f>
        <v>49326</v>
      </c>
      <c r="E1421" s="49">
        <f>_xll.qlInterestRateIndexValueDate(IndexON,D1421)</f>
        <v>49326</v>
      </c>
      <c r="F1421" s="52">
        <f>IFERROR(_xll.qlIndexFixing(IndexON,D1421,TRUE,_xll.ohTrigger(RecalcTrigger,TriggerON)),NA())</f>
        <v>1.8941667497056613E-2</v>
      </c>
      <c r="H1421" s="49">
        <f>_xll.qlCalendarAdvance(Calendar,$H1420,B1421,"f",FALSE)</f>
        <v>49326</v>
      </c>
      <c r="I1421" s="49">
        <f>_xll.qlInterestRateIndexValueDate(Index1M,$H1421)</f>
        <v>49328</v>
      </c>
      <c r="J1421" s="52">
        <f>IFERROR(_xll.qlIndexFixing(Index1M,$H1421,TRUE,_xll.ohTrigger(RecalcTrigger,Trigger1M)),NA())</f>
        <v>1.9054952975587472E-2</v>
      </c>
      <c r="K1421" s="52">
        <f>IFERROR(_xll.qlIndexFixing(ONIndex1M,I1421,TRUE,_xll.ohTrigger(RecalcTrigger,Trigger1M)),NA())</f>
        <v>1.9061895444574262E-2</v>
      </c>
      <c r="L1421" s="52">
        <f>IFERROR(_xll.qlIndexFixing(Index3M,H1421,TRUE,_xll.ohTrigger(RecalcTrigger,Trigger3M)),NA())</f>
        <v>1.9457999142209026E-2</v>
      </c>
      <c r="M1421" s="52">
        <f>IFERROR(_xll.qlIndexFixing(ONIndex3M,I1421,TRUE,_xll.ohTrigger(RecalcTrigger,Trigger3M)),NA())</f>
        <v>1.9492208806077826E-2</v>
      </c>
      <c r="N1421" s="52">
        <f>IFERROR(_xll.qlIndexFixing(Index6M,$H1421,TRUE,_xll.ohTrigger(RecalcTrigger,Trigger6M)),NA())</f>
        <v>1.9545261623004146E-2</v>
      </c>
      <c r="O1421" s="52">
        <f>IFERROR(_xll.qlIndexFixing(ONIndex6M,I1421,TRUE,_xll.ohTrigger(RecalcTrigger,Trigger6M)),NA())</f>
        <v>1.962881729172139E-2</v>
      </c>
      <c r="P1421" s="52">
        <f>IFERROR(_xll.qlIndexFixing(Index1Y,$H1421,TRUE,_xll.ohTrigger(RecalcTrigger,Trigger1Y)),NA())</f>
        <v>1.9704564573392404E-2</v>
      </c>
      <c r="Q1421" s="52">
        <f>IFERROR(_xll.qlIndexFixing(ONIndex1Y,I1421,TRUE,_xll.ohTrigger(RecalcTrigger,Trigger1Y)),NA())</f>
        <v>1.9921220708001286E-2</v>
      </c>
    </row>
    <row r="1422" spans="2:17" x14ac:dyDescent="0.2">
      <c r="B1422" s="46" t="s">
        <v>42</v>
      </c>
      <c r="D1422" s="49">
        <f>_xll.qlCalendarAdvance(Calendar,$D1421,B1422,"f",FALSE)</f>
        <v>49333</v>
      </c>
      <c r="E1422" s="49">
        <f>_xll.qlInterestRateIndexValueDate(IndexON,D1422)</f>
        <v>49333</v>
      </c>
      <c r="F1422" s="52">
        <f>IFERROR(_xll.qlIndexFixing(IndexON,D1422,TRUE,_xll.ohTrigger(RecalcTrigger,TriggerON)),NA())</f>
        <v>1.8929033311758658E-2</v>
      </c>
      <c r="H1422" s="49">
        <f>_xll.qlCalendarAdvance(Calendar,$H1421,B1422,"f",FALSE)</f>
        <v>49333</v>
      </c>
      <c r="I1422" s="49">
        <f>_xll.qlInterestRateIndexValueDate(Index1M,$H1422)</f>
        <v>49335</v>
      </c>
      <c r="J1422" s="52">
        <f>IFERROR(_xll.qlIndexFixing(Index1M,$H1422,TRUE,_xll.ohTrigger(RecalcTrigger,Trigger1M)),NA())</f>
        <v>1.9040878541579546E-2</v>
      </c>
      <c r="K1422" s="52">
        <f>IFERROR(_xll.qlIndexFixing(ONIndex1M,I1422,TRUE,_xll.ohTrigger(RecalcTrigger,Trigger1M)),NA())</f>
        <v>1.9047878583542399E-2</v>
      </c>
      <c r="L1422" s="52">
        <f>IFERROR(_xll.qlIndexFixing(Index3M,H1422,TRUE,_xll.ohTrigger(RecalcTrigger,Trigger3M)),NA())</f>
        <v>1.9443917856192705E-2</v>
      </c>
      <c r="M1422" s="52">
        <f>IFERROR(_xll.qlIndexFixing(ONIndex3M,I1422,TRUE,_xll.ohTrigger(RecalcTrigger,Trigger3M)),NA())</f>
        <v>1.9478296983104215E-2</v>
      </c>
      <c r="N1422" s="52">
        <f>IFERROR(_xll.qlIndexFixing(Index6M,$H1422,TRUE,_xll.ohTrigger(RecalcTrigger,Trigger6M)),NA())</f>
        <v>1.9530526841227112E-2</v>
      </c>
      <c r="O1422" s="52">
        <f>IFERROR(_xll.qlIndexFixing(ONIndex6M,I1422,TRUE,_xll.ohTrigger(RecalcTrigger,Trigger6M)),NA())</f>
        <v>1.9614425295966242E-2</v>
      </c>
      <c r="P1422" s="52">
        <f>IFERROR(_xll.qlIndexFixing(Index1Y,$H1422,TRUE,_xll.ohTrigger(RecalcTrigger,Trigger1Y)),NA())</f>
        <v>1.9688474017321642E-2</v>
      </c>
      <c r="Q1422" s="52">
        <f>IFERROR(_xll.qlIndexFixing(ONIndex1Y,I1422,TRUE,_xll.ohTrigger(RecalcTrigger,Trigger1Y)),NA())</f>
        <v>1.9905367599735158E-2</v>
      </c>
    </row>
    <row r="1423" spans="2:17" x14ac:dyDescent="0.2">
      <c r="B1423" s="46" t="s">
        <v>42</v>
      </c>
      <c r="D1423" s="49">
        <f>_xll.qlCalendarAdvance(Calendar,$D1422,B1423,"f",FALSE)</f>
        <v>49340</v>
      </c>
      <c r="E1423" s="49">
        <f>_xll.qlInterestRateIndexValueDate(IndexON,D1423)</f>
        <v>49340</v>
      </c>
      <c r="F1423" s="52">
        <f>IFERROR(_xll.qlIndexFixing(IndexON,D1423,TRUE,_xll.ohTrigger(RecalcTrigger,TriggerON)),NA())</f>
        <v>1.8916384915907969E-2</v>
      </c>
      <c r="H1423" s="49">
        <f>_xll.qlCalendarAdvance(Calendar,$H1422,B1423,"f",FALSE)</f>
        <v>49340</v>
      </c>
      <c r="I1423" s="49">
        <f>_xll.qlInterestRateIndexValueDate(Index1M,$H1423)</f>
        <v>49342</v>
      </c>
      <c r="J1423" s="52">
        <f>IFERROR(_xll.qlIndexFixing(Index1M,$H1423,TRUE,_xll.ohTrigger(RecalcTrigger,Trigger1M)),NA())</f>
        <v>1.9028299743059245E-2</v>
      </c>
      <c r="K1423" s="52">
        <f>IFERROR(_xll.qlIndexFixing(ONIndex1M,I1423,TRUE,_xll.ohTrigger(RecalcTrigger,Trigger1M)),NA())</f>
        <v>1.9033839130742081E-2</v>
      </c>
      <c r="L1423" s="52">
        <f>IFERROR(_xll.qlIndexFixing(Index3M,H1423,TRUE,_xll.ohTrigger(RecalcTrigger,Trigger3M)),NA())</f>
        <v>1.943030599898361E-2</v>
      </c>
      <c r="M1423" s="52">
        <f>IFERROR(_xll.qlIndexFixing(ONIndex3M,I1423,TRUE,_xll.ohTrigger(RecalcTrigger,Trigger3M)),NA())</f>
        <v>1.9464366834309743E-2</v>
      </c>
      <c r="N1423" s="52">
        <f>IFERROR(_xll.qlIndexFixing(Index6M,$H1423,TRUE,_xll.ohTrigger(RecalcTrigger,Trigger6M)),NA())</f>
        <v>1.9515776538747122E-2</v>
      </c>
      <c r="O1423" s="52">
        <f>IFERROR(_xll.qlIndexFixing(ONIndex6M,I1423,TRUE,_xll.ohTrigger(RecalcTrigger,Trigger6M)),NA())</f>
        <v>1.9600015516836322E-2</v>
      </c>
      <c r="P1423" s="52">
        <f>IFERROR(_xll.qlIndexFixing(Index1Y,$H1423,TRUE,_xll.ohTrigger(RecalcTrigger,Trigger1Y)),NA())</f>
        <v>1.9672410883937997E-2</v>
      </c>
      <c r="Q1423" s="52">
        <f>IFERROR(_xll.qlIndexFixing(ONIndex1Y,I1423,TRUE,_xll.ohTrigger(RecalcTrigger,Trigger1Y)),NA())</f>
        <v>1.9889484388588841E-2</v>
      </c>
    </row>
    <row r="1424" spans="2:17" x14ac:dyDescent="0.2">
      <c r="B1424" s="46" t="s">
        <v>42</v>
      </c>
      <c r="D1424" s="49">
        <f>_xll.qlCalendarAdvance(Calendar,$D1423,B1424,"f",FALSE)</f>
        <v>49347</v>
      </c>
      <c r="E1424" s="49">
        <f>_xll.qlInterestRateIndexValueDate(IndexON,D1424)</f>
        <v>49347</v>
      </c>
      <c r="F1424" s="52">
        <f>IFERROR(_xll.qlIndexFixing(IndexON,D1424,TRUE,_xll.ohTrigger(RecalcTrigger,TriggerON)),NA())</f>
        <v>1.8903722517018551E-2</v>
      </c>
      <c r="H1424" s="49">
        <f>_xll.qlCalendarAdvance(Calendar,$H1423,B1424,"f",FALSE)</f>
        <v>49347</v>
      </c>
      <c r="I1424" s="49">
        <f>_xll.qlInterestRateIndexValueDate(Index1M,$H1424)</f>
        <v>49349</v>
      </c>
      <c r="J1424" s="52">
        <f>IFERROR(_xll.qlIndexFixing(Index1M,$H1424,TRUE,_xll.ohTrigger(RecalcTrigger,Trigger1M)),NA())</f>
        <v>1.9014187787081176E-2</v>
      </c>
      <c r="K1424" s="52">
        <f>IFERROR(_xll.qlIndexFixing(ONIndex1M,I1424,TRUE,_xll.ohTrigger(RecalcTrigger,Trigger1M)),NA())</f>
        <v>1.9019777270345983E-2</v>
      </c>
      <c r="L1424" s="52">
        <f>IFERROR(_xll.qlIndexFixing(Index3M,H1424,TRUE,_xll.ohTrigger(RecalcTrigger,Trigger3M)),NA())</f>
        <v>1.9416192334175967E-2</v>
      </c>
      <c r="M1424" s="52">
        <f>IFERROR(_xll.qlIndexFixing(ONIndex3M,I1424,TRUE,_xll.ohTrigger(RecalcTrigger,Trigger3M)),NA())</f>
        <v>1.94504185501021E-2</v>
      </c>
      <c r="N1424" s="52">
        <f>IFERROR(_xll.qlIndexFixing(Index6M,$H1424,TRUE,_xll.ohTrigger(RecalcTrigger,Trigger6M)),NA())</f>
        <v>1.950101090545427E-2</v>
      </c>
      <c r="O1424" s="52">
        <f>IFERROR(_xll.qlIndexFixing(ONIndex6M,I1424,TRUE,_xll.ohTrigger(RecalcTrigger,Trigger6M)),NA())</f>
        <v>1.9585588141941557E-2</v>
      </c>
      <c r="P1424" s="52">
        <f>IFERROR(_xll.qlIndexFixing(Index1Y,$H1424,TRUE,_xll.ohTrigger(RecalcTrigger,Trigger1Y)),NA())</f>
        <v>1.9656376231028356E-2</v>
      </c>
      <c r="Q1424" s="52">
        <f>IFERROR(_xll.qlIndexFixing(ONIndex1Y,I1424,TRUE,_xll.ohTrigger(RecalcTrigger,Trigger1Y)),NA())</f>
        <v>1.9873571217328134E-2</v>
      </c>
    </row>
    <row r="1425" spans="2:17" x14ac:dyDescent="0.2">
      <c r="B1425" s="46" t="s">
        <v>42</v>
      </c>
      <c r="D1425" s="49">
        <f>_xll.qlCalendarAdvance(Calendar,$D1424,B1425,"f",FALSE)</f>
        <v>49354</v>
      </c>
      <c r="E1425" s="49">
        <f>_xll.qlInterestRateIndexValueDate(IndexON,D1425)</f>
        <v>49354</v>
      </c>
      <c r="F1425" s="52">
        <f>IFERROR(_xll.qlIndexFixing(IndexON,D1425,TRUE,_xll.ohTrigger(RecalcTrigger,TriggerON)),NA())</f>
        <v>1.889104632260441E-2</v>
      </c>
      <c r="H1425" s="49">
        <f>_xll.qlCalendarAdvance(Calendar,$H1424,B1425,"f",FALSE)</f>
        <v>49354</v>
      </c>
      <c r="I1425" s="49">
        <f>_xll.qlInterestRateIndexValueDate(Index1M,$H1425)</f>
        <v>49356</v>
      </c>
      <c r="J1425" s="52">
        <f>IFERROR(_xll.qlIndexFixing(Index1M,$H1425,TRUE,_xll.ohTrigger(RecalcTrigger,Trigger1M)),NA())</f>
        <v>1.9000053841544365E-2</v>
      </c>
      <c r="K1425" s="52">
        <f>IFERROR(_xll.qlIndexFixing(ONIndex1M,I1425,TRUE,_xll.ohTrigger(RecalcTrigger,Trigger1M)),NA())</f>
        <v>1.9005693186766592E-2</v>
      </c>
      <c r="L1425" s="52">
        <f>IFERROR(_xll.qlIndexFixing(Index3M,H1425,TRUE,_xll.ohTrigger(RecalcTrigger,Trigger3M)),NA())</f>
        <v>1.9402061782710856E-2</v>
      </c>
      <c r="M1425" s="52">
        <f>IFERROR(_xll.qlIndexFixing(ONIndex3M,I1425,TRUE,_xll.ohTrigger(RecalcTrigger,Trigger3M)),NA())</f>
        <v>1.9436452321368591E-2</v>
      </c>
      <c r="N1425" s="52">
        <f>IFERROR(_xll.qlIndexFixing(Index6M,$H1425,TRUE,_xll.ohTrigger(RecalcTrigger,Trigger6M)),NA())</f>
        <v>1.9486230131235113E-2</v>
      </c>
      <c r="O1425" s="52">
        <f>IFERROR(_xll.qlIndexFixing(ONIndex6M,I1425,TRUE,_xll.ohTrigger(RecalcTrigger,Trigger6M)),NA())</f>
        <v>1.9571143359051746E-2</v>
      </c>
      <c r="P1425" s="52">
        <f>IFERROR(_xll.qlIndexFixing(Index1Y,$H1425,TRUE,_xll.ohTrigger(RecalcTrigger,Trigger1Y)),NA())</f>
        <v>1.9640371119190644E-2</v>
      </c>
      <c r="Q1425" s="52">
        <f>IFERROR(_xll.qlIndexFixing(ONIndex1Y,I1425,TRUE,_xll.ohTrigger(RecalcTrigger,Trigger1Y)),NA())</f>
        <v>1.9857628228798774E-2</v>
      </c>
    </row>
    <row r="1426" spans="2:17" x14ac:dyDescent="0.2">
      <c r="B1426" s="46" t="s">
        <v>42</v>
      </c>
      <c r="D1426" s="49">
        <f>_xll.qlCalendarAdvance(Calendar,$D1425,B1426,"f",FALSE)</f>
        <v>49361</v>
      </c>
      <c r="E1426" s="49">
        <f>_xll.qlInterestRateIndexValueDate(IndexON,D1426)</f>
        <v>49361</v>
      </c>
      <c r="F1426" s="52">
        <f>IFERROR(_xll.qlIndexFixing(IndexON,D1426,TRUE,_xll.ohTrigger(RecalcTrigger,TriggerON)),NA())</f>
        <v>1.8878356540499297E-2</v>
      </c>
      <c r="H1426" s="49">
        <f>_xll.qlCalendarAdvance(Calendar,$H1425,B1426,"f",FALSE)</f>
        <v>49361</v>
      </c>
      <c r="I1426" s="49">
        <f>_xll.qlInterestRateIndexValueDate(Index1M,$H1426)</f>
        <v>49363</v>
      </c>
      <c r="J1426" s="52">
        <f>IFERROR(_xll.qlIndexFixing(Index1M,$H1426,TRUE,_xll.ohTrigger(RecalcTrigger,Trigger1M)),NA())</f>
        <v>1.8983846087971545E-2</v>
      </c>
      <c r="K1426" s="52">
        <f>IFERROR(_xll.qlIndexFixing(ONIndex1M,I1426,TRUE,_xll.ohTrigger(RecalcTrigger,Trigger1M)),NA())</f>
        <v>1.8991587064016713E-2</v>
      </c>
      <c r="L1426" s="52">
        <f>IFERROR(_xll.qlIndexFixing(Index3M,H1426,TRUE,_xll.ohTrigger(RecalcTrigger,Trigger3M)),NA())</f>
        <v>1.9387914536320754E-2</v>
      </c>
      <c r="M1426" s="52">
        <f>IFERROR(_xll.qlIndexFixing(ONIndex3M,I1426,TRUE,_xll.ohTrigger(RecalcTrigger,Trigger3M)),NA())</f>
        <v>1.9422468338596843E-2</v>
      </c>
      <c r="N1426" s="52">
        <f>IFERROR(_xll.qlIndexFixing(Index6M,$H1426,TRUE,_xll.ohTrigger(RecalcTrigger,Trigger6M)),NA())</f>
        <v>1.9471434405970031E-2</v>
      </c>
      <c r="O1426" s="52">
        <f>IFERROR(_xll.qlIndexFixing(ONIndex6M,I1426,TRUE,_xll.ohTrigger(RecalcTrigger,Trigger6M)),NA())</f>
        <v>1.9556681355856753E-2</v>
      </c>
      <c r="P1426" s="52">
        <f>IFERROR(_xll.qlIndexFixing(Index1Y,$H1426,TRUE,_xll.ohTrigger(RecalcTrigger,Trigger1Y)),NA())</f>
        <v>1.9624396611833409E-2</v>
      </c>
      <c r="Q1426" s="52">
        <f>IFERROR(_xll.qlIndexFixing(ONIndex1Y,I1426,TRUE,_xll.ohTrigger(RecalcTrigger,Trigger1Y)),NA())</f>
        <v>1.9841655565606686E-2</v>
      </c>
    </row>
    <row r="1427" spans="2:17" x14ac:dyDescent="0.2">
      <c r="B1427" s="46" t="s">
        <v>42</v>
      </c>
      <c r="D1427" s="49">
        <f>_xll.qlCalendarAdvance(Calendar,$D1426,B1427,"f",FALSE)</f>
        <v>49368</v>
      </c>
      <c r="E1427" s="49">
        <f>_xll.qlInterestRateIndexValueDate(IndexON,D1427)</f>
        <v>49368</v>
      </c>
      <c r="F1427" s="52">
        <f>IFERROR(_xll.qlIndexFixing(IndexON,D1427,TRUE,_xll.ohTrigger(RecalcTrigger,TriggerON)),NA())</f>
        <v>1.8865653377897473E-2</v>
      </c>
      <c r="H1427" s="49">
        <f>_xll.qlCalendarAdvance(Calendar,$H1426,B1427,"f",FALSE)</f>
        <v>49368</v>
      </c>
      <c r="I1427" s="49">
        <f>_xll.qlInterestRateIndexValueDate(Index1M,$H1427)</f>
        <v>49370</v>
      </c>
      <c r="J1427" s="52">
        <f>IFERROR(_xll.qlIndexFixing(Index1M,$H1427,TRUE,_xll.ohTrigger(RecalcTrigger,Trigger1M)),NA())</f>
        <v>1.8970175247835973E-2</v>
      </c>
      <c r="K1427" s="52">
        <f>IFERROR(_xll.qlIndexFixing(ONIndex1M,I1427,TRUE,_xll.ohTrigger(RecalcTrigger,Trigger1M)),NA())</f>
        <v>1.8977459086748638E-2</v>
      </c>
      <c r="L1427" s="52">
        <f>IFERROR(_xll.qlIndexFixing(Index3M,H1427,TRUE,_xll.ohTrigger(RecalcTrigger,Trigger3M)),NA())</f>
        <v>1.9371276927509708E-2</v>
      </c>
      <c r="M1427" s="52">
        <f>IFERROR(_xll.qlIndexFixing(ONIndex3M,I1427,TRUE,_xll.ohTrigger(RecalcTrigger,Trigger3M)),NA())</f>
        <v>1.940846679251429E-2</v>
      </c>
      <c r="N1427" s="52">
        <f>IFERROR(_xll.qlIndexFixing(Index6M,$H1427,TRUE,_xll.ohTrigger(RecalcTrigger,Trigger6M)),NA())</f>
        <v>1.9454466982353161E-2</v>
      </c>
      <c r="O1427" s="52">
        <f>IFERROR(_xll.qlIndexFixing(ONIndex6M,I1427,TRUE,_xll.ohTrigger(RecalcTrigger,Trigger6M)),NA())</f>
        <v>1.9542202320126378E-2</v>
      </c>
      <c r="P1427" s="52">
        <f>IFERROR(_xll.qlIndexFixing(Index1Y,$H1427,TRUE,_xll.ohTrigger(RecalcTrigger,Trigger1Y)),NA())</f>
        <v>1.960845377517537E-2</v>
      </c>
      <c r="Q1427" s="52">
        <f>IFERROR(_xll.qlIndexFixing(ONIndex1Y,I1427,TRUE,_xll.ohTrigger(RecalcTrigger,Trigger1Y)),NA())</f>
        <v>1.9825653370677543E-2</v>
      </c>
    </row>
    <row r="1428" spans="2:17" x14ac:dyDescent="0.2">
      <c r="B1428" s="46" t="s">
        <v>42</v>
      </c>
      <c r="D1428" s="49">
        <f>_xll.qlCalendarAdvance(Calendar,$D1427,B1428,"f",FALSE)</f>
        <v>49375</v>
      </c>
      <c r="E1428" s="49">
        <f>_xll.qlInterestRateIndexValueDate(IndexON,D1428)</f>
        <v>49375</v>
      </c>
      <c r="F1428" s="52">
        <f>IFERROR(_xll.qlIndexFixing(IndexON,D1428,TRUE,_xll.ohTrigger(RecalcTrigger,TriggerON)),NA())</f>
        <v>1.8852937042792561E-2</v>
      </c>
      <c r="H1428" s="49">
        <f>_xll.qlCalendarAdvance(Calendar,$H1427,B1428,"f",FALSE)</f>
        <v>49375</v>
      </c>
      <c r="I1428" s="49">
        <f>_xll.qlInterestRateIndexValueDate(Index1M,$H1428)</f>
        <v>49377</v>
      </c>
      <c r="J1428" s="52">
        <f>IFERROR(_xll.qlIndexFixing(Index1M,$H1428,TRUE,_xll.ohTrigger(RecalcTrigger,Trigger1M)),NA())</f>
        <v>1.895596965693367E-2</v>
      </c>
      <c r="K1428" s="52">
        <f>IFERROR(_xll.qlIndexFixing(ONIndex1M,I1428,TRUE,_xll.ohTrigger(RecalcTrigger,Trigger1M)),NA())</f>
        <v>1.8963309439055109E-2</v>
      </c>
      <c r="L1428" s="52">
        <f>IFERROR(_xll.qlIndexFixing(Index3M,H1428,TRUE,_xll.ohTrigger(RecalcTrigger,Trigger3M)),NA())</f>
        <v>1.9357087430383488E-2</v>
      </c>
      <c r="M1428" s="52">
        <f>IFERROR(_xll.qlIndexFixing(ONIndex3M,I1428,TRUE,_xll.ohTrigger(RecalcTrigger,Trigger3M)),NA())</f>
        <v>1.9394447873768428E-2</v>
      </c>
      <c r="N1428" s="52">
        <f>IFERROR(_xll.qlIndexFixing(Index6M,$H1428,TRUE,_xll.ohTrigger(RecalcTrigger,Trigger6M)),NA())</f>
        <v>1.9439634843703771E-2</v>
      </c>
      <c r="O1428" s="52">
        <f>IFERROR(_xll.qlIndexFixing(ONIndex6M,I1428,TRUE,_xll.ohTrigger(RecalcTrigger,Trigger6M)),NA())</f>
        <v>1.9527706439550485E-2</v>
      </c>
      <c r="P1428" s="52">
        <f>IFERROR(_xll.qlIndexFixing(Index1Y,$H1428,TRUE,_xll.ohTrigger(RecalcTrigger,Trigger1Y)),NA())</f>
        <v>1.9592543678247171E-2</v>
      </c>
      <c r="Q1428" s="52">
        <f>IFERROR(_xll.qlIndexFixing(ONIndex1Y,I1428,TRUE,_xll.ohTrigger(RecalcTrigger,Trigger1Y)),NA())</f>
        <v>1.9809621786617271E-2</v>
      </c>
    </row>
    <row r="1429" spans="2:17" x14ac:dyDescent="0.2">
      <c r="B1429" s="46" t="s">
        <v>42</v>
      </c>
      <c r="D1429" s="49">
        <f>_xll.qlCalendarAdvance(Calendar,$D1428,B1429,"f",FALSE)</f>
        <v>49382</v>
      </c>
      <c r="E1429" s="49">
        <f>_xll.qlInterestRateIndexValueDate(IndexON,D1429)</f>
        <v>49382</v>
      </c>
      <c r="F1429" s="52">
        <f>IFERROR(_xll.qlIndexFixing(IndexON,D1429,TRUE,_xll.ohTrigger(RecalcTrigger,TriggerON)),NA())</f>
        <v>1.8840207742378823E-2</v>
      </c>
      <c r="H1429" s="49">
        <f>_xll.qlCalendarAdvance(Calendar,$H1428,B1429,"f",FALSE)</f>
        <v>49382</v>
      </c>
      <c r="I1429" s="49">
        <f>_xll.qlInterestRateIndexValueDate(Index1M,$H1429)</f>
        <v>49384</v>
      </c>
      <c r="J1429" s="52">
        <f>IFERROR(_xll.qlIndexFixing(Index1M,$H1429,TRUE,_xll.ohTrigger(RecalcTrigger,Trigger1M)),NA())</f>
        <v>1.8941742852835005E-2</v>
      </c>
      <c r="K1429" s="52">
        <f>IFERROR(_xll.qlIndexFixing(ONIndex1M,I1429,TRUE,_xll.ohTrigger(RecalcTrigger,Trigger1M)),NA())</f>
        <v>1.894913830518874E-2</v>
      </c>
      <c r="L1429" s="52">
        <f>IFERROR(_xll.qlIndexFixing(Index3M,H1429,TRUE,_xll.ohTrigger(RecalcTrigger,Trigger3M)),NA())</f>
        <v>1.9342881880463281E-2</v>
      </c>
      <c r="M1429" s="52">
        <f>IFERROR(_xll.qlIndexFixing(ONIndex3M,I1429,TRUE,_xll.ohTrigger(RecalcTrigger,Trigger3M)),NA())</f>
        <v>1.9380411773006756E-2</v>
      </c>
      <c r="N1429" s="52">
        <f>IFERROR(_xll.qlIndexFixing(Index6M,$H1429,TRUE,_xll.ohTrigger(RecalcTrigger,Trigger6M)),NA())</f>
        <v>1.9424788377204343E-2</v>
      </c>
      <c r="O1429" s="52">
        <f>IFERROR(_xll.qlIndexFixing(ONIndex6M,I1429,TRUE,_xll.ohTrigger(RecalcTrigger,Trigger6M)),NA())</f>
        <v>1.9513193901818937E-2</v>
      </c>
      <c r="P1429" s="52">
        <f>IFERROR(_xll.qlIndexFixing(Index1Y,$H1429,TRUE,_xll.ohTrigger(RecalcTrigger,Trigger1Y)),NA())</f>
        <v>1.9576667392890931E-2</v>
      </c>
      <c r="Q1429" s="52">
        <f>IFERROR(_xll.qlIndexFixing(ONIndex1Y,I1429,TRUE,_xll.ohTrigger(RecalcTrigger,Trigger1Y)),NA())</f>
        <v>1.9793560956191669E-2</v>
      </c>
    </row>
    <row r="1430" spans="2:17" x14ac:dyDescent="0.2">
      <c r="B1430" s="46" t="s">
        <v>42</v>
      </c>
      <c r="D1430" s="49">
        <f>_xll.qlCalendarAdvance(Calendar,$D1429,B1430,"f",FALSE)</f>
        <v>49389</v>
      </c>
      <c r="E1430" s="49">
        <f>_xll.qlInterestRateIndexValueDate(IndexON,D1430)</f>
        <v>49389</v>
      </c>
      <c r="F1430" s="52">
        <f>IFERROR(_xll.qlIndexFixing(IndexON,D1430,TRUE,_xll.ohTrigger(RecalcTrigger,TriggerON)),NA())</f>
        <v>1.8827465684490008E-2</v>
      </c>
      <c r="H1430" s="49">
        <f>_xll.qlCalendarAdvance(Calendar,$H1429,B1430,"f",FALSE)</f>
        <v>49389</v>
      </c>
      <c r="I1430" s="49">
        <f>_xll.qlInterestRateIndexValueDate(Index1M,$H1430)</f>
        <v>49395</v>
      </c>
      <c r="J1430" s="52">
        <f>IFERROR(_xll.qlIndexFixing(Index1M,$H1430,TRUE,_xll.ohTrigger(RecalcTrigger,Trigger1M)),NA())</f>
        <v>1.8919344031219462E-2</v>
      </c>
      <c r="K1430" s="52">
        <f>IFERROR(_xll.qlIndexFixing(ONIndex1M,I1430,TRUE,_xll.ohTrigger(RecalcTrigger,Trigger1M)),NA())</f>
        <v>1.8930887001120666E-2</v>
      </c>
      <c r="L1430" s="52">
        <f>IFERROR(_xll.qlIndexFixing(Index3M,H1430,TRUE,_xll.ohTrigger(RecalcTrigger,Trigger3M)),NA())</f>
        <v>1.9321530379874195E-2</v>
      </c>
      <c r="M1430" s="52">
        <f>IFERROR(_xll.qlIndexFixing(ONIndex3M,I1430,TRUE,_xll.ohTrigger(RecalcTrigger,Trigger3M)),NA())</f>
        <v>1.9362340417554691E-2</v>
      </c>
      <c r="N1430" s="52">
        <f>IFERROR(_xll.qlIndexFixing(Index6M,$H1430,TRUE,_xll.ohTrigger(RecalcTrigger,Trigger6M)),NA())</f>
        <v>1.9401975571324597E-2</v>
      </c>
      <c r="O1430" s="52">
        <f>IFERROR(_xll.qlIndexFixing(ONIndex6M,I1430,TRUE,_xll.ohTrigger(RecalcTrigger,Trigger6M)),NA())</f>
        <v>1.9494510751032479E-2</v>
      </c>
      <c r="P1430" s="52">
        <f>IFERROR(_xll.qlIndexFixing(Index1Y,$H1430,TRUE,_xll.ohTrigger(RecalcTrigger,Trigger1Y)),NA())</f>
        <v>1.9552356756983649E-2</v>
      </c>
      <c r="Q1430" s="52">
        <f>IFERROR(_xll.qlIndexFixing(ONIndex1Y,I1430,TRUE,_xll.ohTrigger(RecalcTrigger,Trigger1Y)),NA())</f>
        <v>1.9772868572465185E-2</v>
      </c>
    </row>
    <row r="1431" spans="2:17" x14ac:dyDescent="0.2">
      <c r="B1431" s="46" t="s">
        <v>42</v>
      </c>
      <c r="D1431" s="49">
        <f>_xll.qlCalendarAdvance(Calendar,$D1430,B1431,"f",FALSE)</f>
        <v>49396</v>
      </c>
      <c r="E1431" s="49">
        <f>_xll.qlInterestRateIndexValueDate(IndexON,D1431)</f>
        <v>49396</v>
      </c>
      <c r="F1431" s="52">
        <f>IFERROR(_xll.qlIndexFixing(IndexON,D1431,TRUE,_xll.ohTrigger(RecalcTrigger,TriggerON)),NA())</f>
        <v>1.8814711076480251E-2</v>
      </c>
      <c r="H1431" s="49">
        <f>_xll.qlCalendarAdvance(Calendar,$H1430,B1431,"f",FALSE)</f>
        <v>49396</v>
      </c>
      <c r="I1431" s="49">
        <f>_xll.qlInterestRateIndexValueDate(Index1M,$H1431)</f>
        <v>49398</v>
      </c>
      <c r="J1431" s="52">
        <f>IFERROR(_xll.qlIndexFixing(Index1M,$H1431,TRUE,_xll.ohTrigger(RecalcTrigger,Trigger1M)),NA())</f>
        <v>1.8913226343665504E-2</v>
      </c>
      <c r="K1431" s="52">
        <f>IFERROR(_xll.qlIndexFixing(ONIndex1M,I1431,TRUE,_xll.ohTrigger(RecalcTrigger,Trigger1M)),NA())</f>
        <v>1.8920732316267674E-2</v>
      </c>
      <c r="L1431" s="52">
        <f>IFERROR(_xll.qlIndexFixing(Index3M,H1431,TRUE,_xll.ohTrigger(RecalcTrigger,Trigger3M)),NA())</f>
        <v>1.9315930686429308E-2</v>
      </c>
      <c r="M1431" s="52">
        <f>IFERROR(_xll.qlIndexFixing(ONIndex3M,I1431,TRUE,_xll.ohTrigger(RecalcTrigger,Trigger3M)),NA())</f>
        <v>1.9352288788105909E-2</v>
      </c>
      <c r="N1431" s="52">
        <f>IFERROR(_xll.qlIndexFixing(Index6M,$H1431,TRUE,_xll.ohTrigger(RecalcTrigger,Trigger6M)),NA())</f>
        <v>1.939669234565897E-2</v>
      </c>
      <c r="O1431" s="52">
        <f>IFERROR(_xll.qlIndexFixing(ONIndex6M,I1431,TRUE,_xll.ohTrigger(RecalcTrigger,Trigger6M)),NA())</f>
        <v>1.9484119605808203E-2</v>
      </c>
      <c r="P1431" s="52">
        <f>IFERROR(_xll.qlIndexFixing(Index1Y,$H1431,TRUE,_xll.ohTrigger(RecalcTrigger,Trigger1Y)),NA())</f>
        <v>1.9545020558316119E-2</v>
      </c>
      <c r="Q1431" s="52">
        <f>IFERROR(_xll.qlIndexFixing(ONIndex1Y,I1431,TRUE,_xll.ohTrigger(RecalcTrigger,Trigger1Y)),NA())</f>
        <v>1.9761352127067866E-2</v>
      </c>
    </row>
    <row r="1432" spans="2:17" x14ac:dyDescent="0.2">
      <c r="B1432" s="46" t="s">
        <v>42</v>
      </c>
      <c r="D1432" s="49">
        <f>_xll.qlCalendarAdvance(Calendar,$D1431,B1432,"f",FALSE)</f>
        <v>49403</v>
      </c>
      <c r="E1432" s="49">
        <f>_xll.qlInterestRateIndexValueDate(IndexON,D1432)</f>
        <v>49403</v>
      </c>
      <c r="F1432" s="52">
        <f>IFERROR(_xll.qlIndexFixing(IndexON,D1432,TRUE,_xll.ohTrigger(RecalcTrigger,TriggerON)),NA())</f>
        <v>1.8801944126023429E-2</v>
      </c>
      <c r="H1432" s="49">
        <f>_xll.qlCalendarAdvance(Calendar,$H1431,B1432,"f",FALSE)</f>
        <v>49403</v>
      </c>
      <c r="I1432" s="49">
        <f>_xll.qlInterestRateIndexValueDate(Index1M,$H1432)</f>
        <v>49405</v>
      </c>
      <c r="J1432" s="52">
        <f>IFERROR(_xll.qlIndexFixing(Index1M,$H1432,TRUE,_xll.ohTrigger(RecalcTrigger,Trigger1M)),NA())</f>
        <v>1.8898937007894096E-2</v>
      </c>
      <c r="K1432" s="52">
        <f>IFERROR(_xll.qlIndexFixing(ONIndex1M,I1432,TRUE,_xll.ohTrigger(RecalcTrigger,Trigger1M)),NA())</f>
        <v>1.8906497829798141E-2</v>
      </c>
      <c r="L1432" s="52">
        <f>IFERROR(_xll.qlIndexFixing(Index3M,H1432,TRUE,_xll.ohTrigger(RecalcTrigger,Trigger3M)),NA())</f>
        <v>1.9301683625868558E-2</v>
      </c>
      <c r="M1432" s="52">
        <f>IFERROR(_xll.qlIndexFixing(ONIndex3M,I1432,TRUE,_xll.ohTrigger(RecalcTrigger,Trigger3M)),NA())</f>
        <v>1.933820228526173E-2</v>
      </c>
      <c r="N1432" s="52">
        <f>IFERROR(_xll.qlIndexFixing(Index6M,$H1432,TRUE,_xll.ohTrigger(RecalcTrigger,Trigger6M)),NA())</f>
        <v>1.9380167468232727E-2</v>
      </c>
      <c r="O1432" s="52">
        <f>IFERROR(_xll.qlIndexFixing(ONIndex6M,I1432,TRUE,_xll.ohTrigger(RecalcTrigger,Trigger6M)),NA())</f>
        <v>1.9469558222908745E-2</v>
      </c>
      <c r="P1432" s="52">
        <f>IFERROR(_xll.qlIndexFixing(Index1Y,$H1432,TRUE,_xll.ohTrigger(RecalcTrigger,Trigger1Y)),NA())</f>
        <v>1.9529252166837905E-2</v>
      </c>
      <c r="Q1432" s="52">
        <f>IFERROR(_xll.qlIndexFixing(ONIndex1Y,I1432,TRUE,_xll.ohTrigger(RecalcTrigger,Trigger1Y)),NA())</f>
        <v>1.9745204413901263E-2</v>
      </c>
    </row>
    <row r="1433" spans="2:17" x14ac:dyDescent="0.2">
      <c r="B1433" s="46" t="s">
        <v>42</v>
      </c>
      <c r="D1433" s="49">
        <f>_xll.qlCalendarAdvance(Calendar,$D1432,B1433,"f",FALSE)</f>
        <v>49410</v>
      </c>
      <c r="E1433" s="49">
        <f>_xll.qlInterestRateIndexValueDate(IndexON,D1433)</f>
        <v>49410</v>
      </c>
      <c r="F1433" s="52">
        <f>IFERROR(_xll.qlIndexFixing(IndexON,D1433,TRUE,_xll.ohTrigger(RecalcTrigger,TriggerON)),NA())</f>
        <v>1.8789165040713485E-2</v>
      </c>
      <c r="H1433" s="49">
        <f>_xll.qlCalendarAdvance(Calendar,$H1432,B1433,"f",FALSE)</f>
        <v>49410</v>
      </c>
      <c r="I1433" s="49">
        <f>_xll.qlInterestRateIndexValueDate(Index1M,$H1433)</f>
        <v>49412</v>
      </c>
      <c r="J1433" s="52">
        <f>IFERROR(_xll.qlIndexFixing(Index1M,$H1433,TRUE,_xll.ohTrigger(RecalcTrigger,Trigger1M)),NA())</f>
        <v>1.8884627197530344E-2</v>
      </c>
      <c r="K1433" s="52">
        <f>IFERROR(_xll.qlIndexFixing(ONIndex1M,I1433,TRUE,_xll.ohTrigger(RecalcTrigger,Trigger1M)),NA())</f>
        <v>1.8892242594406028E-2</v>
      </c>
      <c r="L1433" s="52">
        <f>IFERROR(_xll.qlIndexFixing(Index3M,H1433,TRUE,_xll.ohTrigger(RecalcTrigger,Trigger3M)),NA())</f>
        <v>1.9287421239306237E-2</v>
      </c>
      <c r="M1433" s="52">
        <f>IFERROR(_xll.qlIndexFixing(ONIndex3M,I1433,TRUE,_xll.ohTrigger(RecalcTrigger,Trigger3M)),NA())</f>
        <v>1.9324099362911795E-2</v>
      </c>
      <c r="N1433" s="52">
        <f>IFERROR(_xll.qlIndexFixing(Index6M,$H1433,TRUE,_xll.ohTrigger(RecalcTrigger,Trigger6M)),NA())</f>
        <v>1.9365269991704664E-2</v>
      </c>
      <c r="O1433" s="52">
        <f>IFERROR(_xll.qlIndexFixing(ONIndex6M,I1433,TRUE,_xll.ohTrigger(RecalcTrigger,Trigger6M)),NA())</f>
        <v>1.9454980933852895E-2</v>
      </c>
      <c r="P1433" s="52">
        <f>IFERROR(_xll.qlIndexFixing(Index1Y,$H1433,TRUE,_xll.ohTrigger(RecalcTrigger,Trigger1Y)),NA())</f>
        <v>1.9512961605839312E-2</v>
      </c>
      <c r="Q1433" s="52">
        <f>IFERROR(_xll.qlIndexFixing(ONIndex1Y,I1433,TRUE,_xll.ohTrigger(RecalcTrigger,Trigger1Y)),NA())</f>
        <v>1.9729028025272655E-2</v>
      </c>
    </row>
    <row r="1434" spans="2:17" x14ac:dyDescent="0.2">
      <c r="B1434" s="46" t="s">
        <v>42</v>
      </c>
      <c r="D1434" s="49">
        <f>_xll.qlCalendarAdvance(Calendar,$D1433,B1434,"f",FALSE)</f>
        <v>49417</v>
      </c>
      <c r="E1434" s="49">
        <f>_xll.qlInterestRateIndexValueDate(IndexON,D1434)</f>
        <v>49417</v>
      </c>
      <c r="F1434" s="52">
        <f>IFERROR(_xll.qlIndexFixing(IndexON,D1434,TRUE,_xll.ohTrigger(RecalcTrigger,TriggerON)),NA())</f>
        <v>1.877637402814436E-2</v>
      </c>
      <c r="H1434" s="49">
        <f>_xll.qlCalendarAdvance(Calendar,$H1433,B1434,"f",FALSE)</f>
        <v>49417</v>
      </c>
      <c r="I1434" s="49">
        <f>_xll.qlInterestRateIndexValueDate(Index1M,$H1434)</f>
        <v>49419</v>
      </c>
      <c r="J1434" s="52">
        <f>IFERROR(_xll.qlIndexFixing(Index1M,$H1434,TRUE,_xll.ohTrigger(RecalcTrigger,Trigger1M)),NA())</f>
        <v>1.8870297097223963E-2</v>
      </c>
      <c r="K1434" s="52">
        <f>IFERROR(_xll.qlIndexFixing(ONIndex1M,I1434,TRUE,_xll.ohTrigger(RecalcTrigger,Trigger1M)),NA())</f>
        <v>1.8877966794264012E-2</v>
      </c>
      <c r="L1434" s="52">
        <f>IFERROR(_xll.qlIndexFixing(Index3M,H1434,TRUE,_xll.ohTrigger(RecalcTrigger,Trigger3M)),NA())</f>
        <v>1.9273143718477333E-2</v>
      </c>
      <c r="M1434" s="52">
        <f>IFERROR(_xll.qlIndexFixing(ONIndex3M,I1434,TRUE,_xll.ohTrigger(RecalcTrigger,Trigger3M)),NA())</f>
        <v>1.9309980211943412E-2</v>
      </c>
      <c r="N1434" s="52">
        <f>IFERROR(_xll.qlIndexFixing(Index6M,$H1434,TRUE,_xll.ohTrigger(RecalcTrigger,Trigger6M)),NA())</f>
        <v>1.9350362293220562E-2</v>
      </c>
      <c r="O1434" s="52">
        <f>IFERROR(_xll.qlIndexFixing(ONIndex6M,I1434,TRUE,_xll.ohTrigger(RecalcTrigger,Trigger6M)),NA())</f>
        <v>1.944038792625058E-2</v>
      </c>
      <c r="P1434" s="52">
        <f>IFERROR(_xll.qlIndexFixing(Index1Y,$H1434,TRUE,_xll.ohTrigger(RecalcTrigger,Trigger1Y)),NA())</f>
        <v>1.9497830850938435E-2</v>
      </c>
      <c r="Q1434" s="52">
        <f>IFERROR(_xll.qlIndexFixing(ONIndex1Y,I1434,TRUE,_xll.ohTrigger(RecalcTrigger,Trigger1Y)),NA())</f>
        <v>1.9712823104027777E-2</v>
      </c>
    </row>
    <row r="1435" spans="2:17" x14ac:dyDescent="0.2">
      <c r="B1435" s="46" t="s">
        <v>42</v>
      </c>
      <c r="D1435" s="49">
        <f>_xll.qlCalendarAdvance(Calendar,$D1434,B1435,"f",FALSE)</f>
        <v>49424</v>
      </c>
      <c r="E1435" s="49">
        <f>_xll.qlInterestRateIndexValueDate(IndexON,D1435)</f>
        <v>49424</v>
      </c>
      <c r="F1435" s="52">
        <f>IFERROR(_xll.qlIndexFixing(IndexON,D1435,TRUE,_xll.ohTrigger(RecalcTrigger,TriggerON)),NA())</f>
        <v>1.8763571295830062E-2</v>
      </c>
      <c r="H1435" s="49">
        <f>_xll.qlCalendarAdvance(Calendar,$H1434,B1435,"f",FALSE)</f>
        <v>49424</v>
      </c>
      <c r="I1435" s="49">
        <f>_xll.qlInterestRateIndexValueDate(Index1M,$H1435)</f>
        <v>49426</v>
      </c>
      <c r="J1435" s="52">
        <f>IFERROR(_xll.qlIndexFixing(Index1M,$H1435,TRUE,_xll.ohTrigger(RecalcTrigger,Trigger1M)),NA())</f>
        <v>1.8855946891624665E-2</v>
      </c>
      <c r="K1435" s="52">
        <f>IFERROR(_xll.qlIndexFixing(ONIndex1M,I1435,TRUE,_xll.ohTrigger(RecalcTrigger,Trigger1M)),NA())</f>
        <v>1.8861626649187002E-2</v>
      </c>
      <c r="L1435" s="52">
        <f>IFERROR(_xll.qlIndexFixing(Index3M,H1435,TRUE,_xll.ohTrigger(RecalcTrigger,Trigger3M)),NA())</f>
        <v>1.9258851255117698E-2</v>
      </c>
      <c r="M1435" s="52">
        <f>IFERROR(_xll.qlIndexFixing(ONIndex3M,I1435,TRUE,_xll.ohTrigger(RecalcTrigger,Trigger3M)),NA())</f>
        <v>1.9293824411965588E-2</v>
      </c>
      <c r="N1435" s="52">
        <f>IFERROR(_xll.qlIndexFixing(Index6M,$H1435,TRUE,_xll.ohTrigger(RecalcTrigger,Trigger6M)),NA())</f>
        <v>1.9335445372223981E-2</v>
      </c>
      <c r="O1435" s="52">
        <f>IFERROR(_xll.qlIndexFixing(ONIndex6M,I1435,TRUE,_xll.ohTrigger(RecalcTrigger,Trigger6M)),NA())</f>
        <v>1.9423691196891468E-2</v>
      </c>
      <c r="P1435" s="52">
        <f>IFERROR(_xll.qlIndexFixing(Index1Y,$H1435,TRUE,_xll.ohTrigger(RecalcTrigger,Trigger1Y)),NA())</f>
        <v>1.9482180101128403E-2</v>
      </c>
      <c r="Q1435" s="52">
        <f>IFERROR(_xll.qlIndexFixing(ONIndex1Y,I1435,TRUE,_xll.ohTrigger(RecalcTrigger,Trigger1Y)),NA())</f>
        <v>1.9694268439023332E-2</v>
      </c>
    </row>
    <row r="1436" spans="2:17" x14ac:dyDescent="0.2">
      <c r="B1436" s="46" t="s">
        <v>42</v>
      </c>
      <c r="D1436" s="49">
        <f>_xll.qlCalendarAdvance(Calendar,$D1435,B1436,"f",FALSE)</f>
        <v>49431</v>
      </c>
      <c r="E1436" s="49">
        <f>_xll.qlInterestRateIndexValueDate(IndexON,D1436)</f>
        <v>49431</v>
      </c>
      <c r="F1436" s="52">
        <f>IFERROR(_xll.qlIndexFixing(IndexON,D1436,TRUE,_xll.ohTrigger(RecalcTrigger,TriggerON)),NA())</f>
        <v>1.8750757051364531E-2</v>
      </c>
      <c r="H1436" s="49">
        <f>_xll.qlCalendarAdvance(Calendar,$H1435,B1436,"f",FALSE)</f>
        <v>49431</v>
      </c>
      <c r="I1436" s="49">
        <f>_xll.qlInterestRateIndexValueDate(Index1M,$H1436)</f>
        <v>49433</v>
      </c>
      <c r="J1436" s="52">
        <f>IFERROR(_xll.qlIndexFixing(Index1M,$H1436,TRUE,_xll.ohTrigger(RecalcTrigger,Trigger1M)),NA())</f>
        <v>1.8841576765374436E-2</v>
      </c>
      <c r="K1436" s="52">
        <f>IFERROR(_xll.qlIndexFixing(ONIndex1M,I1436,TRUE,_xll.ohTrigger(RecalcTrigger,Trigger1M)),NA())</f>
        <v>1.8849354237060467E-2</v>
      </c>
      <c r="L1436" s="52">
        <f>IFERROR(_xll.qlIndexFixing(Index3M,H1436,TRUE,_xll.ohTrigger(RecalcTrigger,Trigger3M)),NA())</f>
        <v>1.924300966216359E-2</v>
      </c>
      <c r="M1436" s="52">
        <f>IFERROR(_xll.qlIndexFixing(ONIndex3M,I1436,TRUE,_xll.ohTrigger(RecalcTrigger,Trigger3M)),NA())</f>
        <v>1.9281693986261672E-2</v>
      </c>
      <c r="N1436" s="52">
        <f>IFERROR(_xll.qlIndexFixing(Index6M,$H1436,TRUE,_xll.ohTrigger(RecalcTrigger,Trigger6M)),NA())</f>
        <v>1.9320520231183507E-2</v>
      </c>
      <c r="O1436" s="52">
        <f>IFERROR(_xll.qlIndexFixing(ONIndex6M,I1436,TRUE,_xll.ohTrigger(RecalcTrigger,Trigger6M)),NA())</f>
        <v>1.9411155506245947E-2</v>
      </c>
      <c r="P1436" s="52">
        <f>IFERROR(_xll.qlIndexFixing(Index1Y,$H1436,TRUE,_xll.ohTrigger(RecalcTrigger,Trigger1Y)),NA())</f>
        <v>1.9466570744505883E-2</v>
      </c>
      <c r="Q1436" s="52">
        <f>IFERROR(_xll.qlIndexFixing(ONIndex1Y,I1436,TRUE,_xll.ohTrigger(RecalcTrigger,Trigger1Y)),NA())</f>
        <v>1.9680328234352729E-2</v>
      </c>
    </row>
    <row r="1437" spans="2:17" x14ac:dyDescent="0.2">
      <c r="B1437" s="46" t="s">
        <v>42</v>
      </c>
      <c r="D1437" s="49">
        <f>_xll.qlCalendarAdvance(Calendar,$D1436,B1437,"f",FALSE)</f>
        <v>49438</v>
      </c>
      <c r="E1437" s="49">
        <f>_xll.qlInterestRateIndexValueDate(IndexON,D1437)</f>
        <v>49438</v>
      </c>
      <c r="F1437" s="52">
        <f>IFERROR(_xll.qlIndexFixing(IndexON,D1437,TRUE,_xll.ohTrigger(RecalcTrigger,TriggerON)),NA())</f>
        <v>1.8737931502181837E-2</v>
      </c>
      <c r="H1437" s="49">
        <f>_xll.qlCalendarAdvance(Calendar,$H1436,B1437,"f",FALSE)</f>
        <v>49438</v>
      </c>
      <c r="I1437" s="49">
        <f>_xll.qlInterestRateIndexValueDate(Index1M,$H1437)</f>
        <v>49440</v>
      </c>
      <c r="J1437" s="52">
        <f>IFERROR(_xll.qlIndexFixing(Index1M,$H1437,TRUE,_xll.ohTrigger(RecalcTrigger,Trigger1M)),NA())</f>
        <v>1.8827186903122985E-2</v>
      </c>
      <c r="K1437" s="52">
        <f>IFERROR(_xll.qlIndexFixing(ONIndex1M,I1437,TRUE,_xll.ohTrigger(RecalcTrigger,Trigger1M)),NA())</f>
        <v>1.8835017848584101E-2</v>
      </c>
      <c r="L1437" s="52">
        <f>IFERROR(_xll.qlIndexFixing(Index3M,H1437,TRUE,_xll.ohTrigger(RecalcTrigger,Trigger3M)),NA())</f>
        <v>1.9228682593823376E-2</v>
      </c>
      <c r="M1437" s="52">
        <f>IFERROR(_xll.qlIndexFixing(ONIndex3M,I1437,TRUE,_xll.ohTrigger(RecalcTrigger,Trigger3M)),NA())</f>
        <v>1.9267527292923248E-2</v>
      </c>
      <c r="N1437" s="52">
        <f>IFERROR(_xll.qlIndexFixing(Index6M,$H1437,TRUE,_xll.ohTrigger(RecalcTrigger,Trigger6M)),NA())</f>
        <v>1.9305587875588458E-2</v>
      </c>
      <c r="O1437" s="52">
        <f>IFERROR(_xll.qlIndexFixing(ONIndex6M,I1437,TRUE,_xll.ohTrigger(RecalcTrigger,Trigger6M)),NA())</f>
        <v>1.9396516469383229E-2</v>
      </c>
      <c r="P1437" s="52">
        <f>IFERROR(_xll.qlIndexFixing(Index1Y,$H1437,TRUE,_xll.ohTrigger(RecalcTrigger,Trigger1Y)),NA())</f>
        <v>1.9451003875408147E-2</v>
      </c>
      <c r="Q1437" s="52">
        <f>IFERROR(_xll.qlIndexFixing(ONIndex1Y,I1437,TRUE,_xll.ohTrigger(RecalcTrigger,Trigger1Y)),NA())</f>
        <v>1.9664038571294284E-2</v>
      </c>
    </row>
    <row r="1438" spans="2:17" x14ac:dyDescent="0.2">
      <c r="B1438" s="46" t="s">
        <v>42</v>
      </c>
      <c r="D1438" s="49">
        <f>_xll.qlCalendarAdvance(Calendar,$D1437,B1438,"f",FALSE)</f>
        <v>49445</v>
      </c>
      <c r="E1438" s="49">
        <f>_xll.qlInterestRateIndexValueDate(IndexON,D1438)</f>
        <v>49445</v>
      </c>
      <c r="F1438" s="52">
        <f>IFERROR(_xll.qlIndexFixing(IndexON,D1438,TRUE,_xll.ohTrigger(RecalcTrigger,TriggerON)),NA())</f>
        <v>1.8725094856115732E-2</v>
      </c>
      <c r="H1438" s="49">
        <f>_xll.qlCalendarAdvance(Calendar,$H1437,B1438,"f",FALSE)</f>
        <v>49445</v>
      </c>
      <c r="I1438" s="49">
        <f>_xll.qlInterestRateIndexValueDate(Index1M,$H1438)</f>
        <v>49447</v>
      </c>
      <c r="J1438" s="52">
        <f>IFERROR(_xll.qlIndexFixing(Index1M,$H1438,TRUE,_xll.ohTrigger(RecalcTrigger,Trigger1M)),NA())</f>
        <v>1.881277748951745E-2</v>
      </c>
      <c r="K1438" s="52">
        <f>IFERROR(_xll.qlIndexFixing(ONIndex1M,I1438,TRUE,_xll.ohTrigger(RecalcTrigger,Trigger1M)),NA())</f>
        <v>1.8820661632448221E-2</v>
      </c>
      <c r="L1438" s="52">
        <f>IFERROR(_xll.qlIndexFixing(Index3M,H1438,TRUE,_xll.ohTrigger(RecalcTrigger,Trigger3M)),NA())</f>
        <v>1.9214341198630268E-2</v>
      </c>
      <c r="M1438" s="52">
        <f>IFERROR(_xll.qlIndexFixing(ONIndex3M,I1438,TRUE,_xll.ohTrigger(RecalcTrigger,Trigger3M)),NA())</f>
        <v>1.9253345133476429E-2</v>
      </c>
      <c r="N1438" s="52">
        <f>IFERROR(_xll.qlIndexFixing(Index6M,$H1438,TRUE,_xll.ohTrigger(RecalcTrigger,Trigger6M)),NA())</f>
        <v>1.9290649313954918E-2</v>
      </c>
      <c r="O1438" s="52">
        <f>IFERROR(_xll.qlIndexFixing(ONIndex6M,I1438,TRUE,_xll.ohTrigger(RecalcTrigger,Trigger6M)),NA())</f>
        <v>1.9381862464813437E-2</v>
      </c>
      <c r="P1438" s="52">
        <f>IFERROR(_xll.qlIndexFixing(Index1Y,$H1438,TRUE,_xll.ohTrigger(RecalcTrigger,Trigger1Y)),NA())</f>
        <v>1.9435480590983933E-2</v>
      </c>
      <c r="Q1438" s="52">
        <f>IFERROR(_xll.qlIndexFixing(ONIndex1Y,I1438,TRUE,_xll.ohTrigger(RecalcTrigger,Trigger1Y)),NA())</f>
        <v>1.9647720946602831E-2</v>
      </c>
    </row>
    <row r="1439" spans="2:17" x14ac:dyDescent="0.2">
      <c r="B1439" s="46" t="s">
        <v>42</v>
      </c>
      <c r="D1439" s="49">
        <f>_xll.qlCalendarAdvance(Calendar,$D1438,B1439,"f",FALSE)</f>
        <v>49452</v>
      </c>
      <c r="E1439" s="49">
        <f>_xll.qlInterestRateIndexValueDate(IndexON,D1439)</f>
        <v>49452</v>
      </c>
      <c r="F1439" s="52">
        <f>IFERROR(_xll.qlIndexFixing(IndexON,D1439,TRUE,_xll.ohTrigger(RecalcTrigger,TriggerON)),NA())</f>
        <v>1.8712247320520348E-2</v>
      </c>
      <c r="H1439" s="49">
        <f>_xll.qlCalendarAdvance(Calendar,$H1438,B1439,"f",FALSE)</f>
        <v>49452</v>
      </c>
      <c r="I1439" s="49">
        <f>_xll.qlInterestRateIndexValueDate(Index1M,$H1439)</f>
        <v>49454</v>
      </c>
      <c r="J1439" s="52">
        <f>IFERROR(_xll.qlIndexFixing(Index1M,$H1439,TRUE,_xll.ohTrigger(RecalcTrigger,Trigger1M)),NA())</f>
        <v>1.8798348709199809E-2</v>
      </c>
      <c r="K1439" s="52">
        <f>IFERROR(_xll.qlIndexFixing(ONIndex1M,I1439,TRUE,_xll.ohTrigger(RecalcTrigger,Trigger1M)),NA())</f>
        <v>1.880628577330512E-2</v>
      </c>
      <c r="L1439" s="52">
        <f>IFERROR(_xll.qlIndexFixing(Index3M,H1439,TRUE,_xll.ohTrigger(RecalcTrigger,Trigger3M)),NA())</f>
        <v>1.9199985668343213E-2</v>
      </c>
      <c r="M1439" s="52">
        <f>IFERROR(_xll.qlIndexFixing(ONIndex3M,I1439,TRUE,_xll.ohTrigger(RecalcTrigger,Trigger3M)),NA())</f>
        <v>1.9239147698568715E-2</v>
      </c>
      <c r="N1439" s="52">
        <f>IFERROR(_xll.qlIndexFixing(Index6M,$H1439,TRUE,_xll.ohTrigger(RecalcTrigger,Trigger6M)),NA())</f>
        <v>1.9275705557818816E-2</v>
      </c>
      <c r="O1439" s="52">
        <f>IFERROR(_xll.qlIndexFixing(ONIndex6M,I1439,TRUE,_xll.ohTrigger(RecalcTrigger,Trigger6M)),NA())</f>
        <v>1.9367193680306372E-2</v>
      </c>
      <c r="P1439" s="52">
        <f>IFERROR(_xll.qlIndexFixing(Index1Y,$H1439,TRUE,_xll.ohTrigger(RecalcTrigger,Trigger1Y)),NA())</f>
        <v>1.9420001991196312E-2</v>
      </c>
      <c r="Q1439" s="52">
        <f>IFERROR(_xll.qlIndexFixing(ONIndex1Y,I1439,TRUE,_xll.ohTrigger(RecalcTrigger,Trigger1Y)),NA())</f>
        <v>1.9631375502884296E-2</v>
      </c>
    </row>
    <row r="1440" spans="2:17" x14ac:dyDescent="0.2">
      <c r="B1440" s="46" t="s">
        <v>42</v>
      </c>
      <c r="D1440" s="49">
        <f>_xll.qlCalendarAdvance(Calendar,$D1439,B1440,"f",FALSE)</f>
        <v>49459</v>
      </c>
      <c r="E1440" s="49">
        <f>_xll.qlInterestRateIndexValueDate(IndexON,D1440)</f>
        <v>49459</v>
      </c>
      <c r="F1440" s="52">
        <f>IFERROR(_xll.qlIndexFixing(IndexON,D1440,TRUE,_xll.ohTrigger(RecalcTrigger,TriggerON)),NA())</f>
        <v>1.8699389103069564E-2</v>
      </c>
      <c r="H1440" s="49">
        <f>_xll.qlCalendarAdvance(Calendar,$H1439,B1440,"f",FALSE)</f>
        <v>49459</v>
      </c>
      <c r="I1440" s="49">
        <f>_xll.qlInterestRateIndexValueDate(Index1M,$H1440)</f>
        <v>49461</v>
      </c>
      <c r="J1440" s="52">
        <f>IFERROR(_xll.qlIndexFixing(Index1M,$H1440,TRUE,_xll.ohTrigger(RecalcTrigger,Trigger1M)),NA())</f>
        <v>1.8783900746812042E-2</v>
      </c>
      <c r="K1440" s="52">
        <f>IFERROR(_xll.qlIndexFixing(ONIndex1M,I1440,TRUE,_xll.ohTrigger(RecalcTrigger,Trigger1M)),NA())</f>
        <v>1.8791890455007731E-2</v>
      </c>
      <c r="L1440" s="52">
        <f>IFERROR(_xll.qlIndexFixing(Index3M,H1440,TRUE,_xll.ohTrigger(RecalcTrigger,Trigger3M)),NA())</f>
        <v>1.9185616194716908E-2</v>
      </c>
      <c r="M1440" s="52">
        <f>IFERROR(_xll.qlIndexFixing(ONIndex3M,I1440,TRUE,_xll.ohTrigger(RecalcTrigger,Trigger3M)),NA())</f>
        <v>1.9224935178767666E-2</v>
      </c>
      <c r="N1440" s="52">
        <f>IFERROR(_xll.qlIndexFixing(Index6M,$H1440,TRUE,_xll.ohTrigger(RecalcTrigger,Trigger6M)),NA())</f>
        <v>1.9260757621742002E-2</v>
      </c>
      <c r="O1440" s="52">
        <f>IFERROR(_xll.qlIndexFixing(ONIndex6M,I1440,TRUE,_xll.ohTrigger(RecalcTrigger,Trigger6M)),NA())</f>
        <v>1.9352510303471959E-2</v>
      </c>
      <c r="P1440" s="52">
        <f>IFERROR(_xll.qlIndexFixing(Index1Y,$H1440,TRUE,_xll.ohTrigger(RecalcTrigger,Trigger1Y)),NA())</f>
        <v>1.9404569178820483E-2</v>
      </c>
      <c r="Q1440" s="52">
        <f>IFERROR(_xll.qlIndexFixing(ONIndex1Y,I1440,TRUE,_xll.ohTrigger(RecalcTrigger,Trigger1Y)),NA())</f>
        <v>1.9615002382984414E-2</v>
      </c>
    </row>
    <row r="1441" spans="2:17" x14ac:dyDescent="0.2">
      <c r="B1441" s="46" t="s">
        <v>42</v>
      </c>
      <c r="D1441" s="49">
        <f>_xll.qlCalendarAdvance(Calendar,$D1440,B1441,"f",FALSE)</f>
        <v>49466</v>
      </c>
      <c r="E1441" s="49">
        <f>_xll.qlInterestRateIndexValueDate(IndexON,D1441)</f>
        <v>49466</v>
      </c>
      <c r="F1441" s="52">
        <f>IFERROR(_xll.qlIndexFixing(IndexON,D1441,TRUE,_xll.ohTrigger(RecalcTrigger,TriggerON)),NA())</f>
        <v>1.8686520411277385E-2</v>
      </c>
      <c r="H1441" s="49">
        <f>_xll.qlCalendarAdvance(Calendar,$H1440,B1441,"f",FALSE)</f>
        <v>49466</v>
      </c>
      <c r="I1441" s="49">
        <f>_xll.qlInterestRateIndexValueDate(Index1M,$H1441)</f>
        <v>49468</v>
      </c>
      <c r="J1441" s="52">
        <f>IFERROR(_xll.qlIndexFixing(Index1M,$H1441,TRUE,_xll.ohTrigger(RecalcTrigger,Trigger1M)),NA())</f>
        <v>1.8769433787001286E-2</v>
      </c>
      <c r="K1441" s="52">
        <f>IFERROR(_xll.qlIndexFixing(ONIndex1M,I1441,TRUE,_xll.ohTrigger(RecalcTrigger,Trigger1M)),NA())</f>
        <v>1.8777475862048476E-2</v>
      </c>
      <c r="L1441" s="52">
        <f>IFERROR(_xll.qlIndexFixing(Index3M,H1441,TRUE,_xll.ohTrigger(RecalcTrigger,Trigger3M)),NA())</f>
        <v>1.9171232969503502E-2</v>
      </c>
      <c r="M1441" s="52">
        <f>IFERROR(_xll.qlIndexFixing(ONIndex3M,I1441,TRUE,_xll.ohTrigger(RecalcTrigger,Trigger3M)),NA())</f>
        <v>1.9210707764800716E-2</v>
      </c>
      <c r="N1441" s="52">
        <f>IFERROR(_xll.qlIndexFixing(Index6M,$H1441,TRUE,_xll.ohTrigger(RecalcTrigger,Trigger6M)),NA())</f>
        <v>1.9245806523305296E-2</v>
      </c>
      <c r="O1441" s="52">
        <f>IFERROR(_xll.qlIndexFixing(ONIndex6M,I1441,TRUE,_xll.ohTrigger(RecalcTrigger,Trigger6M)),NA())</f>
        <v>1.9337812522319808E-2</v>
      </c>
      <c r="P1441" s="52">
        <f>IFERROR(_xll.qlIndexFixing(Index1Y,$H1441,TRUE,_xll.ohTrigger(RecalcTrigger,Trigger1Y)),NA())</f>
        <v>1.938918325944574E-2</v>
      </c>
      <c r="Q1441" s="52">
        <f>IFERROR(_xll.qlIndexFixing(ONIndex1Y,I1441,TRUE,_xll.ohTrigger(RecalcTrigger,Trigger1Y)),NA())</f>
        <v>1.9598601729429177E-2</v>
      </c>
    </row>
    <row r="1442" spans="2:17" x14ac:dyDescent="0.2">
      <c r="B1442" s="46" t="s">
        <v>42</v>
      </c>
      <c r="D1442" s="49">
        <f>_xll.qlCalendarAdvance(Calendar,$D1441,B1442,"f",FALSE)</f>
        <v>49473</v>
      </c>
      <c r="E1442" s="49">
        <f>_xll.qlInterestRateIndexValueDate(IndexON,D1442)</f>
        <v>49473</v>
      </c>
      <c r="F1442" s="52">
        <f>IFERROR(_xll.qlIndexFixing(IndexON,D1442,TRUE,_xll.ohTrigger(RecalcTrigger,TriggerON)),NA())</f>
        <v>1.8673641452737755E-2</v>
      </c>
      <c r="H1442" s="49">
        <f>_xll.qlCalendarAdvance(Calendar,$H1441,B1442,"f",FALSE)</f>
        <v>49473</v>
      </c>
      <c r="I1442" s="49">
        <f>_xll.qlInterestRateIndexValueDate(Index1M,$H1442)</f>
        <v>49475</v>
      </c>
      <c r="J1442" s="52">
        <f>IFERROR(_xll.qlIndexFixing(Index1M,$H1442,TRUE,_xll.ohTrigger(RecalcTrigger,Trigger1M)),NA())</f>
        <v>1.8754948014406941E-2</v>
      </c>
      <c r="K1442" s="52">
        <f>IFERROR(_xll.qlIndexFixing(ONIndex1M,I1442,TRUE,_xll.ohTrigger(RecalcTrigger,Trigger1M)),NA())</f>
        <v>1.8763042178600031E-2</v>
      </c>
      <c r="L1442" s="52">
        <f>IFERROR(_xll.qlIndexFixing(Index3M,H1442,TRUE,_xll.ohTrigger(RecalcTrigger,Trigger3M)),NA())</f>
        <v>1.9156836184451735E-2</v>
      </c>
      <c r="M1442" s="52">
        <f>IFERROR(_xll.qlIndexFixing(ONIndex3M,I1442,TRUE,_xll.ohTrigger(RecalcTrigger,Trigger3M)),NA())</f>
        <v>1.91964656473953E-2</v>
      </c>
      <c r="N1442" s="52">
        <f>IFERROR(_xll.qlIndexFixing(Index6M,$H1442,TRUE,_xll.ohTrigger(RecalcTrigger,Trigger6M)),NA())</f>
        <v>1.9230853283115436E-2</v>
      </c>
      <c r="O1442" s="52">
        <f>IFERROR(_xll.qlIndexFixing(ONIndex6M,I1442,TRUE,_xll.ohTrigger(RecalcTrigger,Trigger6M)),NA())</f>
        <v>1.9323100524299974E-2</v>
      </c>
      <c r="P1442" s="52">
        <f>IFERROR(_xll.qlIndexFixing(Index1Y,$H1442,TRUE,_xll.ohTrigger(RecalcTrigger,Trigger1Y)),NA())</f>
        <v>1.9373845341475487E-2</v>
      </c>
      <c r="Q1442" s="52">
        <f>IFERROR(_xll.qlIndexFixing(ONIndex1Y,I1442,TRUE,_xll.ohTrigger(RecalcTrigger,Trigger1Y)),NA())</f>
        <v>1.9582173685144255E-2</v>
      </c>
    </row>
    <row r="1443" spans="2:17" x14ac:dyDescent="0.2">
      <c r="B1443" s="46" t="s">
        <v>42</v>
      </c>
      <c r="D1443" s="49">
        <f>_xll.qlCalendarAdvance(Calendar,$D1442,B1443,"f",FALSE)</f>
        <v>49480</v>
      </c>
      <c r="E1443" s="49">
        <f>_xll.qlInterestRateIndexValueDate(IndexON,D1443)</f>
        <v>49480</v>
      </c>
      <c r="F1443" s="52">
        <f>IFERROR(_xll.qlIndexFixing(IndexON,D1443,TRUE,_xll.ohTrigger(RecalcTrigger,TriggerON)),NA())</f>
        <v>1.866075243512455E-2</v>
      </c>
      <c r="H1443" s="49">
        <f>_xll.qlCalendarAdvance(Calendar,$H1442,B1443,"f",FALSE)</f>
        <v>49480</v>
      </c>
      <c r="I1443" s="49">
        <f>_xll.qlInterestRateIndexValueDate(Index1M,$H1443)</f>
        <v>49482</v>
      </c>
      <c r="J1443" s="52">
        <f>IFERROR(_xll.qlIndexFixing(Index1M,$H1443,TRUE,_xll.ohTrigger(RecalcTrigger,Trigger1M)),NA())</f>
        <v>1.8740443613670988E-2</v>
      </c>
      <c r="K1443" s="52">
        <f>IFERROR(_xll.qlIndexFixing(ONIndex1M,I1443,TRUE,_xll.ohTrigger(RecalcTrigger,Trigger1M)),NA())</f>
        <v>1.8748589589234754E-2</v>
      </c>
      <c r="L1443" s="52">
        <f>IFERROR(_xll.qlIndexFixing(Index3M,H1443,TRUE,_xll.ohTrigger(RecalcTrigger,Trigger3M)),NA())</f>
        <v>1.9142426031309504E-2</v>
      </c>
      <c r="M1443" s="52">
        <f>IFERROR(_xll.qlIndexFixing(ONIndex3M,I1443,TRUE,_xll.ohTrigger(RecalcTrigger,Trigger3M)),NA())</f>
        <v>1.9182209017118979E-2</v>
      </c>
      <c r="N1443" s="52">
        <f>IFERROR(_xll.qlIndexFixing(Index6M,$H1443,TRUE,_xll.ohTrigger(RecalcTrigger,Trigger6M)),NA())</f>
        <v>1.9215898924801175E-2</v>
      </c>
      <c r="O1443" s="52">
        <f>IFERROR(_xll.qlIndexFixing(ONIndex6M,I1443,TRUE,_xll.ohTrigger(RecalcTrigger,Trigger6M)),NA())</f>
        <v>1.9308374497182257E-2</v>
      </c>
      <c r="P1443" s="52">
        <f>IFERROR(_xll.qlIndexFixing(Index1Y,$H1443,TRUE,_xll.ohTrigger(RecalcTrigger,Trigger1Y)),NA())</f>
        <v>1.935855653612743E-2</v>
      </c>
      <c r="Q1443" s="52">
        <f>IFERROR(_xll.qlIndexFixing(ONIndex1Y,I1443,TRUE,_xll.ohTrigger(RecalcTrigger,Trigger1Y)),NA())</f>
        <v>1.956571839265564E-2</v>
      </c>
    </row>
    <row r="1444" spans="2:17" x14ac:dyDescent="0.2">
      <c r="B1444" s="46" t="s">
        <v>42</v>
      </c>
      <c r="D1444" s="49">
        <f>_xll.qlCalendarAdvance(Calendar,$D1443,B1444,"f",FALSE)</f>
        <v>49487</v>
      </c>
      <c r="E1444" s="49">
        <f>_xll.qlInterestRateIndexValueDate(IndexON,D1444)</f>
        <v>49487</v>
      </c>
      <c r="F1444" s="52">
        <f>IFERROR(_xll.qlIndexFixing(IndexON,D1444,TRUE,_xll.ohTrigger(RecalcTrigger,TriggerON)),NA())</f>
        <v>1.8647853565791905E-2</v>
      </c>
      <c r="H1444" s="49">
        <f>_xll.qlCalendarAdvance(Calendar,$H1443,B1444,"f",FALSE)</f>
        <v>49487</v>
      </c>
      <c r="I1444" s="49">
        <f>_xll.qlInterestRateIndexValueDate(Index1M,$H1444)</f>
        <v>49489</v>
      </c>
      <c r="J1444" s="52">
        <f>IFERROR(_xll.qlIndexFixing(Index1M,$H1444,TRUE,_xll.ohTrigger(RecalcTrigger,Trigger1M)),NA())</f>
        <v>1.8725368464921344E-2</v>
      </c>
      <c r="K1444" s="52">
        <f>IFERROR(_xll.qlIndexFixing(ONIndex1M,I1444,TRUE,_xll.ohTrigger(RecalcTrigger,Trigger1M)),NA())</f>
        <v>1.8734118277885514E-2</v>
      </c>
      <c r="L1444" s="52">
        <f>IFERROR(_xll.qlIndexFixing(Index3M,H1444,TRUE,_xll.ohTrigger(RecalcTrigger,Trigger3M)),NA())</f>
        <v>1.9129578353165384E-2</v>
      </c>
      <c r="M1444" s="52">
        <f>IFERROR(_xll.qlIndexFixing(ONIndex3M,I1444,TRUE,_xll.ohTrigger(RecalcTrigger,Trigger3M)),NA())</f>
        <v>1.916793806461925E-2</v>
      </c>
      <c r="N1444" s="52">
        <f>IFERROR(_xll.qlIndexFixing(Index6M,$H1444,TRUE,_xll.ohTrigger(RecalcTrigger,Trigger6M)),NA())</f>
        <v>1.9200944475011111E-2</v>
      </c>
      <c r="O1444" s="52">
        <f>IFERROR(_xll.qlIndexFixing(ONIndex6M,I1444,TRUE,_xll.ohTrigger(RecalcTrigger,Trigger6M)),NA())</f>
        <v>1.9293634628736456E-2</v>
      </c>
      <c r="P1444" s="52">
        <f>IFERROR(_xll.qlIndexFixing(Index1Y,$H1444,TRUE,_xll.ohTrigger(RecalcTrigger,Trigger1Y)),NA())</f>
        <v>1.9343317957432944E-2</v>
      </c>
      <c r="Q1444" s="52">
        <f>IFERROR(_xll.qlIndexFixing(ONIndex1Y,I1444,TRUE,_xll.ohTrigger(RecalcTrigger,Trigger1Y)),NA())</f>
        <v>1.9549235994889003E-2</v>
      </c>
    </row>
    <row r="1445" spans="2:17" x14ac:dyDescent="0.2">
      <c r="B1445" s="46" t="s">
        <v>42</v>
      </c>
      <c r="D1445" s="49">
        <f>_xll.qlCalendarAdvance(Calendar,$D1444,B1445,"f",FALSE)</f>
        <v>49494</v>
      </c>
      <c r="E1445" s="49">
        <f>_xll.qlInterestRateIndexValueDate(IndexON,D1445)</f>
        <v>49494</v>
      </c>
      <c r="F1445" s="52">
        <f>IFERROR(_xll.qlIndexFixing(IndexON,D1445,TRUE,_xll.ohTrigger(RecalcTrigger,TriggerON)),NA())</f>
        <v>1.8634945052413698E-2</v>
      </c>
      <c r="H1445" s="49">
        <f>_xll.qlCalendarAdvance(Calendar,$H1444,B1445,"f",FALSE)</f>
        <v>49494</v>
      </c>
      <c r="I1445" s="49">
        <f>_xll.qlInterestRateIndexValueDate(Index1M,$H1445)</f>
        <v>49496</v>
      </c>
      <c r="J1445" s="52">
        <f>IFERROR(_xll.qlIndexFixing(Index1M,$H1445,TRUE,_xll.ohTrigger(RecalcTrigger,Trigger1M)),NA())</f>
        <v>1.8711379666337007E-2</v>
      </c>
      <c r="K1445" s="52">
        <f>IFERROR(_xll.qlIndexFixing(ONIndex1M,I1445,TRUE,_xll.ohTrigger(RecalcTrigger,Trigger1M)),NA())</f>
        <v>1.8719628428964796E-2</v>
      </c>
      <c r="L1445" s="52">
        <f>IFERROR(_xll.qlIndexFixing(Index3M,H1445,TRUE,_xll.ohTrigger(RecalcTrigger,Trigger3M)),NA())</f>
        <v>1.9113568366072513E-2</v>
      </c>
      <c r="M1445" s="52">
        <f>IFERROR(_xll.qlIndexFixing(ONIndex3M,I1445,TRUE,_xll.ohTrigger(RecalcTrigger,Trigger3M)),NA())</f>
        <v>1.9153652980543612E-2</v>
      </c>
      <c r="N1445" s="52">
        <f>IFERROR(_xll.qlIndexFixing(Index6M,$H1445,TRUE,_xll.ohTrigger(RecalcTrigger,Trigger6M)),NA())</f>
        <v>1.9185990963419757E-2</v>
      </c>
      <c r="O1445" s="52">
        <f>IFERROR(_xll.qlIndexFixing(ONIndex6M,I1445,TRUE,_xll.ohTrigger(RecalcTrigger,Trigger6M)),NA())</f>
        <v>1.9278881106732371E-2</v>
      </c>
      <c r="P1445" s="52">
        <f>IFERROR(_xll.qlIndexFixing(Index1Y,$H1445,TRUE,_xll.ohTrigger(RecalcTrigger,Trigger1Y)),NA())</f>
        <v>1.9328130722238594E-2</v>
      </c>
      <c r="Q1445" s="52">
        <f>IFERROR(_xll.qlIndexFixing(ONIndex1Y,I1445,TRUE,_xll.ohTrigger(RecalcTrigger,Trigger1Y)),NA())</f>
        <v>1.9532726634610142E-2</v>
      </c>
    </row>
    <row r="1446" spans="2:17" x14ac:dyDescent="0.2">
      <c r="B1446" s="46" t="s">
        <v>42</v>
      </c>
      <c r="D1446" s="49">
        <f>_xll.qlCalendarAdvance(Calendar,$D1445,B1446,"f",FALSE)</f>
        <v>49501</v>
      </c>
      <c r="E1446" s="49">
        <f>_xll.qlInterestRateIndexValueDate(IndexON,D1446)</f>
        <v>49501</v>
      </c>
      <c r="F1446" s="52">
        <f>IFERROR(_xll.qlIndexFixing(IndexON,D1446,TRUE,_xll.ohTrigger(RecalcTrigger,TriggerON)),NA())</f>
        <v>1.8622027102583871E-2</v>
      </c>
      <c r="H1446" s="49">
        <f>_xll.qlCalendarAdvance(Calendar,$H1445,B1446,"f",FALSE)</f>
        <v>49501</v>
      </c>
      <c r="I1446" s="49">
        <f>_xll.qlInterestRateIndexValueDate(Index1M,$H1446)</f>
        <v>49503</v>
      </c>
      <c r="J1446" s="52">
        <f>IFERROR(_xll.qlIndexFixing(Index1M,$H1446,TRUE,_xll.ohTrigger(RecalcTrigger,Trigger1M)),NA())</f>
        <v>1.8696820489015206E-2</v>
      </c>
      <c r="K1446" s="52">
        <f>IFERROR(_xll.qlIndexFixing(ONIndex1M,I1446,TRUE,_xll.ohTrigger(RecalcTrigger,Trigger1M)),NA())</f>
        <v>1.870512022680515E-2</v>
      </c>
      <c r="L1446" s="52">
        <f>IFERROR(_xll.qlIndexFixing(Index3M,H1446,TRUE,_xll.ohTrigger(RecalcTrigger,Trigger3M)),NA())</f>
        <v>1.909912396403805E-2</v>
      </c>
      <c r="M1446" s="52">
        <f>IFERROR(_xll.qlIndexFixing(ONIndex3M,I1446,TRUE,_xll.ohTrigger(RecalcTrigger,Trigger3M)),NA())</f>
        <v>1.9139353955539562E-2</v>
      </c>
      <c r="N1446" s="52">
        <f>IFERROR(_xll.qlIndexFixing(Index6M,$H1446,TRUE,_xll.ohTrigger(RecalcTrigger,Trigger6M)),NA())</f>
        <v>1.9171039422720179E-2</v>
      </c>
      <c r="O1446" s="52">
        <f>IFERROR(_xll.qlIndexFixing(ONIndex6M,I1446,TRUE,_xll.ohTrigger(RecalcTrigger,Trigger6M)),NA())</f>
        <v>1.9264114118779929E-2</v>
      </c>
      <c r="P1446" s="52">
        <f>IFERROR(_xll.qlIndexFixing(Index1Y,$H1446,TRUE,_xll.ohTrigger(RecalcTrigger,Trigger1Y)),NA())</f>
        <v>1.9312995950206777E-2</v>
      </c>
      <c r="Q1446" s="52">
        <f>IFERROR(_xll.qlIndexFixing(ONIndex1Y,I1446,TRUE,_xll.ohTrigger(RecalcTrigger,Trigger1Y)),NA())</f>
        <v>1.951619045434505E-2</v>
      </c>
    </row>
    <row r="1447" spans="2:17" x14ac:dyDescent="0.2">
      <c r="B1447" s="46" t="s">
        <v>42</v>
      </c>
      <c r="D1447" s="49">
        <f>_xll.qlCalendarAdvance(Calendar,$D1446,B1447,"f",FALSE)</f>
        <v>49508</v>
      </c>
      <c r="E1447" s="49">
        <f>_xll.qlInterestRateIndexValueDate(IndexON,D1447)</f>
        <v>49508</v>
      </c>
      <c r="F1447" s="52">
        <f>IFERROR(_xll.qlIndexFixing(IndexON,D1447,TRUE,_xll.ohTrigger(RecalcTrigger,TriggerON)),NA())</f>
        <v>1.860909992381643E-2</v>
      </c>
      <c r="H1447" s="49">
        <f>_xll.qlCalendarAdvance(Calendar,$H1446,B1447,"f",FALSE)</f>
        <v>49508</v>
      </c>
      <c r="I1447" s="49">
        <f>_xll.qlInterestRateIndexValueDate(Index1M,$H1447)</f>
        <v>49510</v>
      </c>
      <c r="J1447" s="52">
        <f>IFERROR(_xll.qlIndexFixing(Index1M,$H1447,TRUE,_xll.ohTrigger(RecalcTrigger,Trigger1M)),NA())</f>
        <v>1.8682243422109397E-2</v>
      </c>
      <c r="K1447" s="52">
        <f>IFERROR(_xll.qlIndexFixing(ONIndex1M,I1447,TRUE,_xll.ohTrigger(RecalcTrigger,Trigger1M)),NA())</f>
        <v>1.8690593855739124E-2</v>
      </c>
      <c r="L1447" s="52">
        <f>IFERROR(_xll.qlIndexFixing(Index3M,H1447,TRUE,_xll.ohTrigger(RecalcTrigger,Trigger3M)),NA())</f>
        <v>1.9084671429576941E-2</v>
      </c>
      <c r="M1447" s="52">
        <f>IFERROR(_xll.qlIndexFixing(ONIndex3M,I1447,TRUE,_xll.ohTrigger(RecalcTrigger,Trigger3M)),NA())</f>
        <v>1.9125041180254598E-2</v>
      </c>
      <c r="N1447" s="52">
        <f>IFERROR(_xll.qlIndexFixing(Index6M,$H1447,TRUE,_xll.ohTrigger(RecalcTrigger,Trigger6M)),NA())</f>
        <v>1.9156090888630479E-2</v>
      </c>
      <c r="O1447" s="52">
        <f>IFERROR(_xll.qlIndexFixing(ONIndex6M,I1447,TRUE,_xll.ohTrigger(RecalcTrigger,Trigger6M)),NA())</f>
        <v>1.9249333852648931E-2</v>
      </c>
      <c r="P1447" s="52">
        <f>IFERROR(_xll.qlIndexFixing(Index1Y,$H1447,TRUE,_xll.ohTrigger(RecalcTrigger,Trigger1Y)),NA())</f>
        <v>1.9297914763814209E-2</v>
      </c>
      <c r="Q1447" s="52">
        <f>IFERROR(_xll.qlIndexFixing(ONIndex1Y,I1447,TRUE,_xll.ohTrigger(RecalcTrigger,Trigger1Y)),NA())</f>
        <v>1.9499627597019398E-2</v>
      </c>
    </row>
    <row r="1448" spans="2:17" x14ac:dyDescent="0.2">
      <c r="B1448" s="46" t="s">
        <v>42</v>
      </c>
      <c r="D1448" s="49">
        <f>_xll.qlCalendarAdvance(Calendar,$D1447,B1448,"f",FALSE)</f>
        <v>49515</v>
      </c>
      <c r="E1448" s="49">
        <f>_xll.qlInterestRateIndexValueDate(IndexON,D1448)</f>
        <v>49515</v>
      </c>
      <c r="F1448" s="52">
        <f>IFERROR(_xll.qlIndexFixing(IndexON,D1448,TRUE,_xll.ohTrigger(RecalcTrigger,TriggerON)),NA())</f>
        <v>1.8596163723785253E-2</v>
      </c>
      <c r="H1448" s="49">
        <f>_xll.qlCalendarAdvance(Calendar,$H1447,B1448,"f",FALSE)</f>
        <v>49515</v>
      </c>
      <c r="I1448" s="49">
        <f>_xll.qlInterestRateIndexValueDate(Index1M,$H1448)</f>
        <v>49517</v>
      </c>
      <c r="J1448" s="52">
        <f>IFERROR(_xll.qlIndexFixing(Index1M,$H1448,TRUE,_xll.ohTrigger(RecalcTrigger,Trigger1M)),NA())</f>
        <v>1.8667648650256399E-2</v>
      </c>
      <c r="K1448" s="52">
        <f>IFERROR(_xll.qlIndexFixing(ONIndex1M,I1448,TRUE,_xll.ohTrigger(RecalcTrigger,Trigger1M)),NA())</f>
        <v>1.8676049499939396E-2</v>
      </c>
      <c r="L1448" s="52">
        <f>IFERROR(_xll.qlIndexFixing(Index3M,H1448,TRUE,_xll.ohTrigger(RecalcTrigger,Trigger3M)),NA())</f>
        <v>1.9070212455137917E-2</v>
      </c>
      <c r="M1448" s="52">
        <f>IFERROR(_xll.qlIndexFixing(ONIndex3M,I1448,TRUE,_xll.ohTrigger(RecalcTrigger,Trigger3M)),NA())</f>
        <v>1.9110714845496091E-2</v>
      </c>
      <c r="N1448" s="52">
        <f>IFERROR(_xll.qlIndexFixing(Index6M,$H1448,TRUE,_xll.ohTrigger(RecalcTrigger,Trigger6M)),NA())</f>
        <v>1.9141146399889484E-2</v>
      </c>
      <c r="O1448" s="52">
        <f>IFERROR(_xll.qlIndexFixing(ONIndex6M,I1448,TRUE,_xll.ohTrigger(RecalcTrigger,Trigger6M)),NA())</f>
        <v>1.9234540495949304E-2</v>
      </c>
      <c r="P1448" s="52">
        <f>IFERROR(_xll.qlIndexFixing(Index1Y,$H1448,TRUE,_xll.ohTrigger(RecalcTrigger,Trigger1Y)),NA())</f>
        <v>1.928288828835497E-2</v>
      </c>
      <c r="Q1448" s="52">
        <f>IFERROR(_xll.qlIndexFixing(ONIndex1Y,I1448,TRUE,_xll.ohTrigger(RecalcTrigger,Trigger1Y)),NA())</f>
        <v>1.9483038205398984E-2</v>
      </c>
    </row>
    <row r="1449" spans="2:17" x14ac:dyDescent="0.2">
      <c r="B1449" s="46" t="s">
        <v>42</v>
      </c>
      <c r="D1449" s="49">
        <f>_xll.qlCalendarAdvance(Calendar,$D1448,B1449,"f",FALSE)</f>
        <v>49522</v>
      </c>
      <c r="E1449" s="49">
        <f>_xll.qlInterestRateIndexValueDate(IndexON,D1449)</f>
        <v>49522</v>
      </c>
      <c r="F1449" s="52">
        <f>IFERROR(_xll.qlIndexFixing(IndexON,D1449,TRUE,_xll.ohTrigger(RecalcTrigger,TriggerON)),NA())</f>
        <v>1.8583218710084282E-2</v>
      </c>
      <c r="H1449" s="49">
        <f>_xll.qlCalendarAdvance(Calendar,$H1448,B1449,"f",FALSE)</f>
        <v>49522</v>
      </c>
      <c r="I1449" s="49">
        <f>_xll.qlInterestRateIndexValueDate(Index1M,$H1449)</f>
        <v>49524</v>
      </c>
      <c r="J1449" s="52">
        <f>IFERROR(_xll.qlIndexFixing(Index1M,$H1449,TRUE,_xll.ohTrigger(RecalcTrigger,Trigger1M)),NA())</f>
        <v>1.8653036358090461E-2</v>
      </c>
      <c r="K1449" s="52">
        <f>IFERROR(_xll.qlIndexFixing(ONIndex1M,I1449,TRUE,_xll.ohTrigger(RecalcTrigger,Trigger1M)),NA())</f>
        <v>1.8661487343738514E-2</v>
      </c>
      <c r="L1449" s="52">
        <f>IFERROR(_xll.qlIndexFixing(Index3M,H1449,TRUE,_xll.ohTrigger(RecalcTrigger,Trigger3M)),NA())</f>
        <v>1.9055748738822216E-2</v>
      </c>
      <c r="M1449" s="52">
        <f>IFERROR(_xll.qlIndexFixing(ONIndex3M,I1449,TRUE,_xll.ohTrigger(RecalcTrigger,Trigger3M)),NA())</f>
        <v>1.9096375141671729E-2</v>
      </c>
      <c r="N1449" s="52">
        <f>IFERROR(_xll.qlIndexFixing(Index6M,$H1449,TRUE,_xll.ohTrigger(RecalcTrigger,Trigger6M)),NA())</f>
        <v>1.9126206998256737E-2</v>
      </c>
      <c r="O1449" s="52">
        <f>IFERROR(_xll.qlIndexFixing(ONIndex6M,I1449,TRUE,_xll.ohTrigger(RecalcTrigger,Trigger6M)),NA())</f>
        <v>1.9219734236610719E-2</v>
      </c>
      <c r="P1449" s="52">
        <f>IFERROR(_xll.qlIndexFixing(Index1Y,$H1449,TRUE,_xll.ohTrigger(RecalcTrigger,Trigger1Y)),NA())</f>
        <v>1.9267917651938336E-2</v>
      </c>
      <c r="Q1449" s="52">
        <f>IFERROR(_xll.qlIndexFixing(ONIndex1Y,I1449,TRUE,_xll.ohTrigger(RecalcTrigger,Trigger1Y)),NA())</f>
        <v>1.9466422422009799E-2</v>
      </c>
    </row>
    <row r="1450" spans="2:17" x14ac:dyDescent="0.2">
      <c r="B1450" s="46" t="s">
        <v>42</v>
      </c>
      <c r="D1450" s="49">
        <f>_xll.qlCalendarAdvance(Calendar,$D1449,B1450,"f",FALSE)</f>
        <v>49529</v>
      </c>
      <c r="E1450" s="49">
        <f>_xll.qlInterestRateIndexValueDate(IndexON,D1450)</f>
        <v>49529</v>
      </c>
      <c r="F1450" s="52">
        <f>IFERROR(_xll.qlIndexFixing(IndexON,D1450,TRUE,_xll.ohTrigger(RecalcTrigger,TriggerON)),NA())</f>
        <v>1.857026509006765E-2</v>
      </c>
      <c r="H1450" s="49">
        <f>_xll.qlCalendarAdvance(Calendar,$H1449,B1450,"f",FALSE)</f>
        <v>49529</v>
      </c>
      <c r="I1450" s="49">
        <f>_xll.qlInterestRateIndexValueDate(Index1M,$H1450)</f>
        <v>49531</v>
      </c>
      <c r="J1450" s="52">
        <f>IFERROR(_xll.qlIndexFixing(Index1M,$H1450,TRUE,_xll.ohTrigger(RecalcTrigger,Trigger1M)),NA())</f>
        <v>1.8638406730253559E-2</v>
      </c>
      <c r="K1450" s="52">
        <f>IFERROR(_xll.qlIndexFixing(ONIndex1M,I1450,TRUE,_xll.ohTrigger(RecalcTrigger,Trigger1M)),NA())</f>
        <v>1.8646907571469029E-2</v>
      </c>
      <c r="L1450" s="52">
        <f>IFERROR(_xll.qlIndexFixing(Index3M,H1450,TRUE,_xll.ohTrigger(RecalcTrigger,Trigger3M)),NA())</f>
        <v>1.9041281984377614E-2</v>
      </c>
      <c r="M1450" s="52">
        <f>IFERROR(_xll.qlIndexFixing(ONIndex3M,I1450,TRUE,_xll.ohTrigger(RecalcTrigger,Trigger3M)),NA())</f>
        <v>1.9082022259588882E-2</v>
      </c>
      <c r="N1450" s="52">
        <f>IFERROR(_xll.qlIndexFixing(Index6M,$H1450,TRUE,_xll.ohTrigger(RecalcTrigger,Trigger6M)),NA())</f>
        <v>1.9111273728515524E-2</v>
      </c>
      <c r="O1450" s="52">
        <f>IFERROR(_xll.qlIndexFixing(ONIndex6M,I1450,TRUE,_xll.ohTrigger(RecalcTrigger,Trigger6M)),NA())</f>
        <v>1.9204915262243105E-2</v>
      </c>
      <c r="P1450" s="52">
        <f>IFERROR(_xll.qlIndexFixing(Index1Y,$H1450,TRUE,_xll.ohTrigger(RecalcTrigger,Trigger1Y)),NA())</f>
        <v>1.9253003985490277E-2</v>
      </c>
      <c r="Q1450" s="52">
        <f>IFERROR(_xll.qlIndexFixing(ONIndex1Y,I1450,TRUE,_xll.ohTrigger(RecalcTrigger,Trigger1Y)),NA())</f>
        <v>1.9449780389777516E-2</v>
      </c>
    </row>
    <row r="1451" spans="2:17" x14ac:dyDescent="0.2">
      <c r="B1451" s="46" t="s">
        <v>42</v>
      </c>
      <c r="D1451" s="49">
        <f>_xll.qlCalendarAdvance(Calendar,$D1450,B1451,"f",FALSE)</f>
        <v>49536</v>
      </c>
      <c r="E1451" s="49">
        <f>_xll.qlInterestRateIndexValueDate(IndexON,D1451)</f>
        <v>49536</v>
      </c>
      <c r="F1451" s="52">
        <f>IFERROR(_xll.qlIndexFixing(IndexON,D1451,TRUE,_xll.ohTrigger(RecalcTrigger,TriggerON)),NA())</f>
        <v>1.8557303071489173E-2</v>
      </c>
      <c r="H1451" s="49">
        <f>_xll.qlCalendarAdvance(Calendar,$H1450,B1451,"f",FALSE)</f>
        <v>49536</v>
      </c>
      <c r="I1451" s="49">
        <f>_xll.qlInterestRateIndexValueDate(Index1M,$H1451)</f>
        <v>49538</v>
      </c>
      <c r="J1451" s="52">
        <f>IFERROR(_xll.qlIndexFixing(Index1M,$H1451,TRUE,_xll.ohTrigger(RecalcTrigger,Trigger1M)),NA())</f>
        <v>1.8623759951367044E-2</v>
      </c>
      <c r="K1451" s="52">
        <f>IFERROR(_xll.qlIndexFixing(ONIndex1M,I1451,TRUE,_xll.ohTrigger(RecalcTrigger,Trigger1M)),NA())</f>
        <v>1.8632310367223681E-2</v>
      </c>
      <c r="L1451" s="52">
        <f>IFERROR(_xll.qlIndexFixing(Index3M,H1451,TRUE,_xll.ohTrigger(RecalcTrigger,Trigger3M)),NA())</f>
        <v>1.9026813901206099E-2</v>
      </c>
      <c r="M1451" s="52">
        <f>IFERROR(_xll.qlIndexFixing(ONIndex3M,I1451,TRUE,_xll.ohTrigger(RecalcTrigger,Trigger3M)),NA())</f>
        <v>1.9067656389895049E-2</v>
      </c>
      <c r="N1451" s="52">
        <f>IFERROR(_xll.qlIndexFixing(Index6M,$H1451,TRUE,_xll.ohTrigger(RecalcTrigger,Trigger6M)),NA())</f>
        <v>1.9096347638469419E-2</v>
      </c>
      <c r="O1451" s="52">
        <f>IFERROR(_xll.qlIndexFixing(ONIndex6M,I1451,TRUE,_xll.ohTrigger(RecalcTrigger,Trigger6M)),NA())</f>
        <v>1.9190083760456389E-2</v>
      </c>
      <c r="P1451" s="52">
        <f>IFERROR(_xll.qlIndexFixing(Index1Y,$H1451,TRUE,_xll.ohTrigger(RecalcTrigger,Trigger1Y)),NA())</f>
        <v>1.9238148422754578E-2</v>
      </c>
      <c r="Q1451" s="52">
        <f>IFERROR(_xll.qlIndexFixing(ONIndex1Y,I1451,TRUE,_xll.ohTrigger(RecalcTrigger,Trigger1Y)),NA())</f>
        <v>1.9433112251228124E-2</v>
      </c>
    </row>
    <row r="1452" spans="2:17" x14ac:dyDescent="0.2">
      <c r="B1452" s="46" t="s">
        <v>42</v>
      </c>
      <c r="D1452" s="49">
        <f>_xll.qlCalendarAdvance(Calendar,$D1451,B1452,"f",FALSE)</f>
        <v>49543</v>
      </c>
      <c r="E1452" s="49">
        <f>_xll.qlInterestRateIndexValueDate(IndexON,D1452)</f>
        <v>49543</v>
      </c>
      <c r="F1452" s="52">
        <f>IFERROR(_xll.qlIndexFixing(IndexON,D1452,TRUE,_xll.ohTrigger(RecalcTrigger,TriggerON)),NA())</f>
        <v>1.8544332861862856E-2</v>
      </c>
      <c r="H1452" s="49">
        <f>_xll.qlCalendarAdvance(Calendar,$H1451,B1452,"f",FALSE)</f>
        <v>49543</v>
      </c>
      <c r="I1452" s="49">
        <f>_xll.qlInterestRateIndexValueDate(Index1M,$H1452)</f>
        <v>49545</v>
      </c>
      <c r="J1452" s="52">
        <f>IFERROR(_xll.qlIndexFixing(Index1M,$H1452,TRUE,_xll.ohTrigger(RecalcTrigger,Trigger1M)),NA())</f>
        <v>1.8609096206080634E-2</v>
      </c>
      <c r="K1452" s="52">
        <f>IFERROR(_xll.qlIndexFixing(ONIndex1M,I1452,TRUE,_xll.ohTrigger(RecalcTrigger,Trigger1M)),NA())</f>
        <v>1.8617695915654764E-2</v>
      </c>
      <c r="L1452" s="52">
        <f>IFERROR(_xll.qlIndexFixing(Index3M,H1452,TRUE,_xll.ohTrigger(RecalcTrigger,Trigger3M)),NA())</f>
        <v>1.9012346204356198E-2</v>
      </c>
      <c r="M1452" s="52">
        <f>IFERROR(_xll.qlIndexFixing(ONIndex3M,I1452,TRUE,_xll.ohTrigger(RecalcTrigger,Trigger3M)),NA())</f>
        <v>1.9053277723237727E-2</v>
      </c>
      <c r="N1452" s="52">
        <f>IFERROR(_xll.qlIndexFixing(Index6M,$H1452,TRUE,_xll.ohTrigger(RecalcTrigger,Trigger6M)),NA())</f>
        <v>1.9081429778944448E-2</v>
      </c>
      <c r="O1452" s="52">
        <f>IFERROR(_xll.qlIndexFixing(ONIndex6M,I1452,TRUE,_xll.ohTrigger(RecalcTrigger,Trigger6M)),NA())</f>
        <v>1.9175239919180243E-2</v>
      </c>
      <c r="P1452" s="52">
        <f>IFERROR(_xll.qlIndexFixing(Index1Y,$H1452,TRUE,_xll.ohTrigger(RecalcTrigger,Trigger1Y)),NA())</f>
        <v>1.9223352100292818E-2</v>
      </c>
      <c r="Q1452" s="52">
        <f>IFERROR(_xll.qlIndexFixing(ONIndex1Y,I1452,TRUE,_xll.ohTrigger(RecalcTrigger,Trigger1Y)),NA())</f>
        <v>1.9416418149367232E-2</v>
      </c>
    </row>
    <row r="1453" spans="2:17" x14ac:dyDescent="0.2">
      <c r="B1453" s="46" t="s">
        <v>42</v>
      </c>
      <c r="D1453" s="49">
        <f>_xll.qlCalendarAdvance(Calendar,$D1452,B1453,"f",FALSE)</f>
        <v>49550</v>
      </c>
      <c r="E1453" s="49">
        <f>_xll.qlInterestRateIndexValueDate(IndexON,D1453)</f>
        <v>49550</v>
      </c>
      <c r="F1453" s="52">
        <f>IFERROR(_xll.qlIndexFixing(IndexON,D1453,TRUE,_xll.ohTrigger(RecalcTrigger,TriggerON)),NA())</f>
        <v>1.8531354668622768E-2</v>
      </c>
      <c r="H1453" s="49">
        <f>_xll.qlCalendarAdvance(Calendar,$H1452,B1453,"f",FALSE)</f>
        <v>49550</v>
      </c>
      <c r="I1453" s="49">
        <f>_xll.qlInterestRateIndexValueDate(Index1M,$H1453)</f>
        <v>49552</v>
      </c>
      <c r="J1453" s="52">
        <f>IFERROR(_xll.qlIndexFixing(Index1M,$H1453,TRUE,_xll.ohTrigger(RecalcTrigger,Trigger1M)),NA())</f>
        <v>1.8596125346598109E-2</v>
      </c>
      <c r="K1453" s="52">
        <f>IFERROR(_xll.qlIndexFixing(ONIndex1M,I1453,TRUE,_xll.ohTrigger(RecalcTrigger,Trigger1M)),NA())</f>
        <v>1.860306440061521E-2</v>
      </c>
      <c r="L1453" s="52">
        <f>IFERROR(_xll.qlIndexFixing(Index3M,H1453,TRUE,_xll.ohTrigger(RecalcTrigger,Trigger3M)),NA())</f>
        <v>1.8999475871008101E-2</v>
      </c>
      <c r="M1453" s="52">
        <f>IFERROR(_xll.qlIndexFixing(ONIndex3M,I1453,TRUE,_xll.ohTrigger(RecalcTrigger,Trigger3M)),NA())</f>
        <v>1.9038886450264414E-2</v>
      </c>
      <c r="N1453" s="52">
        <f>IFERROR(_xll.qlIndexFixing(Index6M,$H1453,TRUE,_xll.ohTrigger(RecalcTrigger,Trigger6M)),NA())</f>
        <v>1.9068193959518153E-2</v>
      </c>
      <c r="O1453" s="52">
        <f>IFERROR(_xll.qlIndexFixing(ONIndex6M,I1453,TRUE,_xll.ohTrigger(RecalcTrigger,Trigger6M)),NA())</f>
        <v>1.9160383926024593E-2</v>
      </c>
      <c r="P1453" s="52">
        <f>IFERROR(_xll.qlIndexFixing(Index1Y,$H1453,TRUE,_xll.ohTrigger(RecalcTrigger,Trigger1Y)),NA())</f>
        <v>1.9210166417773511E-2</v>
      </c>
      <c r="Q1453" s="52">
        <f>IFERROR(_xll.qlIndexFixing(ONIndex1Y,I1453,TRUE,_xll.ohTrigger(RecalcTrigger,Trigger1Y)),NA())</f>
        <v>1.939969822672083E-2</v>
      </c>
    </row>
    <row r="1454" spans="2:17" x14ac:dyDescent="0.2">
      <c r="B1454" s="46" t="s">
        <v>42</v>
      </c>
      <c r="D1454" s="49">
        <f>_xll.qlCalendarAdvance(Calendar,$D1453,B1454,"f",FALSE)</f>
        <v>49557</v>
      </c>
      <c r="E1454" s="49">
        <f>_xll.qlInterestRateIndexValueDate(IndexON,D1454)</f>
        <v>49557</v>
      </c>
      <c r="F1454" s="52">
        <f>IFERROR(_xll.qlIndexFixing(IndexON,D1454,TRUE,_xll.ohTrigger(RecalcTrigger,TriggerON)),NA())</f>
        <v>1.8518368699522725E-2</v>
      </c>
      <c r="H1454" s="49">
        <f>_xll.qlCalendarAdvance(Calendar,$H1453,B1454,"f",FALSE)</f>
        <v>49557</v>
      </c>
      <c r="I1454" s="49">
        <f>_xll.qlInterestRateIndexValueDate(Index1M,$H1454)</f>
        <v>49559</v>
      </c>
      <c r="J1454" s="52">
        <f>IFERROR(_xll.qlIndexFixing(Index1M,$H1454,TRUE,_xll.ohTrigger(RecalcTrigger,Trigger1M)),NA())</f>
        <v>1.8579726687704638E-2</v>
      </c>
      <c r="K1454" s="52">
        <f>IFERROR(_xll.qlIndexFixing(ONIndex1M,I1454,TRUE,_xll.ohTrigger(RecalcTrigger,Trigger1M)),NA())</f>
        <v>1.8588416006677377E-2</v>
      </c>
      <c r="L1454" s="52">
        <f>IFERROR(_xll.qlIndexFixing(Index3M,H1454,TRUE,_xll.ohTrigger(RecalcTrigger,Trigger3M)),NA())</f>
        <v>1.8985014557518106E-2</v>
      </c>
      <c r="M1454" s="52">
        <f>IFERROR(_xll.qlIndexFixing(ONIndex3M,I1454,TRUE,_xll.ohTrigger(RecalcTrigger,Trigger3M)),NA())</f>
        <v>1.9024482761462735E-2</v>
      </c>
      <c r="N1454" s="52">
        <f>IFERROR(_xll.qlIndexFixing(Index6M,$H1454,TRUE,_xll.ohTrigger(RecalcTrigger,Trigger6M)),NA())</f>
        <v>1.9053295186898574E-2</v>
      </c>
      <c r="O1454" s="52">
        <f>IFERROR(_xll.qlIndexFixing(ONIndex6M,I1454,TRUE,_xll.ohTrigger(RecalcTrigger,Trigger6M)),NA())</f>
        <v>1.9145515968599369E-2</v>
      </c>
      <c r="P1454" s="52">
        <f>IFERROR(_xll.qlIndexFixing(Index1Y,$H1454,TRUE,_xll.ohTrigger(RecalcTrigger,Trigger1Y)),NA())</f>
        <v>1.9193941736524049E-2</v>
      </c>
      <c r="Q1454" s="52">
        <f>IFERROR(_xll.qlIndexFixing(ONIndex1Y,I1454,TRUE,_xll.ohTrigger(RecalcTrigger,Trigger1Y)),NA())</f>
        <v>1.9382952626134653E-2</v>
      </c>
    </row>
    <row r="1455" spans="2:17" x14ac:dyDescent="0.2">
      <c r="B1455" s="46" t="s">
        <v>42</v>
      </c>
      <c r="D1455" s="49">
        <f>_xll.qlCalendarAdvance(Calendar,$D1454,B1455,"f",FALSE)</f>
        <v>49564</v>
      </c>
      <c r="E1455" s="49">
        <f>_xll.qlInterestRateIndexValueDate(IndexON,D1455)</f>
        <v>49564</v>
      </c>
      <c r="F1455" s="52">
        <f>IFERROR(_xll.qlIndexFixing(IndexON,D1455,TRUE,_xll.ohTrigger(RecalcTrigger,TriggerON)),NA())</f>
        <v>1.8505375162236604E-2</v>
      </c>
      <c r="H1455" s="49">
        <f>_xll.qlCalendarAdvance(Calendar,$H1454,B1455,"f",FALSE)</f>
        <v>49564</v>
      </c>
      <c r="I1455" s="49">
        <f>_xll.qlInterestRateIndexValueDate(Index1M,$H1455)</f>
        <v>49566</v>
      </c>
      <c r="J1455" s="52">
        <f>IFERROR(_xll.qlIndexFixing(Index1M,$H1455,TRUE,_xll.ohTrigger(RecalcTrigger,Trigger1M)),NA())</f>
        <v>1.8565032492821831E-2</v>
      </c>
      <c r="K1455" s="52">
        <f>IFERROR(_xll.qlIndexFixing(ONIndex1M,I1455,TRUE,_xll.ohTrigger(RecalcTrigger,Trigger1M)),NA())</f>
        <v>1.8573750918013943E-2</v>
      </c>
      <c r="L1455" s="52">
        <f>IFERROR(_xll.qlIndexFixing(Index3M,H1455,TRUE,_xll.ohTrigger(RecalcTrigger,Trigger3M)),NA())</f>
        <v>1.8970558631446973E-2</v>
      </c>
      <c r="M1455" s="52">
        <f>IFERROR(_xll.qlIndexFixing(ONIndex3M,I1455,TRUE,_xll.ohTrigger(RecalcTrigger,Trigger3M)),NA())</f>
        <v>1.9010066847799933E-2</v>
      </c>
      <c r="N1455" s="52">
        <f>IFERROR(_xll.qlIndexFixing(Index6M,$H1455,TRUE,_xll.ohTrigger(RecalcTrigger,Trigger6M)),NA())</f>
        <v>1.9038407734402737E-2</v>
      </c>
      <c r="O1455" s="52">
        <f>IFERROR(_xll.qlIndexFixing(ONIndex6M,I1455,TRUE,_xll.ohTrigger(RecalcTrigger,Trigger6M)),NA())</f>
        <v>1.9130636234834242E-2</v>
      </c>
      <c r="P1455" s="52">
        <f>IFERROR(_xll.qlIndexFixing(Index1Y,$H1455,TRUE,_xll.ohTrigger(RecalcTrigger,Trigger1Y)),NA())</f>
        <v>1.9179329982431596E-2</v>
      </c>
      <c r="Q1455" s="52">
        <f>IFERROR(_xll.qlIndexFixing(ONIndex1Y,I1455,TRUE,_xll.ohTrigger(RecalcTrigger,Trigger1Y)),NA())</f>
        <v>1.9366181490214629E-2</v>
      </c>
    </row>
    <row r="1456" spans="2:17" x14ac:dyDescent="0.2">
      <c r="B1456" s="46" t="s">
        <v>42</v>
      </c>
      <c r="D1456" s="49">
        <f>_xll.qlCalendarAdvance(Calendar,$D1455,B1456,"f",FALSE)</f>
        <v>49571</v>
      </c>
      <c r="E1456" s="49">
        <f>_xll.qlInterestRateIndexValueDate(IndexON,D1456)</f>
        <v>49571</v>
      </c>
      <c r="F1456" s="52">
        <f>IFERROR(_xll.qlIndexFixing(IndexON,D1456,TRUE,_xll.ohTrigger(RecalcTrigger,TriggerON)),NA())</f>
        <v>1.8492374264038602E-2</v>
      </c>
      <c r="H1456" s="49">
        <f>_xll.qlCalendarAdvance(Calendar,$H1455,B1456,"f",FALSE)</f>
        <v>49571</v>
      </c>
      <c r="I1456" s="49">
        <f>_xll.qlInterestRateIndexValueDate(Index1M,$H1456)</f>
        <v>49573</v>
      </c>
      <c r="J1456" s="52">
        <f>IFERROR(_xll.qlIndexFixing(Index1M,$H1456,TRUE,_xll.ohTrigger(RecalcTrigger,Trigger1M)),NA())</f>
        <v>1.8550340440913856E-2</v>
      </c>
      <c r="K1456" s="52">
        <f>IFERROR(_xll.qlIndexFixing(ONIndex1M,I1456,TRUE,_xll.ohTrigger(RecalcTrigger,Trigger1M)),NA())</f>
        <v>1.8559069960124575E-2</v>
      </c>
      <c r="L1456" s="52">
        <f>IFERROR(_xll.qlIndexFixing(Index3M,H1456,TRUE,_xll.ohTrigger(RecalcTrigger,Trigger3M)),NA())</f>
        <v>1.8956109878627721E-2</v>
      </c>
      <c r="M1456" s="52">
        <f>IFERROR(_xll.qlIndexFixing(ONIndex3M,I1456,TRUE,_xll.ohTrigger(RecalcTrigger,Trigger3M)),NA())</f>
        <v>1.8995639370986694E-2</v>
      </c>
      <c r="N1456" s="52">
        <f>IFERROR(_xll.qlIndexFixing(Index6M,$H1456,TRUE,_xll.ohTrigger(RecalcTrigger,Trigger6M)),NA())</f>
        <v>1.9023532677849196E-2</v>
      </c>
      <c r="O1456" s="52">
        <f>IFERROR(_xll.qlIndexFixing(ONIndex6M,I1456,TRUE,_xll.ohTrigger(RecalcTrigger,Trigger6M)),NA())</f>
        <v>1.9115749591716025E-2</v>
      </c>
      <c r="P1456" s="52">
        <f>IFERROR(_xll.qlIndexFixing(Index1Y,$H1456,TRUE,_xll.ohTrigger(RecalcTrigger,Trigger1Y)),NA())</f>
        <v>1.9164782043041766E-2</v>
      </c>
      <c r="Q1456" s="52">
        <f>IFERROR(_xll.qlIndexFixing(ONIndex1Y,I1456,TRUE,_xll.ohTrigger(RecalcTrigger,Trigger1Y)),NA())</f>
        <v>1.9349806706925321E-2</v>
      </c>
    </row>
    <row r="1457" spans="2:17" x14ac:dyDescent="0.2">
      <c r="B1457" s="46" t="s">
        <v>42</v>
      </c>
      <c r="D1457" s="49">
        <f>_xll.qlCalendarAdvance(Calendar,$D1456,B1457,"f",FALSE)</f>
        <v>49578</v>
      </c>
      <c r="E1457" s="49">
        <f>_xll.qlInterestRateIndexValueDate(IndexON,D1457)</f>
        <v>49578</v>
      </c>
      <c r="F1457" s="52">
        <f>IFERROR(_xll.qlIndexFixing(IndexON,D1457,TRUE,_xll.ohTrigger(RecalcTrigger,TriggerON)),NA())</f>
        <v>1.8479366933545904E-2</v>
      </c>
      <c r="H1457" s="49">
        <f>_xll.qlCalendarAdvance(Calendar,$H1456,B1457,"f",FALSE)</f>
        <v>49578</v>
      </c>
      <c r="I1457" s="49">
        <f>_xll.qlInterestRateIndexValueDate(Index1M,$H1457)</f>
        <v>49580</v>
      </c>
      <c r="J1457" s="52">
        <f>IFERROR(_xll.qlIndexFixing(Index1M,$H1457,TRUE,_xll.ohTrigger(RecalcTrigger,Trigger1M)),NA())</f>
        <v>1.8534514845339443E-2</v>
      </c>
      <c r="K1457" s="52">
        <f>IFERROR(_xll.qlIndexFixing(ONIndex1M,I1457,TRUE,_xll.ohTrigger(RecalcTrigger,Trigger1M)),NA())</f>
        <v>1.8544391293762175E-2</v>
      </c>
      <c r="L1457" s="52">
        <f>IFERROR(_xll.qlIndexFixing(Index3M,H1457,TRUE,_xll.ohTrigger(RecalcTrigger,Trigger3M)),NA())</f>
        <v>1.8940073891055408E-2</v>
      </c>
      <c r="M1457" s="52">
        <f>IFERROR(_xll.qlIndexFixing(ONIndex3M,I1457,TRUE,_xll.ohTrigger(RecalcTrigger,Trigger3M)),NA())</f>
        <v>1.8981213736699587E-2</v>
      </c>
      <c r="N1457" s="52">
        <f>IFERROR(_xll.qlIndexFixing(Index6M,$H1457,TRUE,_xll.ohTrigger(RecalcTrigger,Trigger6M)),NA())</f>
        <v>1.900700078295792E-2</v>
      </c>
      <c r="O1457" s="52">
        <f>IFERROR(_xll.qlIndexFixing(ONIndex6M,I1457,TRUE,_xll.ohTrigger(RecalcTrigger,Trigger6M)),NA())</f>
        <v>1.9100881339246811E-2</v>
      </c>
      <c r="P1457" s="52">
        <f>IFERROR(_xll.qlIndexFixing(Index1Y,$H1457,TRUE,_xll.ohTrigger(RecalcTrigger,Trigger1Y)),NA())</f>
        <v>1.9149782226297572E-2</v>
      </c>
      <c r="Q1457" s="52">
        <f>IFERROR(_xll.qlIndexFixing(ONIndex1Y,I1457,TRUE,_xll.ohTrigger(RecalcTrigger,Trigger1Y)),NA())</f>
        <v>1.9334979787473117E-2</v>
      </c>
    </row>
    <row r="1458" spans="2:17" x14ac:dyDescent="0.2">
      <c r="B1458" s="46" t="s">
        <v>42</v>
      </c>
      <c r="D1458" s="49">
        <f>_xll.qlCalendarAdvance(Calendar,$D1457,B1458,"f",FALSE)</f>
        <v>49585</v>
      </c>
      <c r="E1458" s="49">
        <f>_xll.qlInterestRateIndexValueDate(IndexON,D1458)</f>
        <v>49585</v>
      </c>
      <c r="F1458" s="52">
        <f>IFERROR(_xll.qlIndexFixing(IndexON,D1458,TRUE,_xll.ohTrigger(RecalcTrigger,TriggerON)),NA())</f>
        <v>1.8466361510567353E-2</v>
      </c>
      <c r="H1458" s="49">
        <f>_xll.qlCalendarAdvance(Calendar,$H1457,B1458,"f",FALSE)</f>
        <v>49585</v>
      </c>
      <c r="I1458" s="49">
        <f>_xll.qlInterestRateIndexValueDate(Index1M,$H1458)</f>
        <v>49587</v>
      </c>
      <c r="J1458" s="52">
        <f>IFERROR(_xll.qlIndexFixing(Index1M,$H1458,TRUE,_xll.ohTrigger(RecalcTrigger,Trigger1M)),NA())</f>
        <v>1.8520984262842204E-2</v>
      </c>
      <c r="K1458" s="52">
        <f>IFERROR(_xll.qlIndexFixing(ONIndex1M,I1458,TRUE,_xll.ohTrigger(RecalcTrigger,Trigger1M)),NA())</f>
        <v>1.8529723530438247E-2</v>
      </c>
      <c r="L1458" s="52">
        <f>IFERROR(_xll.qlIndexFixing(Index3M,H1458,TRUE,_xll.ohTrigger(RecalcTrigger,Trigger3M)),NA())</f>
        <v>1.8925643931452026E-2</v>
      </c>
      <c r="M1458" s="52">
        <f>IFERROR(_xll.qlIndexFixing(ONIndex3M,I1458,TRUE,_xll.ohTrigger(RecalcTrigger,Trigger3M)),NA())</f>
        <v>1.8966796330390778E-2</v>
      </c>
      <c r="N1458" s="52">
        <f>IFERROR(_xll.qlIndexFixing(Index6M,$H1458,TRUE,_xll.ohTrigger(RecalcTrigger,Trigger6M)),NA())</f>
        <v>1.8992153251813037E-2</v>
      </c>
      <c r="O1458" s="52">
        <f>IFERROR(_xll.qlIndexFixing(ONIndex6M,I1458,TRUE,_xll.ohTrigger(RecalcTrigger,Trigger6M)),NA())</f>
        <v>1.9086022879104547E-2</v>
      </c>
      <c r="P1458" s="52">
        <f>IFERROR(_xll.qlIndexFixing(Index1Y,$H1458,TRUE,_xll.ohTrigger(RecalcTrigger,Trigger1Y)),NA())</f>
        <v>1.9135834523512661E-2</v>
      </c>
      <c r="Q1458" s="52">
        <f>IFERROR(_xll.qlIndexFixing(ONIndex1Y,I1458,TRUE,_xll.ohTrigger(RecalcTrigger,Trigger1Y)),NA())</f>
        <v>1.9320172160988136E-2</v>
      </c>
    </row>
    <row r="1459" spans="2:17" x14ac:dyDescent="0.2">
      <c r="B1459" s="46" t="s">
        <v>42</v>
      </c>
      <c r="D1459" s="49">
        <f>_xll.qlCalendarAdvance(Calendar,$D1458,B1459,"f",FALSE)</f>
        <v>49592</v>
      </c>
      <c r="E1459" s="49">
        <f>_xll.qlInterestRateIndexValueDate(IndexON,D1459)</f>
        <v>49592</v>
      </c>
      <c r="F1459" s="52">
        <f>IFERROR(_xll.qlIndexFixing(IndexON,D1459,TRUE,_xll.ohTrigger(RecalcTrigger,TriggerON)),NA())</f>
        <v>1.8453360556973664E-2</v>
      </c>
      <c r="H1459" s="49">
        <f>_xll.qlCalendarAdvance(Calendar,$H1458,B1459,"f",FALSE)</f>
        <v>49592</v>
      </c>
      <c r="I1459" s="49">
        <f>_xll.qlInterestRateIndexValueDate(Index1M,$H1459)</f>
        <v>49594</v>
      </c>
      <c r="J1459" s="52">
        <f>IFERROR(_xll.qlIndexFixing(Index1M,$H1459,TRUE,_xll.ohTrigger(RecalcTrigger,Trigger1M)),NA())</f>
        <v>1.8506323506867817E-2</v>
      </c>
      <c r="K1459" s="52">
        <f>IFERROR(_xll.qlIndexFixing(ONIndex1M,I1459,TRUE,_xll.ohTrigger(RecalcTrigger,Trigger1M)),NA())</f>
        <v>1.8515066957442983E-2</v>
      </c>
      <c r="L1459" s="52">
        <f>IFERROR(_xll.qlIndexFixing(Index3M,H1459,TRUE,_xll.ohTrigger(RecalcTrigger,Trigger3M)),NA())</f>
        <v>1.891122418719211E-2</v>
      </c>
      <c r="M1459" s="52">
        <f>IFERROR(_xll.qlIndexFixing(ONIndex3M,I1459,TRUE,_xll.ohTrigger(RecalcTrigger,Trigger3M)),NA())</f>
        <v>1.8952387418487149E-2</v>
      </c>
      <c r="N1459" s="52">
        <f>IFERROR(_xll.qlIndexFixing(Index6M,$H1459,TRUE,_xll.ohTrigger(RecalcTrigger,Trigger6M)),NA())</f>
        <v>1.8976763250245811E-2</v>
      </c>
      <c r="O1459" s="52">
        <f>IFERROR(_xll.qlIndexFixing(ONIndex6M,I1459,TRUE,_xll.ohTrigger(RecalcTrigger,Trigger6M)),NA())</f>
        <v>1.9071174478835218E-2</v>
      </c>
      <c r="P1459" s="52">
        <f>IFERROR(_xll.qlIndexFixing(Index1Y,$H1459,TRUE,_xll.ohTrigger(RecalcTrigger,Trigger1Y)),NA())</f>
        <v>1.9121403985073268E-2</v>
      </c>
      <c r="Q1459" s="52">
        <f>IFERROR(_xll.qlIndexFixing(ONIndex1Y,I1459,TRUE,_xll.ohTrigger(RecalcTrigger,Trigger1Y)),NA())</f>
        <v>1.9305384118197821E-2</v>
      </c>
    </row>
    <row r="1460" spans="2:17" x14ac:dyDescent="0.2">
      <c r="B1460" s="46" t="s">
        <v>42</v>
      </c>
      <c r="D1460" s="49">
        <f>_xll.qlCalendarAdvance(Calendar,$D1459,B1460,"f",FALSE)</f>
        <v>49599</v>
      </c>
      <c r="E1460" s="49">
        <f>_xll.qlInterestRateIndexValueDate(IndexON,D1460)</f>
        <v>49599</v>
      </c>
      <c r="F1460" s="52">
        <f>IFERROR(_xll.qlIndexFixing(IndexON,D1460,TRUE,_xll.ohTrigger(RecalcTrigger,TriggerON)),NA())</f>
        <v>1.8440364322724889E-2</v>
      </c>
      <c r="H1460" s="49">
        <f>_xll.qlCalendarAdvance(Calendar,$H1459,B1460,"f",FALSE)</f>
        <v>49599</v>
      </c>
      <c r="I1460" s="49">
        <f>_xll.qlInterestRateIndexValueDate(Index1M,$H1460)</f>
        <v>49601</v>
      </c>
      <c r="J1460" s="52">
        <f>IFERROR(_xll.qlIndexFixing(Index1M,$H1460,TRUE,_xll.ohTrigger(RecalcTrigger,Trigger1M)),NA())</f>
        <v>1.8491674716676631E-2</v>
      </c>
      <c r="K1460" s="52">
        <f>IFERROR(_xll.qlIndexFixing(ONIndex1M,I1460,TRUE,_xll.ohTrigger(RecalcTrigger,Trigger1M)),NA())</f>
        <v>1.8500421862226446E-2</v>
      </c>
      <c r="L1460" s="52">
        <f>IFERROR(_xll.qlIndexFixing(Index3M,H1460,TRUE,_xll.ohTrigger(RecalcTrigger,Trigger3M)),NA())</f>
        <v>1.8896814925952601E-2</v>
      </c>
      <c r="M1460" s="52">
        <f>IFERROR(_xll.qlIndexFixing(ONIndex3M,I1460,TRUE,_xll.ohTrigger(RecalcTrigger,Trigger3M)),NA())</f>
        <v>1.8937987267495515E-2</v>
      </c>
      <c r="N1460" s="52">
        <f>IFERROR(_xll.qlIndexFixing(Index6M,$H1460,TRUE,_xll.ohTrigger(RecalcTrigger,Trigger6M)),NA())</f>
        <v>1.8962499457889727E-2</v>
      </c>
      <c r="O1460" s="52">
        <f>IFERROR(_xll.qlIndexFixing(ONIndex6M,I1460,TRUE,_xll.ohTrigger(RecalcTrigger,Trigger6M)),NA())</f>
        <v>1.9056336405984808E-2</v>
      </c>
      <c r="P1460" s="52">
        <f>IFERROR(_xll.qlIndexFixing(Index1Y,$H1460,TRUE,_xll.ohTrigger(RecalcTrigger,Trigger1Y)),NA())</f>
        <v>1.9107001489354715E-2</v>
      </c>
      <c r="Q1460" s="52">
        <f>IFERROR(_xll.qlIndexFixing(ONIndex1Y,I1460,TRUE,_xll.ohTrigger(RecalcTrigger,Trigger1Y)),NA())</f>
        <v>1.9290615949589807E-2</v>
      </c>
    </row>
    <row r="1461" spans="2:17" x14ac:dyDescent="0.2">
      <c r="B1461" s="46" t="s">
        <v>42</v>
      </c>
      <c r="D1461" s="49">
        <f>_xll.qlCalendarAdvance(Calendar,$D1460,B1461,"f",FALSE)</f>
        <v>49606</v>
      </c>
      <c r="E1461" s="49">
        <f>_xll.qlInterestRateIndexValueDate(IndexON,D1461)</f>
        <v>49606</v>
      </c>
      <c r="F1461" s="52">
        <f>IFERROR(_xll.qlIndexFixing(IndexON,D1461,TRUE,_xll.ohTrigger(RecalcTrigger,TriggerON)),NA())</f>
        <v>1.8427373058500507E-2</v>
      </c>
      <c r="H1461" s="49">
        <f>_xll.qlCalendarAdvance(Calendar,$H1460,B1461,"f",FALSE)</f>
        <v>49606</v>
      </c>
      <c r="I1461" s="49">
        <f>_xll.qlInterestRateIndexValueDate(Index1M,$H1461)</f>
        <v>49608</v>
      </c>
      <c r="J1461" s="52">
        <f>IFERROR(_xll.qlIndexFixing(Index1M,$H1461,TRUE,_xll.ohTrigger(RecalcTrigger,Trigger1M)),NA())</f>
        <v>1.8477038180120968E-2</v>
      </c>
      <c r="K1461" s="52">
        <f>IFERROR(_xll.qlIndexFixing(ONIndex1M,I1461,TRUE,_xll.ohTrigger(RecalcTrigger,Trigger1M)),NA())</f>
        <v>1.8485788532398573E-2</v>
      </c>
      <c r="L1461" s="52">
        <f>IFERROR(_xll.qlIndexFixing(Index3M,H1461,TRUE,_xll.ohTrigger(RecalcTrigger,Trigger3M)),NA())</f>
        <v>1.8882416415407895E-2</v>
      </c>
      <c r="M1461" s="52">
        <f>IFERROR(_xll.qlIndexFixing(ONIndex3M,I1461,TRUE,_xll.ohTrigger(RecalcTrigger,Trigger3M)),NA())</f>
        <v>1.8923596143842758E-2</v>
      </c>
      <c r="N1461" s="52">
        <f>IFERROR(_xll.qlIndexFixing(Index6M,$H1461,TRUE,_xll.ohTrigger(RecalcTrigger,Trigger6M)),NA())</f>
        <v>1.8947693734941536E-2</v>
      </c>
      <c r="O1461" s="52">
        <f>IFERROR(_xll.qlIndexFixing(ONIndex6M,I1461,TRUE,_xll.ohTrigger(RecalcTrigger,Trigger6M)),NA())</f>
        <v>1.9041508928339113E-2</v>
      </c>
      <c r="P1461" s="52">
        <f>IFERROR(_xll.qlIndexFixing(Index1Y,$H1461,TRUE,_xll.ohTrigger(RecalcTrigger,Trigger1Y)),NA())</f>
        <v>1.9092627331371154E-2</v>
      </c>
      <c r="Q1461" s="52">
        <f>IFERROR(_xll.qlIndexFixing(ONIndex1Y,I1461,TRUE,_xll.ohTrigger(RecalcTrigger,Trigger1Y)),NA())</f>
        <v>1.9275867945811598E-2</v>
      </c>
    </row>
    <row r="1462" spans="2:17" x14ac:dyDescent="0.2">
      <c r="B1462" s="46" t="s">
        <v>42</v>
      </c>
      <c r="D1462" s="49">
        <f>_xll.qlCalendarAdvance(Calendar,$D1461,B1462,"f",FALSE)</f>
        <v>49613</v>
      </c>
      <c r="E1462" s="49">
        <f>_xll.qlInterestRateIndexValueDate(IndexON,D1462)</f>
        <v>49613</v>
      </c>
      <c r="F1462" s="52">
        <f>IFERROR(_xll.qlIndexFixing(IndexON,D1462,TRUE,_xll.ohTrigger(RecalcTrigger,TriggerON)),NA())</f>
        <v>1.8414387014100697E-2</v>
      </c>
      <c r="H1462" s="49">
        <f>_xll.qlCalendarAdvance(Calendar,$H1461,B1462,"f",FALSE)</f>
        <v>49613</v>
      </c>
      <c r="I1462" s="49">
        <f>_xll.qlInterestRateIndexValueDate(Index1M,$H1462)</f>
        <v>49615</v>
      </c>
      <c r="J1462" s="52">
        <f>IFERROR(_xll.qlIndexFixing(Index1M,$H1462,TRUE,_xll.ohTrigger(RecalcTrigger,Trigger1M)),NA())</f>
        <v>1.8462414185048001E-2</v>
      </c>
      <c r="K1462" s="52">
        <f>IFERROR(_xll.qlIndexFixing(ONIndex1M,I1462,TRUE,_xll.ohTrigger(RecalcTrigger,Trigger1M)),NA())</f>
        <v>1.8471167255089682E-2</v>
      </c>
      <c r="L1462" s="52">
        <f>IFERROR(_xll.qlIndexFixing(Index3M,H1462,TRUE,_xll.ohTrigger(RecalcTrigger,Trigger3M)),NA())</f>
        <v>1.8868028923228131E-2</v>
      </c>
      <c r="M1462" s="52">
        <f>IFERROR(_xll.qlIndexFixing(ONIndex3M,I1462,TRUE,_xll.ohTrigger(RecalcTrigger,Trigger3M)),NA())</f>
        <v>1.8909214314195566E-2</v>
      </c>
      <c r="N1462" s="52">
        <f>IFERROR(_xll.qlIndexFixing(Index6M,$H1462,TRUE,_xll.ohTrigger(RecalcTrigger,Trigger6M)),NA())</f>
        <v>1.8934568003031421E-2</v>
      </c>
      <c r="O1462" s="52">
        <f>IFERROR(_xll.qlIndexFixing(ONIndex6M,I1462,TRUE,_xll.ohTrigger(RecalcTrigger,Trigger6M)),NA())</f>
        <v>1.902669231336418E-2</v>
      </c>
      <c r="P1462" s="52">
        <f>IFERROR(_xll.qlIndexFixing(Index1Y,$H1462,TRUE,_xll.ohTrigger(RecalcTrigger,Trigger1Y)),NA())</f>
        <v>1.9078281806121922E-2</v>
      </c>
      <c r="Q1462" s="52">
        <f>IFERROR(_xll.qlIndexFixing(ONIndex1Y,I1462,TRUE,_xll.ohTrigger(RecalcTrigger,Trigger1Y)),NA())</f>
        <v>1.9261140397190957E-2</v>
      </c>
    </row>
    <row r="1463" spans="2:17" x14ac:dyDescent="0.2">
      <c r="B1463" s="46" t="s">
        <v>42</v>
      </c>
      <c r="D1463" s="49">
        <f>_xll.qlCalendarAdvance(Calendar,$D1462,B1463,"f",FALSE)</f>
        <v>49620</v>
      </c>
      <c r="E1463" s="49">
        <f>_xll.qlInterestRateIndexValueDate(IndexON,D1463)</f>
        <v>49620</v>
      </c>
      <c r="F1463" s="52">
        <f>IFERROR(_xll.qlIndexFixing(IndexON,D1463,TRUE,_xll.ohTrigger(RecalcTrigger,TriggerON)),NA())</f>
        <v>1.8401406440284873E-2</v>
      </c>
      <c r="H1463" s="49">
        <f>_xll.qlCalendarAdvance(Calendar,$H1462,B1463,"f",FALSE)</f>
        <v>49620</v>
      </c>
      <c r="I1463" s="49">
        <f>_xll.qlInterestRateIndexValueDate(Index1M,$H1463)</f>
        <v>49622</v>
      </c>
      <c r="J1463" s="52">
        <f>IFERROR(_xll.qlIndexFixing(Index1M,$H1463,TRUE,_xll.ohTrigger(RecalcTrigger,Trigger1M)),NA())</f>
        <v>1.8447803019302308E-2</v>
      </c>
      <c r="K1463" s="52">
        <f>IFERROR(_xll.qlIndexFixing(ONIndex1M,I1463,TRUE,_xll.ohTrigger(RecalcTrigger,Trigger1M)),NA())</f>
        <v>1.8456558318149519E-2</v>
      </c>
      <c r="L1463" s="52">
        <f>IFERROR(_xll.qlIndexFixing(Index3M,H1463,TRUE,_xll.ohTrigger(RecalcTrigger,Trigger3M)),NA())</f>
        <v>1.8853652717082604E-2</v>
      </c>
      <c r="M1463" s="52">
        <f>IFERROR(_xll.qlIndexFixing(ONIndex3M,I1463,TRUE,_xll.ohTrigger(RecalcTrigger,Trigger3M)),NA())</f>
        <v>1.889484204498082E-2</v>
      </c>
      <c r="N1463" s="52">
        <f>IFERROR(_xll.qlIndexFixing(Index6M,$H1463,TRUE,_xll.ohTrigger(RecalcTrigger,Trigger6M)),NA())</f>
        <v>1.8919790386251932E-2</v>
      </c>
      <c r="O1463" s="52">
        <f>IFERROR(_xll.qlIndexFixing(ONIndex6M,I1463,TRUE,_xll.ohTrigger(RecalcTrigger,Trigger6M)),NA())</f>
        <v>1.9011886828765867E-2</v>
      </c>
      <c r="P1463" s="52">
        <f>IFERROR(_xll.qlIndexFixing(Index1Y,$H1463,TRUE,_xll.ohTrigger(RecalcTrigger,Trigger1Y)),NA())</f>
        <v>1.9063965208593294E-2</v>
      </c>
      <c r="Q1463" s="52">
        <f>IFERROR(_xll.qlIndexFixing(ONIndex1Y,I1463,TRUE,_xll.ohTrigger(RecalcTrigger,Trigger1Y)),NA())</f>
        <v>1.9246433594695134E-2</v>
      </c>
    </row>
    <row r="1464" spans="2:17" x14ac:dyDescent="0.2">
      <c r="B1464" s="46" t="s">
        <v>42</v>
      </c>
      <c r="D1464" s="49">
        <f>_xll.qlCalendarAdvance(Calendar,$D1463,B1464,"f",FALSE)</f>
        <v>49627</v>
      </c>
      <c r="E1464" s="49">
        <f>_xll.qlInterestRateIndexValueDate(IndexON,D1464)</f>
        <v>49627</v>
      </c>
      <c r="F1464" s="52">
        <f>IFERROR(_xll.qlIndexFixing(IndexON,D1464,TRUE,_xll.ohTrigger(RecalcTrigger,TriggerON)),NA())</f>
        <v>1.8388431587013088E-2</v>
      </c>
      <c r="H1464" s="49">
        <f>_xll.qlCalendarAdvance(Calendar,$H1463,B1464,"f",FALSE)</f>
        <v>49627</v>
      </c>
      <c r="I1464" s="49">
        <f>_xll.qlInterestRateIndexValueDate(Index1M,$H1464)</f>
        <v>49629</v>
      </c>
      <c r="J1464" s="52">
        <f>IFERROR(_xll.qlIndexFixing(Index1M,$H1464,TRUE,_xll.ohTrigger(RecalcTrigger,Trigger1M)),NA())</f>
        <v>1.8433204970725904E-2</v>
      </c>
      <c r="K1464" s="52">
        <f>IFERROR(_xll.qlIndexFixing(ONIndex1M,I1464,TRUE,_xll.ohTrigger(RecalcTrigger,Trigger1M)),NA())</f>
        <v>1.8441962008628465E-2</v>
      </c>
      <c r="L1464" s="52">
        <f>IFERROR(_xll.qlIndexFixing(Index3M,H1464,TRUE,_xll.ohTrigger(RecalcTrigger,Trigger3M)),NA())</f>
        <v>1.8839288064629547E-2</v>
      </c>
      <c r="M1464" s="52">
        <f>IFERROR(_xll.qlIndexFixing(ONIndex3M,I1464,TRUE,_xll.ohTrigger(RecalcTrigger,Trigger3M)),NA())</f>
        <v>1.8880479602545464E-2</v>
      </c>
      <c r="N1464" s="52">
        <f>IFERROR(_xll.qlIndexFixing(Index6M,$H1464,TRUE,_xll.ohTrigger(RecalcTrigger,Trigger6M)),NA())</f>
        <v>1.8905027723161716E-2</v>
      </c>
      <c r="O1464" s="52">
        <f>IFERROR(_xll.qlIndexFixing(ONIndex6M,I1464,TRUE,_xll.ohTrigger(RecalcTrigger,Trigger6M)),NA())</f>
        <v>1.8997092742170096E-2</v>
      </c>
      <c r="P1464" s="52">
        <f>IFERROR(_xll.qlIndexFixing(Index1Y,$H1464,TRUE,_xll.ohTrigger(RecalcTrigger,Trigger1Y)),NA())</f>
        <v>1.9049677833754546E-2</v>
      </c>
      <c r="Q1464" s="52">
        <f>IFERROR(_xll.qlIndexFixing(ONIndex1Y,I1464,TRUE,_xll.ohTrigger(RecalcTrigger,Trigger1Y)),NA())</f>
        <v>1.9231747828651891E-2</v>
      </c>
    </row>
    <row r="1465" spans="2:17" x14ac:dyDescent="0.2">
      <c r="B1465" s="46" t="s">
        <v>42</v>
      </c>
      <c r="D1465" s="49">
        <f>_xll.qlCalendarAdvance(Calendar,$D1464,B1465,"f",FALSE)</f>
        <v>49634</v>
      </c>
      <c r="E1465" s="49">
        <f>_xll.qlInterestRateIndexValueDate(IndexON,D1465)</f>
        <v>49634</v>
      </c>
      <c r="F1465" s="52">
        <f>IFERROR(_xll.qlIndexFixing(IndexON,D1465,TRUE,_xll.ohTrigger(RecalcTrigger,TriggerON)),NA())</f>
        <v>1.837546270472501E-2</v>
      </c>
      <c r="H1465" s="49">
        <f>_xll.qlCalendarAdvance(Calendar,$H1464,B1465,"f",FALSE)</f>
        <v>49634</v>
      </c>
      <c r="I1465" s="49">
        <f>_xll.qlInterestRateIndexValueDate(Index1M,$H1465)</f>
        <v>49636</v>
      </c>
      <c r="J1465" s="52">
        <f>IFERROR(_xll.qlIndexFixing(Index1M,$H1465,TRUE,_xll.ohTrigger(RecalcTrigger,Trigger1M)),NA())</f>
        <v>1.8418620327168532E-2</v>
      </c>
      <c r="K1465" s="52">
        <f>IFERROR(_xll.qlIndexFixing(ONIndex1M,I1465,TRUE,_xll.ohTrigger(RecalcTrigger,Trigger1M)),NA())</f>
        <v>1.842737861429633E-2</v>
      </c>
      <c r="L1465" s="52">
        <f>IFERROR(_xll.qlIndexFixing(Index3M,H1465,TRUE,_xll.ohTrigger(RecalcTrigger,Trigger3M)),NA())</f>
        <v>1.8824935233531449E-2</v>
      </c>
      <c r="M1465" s="52">
        <f>IFERROR(_xll.qlIndexFixing(ONIndex3M,I1465,TRUE,_xll.ohTrigger(RecalcTrigger,Trigger3M)),NA())</f>
        <v>1.8866127253556186E-2</v>
      </c>
      <c r="N1465" s="52">
        <f>IFERROR(_xll.qlIndexFixing(Index6M,$H1465,TRUE,_xll.ohTrigger(RecalcTrigger,Trigger6M)),NA())</f>
        <v>1.8890280283606023E-2</v>
      </c>
      <c r="O1465" s="52">
        <f>IFERROR(_xll.qlIndexFixing(ONIndex6M,I1465,TRUE,_xll.ohTrigger(RecalcTrigger,Trigger6M)),NA())</f>
        <v>1.8982310321202789E-2</v>
      </c>
      <c r="P1465" s="52">
        <f>IFERROR(_xll.qlIndexFixing(Index1Y,$H1465,TRUE,_xll.ohTrigger(RecalcTrigger,Trigger1Y)),NA())</f>
        <v>1.9035419976562759E-2</v>
      </c>
      <c r="Q1465" s="52">
        <f>IFERROR(_xll.qlIndexFixing(ONIndex1Y,I1465,TRUE,_xll.ohTrigger(RecalcTrigger,Trigger1Y)),NA())</f>
        <v>1.9217083389708733E-2</v>
      </c>
    </row>
    <row r="1466" spans="2:17" x14ac:dyDescent="0.2">
      <c r="B1466" s="46" t="s">
        <v>42</v>
      </c>
      <c r="D1466" s="49">
        <f>_xll.qlCalendarAdvance(Calendar,$D1465,B1466,"f",FALSE)</f>
        <v>49641</v>
      </c>
      <c r="E1466" s="49">
        <f>_xll.qlInterestRateIndexValueDate(IndexON,D1466)</f>
        <v>49641</v>
      </c>
      <c r="F1466" s="52">
        <f>IFERROR(_xll.qlIndexFixing(IndexON,D1466,TRUE,_xll.ohTrigger(RecalcTrigger,TriggerON)),NA())</f>
        <v>1.8362500043780372E-2</v>
      </c>
      <c r="H1466" s="49">
        <f>_xll.qlCalendarAdvance(Calendar,$H1465,B1466,"f",FALSE)</f>
        <v>49641</v>
      </c>
      <c r="I1466" s="49">
        <f>_xll.qlInterestRateIndexValueDate(Index1M,$H1466)</f>
        <v>49643</v>
      </c>
      <c r="J1466" s="52">
        <f>IFERROR(_xll.qlIndexFixing(Index1M,$H1466,TRUE,_xll.ohTrigger(RecalcTrigger,Trigger1M)),NA())</f>
        <v>1.8404049376461881E-2</v>
      </c>
      <c r="K1466" s="52">
        <f>IFERROR(_xll.qlIndexFixing(ONIndex1M,I1466,TRUE,_xll.ohTrigger(RecalcTrigger,Trigger1M)),NA())</f>
        <v>1.8412808422443305E-2</v>
      </c>
      <c r="L1466" s="52">
        <f>IFERROR(_xll.qlIndexFixing(Index3M,H1466,TRUE,_xll.ohTrigger(RecalcTrigger,Trigger3M)),NA())</f>
        <v>1.8812188375410672E-2</v>
      </c>
      <c r="M1466" s="52">
        <f>IFERROR(_xll.qlIndexFixing(ONIndex3M,I1466,TRUE,_xll.ohTrigger(RecalcTrigger,Trigger3M)),NA())</f>
        <v>1.8851785264359933E-2</v>
      </c>
      <c r="N1466" s="52">
        <f>IFERROR(_xll.qlIndexFixing(Index6M,$H1466,TRUE,_xll.ohTrigger(RecalcTrigger,Trigger6M)),NA())</f>
        <v>1.8875548337420871E-2</v>
      </c>
      <c r="O1466" s="52">
        <f>IFERROR(_xll.qlIndexFixing(ONIndex6M,I1466,TRUE,_xll.ohTrigger(RecalcTrigger,Trigger6M)),NA())</f>
        <v>1.8967539833569802E-2</v>
      </c>
      <c r="P1466" s="52">
        <f>IFERROR(_xll.qlIndexFixing(Index1Y,$H1466,TRUE,_xll.ohTrigger(RecalcTrigger,Trigger1Y)),NA())</f>
        <v>1.90226843605238E-2</v>
      </c>
      <c r="Q1466" s="52">
        <f>IFERROR(_xll.qlIndexFixing(ONIndex1Y,I1466,TRUE,_xll.ohTrigger(RecalcTrigger,Trigger1Y)),NA())</f>
        <v>1.9202440568353296E-2</v>
      </c>
    </row>
    <row r="1467" spans="2:17" x14ac:dyDescent="0.2">
      <c r="B1467" s="46" t="s">
        <v>42</v>
      </c>
      <c r="D1467" s="49">
        <f>_xll.qlCalendarAdvance(Calendar,$D1466,B1467,"f",FALSE)</f>
        <v>49648</v>
      </c>
      <c r="E1467" s="49">
        <f>_xll.qlInterestRateIndexValueDate(IndexON,D1467)</f>
        <v>49648</v>
      </c>
      <c r="F1467" s="52">
        <f>IFERROR(_xll.qlIndexFixing(IndexON,D1467,TRUE,_xll.ohTrigger(RecalcTrigger,TriggerON)),NA())</f>
        <v>1.8349543854219164E-2</v>
      </c>
      <c r="H1467" s="49">
        <f>_xll.qlCalendarAdvance(Calendar,$H1466,B1467,"f",FALSE)</f>
        <v>49648</v>
      </c>
      <c r="I1467" s="49">
        <f>_xll.qlInterestRateIndexValueDate(Index1M,$H1467)</f>
        <v>49650</v>
      </c>
      <c r="J1467" s="52">
        <f>IFERROR(_xll.qlIndexFixing(Index1M,$H1467,TRUE,_xll.ohTrigger(RecalcTrigger,Trigger1M)),NA())</f>
        <v>1.8389492406453121E-2</v>
      </c>
      <c r="K1467" s="52">
        <f>IFERROR(_xll.qlIndexFixing(ONIndex1M,I1467,TRUE,_xll.ohTrigger(RecalcTrigger,Trigger1M)),NA())</f>
        <v>1.8398251720519454E-2</v>
      </c>
      <c r="L1467" s="52">
        <f>IFERROR(_xll.qlIndexFixing(Index3M,H1467,TRUE,_xll.ohTrigger(RecalcTrigger,Trigger3M)),NA())</f>
        <v>1.8797859433556965E-2</v>
      </c>
      <c r="M1467" s="52">
        <f>IFERROR(_xll.qlIndexFixing(ONIndex3M,I1467,TRUE,_xll.ohTrigger(RecalcTrigger,Trigger3M)),NA())</f>
        <v>1.8837453901703327E-2</v>
      </c>
      <c r="N1467" s="52">
        <f>IFERROR(_xll.qlIndexFixing(Index6M,$H1467,TRUE,_xll.ohTrigger(RecalcTrigger,Trigger6M)),NA())</f>
        <v>1.8859172836857029E-2</v>
      </c>
      <c r="O1467" s="52">
        <f>IFERROR(_xll.qlIndexFixing(ONIndex6M,I1467,TRUE,_xll.ohTrigger(RecalcTrigger,Trigger6M)),NA())</f>
        <v>1.8952781546817121E-2</v>
      </c>
      <c r="P1467" s="52">
        <f>IFERROR(_xll.qlIndexFixing(Index1Y,$H1467,TRUE,_xll.ohTrigger(RecalcTrigger,Trigger1Y)),NA())</f>
        <v>1.9006993994873492E-2</v>
      </c>
      <c r="Q1467" s="52">
        <f>IFERROR(_xll.qlIndexFixing(ONIndex1Y,I1467,TRUE,_xll.ohTrigger(RecalcTrigger,Trigger1Y)),NA())</f>
        <v>1.9187819655392957E-2</v>
      </c>
    </row>
    <row r="1468" spans="2:17" x14ac:dyDescent="0.2">
      <c r="B1468" s="46" t="s">
        <v>42</v>
      </c>
      <c r="D1468" s="49">
        <f>_xll.qlCalendarAdvance(Calendar,$D1467,B1468,"f",FALSE)</f>
        <v>49655</v>
      </c>
      <c r="E1468" s="49">
        <f>_xll.qlInterestRateIndexValueDate(IndexON,D1468)</f>
        <v>49655</v>
      </c>
      <c r="F1468" s="52">
        <f>IFERROR(_xll.qlIndexFixing(IndexON,D1468,TRUE,_xll.ohTrigger(RecalcTrigger,TriggerON)),NA())</f>
        <v>1.8336594386560989E-2</v>
      </c>
      <c r="H1468" s="49">
        <f>_xll.qlCalendarAdvance(Calendar,$H1467,B1468,"f",FALSE)</f>
        <v>49655</v>
      </c>
      <c r="I1468" s="49">
        <f>_xll.qlInterestRateIndexValueDate(Index1M,$H1468)</f>
        <v>49657</v>
      </c>
      <c r="J1468" s="52">
        <f>IFERROR(_xll.qlIndexFixing(Index1M,$H1468,TRUE,_xll.ohTrigger(RecalcTrigger,Trigger1M)),NA())</f>
        <v>1.8374949704976523E-2</v>
      </c>
      <c r="K1468" s="52">
        <f>IFERROR(_xll.qlIndexFixing(ONIndex1M,I1468,TRUE,_xll.ohTrigger(RecalcTrigger,Trigger1M)),NA())</f>
        <v>1.8383708796054776E-2</v>
      </c>
      <c r="L1468" s="52">
        <f>IFERROR(_xll.qlIndexFixing(Index3M,H1468,TRUE,_xll.ohTrigger(RecalcTrigger,Trigger3M)),NA())</f>
        <v>1.8783543054995203E-2</v>
      </c>
      <c r="M1468" s="52">
        <f>IFERROR(_xll.qlIndexFixing(ONIndex3M,I1468,TRUE,_xll.ohTrigger(RecalcTrigger,Trigger3M)),NA())</f>
        <v>1.8823133431693506E-2</v>
      </c>
      <c r="N1468" s="52">
        <f>IFERROR(_xll.qlIndexFixing(Index6M,$H1468,TRUE,_xll.ohTrigger(RecalcTrigger,Trigger6M)),NA())</f>
        <v>1.8844474112619268E-2</v>
      </c>
      <c r="O1468" s="52">
        <f>IFERROR(_xll.qlIndexFixing(ONIndex6M,I1468,TRUE,_xll.ohTrigger(RecalcTrigger,Trigger6M)),NA())</f>
        <v>1.8938035728570668E-2</v>
      </c>
      <c r="P1468" s="52">
        <f>IFERROR(_xll.qlIndexFixing(Index1Y,$H1468,TRUE,_xll.ohTrigger(RecalcTrigger,Trigger1Y)),NA())</f>
        <v>1.8992826460217205E-2</v>
      </c>
      <c r="Q1468" s="52">
        <f>IFERROR(_xll.qlIndexFixing(ONIndex1Y,I1468,TRUE,_xll.ohTrigger(RecalcTrigger,Trigger1Y)),NA())</f>
        <v>1.9173220941155478E-2</v>
      </c>
    </row>
    <row r="1469" spans="2:17" x14ac:dyDescent="0.2">
      <c r="B1469" s="46" t="s">
        <v>42</v>
      </c>
      <c r="D1469" s="49">
        <f>_xll.qlCalendarAdvance(Calendar,$D1468,B1469,"f",FALSE)</f>
        <v>49662</v>
      </c>
      <c r="E1469" s="49">
        <f>_xll.qlInterestRateIndexValueDate(IndexON,D1469)</f>
        <v>49662</v>
      </c>
      <c r="F1469" s="52">
        <f>IFERROR(_xll.qlIndexFixing(IndexON,D1469,TRUE,_xll.ohTrigger(RecalcTrigger,TriggerON)),NA())</f>
        <v>1.8323651890925774E-2</v>
      </c>
      <c r="H1469" s="49">
        <f>_xll.qlCalendarAdvance(Calendar,$H1468,B1469,"f",FALSE)</f>
        <v>49662</v>
      </c>
      <c r="I1469" s="49">
        <f>_xll.qlInterestRateIndexValueDate(Index1M,$H1469)</f>
        <v>49664</v>
      </c>
      <c r="J1469" s="52">
        <f>IFERROR(_xll.qlIndexFixing(Index1M,$H1469,TRUE,_xll.ohTrigger(RecalcTrigger,Trigger1M)),NA())</f>
        <v>1.8360421559876675E-2</v>
      </c>
      <c r="K1469" s="52">
        <f>IFERROR(_xll.qlIndexFixing(ONIndex1M,I1469,TRUE,_xll.ohTrigger(RecalcTrigger,Trigger1M)),NA())</f>
        <v>1.8365031457339143E-2</v>
      </c>
      <c r="L1469" s="52">
        <f>IFERROR(_xll.qlIndexFixing(Index3M,H1469,TRUE,_xll.ohTrigger(RecalcTrigger,Trigger3M)),NA())</f>
        <v>1.8769239507326712E-2</v>
      </c>
      <c r="M1469" s="52">
        <f>IFERROR(_xll.qlIndexFixing(ONIndex3M,I1469,TRUE,_xll.ohTrigger(RecalcTrigger,Trigger3M)),NA())</f>
        <v>1.8804737833608698E-2</v>
      </c>
      <c r="N1469" s="52">
        <f>IFERROR(_xll.qlIndexFixing(Index6M,$H1469,TRUE,_xll.ohTrigger(RecalcTrigger,Trigger6M)),NA())</f>
        <v>1.8829791753370007E-2</v>
      </c>
      <c r="O1469" s="52">
        <f>IFERROR(_xll.qlIndexFixing(ONIndex6M,I1469,TRUE,_xll.ohTrigger(RecalcTrigger,Trigger6M)),NA())</f>
        <v>1.8919095571128253E-2</v>
      </c>
      <c r="P1469" s="52">
        <f>IFERROR(_xll.qlIndexFixing(Index1Y,$H1469,TRUE,_xll.ohTrigger(RecalcTrigger,Trigger1Y)),NA())</f>
        <v>1.8978689622890288E-2</v>
      </c>
      <c r="Q1469" s="52">
        <f>IFERROR(_xll.qlIndexFixing(ONIndex1Y,I1469,TRUE,_xll.ohTrigger(RecalcTrigger,Trigger1Y)),NA())</f>
        <v>1.9154484252075221E-2</v>
      </c>
    </row>
    <row r="1470" spans="2:17" x14ac:dyDescent="0.2">
      <c r="B1470" s="46" t="s">
        <v>42</v>
      </c>
      <c r="D1470" s="49">
        <f>_xll.qlCalendarAdvance(Calendar,$D1469,B1470,"f",FALSE)</f>
        <v>49670</v>
      </c>
      <c r="E1470" s="49">
        <f>_xll.qlInterestRateIndexValueDate(IndexON,D1470)</f>
        <v>49670</v>
      </c>
      <c r="F1470" s="52">
        <f>IFERROR(_xll.qlIndexFixing(IndexON,D1470,TRUE,_xll.ohTrigger(RecalcTrigger,TriggerON)),NA())</f>
        <v>1.8308869325673882E-2</v>
      </c>
      <c r="H1470" s="49">
        <f>_xll.qlCalendarAdvance(Calendar,$H1469,B1470,"f",FALSE)</f>
        <v>49670</v>
      </c>
      <c r="I1470" s="49">
        <f>_xll.qlInterestRateIndexValueDate(Index1M,$H1470)</f>
        <v>49674</v>
      </c>
      <c r="J1470" s="52">
        <f>IFERROR(_xll.qlIndexFixing(Index1M,$H1470,TRUE,_xll.ohTrigger(RecalcTrigger,Trigger1M)),NA())</f>
        <v>1.8339692888356775E-2</v>
      </c>
      <c r="K1470" s="52">
        <f>IFERROR(_xll.qlIndexFixing(ONIndex1M,I1470,TRUE,_xll.ohTrigger(RecalcTrigger,Trigger1M)),NA())</f>
        <v>1.8350521103460693E-2</v>
      </c>
      <c r="L1470" s="52">
        <f>IFERROR(_xll.qlIndexFixing(Index3M,H1470,TRUE,_xll.ohTrigger(RecalcTrigger,Trigger3M)),NA())</f>
        <v>1.8748828656003774E-2</v>
      </c>
      <c r="M1470" s="52">
        <f>IFERROR(_xll.qlIndexFixing(ONIndex3M,I1470,TRUE,_xll.ohTrigger(RecalcTrigger,Trigger3M)),NA())</f>
        <v>1.8790443262322043E-2</v>
      </c>
      <c r="N1470" s="52">
        <f>IFERROR(_xll.qlIndexFixing(Index6M,$H1470,TRUE,_xll.ohTrigger(RecalcTrigger,Trigger6M)),NA())</f>
        <v>1.8810500048207796E-2</v>
      </c>
      <c r="O1470" s="52">
        <f>IFERROR(_xll.qlIndexFixing(ONIndex6M,I1470,TRUE,_xll.ohTrigger(RecalcTrigger,Trigger6M)),NA())</f>
        <v>1.8904379257440596E-2</v>
      </c>
      <c r="P1470" s="52">
        <f>IFERROR(_xll.qlIndexFixing(Index1Y,$H1470,TRUE,_xll.ohTrigger(RecalcTrigger,Trigger1Y)),NA())</f>
        <v>1.8959038038691867E-2</v>
      </c>
      <c r="Q1470" s="52">
        <f>IFERROR(_xll.qlIndexFixing(ONIndex1Y,I1470,TRUE,_xll.ohTrigger(RecalcTrigger,Trigger1Y)),NA())</f>
        <v>1.9139937369097026E-2</v>
      </c>
    </row>
    <row r="1471" spans="2:17" x14ac:dyDescent="0.2">
      <c r="B1471" s="46" t="s">
        <v>42</v>
      </c>
      <c r="D1471" s="49">
        <f>_xll.qlCalendarAdvance(Calendar,$D1470,B1471,"f",FALSE)</f>
        <v>49677</v>
      </c>
      <c r="E1471" s="49">
        <f>_xll.qlInterestRateIndexValueDate(IndexON,D1471)</f>
        <v>49677</v>
      </c>
      <c r="F1471" s="52">
        <f>IFERROR(_xll.qlIndexFixing(IndexON,D1471,TRUE,_xll.ohTrigger(RecalcTrigger,TriggerON)),NA())</f>
        <v>1.829594261309353E-2</v>
      </c>
      <c r="H1471" s="49">
        <f>_xll.qlCalendarAdvance(Calendar,$H1470,B1471,"f",FALSE)</f>
        <v>49677</v>
      </c>
      <c r="I1471" s="49">
        <f>_xll.qlInterestRateIndexValueDate(Index1M,$H1471)</f>
        <v>49681</v>
      </c>
      <c r="J1471" s="52">
        <f>IFERROR(_xll.qlIndexFixing(Index1M,$H1471,TRUE,_xll.ohTrigger(RecalcTrigger,Trigger1M)),NA())</f>
        <v>1.8325201292776466E-2</v>
      </c>
      <c r="K1471" s="52">
        <f>IFERROR(_xll.qlIndexFixing(ONIndex1M,I1471,TRUE,_xll.ohTrigger(RecalcTrigger,Trigger1M)),NA())</f>
        <v>1.833809536382347E-2</v>
      </c>
      <c r="L1471" s="52">
        <f>IFERROR(_xll.qlIndexFixing(Index3M,H1471,TRUE,_xll.ohTrigger(RecalcTrigger,Trigger3M)),NA())</f>
        <v>1.8734557383180056E-2</v>
      </c>
      <c r="M1471" s="52">
        <f>IFERROR(_xll.qlIndexFixing(ONIndex3M,I1471,TRUE,_xll.ohTrigger(RecalcTrigger,Trigger3M)),NA())</f>
        <v>1.8778200129334621E-2</v>
      </c>
      <c r="N1471" s="52">
        <f>IFERROR(_xll.qlIndexFixing(Index6M,$H1471,TRUE,_xll.ohTrigger(RecalcTrigger,Trigger6M)),NA())</f>
        <v>1.8795856916947729E-2</v>
      </c>
      <c r="O1471" s="52">
        <f>IFERROR(_xll.qlIndexFixing(ONIndex6M,I1471,TRUE,_xll.ohTrigger(RecalcTrigger,Trigger6M)),NA())</f>
        <v>1.8891775887892592E-2</v>
      </c>
      <c r="P1471" s="52">
        <f>IFERROR(_xll.qlIndexFixing(Index1Y,$H1471,TRUE,_xll.ohTrigger(RecalcTrigger,Trigger1Y)),NA())</f>
        <v>1.8944975275056973E-2</v>
      </c>
      <c r="Q1471" s="52">
        <f>IFERROR(_xll.qlIndexFixing(ONIndex1Y,I1471,TRUE,_xll.ohTrigger(RecalcTrigger,Trigger1Y)),NA())</f>
        <v>1.9127487029777512E-2</v>
      </c>
    </row>
    <row r="1472" spans="2:17" x14ac:dyDescent="0.2">
      <c r="B1472" s="46" t="s">
        <v>42</v>
      </c>
      <c r="D1472" s="49">
        <f>_xll.qlCalendarAdvance(Calendar,$D1471,B1472,"f",FALSE)</f>
        <v>49684</v>
      </c>
      <c r="E1472" s="49">
        <f>_xll.qlInterestRateIndexValueDate(IndexON,D1472)</f>
        <v>49684</v>
      </c>
      <c r="F1472" s="52">
        <f>IFERROR(_xll.qlIndexFixing(IndexON,D1472,TRUE,_xll.ohTrigger(RecalcTrigger,TriggerON)),NA())</f>
        <v>1.8283023659186881E-2</v>
      </c>
      <c r="H1472" s="49">
        <f>_xll.qlCalendarAdvance(Calendar,$H1471,B1472,"f",FALSE)</f>
        <v>49684</v>
      </c>
      <c r="I1472" s="49">
        <f>_xll.qlInterestRateIndexValueDate(Index1M,$H1472)</f>
        <v>49688</v>
      </c>
      <c r="J1472" s="52">
        <f>IFERROR(_xll.qlIndexFixing(Index1M,$H1472,TRUE,_xll.ohTrigger(RecalcTrigger,Trigger1M)),NA())</f>
        <v>1.8310725240429954E-2</v>
      </c>
      <c r="K1472" s="52">
        <f>IFERROR(_xll.qlIndexFixing(ONIndex1M,I1472,TRUE,_xll.ohTrigger(RecalcTrigger,Trigger1M)),NA())</f>
        <v>1.8323612579331794E-2</v>
      </c>
      <c r="L1472" s="52">
        <f>IFERROR(_xll.qlIndexFixing(Index3M,H1472,TRUE,_xll.ohTrigger(RecalcTrigger,Trigger3M)),NA())</f>
        <v>1.8719770098729414E-2</v>
      </c>
      <c r="M1472" s="52">
        <f>IFERROR(_xll.qlIndexFixing(ONIndex3M,I1472,TRUE,_xll.ohTrigger(RecalcTrigger,Trigger3M)),NA())</f>
        <v>1.8763927625835564E-2</v>
      </c>
      <c r="N1472" s="52">
        <f>IFERROR(_xll.qlIndexFixing(Index6M,$H1472,TRUE,_xll.ohTrigger(RecalcTrigger,Trigger6M)),NA())</f>
        <v>1.8781231013545042E-2</v>
      </c>
      <c r="O1472" s="52">
        <f>IFERROR(_xll.qlIndexFixing(ONIndex6M,I1472,TRUE,_xll.ohTrigger(RecalcTrigger,Trigger6M)),NA())</f>
        <v>1.8877084576125469E-2</v>
      </c>
      <c r="P1472" s="52">
        <f>IFERROR(_xll.qlIndexFixing(Index1Y,$H1472,TRUE,_xll.ohTrigger(RecalcTrigger,Trigger1Y)),NA())</f>
        <v>1.893094419648627E-2</v>
      </c>
      <c r="Q1472" s="52">
        <f>IFERROR(_xll.qlIndexFixing(ONIndex1Y,I1472,TRUE,_xll.ohTrigger(RecalcTrigger,Trigger1Y)),NA())</f>
        <v>1.9112983377578274E-2</v>
      </c>
    </row>
    <row r="1473" spans="2:17" x14ac:dyDescent="0.2">
      <c r="B1473" s="46" t="s">
        <v>42</v>
      </c>
      <c r="D1473" s="49">
        <f>_xll.qlCalendarAdvance(Calendar,$D1472,B1473,"f",FALSE)</f>
        <v>49691</v>
      </c>
      <c r="E1473" s="49">
        <f>_xll.qlInterestRateIndexValueDate(IndexON,D1473)</f>
        <v>49691</v>
      </c>
      <c r="F1473" s="52">
        <f>IFERROR(_xll.qlIndexFixing(IndexON,D1473,TRUE,_xll.ohTrigger(RecalcTrigger,TriggerON)),NA())</f>
        <v>1.8270112714313669E-2</v>
      </c>
      <c r="H1473" s="49">
        <f>_xll.qlCalendarAdvance(Calendar,$H1472,B1473,"f",FALSE)</f>
        <v>49691</v>
      </c>
      <c r="I1473" s="49">
        <f>_xll.qlInterestRateIndexValueDate(Index1M,$H1473)</f>
        <v>49695</v>
      </c>
      <c r="J1473" s="52">
        <f>IFERROR(_xll.qlIndexFixing(Index1M,$H1473,TRUE,_xll.ohTrigger(RecalcTrigger,Trigger1M)),NA())</f>
        <v>1.8296265019143776E-2</v>
      </c>
      <c r="K1473" s="52">
        <f>IFERROR(_xll.qlIndexFixing(ONIndex1M,I1473,TRUE,_xll.ohTrigger(RecalcTrigger,Trigger1M)),NA())</f>
        <v>1.8309145050636744E-2</v>
      </c>
      <c r="L1473" s="52">
        <f>IFERROR(_xll.qlIndexFixing(Index3M,H1473,TRUE,_xll.ohTrigger(RecalcTrigger,Trigger3M)),NA())</f>
        <v>1.87060563502538E-2</v>
      </c>
      <c r="M1473" s="52">
        <f>IFERROR(_xll.qlIndexFixing(ONIndex3M,I1473,TRUE,_xll.ohTrigger(RecalcTrigger,Trigger3M)),NA())</f>
        <v>1.8749667385806745E-2</v>
      </c>
      <c r="N1473" s="52">
        <f>IFERROR(_xll.qlIndexFixing(Index6M,$H1473,TRUE,_xll.ohTrigger(RecalcTrigger,Trigger6M)),NA())</f>
        <v>1.8766622607779983E-2</v>
      </c>
      <c r="O1473" s="52">
        <f>IFERROR(_xll.qlIndexFixing(ONIndex6M,I1473,TRUE,_xll.ohTrigger(RecalcTrigger,Trigger6M)),NA())</f>
        <v>1.8862407109203616E-2</v>
      </c>
      <c r="P1473" s="52">
        <f>IFERROR(_xll.qlIndexFixing(Index1Y,$H1473,TRUE,_xll.ohTrigger(RecalcTrigger,Trigger1Y)),NA())</f>
        <v>1.8916945097806653E-2</v>
      </c>
      <c r="Q1473" s="52">
        <f>IFERROR(_xll.qlIndexFixing(ONIndex1Y,I1473,TRUE,_xll.ohTrigger(RecalcTrigger,Trigger1Y)),NA())</f>
        <v>1.9098503418666368E-2</v>
      </c>
    </row>
    <row r="1474" spans="2:17" x14ac:dyDescent="0.2">
      <c r="B1474" s="46" t="s">
        <v>42</v>
      </c>
      <c r="D1474" s="49">
        <f>_xll.qlCalendarAdvance(Calendar,$D1473,B1474,"f",FALSE)</f>
        <v>49698</v>
      </c>
      <c r="E1474" s="49">
        <f>_xll.qlInterestRateIndexValueDate(IndexON,D1474)</f>
        <v>49698</v>
      </c>
      <c r="F1474" s="52">
        <f>IFERROR(_xll.qlIndexFixing(IndexON,D1474,TRUE,_xll.ohTrigger(RecalcTrigger,TriggerON)),NA())</f>
        <v>1.8257210028593818E-2</v>
      </c>
      <c r="H1474" s="49">
        <f>_xll.qlCalendarAdvance(Calendar,$H1473,B1474,"f",FALSE)</f>
        <v>49698</v>
      </c>
      <c r="I1474" s="49">
        <f>_xll.qlInterestRateIndexValueDate(Index1M,$H1474)</f>
        <v>49702</v>
      </c>
      <c r="J1474" s="52">
        <f>IFERROR(_xll.qlIndexFixing(Index1M,$H1474,TRUE,_xll.ohTrigger(RecalcTrigger,Trigger1M)),NA())</f>
        <v>1.828182091675478E-2</v>
      </c>
      <c r="K1474" s="52">
        <f>IFERROR(_xll.qlIndexFixing(ONIndex1M,I1474,TRUE,_xll.ohTrigger(RecalcTrigger,Trigger1M)),NA())</f>
        <v>1.8294693065108447E-2</v>
      </c>
      <c r="L1474" s="52">
        <f>IFERROR(_xll.qlIndexFixing(Index3M,H1474,TRUE,_xll.ohTrigger(RecalcTrigger,Trigger3M)),NA())</f>
        <v>1.8691827125327555E-2</v>
      </c>
      <c r="M1474" s="52">
        <f>IFERROR(_xll.qlIndexFixing(ONIndex3M,I1474,TRUE,_xll.ohTrigger(RecalcTrigger,Trigger3M)),NA())</f>
        <v>1.8735419675595111E-2</v>
      </c>
      <c r="N1474" s="52">
        <f>IFERROR(_xll.qlIndexFixing(Index6M,$H1474,TRUE,_xll.ohTrigger(RecalcTrigger,Trigger6M)),NA())</f>
        <v>1.8752031969426201E-2</v>
      </c>
      <c r="O1474" s="52">
        <f>IFERROR(_xll.qlIndexFixing(ONIndex6M,I1474,TRUE,_xll.ohTrigger(RecalcTrigger,Trigger6M)),NA())</f>
        <v>1.8847743754912827E-2</v>
      </c>
      <c r="P1474" s="52">
        <f>IFERROR(_xll.qlIndexFixing(Index1Y,$H1474,TRUE,_xll.ohTrigger(RecalcTrigger,Trigger1Y)),NA())</f>
        <v>1.8902978273832784E-2</v>
      </c>
      <c r="Q1474" s="52">
        <f>IFERROR(_xll.qlIndexFixing(ONIndex1Y,I1474,TRUE,_xll.ohTrigger(RecalcTrigger,Trigger1Y)),NA())</f>
        <v>1.9084047443609364E-2</v>
      </c>
    </row>
    <row r="1475" spans="2:17" x14ac:dyDescent="0.2">
      <c r="B1475" s="46" t="s">
        <v>42</v>
      </c>
      <c r="D1475" s="49">
        <f>_xll.qlCalendarAdvance(Calendar,$D1474,B1475,"f",FALSE)</f>
        <v>49705</v>
      </c>
      <c r="E1475" s="49">
        <f>_xll.qlInterestRateIndexValueDate(IndexON,D1475)</f>
        <v>49705</v>
      </c>
      <c r="F1475" s="52">
        <f>IFERROR(_xll.qlIndexFixing(IndexON,D1475,TRUE,_xll.ohTrigger(RecalcTrigger,TriggerON)),NA())</f>
        <v>1.8244315852546933E-2</v>
      </c>
      <c r="H1475" s="49">
        <f>_xll.qlCalendarAdvance(Calendar,$H1474,B1475,"f",FALSE)</f>
        <v>49705</v>
      </c>
      <c r="I1475" s="49">
        <f>_xll.qlInterestRateIndexValueDate(Index1M,$H1475)</f>
        <v>49709</v>
      </c>
      <c r="J1475" s="52">
        <f>IFERROR(_xll.qlIndexFixing(Index1M,$H1475,TRUE,_xll.ohTrigger(RecalcTrigger,Trigger1M)),NA())</f>
        <v>1.8268524977863767E-2</v>
      </c>
      <c r="K1475" s="52">
        <f>IFERROR(_xll.qlIndexFixing(ONIndex1M,I1475,TRUE,_xll.ohTrigger(RecalcTrigger,Trigger1M)),NA())</f>
        <v>1.8280256910196968E-2</v>
      </c>
      <c r="L1475" s="52">
        <f>IFERROR(_xll.qlIndexFixing(Index3M,H1475,TRUE,_xll.ohTrigger(RecalcTrigger,Trigger3M)),NA())</f>
        <v>1.8677612451540506E-2</v>
      </c>
      <c r="M1475" s="52">
        <f>IFERROR(_xll.qlIndexFixing(ONIndex3M,I1475,TRUE,_xll.ohTrigger(RecalcTrigger,Trigger3M)),NA())</f>
        <v>1.8721184761707477E-2</v>
      </c>
      <c r="N1475" s="52">
        <f>IFERROR(_xll.qlIndexFixing(Index6M,$H1475,TRUE,_xll.ohTrigger(RecalcTrigger,Trigger6M)),NA())</f>
        <v>1.8737459368250328E-2</v>
      </c>
      <c r="O1475" s="52">
        <f>IFERROR(_xll.qlIndexFixing(ONIndex6M,I1475,TRUE,_xll.ohTrigger(RecalcTrigger,Trigger6M)),NA())</f>
        <v>1.8833094780799087E-2</v>
      </c>
      <c r="P1475" s="52">
        <f>IFERROR(_xll.qlIndexFixing(Index1Y,$H1475,TRUE,_xll.ohTrigger(RecalcTrigger,Trigger1Y)),NA())</f>
        <v>1.888904401936535E-2</v>
      </c>
      <c r="Q1475" s="52">
        <f>IFERROR(_xll.qlIndexFixing(ONIndex1Y,I1475,TRUE,_xll.ohTrigger(RecalcTrigger,Trigger1Y)),NA())</f>
        <v>1.906961574281496E-2</v>
      </c>
    </row>
    <row r="1476" spans="2:17" x14ac:dyDescent="0.2">
      <c r="B1476" s="46" t="s">
        <v>42</v>
      </c>
      <c r="D1476" s="49">
        <f>_xll.qlCalendarAdvance(Calendar,$D1475,B1476,"f",FALSE)</f>
        <v>49712</v>
      </c>
      <c r="E1476" s="49">
        <f>_xll.qlInterestRateIndexValueDate(IndexON,D1476)</f>
        <v>49712</v>
      </c>
      <c r="F1476" s="52">
        <f>IFERROR(_xll.qlIndexFixing(IndexON,D1476,TRUE,_xll.ohTrigger(RecalcTrigger,TriggerON)),NA())</f>
        <v>1.8231430436292939E-2</v>
      </c>
      <c r="H1476" s="49">
        <f>_xll.qlCalendarAdvance(Calendar,$H1475,B1476,"f",FALSE)</f>
        <v>49712</v>
      </c>
      <c r="I1476" s="49">
        <f>_xll.qlInterestRateIndexValueDate(Index1M,$H1476)</f>
        <v>49716</v>
      </c>
      <c r="J1476" s="52">
        <f>IFERROR(_xll.qlIndexFixing(Index1M,$H1476,TRUE,_xll.ohTrigger(RecalcTrigger,Trigger1M)),NA())</f>
        <v>1.8254113005930665E-2</v>
      </c>
      <c r="K1476" s="52">
        <f>IFERROR(_xll.qlIndexFixing(ONIndex1M,I1476,TRUE,_xll.ohTrigger(RecalcTrigger,Trigger1M)),NA())</f>
        <v>1.8265836873272434E-2</v>
      </c>
      <c r="L1476" s="52">
        <f>IFERROR(_xll.qlIndexFixing(Index3M,H1476,TRUE,_xll.ohTrigger(RecalcTrigger,Trigger3M)),NA())</f>
        <v>1.8663412596466745E-2</v>
      </c>
      <c r="M1476" s="52">
        <f>IFERROR(_xll.qlIndexFixing(ONIndex3M,I1476,TRUE,_xll.ohTrigger(RecalcTrigger,Trigger3M)),NA())</f>
        <v>1.870696291065066E-2</v>
      </c>
      <c r="N1476" s="52">
        <f>IFERROR(_xll.qlIndexFixing(Index6M,$H1476,TRUE,_xll.ohTrigger(RecalcTrigger,Trigger6M)),NA())</f>
        <v>1.8722905074011077E-2</v>
      </c>
      <c r="O1476" s="52">
        <f>IFERROR(_xll.qlIndexFixing(ONIndex6M,I1476,TRUE,_xll.ohTrigger(RecalcTrigger,Trigger6M)),NA())</f>
        <v>1.8818460454488317E-2</v>
      </c>
      <c r="P1476" s="52">
        <f>IFERROR(_xll.qlIndexFixing(Index1Y,$H1476,TRUE,_xll.ohTrigger(RecalcTrigger,Trigger1Y)),NA())</f>
        <v>1.8875142629192591E-2</v>
      </c>
      <c r="Q1476" s="52">
        <f>IFERROR(_xll.qlIndexFixing(ONIndex1Y,I1476,TRUE,_xll.ohTrigger(RecalcTrigger,Trigger1Y)),NA())</f>
        <v>1.9055208607010599E-2</v>
      </c>
    </row>
    <row r="1477" spans="2:17" x14ac:dyDescent="0.2">
      <c r="B1477" s="46" t="s">
        <v>42</v>
      </c>
      <c r="D1477" s="49">
        <f>_xll.qlCalendarAdvance(Calendar,$D1476,B1477,"f",FALSE)</f>
        <v>49719</v>
      </c>
      <c r="E1477" s="49">
        <f>_xll.qlInterestRateIndexValueDate(IndexON,D1477)</f>
        <v>49719</v>
      </c>
      <c r="F1477" s="52">
        <f>IFERROR(_xll.qlIndexFixing(IndexON,D1477,TRUE,_xll.ohTrigger(RecalcTrigger,TriggerON)),NA())</f>
        <v>1.8218554030111633E-2</v>
      </c>
      <c r="H1477" s="49">
        <f>_xll.qlCalendarAdvance(Calendar,$H1476,B1477,"f",FALSE)</f>
        <v>49719</v>
      </c>
      <c r="I1477" s="49">
        <f>_xll.qlInterestRateIndexValueDate(Index1M,$H1477)</f>
        <v>49723</v>
      </c>
      <c r="J1477" s="52">
        <f>IFERROR(_xll.qlIndexFixing(Index1M,$H1477,TRUE,_xll.ohTrigger(RecalcTrigger,Trigger1M)),NA())</f>
        <v>1.8239717972382052E-2</v>
      </c>
      <c r="K1477" s="52">
        <f>IFERROR(_xll.qlIndexFixing(ONIndex1M,I1477,TRUE,_xll.ohTrigger(RecalcTrigger,Trigger1M)),NA())</f>
        <v>1.8251433241944781E-2</v>
      </c>
      <c r="L1477" s="52">
        <f>IFERROR(_xll.qlIndexFixing(Index3M,H1477,TRUE,_xll.ohTrigger(RecalcTrigger,Trigger3M)),NA())</f>
        <v>1.8649227827686517E-2</v>
      </c>
      <c r="M1477" s="52">
        <f>IFERROR(_xll.qlIndexFixing(ONIndex3M,I1477,TRUE,_xll.ohTrigger(RecalcTrigger,Trigger3M)),NA())</f>
        <v>1.8692754389011412E-2</v>
      </c>
      <c r="N1477" s="52">
        <f>IFERROR(_xll.qlIndexFixing(Index6M,$H1477,TRUE,_xll.ohTrigger(RecalcTrigger,Trigger6M)),NA())</f>
        <v>1.8708369356459267E-2</v>
      </c>
      <c r="O1477" s="52">
        <f>IFERROR(_xll.qlIndexFixing(ONIndex6M,I1477,TRUE,_xll.ohTrigger(RecalcTrigger,Trigger6M)),NA())</f>
        <v>1.880384104360644E-2</v>
      </c>
      <c r="P1477" s="52">
        <f>IFERROR(_xll.qlIndexFixing(Index1Y,$H1477,TRUE,_xll.ohTrigger(RecalcTrigger,Trigger1Y)),NA())</f>
        <v>1.8861274398088112E-2</v>
      </c>
      <c r="Q1477" s="52">
        <f>IFERROR(_xll.qlIndexFixing(ONIndex1Y,I1477,TRUE,_xll.ohTrigger(RecalcTrigger,Trigger1Y)),NA())</f>
        <v>1.9040826326763849E-2</v>
      </c>
    </row>
    <row r="1478" spans="2:17" x14ac:dyDescent="0.2">
      <c r="B1478" s="46" t="s">
        <v>42</v>
      </c>
      <c r="D1478" s="49">
        <f>_xll.qlCalendarAdvance(Calendar,$D1477,B1478,"f",FALSE)</f>
        <v>49726</v>
      </c>
      <c r="E1478" s="49">
        <f>_xll.qlInterestRateIndexValueDate(IndexON,D1478)</f>
        <v>49726</v>
      </c>
      <c r="F1478" s="52">
        <f>IFERROR(_xll.qlIndexFixing(IndexON,D1478,TRUE,_xll.ohTrigger(RecalcTrigger,TriggerON)),NA())</f>
        <v>1.8205686884522621E-2</v>
      </c>
      <c r="H1478" s="49">
        <f>_xll.qlCalendarAdvance(Calendar,$H1477,B1478,"f",FALSE)</f>
        <v>49726</v>
      </c>
      <c r="I1478" s="49">
        <f>_xll.qlInterestRateIndexValueDate(Index1M,$H1478)</f>
        <v>49730</v>
      </c>
      <c r="J1478" s="52">
        <f>IFERROR(_xll.qlIndexFixing(Index1M,$H1478,TRUE,_xll.ohTrigger(RecalcTrigger,Trigger1M)),NA())</f>
        <v>1.8225340165026326E-2</v>
      </c>
      <c r="K1478" s="52">
        <f>IFERROR(_xll.qlIndexFixing(ONIndex1M,I1478,TRUE,_xll.ohTrigger(RecalcTrigger,Trigger1M)),NA())</f>
        <v>1.8237046303584137E-2</v>
      </c>
      <c r="L1478" s="52">
        <f>IFERROR(_xll.qlIndexFixing(Index3M,H1478,TRUE,_xll.ohTrigger(RecalcTrigger,Trigger3M)),NA())</f>
        <v>1.8635058412768649E-2</v>
      </c>
      <c r="M1478" s="52">
        <f>IFERROR(_xll.qlIndexFixing(ONIndex3M,I1478,TRUE,_xll.ohTrigger(RecalcTrigger,Trigger3M)),NA())</f>
        <v>1.8678559463136679E-2</v>
      </c>
      <c r="N1478" s="52">
        <f>IFERROR(_xll.qlIndexFixing(Index6M,$H1478,TRUE,_xll.ohTrigger(RecalcTrigger,Trigger6M)),NA())</f>
        <v>1.8693852485339564E-2</v>
      </c>
      <c r="O1478" s="52">
        <f>IFERROR(_xll.qlIndexFixing(ONIndex6M,I1478,TRUE,_xll.ohTrigger(RecalcTrigger,Trigger6M)),NA())</f>
        <v>1.8789236815779375E-2</v>
      </c>
      <c r="P1478" s="52">
        <f>IFERROR(_xll.qlIndexFixing(Index1Y,$H1478,TRUE,_xll.ohTrigger(RecalcTrigger,Trigger1Y)),NA())</f>
        <v>1.8847439620813283E-2</v>
      </c>
      <c r="Q1478" s="52">
        <f>IFERROR(_xll.qlIndexFixing(ONIndex1Y,I1478,TRUE,_xll.ohTrigger(RecalcTrigger,Trigger1Y)),NA())</f>
        <v>1.9026469192642281E-2</v>
      </c>
    </row>
    <row r="1479" spans="2:17" x14ac:dyDescent="0.2">
      <c r="B1479" s="46" t="s">
        <v>42</v>
      </c>
      <c r="D1479" s="49">
        <f>_xll.qlCalendarAdvance(Calendar,$D1478,B1479,"f",FALSE)</f>
        <v>49733</v>
      </c>
      <c r="E1479" s="49">
        <f>_xll.qlInterestRateIndexValueDate(IndexON,D1479)</f>
        <v>49733</v>
      </c>
      <c r="F1479" s="52">
        <f>IFERROR(_xll.qlIndexFixing(IndexON,D1479,TRUE,_xll.ohTrigger(RecalcTrigger,TriggerON)),NA())</f>
        <v>1.8192829249485953E-2</v>
      </c>
      <c r="H1479" s="49">
        <f>_xll.qlCalendarAdvance(Calendar,$H1478,B1479,"f",FALSE)</f>
        <v>49733</v>
      </c>
      <c r="I1479" s="49">
        <f>_xll.qlInterestRateIndexValueDate(Index1M,$H1479)</f>
        <v>49737</v>
      </c>
      <c r="J1479" s="52">
        <f>IFERROR(_xll.qlIndexFixing(Index1M,$H1479,TRUE,_xll.ohTrigger(RecalcTrigger,Trigger1M)),NA())</f>
        <v>1.8209852262134483E-2</v>
      </c>
      <c r="K1479" s="52">
        <f>IFERROR(_xll.qlIndexFixing(ONIndex1M,I1479,TRUE,_xll.ohTrigger(RecalcTrigger,Trigger1M)),NA())</f>
        <v>1.8222676345640565E-2</v>
      </c>
      <c r="L1479" s="52">
        <f>IFERROR(_xll.qlIndexFixing(Index3M,H1479,TRUE,_xll.ohTrigger(RecalcTrigger,Trigger3M)),NA())</f>
        <v>1.8620377489649797E-2</v>
      </c>
      <c r="M1479" s="52">
        <f>IFERROR(_xll.qlIndexFixing(ONIndex3M,I1479,TRUE,_xll.ohTrigger(RecalcTrigger,Trigger3M)),NA())</f>
        <v>1.8664378399613213E-2</v>
      </c>
      <c r="N1479" s="52">
        <f>IFERROR(_xll.qlIndexFixing(Index6M,$H1479,TRUE,_xll.ohTrigger(RecalcTrigger,Trigger6M)),NA())</f>
        <v>1.8678263225739025E-2</v>
      </c>
      <c r="O1479" s="52">
        <f>IFERROR(_xll.qlIndexFixing(ONIndex6M,I1479,TRUE,_xll.ohTrigger(RecalcTrigger,Trigger6M)),NA())</f>
        <v>1.8774648038633046E-2</v>
      </c>
      <c r="P1479" s="52">
        <f>IFERROR(_xll.qlIndexFixing(Index1Y,$H1479,TRUE,_xll.ohTrigger(RecalcTrigger,Trigger1Y)),NA())</f>
        <v>1.8834112650004776E-2</v>
      </c>
      <c r="Q1479" s="52">
        <f>IFERROR(_xll.qlIndexFixing(ONIndex1Y,I1479,TRUE,_xll.ohTrigger(RecalcTrigger,Trigger1Y)),NA())</f>
        <v>1.901213749513353E-2</v>
      </c>
    </row>
    <row r="1480" spans="2:17" x14ac:dyDescent="0.2">
      <c r="B1480" s="46" t="s">
        <v>42</v>
      </c>
      <c r="D1480" s="49">
        <f>_xll.qlCalendarAdvance(Calendar,$D1479,B1480,"f",FALSE)</f>
        <v>49740</v>
      </c>
      <c r="E1480" s="49">
        <f>_xll.qlInterestRateIndexValueDate(IndexON,D1480)</f>
        <v>49740</v>
      </c>
      <c r="F1480" s="52">
        <f>IFERROR(_xll.qlIndexFixing(IndexON,D1480,TRUE,_xll.ohTrigger(RecalcTrigger,TriggerON)),NA())</f>
        <v>1.8179981375521237E-2</v>
      </c>
      <c r="H1480" s="49">
        <f>_xll.qlCalendarAdvance(Calendar,$H1479,B1480,"f",FALSE)</f>
        <v>49740</v>
      </c>
      <c r="I1480" s="49">
        <f>_xll.qlInterestRateIndexValueDate(Index1M,$H1480)</f>
        <v>49744</v>
      </c>
      <c r="J1480" s="52">
        <f>IFERROR(_xll.qlIndexFixing(Index1M,$H1480,TRUE,_xll.ohTrigger(RecalcTrigger,Trigger1M)),NA())</f>
        <v>1.819551091744977E-2</v>
      </c>
      <c r="K1480" s="52">
        <f>IFERROR(_xll.qlIndexFixing(ONIndex1M,I1480,TRUE,_xll.ohTrigger(RecalcTrigger,Trigger1M)),NA())</f>
        <v>1.8208323655564129E-2</v>
      </c>
      <c r="L1480" s="52">
        <f>IFERROR(_xll.qlIndexFixing(Index3M,H1480,TRUE,_xll.ohTrigger(RecalcTrigger,Trigger3M)),NA())</f>
        <v>1.8606240042775751E-2</v>
      </c>
      <c r="M1480" s="52">
        <f>IFERROR(_xll.qlIndexFixing(ONIndex3M,I1480,TRUE,_xll.ohTrigger(RecalcTrigger,Trigger3M)),NA())</f>
        <v>1.8650211464787958E-2</v>
      </c>
      <c r="N1480" s="52">
        <f>IFERROR(_xll.qlIndexFixing(Index6M,$H1480,TRUE,_xll.ohTrigger(RecalcTrigger,Trigger6M)),NA())</f>
        <v>1.8663786321719111E-2</v>
      </c>
      <c r="O1480" s="52">
        <f>IFERROR(_xll.qlIndexFixing(ONIndex6M,I1480,TRUE,_xll.ohTrigger(RecalcTrigger,Trigger6M)),NA())</f>
        <v>1.8760074980033181E-2</v>
      </c>
      <c r="P1480" s="52">
        <f>IFERROR(_xll.qlIndexFixing(Index1Y,$H1480,TRUE,_xll.ohTrigger(RecalcTrigger,Trigger1Y)),NA())</f>
        <v>1.8820343752716698E-2</v>
      </c>
      <c r="Q1480" s="52">
        <f>IFERROR(_xll.qlIndexFixing(ONIndex1Y,I1480,TRUE,_xll.ohTrigger(RecalcTrigger,Trigger1Y)),NA())</f>
        <v>1.89978315248851E-2</v>
      </c>
    </row>
    <row r="1481" spans="2:17" x14ac:dyDescent="0.2">
      <c r="B1481" s="46" t="s">
        <v>42</v>
      </c>
      <c r="D1481" s="49">
        <f>_xll.qlCalendarAdvance(Calendar,$D1480,B1481,"f",FALSE)</f>
        <v>49747</v>
      </c>
      <c r="E1481" s="49">
        <f>_xll.qlInterestRateIndexValueDate(IndexON,D1481)</f>
        <v>49747</v>
      </c>
      <c r="F1481" s="52">
        <f>IFERROR(_xll.qlIndexFixing(IndexON,D1481,TRUE,_xll.ohTrigger(RecalcTrigger,TriggerON)),NA())</f>
        <v>1.8167143512748396E-2</v>
      </c>
      <c r="H1481" s="49">
        <f>_xll.qlCalendarAdvance(Calendar,$H1480,B1481,"f",FALSE)</f>
        <v>49747</v>
      </c>
      <c r="I1481" s="49">
        <f>_xll.qlInterestRateIndexValueDate(Index1M,$H1481)</f>
        <v>49751</v>
      </c>
      <c r="J1481" s="52">
        <f>IFERROR(_xll.qlIndexFixing(Index1M,$H1481,TRUE,_xll.ohTrigger(RecalcTrigger,Trigger1M)),NA())</f>
        <v>1.8181187706429951E-2</v>
      </c>
      <c r="K1481" s="52">
        <f>IFERROR(_xll.qlIndexFixing(ONIndex1M,I1481,TRUE,_xll.ohTrigger(RecalcTrigger,Trigger1M)),NA())</f>
        <v>1.8193988520724957E-2</v>
      </c>
      <c r="L1481" s="52">
        <f>IFERROR(_xll.qlIndexFixing(Index3M,H1481,TRUE,_xll.ohTrigger(RecalcTrigger,Trigger3M)),NA())</f>
        <v>1.8592118772957925E-2</v>
      </c>
      <c r="M1481" s="52">
        <f>IFERROR(_xll.qlIndexFixing(ONIndex3M,I1481,TRUE,_xll.ohTrigger(RecalcTrigger,Trigger3M)),NA())</f>
        <v>1.8636058925407539E-2</v>
      </c>
      <c r="N1481" s="52">
        <f>IFERROR(_xll.qlIndexFixing(Index6M,$H1481,TRUE,_xll.ohTrigger(RecalcTrigger,Trigger6M)),NA())</f>
        <v>1.8649329115031657E-2</v>
      </c>
      <c r="O1481" s="52">
        <f>IFERROR(_xll.qlIndexFixing(ONIndex6M,I1481,TRUE,_xll.ohTrigger(RecalcTrigger,Trigger6M)),NA())</f>
        <v>1.8745517907285958E-2</v>
      </c>
      <c r="P1481" s="52">
        <f>IFERROR(_xll.qlIndexFixing(Index1Y,$H1481,TRUE,_xll.ohTrigger(RecalcTrigger,Trigger1Y)),NA())</f>
        <v>1.880660917012502E-2</v>
      </c>
      <c r="Q1481" s="52">
        <f>IFERROR(_xll.qlIndexFixing(ONIndex1Y,I1481,TRUE,_xll.ohTrigger(RecalcTrigger,Trigger1Y)),NA())</f>
        <v>1.8983551572464563E-2</v>
      </c>
    </row>
    <row r="1482" spans="2:17" x14ac:dyDescent="0.2">
      <c r="B1482" s="46" t="s">
        <v>42</v>
      </c>
      <c r="D1482" s="49">
        <f>_xll.qlCalendarAdvance(Calendar,$D1481,B1482,"f",FALSE)</f>
        <v>49754</v>
      </c>
      <c r="E1482" s="49">
        <f>_xll.qlInterestRateIndexValueDate(IndexON,D1482)</f>
        <v>49754</v>
      </c>
      <c r="F1482" s="52">
        <f>IFERROR(_xll.qlIndexFixing(IndexON,D1482,TRUE,_xll.ohTrigger(RecalcTrigger,TriggerON)),NA())</f>
        <v>1.8154315911527164E-2</v>
      </c>
      <c r="H1482" s="49">
        <f>_xll.qlCalendarAdvance(Calendar,$H1481,B1482,"f",FALSE)</f>
        <v>49754</v>
      </c>
      <c r="I1482" s="49">
        <f>_xll.qlInterestRateIndexValueDate(Index1M,$H1482)</f>
        <v>49758</v>
      </c>
      <c r="J1482" s="52">
        <f>IFERROR(_xll.qlIndexFixing(Index1M,$H1482,TRUE,_xll.ohTrigger(RecalcTrigger,Trigger1M)),NA())</f>
        <v>1.8166882916888664E-2</v>
      </c>
      <c r="K1482" s="52">
        <f>IFERROR(_xll.qlIndexFixing(ONIndex1M,I1482,TRUE,_xll.ohTrigger(RecalcTrigger,Trigger1M)),NA())</f>
        <v>1.8179671228653049E-2</v>
      </c>
      <c r="L1482" s="52">
        <f>IFERROR(_xll.qlIndexFixing(Index3M,H1482,TRUE,_xll.ohTrigger(RecalcTrigger,Trigger3M)),NA())</f>
        <v>1.8578013947762283E-2</v>
      </c>
      <c r="M1482" s="52">
        <f>IFERROR(_xll.qlIndexFixing(ONIndex3M,I1482,TRUE,_xll.ohTrigger(RecalcTrigger,Trigger3M)),NA())</f>
        <v>1.8621921047659029E-2</v>
      </c>
      <c r="N1482" s="52">
        <f>IFERROR(_xll.qlIndexFixing(Index6M,$H1482,TRUE,_xll.ohTrigger(RecalcTrigger,Trigger6M)),NA())</f>
        <v>1.863489187541394E-2</v>
      </c>
      <c r="O1482" s="52">
        <f>IFERROR(_xll.qlIndexFixing(ONIndex6M,I1482,TRUE,_xll.ohTrigger(RecalcTrigger,Trigger6M)),NA())</f>
        <v>1.8730977088017298E-2</v>
      </c>
      <c r="P1482" s="52">
        <f>IFERROR(_xll.qlIndexFixing(Index1Y,$H1482,TRUE,_xll.ohTrigger(RecalcTrigger,Trigger1Y)),NA())</f>
        <v>1.87929091969288E-2</v>
      </c>
      <c r="Q1482" s="52">
        <f>IFERROR(_xll.qlIndexFixing(ONIndex1Y,I1482,TRUE,_xll.ohTrigger(RecalcTrigger,Trigger1Y)),NA())</f>
        <v>1.8969297928519424E-2</v>
      </c>
    </row>
    <row r="1483" spans="2:17" x14ac:dyDescent="0.2">
      <c r="B1483" s="46" t="s">
        <v>42</v>
      </c>
      <c r="D1483" s="49">
        <f>_xll.qlCalendarAdvance(Calendar,$D1482,B1483,"f",FALSE)</f>
        <v>49761</v>
      </c>
      <c r="E1483" s="49">
        <f>_xll.qlInterestRateIndexValueDate(IndexON,D1483)</f>
        <v>49761</v>
      </c>
      <c r="F1483" s="52">
        <f>IFERROR(_xll.qlIndexFixing(IndexON,D1483,TRUE,_xll.ohTrigger(RecalcTrigger,TriggerON)),NA())</f>
        <v>1.8141498822217272E-2</v>
      </c>
      <c r="H1483" s="49">
        <f>_xll.qlCalendarAdvance(Calendar,$H1482,B1483,"f",FALSE)</f>
        <v>49761</v>
      </c>
      <c r="I1483" s="49">
        <f>_xll.qlInterestRateIndexValueDate(Index1M,$H1483)</f>
        <v>49765</v>
      </c>
      <c r="J1483" s="52">
        <f>IFERROR(_xll.qlIndexFixing(Index1M,$H1483,TRUE,_xll.ohTrigger(RecalcTrigger,Trigger1M)),NA())</f>
        <v>1.8153158193381813E-2</v>
      </c>
      <c r="K1483" s="52">
        <f>IFERROR(_xll.qlIndexFixing(ONIndex1M,I1483,TRUE,_xll.ohTrigger(RecalcTrigger,Trigger1M)),NA())</f>
        <v>1.8165372066958341E-2</v>
      </c>
      <c r="L1483" s="52">
        <f>IFERROR(_xll.qlIndexFixing(Index3M,H1483,TRUE,_xll.ohTrigger(RecalcTrigger,Trigger3M)),NA())</f>
        <v>1.8564451010904922E-2</v>
      </c>
      <c r="M1483" s="52">
        <f>IFERROR(_xll.qlIndexFixing(ONIndex3M,I1483,TRUE,_xll.ohTrigger(RecalcTrigger,Trigger3M)),NA())</f>
        <v>1.8607798098368988E-2</v>
      </c>
      <c r="N1483" s="52">
        <f>IFERROR(_xll.qlIndexFixing(Index6M,$H1483,TRUE,_xll.ohTrigger(RecalcTrigger,Trigger6M)),NA())</f>
        <v>1.8621017538486415E-2</v>
      </c>
      <c r="O1483" s="52">
        <f>IFERROR(_xll.qlIndexFixing(ONIndex6M,I1483,TRUE,_xll.ohTrigger(RecalcTrigger,Trigger6M)),NA())</f>
        <v>1.8716452790172866E-2</v>
      </c>
      <c r="P1483" s="52">
        <f>IFERROR(_xll.qlIndexFixing(Index1Y,$H1483,TRUE,_xll.ohTrigger(RecalcTrigger,Trigger1Y)),NA())</f>
        <v>1.8779244127815054E-2</v>
      </c>
      <c r="Q1483" s="52">
        <f>IFERROR(_xll.qlIndexFixing(ONIndex1Y,I1483,TRUE,_xll.ohTrigger(RecalcTrigger,Trigger1Y)),NA())</f>
        <v>1.8955070883457381E-2</v>
      </c>
    </row>
    <row r="1484" spans="2:17" x14ac:dyDescent="0.2">
      <c r="B1484" s="46" t="s">
        <v>42</v>
      </c>
      <c r="D1484" s="49">
        <f>_xll.qlCalendarAdvance(Calendar,$D1483,B1484,"f",FALSE)</f>
        <v>49768</v>
      </c>
      <c r="E1484" s="49">
        <f>_xll.qlInterestRateIndexValueDate(IndexON,D1484)</f>
        <v>49768</v>
      </c>
      <c r="F1484" s="52">
        <f>IFERROR(_xll.qlIndexFixing(IndexON,D1484,TRUE,_xll.ohTrigger(RecalcTrigger,TriggerON)),NA())</f>
        <v>1.8128692495018583E-2</v>
      </c>
      <c r="H1484" s="49">
        <f>_xll.qlCalendarAdvance(Calendar,$H1483,B1484,"f",FALSE)</f>
        <v>49768</v>
      </c>
      <c r="I1484" s="49">
        <f>_xll.qlInterestRateIndexValueDate(Index1M,$H1484)</f>
        <v>49772</v>
      </c>
      <c r="J1484" s="52">
        <f>IFERROR(_xll.qlIndexFixing(Index1M,$H1484,TRUE,_xll.ohTrigger(RecalcTrigger,Trigger1M)),NA())</f>
        <v>1.8138890447490397E-2</v>
      </c>
      <c r="K1484" s="52">
        <f>IFERROR(_xll.qlIndexFixing(ONIndex1M,I1484,TRUE,_xll.ohTrigger(RecalcTrigger,Trigger1M)),NA())</f>
        <v>1.8151091322771151E-2</v>
      </c>
      <c r="L1484" s="52">
        <f>IFERROR(_xll.qlIndexFixing(Index3M,H1484,TRUE,_xll.ohTrigger(RecalcTrigger,Trigger3M)),NA())</f>
        <v>1.8550379337979133E-2</v>
      </c>
      <c r="M1484" s="52">
        <f>IFERROR(_xll.qlIndexFixing(ONIndex3M,I1484,TRUE,_xll.ohTrigger(RecalcTrigger,Trigger3M)),NA())</f>
        <v>1.8593690343644553E-2</v>
      </c>
      <c r="N1484" s="52">
        <f>IFERROR(_xll.qlIndexFixing(Index6M,$H1484,TRUE,_xll.ohTrigger(RecalcTrigger,Trigger6M)),NA())</f>
        <v>1.8606620225161057E-2</v>
      </c>
      <c r="O1484" s="52">
        <f>IFERROR(_xll.qlIndexFixing(ONIndex6M,I1484,TRUE,_xll.ohTrigger(RecalcTrigger,Trigger6M)),NA())</f>
        <v>1.870194528105884E-2</v>
      </c>
      <c r="P1484" s="52">
        <f>IFERROR(_xll.qlIndexFixing(Index1Y,$H1484,TRUE,_xll.ohTrigger(RecalcTrigger,Trigger1Y)),NA())</f>
        <v>1.8765614257458315E-2</v>
      </c>
      <c r="Q1484" s="52">
        <f>IFERROR(_xll.qlIndexFixing(ONIndex1Y,I1484,TRUE,_xll.ohTrigger(RecalcTrigger,Trigger1Y)),NA())</f>
        <v>1.8940870728005876E-2</v>
      </c>
    </row>
    <row r="1485" spans="2:17" x14ac:dyDescent="0.2">
      <c r="B1485" s="46" t="s">
        <v>42</v>
      </c>
      <c r="D1485" s="49">
        <f>_xll.qlCalendarAdvance(Calendar,$D1484,B1485,"f",FALSE)</f>
        <v>49775</v>
      </c>
      <c r="E1485" s="49">
        <f>_xll.qlInterestRateIndexValueDate(IndexON,D1485)</f>
        <v>49775</v>
      </c>
      <c r="F1485" s="52">
        <f>IFERROR(_xll.qlIndexFixing(IndexON,D1485,TRUE,_xll.ohTrigger(RecalcTrigger,TriggerON)),NA())</f>
        <v>1.8114066275407126E-2</v>
      </c>
      <c r="H1485" s="49">
        <f>_xll.qlCalendarAdvance(Calendar,$H1484,B1485,"f",FALSE)</f>
        <v>49775</v>
      </c>
      <c r="I1485" s="49">
        <f>_xll.qlInterestRateIndexValueDate(Index1M,$H1485)</f>
        <v>49781</v>
      </c>
      <c r="J1485" s="52">
        <f>IFERROR(_xll.qlIndexFixing(Index1M,$H1485,TRUE,_xll.ohTrigger(RecalcTrigger,Trigger1M)),NA())</f>
        <v>1.8120574547637602E-2</v>
      </c>
      <c r="K1485" s="52">
        <f>IFERROR(_xll.qlIndexFixing(ONIndex1M,I1485,TRUE,_xll.ohTrigger(RecalcTrigger,Trigger1M)),NA())</f>
        <v>1.813163604365009E-2</v>
      </c>
      <c r="L1485" s="52">
        <f>IFERROR(_xll.qlIndexFixing(Index3M,H1485,TRUE,_xll.ohTrigger(RecalcTrigger,Trigger3M)),NA())</f>
        <v>1.8532312537311749E-2</v>
      </c>
      <c r="M1485" s="52">
        <f>IFERROR(_xll.qlIndexFixing(ONIndex3M,I1485,TRUE,_xll.ohTrigger(RecalcTrigger,Trigger3M)),NA())</f>
        <v>1.857452168946061E-2</v>
      </c>
      <c r="N1485" s="52">
        <f>IFERROR(_xll.qlIndexFixing(Index6M,$H1485,TRUE,_xll.ohTrigger(RecalcTrigger,Trigger6M)),NA())</f>
        <v>1.8588139929122244E-2</v>
      </c>
      <c r="O1485" s="52">
        <f>IFERROR(_xll.qlIndexFixing(ONIndex6M,I1485,TRUE,_xll.ohTrigger(RecalcTrigger,Trigger6M)),NA())</f>
        <v>1.868221947180615E-2</v>
      </c>
      <c r="P1485" s="52">
        <f>IFERROR(_xll.qlIndexFixing(Index1Y,$H1485,TRUE,_xll.ohTrigger(RecalcTrigger,Trigger1Y)),NA())</f>
        <v>1.8748142333256092E-2</v>
      </c>
      <c r="Q1485" s="52">
        <f>IFERROR(_xll.qlIndexFixing(ONIndex1Y,I1485,TRUE,_xll.ohTrigger(RecalcTrigger,Trigger1Y)),NA())</f>
        <v>1.8921626635686195E-2</v>
      </c>
    </row>
    <row r="1486" spans="2:17" x14ac:dyDescent="0.2">
      <c r="B1486" s="46" t="s">
        <v>42</v>
      </c>
      <c r="D1486" s="49">
        <f>_xll.qlCalendarAdvance(Calendar,$D1485,B1486,"f",FALSE)</f>
        <v>49782</v>
      </c>
      <c r="E1486" s="49">
        <f>_xll.qlInterestRateIndexValueDate(IndexON,D1486)</f>
        <v>49782</v>
      </c>
      <c r="F1486" s="52">
        <f>IFERROR(_xll.qlIndexFixing(IndexON,D1486,TRUE,_xll.ohTrigger(RecalcTrigger,TriggerON)),NA())</f>
        <v>1.8103113128153936E-2</v>
      </c>
      <c r="H1486" s="49">
        <f>_xll.qlCalendarAdvance(Calendar,$H1485,B1486,"f",FALSE)</f>
        <v>49782</v>
      </c>
      <c r="I1486" s="49">
        <f>_xll.qlInterestRateIndexValueDate(Index1M,$H1486)</f>
        <v>49786</v>
      </c>
      <c r="J1486" s="52">
        <f>IFERROR(_xll.qlIndexFixing(Index1M,$H1486,TRUE,_xll.ohTrigger(RecalcTrigger,Trigger1M)),NA())</f>
        <v>1.811041303204064E-2</v>
      </c>
      <c r="K1486" s="52">
        <f>IFERROR(_xll.qlIndexFixing(ONIndex1M,I1486,TRUE,_xll.ohTrigger(RecalcTrigger,Trigger1M)),NA())</f>
        <v>1.8122586237199201E-2</v>
      </c>
      <c r="L1486" s="52">
        <f>IFERROR(_xll.qlIndexFixing(Index3M,H1486,TRUE,_xll.ohTrigger(RecalcTrigger,Trigger3M)),NA())</f>
        <v>1.8522287939966998E-2</v>
      </c>
      <c r="M1486" s="52">
        <f>IFERROR(_xll.qlIndexFixing(ONIndex3M,I1486,TRUE,_xll.ohTrigger(RecalcTrigger,Trigger3M)),NA())</f>
        <v>1.8565521484639191E-2</v>
      </c>
      <c r="N1486" s="52">
        <f>IFERROR(_xll.qlIndexFixing(Index6M,$H1486,TRUE,_xll.ohTrigger(RecalcTrigger,Trigger6M)),NA())</f>
        <v>1.857788813421592E-2</v>
      </c>
      <c r="O1486" s="52">
        <f>IFERROR(_xll.qlIndexFixing(ONIndex6M,I1486,TRUE,_xll.ohTrigger(RecalcTrigger,Trigger6M)),NA())</f>
        <v>1.8672981700005309E-2</v>
      </c>
      <c r="P1486" s="52">
        <f>IFERROR(_xll.qlIndexFixing(Index1Y,$H1486,TRUE,_xll.ohTrigger(RecalcTrigger,Trigger1Y)),NA())</f>
        <v>1.8738461291648491E-2</v>
      </c>
      <c r="Q1486" s="52">
        <f>IFERROR(_xll.qlIndexFixing(ONIndex1Y,I1486,TRUE,_xll.ohTrigger(RecalcTrigger,Trigger1Y)),NA())</f>
        <v>1.8912552248204761E-2</v>
      </c>
    </row>
    <row r="1487" spans="2:17" x14ac:dyDescent="0.2">
      <c r="B1487" s="46" t="s">
        <v>42</v>
      </c>
      <c r="D1487" s="49">
        <f>_xll.qlCalendarAdvance(Calendar,$D1486,B1487,"f",FALSE)</f>
        <v>49789</v>
      </c>
      <c r="E1487" s="49">
        <f>_xll.qlInterestRateIndexValueDate(IndexON,D1487)</f>
        <v>49789</v>
      </c>
      <c r="F1487" s="52">
        <f>IFERROR(_xll.qlIndexFixing(IndexON,D1487,TRUE,_xll.ohTrigger(RecalcTrigger,TriggerON)),NA())</f>
        <v>1.8090340588967635E-2</v>
      </c>
      <c r="H1487" s="49">
        <f>_xll.qlCalendarAdvance(Calendar,$H1486,B1487,"f",FALSE)</f>
        <v>49789</v>
      </c>
      <c r="I1487" s="49">
        <f>_xll.qlInterestRateIndexValueDate(Index1M,$H1487)</f>
        <v>49793</v>
      </c>
      <c r="J1487" s="52">
        <f>IFERROR(_xll.qlIndexFixing(Index1M,$H1487,TRUE,_xll.ohTrigger(RecalcTrigger,Trigger1M)),NA())</f>
        <v>1.8096203938075206E-2</v>
      </c>
      <c r="K1487" s="52">
        <f>IFERROR(_xll.qlIndexFixing(ONIndex1M,I1487,TRUE,_xll.ohTrigger(RecalcTrigger,Trigger1M)),NA())</f>
        <v>1.8107802666071926E-2</v>
      </c>
      <c r="L1487" s="52">
        <f>IFERROR(_xll.qlIndexFixing(Index3M,H1487,TRUE,_xll.ohTrigger(RecalcTrigger,Trigger3M)),NA())</f>
        <v>1.8508268749965591E-2</v>
      </c>
      <c r="M1487" s="52">
        <f>IFERROR(_xll.qlIndexFixing(ONIndex3M,I1487,TRUE,_xll.ohTrigger(RecalcTrigger,Trigger3M)),NA())</f>
        <v>1.8550935190986273E-2</v>
      </c>
      <c r="N1487" s="52">
        <f>IFERROR(_xll.qlIndexFixing(Index6M,$H1487,TRUE,_xll.ohTrigger(RecalcTrigger,Trigger6M)),NA())</f>
        <v>1.8563553895981941E-2</v>
      </c>
      <c r="O1487" s="52">
        <f>IFERROR(_xll.qlIndexFixing(ONIndex6M,I1487,TRUE,_xll.ohTrigger(RecalcTrigger,Trigger6M)),NA())</f>
        <v>1.8657977825982108E-2</v>
      </c>
      <c r="P1487" s="52">
        <f>IFERROR(_xll.qlIndexFixing(Index1Y,$H1487,TRUE,_xll.ohTrigger(RecalcTrigger,Trigger1Y)),NA())</f>
        <v>1.8724938785483151E-2</v>
      </c>
      <c r="Q1487" s="52">
        <f>IFERROR(_xll.qlIndexFixing(ONIndex1Y,I1487,TRUE,_xll.ohTrigger(RecalcTrigger,Trigger1Y)),NA())</f>
        <v>1.889792322617101E-2</v>
      </c>
    </row>
    <row r="1488" spans="2:17" x14ac:dyDescent="0.2">
      <c r="B1488" s="46" t="s">
        <v>42</v>
      </c>
      <c r="D1488" s="49">
        <f>_xll.qlCalendarAdvance(Calendar,$D1487,B1488,"f",FALSE)</f>
        <v>49797</v>
      </c>
      <c r="E1488" s="49">
        <f>_xll.qlInterestRateIndexValueDate(IndexON,D1488)</f>
        <v>49797</v>
      </c>
      <c r="F1488" s="52">
        <f>IFERROR(_xll.qlIndexFixing(IndexON,D1488,TRUE,_xll.ohTrigger(RecalcTrigger,TriggerON)),NA())</f>
        <v>1.8074843578945732E-2</v>
      </c>
      <c r="H1488" s="49">
        <f>_xll.qlCalendarAdvance(Calendar,$H1487,B1488,"f",FALSE)</f>
        <v>49797</v>
      </c>
      <c r="I1488" s="49">
        <f>_xll.qlInterestRateIndexValueDate(Index1M,$H1488)</f>
        <v>49801</v>
      </c>
      <c r="J1488" s="52">
        <f>IFERROR(_xll.qlIndexFixing(Index1M,$H1488,TRUE,_xll.ohTrigger(RecalcTrigger,Trigger1M)),NA())</f>
        <v>1.8079431921952778E-2</v>
      </c>
      <c r="K1488" s="52">
        <f>IFERROR(_xll.qlIndexFixing(ONIndex1M,I1488,TRUE,_xll.ohTrigger(RecalcTrigger,Trigger1M)),NA())</f>
        <v>1.8092130714455479E-2</v>
      </c>
      <c r="L1488" s="52">
        <f>IFERROR(_xll.qlIndexFixing(Index3M,H1488,TRUE,_xll.ohTrigger(RecalcTrigger,Trigger3M)),NA())</f>
        <v>1.8491746729219712E-2</v>
      </c>
      <c r="M1488" s="52">
        <f>IFERROR(_xll.qlIndexFixing(ONIndex3M,I1488,TRUE,_xll.ohTrigger(RecalcTrigger,Trigger3M)),NA())</f>
        <v>1.8535411615401287E-2</v>
      </c>
      <c r="N1488" s="52">
        <f>IFERROR(_xll.qlIndexFixing(Index6M,$H1488,TRUE,_xll.ohTrigger(RecalcTrigger,Trigger6M)),NA())</f>
        <v>1.854666008930014E-2</v>
      </c>
      <c r="O1488" s="52">
        <f>IFERROR(_xll.qlIndexFixing(ONIndex6M,I1488,TRUE,_xll.ohTrigger(RecalcTrigger,Trigger6M)),NA())</f>
        <v>1.8642027434214725E-2</v>
      </c>
      <c r="P1488" s="52">
        <f>IFERROR(_xll.qlIndexFixing(Index1Y,$H1488,TRUE,_xll.ohTrigger(RecalcTrigger,Trigger1Y)),NA())</f>
        <v>1.8709529053571174E-2</v>
      </c>
      <c r="Q1488" s="52">
        <f>IFERROR(_xll.qlIndexFixing(ONIndex1Y,I1488,TRUE,_xll.ohTrigger(RecalcTrigger,Trigger1Y)),NA())</f>
        <v>1.8882334307255277E-2</v>
      </c>
    </row>
    <row r="1489" spans="2:17" x14ac:dyDescent="0.2">
      <c r="B1489" s="46" t="s">
        <v>42</v>
      </c>
      <c r="D1489" s="49">
        <f>_xll.qlCalendarAdvance(Calendar,$D1488,B1489,"f",FALSE)</f>
        <v>49804</v>
      </c>
      <c r="E1489" s="49">
        <f>_xll.qlInterestRateIndexValueDate(IndexON,D1489)</f>
        <v>49804</v>
      </c>
      <c r="F1489" s="52">
        <f>IFERROR(_xll.qlIndexFixing(IndexON,D1489,TRUE,_xll.ohTrigger(RecalcTrigger,TriggerON)),NA())</f>
        <v>1.8062097017406131E-2</v>
      </c>
      <c r="H1489" s="49">
        <f>_xll.qlCalendarAdvance(Calendar,$H1488,B1489,"f",FALSE)</f>
        <v>49804</v>
      </c>
      <c r="I1489" s="49">
        <f>_xll.qlInterestRateIndexValueDate(Index1M,$H1489)</f>
        <v>49808</v>
      </c>
      <c r="J1489" s="52">
        <f>IFERROR(_xll.qlIndexFixing(Index1M,$H1489,TRUE,_xll.ohTrigger(RecalcTrigger,Trigger1M)),NA())</f>
        <v>1.8065267084559428E-2</v>
      </c>
      <c r="K1489" s="52">
        <f>IFERROR(_xll.qlIndexFixing(ONIndex1M,I1489,TRUE,_xll.ohTrigger(RecalcTrigger,Trigger1M)),NA())</f>
        <v>1.8077949230228541E-2</v>
      </c>
      <c r="L1489" s="52">
        <f>IFERROR(_xll.qlIndexFixing(Index3M,H1489,TRUE,_xll.ohTrigger(RecalcTrigger,Trigger3M)),NA())</f>
        <v>1.8477767146649036E-2</v>
      </c>
      <c r="M1489" s="52">
        <f>IFERROR(_xll.qlIndexFixing(ONIndex3M,I1489,TRUE,_xll.ohTrigger(RecalcTrigger,Trigger3M)),NA())</f>
        <v>1.8521386214720437E-2</v>
      </c>
      <c r="N1489" s="52">
        <f>IFERROR(_xll.qlIndexFixing(Index6M,$H1489,TRUE,_xll.ohTrigger(RecalcTrigger,Trigger6M)),NA())</f>
        <v>1.8532373315355819E-2</v>
      </c>
      <c r="O1489" s="52">
        <f>IFERROR(_xll.qlIndexFixing(ONIndex6M,I1489,TRUE,_xll.ohTrigger(RecalcTrigger,Trigger6M)),NA())</f>
        <v>1.8627610495371982E-2</v>
      </c>
      <c r="P1489" s="52">
        <f>IFERROR(_xll.qlIndexFixing(Index1Y,$H1489,TRUE,_xll.ohTrigger(RecalcTrigger,Trigger1Y)),NA())</f>
        <v>1.8696084859578799E-2</v>
      </c>
      <c r="Q1489" s="52">
        <f>IFERROR(_xll.qlIndexFixing(ONIndex1Y,I1489,TRUE,_xll.ohTrigger(RecalcTrigger,Trigger1Y)),NA())</f>
        <v>1.8868277030952285E-2</v>
      </c>
    </row>
    <row r="1490" spans="2:17" x14ac:dyDescent="0.2">
      <c r="B1490" s="46" t="s">
        <v>42</v>
      </c>
      <c r="D1490" s="49">
        <f>_xll.qlCalendarAdvance(Calendar,$D1489,B1490,"f",FALSE)</f>
        <v>49811</v>
      </c>
      <c r="E1490" s="49">
        <f>_xll.qlInterestRateIndexValueDate(IndexON,D1490)</f>
        <v>49811</v>
      </c>
      <c r="F1490" s="52">
        <f>IFERROR(_xll.qlIndexFixing(IndexON,D1490,TRUE,_xll.ohTrigger(RecalcTrigger,TriggerON)),NA())</f>
        <v>1.8049362793384205E-2</v>
      </c>
      <c r="H1490" s="49">
        <f>_xll.qlCalendarAdvance(Calendar,$H1489,B1490,"f",FALSE)</f>
        <v>49811</v>
      </c>
      <c r="I1490" s="49">
        <f>_xll.qlInterestRateIndexValueDate(Index1M,$H1490)</f>
        <v>49815</v>
      </c>
      <c r="J1490" s="52">
        <f>IFERROR(_xll.qlIndexFixing(Index1M,$H1490,TRUE,_xll.ohTrigger(RecalcTrigger,Trigger1M)),NA())</f>
        <v>1.8051123012269264E-2</v>
      </c>
      <c r="K1490" s="52">
        <f>IFERROR(_xll.qlIndexFixing(ONIndex1M,I1490,TRUE,_xll.ohTrigger(RecalcTrigger,Trigger1M)),NA())</f>
        <v>1.8063787929376574E-2</v>
      </c>
      <c r="L1490" s="52">
        <f>IFERROR(_xll.qlIndexFixing(Index3M,H1490,TRUE,_xll.ohTrigger(RecalcTrigger,Trigger3M)),NA())</f>
        <v>1.8463806187345638E-2</v>
      </c>
      <c r="M1490" s="52">
        <f>IFERROR(_xll.qlIndexFixing(ONIndex3M,I1490,TRUE,_xll.ohTrigger(RecalcTrigger,Trigger3M)),NA())</f>
        <v>1.8507377645775591E-2</v>
      </c>
      <c r="N1490" s="52">
        <f>IFERROR(_xll.qlIndexFixing(Index6M,$H1490,TRUE,_xll.ohTrigger(RecalcTrigger,Trigger6M)),NA())</f>
        <v>1.8518108704641451E-2</v>
      </c>
      <c r="O1490" s="52">
        <f>IFERROR(_xll.qlIndexFixing(ONIndex6M,I1490,TRUE,_xll.ohTrigger(RecalcTrigger,Trigger6M)),NA())</f>
        <v>1.8613211989304546E-2</v>
      </c>
      <c r="P1490" s="52">
        <f>IFERROR(_xll.qlIndexFixing(Index1Y,$H1490,TRUE,_xll.ohTrigger(RecalcTrigger,Trigger1Y)),NA())</f>
        <v>1.8682677674216448E-2</v>
      </c>
      <c r="Q1490" s="52">
        <f>IFERROR(_xll.qlIndexFixing(ONIndex1Y,I1490,TRUE,_xll.ohTrigger(RecalcTrigger,Trigger1Y)),NA())</f>
        <v>1.8854248429072129E-2</v>
      </c>
    </row>
    <row r="1491" spans="2:17" x14ac:dyDescent="0.2">
      <c r="B1491" s="46" t="s">
        <v>42</v>
      </c>
      <c r="D1491" s="49">
        <f>_xll.qlCalendarAdvance(Calendar,$D1490,B1491,"f",FALSE)</f>
        <v>49818</v>
      </c>
      <c r="E1491" s="49">
        <f>_xll.qlInterestRateIndexValueDate(IndexON,D1491)</f>
        <v>49818</v>
      </c>
      <c r="F1491" s="52">
        <f>IFERROR(_xll.qlIndexFixing(IndexON,D1491,TRUE,_xll.ohTrigger(RecalcTrigger,TriggerON)),NA())</f>
        <v>1.8036641157079814E-2</v>
      </c>
      <c r="H1491" s="49">
        <f>_xll.qlCalendarAdvance(Calendar,$H1490,B1491,"f",FALSE)</f>
        <v>49818</v>
      </c>
      <c r="I1491" s="49">
        <f>_xll.qlInterestRateIndexValueDate(Index1M,$H1491)</f>
        <v>49822</v>
      </c>
      <c r="J1491" s="52">
        <f>IFERROR(_xll.qlIndexFixing(Index1M,$H1491,TRUE,_xll.ohTrigger(RecalcTrigger,Trigger1M)),NA())</f>
        <v>1.8036999992888193E-2</v>
      </c>
      <c r="K1491" s="52">
        <f>IFERROR(_xll.qlIndexFixing(ONIndex1M,I1491,TRUE,_xll.ohTrigger(RecalcTrigger,Trigger1M)),NA())</f>
        <v>1.8049647099349642E-2</v>
      </c>
      <c r="L1491" s="52">
        <f>IFERROR(_xll.qlIndexFixing(Index3M,H1491,TRUE,_xll.ohTrigger(RecalcTrigger,Trigger3M)),NA())</f>
        <v>1.8449864118845943E-2</v>
      </c>
      <c r="M1491" s="52">
        <f>IFERROR(_xll.qlIndexFixing(ONIndex3M,I1491,TRUE,_xll.ohTrigger(RecalcTrigger,Trigger3M)),NA())</f>
        <v>1.8493386175153503E-2</v>
      </c>
      <c r="N1491" s="52">
        <f>IFERROR(_xll.qlIndexFixing(Index6M,$H1491,TRUE,_xll.ohTrigger(RecalcTrigger,Trigger6M)),NA())</f>
        <v>1.8503866526827398E-2</v>
      </c>
      <c r="O1491" s="52">
        <f>IFERROR(_xll.qlIndexFixing(ONIndex6M,I1491,TRUE,_xll.ohTrigger(RecalcTrigger,Trigger6M)),NA())</f>
        <v>1.8598832183878145E-2</v>
      </c>
      <c r="P1491" s="52">
        <f>IFERROR(_xll.qlIndexFixing(Index1Y,$H1491,TRUE,_xll.ohTrigger(RecalcTrigger,Trigger1Y)),NA())</f>
        <v>1.8669307792072366E-2</v>
      </c>
      <c r="Q1491" s="52">
        <f>IFERROR(_xll.qlIndexFixing(ONIndex1Y,I1491,TRUE,_xll.ohTrigger(RecalcTrigger,Trigger1Y)),NA())</f>
        <v>1.8840248792502123E-2</v>
      </c>
    </row>
    <row r="1492" spans="2:17" x14ac:dyDescent="0.2">
      <c r="B1492" s="46" t="s">
        <v>42</v>
      </c>
      <c r="D1492" s="49">
        <f>_xll.qlCalendarAdvance(Calendar,$D1491,B1492,"f",FALSE)</f>
        <v>49825</v>
      </c>
      <c r="E1492" s="49">
        <f>_xll.qlInterestRateIndexValueDate(IndexON,D1492)</f>
        <v>49825</v>
      </c>
      <c r="F1492" s="52">
        <f>IFERROR(_xll.qlIndexFixing(IndexON,D1492,TRUE,_xll.ohTrigger(RecalcTrigger,TriggerON)),NA())</f>
        <v>1.8023932358932626E-2</v>
      </c>
      <c r="H1492" s="49">
        <f>_xll.qlCalendarAdvance(Calendar,$H1491,B1492,"f",FALSE)</f>
        <v>49825</v>
      </c>
      <c r="I1492" s="49">
        <f>_xll.qlInterestRateIndexValueDate(Index1M,$H1492)</f>
        <v>49829</v>
      </c>
      <c r="J1492" s="52">
        <f>IFERROR(_xll.qlIndexFixing(Index1M,$H1492,TRUE,_xll.ohTrigger(RecalcTrigger,Trigger1M)),NA())</f>
        <v>1.8023452787971017E-2</v>
      </c>
      <c r="K1492" s="52">
        <f>IFERROR(_xll.qlIndexFixing(ONIndex1M,I1492,TRUE,_xll.ohTrigger(RecalcTrigger,Trigger1M)),NA())</f>
        <v>1.8035527027677745E-2</v>
      </c>
      <c r="L1492" s="52">
        <f>IFERROR(_xll.qlIndexFixing(Index3M,H1492,TRUE,_xll.ohTrigger(RecalcTrigger,Trigger3M)),NA())</f>
        <v>1.8435941208681167E-2</v>
      </c>
      <c r="M1492" s="52">
        <f>IFERROR(_xll.qlIndexFixing(ONIndex3M,I1492,TRUE,_xll.ohTrigger(RecalcTrigger,Trigger3M)),NA())</f>
        <v>1.8479412069281054E-2</v>
      </c>
      <c r="N1492" s="52">
        <f>IFERROR(_xll.qlIndexFixing(Index6M,$H1492,TRUE,_xll.ohTrigger(RecalcTrigger,Trigger6M)),NA())</f>
        <v>1.8490181468497829E-2</v>
      </c>
      <c r="O1492" s="52">
        <f>IFERROR(_xll.qlIndexFixing(ONIndex6M,I1492,TRUE,_xll.ohTrigger(RecalcTrigger,Trigger6M)),NA())</f>
        <v>1.8584471346638765E-2</v>
      </c>
      <c r="P1492" s="52">
        <f>IFERROR(_xll.qlIndexFixing(Index1Y,$H1492,TRUE,_xll.ohTrigger(RecalcTrigger,Trigger1Y)),NA())</f>
        <v>1.8655975507722966E-2</v>
      </c>
      <c r="Q1492" s="52">
        <f>IFERROR(_xll.qlIndexFixing(ONIndex1Y,I1492,TRUE,_xll.ohTrigger(RecalcTrigger,Trigger1Y)),NA())</f>
        <v>1.8826278411410158E-2</v>
      </c>
    </row>
    <row r="1493" spans="2:17" x14ac:dyDescent="0.2">
      <c r="B1493" s="46" t="s">
        <v>42</v>
      </c>
      <c r="D1493" s="49">
        <f>_xll.qlCalendarAdvance(Calendar,$D1492,B1493,"f",FALSE)</f>
        <v>49832</v>
      </c>
      <c r="E1493" s="49">
        <f>_xll.qlInterestRateIndexValueDate(IndexON,D1493)</f>
        <v>49832</v>
      </c>
      <c r="F1493" s="52">
        <f>IFERROR(_xll.qlIndexFixing(IndexON,D1493,TRUE,_xll.ohTrigger(RecalcTrigger,TriggerON)),NA())</f>
        <v>1.8011236649142504E-2</v>
      </c>
      <c r="H1493" s="49">
        <f>_xll.qlCalendarAdvance(Calendar,$H1492,B1493,"f",FALSE)</f>
        <v>49832</v>
      </c>
      <c r="I1493" s="49">
        <f>_xll.qlInterestRateIndexValueDate(Index1M,$H1493)</f>
        <v>49836</v>
      </c>
      <c r="J1493" s="52">
        <f>IFERROR(_xll.qlIndexFixing(Index1M,$H1493,TRUE,_xll.ohTrigger(RecalcTrigger,Trigger1M)),NA())</f>
        <v>1.8009371872633295E-2</v>
      </c>
      <c r="K1493" s="52">
        <f>IFERROR(_xll.qlIndexFixing(ONIndex1M,I1493,TRUE,_xll.ohTrigger(RecalcTrigger,Trigger1M)),NA())</f>
        <v>1.8021428001810946E-2</v>
      </c>
      <c r="L1493" s="52">
        <f>IFERROR(_xll.qlIndexFixing(Index3M,H1493,TRUE,_xll.ohTrigger(RecalcTrigger,Trigger3M)),NA())</f>
        <v>1.8422037724379916E-2</v>
      </c>
      <c r="M1493" s="52">
        <f>IFERROR(_xll.qlIndexFixing(ONIndex3M,I1493,TRUE,_xll.ohTrigger(RecalcTrigger,Trigger3M)),NA())</f>
        <v>1.8465455594665059E-2</v>
      </c>
      <c r="N1493" s="52">
        <f>IFERROR(_xll.qlIndexFixing(Index6M,$H1493,TRUE,_xll.ohTrigger(RecalcTrigger,Trigger6M)),NA())</f>
        <v>1.8475983956943668E-2</v>
      </c>
      <c r="O1493" s="52">
        <f>IFERROR(_xll.qlIndexFixing(ONIndex6M,I1493,TRUE,_xll.ohTrigger(RecalcTrigger,Trigger6M)),NA())</f>
        <v>1.8570129744972519E-2</v>
      </c>
      <c r="P1493" s="52">
        <f>IFERROR(_xll.qlIndexFixing(Index1Y,$H1493,TRUE,_xll.ohTrigger(RecalcTrigger,Trigger1Y)),NA())</f>
        <v>1.8642681115733504E-2</v>
      </c>
      <c r="Q1493" s="52">
        <f>IFERROR(_xll.qlIndexFixing(ONIndex1Y,I1493,TRUE,_xll.ohTrigger(RecalcTrigger,Trigger1Y)),NA())</f>
        <v>1.8812337576683547E-2</v>
      </c>
    </row>
    <row r="1494" spans="2:17" x14ac:dyDescent="0.2">
      <c r="B1494" s="46" t="s">
        <v>42</v>
      </c>
      <c r="D1494" s="49">
        <f>_xll.qlCalendarAdvance(Calendar,$D1493,B1494,"f",FALSE)</f>
        <v>49839</v>
      </c>
      <c r="E1494" s="49">
        <f>_xll.qlInterestRateIndexValueDate(IndexON,D1494)</f>
        <v>49839</v>
      </c>
      <c r="F1494" s="52">
        <f>IFERROR(_xll.qlIndexFixing(IndexON,D1494,TRUE,_xll.ohTrigger(RecalcTrigger,TriggerON)),NA())</f>
        <v>1.7998554278122469E-2</v>
      </c>
      <c r="H1494" s="49">
        <f>_xll.qlCalendarAdvance(Calendar,$H1493,B1494,"f",FALSE)</f>
        <v>49839</v>
      </c>
      <c r="I1494" s="49">
        <f>_xll.qlInterestRateIndexValueDate(Index1M,$H1494)</f>
        <v>49843</v>
      </c>
      <c r="J1494" s="52">
        <f>IFERROR(_xll.qlIndexFixing(Index1M,$H1494,TRUE,_xll.ohTrigger(RecalcTrigger,Trigger1M)),NA())</f>
        <v>1.7995312851414091E-2</v>
      </c>
      <c r="K1494" s="52">
        <f>IFERROR(_xll.qlIndexFixing(ONIndex1M,I1494,TRUE,_xll.ohTrigger(RecalcTrigger,Trigger1M)),NA())</f>
        <v>1.8007350308959502E-2</v>
      </c>
      <c r="L1494" s="52">
        <f>IFERROR(_xll.qlIndexFixing(Index3M,H1494,TRUE,_xll.ohTrigger(RecalcTrigger,Trigger3M)),NA())</f>
        <v>1.8408153933469062E-2</v>
      </c>
      <c r="M1494" s="52">
        <f>IFERROR(_xll.qlIndexFixing(ONIndex3M,I1494,TRUE,_xll.ohTrigger(RecalcTrigger,Trigger3M)),NA())</f>
        <v>1.8451517017732399E-2</v>
      </c>
      <c r="N1494" s="52">
        <f>IFERROR(_xll.qlIndexFixing(Index6M,$H1494,TRUE,_xll.ohTrigger(RecalcTrigger,Trigger6M)),NA())</f>
        <v>1.8461809666262596E-2</v>
      </c>
      <c r="O1494" s="52">
        <f>IFERROR(_xll.qlIndexFixing(ONIndex6M,I1494,TRUE,_xll.ohTrigger(RecalcTrigger,Trigger6M)),NA())</f>
        <v>1.8555807646905009E-2</v>
      </c>
      <c r="P1494" s="52">
        <f>IFERROR(_xll.qlIndexFixing(Index1Y,$H1494,TRUE,_xll.ohTrigger(RecalcTrigger,Trigger1Y)),NA())</f>
        <v>1.8629424910656958E-2</v>
      </c>
      <c r="Q1494" s="52">
        <f>IFERROR(_xll.qlIndexFixing(ONIndex1Y,I1494,TRUE,_xll.ohTrigger(RecalcTrigger,Trigger1Y)),NA())</f>
        <v>1.8798426578729988E-2</v>
      </c>
    </row>
    <row r="1495" spans="2:17" x14ac:dyDescent="0.2">
      <c r="B1495" s="46" t="s">
        <v>42</v>
      </c>
      <c r="D1495" s="49">
        <f>_xll.qlCalendarAdvance(Calendar,$D1494,B1495,"f",FALSE)</f>
        <v>49846</v>
      </c>
      <c r="E1495" s="49">
        <f>_xll.qlInterestRateIndexValueDate(IndexON,D1495)</f>
        <v>49846</v>
      </c>
      <c r="F1495" s="52">
        <f>IFERROR(_xll.qlIndexFixing(IndexON,D1495,TRUE,_xll.ohTrigger(RecalcTrigger,TriggerON)),NA())</f>
        <v>1.798588549609903E-2</v>
      </c>
      <c r="H1495" s="49">
        <f>_xll.qlCalendarAdvance(Calendar,$H1494,B1495,"f",FALSE)</f>
        <v>49846</v>
      </c>
      <c r="I1495" s="49">
        <f>_xll.qlInterestRateIndexValueDate(Index1M,$H1495)</f>
        <v>49850</v>
      </c>
      <c r="J1495" s="52">
        <f>IFERROR(_xll.qlIndexFixing(Index1M,$H1495,TRUE,_xll.ohTrigger(RecalcTrigger,Trigger1M)),NA())</f>
        <v>1.7981276012107195E-2</v>
      </c>
      <c r="K1495" s="52">
        <f>IFERROR(_xll.qlIndexFixing(ONIndex1M,I1495,TRUE,_xll.ohTrigger(RecalcTrigger,Trigger1M)),NA())</f>
        <v>1.7993294236973156E-2</v>
      </c>
      <c r="L1495" s="52">
        <f>IFERROR(_xll.qlIndexFixing(Index3M,H1495,TRUE,_xll.ohTrigger(RecalcTrigger,Trigger3M)),NA())</f>
        <v>1.839429010347287E-2</v>
      </c>
      <c r="M1495" s="52">
        <f>IFERROR(_xll.qlIndexFixing(ONIndex3M,I1495,TRUE,_xll.ohTrigger(RecalcTrigger,Trigger3M)),NA())</f>
        <v>1.8437596604989892E-2</v>
      </c>
      <c r="N1495" s="52">
        <f>IFERROR(_xll.qlIndexFixing(Index6M,$H1495,TRUE,_xll.ohTrigger(RecalcTrigger,Trigger6M)),NA())</f>
        <v>1.8447658866087679E-2</v>
      </c>
      <c r="O1495" s="52">
        <f>IFERROR(_xll.qlIndexFixing(ONIndex6M,I1495,TRUE,_xll.ohTrigger(RecalcTrigger,Trigger6M)),NA())</f>
        <v>1.8541505319742413E-2</v>
      </c>
      <c r="P1495" s="52">
        <f>IFERROR(_xll.qlIndexFixing(Index1Y,$H1495,TRUE,_xll.ohTrigger(RecalcTrigger,Trigger1Y)),NA())</f>
        <v>1.8616207187036028E-2</v>
      </c>
      <c r="Q1495" s="52">
        <f>IFERROR(_xll.qlIndexFixing(ONIndex1Y,I1495,TRUE,_xll.ohTrigger(RecalcTrigger,Trigger1Y)),NA())</f>
        <v>1.8784545708276923E-2</v>
      </c>
    </row>
    <row r="1496" spans="2:17" x14ac:dyDescent="0.2">
      <c r="B1496" s="46" t="s">
        <v>42</v>
      </c>
      <c r="D1496" s="49">
        <f>_xll.qlCalendarAdvance(Calendar,$D1495,B1496,"f",FALSE)</f>
        <v>49853</v>
      </c>
      <c r="E1496" s="49">
        <f>_xll.qlInterestRateIndexValueDate(IndexON,D1496)</f>
        <v>49853</v>
      </c>
      <c r="F1496" s="52">
        <f>IFERROR(_xll.qlIndexFixing(IndexON,D1496,TRUE,_xll.ohTrigger(RecalcTrigger,TriggerON)),NA())</f>
        <v>1.7973230553378627E-2</v>
      </c>
      <c r="H1496" s="49">
        <f>_xll.qlCalendarAdvance(Calendar,$H1495,B1496,"f",FALSE)</f>
        <v>49853</v>
      </c>
      <c r="I1496" s="49">
        <f>_xll.qlInterestRateIndexValueDate(Index1M,$H1496)</f>
        <v>49857</v>
      </c>
      <c r="J1496" s="52">
        <f>IFERROR(_xll.qlIndexFixing(Index1M,$H1496,TRUE,_xll.ohTrigger(RecalcTrigger,Trigger1M)),NA())</f>
        <v>1.7966710762779614E-2</v>
      </c>
      <c r="K1496" s="52">
        <f>IFERROR(_xll.qlIndexFixing(ONIndex1M,I1496,TRUE,_xll.ohTrigger(RecalcTrigger,Trigger1M)),NA())</f>
        <v>1.7979260072982228E-2</v>
      </c>
      <c r="L1496" s="52">
        <f>IFERROR(_xll.qlIndexFixing(Index3M,H1496,TRUE,_xll.ohTrigger(RecalcTrigger,Trigger3M)),NA())</f>
        <v>1.8380446501905175E-2</v>
      </c>
      <c r="M1496" s="52">
        <f>IFERROR(_xll.qlIndexFixing(ONIndex3M,I1496,TRUE,_xll.ohTrigger(RecalcTrigger,Trigger3M)),NA())</f>
        <v>1.8423694623024289E-2</v>
      </c>
      <c r="N1496" s="52">
        <f>IFERROR(_xll.qlIndexFixing(Index6M,$H1496,TRUE,_xll.ohTrigger(RecalcTrigger,Trigger6M)),NA())</f>
        <v>1.8432471402014792E-2</v>
      </c>
      <c r="O1496" s="52">
        <f>IFERROR(_xll.qlIndexFixing(ONIndex6M,I1496,TRUE,_xll.ohTrigger(RecalcTrigger,Trigger6M)),NA())</f>
        <v>1.8527223031270523E-2</v>
      </c>
      <c r="P1496" s="52">
        <f>IFERROR(_xll.qlIndexFixing(Index1Y,$H1496,TRUE,_xll.ohTrigger(RecalcTrigger,Trigger1Y)),NA())</f>
        <v>1.8603028239401131E-2</v>
      </c>
      <c r="Q1496" s="52">
        <f>IFERROR(_xll.qlIndexFixing(ONIndex1Y,I1496,TRUE,_xll.ohTrigger(RecalcTrigger,Trigger1Y)),NA())</f>
        <v>1.8770695255811987E-2</v>
      </c>
    </row>
    <row r="1497" spans="2:17" x14ac:dyDescent="0.2">
      <c r="B1497" s="46" t="s">
        <v>42</v>
      </c>
      <c r="D1497" s="49">
        <f>_xll.qlCalendarAdvance(Calendar,$D1496,B1497,"f",FALSE)</f>
        <v>49860</v>
      </c>
      <c r="E1497" s="49">
        <f>_xll.qlInterestRateIndexValueDate(IndexON,D1497)</f>
        <v>49860</v>
      </c>
      <c r="F1497" s="52">
        <f>IFERROR(_xll.qlIndexFixing(IndexON,D1497,TRUE,_xll.ohTrigger(RecalcTrigger,TriggerON)),NA())</f>
        <v>1.7960589700294349E-2</v>
      </c>
      <c r="H1497" s="49">
        <f>_xll.qlCalendarAdvance(Calendar,$H1496,B1497,"f",FALSE)</f>
        <v>49860</v>
      </c>
      <c r="I1497" s="49">
        <f>_xll.qlInterestRateIndexValueDate(Index1M,$H1497)</f>
        <v>49864</v>
      </c>
      <c r="J1497" s="52">
        <f>IFERROR(_xll.qlIndexFixing(Index1M,$H1497,TRUE,_xll.ohTrigger(RecalcTrigger,Trigger1M)),NA())</f>
        <v>1.7952720104728179E-2</v>
      </c>
      <c r="K1497" s="52">
        <f>IFERROR(_xll.qlIndexFixing(ONIndex1M,I1497,TRUE,_xll.ohTrigger(RecalcTrigger,Trigger1M)),NA())</f>
        <v>1.7965248104596654E-2</v>
      </c>
      <c r="L1497" s="52">
        <f>IFERROR(_xll.qlIndexFixing(Index3M,H1497,TRUE,_xll.ohTrigger(RecalcTrigger,Trigger3M)),NA())</f>
        <v>1.8366623396285895E-2</v>
      </c>
      <c r="M1497" s="52">
        <f>IFERROR(_xll.qlIndexFixing(ONIndex3M,I1497,TRUE,_xll.ohTrigger(RecalcTrigger,Trigger3M)),NA())</f>
        <v>1.8409811338262472E-2</v>
      </c>
      <c r="N1497" s="52">
        <f>IFERROR(_xll.qlIndexFixing(Index6M,$H1497,TRUE,_xll.ohTrigger(RecalcTrigger,Trigger6M)),NA())</f>
        <v>1.8418899651569617E-2</v>
      </c>
      <c r="O1497" s="52">
        <f>IFERROR(_xll.qlIndexFixing(ONIndex6M,I1497,TRUE,_xll.ohTrigger(RecalcTrigger,Trigger6M)),NA())</f>
        <v>1.8512961049195198E-2</v>
      </c>
      <c r="P1497" s="52">
        <f>IFERROR(_xll.qlIndexFixing(Index1Y,$H1497,TRUE,_xll.ohTrigger(RecalcTrigger,Trigger1Y)),NA())</f>
        <v>1.8589888362272849E-2</v>
      </c>
      <c r="Q1497" s="52">
        <f>IFERROR(_xll.qlIndexFixing(ONIndex1Y,I1497,TRUE,_xll.ohTrigger(RecalcTrigger,Trigger1Y)),NA())</f>
        <v>1.8756875511742876E-2</v>
      </c>
    </row>
    <row r="1498" spans="2:17" x14ac:dyDescent="0.2">
      <c r="B1498" s="46" t="s">
        <v>42</v>
      </c>
      <c r="D1498" s="49">
        <f>_xll.qlCalendarAdvance(Calendar,$D1497,B1498,"f",FALSE)</f>
        <v>49867</v>
      </c>
      <c r="E1498" s="49">
        <f>_xll.qlInterestRateIndexValueDate(IndexON,D1498)</f>
        <v>49867</v>
      </c>
      <c r="F1498" s="52">
        <f>IFERROR(_xll.qlIndexFixing(IndexON,D1498,TRUE,_xll.ohTrigger(RecalcTrigger,TriggerON)),NA())</f>
        <v>1.7947963187179283E-2</v>
      </c>
      <c r="H1498" s="49">
        <f>_xll.qlCalendarAdvance(Calendar,$H1497,B1498,"f",FALSE)</f>
        <v>49867</v>
      </c>
      <c r="I1498" s="49">
        <f>_xll.qlInterestRateIndexValueDate(Index1M,$H1498)</f>
        <v>49871</v>
      </c>
      <c r="J1498" s="52">
        <f>IFERROR(_xll.qlIndexFixing(Index1M,$H1498,TRUE,_xll.ohTrigger(RecalcTrigger,Trigger1M)),NA())</f>
        <v>1.7938752514201413E-2</v>
      </c>
      <c r="K1498" s="52">
        <f>IFERROR(_xll.qlIndexFixing(ONIndex1M,I1498,TRUE,_xll.ohTrigger(RecalcTrigger,Trigger1M)),NA())</f>
        <v>1.7951258619106625E-2</v>
      </c>
      <c r="L1498" s="52">
        <f>IFERROR(_xll.qlIndexFixing(Index3M,H1498,TRUE,_xll.ohTrigger(RecalcTrigger,Trigger3M)),NA())</f>
        <v>1.8352821054125397E-2</v>
      </c>
      <c r="M1498" s="52">
        <f>IFERROR(_xll.qlIndexFixing(ONIndex3M,I1498,TRUE,_xll.ohTrigger(RecalcTrigger,Trigger3M)),NA())</f>
        <v>1.8395947017051384E-2</v>
      </c>
      <c r="N1498" s="52">
        <f>IFERROR(_xll.qlIndexFixing(Index6M,$H1498,TRUE,_xll.ohTrigger(RecalcTrigger,Trigger6M)),NA())</f>
        <v>1.8404822054269566E-2</v>
      </c>
      <c r="O1498" s="52">
        <f>IFERROR(_xll.qlIndexFixing(ONIndex6M,I1498,TRUE,_xll.ohTrigger(RecalcTrigger,Trigger6M)),NA())</f>
        <v>1.849871964090255E-2</v>
      </c>
      <c r="P1498" s="52">
        <f>IFERROR(_xll.qlIndexFixing(Index1Y,$H1498,TRUE,_xll.ohTrigger(RecalcTrigger,Trigger1Y)),NA())</f>
        <v>1.8576787850159922E-2</v>
      </c>
      <c r="Q1498" s="52">
        <f>IFERROR(_xll.qlIndexFixing(ONIndex1Y,I1498,TRUE,_xll.ohTrigger(RecalcTrigger,Trigger1Y)),NA())</f>
        <v>1.8743086766956907E-2</v>
      </c>
    </row>
    <row r="1499" spans="2:17" x14ac:dyDescent="0.2">
      <c r="B1499" s="46" t="s">
        <v>42</v>
      </c>
      <c r="D1499" s="49">
        <f>_xll.qlCalendarAdvance(Calendar,$D1498,B1499,"f",FALSE)</f>
        <v>49874</v>
      </c>
      <c r="E1499" s="49">
        <f>_xll.qlInterestRateIndexValueDate(IndexON,D1499)</f>
        <v>49874</v>
      </c>
      <c r="F1499" s="52">
        <f>IFERROR(_xll.qlIndexFixing(IndexON,D1499,TRUE,_xll.ohTrigger(RecalcTrigger,TriggerON)),NA())</f>
        <v>1.7935351264286581E-2</v>
      </c>
      <c r="H1499" s="49">
        <f>_xll.qlCalendarAdvance(Calendar,$H1498,B1499,"f",FALSE)</f>
        <v>49874</v>
      </c>
      <c r="I1499" s="49">
        <f>_xll.qlInterestRateIndexValueDate(Index1M,$H1499)</f>
        <v>49878</v>
      </c>
      <c r="J1499" s="52">
        <f>IFERROR(_xll.qlIndexFixing(Index1M,$H1499,TRUE,_xll.ohTrigger(RecalcTrigger,Trigger1M)),NA())</f>
        <v>1.7924808278994904E-2</v>
      </c>
      <c r="K1499" s="52">
        <f>IFERROR(_xll.qlIndexFixing(ONIndex1M,I1499,TRUE,_xll.ohTrigger(RecalcTrigger,Trigger1M)),NA())</f>
        <v>1.7937291904122077E-2</v>
      </c>
      <c r="L1499" s="52">
        <f>IFERROR(_xll.qlIndexFixing(Index3M,H1499,TRUE,_xll.ohTrigger(RecalcTrigger,Trigger3M)),NA())</f>
        <v>1.833903974293143E-2</v>
      </c>
      <c r="M1499" s="52">
        <f>IFERROR(_xll.qlIndexFixing(ONIndex3M,I1499,TRUE,_xll.ohTrigger(RecalcTrigger,Trigger3M)),NA())</f>
        <v>1.8382101926137651E-2</v>
      </c>
      <c r="N1499" s="52">
        <f>IFERROR(_xll.qlIndexFixing(Index6M,$H1499,TRUE,_xll.ohTrigger(RecalcTrigger,Trigger6M)),NA())</f>
        <v>1.8390769046988664E-2</v>
      </c>
      <c r="O1499" s="52">
        <f>IFERROR(_xll.qlIndexFixing(ONIndex6M,I1499,TRUE,_xll.ohTrigger(RecalcTrigger,Trigger6M)),NA())</f>
        <v>1.8484499074258309E-2</v>
      </c>
      <c r="P1499" s="52">
        <f>IFERROR(_xll.qlIndexFixing(Index1Y,$H1499,TRUE,_xll.ohTrigger(RecalcTrigger,Trigger1Y)),NA())</f>
        <v>1.8563726997560589E-2</v>
      </c>
      <c r="Q1499" s="52">
        <f>IFERROR(_xll.qlIndexFixing(ONIndex1Y,I1499,TRUE,_xll.ohTrigger(RecalcTrigger,Trigger1Y)),NA())</f>
        <v>1.8729329311861775E-2</v>
      </c>
    </row>
    <row r="1500" spans="2:17" x14ac:dyDescent="0.2">
      <c r="B1500" s="46" t="s">
        <v>42</v>
      </c>
      <c r="D1500" s="49">
        <f>_xll.qlCalendarAdvance(Calendar,$D1499,B1500,"f",FALSE)</f>
        <v>49881</v>
      </c>
      <c r="E1500" s="49">
        <f>_xll.qlInterestRateIndexValueDate(IndexON,D1500)</f>
        <v>49881</v>
      </c>
      <c r="F1500" s="52">
        <f>IFERROR(_xll.qlIndexFixing(IndexON,D1500,TRUE,_xll.ohTrigger(RecalcTrigger,TriggerON)),NA())</f>
        <v>1.792275418194933E-2</v>
      </c>
      <c r="H1500" s="49">
        <f>_xll.qlCalendarAdvance(Calendar,$H1499,B1500,"f",FALSE)</f>
        <v>49881</v>
      </c>
      <c r="I1500" s="49">
        <f>_xll.qlInterestRateIndexValueDate(Index1M,$H1500)</f>
        <v>49885</v>
      </c>
      <c r="J1500" s="52">
        <f>IFERROR(_xll.qlIndexFixing(Index1M,$H1500,TRUE,_xll.ohTrigger(RecalcTrigger,Trigger1M)),NA())</f>
        <v>1.7910887686904249E-2</v>
      </c>
      <c r="K1500" s="52">
        <f>IFERROR(_xll.qlIndexFixing(ONIndex1M,I1500,TRUE,_xll.ohTrigger(RecalcTrigger,Trigger1M)),NA())</f>
        <v>1.7923348247093074E-2</v>
      </c>
      <c r="L1500" s="52">
        <f>IFERROR(_xll.qlIndexFixing(Index3M,H1500,TRUE,_xll.ohTrigger(RecalcTrigger,Trigger3M)),NA())</f>
        <v>1.8325279730209143E-2</v>
      </c>
      <c r="M1500" s="52">
        <f>IFERROR(_xll.qlIndexFixing(ONIndex3M,I1500,TRUE,_xll.ohTrigger(RecalcTrigger,Trigger3M)),NA())</f>
        <v>1.8368276331868216E-2</v>
      </c>
      <c r="N1500" s="52">
        <f>IFERROR(_xll.qlIndexFixing(Index6M,$H1500,TRUE,_xll.ohTrigger(RecalcTrigger,Trigger6M)),NA())</f>
        <v>1.8376740899338207E-2</v>
      </c>
      <c r="O1500" s="52">
        <f>IFERROR(_xll.qlIndexFixing(ONIndex6M,I1500,TRUE,_xll.ohTrigger(RecalcTrigger,Trigger6M)),NA())</f>
        <v>1.8470299616728525E-2</v>
      </c>
      <c r="P1500" s="52">
        <f>IFERROR(_xll.qlIndexFixing(Index1Y,$H1500,TRUE,_xll.ohTrigger(RecalcTrigger,Trigger1Y)),NA())</f>
        <v>1.8550706098962349E-2</v>
      </c>
      <c r="Q1500" s="52">
        <f>IFERROR(_xll.qlIndexFixing(ONIndex1Y,I1500,TRUE,_xll.ohTrigger(RecalcTrigger,Trigger1Y)),NA())</f>
        <v>1.8715603437184924E-2</v>
      </c>
    </row>
    <row r="1501" spans="2:17" x14ac:dyDescent="0.2">
      <c r="B1501" s="46" t="s">
        <v>42</v>
      </c>
      <c r="D1501" s="49">
        <f>_xll.qlCalendarAdvance(Calendar,$D1500,B1501,"f",FALSE)</f>
        <v>49888</v>
      </c>
      <c r="E1501" s="49">
        <f>_xll.qlInterestRateIndexValueDate(IndexON,D1501)</f>
        <v>49888</v>
      </c>
      <c r="F1501" s="52">
        <f>IFERROR(_xll.qlIndexFixing(IndexON,D1501,TRUE,_xll.ohTrigger(RecalcTrigger,TriggerON)),NA())</f>
        <v>1.7910172190473972E-2</v>
      </c>
      <c r="H1501" s="49">
        <f>_xll.qlCalendarAdvance(Calendar,$H1500,B1501,"f",FALSE)</f>
        <v>49888</v>
      </c>
      <c r="I1501" s="49">
        <f>_xll.qlInterestRateIndexValueDate(Index1M,$H1501)</f>
        <v>49892</v>
      </c>
      <c r="J1501" s="52">
        <f>IFERROR(_xll.qlIndexFixing(Index1M,$H1501,TRUE,_xll.ohTrigger(RecalcTrigger,Trigger1M)),NA())</f>
        <v>1.789699102572246E-2</v>
      </c>
      <c r="K1501" s="52">
        <f>IFERROR(_xll.qlIndexFixing(ONIndex1M,I1501,TRUE,_xll.ohTrigger(RecalcTrigger,Trigger1M)),NA())</f>
        <v>1.7909427935309807E-2</v>
      </c>
      <c r="L1501" s="52">
        <f>IFERROR(_xll.qlIndexFixing(Index3M,H1501,TRUE,_xll.ohTrigger(RecalcTrigger,Trigger3M)),NA())</f>
        <v>1.8311541283460214E-2</v>
      </c>
      <c r="M1501" s="52">
        <f>IFERROR(_xll.qlIndexFixing(ONIndex3M,I1501,TRUE,_xll.ohTrigger(RecalcTrigger,Trigger3M)),NA())</f>
        <v>1.8354470500749898E-2</v>
      </c>
      <c r="N1501" s="52">
        <f>IFERROR(_xll.qlIndexFixing(Index6M,$H1501,TRUE,_xll.ohTrigger(RecalcTrigger,Trigger6M)),NA())</f>
        <v>1.836273788091862E-2</v>
      </c>
      <c r="O1501" s="52">
        <f>IFERROR(_xll.qlIndexFixing(ONIndex6M,I1501,TRUE,_xll.ohTrigger(RecalcTrigger,Trigger6M)),NA())</f>
        <v>1.8456121536098991E-2</v>
      </c>
      <c r="P1501" s="52">
        <f>IFERROR(_xll.qlIndexFixing(Index1Y,$H1501,TRUE,_xll.ohTrigger(RecalcTrigger,Trigger1Y)),NA())</f>
        <v>1.8537725448842191E-2</v>
      </c>
      <c r="Q1501" s="52">
        <f>IFERROR(_xll.qlIndexFixing(ONIndex1Y,I1501,TRUE,_xll.ohTrigger(RecalcTrigger,Trigger1Y)),NA())</f>
        <v>1.8701909433094244E-2</v>
      </c>
    </row>
    <row r="1502" spans="2:17" x14ac:dyDescent="0.2">
      <c r="B1502" s="46" t="s">
        <v>42</v>
      </c>
      <c r="D1502" s="49">
        <f>_xll.qlCalendarAdvance(Calendar,$D1501,B1502,"f",FALSE)</f>
        <v>49895</v>
      </c>
      <c r="E1502" s="49">
        <f>_xll.qlInterestRateIndexValueDate(IndexON,D1502)</f>
        <v>49895</v>
      </c>
      <c r="F1502" s="52">
        <f>IFERROR(_xll.qlIndexFixing(IndexON,D1502,TRUE,_xll.ohTrigger(RecalcTrigger,TriggerON)),NA())</f>
        <v>1.789760554016695E-2</v>
      </c>
      <c r="H1502" s="49">
        <f>_xll.qlCalendarAdvance(Calendar,$H1501,B1502,"f",FALSE)</f>
        <v>49895</v>
      </c>
      <c r="I1502" s="49">
        <f>_xll.qlInterestRateIndexValueDate(Index1M,$H1502)</f>
        <v>49899</v>
      </c>
      <c r="J1502" s="52">
        <f>IFERROR(_xll.qlIndexFixing(Index1M,$H1502,TRUE,_xll.ohTrigger(RecalcTrigger,Trigger1M)),NA())</f>
        <v>1.7883118583242551E-2</v>
      </c>
      <c r="K1502" s="52">
        <f>IFERROR(_xll.qlIndexFixing(ONIndex1M,I1502,TRUE,_xll.ohTrigger(RecalcTrigger,Trigger1M)),NA())</f>
        <v>1.7895531256382213E-2</v>
      </c>
      <c r="L1502" s="52">
        <f>IFERROR(_xll.qlIndexFixing(Index3M,H1502,TRUE,_xll.ohTrigger(RecalcTrigger,Trigger3M)),NA())</f>
        <v>1.8297824670182837E-2</v>
      </c>
      <c r="M1502" s="52">
        <f>IFERROR(_xll.qlIndexFixing(ONIndex3M,I1502,TRUE,_xll.ohTrigger(RecalcTrigger,Trigger3M)),NA())</f>
        <v>1.8340684699289511E-2</v>
      </c>
      <c r="N1502" s="52">
        <f>IFERROR(_xll.qlIndexFixing(Index6M,$H1502,TRUE,_xll.ohTrigger(RecalcTrigger,Trigger6M)),NA())</f>
        <v>1.8348760261326418E-2</v>
      </c>
      <c r="O1502" s="52">
        <f>IFERROR(_xll.qlIndexFixing(ONIndex6M,I1502,TRUE,_xll.ohTrigger(RecalcTrigger,Trigger6M)),NA())</f>
        <v>1.8441965099915691E-2</v>
      </c>
      <c r="P1502" s="52">
        <f>IFERROR(_xll.qlIndexFixing(Index1Y,$H1502,TRUE,_xll.ohTrigger(RecalcTrigger,Trigger1Y)),NA())</f>
        <v>1.8524785341665941E-2</v>
      </c>
      <c r="Q1502" s="52">
        <f>IFERROR(_xll.qlIndexFixing(ONIndex1Y,I1502,TRUE,_xll.ohTrigger(RecalcTrigger,Trigger1Y)),NA())</f>
        <v>1.8688247590716855E-2</v>
      </c>
    </row>
    <row r="1503" spans="2:17" x14ac:dyDescent="0.2">
      <c r="B1503" s="46" t="s">
        <v>42</v>
      </c>
      <c r="D1503" s="49">
        <f>_xll.qlCalendarAdvance(Calendar,$D1502,B1503,"f",FALSE)</f>
        <v>49902</v>
      </c>
      <c r="E1503" s="49">
        <f>_xll.qlInterestRateIndexValueDate(IndexON,D1503)</f>
        <v>49902</v>
      </c>
      <c r="F1503" s="52">
        <f>IFERROR(_xll.qlIndexFixing(IndexON,D1503,TRUE,_xll.ohTrigger(RecalcTrigger,TriggerON)),NA())</f>
        <v>1.788505448130806E-2</v>
      </c>
      <c r="H1503" s="49">
        <f>_xll.qlCalendarAdvance(Calendar,$H1502,B1503,"f",FALSE)</f>
        <v>49902</v>
      </c>
      <c r="I1503" s="49">
        <f>_xll.qlInterestRateIndexValueDate(Index1M,$H1503)</f>
        <v>49906</v>
      </c>
      <c r="J1503" s="52">
        <f>IFERROR(_xll.qlIndexFixing(Index1M,$H1503,TRUE,_xll.ohTrigger(RecalcTrigger,Trigger1M)),NA())</f>
        <v>1.7869270647257542E-2</v>
      </c>
      <c r="K1503" s="52">
        <f>IFERROR(_xll.qlIndexFixing(ONIndex1M,I1503,TRUE,_xll.ohTrigger(RecalcTrigger,Trigger1M)),NA())</f>
        <v>1.7881658497680419E-2</v>
      </c>
      <c r="L1503" s="52">
        <f>IFERROR(_xll.qlIndexFixing(Index3M,H1503,TRUE,_xll.ohTrigger(RecalcTrigger,Trigger3M)),NA())</f>
        <v>1.8284130157871732E-2</v>
      </c>
      <c r="M1503" s="52">
        <f>IFERROR(_xll.qlIndexFixing(ONIndex3M,I1503,TRUE,_xll.ohTrigger(RecalcTrigger,Trigger3M)),NA())</f>
        <v>1.8326919193993874E-2</v>
      </c>
      <c r="N1503" s="52">
        <f>IFERROR(_xll.qlIndexFixing(Index6M,$H1503,TRUE,_xll.ohTrigger(RecalcTrigger,Trigger6M)),NA())</f>
        <v>1.8334808310149872E-2</v>
      </c>
      <c r="O1503" s="52">
        <f>IFERROR(_xll.qlIndexFixing(ONIndex6M,I1503,TRUE,_xll.ohTrigger(RecalcTrigger,Trigger6M)),NA())</f>
        <v>1.8427830575724613E-2</v>
      </c>
      <c r="P1503" s="52">
        <f>IFERROR(_xll.qlIndexFixing(Index1Y,$H1503,TRUE,_xll.ohTrigger(RecalcTrigger,Trigger1Y)),NA())</f>
        <v>1.8511886071890218E-2</v>
      </c>
      <c r="Q1503" s="52">
        <f>IFERROR(_xll.qlIndexFixing(ONIndex1Y,I1503,TRUE,_xll.ohTrigger(RecalcTrigger,Trigger1Y)),NA())</f>
        <v>1.867461820022065E-2</v>
      </c>
    </row>
    <row r="1504" spans="2:17" x14ac:dyDescent="0.2">
      <c r="B1504" s="46" t="s">
        <v>42</v>
      </c>
      <c r="D1504" s="49">
        <f>_xll.qlCalendarAdvance(Calendar,$D1503,B1504,"f",FALSE)</f>
        <v>49909</v>
      </c>
      <c r="E1504" s="49">
        <f>_xll.qlInterestRateIndexValueDate(IndexON,D1504)</f>
        <v>49909</v>
      </c>
      <c r="F1504" s="52">
        <f>IFERROR(_xll.qlIndexFixing(IndexON,D1504,TRUE,_xll.ohTrigger(RecalcTrigger,TriggerON)),NA())</f>
        <v>1.7872519264257036E-2</v>
      </c>
      <c r="H1504" s="49">
        <f>_xll.qlCalendarAdvance(Calendar,$H1503,B1504,"f",FALSE)</f>
        <v>49909</v>
      </c>
      <c r="I1504" s="49">
        <f>_xll.qlInterestRateIndexValueDate(Index1M,$H1504)</f>
        <v>49913</v>
      </c>
      <c r="J1504" s="52">
        <f>IFERROR(_xll.qlIndexFixing(Index1M,$H1504,TRUE,_xll.ohTrigger(RecalcTrigger,Trigger1M)),NA())</f>
        <v>1.785544750555787E-2</v>
      </c>
      <c r="K1504" s="52">
        <f>IFERROR(_xll.qlIndexFixing(ONIndex1M,I1504,TRUE,_xll.ohTrigger(RecalcTrigger,Trigger1M)),NA())</f>
        <v>1.7867809946654489E-2</v>
      </c>
      <c r="L1504" s="52">
        <f>IFERROR(_xll.qlIndexFixing(Index3M,H1504,TRUE,_xll.ohTrigger(RecalcTrigger,Trigger3M)),NA())</f>
        <v>1.8270458014019022E-2</v>
      </c>
      <c r="M1504" s="52">
        <f>IFERROR(_xll.qlIndexFixing(ONIndex3M,I1504,TRUE,_xll.ohTrigger(RecalcTrigger,Trigger3M)),NA())</f>
        <v>1.8313174251289865E-2</v>
      </c>
      <c r="N1504" s="52">
        <f>IFERROR(_xll.qlIndexFixing(Index6M,$H1504,TRUE,_xll.ohTrigger(RecalcTrigger,Trigger6M)),NA())</f>
        <v>1.8320882296971163E-2</v>
      </c>
      <c r="O1504" s="52">
        <f>IFERROR(_xll.qlIndexFixing(ONIndex6M,I1504,TRUE,_xll.ohTrigger(RecalcTrigger,Trigger6M)),NA())</f>
        <v>1.8413718231311549E-2</v>
      </c>
      <c r="P1504" s="52">
        <f>IFERROR(_xll.qlIndexFixing(Index1Y,$H1504,TRUE,_xll.ohTrigger(RecalcTrigger,Trigger1Y)),NA())</f>
        <v>1.8499027933960702E-2</v>
      </c>
      <c r="Q1504" s="52">
        <f>IFERROR(_xll.qlIndexFixing(ONIndex1Y,I1504,TRUE,_xll.ohTrigger(RecalcTrigger,Trigger1Y)),NA())</f>
        <v>1.8661021552333068E-2</v>
      </c>
    </row>
    <row r="1505" spans="2:17" x14ac:dyDescent="0.2">
      <c r="B1505" s="46" t="s">
        <v>42</v>
      </c>
      <c r="D1505" s="49">
        <f>_xll.qlCalendarAdvance(Calendar,$D1504,B1505,"f",FALSE)</f>
        <v>49916</v>
      </c>
      <c r="E1505" s="49">
        <f>_xll.qlInterestRateIndexValueDate(IndexON,D1505)</f>
        <v>49916</v>
      </c>
      <c r="F1505" s="52">
        <f>IFERROR(_xll.qlIndexFixing(IndexON,D1505,TRUE,_xll.ohTrigger(RecalcTrigger,TriggerON)),NA())</f>
        <v>1.7860000139267029E-2</v>
      </c>
      <c r="H1505" s="49">
        <f>_xll.qlCalendarAdvance(Calendar,$H1504,B1505,"f",FALSE)</f>
        <v>49916</v>
      </c>
      <c r="I1505" s="49">
        <f>_xll.qlInterestRateIndexValueDate(Index1M,$H1505)</f>
        <v>49920</v>
      </c>
      <c r="J1505" s="52">
        <f>IFERROR(_xll.qlIndexFixing(Index1M,$H1505,TRUE,_xll.ohTrigger(RecalcTrigger,Trigger1M)),NA())</f>
        <v>1.7842190937183311E-2</v>
      </c>
      <c r="K1505" s="52">
        <f>IFERROR(_xll.qlIndexFixing(ONIndex1M,I1505,TRUE,_xll.ohTrigger(RecalcTrigger,Trigger1M)),NA())</f>
        <v>1.7853985890754487E-2</v>
      </c>
      <c r="L1505" s="52">
        <f>IFERROR(_xll.qlIndexFixing(Index3M,H1505,TRUE,_xll.ohTrigger(RecalcTrigger,Trigger3M)),NA())</f>
        <v>1.8257316905806831E-2</v>
      </c>
      <c r="M1505" s="52">
        <f>IFERROR(_xll.qlIndexFixing(ONIndex3M,I1505,TRUE,_xll.ohTrigger(RecalcTrigger,Trigger3M)),NA())</f>
        <v>1.8299450137684303E-2</v>
      </c>
      <c r="N1505" s="52">
        <f>IFERROR(_xll.qlIndexFixing(Index6M,$H1505,TRUE,_xll.ohTrigger(RecalcTrigger,Trigger6M)),NA())</f>
        <v>1.8308541810140955E-2</v>
      </c>
      <c r="O1505" s="52">
        <f>IFERROR(_xll.qlIndexFixing(ONIndex6M,I1505,TRUE,_xll.ohTrigger(RecalcTrigger,Trigger6M)),NA())</f>
        <v>1.8399628334062612E-2</v>
      </c>
      <c r="P1505" s="52">
        <f>IFERROR(_xll.qlIndexFixing(Index1Y,$H1505,TRUE,_xll.ohTrigger(RecalcTrigger,Trigger1Y)),NA())</f>
        <v>1.8486211222312549E-2</v>
      </c>
      <c r="Q1505" s="52">
        <f>IFERROR(_xll.qlIndexFixing(ONIndex1Y,I1505,TRUE,_xll.ohTrigger(RecalcTrigger,Trigger1Y)),NA())</f>
        <v>1.8647457937701617E-2</v>
      </c>
    </row>
    <row r="1506" spans="2:17" x14ac:dyDescent="0.2">
      <c r="B1506" s="46" t="s">
        <v>42</v>
      </c>
      <c r="D1506" s="49">
        <f>_xll.qlCalendarAdvance(Calendar,$D1505,B1506,"f",FALSE)</f>
        <v>49923</v>
      </c>
      <c r="E1506" s="49">
        <f>_xll.qlInterestRateIndexValueDate(IndexON,D1506)</f>
        <v>49923</v>
      </c>
      <c r="F1506" s="52">
        <f>IFERROR(_xll.qlIndexFixing(IndexON,D1506,TRUE,_xll.ohTrigger(RecalcTrigger,TriggerON)),NA())</f>
        <v>1.7847497356644482E-2</v>
      </c>
      <c r="H1506" s="49">
        <f>_xll.qlCalendarAdvance(Calendar,$H1505,B1506,"f",FALSE)</f>
        <v>49923</v>
      </c>
      <c r="I1506" s="49">
        <f>_xll.qlInterestRateIndexValueDate(Index1M,$H1506)</f>
        <v>49927</v>
      </c>
      <c r="J1506" s="52">
        <f>IFERROR(_xll.qlIndexFixing(Index1M,$H1506,TRUE,_xll.ohTrigger(RecalcTrigger,Trigger1M)),NA())</f>
        <v>1.7828417092715654E-2</v>
      </c>
      <c r="K1506" s="52">
        <f>IFERROR(_xll.qlIndexFixing(ONIndex1M,I1506,TRUE,_xll.ohTrigger(RecalcTrigger,Trigger1M)),NA())</f>
        <v>1.7840186617430476E-2</v>
      </c>
      <c r="L1506" s="52">
        <f>IFERROR(_xll.qlIndexFixing(Index3M,H1506,TRUE,_xll.ohTrigger(RecalcTrigger,Trigger3M)),NA())</f>
        <v>1.8243689304144321E-2</v>
      </c>
      <c r="M1506" s="52">
        <f>IFERROR(_xll.qlIndexFixing(ONIndex3M,I1506,TRUE,_xll.ohTrigger(RecalcTrigger,Trigger3M)),NA())</f>
        <v>1.8285747119684004E-2</v>
      </c>
      <c r="N1506" s="52">
        <f>IFERROR(_xll.qlIndexFixing(Index6M,$H1506,TRUE,_xll.ohTrigger(RecalcTrigger,Trigger6M)),NA())</f>
        <v>1.8294664640905345E-2</v>
      </c>
      <c r="O1506" s="52">
        <f>IFERROR(_xll.qlIndexFixing(ONIndex6M,I1506,TRUE,_xll.ohTrigger(RecalcTrigger,Trigger6M)),NA())</f>
        <v>1.8385561152003405E-2</v>
      </c>
      <c r="P1506" s="52">
        <f>IFERROR(_xll.qlIndexFixing(Index1Y,$H1506,TRUE,_xll.ohTrigger(RecalcTrigger,Trigger1Y)),NA())</f>
        <v>1.847343623137216E-2</v>
      </c>
      <c r="Q1506" s="52">
        <f>IFERROR(_xll.qlIndexFixing(ONIndex1Y,I1506,TRUE,_xll.ohTrigger(RecalcTrigger,Trigger1Y)),NA())</f>
        <v>1.8633927646654058E-2</v>
      </c>
    </row>
    <row r="1507" spans="2:17" x14ac:dyDescent="0.2">
      <c r="B1507" s="46" t="s">
        <v>42</v>
      </c>
      <c r="D1507" s="49">
        <f>_xll.qlCalendarAdvance(Calendar,$D1506,B1507,"f",FALSE)</f>
        <v>49930</v>
      </c>
      <c r="E1507" s="49">
        <f>_xll.qlInterestRateIndexValueDate(IndexON,D1507)</f>
        <v>49930</v>
      </c>
      <c r="F1507" s="52">
        <f>IFERROR(_xll.qlIndexFixing(IndexON,D1507,TRUE,_xll.ohTrigger(RecalcTrigger,TriggerON)),NA())</f>
        <v>1.7835011166749126E-2</v>
      </c>
      <c r="H1507" s="49">
        <f>_xll.qlCalendarAdvance(Calendar,$H1506,B1507,"f",FALSE)</f>
        <v>49930</v>
      </c>
      <c r="I1507" s="49">
        <f>_xll.qlInterestRateIndexValueDate(Index1M,$H1507)</f>
        <v>49934</v>
      </c>
      <c r="J1507" s="52">
        <f>IFERROR(_xll.qlIndexFixing(Index1M,$H1507,TRUE,_xll.ohTrigger(RecalcTrigger,Trigger1M)),NA())</f>
        <v>1.7814668883549878E-2</v>
      </c>
      <c r="K1507" s="52">
        <f>IFERROR(_xll.qlIndexFixing(ONIndex1M,I1507,TRUE,_xll.ohTrigger(RecalcTrigger,Trigger1M)),NA())</f>
        <v>1.782641241413252E-2</v>
      </c>
      <c r="L1507" s="52">
        <f>IFERROR(_xll.qlIndexFixing(Index3M,H1507,TRUE,_xll.ohTrigger(RecalcTrigger,Trigger3M)),NA())</f>
        <v>1.8230084852604512E-2</v>
      </c>
      <c r="M1507" s="52">
        <f>IFERROR(_xll.qlIndexFixing(ONIndex3M,I1507,TRUE,_xll.ohTrigger(RecalcTrigger,Trigger3M)),NA())</f>
        <v>1.8272065463795784E-2</v>
      </c>
      <c r="N1507" s="52">
        <f>IFERROR(_xll.qlIndexFixing(Index6M,$H1507,TRUE,_xll.ohTrigger(RecalcTrigger,Trigger6M)),NA())</f>
        <v>1.8280814154978117E-2</v>
      </c>
      <c r="O1507" s="52">
        <f>IFERROR(_xll.qlIndexFixing(ONIndex6M,I1507,TRUE,_xll.ohTrigger(RecalcTrigger,Trigger6M)),NA())</f>
        <v>1.8371516952360167E-2</v>
      </c>
      <c r="P1507" s="52">
        <f>IFERROR(_xll.qlIndexFixing(Index1Y,$H1507,TRUE,_xll.ohTrigger(RecalcTrigger,Trigger1Y)),NA())</f>
        <v>1.8460703255554767E-2</v>
      </c>
      <c r="Q1507" s="52">
        <f>IFERROR(_xll.qlIndexFixing(ONIndex1Y,I1507,TRUE,_xll.ohTrigger(RecalcTrigger,Trigger1Y)),NA())</f>
        <v>1.862043096999777E-2</v>
      </c>
    </row>
    <row r="1508" spans="2:17" x14ac:dyDescent="0.2">
      <c r="B1508" s="46" t="s">
        <v>42</v>
      </c>
      <c r="D1508" s="49">
        <f>_xll.qlCalendarAdvance(Calendar,$D1507,B1508,"f",FALSE)</f>
        <v>49937</v>
      </c>
      <c r="E1508" s="49">
        <f>_xll.qlInterestRateIndexValueDate(IndexON,D1508)</f>
        <v>49937</v>
      </c>
      <c r="F1508" s="52">
        <f>IFERROR(_xll.qlIndexFixing(IndexON,D1508,TRUE,_xll.ohTrigger(RecalcTrigger,TriggerON)),NA())</f>
        <v>1.7822541819834115E-2</v>
      </c>
      <c r="H1508" s="49">
        <f>_xll.qlCalendarAdvance(Calendar,$H1507,B1508,"f",FALSE)</f>
        <v>49937</v>
      </c>
      <c r="I1508" s="49">
        <f>_xll.qlInterestRateIndexValueDate(Index1M,$H1508)</f>
        <v>49941</v>
      </c>
      <c r="J1508" s="52">
        <f>IFERROR(_xll.qlIndexFixing(Index1M,$H1508,TRUE,_xll.ohTrigger(RecalcTrigger,Trigger1M)),NA())</f>
        <v>1.780094659746112E-2</v>
      </c>
      <c r="K1508" s="52">
        <f>IFERROR(_xll.qlIndexFixing(ONIndex1M,I1508,TRUE,_xll.ohTrigger(RecalcTrigger,Trigger1M)),NA())</f>
        <v>1.7812663568310683E-2</v>
      </c>
      <c r="L1508" s="52">
        <f>IFERROR(_xll.qlIndexFixing(Index3M,H1508,TRUE,_xll.ohTrigger(RecalcTrigger,Trigger3M)),NA())</f>
        <v>1.8216503818657838E-2</v>
      </c>
      <c r="M1508" s="52">
        <f>IFERROR(_xll.qlIndexFixing(ONIndex3M,I1508,TRUE,_xll.ohTrigger(RecalcTrigger,Trigger3M)),NA())</f>
        <v>1.8258405436366587E-2</v>
      </c>
      <c r="N1508" s="52">
        <f>IFERROR(_xll.qlIndexFixing(Index6M,$H1508,TRUE,_xll.ohTrigger(RecalcTrigger,Trigger6M)),NA())</f>
        <v>1.8266990621885547E-2</v>
      </c>
      <c r="O1508" s="52">
        <f>IFERROR(_xll.qlIndexFixing(ONIndex6M,I1508,TRUE,_xll.ohTrigger(RecalcTrigger,Trigger6M)),NA())</f>
        <v>1.8357496003078566E-2</v>
      </c>
      <c r="P1508" s="52">
        <f>IFERROR(_xll.qlIndexFixing(Index1Y,$H1508,TRUE,_xll.ohTrigger(RecalcTrigger,Trigger1Y)),NA())</f>
        <v>1.8448012589266628E-2</v>
      </c>
      <c r="Q1508" s="52">
        <f>IFERROR(_xll.qlIndexFixing(ONIndex1Y,I1508,TRUE,_xll.ohTrigger(RecalcTrigger,Trigger1Y)),NA())</f>
        <v>1.8606968198380258E-2</v>
      </c>
    </row>
    <row r="1509" spans="2:17" x14ac:dyDescent="0.2">
      <c r="B1509" s="46" t="s">
        <v>42</v>
      </c>
      <c r="D1509" s="49">
        <f>_xll.qlCalendarAdvance(Calendar,$D1508,B1509,"f",FALSE)</f>
        <v>49944</v>
      </c>
      <c r="E1509" s="49">
        <f>_xll.qlInterestRateIndexValueDate(IndexON,D1509)</f>
        <v>49944</v>
      </c>
      <c r="F1509" s="52">
        <f>IFERROR(_xll.qlIndexFixing(IndexON,D1509,TRUE,_xll.ohTrigger(RecalcTrigger,TriggerON)),NA())</f>
        <v>1.7810089566232534E-2</v>
      </c>
      <c r="H1509" s="49">
        <f>_xll.qlCalendarAdvance(Calendar,$H1508,B1509,"f",FALSE)</f>
        <v>49944</v>
      </c>
      <c r="I1509" s="49">
        <f>_xll.qlInterestRateIndexValueDate(Index1M,$H1509)</f>
        <v>49948</v>
      </c>
      <c r="J1509" s="52">
        <f>IFERROR(_xll.qlIndexFixing(Index1M,$H1509,TRUE,_xll.ohTrigger(RecalcTrigger,Trigger1M)),NA())</f>
        <v>1.7786713783942913E-2</v>
      </c>
      <c r="K1509" s="52">
        <f>IFERROR(_xll.qlIndexFixing(ONIndex1M,I1509,TRUE,_xll.ohTrigger(RecalcTrigger,Trigger1M)),NA())</f>
        <v>1.7798940367494964E-2</v>
      </c>
      <c r="L1509" s="52">
        <f>IFERROR(_xll.qlIndexFixing(Index3M,H1509,TRUE,_xll.ohTrigger(RecalcTrigger,Trigger3M)),NA())</f>
        <v>1.8202442183592075E-2</v>
      </c>
      <c r="M1509" s="52">
        <f>IFERROR(_xll.qlIndexFixing(ONIndex3M,I1509,TRUE,_xll.ohTrigger(RecalcTrigger,Trigger3M)),NA())</f>
        <v>1.8244767304222975E-2</v>
      </c>
      <c r="N1509" s="52">
        <f>IFERROR(_xll.qlIndexFixing(Index6M,$H1509,TRUE,_xll.ohTrigger(RecalcTrigger,Trigger6M)),NA())</f>
        <v>1.8252679670050564E-2</v>
      </c>
      <c r="O1509" s="52">
        <f>IFERROR(_xll.qlIndexFixing(ONIndex6M,I1509,TRUE,_xll.ohTrigger(RecalcTrigger,Trigger6M)),NA())</f>
        <v>1.834349857162465E-2</v>
      </c>
      <c r="P1509" s="52">
        <f>IFERROR(_xll.qlIndexFixing(Index1Y,$H1509,TRUE,_xll.ohTrigger(RecalcTrigger,Trigger1Y)),NA())</f>
        <v>1.8435364526903916E-2</v>
      </c>
      <c r="Q1509" s="52">
        <f>IFERROR(_xll.qlIndexFixing(ONIndex1Y,I1509,TRUE,_xll.ohTrigger(RecalcTrigger,Trigger1Y)),NA())</f>
        <v>1.8593539622049349E-2</v>
      </c>
    </row>
    <row r="1510" spans="2:17" x14ac:dyDescent="0.2">
      <c r="B1510" s="46" t="s">
        <v>42</v>
      </c>
      <c r="D1510" s="49">
        <f>_xll.qlCalendarAdvance(Calendar,$D1509,B1510,"f",FALSE)</f>
        <v>49951</v>
      </c>
      <c r="E1510" s="49">
        <f>_xll.qlInterestRateIndexValueDate(IndexON,D1510)</f>
        <v>49951</v>
      </c>
      <c r="F1510" s="52">
        <f>IFERROR(_xll.qlIndexFixing(IndexON,D1510,TRUE,_xll.ohTrigger(RecalcTrigger,TriggerON)),NA())</f>
        <v>1.7797654656224182E-2</v>
      </c>
      <c r="H1510" s="49">
        <f>_xll.qlCalendarAdvance(Calendar,$H1509,B1510,"f",FALSE)</f>
        <v>49951</v>
      </c>
      <c r="I1510" s="49">
        <f>_xll.qlInterestRateIndexValueDate(Index1M,$H1510)</f>
        <v>49955</v>
      </c>
      <c r="J1510" s="52">
        <f>IFERROR(_xll.qlIndexFixing(Index1M,$H1510,TRUE,_xll.ohTrigger(RecalcTrigger,Trigger1M)),NA())</f>
        <v>1.777304545149511E-2</v>
      </c>
      <c r="K1510" s="52">
        <f>IFERROR(_xll.qlIndexFixing(ONIndex1M,I1510,TRUE,_xll.ohTrigger(RecalcTrigger,Trigger1M)),NA())</f>
        <v>1.7785243098975556E-2</v>
      </c>
      <c r="L1510" s="52">
        <f>IFERROR(_xll.qlIndexFixing(Index3M,H1510,TRUE,_xll.ohTrigger(RecalcTrigger,Trigger3M)),NA())</f>
        <v>1.8188909867620808E-2</v>
      </c>
      <c r="M1510" s="52">
        <f>IFERROR(_xll.qlIndexFixing(ONIndex3M,I1510,TRUE,_xll.ohTrigger(RecalcTrigger,Trigger3M)),NA())</f>
        <v>1.8231151333472084E-2</v>
      </c>
      <c r="N1510" s="52">
        <f>IFERROR(_xll.qlIndexFixing(Index6M,$H1510,TRUE,_xll.ohTrigger(RecalcTrigger,Trigger6M)),NA())</f>
        <v>1.823891221394662E-2</v>
      </c>
      <c r="O1510" s="52">
        <f>IFERROR(_xll.qlIndexFixing(ONIndex6M,I1510,TRUE,_xll.ohTrigger(RecalcTrigger,Trigger6M)),NA())</f>
        <v>1.8329524925624341E-2</v>
      </c>
      <c r="P1510" s="52">
        <f>IFERROR(_xll.qlIndexFixing(Index1Y,$H1510,TRUE,_xll.ohTrigger(RecalcTrigger,Trigger1Y)),NA())</f>
        <v>1.8422759362853612E-2</v>
      </c>
      <c r="Q1510" s="52">
        <f>IFERROR(_xll.qlIndexFixing(ONIndex1Y,I1510,TRUE,_xll.ohTrigger(RecalcTrigger,Trigger1Y)),NA())</f>
        <v>1.8580145531892356E-2</v>
      </c>
    </row>
    <row r="1511" spans="2:17" x14ac:dyDescent="0.2">
      <c r="B1511" s="46" t="s">
        <v>42</v>
      </c>
      <c r="D1511" s="49">
        <f>_xll.qlCalendarAdvance(Calendar,$D1510,B1511,"f",FALSE)</f>
        <v>49958</v>
      </c>
      <c r="E1511" s="49">
        <f>_xll.qlInterestRateIndexValueDate(IndexON,D1511)</f>
        <v>49958</v>
      </c>
      <c r="F1511" s="52">
        <f>IFERROR(_xll.qlIndexFixing(IndexON,D1511,TRUE,_xll.ohTrigger(RecalcTrigger,TriggerON)),NA())</f>
        <v>1.7785237340142146E-2</v>
      </c>
      <c r="H1511" s="49">
        <f>_xll.qlCalendarAdvance(Calendar,$H1510,B1511,"f",FALSE)</f>
        <v>49958</v>
      </c>
      <c r="I1511" s="49">
        <f>_xll.qlInterestRateIndexValueDate(Index1M,$H1511)</f>
        <v>49962</v>
      </c>
      <c r="J1511" s="52">
        <f>IFERROR(_xll.qlIndexFixing(Index1M,$H1511,TRUE,_xll.ohTrigger(RecalcTrigger,Trigger1M)),NA())</f>
        <v>1.7759403927837331E-2</v>
      </c>
      <c r="K1511" s="52">
        <f>IFERROR(_xll.qlIndexFixing(ONIndex1M,I1511,TRUE,_xll.ohTrigger(RecalcTrigger,Trigger1M)),NA())</f>
        <v>1.7771572050282458E-2</v>
      </c>
      <c r="L1511" s="52">
        <f>IFERROR(_xll.qlIndexFixing(Index3M,H1511,TRUE,_xll.ohTrigger(RecalcTrigger,Trigger3M)),NA())</f>
        <v>1.8175401792455428E-2</v>
      </c>
      <c r="M1511" s="52">
        <f>IFERROR(_xll.qlIndexFixing(ONIndex3M,I1511,TRUE,_xll.ohTrigger(RecalcTrigger,Trigger3M)),NA())</f>
        <v>1.8217557790860539E-2</v>
      </c>
      <c r="N1511" s="52">
        <f>IFERROR(_xll.qlIndexFixing(Index6M,$H1511,TRUE,_xll.ohTrigger(RecalcTrigger,Trigger6M)),NA())</f>
        <v>1.8225172540387732E-2</v>
      </c>
      <c r="O1511" s="52">
        <f>IFERROR(_xll.qlIndexFixing(ONIndex6M,I1511,TRUE,_xll.ohTrigger(RecalcTrigger,Trigger6M)),NA())</f>
        <v>1.8315575332863432E-2</v>
      </c>
      <c r="P1511" s="52">
        <f>IFERROR(_xll.qlIndexFixing(Index1Y,$H1511,TRUE,_xll.ohTrigger(RecalcTrigger,Trigger1Y)),NA())</f>
        <v>1.84101973914935E-2</v>
      </c>
      <c r="Q1511" s="52">
        <f>IFERROR(_xll.qlIndexFixing(ONIndex1Y,I1511,TRUE,_xll.ohTrigger(RecalcTrigger,Trigger1Y)),NA())</f>
        <v>1.8566786218316977E-2</v>
      </c>
    </row>
    <row r="1512" spans="2:17" x14ac:dyDescent="0.2">
      <c r="B1512" s="46" t="s">
        <v>42</v>
      </c>
      <c r="D1512" s="49">
        <f>_xll.qlCalendarAdvance(Calendar,$D1511,B1512,"f",FALSE)</f>
        <v>49965</v>
      </c>
      <c r="E1512" s="49">
        <f>_xll.qlInterestRateIndexValueDate(IndexON,D1512)</f>
        <v>49965</v>
      </c>
      <c r="F1512" s="52">
        <f>IFERROR(_xll.qlIndexFixing(IndexON,D1512,TRUE,_xll.ohTrigger(RecalcTrigger,TriggerON)),NA())</f>
        <v>1.7772837868266222E-2</v>
      </c>
      <c r="H1512" s="49">
        <f>_xll.qlCalendarAdvance(Calendar,$H1511,B1512,"f",FALSE)</f>
        <v>49965</v>
      </c>
      <c r="I1512" s="49">
        <f>_xll.qlInterestRateIndexValueDate(Index1M,$H1512)</f>
        <v>49969</v>
      </c>
      <c r="J1512" s="52">
        <f>IFERROR(_xll.qlIndexFixing(Index1M,$H1512,TRUE,_xll.ohTrigger(RecalcTrigger,Trigger1M)),NA())</f>
        <v>1.7745789500744544E-2</v>
      </c>
      <c r="K1512" s="52">
        <f>IFERROR(_xll.qlIndexFixing(ONIndex1M,I1512,TRUE,_xll.ohTrigger(RecalcTrigger,Trigger1M)),NA())</f>
        <v>1.7757927508785798E-2</v>
      </c>
      <c r="L1512" s="52">
        <f>IFERROR(_xll.qlIndexFixing(Index3M,H1512,TRUE,_xll.ohTrigger(RecalcTrigger,Trigger3M)),NA())</f>
        <v>1.8161918225561111E-2</v>
      </c>
      <c r="M1512" s="52">
        <f>IFERROR(_xll.qlIndexFixing(ONIndex3M,I1512,TRUE,_xll.ohTrigger(RecalcTrigger,Trigger3M)),NA())</f>
        <v>1.8203986942655348E-2</v>
      </c>
      <c r="N1512" s="52">
        <f>IFERROR(_xll.qlIndexFixing(Index6M,$H1512,TRUE,_xll.ohTrigger(RecalcTrigger,Trigger6M)),NA())</f>
        <v>1.8211460918884467E-2</v>
      </c>
      <c r="O1512" s="52">
        <f>IFERROR(_xll.qlIndexFixing(ONIndex6M,I1512,TRUE,_xll.ohTrigger(RecalcTrigger,Trigger6M)),NA())</f>
        <v>1.83016500606481E-2</v>
      </c>
      <c r="P1512" s="52">
        <f>IFERROR(_xll.qlIndexFixing(Index1Y,$H1512,TRUE,_xll.ohTrigger(RecalcTrigger,Trigger1Y)),NA())</f>
        <v>1.8397678907191069E-2</v>
      </c>
      <c r="Q1512" s="52">
        <f>IFERROR(_xll.qlIndexFixing(ONIndex1Y,I1512,TRUE,_xll.ohTrigger(RecalcTrigger,Trigger1Y)),NA())</f>
        <v>1.8553461971970719E-2</v>
      </c>
    </row>
    <row r="1513" spans="2:17" x14ac:dyDescent="0.2">
      <c r="B1513" s="46" t="s">
        <v>42</v>
      </c>
      <c r="D1513" s="49">
        <f>_xll.qlCalendarAdvance(Calendar,$D1512,B1513,"f",FALSE)</f>
        <v>49972</v>
      </c>
      <c r="E1513" s="49">
        <f>_xll.qlInterestRateIndexValueDate(IndexON,D1513)</f>
        <v>49972</v>
      </c>
      <c r="F1513" s="52">
        <f>IFERROR(_xll.qlIndexFixing(IndexON,D1513,TRUE,_xll.ohTrigger(RecalcTrigger,TriggerON)),NA())</f>
        <v>1.7760456490929499E-2</v>
      </c>
      <c r="H1513" s="49">
        <f>_xll.qlCalendarAdvance(Calendar,$H1512,B1513,"f",FALSE)</f>
        <v>49972</v>
      </c>
      <c r="I1513" s="49">
        <f>_xll.qlInterestRateIndexValueDate(Index1M,$H1513)</f>
        <v>49976</v>
      </c>
      <c r="J1513" s="52">
        <f>IFERROR(_xll.qlIndexFixing(Index1M,$H1513,TRUE,_xll.ohTrigger(RecalcTrigger,Trigger1M)),NA())</f>
        <v>1.7732202458002028E-2</v>
      </c>
      <c r="K1513" s="52">
        <f>IFERROR(_xll.qlIndexFixing(ONIndex1M,I1513,TRUE,_xll.ohTrigger(RecalcTrigger,Trigger1M)),NA())</f>
        <v>1.7744309762095511E-2</v>
      </c>
      <c r="L1513" s="52">
        <f>IFERROR(_xll.qlIndexFixing(Index3M,H1513,TRUE,_xll.ohTrigger(RecalcTrigger,Trigger3M)),NA())</f>
        <v>1.8148459434396958E-2</v>
      </c>
      <c r="M1513" s="52">
        <f>IFERROR(_xll.qlIndexFixing(ONIndex3M,I1513,TRUE,_xll.ohTrigger(RecalcTrigger,Trigger3M)),NA())</f>
        <v>1.8190439055603136E-2</v>
      </c>
      <c r="N1513" s="52">
        <f>IFERROR(_xll.qlIndexFixing(Index6M,$H1513,TRUE,_xll.ohTrigger(RecalcTrigger,Trigger6M)),NA())</f>
        <v>1.8197777618940807E-2</v>
      </c>
      <c r="O1513" s="52">
        <f>IFERROR(_xll.qlIndexFixing(ONIndex6M,I1513,TRUE,_xll.ohTrigger(RecalcTrigger,Trigger6M)),NA())</f>
        <v>1.8287749376844076E-2</v>
      </c>
      <c r="P1513" s="52">
        <f>IFERROR(_xll.qlIndexFixing(Index1Y,$H1513,TRUE,_xll.ohTrigger(RecalcTrigger,Trigger1Y)),NA())</f>
        <v>1.8385204204305703E-2</v>
      </c>
      <c r="Q1513" s="52">
        <f>IFERROR(_xll.qlIndexFixing(ONIndex1Y,I1513,TRUE,_xll.ohTrigger(RecalcTrigger,Trigger1Y)),NA())</f>
        <v>1.8540173083341216E-2</v>
      </c>
    </row>
    <row r="1514" spans="2:17" x14ac:dyDescent="0.2">
      <c r="B1514" s="46" t="s">
        <v>42</v>
      </c>
      <c r="D1514" s="49">
        <f>_xll.qlCalendarAdvance(Calendar,$D1513,B1514,"f",FALSE)</f>
        <v>49979</v>
      </c>
      <c r="E1514" s="49">
        <f>_xll.qlInterestRateIndexValueDate(IndexON,D1514)</f>
        <v>49979</v>
      </c>
      <c r="F1514" s="52">
        <f>IFERROR(_xll.qlIndexFixing(IndexON,D1514,TRUE,_xll.ohTrigger(RecalcTrigger,TriggerON)),NA())</f>
        <v>1.7748093458438419E-2</v>
      </c>
      <c r="H1514" s="49">
        <f>_xll.qlCalendarAdvance(Calendar,$H1513,B1514,"f",FALSE)</f>
        <v>49979</v>
      </c>
      <c r="I1514" s="49">
        <f>_xll.qlInterestRateIndexValueDate(Index1M,$H1514)</f>
        <v>49983</v>
      </c>
      <c r="J1514" s="52">
        <f>IFERROR(_xll.qlIndexFixing(Index1M,$H1514,TRUE,_xll.ohTrigger(RecalcTrigger,Trigger1M)),NA())</f>
        <v>1.7719173380735143E-2</v>
      </c>
      <c r="K1514" s="52">
        <f>IFERROR(_xll.qlIndexFixing(ONIndex1M,I1514,TRUE,_xll.ohTrigger(RecalcTrigger,Trigger1M)),NA())</f>
        <v>1.773071909750179E-2</v>
      </c>
      <c r="L1514" s="52">
        <f>IFERROR(_xll.qlIndexFixing(Index3M,H1514,TRUE,_xll.ohTrigger(RecalcTrigger,Trigger3M)),NA())</f>
        <v>1.8135025686426411E-2</v>
      </c>
      <c r="M1514" s="52">
        <f>IFERROR(_xll.qlIndexFixing(ONIndex3M,I1514,TRUE,_xll.ohTrigger(RecalcTrigger,Trigger3M)),NA())</f>
        <v>1.8176914396050847E-2</v>
      </c>
      <c r="N1514" s="52">
        <f>IFERROR(_xll.qlIndexFixing(Index6M,$H1514,TRUE,_xll.ohTrigger(RecalcTrigger,Trigger6M)),NA())</f>
        <v>1.8184630525507776E-2</v>
      </c>
      <c r="O1514" s="52">
        <f>IFERROR(_xll.qlIndexFixing(ONIndex6M,I1514,TRUE,_xll.ohTrigger(RecalcTrigger,Trigger6M)),NA())</f>
        <v>1.827387354907728E-2</v>
      </c>
      <c r="P1514" s="52">
        <f>IFERROR(_xll.qlIndexFixing(Index1Y,$H1514,TRUE,_xll.ohTrigger(RecalcTrigger,Trigger1Y)),NA())</f>
        <v>1.8372773577187813E-2</v>
      </c>
      <c r="Q1514" s="52">
        <f>IFERROR(_xll.qlIndexFixing(ONIndex1Y,I1514,TRUE,_xll.ohTrigger(RecalcTrigger,Trigger1Y)),NA())</f>
        <v>1.8526919843075973E-2</v>
      </c>
    </row>
    <row r="1515" spans="2:17" x14ac:dyDescent="0.2">
      <c r="B1515" s="46" t="s">
        <v>42</v>
      </c>
      <c r="D1515" s="49">
        <f>_xll.qlCalendarAdvance(Calendar,$D1514,B1515,"f",FALSE)</f>
        <v>49986</v>
      </c>
      <c r="E1515" s="49">
        <f>_xll.qlInterestRateIndexValueDate(IndexON,D1515)</f>
        <v>49986</v>
      </c>
      <c r="F1515" s="52">
        <f>IFERROR(_xll.qlIndexFixing(IndexON,D1515,TRUE,_xll.ohTrigger(RecalcTrigger,TriggerON)),NA())</f>
        <v>1.7735749021046132E-2</v>
      </c>
      <c r="H1515" s="49">
        <f>_xll.qlCalendarAdvance(Calendar,$H1514,B1515,"f",FALSE)</f>
        <v>49986</v>
      </c>
      <c r="I1515" s="49">
        <f>_xll.qlInterestRateIndexValueDate(Index1M,$H1515)</f>
        <v>49990</v>
      </c>
      <c r="J1515" s="52">
        <f>IFERROR(_xll.qlIndexFixing(Index1M,$H1515,TRUE,_xll.ohTrigger(RecalcTrigger,Trigger1M)),NA())</f>
        <v>1.7705640613769447E-2</v>
      </c>
      <c r="K1515" s="52">
        <f>IFERROR(_xll.qlIndexFixing(ONIndex1M,I1515,TRUE,_xll.ohTrigger(RecalcTrigger,Trigger1M)),NA())</f>
        <v>1.771715580261457E-2</v>
      </c>
      <c r="L1515" s="52">
        <f>IFERROR(_xll.qlIndexFixing(Index3M,H1515,TRUE,_xll.ohTrigger(RecalcTrigger,Trigger3M)),NA())</f>
        <v>1.8121617249101614E-2</v>
      </c>
      <c r="M1515" s="52">
        <f>IFERROR(_xll.qlIndexFixing(ONIndex3M,I1515,TRUE,_xll.ohTrigger(RecalcTrigger,Trigger3M)),NA())</f>
        <v>1.8163413230425363E-2</v>
      </c>
      <c r="N1515" s="52">
        <f>IFERROR(_xll.qlIndexFixing(Index6M,$H1515,TRUE,_xll.ohTrigger(RecalcTrigger,Trigger6M)),NA())</f>
        <v>1.8171003208450005E-2</v>
      </c>
      <c r="O1515" s="52">
        <f>IFERROR(_xll.qlIndexFixing(ONIndex6M,I1515,TRUE,_xll.ohTrigger(RecalcTrigger,Trigger6M)),NA())</f>
        <v>1.826002284505357E-2</v>
      </c>
      <c r="P1515" s="52">
        <f>IFERROR(_xll.qlIndexFixing(Index1Y,$H1515,TRUE,_xll.ohTrigger(RecalcTrigger,Trigger1Y)),NA())</f>
        <v>1.836038732017839E-2</v>
      </c>
      <c r="Q1515" s="52">
        <f>IFERROR(_xll.qlIndexFixing(ONIndex1Y,I1515,TRUE,_xll.ohTrigger(RecalcTrigger,Trigger1Y)),NA())</f>
        <v>1.851370254174256E-2</v>
      </c>
    </row>
    <row r="1516" spans="2:17" x14ac:dyDescent="0.2">
      <c r="B1516" s="46" t="s">
        <v>42</v>
      </c>
      <c r="D1516" s="49">
        <f>_xll.qlCalendarAdvance(Calendar,$D1515,B1516,"f",FALSE)</f>
        <v>49993</v>
      </c>
      <c r="E1516" s="49">
        <f>_xll.qlInterestRateIndexValueDate(IndexON,D1516)</f>
        <v>49993</v>
      </c>
      <c r="F1516" s="52">
        <f>IFERROR(_xll.qlIndexFixing(IndexON,D1516,TRUE,_xll.ohTrigger(RecalcTrigger,TriggerON)),NA())</f>
        <v>1.7723423429112373E-2</v>
      </c>
      <c r="H1516" s="49">
        <f>_xll.qlCalendarAdvance(Calendar,$H1515,B1516,"f",FALSE)</f>
        <v>49993</v>
      </c>
      <c r="I1516" s="49">
        <f>_xll.qlInterestRateIndexValueDate(Index1M,$H1516)</f>
        <v>49997</v>
      </c>
      <c r="J1516" s="52">
        <f>IFERROR(_xll.qlIndexFixing(Index1M,$H1516,TRUE,_xll.ohTrigger(RecalcTrigger,Trigger1M)),NA())</f>
        <v>1.7692136072033904E-2</v>
      </c>
      <c r="K1516" s="52">
        <f>IFERROR(_xll.qlIndexFixing(ONIndex1M,I1516,TRUE,_xll.ohTrigger(RecalcTrigger,Trigger1M)),NA())</f>
        <v>1.7703620164644107E-2</v>
      </c>
      <c r="L1516" s="52">
        <f>IFERROR(_xll.qlIndexFixing(Index3M,H1516,TRUE,_xll.ohTrigger(RecalcTrigger,Trigger3M)),NA())</f>
        <v>1.8108234389875591E-2</v>
      </c>
      <c r="M1516" s="52">
        <f>IFERROR(_xll.qlIndexFixing(ONIndex3M,I1516,TRUE,_xll.ohTrigger(RecalcTrigger,Trigger3M)),NA())</f>
        <v>1.8149935825313435E-2</v>
      </c>
      <c r="N1516" s="52">
        <f>IFERROR(_xll.qlIndexFixing(Index6M,$H1516,TRUE,_xll.ohTrigger(RecalcTrigger,Trigger6M)),NA())</f>
        <v>1.8157405000207929E-2</v>
      </c>
      <c r="O1516" s="52">
        <f>IFERROR(_xll.qlIndexFixing(ONIndex6M,I1516,TRUE,_xll.ohTrigger(RecalcTrigger,Trigger6M)),NA())</f>
        <v>1.8246197532159059E-2</v>
      </c>
      <c r="P1516" s="52">
        <f>IFERROR(_xll.qlIndexFixing(Index1Y,$H1516,TRUE,_xll.ohTrigger(RecalcTrigger,Trigger1Y)),NA())</f>
        <v>1.8348045727610094E-2</v>
      </c>
      <c r="Q1516" s="52">
        <f>IFERROR(_xll.qlIndexFixing(ONIndex1Y,I1516,TRUE,_xll.ohTrigger(RecalcTrigger,Trigger1Y)),NA())</f>
        <v>1.8500521469988485E-2</v>
      </c>
    </row>
    <row r="1517" spans="2:17" x14ac:dyDescent="0.2">
      <c r="B1517" s="46" t="s">
        <v>42</v>
      </c>
      <c r="D1517" s="49">
        <f>_xll.qlCalendarAdvance(Calendar,$D1516,B1517,"f",FALSE)</f>
        <v>50000</v>
      </c>
      <c r="E1517" s="49">
        <f>_xll.qlInterestRateIndexValueDate(IndexON,D1517)</f>
        <v>50000</v>
      </c>
      <c r="F1517" s="52">
        <f>IFERROR(_xll.qlIndexFixing(IndexON,D1517,TRUE,_xll.ohTrigger(RecalcTrigger,TriggerON)),NA())</f>
        <v>1.7711116932916937E-2</v>
      </c>
      <c r="H1517" s="49">
        <f>_xll.qlCalendarAdvance(Calendar,$H1516,B1517,"f",FALSE)</f>
        <v>50000</v>
      </c>
      <c r="I1517" s="49">
        <f>_xll.qlInterestRateIndexValueDate(Index1M,$H1517)</f>
        <v>50004</v>
      </c>
      <c r="J1517" s="52">
        <f>IFERROR(_xll.qlIndexFixing(Index1M,$H1517,TRUE,_xll.ohTrigger(RecalcTrigger,Trigger1M)),NA())</f>
        <v>1.7676556124630333E-2</v>
      </c>
      <c r="K1517" s="52">
        <f>IFERROR(_xll.qlIndexFixing(ONIndex1M,I1517,TRUE,_xll.ohTrigger(RecalcTrigger,Trigger1M)),NA())</f>
        <v>1.7690112471280273E-2</v>
      </c>
      <c r="L1517" s="52">
        <f>IFERROR(_xll.qlIndexFixing(Index3M,H1517,TRUE,_xll.ohTrigger(RecalcTrigger,Trigger3M)),NA())</f>
        <v>1.8094877376197877E-2</v>
      </c>
      <c r="M1517" s="52">
        <f>IFERROR(_xll.qlIndexFixing(ONIndex3M,I1517,TRUE,_xll.ohTrigger(RecalcTrigger,Trigger3M)),NA())</f>
        <v>1.813648244722188E-2</v>
      </c>
      <c r="N1517" s="52">
        <f>IFERROR(_xll.qlIndexFixing(Index6M,$H1517,TRUE,_xll.ohTrigger(RecalcTrigger,Trigger6M)),NA())</f>
        <v>1.8143836170249963E-2</v>
      </c>
      <c r="O1517" s="52">
        <f>IFERROR(_xll.qlIndexFixing(ONIndex6M,I1517,TRUE,_xll.ohTrigger(RecalcTrigger,Trigger6M)),NA())</f>
        <v>1.8232397878259476E-2</v>
      </c>
      <c r="P1517" s="52">
        <f>IFERROR(_xll.qlIndexFixing(Index1Y,$H1517,TRUE,_xll.ohTrigger(RecalcTrigger,Trigger1Y)),NA())</f>
        <v>1.8335749093805965E-2</v>
      </c>
      <c r="Q1517" s="52">
        <f>IFERROR(_xll.qlIndexFixing(ONIndex1Y,I1517,TRUE,_xll.ohTrigger(RecalcTrigger,Trigger1Y)),NA())</f>
        <v>1.8487376918221443E-2</v>
      </c>
    </row>
    <row r="1518" spans="2:17" x14ac:dyDescent="0.2">
      <c r="B1518" s="46" t="s">
        <v>42</v>
      </c>
      <c r="D1518" s="49">
        <f>_xll.qlCalendarAdvance(Calendar,$D1517,B1518,"f",FALSE)</f>
        <v>50007</v>
      </c>
      <c r="E1518" s="49">
        <f>_xll.qlInterestRateIndexValueDate(IndexON,D1518)</f>
        <v>50007</v>
      </c>
      <c r="F1518" s="52">
        <f>IFERROR(_xll.qlIndexFixing(IndexON,D1518,TRUE,_xll.ohTrigger(RecalcTrigger,TriggerON)),NA())</f>
        <v>1.7698829782766268E-2</v>
      </c>
      <c r="H1518" s="49">
        <f>_xll.qlCalendarAdvance(Calendar,$H1517,B1518,"f",FALSE)</f>
        <v>50007</v>
      </c>
      <c r="I1518" s="49">
        <f>_xll.qlInterestRateIndexValueDate(Index1M,$H1518)</f>
        <v>50011</v>
      </c>
      <c r="J1518" s="52">
        <f>IFERROR(_xll.qlIndexFixing(Index1M,$H1518,TRUE,_xll.ohTrigger(RecalcTrigger,Trigger1M)),NA())</f>
        <v>1.766468808174208E-2</v>
      </c>
      <c r="K1518" s="52">
        <f>IFERROR(_xll.qlIndexFixing(ONIndex1M,I1518,TRUE,_xll.ohTrigger(RecalcTrigger,Trigger1M)),NA())</f>
        <v>1.7676633009813258E-2</v>
      </c>
      <c r="L1518" s="52">
        <f>IFERROR(_xll.qlIndexFixing(Index3M,H1518,TRUE,_xll.ohTrigger(RecalcTrigger,Trigger3M)),NA())</f>
        <v>1.8082534204347134E-2</v>
      </c>
      <c r="M1518" s="52">
        <f>IFERROR(_xll.qlIndexFixing(ONIndex3M,I1518,TRUE,_xll.ohTrigger(RecalcTrigger,Trigger3M)),NA())</f>
        <v>1.8123053362577579E-2</v>
      </c>
      <c r="N1518" s="52">
        <f>IFERROR(_xll.qlIndexFixing(Index6M,$H1518,TRUE,_xll.ohTrigger(RecalcTrigger,Trigger6M)),NA())</f>
        <v>1.8129795374837263E-2</v>
      </c>
      <c r="O1518" s="52">
        <f>IFERROR(_xll.qlIndexFixing(ONIndex6M,I1518,TRUE,_xll.ohTrigger(RecalcTrigger,Trigger6M)),NA())</f>
        <v>1.8218624150740936E-2</v>
      </c>
      <c r="P1518" s="52">
        <f>IFERROR(_xll.qlIndexFixing(Index1Y,$H1518,TRUE,_xll.ohTrigger(RecalcTrigger,Trigger1Y)),NA())</f>
        <v>1.8323497713082462E-2</v>
      </c>
      <c r="Q1518" s="52">
        <f>IFERROR(_xll.qlIndexFixing(ONIndex1Y,I1518,TRUE,_xll.ohTrigger(RecalcTrigger,Trigger1Y)),NA())</f>
        <v>1.8474269177168878E-2</v>
      </c>
    </row>
    <row r="1519" spans="2:17" x14ac:dyDescent="0.2">
      <c r="B1519" s="46" t="s">
        <v>42</v>
      </c>
      <c r="D1519" s="49">
        <f>_xll.qlCalendarAdvance(Calendar,$D1518,B1519,"f",FALSE)</f>
        <v>50014</v>
      </c>
      <c r="E1519" s="49">
        <f>_xll.qlInterestRateIndexValueDate(IndexON,D1519)</f>
        <v>50014</v>
      </c>
      <c r="F1519" s="52">
        <f>IFERROR(_xll.qlIndexFixing(IndexON,D1519,TRUE,_xll.ohTrigger(RecalcTrigger,TriggerON)),NA())</f>
        <v>1.7686562228966807E-2</v>
      </c>
      <c r="H1519" s="49">
        <f>_xll.qlCalendarAdvance(Calendar,$H1518,B1519,"f",FALSE)</f>
        <v>50014</v>
      </c>
      <c r="I1519" s="49">
        <f>_xll.qlInterestRateIndexValueDate(Index1M,$H1519)</f>
        <v>50018</v>
      </c>
      <c r="J1519" s="52">
        <f>IFERROR(_xll.qlIndexFixing(Index1M,$H1519,TRUE,_xll.ohTrigger(RecalcTrigger,Trigger1M)),NA())</f>
        <v>1.7651271388408982E-2</v>
      </c>
      <c r="K1519" s="52">
        <f>IFERROR(_xll.qlIndexFixing(ONIndex1M,I1519,TRUE,_xll.ohTrigger(RecalcTrigger,Trigger1M)),NA())</f>
        <v>1.7663182067773064E-2</v>
      </c>
      <c r="L1519" s="52">
        <f>IFERROR(_xll.qlIndexFixing(Index3M,H1519,TRUE,_xll.ohTrigger(RecalcTrigger,Trigger3M)),NA())</f>
        <v>1.8069227149630329E-2</v>
      </c>
      <c r="M1519" s="52">
        <f>IFERROR(_xll.qlIndexFixing(ONIndex3M,I1519,TRUE,_xll.ohTrigger(RecalcTrigger,Trigger3M)),NA())</f>
        <v>1.8109648837887349E-2</v>
      </c>
      <c r="N1519" s="52">
        <f>IFERROR(_xll.qlIndexFixing(Index6M,$H1519,TRUE,_xll.ohTrigger(RecalcTrigger,Trigger6M)),NA())</f>
        <v>1.811628766349704E-2</v>
      </c>
      <c r="O1519" s="52">
        <f>IFERROR(_xll.qlIndexFixing(ONIndex6M,I1519,TRUE,_xll.ohTrigger(RecalcTrigger,Trigger6M)),NA())</f>
        <v>1.8204876617469168E-2</v>
      </c>
      <c r="P1519" s="52">
        <f>IFERROR(_xll.qlIndexFixing(Index1Y,$H1519,TRUE,_xll.ohTrigger(RecalcTrigger,Trigger1Y)),NA())</f>
        <v>1.8311291879745967E-2</v>
      </c>
      <c r="Q1519" s="52">
        <f>IFERROR(_xll.qlIndexFixing(ONIndex1Y,I1519,TRUE,_xll.ohTrigger(RecalcTrigger,Trigger1Y)),NA())</f>
        <v>1.8461198537238488E-2</v>
      </c>
    </row>
    <row r="1520" spans="2:17" x14ac:dyDescent="0.2">
      <c r="B1520" s="46" t="s">
        <v>42</v>
      </c>
      <c r="D1520" s="49">
        <f>_xll.qlCalendarAdvance(Calendar,$D1519,B1520,"f",FALSE)</f>
        <v>50021</v>
      </c>
      <c r="E1520" s="49">
        <f>_xll.qlInterestRateIndexValueDate(IndexON,D1520)</f>
        <v>50021</v>
      </c>
      <c r="F1520" s="52">
        <f>IFERROR(_xll.qlIndexFixing(IndexON,D1520,TRUE,_xll.ohTrigger(RecalcTrigger,TriggerON)),NA())</f>
        <v>1.7674314521824996E-2</v>
      </c>
      <c r="H1520" s="49">
        <f>_xll.qlCalendarAdvance(Calendar,$H1519,B1520,"f",FALSE)</f>
        <v>50021</v>
      </c>
      <c r="I1520" s="49">
        <f>_xll.qlInterestRateIndexValueDate(Index1M,$H1520)</f>
        <v>50025</v>
      </c>
      <c r="J1520" s="52">
        <f>IFERROR(_xll.qlIndexFixing(Index1M,$H1520,TRUE,_xll.ohTrigger(RecalcTrigger,Trigger1M)),NA())</f>
        <v>1.7637884093850913E-2</v>
      </c>
      <c r="K1520" s="52">
        <f>IFERROR(_xll.qlIndexFixing(ONIndex1M,I1520,TRUE,_xll.ohTrigger(RecalcTrigger,Trigger1M)),NA())</f>
        <v>1.7649759932609754E-2</v>
      </c>
      <c r="L1520" s="52">
        <f>IFERROR(_xll.qlIndexFixing(Index3M,H1520,TRUE,_xll.ohTrigger(RecalcTrigger,Trigger3M)),NA())</f>
        <v>1.8055946700942904E-2</v>
      </c>
      <c r="M1520" s="52">
        <f>IFERROR(_xll.qlIndexFixing(ONIndex3M,I1520,TRUE,_xll.ohTrigger(RecalcTrigger,Trigger3M)),NA())</f>
        <v>1.8096269139658006E-2</v>
      </c>
      <c r="N1520" s="52">
        <f>IFERROR(_xll.qlIndexFixing(Index6M,$H1520,TRUE,_xll.ohTrigger(RecalcTrigger,Trigger6M)),NA())</f>
        <v>1.8102810160075179E-2</v>
      </c>
      <c r="O1520" s="52">
        <f>IFERROR(_xll.qlIndexFixing(ONIndex6M,I1520,TRUE,_xll.ohTrigger(RecalcTrigger,Trigger6M)),NA())</f>
        <v>1.8191155545990156E-2</v>
      </c>
      <c r="P1520" s="52">
        <f>IFERROR(_xll.qlIndexFixing(Index1Y,$H1520,TRUE,_xll.ohTrigger(RecalcTrigger,Trigger1Y)),NA())</f>
        <v>1.8299131888095649E-2</v>
      </c>
      <c r="Q1520" s="52">
        <f>IFERROR(_xll.qlIndexFixing(ONIndex1Y,I1520,TRUE,_xll.ohTrigger(RecalcTrigger,Trigger1Y)),NA())</f>
        <v>1.844816528923765E-2</v>
      </c>
    </row>
    <row r="1521" spans="2:17" x14ac:dyDescent="0.2">
      <c r="B1521" s="46" t="s">
        <v>42</v>
      </c>
      <c r="D1521" s="49">
        <f>_xll.qlCalendarAdvance(Calendar,$D1520,B1521,"f",FALSE)</f>
        <v>50028</v>
      </c>
      <c r="E1521" s="49">
        <f>_xll.qlInterestRateIndexValueDate(IndexON,D1521)</f>
        <v>50028</v>
      </c>
      <c r="F1521" s="52">
        <f>IFERROR(_xll.qlIndexFixing(IndexON,D1521,TRUE,_xll.ohTrigger(RecalcTrigger,TriggerON)),NA())</f>
        <v>1.7662086911647279E-2</v>
      </c>
      <c r="H1521" s="49">
        <f>_xll.qlCalendarAdvance(Calendar,$H1520,B1521,"f",FALSE)</f>
        <v>50028</v>
      </c>
      <c r="I1521" s="49">
        <f>_xll.qlInterestRateIndexValueDate(Index1M,$H1521)</f>
        <v>50032</v>
      </c>
      <c r="J1521" s="52">
        <f>IFERROR(_xll.qlIndexFixing(Index1M,$H1521,TRUE,_xll.ohTrigger(RecalcTrigger,Trigger1M)),NA())</f>
        <v>1.7624526485840255E-2</v>
      </c>
      <c r="K1521" s="52">
        <f>IFERROR(_xll.qlIndexFixing(ONIndex1M,I1521,TRUE,_xll.ohTrigger(RecalcTrigger,Trigger1M)),NA())</f>
        <v>1.7628726898815117E-2</v>
      </c>
      <c r="L1521" s="52">
        <f>IFERROR(_xll.qlIndexFixing(Index3M,H1521,TRUE,_xll.ohTrigger(RecalcTrigger,Trigger3M)),NA())</f>
        <v>1.804269312570117E-2</v>
      </c>
      <c r="M1521" s="52">
        <f>IFERROR(_xll.qlIndexFixing(ONIndex3M,I1521,TRUE,_xll.ohTrigger(RecalcTrigger,Trigger3M)),NA())</f>
        <v>1.8075294700032885E-2</v>
      </c>
      <c r="N1521" s="52">
        <f>IFERROR(_xll.qlIndexFixing(Index6M,$H1521,TRUE,_xll.ohTrigger(RecalcTrigger,Trigger6M)),NA())</f>
        <v>1.8089363134026475E-2</v>
      </c>
      <c r="O1521" s="52">
        <f>IFERROR(_xll.qlIndexFixing(ONIndex6M,I1521,TRUE,_xll.ohTrigger(RecalcTrigger,Trigger6M)),NA())</f>
        <v>1.816964796955034E-2</v>
      </c>
      <c r="P1521" s="52">
        <f>IFERROR(_xll.qlIndexFixing(Index1Y,$H1521,TRUE,_xll.ohTrigger(RecalcTrigger,Trigger1Y)),NA())</f>
        <v>1.8287018032421904E-2</v>
      </c>
      <c r="Q1521" s="52">
        <f>IFERROR(_xll.qlIndexFixing(ONIndex1Y,I1521,TRUE,_xll.ohTrigger(RecalcTrigger,Trigger1Y)),NA())</f>
        <v>1.8427760716486219E-2</v>
      </c>
    </row>
    <row r="1522" spans="2:17" x14ac:dyDescent="0.2">
      <c r="B1522" s="46" t="s">
        <v>42</v>
      </c>
      <c r="D1522" s="49">
        <f>_xll.qlCalendarAdvance(Calendar,$D1521,B1522,"f",FALSE)</f>
        <v>50038</v>
      </c>
      <c r="E1522" s="49">
        <f>_xll.qlInterestRateIndexValueDate(IndexON,D1522)</f>
        <v>50038</v>
      </c>
      <c r="F1522" s="52">
        <f>IFERROR(_xll.qlIndexFixing(IndexON,D1522,TRUE,_xll.ohTrigger(RecalcTrigger,TriggerON)),NA())</f>
        <v>1.7645530574785795E-2</v>
      </c>
      <c r="H1522" s="49">
        <f>_xll.qlCalendarAdvance(Calendar,$H1521,B1522,"f",FALSE)</f>
        <v>50038</v>
      </c>
      <c r="I1522" s="49">
        <f>_xll.qlInterestRateIndexValueDate(Index1M,$H1522)</f>
        <v>50040</v>
      </c>
      <c r="J1522" s="52">
        <f>IFERROR(_xll.qlIndexFixing(Index1M,$H1522,TRUE,_xll.ohTrigger(RecalcTrigger,Trigger1M)),NA())</f>
        <v>1.7609815964170217E-2</v>
      </c>
      <c r="K1522" s="52">
        <f>IFERROR(_xll.qlIndexFixing(ONIndex1M,I1522,TRUE,_xll.ohTrigger(RecalcTrigger,Trigger1M)),NA())</f>
        <v>1.7615380158222393E-2</v>
      </c>
      <c r="L1522" s="52">
        <f>IFERROR(_xll.qlIndexFixing(Index3M,H1522,TRUE,_xll.ohTrigger(RecalcTrigger,Trigger3M)),NA())</f>
        <v>1.8027579431866947E-2</v>
      </c>
      <c r="M1522" s="52">
        <f>IFERROR(_xll.qlIndexFixing(ONIndex3M,I1522,TRUE,_xll.ohTrigger(RecalcTrigger,Trigger3M)),NA())</f>
        <v>1.8061980064958405E-2</v>
      </c>
      <c r="N1522" s="52">
        <f>IFERROR(_xll.qlIndexFixing(Index6M,$H1522,TRUE,_xll.ohTrigger(RecalcTrigger,Trigger6M)),NA())</f>
        <v>1.8074527807293957E-2</v>
      </c>
      <c r="O1522" s="52">
        <f>IFERROR(_xll.qlIndexFixing(ONIndex6M,I1522,TRUE,_xll.ohTrigger(RecalcTrigger,Trigger6M)),NA())</f>
        <v>1.8155996171538291E-2</v>
      </c>
      <c r="P1522" s="52">
        <f>IFERROR(_xll.qlIndexFixing(Index1Y,$H1522,TRUE,_xll.ohTrigger(RecalcTrigger,Trigger1Y)),NA())</f>
        <v>1.8273230496475647E-2</v>
      </c>
      <c r="Q1522" s="52">
        <f>IFERROR(_xll.qlIndexFixing(ONIndex1Y,I1522,TRUE,_xll.ohTrigger(RecalcTrigger,Trigger1Y)),NA())</f>
        <v>1.8414824953145725E-2</v>
      </c>
    </row>
    <row r="1523" spans="2:17" x14ac:dyDescent="0.2">
      <c r="B1523" s="46" t="s">
        <v>42</v>
      </c>
      <c r="D1523" s="49">
        <f>_xll.qlCalendarAdvance(Calendar,$D1522,B1523,"f",FALSE)</f>
        <v>50045</v>
      </c>
      <c r="E1523" s="49">
        <f>_xll.qlInterestRateIndexValueDate(IndexON,D1523)</f>
        <v>50045</v>
      </c>
      <c r="F1523" s="52">
        <f>IFERROR(_xll.qlIndexFixing(IndexON,D1523,TRUE,_xll.ohTrigger(RecalcTrigger,TriggerON)),NA())</f>
        <v>1.7633351032291245E-2</v>
      </c>
      <c r="H1523" s="49">
        <f>_xll.qlCalendarAdvance(Calendar,$H1522,B1523,"f",FALSE)</f>
        <v>50045</v>
      </c>
      <c r="I1523" s="49">
        <f>_xll.qlInterestRateIndexValueDate(Index1M,$H1523)</f>
        <v>50047</v>
      </c>
      <c r="J1523" s="52">
        <f>IFERROR(_xll.qlIndexFixing(Index1M,$H1523,TRUE,_xll.ohTrigger(RecalcTrigger,Trigger1M)),NA())</f>
        <v>1.7594970625394977E-2</v>
      </c>
      <c r="K1523" s="52">
        <f>IFERROR(_xll.qlIndexFixing(ONIndex1M,I1523,TRUE,_xll.ohTrigger(RecalcTrigger,Trigger1M)),NA())</f>
        <v>1.7606726257186622E-2</v>
      </c>
      <c r="L1523" s="52">
        <f>IFERROR(_xll.qlIndexFixing(Index3M,H1523,TRUE,_xll.ohTrigger(RecalcTrigger,Trigger3M)),NA())</f>
        <v>1.8014384343050693E-2</v>
      </c>
      <c r="M1523" s="52">
        <f>IFERROR(_xll.qlIndexFixing(ONIndex3M,I1523,TRUE,_xll.ohTrigger(RecalcTrigger,Trigger3M)),NA())</f>
        <v>1.8053390826224813E-2</v>
      </c>
      <c r="N1523" s="52">
        <f>IFERROR(_xll.qlIndexFixing(Index6M,$H1523,TRUE,_xll.ohTrigger(RecalcTrigger,Trigger6M)),NA())</f>
        <v>1.8061145355426415E-2</v>
      </c>
      <c r="O1523" s="52">
        <f>IFERROR(_xll.qlIndexFixing(ONIndex6M,I1523,TRUE,_xll.ohTrigger(RecalcTrigger,Trigger6M)),NA())</f>
        <v>1.8147176546721155E-2</v>
      </c>
      <c r="P1523" s="52">
        <f>IFERROR(_xll.qlIndexFixing(Index1Y,$H1523,TRUE,_xll.ohTrigger(RecalcTrigger,Trigger1Y)),NA())</f>
        <v>1.8261216494551501E-2</v>
      </c>
      <c r="Q1523" s="52">
        <f>IFERROR(_xll.qlIndexFixing(ONIndex1Y,I1523,TRUE,_xll.ohTrigger(RecalcTrigger,Trigger1Y)),NA())</f>
        <v>1.8406549930185534E-2</v>
      </c>
    </row>
    <row r="1524" spans="2:17" x14ac:dyDescent="0.2">
      <c r="B1524" s="46" t="s">
        <v>42</v>
      </c>
      <c r="D1524" s="49">
        <f>_xll.qlCalendarAdvance(Calendar,$D1523,B1524,"f",FALSE)</f>
        <v>50052</v>
      </c>
      <c r="E1524" s="49">
        <f>_xll.qlInterestRateIndexValueDate(IndexON,D1524)</f>
        <v>50052</v>
      </c>
      <c r="F1524" s="52">
        <f>IFERROR(_xll.qlIndexFixing(IndexON,D1524,TRUE,_xll.ohTrigger(RecalcTrigger,TriggerON)),NA())</f>
        <v>1.7621192406345187E-2</v>
      </c>
      <c r="H1524" s="49">
        <f>_xll.qlCalendarAdvance(Calendar,$H1523,B1524,"f",FALSE)</f>
        <v>50052</v>
      </c>
      <c r="I1524" s="49">
        <f>_xll.qlInterestRateIndexValueDate(Index1M,$H1524)</f>
        <v>50054</v>
      </c>
      <c r="J1524" s="52">
        <f>IFERROR(_xll.qlIndexFixing(Index1M,$H1524,TRUE,_xll.ohTrigger(RecalcTrigger,Trigger1M)),NA())</f>
        <v>1.7581711321861059E-2</v>
      </c>
      <c r="K1524" s="52">
        <f>IFERROR(_xll.qlIndexFixing(ONIndex1M,I1524,TRUE,_xll.ohTrigger(RecalcTrigger,Trigger1M)),NA())</f>
        <v>1.759342953767451E-2</v>
      </c>
      <c r="L1524" s="52">
        <f>IFERROR(_xll.qlIndexFixing(Index3M,H1524,TRUE,_xll.ohTrigger(RecalcTrigger,Trigger3M)),NA())</f>
        <v>1.8001216968113631E-2</v>
      </c>
      <c r="M1524" s="52">
        <f>IFERROR(_xll.qlIndexFixing(ONIndex3M,I1524,TRUE,_xll.ohTrigger(RecalcTrigger,Trigger3M)),NA())</f>
        <v>1.8040119216786721E-2</v>
      </c>
      <c r="N1524" s="52">
        <f>IFERROR(_xll.qlIndexFixing(Index6M,$H1524,TRUE,_xll.ohTrigger(RecalcTrigger,Trigger6M)),NA())</f>
        <v>1.8047794206455938E-2</v>
      </c>
      <c r="O1524" s="52">
        <f>IFERROR(_xll.qlIndexFixing(ONIndex6M,I1524,TRUE,_xll.ohTrigger(RecalcTrigger,Trigger6M)),NA())</f>
        <v>1.8133570544982547E-2</v>
      </c>
      <c r="P1524" s="52">
        <f>IFERROR(_xll.qlIndexFixing(Index1Y,$H1524,TRUE,_xll.ohTrigger(RecalcTrigger,Trigger1Y)),NA())</f>
        <v>1.8249249553466521E-2</v>
      </c>
      <c r="Q1524" s="52">
        <f>IFERROR(_xll.qlIndexFixing(ONIndex1Y,I1524,TRUE,_xll.ohTrigger(RecalcTrigger,Trigger1Y)),NA())</f>
        <v>1.8393678910362254E-2</v>
      </c>
    </row>
    <row r="1525" spans="2:17" x14ac:dyDescent="0.2">
      <c r="B1525" s="46" t="s">
        <v>42</v>
      </c>
      <c r="D1525" s="49">
        <f>_xll.qlCalendarAdvance(Calendar,$D1524,B1525,"f",FALSE)</f>
        <v>50059</v>
      </c>
      <c r="E1525" s="49">
        <f>_xll.qlInterestRateIndexValueDate(IndexON,D1525)</f>
        <v>50059</v>
      </c>
      <c r="F1525" s="52">
        <f>IFERROR(_xll.qlIndexFixing(IndexON,D1525,TRUE,_xll.ohTrigger(RecalcTrigger,TriggerON)),NA())</f>
        <v>1.760905494722742E-2</v>
      </c>
      <c r="H1525" s="49">
        <f>_xll.qlCalendarAdvance(Calendar,$H1524,B1525,"f",FALSE)</f>
        <v>50059</v>
      </c>
      <c r="I1525" s="49">
        <f>_xll.qlInterestRateIndexValueDate(Index1M,$H1525)</f>
        <v>50061</v>
      </c>
      <c r="J1525" s="52">
        <f>IFERROR(_xll.qlIndexFixing(Index1M,$H1525,TRUE,_xll.ohTrigger(RecalcTrigger,Trigger1M)),NA())</f>
        <v>1.7568482942157911E-2</v>
      </c>
      <c r="K1525" s="52">
        <f>IFERROR(_xll.qlIndexFixing(ONIndex1M,I1525,TRUE,_xll.ohTrigger(RecalcTrigger,Trigger1M)),NA())</f>
        <v>1.7580163148274153E-2</v>
      </c>
      <c r="L1525" s="52">
        <f>IFERROR(_xll.qlIndexFixing(Index3M,H1525,TRUE,_xll.ohTrigger(RecalcTrigger,Trigger3M)),NA())</f>
        <v>1.7988077574457861E-2</v>
      </c>
      <c r="M1525" s="52">
        <f>IFERROR(_xll.qlIndexFixing(ONIndex3M,I1525,TRUE,_xll.ohTrigger(RecalcTrigger,Trigger3M)),NA())</f>
        <v>1.8026873845959912E-2</v>
      </c>
      <c r="N1525" s="52">
        <f>IFERROR(_xll.qlIndexFixing(Index6M,$H1525,TRUE,_xll.ohTrigger(RecalcTrigger,Trigger6M)),NA())</f>
        <v>1.8034474629803704E-2</v>
      </c>
      <c r="O1525" s="52">
        <f>IFERROR(_xll.qlIndexFixing(ONIndex6M,I1525,TRUE,_xll.ohTrigger(RecalcTrigger,Trigger6M)),NA())</f>
        <v>1.8119992423422104E-2</v>
      </c>
      <c r="P1525" s="52">
        <f>IFERROR(_xll.qlIndexFixing(Index1Y,$H1525,TRUE,_xll.ohTrigger(RecalcTrigger,Trigger1Y)),NA())</f>
        <v>1.8237329967479579E-2</v>
      </c>
      <c r="Q1525" s="52">
        <f>IFERROR(_xll.qlIndexFixing(ONIndex1Y,I1525,TRUE,_xll.ohTrigger(RecalcTrigger,Trigger1Y)),NA())</f>
        <v>1.838084682312946E-2</v>
      </c>
    </row>
    <row r="1526" spans="2:17" x14ac:dyDescent="0.2">
      <c r="B1526" s="46" t="s">
        <v>42</v>
      </c>
      <c r="D1526" s="49">
        <f>_xll.qlCalendarAdvance(Calendar,$D1525,B1526,"f",FALSE)</f>
        <v>50066</v>
      </c>
      <c r="E1526" s="49">
        <f>_xll.qlInterestRateIndexValueDate(IndexON,D1526)</f>
        <v>50066</v>
      </c>
      <c r="F1526" s="52">
        <f>IFERROR(_xll.qlIndexFixing(IndexON,D1526,TRUE,_xll.ohTrigger(RecalcTrigger,TriggerON)),NA())</f>
        <v>1.7596938905137804E-2</v>
      </c>
      <c r="H1526" s="49">
        <f>_xll.qlCalendarAdvance(Calendar,$H1525,B1526,"f",FALSE)</f>
        <v>50066</v>
      </c>
      <c r="I1526" s="49">
        <f>_xll.qlInterestRateIndexValueDate(Index1M,$H1526)</f>
        <v>50068</v>
      </c>
      <c r="J1526" s="52">
        <f>IFERROR(_xll.qlIndexFixing(Index1M,$H1526,TRUE,_xll.ohTrigger(RecalcTrigger,Trigger1M)),NA())</f>
        <v>1.7556822268429251E-2</v>
      </c>
      <c r="K1526" s="52">
        <f>IFERROR(_xll.qlIndexFixing(ONIndex1M,I1526,TRUE,_xll.ohTrigger(RecalcTrigger,Trigger1M)),NA())</f>
        <v>1.7566927376515551E-2</v>
      </c>
      <c r="L1526" s="52">
        <f>IFERROR(_xll.qlIndexFixing(Index3M,H1526,TRUE,_xll.ohTrigger(RecalcTrigger,Trigger3M)),NA())</f>
        <v>1.7974966429485484E-2</v>
      </c>
      <c r="M1526" s="52">
        <f>IFERROR(_xll.qlIndexFixing(ONIndex3M,I1526,TRUE,_xll.ohTrigger(RecalcTrigger,Trigger3M)),NA())</f>
        <v>1.8013654980277849E-2</v>
      </c>
      <c r="N1526" s="52">
        <f>IFERROR(_xll.qlIndexFixing(Index6M,$H1526,TRUE,_xll.ohTrigger(RecalcTrigger,Trigger6M)),NA())</f>
        <v>1.802118689488779E-2</v>
      </c>
      <c r="O1526" s="52">
        <f>IFERROR(_xll.qlIndexFixing(ONIndex6M,I1526,TRUE,_xll.ohTrigger(RecalcTrigger,Trigger6M)),NA())</f>
        <v>1.8106442449745686E-2</v>
      </c>
      <c r="P1526" s="52">
        <f>IFERROR(_xll.qlIndexFixing(Index1Y,$H1526,TRUE,_xll.ohTrigger(RecalcTrigger,Trigger1Y)),NA())</f>
        <v>1.8225458030842308E-2</v>
      </c>
      <c r="Q1526" s="52">
        <f>IFERROR(_xll.qlIndexFixing(ONIndex1Y,I1526,TRUE,_xll.ohTrigger(RecalcTrigger,Trigger1Y)),NA())</f>
        <v>1.8368053959134656E-2</v>
      </c>
    </row>
    <row r="1527" spans="2:17" x14ac:dyDescent="0.2">
      <c r="B1527" s="46" t="s">
        <v>42</v>
      </c>
      <c r="D1527" s="49">
        <f>_xll.qlCalendarAdvance(Calendar,$D1526,B1527,"f",FALSE)</f>
        <v>50073</v>
      </c>
      <c r="E1527" s="49">
        <f>_xll.qlInterestRateIndexValueDate(IndexON,D1527)</f>
        <v>50073</v>
      </c>
      <c r="F1527" s="52">
        <f>IFERROR(_xll.qlIndexFixing(IndexON,D1527,TRUE,_xll.ohTrigger(RecalcTrigger,TriggerON)),NA())</f>
        <v>1.7584844530436072E-2</v>
      </c>
      <c r="H1527" s="49">
        <f>_xll.qlCalendarAdvance(Calendar,$H1526,B1527,"f",FALSE)</f>
        <v>50073</v>
      </c>
      <c r="I1527" s="49">
        <f>_xll.qlInterestRateIndexValueDate(Index1M,$H1527)</f>
        <v>50075</v>
      </c>
      <c r="J1527" s="52">
        <f>IFERROR(_xll.qlIndexFixing(Index1M,$H1527,TRUE,_xll.ohTrigger(RecalcTrigger,Trigger1M)),NA())</f>
        <v>1.7544673472553094E-2</v>
      </c>
      <c r="K1527" s="52">
        <f>IFERROR(_xll.qlIndexFixing(ONIndex1M,I1527,TRUE,_xll.ohTrigger(RecalcTrigger,Trigger1M)),NA())</f>
        <v>1.7553722509822123E-2</v>
      </c>
      <c r="L1527" s="52">
        <f>IFERROR(_xll.qlIndexFixing(Index3M,H1527,TRUE,_xll.ohTrigger(RecalcTrigger,Trigger3M)),NA())</f>
        <v>1.7962365485102539E-2</v>
      </c>
      <c r="M1527" s="52">
        <f>IFERROR(_xll.qlIndexFixing(ONIndex3M,I1527,TRUE,_xll.ohTrigger(RecalcTrigger,Trigger3M)),NA())</f>
        <v>1.8000462886273993E-2</v>
      </c>
      <c r="N1527" s="52">
        <f>IFERROR(_xll.qlIndexFixing(Index6M,$H1527,TRUE,_xll.ohTrigger(RecalcTrigger,Trigger6M)),NA())</f>
        <v>1.8007931271117002E-2</v>
      </c>
      <c r="O1527" s="52">
        <f>IFERROR(_xll.qlIndexFixing(ONIndex6M,I1527,TRUE,_xll.ohTrigger(RecalcTrigger,Trigger6M)),NA())</f>
        <v>1.8092920891579212E-2</v>
      </c>
      <c r="P1527" s="52">
        <f>IFERROR(_xll.qlIndexFixing(Index1Y,$H1527,TRUE,_xll.ohTrigger(RecalcTrigger,Trigger1Y)),NA())</f>
        <v>1.8213634037798243E-2</v>
      </c>
      <c r="Q1527" s="52">
        <f>IFERROR(_xll.qlIndexFixing(ONIndex1Y,I1527,TRUE,_xll.ohTrigger(RecalcTrigger,Trigger1Y)),NA())</f>
        <v>1.8355300608892122E-2</v>
      </c>
    </row>
    <row r="1528" spans="2:17" x14ac:dyDescent="0.2">
      <c r="B1528" s="46" t="s">
        <v>42</v>
      </c>
      <c r="D1528" s="49">
        <f>_xll.qlCalendarAdvance(Calendar,$D1527,B1528,"f",FALSE)</f>
        <v>50080</v>
      </c>
      <c r="E1528" s="49">
        <f>_xll.qlInterestRateIndexValueDate(IndexON,D1528)</f>
        <v>50080</v>
      </c>
      <c r="F1528" s="52">
        <f>IFERROR(_xll.qlIndexFixing(IndexON,D1528,TRUE,_xll.ohTrigger(RecalcTrigger,TriggerON)),NA())</f>
        <v>1.7572772073402021E-2</v>
      </c>
      <c r="H1528" s="49">
        <f>_xll.qlCalendarAdvance(Calendar,$H1527,B1528,"f",FALSE)</f>
        <v>50080</v>
      </c>
      <c r="I1528" s="49">
        <f>_xll.qlInterestRateIndexValueDate(Index1M,$H1528)</f>
        <v>50082</v>
      </c>
      <c r="J1528" s="52">
        <f>IFERROR(_xll.qlIndexFixing(Index1M,$H1528,TRUE,_xll.ohTrigger(RecalcTrigger,Trigger1M)),NA())</f>
        <v>1.7531531330230124E-2</v>
      </c>
      <c r="K1528" s="52">
        <f>IFERROR(_xll.qlIndexFixing(ONIndex1M,I1528,TRUE,_xll.ohTrigger(RecalcTrigger,Trigger1M)),NA())</f>
        <v>1.7540548835697223E-2</v>
      </c>
      <c r="L1528" s="52">
        <f>IFERROR(_xll.qlIndexFixing(Index3M,H1528,TRUE,_xll.ohTrigger(RecalcTrigger,Trigger3M)),NA())</f>
        <v>1.7949310183866956E-2</v>
      </c>
      <c r="M1528" s="52">
        <f>IFERROR(_xll.qlIndexFixing(ONIndex3M,I1528,TRUE,_xll.ohTrigger(RecalcTrigger,Trigger3M)),NA())</f>
        <v>1.7987297830401872E-2</v>
      </c>
      <c r="N1528" s="52">
        <f>IFERROR(_xll.qlIndexFixing(Index6M,$H1528,TRUE,_xll.ohTrigger(RecalcTrigger,Trigger6M)),NA())</f>
        <v>1.7994708027897047E-2</v>
      </c>
      <c r="O1528" s="52">
        <f>IFERROR(_xll.qlIndexFixing(ONIndex6M,I1528,TRUE,_xll.ohTrigger(RecalcTrigger,Trigger6M)),NA())</f>
        <v>1.8079428016601895E-2</v>
      </c>
      <c r="P1528" s="52">
        <f>IFERROR(_xll.qlIndexFixing(Index1Y,$H1528,TRUE,_xll.ohTrigger(RecalcTrigger,Trigger1Y)),NA())</f>
        <v>1.8201858282584565E-2</v>
      </c>
      <c r="Q1528" s="52">
        <f>IFERROR(_xll.qlIndexFixing(ONIndex1Y,I1528,TRUE,_xll.ohTrigger(RecalcTrigger,Trigger1Y)),NA())</f>
        <v>1.8342587063049365E-2</v>
      </c>
    </row>
    <row r="1529" spans="2:17" x14ac:dyDescent="0.2">
      <c r="B1529" s="46" t="s">
        <v>42</v>
      </c>
      <c r="D1529" s="49">
        <f>_xll.qlCalendarAdvance(Calendar,$D1528,B1529,"f",FALSE)</f>
        <v>50087</v>
      </c>
      <c r="E1529" s="49">
        <f>_xll.qlInterestRateIndexValueDate(IndexON,D1529)</f>
        <v>50087</v>
      </c>
      <c r="F1529" s="52">
        <f>IFERROR(_xll.qlIndexFixing(IndexON,D1529,TRUE,_xll.ohTrigger(RecalcTrigger,TriggerON)),NA())</f>
        <v>1.7560721784235511E-2</v>
      </c>
      <c r="H1529" s="49">
        <f>_xll.qlCalendarAdvance(Calendar,$H1528,B1529,"f",FALSE)</f>
        <v>50087</v>
      </c>
      <c r="I1529" s="49">
        <f>_xll.qlInterestRateIndexValueDate(Index1M,$H1529)</f>
        <v>50089</v>
      </c>
      <c r="J1529" s="52">
        <f>IFERROR(_xll.qlIndexFixing(Index1M,$H1529,TRUE,_xll.ohTrigger(RecalcTrigger,Trigger1M)),NA())</f>
        <v>1.7518421149928756E-2</v>
      </c>
      <c r="K1529" s="52">
        <f>IFERROR(_xll.qlIndexFixing(ONIndex1M,I1529,TRUE,_xll.ohTrigger(RecalcTrigger,Trigger1M)),NA())</f>
        <v>1.7527406641590915E-2</v>
      </c>
      <c r="L1529" s="52">
        <f>IFERROR(_xll.qlIndexFixing(Index3M,H1529,TRUE,_xll.ohTrigger(RecalcTrigger,Trigger3M)),NA())</f>
        <v>1.7936283912487645E-2</v>
      </c>
      <c r="M1529" s="52">
        <f>IFERROR(_xll.qlIndexFixing(ONIndex3M,I1529,TRUE,_xll.ohTrigger(RecalcTrigger,Trigger3M)),NA())</f>
        <v>1.7974160079194945E-2</v>
      </c>
      <c r="N1529" s="52">
        <f>IFERROR(_xll.qlIndexFixing(Index6M,$H1529,TRUE,_xll.ohTrigger(RecalcTrigger,Trigger6M)),NA())</f>
        <v>1.7981517434627461E-2</v>
      </c>
      <c r="O1529" s="52">
        <f>IFERROR(_xll.qlIndexFixing(ONIndex6M,I1529,TRUE,_xll.ohTrigger(RecalcTrigger,Trigger6M)),NA())</f>
        <v>1.8065964092519593E-2</v>
      </c>
      <c r="P1529" s="52">
        <f>IFERROR(_xll.qlIndexFixing(Index1Y,$H1529,TRUE,_xll.ohTrigger(RecalcTrigger,Trigger1Y)),NA())</f>
        <v>1.8190131059431448E-2</v>
      </c>
      <c r="Q1529" s="52">
        <f>IFERROR(_xll.qlIndexFixing(ONIndex1Y,I1529,TRUE,_xll.ohTrigger(RecalcTrigger,Trigger1Y)),NA())</f>
        <v>1.8329913612147308E-2</v>
      </c>
    </row>
    <row r="1530" spans="2:17" x14ac:dyDescent="0.2">
      <c r="B1530" s="46" t="s">
        <v>42</v>
      </c>
      <c r="D1530" s="49">
        <f>_xll.qlCalendarAdvance(Calendar,$D1529,B1530,"f",FALSE)</f>
        <v>50094</v>
      </c>
      <c r="E1530" s="49">
        <f>_xll.qlInterestRateIndexValueDate(IndexON,D1530)</f>
        <v>50094</v>
      </c>
      <c r="F1530" s="52">
        <f>IFERROR(_xll.qlIndexFixing(IndexON,D1530,TRUE,_xll.ohTrigger(RecalcTrigger,TriggerON)),NA())</f>
        <v>1.7548693913456148E-2</v>
      </c>
      <c r="H1530" s="49">
        <f>_xll.qlCalendarAdvance(Calendar,$H1529,B1530,"f",FALSE)</f>
        <v>50094</v>
      </c>
      <c r="I1530" s="49">
        <f>_xll.qlInterestRateIndexValueDate(Index1M,$H1530)</f>
        <v>50096</v>
      </c>
      <c r="J1530" s="52">
        <f>IFERROR(_xll.qlIndexFixing(Index1M,$H1530,TRUE,_xll.ohTrigger(RecalcTrigger,Trigger1M)),NA())</f>
        <v>1.7505343219381686E-2</v>
      </c>
      <c r="K1530" s="52">
        <f>IFERROR(_xll.qlIndexFixing(ONIndex1M,I1530,TRUE,_xll.ohTrigger(RecalcTrigger,Trigger1M)),NA())</f>
        <v>1.7514296215006553E-2</v>
      </c>
      <c r="L1530" s="52">
        <f>IFERROR(_xll.qlIndexFixing(Index3M,H1530,TRUE,_xll.ohTrigger(RecalcTrigger,Trigger3M)),NA())</f>
        <v>1.7923286938343535E-2</v>
      </c>
      <c r="M1530" s="52">
        <f>IFERROR(_xll.qlIndexFixing(ONIndex3M,I1530,TRUE,_xll.ohTrigger(RecalcTrigger,Trigger3M)),NA())</f>
        <v>1.7961049899160031E-2</v>
      </c>
      <c r="N1530" s="52">
        <f>IFERROR(_xll.qlIndexFixing(Index6M,$H1530,TRUE,_xll.ohTrigger(RecalcTrigger,Trigger6M)),NA())</f>
        <v>1.7968359760702473E-2</v>
      </c>
      <c r="O1530" s="52">
        <f>IFERROR(_xll.qlIndexFixing(ONIndex6M,I1530,TRUE,_xll.ohTrigger(RecalcTrigger,Trigger6M)),NA())</f>
        <v>1.8052529386851646E-2</v>
      </c>
      <c r="P1530" s="52">
        <f>IFERROR(_xll.qlIndexFixing(Index1Y,$H1530,TRUE,_xll.ohTrigger(RecalcTrigger,Trigger1Y)),NA())</f>
        <v>1.8178452662562058E-2</v>
      </c>
      <c r="Q1530" s="52">
        <f>IFERROR(_xll.qlIndexFixing(ONIndex1Y,I1530,TRUE,_xll.ohTrigger(RecalcTrigger,Trigger1Y)),NA())</f>
        <v>1.8317280546886749E-2</v>
      </c>
    </row>
    <row r="1531" spans="2:17" x14ac:dyDescent="0.2">
      <c r="B1531" s="46" t="s">
        <v>42</v>
      </c>
      <c r="D1531" s="49">
        <f>_xll.qlCalendarAdvance(Calendar,$D1530,B1531,"f",FALSE)</f>
        <v>50101</v>
      </c>
      <c r="E1531" s="49">
        <f>_xll.qlInterestRateIndexValueDate(IndexON,D1531)</f>
        <v>50101</v>
      </c>
      <c r="F1531" s="52">
        <f>IFERROR(_xll.qlIndexFixing(IndexON,D1531,TRUE,_xll.ohTrigger(RecalcTrigger,TriggerON)),NA())</f>
        <v>1.7536688711023984E-2</v>
      </c>
      <c r="H1531" s="49">
        <f>_xll.qlCalendarAdvance(Calendar,$H1530,B1531,"f",FALSE)</f>
        <v>50101</v>
      </c>
      <c r="I1531" s="49">
        <f>_xll.qlInterestRateIndexValueDate(Index1M,$H1531)</f>
        <v>50103</v>
      </c>
      <c r="J1531" s="52">
        <f>IFERROR(_xll.qlIndexFixing(Index1M,$H1531,TRUE,_xll.ohTrigger(RecalcTrigger,Trigger1M)),NA())</f>
        <v>1.7489274700132389E-2</v>
      </c>
      <c r="K1531" s="52">
        <f>IFERROR(_xll.qlIndexFixing(ONIndex1M,I1531,TRUE,_xll.ohTrigger(RecalcTrigger,Trigger1M)),NA())</f>
        <v>1.7501217843367556E-2</v>
      </c>
      <c r="L1531" s="52">
        <f>IFERROR(_xll.qlIndexFixing(Index3M,H1531,TRUE,_xll.ohTrigger(RecalcTrigger,Trigger3M)),NA())</f>
        <v>1.7908892720329646E-2</v>
      </c>
      <c r="M1531" s="52">
        <f>IFERROR(_xll.qlIndexFixing(ONIndex3M,I1531,TRUE,_xll.ohTrigger(RecalcTrigger,Trigger3M)),NA())</f>
        <v>1.7947967556803945E-2</v>
      </c>
      <c r="N1531" s="52">
        <f>IFERROR(_xll.qlIndexFixing(Index6M,$H1531,TRUE,_xll.ohTrigger(RecalcTrigger,Trigger6M)),NA())</f>
        <v>1.7953797279850421E-2</v>
      </c>
      <c r="O1531" s="52">
        <f>IFERROR(_xll.qlIndexFixing(ONIndex6M,I1531,TRUE,_xll.ohTrigger(RecalcTrigger,Trigger6M)),NA())</f>
        <v>1.803912416730391E-2</v>
      </c>
      <c r="P1531" s="52">
        <f>IFERROR(_xll.qlIndexFixing(Index1Y,$H1531,TRUE,_xll.ohTrigger(RecalcTrigger,Trigger1Y)),NA())</f>
        <v>1.8166823386192996E-2</v>
      </c>
      <c r="Q1531" s="52">
        <f>IFERROR(_xll.qlIndexFixing(ONIndex1Y,I1531,TRUE,_xll.ohTrigger(RecalcTrigger,Trigger1Y)),NA())</f>
        <v>1.8304688157781968E-2</v>
      </c>
    </row>
    <row r="1532" spans="2:17" x14ac:dyDescent="0.2">
      <c r="B1532" s="46" t="s">
        <v>42</v>
      </c>
      <c r="D1532" s="49">
        <f>_xll.qlCalendarAdvance(Calendar,$D1531,B1532,"f",FALSE)</f>
        <v>50108</v>
      </c>
      <c r="E1532" s="49">
        <f>_xll.qlInterestRateIndexValueDate(IndexON,D1532)</f>
        <v>50108</v>
      </c>
      <c r="F1532" s="52">
        <f>IFERROR(_xll.qlIndexFixing(IndexON,D1532,TRUE,_xll.ohTrigger(RecalcTrigger,TriggerON)),NA())</f>
        <v>1.7524706427298753E-2</v>
      </c>
      <c r="H1532" s="49">
        <f>_xll.qlCalendarAdvance(Calendar,$H1531,B1532,"f",FALSE)</f>
        <v>50108</v>
      </c>
      <c r="I1532" s="49">
        <f>_xll.qlInterestRateIndexValueDate(Index1M,$H1532)</f>
        <v>50110</v>
      </c>
      <c r="J1532" s="52">
        <f>IFERROR(_xll.qlIndexFixing(Index1M,$H1532,TRUE,_xll.ohTrigger(RecalcTrigger,Trigger1M)),NA())</f>
        <v>1.7476774325430551E-2</v>
      </c>
      <c r="K1532" s="52">
        <f>IFERROR(_xll.qlIndexFixing(ONIndex1M,I1532,TRUE,_xll.ohTrigger(RecalcTrigger,Trigger1M)),NA())</f>
        <v>1.7488171814177278E-2</v>
      </c>
      <c r="L1532" s="52">
        <f>IFERROR(_xll.qlIndexFixing(Index3M,H1532,TRUE,_xll.ohTrigger(RecalcTrigger,Trigger3M)),NA())</f>
        <v>1.7895959768797331E-2</v>
      </c>
      <c r="M1532" s="52">
        <f>IFERROR(_xll.qlIndexFixing(ONIndex3M,I1532,TRUE,_xll.ohTrigger(RecalcTrigger,Trigger3M)),NA())</f>
        <v>1.7934913318686796E-2</v>
      </c>
      <c r="N1532" s="52">
        <f>IFERROR(_xll.qlIndexFixing(Index6M,$H1532,TRUE,_xll.ohTrigger(RecalcTrigger,Trigger6M)),NA())</f>
        <v>1.7940711760638314E-2</v>
      </c>
      <c r="O1532" s="52">
        <f>IFERROR(_xll.qlIndexFixing(ONIndex6M,I1532,TRUE,_xll.ohTrigger(RecalcTrigger,Trigger6M)),NA())</f>
        <v>1.8025748701528954E-2</v>
      </c>
      <c r="P1532" s="52">
        <f>IFERROR(_xll.qlIndexFixing(Index1Y,$H1532,TRUE,_xll.ohTrigger(RecalcTrigger,Trigger1Y)),NA())</f>
        <v>1.8155243524533845E-2</v>
      </c>
      <c r="Q1532" s="52">
        <f>IFERROR(_xll.qlIndexFixing(ONIndex1Y,I1532,TRUE,_xll.ohTrigger(RecalcTrigger,Trigger1Y)),NA())</f>
        <v>1.8292136735427178E-2</v>
      </c>
    </row>
    <row r="1533" spans="2:17" x14ac:dyDescent="0.2">
      <c r="B1533" s="46" t="s">
        <v>42</v>
      </c>
      <c r="D1533" s="49">
        <f>_xll.qlCalendarAdvance(Calendar,$D1532,B1533,"f",FALSE)</f>
        <v>50115</v>
      </c>
      <c r="E1533" s="49">
        <f>_xll.qlInterestRateIndexValueDate(IndexON,D1533)</f>
        <v>50115</v>
      </c>
      <c r="F1533" s="52">
        <f>IFERROR(_xll.qlIndexFixing(IndexON,D1533,TRUE,_xll.ohTrigger(RecalcTrigger,TriggerON)),NA())</f>
        <v>1.7512747312879995E-2</v>
      </c>
      <c r="H1533" s="49">
        <f>_xll.qlCalendarAdvance(Calendar,$H1532,B1533,"f",FALSE)</f>
        <v>50115</v>
      </c>
      <c r="I1533" s="49">
        <f>_xll.qlInterestRateIndexValueDate(Index1M,$H1533)</f>
        <v>50117</v>
      </c>
      <c r="J1533" s="52">
        <f>IFERROR(_xll.qlIndexFixing(Index1M,$H1533,TRUE,_xll.ohTrigger(RecalcTrigger,Trigger1M)),NA())</f>
        <v>1.7463803696600166E-2</v>
      </c>
      <c r="K1533" s="52">
        <f>IFERROR(_xll.qlIndexFixing(ONIndex1M,I1533,TRUE,_xll.ohTrigger(RecalcTrigger,Trigger1M)),NA())</f>
        <v>1.7475158414832492E-2</v>
      </c>
      <c r="L1533" s="52">
        <f>IFERROR(_xll.qlIndexFixing(Index3M,H1533,TRUE,_xll.ohTrigger(RecalcTrigger,Trigger3M)),NA())</f>
        <v>1.7883056979786191E-2</v>
      </c>
      <c r="M1533" s="52">
        <f>IFERROR(_xll.qlIndexFixing(ONIndex3M,I1533,TRUE,_xll.ohTrigger(RecalcTrigger,Trigger3M)),NA())</f>
        <v>1.7921887451208818E-2</v>
      </c>
      <c r="N1533" s="52">
        <f>IFERROR(_xll.qlIndexFixing(Index6M,$H1533,TRUE,_xll.ohTrigger(RecalcTrigger,Trigger6M)),NA())</f>
        <v>1.7927660033079593E-2</v>
      </c>
      <c r="O1533" s="52">
        <f>IFERROR(_xll.qlIndexFixing(ONIndex6M,I1533,TRUE,_xll.ohTrigger(RecalcTrigger,Trigger6M)),NA())</f>
        <v>1.8012403257205989E-2</v>
      </c>
      <c r="P1533" s="52">
        <f>IFERROR(_xll.qlIndexFixing(Index1Y,$H1533,TRUE,_xll.ohTrigger(RecalcTrigger,Trigger1Y)),NA())</f>
        <v>1.8143713371788939E-2</v>
      </c>
      <c r="Q1533" s="52">
        <f>IFERROR(_xll.qlIndexFixing(ONIndex1Y,I1533,TRUE,_xll.ohTrigger(RecalcTrigger,Trigger1Y)),NA())</f>
        <v>1.8279626570416596E-2</v>
      </c>
    </row>
    <row r="1534" spans="2:17" x14ac:dyDescent="0.2">
      <c r="B1534" s="46" t="s">
        <v>42</v>
      </c>
      <c r="D1534" s="49">
        <f>_xll.qlCalendarAdvance(Calendar,$D1533,B1534,"f",FALSE)</f>
        <v>50122</v>
      </c>
      <c r="E1534" s="49">
        <f>_xll.qlInterestRateIndexValueDate(IndexON,D1534)</f>
        <v>50122</v>
      </c>
      <c r="F1534" s="52">
        <f>IFERROR(_xll.qlIndexFixing(IndexON,D1534,TRUE,_xll.ohTrigger(RecalcTrigger,TriggerON)),NA())</f>
        <v>1.7500811617567891E-2</v>
      </c>
      <c r="H1534" s="49">
        <f>_xll.qlCalendarAdvance(Calendar,$H1533,B1534,"f",FALSE)</f>
        <v>50122</v>
      </c>
      <c r="I1534" s="49">
        <f>_xll.qlInterestRateIndexValueDate(Index1M,$H1534)</f>
        <v>50124</v>
      </c>
      <c r="J1534" s="52">
        <f>IFERROR(_xll.qlIndexFixing(Index1M,$H1534,TRUE,_xll.ohTrigger(RecalcTrigger,Trigger1M)),NA())</f>
        <v>1.7450866581635405E-2</v>
      </c>
      <c r="K1534" s="52">
        <f>IFERROR(_xll.qlIndexFixing(ONIndex1M,I1534,TRUE,_xll.ohTrigger(RecalcTrigger,Trigger1M)),NA())</f>
        <v>1.7462177932889844E-2</v>
      </c>
      <c r="L1534" s="52">
        <f>IFERROR(_xll.qlIndexFixing(Index3M,H1534,TRUE,_xll.ohTrigger(RecalcTrigger,Trigger3M)),NA())</f>
        <v>1.7870184620696245E-2</v>
      </c>
      <c r="M1534" s="52">
        <f>IFERROR(_xll.qlIndexFixing(ONIndex3M,I1534,TRUE,_xll.ohTrigger(RecalcTrigger,Trigger3M)),NA())</f>
        <v>1.7908890221010054E-2</v>
      </c>
      <c r="N1534" s="52">
        <f>IFERROR(_xll.qlIndexFixing(Index6M,$H1534,TRUE,_xll.ohTrigger(RecalcTrigger,Trigger6M)),NA())</f>
        <v>1.7914642366573977E-2</v>
      </c>
      <c r="O1534" s="52">
        <f>IFERROR(_xll.qlIndexFixing(ONIndex6M,I1534,TRUE,_xll.ohTrigger(RecalcTrigger,Trigger6M)),NA())</f>
        <v>1.7999088101934291E-2</v>
      </c>
      <c r="P1534" s="52">
        <f>IFERROR(_xll.qlIndexFixing(Index1Y,$H1534,TRUE,_xll.ohTrigger(RecalcTrigger,Trigger1Y)),NA())</f>
        <v>1.8132233222155167E-2</v>
      </c>
      <c r="Q1534" s="52">
        <f>IFERROR(_xll.qlIndexFixing(ONIndex1Y,I1534,TRUE,_xll.ohTrigger(RecalcTrigger,Trigger1Y)),NA())</f>
        <v>1.8267157953424373E-2</v>
      </c>
    </row>
    <row r="1535" spans="2:17" x14ac:dyDescent="0.2">
      <c r="B1535" s="46" t="s">
        <v>42</v>
      </c>
      <c r="D1535" s="49">
        <f>_xll.qlCalendarAdvance(Calendar,$D1534,B1535,"f",FALSE)</f>
        <v>50129</v>
      </c>
      <c r="E1535" s="49">
        <f>_xll.qlInterestRateIndexValueDate(IndexON,D1535)</f>
        <v>50129</v>
      </c>
      <c r="F1535" s="52">
        <f>IFERROR(_xll.qlIndexFixing(IndexON,D1535,TRUE,_xll.ohTrigger(RecalcTrigger,TriggerON)),NA())</f>
        <v>1.7488899592121854E-2</v>
      </c>
      <c r="H1535" s="49">
        <f>_xll.qlCalendarAdvance(Calendar,$H1534,B1535,"f",FALSE)</f>
        <v>50129</v>
      </c>
      <c r="I1535" s="49">
        <f>_xll.qlInterestRateIndexValueDate(Index1M,$H1535)</f>
        <v>50131</v>
      </c>
      <c r="J1535" s="52">
        <f>IFERROR(_xll.qlIndexFixing(Index1M,$H1535,TRUE,_xll.ohTrigger(RecalcTrigger,Trigger1M)),NA())</f>
        <v>1.743796326832061E-2</v>
      </c>
      <c r="K1535" s="52">
        <f>IFERROR(_xll.qlIndexFixing(ONIndex1M,I1535,TRUE,_xll.ohTrigger(RecalcTrigger,Trigger1M)),NA())</f>
        <v>1.7442846669366574E-2</v>
      </c>
      <c r="L1535" s="52">
        <f>IFERROR(_xll.qlIndexFixing(Index3M,H1535,TRUE,_xll.ohTrigger(RecalcTrigger,Trigger3M)),NA())</f>
        <v>1.7857812126719916E-2</v>
      </c>
      <c r="M1535" s="52">
        <f>IFERROR(_xll.qlIndexFixing(ONIndex3M,I1535,TRUE,_xll.ohTrigger(RecalcTrigger,Trigger3M)),NA())</f>
        <v>1.7889483758120051E-2</v>
      </c>
      <c r="N1535" s="52">
        <f>IFERROR(_xll.qlIndexFixing(Index6M,$H1535,TRUE,_xll.ohTrigger(RecalcTrigger,Trigger6M)),NA())</f>
        <v>1.7902130719215474E-2</v>
      </c>
      <c r="O1535" s="52">
        <f>IFERROR(_xll.qlIndexFixing(ONIndex6M,I1535,TRUE,_xll.ohTrigger(RecalcTrigger,Trigger6M)),NA())</f>
        <v>1.7979221375776788E-2</v>
      </c>
      <c r="P1535" s="52">
        <f>IFERROR(_xll.qlIndexFixing(Index1Y,$H1535,TRUE,_xll.ohTrigger(RecalcTrigger,Trigger1Y)),NA())</f>
        <v>1.8120803369824155E-2</v>
      </c>
      <c r="Q1535" s="52">
        <f>IFERROR(_xll.qlIndexFixing(ONIndex1Y,I1535,TRUE,_xll.ohTrigger(RecalcTrigger,Trigger1Y)),NA())</f>
        <v>1.8248492968560015E-2</v>
      </c>
    </row>
    <row r="1536" spans="2:17" x14ac:dyDescent="0.2">
      <c r="B1536" s="46" t="s">
        <v>42</v>
      </c>
      <c r="D1536" s="49">
        <f>_xll.qlCalendarAdvance(Calendar,$D1535,B1536,"f",FALSE)</f>
        <v>50137</v>
      </c>
      <c r="E1536" s="49">
        <f>_xll.qlInterestRateIndexValueDate(IndexON,D1536)</f>
        <v>50137</v>
      </c>
      <c r="F1536" s="52">
        <f>IFERROR(_xll.qlIndexFixing(IndexON,D1536,TRUE,_xll.ohTrigger(RecalcTrigger,TriggerON)),NA())</f>
        <v>1.7475315152868376E-2</v>
      </c>
      <c r="H1536" s="49">
        <f>_xll.qlCalendarAdvance(Calendar,$H1535,B1536,"f",FALSE)</f>
        <v>50137</v>
      </c>
      <c r="I1536" s="49">
        <f>_xll.qlInterestRateIndexValueDate(Index1M,$H1536)</f>
        <v>50139</v>
      </c>
      <c r="J1536" s="52">
        <f>IFERROR(_xll.qlIndexFixing(Index1M,$H1536,TRUE,_xll.ohTrigger(RecalcTrigger,Trigger1M)),NA())</f>
        <v>1.7423752787675828E-2</v>
      </c>
      <c r="K1536" s="52">
        <f>IFERROR(_xll.qlIndexFixing(ONIndex1M,I1536,TRUE,_xll.ohTrigger(RecalcTrigger,Trigger1M)),NA())</f>
        <v>1.7431789090274208E-2</v>
      </c>
      <c r="L1536" s="52">
        <f>IFERROR(_xll.qlIndexFixing(Index3M,H1536,TRUE,_xll.ohTrigger(RecalcTrigger,Trigger3M)),NA())</f>
        <v>1.7843172010692309E-2</v>
      </c>
      <c r="M1536" s="52">
        <f>IFERROR(_xll.qlIndexFixing(ONIndex3M,I1536,TRUE,_xll.ohTrigger(RecalcTrigger,Trigger3M)),NA())</f>
        <v>1.7878403134741205E-2</v>
      </c>
      <c r="N1536" s="52">
        <f>IFERROR(_xll.qlIndexFixing(Index6M,$H1536,TRUE,_xll.ohTrigger(RecalcTrigger,Trigger6M)),NA())</f>
        <v>1.7887332803484226E-2</v>
      </c>
      <c r="O1536" s="52">
        <f>IFERROR(_xll.qlIndexFixing(ONIndex6M,I1536,TRUE,_xll.ohTrigger(RecalcTrigger,Trigger6M)),NA())</f>
        <v>1.7967871618722597E-2</v>
      </c>
      <c r="P1536" s="52">
        <f>IFERROR(_xll.qlIndexFixing(Index1Y,$H1536,TRUE,_xll.ohTrigger(RecalcTrigger,Trigger1Y)),NA())</f>
        <v>1.8107802647359991E-2</v>
      </c>
      <c r="Q1536" s="52">
        <f>IFERROR(_xll.qlIndexFixing(ONIndex1Y,I1536,TRUE,_xll.ohTrigger(RecalcTrigger,Trigger1Y)),NA())</f>
        <v>1.8237891582071342E-2</v>
      </c>
    </row>
    <row r="1537" spans="2:17" x14ac:dyDescent="0.2">
      <c r="B1537" s="46" t="s">
        <v>42</v>
      </c>
      <c r="D1537" s="49">
        <f>_xll.qlCalendarAdvance(Calendar,$D1536,B1537,"f",FALSE)</f>
        <v>50144</v>
      </c>
      <c r="E1537" s="49">
        <f>_xll.qlInterestRateIndexValueDate(IndexON,D1537)</f>
        <v>50144</v>
      </c>
      <c r="F1537" s="52">
        <f>IFERROR(_xll.qlIndexFixing(IndexON,D1537,TRUE,_xll.ohTrigger(RecalcTrigger,TriggerON)),NA())</f>
        <v>1.7463454690735958E-2</v>
      </c>
      <c r="H1537" s="49">
        <f>_xll.qlCalendarAdvance(Calendar,$H1536,B1537,"f",FALSE)</f>
        <v>50144</v>
      </c>
      <c r="I1537" s="49">
        <f>_xll.qlInterestRateIndexValueDate(Index1M,$H1537)</f>
        <v>50146</v>
      </c>
      <c r="J1537" s="52">
        <f>IFERROR(_xll.qlIndexFixing(Index1M,$H1537,TRUE,_xll.ohTrigger(RecalcTrigger,Trigger1M)),NA())</f>
        <v>1.7410921011951352E-2</v>
      </c>
      <c r="K1537" s="52">
        <f>IFERROR(_xll.qlIndexFixing(ONIndex1M,I1537,TRUE,_xll.ohTrigger(RecalcTrigger,Trigger1M)),NA())</f>
        <v>1.7418920033334118E-2</v>
      </c>
      <c r="L1537" s="52">
        <f>IFERROR(_xll.qlIndexFixing(Index3M,H1537,TRUE,_xll.ohTrigger(RecalcTrigger,Trigger3M)),NA())</f>
        <v>1.7830395376809558E-2</v>
      </c>
      <c r="M1537" s="52">
        <f>IFERROR(_xll.qlIndexFixing(ONIndex3M,I1537,TRUE,_xll.ohTrigger(RecalcTrigger,Trigger3M)),NA())</f>
        <v>1.7865503153577933E-2</v>
      </c>
      <c r="N1537" s="52">
        <f>IFERROR(_xll.qlIndexFixing(Index6M,$H1537,TRUE,_xll.ohTrigger(RecalcTrigger,Trigger6M)),NA())</f>
        <v>1.7874421991632038E-2</v>
      </c>
      <c r="O1537" s="52">
        <f>IFERROR(_xll.qlIndexFixing(ONIndex6M,I1537,TRUE,_xll.ohTrigger(RecalcTrigger,Trigger6M)),NA())</f>
        <v>1.7954659185734911E-2</v>
      </c>
      <c r="P1537" s="52">
        <f>IFERROR(_xll.qlIndexFixing(Index1Y,$H1537,TRUE,_xll.ohTrigger(RecalcTrigger,Trigger1Y)),NA())</f>
        <v>1.80964815655799E-2</v>
      </c>
      <c r="Q1537" s="52">
        <f>IFERROR(_xll.qlIndexFixing(ONIndex1Y,I1537,TRUE,_xll.ohTrigger(RecalcTrigger,Trigger1Y)),NA())</f>
        <v>1.822556277257803E-2</v>
      </c>
    </row>
    <row r="1538" spans="2:17" x14ac:dyDescent="0.2">
      <c r="B1538" s="46" t="s">
        <v>42</v>
      </c>
      <c r="D1538" s="49">
        <f>_xll.qlCalendarAdvance(Calendar,$D1537,B1538,"f",FALSE)</f>
        <v>50151</v>
      </c>
      <c r="E1538" s="49">
        <f>_xll.qlInterestRateIndexValueDate(IndexON,D1538)</f>
        <v>50151</v>
      </c>
      <c r="F1538" s="52">
        <f>IFERROR(_xll.qlIndexFixing(IndexON,D1538,TRUE,_xll.ohTrigger(RecalcTrigger,TriggerON)),NA())</f>
        <v>1.7451618684800607E-2</v>
      </c>
      <c r="H1538" s="49">
        <f>_xll.qlCalendarAdvance(Calendar,$H1537,B1538,"f",FALSE)</f>
        <v>50151</v>
      </c>
      <c r="I1538" s="49">
        <f>_xll.qlInterestRateIndexValueDate(Index1M,$H1538)</f>
        <v>50153</v>
      </c>
      <c r="J1538" s="52">
        <f>IFERROR(_xll.qlIndexFixing(Index1M,$H1538,TRUE,_xll.ohTrigger(RecalcTrigger,Trigger1M)),NA())</f>
        <v>1.7398123919623032E-2</v>
      </c>
      <c r="K1538" s="52">
        <f>IFERROR(_xll.qlIndexFixing(ONIndex1M,I1538,TRUE,_xll.ohTrigger(RecalcTrigger,Trigger1M)),NA())</f>
        <v>1.7406085121400849E-2</v>
      </c>
      <c r="L1538" s="52">
        <f>IFERROR(_xll.qlIndexFixing(Index3M,H1538,TRUE,_xll.ohTrigger(RecalcTrigger,Trigger3M)),NA())</f>
        <v>1.7817650259504287E-2</v>
      </c>
      <c r="M1538" s="52">
        <f>IFERROR(_xll.qlIndexFixing(ONIndex3M,I1538,TRUE,_xll.ohTrigger(RecalcTrigger,Trigger3M)),NA())</f>
        <v>1.7852632948036629E-2</v>
      </c>
      <c r="N1538" s="52">
        <f>IFERROR(_xll.qlIndexFixing(Index6M,$H1538,TRUE,_xll.ohTrigger(RecalcTrigger,Trigger6M)),NA())</f>
        <v>1.7861546335427865E-2</v>
      </c>
      <c r="O1538" s="52">
        <f>IFERROR(_xll.qlIndexFixing(ONIndex6M,I1538,TRUE,_xll.ohTrigger(RecalcTrigger,Trigger6M)),NA())</f>
        <v>1.7941478184884119E-2</v>
      </c>
      <c r="P1538" s="52">
        <f>IFERROR(_xll.qlIndexFixing(Index1Y,$H1538,TRUE,_xll.ohTrigger(RecalcTrigger,Trigger1Y)),NA())</f>
        <v>1.8083935289705807E-2</v>
      </c>
      <c r="Q1538" s="52">
        <f>IFERROR(_xll.qlIndexFixing(ONIndex1Y,I1538,TRUE,_xll.ohTrigger(RecalcTrigger,Trigger1Y)),NA())</f>
        <v>1.8213276751257723E-2</v>
      </c>
    </row>
    <row r="1539" spans="2:17" x14ac:dyDescent="0.2">
      <c r="B1539" s="46" t="s">
        <v>42</v>
      </c>
      <c r="D1539" s="49">
        <f>_xll.qlCalendarAdvance(Calendar,$D1538,B1539,"f",FALSE)</f>
        <v>50158</v>
      </c>
      <c r="E1539" s="49">
        <f>_xll.qlInterestRateIndexValueDate(IndexON,D1539)</f>
        <v>50158</v>
      </c>
      <c r="F1539" s="52">
        <f>IFERROR(_xll.qlIndexFixing(IndexON,D1539,TRUE,_xll.ohTrigger(RecalcTrigger,TriggerON)),NA())</f>
        <v>1.7439807385422057E-2</v>
      </c>
      <c r="H1539" s="49">
        <f>_xll.qlCalendarAdvance(Calendar,$H1538,B1539,"f",FALSE)</f>
        <v>50158</v>
      </c>
      <c r="I1539" s="49">
        <f>_xll.qlInterestRateIndexValueDate(Index1M,$H1539)</f>
        <v>50160</v>
      </c>
      <c r="J1539" s="52">
        <f>IFERROR(_xll.qlIndexFixing(Index1M,$H1539,TRUE,_xll.ohTrigger(RecalcTrigger,Trigger1M)),NA())</f>
        <v>1.7386829041348979E-2</v>
      </c>
      <c r="K1539" s="52">
        <f>IFERROR(_xll.qlIndexFixing(ONIndex1M,I1539,TRUE,_xll.ohTrigger(RecalcTrigger,Trigger1M)),NA())</f>
        <v>1.7391458829782991E-2</v>
      </c>
      <c r="L1539" s="52">
        <f>IFERROR(_xll.qlIndexFixing(Index3M,H1539,TRUE,_xll.ohTrigger(RecalcTrigger,Trigger3M)),NA())</f>
        <v>1.7804474641787717E-2</v>
      </c>
      <c r="M1539" s="52">
        <f>IFERROR(_xll.qlIndexFixing(ONIndex3M,I1539,TRUE,_xll.ohTrigger(RecalcTrigger,Trigger3M)),NA())</f>
        <v>1.7837960943225539E-2</v>
      </c>
      <c r="N1539" s="52">
        <f>IFERROR(_xll.qlIndexFixing(Index6M,$H1539,TRUE,_xll.ohTrigger(RecalcTrigger,Trigger6M)),NA())</f>
        <v>1.784870610423743E-2</v>
      </c>
      <c r="O1539" s="52">
        <f>IFERROR(_xll.qlIndexFixing(ONIndex6M,I1539,TRUE,_xll.ohTrigger(RecalcTrigger,Trigger6M)),NA())</f>
        <v>1.7926453015375543E-2</v>
      </c>
      <c r="P1539" s="52">
        <f>IFERROR(_xll.qlIndexFixing(Index1Y,$H1539,TRUE,_xll.ohTrigger(RecalcTrigger,Trigger1Y)),NA())</f>
        <v>1.8073993361785202E-2</v>
      </c>
      <c r="Q1539" s="52">
        <f>IFERROR(_xll.qlIndexFixing(ONIndex1Y,I1539,TRUE,_xll.ohTrigger(RecalcTrigger,Trigger1Y)),NA())</f>
        <v>1.8199288350579934E-2</v>
      </c>
    </row>
    <row r="1540" spans="2:17" x14ac:dyDescent="0.2">
      <c r="B1540" s="46" t="s">
        <v>42</v>
      </c>
      <c r="D1540" s="49">
        <f>_xll.qlCalendarAdvance(Calendar,$D1539,B1540,"f",FALSE)</f>
        <v>50165</v>
      </c>
      <c r="E1540" s="49">
        <f>_xll.qlInterestRateIndexValueDate(IndexON,D1540)</f>
        <v>50165</v>
      </c>
      <c r="F1540" s="52">
        <f>IFERROR(_xll.qlIndexFixing(IndexON,D1540,TRUE,_xll.ohTrigger(RecalcTrigger,TriggerON)),NA())</f>
        <v>1.7428021042880104E-2</v>
      </c>
      <c r="H1540" s="49">
        <f>_xll.qlCalendarAdvance(Calendar,$H1539,B1540,"f",FALSE)</f>
        <v>50165</v>
      </c>
      <c r="I1540" s="49">
        <f>_xll.qlInterestRateIndexValueDate(Index1M,$H1540)</f>
        <v>50167</v>
      </c>
      <c r="J1540" s="52">
        <f>IFERROR(_xll.qlIndexFixing(Index1M,$H1540,TRUE,_xll.ohTrigger(RecalcTrigger,Trigger1M)),NA())</f>
        <v>1.7372634936196618E-2</v>
      </c>
      <c r="K1540" s="52">
        <f>IFERROR(_xll.qlIndexFixing(ONIndex1M,I1540,TRUE,_xll.ohTrigger(RecalcTrigger,Trigger1M)),NA())</f>
        <v>1.7380518882914586E-2</v>
      </c>
      <c r="L1540" s="52">
        <f>IFERROR(_xll.qlIndexFixing(Index3M,H1540,TRUE,_xll.ohTrigger(RecalcTrigger,Trigger3M)),NA())</f>
        <v>1.7791795075571611E-2</v>
      </c>
      <c r="M1540" s="52">
        <f>IFERROR(_xll.qlIndexFixing(ONIndex3M,I1540,TRUE,_xll.ohTrigger(RecalcTrigger,Trigger3M)),NA())</f>
        <v>1.782698292944751E-2</v>
      </c>
      <c r="N1540" s="52">
        <f>IFERROR(_xll.qlIndexFixing(Index6M,$H1540,TRUE,_xll.ohTrigger(RecalcTrigger,Trigger6M)),NA())</f>
        <v>1.7834517412907012E-2</v>
      </c>
      <c r="O1540" s="52">
        <f>IFERROR(_xll.qlIndexFixing(ONIndex6M,I1540,TRUE,_xll.ohTrigger(RecalcTrigger,Trigger6M)),NA())</f>
        <v>1.7915211549697219E-2</v>
      </c>
      <c r="P1540" s="52">
        <f>IFERROR(_xll.qlIndexFixing(Index1Y,$H1540,TRUE,_xll.ohTrigger(RecalcTrigger,Trigger1Y)),NA())</f>
        <v>1.8062826828100641E-2</v>
      </c>
      <c r="Q1540" s="52">
        <f>IFERROR(_xll.qlIndexFixing(ONIndex1Y,I1540,TRUE,_xll.ohTrigger(RecalcTrigger,Trigger1Y)),NA())</f>
        <v>1.8188834235726148E-2</v>
      </c>
    </row>
    <row r="1541" spans="2:17" x14ac:dyDescent="0.2">
      <c r="B1541" s="46" t="s">
        <v>42</v>
      </c>
      <c r="D1541" s="49">
        <f>_xll.qlCalendarAdvance(Calendar,$D1540,B1541,"f",FALSE)</f>
        <v>50172</v>
      </c>
      <c r="E1541" s="49">
        <f>_xll.qlInterestRateIndexValueDate(IndexON,D1541)</f>
        <v>50172</v>
      </c>
      <c r="F1541" s="52">
        <f>IFERROR(_xll.qlIndexFixing(IndexON,D1541,TRUE,_xll.ohTrigger(RecalcTrigger,TriggerON)),NA())</f>
        <v>1.7416259907454545E-2</v>
      </c>
      <c r="H1541" s="49">
        <f>_xll.qlCalendarAdvance(Calendar,$H1540,B1541,"f",FALSE)</f>
        <v>50172</v>
      </c>
      <c r="I1541" s="49">
        <f>_xll.qlInterestRateIndexValueDate(Index1M,$H1541)</f>
        <v>50174</v>
      </c>
      <c r="J1541" s="52">
        <f>IFERROR(_xll.qlIndexFixing(Index1M,$H1541,TRUE,_xll.ohTrigger(RecalcTrigger,Trigger1M)),NA())</f>
        <v>1.7359943620618157E-2</v>
      </c>
      <c r="K1541" s="52">
        <f>IFERROR(_xll.qlIndexFixing(ONIndex1M,I1541,TRUE,_xll.ohTrigger(RecalcTrigger,Trigger1M)),NA())</f>
        <v>1.7367788131101847E-2</v>
      </c>
      <c r="L1541" s="52">
        <f>IFERROR(_xll.qlIndexFixing(Index3M,H1541,TRUE,_xll.ohTrigger(RecalcTrigger,Trigger3M)),NA())</f>
        <v>1.7779147849181103E-2</v>
      </c>
      <c r="M1541" s="52">
        <f>IFERROR(_xll.qlIndexFixing(ONIndex3M,I1541,TRUE,_xll.ohTrigger(RecalcTrigger,Trigger3M)),NA())</f>
        <v>1.7814203649253457E-2</v>
      </c>
      <c r="N1541" s="52">
        <f>IFERROR(_xll.qlIndexFixing(Index6M,$H1541,TRUE,_xll.ohTrigger(RecalcTrigger,Trigger6M)),NA())</f>
        <v>1.7821754948076682E-2</v>
      </c>
      <c r="O1541" s="52">
        <f>IFERROR(_xll.qlIndexFixing(ONIndex6M,I1541,TRUE,_xll.ohTrigger(RecalcTrigger,Trigger6M)),NA())</f>
        <v>1.790212645069289E-2</v>
      </c>
      <c r="P1541" s="52">
        <f>IFERROR(_xll.qlIndexFixing(Index1Y,$H1541,TRUE,_xll.ohTrigger(RecalcTrigger,Trigger1Y)),NA())</f>
        <v>1.8051712398768908E-2</v>
      </c>
      <c r="Q1541" s="52">
        <f>IFERROR(_xll.qlIndexFixing(ONIndex1Y,I1541,TRUE,_xll.ohTrigger(RecalcTrigger,Trigger1Y)),NA())</f>
        <v>1.8176678322490147E-2</v>
      </c>
    </row>
    <row r="1542" spans="2:17" x14ac:dyDescent="0.2">
      <c r="B1542" s="46" t="s">
        <v>42</v>
      </c>
      <c r="D1542" s="49">
        <f>_xll.qlCalendarAdvance(Calendar,$D1541,B1542,"f",FALSE)</f>
        <v>50179</v>
      </c>
      <c r="E1542" s="49">
        <f>_xll.qlInterestRateIndexValueDate(IndexON,D1542)</f>
        <v>50179</v>
      </c>
      <c r="F1542" s="52">
        <f>IFERROR(_xll.qlIndexFixing(IndexON,D1542,TRUE,_xll.ohTrigger(RecalcTrigger,TriggerON)),NA())</f>
        <v>1.7404524229345242E-2</v>
      </c>
      <c r="H1542" s="49">
        <f>_xll.qlCalendarAdvance(Calendar,$H1541,B1542,"f",FALSE)</f>
        <v>50179</v>
      </c>
      <c r="I1542" s="49">
        <f>_xll.qlInterestRateIndexValueDate(Index1M,$H1542)</f>
        <v>50181</v>
      </c>
      <c r="J1542" s="52">
        <f>IFERROR(_xll.qlIndexFixing(Index1M,$H1542,TRUE,_xll.ohTrigger(RecalcTrigger,Trigger1M)),NA())</f>
        <v>1.734728813948011E-2</v>
      </c>
      <c r="K1542" s="52">
        <f>IFERROR(_xll.qlIndexFixing(ONIndex1M,I1542,TRUE,_xll.ohTrigger(RecalcTrigger,Trigger1M)),NA())</f>
        <v>1.7355092674335992E-2</v>
      </c>
      <c r="L1542" s="52">
        <f>IFERROR(_xll.qlIndexFixing(Index3M,H1542,TRUE,_xll.ohTrigger(RecalcTrigger,Trigger3M)),NA())</f>
        <v>1.7766533229992748E-2</v>
      </c>
      <c r="M1542" s="52">
        <f>IFERROR(_xll.qlIndexFixing(ONIndex3M,I1542,TRUE,_xll.ohTrigger(RecalcTrigger,Trigger3M)),NA())</f>
        <v>1.7801455210628703E-2</v>
      </c>
      <c r="N1542" s="52">
        <f>IFERROR(_xll.qlIndexFixing(Index6M,$H1542,TRUE,_xll.ohTrigger(RecalcTrigger,Trigger6M)),NA())</f>
        <v>1.7809028780742118E-2</v>
      </c>
      <c r="O1542" s="52">
        <f>IFERROR(_xll.qlIndexFixing(ONIndex6M,I1542,TRUE,_xll.ohTrigger(RecalcTrigger,Trigger6M)),NA())</f>
        <v>1.7889073854249204E-2</v>
      </c>
      <c r="P1542" s="52">
        <f>IFERROR(_xll.qlIndexFixing(Index1Y,$H1542,TRUE,_xll.ohTrigger(RecalcTrigger,Trigger1Y)),NA())</f>
        <v>1.8040650367942439E-2</v>
      </c>
      <c r="Q1542" s="52">
        <f>IFERROR(_xll.qlIndexFixing(ONIndex1Y,I1542,TRUE,_xll.ohTrigger(RecalcTrigger,Trigger1Y)),NA())</f>
        <v>1.8164566359777368E-2</v>
      </c>
    </row>
    <row r="1543" spans="2:17" x14ac:dyDescent="0.2">
      <c r="B1543" s="46" t="s">
        <v>42</v>
      </c>
      <c r="D1543" s="49">
        <f>_xll.qlCalendarAdvance(Calendar,$D1542,B1543,"f",FALSE)</f>
        <v>50186</v>
      </c>
      <c r="E1543" s="49">
        <f>_xll.qlInterestRateIndexValueDate(IndexON,D1543)</f>
        <v>50186</v>
      </c>
      <c r="F1543" s="52">
        <f>IFERROR(_xll.qlIndexFixing(IndexON,D1543,TRUE,_xll.ohTrigger(RecalcTrigger,TriggerON)),NA())</f>
        <v>1.739281425883199E-2</v>
      </c>
      <c r="H1543" s="49">
        <f>_xll.qlCalendarAdvance(Calendar,$H1542,B1543,"f",FALSE)</f>
        <v>50186</v>
      </c>
      <c r="I1543" s="49">
        <f>_xll.qlInterestRateIndexValueDate(Index1M,$H1543)</f>
        <v>50188</v>
      </c>
      <c r="J1543" s="52">
        <f>IFERROR(_xll.qlIndexFixing(Index1M,$H1543,TRUE,_xll.ohTrigger(RecalcTrigger,Trigger1M)),NA())</f>
        <v>1.7334668780539797E-2</v>
      </c>
      <c r="K1543" s="52">
        <f>IFERROR(_xll.qlIndexFixing(ONIndex1M,I1543,TRUE,_xll.ohTrigger(RecalcTrigger,Trigger1M)),NA())</f>
        <v>1.7342432799827279E-2</v>
      </c>
      <c r="L1543" s="52">
        <f>IFERROR(_xll.qlIndexFixing(Index3M,H1543,TRUE,_xll.ohTrigger(RecalcTrigger,Trigger3M)),NA())</f>
        <v>1.77539514853805E-2</v>
      </c>
      <c r="M1543" s="52">
        <f>IFERROR(_xll.qlIndexFixing(ONIndex3M,I1543,TRUE,_xll.ohTrigger(RecalcTrigger,Trigger3M)),NA())</f>
        <v>1.7788737879920191E-2</v>
      </c>
      <c r="N1543" s="52">
        <f>IFERROR(_xll.qlIndexFixing(Index6M,$H1543,TRUE,_xll.ohTrigger(RecalcTrigger,Trigger6M)),NA())</f>
        <v>1.7796339180274075E-2</v>
      </c>
      <c r="O1543" s="52">
        <f>IFERROR(_xll.qlIndexFixing(ONIndex6M,I1543,TRUE,_xll.ohTrigger(RecalcTrigger,Trigger6M)),NA())</f>
        <v>1.7876054027912147E-2</v>
      </c>
      <c r="P1543" s="52">
        <f>IFERROR(_xll.qlIndexFixing(Index1Y,$H1543,TRUE,_xll.ohTrigger(RecalcTrigger,Trigger1Y)),NA())</f>
        <v>1.8029641029768839E-2</v>
      </c>
      <c r="Q1543" s="52">
        <f>IFERROR(_xll.qlIndexFixing(ONIndex1Y,I1543,TRUE,_xll.ohTrigger(RecalcTrigger,Trigger1Y)),NA())</f>
        <v>1.8152498638075443E-2</v>
      </c>
    </row>
    <row r="1544" spans="2:17" x14ac:dyDescent="0.2">
      <c r="B1544" s="46" t="s">
        <v>42</v>
      </c>
      <c r="D1544" s="49">
        <f>_xll.qlCalendarAdvance(Calendar,$D1543,B1544,"f",FALSE)</f>
        <v>50193</v>
      </c>
      <c r="E1544" s="49">
        <f>_xll.qlInterestRateIndexValueDate(IndexON,D1544)</f>
        <v>50193</v>
      </c>
      <c r="F1544" s="52">
        <f>IFERROR(_xll.qlIndexFixing(IndexON,D1544,TRUE,_xll.ohTrigger(RecalcTrigger,TriggerON)),NA())</f>
        <v>1.7381130246354459E-2</v>
      </c>
      <c r="H1544" s="49">
        <f>_xll.qlCalendarAdvance(Calendar,$H1543,B1544,"f",FALSE)</f>
        <v>50193</v>
      </c>
      <c r="I1544" s="49">
        <f>_xll.qlInterestRateIndexValueDate(Index1M,$H1544)</f>
        <v>50195</v>
      </c>
      <c r="J1544" s="52">
        <f>IFERROR(_xll.qlIndexFixing(Index1M,$H1544,TRUE,_xll.ohTrigger(RecalcTrigger,Trigger1M)),NA())</f>
        <v>1.7322085831552037E-2</v>
      </c>
      <c r="K1544" s="52">
        <f>IFERROR(_xll.qlIndexFixing(ONIndex1M,I1544,TRUE,_xll.ohTrigger(RecalcTrigger,Trigger1M)),NA())</f>
        <v>1.7329808795185642E-2</v>
      </c>
      <c r="L1544" s="52">
        <f>IFERROR(_xll.qlIndexFixing(Index3M,H1544,TRUE,_xll.ohTrigger(RecalcTrigger,Trigger3M)),NA())</f>
        <v>1.7741402882712223E-2</v>
      </c>
      <c r="M1544" s="52">
        <f>IFERROR(_xll.qlIndexFixing(ONIndex3M,I1544,TRUE,_xll.ohTrigger(RecalcTrigger,Trigger3M)),NA())</f>
        <v>1.7776051923634739E-2</v>
      </c>
      <c r="N1544" s="52">
        <f>IFERROR(_xll.qlIndexFixing(Index6M,$H1544,TRUE,_xll.ohTrigger(RecalcTrigger,Trigger6M)),NA())</f>
        <v>1.7785045750855634E-2</v>
      </c>
      <c r="O1544" s="52">
        <f>IFERROR(_xll.qlIndexFixing(ONIndex6M,I1544,TRUE,_xll.ohTrigger(RecalcTrigger,Trigger6M)),NA())</f>
        <v>1.7863067239387576E-2</v>
      </c>
      <c r="P1544" s="52">
        <f>IFERROR(_xll.qlIndexFixing(Index1Y,$H1544,TRUE,_xll.ohTrigger(RecalcTrigger,Trigger1Y)),NA())</f>
        <v>1.8018684678389806E-2</v>
      </c>
      <c r="Q1544" s="52">
        <f>IFERROR(_xll.qlIndexFixing(ONIndex1Y,I1544,TRUE,_xll.ohTrigger(RecalcTrigger,Trigger1Y)),NA())</f>
        <v>1.8140475448031879E-2</v>
      </c>
    </row>
    <row r="1545" spans="2:17" x14ac:dyDescent="0.2">
      <c r="B1545" s="46" t="s">
        <v>42</v>
      </c>
      <c r="D1545" s="49">
        <f>_xll.qlCalendarAdvance(Calendar,$D1544,B1545,"f",FALSE)</f>
        <v>50200</v>
      </c>
      <c r="E1545" s="49">
        <f>_xll.qlInterestRateIndexValueDate(IndexON,D1545)</f>
        <v>50200</v>
      </c>
      <c r="F1545" s="52">
        <f>IFERROR(_xll.qlIndexFixing(IndexON,D1545,TRUE,_xll.ohTrigger(RecalcTrigger,TriggerON)),NA())</f>
        <v>1.736947244211251E-2</v>
      </c>
      <c r="H1545" s="49">
        <f>_xll.qlCalendarAdvance(Calendar,$H1544,B1545,"f",FALSE)</f>
        <v>50200</v>
      </c>
      <c r="I1545" s="49">
        <f>_xll.qlInterestRateIndexValueDate(Index1M,$H1545)</f>
        <v>50202</v>
      </c>
      <c r="J1545" s="52">
        <f>IFERROR(_xll.qlIndexFixing(Index1M,$H1545,TRUE,_xll.ohTrigger(RecalcTrigger,Trigger1M)),NA())</f>
        <v>1.7309539580276645E-2</v>
      </c>
      <c r="K1545" s="52">
        <f>IFERROR(_xll.qlIndexFixing(ONIndex1M,I1545,TRUE,_xll.ohTrigger(RecalcTrigger,Trigger1M)),NA())</f>
        <v>1.7317220947781209E-2</v>
      </c>
      <c r="L1545" s="52">
        <f>IFERROR(_xll.qlIndexFixing(Index3M,H1545,TRUE,_xll.ohTrigger(RecalcTrigger,Trigger3M)),NA())</f>
        <v>1.7728887689361001E-2</v>
      </c>
      <c r="M1545" s="52">
        <f>IFERROR(_xll.qlIndexFixing(ONIndex3M,I1545,TRUE,_xll.ohTrigger(RecalcTrigger,Trigger3M)),NA())</f>
        <v>1.7763397608359099E-2</v>
      </c>
      <c r="N1545" s="52">
        <f>IFERROR(_xll.qlIndexFixing(Index6M,$H1545,TRUE,_xll.ohTrigger(RecalcTrigger,Trigger6M)),NA())</f>
        <v>1.7772423726102601E-2</v>
      </c>
      <c r="O1545" s="52">
        <f>IFERROR(_xll.qlIndexFixing(ONIndex6M,I1545,TRUE,_xll.ohTrigger(RecalcTrigger,Trigger6M)),NA())</f>
        <v>1.7850113756381347E-2</v>
      </c>
      <c r="P1545" s="52">
        <f>IFERROR(_xll.qlIndexFixing(Index1Y,$H1545,TRUE,_xll.ohTrigger(RecalcTrigger,Trigger1Y)),NA())</f>
        <v>1.8007781607944195E-2</v>
      </c>
      <c r="Q1545" s="52">
        <f>IFERROR(_xll.qlIndexFixing(ONIndex1Y,I1545,TRUE,_xll.ohTrigger(RecalcTrigger,Trigger1Y)),NA())</f>
        <v>1.8128497080294181E-2</v>
      </c>
    </row>
    <row r="1546" spans="2:17" x14ac:dyDescent="0.2">
      <c r="B1546" s="46" t="s">
        <v>42</v>
      </c>
      <c r="D1546" s="49">
        <f>_xll.qlCalendarAdvance(Calendar,$D1545,B1546,"f",FALSE)</f>
        <v>50207</v>
      </c>
      <c r="E1546" s="49">
        <f>_xll.qlInterestRateIndexValueDate(IndexON,D1546)</f>
        <v>50207</v>
      </c>
      <c r="F1546" s="52">
        <f>IFERROR(_xll.qlIndexFixing(IndexON,D1546,TRUE,_xll.ohTrigger(RecalcTrigger,TriggerON)),NA())</f>
        <v>1.7357841096306004E-2</v>
      </c>
      <c r="H1546" s="49">
        <f>_xll.qlCalendarAdvance(Calendar,$H1545,B1546,"f",FALSE)</f>
        <v>50207</v>
      </c>
      <c r="I1546" s="49">
        <f>_xll.qlInterestRateIndexValueDate(Index1M,$H1546)</f>
        <v>50209</v>
      </c>
      <c r="J1546" s="52">
        <f>IFERROR(_xll.qlIndexFixing(Index1M,$H1546,TRUE,_xll.ohTrigger(RecalcTrigger,Trigger1M)),NA())</f>
        <v>1.7297030314465944E-2</v>
      </c>
      <c r="K1546" s="52">
        <f>IFERROR(_xll.qlIndexFixing(ONIndex1M,I1546,TRUE,_xll.ohTrigger(RecalcTrigger,Trigger1M)),NA())</f>
        <v>1.7304669545223916E-2</v>
      </c>
      <c r="L1546" s="52">
        <f>IFERROR(_xll.qlIndexFixing(Index3M,H1546,TRUE,_xll.ohTrigger(RecalcTrigger,Trigger3M)),NA())</f>
        <v>1.771640617268861E-2</v>
      </c>
      <c r="M1546" s="52">
        <f>IFERROR(_xll.qlIndexFixing(ONIndex3M,I1546,TRUE,_xll.ohTrigger(RecalcTrigger,Trigger3M)),NA())</f>
        <v>1.775077520036028E-2</v>
      </c>
      <c r="N1546" s="52">
        <f>IFERROR(_xll.qlIndexFixing(Index6M,$H1546,TRUE,_xll.ohTrigger(RecalcTrigger,Trigger6M)),NA())</f>
        <v>1.7759839011770112E-2</v>
      </c>
      <c r="O1546" s="52">
        <f>IFERROR(_xll.qlIndexFixing(ONIndex6M,I1546,TRUE,_xll.ohTrigger(RecalcTrigger,Trigger6M)),NA())</f>
        <v>1.7837193846439447E-2</v>
      </c>
      <c r="P1546" s="52">
        <f>IFERROR(_xll.qlIndexFixing(Index1Y,$H1546,TRUE,_xll.ohTrigger(RecalcTrigger,Trigger1Y)),NA())</f>
        <v>1.7996932112565374E-2</v>
      </c>
      <c r="Q1546" s="52">
        <f>IFERROR(_xll.qlIndexFixing(ONIndex1Y,I1546,TRUE,_xll.ohTrigger(RecalcTrigger,Trigger1Y)),NA())</f>
        <v>1.8116563825270049E-2</v>
      </c>
    </row>
    <row r="1547" spans="2:17" x14ac:dyDescent="0.2">
      <c r="B1547" s="46" t="s">
        <v>42</v>
      </c>
      <c r="D1547" s="49">
        <f>_xll.qlCalendarAdvance(Calendar,$D1546,B1547,"f",FALSE)</f>
        <v>50214</v>
      </c>
      <c r="E1547" s="49">
        <f>_xll.qlInterestRateIndexValueDate(IndexON,D1547)</f>
        <v>50214</v>
      </c>
      <c r="F1547" s="52">
        <f>IFERROR(_xll.qlIndexFixing(IndexON,D1547,TRUE,_xll.ohTrigger(RecalcTrigger,TriggerON)),NA())</f>
        <v>1.7346236459374609E-2</v>
      </c>
      <c r="H1547" s="49">
        <f>_xll.qlCalendarAdvance(Calendar,$H1546,B1547,"f",FALSE)</f>
        <v>50214</v>
      </c>
      <c r="I1547" s="49">
        <f>_xll.qlInterestRateIndexValueDate(Index1M,$H1547)</f>
        <v>50216</v>
      </c>
      <c r="J1547" s="52">
        <f>IFERROR(_xll.qlIndexFixing(Index1M,$H1547,TRUE,_xll.ohTrigger(RecalcTrigger,Trigger1M)),NA())</f>
        <v>1.7284558321877252E-2</v>
      </c>
      <c r="K1547" s="52">
        <f>IFERROR(_xll.qlIndexFixing(ONIndex1M,I1547,TRUE,_xll.ohTrigger(RecalcTrigger,Trigger1M)),NA())</f>
        <v>1.7292154874644083E-2</v>
      </c>
      <c r="L1547" s="52">
        <f>IFERROR(_xll.qlIndexFixing(Index3M,H1547,TRUE,_xll.ohTrigger(RecalcTrigger,Trigger3M)),NA())</f>
        <v>1.7703958600056847E-2</v>
      </c>
      <c r="M1547" s="52">
        <f>IFERROR(_xll.qlIndexFixing(ONIndex3M,I1547,TRUE,_xll.ohTrigger(RecalcTrigger,Trigger3M)),NA())</f>
        <v>1.7738184966464843E-2</v>
      </c>
      <c r="N1547" s="52">
        <f>IFERROR(_xll.qlIndexFixing(Index6M,$H1547,TRUE,_xll.ohTrigger(RecalcTrigger,Trigger6M)),NA())</f>
        <v>1.7745951834316934E-2</v>
      </c>
      <c r="O1547" s="52">
        <f>IFERROR(_xll.qlIndexFixing(ONIndex6M,I1547,TRUE,_xll.ohTrigger(RecalcTrigger,Trigger6M)),NA())</f>
        <v>1.7824307777107862E-2</v>
      </c>
      <c r="P1547" s="52">
        <f>IFERROR(_xll.qlIndexFixing(Index1Y,$H1547,TRUE,_xll.ohTrigger(RecalcTrigger,Trigger1Y)),NA())</f>
        <v>1.7986136486382785E-2</v>
      </c>
      <c r="Q1547" s="52">
        <f>IFERROR(_xll.qlIndexFixing(ONIndex1Y,I1547,TRUE,_xll.ohTrigger(RecalcTrigger,Trigger1Y)),NA())</f>
        <v>1.8104675973686923E-2</v>
      </c>
    </row>
    <row r="1548" spans="2:17" x14ac:dyDescent="0.2">
      <c r="B1548" s="46" t="s">
        <v>42</v>
      </c>
      <c r="D1548" s="49">
        <f>_xll.qlCalendarAdvance(Calendar,$D1547,B1548,"f",FALSE)</f>
        <v>50221</v>
      </c>
      <c r="E1548" s="49">
        <f>_xll.qlInterestRateIndexValueDate(IndexON,D1548)</f>
        <v>50221</v>
      </c>
      <c r="F1548" s="52">
        <f>IFERROR(_xll.qlIndexFixing(IndexON,D1548,TRUE,_xll.ohTrigger(RecalcTrigger,TriggerON)),NA())</f>
        <v>1.7334658781358314E-2</v>
      </c>
      <c r="H1548" s="49">
        <f>_xll.qlCalendarAdvance(Calendar,$H1547,B1548,"f",FALSE)</f>
        <v>50221</v>
      </c>
      <c r="I1548" s="49">
        <f>_xll.qlInterestRateIndexValueDate(Index1M,$H1548)</f>
        <v>50223</v>
      </c>
      <c r="J1548" s="52">
        <f>IFERROR(_xll.qlIndexFixing(Index1M,$H1548,TRUE,_xll.ohTrigger(RecalcTrigger,Trigger1M)),NA())</f>
        <v>1.727212389026539E-2</v>
      </c>
      <c r="K1548" s="52">
        <f>IFERROR(_xll.qlIndexFixing(ONIndex1M,I1548,TRUE,_xll.ohTrigger(RecalcTrigger,Trigger1M)),NA())</f>
        <v>1.7279677223811518E-2</v>
      </c>
      <c r="L1548" s="52">
        <f>IFERROR(_xll.qlIndexFixing(Index3M,H1548,TRUE,_xll.ohTrigger(RecalcTrigger,Trigger3M)),NA())</f>
        <v>1.7691545238829227E-2</v>
      </c>
      <c r="M1548" s="52">
        <f>IFERROR(_xll.qlIndexFixing(ONIndex3M,I1548,TRUE,_xll.ohTrigger(RecalcTrigger,Trigger3M)),NA())</f>
        <v>1.7725627172699987E-2</v>
      </c>
      <c r="N1548" s="52">
        <f>IFERROR(_xll.qlIndexFixing(Index6M,$H1548,TRUE,_xll.ohTrigger(RecalcTrigger,Trigger6M)),NA())</f>
        <v>1.7733449108577055E-2</v>
      </c>
      <c r="O1548" s="52">
        <f>IFERROR(_xll.qlIndexFixing(ONIndex6M,I1548,TRUE,_xll.ohTrigger(RecalcTrigger,Trigger6M)),NA())</f>
        <v>1.7811455816172383E-2</v>
      </c>
      <c r="P1548" s="52">
        <f>IFERROR(_xll.qlIndexFixing(Index1Y,$H1548,TRUE,_xll.ohTrigger(RecalcTrigger,Trigger1Y)),NA())</f>
        <v>1.7975395023521253E-2</v>
      </c>
      <c r="Q1548" s="52">
        <f>IFERROR(_xll.qlIndexFixing(ONIndex1Y,I1548,TRUE,_xll.ohTrigger(RecalcTrigger,Trigger1Y)),NA())</f>
        <v>1.8092833816032439E-2</v>
      </c>
    </row>
    <row r="1549" spans="2:17" x14ac:dyDescent="0.2">
      <c r="B1549" s="46" t="s">
        <v>42</v>
      </c>
      <c r="D1549" s="49">
        <f>_xll.qlCalendarAdvance(Calendar,$D1548,B1549,"f",FALSE)</f>
        <v>50228</v>
      </c>
      <c r="E1549" s="49">
        <f>_xll.qlInterestRateIndexValueDate(IndexON,D1549)</f>
        <v>50228</v>
      </c>
      <c r="F1549" s="52">
        <f>IFERROR(_xll.qlIndexFixing(IndexON,D1549,TRUE,_xll.ohTrigger(RecalcTrigger,TriggerON)),NA())</f>
        <v>1.7323108312856661E-2</v>
      </c>
      <c r="H1549" s="49">
        <f>_xll.qlCalendarAdvance(Calendar,$H1548,B1549,"f",FALSE)</f>
        <v>50228</v>
      </c>
      <c r="I1549" s="49">
        <f>_xll.qlInterestRateIndexValueDate(Index1M,$H1549)</f>
        <v>50230</v>
      </c>
      <c r="J1549" s="52">
        <f>IFERROR(_xll.qlIndexFixing(Index1M,$H1549,TRUE,_xll.ohTrigger(RecalcTrigger,Trigger1M)),NA())</f>
        <v>1.7259727307377681E-2</v>
      </c>
      <c r="K1549" s="52">
        <f>IFERROR(_xll.qlIndexFixing(ONIndex1M,I1549,TRUE,_xll.ohTrigger(RecalcTrigger,Trigger1M)),NA())</f>
        <v>1.7267236880016412E-2</v>
      </c>
      <c r="L1549" s="52">
        <f>IFERROR(_xll.qlIndexFixing(Index3M,H1549,TRUE,_xll.ohTrigger(RecalcTrigger,Trigger3M)),NA())</f>
        <v>1.7679166356362321E-2</v>
      </c>
      <c r="M1549" s="52">
        <f>IFERROR(_xll.qlIndexFixing(ONIndex3M,I1549,TRUE,_xll.ohTrigger(RecalcTrigger,Trigger3M)),NA())</f>
        <v>1.7713102086132082E-2</v>
      </c>
      <c r="N1549" s="52">
        <f>IFERROR(_xll.qlIndexFixing(Index6M,$H1549,TRUE,_xll.ohTrigger(RecalcTrigger,Trigger6M)),NA())</f>
        <v>1.7720984565829E-2</v>
      </c>
      <c r="O1549" s="52">
        <f>IFERROR(_xll.qlIndexFixing(ONIndex6M,I1549,TRUE,_xll.ohTrigger(RecalcTrigger,Trigger6M)),NA())</f>
        <v>1.7798638231178998E-2</v>
      </c>
      <c r="P1549" s="52">
        <f>IFERROR(_xll.qlIndexFixing(Index1Y,$H1549,TRUE,_xll.ohTrigger(RecalcTrigger,Trigger1Y)),NA())</f>
        <v>1.7964708018102554E-2</v>
      </c>
      <c r="Q1549" s="52">
        <f>IFERROR(_xll.qlIndexFixing(ONIndex1Y,I1549,TRUE,_xll.ohTrigger(RecalcTrigger,Trigger1Y)),NA())</f>
        <v>1.8081037642874165E-2</v>
      </c>
    </row>
    <row r="1550" spans="2:17" x14ac:dyDescent="0.2">
      <c r="B1550" s="46" t="s">
        <v>42</v>
      </c>
      <c r="D1550" s="49">
        <f>_xll.qlCalendarAdvance(Calendar,$D1549,B1550,"f",FALSE)</f>
        <v>50235</v>
      </c>
      <c r="E1550" s="49">
        <f>_xll.qlInterestRateIndexValueDate(IndexON,D1550)</f>
        <v>50235</v>
      </c>
      <c r="F1550" s="52">
        <f>IFERROR(_xll.qlIndexFixing(IndexON,D1550,TRUE,_xll.ohTrigger(RecalcTrigger,TriggerON)),NA())</f>
        <v>1.7311585303829702E-2</v>
      </c>
      <c r="H1550" s="49">
        <f>_xll.qlCalendarAdvance(Calendar,$H1549,B1550,"f",FALSE)</f>
        <v>50235</v>
      </c>
      <c r="I1550" s="49">
        <f>_xll.qlInterestRateIndexValueDate(Index1M,$H1550)</f>
        <v>50237</v>
      </c>
      <c r="J1550" s="52">
        <f>IFERROR(_xll.qlIndexFixing(Index1M,$H1550,TRUE,_xll.ohTrigger(RecalcTrigger,Trigger1M)),NA())</f>
        <v>1.7247368860971446E-2</v>
      </c>
      <c r="K1550" s="52">
        <f>IFERROR(_xll.qlIndexFixing(ONIndex1M,I1550,TRUE,_xll.ohTrigger(RecalcTrigger,Trigger1M)),NA())</f>
        <v>1.7254834130708829E-2</v>
      </c>
      <c r="L1550" s="52">
        <f>IFERROR(_xll.qlIndexFixing(Index3M,H1550,TRUE,_xll.ohTrigger(RecalcTrigger,Trigger3M)),NA())</f>
        <v>1.7666822220012701E-2</v>
      </c>
      <c r="M1550" s="52">
        <f>IFERROR(_xll.qlIndexFixing(ONIndex3M,I1550,TRUE,_xll.ohTrigger(RecalcTrigger,Trigger3M)),NA())</f>
        <v>1.7700609972628456E-2</v>
      </c>
      <c r="N1550" s="52">
        <f>IFERROR(_xll.qlIndexFixing(Index6M,$H1550,TRUE,_xll.ohTrigger(RecalcTrigger,Trigger6M)),NA())</f>
        <v>1.7708558475409579E-2</v>
      </c>
      <c r="O1550" s="52">
        <f>IFERROR(_xll.qlIndexFixing(ONIndex6M,I1550,TRUE,_xll.ohTrigger(RecalcTrigger,Trigger6M)),NA())</f>
        <v>1.7785855289753627E-2</v>
      </c>
      <c r="P1550" s="52">
        <f>IFERROR(_xll.qlIndexFixing(Index1Y,$H1550,TRUE,_xll.ohTrigger(RecalcTrigger,Trigger1Y)),NA())</f>
        <v>1.7954075764244286E-2</v>
      </c>
      <c r="Q1550" s="52">
        <f>IFERROR(_xll.qlIndexFixing(ONIndex1Y,I1550,TRUE,_xll.ohTrigger(RecalcTrigger,Trigger1Y)),NA())</f>
        <v>1.8069287744779672E-2</v>
      </c>
    </row>
    <row r="1551" spans="2:17" x14ac:dyDescent="0.2">
      <c r="B1551" s="46" t="s">
        <v>42</v>
      </c>
      <c r="D1551" s="49">
        <f>_xll.qlCalendarAdvance(Calendar,$D1550,B1551,"f",FALSE)</f>
        <v>50242</v>
      </c>
      <c r="E1551" s="49">
        <f>_xll.qlInterestRateIndexValueDate(IndexON,D1551)</f>
        <v>50242</v>
      </c>
      <c r="F1551" s="52">
        <f>IFERROR(_xll.qlIndexFixing(IndexON,D1551,TRUE,_xll.ohTrigger(RecalcTrigger,TriggerON)),NA())</f>
        <v>1.7300090004797042E-2</v>
      </c>
      <c r="H1551" s="49">
        <f>_xll.qlCalendarAdvance(Calendar,$H1550,B1551,"f",FALSE)</f>
        <v>50242</v>
      </c>
      <c r="I1551" s="49">
        <f>_xll.qlInterestRateIndexValueDate(Index1M,$H1551)</f>
        <v>50244</v>
      </c>
      <c r="J1551" s="52">
        <f>IFERROR(_xll.qlIndexFixing(Index1M,$H1551,TRUE,_xll.ohTrigger(RecalcTrigger,Trigger1M)),NA())</f>
        <v>1.7235048838796507E-2</v>
      </c>
      <c r="K1551" s="52">
        <f>IFERROR(_xll.qlIndexFixing(ONIndex1M,I1551,TRUE,_xll.ohTrigger(RecalcTrigger,Trigger1M)),NA())</f>
        <v>1.7242469263338833E-2</v>
      </c>
      <c r="L1551" s="52">
        <f>IFERROR(_xll.qlIndexFixing(Index3M,H1551,TRUE,_xll.ohTrigger(RecalcTrigger,Trigger3M)),NA())</f>
        <v>1.765451309713173E-2</v>
      </c>
      <c r="M1551" s="52">
        <f>IFERROR(_xll.qlIndexFixing(ONIndex3M,I1551,TRUE,_xll.ohTrigger(RecalcTrigger,Trigger3M)),NA())</f>
        <v>1.7688151099095606E-2</v>
      </c>
      <c r="N1551" s="52">
        <f>IFERROR(_xll.qlIndexFixing(Index6M,$H1551,TRUE,_xll.ohTrigger(RecalcTrigger,Trigger6M)),NA())</f>
        <v>1.7696171106652163E-2</v>
      </c>
      <c r="O1551" s="52">
        <f>IFERROR(_xll.qlIndexFixing(ONIndex6M,I1551,TRUE,_xll.ohTrigger(RecalcTrigger,Trigger6M)),NA())</f>
        <v>1.7773107259602128E-2</v>
      </c>
      <c r="P1551" s="52">
        <f>IFERROR(_xll.qlIndexFixing(Index1Y,$H1551,TRUE,_xll.ohTrigger(RecalcTrigger,Trigger1Y)),NA())</f>
        <v>1.7943498556060342E-2</v>
      </c>
      <c r="Q1551" s="52">
        <f>IFERROR(_xll.qlIndexFixing(ONIndex1Y,I1551,TRUE,_xll.ohTrigger(RecalcTrigger,Trigger1Y)),NA())</f>
        <v>1.8057584412396466E-2</v>
      </c>
    </row>
    <row r="1552" spans="2:17" x14ac:dyDescent="0.2">
      <c r="B1552" s="46" t="s">
        <v>42</v>
      </c>
      <c r="D1552" s="49">
        <f>_xll.qlCalendarAdvance(Calendar,$D1551,B1552,"f",FALSE)</f>
        <v>50249</v>
      </c>
      <c r="E1552" s="49">
        <f>_xll.qlInterestRateIndexValueDate(IndexON,D1552)</f>
        <v>50249</v>
      </c>
      <c r="F1552" s="52">
        <f>IFERROR(_xll.qlIndexFixing(IndexON,D1552,TRUE,_xll.ohTrigger(RecalcTrigger,TriggerON)),NA())</f>
        <v>1.7288622665958542E-2</v>
      </c>
      <c r="H1552" s="49">
        <f>_xll.qlCalendarAdvance(Calendar,$H1551,B1552,"f",FALSE)</f>
        <v>50249</v>
      </c>
      <c r="I1552" s="49">
        <f>_xll.qlInterestRateIndexValueDate(Index1M,$H1552)</f>
        <v>50251</v>
      </c>
      <c r="J1552" s="52">
        <f>IFERROR(_xll.qlIndexFixing(Index1M,$H1552,TRUE,_xll.ohTrigger(RecalcTrigger,Trigger1M)),NA())</f>
        <v>1.7222767528605187E-2</v>
      </c>
      <c r="K1552" s="52">
        <f>IFERROR(_xll.qlIndexFixing(ONIndex1M,I1552,TRUE,_xll.ohTrigger(RecalcTrigger,Trigger1M)),NA())</f>
        <v>1.7230142565196616E-2</v>
      </c>
      <c r="L1552" s="52">
        <f>IFERROR(_xll.qlIndexFixing(Index3M,H1552,TRUE,_xll.ohTrigger(RecalcTrigger,Trigger3M)),NA())</f>
        <v>1.7642239255070764E-2</v>
      </c>
      <c r="M1552" s="52">
        <f>IFERROR(_xll.qlIndexFixing(ONIndex3M,I1552,TRUE,_xll.ohTrigger(RecalcTrigger,Trigger3M)),NA())</f>
        <v>1.7675725731880476E-2</v>
      </c>
      <c r="N1552" s="52">
        <f>IFERROR(_xll.qlIndexFixing(Index6M,$H1552,TRUE,_xll.ohTrigger(RecalcTrigger,Trigger6M)),NA())</f>
        <v>1.768512932646895E-2</v>
      </c>
      <c r="O1552" s="52">
        <f>IFERROR(_xll.qlIndexFixing(ONIndex6M,I1552,TRUE,_xll.ohTrigger(RecalcTrigger,Trigger6M)),NA())</f>
        <v>1.7760394408110614E-2</v>
      </c>
      <c r="P1552" s="52">
        <f>IFERROR(_xll.qlIndexFixing(Index1Y,$H1552,TRUE,_xll.ohTrigger(RecalcTrigger,Trigger1Y)),NA())</f>
        <v>1.7932976687661317E-2</v>
      </c>
      <c r="Q1552" s="52">
        <f>IFERROR(_xll.qlIndexFixing(ONIndex1Y,I1552,TRUE,_xll.ohTrigger(RecalcTrigger,Trigger1Y)),NA())</f>
        <v>1.804592793621218E-2</v>
      </c>
    </row>
    <row r="1553" spans="2:17" x14ac:dyDescent="0.2">
      <c r="B1553" s="46" t="s">
        <v>42</v>
      </c>
      <c r="D1553" s="49">
        <f>_xll.qlCalendarAdvance(Calendar,$D1552,B1553,"f",FALSE)</f>
        <v>50256</v>
      </c>
      <c r="E1553" s="49">
        <f>_xll.qlInterestRateIndexValueDate(IndexON,D1553)</f>
        <v>50256</v>
      </c>
      <c r="F1553" s="52">
        <f>IFERROR(_xll.qlIndexFixing(IndexON,D1553,TRUE,_xll.ohTrigger(RecalcTrigger,TriggerON)),NA())</f>
        <v>1.7277183537673935E-2</v>
      </c>
      <c r="H1553" s="49">
        <f>_xll.qlCalendarAdvance(Calendar,$H1552,B1553,"f",FALSE)</f>
        <v>50256</v>
      </c>
      <c r="I1553" s="49">
        <f>_xll.qlInterestRateIndexValueDate(Index1M,$H1553)</f>
        <v>50258</v>
      </c>
      <c r="J1553" s="52">
        <f>IFERROR(_xll.qlIndexFixing(Index1M,$H1553,TRUE,_xll.ohTrigger(RecalcTrigger,Trigger1M)),NA())</f>
        <v>1.7210525218142314E-2</v>
      </c>
      <c r="K1553" s="52">
        <f>IFERROR(_xll.qlIndexFixing(ONIndex1M,I1553,TRUE,_xll.ohTrigger(RecalcTrigger,Trigger1M)),NA())</f>
        <v>1.721785432413192E-2</v>
      </c>
      <c r="L1553" s="52">
        <f>IFERROR(_xll.qlIndexFixing(Index3M,H1553,TRUE,_xll.ohTrigger(RecalcTrigger,Trigger3M)),NA())</f>
        <v>1.7630000961177686E-2</v>
      </c>
      <c r="M1553" s="52">
        <f>IFERROR(_xll.qlIndexFixing(ONIndex3M,I1553,TRUE,_xll.ohTrigger(RecalcTrigger,Trigger3M)),NA())</f>
        <v>1.7663334137569819E-2</v>
      </c>
      <c r="N1553" s="52">
        <f>IFERROR(_xll.qlIndexFixing(Index6M,$H1553,TRUE,_xll.ohTrigger(RecalcTrigger,Trigger6M)),NA())</f>
        <v>1.7671513611430625E-2</v>
      </c>
      <c r="O1553" s="52">
        <f>IFERROR(_xll.qlIndexFixing(ONIndex6M,I1553,TRUE,_xll.ohTrigger(RecalcTrigger,Trigger6M)),NA())</f>
        <v>1.774771700322475E-2</v>
      </c>
      <c r="P1553" s="52">
        <f>IFERROR(_xll.qlIndexFixing(Index1Y,$H1553,TRUE,_xll.ohTrigger(RecalcTrigger,Trigger1Y)),NA())</f>
        <v>1.7922510453154523E-2</v>
      </c>
      <c r="Q1553" s="52">
        <f>IFERROR(_xll.qlIndexFixing(ONIndex1Y,I1553,TRUE,_xll.ohTrigger(RecalcTrigger,Trigger1Y)),NA())</f>
        <v>1.8034318606874322E-2</v>
      </c>
    </row>
    <row r="1554" spans="2:17" x14ac:dyDescent="0.2">
      <c r="B1554" s="46" t="s">
        <v>42</v>
      </c>
      <c r="D1554" s="49">
        <f>_xll.qlCalendarAdvance(Calendar,$D1553,B1554,"f",FALSE)</f>
        <v>50263</v>
      </c>
      <c r="E1554" s="49">
        <f>_xll.qlInterestRateIndexValueDate(IndexON,D1554)</f>
        <v>50263</v>
      </c>
      <c r="F1554" s="52">
        <f>IFERROR(_xll.qlIndexFixing(IndexON,D1554,TRUE,_xll.ohTrigger(RecalcTrigger,TriggerON)),NA())</f>
        <v>1.7265772870143081E-2</v>
      </c>
      <c r="H1554" s="49">
        <f>_xll.qlCalendarAdvance(Calendar,$H1553,B1554,"f",FALSE)</f>
        <v>50263</v>
      </c>
      <c r="I1554" s="49">
        <f>_xll.qlInterestRateIndexValueDate(Index1M,$H1554)</f>
        <v>50265</v>
      </c>
      <c r="J1554" s="52">
        <f>IFERROR(_xll.qlIndexFixing(Index1M,$H1554,TRUE,_xll.ohTrigger(RecalcTrigger,Trigger1M)),NA())</f>
        <v>1.7198322195157711E-2</v>
      </c>
      <c r="K1554" s="52">
        <f>IFERROR(_xll.qlIndexFixing(ONIndex1M,I1554,TRUE,_xll.ohTrigger(RecalcTrigger,Trigger1M)),NA())</f>
        <v>1.7205604827275067E-2</v>
      </c>
      <c r="L1554" s="52">
        <f>IFERROR(_xll.qlIndexFixing(Index3M,H1554,TRUE,_xll.ohTrigger(RecalcTrigger,Trigger3M)),NA())</f>
        <v>1.7617798482800377E-2</v>
      </c>
      <c r="M1554" s="52">
        <f>IFERROR(_xll.qlIndexFixing(ONIndex3M,I1554,TRUE,_xll.ohTrigger(RecalcTrigger,Trigger3M)),NA())</f>
        <v>1.7650976582350708E-2</v>
      </c>
      <c r="N1554" s="52">
        <f>IFERROR(_xll.qlIndexFixing(Index6M,$H1554,TRUE,_xll.ohTrigger(RecalcTrigger,Trigger6M)),NA())</f>
        <v>1.7659244023610469E-2</v>
      </c>
      <c r="O1554" s="52">
        <f>IFERROR(_xll.qlIndexFixing(ONIndex6M,I1554,TRUE,_xll.ohTrigger(RecalcTrigger,Trigger6M)),NA())</f>
        <v>1.7735075312410586E-2</v>
      </c>
      <c r="P1554" s="52">
        <f>IFERROR(_xll.qlIndexFixing(Index1Y,$H1554,TRUE,_xll.ohTrigger(RecalcTrigger,Trigger1Y)),NA())</f>
        <v>1.7912100146643989E-2</v>
      </c>
      <c r="Q1554" s="52">
        <f>IFERROR(_xll.qlIndexFixing(ONIndex1Y,I1554,TRUE,_xll.ohTrigger(RecalcTrigger,Trigger1Y)),NA())</f>
        <v>1.8022756714870525E-2</v>
      </c>
    </row>
    <row r="1555" spans="2:17" x14ac:dyDescent="0.2">
      <c r="B1555" s="46" t="s">
        <v>42</v>
      </c>
      <c r="D1555" s="49">
        <f>_xll.qlCalendarAdvance(Calendar,$D1554,B1555,"f",FALSE)</f>
        <v>50270</v>
      </c>
      <c r="E1555" s="49">
        <f>_xll.qlInterestRateIndexValueDate(IndexON,D1555)</f>
        <v>50270</v>
      </c>
      <c r="F1555" s="52">
        <f>IFERROR(_xll.qlIndexFixing(IndexON,D1555,TRUE,_xll.ohTrigger(RecalcTrigger,TriggerON)),NA())</f>
        <v>1.7254390913485906E-2</v>
      </c>
      <c r="H1555" s="49">
        <f>_xll.qlCalendarAdvance(Calendar,$H1554,B1555,"f",FALSE)</f>
        <v>50270</v>
      </c>
      <c r="I1555" s="49">
        <f>_xll.qlInterestRateIndexValueDate(Index1M,$H1555)</f>
        <v>50272</v>
      </c>
      <c r="J1555" s="52">
        <f>IFERROR(_xll.qlIndexFixing(Index1M,$H1555,TRUE,_xll.ohTrigger(RecalcTrigger,Trigger1M)),NA())</f>
        <v>1.7186158747403701E-2</v>
      </c>
      <c r="K1555" s="52">
        <f>IFERROR(_xll.qlIndexFixing(ONIndex1M,I1555,TRUE,_xll.ohTrigger(RecalcTrigger,Trigger1M)),NA())</f>
        <v>1.719339436207612E-2</v>
      </c>
      <c r="L1555" s="52">
        <f>IFERROR(_xll.qlIndexFixing(Index3M,H1555,TRUE,_xll.ohTrigger(RecalcTrigger,Trigger3M)),NA())</f>
        <v>1.7605632087278032E-2</v>
      </c>
      <c r="M1555" s="52">
        <f>IFERROR(_xll.qlIndexFixing(ONIndex3M,I1555,TRUE,_xll.ohTrigger(RecalcTrigger,Trigger3M)),NA())</f>
        <v>1.7638653333209575E-2</v>
      </c>
      <c r="N1555" s="52">
        <f>IFERROR(_xll.qlIndexFixing(Index6M,$H1555,TRUE,_xll.ohTrigger(RecalcTrigger,Trigger6M)),NA())</f>
        <v>1.7647014234738537E-2</v>
      </c>
      <c r="O1555" s="52">
        <f>IFERROR(_xll.qlIndexFixing(ONIndex6M,I1555,TRUE,_xll.ohTrigger(RecalcTrigger,Trigger6M)),NA())</f>
        <v>1.772246960337398E-2</v>
      </c>
      <c r="P1555" s="52">
        <f>IFERROR(_xll.qlIndexFixing(Index1Y,$H1555,TRUE,_xll.ohTrigger(RecalcTrigger,Trigger1Y)),NA())</f>
        <v>1.7901746062230901E-2</v>
      </c>
      <c r="Q1555" s="52">
        <f>IFERROR(_xll.qlIndexFixing(ONIndex1Y,I1555,TRUE,_xll.ohTrigger(RecalcTrigger,Trigger1Y)),NA())</f>
        <v>1.801124255092823E-2</v>
      </c>
    </row>
    <row r="1556" spans="2:17" x14ac:dyDescent="0.2">
      <c r="B1556" s="46" t="s">
        <v>42</v>
      </c>
      <c r="D1556" s="49">
        <f>_xll.qlCalendarAdvance(Calendar,$D1555,B1556,"f",FALSE)</f>
        <v>50277</v>
      </c>
      <c r="E1556" s="49">
        <f>_xll.qlInterestRateIndexValueDate(IndexON,D1556)</f>
        <v>50277</v>
      </c>
      <c r="F1556" s="52">
        <f>IFERROR(_xll.qlIndexFixing(IndexON,D1556,TRUE,_xll.ohTrigger(RecalcTrigger,TriggerON)),NA())</f>
        <v>1.7243037918461823E-2</v>
      </c>
      <c r="H1556" s="49">
        <f>_xll.qlCalendarAdvance(Calendar,$H1555,B1556,"f",FALSE)</f>
        <v>50277</v>
      </c>
      <c r="I1556" s="49">
        <f>_xll.qlInterestRateIndexValueDate(Index1M,$H1556)</f>
        <v>50279</v>
      </c>
      <c r="J1556" s="52">
        <f>IFERROR(_xll.qlIndexFixing(Index1M,$H1556,TRUE,_xll.ohTrigger(RecalcTrigger,Trigger1M)),NA())</f>
        <v>1.7174035162622614E-2</v>
      </c>
      <c r="K1556" s="52">
        <f>IFERROR(_xll.qlIndexFixing(ONIndex1M,I1556,TRUE,_xll.ohTrigger(RecalcTrigger,Trigger1M)),NA())</f>
        <v>1.7181223216145014E-2</v>
      </c>
      <c r="L1556" s="52">
        <f>IFERROR(_xll.qlIndexFixing(Index3M,H1556,TRUE,_xll.ohTrigger(RecalcTrigger,Trigger3M)),NA())</f>
        <v>1.7593502041955929E-2</v>
      </c>
      <c r="M1556" s="52">
        <f>IFERROR(_xll.qlIndexFixing(ONIndex3M,I1556,TRUE,_xll.ohTrigger(RecalcTrigger,Trigger3M)),NA())</f>
        <v>1.7626364656093685E-2</v>
      </c>
      <c r="N1556" s="52">
        <f>IFERROR(_xll.qlIndexFixing(Index6M,$H1556,TRUE,_xll.ohTrigger(RecalcTrigger,Trigger6M)),NA())</f>
        <v>1.7636103190731188E-2</v>
      </c>
      <c r="O1556" s="52">
        <f>IFERROR(_xll.qlIndexFixing(ONIndex6M,I1556,TRUE,_xll.ohTrigger(RecalcTrigger,Trigger6M)),NA())</f>
        <v>1.7709900143580981E-2</v>
      </c>
      <c r="P1556" s="52">
        <f>IFERROR(_xll.qlIndexFixing(Index1Y,$H1556,TRUE,_xll.ohTrigger(RecalcTrigger,Trigger1Y)),NA())</f>
        <v>1.789144849401381E-2</v>
      </c>
      <c r="Q1556" s="52">
        <f>IFERROR(_xll.qlIndexFixing(ONIndex1Y,I1556,TRUE,_xll.ohTrigger(RecalcTrigger,Trigger1Y)),NA())</f>
        <v>1.7999776405455137E-2</v>
      </c>
    </row>
    <row r="1557" spans="2:17" x14ac:dyDescent="0.2">
      <c r="B1557" s="46" t="s">
        <v>42</v>
      </c>
      <c r="D1557" s="49">
        <f>_xll.qlCalendarAdvance(Calendar,$D1556,B1557,"f",FALSE)</f>
        <v>50284</v>
      </c>
      <c r="E1557" s="49">
        <f>_xll.qlInterestRateIndexValueDate(IndexON,D1557)</f>
        <v>50284</v>
      </c>
      <c r="F1557" s="52">
        <f>IFERROR(_xll.qlIndexFixing(IndexON,D1557,TRUE,_xll.ohTrigger(RecalcTrigger,TriggerON)),NA())</f>
        <v>1.7231714134791076E-2</v>
      </c>
      <c r="H1557" s="49">
        <f>_xll.qlCalendarAdvance(Calendar,$H1556,B1557,"f",FALSE)</f>
        <v>50284</v>
      </c>
      <c r="I1557" s="49">
        <f>_xll.qlInterestRateIndexValueDate(Index1M,$H1557)</f>
        <v>50286</v>
      </c>
      <c r="J1557" s="52">
        <f>IFERROR(_xll.qlIndexFixing(Index1M,$H1557,TRUE,_xll.ohTrigger(RecalcTrigger,Trigger1M)),NA())</f>
        <v>1.7161951728561775E-2</v>
      </c>
      <c r="K1557" s="52">
        <f>IFERROR(_xll.qlIndexFixing(ONIndex1M,I1557,TRUE,_xll.ohTrigger(RecalcTrigger,Trigger1M)),NA())</f>
        <v>1.7169091676771941E-2</v>
      </c>
      <c r="L1557" s="52">
        <f>IFERROR(_xll.qlIndexFixing(Index3M,H1557,TRUE,_xll.ohTrigger(RecalcTrigger,Trigger3M)),NA())</f>
        <v>1.7581836772347766E-2</v>
      </c>
      <c r="M1557" s="52">
        <f>IFERROR(_xll.qlIndexFixing(ONIndex3M,I1557,TRUE,_xll.ohTrigger(RecalcTrigger,Trigger3M)),NA())</f>
        <v>1.761411081798947E-2</v>
      </c>
      <c r="N1557" s="52">
        <f>IFERROR(_xll.qlIndexFixing(Index6M,$H1557,TRUE,_xll.ohTrigger(RecalcTrigger,Trigger6M)),NA())</f>
        <v>1.7624795447314857E-2</v>
      </c>
      <c r="O1557" s="52">
        <f>IFERROR(_xll.qlIndexFixing(ONIndex6M,I1557,TRUE,_xll.ohTrigger(RecalcTrigger,Trigger6M)),NA())</f>
        <v>1.7697367200817382E-2</v>
      </c>
      <c r="P1557" s="52">
        <f>IFERROR(_xll.qlIndexFixing(Index1Y,$H1557,TRUE,_xll.ohTrigger(RecalcTrigger,Trigger1Y)),NA())</f>
        <v>1.7881207736088423E-2</v>
      </c>
      <c r="Q1557" s="52">
        <f>IFERROR(_xll.qlIndexFixing(ONIndex1Y,I1557,TRUE,_xll.ohTrigger(RecalcTrigger,Trigger1Y)),NA())</f>
        <v>1.7988358569178686E-2</v>
      </c>
    </row>
    <row r="1558" spans="2:17" x14ac:dyDescent="0.2">
      <c r="B1558" s="46" t="s">
        <v>42</v>
      </c>
      <c r="D1558" s="49">
        <f>_xll.qlCalendarAdvance(Calendar,$D1557,B1558,"f",FALSE)</f>
        <v>50291</v>
      </c>
      <c r="E1558" s="49">
        <f>_xll.qlInterestRateIndexValueDate(IndexON,D1558)</f>
        <v>50291</v>
      </c>
      <c r="F1558" s="52">
        <f>IFERROR(_xll.qlIndexFixing(IndexON,D1558,TRUE,_xll.ohTrigger(RecalcTrigger,TriggerON)),NA())</f>
        <v>1.7220419813153143E-2</v>
      </c>
      <c r="H1558" s="49">
        <f>_xll.qlCalendarAdvance(Calendar,$H1557,B1558,"f",FALSE)</f>
        <v>50291</v>
      </c>
      <c r="I1558" s="49">
        <f>_xll.qlInterestRateIndexValueDate(Index1M,$H1558)</f>
        <v>50293</v>
      </c>
      <c r="J1558" s="52">
        <f>IFERROR(_xll.qlIndexFixing(Index1M,$H1558,TRUE,_xll.ohTrigger(RecalcTrigger,Trigger1M)),NA())</f>
        <v>1.7149908732968511E-2</v>
      </c>
      <c r="K1558" s="52">
        <f>IFERROR(_xll.qlIndexFixing(ONIndex1M,I1558,TRUE,_xll.ohTrigger(RecalcTrigger,Trigger1M)),NA())</f>
        <v>1.7157000031566838E-2</v>
      </c>
      <c r="L1558" s="52">
        <f>IFERROR(_xll.qlIndexFixing(Index3M,H1558,TRUE,_xll.ohTrigger(RecalcTrigger,Trigger3M)),NA())</f>
        <v>1.7569778131736009E-2</v>
      </c>
      <c r="M1558" s="52">
        <f>IFERROR(_xll.qlIndexFixing(ONIndex3M,I1558,TRUE,_xll.ohTrigger(RecalcTrigger,Trigger3M)),NA())</f>
        <v>1.7601892085084003E-2</v>
      </c>
      <c r="N1558" s="52">
        <f>IFERROR(_xll.qlIndexFixing(Index6M,$H1558,TRUE,_xll.ohTrigger(RecalcTrigger,Trigger6M)),NA())</f>
        <v>1.7612674670083459E-2</v>
      </c>
      <c r="O1558" s="52">
        <f>IFERROR(_xll.qlIndexFixing(ONIndex6M,I1558,TRUE,_xll.ohTrigger(RecalcTrigger,Trigger6M)),NA())</f>
        <v>1.7684871042629169E-2</v>
      </c>
      <c r="P1558" s="52">
        <f>IFERROR(_xll.qlIndexFixing(Index1Y,$H1558,TRUE,_xll.ohTrigger(RecalcTrigger,Trigger1Y)),NA())</f>
        <v>1.7871024082548256E-2</v>
      </c>
      <c r="Q1558" s="52">
        <f>IFERROR(_xll.qlIndexFixing(ONIndex1Y,I1558,TRUE,_xll.ohTrigger(RecalcTrigger,Trigger1Y)),NA())</f>
        <v>1.7976989332506577E-2</v>
      </c>
    </row>
    <row r="1559" spans="2:17" x14ac:dyDescent="0.2">
      <c r="B1559" s="46" t="s">
        <v>42</v>
      </c>
      <c r="D1559" s="49">
        <f>_xll.qlCalendarAdvance(Calendar,$D1558,B1559,"f",FALSE)</f>
        <v>50298</v>
      </c>
      <c r="E1559" s="49">
        <f>_xll.qlInterestRateIndexValueDate(IndexON,D1559)</f>
        <v>50298</v>
      </c>
      <c r="F1559" s="52">
        <f>IFERROR(_xll.qlIndexFixing(IndexON,D1559,TRUE,_xll.ohTrigger(RecalcTrigger,TriggerON)),NA())</f>
        <v>1.7209155203667947E-2</v>
      </c>
      <c r="H1559" s="49">
        <f>_xll.qlCalendarAdvance(Calendar,$H1558,B1559,"f",FALSE)</f>
        <v>50298</v>
      </c>
      <c r="I1559" s="49">
        <f>_xll.qlInterestRateIndexValueDate(Index1M,$H1559)</f>
        <v>50300</v>
      </c>
      <c r="J1559" s="52">
        <f>IFERROR(_xll.qlIndexFixing(Index1M,$H1559,TRUE,_xll.ohTrigger(RecalcTrigger,Trigger1M)),NA())</f>
        <v>1.7137906463585151E-2</v>
      </c>
      <c r="K1559" s="52">
        <f>IFERROR(_xll.qlIndexFixing(ONIndex1M,I1559,TRUE,_xll.ohTrigger(RecalcTrigger,Trigger1M)),NA())</f>
        <v>1.7144948567739959E-2</v>
      </c>
      <c r="L1559" s="52">
        <f>IFERROR(_xll.qlIndexFixing(Index3M,H1559,TRUE,_xll.ohTrigger(RecalcTrigger,Trigger3M)),NA())</f>
        <v>1.7557756622027437E-2</v>
      </c>
      <c r="M1559" s="52">
        <f>IFERROR(_xll.qlIndexFixing(ONIndex3M,I1559,TRUE,_xll.ohTrigger(RecalcTrigger,Trigger3M)),NA())</f>
        <v>1.7589708723884101E-2</v>
      </c>
      <c r="N1559" s="52">
        <f>IFERROR(_xll.qlIndexFixing(Index6M,$H1559,TRUE,_xll.ohTrigger(RecalcTrigger,Trigger6M)),NA())</f>
        <v>1.7600594660897795E-2</v>
      </c>
      <c r="O1559" s="52">
        <f>IFERROR(_xll.qlIndexFixing(ONIndex6M,I1559,TRUE,_xll.ohTrigger(RecalcTrigger,Trigger6M)),NA())</f>
        <v>1.7672411936722199E-2</v>
      </c>
      <c r="P1559" s="52">
        <f>IFERROR(_xll.qlIndexFixing(Index1Y,$H1559,TRUE,_xll.ohTrigger(RecalcTrigger,Trigger1Y)),NA())</f>
        <v>1.7860897827483759E-2</v>
      </c>
      <c r="Q1559" s="52">
        <f>IFERROR(_xll.qlIndexFixing(ONIndex1Y,I1559,TRUE,_xll.ohTrigger(RecalcTrigger,Trigger1Y)),NA())</f>
        <v>1.7965668986086314E-2</v>
      </c>
    </row>
    <row r="1560" spans="2:17" x14ac:dyDescent="0.2">
      <c r="B1560" s="46" t="s">
        <v>42</v>
      </c>
      <c r="D1560" s="49">
        <f>_xll.qlCalendarAdvance(Calendar,$D1559,B1560,"f",FALSE)</f>
        <v>50305</v>
      </c>
      <c r="E1560" s="49">
        <f>_xll.qlInterestRateIndexValueDate(IndexON,D1560)</f>
        <v>50305</v>
      </c>
      <c r="F1560" s="52">
        <f>IFERROR(_xll.qlIndexFixing(IndexON,D1560,TRUE,_xll.ohTrigger(RecalcTrigger,TriggerON)),NA())</f>
        <v>1.7197920556615287E-2</v>
      </c>
      <c r="H1560" s="49">
        <f>_xll.qlCalendarAdvance(Calendar,$H1559,B1560,"f",FALSE)</f>
        <v>50305</v>
      </c>
      <c r="I1560" s="49">
        <f>_xll.qlInterestRateIndexValueDate(Index1M,$H1560)</f>
        <v>50307</v>
      </c>
      <c r="J1560" s="52">
        <f>IFERROR(_xll.qlIndexFixing(Index1M,$H1560,TRUE,_xll.ohTrigger(RecalcTrigger,Trigger1M)),NA())</f>
        <v>1.7125945208151527E-2</v>
      </c>
      <c r="K1560" s="52">
        <f>IFERROR(_xll.qlIndexFixing(ONIndex1M,I1560,TRUE,_xll.ohTrigger(RecalcTrigger,Trigger1M)),NA())</f>
        <v>1.7132937572981177E-2</v>
      </c>
      <c r="L1560" s="52">
        <f>IFERROR(_xll.qlIndexFixing(Index3M,H1560,TRUE,_xll.ohTrigger(RecalcTrigger,Trigger3M)),NA())</f>
        <v>1.7545772510545798E-2</v>
      </c>
      <c r="M1560" s="52">
        <f>IFERROR(_xll.qlIndexFixing(ONIndex3M,I1560,TRUE,_xll.ohTrigger(RecalcTrigger,Trigger3M)),NA())</f>
        <v>1.757756100089658E-2</v>
      </c>
      <c r="N1560" s="52">
        <f>IFERROR(_xll.qlIndexFixing(Index6M,$H1560,TRUE,_xll.ohTrigger(RecalcTrigger,Trigger6M)),NA())</f>
        <v>1.7588555689007683E-2</v>
      </c>
      <c r="O1560" s="52">
        <f>IFERROR(_xll.qlIndexFixing(ONIndex6M,I1560,TRUE,_xll.ohTrigger(RecalcTrigger,Trigger6M)),NA())</f>
        <v>1.7659990150722393E-2</v>
      </c>
      <c r="P1560" s="52">
        <f>IFERROR(_xll.qlIndexFixing(Index1Y,$H1560,TRUE,_xll.ohTrigger(RecalcTrigger,Trigger1Y)),NA())</f>
        <v>1.785082926498429E-2</v>
      </c>
      <c r="Q1560" s="52">
        <f>IFERROR(_xll.qlIndexFixing(ONIndex1Y,I1560,TRUE,_xll.ohTrigger(RecalcTrigger,Trigger1Y)),NA())</f>
        <v>1.7954397820565404E-2</v>
      </c>
    </row>
    <row r="1561" spans="2:17" x14ac:dyDescent="0.2">
      <c r="B1561" s="46" t="s">
        <v>42</v>
      </c>
      <c r="D1561" s="49">
        <f>_xll.qlCalendarAdvance(Calendar,$D1560,B1561,"f",FALSE)</f>
        <v>50312</v>
      </c>
      <c r="E1561" s="49">
        <f>_xll.qlInterestRateIndexValueDate(IndexON,D1561)</f>
        <v>50312</v>
      </c>
      <c r="F1561" s="52">
        <f>IFERROR(_xll.qlIndexFixing(IndexON,D1561,TRUE,_xll.ohTrigger(RecalcTrigger,TriggerON)),NA())</f>
        <v>1.7186716122354895E-2</v>
      </c>
      <c r="H1561" s="49">
        <f>_xll.qlCalendarAdvance(Calendar,$H1560,B1561,"f",FALSE)</f>
        <v>50312</v>
      </c>
      <c r="I1561" s="49">
        <f>_xll.qlInterestRateIndexValueDate(Index1M,$H1561)</f>
        <v>50314</v>
      </c>
      <c r="J1561" s="52">
        <f>IFERROR(_xll.qlIndexFixing(Index1M,$H1561,TRUE,_xll.ohTrigger(RecalcTrigger,Trigger1M)),NA())</f>
        <v>1.7114025254419962E-2</v>
      </c>
      <c r="K1561" s="52">
        <f>IFERROR(_xll.qlIndexFixing(ONIndex1M,I1561,TRUE,_xll.ohTrigger(RecalcTrigger,Trigger1M)),NA())</f>
        <v>1.7120967334580683E-2</v>
      </c>
      <c r="L1561" s="52">
        <f>IFERROR(_xll.qlIndexFixing(Index3M,H1561,TRUE,_xll.ohTrigger(RecalcTrigger,Trigger3M)),NA())</f>
        <v>1.7532148681819192E-2</v>
      </c>
      <c r="M1561" s="52">
        <f>IFERROR(_xll.qlIndexFixing(ONIndex3M,I1561,TRUE,_xll.ohTrigger(RecalcTrigger,Trigger3M)),NA())</f>
        <v>1.7565449182708193E-2</v>
      </c>
      <c r="N1561" s="52">
        <f>IFERROR(_xll.qlIndexFixing(Index6M,$H1561,TRUE,_xll.ohTrigger(RecalcTrigger,Trigger6M)),NA())</f>
        <v>1.7576143237042572E-2</v>
      </c>
      <c r="O1561" s="52">
        <f>IFERROR(_xll.qlIndexFixing(ONIndex6M,I1561,TRUE,_xll.ohTrigger(RecalcTrigger,Trigger6M)),NA())</f>
        <v>1.7647605952095802E-2</v>
      </c>
      <c r="P1561" s="52">
        <f>IFERROR(_xll.qlIndexFixing(Index1Y,$H1561,TRUE,_xll.ohTrigger(RecalcTrigger,Trigger1Y)),NA())</f>
        <v>1.7840818689136576E-2</v>
      </c>
      <c r="Q1561" s="52">
        <f>IFERROR(_xll.qlIndexFixing(ONIndex1Y,I1561,TRUE,_xll.ohTrigger(RecalcTrigger,Trigger1Y)),NA())</f>
        <v>1.7943176126351545E-2</v>
      </c>
    </row>
    <row r="1562" spans="2:17" x14ac:dyDescent="0.2">
      <c r="B1562" s="46" t="s">
        <v>42</v>
      </c>
      <c r="D1562" s="49">
        <f>_xll.qlCalendarAdvance(Calendar,$D1561,B1562,"f",FALSE)</f>
        <v>50319</v>
      </c>
      <c r="E1562" s="49">
        <f>_xll.qlInterestRateIndexValueDate(IndexON,D1562)</f>
        <v>50319</v>
      </c>
      <c r="F1562" s="52">
        <f>IFERROR(_xll.qlIndexFixing(IndexON,D1562,TRUE,_xll.ohTrigger(RecalcTrigger,TriggerON)),NA())</f>
        <v>1.7175542151166567E-2</v>
      </c>
      <c r="H1562" s="49">
        <f>_xll.qlCalendarAdvance(Calendar,$H1561,B1562,"f",FALSE)</f>
        <v>50319</v>
      </c>
      <c r="I1562" s="49">
        <f>_xll.qlInterestRateIndexValueDate(Index1M,$H1562)</f>
        <v>50321</v>
      </c>
      <c r="J1562" s="52">
        <f>IFERROR(_xll.qlIndexFixing(Index1M,$H1562,TRUE,_xll.ohTrigger(RecalcTrigger,Trigger1M)),NA())</f>
        <v>1.7102146890122794E-2</v>
      </c>
      <c r="K1562" s="52">
        <f>IFERROR(_xll.qlIndexFixing(ONIndex1M,I1562,TRUE,_xll.ohTrigger(RecalcTrigger,Trigger1M)),NA())</f>
        <v>1.7109038139988542E-2</v>
      </c>
      <c r="L1562" s="52">
        <f>IFERROR(_xll.qlIndexFixing(Index3M,H1562,TRUE,_xll.ohTrigger(RecalcTrigger,Trigger3M)),NA())</f>
        <v>1.752150009501386E-2</v>
      </c>
      <c r="M1562" s="52">
        <f>IFERROR(_xll.qlIndexFixing(ONIndex3M,I1562,TRUE,_xll.ohTrigger(RecalcTrigger,Trigger3M)),NA())</f>
        <v>1.755337353574582E-2</v>
      </c>
      <c r="N1562" s="52">
        <f>IFERROR(_xll.qlIndexFixing(Index6M,$H1562,TRUE,_xll.ohTrigger(RecalcTrigger,Trigger6M)),NA())</f>
        <v>1.7564189629922167E-2</v>
      </c>
      <c r="O1562" s="52">
        <f>IFERROR(_xll.qlIndexFixing(ONIndex6M,I1562,TRUE,_xll.ohTrigger(RecalcTrigger,Trigger6M)),NA())</f>
        <v>1.7635259608628218E-2</v>
      </c>
      <c r="P1562" s="52">
        <f>IFERROR(_xll.qlIndexFixing(Index1Y,$H1562,TRUE,_xll.ohTrigger(RecalcTrigger,Trigger1Y)),NA())</f>
        <v>1.7830866394026028E-2</v>
      </c>
      <c r="Q1562" s="52">
        <f>IFERROR(_xll.qlIndexFixing(ONIndex1Y,I1562,TRUE,_xll.ohTrigger(RecalcTrigger,Trigger1Y)),NA())</f>
        <v>1.7932004194252116E-2</v>
      </c>
    </row>
    <row r="1563" spans="2:17" x14ac:dyDescent="0.2">
      <c r="B1563" s="46" t="s">
        <v>42</v>
      </c>
      <c r="D1563" s="49">
        <f>_xll.qlCalendarAdvance(Calendar,$D1562,B1563,"f",FALSE)</f>
        <v>50326</v>
      </c>
      <c r="E1563" s="49">
        <f>_xll.qlInterestRateIndexValueDate(IndexON,D1563)</f>
        <v>50326</v>
      </c>
      <c r="F1563" s="52">
        <f>IFERROR(_xll.qlIndexFixing(IndexON,D1563,TRUE,_xll.ohTrigger(RecalcTrigger,TriggerON)),NA())</f>
        <v>1.716439889317023E-2</v>
      </c>
      <c r="H1563" s="49">
        <f>_xll.qlCalendarAdvance(Calendar,$H1562,B1563,"f",FALSE)</f>
        <v>50326</v>
      </c>
      <c r="I1563" s="49">
        <f>_xll.qlInterestRateIndexValueDate(Index1M,$H1563)</f>
        <v>50328</v>
      </c>
      <c r="J1563" s="52">
        <f>IFERROR(_xll.qlIndexFixing(Index1M,$H1563,TRUE,_xll.ohTrigger(RecalcTrigger,Trigger1M)),NA())</f>
        <v>1.7090310403009845E-2</v>
      </c>
      <c r="K1563" s="52">
        <f>IFERROR(_xll.qlIndexFixing(ONIndex1M,I1563,TRUE,_xll.ohTrigger(RecalcTrigger,Trigger1M)),NA())</f>
        <v>1.7097150276814688E-2</v>
      </c>
      <c r="L1563" s="52">
        <f>IFERROR(_xll.qlIndexFixing(Index3M,H1563,TRUE,_xll.ohTrigger(RecalcTrigger,Trigger3M)),NA())</f>
        <v>1.7509631986444913E-2</v>
      </c>
      <c r="M1563" s="52">
        <f>IFERROR(_xll.qlIndexFixing(ONIndex3M,I1563,TRUE,_xll.ohTrigger(RecalcTrigger,Trigger3M)),NA())</f>
        <v>1.7541334326356406E-2</v>
      </c>
      <c r="N1563" s="52">
        <f>IFERROR(_xll.qlIndexFixing(Index6M,$H1563,TRUE,_xll.ohTrigger(RecalcTrigger,Trigger6M)),NA())</f>
        <v>1.7552277889480238E-2</v>
      </c>
      <c r="O1563" s="52">
        <f>IFERROR(_xll.qlIndexFixing(ONIndex6M,I1563,TRUE,_xll.ohTrigger(RecalcTrigger,Trigger6M)),NA())</f>
        <v>1.7622951387945562E-2</v>
      </c>
      <c r="P1563" s="52">
        <f>IFERROR(_xll.qlIndexFixing(Index1Y,$H1563,TRUE,_xll.ohTrigger(RecalcTrigger,Trigger1Y)),NA())</f>
        <v>1.782097267373587E-2</v>
      </c>
      <c r="Q1563" s="52">
        <f>IFERROR(_xll.qlIndexFixing(ONIndex1Y,I1563,TRUE,_xll.ohTrigger(RecalcTrigger,Trigger1Y)),NA())</f>
        <v>1.7920882314674813E-2</v>
      </c>
    </row>
    <row r="1564" spans="2:17" x14ac:dyDescent="0.2">
      <c r="B1564" s="46" t="s">
        <v>42</v>
      </c>
      <c r="D1564" s="49">
        <f>_xll.qlCalendarAdvance(Calendar,$D1563,B1564,"f",FALSE)</f>
        <v>50333</v>
      </c>
      <c r="E1564" s="49">
        <f>_xll.qlInterestRateIndexValueDate(IndexON,D1564)</f>
        <v>50333</v>
      </c>
      <c r="F1564" s="52">
        <f>IFERROR(_xll.qlIndexFixing(IndexON,D1564,TRUE,_xll.ohTrigger(RecalcTrigger,TriggerON)),NA())</f>
        <v>1.7153286598805551E-2</v>
      </c>
      <c r="H1564" s="49">
        <f>_xll.qlCalendarAdvance(Calendar,$H1563,B1564,"f",FALSE)</f>
        <v>50333</v>
      </c>
      <c r="I1564" s="49">
        <f>_xll.qlInterestRateIndexValueDate(Index1M,$H1564)</f>
        <v>50335</v>
      </c>
      <c r="J1564" s="52">
        <f>IFERROR(_xll.qlIndexFixing(Index1M,$H1564,TRUE,_xll.ohTrigger(RecalcTrigger,Trigger1M)),NA())</f>
        <v>1.7078516080815953E-2</v>
      </c>
      <c r="K1564" s="52">
        <f>IFERROR(_xll.qlIndexFixing(ONIndex1M,I1564,TRUE,_xll.ohTrigger(RecalcTrigger,Trigger1M)),NA())</f>
        <v>1.7085304032269377E-2</v>
      </c>
      <c r="L1564" s="52">
        <f>IFERROR(_xll.qlIndexFixing(Index3M,H1564,TRUE,_xll.ohTrigger(RecalcTrigger,Trigger3M)),NA())</f>
        <v>1.749780236672286E-2</v>
      </c>
      <c r="M1564" s="52">
        <f>IFERROR(_xll.qlIndexFixing(ONIndex3M,I1564,TRUE,_xll.ohTrigger(RecalcTrigger,Trigger3M)),NA())</f>
        <v>1.7529331821126704E-2</v>
      </c>
      <c r="N1564" s="52">
        <f>IFERROR(_xll.qlIndexFixing(Index6M,$H1564,TRUE,_xll.ohTrigger(RecalcTrigger,Trigger6M)),NA())</f>
        <v>1.7540408284959435E-2</v>
      </c>
      <c r="O1564" s="52">
        <f>IFERROR(_xll.qlIndexFixing(ONIndex6M,I1564,TRUE,_xll.ohTrigger(RecalcTrigger,Trigger6M)),NA())</f>
        <v>1.7610681557673757E-2</v>
      </c>
      <c r="P1564" s="52">
        <f>IFERROR(_xll.qlIndexFixing(Index1Y,$H1564,TRUE,_xll.ohTrigger(RecalcTrigger,Trigger1Y)),NA())</f>
        <v>1.7811137822348454E-2</v>
      </c>
      <c r="Q1564" s="52">
        <f>IFERROR(_xll.qlIndexFixing(ONIndex1Y,I1564,TRUE,_xll.ohTrigger(RecalcTrigger,Trigger1Y)),NA())</f>
        <v>1.7909810778187207E-2</v>
      </c>
    </row>
    <row r="1565" spans="2:17" x14ac:dyDescent="0.2">
      <c r="B1565" s="46" t="s">
        <v>42</v>
      </c>
      <c r="D1565" s="49">
        <f>_xll.qlCalendarAdvance(Calendar,$D1564,B1565,"f",FALSE)</f>
        <v>50340</v>
      </c>
      <c r="E1565" s="49">
        <f>_xll.qlInterestRateIndexValueDate(IndexON,D1565)</f>
        <v>50340</v>
      </c>
      <c r="F1565" s="52">
        <f>IFERROR(_xll.qlIndexFixing(IndexON,D1565,TRUE,_xll.ohTrigger(RecalcTrigger,TriggerON)),NA())</f>
        <v>1.7142205518352327E-2</v>
      </c>
      <c r="H1565" s="49">
        <f>_xll.qlCalendarAdvance(Calendar,$H1564,B1565,"f",FALSE)</f>
        <v>50340</v>
      </c>
      <c r="I1565" s="49">
        <f>_xll.qlInterestRateIndexValueDate(Index1M,$H1565)</f>
        <v>50342</v>
      </c>
      <c r="J1565" s="52">
        <f>IFERROR(_xll.qlIndexFixing(Index1M,$H1565,TRUE,_xll.ohTrigger(RecalcTrigger,Trigger1M)),NA())</f>
        <v>1.7066764211283447E-2</v>
      </c>
      <c r="K1565" s="52">
        <f>IFERROR(_xll.qlIndexFixing(ONIndex1M,I1565,TRUE,_xll.ohTrigger(RecalcTrigger,Trigger1M)),NA())</f>
        <v>1.7073499693962546E-2</v>
      </c>
      <c r="L1565" s="52">
        <f>IFERROR(_xll.qlIndexFixing(Index3M,H1565,TRUE,_xll.ohTrigger(RecalcTrigger,Trigger3M)),NA())</f>
        <v>1.7486011503170387E-2</v>
      </c>
      <c r="M1565" s="52">
        <f>IFERROR(_xll.qlIndexFixing(ONIndex3M,I1565,TRUE,_xll.ohTrigger(RecalcTrigger,Trigger3M)),NA())</f>
        <v>1.7517366286803338E-2</v>
      </c>
      <c r="N1565" s="52">
        <f>IFERROR(_xll.qlIndexFixing(Index6M,$H1565,TRUE,_xll.ohTrigger(RecalcTrigger,Trigger6M)),NA())</f>
        <v>1.7528581085600212E-2</v>
      </c>
      <c r="O1565" s="52">
        <f>IFERROR(_xll.qlIndexFixing(ONIndex6M,I1565,TRUE,_xll.ohTrigger(RecalcTrigger,Trigger6M)),NA())</f>
        <v>1.7598450385278852E-2</v>
      </c>
      <c r="P1565" s="52">
        <f>IFERROR(_xll.qlIndexFixing(Index1Y,$H1565,TRUE,_xll.ohTrigger(RecalcTrigger,Trigger1Y)),NA())</f>
        <v>1.7801362133944589E-2</v>
      </c>
      <c r="Q1565" s="52">
        <f>IFERROR(_xll.qlIndexFixing(ONIndex1Y,I1565,TRUE,_xll.ohTrigger(RecalcTrigger,Trigger1Y)),NA())</f>
        <v>1.7898789875356869E-2</v>
      </c>
    </row>
    <row r="1566" spans="2:17" x14ac:dyDescent="0.2">
      <c r="B1566" s="46" t="s">
        <v>42</v>
      </c>
      <c r="D1566" s="49">
        <f>_xll.qlCalendarAdvance(Calendar,$D1565,B1566,"f",FALSE)</f>
        <v>50347</v>
      </c>
      <c r="E1566" s="49">
        <f>_xll.qlInterestRateIndexValueDate(IndexON,D1566)</f>
        <v>50347</v>
      </c>
      <c r="F1566" s="52">
        <f>IFERROR(_xll.qlIndexFixing(IndexON,D1566,TRUE,_xll.ohTrigger(RecalcTrigger,TriggerON)),NA())</f>
        <v>1.713115590201042E-2</v>
      </c>
      <c r="H1566" s="49">
        <f>_xll.qlCalendarAdvance(Calendar,$H1565,B1566,"f",FALSE)</f>
        <v>50347</v>
      </c>
      <c r="I1566" s="49">
        <f>_xll.qlInterestRateIndexValueDate(Index1M,$H1566)</f>
        <v>50349</v>
      </c>
      <c r="J1566" s="52">
        <f>IFERROR(_xll.qlIndexFixing(Index1M,$H1566,TRUE,_xll.ohTrigger(RecalcTrigger,Trigger1M)),NA())</f>
        <v>1.7055055082157156E-2</v>
      </c>
      <c r="K1566" s="52">
        <f>IFERROR(_xll.qlIndexFixing(ONIndex1M,I1566,TRUE,_xll.ohTrigger(RecalcTrigger,Trigger1M)),NA())</f>
        <v>1.7061737549264322E-2</v>
      </c>
      <c r="L1566" s="52">
        <f>IFERROR(_xll.qlIndexFixing(Index3M,H1566,TRUE,_xll.ohTrigger(RecalcTrigger,Trigger3M)),NA())</f>
        <v>1.747425966310583E-2</v>
      </c>
      <c r="M1566" s="52">
        <f>IFERROR(_xll.qlIndexFixing(ONIndex3M,I1566,TRUE,_xll.ohTrigger(RecalcTrigger,Trigger3M)),NA())</f>
        <v>1.7505437989413508E-2</v>
      </c>
      <c r="N1566" s="52">
        <f>IFERROR(_xll.qlIndexFixing(Index6M,$H1566,TRUE,_xll.ohTrigger(RecalcTrigger,Trigger6M)),NA())</f>
        <v>1.7517198718390269E-2</v>
      </c>
      <c r="O1566" s="52">
        <f>IFERROR(_xll.qlIndexFixing(ONIndex6M,I1566,TRUE,_xll.ohTrigger(RecalcTrigger,Trigger6M)),NA())</f>
        <v>1.7586258138626576E-2</v>
      </c>
      <c r="P1566" s="52">
        <f>IFERROR(_xll.qlIndexFixing(Index1Y,$H1566,TRUE,_xll.ohTrigger(RecalcTrigger,Trigger1Y)),NA())</f>
        <v>1.7791645902603782E-2</v>
      </c>
      <c r="Q1566" s="52">
        <f>IFERROR(_xll.qlIndexFixing(ONIndex1Y,I1566,TRUE,_xll.ohTrigger(RecalcTrigger,Trigger1Y)),NA())</f>
        <v>1.7887819896911239E-2</v>
      </c>
    </row>
    <row r="1567" spans="2:17" x14ac:dyDescent="0.2">
      <c r="B1567" s="46" t="s">
        <v>42</v>
      </c>
      <c r="D1567" s="49">
        <f>_xll.qlCalendarAdvance(Calendar,$D1566,B1567,"f",FALSE)</f>
        <v>50354</v>
      </c>
      <c r="E1567" s="49">
        <f>_xll.qlInterestRateIndexValueDate(IndexON,D1567)</f>
        <v>50354</v>
      </c>
      <c r="F1567" s="52">
        <f>IFERROR(_xll.qlIndexFixing(IndexON,D1567,TRUE,_xll.ohTrigger(RecalcTrigger,TriggerON)),NA())</f>
        <v>1.7120138000139562E-2</v>
      </c>
      <c r="H1567" s="49">
        <f>_xll.qlCalendarAdvance(Calendar,$H1566,B1567,"f",FALSE)</f>
        <v>50354</v>
      </c>
      <c r="I1567" s="49">
        <f>_xll.qlInterestRateIndexValueDate(Index1M,$H1567)</f>
        <v>50356</v>
      </c>
      <c r="J1567" s="52">
        <f>IFERROR(_xll.qlIndexFixing(Index1M,$H1567,TRUE,_xll.ohTrigger(RecalcTrigger,Trigger1M)),NA())</f>
        <v>1.704338898116442E-2</v>
      </c>
      <c r="K1567" s="52">
        <f>IFERROR(_xll.qlIndexFixing(ONIndex1M,I1567,TRUE,_xll.ohTrigger(RecalcTrigger,Trigger1M)),NA())</f>
        <v>1.7050017885624769E-2</v>
      </c>
      <c r="L1567" s="52">
        <f>IFERROR(_xll.qlIndexFixing(Index3M,H1567,TRUE,_xll.ohTrigger(RecalcTrigger,Trigger3M)),NA())</f>
        <v>1.7462547113847534E-2</v>
      </c>
      <c r="M1567" s="52">
        <f>IFERROR(_xll.qlIndexFixing(ONIndex3M,I1567,TRUE,_xll.ohTrigger(RecalcTrigger,Trigger3M)),NA())</f>
        <v>1.7493547195783776E-2</v>
      </c>
      <c r="N1567" s="52">
        <f>IFERROR(_xll.qlIndexFixing(Index6M,$H1567,TRUE,_xll.ohTrigger(RecalcTrigger,Trigger6M)),NA())</f>
        <v>1.7505454546247204E-2</v>
      </c>
      <c r="O1567" s="52">
        <f>IFERROR(_xll.qlIndexFixing(ONIndex6M,I1567,TRUE,_xll.ohTrigger(RecalcTrigger,Trigger6M)),NA())</f>
        <v>1.7574105085182978E-2</v>
      </c>
      <c r="P1567" s="52">
        <f>IFERROR(_xll.qlIndexFixing(Index1Y,$H1567,TRUE,_xll.ohTrigger(RecalcTrigger,Trigger1Y)),NA())</f>
        <v>1.7781989422405307E-2</v>
      </c>
      <c r="Q1567" s="52">
        <f>IFERROR(_xll.qlIndexFixing(ONIndex1Y,I1567,TRUE,_xll.ohTrigger(RecalcTrigger,Trigger1Y)),NA())</f>
        <v>1.7876901133337952E-2</v>
      </c>
    </row>
    <row r="1568" spans="2:17" x14ac:dyDescent="0.2">
      <c r="B1568" s="46" t="s">
        <v>42</v>
      </c>
      <c r="D1568" s="49">
        <f>_xll.qlCalendarAdvance(Calendar,$D1567,B1568,"f",FALSE)</f>
        <v>50361</v>
      </c>
      <c r="E1568" s="49">
        <f>_xll.qlInterestRateIndexValueDate(IndexON,D1568)</f>
        <v>50361</v>
      </c>
      <c r="F1568" s="52">
        <f>IFERROR(_xll.qlIndexFixing(IndexON,D1568,TRUE,_xll.ohTrigger(RecalcTrigger,TriggerON)),NA())</f>
        <v>1.7109152062939614E-2</v>
      </c>
      <c r="H1568" s="49">
        <f>_xll.qlCalendarAdvance(Calendar,$H1567,B1568,"f",FALSE)</f>
        <v>50361</v>
      </c>
      <c r="I1568" s="49">
        <f>_xll.qlInterestRateIndexValueDate(Index1M,$H1568)</f>
        <v>50363</v>
      </c>
      <c r="J1568" s="52">
        <f>IFERROR(_xll.qlIndexFixing(Index1M,$H1568,TRUE,_xll.ohTrigger(RecalcTrigger,Trigger1M)),NA())</f>
        <v>1.7031766196047571E-2</v>
      </c>
      <c r="K1568" s="52">
        <f>IFERROR(_xll.qlIndexFixing(ONIndex1M,I1568,TRUE,_xll.ohTrigger(RecalcTrigger,Trigger1M)),NA())</f>
        <v>1.7038340990573886E-2</v>
      </c>
      <c r="L1568" s="52">
        <f>IFERROR(_xll.qlIndexFixing(Index3M,H1568,TRUE,_xll.ohTrigger(RecalcTrigger,Trigger3M)),NA())</f>
        <v>1.7450874122706891E-2</v>
      </c>
      <c r="M1568" s="52">
        <f>IFERROR(_xll.qlIndexFixing(ONIndex3M,I1568,TRUE,_xll.ohTrigger(RecalcTrigger,Trigger3M)),NA())</f>
        <v>1.7481694172261086E-2</v>
      </c>
      <c r="N1568" s="52">
        <f>IFERROR(_xll.qlIndexFixing(Index6M,$H1568,TRUE,_xll.ohTrigger(RecalcTrigger,Trigger6M)),NA())</f>
        <v>1.7493753565261304E-2</v>
      </c>
      <c r="O1568" s="52">
        <f>IFERROR(_xll.qlIndexFixing(ONIndex6M,I1568,TRUE,_xll.ohTrigger(RecalcTrigger,Trigger6M)),NA())</f>
        <v>1.7561991492573981E-2</v>
      </c>
      <c r="P1568" s="52">
        <f>IFERROR(_xll.qlIndexFixing(Index1Y,$H1568,TRUE,_xll.ohTrigger(RecalcTrigger,Trigger1Y)),NA())</f>
        <v>1.7772392987426694E-2</v>
      </c>
      <c r="Q1568" s="52">
        <f>IFERROR(_xll.qlIndexFixing(ONIndex1Y,I1568,TRUE,_xll.ohTrigger(RecalcTrigger,Trigger1Y)),NA())</f>
        <v>1.7866033875124643E-2</v>
      </c>
    </row>
    <row r="1569" spans="2:17" x14ac:dyDescent="0.2">
      <c r="B1569" s="46" t="s">
        <v>42</v>
      </c>
      <c r="D1569" s="49">
        <f>_xll.qlCalendarAdvance(Calendar,$D1568,B1569,"f",FALSE)</f>
        <v>50368</v>
      </c>
      <c r="E1569" s="49">
        <f>_xll.qlInterestRateIndexValueDate(IndexON,D1569)</f>
        <v>50368</v>
      </c>
      <c r="F1569" s="52">
        <f>IFERROR(_xll.qlIndexFixing(IndexON,D1569,TRUE,_xll.ohTrigger(RecalcTrigger,TriggerON)),NA())</f>
        <v>1.7098198340850246E-2</v>
      </c>
      <c r="H1569" s="49">
        <f>_xll.qlCalendarAdvance(Calendar,$H1568,B1569,"f",FALSE)</f>
        <v>50368</v>
      </c>
      <c r="I1569" s="49">
        <f>_xll.qlInterestRateIndexValueDate(Index1M,$H1569)</f>
        <v>50370</v>
      </c>
      <c r="J1569" s="52">
        <f>IFERROR(_xll.qlIndexFixing(Index1M,$H1569,TRUE,_xll.ohTrigger(RecalcTrigger,Trigger1M)),NA())</f>
        <v>1.7020187014543942E-2</v>
      </c>
      <c r="K1569" s="52">
        <f>IFERROR(_xll.qlIndexFixing(ONIndex1M,I1569,TRUE,_xll.ohTrigger(RecalcTrigger,Trigger1M)),NA())</f>
        <v>1.7026707151561737E-2</v>
      </c>
      <c r="L1569" s="52">
        <f>IFERROR(_xll.qlIndexFixing(Index3M,H1569,TRUE,_xll.ohTrigger(RecalcTrigger,Trigger3M)),NA())</f>
        <v>1.743924095700224E-2</v>
      </c>
      <c r="M1569" s="52">
        <f>IFERROR(_xll.qlIndexFixing(ONIndex3M,I1569,TRUE,_xll.ohTrigger(RecalcTrigger,Trigger3M)),NA())</f>
        <v>1.7469879185352255E-2</v>
      </c>
      <c r="N1569" s="52">
        <f>IFERROR(_xll.qlIndexFixing(Index6M,$H1569,TRUE,_xll.ohTrigger(RecalcTrigger,Trigger6M)),NA())</f>
        <v>1.7482096044651039E-2</v>
      </c>
      <c r="O1569" s="52">
        <f>IFERROR(_xll.qlIndexFixing(ONIndex6M,I1569,TRUE,_xll.ohTrigger(RecalcTrigger,Trigger6M)),NA())</f>
        <v>1.7549917628585376E-2</v>
      </c>
      <c r="P1569" s="52">
        <f>IFERROR(_xll.qlIndexFixing(Index1Y,$H1569,TRUE,_xll.ohTrigger(RecalcTrigger,Trigger1Y)),NA())</f>
        <v>1.776285689174548E-2</v>
      </c>
      <c r="Q1569" s="52">
        <f>IFERROR(_xll.qlIndexFixing(ONIndex1Y,I1569,TRUE,_xll.ohTrigger(RecalcTrigger,Trigger1Y)),NA())</f>
        <v>1.7855218412918816E-2</v>
      </c>
    </row>
    <row r="1570" spans="2:17" x14ac:dyDescent="0.2">
      <c r="B1570" s="46" t="s">
        <v>42</v>
      </c>
      <c r="D1570" s="49">
        <f>_xll.qlCalendarAdvance(Calendar,$D1569,B1570,"f",FALSE)</f>
        <v>50375</v>
      </c>
      <c r="E1570" s="49">
        <f>_xll.qlInterestRateIndexValueDate(IndexON,D1570)</f>
        <v>50375</v>
      </c>
      <c r="F1570" s="52">
        <f>IFERROR(_xll.qlIndexFixing(IndexON,D1570,TRUE,_xll.ohTrigger(RecalcTrigger,TriggerON)),NA())</f>
        <v>1.7087277083991381E-2</v>
      </c>
      <c r="H1570" s="49">
        <f>_xll.qlCalendarAdvance(Calendar,$H1569,B1570,"f",FALSE)</f>
        <v>50375</v>
      </c>
      <c r="I1570" s="49">
        <f>_xll.qlInterestRateIndexValueDate(Index1M,$H1570)</f>
        <v>50377</v>
      </c>
      <c r="J1570" s="52">
        <f>IFERROR(_xll.qlIndexFixing(Index1M,$H1570,TRUE,_xll.ohTrigger(RecalcTrigger,Trigger1M)),NA())</f>
        <v>1.7008651724395862E-2</v>
      </c>
      <c r="K1570" s="52">
        <f>IFERROR(_xll.qlIndexFixing(ONIndex1M,I1570,TRUE,_xll.ohTrigger(RecalcTrigger,Trigger1M)),NA())</f>
        <v>1.7015116655718643E-2</v>
      </c>
      <c r="L1570" s="52">
        <f>IFERROR(_xll.qlIndexFixing(Index3M,H1570,TRUE,_xll.ohTrigger(RecalcTrigger,Trigger3M)),NA())</f>
        <v>1.7428446546065679E-2</v>
      </c>
      <c r="M1570" s="52">
        <f>IFERROR(_xll.qlIndexFixing(ONIndex3M,I1570,TRUE,_xll.ohTrigger(RecalcTrigger,Trigger3M)),NA())</f>
        <v>1.7458102501564099E-2</v>
      </c>
      <c r="N1570" s="52">
        <f>IFERROR(_xll.qlIndexFixing(Index6M,$H1570,TRUE,_xll.ohTrigger(RecalcTrigger,Trigger6M)),NA())</f>
        <v>1.7470090589346784E-2</v>
      </c>
      <c r="O1570" s="52">
        <f>IFERROR(_xll.qlIndexFixing(ONIndex6M,I1570,TRUE,_xll.ohTrigger(RecalcTrigger,Trigger6M)),NA())</f>
        <v>1.7537883760763151E-2</v>
      </c>
      <c r="P1570" s="52">
        <f>IFERROR(_xll.qlIndexFixing(Index1Y,$H1570,TRUE,_xll.ohTrigger(RecalcTrigger,Trigger1Y)),NA())</f>
        <v>1.7753381429439188E-2</v>
      </c>
      <c r="Q1570" s="52">
        <f>IFERROR(_xll.qlIndexFixing(ONIndex1Y,I1570,TRUE,_xll.ohTrigger(RecalcTrigger,Trigger1Y)),NA())</f>
        <v>1.7844455037367979E-2</v>
      </c>
    </row>
    <row r="1571" spans="2:17" x14ac:dyDescent="0.2">
      <c r="B1571" s="46" t="s">
        <v>42</v>
      </c>
      <c r="D1571" s="49">
        <f>_xll.qlCalendarAdvance(Calendar,$D1570,B1571,"f",FALSE)</f>
        <v>50382</v>
      </c>
      <c r="E1571" s="49">
        <f>_xll.qlInterestRateIndexValueDate(IndexON,D1571)</f>
        <v>50382</v>
      </c>
      <c r="F1571" s="52">
        <f>IFERROR(_xll.qlIndexFixing(IndexON,D1571,TRUE,_xll.ohTrigger(RecalcTrigger,TriggerON)),NA())</f>
        <v>1.7076388542642817E-2</v>
      </c>
      <c r="H1571" s="49">
        <f>_xll.qlCalendarAdvance(Calendar,$H1570,B1571,"f",FALSE)</f>
        <v>50382</v>
      </c>
      <c r="I1571" s="49">
        <f>_xll.qlInterestRateIndexValueDate(Index1M,$H1571)</f>
        <v>50384</v>
      </c>
      <c r="J1571" s="52">
        <f>IFERROR(_xll.qlIndexFixing(Index1M,$H1571,TRUE,_xll.ohTrigger(RecalcTrigger,Trigger1M)),NA())</f>
        <v>1.6997160613328177E-2</v>
      </c>
      <c r="K1571" s="52">
        <f>IFERROR(_xll.qlIndexFixing(ONIndex1M,I1571,TRUE,_xll.ohTrigger(RecalcTrigger,Trigger1M)),NA())</f>
        <v>1.7003569790974282E-2</v>
      </c>
      <c r="L1571" s="52">
        <f>IFERROR(_xll.qlIndexFixing(Index3M,H1571,TRUE,_xll.ohTrigger(RecalcTrigger,Trigger3M)),NA())</f>
        <v>1.7416889084560516E-2</v>
      </c>
      <c r="M1571" s="52">
        <f>IFERROR(_xll.qlIndexFixing(ONIndex3M,I1571,TRUE,_xll.ohTrigger(RecalcTrigger,Trigger3M)),NA())</f>
        <v>1.7446364387323499E-2</v>
      </c>
      <c r="N1571" s="52">
        <f>IFERROR(_xll.qlIndexFixing(Index6M,$H1571,TRUE,_xll.ohTrigger(RecalcTrigger,Trigger6M)),NA())</f>
        <v>1.7458523474779948E-2</v>
      </c>
      <c r="O1571" s="52">
        <f>IFERROR(_xll.qlIndexFixing(ONIndex6M,I1571,TRUE,_xll.ohTrigger(RecalcTrigger,Trigger6M)),NA())</f>
        <v>1.752589015665329E-2</v>
      </c>
      <c r="P1571" s="52">
        <f>IFERROR(_xll.qlIndexFixing(Index1Y,$H1571,TRUE,_xll.ohTrigger(RecalcTrigger,Trigger1Y)),NA())</f>
        <v>1.7743966894584472E-2</v>
      </c>
      <c r="Q1571" s="52">
        <f>IFERROR(_xll.qlIndexFixing(ONIndex1Y,I1571,TRUE,_xll.ohTrigger(RecalcTrigger,Trigger1Y)),NA())</f>
        <v>1.7833744038879829E-2</v>
      </c>
    </row>
    <row r="1572" spans="2:17" x14ac:dyDescent="0.2">
      <c r="B1572" s="46" t="s">
        <v>42</v>
      </c>
      <c r="D1572" s="49">
        <f>_xll.qlCalendarAdvance(Calendar,$D1571,B1572,"f",FALSE)</f>
        <v>50389</v>
      </c>
      <c r="E1572" s="49">
        <f>_xll.qlInterestRateIndexValueDate(IndexON,D1572)</f>
        <v>50389</v>
      </c>
      <c r="F1572" s="52">
        <f>IFERROR(_xll.qlIndexFixing(IndexON,D1572,TRUE,_xll.ohTrigger(RecalcTrigger,TriggerON)),NA())</f>
        <v>1.7065532967164287E-2</v>
      </c>
      <c r="H1572" s="49">
        <f>_xll.qlCalendarAdvance(Calendar,$H1571,B1572,"f",FALSE)</f>
        <v>50389</v>
      </c>
      <c r="I1572" s="49">
        <f>_xll.qlInterestRateIndexValueDate(Index1M,$H1572)</f>
        <v>50391</v>
      </c>
      <c r="J1572" s="52">
        <f>IFERROR(_xll.qlIndexFixing(Index1M,$H1572,TRUE,_xll.ohTrigger(RecalcTrigger,Trigger1M)),NA())</f>
        <v>1.6985713969085714E-2</v>
      </c>
      <c r="K1572" s="52">
        <f>IFERROR(_xll.qlIndexFixing(ONIndex1M,I1572,TRUE,_xll.ohTrigger(RecalcTrigger,Trigger1M)),NA())</f>
        <v>1.6992066844458975E-2</v>
      </c>
      <c r="L1572" s="52">
        <f>IFERROR(_xll.qlIndexFixing(Index3M,H1572,TRUE,_xll.ohTrigger(RecalcTrigger,Trigger3M)),NA())</f>
        <v>1.7405372207576875E-2</v>
      </c>
      <c r="M1572" s="52">
        <f>IFERROR(_xll.qlIndexFixing(ONIndex3M,I1572,TRUE,_xll.ohTrigger(RecalcTrigger,Trigger3M)),NA())</f>
        <v>1.7434665109217207E-2</v>
      </c>
      <c r="N1572" s="52">
        <f>IFERROR(_xll.qlIndexFixing(Index6M,$H1572,TRUE,_xll.ohTrigger(RecalcTrigger,Trigger6M)),NA())</f>
        <v>1.744700064994982E-2</v>
      </c>
      <c r="O1572" s="52">
        <f>IFERROR(_xll.qlIndexFixing(ONIndex6M,I1572,TRUE,_xll.ohTrigger(RecalcTrigger,Trigger6M)),NA())</f>
        <v>1.7513937083801778E-2</v>
      </c>
      <c r="P1572" s="52">
        <f>IFERROR(_xll.qlIndexFixing(Index1Y,$H1572,TRUE,_xll.ohTrigger(RecalcTrigger,Trigger1Y)),NA())</f>
        <v>1.7734613581258208E-2</v>
      </c>
      <c r="Q1572" s="52">
        <f>IFERROR(_xll.qlIndexFixing(ONIndex1Y,I1572,TRUE,_xll.ohTrigger(RecalcTrigger,Trigger1Y)),NA())</f>
        <v>1.7823085708101871E-2</v>
      </c>
    </row>
    <row r="1573" spans="2:17" x14ac:dyDescent="0.2">
      <c r="B1573" s="46" t="s">
        <v>42</v>
      </c>
      <c r="D1573" s="49">
        <f>_xll.qlCalendarAdvance(Calendar,$D1572,B1573,"f",FALSE)</f>
        <v>50396</v>
      </c>
      <c r="E1573" s="49">
        <f>_xll.qlInterestRateIndexValueDate(IndexON,D1573)</f>
        <v>50396</v>
      </c>
      <c r="F1573" s="52">
        <f>IFERROR(_xll.qlIndexFixing(IndexON,D1573,TRUE,_xll.ohTrigger(RecalcTrigger,TriggerON)),NA())</f>
        <v>1.7054710607915524E-2</v>
      </c>
      <c r="H1573" s="49">
        <f>_xll.qlCalendarAdvance(Calendar,$H1572,B1573,"f",FALSE)</f>
        <v>50396</v>
      </c>
      <c r="I1573" s="49">
        <f>_xll.qlInterestRateIndexValueDate(Index1M,$H1573)</f>
        <v>50398</v>
      </c>
      <c r="J1573" s="52">
        <f>IFERROR(_xll.qlIndexFixing(Index1M,$H1573,TRUE,_xll.ohTrigger(RecalcTrigger,Trigger1M)),NA())</f>
        <v>1.6974312079395815E-2</v>
      </c>
      <c r="K1573" s="52">
        <f>IFERROR(_xll.qlIndexFixing(ONIndex1M,I1573,TRUE,_xll.ohTrigger(RecalcTrigger,Trigger1M)),NA())</f>
        <v>1.6978974766157506E-2</v>
      </c>
      <c r="L1573" s="52">
        <f>IFERROR(_xll.qlIndexFixing(Index3M,H1573,TRUE,_xll.ohTrigger(RecalcTrigger,Trigger3M)),NA())</f>
        <v>1.7393896182401392E-2</v>
      </c>
      <c r="M1573" s="52">
        <f>IFERROR(_xll.qlIndexFixing(ONIndex3M,I1573,TRUE,_xll.ohTrigger(RecalcTrigger,Trigger3M)),NA())</f>
        <v>1.7421342401959805E-2</v>
      </c>
      <c r="N1573" s="52">
        <f>IFERROR(_xll.qlIndexFixing(Index6M,$H1573,TRUE,_xll.ohTrigger(RecalcTrigger,Trigger6M)),NA())</f>
        <v>1.7435522384067877E-2</v>
      </c>
      <c r="O1573" s="52">
        <f>IFERROR(_xll.qlIndexFixing(ONIndex6M,I1573,TRUE,_xll.ohTrigger(RecalcTrigger,Trigger6M)),NA())</f>
        <v>1.7500326402979383E-2</v>
      </c>
      <c r="P1573" s="52">
        <f>IFERROR(_xll.qlIndexFixing(Index1Y,$H1573,TRUE,_xll.ohTrigger(RecalcTrigger,Trigger1Y)),NA())</f>
        <v>1.7725321783537262E-2</v>
      </c>
      <c r="Q1573" s="52">
        <f>IFERROR(_xll.qlIndexFixing(ONIndex1Y,I1573,TRUE,_xll.ohTrigger(RecalcTrigger,Trigger1Y)),NA())</f>
        <v>1.781096962252704E-2</v>
      </c>
    </row>
    <row r="1574" spans="2:17" x14ac:dyDescent="0.2">
      <c r="B1574" s="46" t="s">
        <v>42</v>
      </c>
      <c r="D1574" s="49">
        <f>_xll.qlCalendarAdvance(Calendar,$D1573,B1574,"f",FALSE)</f>
        <v>50403</v>
      </c>
      <c r="E1574" s="49">
        <f>_xll.qlInterestRateIndexValueDate(IndexON,D1574)</f>
        <v>50403</v>
      </c>
      <c r="F1574" s="52">
        <f>IFERROR(_xll.qlIndexFixing(IndexON,D1574,TRUE,_xll.ohTrigger(RecalcTrigger,TriggerON)),NA())</f>
        <v>1.7043921715096388E-2</v>
      </c>
      <c r="H1574" s="49">
        <f>_xll.qlCalendarAdvance(Calendar,$H1573,B1574,"f",FALSE)</f>
        <v>50403</v>
      </c>
      <c r="I1574" s="49">
        <f>_xll.qlInterestRateIndexValueDate(Index1M,$H1574)</f>
        <v>50405</v>
      </c>
      <c r="J1574" s="52">
        <f>IFERROR(_xll.qlIndexFixing(Index1M,$H1574,TRUE,_xll.ohTrigger(RecalcTrigger,Trigger1M)),NA())</f>
        <v>1.6964179385341831E-2</v>
      </c>
      <c r="K1574" s="52">
        <f>IFERROR(_xll.qlIndexFixing(ONIndex1M,I1574,TRUE,_xll.ohTrigger(RecalcTrigger,Trigger1M)),NA())</f>
        <v>1.6967566898227204E-2</v>
      </c>
      <c r="L1574" s="52">
        <f>IFERROR(_xll.qlIndexFixing(Index3M,H1574,TRUE,_xll.ohTrigger(RecalcTrigger,Trigger3M)),NA())</f>
        <v>1.7382461276318928E-2</v>
      </c>
      <c r="M1574" s="52">
        <f>IFERROR(_xll.qlIndexFixing(ONIndex3M,I1574,TRUE,_xll.ohTrigger(RecalcTrigger,Trigger3M)),NA())</f>
        <v>1.7409727241366468E-2</v>
      </c>
      <c r="N1574" s="52">
        <f>IFERROR(_xll.qlIndexFixing(Index6M,$H1574,TRUE,_xll.ohTrigger(RecalcTrigger,Trigger6M)),NA())</f>
        <v>1.742446976955166E-2</v>
      </c>
      <c r="O1574" s="52">
        <f>IFERROR(_xll.qlIndexFixing(ONIndex6M,I1574,TRUE,_xll.ohTrigger(RecalcTrigger,Trigger6M)),NA())</f>
        <v>1.7488461084411711E-2</v>
      </c>
      <c r="P1574" s="52">
        <f>IFERROR(_xll.qlIndexFixing(Index1Y,$H1574,TRUE,_xll.ohTrigger(RecalcTrigger,Trigger1Y)),NA())</f>
        <v>1.7716091795498951E-2</v>
      </c>
      <c r="Q1574" s="52">
        <f>IFERROR(_xll.qlIndexFixing(ONIndex1Y,I1574,TRUE,_xll.ohTrigger(RecalcTrigger,Trigger1Y)),NA())</f>
        <v>1.780042512964819E-2</v>
      </c>
    </row>
    <row r="1575" spans="2:17" x14ac:dyDescent="0.2">
      <c r="B1575" s="46" t="s">
        <v>42</v>
      </c>
      <c r="D1575" s="49">
        <f>_xll.qlCalendarAdvance(Calendar,$D1574,B1575,"f",FALSE)</f>
        <v>50410</v>
      </c>
      <c r="E1575" s="49">
        <f>_xll.qlInterestRateIndexValueDate(IndexON,D1575)</f>
        <v>50410</v>
      </c>
      <c r="F1575" s="52">
        <f>IFERROR(_xll.qlIndexFixing(IndexON,D1575,TRUE,_xll.ohTrigger(RecalcTrigger,TriggerON)),NA())</f>
        <v>1.7033166538826805E-2</v>
      </c>
      <c r="H1575" s="49">
        <f>_xll.qlCalendarAdvance(Calendar,$H1574,B1575,"f",FALSE)</f>
        <v>50410</v>
      </c>
      <c r="I1575" s="49">
        <f>_xll.qlInterestRateIndexValueDate(Index1M,$H1575)</f>
        <v>50412</v>
      </c>
      <c r="J1575" s="52">
        <f>IFERROR(_xll.qlIndexFixing(Index1M,$H1575,TRUE,_xll.ohTrigger(RecalcTrigger,Trigger1M)),NA())</f>
        <v>1.6951643714623044E-2</v>
      </c>
      <c r="K1575" s="52">
        <f>IFERROR(_xll.qlIndexFixing(ONIndex1M,I1575,TRUE,_xll.ohTrigger(RecalcTrigger,Trigger1M)),NA())</f>
        <v>1.6957824389267628E-2</v>
      </c>
      <c r="L1575" s="52">
        <f>IFERROR(_xll.qlIndexFixing(Index3M,H1575,TRUE,_xll.ohTrigger(RecalcTrigger,Trigger3M)),NA())</f>
        <v>1.7371067756617009E-2</v>
      </c>
      <c r="M1575" s="52">
        <f>IFERROR(_xll.qlIndexFixing(ONIndex3M,I1575,TRUE,_xll.ohTrigger(RecalcTrigger,Trigger3M)),NA())</f>
        <v>1.7399802956292731E-2</v>
      </c>
      <c r="N1575" s="52">
        <f>IFERROR(_xll.qlIndexFixing(Index6M,$H1575,TRUE,_xll.ohTrigger(RecalcTrigger,Trigger6M)),NA())</f>
        <v>1.7413078664543016E-2</v>
      </c>
      <c r="O1575" s="52">
        <f>IFERROR(_xll.qlIndexFixing(ONIndex6M,I1575,TRUE,_xll.ohTrigger(RecalcTrigger,Trigger6M)),NA())</f>
        <v>1.7478323730495404E-2</v>
      </c>
      <c r="P1575" s="52">
        <f>IFERROR(_xll.qlIndexFixing(Index1Y,$H1575,TRUE,_xll.ohTrigger(RecalcTrigger,Trigger1Y)),NA())</f>
        <v>1.770692391122124E-2</v>
      </c>
      <c r="Q1575" s="52">
        <f>IFERROR(_xll.qlIndexFixing(ONIndex1Y,I1575,TRUE,_xll.ohTrigger(RecalcTrigger,Trigger1Y)),NA())</f>
        <v>1.7791429628024602E-2</v>
      </c>
    </row>
    <row r="1576" spans="2:17" x14ac:dyDescent="0.2">
      <c r="B1576" s="46" t="s">
        <v>42</v>
      </c>
      <c r="D1576" s="49">
        <f>_xll.qlCalendarAdvance(Calendar,$D1575,B1576,"f",FALSE)</f>
        <v>50417</v>
      </c>
      <c r="E1576" s="49">
        <f>_xll.qlInterestRateIndexValueDate(IndexON,D1576)</f>
        <v>50417</v>
      </c>
      <c r="F1576" s="52">
        <f>IFERROR(_xll.qlIndexFixing(IndexON,D1576,TRUE,_xll.ohTrigger(RecalcTrigger,TriggerON)),NA())</f>
        <v>1.7022445329706315E-2</v>
      </c>
      <c r="H1576" s="49">
        <f>_xll.qlCalendarAdvance(Calendar,$H1575,B1576,"f",FALSE)</f>
        <v>50417</v>
      </c>
      <c r="I1576" s="49">
        <f>_xll.qlInterestRateIndexValueDate(Index1M,$H1576)</f>
        <v>50419</v>
      </c>
      <c r="J1576" s="52">
        <f>IFERROR(_xll.qlIndexFixing(Index1M,$H1576,TRUE,_xll.ohTrigger(RecalcTrigger,Trigger1M)),NA())</f>
        <v>1.694037781500235E-2</v>
      </c>
      <c r="K1576" s="52">
        <f>IFERROR(_xll.qlIndexFixing(ONIndex1M,I1576,TRUE,_xll.ohTrigger(RecalcTrigger,Trigger1M)),NA())</f>
        <v>1.6946499990408981E-2</v>
      </c>
      <c r="L1576" s="52">
        <f>IFERROR(_xll.qlIndexFixing(Index3M,H1576,TRUE,_xll.ohTrigger(RecalcTrigger,Trigger3M)),NA())</f>
        <v>1.7359715890574279E-2</v>
      </c>
      <c r="M1576" s="52">
        <f>IFERROR(_xll.qlIndexFixing(ONIndex3M,I1576,TRUE,_xll.ohTrigger(RecalcTrigger,Trigger3M)),NA())</f>
        <v>1.7388261687392159E-2</v>
      </c>
      <c r="N1576" s="52">
        <f>IFERROR(_xll.qlIndexFixing(Index6M,$H1576,TRUE,_xll.ohTrigger(RecalcTrigger,Trigger6M)),NA())</f>
        <v>1.7401732904330135E-2</v>
      </c>
      <c r="O1576" s="52">
        <f>IFERROR(_xll.qlIndexFixing(ONIndex6M,I1576,TRUE,_xll.ohTrigger(RecalcTrigger,Trigger6M)),NA())</f>
        <v>1.7466535459575994E-2</v>
      </c>
      <c r="P1576" s="52">
        <f>IFERROR(_xll.qlIndexFixing(Index1Y,$H1576,TRUE,_xll.ohTrigger(RecalcTrigger,Trigger1Y)),NA())</f>
        <v>1.7697818424782533E-2</v>
      </c>
      <c r="Q1576" s="52">
        <f>IFERROR(_xll.qlIndexFixing(ONIndex1Y,I1576,TRUE,_xll.ohTrigger(RecalcTrigger,Trigger1Y)),NA())</f>
        <v>1.7780984873922989E-2</v>
      </c>
    </row>
    <row r="1577" spans="2:17" x14ac:dyDescent="0.2">
      <c r="B1577" s="46" t="s">
        <v>42</v>
      </c>
      <c r="D1577" s="49">
        <f>_xll.qlCalendarAdvance(Calendar,$D1576,B1577,"f",FALSE)</f>
        <v>50424</v>
      </c>
      <c r="E1577" s="49">
        <f>_xll.qlInterestRateIndexValueDate(IndexON,D1577)</f>
        <v>50424</v>
      </c>
      <c r="F1577" s="52">
        <f>IFERROR(_xll.qlIndexFixing(IndexON,D1577,TRUE,_xll.ohTrigger(RecalcTrigger,TriggerON)),NA())</f>
        <v>1.7011758337694971E-2</v>
      </c>
      <c r="H1577" s="49">
        <f>_xll.qlCalendarAdvance(Calendar,$H1576,B1577,"f",FALSE)</f>
        <v>50424</v>
      </c>
      <c r="I1577" s="49">
        <f>_xll.qlInterestRateIndexValueDate(Index1M,$H1577)</f>
        <v>50426</v>
      </c>
      <c r="J1577" s="52">
        <f>IFERROR(_xll.qlIndexFixing(Index1M,$H1577,TRUE,_xll.ohTrigger(RecalcTrigger,Trigger1M)),NA())</f>
        <v>1.6929157820868568E-2</v>
      </c>
      <c r="K1577" s="52">
        <f>IFERROR(_xll.qlIndexFixing(ONIndex1M,I1577,TRUE,_xll.ohTrigger(RecalcTrigger,Trigger1M)),NA())</f>
        <v>1.6935220947109642E-2</v>
      </c>
      <c r="L1577" s="52">
        <f>IFERROR(_xll.qlIndexFixing(Index3M,H1577,TRUE,_xll.ohTrigger(RecalcTrigger,Trigger3M)),NA())</f>
        <v>1.734840594547471E-2</v>
      </c>
      <c r="M1577" s="52">
        <f>IFERROR(_xll.qlIndexFixing(ONIndex3M,I1577,TRUE,_xll.ohTrigger(RecalcTrigger,Trigger3M)),NA())</f>
        <v>1.7376760587000106E-2</v>
      </c>
      <c r="N1577" s="52">
        <f>IFERROR(_xll.qlIndexFixing(Index6M,$H1577,TRUE,_xll.ohTrigger(RecalcTrigger,Trigger6M)),NA())</f>
        <v>1.7390432758103216E-2</v>
      </c>
      <c r="O1577" s="52">
        <f>IFERROR(_xll.qlIndexFixing(ONIndex6M,I1577,TRUE,_xll.ohTrigger(RecalcTrigger,Trigger6M)),NA())</f>
        <v>1.7454789058284348E-2</v>
      </c>
      <c r="P1577" s="52">
        <f>IFERROR(_xll.qlIndexFixing(Index1Y,$H1577,TRUE,_xll.ohTrigger(RecalcTrigger,Trigger1Y)),NA())</f>
        <v>1.7688775630262114E-2</v>
      </c>
      <c r="Q1577" s="52">
        <f>IFERROR(_xll.qlIndexFixing(ONIndex1Y,I1577,TRUE,_xll.ohTrigger(RecalcTrigger,Trigger1Y)),NA())</f>
        <v>1.7770594240449356E-2</v>
      </c>
    </row>
    <row r="1578" spans="2:17" x14ac:dyDescent="0.2">
      <c r="B1578" s="46" t="s">
        <v>42</v>
      </c>
      <c r="D1578" s="49">
        <f>_xll.qlCalendarAdvance(Calendar,$D1577,B1578,"f",FALSE)</f>
        <v>50431</v>
      </c>
      <c r="E1578" s="49">
        <f>_xll.qlInterestRateIndexValueDate(IndexON,D1578)</f>
        <v>50431</v>
      </c>
      <c r="F1578" s="52">
        <f>IFERROR(_xll.qlIndexFixing(IndexON,D1578,TRUE,_xll.ohTrigger(RecalcTrigger,TriggerON)),NA())</f>
        <v>1.7001105813392314E-2</v>
      </c>
      <c r="H1578" s="49">
        <f>_xll.qlCalendarAdvance(Calendar,$H1577,B1578,"f",FALSE)</f>
        <v>50431</v>
      </c>
      <c r="I1578" s="49">
        <f>_xll.qlInterestRateIndexValueDate(Index1M,$H1578)</f>
        <v>50433</v>
      </c>
      <c r="J1578" s="52">
        <f>IFERROR(_xll.qlIndexFixing(Index1M,$H1578,TRUE,_xll.ohTrigger(RecalcTrigger,Trigger1M)),NA())</f>
        <v>1.6919175022867914E-2</v>
      </c>
      <c r="K1578" s="52">
        <f>IFERROR(_xll.qlIndexFixing(ONIndex1M,I1578,TRUE,_xll.ohTrigger(RecalcTrigger,Trigger1M)),NA())</f>
        <v>1.6923987546819674E-2</v>
      </c>
      <c r="L1578" s="52">
        <f>IFERROR(_xll.qlIndexFixing(Index3M,H1578,TRUE,_xll.ohTrigger(RecalcTrigger,Trigger3M)),NA())</f>
        <v>1.7337138188594281E-2</v>
      </c>
      <c r="M1578" s="52">
        <f>IFERROR(_xll.qlIndexFixing(ONIndex3M,I1578,TRUE,_xll.ohTrigger(RecalcTrigger,Trigger3M)),NA())</f>
        <v>1.7365299921543453E-2</v>
      </c>
      <c r="N1578" s="52">
        <f>IFERROR(_xll.qlIndexFixing(Index6M,$H1578,TRUE,_xll.ohTrigger(RecalcTrigger,Trigger6M)),NA())</f>
        <v>1.7379178495049798E-2</v>
      </c>
      <c r="O1578" s="52">
        <f>IFERROR(_xll.qlIndexFixing(ONIndex6M,I1578,TRUE,_xll.ohTrigger(RecalcTrigger,Trigger6M)),NA())</f>
        <v>1.7443084794246388E-2</v>
      </c>
      <c r="P1578" s="52">
        <f>IFERROR(_xll.qlIndexFixing(Index1Y,$H1578,TRUE,_xll.ohTrigger(RecalcTrigger,Trigger1Y)),NA())</f>
        <v>1.7679795821740577E-2</v>
      </c>
      <c r="Q1578" s="52">
        <f>IFERROR(_xll.qlIndexFixing(ONIndex1Y,I1578,TRUE,_xll.ohTrigger(RecalcTrigger,Trigger1Y)),NA())</f>
        <v>1.7760258018091335E-2</v>
      </c>
    </row>
    <row r="1579" spans="2:17" x14ac:dyDescent="0.2">
      <c r="B1579" s="46" t="s">
        <v>42</v>
      </c>
      <c r="D1579" s="49">
        <f>_xll.qlCalendarAdvance(Calendar,$D1578,B1579,"f",FALSE)</f>
        <v>50438</v>
      </c>
      <c r="E1579" s="49">
        <f>_xll.qlInterestRateIndexValueDate(IndexON,D1579)</f>
        <v>50438</v>
      </c>
      <c r="F1579" s="52">
        <f>IFERROR(_xll.qlIndexFixing(IndexON,D1579,TRUE,_xll.ohTrigger(RecalcTrigger,TriggerON)),NA())</f>
        <v>1.6990488006758397E-2</v>
      </c>
      <c r="H1579" s="49">
        <f>_xll.qlCalendarAdvance(Calendar,$H1578,B1579,"f",FALSE)</f>
        <v>50438</v>
      </c>
      <c r="I1579" s="49">
        <f>_xll.qlInterestRateIndexValueDate(Index1M,$H1579)</f>
        <v>50440</v>
      </c>
      <c r="J1579" s="52">
        <f>IFERROR(_xll.qlIndexFixing(Index1M,$H1579,TRUE,_xll.ohTrigger(RecalcTrigger,Trigger1M)),NA())</f>
        <v>1.6908433939029393E-2</v>
      </c>
      <c r="K1579" s="52">
        <f>IFERROR(_xll.qlIndexFixing(ONIndex1M,I1579,TRUE,_xll.ohTrigger(RecalcTrigger,Trigger1M)),NA())</f>
        <v>1.6912800076909207E-2</v>
      </c>
      <c r="L1579" s="52">
        <f>IFERROR(_xll.qlIndexFixing(Index3M,H1579,TRUE,_xll.ohTrigger(RecalcTrigger,Trigger3M)),NA())</f>
        <v>1.7326290428050027E-2</v>
      </c>
      <c r="M1579" s="52">
        <f>IFERROR(_xll.qlIndexFixing(ONIndex3M,I1579,TRUE,_xll.ohTrigger(RecalcTrigger,Trigger3M)),NA())</f>
        <v>1.7353879957688889E-2</v>
      </c>
      <c r="N1579" s="52">
        <f>IFERROR(_xll.qlIndexFixing(Index6M,$H1579,TRUE,_xll.ohTrigger(RecalcTrigger,Trigger6M)),NA())</f>
        <v>1.7367970384353896E-2</v>
      </c>
      <c r="O1579" s="52">
        <f>IFERROR(_xll.qlIndexFixing(ONIndex6M,I1579,TRUE,_xll.ohTrigger(RecalcTrigger,Trigger6M)),NA())</f>
        <v>1.7431422934848229E-2</v>
      </c>
      <c r="P1579" s="52">
        <f>IFERROR(_xll.qlIndexFixing(Index1Y,$H1579,TRUE,_xll.ohTrigger(RecalcTrigger,Trigger1Y)),NA())</f>
        <v>1.7670879293299396E-2</v>
      </c>
      <c r="Q1579" s="52">
        <f>IFERROR(_xll.qlIndexFixing(ONIndex1Y,I1579,TRUE,_xll.ohTrigger(RecalcTrigger,Trigger1Y)),NA())</f>
        <v>1.774997649757637E-2</v>
      </c>
    </row>
    <row r="1580" spans="2:17" x14ac:dyDescent="0.2">
      <c r="B1580" s="46" t="s">
        <v>42</v>
      </c>
      <c r="D1580" s="49">
        <f>_xll.qlCalendarAdvance(Calendar,$D1579,B1580,"f",FALSE)</f>
        <v>50445</v>
      </c>
      <c r="E1580" s="49">
        <f>_xll.qlInterestRateIndexValueDate(IndexON,D1580)</f>
        <v>50445</v>
      </c>
      <c r="F1580" s="52">
        <f>IFERROR(_xll.qlIndexFixing(IndexON,D1580,TRUE,_xll.ohTrigger(RecalcTrigger,TriggerON)),NA())</f>
        <v>1.6979905168392762E-2</v>
      </c>
      <c r="H1580" s="49">
        <f>_xll.qlCalendarAdvance(Calendar,$H1579,B1580,"f",FALSE)</f>
        <v>50445</v>
      </c>
      <c r="I1580" s="49">
        <f>_xll.qlInterestRateIndexValueDate(Index1M,$H1580)</f>
        <v>50447</v>
      </c>
      <c r="J1580" s="52">
        <f>IFERROR(_xll.qlIndexFixing(Index1M,$H1580,TRUE,_xll.ohTrigger(RecalcTrigger,Trigger1M)),NA())</f>
        <v>1.6897342019163944E-2</v>
      </c>
      <c r="K1580" s="52">
        <f>IFERROR(_xll.qlIndexFixing(ONIndex1M,I1580,TRUE,_xll.ohTrigger(RecalcTrigger,Trigger1M)),NA())</f>
        <v>1.6901658824988175E-2</v>
      </c>
      <c r="L1580" s="52">
        <f>IFERROR(_xll.qlIndexFixing(Index3M,H1580,TRUE,_xll.ohTrigger(RecalcTrigger,Trigger3M)),NA())</f>
        <v>1.7315105285247955E-2</v>
      </c>
      <c r="M1580" s="52">
        <f>IFERROR(_xll.qlIndexFixing(ONIndex3M,I1580,TRUE,_xll.ohTrigger(RecalcTrigger,Trigger3M)),NA())</f>
        <v>1.7342500961703422E-2</v>
      </c>
      <c r="N1580" s="52">
        <f>IFERROR(_xll.qlIndexFixing(Index6M,$H1580,TRUE,_xll.ohTrigger(RecalcTrigger,Trigger6M)),NA())</f>
        <v>1.7356808695197314E-2</v>
      </c>
      <c r="O1580" s="52">
        <f>IFERROR(_xll.qlIndexFixing(ONIndex6M,I1580,TRUE,_xll.ohTrigger(RecalcTrigger,Trigger6M)),NA())</f>
        <v>1.7419803748035534E-2</v>
      </c>
      <c r="P1580" s="52">
        <f>IFERROR(_xll.qlIndexFixing(Index1Y,$H1580,TRUE,_xll.ohTrigger(RecalcTrigger,Trigger1Y)),NA())</f>
        <v>1.7662026339021569E-2</v>
      </c>
      <c r="Q1580" s="52">
        <f>IFERROR(_xll.qlIndexFixing(ONIndex1Y,I1580,TRUE,_xll.ohTrigger(RecalcTrigger,Trigger1Y)),NA())</f>
        <v>1.7739749969312157E-2</v>
      </c>
    </row>
    <row r="1581" spans="2:17" x14ac:dyDescent="0.2">
      <c r="B1581" s="46" t="s">
        <v>42</v>
      </c>
      <c r="D1581" s="49">
        <f>_xll.qlCalendarAdvance(Calendar,$D1580,B1581,"f",FALSE)</f>
        <v>50452</v>
      </c>
      <c r="E1581" s="49">
        <f>_xll.qlInterestRateIndexValueDate(IndexON,D1581)</f>
        <v>50452</v>
      </c>
      <c r="F1581" s="52">
        <f>IFERROR(_xll.qlIndexFixing(IndexON,D1581,TRUE,_xll.ohTrigger(RecalcTrigger,TriggerON)),NA())</f>
        <v>1.6969357548335395E-2</v>
      </c>
      <c r="H1581" s="49">
        <f>_xll.qlCalendarAdvance(Calendar,$H1580,B1581,"f",FALSE)</f>
        <v>50452</v>
      </c>
      <c r="I1581" s="49">
        <f>_xll.qlInterestRateIndexValueDate(Index1M,$H1581)</f>
        <v>50454</v>
      </c>
      <c r="J1581" s="52">
        <f>IFERROR(_xll.qlIndexFixing(Index1M,$H1581,TRUE,_xll.ohTrigger(RecalcTrigger,Trigger1M)),NA())</f>
        <v>1.6886297063328306E-2</v>
      </c>
      <c r="K1581" s="52">
        <f>IFERROR(_xll.qlIndexFixing(ONIndex1M,I1581,TRUE,_xll.ohTrigger(RecalcTrigger,Trigger1M)),NA())</f>
        <v>1.689056407834677E-2</v>
      </c>
      <c r="L1581" s="52">
        <f>IFERROR(_xll.qlIndexFixing(Index3M,H1581,TRUE,_xll.ohTrigger(RecalcTrigger,Trigger3M)),NA())</f>
        <v>1.7303963110995947E-2</v>
      </c>
      <c r="M1581" s="52">
        <f>IFERROR(_xll.qlIndexFixing(ONIndex3M,I1581,TRUE,_xll.ohTrigger(RecalcTrigger,Trigger3M)),NA())</f>
        <v>1.7331163200333677E-2</v>
      </c>
      <c r="N1581" s="52">
        <f>IFERROR(_xll.qlIndexFixing(Index6M,$H1581,TRUE,_xll.ohTrigger(RecalcTrigger,Trigger6M)),NA())</f>
        <v>1.7345693696758764E-2</v>
      </c>
      <c r="O1581" s="52">
        <f>IFERROR(_xll.qlIndexFixing(ONIndex6M,I1581,TRUE,_xll.ohTrigger(RecalcTrigger,Trigger6M)),NA())</f>
        <v>1.7408227501194418E-2</v>
      </c>
      <c r="P1581" s="52">
        <f>IFERROR(_xll.qlIndexFixing(Index1Y,$H1581,TRUE,_xll.ohTrigger(RecalcTrigger,Trigger1Y)),NA())</f>
        <v>1.7653237252992081E-2</v>
      </c>
      <c r="Q1581" s="52">
        <f>IFERROR(_xll.qlIndexFixing(ONIndex1Y,I1581,TRUE,_xll.ohTrigger(RecalcTrigger,Trigger1Y)),NA())</f>
        <v>1.7729578723946204E-2</v>
      </c>
    </row>
    <row r="1582" spans="2:17" x14ac:dyDescent="0.2">
      <c r="B1582" s="46" t="s">
        <v>42</v>
      </c>
      <c r="D1582" s="49">
        <f>_xll.qlCalendarAdvance(Calendar,$D1581,B1582,"f",FALSE)</f>
        <v>50459</v>
      </c>
      <c r="E1582" s="49">
        <f>_xll.qlInterestRateIndexValueDate(IndexON,D1582)</f>
        <v>50459</v>
      </c>
      <c r="F1582" s="52">
        <f>IFERROR(_xll.qlIndexFixing(IndexON,D1582,TRUE,_xll.ohTrigger(RecalcTrigger,TriggerON)),NA())</f>
        <v>1.6958845396866096E-2</v>
      </c>
      <c r="H1582" s="49">
        <f>_xll.qlCalendarAdvance(Calendar,$H1581,B1582,"f",FALSE)</f>
        <v>50459</v>
      </c>
      <c r="I1582" s="49">
        <f>_xll.qlInterestRateIndexValueDate(Index1M,$H1582)</f>
        <v>50461</v>
      </c>
      <c r="J1582" s="52">
        <f>IFERROR(_xll.qlIndexFixing(Index1M,$H1582,TRUE,_xll.ohTrigger(RecalcTrigger,Trigger1M)),NA())</f>
        <v>1.6875299359215199E-2</v>
      </c>
      <c r="K1582" s="52">
        <f>IFERROR(_xll.qlIndexFixing(ONIndex1M,I1582,TRUE,_xll.ohTrigger(RecalcTrigger,Trigger1M)),NA())</f>
        <v>1.6879516124355121E-2</v>
      </c>
      <c r="L1582" s="52">
        <f>IFERROR(_xll.qlIndexFixing(Index3M,H1582,TRUE,_xll.ohTrigger(RecalcTrigger,Trigger3M)),NA())</f>
        <v>1.7292864172557071E-2</v>
      </c>
      <c r="M1582" s="52">
        <f>IFERROR(_xll.qlIndexFixing(ONIndex3M,I1582,TRUE,_xll.ohTrigger(RecalcTrigger,Trigger3M)),NA())</f>
        <v>1.7319866939766726E-2</v>
      </c>
      <c r="N1582" s="52">
        <f>IFERROR(_xll.qlIndexFixing(Index6M,$H1582,TRUE,_xll.ohTrigger(RecalcTrigger,Trigger6M)),NA())</f>
        <v>1.7334625658213865E-2</v>
      </c>
      <c r="O1582" s="52">
        <f>IFERROR(_xll.qlIndexFixing(ONIndex6M,I1582,TRUE,_xll.ohTrigger(RecalcTrigger,Trigger6M)),NA())</f>
        <v>1.7396694462030737E-2</v>
      </c>
      <c r="P1582" s="52">
        <f>IFERROR(_xll.qlIndexFixing(Index1Y,$H1582,TRUE,_xll.ohTrigger(RecalcTrigger,Trigger1Y)),NA())</f>
        <v>1.7644512329296994E-2</v>
      </c>
      <c r="Q1582" s="52">
        <f>IFERROR(_xll.qlIndexFixing(ONIndex1Y,I1582,TRUE,_xll.ohTrigger(RecalcTrigger,Trigger1Y)),NA())</f>
        <v>1.7719463052046081E-2</v>
      </c>
    </row>
    <row r="1583" spans="2:17" x14ac:dyDescent="0.2">
      <c r="B1583" s="46" t="s">
        <v>42</v>
      </c>
      <c r="D1583" s="49">
        <f>_xll.qlCalendarAdvance(Calendar,$D1582,B1583,"f",FALSE)</f>
        <v>50466</v>
      </c>
      <c r="E1583" s="49">
        <f>_xll.qlInterestRateIndexValueDate(IndexON,D1583)</f>
        <v>50466</v>
      </c>
      <c r="F1583" s="52">
        <f>IFERROR(_xll.qlIndexFixing(IndexON,D1583,TRUE,_xll.ohTrigger(RecalcTrigger,TriggerON)),NA())</f>
        <v>1.6948368964584404E-2</v>
      </c>
      <c r="H1583" s="49">
        <f>_xll.qlCalendarAdvance(Calendar,$H1582,B1583,"f",FALSE)</f>
        <v>50466</v>
      </c>
      <c r="I1583" s="49">
        <f>_xll.qlInterestRateIndexValueDate(Index1M,$H1583)</f>
        <v>50468</v>
      </c>
      <c r="J1583" s="52">
        <f>IFERROR(_xll.qlIndexFixing(Index1M,$H1583,TRUE,_xll.ohTrigger(RecalcTrigger,Trigger1M)),NA())</f>
        <v>1.6862817984227008E-2</v>
      </c>
      <c r="K1583" s="52">
        <f>IFERROR(_xll.qlIndexFixing(ONIndex1M,I1583,TRUE,_xll.ohTrigger(RecalcTrigger,Trigger1M)),NA())</f>
        <v>1.6868515250703098E-2</v>
      </c>
      <c r="L1583" s="52">
        <f>IFERROR(_xll.qlIndexFixing(Index3M,H1583,TRUE,_xll.ohTrigger(RecalcTrigger,Trigger3M)),NA())</f>
        <v>1.7280707998577061E-2</v>
      </c>
      <c r="M1583" s="52">
        <f>IFERROR(_xll.qlIndexFixing(ONIndex3M,I1583,TRUE,_xll.ohTrigger(RecalcTrigger,Trigger3M)),NA())</f>
        <v>1.7308612446669258E-2</v>
      </c>
      <c r="N1583" s="52">
        <f>IFERROR(_xll.qlIndexFixing(Index6M,$H1583,TRUE,_xll.ohTrigger(RecalcTrigger,Trigger6M)),NA())</f>
        <v>1.732183181120862E-2</v>
      </c>
      <c r="O1583" s="52">
        <f>IFERROR(_xll.qlIndexFixing(ONIndex6M,I1583,TRUE,_xll.ohTrigger(RecalcTrigger,Trigger6M)),NA())</f>
        <v>1.7385204898090478E-2</v>
      </c>
      <c r="P1583" s="52">
        <f>IFERROR(_xll.qlIndexFixing(Index1Y,$H1583,TRUE,_xll.ohTrigger(RecalcTrigger,Trigger1Y)),NA())</f>
        <v>1.7635851862025008E-2</v>
      </c>
      <c r="Q1583" s="52">
        <f>IFERROR(_xll.qlIndexFixing(ONIndex1Y,I1583,TRUE,_xll.ohTrigger(RecalcTrigger,Trigger1Y)),NA())</f>
        <v>1.7709403244179356E-2</v>
      </c>
    </row>
    <row r="1584" spans="2:17" x14ac:dyDescent="0.2">
      <c r="B1584" s="46" t="s">
        <v>42</v>
      </c>
      <c r="D1584" s="49">
        <f>_xll.qlCalendarAdvance(Calendar,$D1583,B1584,"f",FALSE)</f>
        <v>50473</v>
      </c>
      <c r="E1584" s="49">
        <f>_xll.qlInterestRateIndexValueDate(IndexON,D1584)</f>
        <v>50473</v>
      </c>
      <c r="F1584" s="52">
        <f>IFERROR(_xll.qlIndexFixing(IndexON,D1584,TRUE,_xll.ohTrigger(RecalcTrigger,TriggerON)),NA())</f>
        <v>1.6937928501370436E-2</v>
      </c>
      <c r="H1584" s="49">
        <f>_xll.qlCalendarAdvance(Calendar,$H1583,B1584,"f",FALSE)</f>
        <v>50473</v>
      </c>
      <c r="I1584" s="49">
        <f>_xll.qlInterestRateIndexValueDate(Index1M,$H1584)</f>
        <v>50475</v>
      </c>
      <c r="J1584" s="52">
        <f>IFERROR(_xll.qlIndexFixing(Index1M,$H1584,TRUE,_xll.ohTrigger(RecalcTrigger,Trigger1M)),NA())</f>
        <v>1.6851927384954613E-2</v>
      </c>
      <c r="K1584" s="52">
        <f>IFERROR(_xll.qlIndexFixing(ONIndex1M,I1584,TRUE,_xll.ohTrigger(RecalcTrigger,Trigger1M)),NA())</f>
        <v>1.6857561744680893E-2</v>
      </c>
      <c r="L1584" s="52">
        <f>IFERROR(_xll.qlIndexFixing(Index3M,H1584,TRUE,_xll.ohTrigger(RecalcTrigger,Trigger3M)),NA())</f>
        <v>1.7269704290695666E-2</v>
      </c>
      <c r="M1584" s="52">
        <f>IFERROR(_xll.qlIndexFixing(ONIndex3M,I1584,TRUE,_xll.ohTrigger(RecalcTrigger,Trigger3M)),NA())</f>
        <v>1.7297399987628026E-2</v>
      </c>
      <c r="N1584" s="52">
        <f>IFERROR(_xll.qlIndexFixing(Index6M,$H1584,TRUE,_xll.ohTrigger(RecalcTrigger,Trigger6M)),NA())</f>
        <v>1.7310873326138704E-2</v>
      </c>
      <c r="O1584" s="52">
        <f>IFERROR(_xll.qlIndexFixing(ONIndex6M,I1584,TRUE,_xll.ohTrigger(RecalcTrigger,Trigger6M)),NA())</f>
        <v>1.7373759077159434E-2</v>
      </c>
      <c r="P1584" s="52">
        <f>IFERROR(_xll.qlIndexFixing(Index1Y,$H1584,TRUE,_xll.ohTrigger(RecalcTrigger,Trigger1Y)),NA())</f>
        <v>1.7627256145266799E-2</v>
      </c>
      <c r="Q1584" s="52">
        <f>IFERROR(_xll.qlIndexFixing(ONIndex1Y,I1584,TRUE,_xll.ohTrigger(RecalcTrigger,Trigger1Y)),NA())</f>
        <v>1.76993995909136E-2</v>
      </c>
    </row>
    <row r="1585" spans="2:17" x14ac:dyDescent="0.2">
      <c r="B1585" s="46" t="s">
        <v>42</v>
      </c>
      <c r="D1585" s="49">
        <f>_xll.qlCalendarAdvance(Calendar,$D1584,B1585,"f",FALSE)</f>
        <v>50480</v>
      </c>
      <c r="E1585" s="49">
        <f>_xll.qlInterestRateIndexValueDate(IndexON,D1585)</f>
        <v>50480</v>
      </c>
      <c r="F1585" s="52">
        <f>IFERROR(_xll.qlIndexFixing(IndexON,D1585,TRUE,_xll.ohTrigger(RecalcTrigger,TriggerON)),NA())</f>
        <v>1.6927524257663862E-2</v>
      </c>
      <c r="H1585" s="49">
        <f>_xll.qlCalendarAdvance(Calendar,$H1584,B1585,"f",FALSE)</f>
        <v>50480</v>
      </c>
      <c r="I1585" s="49">
        <f>_xll.qlInterestRateIndexValueDate(Index1M,$H1585)</f>
        <v>50482</v>
      </c>
      <c r="J1585" s="52">
        <f>IFERROR(_xll.qlIndexFixing(Index1M,$H1585,TRUE,_xll.ohTrigger(RecalcTrigger,Trigger1M)),NA())</f>
        <v>1.6841084993005351E-2</v>
      </c>
      <c r="K1585" s="52">
        <f>IFERROR(_xll.qlIndexFixing(ONIndex1M,I1585,TRUE,_xll.ohTrigger(RecalcTrigger,Trigger1M)),NA())</f>
        <v>1.6846655893658635E-2</v>
      </c>
      <c r="L1585" s="52">
        <f>IFERROR(_xll.qlIndexFixing(Index3M,H1585,TRUE,_xll.ohTrigger(RecalcTrigger,Trigger3M)),NA())</f>
        <v>1.7258744685013556E-2</v>
      </c>
      <c r="M1585" s="52">
        <f>IFERROR(_xll.qlIndexFixing(ONIndex3M,I1585,TRUE,_xll.ohTrigger(RecalcTrigger,Trigger3M)),NA())</f>
        <v>1.7286229828830102E-2</v>
      </c>
      <c r="N1585" s="52">
        <f>IFERROR(_xll.qlIndexFixing(Index6M,$H1585,TRUE,_xll.ohTrigger(RecalcTrigger,Trigger6M)),NA())</f>
        <v>1.7299962717707354E-2</v>
      </c>
      <c r="O1585" s="52">
        <f>IFERROR(_xll.qlIndexFixing(ONIndex6M,I1585,TRUE,_xll.ohTrigger(RecalcTrigger,Trigger6M)),NA())</f>
        <v>1.736235726678359E-2</v>
      </c>
      <c r="P1585" s="52">
        <f>IFERROR(_xll.qlIndexFixing(Index1Y,$H1585,TRUE,_xll.ohTrigger(RecalcTrigger,Trigger1Y)),NA())</f>
        <v>1.7618725473115437E-2</v>
      </c>
      <c r="Q1585" s="52">
        <f>IFERROR(_xll.qlIndexFixing(ONIndex1Y,I1585,TRUE,_xll.ohTrigger(RecalcTrigger,Trigger1Y)),NA())</f>
        <v>1.768945238289632E-2</v>
      </c>
    </row>
    <row r="1586" spans="2:17" x14ac:dyDescent="0.2">
      <c r="B1586" s="46" t="s">
        <v>42</v>
      </c>
      <c r="D1586" s="49">
        <f>_xll.qlCalendarAdvance(Calendar,$D1585,B1586,"f",FALSE)</f>
        <v>50487</v>
      </c>
      <c r="E1586" s="49">
        <f>_xll.qlInterestRateIndexValueDate(IndexON,D1586)</f>
        <v>50487</v>
      </c>
      <c r="F1586" s="52">
        <f>IFERROR(_xll.qlIndexFixing(IndexON,D1586,TRUE,_xll.ohTrigger(RecalcTrigger,TriggerON)),NA())</f>
        <v>1.6917156483824414E-2</v>
      </c>
      <c r="H1586" s="49">
        <f>_xll.qlCalendarAdvance(Calendar,$H1585,B1586,"f",FALSE)</f>
        <v>50487</v>
      </c>
      <c r="I1586" s="49">
        <f>_xll.qlInterestRateIndexValueDate(Index1M,$H1586)</f>
        <v>50489</v>
      </c>
      <c r="J1586" s="52">
        <f>IFERROR(_xll.qlIndexFixing(Index1M,$H1586,TRUE,_xll.ohTrigger(RecalcTrigger,Trigger1M)),NA())</f>
        <v>1.6829917852782893E-2</v>
      </c>
      <c r="K1586" s="52">
        <f>IFERROR(_xll.qlIndexFixing(ONIndex1M,I1586,TRUE,_xll.ohTrigger(RecalcTrigger,Trigger1M)),NA())</f>
        <v>1.6835797985326195E-2</v>
      </c>
      <c r="L1586" s="52">
        <f>IFERROR(_xll.qlIndexFixing(Index3M,H1586,TRUE,_xll.ohTrigger(RecalcTrigger,Trigger3M)),NA())</f>
        <v>1.7247829448810838E-2</v>
      </c>
      <c r="M1586" s="52">
        <f>IFERROR(_xll.qlIndexFixing(ONIndex3M,I1586,TRUE,_xll.ohTrigger(RecalcTrigger,Trigger3M)),NA())</f>
        <v>1.7275102236942175E-2</v>
      </c>
      <c r="N1586" s="52">
        <f>IFERROR(_xll.qlIndexFixing(Index6M,$H1586,TRUE,_xll.ohTrigger(RecalcTrigger,Trigger6M)),NA())</f>
        <v>1.7289100255121596E-2</v>
      </c>
      <c r="O1586" s="52">
        <f>IFERROR(_xll.qlIndexFixing(ONIndex6M,I1586,TRUE,_xll.ohTrigger(RecalcTrigger,Trigger6M)),NA())</f>
        <v>1.7350999734588868E-2</v>
      </c>
      <c r="P1586" s="52">
        <f>IFERROR(_xll.qlIndexFixing(Index1Y,$H1586,TRUE,_xll.ohTrigger(RecalcTrigger,Trigger1Y)),NA())</f>
        <v>1.7610260139665979E-2</v>
      </c>
      <c r="Q1586" s="52">
        <f>IFERROR(_xll.qlIndexFixing(ONIndex1Y,I1586,TRUE,_xll.ohTrigger(RecalcTrigger,Trigger1Y)),NA())</f>
        <v>1.7679561910535213E-2</v>
      </c>
    </row>
    <row r="1587" spans="2:17" x14ac:dyDescent="0.2">
      <c r="B1587" s="46" t="s">
        <v>42</v>
      </c>
      <c r="D1587" s="49">
        <f>_xll.qlCalendarAdvance(Calendar,$D1586,B1587,"f",FALSE)</f>
        <v>50494</v>
      </c>
      <c r="E1587" s="49">
        <f>_xll.qlInterestRateIndexValueDate(IndexON,D1587)</f>
        <v>50494</v>
      </c>
      <c r="F1587" s="52">
        <f>IFERROR(_xll.qlIndexFixing(IndexON,D1587,TRUE,_xll.ohTrigger(RecalcTrigger,TriggerON)),NA())</f>
        <v>1.6906825430131889E-2</v>
      </c>
      <c r="H1587" s="49">
        <f>_xll.qlCalendarAdvance(Calendar,$H1586,B1587,"f",FALSE)</f>
        <v>50494</v>
      </c>
      <c r="I1587" s="49">
        <f>_xll.qlInterestRateIndexValueDate(Index1M,$H1587)</f>
        <v>50496</v>
      </c>
      <c r="J1587" s="52">
        <f>IFERROR(_xll.qlIndexFixing(Index1M,$H1587,TRUE,_xll.ohTrigger(RecalcTrigger,Trigger1M)),NA())</f>
        <v>1.6819545981985595E-2</v>
      </c>
      <c r="K1587" s="52">
        <f>IFERROR(_xll.qlIndexFixing(ONIndex1M,I1587,TRUE,_xll.ohTrigger(RecalcTrigger,Trigger1M)),NA())</f>
        <v>1.6824988306893829E-2</v>
      </c>
      <c r="L1587" s="52">
        <f>IFERROR(_xll.qlIndexFixing(Index3M,H1587,TRUE,_xll.ohTrigger(RecalcTrigger,Trigger3M)),NA())</f>
        <v>1.7237314772638197E-2</v>
      </c>
      <c r="M1587" s="52">
        <f>IFERROR(_xll.qlIndexFixing(ONIndex3M,I1587,TRUE,_xll.ohTrigger(RecalcTrigger,Trigger3M)),NA())</f>
        <v>1.7264017478471061E-2</v>
      </c>
      <c r="N1587" s="52">
        <f>IFERROR(_xll.qlIndexFixing(Index6M,$H1587,TRUE,_xll.ohTrigger(RecalcTrigger,Trigger6M)),NA())</f>
        <v>1.7279313203116403E-2</v>
      </c>
      <c r="O1587" s="52">
        <f>IFERROR(_xll.qlIndexFixing(ONIndex6M,I1587,TRUE,_xll.ohTrigger(RecalcTrigger,Trigger6M)),NA())</f>
        <v>1.7339686748361061E-2</v>
      </c>
      <c r="P1587" s="52">
        <f>IFERROR(_xll.qlIndexFixing(Index1Y,$H1587,TRUE,_xll.ohTrigger(RecalcTrigger,Trigger1Y)),NA())</f>
        <v>1.7601860439017195E-2</v>
      </c>
      <c r="Q1587" s="52">
        <f>IFERROR(_xll.qlIndexFixing(ONIndex1Y,I1587,TRUE,_xll.ohTrigger(RecalcTrigger,Trigger1Y)),NA())</f>
        <v>1.7669728464637657E-2</v>
      </c>
    </row>
    <row r="1588" spans="2:17" x14ac:dyDescent="0.2">
      <c r="B1588" s="46" t="s">
        <v>42</v>
      </c>
      <c r="D1588" s="49">
        <f>_xll.qlCalendarAdvance(Calendar,$D1587,B1588,"f",FALSE)</f>
        <v>50501</v>
      </c>
      <c r="E1588" s="49">
        <f>_xll.qlInterestRateIndexValueDate(IndexON,D1588)</f>
        <v>50501</v>
      </c>
      <c r="F1588" s="52">
        <f>IFERROR(_xll.qlIndexFixing(IndexON,D1588,TRUE,_xll.ohTrigger(RecalcTrigger,TriggerON)),NA())</f>
        <v>1.6896531346626276E-2</v>
      </c>
      <c r="H1588" s="49">
        <f>_xll.qlCalendarAdvance(Calendar,$H1587,B1588,"f",FALSE)</f>
        <v>50501</v>
      </c>
      <c r="I1588" s="49">
        <f>_xll.qlInterestRateIndexValueDate(Index1M,$H1588)</f>
        <v>50503</v>
      </c>
      <c r="J1588" s="52">
        <f>IFERROR(_xll.qlIndexFixing(Index1M,$H1588,TRUE,_xll.ohTrigger(RecalcTrigger,Trigger1M)),NA())</f>
        <v>1.6808849938367287E-2</v>
      </c>
      <c r="K1588" s="52">
        <f>IFERROR(_xll.qlIndexFixing(ONIndex1M,I1588,TRUE,_xll.ohTrigger(RecalcTrigger,Trigger1M)),NA())</f>
        <v>1.6814227145891536E-2</v>
      </c>
      <c r="L1588" s="52">
        <f>IFERROR(_xll.qlIndexFixing(Index3M,H1588,TRUE,_xll.ohTrigger(RecalcTrigger,Trigger3M)),NA())</f>
        <v>1.7226486336521192E-2</v>
      </c>
      <c r="M1588" s="52">
        <f>IFERROR(_xll.qlIndexFixing(ONIndex3M,I1588,TRUE,_xll.ohTrigger(RecalcTrigger,Trigger3M)),NA())</f>
        <v>1.7252975820003513E-2</v>
      </c>
      <c r="N1588" s="52">
        <f>IFERROR(_xll.qlIndexFixing(Index6M,$H1588,TRUE,_xll.ohTrigger(RecalcTrigger,Trigger6M)),NA())</f>
        <v>1.7268538675249336E-2</v>
      </c>
      <c r="O1588" s="52">
        <f>IFERROR(_xll.qlIndexFixing(ONIndex6M,I1588,TRUE,_xll.ohTrigger(RecalcTrigger,Trigger6M)),NA())</f>
        <v>1.7328418575406346E-2</v>
      </c>
      <c r="P1588" s="52">
        <f>IFERROR(_xll.qlIndexFixing(Index1Y,$H1588,TRUE,_xll.ohTrigger(RecalcTrigger,Trigger1Y)),NA())</f>
        <v>1.7593032275984952E-2</v>
      </c>
      <c r="Q1588" s="52">
        <f>IFERROR(_xll.qlIndexFixing(ONIndex1Y,I1588,TRUE,_xll.ohTrigger(RecalcTrigger,Trigger1Y)),NA())</f>
        <v>1.7659952335531415E-2</v>
      </c>
    </row>
    <row r="1589" spans="2:17" x14ac:dyDescent="0.2">
      <c r="B1589" s="46" t="s">
        <v>42</v>
      </c>
      <c r="D1589" s="49">
        <f>_xll.qlCalendarAdvance(Calendar,$D1588,B1589,"f",FALSE)</f>
        <v>50508</v>
      </c>
      <c r="E1589" s="49">
        <f>_xll.qlInterestRateIndexValueDate(IndexON,D1589)</f>
        <v>50508</v>
      </c>
      <c r="F1589" s="52">
        <f>IFERROR(_xll.qlIndexFixing(IndexON,D1589,TRUE,_xll.ohTrigger(RecalcTrigger,TriggerON)),NA())</f>
        <v>1.6886274483907115E-2</v>
      </c>
      <c r="H1589" s="49">
        <f>_xll.qlCalendarAdvance(Calendar,$H1588,B1589,"f",FALSE)</f>
        <v>50508</v>
      </c>
      <c r="I1589" s="49">
        <f>_xll.qlInterestRateIndexValueDate(Index1M,$H1589)</f>
        <v>50510</v>
      </c>
      <c r="J1589" s="52">
        <f>IFERROR(_xll.qlIndexFixing(Index1M,$H1589,TRUE,_xll.ohTrigger(RecalcTrigger,Trigger1M)),NA())</f>
        <v>1.6798203252978983E-2</v>
      </c>
      <c r="K1589" s="52">
        <f>IFERROR(_xll.qlIndexFixing(ONIndex1M,I1589,TRUE,_xll.ohTrigger(RecalcTrigger,Trigger1M)),NA())</f>
        <v>1.6803514789849316E-2</v>
      </c>
      <c r="L1589" s="52">
        <f>IFERROR(_xll.qlIndexFixing(Index3M,H1589,TRUE,_xll.ohTrigger(RecalcTrigger,Trigger3M)),NA())</f>
        <v>1.7215703050159771E-2</v>
      </c>
      <c r="M1589" s="52">
        <f>IFERROR(_xll.qlIndexFixing(ONIndex3M,I1589,TRUE,_xll.ohTrigger(RecalcTrigger,Trigger3M)),NA())</f>
        <v>1.7241977527726604E-2</v>
      </c>
      <c r="N1589" s="52">
        <f>IFERROR(_xll.qlIndexFixing(Index6M,$H1589,TRUE,_xll.ohTrigger(RecalcTrigger,Trigger6M)),NA())</f>
        <v>1.7257813035192353E-2</v>
      </c>
      <c r="O1589" s="52">
        <f>IFERROR(_xll.qlIndexFixing(ONIndex6M,I1589,TRUE,_xll.ohTrigger(RecalcTrigger,Trigger6M)),NA())</f>
        <v>1.7317195483510517E-2</v>
      </c>
      <c r="P1589" s="52">
        <f>IFERROR(_xll.qlIndexFixing(Index1Y,$H1589,TRUE,_xll.ohTrigger(RecalcTrigger,Trigger1Y)),NA())</f>
        <v>1.7585259112529221E-2</v>
      </c>
      <c r="Q1589" s="52">
        <f>IFERROR(_xll.qlIndexFixing(ONIndex1Y,I1589,TRUE,_xll.ohTrigger(RecalcTrigger,Trigger1Y)),NA())</f>
        <v>1.76502338141038E-2</v>
      </c>
    </row>
    <row r="1590" spans="2:17" x14ac:dyDescent="0.2">
      <c r="B1590" s="46" t="s">
        <v>42</v>
      </c>
      <c r="D1590" s="49">
        <f>_xll.qlCalendarAdvance(Calendar,$D1589,B1590,"f",FALSE)</f>
        <v>50515</v>
      </c>
      <c r="E1590" s="49">
        <f>_xll.qlInterestRateIndexValueDate(IndexON,D1590)</f>
        <v>50515</v>
      </c>
      <c r="F1590" s="52">
        <f>IFERROR(_xll.qlIndexFixing(IndexON,D1590,TRUE,_xll.ohTrigger(RecalcTrigger,TriggerON)),NA())</f>
        <v>1.6876055092094333E-2</v>
      </c>
      <c r="H1590" s="49">
        <f>_xll.qlCalendarAdvance(Calendar,$H1589,B1590,"f",FALSE)</f>
        <v>50515</v>
      </c>
      <c r="I1590" s="49">
        <f>_xll.qlInterestRateIndexValueDate(Index1M,$H1590)</f>
        <v>50517</v>
      </c>
      <c r="J1590" s="52">
        <f>IFERROR(_xll.qlIndexFixing(Index1M,$H1590,TRUE,_xll.ohTrigger(RecalcTrigger,Trigger1M)),NA())</f>
        <v>1.6787606213540529E-2</v>
      </c>
      <c r="K1590" s="52">
        <f>IFERROR(_xll.qlIndexFixing(ONIndex1M,I1590,TRUE,_xll.ohTrigger(RecalcTrigger,Trigger1M)),NA())</f>
        <v>1.6789813936437525E-2</v>
      </c>
      <c r="L1590" s="52">
        <f>IFERROR(_xll.qlIndexFixing(Index3M,H1590,TRUE,_xll.ohTrigger(RecalcTrigger,Trigger3M)),NA())</f>
        <v>1.7204965180820583E-2</v>
      </c>
      <c r="M1590" s="52">
        <f>IFERROR(_xll.qlIndexFixing(ONIndex3M,I1590,TRUE,_xll.ohTrigger(RecalcTrigger,Trigger3M)),NA())</f>
        <v>1.722790101720939E-2</v>
      </c>
      <c r="N1590" s="52">
        <f>IFERROR(_xll.qlIndexFixing(Index6M,$H1590,TRUE,_xll.ohTrigger(RecalcTrigger,Trigger6M)),NA())</f>
        <v>1.7247136552120738E-2</v>
      </c>
      <c r="O1590" s="52">
        <f>IFERROR(_xll.qlIndexFixing(ONIndex6M,I1590,TRUE,_xll.ohTrigger(RecalcTrigger,Trigger6M)),NA())</f>
        <v>1.7302832466254969E-2</v>
      </c>
      <c r="P1590" s="52">
        <f>IFERROR(_xll.qlIndexFixing(Index1Y,$H1590,TRUE,_xll.ohTrigger(RecalcTrigger,Trigger1Y)),NA())</f>
        <v>1.7577058074901813E-2</v>
      </c>
      <c r="Q1590" s="52">
        <f>IFERROR(_xll.qlIndexFixing(ONIndex1Y,I1590,TRUE,_xll.ohTrigger(RecalcTrigger,Trigger1Y)),NA())</f>
        <v>1.7637823687337573E-2</v>
      </c>
    </row>
    <row r="1591" spans="2:17" x14ac:dyDescent="0.2">
      <c r="B1591" s="46" t="s">
        <v>42</v>
      </c>
      <c r="D1591" s="49">
        <f>_xll.qlCalendarAdvance(Calendar,$D1590,B1591,"f",FALSE)</f>
        <v>50522</v>
      </c>
      <c r="E1591" s="49">
        <f>_xll.qlInterestRateIndexValueDate(IndexON,D1591)</f>
        <v>50522</v>
      </c>
      <c r="F1591" s="52">
        <f>IFERROR(_xll.qlIndexFixing(IndexON,D1591,TRUE,_xll.ohTrigger(RecalcTrigger,TriggerON)),NA())</f>
        <v>1.6865873421467725E-2</v>
      </c>
      <c r="H1591" s="49">
        <f>_xll.qlCalendarAdvance(Calendar,$H1590,B1591,"f",FALSE)</f>
        <v>50522</v>
      </c>
      <c r="I1591" s="49">
        <f>_xll.qlInterestRateIndexValueDate(Index1M,$H1591)</f>
        <v>50524</v>
      </c>
      <c r="J1591" s="52">
        <f>IFERROR(_xll.qlIndexFixing(Index1M,$H1591,TRUE,_xll.ohTrigger(RecalcTrigger,Trigger1M)),NA())</f>
        <v>1.6777059107786763E-2</v>
      </c>
      <c r="K1591" s="52">
        <f>IFERROR(_xll.qlIndexFixing(ONIndex1M,I1591,TRUE,_xll.ohTrigger(RecalcTrigger,Trigger1M)),NA())</f>
        <v>1.6782237642045672E-2</v>
      </c>
      <c r="L1591" s="52">
        <f>IFERROR(_xll.qlIndexFixing(Index3M,H1591,TRUE,_xll.ohTrigger(RecalcTrigger,Trigger3M)),NA())</f>
        <v>1.7194272995771153E-2</v>
      </c>
      <c r="M1591" s="52">
        <f>IFERROR(_xll.qlIndexFixing(ONIndex3M,I1591,TRUE,_xll.ohTrigger(RecalcTrigger,Trigger3M)),NA())</f>
        <v>1.722011210833152E-2</v>
      </c>
      <c r="N1591" s="52">
        <f>IFERROR(_xll.qlIndexFixing(Index6M,$H1591,TRUE,_xll.ohTrigger(RecalcTrigger,Trigger6M)),NA())</f>
        <v>1.723650949520366E-2</v>
      </c>
      <c r="O1591" s="52">
        <f>IFERROR(_xll.qlIndexFixing(ONIndex6M,I1591,TRUE,_xll.ohTrigger(RecalcTrigger,Trigger6M)),NA())</f>
        <v>1.7294885613559074E-2</v>
      </c>
      <c r="P1591" s="52">
        <f>IFERROR(_xll.qlIndexFixing(Index1Y,$H1591,TRUE,_xll.ohTrigger(RecalcTrigger,Trigger1Y)),NA())</f>
        <v>1.7568923846499516E-2</v>
      </c>
      <c r="Q1591" s="52">
        <f>IFERROR(_xll.qlIndexFixing(ONIndex1Y,I1591,TRUE,_xll.ohTrigger(RecalcTrigger,Trigger1Y)),NA())</f>
        <v>1.7630970755675435E-2</v>
      </c>
    </row>
    <row r="1592" spans="2:17" x14ac:dyDescent="0.2">
      <c r="B1592" s="46" t="s">
        <v>42</v>
      </c>
      <c r="D1592" s="49">
        <f>_xll.qlCalendarAdvance(Calendar,$D1591,B1592,"f",FALSE)</f>
        <v>50529</v>
      </c>
      <c r="E1592" s="49">
        <f>_xll.qlInterestRateIndexValueDate(IndexON,D1592)</f>
        <v>50529</v>
      </c>
      <c r="F1592" s="52">
        <f>IFERROR(_xll.qlIndexFixing(IndexON,D1592,TRUE,_xll.ohTrigger(RecalcTrigger,TriggerON)),NA())</f>
        <v>1.6855729722387025E-2</v>
      </c>
      <c r="H1592" s="49">
        <f>_xll.qlCalendarAdvance(Calendar,$H1591,B1592,"f",FALSE)</f>
        <v>50529</v>
      </c>
      <c r="I1592" s="49">
        <f>_xll.qlInterestRateIndexValueDate(Index1M,$H1592)</f>
        <v>50531</v>
      </c>
      <c r="J1592" s="52">
        <f>IFERROR(_xll.qlIndexFixing(Index1M,$H1592,TRUE,_xll.ohTrigger(RecalcTrigger,Trigger1M)),NA())</f>
        <v>1.6766562223435033E-2</v>
      </c>
      <c r="K1592" s="52">
        <f>IFERROR(_xll.qlIndexFixing(ONIndex1M,I1592,TRUE,_xll.ohTrigger(RecalcTrigger,Trigger1M)),NA())</f>
        <v>1.6771673425264311E-2</v>
      </c>
      <c r="L1592" s="52">
        <f>IFERROR(_xll.qlIndexFixing(Index3M,H1592,TRUE,_xll.ohTrigger(RecalcTrigger,Trigger3M)),NA())</f>
        <v>1.7183284758408E-2</v>
      </c>
      <c r="M1592" s="52">
        <f>IFERROR(_xll.qlIndexFixing(ONIndex3M,I1592,TRUE,_xll.ohTrigger(RecalcTrigger,Trigger3M)),NA())</f>
        <v>1.720924551398717E-2</v>
      </c>
      <c r="N1592" s="52">
        <f>IFERROR(_xll.qlIndexFixing(Index6M,$H1592,TRUE,_xll.ohTrigger(RecalcTrigger,Trigger6M)),NA())</f>
        <v>1.7224951617707557E-2</v>
      </c>
      <c r="O1592" s="52">
        <f>IFERROR(_xll.qlIndexFixing(ONIndex6M,I1592,TRUE,_xll.ohTrigger(RecalcTrigger,Trigger6M)),NA())</f>
        <v>1.7283799370675368E-2</v>
      </c>
      <c r="P1592" s="52">
        <f>IFERROR(_xll.qlIndexFixing(Index1Y,$H1592,TRUE,_xll.ohTrigger(RecalcTrigger,Trigger1Y)),NA())</f>
        <v>1.7560856721436868E-2</v>
      </c>
      <c r="Q1592" s="52">
        <f>IFERROR(_xll.qlIndexFixing(ONIndex1Y,I1592,TRUE,_xll.ohTrigger(RecalcTrigger,Trigger1Y)),NA())</f>
        <v>1.7621426799969697E-2</v>
      </c>
    </row>
    <row r="1593" spans="2:17" x14ac:dyDescent="0.2">
      <c r="B1593" s="46" t="s">
        <v>42</v>
      </c>
      <c r="D1593" s="49">
        <f>_xll.qlCalendarAdvance(Calendar,$D1592,B1593,"f",FALSE)</f>
        <v>50536</v>
      </c>
      <c r="E1593" s="49">
        <f>_xll.qlInterestRateIndexValueDate(IndexON,D1593)</f>
        <v>50536</v>
      </c>
      <c r="F1593" s="52">
        <f>IFERROR(_xll.qlIndexFixing(IndexON,D1593,TRUE,_xll.ohTrigger(RecalcTrigger,TriggerON)),NA())</f>
        <v>1.6845624245132029E-2</v>
      </c>
      <c r="H1593" s="49">
        <f>_xll.qlCalendarAdvance(Calendar,$H1592,B1593,"f",FALSE)</f>
        <v>50536</v>
      </c>
      <c r="I1593" s="49">
        <f>_xll.qlInterestRateIndexValueDate(Index1M,$H1593)</f>
        <v>50538</v>
      </c>
      <c r="J1593" s="52">
        <f>IFERROR(_xll.qlIndexFixing(Index1M,$H1593,TRUE,_xll.ohTrigger(RecalcTrigger,Trigger1M)),NA())</f>
        <v>1.6756115848210185E-2</v>
      </c>
      <c r="K1593" s="52">
        <f>IFERROR(_xll.qlIndexFixing(ONIndex1M,I1593,TRUE,_xll.ohTrigger(RecalcTrigger,Trigger1M)),NA())</f>
        <v>1.6761159163163342E-2</v>
      </c>
      <c r="L1593" s="52">
        <f>IFERROR(_xll.qlIndexFixing(Index3M,H1593,TRUE,_xll.ohTrigger(RecalcTrigger,Trigger3M)),NA())</f>
        <v>1.7172687592397207E-2</v>
      </c>
      <c r="M1593" s="52">
        <f>IFERROR(_xll.qlIndexFixing(ONIndex3M,I1593,TRUE,_xll.ohTrigger(RecalcTrigger,Trigger3M)),NA())</f>
        <v>1.719842335218047E-2</v>
      </c>
      <c r="N1593" s="52">
        <f>IFERROR(_xll.qlIndexFixing(Index6M,$H1593,TRUE,_xll.ohTrigger(RecalcTrigger,Trigger6M)),NA())</f>
        <v>1.7214433713662207E-2</v>
      </c>
      <c r="O1593" s="52">
        <f>IFERROR(_xll.qlIndexFixing(ONIndex6M,I1593,TRUE,_xll.ohTrigger(RecalcTrigger,Trigger6M)),NA())</f>
        <v>1.7272759279434169E-2</v>
      </c>
      <c r="P1593" s="52">
        <f>IFERROR(_xll.qlIndexFixing(Index1Y,$H1593,TRUE,_xll.ohTrigger(RecalcTrigger,Trigger1Y)),NA())</f>
        <v>1.7552856993832796E-2</v>
      </c>
      <c r="Q1593" s="52">
        <f>IFERROR(_xll.qlIndexFixing(ONIndex1Y,I1593,TRUE,_xll.ohTrigger(RecalcTrigger,Trigger1Y)),NA())</f>
        <v>1.7611941614132931E-2</v>
      </c>
    </row>
    <row r="1594" spans="2:17" x14ac:dyDescent="0.2">
      <c r="B1594" s="46" t="s">
        <v>42</v>
      </c>
      <c r="D1594" s="49">
        <f>_xll.qlCalendarAdvance(Calendar,$D1593,B1594,"f",FALSE)</f>
        <v>50543</v>
      </c>
      <c r="E1594" s="49">
        <f>_xll.qlInterestRateIndexValueDate(IndexON,D1594)</f>
        <v>50543</v>
      </c>
      <c r="F1594" s="52">
        <f>IFERROR(_xll.qlIndexFixing(IndexON,D1594,TRUE,_xll.ohTrigger(RecalcTrigger,TriggerON)),NA())</f>
        <v>1.6835557239822663E-2</v>
      </c>
      <c r="H1594" s="49">
        <f>_xll.qlCalendarAdvance(Calendar,$H1593,B1594,"f",FALSE)</f>
        <v>50543</v>
      </c>
      <c r="I1594" s="49">
        <f>_xll.qlInterestRateIndexValueDate(Index1M,$H1594)</f>
        <v>50545</v>
      </c>
      <c r="J1594" s="52">
        <f>IFERROR(_xll.qlIndexFixing(Index1M,$H1594,TRUE,_xll.ohTrigger(RecalcTrigger,Trigger1M)),NA())</f>
        <v>1.6745720269837061E-2</v>
      </c>
      <c r="K1594" s="52">
        <f>IFERROR(_xll.qlIndexFixing(ONIndex1M,I1594,TRUE,_xll.ohTrigger(RecalcTrigger,Trigger1M)),NA())</f>
        <v>1.6750695143192829E-2</v>
      </c>
      <c r="L1594" s="52">
        <f>IFERROR(_xll.qlIndexFixing(Index3M,H1594,TRUE,_xll.ohTrigger(RecalcTrigger,Trigger3M)),NA())</f>
        <v>1.7162136934085845E-2</v>
      </c>
      <c r="M1594" s="52">
        <f>IFERROR(_xll.qlIndexFixing(ONIndex3M,I1594,TRUE,_xll.ohTrigger(RecalcTrigger,Trigger3M)),NA())</f>
        <v>1.7187645889098491E-2</v>
      </c>
      <c r="N1594" s="52">
        <f>IFERROR(_xll.qlIndexFixing(Index6M,$H1594,TRUE,_xll.ohTrigger(RecalcTrigger,Trigger6M)),NA())</f>
        <v>1.7203966109042557E-2</v>
      </c>
      <c r="O1594" s="52">
        <f>IFERROR(_xll.qlIndexFixing(ONIndex6M,I1594,TRUE,_xll.ohTrigger(RecalcTrigger,Trigger6M)),NA())</f>
        <v>1.7261765607381463E-2</v>
      </c>
      <c r="P1594" s="52">
        <f>IFERROR(_xll.qlIndexFixing(Index1Y,$H1594,TRUE,_xll.ohTrigger(RecalcTrigger,Trigger1Y)),NA())</f>
        <v>1.7544924957810161E-2</v>
      </c>
      <c r="Q1594" s="52">
        <f>IFERROR(_xll.qlIndexFixing(ONIndex1Y,I1594,TRUE,_xll.ohTrigger(RecalcTrigger,Trigger1Y)),NA())</f>
        <v>1.760251548865277E-2</v>
      </c>
    </row>
    <row r="1595" spans="2:17" x14ac:dyDescent="0.2">
      <c r="B1595" s="46" t="s">
        <v>42</v>
      </c>
      <c r="D1595" s="49">
        <f>_xll.qlCalendarAdvance(Calendar,$D1594,B1595,"f",FALSE)</f>
        <v>50550</v>
      </c>
      <c r="E1595" s="49">
        <f>_xll.qlInterestRateIndexValueDate(IndexON,D1595)</f>
        <v>50550</v>
      </c>
      <c r="F1595" s="52">
        <f>IFERROR(_xll.qlIndexFixing(IndexON,D1595,TRUE,_xll.ohTrigger(RecalcTrigger,TriggerON)),NA())</f>
        <v>1.6825528956898594E-2</v>
      </c>
      <c r="H1595" s="49">
        <f>_xll.qlCalendarAdvance(Calendar,$H1594,B1595,"f",FALSE)</f>
        <v>50550</v>
      </c>
      <c r="I1595" s="49">
        <f>_xll.qlInterestRateIndexValueDate(Index1M,$H1595)</f>
        <v>50552</v>
      </c>
      <c r="J1595" s="52">
        <f>IFERROR(_xll.qlIndexFixing(Index1M,$H1595,TRUE,_xll.ohTrigger(RecalcTrigger,Trigger1M)),NA())</f>
        <v>1.6735375776040506E-2</v>
      </c>
      <c r="K1595" s="52">
        <f>IFERROR(_xll.qlIndexFixing(ONIndex1M,I1595,TRUE,_xll.ohTrigger(RecalcTrigger,Trigger1M)),NA())</f>
        <v>1.6740281652722899E-2</v>
      </c>
      <c r="L1595" s="52">
        <f>IFERROR(_xll.qlIndexFixing(Index3M,H1595,TRUE,_xll.ohTrigger(RecalcTrigger,Trigger3M)),NA())</f>
        <v>1.7151633050745338E-2</v>
      </c>
      <c r="M1595" s="52">
        <f>IFERROR(_xll.qlIndexFixing(ONIndex3M,I1595,TRUE,_xll.ohTrigger(RecalcTrigger,Trigger3M)),NA())</f>
        <v>1.7176913391088178E-2</v>
      </c>
      <c r="N1595" s="52">
        <f>IFERROR(_xll.qlIndexFixing(Index6M,$H1595,TRUE,_xll.ohTrigger(RecalcTrigger,Trigger6M)),NA())</f>
        <v>1.7193549073035001E-2</v>
      </c>
      <c r="O1595" s="52">
        <f>IFERROR(_xll.qlIndexFixing(ONIndex6M,I1595,TRUE,_xll.ohTrigger(RecalcTrigger,Trigger6M)),NA())</f>
        <v>1.7250818622143171E-2</v>
      </c>
      <c r="P1595" s="52">
        <f>IFERROR(_xll.qlIndexFixing(Index1Y,$H1595,TRUE,_xll.ohTrigger(RecalcTrigger,Trigger1Y)),NA())</f>
        <v>1.753706090749664E-2</v>
      </c>
      <c r="Q1595" s="52">
        <f>IFERROR(_xll.qlIndexFixing(ONIndex1Y,I1595,TRUE,_xll.ohTrigger(RecalcTrigger,Trigger1Y)),NA())</f>
        <v>1.7593148714016849E-2</v>
      </c>
    </row>
    <row r="1596" spans="2:17" x14ac:dyDescent="0.2">
      <c r="B1596" s="46" t="s">
        <v>42</v>
      </c>
      <c r="D1596" s="49">
        <f>_xll.qlCalendarAdvance(Calendar,$D1595,B1596,"f",FALSE)</f>
        <v>50557</v>
      </c>
      <c r="E1596" s="49">
        <f>_xll.qlInterestRateIndexValueDate(IndexON,D1596)</f>
        <v>50557</v>
      </c>
      <c r="F1596" s="52">
        <f>IFERROR(_xll.qlIndexFixing(IndexON,D1596,TRUE,_xll.ohTrigger(RecalcTrigger,TriggerON)),NA())</f>
        <v>1.6815539646639621E-2</v>
      </c>
      <c r="H1596" s="49">
        <f>_xll.qlCalendarAdvance(Calendar,$H1595,B1596,"f",FALSE)</f>
        <v>50557</v>
      </c>
      <c r="I1596" s="49">
        <f>_xll.qlInterestRateIndexValueDate(Index1M,$H1596)</f>
        <v>50559</v>
      </c>
      <c r="J1596" s="52">
        <f>IFERROR(_xll.qlIndexFixing(Index1M,$H1596,TRUE,_xll.ohTrigger(RecalcTrigger,Trigger1M)),NA())</f>
        <v>1.6725082654537871E-2</v>
      </c>
      <c r="K1596" s="52">
        <f>IFERROR(_xll.qlIndexFixing(ONIndex1M,I1596,TRUE,_xll.ohTrigger(RecalcTrigger,Trigger1M)),NA())</f>
        <v>1.6729918979283553E-2</v>
      </c>
      <c r="L1596" s="52">
        <f>IFERROR(_xll.qlIndexFixing(Index3M,H1596,TRUE,_xll.ohTrigger(RecalcTrigger,Trigger3M)),NA())</f>
        <v>1.7141176209648841E-2</v>
      </c>
      <c r="M1596" s="52">
        <f>IFERROR(_xll.qlIndexFixing(ONIndex3M,I1596,TRUE,_xll.ohTrigger(RecalcTrigger,Trigger3M)),NA())</f>
        <v>1.7166226125135964E-2</v>
      </c>
      <c r="N1596" s="52">
        <f>IFERROR(_xll.qlIndexFixing(Index6M,$H1596,TRUE,_xll.ohTrigger(RecalcTrigger,Trigger6M)),NA())</f>
        <v>1.7184125023789024E-2</v>
      </c>
      <c r="O1596" s="52">
        <f>IFERROR(_xll.qlIndexFixing(ONIndex6M,I1596,TRUE,_xll.ohTrigger(RecalcTrigger,Trigger6M)),NA())</f>
        <v>1.7239918591345216E-2</v>
      </c>
      <c r="P1596" s="52">
        <f>IFERROR(_xll.qlIndexFixing(Index1Y,$H1596,TRUE,_xll.ohTrigger(RecalcTrigger,Trigger1Y)),NA())</f>
        <v>1.7529265137023204E-2</v>
      </c>
      <c r="Q1596" s="52">
        <f>IFERROR(_xll.qlIndexFixing(ONIndex1Y,I1596,TRUE,_xll.ohTrigger(RecalcTrigger,Trigger1Y)),NA())</f>
        <v>1.7583841580952608E-2</v>
      </c>
    </row>
    <row r="1597" spans="2:17" x14ac:dyDescent="0.2">
      <c r="B1597" s="46" t="s">
        <v>42</v>
      </c>
      <c r="D1597" s="49">
        <f>_xll.qlCalendarAdvance(Calendar,$D1596,B1597,"f",FALSE)</f>
        <v>50564</v>
      </c>
      <c r="E1597" s="49">
        <f>_xll.qlInterestRateIndexValueDate(IndexON,D1597)</f>
        <v>50564</v>
      </c>
      <c r="F1597" s="52">
        <f>IFERROR(_xll.qlIndexFixing(IndexON,D1597,TRUE,_xll.ohTrigger(RecalcTrigger,TriggerON)),NA())</f>
        <v>1.6805589559165668E-2</v>
      </c>
      <c r="H1597" s="49">
        <f>_xll.qlCalendarAdvance(Calendar,$H1596,B1597,"f",FALSE)</f>
        <v>50564</v>
      </c>
      <c r="I1597" s="49">
        <f>_xll.qlInterestRateIndexValueDate(Index1M,$H1597)</f>
        <v>50566</v>
      </c>
      <c r="J1597" s="52">
        <f>IFERROR(_xll.qlIndexFixing(Index1M,$H1597,TRUE,_xll.ohTrigger(RecalcTrigger,Trigger1M)),NA())</f>
        <v>1.6714841193056496E-2</v>
      </c>
      <c r="K1597" s="52">
        <f>IFERROR(_xll.qlIndexFixing(ONIndex1M,I1597,TRUE,_xll.ohTrigger(RecalcTrigger,Trigger1M)),NA())</f>
        <v>1.6719607410244919E-2</v>
      </c>
      <c r="L1597" s="52">
        <f>IFERROR(_xll.qlIndexFixing(Index3M,H1597,TRUE,_xll.ohTrigger(RecalcTrigger,Trigger3M)),NA())</f>
        <v>1.7130766678061699E-2</v>
      </c>
      <c r="M1597" s="52">
        <f>IFERROR(_xll.qlIndexFixing(ONIndex3M,I1597,TRUE,_xll.ohTrigger(RecalcTrigger,Trigger3M)),NA())</f>
        <v>1.7155584357269049E-2</v>
      </c>
      <c r="N1597" s="52">
        <f>IFERROR(_xll.qlIndexFixing(Index6M,$H1597,TRUE,_xll.ohTrigger(RecalcTrigger,Trigger6M)),NA())</f>
        <v>1.717380017628092E-2</v>
      </c>
      <c r="O1597" s="52">
        <f>IFERROR(_xll.qlIndexFixing(ONIndex6M,I1597,TRUE,_xll.ohTrigger(RecalcTrigger,Trigger6M)),NA())</f>
        <v>1.7229065782693453E-2</v>
      </c>
      <c r="P1597" s="52">
        <f>IFERROR(_xll.qlIndexFixing(Index1Y,$H1597,TRUE,_xll.ohTrigger(RecalcTrigger,Trigger1Y)),NA())</f>
        <v>1.752153794052717E-2</v>
      </c>
      <c r="Q1597" s="52">
        <f>IFERROR(_xll.qlIndexFixing(ONIndex1Y,I1597,TRUE,_xll.ohTrigger(RecalcTrigger,Trigger1Y)),NA())</f>
        <v>1.7574594379867747E-2</v>
      </c>
    </row>
    <row r="1598" spans="2:17" x14ac:dyDescent="0.2">
      <c r="B1598" s="46" t="s">
        <v>42</v>
      </c>
      <c r="D1598" s="49">
        <f>_xll.qlCalendarAdvance(Calendar,$D1597,B1598,"f",FALSE)</f>
        <v>50571</v>
      </c>
      <c r="E1598" s="49">
        <f>_xll.qlInterestRateIndexValueDate(IndexON,D1598)</f>
        <v>50571</v>
      </c>
      <c r="F1598" s="52">
        <f>IFERROR(_xll.qlIndexFixing(IndexON,D1598,TRUE,_xll.ohTrigger(RecalcTrigger,TriggerON)),NA())</f>
        <v>1.679567894499634E-2</v>
      </c>
      <c r="H1598" s="49">
        <f>_xll.qlCalendarAdvance(Calendar,$H1597,B1598,"f",FALSE)</f>
        <v>50571</v>
      </c>
      <c r="I1598" s="49">
        <f>_xll.qlInterestRateIndexValueDate(Index1M,$H1598)</f>
        <v>50573</v>
      </c>
      <c r="J1598" s="52">
        <f>IFERROR(_xll.qlIndexFixing(Index1M,$H1598,TRUE,_xll.ohTrigger(RecalcTrigger,Trigger1M)),NA())</f>
        <v>1.6704651679321225E-2</v>
      </c>
      <c r="K1598" s="52">
        <f>IFERROR(_xll.qlIndexFixing(ONIndex1M,I1598,TRUE,_xll.ohTrigger(RecalcTrigger,Trigger1M)),NA())</f>
        <v>1.6709347233216931E-2</v>
      </c>
      <c r="L1598" s="52">
        <f>IFERROR(_xll.qlIndexFixing(Index3M,H1598,TRUE,_xll.ohTrigger(RecalcTrigger,Trigger3M)),NA())</f>
        <v>1.7120404723253595E-2</v>
      </c>
      <c r="M1598" s="52">
        <f>IFERROR(_xll.qlIndexFixing(ONIndex3M,I1598,TRUE,_xll.ohTrigger(RecalcTrigger,Trigger3M)),NA())</f>
        <v>1.7144988354154123E-2</v>
      </c>
      <c r="N1598" s="52">
        <f>IFERROR(_xll.qlIndexFixing(Index6M,$H1598,TRUE,_xll.ohTrigger(RecalcTrigger,Trigger6M)),NA())</f>
        <v>1.7163526639071336E-2</v>
      </c>
      <c r="O1598" s="52">
        <f>IFERROR(_xll.qlIndexFixing(ONIndex6M,I1598,TRUE,_xll.ohTrigger(RecalcTrigger,Trigger6M)),NA())</f>
        <v>1.721826046373387E-2</v>
      </c>
      <c r="P1598" s="52">
        <f>IFERROR(_xll.qlIndexFixing(Index1Y,$H1598,TRUE,_xll.ohTrigger(RecalcTrigger,Trigger1Y)),NA())</f>
        <v>1.7513879612148918E-2</v>
      </c>
      <c r="Q1598" s="52">
        <f>IFERROR(_xll.qlIndexFixing(ONIndex1Y,I1598,TRUE,_xll.ohTrigger(RecalcTrigger,Trigger1Y)),NA())</f>
        <v>1.7565407401569644E-2</v>
      </c>
    </row>
    <row r="1599" spans="2:17" x14ac:dyDescent="0.2">
      <c r="B1599" s="46" t="s">
        <v>42</v>
      </c>
      <c r="D1599" s="49">
        <f>_xll.qlCalendarAdvance(Calendar,$D1598,B1599,"f",FALSE)</f>
        <v>50578</v>
      </c>
      <c r="E1599" s="49">
        <f>_xll.qlInterestRateIndexValueDate(IndexON,D1599)</f>
        <v>50578</v>
      </c>
      <c r="F1599" s="52">
        <f>IFERROR(_xll.qlIndexFixing(IndexON,D1599,TRUE,_xll.ohTrigger(RecalcTrigger,TriggerON)),NA())</f>
        <v>1.6785808054251561E-2</v>
      </c>
      <c r="H1599" s="49">
        <f>_xll.qlCalendarAdvance(Calendar,$H1598,B1599,"f",FALSE)</f>
        <v>50578</v>
      </c>
      <c r="I1599" s="49">
        <f>_xll.qlInterestRateIndexValueDate(Index1M,$H1599)</f>
        <v>50580</v>
      </c>
      <c r="J1599" s="52">
        <f>IFERROR(_xll.qlIndexFixing(Index1M,$H1599,TRUE,_xll.ohTrigger(RecalcTrigger,Trigger1M)),NA())</f>
        <v>1.6694514401046912E-2</v>
      </c>
      <c r="K1599" s="52">
        <f>IFERROR(_xll.qlIndexFixing(ONIndex1M,I1599,TRUE,_xll.ohTrigger(RecalcTrigger,Trigger1M)),NA())</f>
        <v>1.6699138735409846E-2</v>
      </c>
      <c r="L1599" s="52">
        <f>IFERROR(_xll.qlIndexFixing(Index3M,H1599,TRUE,_xll.ohTrigger(RecalcTrigger,Trigger3M)),NA())</f>
        <v>1.7110090612490737E-2</v>
      </c>
      <c r="M1599" s="52">
        <f>IFERROR(_xll.qlIndexFixing(ONIndex3M,I1599,TRUE,_xll.ohTrigger(RecalcTrigger,Trigger3M)),NA())</f>
        <v>1.7134438382218065E-2</v>
      </c>
      <c r="N1599" s="52">
        <f>IFERROR(_xll.qlIndexFixing(Index6M,$H1599,TRUE,_xll.ohTrigger(RecalcTrigger,Trigger6M)),NA())</f>
        <v>1.7153304681313718E-2</v>
      </c>
      <c r="O1599" s="52">
        <f>IFERROR(_xll.qlIndexFixing(ONIndex6M,I1599,TRUE,_xll.ohTrigger(RecalcTrigger,Trigger6M)),NA())</f>
        <v>1.7207502902092386E-2</v>
      </c>
      <c r="P1599" s="52">
        <f>IFERROR(_xll.qlIndexFixing(Index1Y,$H1599,TRUE,_xll.ohTrigger(RecalcTrigger,Trigger1Y)),NA())</f>
        <v>1.7506290446035622E-2</v>
      </c>
      <c r="Q1599" s="52">
        <f>IFERROR(_xll.qlIndexFixing(ONIndex1Y,I1599,TRUE,_xll.ohTrigger(RecalcTrigger,Trigger1Y)),NA())</f>
        <v>1.7556280936386059E-2</v>
      </c>
    </row>
    <row r="1600" spans="2:17" x14ac:dyDescent="0.2">
      <c r="B1600" s="46" t="s">
        <v>42</v>
      </c>
      <c r="D1600" s="49">
        <f>_xll.qlCalendarAdvance(Calendar,$D1599,B1600,"f",FALSE)</f>
        <v>50585</v>
      </c>
      <c r="E1600" s="49">
        <f>_xll.qlInterestRateIndexValueDate(IndexON,D1600)</f>
        <v>50585</v>
      </c>
      <c r="F1600" s="52">
        <f>IFERROR(_xll.qlIndexFixing(IndexON,D1600,TRUE,_xll.ohTrigger(RecalcTrigger,TriggerON)),NA())</f>
        <v>1.6775977137291065E-2</v>
      </c>
      <c r="H1600" s="49">
        <f>_xll.qlCalendarAdvance(Calendar,$H1599,B1600,"f",FALSE)</f>
        <v>50585</v>
      </c>
      <c r="I1600" s="49">
        <f>_xll.qlInterestRateIndexValueDate(Index1M,$H1600)</f>
        <v>50587</v>
      </c>
      <c r="J1600" s="52">
        <f>IFERROR(_xll.qlIndexFixing(Index1M,$H1600,TRUE,_xll.ohTrigger(RecalcTrigger,Trigger1M)),NA())</f>
        <v>1.6684429645958399E-2</v>
      </c>
      <c r="K1600" s="52">
        <f>IFERROR(_xll.qlIndexFixing(ONIndex1M,I1600,TRUE,_xll.ohTrigger(RecalcTrigger,Trigger1M)),NA())</f>
        <v>1.66889822044336E-2</v>
      </c>
      <c r="L1600" s="52">
        <f>IFERROR(_xll.qlIndexFixing(Index3M,H1600,TRUE,_xll.ohTrigger(RecalcTrigger,Trigger3M)),NA())</f>
        <v>1.7099824613041072E-2</v>
      </c>
      <c r="M1600" s="52">
        <f>IFERROR(_xll.qlIndexFixing(ONIndex3M,I1600,TRUE,_xll.ohTrigger(RecalcTrigger,Trigger3M)),NA())</f>
        <v>1.7123934708047628E-2</v>
      </c>
      <c r="N1600" s="52">
        <f>IFERROR(_xll.qlIndexFixing(Index6M,$H1600,TRUE,_xll.ohTrigger(RecalcTrigger,Trigger6M)),NA())</f>
        <v>1.7142231843645238E-2</v>
      </c>
      <c r="O1600" s="52">
        <f>IFERROR(_xll.qlIndexFixing(ONIndex6M,I1600,TRUE,_xll.ohTrigger(RecalcTrigger,Trigger6M)),NA())</f>
        <v>1.7196793365554797E-2</v>
      </c>
      <c r="P1600" s="52">
        <f>IFERROR(_xll.qlIndexFixing(Index1Y,$H1600,TRUE,_xll.ohTrigger(RecalcTrigger,Trigger1Y)),NA())</f>
        <v>1.7498770736338834E-2</v>
      </c>
      <c r="Q1600" s="52">
        <f>IFERROR(_xll.qlIndexFixing(ONIndex1Y,I1600,TRUE,_xll.ohTrigger(RecalcTrigger,Trigger1Y)),NA())</f>
        <v>1.7547215275044437E-2</v>
      </c>
    </row>
    <row r="1601" spans="2:17" x14ac:dyDescent="0.2">
      <c r="B1601" s="46" t="s">
        <v>42</v>
      </c>
      <c r="D1601" s="49">
        <f>_xll.qlCalendarAdvance(Calendar,$D1600,B1601,"f",FALSE)</f>
        <v>50592</v>
      </c>
      <c r="E1601" s="49">
        <f>_xll.qlInterestRateIndexValueDate(IndexON,D1601)</f>
        <v>50592</v>
      </c>
      <c r="F1601" s="52">
        <f>IFERROR(_xll.qlIndexFixing(IndexON,D1601,TRUE,_xll.ohTrigger(RecalcTrigger,TriggerON)),NA())</f>
        <v>1.6766186444474585E-2</v>
      </c>
      <c r="H1601" s="49">
        <f>_xll.qlCalendarAdvance(Calendar,$H1600,B1601,"f",FALSE)</f>
        <v>50592</v>
      </c>
      <c r="I1601" s="49">
        <f>_xll.qlInterestRateIndexValueDate(Index1M,$H1601)</f>
        <v>50594</v>
      </c>
      <c r="J1601" s="52">
        <f>IFERROR(_xll.qlIndexFixing(Index1M,$H1601,TRUE,_xll.ohTrigger(RecalcTrigger,Trigger1M)),NA())</f>
        <v>1.667439770178053E-2</v>
      </c>
      <c r="K1601" s="52">
        <f>IFERROR(_xll.qlIndexFixing(ONIndex1M,I1601,TRUE,_xll.ohTrigger(RecalcTrigger,Trigger1M)),NA())</f>
        <v>1.6678877927738256E-2</v>
      </c>
      <c r="L1601" s="52">
        <f>IFERROR(_xll.qlIndexFixing(Index3M,H1601,TRUE,_xll.ohTrigger(RecalcTrigger,Trigger3M)),NA())</f>
        <v>1.7089606992167338E-2</v>
      </c>
      <c r="M1601" s="52">
        <f>IFERROR(_xll.qlIndexFixing(ONIndex3M,I1601,TRUE,_xll.ohTrigger(RecalcTrigger,Trigger3M)),NA())</f>
        <v>1.7113477598069693E-2</v>
      </c>
      <c r="N1601" s="52">
        <f>IFERROR(_xll.qlIndexFixing(Index6M,$H1601,TRUE,_xll.ohTrigger(RecalcTrigger,Trigger6M)),NA())</f>
        <v>1.7132123872163483E-2</v>
      </c>
      <c r="O1601" s="52">
        <f>IFERROR(_xll.qlIndexFixing(ONIndex6M,I1601,TRUE,_xll.ohTrigger(RecalcTrigger,Trigger6M)),NA())</f>
        <v>1.7186132121427278E-2</v>
      </c>
      <c r="P1601" s="52">
        <f>IFERROR(_xll.qlIndexFixing(Index1Y,$H1601,TRUE,_xll.ohTrigger(RecalcTrigger,Trigger1Y)),NA())</f>
        <v>1.7491320777215803E-2</v>
      </c>
      <c r="Q1601" s="52">
        <f>IFERROR(_xll.qlIndexFixing(ONIndex1Y,I1601,TRUE,_xll.ohTrigger(RecalcTrigger,Trigger1Y)),NA())</f>
        <v>1.7538210708032409E-2</v>
      </c>
    </row>
    <row r="1602" spans="2:17" x14ac:dyDescent="0.2">
      <c r="B1602" s="46" t="s">
        <v>42</v>
      </c>
      <c r="D1602" s="49">
        <f>_xll.qlCalendarAdvance(Calendar,$D1601,B1602,"f",FALSE)</f>
        <v>50599</v>
      </c>
      <c r="E1602" s="49">
        <f>_xll.qlInterestRateIndexValueDate(IndexON,D1602)</f>
        <v>50599</v>
      </c>
      <c r="F1602" s="52">
        <f>IFERROR(_xll.qlIndexFixing(IndexON,D1602,TRUE,_xll.ohTrigger(RecalcTrigger,TriggerON)),NA())</f>
        <v>1.6756436225762172E-2</v>
      </c>
      <c r="H1602" s="49">
        <f>_xll.qlCalendarAdvance(Calendar,$H1601,B1602,"f",FALSE)</f>
        <v>50599</v>
      </c>
      <c r="I1602" s="49">
        <f>_xll.qlInterestRateIndexValueDate(Index1M,$H1602)</f>
        <v>50601</v>
      </c>
      <c r="J1602" s="52">
        <f>IFERROR(_xll.qlIndexFixing(Index1M,$H1602,TRUE,_xll.ohTrigger(RecalcTrigger,Trigger1M)),NA())</f>
        <v>1.666441885622566E-2</v>
      </c>
      <c r="K1602" s="52">
        <f>IFERROR(_xll.qlIndexFixing(ONIndex1M,I1602,TRUE,_xll.ohTrigger(RecalcTrigger,Trigger1M)),NA())</f>
        <v>1.666882619253407E-2</v>
      </c>
      <c r="L1602" s="52">
        <f>IFERROR(_xll.qlIndexFixing(Index3M,H1602,TRUE,_xll.ohTrigger(RecalcTrigger,Trigger3M)),NA())</f>
        <v>1.7079438017133134E-2</v>
      </c>
      <c r="M1602" s="52">
        <f>IFERROR(_xll.qlIndexFixing(ONIndex3M,I1602,TRUE,_xll.ohTrigger(RecalcTrigger,Trigger3M)),NA())</f>
        <v>1.7103067318871013E-2</v>
      </c>
      <c r="N1602" s="52">
        <f>IFERROR(_xll.qlIndexFixing(Index6M,$H1602,TRUE,_xll.ohTrigger(RecalcTrigger,Trigger6M)),NA())</f>
        <v>1.7122068353563336E-2</v>
      </c>
      <c r="O1602" s="52">
        <f>IFERROR(_xll.qlIndexFixing(ONIndex6M,I1602,TRUE,_xll.ohTrigger(RecalcTrigger,Trigger6M)),NA())</f>
        <v>1.7175519437575559E-2</v>
      </c>
      <c r="P1602" s="52">
        <f>IFERROR(_xll.qlIndexFixing(Index1Y,$H1602,TRUE,_xll.ohTrigger(RecalcTrigger,Trigger1Y)),NA())</f>
        <v>1.7483940862829467E-2</v>
      </c>
      <c r="Q1602" s="52">
        <f>IFERROR(_xll.qlIndexFixing(ONIndex1Y,I1602,TRUE,_xll.ohTrigger(RecalcTrigger,Trigger1Y)),NA())</f>
        <v>1.7529267526077419E-2</v>
      </c>
    </row>
    <row r="1603" spans="2:17" x14ac:dyDescent="0.2">
      <c r="B1603" s="46" t="s">
        <v>42</v>
      </c>
      <c r="D1603" s="49">
        <f>_xll.qlCalendarAdvance(Calendar,$D1602,B1603,"f",FALSE)</f>
        <v>50606</v>
      </c>
      <c r="E1603" s="49">
        <f>_xll.qlInterestRateIndexValueDate(IndexON,D1603)</f>
        <v>50606</v>
      </c>
      <c r="F1603" s="52">
        <f>IFERROR(_xll.qlIndexFixing(IndexON,D1603,TRUE,_xll.ohTrigger(RecalcTrigger,TriggerON)),NA())</f>
        <v>1.6746726731673434E-2</v>
      </c>
      <c r="H1603" s="49">
        <f>_xll.qlCalendarAdvance(Calendar,$H1602,B1603,"f",FALSE)</f>
        <v>50606</v>
      </c>
      <c r="I1603" s="49">
        <f>_xll.qlInterestRateIndexValueDate(Index1M,$H1603)</f>
        <v>50608</v>
      </c>
      <c r="J1603" s="52">
        <f>IFERROR(_xll.qlIndexFixing(Index1M,$H1603,TRUE,_xll.ohTrigger(RecalcTrigger,Trigger1M)),NA())</f>
        <v>1.6654493397023629E-2</v>
      </c>
      <c r="K1603" s="52">
        <f>IFERROR(_xll.qlIndexFixing(ONIndex1M,I1603,TRUE,_xll.ohTrigger(RecalcTrigger,Trigger1M)),NA())</f>
        <v>1.6658827286590849E-2</v>
      </c>
      <c r="L1603" s="52">
        <f>IFERROR(_xll.qlIndexFixing(Index3M,H1603,TRUE,_xll.ohTrigger(RecalcTrigger,Trigger3M)),NA())</f>
        <v>1.7069317955202931E-2</v>
      </c>
      <c r="M1603" s="52">
        <f>IFERROR(_xll.qlIndexFixing(ONIndex3M,I1603,TRUE,_xll.ohTrigger(RecalcTrigger,Trigger3M)),NA())</f>
        <v>1.7092704136718595E-2</v>
      </c>
      <c r="N1603" s="52">
        <f>IFERROR(_xll.qlIndexFixing(Index6M,$H1603,TRUE,_xll.ohTrigger(RecalcTrigger,Trigger6M)),NA())</f>
        <v>1.7112065557019582E-2</v>
      </c>
      <c r="O1603" s="52">
        <f>IFERROR(_xll.qlIndexFixing(ONIndex6M,I1603,TRUE,_xll.ohTrigger(RecalcTrigger,Trigger6M)),NA())</f>
        <v>1.7164955581705499E-2</v>
      </c>
      <c r="P1603" s="52">
        <f>IFERROR(_xll.qlIndexFixing(Index1Y,$H1603,TRUE,_xll.ohTrigger(RecalcTrigger,Trigger1Y)),NA())</f>
        <v>1.7476631287348901E-2</v>
      </c>
      <c r="Q1603" s="52">
        <f>IFERROR(_xll.qlIndexFixing(ONIndex1Y,I1603,TRUE,_xll.ohTrigger(RecalcTrigger,Trigger1Y)),NA())</f>
        <v>1.7520386019507228E-2</v>
      </c>
    </row>
    <row r="1604" spans="2:17" x14ac:dyDescent="0.2">
      <c r="B1604" s="46" t="s">
        <v>42</v>
      </c>
      <c r="D1604" s="49">
        <f>_xll.qlCalendarAdvance(Calendar,$D1603,B1604,"f",FALSE)</f>
        <v>50613</v>
      </c>
      <c r="E1604" s="49">
        <f>_xll.qlInterestRateIndexValueDate(IndexON,D1604)</f>
        <v>50613</v>
      </c>
      <c r="F1604" s="52">
        <f>IFERROR(_xll.qlIndexFixing(IndexON,D1604,TRUE,_xll.ohTrigger(RecalcTrigger,TriggerON)),NA())</f>
        <v>1.6737058212568101E-2</v>
      </c>
      <c r="H1604" s="49">
        <f>_xll.qlCalendarAdvance(Calendar,$H1603,B1604,"f",FALSE)</f>
        <v>50613</v>
      </c>
      <c r="I1604" s="49">
        <f>_xll.qlInterestRateIndexValueDate(Index1M,$H1604)</f>
        <v>50615</v>
      </c>
      <c r="J1604" s="52">
        <f>IFERROR(_xll.qlIndexFixing(Index1M,$H1604,TRUE,_xll.ohTrigger(RecalcTrigger,Trigger1M)),NA())</f>
        <v>1.6644621611889288E-2</v>
      </c>
      <c r="K1604" s="52">
        <f>IFERROR(_xll.qlIndexFixing(ONIndex1M,I1604,TRUE,_xll.ohTrigger(RecalcTrigger,Trigger1M)),NA())</f>
        <v>1.6648881497198786E-2</v>
      </c>
      <c r="L1604" s="52">
        <f>IFERROR(_xll.qlIndexFixing(Index3M,H1604,TRUE,_xll.ohTrigger(RecalcTrigger,Trigger3M)),NA())</f>
        <v>1.705924707363686E-2</v>
      </c>
      <c r="M1604" s="52">
        <f>IFERROR(_xll.qlIndexFixing(ONIndex3M,I1604,TRUE,_xll.ohTrigger(RecalcTrigger,Trigger3M)),NA())</f>
        <v>1.7082388318279129E-2</v>
      </c>
      <c r="N1604" s="52">
        <f>IFERROR(_xll.qlIndexFixing(Index6M,$H1604,TRUE,_xll.ohTrigger(RecalcTrigger,Trigger6M)),NA())</f>
        <v>1.7102115751705733E-2</v>
      </c>
      <c r="O1604" s="52">
        <f>IFERROR(_xll.qlIndexFixing(ONIndex6M,I1604,TRUE,_xll.ohTrigger(RecalcTrigger,Trigger6M)),NA())</f>
        <v>1.715444082120321E-2</v>
      </c>
      <c r="P1604" s="52">
        <f>IFERROR(_xll.qlIndexFixing(Index1Y,$H1604,TRUE,_xll.ohTrigger(RecalcTrigger,Trigger1Y)),NA())</f>
        <v>1.7469392344949087E-2</v>
      </c>
      <c r="Q1604" s="52">
        <f>IFERROR(_xll.qlIndexFixing(ONIndex1Y,I1604,TRUE,_xll.ohTrigger(RecalcTrigger,Trigger1Y)),NA())</f>
        <v>1.7511566479129215E-2</v>
      </c>
    </row>
    <row r="1605" spans="2:17" x14ac:dyDescent="0.2">
      <c r="B1605" s="46" t="s">
        <v>42</v>
      </c>
      <c r="D1605" s="49">
        <f>_xll.qlCalendarAdvance(Calendar,$D1604,B1605,"f",FALSE)</f>
        <v>50620</v>
      </c>
      <c r="E1605" s="49">
        <f>_xll.qlInterestRateIndexValueDate(IndexON,D1605)</f>
        <v>50620</v>
      </c>
      <c r="F1605" s="52">
        <f>IFERROR(_xll.qlIndexFixing(IndexON,D1605,TRUE,_xll.ohTrigger(RecalcTrigger,TriggerON)),NA())</f>
        <v>1.67274309185661E-2</v>
      </c>
      <c r="H1605" s="49">
        <f>_xll.qlCalendarAdvance(Calendar,$H1604,B1605,"f",FALSE)</f>
        <v>50620</v>
      </c>
      <c r="I1605" s="49">
        <f>_xll.qlInterestRateIndexValueDate(Index1M,$H1605)</f>
        <v>50622</v>
      </c>
      <c r="J1605" s="52">
        <f>IFERROR(_xll.qlIndexFixing(Index1M,$H1605,TRUE,_xll.ohTrigger(RecalcTrigger,Trigger1M)),NA())</f>
        <v>1.6634803788547481E-2</v>
      </c>
      <c r="K1605" s="52">
        <f>IFERROR(_xll.qlIndexFixing(ONIndex1M,I1605,TRUE,_xll.ohTrigger(RecalcTrigger,Trigger1M)),NA())</f>
        <v>1.6638989111807945E-2</v>
      </c>
      <c r="L1605" s="52">
        <f>IFERROR(_xll.qlIndexFixing(Index3M,H1605,TRUE,_xll.ohTrigger(RecalcTrigger,Trigger3M)),NA())</f>
        <v>1.7049225639696779E-2</v>
      </c>
      <c r="M1605" s="52">
        <f>IFERROR(_xll.qlIndexFixing(ONIndex3M,I1605,TRUE,_xll.ohTrigger(RecalcTrigger,Trigger3M)),NA())</f>
        <v>1.7072120129979496E-2</v>
      </c>
      <c r="N1605" s="52">
        <f>IFERROR(_xll.qlIndexFixing(Index6M,$H1605,TRUE,_xll.ohTrigger(RecalcTrigger,Trigger6M)),NA())</f>
        <v>1.709221920679399E-2</v>
      </c>
      <c r="O1605" s="52">
        <f>IFERROR(_xll.qlIndexFixing(ONIndex6M,I1605,TRUE,_xll.ohTrigger(RecalcTrigger,Trigger6M)),NA())</f>
        <v>1.7143975423934421E-2</v>
      </c>
      <c r="P1605" s="52">
        <f>IFERROR(_xll.qlIndexFixing(Index1Y,$H1605,TRUE,_xll.ohTrigger(RecalcTrigger,Trigger1Y)),NA())</f>
        <v>1.7462224329811146E-2</v>
      </c>
      <c r="Q1605" s="52">
        <f>IFERROR(_xll.qlIndexFixing(ONIndex1Y,I1605,TRUE,_xll.ohTrigger(RecalcTrigger,Trigger1Y)),NA())</f>
        <v>1.7502809195431013E-2</v>
      </c>
    </row>
    <row r="1606" spans="2:17" x14ac:dyDescent="0.2">
      <c r="B1606" s="46" t="s">
        <v>42</v>
      </c>
      <c r="D1606" s="49">
        <f>_xll.qlCalendarAdvance(Calendar,$D1605,B1606,"f",FALSE)</f>
        <v>50627</v>
      </c>
      <c r="E1606" s="49">
        <f>_xll.qlInterestRateIndexValueDate(IndexON,D1606)</f>
        <v>50627</v>
      </c>
      <c r="F1606" s="52">
        <f>IFERROR(_xll.qlIndexFixing(IndexON,D1606,TRUE,_xll.ohTrigger(RecalcTrigger,TriggerON)),NA())</f>
        <v>1.6717845100027162E-2</v>
      </c>
      <c r="H1606" s="49">
        <f>_xll.qlCalendarAdvance(Calendar,$H1605,B1606,"f",FALSE)</f>
        <v>50627</v>
      </c>
      <c r="I1606" s="49">
        <f>_xll.qlInterestRateIndexValueDate(Index1M,$H1606)</f>
        <v>50629</v>
      </c>
      <c r="J1606" s="52">
        <f>IFERROR(_xll.qlIndexFixing(Index1M,$H1606,TRUE,_xll.ohTrigger(RecalcTrigger,Trigger1M)),NA())</f>
        <v>1.6625040214710562E-2</v>
      </c>
      <c r="K1606" s="52">
        <f>IFERROR(_xll.qlIndexFixing(ONIndex1M,I1606,TRUE,_xll.ohTrigger(RecalcTrigger,Trigger1M)),NA())</f>
        <v>1.6629150417788452E-2</v>
      </c>
      <c r="L1606" s="52">
        <f>IFERROR(_xll.qlIndexFixing(Index3M,H1606,TRUE,_xll.ohTrigger(RecalcTrigger,Trigger3M)),NA())</f>
        <v>1.703925392064282E-2</v>
      </c>
      <c r="M1606" s="52">
        <f>IFERROR(_xll.qlIndexFixing(ONIndex3M,I1606,TRUE,_xll.ohTrigger(RecalcTrigger,Trigger3M)),NA())</f>
        <v>1.7061899838326511E-2</v>
      </c>
      <c r="N1606" s="52">
        <f>IFERROR(_xll.qlIndexFixing(Index6M,$H1606,TRUE,_xll.ohTrigger(RecalcTrigger,Trigger6M)),NA())</f>
        <v>1.708237619145743E-2</v>
      </c>
      <c r="O1606" s="52">
        <f>IFERROR(_xll.qlIndexFixing(ONIndex6M,I1606,TRUE,_xll.ohTrigger(RecalcTrigger,Trigger6M)),NA())</f>
        <v>1.7133559657205311E-2</v>
      </c>
      <c r="P1606" s="52">
        <f>IFERROR(_xll.qlIndexFixing(Index1Y,$H1606,TRUE,_xll.ohTrigger(RecalcTrigger,Trigger1Y)),NA())</f>
        <v>1.7455127536123858E-2</v>
      </c>
      <c r="Q1606" s="52">
        <f>IFERROR(_xll.qlIndexFixing(ONIndex1Y,I1606,TRUE,_xll.ohTrigger(RecalcTrigger,Trigger1Y)),NA())</f>
        <v>1.7494114458980192E-2</v>
      </c>
    </row>
    <row r="1607" spans="2:17" x14ac:dyDescent="0.2">
      <c r="B1607" s="46" t="s">
        <v>42</v>
      </c>
      <c r="D1607" s="49">
        <f>_xll.qlCalendarAdvance(Calendar,$D1606,B1607,"f",FALSE)</f>
        <v>50634</v>
      </c>
      <c r="E1607" s="49">
        <f>_xll.qlInterestRateIndexValueDate(IndexON,D1607)</f>
        <v>50634</v>
      </c>
      <c r="F1607" s="52">
        <f>IFERROR(_xll.qlIndexFixing(IndexON,D1607,TRUE,_xll.ohTrigger(RecalcTrigger,TriggerON)),NA())</f>
        <v>1.6708301007231086E-2</v>
      </c>
      <c r="H1607" s="49">
        <f>_xll.qlCalendarAdvance(Calendar,$H1606,B1607,"f",FALSE)</f>
        <v>50634</v>
      </c>
      <c r="I1607" s="49">
        <f>_xll.qlInterestRateIndexValueDate(Index1M,$H1607)</f>
        <v>50636</v>
      </c>
      <c r="J1607" s="52">
        <f>IFERROR(_xll.qlIndexFixing(Index1M,$H1607,TRUE,_xll.ohTrigger(RecalcTrigger,Trigger1M)),NA())</f>
        <v>1.6615331178108372E-2</v>
      </c>
      <c r="K1607" s="52">
        <f>IFERROR(_xll.qlIndexFixing(ONIndex1M,I1607,TRUE,_xll.ohTrigger(RecalcTrigger,Trigger1M)),NA())</f>
        <v>1.661936570283018E-2</v>
      </c>
      <c r="L1607" s="52">
        <f>IFERROR(_xll.qlIndexFixing(Index3M,H1607,TRUE,_xll.ohTrigger(RecalcTrigger,Trigger3M)),NA())</f>
        <v>1.7029332183735108E-2</v>
      </c>
      <c r="M1607" s="52">
        <f>IFERROR(_xll.qlIndexFixing(ONIndex3M,I1607,TRUE,_xll.ohTrigger(RecalcTrigger,Trigger3M)),NA())</f>
        <v>1.7051727709667119E-2</v>
      </c>
      <c r="N1607" s="52">
        <f>IFERROR(_xll.qlIndexFixing(Index6M,$H1607,TRUE,_xll.ohTrigger(RecalcTrigger,Trigger6M)),NA())</f>
        <v>1.7072586974865255E-2</v>
      </c>
      <c r="O1607" s="52">
        <f>IFERROR(_xll.qlIndexFixing(ONIndex6M,I1607,TRUE,_xll.ohTrigger(RecalcTrigger,Trigger6M)),NA())</f>
        <v>1.712319378904148E-2</v>
      </c>
      <c r="P1607" s="52">
        <f>IFERROR(_xll.qlIndexFixing(Index1Y,$H1607,TRUE,_xll.ohTrigger(RecalcTrigger,Trigger1Y)),NA())</f>
        <v>1.7448102258081046E-2</v>
      </c>
      <c r="Q1607" s="52">
        <f>IFERROR(_xll.qlIndexFixing(ONIndex1Y,I1607,TRUE,_xll.ohTrigger(RecalcTrigger,Trigger1Y)),NA())</f>
        <v>1.7485482560344323E-2</v>
      </c>
    </row>
    <row r="1608" spans="2:17" x14ac:dyDescent="0.2">
      <c r="B1608" s="46" t="s">
        <v>42</v>
      </c>
      <c r="D1608" s="49">
        <f>_xll.qlCalendarAdvance(Calendar,$D1607,B1608,"f",FALSE)</f>
        <v>50641</v>
      </c>
      <c r="E1608" s="49">
        <f>_xll.qlInterestRateIndexValueDate(IndexON,D1608)</f>
        <v>50641</v>
      </c>
      <c r="F1608" s="52">
        <f>IFERROR(_xll.qlIndexFixing(IndexON,D1608,TRUE,_xll.ohTrigger(RecalcTrigger,TriggerON)),NA())</f>
        <v>1.6698798890377731E-2</v>
      </c>
      <c r="H1608" s="49">
        <f>_xll.qlCalendarAdvance(Calendar,$H1607,B1608,"f",FALSE)</f>
        <v>50641</v>
      </c>
      <c r="I1608" s="49">
        <f>_xll.qlInterestRateIndexValueDate(Index1M,$H1608)</f>
        <v>50643</v>
      </c>
      <c r="J1608" s="52">
        <f>IFERROR(_xll.qlIndexFixing(Index1M,$H1608,TRUE,_xll.ohTrigger(RecalcTrigger,Trigger1M)),NA())</f>
        <v>1.6605676966450766E-2</v>
      </c>
      <c r="K1608" s="52">
        <f>IFERROR(_xll.qlIndexFixing(ONIndex1M,I1608,TRUE,_xll.ohTrigger(RecalcTrigger,Trigger1M)),NA())</f>
        <v>1.6609635253983512E-2</v>
      </c>
      <c r="L1608" s="52">
        <f>IFERROR(_xll.qlIndexFixing(Index3M,H1608,TRUE,_xll.ohTrigger(RecalcTrigger,Trigger3M)),NA())</f>
        <v>1.7019460696230299E-2</v>
      </c>
      <c r="M1608" s="52">
        <f>IFERROR(_xll.qlIndexFixing(ONIndex3M,I1608,TRUE,_xll.ohTrigger(RecalcTrigger,Trigger3M)),NA())</f>
        <v>1.704160401066801E-2</v>
      </c>
      <c r="N1608" s="52">
        <f>IFERROR(_xll.qlIndexFixing(Index6M,$H1608,TRUE,_xll.ohTrigger(RecalcTrigger,Trigger6M)),NA())</f>
        <v>1.7062851826187955E-2</v>
      </c>
      <c r="O1608" s="52">
        <f>IFERROR(_xll.qlIndexFixing(ONIndex6M,I1608,TRUE,_xll.ohTrigger(RecalcTrigger,Trigger6M)),NA())</f>
        <v>1.711287808666917E-2</v>
      </c>
      <c r="P1608" s="52">
        <f>IFERROR(_xll.qlIndexFixing(Index1Y,$H1608,TRUE,_xll.ohTrigger(RecalcTrigger,Trigger1Y)),NA())</f>
        <v>1.7441148789884852E-2</v>
      </c>
      <c r="Q1608" s="52">
        <f>IFERROR(_xll.qlIndexFixing(ONIndex1Y,I1608,TRUE,_xll.ohTrigger(RecalcTrigger,Trigger1Y)),NA())</f>
        <v>1.7476913790011039E-2</v>
      </c>
    </row>
    <row r="1609" spans="2:17" x14ac:dyDescent="0.2">
      <c r="B1609" s="46" t="s">
        <v>42</v>
      </c>
      <c r="D1609" s="49">
        <f>_xll.qlCalendarAdvance(Calendar,$D1608,B1609,"f",FALSE)</f>
        <v>50648</v>
      </c>
      <c r="E1609" s="49">
        <f>_xll.qlInterestRateIndexValueDate(IndexON,D1609)</f>
        <v>50648</v>
      </c>
      <c r="F1609" s="52">
        <f>IFERROR(_xll.qlIndexFixing(IndexON,D1609,TRUE,_xll.ohTrigger(RecalcTrigger,TriggerON)),NA())</f>
        <v>1.6689338999906767E-2</v>
      </c>
      <c r="H1609" s="49">
        <f>_xll.qlCalendarAdvance(Calendar,$H1608,B1609,"f",FALSE)</f>
        <v>50648</v>
      </c>
      <c r="I1609" s="49">
        <f>_xll.qlInterestRateIndexValueDate(Index1M,$H1609)</f>
        <v>50650</v>
      </c>
      <c r="J1609" s="52">
        <f>IFERROR(_xll.qlIndexFixing(Index1M,$H1609,TRUE,_xll.ohTrigger(RecalcTrigger,Trigger1M)),NA())</f>
        <v>1.6596077867465087E-2</v>
      </c>
      <c r="K1609" s="52">
        <f>IFERROR(_xll.qlIndexFixing(ONIndex1M,I1609,TRUE,_xll.ohTrigger(RecalcTrigger,Trigger1M)),NA())</f>
        <v>1.6599959359098193E-2</v>
      </c>
      <c r="L1609" s="52">
        <f>IFERROR(_xll.qlIndexFixing(Index3M,H1609,TRUE,_xll.ohTrigger(RecalcTrigger,Trigger3M)),NA())</f>
        <v>1.7009930356939196E-2</v>
      </c>
      <c r="M1609" s="52">
        <f>IFERROR(_xll.qlIndexFixing(ONIndex3M,I1609,TRUE,_xll.ohTrigger(RecalcTrigger,Trigger3M)),NA())</f>
        <v>1.7031529007835999E-2</v>
      </c>
      <c r="N1609" s="52">
        <f>IFERROR(_xll.qlIndexFixing(Index6M,$H1609,TRUE,_xll.ohTrigger(RecalcTrigger,Trigger6M)),NA())</f>
        <v>1.7054522962771018E-2</v>
      </c>
      <c r="O1609" s="52">
        <f>IFERROR(_xll.qlIndexFixing(ONIndex6M,I1609,TRUE,_xll.ohTrigger(RecalcTrigger,Trigger6M)),NA())</f>
        <v>1.7102612818113982E-2</v>
      </c>
      <c r="P1609" s="52">
        <f>IFERROR(_xll.qlIndexFixing(Index1Y,$H1609,TRUE,_xll.ohTrigger(RecalcTrigger,Trigger1Y)),NA())</f>
        <v>1.7434267425743766E-2</v>
      </c>
      <c r="Q1609" s="52">
        <f>IFERROR(_xll.qlIndexFixing(ONIndex1Y,I1609,TRUE,_xll.ohTrigger(RecalcTrigger,Trigger1Y)),NA())</f>
        <v>1.7468408438707783E-2</v>
      </c>
    </row>
    <row r="1610" spans="2:17" x14ac:dyDescent="0.2">
      <c r="B1610" s="46" t="s">
        <v>42</v>
      </c>
      <c r="D1610" s="49">
        <f>_xll.qlCalendarAdvance(Calendar,$D1609,B1610,"f",FALSE)</f>
        <v>50655</v>
      </c>
      <c r="E1610" s="49">
        <f>_xll.qlInterestRateIndexValueDate(IndexON,D1610)</f>
        <v>50655</v>
      </c>
      <c r="F1610" s="52">
        <f>IFERROR(_xll.qlIndexFixing(IndexON,D1610,TRUE,_xll.ohTrigger(RecalcTrigger,TriggerON)),NA())</f>
        <v>1.6679921585938118E-2</v>
      </c>
      <c r="H1610" s="49">
        <f>_xll.qlCalendarAdvance(Calendar,$H1609,B1610,"f",FALSE)</f>
        <v>50655</v>
      </c>
      <c r="I1610" s="49">
        <f>_xll.qlInterestRateIndexValueDate(Index1M,$H1610)</f>
        <v>50657</v>
      </c>
      <c r="J1610" s="52">
        <f>IFERROR(_xll.qlIndexFixing(Index1M,$H1610,TRUE,_xll.ohTrigger(RecalcTrigger,Trigger1M)),NA())</f>
        <v>1.6586534168866185E-2</v>
      </c>
      <c r="K1610" s="52">
        <f>IFERROR(_xll.qlIndexFixing(ONIndex1M,I1610,TRUE,_xll.ohTrigger(RecalcTrigger,Trigger1M)),NA())</f>
        <v>1.6590338305384478E-2</v>
      </c>
      <c r="L1610" s="52">
        <f>IFERROR(_xll.qlIndexFixing(Index3M,H1610,TRUE,_xll.ohTrigger(RecalcTrigger,Trigger3M)),NA())</f>
        <v>1.7000156952780256E-2</v>
      </c>
      <c r="M1610" s="52">
        <f>IFERROR(_xll.qlIndexFixing(ONIndex3M,I1610,TRUE,_xll.ohTrigger(RecalcTrigger,Trigger3M)),NA())</f>
        <v>1.7021502967597968E-2</v>
      </c>
      <c r="N1610" s="52">
        <f>IFERROR(_xll.qlIndexFixing(Index6M,$H1610,TRUE,_xll.ohTrigger(RecalcTrigger,Trigger6M)),NA())</f>
        <v>1.7044879077673668E-2</v>
      </c>
      <c r="O1610" s="52">
        <f>IFERROR(_xll.qlIndexFixing(ONIndex6M,I1610,TRUE,_xll.ohTrigger(RecalcTrigger,Trigger6M)),NA())</f>
        <v>1.7092398250762031E-2</v>
      </c>
      <c r="P1610" s="52">
        <f>IFERROR(_xll.qlIndexFixing(Index1Y,$H1610,TRUE,_xll.ohTrigger(RecalcTrigger,Trigger1Y)),NA())</f>
        <v>1.7427458459874388E-2</v>
      </c>
      <c r="Q1610" s="52">
        <f>IFERROR(_xll.qlIndexFixing(ONIndex1Y,I1610,TRUE,_xll.ohTrigger(RecalcTrigger,Trigger1Y)),NA())</f>
        <v>1.7459966796842252E-2</v>
      </c>
    </row>
    <row r="1611" spans="2:17" x14ac:dyDescent="0.2">
      <c r="B1611" s="46" t="s">
        <v>42</v>
      </c>
      <c r="D1611" s="49">
        <f>_xll.qlCalendarAdvance(Calendar,$D1610,B1611,"f",FALSE)</f>
        <v>50662</v>
      </c>
      <c r="E1611" s="49">
        <f>_xll.qlInterestRateIndexValueDate(IndexON,D1611)</f>
        <v>50662</v>
      </c>
      <c r="F1611" s="52">
        <f>IFERROR(_xll.qlIndexFixing(IndexON,D1611,TRUE,_xll.ohTrigger(RecalcTrigger,TriggerON)),NA())</f>
        <v>1.6670546898831518E-2</v>
      </c>
      <c r="H1611" s="49">
        <f>_xll.qlCalendarAdvance(Calendar,$H1610,B1611,"f",FALSE)</f>
        <v>50662</v>
      </c>
      <c r="I1611" s="49">
        <f>_xll.qlInterestRateIndexValueDate(Index1M,$H1611)</f>
        <v>50664</v>
      </c>
      <c r="J1611" s="52">
        <f>IFERROR(_xll.qlIndexFixing(Index1M,$H1611,TRUE,_xll.ohTrigger(RecalcTrigger,Trigger1M)),NA())</f>
        <v>1.6577046158373909E-2</v>
      </c>
      <c r="K1611" s="52">
        <f>IFERROR(_xll.qlIndexFixing(ONIndex1M,I1611,TRUE,_xll.ohTrigger(RecalcTrigger,Trigger1M)),NA())</f>
        <v>1.658077238029243E-2</v>
      </c>
      <c r="L1611" s="52">
        <f>IFERROR(_xll.qlIndexFixing(Index3M,H1611,TRUE,_xll.ohTrigger(RecalcTrigger,Trigger3M)),NA())</f>
        <v>1.6990434578040246E-2</v>
      </c>
      <c r="M1611" s="52">
        <f>IFERROR(_xll.qlIndexFixing(ONIndex3M,I1611,TRUE,_xll.ohTrigger(RecalcTrigger,Trigger3M)),NA())</f>
        <v>1.701152615630086E-2</v>
      </c>
      <c r="N1611" s="52">
        <f>IFERROR(_xll.qlIndexFixing(Index6M,$H1611,TRUE,_xll.ohTrigger(RecalcTrigger,Trigger6M)),NA())</f>
        <v>1.7035289957679268E-2</v>
      </c>
      <c r="O1611" s="52">
        <f>IFERROR(_xll.qlIndexFixing(ONIndex6M,I1611,TRUE,_xll.ohTrigger(RecalcTrigger,Trigger6M)),NA())</f>
        <v>1.7082234652239237E-2</v>
      </c>
      <c r="P1611" s="52">
        <f>IFERROR(_xll.qlIndexFixing(Index1Y,$H1611,TRUE,_xll.ohTrigger(RecalcTrigger,Trigger1Y)),NA())</f>
        <v>1.7420722186500322E-2</v>
      </c>
      <c r="Q1611" s="52">
        <f>IFERROR(_xll.qlIndexFixing(ONIndex1Y,I1611,TRUE,_xll.ohTrigger(RecalcTrigger,Trigger1Y)),NA())</f>
        <v>1.7451589155221825E-2</v>
      </c>
    </row>
    <row r="1612" spans="2:17" x14ac:dyDescent="0.2">
      <c r="B1612" s="46" t="s">
        <v>42</v>
      </c>
      <c r="D1612" s="49">
        <f>_xll.qlCalendarAdvance(Calendar,$D1611,B1612,"f",FALSE)</f>
        <v>50669</v>
      </c>
      <c r="E1612" s="49">
        <f>_xll.qlInterestRateIndexValueDate(IndexON,D1612)</f>
        <v>50669</v>
      </c>
      <c r="F1612" s="52">
        <f>IFERROR(_xll.qlIndexFixing(IndexON,D1612,TRUE,_xll.ohTrigger(RecalcTrigger,TriggerON)),NA())</f>
        <v>1.6661215188866763E-2</v>
      </c>
      <c r="H1612" s="49">
        <f>_xll.qlCalendarAdvance(Calendar,$H1611,B1612,"f",FALSE)</f>
        <v>50669</v>
      </c>
      <c r="I1612" s="49">
        <f>_xll.qlInterestRateIndexValueDate(Index1M,$H1612)</f>
        <v>50671</v>
      </c>
      <c r="J1612" s="52">
        <f>IFERROR(_xll.qlIndexFixing(Index1M,$H1612,TRUE,_xll.ohTrigger(RecalcTrigger,Trigger1M)),NA())</f>
        <v>1.656761412370561E-2</v>
      </c>
      <c r="K1612" s="52">
        <f>IFERROR(_xll.qlIndexFixing(ONIndex1M,I1612,TRUE,_xll.ohTrigger(RecalcTrigger,Trigger1M)),NA())</f>
        <v>1.6571261871431986E-2</v>
      </c>
      <c r="L1612" s="52">
        <f>IFERROR(_xll.qlIndexFixing(Index3M,H1612,TRUE,_xll.ohTrigger(RecalcTrigger,Trigger3M)),NA())</f>
        <v>1.6980763499965613E-2</v>
      </c>
      <c r="M1612" s="52">
        <f>IFERROR(_xll.qlIndexFixing(ONIndex3M,I1612,TRUE,_xll.ohTrigger(RecalcTrigger,Trigger3M)),NA())</f>
        <v>1.7001598840611365E-2</v>
      </c>
      <c r="N1612" s="52">
        <f>IFERROR(_xll.qlIndexFixing(Index6M,$H1612,TRUE,_xll.ohTrigger(RecalcTrigger,Trigger6M)),NA())</f>
        <v>1.7025755871913975E-2</v>
      </c>
      <c r="O1612" s="52">
        <f>IFERROR(_xll.qlIndexFixing(ONIndex6M,I1612,TRUE,_xll.ohTrigger(RecalcTrigger,Trigger6M)),NA())</f>
        <v>1.7072122290251457E-2</v>
      </c>
      <c r="P1612" s="52">
        <f>IFERROR(_xll.qlIndexFixing(Index1Y,$H1612,TRUE,_xll.ohTrigger(RecalcTrigger,Trigger1Y)),NA())</f>
        <v>1.7414058899853493E-2</v>
      </c>
      <c r="Q1612" s="52">
        <f>IFERROR(_xll.qlIndexFixing(ONIndex1Y,I1612,TRUE,_xll.ohTrigger(RecalcTrigger,Trigger1Y)),NA())</f>
        <v>1.7443275804254199E-2</v>
      </c>
    </row>
    <row r="1613" spans="2:17" x14ac:dyDescent="0.2">
      <c r="B1613" s="46" t="s">
        <v>42</v>
      </c>
      <c r="D1613" s="49">
        <f>_xll.qlCalendarAdvance(Calendar,$D1612,B1613,"f",FALSE)</f>
        <v>50676</v>
      </c>
      <c r="E1613" s="49">
        <f>_xll.qlInterestRateIndexValueDate(IndexON,D1613)</f>
        <v>50676</v>
      </c>
      <c r="F1613" s="52">
        <f>IFERROR(_xll.qlIndexFixing(IndexON,D1613,TRUE,_xll.ohTrigger(RecalcTrigger,TriggerON)),NA())</f>
        <v>1.6651926706243714E-2</v>
      </c>
      <c r="H1613" s="49">
        <f>_xll.qlCalendarAdvance(Calendar,$H1612,B1613,"f",FALSE)</f>
        <v>50676</v>
      </c>
      <c r="I1613" s="49">
        <f>_xll.qlInterestRateIndexValueDate(Index1M,$H1613)</f>
        <v>50678</v>
      </c>
      <c r="J1613" s="52">
        <f>IFERROR(_xll.qlIndexFixing(Index1M,$H1613,TRUE,_xll.ohTrigger(RecalcTrigger,Trigger1M)),NA())</f>
        <v>1.655909184673364E-2</v>
      </c>
      <c r="K1613" s="52">
        <f>IFERROR(_xll.qlIndexFixing(ONIndex1M,I1613,TRUE,_xll.ohTrigger(RecalcTrigger,Trigger1M)),NA())</f>
        <v>1.6561807066093337E-2</v>
      </c>
      <c r="L1613" s="52">
        <f>IFERROR(_xll.qlIndexFixing(Index3M,H1613,TRUE,_xll.ohTrigger(RecalcTrigger,Trigger3M)),NA())</f>
        <v>1.6970866353757736E-2</v>
      </c>
      <c r="M1613" s="52">
        <f>IFERROR(_xll.qlIndexFixing(ONIndex3M,I1613,TRUE,_xll.ohTrigger(RecalcTrigger,Trigger3M)),NA())</f>
        <v>1.6991721286956363E-2</v>
      </c>
      <c r="N1613" s="52">
        <f>IFERROR(_xll.qlIndexFixing(Index6M,$H1613,TRUE,_xll.ohTrigger(RecalcTrigger,Trigger6M)),NA())</f>
        <v>1.7016020294114403E-2</v>
      </c>
      <c r="O1613" s="52">
        <f>IFERROR(_xll.qlIndexFixing(ONIndex6M,I1613,TRUE,_xll.ohTrigger(RecalcTrigger,Trigger6M)),NA())</f>
        <v>1.7062061432344677E-2</v>
      </c>
      <c r="P1613" s="52">
        <f>IFERROR(_xll.qlIndexFixing(Index1Y,$H1613,TRUE,_xll.ohTrigger(RecalcTrigger,Trigger1Y)),NA())</f>
        <v>1.7407468894172835E-2</v>
      </c>
      <c r="Q1613" s="52">
        <f>IFERROR(_xll.qlIndexFixing(ONIndex1Y,I1613,TRUE,_xll.ohTrigger(RecalcTrigger,Trigger1Y)),NA())</f>
        <v>1.7435027034506945E-2</v>
      </c>
    </row>
    <row r="1614" spans="2:17" x14ac:dyDescent="0.2">
      <c r="B1614" s="46" t="s">
        <v>42</v>
      </c>
      <c r="D1614" s="49">
        <f>_xll.qlCalendarAdvance(Calendar,$D1613,B1614,"f",FALSE)</f>
        <v>50683</v>
      </c>
      <c r="E1614" s="49">
        <f>_xll.qlInterestRateIndexValueDate(IndexON,D1614)</f>
        <v>50683</v>
      </c>
      <c r="F1614" s="52">
        <f>IFERROR(_xll.qlIndexFixing(IndexON,D1614,TRUE,_xll.ohTrigger(RecalcTrigger,TriggerON)),NA())</f>
        <v>1.664268170140204E-2</v>
      </c>
      <c r="H1614" s="49">
        <f>_xll.qlCalendarAdvance(Calendar,$H1613,B1614,"f",FALSE)</f>
        <v>50683</v>
      </c>
      <c r="I1614" s="49">
        <f>_xll.qlInterestRateIndexValueDate(Index1M,$H1614)</f>
        <v>50685</v>
      </c>
      <c r="J1614" s="52">
        <f>IFERROR(_xll.qlIndexFixing(Index1M,$H1614,TRUE,_xll.ohTrigger(RecalcTrigger,Trigger1M)),NA())</f>
        <v>1.6548919132727824E-2</v>
      </c>
      <c r="K1614" s="52">
        <f>IFERROR(_xll.qlIndexFixing(ONIndex1M,I1614,TRUE,_xll.ohTrigger(RecalcTrigger,Trigger1M)),NA())</f>
        <v>1.6552408251806483E-2</v>
      </c>
      <c r="L1614" s="52">
        <f>IFERROR(_xll.qlIndexFixing(Index3M,H1614,TRUE,_xll.ohTrigger(RecalcTrigger,Trigger3M)),NA())</f>
        <v>1.6961301975062612E-2</v>
      </c>
      <c r="M1614" s="52">
        <f>IFERROR(_xll.qlIndexFixing(ONIndex3M,I1614,TRUE,_xll.ohTrigger(RecalcTrigger,Trigger3M)),NA())</f>
        <v>1.6981893761922606E-2</v>
      </c>
      <c r="N1614" s="52">
        <f>IFERROR(_xll.qlIndexFixing(Index6M,$H1614,TRUE,_xll.ohTrigger(RecalcTrigger,Trigger6M)),NA())</f>
        <v>1.700660070397618E-2</v>
      </c>
      <c r="O1614" s="52">
        <f>IFERROR(_xll.qlIndexFixing(ONIndex6M,I1614,TRUE,_xll.ohTrigger(RecalcTrigger,Trigger6M)),NA())</f>
        <v>1.7052052346304691E-2</v>
      </c>
      <c r="P1614" s="52">
        <f>IFERROR(_xll.qlIndexFixing(Index1Y,$H1614,TRUE,_xll.ohTrigger(RecalcTrigger,Trigger1Y)),NA())</f>
        <v>1.7400952463707139E-2</v>
      </c>
      <c r="Q1614" s="52">
        <f>IFERROR(_xll.qlIndexFixing(ONIndex1Y,I1614,TRUE,_xll.ohTrigger(RecalcTrigger,Trigger1Y)),NA())</f>
        <v>1.7426843136707504E-2</v>
      </c>
    </row>
    <row r="1615" spans="2:17" x14ac:dyDescent="0.2">
      <c r="B1615" s="46" t="s">
        <v>42</v>
      </c>
      <c r="D1615" s="49">
        <f>_xll.qlCalendarAdvance(Calendar,$D1614,B1615,"f",FALSE)</f>
        <v>50690</v>
      </c>
      <c r="E1615" s="49">
        <f>_xll.qlInterestRateIndexValueDate(IndexON,D1615)</f>
        <v>50690</v>
      </c>
      <c r="F1615" s="52">
        <f>IFERROR(_xll.qlIndexFixing(IndexON,D1615,TRUE,_xll.ohTrigger(RecalcTrigger,TriggerON)),NA())</f>
        <v>1.6633480424541602E-2</v>
      </c>
      <c r="H1615" s="49">
        <f>_xll.qlCalendarAdvance(Calendar,$H1614,B1615,"f",FALSE)</f>
        <v>50690</v>
      </c>
      <c r="I1615" s="49">
        <f>_xll.qlInterestRateIndexValueDate(Index1M,$H1615)</f>
        <v>50692</v>
      </c>
      <c r="J1615" s="52">
        <f>IFERROR(_xll.qlIndexFixing(Index1M,$H1615,TRUE,_xll.ohTrigger(RecalcTrigger,Trigger1M)),NA())</f>
        <v>1.6539656751848042E-2</v>
      </c>
      <c r="K1615" s="52">
        <f>IFERROR(_xll.qlIndexFixing(ONIndex1M,I1615,TRUE,_xll.ohTrigger(RecalcTrigger,Trigger1M)),NA())</f>
        <v>1.6543065715941552E-2</v>
      </c>
      <c r="L1615" s="52">
        <f>IFERROR(_xll.qlIndexFixing(Index3M,H1615,TRUE,_xll.ohTrigger(RecalcTrigger,Trigger3M)),NA())</f>
        <v>1.6951789716560868E-2</v>
      </c>
      <c r="M1615" s="52">
        <f>IFERROR(_xll.qlIndexFixing(ONIndex3M,I1615,TRUE,_xll.ohTrigger(RecalcTrigger,Trigger3M)),NA())</f>
        <v>1.6972116531697168E-2</v>
      </c>
      <c r="N1615" s="52">
        <f>IFERROR(_xll.qlIndexFixing(Index6M,$H1615,TRUE,_xll.ohTrigger(RecalcTrigger,Trigger6M)),NA())</f>
        <v>1.6997236977530531E-2</v>
      </c>
      <c r="O1615" s="52">
        <f>IFERROR(_xll.qlIndexFixing(ONIndex6M,I1615,TRUE,_xll.ohTrigger(RecalcTrigger,Trigger6M)),NA())</f>
        <v>1.7042095299517612E-2</v>
      </c>
      <c r="P1615" s="52">
        <f>IFERROR(_xll.qlIndexFixing(Index1Y,$H1615,TRUE,_xll.ohTrigger(RecalcTrigger,Trigger1Y)),NA())</f>
        <v>1.7394509902712203E-2</v>
      </c>
      <c r="Q1615" s="52">
        <f>IFERROR(_xll.qlIndexFixing(ONIndex1Y,I1615,TRUE,_xll.ohTrigger(RecalcTrigger,Trigger1Y)),NA())</f>
        <v>1.7418724401103702E-2</v>
      </c>
    </row>
    <row r="1616" spans="2:17" x14ac:dyDescent="0.2">
      <c r="B1616" s="46" t="s">
        <v>42</v>
      </c>
      <c r="D1616" s="49">
        <f>_xll.qlCalendarAdvance(Calendar,$D1615,B1616,"f",FALSE)</f>
        <v>50697</v>
      </c>
      <c r="E1616" s="49">
        <f>_xll.qlInterestRateIndexValueDate(IndexON,D1616)</f>
        <v>50697</v>
      </c>
      <c r="F1616" s="52">
        <f>IFERROR(_xll.qlIndexFixing(IndexON,D1616,TRUE,_xll.ohTrigger(RecalcTrigger,TriggerON)),NA())</f>
        <v>1.6624323125942198E-2</v>
      </c>
      <c r="H1616" s="49">
        <f>_xll.qlCalendarAdvance(Calendar,$H1615,B1616,"f",FALSE)</f>
        <v>50697</v>
      </c>
      <c r="I1616" s="49">
        <f>_xll.qlInterestRateIndexValueDate(Index1M,$H1616)</f>
        <v>50699</v>
      </c>
      <c r="J1616" s="52">
        <f>IFERROR(_xll.qlIndexFixing(Index1M,$H1616,TRUE,_xll.ohTrigger(RecalcTrigger,Trigger1M)),NA())</f>
        <v>1.653045149766913E-2</v>
      </c>
      <c r="K1616" s="52">
        <f>IFERROR(_xll.qlIndexFixing(ONIndex1M,I1616,TRUE,_xll.ohTrigger(RecalcTrigger,Trigger1M)),NA())</f>
        <v>1.6533779745948607E-2</v>
      </c>
      <c r="L1616" s="52">
        <f>IFERROR(_xll.qlIndexFixing(Index3M,H1616,TRUE,_xll.ohTrigger(RecalcTrigger,Trigger3M)),NA())</f>
        <v>1.6942329845507413E-2</v>
      </c>
      <c r="M1616" s="52">
        <f>IFERROR(_xll.qlIndexFixing(ONIndex3M,I1616,TRUE,_xll.ohTrigger(RecalcTrigger,Trigger3M)),NA())</f>
        <v>1.6962389863026672E-2</v>
      </c>
      <c r="N1616" s="52">
        <f>IFERROR(_xll.qlIndexFixing(Index6M,$H1616,TRUE,_xll.ohTrigger(RecalcTrigger,Trigger6M)),NA())</f>
        <v>1.698792938390942E-2</v>
      </c>
      <c r="O1616" s="52">
        <f>IFERROR(_xll.qlIndexFixing(ONIndex6M,I1616,TRUE,_xll.ohTrigger(RecalcTrigger,Trigger6M)),NA())</f>
        <v>1.703219055984917E-2</v>
      </c>
      <c r="P1616" s="52">
        <f>IFERROR(_xll.qlIndexFixing(Index1Y,$H1616,TRUE,_xll.ohTrigger(RecalcTrigger,Trigger1Y)),NA())</f>
        <v>1.7388141505453456E-2</v>
      </c>
      <c r="Q1616" s="52">
        <f>IFERROR(_xll.qlIndexFixing(ONIndex1Y,I1616,TRUE,_xll.ohTrigger(RecalcTrigger,Trigger1Y)),NA())</f>
        <v>1.741067111866279E-2</v>
      </c>
    </row>
    <row r="1617" spans="2:17" x14ac:dyDescent="0.2">
      <c r="B1617" s="46" t="s">
        <v>42</v>
      </c>
      <c r="D1617" s="49">
        <f>_xll.qlCalendarAdvance(Calendar,$D1616,B1617,"f",FALSE)</f>
        <v>50704</v>
      </c>
      <c r="E1617" s="49">
        <f>_xll.qlInterestRateIndexValueDate(IndexON,D1617)</f>
        <v>50704</v>
      </c>
      <c r="F1617" s="52">
        <f>IFERROR(_xll.qlIndexFixing(IndexON,D1617,TRUE,_xll.ohTrigger(RecalcTrigger,TriggerON)),NA())</f>
        <v>1.6615210055803686E-2</v>
      </c>
      <c r="H1617" s="49">
        <f>_xll.qlCalendarAdvance(Calendar,$H1616,B1617,"f",FALSE)</f>
        <v>50704</v>
      </c>
      <c r="I1617" s="49">
        <f>_xll.qlInterestRateIndexValueDate(Index1M,$H1617)</f>
        <v>50706</v>
      </c>
      <c r="J1617" s="52">
        <f>IFERROR(_xll.qlIndexFixing(Index1M,$H1617,TRUE,_xll.ohTrigger(RecalcTrigger,Trigger1M)),NA())</f>
        <v>1.6521303657913433E-2</v>
      </c>
      <c r="K1617" s="52">
        <f>IFERROR(_xll.qlIndexFixing(ONIndex1M,I1617,TRUE,_xll.ohTrigger(RecalcTrigger,Trigger1M)),NA())</f>
        <v>1.6524550629357648E-2</v>
      </c>
      <c r="L1617" s="52">
        <f>IFERROR(_xll.qlIndexFixing(Index3M,H1617,TRUE,_xll.ohTrigger(RecalcTrigger,Trigger3M)),NA())</f>
        <v>1.6932922629152823E-2</v>
      </c>
      <c r="M1617" s="52">
        <f>IFERROR(_xll.qlIndexFixing(ONIndex3M,I1617,TRUE,_xll.ohTrigger(RecalcTrigger,Trigger3M)),NA())</f>
        <v>1.6952714022417936E-2</v>
      </c>
      <c r="N1617" s="52">
        <f>IFERROR(_xll.qlIndexFixing(Index6M,$H1617,TRUE,_xll.ohTrigger(RecalcTrigger,Trigger6M)),NA())</f>
        <v>1.6978678192243947E-2</v>
      </c>
      <c r="O1617" s="52">
        <f>IFERROR(_xll.qlIndexFixing(ONIndex6M,I1617,TRUE,_xll.ohTrigger(RecalcTrigger,Trigger6M)),NA())</f>
        <v>1.7022338394685477E-2</v>
      </c>
      <c r="P1617" s="52">
        <f>IFERROR(_xll.qlIndexFixing(Index1Y,$H1617,TRUE,_xll.ohTrigger(RecalcTrigger,Trigger1Y)),NA())</f>
        <v>1.7381847566204443E-2</v>
      </c>
      <c r="Q1617" s="52">
        <f>IFERROR(_xll.qlIndexFixing(ONIndex1Y,I1617,TRUE,_xll.ohTrigger(RecalcTrigger,Trigger1Y)),NA())</f>
        <v>1.7402683579792466E-2</v>
      </c>
    </row>
    <row r="1618" spans="2:17" x14ac:dyDescent="0.2">
      <c r="B1618" s="46" t="s">
        <v>42</v>
      </c>
      <c r="D1618" s="49">
        <f>_xll.qlCalendarAdvance(Calendar,$D1617,B1618,"f",FALSE)</f>
        <v>50711</v>
      </c>
      <c r="E1618" s="49">
        <f>_xll.qlInterestRateIndexValueDate(IndexON,D1618)</f>
        <v>50711</v>
      </c>
      <c r="F1618" s="52">
        <f>IFERROR(_xll.qlIndexFixing(IndexON,D1618,TRUE,_xll.ohTrigger(RecalcTrigger,TriggerON)),NA())</f>
        <v>1.6606141464565738E-2</v>
      </c>
      <c r="H1618" s="49">
        <f>_xll.qlCalendarAdvance(Calendar,$H1617,B1618,"f",FALSE)</f>
        <v>50711</v>
      </c>
      <c r="I1618" s="49">
        <f>_xll.qlInterestRateIndexValueDate(Index1M,$H1618)</f>
        <v>50713</v>
      </c>
      <c r="J1618" s="52">
        <f>IFERROR(_xll.qlIndexFixing(Index1M,$H1618,TRUE,_xll.ohTrigger(RecalcTrigger,Trigger1M)),NA())</f>
        <v>1.651221352028831E-2</v>
      </c>
      <c r="K1618" s="52">
        <f>IFERROR(_xll.qlIndexFixing(ONIndex1M,I1618,TRUE,_xll.ohTrigger(RecalcTrigger,Trigger1M)),NA())</f>
        <v>1.6515378653458868E-2</v>
      </c>
      <c r="L1618" s="52">
        <f>IFERROR(_xll.qlIndexFixing(Index3M,H1618,TRUE,_xll.ohTrigger(RecalcTrigger,Trigger3M)),NA())</f>
        <v>1.6923568334749402E-2</v>
      </c>
      <c r="M1618" s="52">
        <f>IFERROR(_xll.qlIndexFixing(ONIndex3M,I1618,TRUE,_xll.ohTrigger(RecalcTrigger,Trigger3M)),NA())</f>
        <v>1.6943089276137968E-2</v>
      </c>
      <c r="N1618" s="52">
        <f>IFERROR(_xll.qlIndexFixing(Index6M,$H1618,TRUE,_xll.ohTrigger(RecalcTrigger,Trigger6M)),NA())</f>
        <v>1.6969722147049046E-2</v>
      </c>
      <c r="O1618" s="52">
        <f>IFERROR(_xll.qlIndexFixing(ONIndex6M,I1618,TRUE,_xll.ohTrigger(RecalcTrigger,Trigger6M)),NA())</f>
        <v>1.7012539071892263E-2</v>
      </c>
      <c r="P1618" s="52">
        <f>IFERROR(_xll.qlIndexFixing(Index1Y,$H1618,TRUE,_xll.ohTrigger(RecalcTrigger,Trigger1Y)),NA())</f>
        <v>1.7375628379248553E-2</v>
      </c>
      <c r="Q1618" s="52">
        <f>IFERROR(_xll.qlIndexFixing(ONIndex1Y,I1618,TRUE,_xll.ohTrigger(RecalcTrigger,Trigger1Y)),NA())</f>
        <v>1.7394762074820491E-2</v>
      </c>
    </row>
    <row r="1619" spans="2:17" x14ac:dyDescent="0.2">
      <c r="B1619" s="46" t="s">
        <v>42</v>
      </c>
      <c r="D1619" s="49">
        <f>_xll.qlCalendarAdvance(Calendar,$D1618,B1619,"f",FALSE)</f>
        <v>50718</v>
      </c>
      <c r="E1619" s="49">
        <f>_xll.qlInterestRateIndexValueDate(IndexON,D1619)</f>
        <v>50718</v>
      </c>
      <c r="F1619" s="52">
        <f>IFERROR(_xll.qlIndexFixing(IndexON,D1619,TRUE,_xll.ohTrigger(RecalcTrigger,TriggerON)),NA())</f>
        <v>1.6597117602508149E-2</v>
      </c>
      <c r="H1619" s="49">
        <f>_xll.qlCalendarAdvance(Calendar,$H1618,B1619,"f",FALSE)</f>
        <v>50718</v>
      </c>
      <c r="I1619" s="49">
        <f>_xll.qlInterestRateIndexValueDate(Index1M,$H1619)</f>
        <v>50720</v>
      </c>
      <c r="J1619" s="52">
        <f>IFERROR(_xll.qlIndexFixing(Index1M,$H1619,TRUE,_xll.ohTrigger(RecalcTrigger,Trigger1M)),NA())</f>
        <v>1.6503181372523601E-2</v>
      </c>
      <c r="K1619" s="52">
        <f>IFERROR(_xll.qlIndexFixing(ONIndex1M,I1619,TRUE,_xll.ohTrigger(RecalcTrigger,Trigger1M)),NA())</f>
        <v>1.6506264105942137E-2</v>
      </c>
      <c r="L1619" s="52">
        <f>IFERROR(_xll.qlIndexFixing(Index3M,H1619,TRUE,_xll.ohTrigger(RecalcTrigger,Trigger3M)),NA())</f>
        <v>1.6914267229551194E-2</v>
      </c>
      <c r="M1619" s="52">
        <f>IFERROR(_xll.qlIndexFixing(ONIndex3M,I1619,TRUE,_xll.ohTrigger(RecalcTrigger,Trigger3M)),NA())</f>
        <v>1.6933515890933393E-2</v>
      </c>
      <c r="N1619" s="52">
        <f>IFERROR(_xll.qlIndexFixing(Index6M,$H1619,TRUE,_xll.ohTrigger(RecalcTrigger,Trigger6M)),NA())</f>
        <v>1.6960580836338664E-2</v>
      </c>
      <c r="O1619" s="52">
        <f>IFERROR(_xll.qlIndexFixing(ONIndex6M,I1619,TRUE,_xll.ohTrigger(RecalcTrigger,Trigger6M)),NA())</f>
        <v>1.7002792859015514E-2</v>
      </c>
      <c r="P1619" s="52">
        <f>IFERROR(_xll.qlIndexFixing(Index1Y,$H1619,TRUE,_xll.ohTrigger(RecalcTrigger,Trigger1Y)),NA())</f>
        <v>1.7369484238877939E-2</v>
      </c>
      <c r="Q1619" s="52">
        <f>IFERROR(_xll.qlIndexFixing(ONIndex1Y,I1619,TRUE,_xll.ohTrigger(RecalcTrigger,Trigger1Y)),NA())</f>
        <v>1.7386906894794052E-2</v>
      </c>
    </row>
    <row r="1620" spans="2:17" x14ac:dyDescent="0.2">
      <c r="B1620" s="46" t="s">
        <v>42</v>
      </c>
      <c r="D1620" s="49">
        <f>_xll.qlCalendarAdvance(Calendar,$D1619,B1620,"f",FALSE)</f>
        <v>50725</v>
      </c>
      <c r="E1620" s="49">
        <f>_xll.qlInterestRateIndexValueDate(IndexON,D1620)</f>
        <v>50725</v>
      </c>
      <c r="F1620" s="52">
        <f>IFERROR(_xll.qlIndexFixing(IndexON,D1620,TRUE,_xll.ohTrigger(RecalcTrigger,TriggerON)),NA())</f>
        <v>1.6588138719670908E-2</v>
      </c>
      <c r="H1620" s="49">
        <f>_xll.qlCalendarAdvance(Calendar,$H1619,B1620,"f",FALSE)</f>
        <v>50725</v>
      </c>
      <c r="I1620" s="49">
        <f>_xll.qlInterestRateIndexValueDate(Index1M,$H1620)</f>
        <v>50727</v>
      </c>
      <c r="J1620" s="52">
        <f>IFERROR(_xll.qlIndexFixing(Index1M,$H1620,TRUE,_xll.ohTrigger(RecalcTrigger,Trigger1M)),NA())</f>
        <v>1.6494207502326663E-2</v>
      </c>
      <c r="K1620" s="52">
        <f>IFERROR(_xll.qlIndexFixing(ONIndex1M,I1620,TRUE,_xll.ohTrigger(RecalcTrigger,Trigger1M)),NA())</f>
        <v>1.6497207274017711E-2</v>
      </c>
      <c r="L1620" s="52">
        <f>IFERROR(_xll.qlIndexFixing(Index3M,H1620,TRUE,_xll.ohTrigger(RecalcTrigger,Trigger3M)),NA())</f>
        <v>1.6905019580807031E-2</v>
      </c>
      <c r="M1620" s="52">
        <f>IFERROR(_xll.qlIndexFixing(ONIndex3M,I1620,TRUE,_xll.ohTrigger(RecalcTrigger,Trigger3M)),NA())</f>
        <v>1.6923994133151155E-2</v>
      </c>
      <c r="N1620" s="52">
        <f>IFERROR(_xll.qlIndexFixing(Index6M,$H1620,TRUE,_xll.ohTrigger(RecalcTrigger,Trigger6M)),NA())</f>
        <v>1.6951496712839714E-2</v>
      </c>
      <c r="O1620" s="52">
        <f>IFERROR(_xll.qlIndexFixing(ONIndex6M,I1620,TRUE,_xll.ohTrigger(RecalcTrigger,Trigger6M)),NA())</f>
        <v>1.6993100023601215E-2</v>
      </c>
      <c r="P1620" s="52">
        <f>IFERROR(_xll.qlIndexFixing(Index1Y,$H1620,TRUE,_xll.ohTrigger(RecalcTrigger,Trigger1Y)),NA())</f>
        <v>1.7363415439394823E-2</v>
      </c>
      <c r="Q1620" s="52">
        <f>IFERROR(_xll.qlIndexFixing(ONIndex1Y,I1620,TRUE,_xll.ohTrigger(RecalcTrigger,Trigger1Y)),NA())</f>
        <v>1.7379118329960974E-2</v>
      </c>
    </row>
    <row r="1621" spans="2:17" x14ac:dyDescent="0.2">
      <c r="B1621" s="46" t="s">
        <v>42</v>
      </c>
      <c r="D1621" s="49">
        <f>_xll.qlCalendarAdvance(Calendar,$D1620,B1621,"f",FALSE)</f>
        <v>50732</v>
      </c>
      <c r="E1621" s="49">
        <f>_xll.qlInterestRateIndexValueDate(IndexON,D1621)</f>
        <v>50732</v>
      </c>
      <c r="F1621" s="52">
        <f>IFERROR(_xll.qlIndexFixing(IndexON,D1621,TRUE,_xll.ohTrigger(RecalcTrigger,TriggerON)),NA())</f>
        <v>1.6579205066573621E-2</v>
      </c>
      <c r="H1621" s="49">
        <f>_xll.qlCalendarAdvance(Calendar,$H1620,B1621,"f",FALSE)</f>
        <v>50732</v>
      </c>
      <c r="I1621" s="49">
        <f>_xll.qlInterestRateIndexValueDate(Index1M,$H1621)</f>
        <v>50734</v>
      </c>
      <c r="J1621" s="52">
        <f>IFERROR(_xll.qlIndexFixing(Index1M,$H1621,TRUE,_xll.ohTrigger(RecalcTrigger,Trigger1M)),NA())</f>
        <v>1.6485292197427337E-2</v>
      </c>
      <c r="K1621" s="52">
        <f>IFERROR(_xll.qlIndexFixing(ONIndex1M,I1621,TRUE,_xll.ohTrigger(RecalcTrigger,Trigger1M)),NA())</f>
        <v>1.6488208445215591E-2</v>
      </c>
      <c r="L1621" s="52">
        <f>IFERROR(_xll.qlIndexFixing(Index3M,H1621,TRUE,_xll.ohTrigger(RecalcTrigger,Trigger3M)),NA())</f>
        <v>1.6895825655769223E-2</v>
      </c>
      <c r="M1621" s="52">
        <f>IFERROR(_xll.qlIndexFixing(ONIndex3M,I1621,TRUE,_xll.ohTrigger(RecalcTrigger,Trigger3M)),NA())</f>
        <v>1.6914524269218134E-2</v>
      </c>
      <c r="N1621" s="52">
        <f>IFERROR(_xll.qlIndexFixing(Index6M,$H1621,TRUE,_xll.ohTrigger(RecalcTrigger,Trigger6M)),NA())</f>
        <v>1.6942470045674819E-2</v>
      </c>
      <c r="O1621" s="52">
        <f>IFERROR(_xll.qlIndexFixing(ONIndex6M,I1621,TRUE,_xll.ohTrigger(RecalcTrigger,Trigger6M)),NA())</f>
        <v>1.6983460833355224E-2</v>
      </c>
      <c r="P1621" s="52">
        <f>IFERROR(_xll.qlIndexFixing(Index1Y,$H1621,TRUE,_xll.ohTrigger(RecalcTrigger,Trigger1Y)),NA())</f>
        <v>1.7357422275110418E-2</v>
      </c>
      <c r="Q1621" s="52">
        <f>IFERROR(_xll.qlIndexFixing(ONIndex1Y,I1621,TRUE,_xll.ohTrigger(RecalcTrigger,Trigger1Y)),NA())</f>
        <v>1.7371396670968764E-2</v>
      </c>
    </row>
    <row r="1622" spans="2:17" x14ac:dyDescent="0.2">
      <c r="B1622" s="46" t="s">
        <v>42</v>
      </c>
      <c r="D1622" s="49">
        <f>_xll.qlCalendarAdvance(Calendar,$D1621,B1622,"f",FALSE)</f>
        <v>50739</v>
      </c>
      <c r="E1622" s="49">
        <f>_xll.qlInterestRateIndexValueDate(IndexON,D1622)</f>
        <v>50739</v>
      </c>
      <c r="F1622" s="52">
        <f>IFERROR(_xll.qlIndexFixing(IndexON,D1622,TRUE,_xll.ohTrigger(RecalcTrigger,TriggerON)),NA())</f>
        <v>1.6570316893496084E-2</v>
      </c>
      <c r="H1622" s="49">
        <f>_xll.qlCalendarAdvance(Calendar,$H1621,B1622,"f",FALSE)</f>
        <v>50739</v>
      </c>
      <c r="I1622" s="49">
        <f>_xll.qlInterestRateIndexValueDate(Index1M,$H1622)</f>
        <v>50741</v>
      </c>
      <c r="J1622" s="52">
        <f>IFERROR(_xll.qlIndexFixing(Index1M,$H1622,TRUE,_xll.ohTrigger(RecalcTrigger,Trigger1M)),NA())</f>
        <v>1.647643574553298E-2</v>
      </c>
      <c r="K1622" s="52">
        <f>IFERROR(_xll.qlIndexFixing(ONIndex1M,I1622,TRUE,_xll.ohTrigger(RecalcTrigger,Trigger1M)),NA())</f>
        <v>1.6479267907065775E-2</v>
      </c>
      <c r="L1622" s="52">
        <f>IFERROR(_xll.qlIndexFixing(Index3M,H1622,TRUE,_xll.ohTrigger(RecalcTrigger,Trigger3M)),NA())</f>
        <v>1.6887180264819612E-2</v>
      </c>
      <c r="M1622" s="52">
        <f>IFERROR(_xll.qlIndexFixing(ONIndex3M,I1622,TRUE,_xll.ohTrigger(RecalcTrigger,Trigger3M)),NA())</f>
        <v>1.6905106565721084E-2</v>
      </c>
      <c r="N1622" s="52">
        <f>IFERROR(_xll.qlIndexFixing(Index6M,$H1622,TRUE,_xll.ohTrigger(RecalcTrigger,Trigger6M)),NA())</f>
        <v>1.6933277682811596E-2</v>
      </c>
      <c r="O1622" s="52">
        <f>IFERROR(_xll.qlIndexFixing(ONIndex6M,I1622,TRUE,_xll.ohTrigger(RecalcTrigger,Trigger6M)),NA())</f>
        <v>1.6973875555823525E-2</v>
      </c>
      <c r="P1622" s="52">
        <f>IFERROR(_xll.qlIndexFixing(Index1Y,$H1622,TRUE,_xll.ohTrigger(RecalcTrigger,Trigger1Y)),NA())</f>
        <v>1.7351505040346871E-2</v>
      </c>
      <c r="Q1622" s="52">
        <f>IFERROR(_xll.qlIndexFixing(ONIndex1Y,I1622,TRUE,_xll.ohTrigger(RecalcTrigger,Trigger1Y)),NA())</f>
        <v>1.7363742208464927E-2</v>
      </c>
    </row>
    <row r="1623" spans="2:17" x14ac:dyDescent="0.2">
      <c r="B1623" s="46" t="s">
        <v>42</v>
      </c>
      <c r="D1623" s="49">
        <f>_xll.qlCalendarAdvance(Calendar,$D1622,B1623,"f",FALSE)</f>
        <v>50746</v>
      </c>
      <c r="E1623" s="49">
        <f>_xll.qlInterestRateIndexValueDate(IndexON,D1623)</f>
        <v>50746</v>
      </c>
      <c r="F1623" s="52">
        <f>IFERROR(_xll.qlIndexFixing(IndexON,D1623,TRUE,_xll.ohTrigger(RecalcTrigger,TriggerON)),NA())</f>
        <v>1.6561474450558222E-2</v>
      </c>
      <c r="H1623" s="49">
        <f>_xll.qlCalendarAdvance(Calendar,$H1622,B1623,"f",FALSE)</f>
        <v>50746</v>
      </c>
      <c r="I1623" s="49">
        <f>_xll.qlInterestRateIndexValueDate(Index1M,$H1623)</f>
        <v>50748</v>
      </c>
      <c r="J1623" s="52">
        <f>IFERROR(_xll.qlIndexFixing(Index1M,$H1623,TRUE,_xll.ohTrigger(RecalcTrigger,Trigger1M)),NA())</f>
        <v>1.6467638434370935E-2</v>
      </c>
      <c r="K1623" s="52">
        <f>IFERROR(_xll.qlIndexFixing(ONIndex1M,I1623,TRUE,_xll.ohTrigger(RecalcTrigger,Trigger1M)),NA())</f>
        <v>1.6470385946938393E-2</v>
      </c>
      <c r="L1623" s="52">
        <f>IFERROR(_xll.qlIndexFixing(Index3M,H1623,TRUE,_xll.ohTrigger(RecalcTrigger,Trigger3M)),NA())</f>
        <v>1.6878087589685009E-2</v>
      </c>
      <c r="M1623" s="52">
        <f>IFERROR(_xll.qlIndexFixing(ONIndex3M,I1623,TRUE,_xll.ohTrigger(RecalcTrigger,Trigger3M)),NA())</f>
        <v>1.6895741289166821E-2</v>
      </c>
      <c r="N1623" s="52">
        <f>IFERROR(_xll.qlIndexFixing(Index6M,$H1623,TRUE,_xll.ohTrigger(RecalcTrigger,Trigger6M)),NA())</f>
        <v>1.6924370554617898E-2</v>
      </c>
      <c r="O1623" s="52">
        <f>IFERROR(_xll.qlIndexFixing(ONIndex6M,I1623,TRUE,_xll.ohTrigger(RecalcTrigger,Trigger6M)),NA())</f>
        <v>1.6964344458871849E-2</v>
      </c>
      <c r="P1623" s="52">
        <f>IFERROR(_xll.qlIndexFixing(Index1Y,$H1623,TRUE,_xll.ohTrigger(RecalcTrigger,Trigger1Y)),NA())</f>
        <v>1.7345664029435763E-2</v>
      </c>
      <c r="Q1623" s="52">
        <f>IFERROR(_xll.qlIndexFixing(ONIndex1Y,I1623,TRUE,_xll.ohTrigger(RecalcTrigger,Trigger1Y)),NA())</f>
        <v>1.7356155232937098E-2</v>
      </c>
    </row>
    <row r="1624" spans="2:17" x14ac:dyDescent="0.2">
      <c r="B1624" s="46" t="s">
        <v>42</v>
      </c>
      <c r="D1624" s="49">
        <f>_xll.qlCalendarAdvance(Calendar,$D1623,B1624,"f",FALSE)</f>
        <v>50753</v>
      </c>
      <c r="E1624" s="49">
        <f>_xll.qlInterestRateIndexValueDate(IndexON,D1624)</f>
        <v>50753</v>
      </c>
      <c r="F1624" s="52">
        <f>IFERROR(_xll.qlIndexFixing(IndexON,D1624,TRUE,_xll.ohTrigger(RecalcTrigger,TriggerON)),NA())</f>
        <v>1.6552677988039832E-2</v>
      </c>
      <c r="H1624" s="49">
        <f>_xll.qlCalendarAdvance(Calendar,$H1623,B1624,"f",FALSE)</f>
        <v>50753</v>
      </c>
      <c r="I1624" s="49">
        <f>_xll.qlInterestRateIndexValueDate(Index1M,$H1624)</f>
        <v>50755</v>
      </c>
      <c r="J1624" s="52">
        <f>IFERROR(_xll.qlIndexFixing(Index1M,$H1624,TRUE,_xll.ohTrigger(RecalcTrigger,Trigger1M)),NA())</f>
        <v>1.6458900551653555E-2</v>
      </c>
      <c r="K1624" s="52">
        <f>IFERROR(_xll.qlIndexFixing(ONIndex1M,I1624,TRUE,_xll.ohTrigger(RecalcTrigger,Trigger1M)),NA())</f>
        <v>1.6461562852203571E-2</v>
      </c>
      <c r="L1624" s="52">
        <f>IFERROR(_xll.qlIndexFixing(Index3M,H1624,TRUE,_xll.ohTrigger(RecalcTrigger,Trigger3M)),NA())</f>
        <v>1.6869049396275315E-2</v>
      </c>
      <c r="M1624" s="52">
        <f>IFERROR(_xll.qlIndexFixing(ONIndex3M,I1624,TRUE,_xll.ohTrigger(RecalcTrigger,Trigger3M)),NA())</f>
        <v>1.6886428705982226E-2</v>
      </c>
      <c r="N1624" s="52">
        <f>IFERROR(_xll.qlIndexFixing(Index6M,$H1624,TRUE,_xll.ohTrigger(RecalcTrigger,Trigger6M)),NA())</f>
        <v>1.6915521712292204E-2</v>
      </c>
      <c r="O1624" s="52">
        <f>IFERROR(_xll.qlIndexFixing(ONIndex6M,I1624,TRUE,_xll.ohTrigger(RecalcTrigger,Trigger6M)),NA())</f>
        <v>1.6954867809806373E-2</v>
      </c>
      <c r="P1624" s="52">
        <f>IFERROR(_xll.qlIndexFixing(Index1Y,$H1624,TRUE,_xll.ohTrigger(RecalcTrigger,Trigger1Y)),NA())</f>
        <v>1.7339899536719394E-2</v>
      </c>
      <c r="Q1624" s="52">
        <f>IFERROR(_xll.qlIndexFixing(ONIndex1Y,I1624,TRUE,_xll.ohTrigger(RecalcTrigger,Trigger1Y)),NA())</f>
        <v>1.7348636034952847E-2</v>
      </c>
    </row>
    <row r="1625" spans="2:17" x14ac:dyDescent="0.2">
      <c r="B1625" s="46" t="s">
        <v>42</v>
      </c>
      <c r="D1625" s="49">
        <f>_xll.qlCalendarAdvance(Calendar,$D1624,B1625,"f",FALSE)</f>
        <v>50760</v>
      </c>
      <c r="E1625" s="49">
        <f>_xll.qlInterestRateIndexValueDate(IndexON,D1625)</f>
        <v>50760</v>
      </c>
      <c r="F1625" s="52">
        <f>IFERROR(_xll.qlIndexFixing(IndexON,D1625,TRUE,_xll.ohTrigger(RecalcTrigger,TriggerON)),NA())</f>
        <v>1.6543927756540455E-2</v>
      </c>
      <c r="H1625" s="49">
        <f>_xll.qlCalendarAdvance(Calendar,$H1624,B1625,"f",FALSE)</f>
        <v>50760</v>
      </c>
      <c r="I1625" s="49">
        <f>_xll.qlInterestRateIndexValueDate(Index1M,$H1625)</f>
        <v>50762</v>
      </c>
      <c r="J1625" s="52">
        <f>IFERROR(_xll.qlIndexFixing(Index1M,$H1625,TRUE,_xll.ohTrigger(RecalcTrigger,Trigger1M)),NA())</f>
        <v>1.645022238509819E-2</v>
      </c>
      <c r="K1625" s="52">
        <f>IFERROR(_xll.qlIndexFixing(ONIndex1M,I1625,TRUE,_xll.ohTrigger(RecalcTrigger,Trigger1M)),NA())</f>
        <v>1.6452798910391309E-2</v>
      </c>
      <c r="L1625" s="52">
        <f>IFERROR(_xll.qlIndexFixing(Index3M,H1625,TRUE,_xll.ohTrigger(RecalcTrigger,Trigger3M)),NA())</f>
        <v>1.6860065951828318E-2</v>
      </c>
      <c r="M1625" s="52">
        <f>IFERROR(_xll.qlIndexFixing(ONIndex3M,I1625,TRUE,_xll.ohTrigger(RecalcTrigger,Trigger3M)),NA())</f>
        <v>1.6877169082674115E-2</v>
      </c>
      <c r="N1625" s="52">
        <f>IFERROR(_xll.qlIndexFixing(Index6M,$H1625,TRUE,_xll.ohTrigger(RecalcTrigger,Trigger6M)),NA())</f>
        <v>1.6906731424967358E-2</v>
      </c>
      <c r="O1625" s="52">
        <f>IFERROR(_xll.qlIndexFixing(ONIndex6M,I1625,TRUE,_xll.ohTrigger(RecalcTrigger,Trigger6M)),NA())</f>
        <v>1.694544587641289E-2</v>
      </c>
      <c r="P1625" s="52">
        <f>IFERROR(_xll.qlIndexFixing(Index1Y,$H1625,TRUE,_xll.ohTrigger(RecalcTrigger,Trigger1Y)),NA())</f>
        <v>1.7334211856551016E-2</v>
      </c>
      <c r="Q1625" s="52">
        <f>IFERROR(_xll.qlIndexFixing(ONIndex1Y,I1625,TRUE,_xll.ohTrigger(RecalcTrigger,Trigger1Y)),NA())</f>
        <v>1.7341184905079743E-2</v>
      </c>
    </row>
    <row r="1626" spans="2:17" x14ac:dyDescent="0.2">
      <c r="B1626" s="46" t="s">
        <v>42</v>
      </c>
      <c r="D1626" s="49">
        <f>_xll.qlCalendarAdvance(Calendar,$D1625,B1626,"f",FALSE)</f>
        <v>50767</v>
      </c>
      <c r="E1626" s="49">
        <f>_xll.qlInterestRateIndexValueDate(IndexON,D1626)</f>
        <v>50767</v>
      </c>
      <c r="F1626" s="52">
        <f>IFERROR(_xll.qlIndexFixing(IndexON,D1626,TRUE,_xll.ohTrigger(RecalcTrigger,TriggerON)),NA())</f>
        <v>1.6535224006020144E-2</v>
      </c>
      <c r="H1626" s="49">
        <f>_xll.qlCalendarAdvance(Calendar,$H1625,B1626,"f",FALSE)</f>
        <v>50767</v>
      </c>
      <c r="I1626" s="49">
        <f>_xll.qlInterestRateIndexValueDate(Index1M,$H1626)</f>
        <v>50769</v>
      </c>
      <c r="J1626" s="52">
        <f>IFERROR(_xll.qlIndexFixing(Index1M,$H1626,TRUE,_xll.ohTrigger(RecalcTrigger,Trigger1M)),NA())</f>
        <v>1.6441604222432182E-2</v>
      </c>
      <c r="K1626" s="52">
        <f>IFERROR(_xll.qlIndexFixing(ONIndex1M,I1626,TRUE,_xll.ohTrigger(RecalcTrigger,Trigger1M)),NA())</f>
        <v>1.6444094408951671E-2</v>
      </c>
      <c r="L1626" s="52">
        <f>IFERROR(_xll.qlIndexFixing(Index3M,H1626,TRUE,_xll.ohTrigger(RecalcTrigger,Trigger3M)),NA())</f>
        <v>1.68511375235747E-2</v>
      </c>
      <c r="M1626" s="52">
        <f>IFERROR(_xll.qlIndexFixing(ONIndex3M,I1626,TRUE,_xll.ohTrigger(RecalcTrigger,Trigger3M)),NA())</f>
        <v>1.6867962685669369E-2</v>
      </c>
      <c r="N1626" s="52">
        <f>IFERROR(_xll.qlIndexFixing(Index6M,$H1626,TRUE,_xll.ohTrigger(RecalcTrigger,Trigger6M)),NA())</f>
        <v>1.6897999961772693E-2</v>
      </c>
      <c r="O1626" s="52">
        <f>IFERROR(_xll.qlIndexFixing(ONIndex6M,I1626,TRUE,_xll.ohTrigger(RecalcTrigger,Trigger6M)),NA())</f>
        <v>1.6936078926317322E-2</v>
      </c>
      <c r="P1626" s="52">
        <f>IFERROR(_xll.qlIndexFixing(Index1Y,$H1626,TRUE,_xll.ohTrigger(RecalcTrigger,Trigger1Y)),NA())</f>
        <v>1.7328601283294616E-2</v>
      </c>
      <c r="Q1626" s="52">
        <f>IFERROR(_xll.qlIndexFixing(ONIndex1Y,I1626,TRUE,_xll.ohTrigger(RecalcTrigger,Trigger1Y)),NA())</f>
        <v>1.7333802134045229E-2</v>
      </c>
    </row>
    <row r="1627" spans="2:17" x14ac:dyDescent="0.2">
      <c r="B1627" s="46" t="s">
        <v>42</v>
      </c>
      <c r="D1627" s="49">
        <f>_xll.qlCalendarAdvance(Calendar,$D1626,B1627,"f",FALSE)</f>
        <v>50774</v>
      </c>
      <c r="E1627" s="49">
        <f>_xll.qlInterestRateIndexValueDate(IndexON,D1627)</f>
        <v>50774</v>
      </c>
      <c r="F1627" s="52">
        <f>IFERROR(_xll.qlIndexFixing(IndexON,D1627,TRUE,_xll.ohTrigger(RecalcTrigger,TriggerON)),NA())</f>
        <v>1.6526566986838631E-2</v>
      </c>
      <c r="H1627" s="49">
        <f>_xll.qlCalendarAdvance(Calendar,$H1626,B1627,"f",FALSE)</f>
        <v>50774</v>
      </c>
      <c r="I1627" s="49">
        <f>_xll.qlInterestRateIndexValueDate(Index1M,$H1627)</f>
        <v>50776</v>
      </c>
      <c r="J1627" s="52">
        <f>IFERROR(_xll.qlIndexFixing(Index1M,$H1627,TRUE,_xll.ohTrigger(RecalcTrigger,Trigger1M)),NA())</f>
        <v>1.643304635136289E-2</v>
      </c>
      <c r="K1627" s="52">
        <f>IFERROR(_xll.qlIndexFixing(ONIndex1M,I1627,TRUE,_xll.ohTrigger(RecalcTrigger,Trigger1M)),NA())</f>
        <v>1.6435449635174848E-2</v>
      </c>
      <c r="L1627" s="52">
        <f>IFERROR(_xll.qlIndexFixing(Index3M,H1627,TRUE,_xll.ohTrigger(RecalcTrigger,Trigger3M)),NA())</f>
        <v>1.6842264378749583E-2</v>
      </c>
      <c r="M1627" s="52">
        <f>IFERROR(_xll.qlIndexFixing(ONIndex3M,I1627,TRUE,_xll.ohTrigger(RecalcTrigger,Trigger3M)),NA())</f>
        <v>1.6858809781634676E-2</v>
      </c>
      <c r="N1627" s="52">
        <f>IFERROR(_xll.qlIndexFixing(Index6M,$H1627,TRUE,_xll.ohTrigger(RecalcTrigger,Trigger6M)),NA())</f>
        <v>1.6889531696545508E-2</v>
      </c>
      <c r="O1627" s="52">
        <f>IFERROR(_xll.qlIndexFixing(ONIndex6M,I1627,TRUE,_xll.ohTrigger(RecalcTrigger,Trigger6M)),NA())</f>
        <v>1.6926767227145589E-2</v>
      </c>
      <c r="P1627" s="52">
        <f>IFERROR(_xll.qlIndexFixing(Index1Y,$H1627,TRUE,_xll.ohTrigger(RecalcTrigger,Trigger1Y)),NA())</f>
        <v>1.7323068111325134E-2</v>
      </c>
      <c r="Q1627" s="52">
        <f>IFERROR(_xll.qlIndexFixing(ONIndex1Y,I1627,TRUE,_xll.ohTrigger(RecalcTrigger,Trigger1Y)),NA())</f>
        <v>1.7326488012257002E-2</v>
      </c>
    </row>
    <row r="1628" spans="2:17" x14ac:dyDescent="0.2">
      <c r="B1628" s="46" t="s">
        <v>42</v>
      </c>
      <c r="D1628" s="49">
        <f>_xll.qlCalendarAdvance(Calendar,$D1627,B1628,"f",FALSE)</f>
        <v>50781</v>
      </c>
      <c r="E1628" s="49">
        <f>_xll.qlInterestRateIndexValueDate(IndexON,D1628)</f>
        <v>50781</v>
      </c>
      <c r="F1628" s="52">
        <f>IFERROR(_xll.qlIndexFixing(IndexON,D1628,TRUE,_xll.ohTrigger(RecalcTrigger,TriggerON)),NA())</f>
        <v>1.6517956949435586E-2</v>
      </c>
      <c r="H1628" s="49">
        <f>_xll.qlCalendarAdvance(Calendar,$H1627,B1628,"f",FALSE)</f>
        <v>50781</v>
      </c>
      <c r="I1628" s="49">
        <f>_xll.qlInterestRateIndexValueDate(Index1M,$H1628)</f>
        <v>50783</v>
      </c>
      <c r="J1628" s="52">
        <f>IFERROR(_xll.qlIndexFixing(Index1M,$H1628,TRUE,_xll.ohTrigger(RecalcTrigger,Trigger1M)),NA())</f>
        <v>1.6424549059615157E-2</v>
      </c>
      <c r="K1628" s="52">
        <f>IFERROR(_xll.qlIndexFixing(ONIndex1M,I1628,TRUE,_xll.ohTrigger(RecalcTrigger,Trigger1M)),NA())</f>
        <v>1.6426864876830649E-2</v>
      </c>
      <c r="L1628" s="52">
        <f>IFERROR(_xll.qlIndexFixing(Index3M,H1628,TRUE,_xll.ohTrigger(RecalcTrigger,Trigger3M)),NA())</f>
        <v>1.683344678458365E-2</v>
      </c>
      <c r="M1628" s="52">
        <f>IFERROR(_xll.qlIndexFixing(ONIndex3M,I1628,TRUE,_xll.ohTrigger(RecalcTrigger,Trigger3M)),NA())</f>
        <v>1.6849710636757109E-2</v>
      </c>
      <c r="N1628" s="52">
        <f>IFERROR(_xll.qlIndexFixing(Index6M,$H1628,TRUE,_xll.ohTrigger(RecalcTrigger,Trigger6M)),NA())</f>
        <v>1.6880914759148959E-2</v>
      </c>
      <c r="O1628" s="52">
        <f>IFERROR(_xll.qlIndexFixing(ONIndex6M,I1628,TRUE,_xll.ohTrigger(RecalcTrigger,Trigger6M)),NA())</f>
        <v>1.6917511046523614E-2</v>
      </c>
      <c r="P1628" s="52">
        <f>IFERROR(_xll.qlIndexFixing(Index1Y,$H1628,TRUE,_xll.ohTrigger(RecalcTrigger,Trigger1Y)),NA())</f>
        <v>1.7317612635028668E-2</v>
      </c>
      <c r="Q1628" s="52">
        <f>IFERROR(_xll.qlIndexFixing(ONIndex1Y,I1628,TRUE,_xll.ohTrigger(RecalcTrigger,Trigger1Y)),NA())</f>
        <v>1.7319242830282633E-2</v>
      </c>
    </row>
    <row r="1629" spans="2:17" x14ac:dyDescent="0.2">
      <c r="B1629" s="46" t="s">
        <v>42</v>
      </c>
      <c r="D1629" s="49">
        <f>_xll.qlCalendarAdvance(Calendar,$D1628,B1629,"f",FALSE)</f>
        <v>50788</v>
      </c>
      <c r="E1629" s="49">
        <f>_xll.qlInterestRateIndexValueDate(IndexON,D1629)</f>
        <v>50788</v>
      </c>
      <c r="F1629" s="52">
        <f>IFERROR(_xll.qlIndexFixing(IndexON,D1629,TRUE,_xll.ohTrigger(RecalcTrigger,TriggerON)),NA())</f>
        <v>1.6509394143771061E-2</v>
      </c>
      <c r="H1629" s="49">
        <f>_xll.qlCalendarAdvance(Calendar,$H1628,B1629,"f",FALSE)</f>
        <v>50788</v>
      </c>
      <c r="I1629" s="49">
        <f>_xll.qlInterestRateIndexValueDate(Index1M,$H1629)</f>
        <v>50790</v>
      </c>
      <c r="J1629" s="52">
        <f>IFERROR(_xll.qlIndexFixing(Index1M,$H1629,TRUE,_xll.ohTrigger(RecalcTrigger,Trigger1M)),NA())</f>
        <v>1.6416112634906332E-2</v>
      </c>
      <c r="K1629" s="52">
        <f>IFERROR(_xll.qlIndexFixing(ONIndex1M,I1629,TRUE,_xll.ohTrigger(RecalcTrigger,Trigger1M)),NA())</f>
        <v>1.6418340421129329E-2</v>
      </c>
      <c r="L1629" s="52">
        <f>IFERROR(_xll.qlIndexFixing(Index3M,H1629,TRUE,_xll.ohTrigger(RecalcTrigger,Trigger3M)),NA())</f>
        <v>1.6824685008311135E-2</v>
      </c>
      <c r="M1629" s="52">
        <f>IFERROR(_xll.qlIndexFixing(ONIndex3M,I1629,TRUE,_xll.ohTrigger(RecalcTrigger,Trigger3M)),NA())</f>
        <v>1.6840665517783293E-2</v>
      </c>
      <c r="N1629" s="52">
        <f>IFERROR(_xll.qlIndexFixing(Index6M,$H1629,TRUE,_xll.ohTrigger(RecalcTrigger,Trigger6M)),NA())</f>
        <v>1.6872357431070552E-2</v>
      </c>
      <c r="O1629" s="52">
        <f>IFERROR(_xll.qlIndexFixing(ONIndex6M,I1629,TRUE,_xll.ohTrigger(RecalcTrigger,Trigger6M)),NA())</f>
        <v>1.6908310651997382E-2</v>
      </c>
      <c r="P1629" s="52">
        <f>IFERROR(_xll.qlIndexFixing(Index1Y,$H1629,TRUE,_xll.ohTrigger(RecalcTrigger,Trigger1Y)),NA())</f>
        <v>1.7312235148803153E-2</v>
      </c>
      <c r="Q1629" s="52">
        <f>IFERROR(_xll.qlIndexFixing(ONIndex1Y,I1629,TRUE,_xll.ohTrigger(RecalcTrigger,Trigger1Y)),NA())</f>
        <v>1.7312066878849564E-2</v>
      </c>
    </row>
    <row r="1630" spans="2:17" x14ac:dyDescent="0.2">
      <c r="B1630" s="46" t="s">
        <v>42</v>
      </c>
      <c r="D1630" s="49">
        <f>_xll.qlCalendarAdvance(Calendar,$D1629,B1630,"f",FALSE)</f>
        <v>50795</v>
      </c>
      <c r="E1630" s="49">
        <f>_xll.qlInterestRateIndexValueDate(IndexON,D1630)</f>
        <v>50795</v>
      </c>
      <c r="F1630" s="52">
        <f>IFERROR(_xll.qlIndexFixing(IndexON,D1630,TRUE,_xll.ohTrigger(RecalcTrigger,TriggerON)),NA())</f>
        <v>1.6500878820364662E-2</v>
      </c>
      <c r="H1630" s="49">
        <f>_xll.qlCalendarAdvance(Calendar,$H1629,B1630,"f",FALSE)</f>
        <v>50795</v>
      </c>
      <c r="I1630" s="49">
        <f>_xll.qlInterestRateIndexValueDate(Index1M,$H1630)</f>
        <v>50797</v>
      </c>
      <c r="J1630" s="52">
        <f>IFERROR(_xll.qlIndexFixing(Index1M,$H1630,TRUE,_xll.ohTrigger(RecalcTrigger,Trigger1M)),NA())</f>
        <v>1.6407737364953767E-2</v>
      </c>
      <c r="K1630" s="52">
        <f>IFERROR(_xll.qlIndexFixing(ONIndex1M,I1630,TRUE,_xll.ohTrigger(RecalcTrigger,Trigger1M)),NA())</f>
        <v>1.6409876555520952E-2</v>
      </c>
      <c r="L1630" s="52">
        <f>IFERROR(_xll.qlIndexFixing(Index3M,H1630,TRUE,_xll.ohTrigger(RecalcTrigger,Trigger3M)),NA())</f>
        <v>1.681597931716361E-2</v>
      </c>
      <c r="M1630" s="52">
        <f>IFERROR(_xll.qlIndexFixing(ONIndex3M,I1630,TRUE,_xll.ohTrigger(RecalcTrigger,Trigger3M)),NA())</f>
        <v>1.6831674691060172E-2</v>
      </c>
      <c r="N1630" s="52">
        <f>IFERROR(_xll.qlIndexFixing(Index6M,$H1630,TRUE,_xll.ohTrigger(RecalcTrigger,Trigger6M)),NA())</f>
        <v>1.6863859981436892E-2</v>
      </c>
      <c r="O1630" s="52">
        <f>IFERROR(_xll.qlIndexFixing(ONIndex6M,I1630,TRUE,_xll.ohTrigger(RecalcTrigger,Trigger6M)),NA())</f>
        <v>1.6899166311272751E-2</v>
      </c>
      <c r="P1630" s="52">
        <f>IFERROR(_xll.qlIndexFixing(Index1Y,$H1630,TRUE,_xll.ohTrigger(RecalcTrigger,Trigger1Y)),NA())</f>
        <v>1.7306935947058559E-2</v>
      </c>
      <c r="Q1630" s="52">
        <f>IFERROR(_xll.qlIndexFixing(ONIndex1Y,I1630,TRUE,_xll.ohTrigger(RecalcTrigger,Trigger1Y)),NA())</f>
        <v>1.7304960448445428E-2</v>
      </c>
    </row>
    <row r="1631" spans="2:17" x14ac:dyDescent="0.2">
      <c r="B1631" s="46" t="s">
        <v>42</v>
      </c>
      <c r="D1631" s="49">
        <f>_xll.qlCalendarAdvance(Calendar,$D1630,B1631,"f",FALSE)</f>
        <v>50802</v>
      </c>
      <c r="E1631" s="49">
        <f>_xll.qlInterestRateIndexValueDate(IndexON,D1631)</f>
        <v>50802</v>
      </c>
      <c r="F1631" s="52">
        <f>IFERROR(_xll.qlIndexFixing(IndexON,D1631,TRUE,_xll.ohTrigger(RecalcTrigger,TriggerON)),NA())</f>
        <v>1.6492411229496184E-2</v>
      </c>
      <c r="H1631" s="49">
        <f>_xll.qlCalendarAdvance(Calendar,$H1630,B1631,"f",FALSE)</f>
        <v>50802</v>
      </c>
      <c r="I1631" s="49">
        <f>_xll.qlInterestRateIndexValueDate(Index1M,$H1631)</f>
        <v>50804</v>
      </c>
      <c r="J1631" s="52">
        <f>IFERROR(_xll.qlIndexFixing(Index1M,$H1631,TRUE,_xll.ohTrigger(RecalcTrigger,Trigger1M)),NA())</f>
        <v>1.6400286320237902E-2</v>
      </c>
      <c r="K1631" s="52">
        <f>IFERROR(_xll.qlIndexFixing(ONIndex1M,I1631,TRUE,_xll.ohTrigger(RecalcTrigger,Trigger1M)),NA())</f>
        <v>1.6401473567535518E-2</v>
      </c>
      <c r="L1631" s="52">
        <f>IFERROR(_xll.qlIndexFixing(Index3M,H1631,TRUE,_xll.ohTrigger(RecalcTrigger,Trigger3M)),NA())</f>
        <v>1.6807545485388452E-2</v>
      </c>
      <c r="M1631" s="52">
        <f>IFERROR(_xll.qlIndexFixing(ONIndex3M,I1631,TRUE,_xll.ohTrigger(RecalcTrigger,Trigger3M)),NA())</f>
        <v>1.6822738423174499E-2</v>
      </c>
      <c r="N1631" s="52">
        <f>IFERROR(_xll.qlIndexFixing(Index6M,$H1631,TRUE,_xll.ohTrigger(RecalcTrigger,Trigger6M)),NA())</f>
        <v>1.685542267937325E-2</v>
      </c>
      <c r="O1631" s="52">
        <f>IFERROR(_xll.qlIndexFixing(ONIndex6M,I1631,TRUE,_xll.ohTrigger(RecalcTrigger,Trigger6M)),NA())</f>
        <v>1.6890078292055577E-2</v>
      </c>
      <c r="P1631" s="52">
        <f>IFERROR(_xll.qlIndexFixing(Index1Y,$H1631,TRUE,_xll.ohTrigger(RecalcTrigger,Trigger1Y)),NA())</f>
        <v>1.7301715324216479E-2</v>
      </c>
      <c r="Q1631" s="52">
        <f>IFERROR(_xll.qlIndexFixing(ONIndex1Y,I1631,TRUE,_xll.ohTrigger(RecalcTrigger,Trigger1Y)),NA())</f>
        <v>1.729792382955786E-2</v>
      </c>
    </row>
    <row r="1632" spans="2:17" x14ac:dyDescent="0.2">
      <c r="B1632" s="46" t="s">
        <v>42</v>
      </c>
      <c r="D1632" s="49">
        <f>_xll.qlCalendarAdvance(Calendar,$D1631,B1632,"f",FALSE)</f>
        <v>50809</v>
      </c>
      <c r="E1632" s="49">
        <f>_xll.qlInterestRateIndexValueDate(IndexON,D1632)</f>
        <v>50809</v>
      </c>
      <c r="F1632" s="52">
        <f>IFERROR(_xll.qlIndexFixing(IndexON,D1632,TRUE,_xll.ohTrigger(RecalcTrigger,TriggerON)),NA())</f>
        <v>1.6483991621285554E-2</v>
      </c>
      <c r="H1632" s="49">
        <f>_xll.qlCalendarAdvance(Calendar,$H1631,B1632,"f",FALSE)</f>
        <v>50809</v>
      </c>
      <c r="I1632" s="49">
        <f>_xll.qlInterestRateIndexValueDate(Index1M,$H1632)</f>
        <v>50811</v>
      </c>
      <c r="J1632" s="52">
        <f>IFERROR(_xll.qlIndexFixing(Index1M,$H1632,TRUE,_xll.ohTrigger(RecalcTrigger,Trigger1M)),NA())</f>
        <v>1.6392018003161177E-2</v>
      </c>
      <c r="K1632" s="52">
        <f>IFERROR(_xll.qlIndexFixing(ONIndex1M,I1632,TRUE,_xll.ohTrigger(RecalcTrigger,Trigger1M)),NA())</f>
        <v>1.6393131744543155E-2</v>
      </c>
      <c r="L1632" s="52">
        <f>IFERROR(_xll.qlIndexFixing(Index3M,H1632,TRUE,_xll.ohTrigger(RecalcTrigger,Trigger3M)),NA())</f>
        <v>1.6798949072782874E-2</v>
      </c>
      <c r="M1632" s="52">
        <f>IFERROR(_xll.qlIndexFixing(ONIndex3M,I1632,TRUE,_xll.ohTrigger(RecalcTrigger,Trigger3M)),NA())</f>
        <v>1.6813856980633091E-2</v>
      </c>
      <c r="N1632" s="52">
        <f>IFERROR(_xll.qlIndexFixing(Index6M,$H1632,TRUE,_xll.ohTrigger(RecalcTrigger,Trigger6M)),NA())</f>
        <v>1.6847045794007549E-2</v>
      </c>
      <c r="O1632" s="52">
        <f>IFERROR(_xll.qlIndexFixing(ONIndex6M,I1632,TRUE,_xll.ohTrigger(RecalcTrigger,Trigger6M)),NA())</f>
        <v>1.6881046861891846E-2</v>
      </c>
      <c r="P1632" s="52">
        <f>IFERROR(_xll.qlIndexFixing(Index1Y,$H1632,TRUE,_xll.ohTrigger(RecalcTrigger,Trigger1Y)),NA())</f>
        <v>1.7296573574710969E-2</v>
      </c>
      <c r="Q1632" s="52">
        <f>IFERROR(_xll.qlIndexFixing(ONIndex1Y,I1632,TRUE,_xll.ohTrigger(RecalcTrigger,Trigger1Y)),NA())</f>
        <v>1.7290957312914301E-2</v>
      </c>
    </row>
    <row r="1633" spans="2:17" x14ac:dyDescent="0.2">
      <c r="B1633" s="46" t="s">
        <v>42</v>
      </c>
      <c r="D1633" s="49">
        <f>_xll.qlCalendarAdvance(Calendar,$D1632,B1633,"f",FALSE)</f>
        <v>50816</v>
      </c>
      <c r="E1633" s="49">
        <f>_xll.qlInterestRateIndexValueDate(IndexON,D1633)</f>
        <v>50816</v>
      </c>
      <c r="F1633" s="52">
        <f>IFERROR(_xll.qlIndexFixing(IndexON,D1633,TRUE,_xll.ohTrigger(RecalcTrigger,TriggerON)),NA())</f>
        <v>1.647562024617244E-2</v>
      </c>
      <c r="H1633" s="49">
        <f>_xll.qlCalendarAdvance(Calendar,$H1632,B1633,"f",FALSE)</f>
        <v>50816</v>
      </c>
      <c r="I1633" s="49">
        <f>_xll.qlInterestRateIndexValueDate(Index1M,$H1633)</f>
        <v>50818</v>
      </c>
      <c r="J1633" s="52">
        <f>IFERROR(_xll.qlIndexFixing(Index1M,$H1633,TRUE,_xll.ohTrigger(RecalcTrigger,Trigger1M)),NA())</f>
        <v>1.6383811609764924E-2</v>
      </c>
      <c r="K1633" s="52">
        <f>IFERROR(_xll.qlIndexFixing(ONIndex1M,I1633,TRUE,_xll.ohTrigger(RecalcTrigger,Trigger1M)),NA())</f>
        <v>1.6384851374073861E-2</v>
      </c>
      <c r="L1633" s="52">
        <f>IFERROR(_xll.qlIndexFixing(Index3M,H1633,TRUE,_xll.ohTrigger(RecalcTrigger,Trigger3M)),NA())</f>
        <v>1.6790409525064033E-2</v>
      </c>
      <c r="M1633" s="52">
        <f>IFERROR(_xll.qlIndexFixing(ONIndex3M,I1633,TRUE,_xll.ohTrigger(RecalcTrigger,Trigger3M)),NA())</f>
        <v>1.6805030629782891E-2</v>
      </c>
      <c r="N1633" s="52">
        <f>IFERROR(_xll.qlIndexFixing(Index6M,$H1633,TRUE,_xll.ohTrigger(RecalcTrigger,Trigger6M)),NA())</f>
        <v>1.6838729594466834E-2</v>
      </c>
      <c r="O1633" s="52">
        <f>IFERROR(_xll.qlIndexFixing(ONIndex6M,I1633,TRUE,_xll.ohTrigger(RecalcTrigger,Trigger6M)),NA())</f>
        <v>1.6872072288247608E-2</v>
      </c>
      <c r="P1633" s="52">
        <f>IFERROR(_xll.qlIndexFixing(Index1Y,$H1633,TRUE,_xll.ohTrigger(RecalcTrigger,Trigger1Y)),NA())</f>
        <v>1.7291510992988583E-2</v>
      </c>
      <c r="Q1633" s="52">
        <f>IFERROR(_xll.qlIndexFixing(ONIndex1Y,I1633,TRUE,_xll.ohTrigger(RecalcTrigger,Trigger1Y)),NA())</f>
        <v>1.7284061189002387E-2</v>
      </c>
    </row>
    <row r="1634" spans="2:17" x14ac:dyDescent="0.2">
      <c r="B1634" s="46" t="s">
        <v>42</v>
      </c>
      <c r="D1634" s="49">
        <f>_xll.qlCalendarAdvance(Calendar,$D1633,B1634,"f",FALSE)</f>
        <v>50823</v>
      </c>
      <c r="E1634" s="49">
        <f>_xll.qlInterestRateIndexValueDate(IndexON,D1634)</f>
        <v>50823</v>
      </c>
      <c r="F1634" s="52">
        <f>IFERROR(_xll.qlIndexFixing(IndexON,D1634,TRUE,_xll.ohTrigger(RecalcTrigger,TriggerON)),NA())</f>
        <v>1.6467297354436639E-2</v>
      </c>
      <c r="H1634" s="49">
        <f>_xll.qlCalendarAdvance(Calendar,$H1633,B1634,"f",FALSE)</f>
        <v>50823</v>
      </c>
      <c r="I1634" s="49">
        <f>_xll.qlInterestRateIndexValueDate(Index1M,$H1634)</f>
        <v>50825</v>
      </c>
      <c r="J1634" s="52">
        <f>IFERROR(_xll.qlIndexFixing(Index1M,$H1634,TRUE,_xll.ohTrigger(RecalcTrigger,Trigger1M)),NA())</f>
        <v>1.6375667427736156E-2</v>
      </c>
      <c r="K1634" s="52">
        <f>IFERROR(_xll.qlIndexFixing(ONIndex1M,I1634,TRUE,_xll.ohTrigger(RecalcTrigger,Trigger1M)),NA())</f>
        <v>1.6376632743417829E-2</v>
      </c>
      <c r="L1634" s="52">
        <f>IFERROR(_xll.qlIndexFixing(Index3M,H1634,TRUE,_xll.ohTrigger(RecalcTrigger,Trigger3M)),NA())</f>
        <v>1.6781927109454569E-2</v>
      </c>
      <c r="M1634" s="52">
        <f>IFERROR(_xll.qlIndexFixing(ONIndex3M,I1634,TRUE,_xll.ohTrigger(RecalcTrigger,Trigger3M)),NA())</f>
        <v>1.6796259637130717E-2</v>
      </c>
      <c r="N1634" s="52">
        <f>IFERROR(_xll.qlIndexFixing(Index6M,$H1634,TRUE,_xll.ohTrigger(RecalcTrigger,Trigger6M)),NA())</f>
        <v>1.6830474349880348E-2</v>
      </c>
      <c r="O1634" s="52">
        <f>IFERROR(_xll.qlIndexFixing(ONIndex6M,I1634,TRUE,_xll.ohTrigger(RecalcTrigger,Trigger6M)),NA())</f>
        <v>1.6863154838988592E-2</v>
      </c>
      <c r="P1634" s="52">
        <f>IFERROR(_xll.qlIndexFixing(Index1Y,$H1634,TRUE,_xll.ohTrigger(RecalcTrigger,Trigger1Y)),NA())</f>
        <v>1.7286527873508137E-2</v>
      </c>
      <c r="Q1634" s="52">
        <f>IFERROR(_xll.qlIndexFixing(ONIndex1Y,I1634,TRUE,_xll.ohTrigger(RecalcTrigger,Trigger1Y)),NA())</f>
        <v>1.7277235748309749E-2</v>
      </c>
    </row>
    <row r="1635" spans="2:17" x14ac:dyDescent="0.2">
      <c r="B1635" s="46" t="s">
        <v>42</v>
      </c>
      <c r="D1635" s="49">
        <f>_xll.qlCalendarAdvance(Calendar,$D1634,B1635,"f",FALSE)</f>
        <v>50830</v>
      </c>
      <c r="E1635" s="49">
        <f>_xll.qlInterestRateIndexValueDate(IndexON,D1635)</f>
        <v>50830</v>
      </c>
      <c r="F1635" s="52">
        <f>IFERROR(_xll.qlIndexFixing(IndexON,D1635,TRUE,_xll.ohTrigger(RecalcTrigger,TriggerON)),NA())</f>
        <v>1.6459023196278011E-2</v>
      </c>
      <c r="H1635" s="49">
        <f>_xll.qlCalendarAdvance(Calendar,$H1634,B1635,"f",FALSE)</f>
        <v>50830</v>
      </c>
      <c r="I1635" s="49">
        <f>_xll.qlInterestRateIndexValueDate(Index1M,$H1635)</f>
        <v>50832</v>
      </c>
      <c r="J1635" s="52">
        <f>IFERROR(_xll.qlIndexFixing(Index1M,$H1635,TRUE,_xll.ohTrigger(RecalcTrigger,Trigger1M)),NA())</f>
        <v>1.6366788406732002E-2</v>
      </c>
      <c r="K1635" s="52">
        <f>IFERROR(_xll.qlIndexFixing(ONIndex1M,I1635,TRUE,_xll.ohTrigger(RecalcTrigger,Trigger1M)),NA())</f>
        <v>1.6368476140184995E-2</v>
      </c>
      <c r="L1635" s="52">
        <f>IFERROR(_xll.qlIndexFixing(Index3M,H1635,TRUE,_xll.ohTrigger(RecalcTrigger,Trigger3M)),NA())</f>
        <v>1.6772901354622505E-2</v>
      </c>
      <c r="M1635" s="52">
        <f>IFERROR(_xll.qlIndexFixing(ONIndex3M,I1635,TRUE,_xll.ohTrigger(RecalcTrigger,Trigger3M)),NA())</f>
        <v>1.6787544269183385E-2</v>
      </c>
      <c r="N1635" s="52">
        <f>IFERROR(_xll.qlIndexFixing(Index6M,$H1635,TRUE,_xll.ohTrigger(RecalcTrigger,Trigger6M)),NA())</f>
        <v>1.6821424015094916E-2</v>
      </c>
      <c r="O1635" s="52">
        <f>IFERROR(_xll.qlIndexFixing(ONIndex6M,I1635,TRUE,_xll.ohTrigger(RecalcTrigger,Trigger6M)),NA())</f>
        <v>1.685429478174072E-2</v>
      </c>
      <c r="P1635" s="52">
        <f>IFERROR(_xll.qlIndexFixing(Index1Y,$H1635,TRUE,_xll.ohTrigger(RecalcTrigger,Trigger1Y)),NA())</f>
        <v>1.7281971077590615E-2</v>
      </c>
      <c r="Q1635" s="52">
        <f>IFERROR(_xll.qlIndexFixing(ONIndex1Y,I1635,TRUE,_xll.ohTrigger(RecalcTrigger,Trigger1Y)),NA())</f>
        <v>1.7270481281643768E-2</v>
      </c>
    </row>
    <row r="1636" spans="2:17" x14ac:dyDescent="0.2">
      <c r="B1636" s="46" t="s">
        <v>42</v>
      </c>
      <c r="D1636" s="49">
        <f>_xll.qlCalendarAdvance(Calendar,$D1635,B1636,"f",FALSE)</f>
        <v>50837</v>
      </c>
      <c r="E1636" s="49">
        <f>_xll.qlInterestRateIndexValueDate(IndexON,D1636)</f>
        <v>50837</v>
      </c>
      <c r="F1636" s="52">
        <f>IFERROR(_xll.qlIndexFixing(IndexON,D1636,TRUE,_xll.ohTrigger(RecalcTrigger,TriggerON)),NA())</f>
        <v>1.645079802205629E-2</v>
      </c>
      <c r="H1636" s="49">
        <f>_xll.qlCalendarAdvance(Calendar,$H1635,B1636,"f",FALSE)</f>
        <v>50837</v>
      </c>
      <c r="I1636" s="49">
        <f>_xll.qlInterestRateIndexValueDate(Index1M,$H1636)</f>
        <v>50839</v>
      </c>
      <c r="J1636" s="52">
        <f>IFERROR(_xll.qlIndexFixing(Index1M,$H1636,TRUE,_xll.ohTrigger(RecalcTrigger,Trigger1M)),NA())</f>
        <v>1.6358591900988179E-2</v>
      </c>
      <c r="K1636" s="52">
        <f>IFERROR(_xll.qlIndexFixing(ONIndex1M,I1636,TRUE,_xll.ohTrigger(RecalcTrigger,Trigger1M)),NA())</f>
        <v>1.6360381851745487E-2</v>
      </c>
      <c r="L1636" s="52">
        <f>IFERROR(_xll.qlIndexFixing(Index3M,H1636,TRUE,_xll.ohTrigger(RecalcTrigger,Trigger3M)),NA())</f>
        <v>1.6764545355208368E-2</v>
      </c>
      <c r="M1636" s="52">
        <f>IFERROR(_xll.qlIndexFixing(ONIndex3M,I1636,TRUE,_xll.ohTrigger(RecalcTrigger,Trigger3M)),NA())</f>
        <v>1.6778884792607585E-2</v>
      </c>
      <c r="N1636" s="52">
        <f>IFERROR(_xll.qlIndexFixing(Index6M,$H1636,TRUE,_xll.ohTrigger(RecalcTrigger,Trigger6M)),NA())</f>
        <v>1.6813312049276278E-2</v>
      </c>
      <c r="O1636" s="52">
        <f>IFERROR(_xll.qlIndexFixing(ONIndex6M,I1636,TRUE,_xll.ohTrigger(RecalcTrigger,Trigger6M)),NA())</f>
        <v>1.684549238397004E-2</v>
      </c>
      <c r="P1636" s="52">
        <f>IFERROR(_xll.qlIndexFixing(Index1Y,$H1636,TRUE,_xll.ohTrigger(RecalcTrigger,Trigger1Y)),NA())</f>
        <v>1.7277164824300258E-2</v>
      </c>
      <c r="Q1636" s="52">
        <f>IFERROR(_xll.qlIndexFixing(ONIndex1Y,I1636,TRUE,_xll.ohTrigger(RecalcTrigger,Trigger1Y)),NA())</f>
        <v>1.7263798079332204E-2</v>
      </c>
    </row>
    <row r="1637" spans="2:17" x14ac:dyDescent="0.2">
      <c r="B1637" s="46" t="s">
        <v>42</v>
      </c>
      <c r="D1637" s="49">
        <f>_xll.qlCalendarAdvance(Calendar,$D1636,B1637,"f",FALSE)</f>
        <v>50844</v>
      </c>
      <c r="E1637" s="49">
        <f>_xll.qlInterestRateIndexValueDate(IndexON,D1637)</f>
        <v>50844</v>
      </c>
      <c r="F1637" s="52">
        <f>IFERROR(_xll.qlIndexFixing(IndexON,D1637,TRUE,_xll.ohTrigger(RecalcTrigger,TriggerON)),NA())</f>
        <v>1.64426220818914E-2</v>
      </c>
      <c r="H1637" s="49">
        <f>_xll.qlCalendarAdvance(Calendar,$H1636,B1637,"f",FALSE)</f>
        <v>50844</v>
      </c>
      <c r="I1637" s="49">
        <f>_xll.qlInterestRateIndexValueDate(Index1M,$H1637)</f>
        <v>50846</v>
      </c>
      <c r="J1637" s="52">
        <f>IFERROR(_xll.qlIndexFixing(Index1M,$H1637,TRUE,_xll.ohTrigger(RecalcTrigger,Trigger1M)),NA())</f>
        <v>1.6350846976918298E-2</v>
      </c>
      <c r="K1637" s="52">
        <f>IFERROR(_xll.qlIndexFixing(ONIndex1M,I1637,TRUE,_xll.ohTrigger(RecalcTrigger,Trigger1M)),NA())</f>
        <v>1.6352350165549367E-2</v>
      </c>
      <c r="L1637" s="52">
        <f>IFERROR(_xll.qlIndexFixing(Index3M,H1637,TRUE,_xll.ohTrigger(RecalcTrigger,Trigger3M)),NA())</f>
        <v>1.6756247355504478E-2</v>
      </c>
      <c r="M1637" s="52">
        <f>IFERROR(_xll.qlIndexFixing(ONIndex3M,I1637,TRUE,_xll.ohTrigger(RecalcTrigger,Trigger3M)),NA())</f>
        <v>1.6770281473670323E-2</v>
      </c>
      <c r="N1637" s="52">
        <f>IFERROR(_xll.qlIndexFixing(Index6M,$H1637,TRUE,_xll.ohTrigger(RecalcTrigger,Trigger6M)),NA())</f>
        <v>1.6805261957208491E-2</v>
      </c>
      <c r="O1637" s="52">
        <f>IFERROR(_xll.qlIndexFixing(ONIndex6M,I1637,TRUE,_xll.ohTrigger(RecalcTrigger,Trigger6M)),NA())</f>
        <v>1.6836747913382411E-2</v>
      </c>
      <c r="P1637" s="52">
        <f>IFERROR(_xll.qlIndexFixing(Index1Y,$H1637,TRUE,_xll.ohTrigger(RecalcTrigger,Trigger1Y)),NA())</f>
        <v>1.7272438991486484E-2</v>
      </c>
      <c r="Q1637" s="52">
        <f>IFERROR(_xll.qlIndexFixing(ONIndex1Y,I1637,TRUE,_xll.ohTrigger(RecalcTrigger,Trigger1Y)),NA())</f>
        <v>1.7257186432022564E-2</v>
      </c>
    </row>
    <row r="1638" spans="2:17" x14ac:dyDescent="0.2">
      <c r="B1638" s="46" t="s">
        <v>42</v>
      </c>
      <c r="D1638" s="49">
        <f>_xll.qlCalendarAdvance(Calendar,$D1637,B1638,"f",FALSE)</f>
        <v>50851</v>
      </c>
      <c r="E1638" s="49">
        <f>_xll.qlInterestRateIndexValueDate(IndexON,D1638)</f>
        <v>50851</v>
      </c>
      <c r="F1638" s="52">
        <f>IFERROR(_xll.qlIndexFixing(IndexON,D1638,TRUE,_xll.ohTrigger(RecalcTrigger,TriggerON)),NA())</f>
        <v>1.6434495626302947E-2</v>
      </c>
      <c r="H1638" s="49">
        <f>_xll.qlCalendarAdvance(Calendar,$H1637,B1638,"f",FALSE)</f>
        <v>50851</v>
      </c>
      <c r="I1638" s="49">
        <f>_xll.qlInterestRateIndexValueDate(Index1M,$H1638)</f>
        <v>50853</v>
      </c>
      <c r="J1638" s="52">
        <f>IFERROR(_xll.qlIndexFixing(Index1M,$H1638,TRUE,_xll.ohTrigger(RecalcTrigger,Trigger1M)),NA())</f>
        <v>1.6342971302925335E-2</v>
      </c>
      <c r="K1638" s="52">
        <f>IFERROR(_xll.qlIndexFixing(ONIndex1M,I1638,TRUE,_xll.ohTrigger(RecalcTrigger,Trigger1M)),NA())</f>
        <v>1.6344381369126637E-2</v>
      </c>
      <c r="L1638" s="52">
        <f>IFERROR(_xll.qlIndexFixing(Index3M,H1638,TRUE,_xll.ohTrigger(RecalcTrigger,Trigger3M)),NA())</f>
        <v>1.6748007622759676E-2</v>
      </c>
      <c r="M1638" s="52">
        <f>IFERROR(_xll.qlIndexFixing(ONIndex3M,I1638,TRUE,_xll.ohTrigger(RecalcTrigger,Trigger3M)),NA())</f>
        <v>1.6761734578958354E-2</v>
      </c>
      <c r="N1638" s="52">
        <f>IFERROR(_xll.qlIndexFixing(Index6M,$H1638,TRUE,_xll.ohTrigger(RecalcTrigger,Trigger6M)),NA())</f>
        <v>1.6797274008067641E-2</v>
      </c>
      <c r="O1638" s="52">
        <f>IFERROR(_xll.qlIndexFixing(ONIndex6M,I1638,TRUE,_xll.ohTrigger(RecalcTrigger,Trigger6M)),NA())</f>
        <v>1.6828061637683689E-2</v>
      </c>
      <c r="P1638" s="52">
        <f>IFERROR(_xll.qlIndexFixing(Index1Y,$H1638,TRUE,_xll.ohTrigger(RecalcTrigger,Trigger1Y)),NA())</f>
        <v>1.7267793873698027E-2</v>
      </c>
      <c r="Q1638" s="52">
        <f>IFERROR(_xll.qlIndexFixing(ONIndex1Y,I1638,TRUE,_xll.ohTrigger(RecalcTrigger,Trigger1Y)),NA())</f>
        <v>1.725064663044229E-2</v>
      </c>
    </row>
    <row r="1639" spans="2:17" x14ac:dyDescent="0.2">
      <c r="B1639" s="46" t="s">
        <v>42</v>
      </c>
      <c r="D1639" s="49">
        <f>_xll.qlCalendarAdvance(Calendar,$D1638,B1639,"f",FALSE)</f>
        <v>50858</v>
      </c>
      <c r="E1639" s="49">
        <f>_xll.qlInterestRateIndexValueDate(IndexON,D1639)</f>
        <v>50858</v>
      </c>
      <c r="F1639" s="52">
        <f>IFERROR(_xll.qlIndexFixing(IndexON,D1639,TRUE,_xll.ohTrigger(RecalcTrigger,TriggerON)),NA())</f>
        <v>1.642641890533092E-2</v>
      </c>
      <c r="H1639" s="49">
        <f>_xll.qlCalendarAdvance(Calendar,$H1638,B1639,"f",FALSE)</f>
        <v>50858</v>
      </c>
      <c r="I1639" s="49">
        <f>_xll.qlInterestRateIndexValueDate(Index1M,$H1639)</f>
        <v>50860</v>
      </c>
      <c r="J1639" s="52">
        <f>IFERROR(_xll.qlIndexFixing(Index1M,$H1639,TRUE,_xll.ohTrigger(RecalcTrigger,Trigger1M)),NA())</f>
        <v>1.6335706563629256E-2</v>
      </c>
      <c r="K1639" s="52">
        <f>IFERROR(_xll.qlIndexFixing(ONIndex1M,I1639,TRUE,_xll.ohTrigger(RecalcTrigger,Trigger1M)),NA())</f>
        <v>1.6336475749687551E-2</v>
      </c>
      <c r="L1639" s="52">
        <f>IFERROR(_xll.qlIndexFixing(Index3M,H1639,TRUE,_xll.ohTrigger(RecalcTrigger,Trigger3M)),NA())</f>
        <v>1.6740011040335016E-2</v>
      </c>
      <c r="M1639" s="52">
        <f>IFERROR(_xll.qlIndexFixing(ONIndex3M,I1639,TRUE,_xll.ohTrigger(RecalcTrigger,Trigger3M)),NA())</f>
        <v>1.6753244374818621E-2</v>
      </c>
      <c r="N1639" s="52">
        <f>IFERROR(_xll.qlIndexFixing(Index6M,$H1639,TRUE,_xll.ohTrigger(RecalcTrigger,Trigger6M)),NA())</f>
        <v>1.6789811312676647E-2</v>
      </c>
      <c r="O1639" s="52">
        <f>IFERROR(_xll.qlIndexFixing(ONIndex6M,I1639,TRUE,_xll.ohTrigger(RecalcTrigger,Trigger6M)),NA())</f>
        <v>1.6819433824339924E-2</v>
      </c>
      <c r="P1639" s="52">
        <f>IFERROR(_xll.qlIndexFixing(Index1Y,$H1639,TRUE,_xll.ohTrigger(RecalcTrigger,Trigger1Y)),NA())</f>
        <v>1.7262677232373222E-2</v>
      </c>
      <c r="Q1639" s="52">
        <f>IFERROR(_xll.qlIndexFixing(ONIndex1Y,I1639,TRUE,_xll.ohTrigger(RecalcTrigger,Trigger1Y)),NA())</f>
        <v>1.724417896499908E-2</v>
      </c>
    </row>
    <row r="1640" spans="2:17" x14ac:dyDescent="0.2">
      <c r="B1640" s="46" t="s">
        <v>42</v>
      </c>
      <c r="D1640" s="49">
        <f>_xll.qlCalendarAdvance(Calendar,$D1639,B1640,"f",FALSE)</f>
        <v>50865</v>
      </c>
      <c r="E1640" s="49">
        <f>_xll.qlInterestRateIndexValueDate(IndexON,D1640)</f>
        <v>50865</v>
      </c>
      <c r="F1640" s="52">
        <f>IFERROR(_xll.qlIndexFixing(IndexON,D1640,TRUE,_xll.ohTrigger(RecalcTrigger,TriggerON)),NA())</f>
        <v>1.6418392169494922E-2</v>
      </c>
      <c r="H1640" s="49">
        <f>_xll.qlCalendarAdvance(Calendar,$H1639,B1640,"f",FALSE)</f>
        <v>50865</v>
      </c>
      <c r="I1640" s="49">
        <f>_xll.qlInterestRateIndexValueDate(Index1M,$H1640)</f>
        <v>50867</v>
      </c>
      <c r="J1640" s="52">
        <f>IFERROR(_xll.qlIndexFixing(Index1M,$H1640,TRUE,_xll.ohTrigger(RecalcTrigger,Trigger1M)),NA())</f>
        <v>1.6327411475361431E-2</v>
      </c>
      <c r="K1640" s="52">
        <f>IFERROR(_xll.qlIndexFixing(ONIndex1M,I1640,TRUE,_xll.ohTrigger(RecalcTrigger,Trigger1M)),NA())</f>
        <v>1.6326404676352269E-2</v>
      </c>
      <c r="L1640" s="52">
        <f>IFERROR(_xll.qlIndexFixing(Index3M,H1640,TRUE,_xll.ohTrigger(RecalcTrigger,Trigger3M)),NA())</f>
        <v>1.6731884769665896E-2</v>
      </c>
      <c r="M1640" s="52">
        <f>IFERROR(_xll.qlIndexFixing(ONIndex3M,I1640,TRUE,_xll.ohTrigger(RecalcTrigger,Trigger3M)),NA())</f>
        <v>1.6742412127559447E-2</v>
      </c>
      <c r="N1640" s="52">
        <f>IFERROR(_xll.qlIndexFixing(Index6M,$H1640,TRUE,_xll.ohTrigger(RecalcTrigger,Trigger6M)),NA())</f>
        <v>1.6781935845737946E-2</v>
      </c>
      <c r="O1640" s="52">
        <f>IFERROR(_xll.qlIndexFixing(ONIndex6M,I1640,TRUE,_xll.ohTrigger(RecalcTrigger,Trigger6M)),NA())</f>
        <v>1.6808427256203018E-2</v>
      </c>
      <c r="P1640" s="52">
        <f>IFERROR(_xll.qlIndexFixing(Index1Y,$H1640,TRUE,_xll.ohTrigger(RecalcTrigger,Trigger1Y)),NA())</f>
        <v>1.7258746961459976E-2</v>
      </c>
      <c r="Q1640" s="52">
        <f>IFERROR(_xll.qlIndexFixing(ONIndex1Y,I1640,TRUE,_xll.ohTrigger(RecalcTrigger,Trigger1Y)),NA())</f>
        <v>1.7235969858884204E-2</v>
      </c>
    </row>
    <row r="1641" spans="2:17" x14ac:dyDescent="0.2">
      <c r="B1641" s="46" t="s">
        <v>42</v>
      </c>
      <c r="D1641" s="49">
        <f>_xll.qlCalendarAdvance(Calendar,$D1640,B1641,"f",FALSE)</f>
        <v>50872</v>
      </c>
      <c r="E1641" s="49">
        <f>_xll.qlInterestRateIndexValueDate(IndexON,D1641)</f>
        <v>50872</v>
      </c>
      <c r="F1641" s="52">
        <f>IFERROR(_xll.qlIndexFixing(IndexON,D1641,TRUE,_xll.ohTrigger(RecalcTrigger,TriggerON)),NA())</f>
        <v>1.6410415668914879E-2</v>
      </c>
      <c r="H1641" s="49">
        <f>_xll.qlCalendarAdvance(Calendar,$H1640,B1641,"f",FALSE)</f>
        <v>50872</v>
      </c>
      <c r="I1641" s="49">
        <f>_xll.qlInterestRateIndexValueDate(Index1M,$H1641)</f>
        <v>50874</v>
      </c>
      <c r="J1641" s="52">
        <f>IFERROR(_xll.qlIndexFixing(Index1M,$H1641,TRUE,_xll.ohTrigger(RecalcTrigger,Trigger1M)),NA())</f>
        <v>1.6319727897235181E-2</v>
      </c>
      <c r="K1641" s="52">
        <f>IFERROR(_xll.qlIndexFixing(ONIndex1M,I1641,TRUE,_xll.ohTrigger(RecalcTrigger,Trigger1M)),NA())</f>
        <v>1.6320855192279993E-2</v>
      </c>
      <c r="L1641" s="52">
        <f>IFERROR(_xll.qlIndexFixing(Index3M,H1641,TRUE,_xll.ohTrigger(RecalcTrigger,Trigger3M)),NA())</f>
        <v>1.672381754570364E-2</v>
      </c>
      <c r="M1641" s="52">
        <f>IFERROR(_xll.qlIndexFixing(ONIndex3M,I1641,TRUE,_xll.ohTrigger(RecalcTrigger,Trigger3M)),NA())</f>
        <v>1.6736435104602876E-2</v>
      </c>
      <c r="N1641" s="52">
        <f>IFERROR(_xll.qlIndexFixing(Index6M,$H1641,TRUE,_xll.ohTrigger(RecalcTrigger,Trigger6M)),NA())</f>
        <v>1.6774123262317094E-2</v>
      </c>
      <c r="O1641" s="52">
        <f>IFERROR(_xll.qlIndexFixing(ONIndex6M,I1641,TRUE,_xll.ohTrigger(RecalcTrigger,Trigger6M)),NA())</f>
        <v>1.6802354655540697E-2</v>
      </c>
      <c r="P1641" s="52">
        <f>IFERROR(_xll.qlIndexFixing(Index1Y,$H1641,TRUE,_xll.ohTrigger(RecalcTrigger,Trigger1Y)),NA())</f>
        <v>1.7254345756178232E-2</v>
      </c>
      <c r="Q1641" s="52">
        <f>IFERROR(_xll.qlIndexFixing(ONIndex1Y,I1641,TRUE,_xll.ohTrigger(RecalcTrigger,Trigger1Y)),NA())</f>
        <v>1.7231461205113874E-2</v>
      </c>
    </row>
    <row r="1642" spans="2:17" x14ac:dyDescent="0.2">
      <c r="B1642" s="46" t="s">
        <v>42</v>
      </c>
      <c r="D1642" s="49">
        <f>_xll.qlCalendarAdvance(Calendar,$D1641,B1642,"f",FALSE)</f>
        <v>50879</v>
      </c>
      <c r="E1642" s="49">
        <f>_xll.qlInterestRateIndexValueDate(IndexON,D1642)</f>
        <v>50879</v>
      </c>
      <c r="F1642" s="52">
        <f>IFERROR(_xll.qlIndexFixing(IndexON,D1642,TRUE,_xll.ohTrigger(RecalcTrigger,TriggerON)),NA())</f>
        <v>1.6402489653950525E-2</v>
      </c>
      <c r="H1642" s="49">
        <f>_xll.qlCalendarAdvance(Calendar,$H1641,B1642,"f",FALSE)</f>
        <v>50879</v>
      </c>
      <c r="I1642" s="49">
        <f>_xll.qlInterestRateIndexValueDate(Index1M,$H1642)</f>
        <v>50881</v>
      </c>
      <c r="J1642" s="52">
        <f>IFERROR(_xll.qlIndexFixing(Index1M,$H1642,TRUE,_xll.ohTrigger(RecalcTrigger,Trigger1M)),NA())</f>
        <v>1.6312108926503366E-2</v>
      </c>
      <c r="K1642" s="52">
        <f>IFERROR(_xll.qlIndexFixing(ONIndex1M,I1642,TRUE,_xll.ohTrigger(RecalcTrigger,Trigger1M)),NA())</f>
        <v>1.6313140828971839E-2</v>
      </c>
      <c r="L1642" s="52">
        <f>IFERROR(_xll.qlIndexFixing(Index3M,H1642,TRUE,_xll.ohTrigger(RecalcTrigger,Trigger3M)),NA())</f>
        <v>1.6715809635690301E-2</v>
      </c>
      <c r="M1642" s="52">
        <f>IFERROR(_xll.qlIndexFixing(ONIndex3M,I1642,TRUE,_xll.ohTrigger(RecalcTrigger,Trigger3M)),NA())</f>
        <v>1.6728116571380625E-2</v>
      </c>
      <c r="N1642" s="52">
        <f>IFERROR(_xll.qlIndexFixing(Index6M,$H1642,TRUE,_xll.ohTrigger(RecalcTrigger,Trigger6M)),NA())</f>
        <v>1.6766373831571025E-2</v>
      </c>
      <c r="O1642" s="52">
        <f>IFERROR(_xll.qlIndexFixing(ONIndex6M,I1642,TRUE,_xll.ohTrigger(RecalcTrigger,Trigger6M)),NA())</f>
        <v>1.6793903835417012E-2</v>
      </c>
      <c r="P1642" s="52">
        <f>IFERROR(_xll.qlIndexFixing(Index1Y,$H1642,TRUE,_xll.ohTrigger(RecalcTrigger,Trigger1Y)),NA())</f>
        <v>1.7250026444257709E-2</v>
      </c>
      <c r="Q1642" s="52">
        <f>IFERROR(_xll.qlIndexFixing(ONIndex1Y,I1642,TRUE,_xll.ohTrigger(RecalcTrigger,Trigger1Y)),NA())</f>
        <v>1.7225211691647146E-2</v>
      </c>
    </row>
    <row r="1643" spans="2:17" x14ac:dyDescent="0.2">
      <c r="B1643" s="46" t="s">
        <v>42</v>
      </c>
      <c r="D1643" s="49">
        <f>_xll.qlCalendarAdvance(Calendar,$D1642,B1643,"f",FALSE)</f>
        <v>50886</v>
      </c>
      <c r="E1643" s="49">
        <f>_xll.qlInterestRateIndexValueDate(IndexON,D1643)</f>
        <v>50886</v>
      </c>
      <c r="F1643" s="52">
        <f>IFERROR(_xll.qlIndexFixing(IndexON,D1643,TRUE,_xll.ohTrigger(RecalcTrigger,TriggerON)),NA())</f>
        <v>1.6394614374801719E-2</v>
      </c>
      <c r="H1643" s="49">
        <f>_xll.qlCalendarAdvance(Calendar,$H1642,B1643,"f",FALSE)</f>
        <v>50886</v>
      </c>
      <c r="I1643" s="49">
        <f>_xll.qlInterestRateIndexValueDate(Index1M,$H1643)</f>
        <v>50888</v>
      </c>
      <c r="J1643" s="52">
        <f>IFERROR(_xll.qlIndexFixing(Index1M,$H1643,TRUE,_xll.ohTrigger(RecalcTrigger,Trigger1M)),NA())</f>
        <v>1.6304554850895825E-2</v>
      </c>
      <c r="K1643" s="52">
        <f>IFERROR(_xll.qlIndexFixing(ONIndex1M,I1643,TRUE,_xll.ohTrigger(RecalcTrigger,Trigger1M)),NA())</f>
        <v>1.6305490792687394E-2</v>
      </c>
      <c r="L1643" s="52">
        <f>IFERROR(_xll.qlIndexFixing(Index3M,H1643,TRUE,_xll.ohTrigger(RecalcTrigger,Trigger3M)),NA())</f>
        <v>1.670786130687496E-2</v>
      </c>
      <c r="M1643" s="52">
        <f>IFERROR(_xll.qlIndexFixing(ONIndex3M,I1643,TRUE,_xll.ohTrigger(RecalcTrigger,Trigger3M)),NA())</f>
        <v>1.6719855794917748E-2</v>
      </c>
      <c r="N1643" s="52">
        <f>IFERROR(_xll.qlIndexFixing(Index6M,$H1643,TRUE,_xll.ohTrigger(RecalcTrigger,Trigger6M)),NA())</f>
        <v>1.6758687822658862E-2</v>
      </c>
      <c r="O1643" s="52">
        <f>IFERROR(_xll.qlIndexFixing(ONIndex6M,I1643,TRUE,_xll.ohTrigger(RecalcTrigger,Trigger6M)),NA())</f>
        <v>1.6785512548072035E-2</v>
      </c>
      <c r="P1643" s="52">
        <f>IFERROR(_xll.qlIndexFixing(Index1Y,$H1643,TRUE,_xll.ohTrigger(RecalcTrigger,Trigger1Y)),NA())</f>
        <v>1.7245789320319258E-2</v>
      </c>
      <c r="Q1643" s="52">
        <f>IFERROR(_xll.qlIndexFixing(ONIndex1Y,I1643,TRUE,_xll.ohTrigger(RecalcTrigger,Trigger1Y)),NA())</f>
        <v>1.7219035476747635E-2</v>
      </c>
    </row>
    <row r="1644" spans="2:17" x14ac:dyDescent="0.2">
      <c r="B1644" s="46" t="s">
        <v>42</v>
      </c>
      <c r="D1644" s="49">
        <f>_xll.qlCalendarAdvance(Calendar,$D1643,B1644,"f",FALSE)</f>
        <v>50893</v>
      </c>
      <c r="E1644" s="49">
        <f>_xll.qlInterestRateIndexValueDate(IndexON,D1644)</f>
        <v>50893</v>
      </c>
      <c r="F1644" s="52">
        <f>IFERROR(_xll.qlIndexFixing(IndexON,D1644,TRUE,_xll.ohTrigger(RecalcTrigger,TriggerON)),NA())</f>
        <v>1.6386790081828195E-2</v>
      </c>
      <c r="H1644" s="49">
        <f>_xll.qlCalendarAdvance(Calendar,$H1643,B1644,"f",FALSE)</f>
        <v>50893</v>
      </c>
      <c r="I1644" s="49">
        <f>_xll.qlInterestRateIndexValueDate(Index1M,$H1644)</f>
        <v>50895</v>
      </c>
      <c r="J1644" s="52">
        <f>IFERROR(_xll.qlIndexFixing(Index1M,$H1644,TRUE,_xll.ohTrigger(RecalcTrigger,Trigger1M)),NA())</f>
        <v>1.6297065958124912E-2</v>
      </c>
      <c r="K1644" s="52">
        <f>IFERROR(_xll.qlIndexFixing(ONIndex1M,I1644,TRUE,_xll.ohTrigger(RecalcTrigger,Trigger1M)),NA())</f>
        <v>1.6297905370716848E-2</v>
      </c>
      <c r="L1644" s="52">
        <f>IFERROR(_xll.qlIndexFixing(Index3M,H1644,TRUE,_xll.ohTrigger(RecalcTrigger,Trigger3M)),NA())</f>
        <v>1.6699807798575588E-2</v>
      </c>
      <c r="M1644" s="52">
        <f>IFERROR(_xll.qlIndexFixing(ONIndex3M,I1644,TRUE,_xll.ohTrigger(RecalcTrigger,Trigger3M)),NA())</f>
        <v>1.6711653041481256E-2</v>
      </c>
      <c r="N1644" s="52">
        <f>IFERROR(_xll.qlIndexFixing(Index6M,$H1644,TRUE,_xll.ohTrigger(RecalcTrigger,Trigger6M)),NA())</f>
        <v>1.675066638876431E-2</v>
      </c>
      <c r="O1644" s="52">
        <f>IFERROR(_xll.qlIndexFixing(ONIndex6M,I1644,TRUE,_xll.ohTrigger(RecalcTrigger,Trigger6M)),NA())</f>
        <v>1.6777181061371493E-2</v>
      </c>
      <c r="P1644" s="52">
        <f>IFERROR(_xll.qlIndexFixing(Index1Y,$H1644,TRUE,_xll.ohTrigger(RecalcTrigger,Trigger1Y)),NA())</f>
        <v>1.7241634678999588E-2</v>
      </c>
      <c r="Q1644" s="52">
        <f>IFERROR(_xll.qlIndexFixing(ONIndex1Y,I1644,TRUE,_xll.ohTrigger(RecalcTrigger,Trigger1Y)),NA())</f>
        <v>1.7212932850902973E-2</v>
      </c>
    </row>
    <row r="1645" spans="2:17" x14ac:dyDescent="0.2">
      <c r="B1645" s="46" t="s">
        <v>42</v>
      </c>
      <c r="D1645" s="49">
        <f>_xll.qlCalendarAdvance(Calendar,$D1644,B1645,"f",FALSE)</f>
        <v>50900</v>
      </c>
      <c r="E1645" s="49">
        <f>_xll.qlInterestRateIndexValueDate(IndexON,D1645)</f>
        <v>50900</v>
      </c>
      <c r="F1645" s="52">
        <f>IFERROR(_xll.qlIndexFixing(IndexON,D1645,TRUE,_xll.ohTrigger(RecalcTrigger,TriggerON)),NA())</f>
        <v>1.6379017025229814E-2</v>
      </c>
      <c r="H1645" s="49">
        <f>_xll.qlCalendarAdvance(Calendar,$H1644,B1645,"f",FALSE)</f>
        <v>50900</v>
      </c>
      <c r="I1645" s="49">
        <f>_xll.qlInterestRateIndexValueDate(Index1M,$H1645)</f>
        <v>50902</v>
      </c>
      <c r="J1645" s="52">
        <f>IFERROR(_xll.qlIndexFixing(Index1M,$H1645,TRUE,_xll.ohTrigger(RecalcTrigger,Trigger1M)),NA())</f>
        <v>1.6289642535925464E-2</v>
      </c>
      <c r="K1645" s="52">
        <f>IFERROR(_xll.qlIndexFixing(ONIndex1M,I1645,TRUE,_xll.ohTrigger(RecalcTrigger,Trigger1M)),NA())</f>
        <v>1.62903848505902E-2</v>
      </c>
      <c r="L1645" s="52">
        <f>IFERROR(_xll.qlIndexFixing(Index3M,H1645,TRUE,_xll.ohTrigger(RecalcTrigger,Trigger3M)),NA())</f>
        <v>1.6691983417618531E-2</v>
      </c>
      <c r="M1645" s="52">
        <f>IFERROR(_xll.qlIndexFixing(ONIndex3M,I1645,TRUE,_xll.ohTrigger(RecalcTrigger,Trigger3M)),NA())</f>
        <v>1.6703508577737836E-2</v>
      </c>
      <c r="N1645" s="52">
        <f>IFERROR(_xll.qlIndexFixing(Index6M,$H1645,TRUE,_xll.ohTrigger(RecalcTrigger,Trigger6M)),NA())</f>
        <v>1.6743120977187043E-2</v>
      </c>
      <c r="O1645" s="52">
        <f>IFERROR(_xll.qlIndexFixing(ONIndex6M,I1645,TRUE,_xll.ohTrigger(RecalcTrigger,Trigger6M)),NA())</f>
        <v>1.6768909642781438E-2</v>
      </c>
      <c r="P1645" s="52">
        <f>IFERROR(_xll.qlIndexFixing(Index1Y,$H1645,TRUE,_xll.ohTrigger(RecalcTrigger,Trigger1Y)),NA())</f>
        <v>1.7237562814949956E-2</v>
      </c>
      <c r="Q1645" s="52">
        <f>IFERROR(_xll.qlIndexFixing(ONIndex1Y,I1645,TRUE,_xll.ohTrigger(RecalcTrigger,Trigger1Y)),NA())</f>
        <v>1.7206904104760667E-2</v>
      </c>
    </row>
    <row r="1646" spans="2:17" x14ac:dyDescent="0.2">
      <c r="B1646" s="46" t="s">
        <v>42</v>
      </c>
      <c r="D1646" s="49">
        <f>_xll.qlCalendarAdvance(Calendar,$D1645,B1646,"f",FALSE)</f>
        <v>50907</v>
      </c>
      <c r="E1646" s="49">
        <f>_xll.qlInterestRateIndexValueDate(IndexON,D1646)</f>
        <v>50907</v>
      </c>
      <c r="F1646" s="52">
        <f>IFERROR(_xll.qlIndexFixing(IndexON,D1646,TRUE,_xll.ohTrigger(RecalcTrigger,TriggerON)),NA())</f>
        <v>1.6371295455366308E-2</v>
      </c>
      <c r="H1646" s="49">
        <f>_xll.qlCalendarAdvance(Calendar,$H1645,B1646,"f",FALSE)</f>
        <v>50907</v>
      </c>
      <c r="I1646" s="49">
        <f>_xll.qlInterestRateIndexValueDate(Index1M,$H1646)</f>
        <v>50909</v>
      </c>
      <c r="J1646" s="52">
        <f>IFERROR(_xll.qlIndexFixing(Index1M,$H1646,TRUE,_xll.ohTrigger(RecalcTrigger,Trigger1M)),NA())</f>
        <v>1.6282284872009833E-2</v>
      </c>
      <c r="K1646" s="52">
        <f>IFERROR(_xll.qlIndexFixing(ONIndex1M,I1646,TRUE,_xll.ohTrigger(RecalcTrigger,Trigger1M)),NA())</f>
        <v>1.6282929519597644E-2</v>
      </c>
      <c r="L1646" s="52">
        <f>IFERROR(_xll.qlIndexFixing(Index3M,H1646,TRUE,_xll.ohTrigger(RecalcTrigger,Trigger3M)),NA())</f>
        <v>1.6684219441647705E-2</v>
      </c>
      <c r="M1646" s="52">
        <f>IFERROR(_xll.qlIndexFixing(ONIndex3M,I1646,TRUE,_xll.ohTrigger(RecalcTrigger,Trigger3M)),NA())</f>
        <v>1.6695422669954496E-2</v>
      </c>
      <c r="N1646" s="52">
        <f>IFERROR(_xll.qlIndexFixing(Index6M,$H1646,TRUE,_xll.ohTrigger(RecalcTrigger,Trigger6M)),NA())</f>
        <v>1.6735639862008087E-2</v>
      </c>
      <c r="O1646" s="52">
        <f>IFERROR(_xll.qlIndexFixing(ONIndex6M,I1646,TRUE,_xll.ohTrigger(RecalcTrigger,Trigger6M)),NA())</f>
        <v>1.6760698560167597E-2</v>
      </c>
      <c r="P1646" s="52">
        <f>IFERROR(_xll.qlIndexFixing(Index1Y,$H1646,TRUE,_xll.ohTrigger(RecalcTrigger,Trigger1Y)),NA())</f>
        <v>1.7233574022838347E-2</v>
      </c>
      <c r="Q1646" s="52">
        <f>IFERROR(_xll.qlIndexFixing(ONIndex1Y,I1646,TRUE,_xll.ohTrigger(RecalcTrigger,Trigger1Y)),NA())</f>
        <v>1.7200949528728415E-2</v>
      </c>
    </row>
    <row r="1647" spans="2:17" x14ac:dyDescent="0.2">
      <c r="B1647" s="46" t="s">
        <v>42</v>
      </c>
      <c r="D1647" s="49">
        <f>_xll.qlCalendarAdvance(Calendar,$D1646,B1647,"f",FALSE)</f>
        <v>50914</v>
      </c>
      <c r="E1647" s="49">
        <f>_xll.qlInterestRateIndexValueDate(IndexON,D1647)</f>
        <v>50914</v>
      </c>
      <c r="F1647" s="52">
        <f>IFERROR(_xll.qlIndexFixing(IndexON,D1647,TRUE,_xll.ohTrigger(RecalcTrigger,TriggerON)),NA())</f>
        <v>1.6363625622517475E-2</v>
      </c>
      <c r="H1647" s="49">
        <f>_xll.qlCalendarAdvance(Calendar,$H1646,B1647,"f",FALSE)</f>
        <v>50914</v>
      </c>
      <c r="I1647" s="49">
        <f>_xll.qlInterestRateIndexValueDate(Index1M,$H1647)</f>
        <v>50916</v>
      </c>
      <c r="J1647" s="52">
        <f>IFERROR(_xll.qlIndexFixing(Index1M,$H1647,TRUE,_xll.ohTrigger(RecalcTrigger,Trigger1M)),NA())</f>
        <v>1.6274993254102865E-2</v>
      </c>
      <c r="K1647" s="52">
        <f>IFERROR(_xll.qlIndexFixing(ONIndex1M,I1647,TRUE,_xll.ohTrigger(RecalcTrigger,Trigger1M)),NA())</f>
        <v>1.6275539665429051E-2</v>
      </c>
      <c r="L1647" s="52">
        <f>IFERROR(_xll.qlIndexFixing(Index3M,H1647,TRUE,_xll.ohTrigger(RecalcTrigger,Trigger3M)),NA())</f>
        <v>1.6676516137914543E-2</v>
      </c>
      <c r="M1647" s="52">
        <f>IFERROR(_xll.qlIndexFixing(ONIndex3M,I1647,TRUE,_xll.ohTrigger(RecalcTrigger,Trigger3M)),NA())</f>
        <v>1.668739558471799E-2</v>
      </c>
      <c r="N1647" s="52">
        <f>IFERROR(_xll.qlIndexFixing(Index6M,$H1647,TRUE,_xll.ohTrigger(RecalcTrigger,Trigger6M)),NA())</f>
        <v>1.6728223312422005E-2</v>
      </c>
      <c r="O1647" s="52">
        <f>IFERROR(_xll.qlIndexFixing(ONIndex6M,I1647,TRUE,_xll.ohTrigger(RecalcTrigger,Trigger6M)),NA())</f>
        <v>1.6752548080836149E-2</v>
      </c>
      <c r="P1647" s="52">
        <f>IFERROR(_xll.qlIndexFixing(Index1Y,$H1647,TRUE,_xll.ohTrigger(RecalcTrigger,Trigger1Y)),NA())</f>
        <v>1.7229668597347952E-2</v>
      </c>
      <c r="Q1647" s="52">
        <f>IFERROR(_xll.qlIndexFixing(ONIndex1Y,I1647,TRUE,_xll.ohTrigger(RecalcTrigger,Trigger1Y)),NA())</f>
        <v>1.7195069413453723E-2</v>
      </c>
    </row>
    <row r="1648" spans="2:17" x14ac:dyDescent="0.2">
      <c r="B1648" s="46" t="s">
        <v>42</v>
      </c>
      <c r="D1648" s="49">
        <f>_xll.qlCalendarAdvance(Calendar,$D1647,B1648,"f",FALSE)</f>
        <v>50921</v>
      </c>
      <c r="E1648" s="49">
        <f>_xll.qlInterestRateIndexValueDate(IndexON,D1648)</f>
        <v>50921</v>
      </c>
      <c r="F1648" s="52">
        <f>IFERROR(_xll.qlIndexFixing(IndexON,D1648,TRUE,_xll.ohTrigger(RecalcTrigger,TriggerON)),NA())</f>
        <v>1.6356007776963111E-2</v>
      </c>
      <c r="H1648" s="49">
        <f>_xll.qlCalendarAdvance(Calendar,$H1647,B1648,"f",FALSE)</f>
        <v>50921</v>
      </c>
      <c r="I1648" s="49">
        <f>_xll.qlInterestRateIndexValueDate(Index1M,$H1648)</f>
        <v>50923</v>
      </c>
      <c r="J1648" s="52">
        <f>IFERROR(_xll.qlIndexFixing(Index1M,$H1648,TRUE,_xll.ohTrigger(RecalcTrigger,Trigger1M)),NA())</f>
        <v>1.6267767969934399E-2</v>
      </c>
      <c r="K1648" s="52">
        <f>IFERROR(_xll.qlIndexFixing(ONIndex1M,I1648,TRUE,_xll.ohTrigger(RecalcTrigger,Trigger1M)),NA())</f>
        <v>1.6268215575374612E-2</v>
      </c>
      <c r="L1648" s="52">
        <f>IFERROR(_xll.qlIndexFixing(Index3M,H1648,TRUE,_xll.ohTrigger(RecalcTrigger,Trigger3M)),NA())</f>
        <v>1.666887377367918E-2</v>
      </c>
      <c r="M1648" s="52">
        <f>IFERROR(_xll.qlIndexFixing(ONIndex3M,I1648,TRUE,_xll.ohTrigger(RecalcTrigger,Trigger3M)),NA())</f>
        <v>1.6679427588695006E-2</v>
      </c>
      <c r="N1648" s="52">
        <f>IFERROR(_xll.qlIndexFixing(Index6M,$H1648,TRUE,_xll.ohTrigger(RecalcTrigger,Trigger6M)),NA())</f>
        <v>1.6721218526306467E-2</v>
      </c>
      <c r="O1648" s="52">
        <f>IFERROR(_xll.qlIndexFixing(ONIndex6M,I1648,TRUE,_xll.ohTrigger(RecalcTrigger,Trigger6M)),NA())</f>
        <v>1.6744458472732759E-2</v>
      </c>
      <c r="P1648" s="52">
        <f>IFERROR(_xll.qlIndexFixing(Index1Y,$H1648,TRUE,_xll.ohTrigger(RecalcTrigger,Trigger1Y)),NA())</f>
        <v>1.7225846833179126E-2</v>
      </c>
      <c r="Q1648" s="52">
        <f>IFERROR(_xll.qlIndexFixing(ONIndex1Y,I1648,TRUE,_xll.ohTrigger(RecalcTrigger,Trigger1Y)),NA())</f>
        <v>1.7189264049584096E-2</v>
      </c>
    </row>
    <row r="1649" spans="2:17" x14ac:dyDescent="0.2">
      <c r="B1649" s="46" t="s">
        <v>42</v>
      </c>
      <c r="D1649" s="49">
        <f>_xll.qlCalendarAdvance(Calendar,$D1648,B1649,"f",FALSE)</f>
        <v>50928</v>
      </c>
      <c r="E1649" s="49">
        <f>_xll.qlInterestRateIndexValueDate(IndexON,D1649)</f>
        <v>50928</v>
      </c>
      <c r="F1649" s="52">
        <f>IFERROR(_xll.qlIndexFixing(IndexON,D1649,TRUE,_xll.ohTrigger(RecalcTrigger,TriggerON)),NA())</f>
        <v>1.6348442168903077E-2</v>
      </c>
      <c r="H1649" s="49">
        <f>_xll.qlCalendarAdvance(Calendar,$H1648,B1649,"f",FALSE)</f>
        <v>50928</v>
      </c>
      <c r="I1649" s="49">
        <f>_xll.qlInterestRateIndexValueDate(Index1M,$H1649)</f>
        <v>50930</v>
      </c>
      <c r="J1649" s="52">
        <f>IFERROR(_xll.qlIndexFixing(Index1M,$H1649,TRUE,_xll.ohTrigger(RecalcTrigger,Trigger1M)),NA())</f>
        <v>1.6260609307224283E-2</v>
      </c>
      <c r="K1649" s="52">
        <f>IFERROR(_xll.qlIndexFixing(ONIndex1M,I1649,TRUE,_xll.ohTrigger(RecalcTrigger,Trigger1M)),NA())</f>
        <v>1.6260957536884391E-2</v>
      </c>
      <c r="L1649" s="52">
        <f>IFERROR(_xll.qlIndexFixing(Index3M,H1649,TRUE,_xll.ohTrigger(RecalcTrigger,Trigger3M)),NA())</f>
        <v>1.6661292616197396E-2</v>
      </c>
      <c r="M1649" s="52">
        <f>IFERROR(_xll.qlIndexFixing(ONIndex3M,I1649,TRUE,_xll.ohTrigger(RecalcTrigger,Trigger3M)),NA())</f>
        <v>1.6671518948072617E-2</v>
      </c>
      <c r="N1649" s="52">
        <f>IFERROR(_xll.qlIndexFixing(Index6M,$H1649,TRUE,_xll.ohTrigger(RecalcTrigger,Trigger6M)),NA())</f>
        <v>1.6713918700848041E-2</v>
      </c>
      <c r="O1649" s="52">
        <f>IFERROR(_xll.qlIndexFixing(ONIndex6M,I1649,TRUE,_xll.ohTrigger(RecalcTrigger,Trigger6M)),NA())</f>
        <v>1.6736430003323477E-2</v>
      </c>
      <c r="P1649" s="52">
        <f>IFERROR(_xll.qlIndexFixing(Index1Y,$H1649,TRUE,_xll.ohTrigger(RecalcTrigger,Trigger1Y)),NA())</f>
        <v>1.7222109025047418E-2</v>
      </c>
      <c r="Q1649" s="52">
        <f>IFERROR(_xll.qlIndexFixing(ONIndex1Y,I1649,TRUE,_xll.ohTrigger(RecalcTrigger,Trigger1Y)),NA())</f>
        <v>1.7183533727767042E-2</v>
      </c>
    </row>
    <row r="1650" spans="2:17" x14ac:dyDescent="0.2">
      <c r="B1650" s="46" t="s">
        <v>42</v>
      </c>
      <c r="D1650" s="49">
        <f>_xll.qlCalendarAdvance(Calendar,$D1649,B1650,"f",FALSE)</f>
        <v>50935</v>
      </c>
      <c r="E1650" s="49">
        <f>_xll.qlInterestRateIndexValueDate(IndexON,D1650)</f>
        <v>50935</v>
      </c>
      <c r="F1650" s="52">
        <f>IFERROR(_xll.qlIndexFixing(IndexON,D1650,TRUE,_xll.ohTrigger(RecalcTrigger,TriggerON)),NA())</f>
        <v>1.6340929048697106E-2</v>
      </c>
      <c r="H1650" s="49">
        <f>_xll.qlCalendarAdvance(Calendar,$H1649,B1650,"f",FALSE)</f>
        <v>50935</v>
      </c>
      <c r="I1650" s="49">
        <f>_xll.qlInterestRateIndexValueDate(Index1M,$H1650)</f>
        <v>50937</v>
      </c>
      <c r="J1650" s="52">
        <f>IFERROR(_xll.qlIndexFixing(Index1M,$H1650,TRUE,_xll.ohTrigger(RecalcTrigger,Trigger1M)),NA())</f>
        <v>1.6253517553697361E-2</v>
      </c>
      <c r="K1650" s="52">
        <f>IFERROR(_xll.qlIndexFixing(ONIndex1M,I1650,TRUE,_xll.ohTrigger(RecalcTrigger,Trigger1M)),NA())</f>
        <v>1.6253765837488388E-2</v>
      </c>
      <c r="L1650" s="52">
        <f>IFERROR(_xll.qlIndexFixing(Index3M,H1650,TRUE,_xll.ohTrigger(RecalcTrigger,Trigger3M)),NA())</f>
        <v>1.6653772932726713E-2</v>
      </c>
      <c r="M1650" s="52">
        <f>IFERROR(_xll.qlIndexFixing(ONIndex3M,I1650,TRUE,_xll.ohTrigger(RecalcTrigger,Trigger3M)),NA())</f>
        <v>1.6663669929517511E-2</v>
      </c>
      <c r="N1650" s="52">
        <f>IFERROR(_xll.qlIndexFixing(Index6M,$H1650,TRUE,_xll.ohTrigger(RecalcTrigger,Trigger6M)),NA())</f>
        <v>1.6706684181393719E-2</v>
      </c>
      <c r="O1650" s="52">
        <f>IFERROR(_xll.qlIndexFixing(ONIndex6M,I1650,TRUE,_xll.ohTrigger(RecalcTrigger,Trigger6M)),NA())</f>
        <v>1.6728462940234223E-2</v>
      </c>
      <c r="P1650" s="52">
        <f>IFERROR(_xll.qlIndexFixing(Index1Y,$H1650,TRUE,_xll.ohTrigger(RecalcTrigger,Trigger1Y)),NA())</f>
        <v>1.7218455467686421E-2</v>
      </c>
      <c r="Q1650" s="52">
        <f>IFERROR(_xll.qlIndexFixing(ONIndex1Y,I1650,TRUE,_xll.ohTrigger(RecalcTrigger,Trigger1Y)),NA())</f>
        <v>1.7177878738250385E-2</v>
      </c>
    </row>
    <row r="1651" spans="2:17" x14ac:dyDescent="0.2">
      <c r="B1651" s="46" t="s">
        <v>42</v>
      </c>
      <c r="D1651" s="49">
        <f>_xll.qlCalendarAdvance(Calendar,$D1650,B1651,"f",FALSE)</f>
        <v>50942</v>
      </c>
      <c r="E1651" s="49">
        <f>_xll.qlInterestRateIndexValueDate(IndexON,D1651)</f>
        <v>50942</v>
      </c>
      <c r="F1651" s="52">
        <f>IFERROR(_xll.qlIndexFixing(IndexON,D1651,TRUE,_xll.ohTrigger(RecalcTrigger,TriggerON)),NA())</f>
        <v>1.6333468666624995E-2</v>
      </c>
      <c r="H1651" s="49">
        <f>_xll.qlCalendarAdvance(Calendar,$H1650,B1651,"f",FALSE)</f>
        <v>50942</v>
      </c>
      <c r="I1651" s="49">
        <f>_xll.qlInterestRateIndexValueDate(Index1M,$H1651)</f>
        <v>50944</v>
      </c>
      <c r="J1651" s="52">
        <f>IFERROR(_xll.qlIndexFixing(Index1M,$H1651,TRUE,_xll.ohTrigger(RecalcTrigger,Trigger1M)),NA())</f>
        <v>1.6246492997075979E-2</v>
      </c>
      <c r="K1651" s="52">
        <f>IFERROR(_xll.qlIndexFixing(ONIndex1M,I1651,TRUE,_xll.ohTrigger(RecalcTrigger,Trigger1M)),NA())</f>
        <v>1.624664076455673E-2</v>
      </c>
      <c r="L1651" s="52">
        <f>IFERROR(_xll.qlIndexFixing(Index3M,H1651,TRUE,_xll.ohTrigger(RecalcTrigger,Trigger3M)),NA())</f>
        <v>1.6646314990525515E-2</v>
      </c>
      <c r="M1651" s="52">
        <f>IFERROR(_xll.qlIndexFixing(ONIndex3M,I1651,TRUE,_xll.ohTrigger(RecalcTrigger,Trigger3M)),NA())</f>
        <v>1.6655880799456568E-2</v>
      </c>
      <c r="N1651" s="52">
        <f>IFERROR(_xll.qlIndexFixing(Index6M,$H1651,TRUE,_xll.ohTrigger(RecalcTrigger,Trigger6M)),NA())</f>
        <v>1.6699515237120093E-2</v>
      </c>
      <c r="O1651" s="52">
        <f>IFERROR(_xll.qlIndexFixing(ONIndex6M,I1651,TRUE,_xll.ohTrigger(RecalcTrigger,Trigger6M)),NA())</f>
        <v>1.672055755109092E-2</v>
      </c>
      <c r="P1651" s="52">
        <f>IFERROR(_xll.qlIndexFixing(Index1Y,$H1651,TRUE,_xll.ohTrigger(RecalcTrigger,Trigger1Y)),NA())</f>
        <v>1.7214886455846228E-2</v>
      </c>
      <c r="Q1651" s="52">
        <f>IFERROR(_xll.qlIndexFixing(ONIndex1Y,I1651,TRUE,_xll.ohTrigger(RecalcTrigger,Trigger1Y)),NA())</f>
        <v>1.7172299372001376E-2</v>
      </c>
    </row>
    <row r="1652" spans="2:17" x14ac:dyDescent="0.2">
      <c r="B1652" s="46" t="s">
        <v>42</v>
      </c>
      <c r="D1652" s="49">
        <f>_xll.qlCalendarAdvance(Calendar,$D1651,B1652,"f",FALSE)</f>
        <v>50949</v>
      </c>
      <c r="E1652" s="49">
        <f>_xll.qlInterestRateIndexValueDate(IndexON,D1652)</f>
        <v>50949</v>
      </c>
      <c r="F1652" s="52">
        <f>IFERROR(_xll.qlIndexFixing(IndexON,D1652,TRUE,_xll.ohTrigger(RecalcTrigger,TriggerON)),NA())</f>
        <v>1.6326061272966541E-2</v>
      </c>
      <c r="H1652" s="49">
        <f>_xll.qlCalendarAdvance(Calendar,$H1651,B1652,"f",FALSE)</f>
        <v>50949</v>
      </c>
      <c r="I1652" s="49">
        <f>_xll.qlInterestRateIndexValueDate(Index1M,$H1652)</f>
        <v>50951</v>
      </c>
      <c r="J1652" s="52">
        <f>IFERROR(_xll.qlIndexFixing(Index1M,$H1652,TRUE,_xll.ohTrigger(RecalcTrigger,Trigger1M)),NA())</f>
        <v>1.6239912029357359E-2</v>
      </c>
      <c r="K1652" s="52">
        <f>IFERROR(_xll.qlIndexFixing(ONIndex1M,I1652,TRUE,_xll.ohTrigger(RecalcTrigger,Trigger1M)),NA())</f>
        <v>1.6239582605619418E-2</v>
      </c>
      <c r="L1652" s="52">
        <f>IFERROR(_xll.qlIndexFixing(Index3M,H1652,TRUE,_xll.ohTrigger(RecalcTrigger,Trigger3M)),NA())</f>
        <v>1.6638919056854804E-2</v>
      </c>
      <c r="M1652" s="52">
        <f>IFERROR(_xll.qlIndexFixing(ONIndex3M,I1652,TRUE,_xll.ohTrigger(RecalcTrigger,Trigger3M)),NA())</f>
        <v>1.6648151824476543E-2</v>
      </c>
      <c r="N1652" s="52">
        <f>IFERROR(_xll.qlIndexFixing(Index6M,$H1652,TRUE,_xll.ohTrigger(RecalcTrigger,Trigger6M)),NA())</f>
        <v>1.6692412137206812E-2</v>
      </c>
      <c r="O1652" s="52">
        <f>IFERROR(_xll.qlIndexFixing(ONIndex6M,I1652,TRUE,_xll.ohTrigger(RecalcTrigger,Trigger6M)),NA())</f>
        <v>1.6712714103599424E-2</v>
      </c>
      <c r="P1652" s="52">
        <f>IFERROR(_xll.qlIndexFixing(Index1Y,$H1652,TRUE,_xll.ohTrigger(RecalcTrigger,Trigger1Y)),NA())</f>
        <v>1.7210755532158825E-2</v>
      </c>
      <c r="Q1652" s="52">
        <f>IFERROR(_xll.qlIndexFixing(ONIndex1Y,I1652,TRUE,_xll.ohTrigger(RecalcTrigger,Trigger1Y)),NA())</f>
        <v>1.7166795919267841E-2</v>
      </c>
    </row>
    <row r="1653" spans="2:17" x14ac:dyDescent="0.2">
      <c r="B1653" s="46" t="s">
        <v>42</v>
      </c>
      <c r="D1653" s="49">
        <f>_xll.qlCalendarAdvance(Calendar,$D1652,B1653,"f",FALSE)</f>
        <v>50956</v>
      </c>
      <c r="E1653" s="49">
        <f>_xll.qlInterestRateIndexValueDate(IndexON,D1653)</f>
        <v>50956</v>
      </c>
      <c r="F1653" s="52">
        <f>IFERROR(_xll.qlIndexFixing(IndexON,D1653,TRUE,_xll.ohTrigger(RecalcTrigger,TriggerON)),NA())</f>
        <v>1.6318707117921605E-2</v>
      </c>
      <c r="H1653" s="49">
        <f>_xll.qlCalendarAdvance(Calendar,$H1652,B1653,"f",FALSE)</f>
        <v>50956</v>
      </c>
      <c r="I1653" s="49">
        <f>_xll.qlInterestRateIndexValueDate(Index1M,$H1653)</f>
        <v>50958</v>
      </c>
      <c r="J1653" s="52">
        <f>IFERROR(_xll.qlIndexFixing(Index1M,$H1653,TRUE,_xll.ohTrigger(RecalcTrigger,Trigger1M)),NA())</f>
        <v>1.6232646625466696E-2</v>
      </c>
      <c r="K1653" s="52">
        <f>IFERROR(_xll.qlIndexFixing(ONIndex1M,I1653,TRUE,_xll.ohTrigger(RecalcTrigger,Trigger1M)),NA())</f>
        <v>1.6232591647966643E-2</v>
      </c>
      <c r="L1653" s="52">
        <f>IFERROR(_xll.qlIndexFixing(Index3M,H1653,TRUE,_xll.ohTrigger(RecalcTrigger,Trigger3M)),NA())</f>
        <v>1.6631585398972963E-2</v>
      </c>
      <c r="M1653" s="52">
        <f>IFERROR(_xll.qlIndexFixing(ONIndex3M,I1653,TRUE,_xll.ohTrigger(RecalcTrigger,Trigger3M)),NA())</f>
        <v>1.6640483270924378E-2</v>
      </c>
      <c r="N1653" s="52">
        <f>IFERROR(_xll.qlIndexFixing(Index6M,$H1653,TRUE,_xll.ohTrigger(RecalcTrigger,Trigger6M)),NA())</f>
        <v>1.6685094967447106E-2</v>
      </c>
      <c r="O1653" s="52">
        <f>IFERROR(_xll.qlIndexFixing(ONIndex6M,I1653,TRUE,_xll.ohTrigger(RecalcTrigger,Trigger6M)),NA())</f>
        <v>1.6704932865225786E-2</v>
      </c>
      <c r="P1653" s="52">
        <f>IFERROR(_xll.qlIndexFixing(Index1Y,$H1653,TRUE,_xll.ohTrigger(RecalcTrigger,Trigger1Y)),NA())</f>
        <v>1.7208003247814414E-2</v>
      </c>
      <c r="Q1653" s="52">
        <f>IFERROR(_xll.qlIndexFixing(ONIndex1Y,I1653,TRUE,_xll.ohTrigger(RecalcTrigger,Trigger1Y)),NA())</f>
        <v>1.7161368670857158E-2</v>
      </c>
    </row>
    <row r="1654" spans="2:17" x14ac:dyDescent="0.2">
      <c r="B1654" s="46" t="s">
        <v>42</v>
      </c>
      <c r="D1654" s="49">
        <f>_xll.qlCalendarAdvance(Calendar,$D1653,B1654,"f",FALSE)</f>
        <v>50963</v>
      </c>
      <c r="E1654" s="49">
        <f>_xll.qlInterestRateIndexValueDate(IndexON,D1654)</f>
        <v>50963</v>
      </c>
      <c r="F1654" s="52">
        <f>IFERROR(_xll.qlIndexFixing(IndexON,D1654,TRUE,_xll.ohTrigger(RecalcTrigger,TriggerON)),NA())</f>
        <v>1.6311406451929855E-2</v>
      </c>
      <c r="H1654" s="49">
        <f>_xll.qlCalendarAdvance(Calendar,$H1653,B1654,"f",FALSE)</f>
        <v>50963</v>
      </c>
      <c r="I1654" s="49">
        <f>_xll.qlInterestRateIndexValueDate(Index1M,$H1654)</f>
        <v>50965</v>
      </c>
      <c r="J1654" s="52">
        <f>IFERROR(_xll.qlIndexFixing(Index1M,$H1654,TRUE,_xll.ohTrigger(RecalcTrigger,Trigger1M)),NA())</f>
        <v>1.6225825385923487E-2</v>
      </c>
      <c r="K1654" s="52">
        <f>IFERROR(_xll.qlIndexFixing(ONIndex1M,I1654,TRUE,_xll.ohTrigger(RecalcTrigger,Trigger1M)),NA())</f>
        <v>1.6225668179128405E-2</v>
      </c>
      <c r="L1654" s="52">
        <f>IFERROR(_xll.qlIndexFixing(Index3M,H1654,TRUE,_xll.ohTrigger(RecalcTrigger,Trigger3M)),NA())</f>
        <v>1.6624314284142731E-2</v>
      </c>
      <c r="M1654" s="52">
        <f>IFERROR(_xll.qlIndexFixing(ONIndex3M,I1654,TRUE,_xll.ohTrigger(RecalcTrigger,Trigger3M)),NA())</f>
        <v>1.6632875405386827E-2</v>
      </c>
      <c r="N1654" s="52">
        <f>IFERROR(_xll.qlIndexFixing(Index6M,$H1654,TRUE,_xll.ohTrigger(RecalcTrigger,Trigger6M)),NA())</f>
        <v>1.6678137914613068E-2</v>
      </c>
      <c r="O1654" s="52">
        <f>IFERROR(_xll.qlIndexFixing(ONIndex6M,I1654,TRUE,_xll.ohTrigger(RecalcTrigger,Trigger6M)),NA())</f>
        <v>1.6697214103835734E-2</v>
      </c>
      <c r="P1654" s="52">
        <f>IFERROR(_xll.qlIndexFixing(Index1Y,$H1654,TRUE,_xll.ohTrigger(RecalcTrigger,Trigger1Y)),NA())</f>
        <v>1.7204689641210528E-2</v>
      </c>
      <c r="Q1654" s="52">
        <f>IFERROR(_xll.qlIndexFixing(ONIndex1Y,I1654,TRUE,_xll.ohTrigger(RecalcTrigger,Trigger1Y)),NA())</f>
        <v>1.715601791725696E-2</v>
      </c>
    </row>
    <row r="1655" spans="2:17" x14ac:dyDescent="0.2">
      <c r="B1655" s="46" t="s">
        <v>42</v>
      </c>
      <c r="D1655" s="49">
        <f>_xll.qlCalendarAdvance(Calendar,$D1654,B1655,"f",FALSE)</f>
        <v>50970</v>
      </c>
      <c r="E1655" s="49">
        <f>_xll.qlInterestRateIndexValueDate(IndexON,D1655)</f>
        <v>50970</v>
      </c>
      <c r="F1655" s="52">
        <f>IFERROR(_xll.qlIndexFixing(IndexON,D1655,TRUE,_xll.ohTrigger(RecalcTrigger,TriggerON)),NA())</f>
        <v>1.6304159525111217E-2</v>
      </c>
      <c r="H1655" s="49">
        <f>_xll.qlCalendarAdvance(Calendar,$H1654,B1655,"f",FALSE)</f>
        <v>50970</v>
      </c>
      <c r="I1655" s="49">
        <f>_xll.qlInterestRateIndexValueDate(Index1M,$H1655)</f>
        <v>50972</v>
      </c>
      <c r="J1655" s="52">
        <f>IFERROR(_xll.qlIndexFixing(Index1M,$H1655,TRUE,_xll.ohTrigger(RecalcTrigger,Trigger1M)),NA())</f>
        <v>1.6219072494197684E-2</v>
      </c>
      <c r="K1655" s="52">
        <f>IFERROR(_xll.qlIndexFixing(ONIndex1M,I1655,TRUE,_xll.ohTrigger(RecalcTrigger,Trigger1M)),NA())</f>
        <v>1.6218812486554768E-2</v>
      </c>
      <c r="L1655" s="52">
        <f>IFERROR(_xll.qlIndexFixing(Index3M,H1655,TRUE,_xll.ohTrigger(RecalcTrigger,Trigger3M)),NA())</f>
        <v>1.6617105979627709E-2</v>
      </c>
      <c r="M1655" s="52">
        <f>IFERROR(_xll.qlIndexFixing(ONIndex3M,I1655,TRUE,_xll.ohTrigger(RecalcTrigger,Trigger3M)),NA())</f>
        <v>1.6625328494130898E-2</v>
      </c>
      <c r="N1655" s="52">
        <f>IFERROR(_xll.qlIndexFixing(Index6M,$H1655,TRUE,_xll.ohTrigger(RecalcTrigger,Trigger6M)),NA())</f>
        <v>1.6671247581004873E-2</v>
      </c>
      <c r="O1655" s="52">
        <f>IFERROR(_xll.qlIndexFixing(ONIndex6M,I1655,TRUE,_xll.ohTrigger(RecalcTrigger,Trigger6M)),NA())</f>
        <v>1.6689558086815381E-2</v>
      </c>
      <c r="P1655" s="52">
        <f>IFERROR(_xll.qlIndexFixing(Index1Y,$H1655,TRUE,_xll.ohTrigger(RecalcTrigger,Trigger1Y)),NA())</f>
        <v>1.7201461759302459E-2</v>
      </c>
      <c r="Q1655" s="52">
        <f>IFERROR(_xll.qlIndexFixing(ONIndex1Y,I1655,TRUE,_xll.ohTrigger(RecalcTrigger,Trigger1Y)),NA())</f>
        <v>1.7150743949034819E-2</v>
      </c>
    </row>
    <row r="1656" spans="2:17" x14ac:dyDescent="0.2">
      <c r="B1656" s="46" t="s">
        <v>42</v>
      </c>
      <c r="D1656" s="49">
        <f>_xll.qlCalendarAdvance(Calendar,$D1655,B1656,"f",FALSE)</f>
        <v>50977</v>
      </c>
      <c r="E1656" s="49">
        <f>_xll.qlInterestRateIndexValueDate(IndexON,D1656)</f>
        <v>50977</v>
      </c>
      <c r="F1656" s="52">
        <f>IFERROR(_xll.qlIndexFixing(IndexON,D1656,TRUE,_xll.ohTrigger(RecalcTrigger,TriggerON)),NA())</f>
        <v>1.6296966587745487E-2</v>
      </c>
      <c r="H1656" s="49">
        <f>_xll.qlCalendarAdvance(Calendar,$H1655,B1656,"f",FALSE)</f>
        <v>50977</v>
      </c>
      <c r="I1656" s="49">
        <f>_xll.qlInterestRateIndexValueDate(Index1M,$H1656)</f>
        <v>50979</v>
      </c>
      <c r="J1656" s="52">
        <f>IFERROR(_xll.qlIndexFixing(Index1M,$H1656,TRUE,_xll.ohTrigger(RecalcTrigger,Trigger1M)),NA())</f>
        <v>1.621238823801413E-2</v>
      </c>
      <c r="K1656" s="52">
        <f>IFERROR(_xll.qlIndexFixing(ONIndex1M,I1656,TRUE,_xll.ohTrigger(RecalcTrigger,Trigger1M)),NA())</f>
        <v>1.6212024857695795E-2</v>
      </c>
      <c r="L1656" s="52">
        <f>IFERROR(_xll.qlIndexFixing(Index3M,H1656,TRUE,_xll.ohTrigger(RecalcTrigger,Trigger3M)),NA())</f>
        <v>1.6609960752687156E-2</v>
      </c>
      <c r="M1656" s="52">
        <f>IFERROR(_xll.qlIndexFixing(ONIndex3M,I1656,TRUE,_xll.ohTrigger(RecalcTrigger,Trigger3M)),NA())</f>
        <v>1.6617842803983152E-2</v>
      </c>
      <c r="N1656" s="52">
        <f>IFERROR(_xll.qlIndexFixing(Index6M,$H1656,TRUE,_xll.ohTrigger(RecalcTrigger,Trigger6M)),NA())</f>
        <v>1.6664424235839428E-2</v>
      </c>
      <c r="O1656" s="52">
        <f>IFERROR(_xll.qlIndexFixing(ONIndex6M,I1656,TRUE,_xll.ohTrigger(RecalcTrigger,Trigger6M)),NA())</f>
        <v>1.6681965081870587E-2</v>
      </c>
      <c r="P1656" s="52">
        <f>IFERROR(_xll.qlIndexFixing(Index1Y,$H1656,TRUE,_xll.ohTrigger(RecalcTrigger,Trigger1Y)),NA())</f>
        <v>1.7198319896929368E-2</v>
      </c>
      <c r="Q1656" s="52">
        <f>IFERROR(_xll.qlIndexFixing(ONIndex1Y,I1656,TRUE,_xll.ohTrigger(RecalcTrigger,Trigger1Y)),NA())</f>
        <v>1.7145547056758303E-2</v>
      </c>
    </row>
    <row r="1657" spans="2:17" x14ac:dyDescent="0.2">
      <c r="B1657" s="46" t="s">
        <v>42</v>
      </c>
      <c r="D1657" s="49">
        <f>_xll.qlCalendarAdvance(Calendar,$D1656,B1657,"f",FALSE)</f>
        <v>50984</v>
      </c>
      <c r="E1657" s="49">
        <f>_xll.qlInterestRateIndexValueDate(IndexON,D1657)</f>
        <v>50984</v>
      </c>
      <c r="F1657" s="52">
        <f>IFERROR(_xll.qlIndexFixing(IndexON,D1657,TRUE,_xll.ohTrigger(RecalcTrigger,TriggerON)),NA())</f>
        <v>1.6289827890352271E-2</v>
      </c>
      <c r="H1657" s="49">
        <f>_xll.qlCalendarAdvance(Calendar,$H1656,B1657,"f",FALSE)</f>
        <v>50984</v>
      </c>
      <c r="I1657" s="49">
        <f>_xll.qlInterestRateIndexValueDate(Index1M,$H1657)</f>
        <v>50986</v>
      </c>
      <c r="J1657" s="52">
        <f>IFERROR(_xll.qlIndexFixing(Index1M,$H1657,TRUE,_xll.ohTrigger(RecalcTrigger,Trigger1M)),NA())</f>
        <v>1.6205772905097671E-2</v>
      </c>
      <c r="K1657" s="52">
        <f>IFERROR(_xll.qlIndexFixing(ONIndex1M,I1657,TRUE,_xll.ohTrigger(RecalcTrigger,Trigger1M)),NA())</f>
        <v>1.620530558000155E-2</v>
      </c>
      <c r="L1657" s="52">
        <f>IFERROR(_xll.qlIndexFixing(Index3M,H1657,TRUE,_xll.ohTrigger(RecalcTrigger,Trigger3M)),NA())</f>
        <v>1.6602878870589019E-2</v>
      </c>
      <c r="M1657" s="52">
        <f>IFERROR(_xll.qlIndexFixing(ONIndex3M,I1657,TRUE,_xll.ohTrigger(RecalcTrigger,Trigger3M)),NA())</f>
        <v>1.6610418601290533E-2</v>
      </c>
      <c r="N1657" s="52">
        <f>IFERROR(_xll.qlIndexFixing(Index6M,$H1657,TRUE,_xll.ohTrigger(RecalcTrigger,Trigger6M)),NA())</f>
        <v>1.6657668148337079E-2</v>
      </c>
      <c r="O1657" s="52">
        <f>IFERROR(_xll.qlIndexFixing(ONIndex6M,I1657,TRUE,_xll.ohTrigger(RecalcTrigger,Trigger6M)),NA())</f>
        <v>1.6674435356707207E-2</v>
      </c>
      <c r="P1657" s="52">
        <f>IFERROR(_xll.qlIndexFixing(Index1Y,$H1657,TRUE,_xll.ohTrigger(RecalcTrigger,Trigger1Y)),NA())</f>
        <v>1.7195264348948427E-2</v>
      </c>
      <c r="Q1657" s="52">
        <f>IFERROR(_xll.qlIndexFixing(ONIndex1Y,I1657,TRUE,_xll.ohTrigger(RecalcTrigger,Trigger1Y)),NA())</f>
        <v>1.7140427530994984E-2</v>
      </c>
    </row>
    <row r="1658" spans="2:17" x14ac:dyDescent="0.2">
      <c r="B1658" s="46" t="s">
        <v>42</v>
      </c>
      <c r="D1658" s="49">
        <f>_xll.qlCalendarAdvance(Calendar,$D1657,B1658,"f",FALSE)</f>
        <v>50991</v>
      </c>
      <c r="E1658" s="49">
        <f>_xll.qlInterestRateIndexValueDate(IndexON,D1658)</f>
        <v>50991</v>
      </c>
      <c r="F1658" s="52">
        <f>IFERROR(_xll.qlIndexFixing(IndexON,D1658,TRUE,_xll.ohTrigger(RecalcTrigger,TriggerON)),NA())</f>
        <v>1.6282743682971557E-2</v>
      </c>
      <c r="H1658" s="49">
        <f>_xll.qlCalendarAdvance(Calendar,$H1657,B1658,"f",FALSE)</f>
        <v>50991</v>
      </c>
      <c r="I1658" s="49">
        <f>_xll.qlInterestRateIndexValueDate(Index1M,$H1658)</f>
        <v>50993</v>
      </c>
      <c r="J1658" s="52">
        <f>IFERROR(_xll.qlIndexFixing(Index1M,$H1658,TRUE,_xll.ohTrigger(RecalcTrigger,Trigger1M)),NA())</f>
        <v>1.6199226783178144E-2</v>
      </c>
      <c r="K1658" s="52">
        <f>IFERROR(_xll.qlIndexFixing(ONIndex1M,I1658,TRUE,_xll.ohTrigger(RecalcTrigger,Trigger1M)),NA())</f>
        <v>1.6198654941002033E-2</v>
      </c>
      <c r="L1658" s="52">
        <f>IFERROR(_xll.qlIndexFixing(Index3M,H1658,TRUE,_xll.ohTrigger(RecalcTrigger,Trigger3M)),NA())</f>
        <v>1.6595860600598634E-2</v>
      </c>
      <c r="M1658" s="52">
        <f>IFERROR(_xll.qlIndexFixing(ONIndex3M,I1658,TRUE,_xll.ohTrigger(RecalcTrigger,Trigger3M)),NA())</f>
        <v>1.6603056152479923E-2</v>
      </c>
      <c r="N1658" s="52">
        <f>IFERROR(_xll.qlIndexFixing(Index6M,$H1658,TRUE,_xll.ohTrigger(RecalcTrigger,Trigger6M)),NA())</f>
        <v>1.665097958771989E-2</v>
      </c>
      <c r="O1658" s="52">
        <f>IFERROR(_xll.qlIndexFixing(ONIndex6M,I1658,TRUE,_xll.ohTrigger(RecalcTrigger,Trigger6M)),NA())</f>
        <v>1.6666969178871227E-2</v>
      </c>
      <c r="P1658" s="52">
        <f>IFERROR(_xll.qlIndexFixing(Index1Y,$H1658,TRUE,_xll.ohTrigger(RecalcTrigger,Trigger1Y)),NA())</f>
        <v>1.7192295410235724E-2</v>
      </c>
      <c r="Q1658" s="52">
        <f>IFERROR(_xll.qlIndexFixing(ONIndex1Y,I1658,TRUE,_xll.ohTrigger(RecalcTrigger,Trigger1Y)),NA())</f>
        <v>1.713538566231243E-2</v>
      </c>
    </row>
    <row r="1659" spans="2:17" x14ac:dyDescent="0.2">
      <c r="B1659" s="46" t="s">
        <v>42</v>
      </c>
      <c r="D1659" s="49">
        <f>_xll.qlCalendarAdvance(Calendar,$D1658,B1659,"f",FALSE)</f>
        <v>50998</v>
      </c>
      <c r="E1659" s="49">
        <f>_xll.qlInterestRateIndexValueDate(IndexON,D1659)</f>
        <v>50998</v>
      </c>
      <c r="F1659" s="52">
        <f>IFERROR(_xll.qlIndexFixing(IndexON,D1659,TRUE,_xll.ohTrigger(RecalcTrigger,TriggerON)),NA())</f>
        <v>1.6275714215963077E-2</v>
      </c>
      <c r="H1659" s="49">
        <f>_xll.qlCalendarAdvance(Calendar,$H1658,B1659,"f",FALSE)</f>
        <v>50998</v>
      </c>
      <c r="I1659" s="49">
        <f>_xll.qlInterestRateIndexValueDate(Index1M,$H1659)</f>
        <v>51000</v>
      </c>
      <c r="J1659" s="52">
        <f>IFERROR(_xll.qlIndexFixing(Index1M,$H1659,TRUE,_xll.ohTrigger(RecalcTrigger,Trigger1M)),NA())</f>
        <v>1.619275015998789E-2</v>
      </c>
      <c r="K1659" s="52">
        <f>IFERROR(_xll.qlIndexFixing(ONIndex1M,I1659,TRUE,_xll.ohTrigger(RecalcTrigger,Trigger1M)),NA())</f>
        <v>1.61920732279075E-2</v>
      </c>
      <c r="L1659" s="52">
        <f>IFERROR(_xll.qlIndexFixing(Index3M,H1659,TRUE,_xll.ohTrigger(RecalcTrigger,Trigger3M)),NA())</f>
        <v>1.6588906209981345E-2</v>
      </c>
      <c r="M1659" s="52">
        <f>IFERROR(_xll.qlIndexFixing(ONIndex3M,I1659,TRUE,_xll.ohTrigger(RecalcTrigger,Trigger3M)),NA())</f>
        <v>1.6595755724058137E-2</v>
      </c>
      <c r="N1659" s="52">
        <f>IFERROR(_xll.qlIndexFixing(Index6M,$H1659,TRUE,_xll.ohTrigger(RecalcTrigger,Trigger6M)),NA())</f>
        <v>1.6644358823215508E-2</v>
      </c>
      <c r="O1659" s="52">
        <f>IFERROR(_xll.qlIndexFixing(ONIndex6M,I1659,TRUE,_xll.ohTrigger(RecalcTrigger,Trigger6M)),NA())</f>
        <v>1.6659566816148441E-2</v>
      </c>
      <c r="P1659" s="52">
        <f>IFERROR(_xll.qlIndexFixing(Index1Y,$H1659,TRUE,_xll.ohTrigger(RecalcTrigger,Trigger1Y)),NA())</f>
        <v>1.7189413375686451E-2</v>
      </c>
      <c r="Q1659" s="52">
        <f>IFERROR(_xll.qlIndexFixing(ONIndex1Y,I1659,TRUE,_xll.ohTrigger(RecalcTrigger,Trigger1Y)),NA())</f>
        <v>1.7130421741358148E-2</v>
      </c>
    </row>
    <row r="1660" spans="2:17" x14ac:dyDescent="0.2">
      <c r="B1660" s="46" t="s">
        <v>42</v>
      </c>
      <c r="D1660" s="49">
        <f>_xll.qlCalendarAdvance(Calendar,$D1659,B1660,"f",FALSE)</f>
        <v>51005</v>
      </c>
      <c r="E1660" s="49">
        <f>_xll.qlInterestRateIndexValueDate(IndexON,D1660)</f>
        <v>51005</v>
      </c>
      <c r="F1660" s="52">
        <f>IFERROR(_xll.qlIndexFixing(IndexON,D1660,TRUE,_xll.ohTrigger(RecalcTrigger,TriggerON)),NA())</f>
        <v>1.6268739739526694E-2</v>
      </c>
      <c r="H1660" s="49">
        <f>_xll.qlCalendarAdvance(Calendar,$H1659,B1660,"f",FALSE)</f>
        <v>51005</v>
      </c>
      <c r="I1660" s="49">
        <f>_xll.qlInterestRateIndexValueDate(Index1M,$H1660)</f>
        <v>51007</v>
      </c>
      <c r="J1660" s="52">
        <f>IFERROR(_xll.qlIndexFixing(Index1M,$H1660,TRUE,_xll.ohTrigger(RecalcTrigger,Trigger1M)),NA())</f>
        <v>1.6186343323254249E-2</v>
      </c>
      <c r="K1660" s="52">
        <f>IFERROR(_xll.qlIndexFixing(ONIndex1M,I1660,TRUE,_xll.ohTrigger(RecalcTrigger,Trigger1M)),NA())</f>
        <v>1.6185560728327886E-2</v>
      </c>
      <c r="L1660" s="52">
        <f>IFERROR(_xll.qlIndexFixing(Index3M,H1660,TRUE,_xll.ohTrigger(RecalcTrigger,Trigger3M)),NA())</f>
        <v>1.6582015966005968E-2</v>
      </c>
      <c r="M1660" s="52">
        <f>IFERROR(_xll.qlIndexFixing(ONIndex3M,I1660,TRUE,_xll.ohTrigger(RecalcTrigger,Trigger3M)),NA())</f>
        <v>1.6588517582531992E-2</v>
      </c>
      <c r="N1660" s="52">
        <f>IFERROR(_xll.qlIndexFixing(Index6M,$H1660,TRUE,_xll.ohTrigger(RecalcTrigger,Trigger6M)),NA())</f>
        <v>1.6637806124053307E-2</v>
      </c>
      <c r="O1660" s="52">
        <f>IFERROR(_xll.qlIndexFixing(ONIndex6M,I1660,TRUE,_xll.ohTrigger(RecalcTrigger,Trigger6M)),NA())</f>
        <v>1.6652228535924962E-2</v>
      </c>
      <c r="P1660" s="52">
        <f>IFERROR(_xll.qlIndexFixing(Index1Y,$H1660,TRUE,_xll.ohTrigger(RecalcTrigger,Trigger1Y)),NA())</f>
        <v>1.7186618540215352E-2</v>
      </c>
      <c r="Q1660" s="52">
        <f>IFERROR(_xll.qlIndexFixing(ONIndex1Y,I1660,TRUE,_xll.ohTrigger(RecalcTrigger,Trigger1Y)),NA())</f>
        <v>1.7125536058699709E-2</v>
      </c>
    </row>
    <row r="1661" spans="2:17" x14ac:dyDescent="0.2">
      <c r="B1661" s="46" t="s">
        <v>42</v>
      </c>
      <c r="D1661" s="49">
        <f>_xll.qlCalendarAdvance(Calendar,$D1660,B1661,"f",FALSE)</f>
        <v>51012</v>
      </c>
      <c r="E1661" s="49">
        <f>_xll.qlInterestRateIndexValueDate(IndexON,D1661)</f>
        <v>51012</v>
      </c>
      <c r="F1661" s="52">
        <f>IFERROR(_xll.qlIndexFixing(IndexON,D1661,TRUE,_xll.ohTrigger(RecalcTrigger,TriggerON)),NA())</f>
        <v>1.6261820504102076E-2</v>
      </c>
      <c r="H1661" s="49">
        <f>_xll.qlCalendarAdvance(Calendar,$H1660,B1661,"f",FALSE)</f>
        <v>51012</v>
      </c>
      <c r="I1661" s="49">
        <f>_xll.qlInterestRateIndexValueDate(Index1M,$H1661)</f>
        <v>51014</v>
      </c>
      <c r="J1661" s="52">
        <f>IFERROR(_xll.qlIndexFixing(Index1M,$H1661,TRUE,_xll.ohTrigger(RecalcTrigger,Trigger1M)),NA())</f>
        <v>1.6180006560709559E-2</v>
      </c>
      <c r="K1661" s="52">
        <f>IFERROR(_xll.qlIndexFixing(ONIndex1M,I1661,TRUE,_xll.ohTrigger(RecalcTrigger,Trigger1M)),NA())</f>
        <v>1.6179117729793191E-2</v>
      </c>
      <c r="L1661" s="52">
        <f>IFERROR(_xll.qlIndexFixing(Index3M,H1661,TRUE,_xll.ohTrigger(RecalcTrigger,Trigger3M)),NA())</f>
        <v>1.6575284435544121E-2</v>
      </c>
      <c r="M1661" s="52">
        <f>IFERROR(_xll.qlIndexFixing(ONIndex3M,I1661,TRUE,_xll.ohTrigger(RecalcTrigger,Trigger3M)),NA())</f>
        <v>1.6581341994328369E-2</v>
      </c>
      <c r="N1661" s="52">
        <f>IFERROR(_xll.qlIndexFixing(Index6M,$H1661,TRUE,_xll.ohTrigger(RecalcTrigger,Trigger6M)),NA())</f>
        <v>1.6631549179545593E-2</v>
      </c>
      <c r="O1661" s="52">
        <f>IFERROR(_xll.qlIndexFixing(ONIndex6M,I1661,TRUE,_xll.ohTrigger(RecalcTrigger,Trigger6M)),NA())</f>
        <v>1.6644954605906648E-2</v>
      </c>
      <c r="P1661" s="52">
        <f>IFERROR(_xll.qlIndexFixing(Index1Y,$H1661,TRUE,_xll.ohTrigger(RecalcTrigger,Trigger1Y)),NA())</f>
        <v>1.7183911198755859E-2</v>
      </c>
      <c r="Q1661" s="52">
        <f>IFERROR(_xll.qlIndexFixing(ONIndex1Y,I1661,TRUE,_xll.ohTrigger(RecalcTrigger,Trigger1Y)),NA())</f>
        <v>1.7120728904904681E-2</v>
      </c>
    </row>
    <row r="1662" spans="2:17" x14ac:dyDescent="0.2">
      <c r="B1662" s="46" t="s">
        <v>42</v>
      </c>
      <c r="D1662" s="49">
        <f>_xll.qlCalendarAdvance(Calendar,$D1661,B1662,"f",FALSE)</f>
        <v>51019</v>
      </c>
      <c r="E1662" s="49">
        <f>_xll.qlInterestRateIndexValueDate(IndexON,D1662)</f>
        <v>51019</v>
      </c>
      <c r="F1662" s="52">
        <f>IFERROR(_xll.qlIndexFixing(IndexON,D1662,TRUE,_xll.ohTrigger(RecalcTrigger,TriggerON)),NA())</f>
        <v>1.6254956759889083E-2</v>
      </c>
      <c r="H1662" s="49">
        <f>_xll.qlCalendarAdvance(Calendar,$H1661,B1662,"f",FALSE)</f>
        <v>51019</v>
      </c>
      <c r="I1662" s="49">
        <f>_xll.qlInterestRateIndexValueDate(Index1M,$H1662)</f>
        <v>51021</v>
      </c>
      <c r="J1662" s="52">
        <f>IFERROR(_xll.qlIndexFixing(Index1M,$H1662,TRUE,_xll.ohTrigger(RecalcTrigger,Trigger1M)),NA())</f>
        <v>1.6173740160083661E-2</v>
      </c>
      <c r="K1662" s="52">
        <f>IFERROR(_xll.qlIndexFixing(ONIndex1M,I1662,TRUE,_xll.ohTrigger(RecalcTrigger,Trigger1M)),NA())</f>
        <v>1.6172744519513671E-2</v>
      </c>
      <c r="L1662" s="52">
        <f>IFERROR(_xll.qlIndexFixing(Index3M,H1662,TRUE,_xll.ohTrigger(RecalcTrigger,Trigger3M)),NA())</f>
        <v>1.6568518926882689E-2</v>
      </c>
      <c r="M1662" s="52">
        <f>IFERROR(_xll.qlIndexFixing(ONIndex3M,I1662,TRUE,_xll.ohTrigger(RecalcTrigger,Trigger3M)),NA())</f>
        <v>1.6574229225954085E-2</v>
      </c>
      <c r="N1662" s="52">
        <f>IFERROR(_xll.qlIndexFixing(Index6M,$H1662,TRUE,_xll.ohTrigger(RecalcTrigger,Trigger6M)),NA())</f>
        <v>1.6625114636615028E-2</v>
      </c>
      <c r="O1662" s="52">
        <f>IFERROR(_xll.qlIndexFixing(ONIndex6M,I1662,TRUE,_xll.ohTrigger(RecalcTrigger,Trigger6M)),NA())</f>
        <v>1.6637745293799355E-2</v>
      </c>
      <c r="P1662" s="52">
        <f>IFERROR(_xll.qlIndexFixing(Index1Y,$H1662,TRUE,_xll.ohTrigger(RecalcTrigger,Trigger1Y)),NA())</f>
        <v>1.7181291646262239E-2</v>
      </c>
      <c r="Q1662" s="52">
        <f>IFERROR(_xll.qlIndexFixing(ONIndex1Y,I1662,TRUE,_xll.ohTrigger(RecalcTrigger,Trigger1Y)),NA())</f>
        <v>1.7116000570380763E-2</v>
      </c>
    </row>
    <row r="1663" spans="2:17" x14ac:dyDescent="0.2">
      <c r="B1663" s="46" t="s">
        <v>42</v>
      </c>
      <c r="D1663" s="49">
        <f>_xll.qlCalendarAdvance(Calendar,$D1662,B1663,"f",FALSE)</f>
        <v>51026</v>
      </c>
      <c r="E1663" s="49">
        <f>_xll.qlInterestRateIndexValueDate(IndexON,D1663)</f>
        <v>51026</v>
      </c>
      <c r="F1663" s="52">
        <f>IFERROR(_xll.qlIndexFixing(IndexON,D1663,TRUE,_xll.ohTrigger(RecalcTrigger,TriggerON)),NA())</f>
        <v>1.6248148757087577E-2</v>
      </c>
      <c r="H1663" s="49">
        <f>_xll.qlCalendarAdvance(Calendar,$H1662,B1663,"f",FALSE)</f>
        <v>51026</v>
      </c>
      <c r="I1663" s="49">
        <f>_xll.qlInterestRateIndexValueDate(Index1M,$H1663)</f>
        <v>51028</v>
      </c>
      <c r="J1663" s="52">
        <f>IFERROR(_xll.qlIndexFixing(Index1M,$H1663,TRUE,_xll.ohTrigger(RecalcTrigger,Trigger1M)),NA())</f>
        <v>1.6167544409108892E-2</v>
      </c>
      <c r="K1663" s="52">
        <f>IFERROR(_xll.qlIndexFixing(ONIndex1M,I1663,TRUE,_xll.ohTrigger(RecalcTrigger,Trigger1M)),NA())</f>
        <v>1.6166441385179198E-2</v>
      </c>
      <c r="L1663" s="52">
        <f>IFERROR(_xll.qlIndexFixing(Index3M,H1663,TRUE,_xll.ohTrigger(RecalcTrigger,Trigger3M)),NA())</f>
        <v>1.6561818344475523E-2</v>
      </c>
      <c r="M1663" s="52">
        <f>IFERROR(_xll.qlIndexFixing(ONIndex3M,I1663,TRUE,_xll.ohTrigger(RecalcTrigger,Trigger3M)),NA())</f>
        <v>1.6567179544155763E-2</v>
      </c>
      <c r="N1663" s="52">
        <f>IFERROR(_xll.qlIndexFixing(Index6M,$H1663,TRUE,_xll.ohTrigger(RecalcTrigger,Trigger6M)),NA())</f>
        <v>1.6618748876705058E-2</v>
      </c>
      <c r="O1663" s="52">
        <f>IFERROR(_xll.qlIndexFixing(ONIndex6M,I1663,TRUE,_xll.ohTrigger(RecalcTrigger,Trigger6M)),NA())</f>
        <v>1.6630600867229006E-2</v>
      </c>
      <c r="P1663" s="52">
        <f>IFERROR(_xll.qlIndexFixing(Index1Y,$H1663,TRUE,_xll.ohTrigger(RecalcTrigger,Trigger1Y)),NA())</f>
        <v>1.7178760177708332E-2</v>
      </c>
      <c r="Q1663" s="52">
        <f>IFERROR(_xll.qlIndexFixing(ONIndex1Y,I1663,TRUE,_xll.ohTrigger(RecalcTrigger,Trigger1Y)),NA())</f>
        <v>1.7111351345935333E-2</v>
      </c>
    </row>
    <row r="1664" spans="2:17" x14ac:dyDescent="0.2">
      <c r="B1664" s="46" t="s">
        <v>42</v>
      </c>
      <c r="D1664" s="49">
        <f>_xll.qlCalendarAdvance(Calendar,$D1663,B1664,"f",FALSE)</f>
        <v>51033</v>
      </c>
      <c r="E1664" s="49">
        <f>_xll.qlInterestRateIndexValueDate(IndexON,D1664)</f>
        <v>51033</v>
      </c>
      <c r="F1664" s="52">
        <f>IFERROR(_xll.qlIndexFixing(IndexON,D1664,TRUE,_xll.ohTrigger(RecalcTrigger,TriggerON)),NA())</f>
        <v>1.6241396746217163E-2</v>
      </c>
      <c r="H1664" s="49">
        <f>_xll.qlCalendarAdvance(Calendar,$H1663,B1664,"f",FALSE)</f>
        <v>51033</v>
      </c>
      <c r="I1664" s="49">
        <f>_xll.qlInterestRateIndexValueDate(Index1M,$H1664)</f>
        <v>51035</v>
      </c>
      <c r="J1664" s="52">
        <f>IFERROR(_xll.qlIndexFixing(Index1M,$H1664,TRUE,_xll.ohTrigger(RecalcTrigger,Trigger1M)),NA())</f>
        <v>1.616141959551759E-2</v>
      </c>
      <c r="K1664" s="52">
        <f>IFERROR(_xll.qlIndexFixing(ONIndex1M,I1664,TRUE,_xll.ohTrigger(RecalcTrigger,Trigger1M)),NA())</f>
        <v>1.6160208614000027E-2</v>
      </c>
      <c r="L1664" s="52">
        <f>IFERROR(_xll.qlIndexFixing(Index3M,H1664,TRUE,_xll.ohTrigger(RecalcTrigger,Trigger3M)),NA())</f>
        <v>1.6555182955589266E-2</v>
      </c>
      <c r="M1664" s="52">
        <f>IFERROR(_xll.qlIndexFixing(ONIndex3M,I1664,TRUE,_xll.ohTrigger(RecalcTrigger,Trigger3M)),NA())</f>
        <v>1.6560193214960606E-2</v>
      </c>
      <c r="N1664" s="52">
        <f>IFERROR(_xll.qlIndexFixing(Index6M,$H1664,TRUE,_xll.ohTrigger(RecalcTrigger,Trigger6M)),NA())</f>
        <v>1.6612452169023642E-2</v>
      </c>
      <c r="O1664" s="52">
        <f>IFERROR(_xll.qlIndexFixing(ONIndex6M,I1664,TRUE,_xll.ohTrigger(RecalcTrigger,Trigger6M)),NA())</f>
        <v>1.6623521593821522E-2</v>
      </c>
      <c r="P1664" s="52">
        <f>IFERROR(_xll.qlIndexFixing(Index1Y,$H1664,TRUE,_xll.ohTrigger(RecalcTrigger,Trigger1Y)),NA())</f>
        <v>1.717631708808794E-2</v>
      </c>
      <c r="Q1664" s="52">
        <f>IFERROR(_xll.qlIndexFixing(ONIndex1Y,I1664,TRUE,_xll.ohTrigger(RecalcTrigger,Trigger1Y)),NA())</f>
        <v>1.7106781521976089E-2</v>
      </c>
    </row>
    <row r="1665" spans="2:17" x14ac:dyDescent="0.2">
      <c r="B1665" s="46" t="s">
        <v>42</v>
      </c>
      <c r="D1665" s="49">
        <f>_xll.qlCalendarAdvance(Calendar,$D1664,B1665,"f",FALSE)</f>
        <v>51040</v>
      </c>
      <c r="E1665" s="49">
        <f>_xll.qlInterestRateIndexValueDate(IndexON,D1665)</f>
        <v>51040</v>
      </c>
      <c r="F1665" s="52">
        <f>IFERROR(_xll.qlIndexFixing(IndexON,D1665,TRUE,_xll.ohTrigger(RecalcTrigger,TriggerON)),NA())</f>
        <v>1.6234700977317829E-2</v>
      </c>
      <c r="H1665" s="49">
        <f>_xll.qlCalendarAdvance(Calendar,$H1664,B1665,"f",FALSE)</f>
        <v>51040</v>
      </c>
      <c r="I1665" s="49">
        <f>_xll.qlInterestRateIndexValueDate(Index1M,$H1665)</f>
        <v>51042</v>
      </c>
      <c r="J1665" s="52">
        <f>IFERROR(_xll.qlIndexFixing(Index1M,$H1665,TRUE,_xll.ohTrigger(RecalcTrigger,Trigger1M)),NA())</f>
        <v>1.6155366007044591E-2</v>
      </c>
      <c r="K1665" s="52">
        <f>IFERROR(_xll.qlIndexFixing(ONIndex1M,I1665,TRUE,_xll.ohTrigger(RecalcTrigger,Trigger1M)),NA())</f>
        <v>1.6154046493586094E-2</v>
      </c>
      <c r="L1665" s="52">
        <f>IFERROR(_xll.qlIndexFixing(Index3M,H1665,TRUE,_xll.ohTrigger(RecalcTrigger,Trigger3M)),NA())</f>
        <v>1.6548613027489691E-2</v>
      </c>
      <c r="M1665" s="52">
        <f>IFERROR(_xll.qlIndexFixing(ONIndex3M,I1665,TRUE,_xll.ohTrigger(RecalcTrigger,Trigger3M)),NA())</f>
        <v>1.6553270505195172E-2</v>
      </c>
      <c r="N1665" s="52">
        <f>IFERROR(_xll.qlIndexFixing(Index6M,$H1665,TRUE,_xll.ohTrigger(RecalcTrigger,Trigger6M)),NA())</f>
        <v>1.6606224782781363E-2</v>
      </c>
      <c r="O1665" s="52">
        <f>IFERROR(_xll.qlIndexFixing(ONIndex6M,I1665,TRUE,_xll.ohTrigger(RecalcTrigger,Trigger6M)),NA())</f>
        <v>1.6616507740963016E-2</v>
      </c>
      <c r="P1665" s="52">
        <f>IFERROR(_xll.qlIndexFixing(Index1Y,$H1665,TRUE,_xll.ohTrigger(RecalcTrigger,Trigger1Y)),NA())</f>
        <v>1.7173049876735024E-2</v>
      </c>
      <c r="Q1665" s="52">
        <f>IFERROR(_xll.qlIndexFixing(ONIndex1Y,I1665,TRUE,_xll.ohTrigger(RecalcTrigger,Trigger1Y)),NA())</f>
        <v>1.7102291389230473E-2</v>
      </c>
    </row>
    <row r="1666" spans="2:17" x14ac:dyDescent="0.2">
      <c r="B1666" s="46" t="s">
        <v>42</v>
      </c>
      <c r="D1666" s="49">
        <f>_xll.qlCalendarAdvance(Calendar,$D1665,B1666,"f",FALSE)</f>
        <v>51047</v>
      </c>
      <c r="E1666" s="49">
        <f>_xll.qlInterestRateIndexValueDate(IndexON,D1666)</f>
        <v>51047</v>
      </c>
      <c r="F1666" s="52">
        <f>IFERROR(_xll.qlIndexFixing(IndexON,D1666,TRUE,_xll.ohTrigger(RecalcTrigger,TriggerON)),NA())</f>
        <v>1.6228061700669372E-2</v>
      </c>
      <c r="H1666" s="49">
        <f>_xll.qlCalendarAdvance(Calendar,$H1665,B1666,"f",FALSE)</f>
        <v>51047</v>
      </c>
      <c r="I1666" s="49">
        <f>_xll.qlInterestRateIndexValueDate(Index1M,$H1666)</f>
        <v>51049</v>
      </c>
      <c r="J1666" s="52">
        <f>IFERROR(_xll.qlIndexFixing(Index1M,$H1666,TRUE,_xll.ohTrigger(RecalcTrigger,Trigger1M)),NA())</f>
        <v>1.6149383931422234E-2</v>
      </c>
      <c r="K1666" s="52">
        <f>IFERROR(_xll.qlIndexFixing(ONIndex1M,I1666,TRUE,_xll.ohTrigger(RecalcTrigger,Trigger1M)),NA())</f>
        <v>1.6147955311307527E-2</v>
      </c>
      <c r="L1666" s="52">
        <f>IFERROR(_xll.qlIndexFixing(Index3M,H1666,TRUE,_xll.ohTrigger(RecalcTrigger,Trigger3M)),NA())</f>
        <v>1.6542036548810906E-2</v>
      </c>
      <c r="M1666" s="52">
        <f>IFERROR(_xll.qlIndexFixing(ONIndex3M,I1666,TRUE,_xll.ohTrigger(RecalcTrigger,Trigger3M)),NA())</f>
        <v>1.6546411681126472E-2</v>
      </c>
      <c r="N1666" s="52">
        <f>IFERROR(_xll.qlIndexFixing(Index6M,$H1666,TRUE,_xll.ohTrigger(RecalcTrigger,Trigger6M)),NA())</f>
        <v>1.6600033143424165E-2</v>
      </c>
      <c r="O1666" s="52">
        <f>IFERROR(_xll.qlIndexFixing(ONIndex6M,I1666,TRUE,_xll.ohTrigger(RecalcTrigger,Trigger6M)),NA())</f>
        <v>1.6609559576679089E-2</v>
      </c>
      <c r="P1666" s="52">
        <f>IFERROR(_xll.qlIndexFixing(Index1Y,$H1666,TRUE,_xll.ohTrigger(RecalcTrigger,Trigger1Y)),NA())</f>
        <v>1.7171431111099939E-2</v>
      </c>
      <c r="Q1666" s="52">
        <f>IFERROR(_xll.qlIndexFixing(ONIndex1Y,I1666,TRUE,_xll.ohTrigger(RecalcTrigger,Trigger1Y)),NA())</f>
        <v>1.7097881238186119E-2</v>
      </c>
    </row>
    <row r="1667" spans="2:17" x14ac:dyDescent="0.2">
      <c r="B1667" s="46" t="s">
        <v>42</v>
      </c>
      <c r="D1667" s="49">
        <f>_xll.qlCalendarAdvance(Calendar,$D1666,B1667,"f",FALSE)</f>
        <v>51054</v>
      </c>
      <c r="E1667" s="49">
        <f>_xll.qlInterestRateIndexValueDate(IndexON,D1667)</f>
        <v>51054</v>
      </c>
      <c r="F1667" s="52">
        <f>IFERROR(_xll.qlIndexFixing(IndexON,D1667,TRUE,_xll.ohTrigger(RecalcTrigger,TriggerON)),NA())</f>
        <v>1.6221479166871333E-2</v>
      </c>
      <c r="H1667" s="49">
        <f>_xll.qlCalendarAdvance(Calendar,$H1666,B1667,"f",FALSE)</f>
        <v>51054</v>
      </c>
      <c r="I1667" s="49">
        <f>_xll.qlInterestRateIndexValueDate(Index1M,$H1667)</f>
        <v>51056</v>
      </c>
      <c r="J1667" s="52">
        <f>IFERROR(_xll.qlIndexFixing(Index1M,$H1667,TRUE,_xll.ohTrigger(RecalcTrigger,Trigger1M)),NA())</f>
        <v>1.6143473656382856E-2</v>
      </c>
      <c r="K1667" s="52">
        <f>IFERROR(_xll.qlIndexFixing(ONIndex1M,I1667,TRUE,_xll.ohTrigger(RecalcTrigger,Trigger1M)),NA())</f>
        <v>1.6141935354694326E-2</v>
      </c>
      <c r="L1667" s="52">
        <f>IFERROR(_xll.qlIndexFixing(Index3M,H1667,TRUE,_xll.ohTrigger(RecalcTrigger,Trigger3M)),NA())</f>
        <v>1.6535602814943505E-2</v>
      </c>
      <c r="M1667" s="52">
        <f>IFERROR(_xll.qlIndexFixing(ONIndex3M,I1667,TRUE,_xll.ohTrigger(RecalcTrigger,Trigger3M)),NA())</f>
        <v>1.6539617009581065E-2</v>
      </c>
      <c r="N1667" s="52">
        <f>IFERROR(_xll.qlIndexFixing(Index6M,$H1667,TRUE,_xll.ohTrigger(RecalcTrigger,Trigger6M)),NA())</f>
        <v>1.6593950012433759E-2</v>
      </c>
      <c r="O1667" s="52">
        <f>IFERROR(_xll.qlIndexFixing(ONIndex6M,I1667,TRUE,_xll.ohTrigger(RecalcTrigger,Trigger6M)),NA())</f>
        <v>1.6602677368355856E-2</v>
      </c>
      <c r="P1667" s="52">
        <f>IFERROR(_xll.qlIndexFixing(Index1Y,$H1667,TRUE,_xll.ohTrigger(RecalcTrigger,Trigger1Y)),NA())</f>
        <v>1.7168920419310688E-2</v>
      </c>
      <c r="Q1667" s="52">
        <f>IFERROR(_xll.qlIndexFixing(ONIndex1Y,I1667,TRUE,_xll.ohTrigger(RecalcTrigger,Trigger1Y)),NA())</f>
        <v>1.7093551359410597E-2</v>
      </c>
    </row>
    <row r="1668" spans="2:17" x14ac:dyDescent="0.2">
      <c r="B1668" s="46" t="s">
        <v>42</v>
      </c>
      <c r="D1668" s="49">
        <f>_xll.qlCalendarAdvance(Calendar,$D1667,B1668,"f",FALSE)</f>
        <v>51061</v>
      </c>
      <c r="E1668" s="49">
        <f>_xll.qlInterestRateIndexValueDate(IndexON,D1668)</f>
        <v>51061</v>
      </c>
      <c r="F1668" s="52">
        <f>IFERROR(_xll.qlIndexFixing(IndexON,D1668,TRUE,_xll.ohTrigger(RecalcTrigger,TriggerON)),NA())</f>
        <v>1.621495362580383E-2</v>
      </c>
      <c r="H1668" s="49">
        <f>_xll.qlCalendarAdvance(Calendar,$H1667,B1668,"f",FALSE)</f>
        <v>51061</v>
      </c>
      <c r="I1668" s="49">
        <f>_xll.qlInterestRateIndexValueDate(Index1M,$H1668)</f>
        <v>51063</v>
      </c>
      <c r="J1668" s="52">
        <f>IFERROR(_xll.qlIndexFixing(Index1M,$H1668,TRUE,_xll.ohTrigger(RecalcTrigger,Trigger1M)),NA())</f>
        <v>1.6137635469668787E-2</v>
      </c>
      <c r="K1668" s="52">
        <f>IFERROR(_xll.qlIndexFixing(ONIndex1M,I1668,TRUE,_xll.ohTrigger(RecalcTrigger,Trigger1M)),NA())</f>
        <v>1.6135986911196554E-2</v>
      </c>
      <c r="L1668" s="52">
        <f>IFERROR(_xll.qlIndexFixing(Index3M,H1668,TRUE,_xll.ohTrigger(RecalcTrigger,Trigger3M)),NA())</f>
        <v>1.6529235365911985E-2</v>
      </c>
      <c r="M1668" s="52">
        <f>IFERROR(_xll.qlIndexFixing(ONIndex3M,I1668,TRUE,_xll.ohTrigger(RecalcTrigger,Trigger3M)),NA())</f>
        <v>1.6532886756586151E-2</v>
      </c>
      <c r="N1668" s="52">
        <f>IFERROR(_xll.qlIndexFixing(Index6M,$H1668,TRUE,_xll.ohTrigger(RecalcTrigger,Trigger6M)),NA())</f>
        <v>1.6587937033093525E-2</v>
      </c>
      <c r="O1668" s="52">
        <f>IFERROR(_xll.qlIndexFixing(ONIndex6M,I1668,TRUE,_xll.ohTrigger(RecalcTrigger,Trigger6M)),NA())</f>
        <v>1.6595861383539301E-2</v>
      </c>
      <c r="P1668" s="52">
        <f>IFERROR(_xll.qlIndexFixing(Index1Y,$H1668,TRUE,_xll.ohTrigger(RecalcTrigger,Trigger1Y)),NA())</f>
        <v>1.7166363323043998E-2</v>
      </c>
      <c r="Q1668" s="52">
        <f>IFERROR(_xll.qlIndexFixing(ONIndex1Y,I1668,TRUE,_xll.ohTrigger(RecalcTrigger,Trigger1Y)),NA())</f>
        <v>1.7089302043471477E-2</v>
      </c>
    </row>
    <row r="1669" spans="2:17" x14ac:dyDescent="0.2">
      <c r="B1669" s="46" t="s">
        <v>42</v>
      </c>
      <c r="D1669" s="49">
        <f>_xll.qlCalendarAdvance(Calendar,$D1668,B1669,"f",FALSE)</f>
        <v>51068</v>
      </c>
      <c r="E1669" s="49">
        <f>_xll.qlInterestRateIndexValueDate(IndexON,D1669)</f>
        <v>51068</v>
      </c>
      <c r="F1669" s="52">
        <f>IFERROR(_xll.qlIndexFixing(IndexON,D1669,TRUE,_xll.ohTrigger(RecalcTrigger,TriggerON)),NA())</f>
        <v>1.6208485327826594E-2</v>
      </c>
      <c r="H1669" s="49">
        <f>_xll.qlCalendarAdvance(Calendar,$H1668,B1669,"f",FALSE)</f>
        <v>51068</v>
      </c>
      <c r="I1669" s="49">
        <f>_xll.qlInterestRateIndexValueDate(Index1M,$H1669)</f>
        <v>51070</v>
      </c>
      <c r="J1669" s="52">
        <f>IFERROR(_xll.qlIndexFixing(Index1M,$H1669,TRUE,_xll.ohTrigger(RecalcTrigger,Trigger1M)),NA())</f>
        <v>1.6131869659012366E-2</v>
      </c>
      <c r="K1669" s="52">
        <f>IFERROR(_xll.qlIndexFixing(ONIndex1M,I1669,TRUE,_xll.ohTrigger(RecalcTrigger,Trigger1M)),NA())</f>
        <v>1.6130110268024467E-2</v>
      </c>
      <c r="L1669" s="52">
        <f>IFERROR(_xll.qlIndexFixing(Index3M,H1669,TRUE,_xll.ohTrigger(RecalcTrigger,Trigger3M)),NA())</f>
        <v>1.6522934468996459E-2</v>
      </c>
      <c r="M1669" s="52">
        <f>IFERROR(_xll.qlIndexFixing(ONIndex3M,I1669,TRUE,_xll.ohTrigger(RecalcTrigger,Trigger3M)),NA())</f>
        <v>1.6526221188968293E-2</v>
      </c>
      <c r="N1669" s="52">
        <f>IFERROR(_xll.qlIndexFixing(Index6M,$H1669,TRUE,_xll.ohTrigger(RecalcTrigger,Trigger6M)),NA())</f>
        <v>1.6581994474641211E-2</v>
      </c>
      <c r="O1669" s="52">
        <f>IFERROR(_xll.qlIndexFixing(ONIndex6M,I1669,TRUE,_xll.ohTrigger(RecalcTrigger,Trigger6M)),NA())</f>
        <v>1.6589111890095154E-2</v>
      </c>
      <c r="P1669" s="52">
        <f>IFERROR(_xll.qlIndexFixing(Index1Y,$H1669,TRUE,_xll.ohTrigger(RecalcTrigger,Trigger1Y)),NA())</f>
        <v>1.7163758867017719E-2</v>
      </c>
      <c r="Q1669" s="52">
        <f>IFERROR(_xll.qlIndexFixing(ONIndex1Y,I1669,TRUE,_xll.ohTrigger(RecalcTrigger,Trigger1Y)),NA())</f>
        <v>1.7085133581016265E-2</v>
      </c>
    </row>
    <row r="1670" spans="2:17" x14ac:dyDescent="0.2">
      <c r="B1670" s="46" t="s">
        <v>42</v>
      </c>
      <c r="D1670" s="49">
        <f>_xll.qlCalendarAdvance(Calendar,$D1669,B1670,"f",FALSE)</f>
        <v>51075</v>
      </c>
      <c r="E1670" s="49">
        <f>_xll.qlInterestRateIndexValueDate(IndexON,D1670)</f>
        <v>51075</v>
      </c>
      <c r="F1670" s="52">
        <f>IFERROR(_xll.qlIndexFixing(IndexON,D1670,TRUE,_xll.ohTrigger(RecalcTrigger,TriggerON)),NA())</f>
        <v>1.6202074523539167E-2</v>
      </c>
      <c r="H1670" s="49">
        <f>_xll.qlCalendarAdvance(Calendar,$H1669,B1670,"f",FALSE)</f>
        <v>51075</v>
      </c>
      <c r="I1670" s="49">
        <f>_xll.qlInterestRateIndexValueDate(Index1M,$H1670)</f>
        <v>51077</v>
      </c>
      <c r="J1670" s="52">
        <f>IFERROR(_xll.qlIndexFixing(Index1M,$H1670,TRUE,_xll.ohTrigger(RecalcTrigger,Trigger1M)),NA())</f>
        <v>1.6126176512153423E-2</v>
      </c>
      <c r="K1670" s="52">
        <f>IFERROR(_xll.qlIndexFixing(ONIndex1M,I1670,TRUE,_xll.ohTrigger(RecalcTrigger,Trigger1M)),NA())</f>
        <v>1.6124305712947873E-2</v>
      </c>
      <c r="L1670" s="52">
        <f>IFERROR(_xll.qlIndexFixing(Index3M,H1670,TRUE,_xll.ohTrigger(RecalcTrigger,Trigger3M)),NA())</f>
        <v>1.6516700391479639E-2</v>
      </c>
      <c r="M1670" s="52">
        <f>IFERROR(_xll.qlIndexFixing(ONIndex3M,I1670,TRUE,_xll.ohTrigger(RecalcTrigger,Trigger3M)),NA())</f>
        <v>1.6519620572994498E-2</v>
      </c>
      <c r="N1670" s="52">
        <f>IFERROR(_xll.qlIndexFixing(Index6M,$H1670,TRUE,_xll.ohTrigger(RecalcTrigger,Trigger6M)),NA())</f>
        <v>1.6576137095867128E-2</v>
      </c>
      <c r="O1670" s="52">
        <f>IFERROR(_xll.qlIndexFixing(ONIndex6M,I1670,TRUE,_xll.ohTrigger(RecalcTrigger,Trigger6M)),NA())</f>
        <v>1.6582429155489464E-2</v>
      </c>
      <c r="P1670" s="52">
        <f>IFERROR(_xll.qlIndexFixing(Index1Y,$H1670,TRUE,_xll.ohTrigger(RecalcTrigger,Trigger1Y)),NA())</f>
        <v>1.7161106093093279E-2</v>
      </c>
      <c r="Q1670" s="52">
        <f>IFERROR(_xll.qlIndexFixing(ONIndex1Y,I1670,TRUE,_xll.ohTrigger(RecalcTrigger,Trigger1Y)),NA())</f>
        <v>1.7081046262612531E-2</v>
      </c>
    </row>
    <row r="1671" spans="2:17" x14ac:dyDescent="0.2">
      <c r="B1671" s="46" t="s">
        <v>42</v>
      </c>
      <c r="D1671" s="49">
        <f>_xll.qlCalendarAdvance(Calendar,$D1670,B1671,"f",FALSE)</f>
        <v>51082</v>
      </c>
      <c r="E1671" s="49">
        <f>_xll.qlInterestRateIndexValueDate(IndexON,D1671)</f>
        <v>51082</v>
      </c>
      <c r="F1671" s="52">
        <f>IFERROR(_xll.qlIndexFixing(IndexON,D1671,TRUE,_xll.ohTrigger(RecalcTrigger,TriggerON)),NA())</f>
        <v>1.6195721462901602E-2</v>
      </c>
      <c r="H1671" s="49">
        <f>_xll.qlCalendarAdvance(Calendar,$H1670,B1671,"f",FALSE)</f>
        <v>51082</v>
      </c>
      <c r="I1671" s="49">
        <f>_xll.qlInterestRateIndexValueDate(Index1M,$H1671)</f>
        <v>51084</v>
      </c>
      <c r="J1671" s="52">
        <f>IFERROR(_xll.qlIndexFixing(Index1M,$H1671,TRUE,_xll.ohTrigger(RecalcTrigger,Trigger1M)),NA())</f>
        <v>1.6120556316824297E-2</v>
      </c>
      <c r="K1671" s="52">
        <f>IFERROR(_xll.qlIndexFixing(ONIndex1M,I1671,TRUE,_xll.ohTrigger(RecalcTrigger,Trigger1M)),NA())</f>
        <v>1.6118573533177027E-2</v>
      </c>
      <c r="L1671" s="52">
        <f>IFERROR(_xll.qlIndexFixing(Index3M,H1671,TRUE,_xll.ohTrigger(RecalcTrigger,Trigger3M)),NA())</f>
        <v>1.6510533400645119E-2</v>
      </c>
      <c r="M1671" s="52">
        <f>IFERROR(_xll.qlIndexFixing(ONIndex3M,I1671,TRUE,_xll.ohTrigger(RecalcTrigger,Trigger3M)),NA())</f>
        <v>1.6513085175411391E-2</v>
      </c>
      <c r="N1671" s="52">
        <f>IFERROR(_xll.qlIndexFixing(Index6M,$H1671,TRUE,_xll.ohTrigger(RecalcTrigger,Trigger6M)),NA())</f>
        <v>1.6570331291937645E-2</v>
      </c>
      <c r="O1671" s="52">
        <f>IFERROR(_xll.qlIndexFixing(ONIndex6M,I1671,TRUE,_xll.ohTrigger(RecalcTrigger,Trigger6M)),NA())</f>
        <v>1.6575813447428089E-2</v>
      </c>
      <c r="P1671" s="52">
        <f>IFERROR(_xll.qlIndexFixing(Index1Y,$H1671,TRUE,_xll.ohTrigger(RecalcTrigger,Trigger1Y)),NA())</f>
        <v>1.7158404040275483E-2</v>
      </c>
      <c r="Q1671" s="52">
        <f>IFERROR(_xll.qlIndexFixing(ONIndex1Y,I1671,TRUE,_xll.ohTrigger(RecalcTrigger,Trigger1Y)),NA())</f>
        <v>1.7077040378588038E-2</v>
      </c>
    </row>
    <row r="1672" spans="2:17" x14ac:dyDescent="0.2">
      <c r="B1672" s="46" t="s">
        <v>42</v>
      </c>
      <c r="D1672" s="49">
        <f>_xll.qlCalendarAdvance(Calendar,$D1671,B1672,"f",FALSE)</f>
        <v>51089</v>
      </c>
      <c r="E1672" s="49">
        <f>_xll.qlInterestRateIndexValueDate(IndexON,D1672)</f>
        <v>51089</v>
      </c>
      <c r="F1672" s="52">
        <f>IFERROR(_xll.qlIndexFixing(IndexON,D1672,TRUE,_xll.ohTrigger(RecalcTrigger,TriggerON)),NA())</f>
        <v>1.6189426396273632E-2</v>
      </c>
      <c r="H1672" s="49">
        <f>_xll.qlCalendarAdvance(Calendar,$H1671,B1672,"f",FALSE)</f>
        <v>51089</v>
      </c>
      <c r="I1672" s="49">
        <f>_xll.qlInterestRateIndexValueDate(Index1M,$H1672)</f>
        <v>51091</v>
      </c>
      <c r="J1672" s="52">
        <f>IFERROR(_xll.qlIndexFixing(Index1M,$H1672,TRUE,_xll.ohTrigger(RecalcTrigger,Trigger1M)),NA())</f>
        <v>1.6115009360769816E-2</v>
      </c>
      <c r="K1672" s="52">
        <f>IFERROR(_xll.qlIndexFixing(ONIndex1M,I1672,TRUE,_xll.ohTrigger(RecalcTrigger,Trigger1M)),NA())</f>
        <v>1.6112914016321866E-2</v>
      </c>
      <c r="L1672" s="52">
        <f>IFERROR(_xll.qlIndexFixing(Index3M,H1672,TRUE,_xll.ohTrigger(RecalcTrigger,Trigger3M)),NA())</f>
        <v>1.6504433763777349E-2</v>
      </c>
      <c r="M1672" s="52">
        <f>IFERROR(_xll.qlIndexFixing(ONIndex3M,I1672,TRUE,_xll.ohTrigger(RecalcTrigger,Trigger3M)),NA())</f>
        <v>1.650661526248598E-2</v>
      </c>
      <c r="N1672" s="52">
        <f>IFERROR(_xll.qlIndexFixing(Index6M,$H1672,TRUE,_xll.ohTrigger(RecalcTrigger,Trigger6M)),NA())</f>
        <v>1.6564596694044392E-2</v>
      </c>
      <c r="O1672" s="52">
        <f>IFERROR(_xll.qlIndexFixing(ONIndex6M,I1672,TRUE,_xll.ohTrigger(RecalcTrigger,Trigger6M)),NA())</f>
        <v>1.6569265033616887E-2</v>
      </c>
      <c r="P1672" s="52">
        <f>IFERROR(_xll.qlIndexFixing(Index1Y,$H1672,TRUE,_xll.ohTrigger(RecalcTrigger,Trigger1Y)),NA())</f>
        <v>1.7155651744714239E-2</v>
      </c>
      <c r="Q1672" s="52">
        <f>IFERROR(_xll.qlIndexFixing(ONIndex1Y,I1672,TRUE,_xll.ohTrigger(RecalcTrigger,Trigger1Y)),NA())</f>
        <v>1.7073116219910034E-2</v>
      </c>
    </row>
    <row r="1673" spans="2:17" x14ac:dyDescent="0.2">
      <c r="B1673" s="46" t="s">
        <v>42</v>
      </c>
      <c r="D1673" s="49">
        <f>_xll.qlCalendarAdvance(Calendar,$D1672,B1673,"f",FALSE)</f>
        <v>51096</v>
      </c>
      <c r="E1673" s="49">
        <f>_xll.qlInterestRateIndexValueDate(IndexON,D1673)</f>
        <v>51096</v>
      </c>
      <c r="F1673" s="52">
        <f>IFERROR(_xll.qlIndexFixing(IndexON,D1673,TRUE,_xll.ohTrigger(RecalcTrigger,TriggerON)),NA())</f>
        <v>1.6183189573935053E-2</v>
      </c>
      <c r="H1673" s="49">
        <f>_xll.qlCalendarAdvance(Calendar,$H1672,B1673,"f",FALSE)</f>
        <v>51096</v>
      </c>
      <c r="I1673" s="49">
        <f>_xll.qlInterestRateIndexValueDate(Index1M,$H1673)</f>
        <v>51098</v>
      </c>
      <c r="J1673" s="52">
        <f>IFERROR(_xll.qlIndexFixing(Index1M,$H1673,TRUE,_xll.ohTrigger(RecalcTrigger,Trigger1M)),NA())</f>
        <v>1.6109512131291224E-2</v>
      </c>
      <c r="K1673" s="52">
        <f>IFERROR(_xll.qlIndexFixing(ONIndex1M,I1673,TRUE,_xll.ohTrigger(RecalcTrigger,Trigger1M)),NA())</f>
        <v>1.6107327449672582E-2</v>
      </c>
      <c r="L1673" s="52">
        <f>IFERROR(_xll.qlIndexFixing(Index3M,H1673,TRUE,_xll.ohTrigger(RecalcTrigger,Trigger3M)),NA())</f>
        <v>1.6498401748168606E-2</v>
      </c>
      <c r="M1673" s="52">
        <f>IFERROR(_xll.qlIndexFixing(ONIndex3M,I1673,TRUE,_xll.ohTrigger(RecalcTrigger,Trigger3M)),NA())</f>
        <v>1.6500211100805018E-2</v>
      </c>
      <c r="N1673" s="52">
        <f>IFERROR(_xll.qlIndexFixing(Index6M,$H1673,TRUE,_xll.ohTrigger(RecalcTrigger,Trigger6M)),NA())</f>
        <v>1.655893357143266E-2</v>
      </c>
      <c r="O1673" s="52">
        <f>IFERROR(_xll.qlIndexFixing(ONIndex6M,I1673,TRUE,_xll.ohTrigger(RecalcTrigger,Trigger6M)),NA())</f>
        <v>1.656278418144197E-2</v>
      </c>
      <c r="P1673" s="52">
        <f>IFERROR(_xll.qlIndexFixing(Index1Y,$H1673,TRUE,_xll.ohTrigger(RecalcTrigger,Trigger1Y)),NA())</f>
        <v>1.7152848239703707E-2</v>
      </c>
      <c r="Q1673" s="52">
        <f>IFERROR(_xll.qlIndexFixing(ONIndex1Y,I1673,TRUE,_xll.ohTrigger(RecalcTrigger,Trigger1Y)),NA())</f>
        <v>1.7069274076906282E-2</v>
      </c>
    </row>
    <row r="1674" spans="2:17" x14ac:dyDescent="0.2">
      <c r="B1674" s="46" t="s">
        <v>42</v>
      </c>
      <c r="D1674" s="49">
        <f>_xll.qlCalendarAdvance(Calendar,$D1673,B1674,"f",FALSE)</f>
        <v>51103</v>
      </c>
      <c r="E1674" s="49">
        <f>_xll.qlInterestRateIndexValueDate(IndexON,D1674)</f>
        <v>51103</v>
      </c>
      <c r="F1674" s="52">
        <f>IFERROR(_xll.qlIndexFixing(IndexON,D1674,TRUE,_xll.ohTrigger(RecalcTrigger,TriggerON)),NA())</f>
        <v>1.6177011246325534E-2</v>
      </c>
      <c r="H1674" s="49">
        <f>_xll.qlCalendarAdvance(Calendar,$H1673,B1674,"f",FALSE)</f>
        <v>51103</v>
      </c>
      <c r="I1674" s="49">
        <f>_xll.qlInterestRateIndexValueDate(Index1M,$H1674)</f>
        <v>51105</v>
      </c>
      <c r="J1674" s="52">
        <f>IFERROR(_xll.qlIndexFixing(Index1M,$H1674,TRUE,_xll.ohTrigger(RecalcTrigger,Trigger1M)),NA())</f>
        <v>1.6104136317436624E-2</v>
      </c>
      <c r="K1674" s="52">
        <f>IFERROR(_xll.qlIndexFixing(ONIndex1M,I1674,TRUE,_xll.ohTrigger(RecalcTrigger,Trigger1M)),NA())</f>
        <v>1.6101814120759173E-2</v>
      </c>
      <c r="L1674" s="52">
        <f>IFERROR(_xll.qlIndexFixing(Index3M,H1674,TRUE,_xll.ohTrigger(RecalcTrigger,Trigger3M)),NA())</f>
        <v>1.6492473509581451E-2</v>
      </c>
      <c r="M1674" s="52">
        <f>IFERROR(_xll.qlIndexFixing(ONIndex3M,I1674,TRUE,_xll.ohTrigger(RecalcTrigger,Trigger3M)),NA())</f>
        <v>1.6493872956795386E-2</v>
      </c>
      <c r="N1674" s="52">
        <f>IFERROR(_xll.qlIndexFixing(Index6M,$H1674,TRUE,_xll.ohTrigger(RecalcTrigger,Trigger6M)),NA())</f>
        <v>1.6553347419289939E-2</v>
      </c>
      <c r="O1674" s="52">
        <f>IFERROR(_xll.qlIndexFixing(ONIndex6M,I1674,TRUE,_xll.ohTrigger(RecalcTrigger,Trigger6M)),NA())</f>
        <v>1.6556371158609196E-2</v>
      </c>
      <c r="P1674" s="52">
        <f>IFERROR(_xll.qlIndexFixing(Index1Y,$H1674,TRUE,_xll.ohTrigger(RecalcTrigger,Trigger1Y)),NA())</f>
        <v>1.7149992555684453E-2</v>
      </c>
      <c r="Q1674" s="52">
        <f>IFERROR(_xll.qlIndexFixing(ONIndex1Y,I1674,TRUE,_xll.ohTrigger(RecalcTrigger,Trigger1Y)),NA())</f>
        <v>1.7065514240304225E-2</v>
      </c>
    </row>
    <row r="1675" spans="2:17" x14ac:dyDescent="0.2">
      <c r="B1675" s="46" t="s">
        <v>42</v>
      </c>
      <c r="D1675" s="49">
        <f>_xll.qlCalendarAdvance(Calendar,$D1674,B1675,"f",FALSE)</f>
        <v>51110</v>
      </c>
      <c r="E1675" s="49">
        <f>_xll.qlInterestRateIndexValueDate(IndexON,D1675)</f>
        <v>51110</v>
      </c>
      <c r="F1675" s="52">
        <f>IFERROR(_xll.qlIndexFixing(IndexON,D1675,TRUE,_xll.ohTrigger(RecalcTrigger,TriggerON)),NA())</f>
        <v>1.6170891663485065E-2</v>
      </c>
      <c r="H1675" s="49">
        <f>_xll.qlCalendarAdvance(Calendar,$H1674,B1675,"f",FALSE)</f>
        <v>51110</v>
      </c>
      <c r="I1675" s="49">
        <f>_xll.qlInterestRateIndexValueDate(Index1M,$H1675)</f>
        <v>51112</v>
      </c>
      <c r="J1675" s="52">
        <f>IFERROR(_xll.qlIndexFixing(Index1M,$H1675,TRUE,_xll.ohTrigger(RecalcTrigger,Trigger1M)),NA())</f>
        <v>1.6098810805637576E-2</v>
      </c>
      <c r="K1675" s="52">
        <f>IFERROR(_xll.qlIndexFixing(ONIndex1M,I1675,TRUE,_xll.ohTrigger(RecalcTrigger,Trigger1M)),NA())</f>
        <v>1.6096374317111639E-2</v>
      </c>
      <c r="L1675" s="52">
        <f>IFERROR(_xll.qlIndexFixing(Index3M,H1675,TRUE,_xll.ohTrigger(RecalcTrigger,Trigger3M)),NA())</f>
        <v>1.648657288930774E-2</v>
      </c>
      <c r="M1675" s="52">
        <f>IFERROR(_xll.qlIndexFixing(ONIndex3M,I1675,TRUE,_xll.ohTrigger(RecalcTrigger,Trigger3M)),NA())</f>
        <v>1.64876010969639E-2</v>
      </c>
      <c r="N1675" s="52">
        <f>IFERROR(_xll.qlIndexFixing(Index6M,$H1675,TRUE,_xll.ohTrigger(RecalcTrigger,Trigger6M)),NA())</f>
        <v>1.6547833040384086E-2</v>
      </c>
      <c r="O1675" s="52">
        <f>IFERROR(_xll.qlIndexFixing(ONIndex6M,I1675,TRUE,_xll.ohTrigger(RecalcTrigger,Trigger6M)),NA())</f>
        <v>1.6550026232904358E-2</v>
      </c>
      <c r="P1675" s="52">
        <f>IFERROR(_xll.qlIndexFixing(Index1Y,$H1675,TRUE,_xll.ohTrigger(RecalcTrigger,Trigger1Y)),NA())</f>
        <v>1.7147083720241936E-2</v>
      </c>
      <c r="Q1675" s="52">
        <f>IFERROR(_xll.qlIndexFixing(ONIndex1Y,I1675,TRUE,_xll.ohTrigger(RecalcTrigger,Trigger1Y)),NA())</f>
        <v>1.7061837000431623E-2</v>
      </c>
    </row>
    <row r="1676" spans="2:17" x14ac:dyDescent="0.2">
      <c r="B1676" s="46" t="s">
        <v>42</v>
      </c>
      <c r="D1676" s="49">
        <f>_xll.qlCalendarAdvance(Calendar,$D1675,B1676,"f",FALSE)</f>
        <v>51117</v>
      </c>
      <c r="E1676" s="49">
        <f>_xll.qlInterestRateIndexValueDate(IndexON,D1676)</f>
        <v>51117</v>
      </c>
      <c r="F1676" s="52">
        <f>IFERROR(_xll.qlIndexFixing(IndexON,D1676,TRUE,_xll.ohTrigger(RecalcTrigger,TriggerON)),NA())</f>
        <v>1.6164831075773378E-2</v>
      </c>
      <c r="H1676" s="49">
        <f>_xll.qlCalendarAdvance(Calendar,$H1675,B1676,"f",FALSE)</f>
        <v>51117</v>
      </c>
      <c r="I1676" s="49">
        <f>_xll.qlInterestRateIndexValueDate(Index1M,$H1676)</f>
        <v>51119</v>
      </c>
      <c r="J1676" s="52">
        <f>IFERROR(_xll.qlIndexFixing(Index1M,$H1676,TRUE,_xll.ohTrigger(RecalcTrigger,Trigger1M)),NA())</f>
        <v>1.6093559684077496E-2</v>
      </c>
      <c r="K1676" s="52">
        <f>IFERROR(_xll.qlIndexFixing(ONIndex1M,I1676,TRUE,_xll.ohTrigger(RecalcTrigger,Trigger1M)),NA())</f>
        <v>1.6091008326020173E-2</v>
      </c>
      <c r="L1676" s="52">
        <f>IFERROR(_xll.qlIndexFixing(Index3M,H1676,TRUE,_xll.ohTrigger(RecalcTrigger,Trigger3M)),NA())</f>
        <v>1.6480740669852226E-2</v>
      </c>
      <c r="M1676" s="52">
        <f>IFERROR(_xll.qlIndexFixing(ONIndex3M,I1676,TRUE,_xll.ohTrigger(RecalcTrigger,Trigger3M)),NA())</f>
        <v>1.6481395787817377E-2</v>
      </c>
      <c r="N1676" s="52">
        <f>IFERROR(_xll.qlIndexFixing(Index6M,$H1676,TRUE,_xll.ohTrigger(RecalcTrigger,Trigger6M)),NA())</f>
        <v>1.6542390967148757E-2</v>
      </c>
      <c r="O1676" s="52">
        <f>IFERROR(_xll.qlIndexFixing(ONIndex6M,I1676,TRUE,_xll.ohTrigger(RecalcTrigger,Trigger6M)),NA())</f>
        <v>1.6543749671873442E-2</v>
      </c>
      <c r="P1676" s="52">
        <f>IFERROR(_xll.qlIndexFixing(Index1Y,$H1676,TRUE,_xll.ohTrigger(RecalcTrigger,Trigger1Y)),NA())</f>
        <v>1.7144120758108467E-2</v>
      </c>
      <c r="Q1676" s="52">
        <f>IFERROR(_xll.qlIndexFixing(ONIndex1Y,I1676,TRUE,_xll.ohTrigger(RecalcTrigger,Trigger1Y)),NA())</f>
        <v>1.7058242648175792E-2</v>
      </c>
    </row>
    <row r="1677" spans="2:17" x14ac:dyDescent="0.2">
      <c r="B1677" s="46" t="s">
        <v>42</v>
      </c>
      <c r="D1677" s="49">
        <f>_xll.qlCalendarAdvance(Calendar,$D1676,B1677,"f",FALSE)</f>
        <v>51124</v>
      </c>
      <c r="E1677" s="49">
        <f>_xll.qlInterestRateIndexValueDate(IndexON,D1677)</f>
        <v>51124</v>
      </c>
      <c r="F1677" s="52">
        <f>IFERROR(_xll.qlIndexFixing(IndexON,D1677,TRUE,_xll.ohTrigger(RecalcTrigger,TriggerON)),NA())</f>
        <v>1.6158829733630142E-2</v>
      </c>
      <c r="H1677" s="49">
        <f>_xll.qlCalendarAdvance(Calendar,$H1676,B1677,"f",FALSE)</f>
        <v>51124</v>
      </c>
      <c r="I1677" s="49">
        <f>_xll.qlInterestRateIndexValueDate(Index1M,$H1677)</f>
        <v>51126</v>
      </c>
      <c r="J1677" s="52">
        <f>IFERROR(_xll.qlIndexFixing(Index1M,$H1677,TRUE,_xll.ohTrigger(RecalcTrigger,Trigger1M)),NA())</f>
        <v>1.6088383240496218E-2</v>
      </c>
      <c r="K1677" s="52">
        <f>IFERROR(_xll.qlIndexFixing(ONIndex1M,I1677,TRUE,_xll.ohTrigger(RecalcTrigger,Trigger1M)),NA())</f>
        <v>1.6084966516327626E-2</v>
      </c>
      <c r="L1677" s="52">
        <f>IFERROR(_xll.qlIndexFixing(Index3M,H1677,TRUE,_xll.ohTrigger(RecalcTrigger,Trigger3M)),NA())</f>
        <v>1.6474977118499125E-2</v>
      </c>
      <c r="M1677" s="52">
        <f>IFERROR(_xll.qlIndexFixing(ONIndex3M,I1677,TRUE,_xll.ohTrigger(RecalcTrigger,Trigger3M)),NA())</f>
        <v>1.6474385838396444E-2</v>
      </c>
      <c r="N1677" s="52">
        <f>IFERROR(_xll.qlIndexFixing(Index6M,$H1677,TRUE,_xll.ohTrigger(RecalcTrigger,Trigger6M)),NA())</f>
        <v>1.6537021468857514E-2</v>
      </c>
      <c r="O1677" s="52">
        <f>IFERROR(_xll.qlIndexFixing(ONIndex6M,I1677,TRUE,_xll.ohTrigger(RecalcTrigger,Trigger6M)),NA())</f>
        <v>1.6536660514292478E-2</v>
      </c>
      <c r="P1677" s="52">
        <f>IFERROR(_xll.qlIndexFixing(Index1Y,$H1677,TRUE,_xll.ohTrigger(RecalcTrigger,Trigger1Y)),NA())</f>
        <v>1.7141102691164062E-2</v>
      </c>
      <c r="Q1677" s="52">
        <f>IFERROR(_xll.qlIndexFixing(ONIndex1Y,I1677,TRUE,_xll.ohTrigger(RecalcTrigger,Trigger1Y)),NA())</f>
        <v>1.7054236684534985E-2</v>
      </c>
    </row>
    <row r="1678" spans="2:17" x14ac:dyDescent="0.2">
      <c r="B1678" s="46" t="s">
        <v>42</v>
      </c>
      <c r="D1678" s="49">
        <f>_xll.qlCalendarAdvance(Calendar,$D1677,B1678,"f",FALSE)</f>
        <v>51131</v>
      </c>
      <c r="E1678" s="49">
        <f>_xll.qlInterestRateIndexValueDate(IndexON,D1678)</f>
        <v>51131</v>
      </c>
      <c r="F1678" s="52">
        <f>IFERROR(_xll.qlIndexFixing(IndexON,D1678,TRUE,_xll.ohTrigger(RecalcTrigger,TriggerON)),NA())</f>
        <v>1.6152887887095346E-2</v>
      </c>
      <c r="H1678" s="49">
        <f>_xll.qlCalendarAdvance(Calendar,$H1677,B1678,"f",FALSE)</f>
        <v>51131</v>
      </c>
      <c r="I1678" s="49">
        <f>_xll.qlInterestRateIndexValueDate(Index1M,$H1678)</f>
        <v>51133</v>
      </c>
      <c r="J1678" s="52">
        <f>IFERROR(_xll.qlIndexFixing(Index1M,$H1678,TRUE,_xll.ohTrigger(RecalcTrigger,Trigger1M)),NA())</f>
        <v>1.6083281762641066E-2</v>
      </c>
      <c r="K1678" s="52">
        <f>IFERROR(_xll.qlIndexFixing(ONIndex1M,I1678,TRUE,_xll.ohTrigger(RecalcTrigger,Trigger1M)),NA())</f>
        <v>1.608049893146557E-2</v>
      </c>
      <c r="L1678" s="52">
        <f>IFERROR(_xll.qlIndexFixing(Index3M,H1678,TRUE,_xll.ohTrigger(RecalcTrigger,Trigger3M)),NA())</f>
        <v>1.6469282502537926E-2</v>
      </c>
      <c r="M1678" s="52">
        <f>IFERROR(_xll.qlIndexFixing(ONIndex3M,I1678,TRUE,_xll.ohTrigger(RecalcTrigger,Trigger3M)),NA())</f>
        <v>1.646918588752655E-2</v>
      </c>
      <c r="N1678" s="52">
        <f>IFERROR(_xll.qlIndexFixing(Index6M,$H1678,TRUE,_xll.ohTrigger(RecalcTrigger,Trigger6M)),NA())</f>
        <v>1.6531724814790039E-2</v>
      </c>
      <c r="O1678" s="52">
        <f>IFERROR(_xll.qlIndexFixing(ONIndex6M,I1678,TRUE,_xll.ohTrigger(RecalcTrigger,Trigger6M)),NA())</f>
        <v>1.6531402714097254E-2</v>
      </c>
      <c r="P1678" s="52">
        <f>IFERROR(_xll.qlIndexFixing(Index1Y,$H1678,TRUE,_xll.ohTrigger(RecalcTrigger,Trigger1Y)),NA())</f>
        <v>1.7138028538435598E-2</v>
      </c>
      <c r="Q1678" s="52">
        <f>IFERROR(_xll.qlIndexFixing(ONIndex1Y,I1678,TRUE,_xll.ohTrigger(RecalcTrigger,Trigger1Y)),NA())</f>
        <v>1.7051303768145232E-2</v>
      </c>
    </row>
    <row r="1679" spans="2:17" x14ac:dyDescent="0.2">
      <c r="B1679" s="46" t="s">
        <v>42</v>
      </c>
      <c r="D1679" s="49">
        <f>_xll.qlCalendarAdvance(Calendar,$D1678,B1679,"f",FALSE)</f>
        <v>51138</v>
      </c>
      <c r="E1679" s="49">
        <f>_xll.qlInterestRateIndexValueDate(IndexON,D1679)</f>
        <v>51138</v>
      </c>
      <c r="F1679" s="52">
        <f>IFERROR(_xll.qlIndexFixing(IndexON,D1679,TRUE,_xll.ohTrigger(RecalcTrigger,TriggerON)),NA())</f>
        <v>1.6147005786528723E-2</v>
      </c>
      <c r="H1679" s="49">
        <f>_xll.qlCalendarAdvance(Calendar,$H1678,B1679,"f",FALSE)</f>
        <v>51138</v>
      </c>
      <c r="I1679" s="49">
        <f>_xll.qlInterestRateIndexValueDate(Index1M,$H1679)</f>
        <v>51140</v>
      </c>
      <c r="J1679" s="52">
        <f>IFERROR(_xll.qlIndexFixing(Index1M,$H1679,TRUE,_xll.ohTrigger(RecalcTrigger,Trigger1M)),NA())</f>
        <v>1.6078255538251873E-2</v>
      </c>
      <c r="K1679" s="52">
        <f>IFERROR(_xll.qlIndexFixing(ONIndex1M,I1679,TRUE,_xll.ohTrigger(RecalcTrigger,Trigger1M)),NA())</f>
        <v>1.607535610290256E-2</v>
      </c>
      <c r="L1679" s="52">
        <f>IFERROR(_xll.qlIndexFixing(Index3M,H1679,TRUE,_xll.ohTrigger(RecalcTrigger,Trigger3M)),NA())</f>
        <v>1.646365708925987E-2</v>
      </c>
      <c r="M1679" s="52">
        <f>IFERROR(_xll.qlIndexFixing(ONIndex3M,I1679,TRUE,_xll.ohTrigger(RecalcTrigger,Trigger3M)),NA())</f>
        <v>1.6463181829315943E-2</v>
      </c>
      <c r="N1679" s="52">
        <f>IFERROR(_xll.qlIndexFixing(Index6M,$H1679,TRUE,_xll.ohTrigger(RecalcTrigger,Trigger6M)),NA())</f>
        <v>1.6526470894993383E-2</v>
      </c>
      <c r="O1679" s="52">
        <f>IFERROR(_xll.qlIndexFixing(ONIndex6M,I1679,TRUE,_xll.ohTrigger(RecalcTrigger,Trigger6M)),NA())</f>
        <v>1.6525332852763697E-2</v>
      </c>
      <c r="P1679" s="52">
        <f>IFERROR(_xll.qlIndexFixing(Index1Y,$H1679,TRUE,_xll.ohTrigger(RecalcTrigger,Trigger1Y)),NA())</f>
        <v>1.7134897316098963E-2</v>
      </c>
      <c r="Q1679" s="52">
        <f>IFERROR(_xll.qlIndexFixing(ONIndex1Y,I1679,TRUE,_xll.ohTrigger(RecalcTrigger,Trigger1Y)),NA())</f>
        <v>1.7047959821825387E-2</v>
      </c>
    </row>
    <row r="1680" spans="2:17" x14ac:dyDescent="0.2">
      <c r="B1680" s="46" t="s">
        <v>42</v>
      </c>
      <c r="D1680" s="49">
        <f>_xll.qlCalendarAdvance(Calendar,$D1679,B1680,"f",FALSE)</f>
        <v>51145</v>
      </c>
      <c r="E1680" s="49">
        <f>_xll.qlInterestRateIndexValueDate(IndexON,D1680)</f>
        <v>51145</v>
      </c>
      <c r="F1680" s="52">
        <f>IFERROR(_xll.qlIndexFixing(IndexON,D1680,TRUE,_xll.ohTrigger(RecalcTrigger,TriggerON)),NA())</f>
        <v>1.6141183682369942E-2</v>
      </c>
      <c r="H1680" s="49">
        <f>_xll.qlCalendarAdvance(Calendar,$H1679,B1680,"f",FALSE)</f>
        <v>51145</v>
      </c>
      <c r="I1680" s="49">
        <f>_xll.qlInterestRateIndexValueDate(Index1M,$H1680)</f>
        <v>51147</v>
      </c>
      <c r="J1680" s="52">
        <f>IFERROR(_xll.qlIndexFixing(Index1M,$H1680,TRUE,_xll.ohTrigger(RecalcTrigger,Trigger1M)),NA())</f>
        <v>1.6073304855080961E-2</v>
      </c>
      <c r="K1680" s="52">
        <f>IFERROR(_xll.qlIndexFixing(ONIndex1M,I1680,TRUE,_xll.ohTrigger(RecalcTrigger,Trigger1M)),NA())</f>
        <v>1.6070288236775809E-2</v>
      </c>
      <c r="L1680" s="52">
        <f>IFERROR(_xll.qlIndexFixing(Index3M,H1680,TRUE,_xll.ohTrigger(RecalcTrigger,Trigger3M)),NA())</f>
        <v>1.6458101145956201E-2</v>
      </c>
      <c r="M1680" s="52">
        <f>IFERROR(_xll.qlIndexFixing(ONIndex3M,I1680,TRUE,_xll.ohTrigger(RecalcTrigger,Trigger3M)),NA())</f>
        <v>1.6457245387577757E-2</v>
      </c>
      <c r="N1680" s="52">
        <f>IFERROR(_xll.qlIndexFixing(Index6M,$H1680,TRUE,_xll.ohTrigger(RecalcTrigger,Trigger6M)),NA())</f>
        <v>1.6521315638615551E-2</v>
      </c>
      <c r="O1680" s="52">
        <f>IFERROR(_xll.qlIndexFixing(ONIndex6M,I1680,TRUE,_xll.ohTrigger(RecalcTrigger,Trigger6M)),NA())</f>
        <v>1.6519332426527811E-2</v>
      </c>
      <c r="P1680" s="52">
        <f>IFERROR(_xll.qlIndexFixing(Index1Y,$H1680,TRUE,_xll.ohTrigger(RecalcTrigger,Trigger1Y)),NA())</f>
        <v>1.7131708037478637E-2</v>
      </c>
      <c r="Q1680" s="52">
        <f>IFERROR(_xll.qlIndexFixing(ONIndex1Y,I1680,TRUE,_xll.ohTrigger(RecalcTrigger,Trigger1Y)),NA())</f>
        <v>1.7044699925072848E-2</v>
      </c>
    </row>
    <row r="1681" spans="2:17" x14ac:dyDescent="0.2">
      <c r="B1681" s="46" t="s">
        <v>42</v>
      </c>
      <c r="D1681" s="49">
        <f>_xll.qlCalendarAdvance(Calendar,$D1680,B1681,"f",FALSE)</f>
        <v>51152</v>
      </c>
      <c r="E1681" s="49">
        <f>_xll.qlInterestRateIndexValueDate(IndexON,D1681)</f>
        <v>51152</v>
      </c>
      <c r="F1681" s="52">
        <f>IFERROR(_xll.qlIndexFixing(IndexON,D1681,TRUE,_xll.ohTrigger(RecalcTrigger,TriggerON)),NA())</f>
        <v>1.6135421824738927E-2</v>
      </c>
      <c r="H1681" s="49">
        <f>_xll.qlCalendarAdvance(Calendar,$H1680,B1681,"f",FALSE)</f>
        <v>51152</v>
      </c>
      <c r="I1681" s="49">
        <f>_xll.qlInterestRateIndexValueDate(Index1M,$H1681)</f>
        <v>51154</v>
      </c>
      <c r="J1681" s="52">
        <f>IFERROR(_xll.qlIndexFixing(Index1M,$H1681,TRUE,_xll.ohTrigger(RecalcTrigger,Trigger1M)),NA())</f>
        <v>1.6068430000873157E-2</v>
      </c>
      <c r="K1681" s="52">
        <f>IFERROR(_xll.qlIndexFixing(ONIndex1M,I1681,TRUE,_xll.ohTrigger(RecalcTrigger,Trigger1M)),NA())</f>
        <v>1.6065295620455444E-2</v>
      </c>
      <c r="L1681" s="52">
        <f>IFERROR(_xll.qlIndexFixing(Index3M,H1681,TRUE,_xll.ohTrigger(RecalcTrigger,Trigger3M)),NA())</f>
        <v>1.6452614939921683E-2</v>
      </c>
      <c r="M1681" s="52">
        <f>IFERROR(_xll.qlIndexFixing(ONIndex3M,I1681,TRUE,_xll.ohTrigger(RecalcTrigger,Trigger3M)),NA())</f>
        <v>1.6451376829138553E-2</v>
      </c>
      <c r="N1681" s="52">
        <f>IFERROR(_xll.qlIndexFixing(Index6M,$H1681,TRUE,_xll.ohTrigger(RecalcTrigger,Trigger6M)),NA())</f>
        <v>1.6516234011654571E-2</v>
      </c>
      <c r="O1681" s="52">
        <f>IFERROR(_xll.qlIndexFixing(ONIndex6M,I1681,TRUE,_xll.ohTrigger(RecalcTrigger,Trigger6M)),NA())</f>
        <v>1.651340170317539E-2</v>
      </c>
      <c r="P1681" s="52">
        <f>IFERROR(_xll.qlIndexFixing(Index1Y,$H1681,TRUE,_xll.ohTrigger(RecalcTrigger,Trigger1Y)),NA())</f>
        <v>1.7128459713048327E-2</v>
      </c>
      <c r="Q1681" s="52">
        <f>IFERROR(_xll.qlIndexFixing(ONIndex1Y,I1681,TRUE,_xll.ohTrigger(RecalcTrigger,Trigger1Y)),NA())</f>
        <v>1.7041524368694994E-2</v>
      </c>
    </row>
    <row r="1682" spans="2:17" x14ac:dyDescent="0.2">
      <c r="B1682" s="46" t="s">
        <v>42</v>
      </c>
      <c r="D1682" s="49">
        <f>_xll.qlCalendarAdvance(Calendar,$D1681,B1682,"f",FALSE)</f>
        <v>51159</v>
      </c>
      <c r="E1682" s="49">
        <f>_xll.qlInterestRateIndexValueDate(IndexON,D1682)</f>
        <v>51159</v>
      </c>
      <c r="F1682" s="52">
        <f>IFERROR(_xll.qlIndexFixing(IndexON,D1682,TRUE,_xll.ohTrigger(RecalcTrigger,TriggerON)),NA())</f>
        <v>1.6129720463915476E-2</v>
      </c>
      <c r="H1682" s="49">
        <f>_xll.qlCalendarAdvance(Calendar,$H1681,B1682,"f",FALSE)</f>
        <v>51159</v>
      </c>
      <c r="I1682" s="49">
        <f>_xll.qlInterestRateIndexValueDate(Index1M,$H1682)</f>
        <v>51161</v>
      </c>
      <c r="J1682" s="52">
        <f>IFERROR(_xll.qlIndexFixing(Index1M,$H1682,TRUE,_xll.ohTrigger(RecalcTrigger,Trigger1M)),NA())</f>
        <v>1.606363126337329E-2</v>
      </c>
      <c r="K1682" s="52">
        <f>IFERROR(_xll.qlIndexFixing(ONIndex1M,I1682,TRUE,_xll.ohTrigger(RecalcTrigger,Trigger1M)),NA())</f>
        <v>1.6060378541391529E-2</v>
      </c>
      <c r="L1682" s="52">
        <f>IFERROR(_xll.qlIndexFixing(Index3M,H1682,TRUE,_xll.ohTrigger(RecalcTrigger,Trigger3M)),NA())</f>
        <v>1.6447198738453701E-2</v>
      </c>
      <c r="M1682" s="52">
        <f>IFERROR(_xll.qlIndexFixing(ONIndex3M,I1682,TRUE,_xll.ohTrigger(RecalcTrigger,Trigger3M)),NA())</f>
        <v>1.6445576420345276E-2</v>
      </c>
      <c r="N1682" s="52">
        <f>IFERROR(_xll.qlIndexFixing(Index6M,$H1682,TRUE,_xll.ohTrigger(RecalcTrigger,Trigger6M)),NA())</f>
        <v>1.6511226283400963E-2</v>
      </c>
      <c r="O1682" s="52">
        <f>IFERROR(_xll.qlIndexFixing(ONIndex6M,I1682,TRUE,_xll.ohTrigger(RecalcTrigger,Trigger6M)),NA())</f>
        <v>1.6507540950092547E-2</v>
      </c>
      <c r="P1682" s="52">
        <f>IFERROR(_xll.qlIndexFixing(Index1Y,$H1682,TRUE,_xll.ohTrigger(RecalcTrigger,Trigger1Y)),NA())</f>
        <v>1.7125151350432077E-2</v>
      </c>
      <c r="Q1682" s="52">
        <f>IFERROR(_xll.qlIndexFixing(ONIndex1Y,I1682,TRUE,_xll.ohTrigger(RecalcTrigger,Trigger1Y)),NA())</f>
        <v>1.7038433443259393E-2</v>
      </c>
    </row>
    <row r="1683" spans="2:17" x14ac:dyDescent="0.2">
      <c r="B1683" s="46" t="s">
        <v>42</v>
      </c>
      <c r="D1683" s="49">
        <f>_xll.qlCalendarAdvance(Calendar,$D1682,B1683,"f",FALSE)</f>
        <v>51166</v>
      </c>
      <c r="E1683" s="49">
        <f>_xll.qlInterestRateIndexValueDate(IndexON,D1683)</f>
        <v>51166</v>
      </c>
      <c r="F1683" s="52">
        <f>IFERROR(_xll.qlIndexFixing(IndexON,D1683,TRUE,_xll.ohTrigger(RecalcTrigger,TriggerON)),NA())</f>
        <v>1.6124079850179385E-2</v>
      </c>
      <c r="H1683" s="49">
        <f>_xll.qlCalendarAdvance(Calendar,$H1682,B1683,"f",FALSE)</f>
        <v>51166</v>
      </c>
      <c r="I1683" s="49">
        <f>_xll.qlInterestRateIndexValueDate(Index1M,$H1683)</f>
        <v>51168</v>
      </c>
      <c r="J1683" s="52">
        <f>IFERROR(_xll.qlIndexFixing(Index1M,$H1683,TRUE,_xll.ohTrigger(RecalcTrigger,Trigger1M)),NA())</f>
        <v>1.605882837835635E-2</v>
      </c>
      <c r="K1683" s="52">
        <f>IFERROR(_xll.qlIndexFixing(ONIndex1M,I1683,TRUE,_xll.ohTrigger(RecalcTrigger,Trigger1M)),NA())</f>
        <v>1.6055537287273935E-2</v>
      </c>
      <c r="L1683" s="52">
        <f>IFERROR(_xll.qlIndexFixing(Index3M,H1683,TRUE,_xll.ohTrigger(RecalcTrigger,Trigger3M)),NA())</f>
        <v>1.6441846515424352E-2</v>
      </c>
      <c r="M1683" s="52">
        <f>IFERROR(_xll.qlIndexFixing(ONIndex3M,I1683,TRUE,_xll.ohTrigger(RecalcTrigger,Trigger3M)),NA())</f>
        <v>1.6439844427464934E-2</v>
      </c>
      <c r="N1683" s="52">
        <f>IFERROR(_xll.qlIndexFixing(Index6M,$H1683,TRUE,_xll.ohTrigger(RecalcTrigger,Trigger6M)),NA())</f>
        <v>1.6506292723149643E-2</v>
      </c>
      <c r="O1683" s="52">
        <f>IFERROR(_xll.qlIndexFixing(ONIndex6M,I1683,TRUE,_xll.ohTrigger(RecalcTrigger,Trigger6M)),NA())</f>
        <v>1.6501750435224949E-2</v>
      </c>
      <c r="P1683" s="52">
        <f>IFERROR(_xll.qlIndexFixing(Index1Y,$H1683,TRUE,_xll.ohTrigger(RecalcTrigger,Trigger1Y)),NA())</f>
        <v>1.7121781954405106E-2</v>
      </c>
      <c r="Q1683" s="52">
        <f>IFERROR(_xll.qlIndexFixing(ONIndex1Y,I1683,TRUE,_xll.ohTrigger(RecalcTrigger,Trigger1Y)),NA())</f>
        <v>1.7035427439253681E-2</v>
      </c>
    </row>
    <row r="1684" spans="2:17" x14ac:dyDescent="0.2">
      <c r="B1684" s="46" t="s">
        <v>42</v>
      </c>
      <c r="D1684" s="49">
        <f>_xll.qlCalendarAdvance(Calendar,$D1683,B1684,"f",FALSE)</f>
        <v>51173</v>
      </c>
      <c r="E1684" s="49">
        <f>_xll.qlInterestRateIndexValueDate(IndexON,D1684)</f>
        <v>51173</v>
      </c>
      <c r="F1684" s="52">
        <f>IFERROR(_xll.qlIndexFixing(IndexON,D1684,TRUE,_xll.ohTrigger(RecalcTrigger,TriggerON)),NA())</f>
        <v>1.6118500233970323E-2</v>
      </c>
      <c r="H1684" s="49">
        <f>_xll.qlCalendarAdvance(Calendar,$H1683,B1684,"f",FALSE)</f>
        <v>51173</v>
      </c>
      <c r="I1684" s="49">
        <f>_xll.qlInterestRateIndexValueDate(Index1M,$H1684)</f>
        <v>51175</v>
      </c>
      <c r="J1684" s="52">
        <f>IFERROR(_xll.qlIndexFixing(Index1M,$H1684,TRUE,_xll.ohTrigger(RecalcTrigger,Trigger1M)),NA())</f>
        <v>1.6054166857846067E-2</v>
      </c>
      <c r="K1684" s="52">
        <f>IFERROR(_xll.qlIndexFixing(ONIndex1M,I1684,TRUE,_xll.ohTrigger(RecalcTrigger,Trigger1M)),NA())</f>
        <v>1.6050772145153047E-2</v>
      </c>
      <c r="L1684" s="52">
        <f>IFERROR(_xll.qlIndexFixing(Index3M,H1684,TRUE,_xll.ohTrigger(RecalcTrigger,Trigger3M)),NA())</f>
        <v>1.6436566277072906E-2</v>
      </c>
      <c r="M1684" s="52">
        <f>IFERROR(_xll.qlIndexFixing(ONIndex3M,I1684,TRUE,_xll.ohTrigger(RecalcTrigger,Trigger3M)),NA())</f>
        <v>1.6434181117164215E-2</v>
      </c>
      <c r="N1684" s="52">
        <f>IFERROR(_xll.qlIndexFixing(Index6M,$H1684,TRUE,_xll.ohTrigger(RecalcTrigger,Trigger6M)),NA())</f>
        <v>1.6501433600202557E-2</v>
      </c>
      <c r="O1684" s="52">
        <f>IFERROR(_xll.qlIndexFixing(ONIndex6M,I1684,TRUE,_xll.ohTrigger(RecalcTrigger,Trigger6M)),NA())</f>
        <v>1.6496030425878772E-2</v>
      </c>
      <c r="P1684" s="52">
        <f>IFERROR(_xll.qlIndexFixing(Index1Y,$H1684,TRUE,_xll.ohTrigger(RecalcTrigger,Trigger1Y)),NA())</f>
        <v>1.711835052689319E-2</v>
      </c>
      <c r="Q1684" s="52">
        <f>IFERROR(_xll.qlIndexFixing(ONIndex1Y,I1684,TRUE,_xll.ohTrigger(RecalcTrigger,Trigger1Y)),NA())</f>
        <v>1.7032506647485235E-2</v>
      </c>
    </row>
    <row r="1685" spans="2:17" x14ac:dyDescent="0.2">
      <c r="B1685" s="46" t="s">
        <v>42</v>
      </c>
      <c r="D1685" s="49">
        <f>_xll.qlCalendarAdvance(Calendar,$D1684,B1685,"f",FALSE)</f>
        <v>51180</v>
      </c>
      <c r="E1685" s="49">
        <f>_xll.qlInterestRateIndexValueDate(IndexON,D1685)</f>
        <v>51180</v>
      </c>
      <c r="F1685" s="52">
        <f>IFERROR(_xll.qlIndexFixing(IndexON,D1685,TRUE,_xll.ohTrigger(RecalcTrigger,TriggerON)),NA())</f>
        <v>1.611298186532828E-2</v>
      </c>
      <c r="H1685" s="49">
        <f>_xll.qlCalendarAdvance(Calendar,$H1684,B1685,"f",FALSE)</f>
        <v>51180</v>
      </c>
      <c r="I1685" s="49">
        <f>_xll.qlInterestRateIndexValueDate(Index1M,$H1685)</f>
        <v>51182</v>
      </c>
      <c r="J1685" s="52">
        <f>IFERROR(_xll.qlIndexFixing(Index1M,$H1685,TRUE,_xll.ohTrigger(RecalcTrigger,Trigger1M)),NA())</f>
        <v>1.6049582245170363E-2</v>
      </c>
      <c r="K1685" s="52">
        <f>IFERROR(_xll.qlIndexFixing(ONIndex1M,I1685,TRUE,_xll.ohTrigger(RecalcTrigger,Trigger1M)),NA())</f>
        <v>1.6046083402718736E-2</v>
      </c>
      <c r="L1685" s="52">
        <f>IFERROR(_xll.qlIndexFixing(Index3M,H1685,TRUE,_xll.ohTrigger(RecalcTrigger,Trigger3M)),NA())</f>
        <v>1.643135682279695E-2</v>
      </c>
      <c r="M1685" s="52">
        <f>IFERROR(_xll.qlIndexFixing(ONIndex3M,I1685,TRUE,_xll.ohTrigger(RecalcTrigger,Trigger3M)),NA())</f>
        <v>1.6428586756029873E-2</v>
      </c>
      <c r="N1685" s="52">
        <f>IFERROR(_xll.qlIndexFixing(Index6M,$H1685,TRUE,_xll.ohTrigger(RecalcTrigger,Trigger6M)),NA())</f>
        <v>1.6496649183865598E-2</v>
      </c>
      <c r="O1685" s="52">
        <f>IFERROR(_xll.qlIndexFixing(ONIndex6M,I1685,TRUE,_xll.ohTrigger(RecalcTrigger,Trigger6M)),NA())</f>
        <v>1.6490381189999681E-2</v>
      </c>
      <c r="P1685" s="52">
        <f>IFERROR(_xll.qlIndexFixing(Index1Y,$H1685,TRUE,_xll.ohTrigger(RecalcTrigger,Trigger1Y)),NA())</f>
        <v>1.7114856066975239E-2</v>
      </c>
      <c r="Q1685" s="52">
        <f>IFERROR(_xll.qlIndexFixing(ONIndex1Y,I1685,TRUE,_xll.ohTrigger(RecalcTrigger,Trigger1Y)),NA())</f>
        <v>1.7029671358121945E-2</v>
      </c>
    </row>
    <row r="1686" spans="2:17" x14ac:dyDescent="0.2">
      <c r="B1686" s="46" t="s">
        <v>42</v>
      </c>
      <c r="D1686" s="49">
        <f>_xll.qlCalendarAdvance(Calendar,$D1685,B1686,"f",FALSE)</f>
        <v>51187</v>
      </c>
      <c r="E1686" s="49">
        <f>_xll.qlInterestRateIndexValueDate(IndexON,D1686)</f>
        <v>51187</v>
      </c>
      <c r="F1686" s="52">
        <f>IFERROR(_xll.qlIndexFixing(IndexON,D1686,TRUE,_xll.ohTrigger(RecalcTrigger,TriggerON)),NA())</f>
        <v>1.6107524994772859E-2</v>
      </c>
      <c r="H1686" s="49">
        <f>_xll.qlCalendarAdvance(Calendar,$H1685,B1686,"f",FALSE)</f>
        <v>51187</v>
      </c>
      <c r="I1686" s="49">
        <f>_xll.qlInterestRateIndexValueDate(Index1M,$H1686)</f>
        <v>51189</v>
      </c>
      <c r="J1686" s="52">
        <f>IFERROR(_xll.qlIndexFixing(Index1M,$H1686,TRUE,_xll.ohTrigger(RecalcTrigger,Trigger1M)),NA())</f>
        <v>1.6045074828060463E-2</v>
      </c>
      <c r="K1686" s="52">
        <f>IFERROR(_xll.qlIndexFixing(ONIndex1M,I1686,TRUE,_xll.ohTrigger(RecalcTrigger,Trigger1M)),NA())</f>
        <v>1.604147134734113E-2</v>
      </c>
      <c r="L1686" s="52">
        <f>IFERROR(_xll.qlIndexFixing(Index3M,H1686,TRUE,_xll.ohTrigger(RecalcTrigger,Trigger3M)),NA())</f>
        <v>1.6426218419893779E-2</v>
      </c>
      <c r="M1686" s="52">
        <f>IFERROR(_xll.qlIndexFixing(ONIndex3M,I1686,TRUE,_xll.ohTrigger(RecalcTrigger,Trigger3M)),NA())</f>
        <v>1.6423061610328915E-2</v>
      </c>
      <c r="N1686" s="52">
        <f>IFERROR(_xll.qlIndexFixing(Index6M,$H1686,TRUE,_xll.ohTrigger(RecalcTrigger,Trigger6M)),NA())</f>
        <v>1.6491939743452571E-2</v>
      </c>
      <c r="O1686" s="52">
        <f>IFERROR(_xll.qlIndexFixing(ONIndex6M,I1686,TRUE,_xll.ohTrigger(RecalcTrigger,Trigger6M)),NA())</f>
        <v>1.6484802994893855E-2</v>
      </c>
      <c r="P1686" s="52">
        <f>IFERROR(_xll.qlIndexFixing(Index1Y,$H1686,TRUE,_xll.ohTrigger(RecalcTrigger,Trigger1Y)),NA())</f>
        <v>1.7111297570882228E-2</v>
      </c>
      <c r="Q1686" s="52">
        <f>IFERROR(_xll.qlIndexFixing(ONIndex1Y,I1686,TRUE,_xll.ohTrigger(RecalcTrigger,Trigger1Y)),NA())</f>
        <v>1.7026921862210997E-2</v>
      </c>
    </row>
    <row r="1687" spans="2:17" x14ac:dyDescent="0.2">
      <c r="B1687" s="46" t="s">
        <v>42</v>
      </c>
      <c r="D1687" s="49">
        <f>_xll.qlCalendarAdvance(Calendar,$D1686,B1687,"f",FALSE)</f>
        <v>51194</v>
      </c>
      <c r="E1687" s="49">
        <f>_xll.qlInterestRateIndexValueDate(IndexON,D1687)</f>
        <v>51194</v>
      </c>
      <c r="F1687" s="52">
        <f>IFERROR(_xll.qlIndexFixing(IndexON,D1687,TRUE,_xll.ohTrigger(RecalcTrigger,TriggerON)),NA())</f>
        <v>1.6102129872423987E-2</v>
      </c>
      <c r="H1687" s="49">
        <f>_xll.qlCalendarAdvance(Calendar,$H1686,B1687,"f",FALSE)</f>
        <v>51194</v>
      </c>
      <c r="I1687" s="49">
        <f>_xll.qlInterestRateIndexValueDate(Index1M,$H1687)</f>
        <v>51196</v>
      </c>
      <c r="J1687" s="52">
        <f>IFERROR(_xll.qlIndexFixing(Index1M,$H1687,TRUE,_xll.ohTrigger(RecalcTrigger,Trigger1M)),NA())</f>
        <v>1.6040838595165627E-2</v>
      </c>
      <c r="K1687" s="52">
        <f>IFERROR(_xll.qlIndexFixing(ONIndex1M,I1687,TRUE,_xll.ohTrigger(RecalcTrigger,Trigger1M)),NA())</f>
        <v>1.6036936266550228E-2</v>
      </c>
      <c r="L1687" s="52">
        <f>IFERROR(_xll.qlIndexFixing(Index3M,H1687,TRUE,_xll.ohTrigger(RecalcTrigger,Trigger3M)),NA())</f>
        <v>1.6421203447366289E-2</v>
      </c>
      <c r="M1687" s="52">
        <f>IFERROR(_xll.qlIndexFixing(ONIndex3M,I1687,TRUE,_xll.ohTrigger(RecalcTrigger,Trigger3M)),NA())</f>
        <v>1.6417605946728031E-2</v>
      </c>
      <c r="N1687" s="52">
        <f>IFERROR(_xll.qlIndexFixing(Index6M,$H1687,TRUE,_xll.ohTrigger(RecalcTrigger,Trigger6M)),NA())</f>
        <v>1.6487595820543308E-2</v>
      </c>
      <c r="O1687" s="52">
        <f>IFERROR(_xll.qlIndexFixing(ONIndex6M,I1687,TRUE,_xll.ohTrigger(RecalcTrigger,Trigger6M)),NA())</f>
        <v>1.6479296108347086E-2</v>
      </c>
      <c r="P1687" s="52">
        <f>IFERROR(_xll.qlIndexFixing(Index1Y,$H1687,TRUE,_xll.ohTrigger(RecalcTrigger,Trigger1Y)),NA())</f>
        <v>1.710748064199517E-2</v>
      </c>
      <c r="Q1687" s="52">
        <f>IFERROR(_xll.qlIndexFixing(ONIndex1Y,I1687,TRUE,_xll.ohTrigger(RecalcTrigger,Trigger1Y)),NA())</f>
        <v>1.7024258450000218E-2</v>
      </c>
    </row>
    <row r="1688" spans="2:17" x14ac:dyDescent="0.2">
      <c r="B1688" s="46" t="s">
        <v>42</v>
      </c>
      <c r="D1688" s="49">
        <f>_xll.qlCalendarAdvance(Calendar,$D1687,B1688,"f",FALSE)</f>
        <v>51201</v>
      </c>
      <c r="E1688" s="49">
        <f>_xll.qlInterestRateIndexValueDate(IndexON,D1688)</f>
        <v>51201</v>
      </c>
      <c r="F1688" s="52">
        <f>IFERROR(_xll.qlIndexFixing(IndexON,D1688,TRUE,_xll.ohTrigger(RecalcTrigger,TriggerON)),NA())</f>
        <v>1.6096796748641395E-2</v>
      </c>
      <c r="H1688" s="49">
        <f>_xll.qlCalendarAdvance(Calendar,$H1687,B1688,"f",FALSE)</f>
        <v>51201</v>
      </c>
      <c r="I1688" s="49">
        <f>_xll.qlInterestRateIndexValueDate(Index1M,$H1688)</f>
        <v>51203</v>
      </c>
      <c r="J1688" s="52">
        <f>IFERROR(_xll.qlIndexFixing(Index1M,$H1688,TRUE,_xll.ohTrigger(RecalcTrigger,Trigger1M)),NA())</f>
        <v>1.6036453403355799E-2</v>
      </c>
      <c r="K1688" s="52">
        <f>IFERROR(_xll.qlIndexFixing(ONIndex1M,I1688,TRUE,_xll.ohTrigger(RecalcTrigger,Trigger1M)),NA())</f>
        <v>1.6032478447716159E-2</v>
      </c>
      <c r="L1688" s="52">
        <f>IFERROR(_xll.qlIndexFixing(Index3M,H1688,TRUE,_xll.ohTrigger(RecalcTrigger,Trigger3M)),NA())</f>
        <v>1.6416217826496229E-2</v>
      </c>
      <c r="M1688" s="52">
        <f>IFERROR(_xll.qlIndexFixing(ONIndex3M,I1688,TRUE,_xll.ohTrigger(RecalcTrigger,Trigger3M)),NA())</f>
        <v>1.6412220031734037E-2</v>
      </c>
      <c r="N1688" s="52">
        <f>IFERROR(_xll.qlIndexFixing(Index6M,$H1688,TRUE,_xll.ohTrigger(RecalcTrigger,Trigger6M)),NA())</f>
        <v>1.6483058275004001E-2</v>
      </c>
      <c r="O1688" s="52">
        <f>IFERROR(_xll.qlIndexFixing(ONIndex6M,I1688,TRUE,_xll.ohTrigger(RecalcTrigger,Trigger6M)),NA())</f>
        <v>1.6473860798145168E-2</v>
      </c>
      <c r="P1688" s="52">
        <f>IFERROR(_xll.qlIndexFixing(Index1Y,$H1688,TRUE,_xll.ohTrigger(RecalcTrigger,Trigger1Y)),NA())</f>
        <v>1.710381208131867E-2</v>
      </c>
      <c r="Q1688" s="52">
        <f>IFERROR(_xll.qlIndexFixing(ONIndex1Y,I1688,TRUE,_xll.ohTrigger(RecalcTrigger,Trigger1Y)),NA())</f>
        <v>1.7021681412057177E-2</v>
      </c>
    </row>
    <row r="1689" spans="2:17" x14ac:dyDescent="0.2">
      <c r="B1689" s="46" t="s">
        <v>42</v>
      </c>
      <c r="D1689" s="49">
        <f>_xll.qlCalendarAdvance(Calendar,$D1688,B1689,"f",FALSE)</f>
        <v>51208</v>
      </c>
      <c r="E1689" s="49">
        <f>_xll.qlInterestRateIndexValueDate(IndexON,D1689)</f>
        <v>51208</v>
      </c>
      <c r="F1689" s="52">
        <f>IFERROR(_xll.qlIndexFixing(IndexON,D1689,TRUE,_xll.ohTrigger(RecalcTrigger,TriggerON)),NA())</f>
        <v>1.6091525873704882E-2</v>
      </c>
      <c r="H1689" s="49">
        <f>_xll.qlCalendarAdvance(Calendar,$H1688,B1689,"f",FALSE)</f>
        <v>51208</v>
      </c>
      <c r="I1689" s="49">
        <f>_xll.qlInterestRateIndexValueDate(Index1M,$H1689)</f>
        <v>51210</v>
      </c>
      <c r="J1689" s="52">
        <f>IFERROR(_xll.qlIndexFixing(Index1M,$H1689,TRUE,_xll.ohTrigger(RecalcTrigger,Trigger1M)),NA())</f>
        <v>1.6032195539876504E-2</v>
      </c>
      <c r="K1689" s="52">
        <f>IFERROR(_xll.qlIndexFixing(ONIndex1M,I1689,TRUE,_xll.ohTrigger(RecalcTrigger,Trigger1M)),NA())</f>
        <v>1.6028098178209049E-2</v>
      </c>
      <c r="L1689" s="52">
        <f>IFERROR(_xll.qlIndexFixing(Index3M,H1689,TRUE,_xll.ohTrigger(RecalcTrigger,Trigger3M)),NA())</f>
        <v>1.6411304103770129E-2</v>
      </c>
      <c r="M1689" s="52">
        <f>IFERROR(_xll.qlIndexFixing(ONIndex3M,I1689,TRUE,_xll.ohTrigger(RecalcTrigger,Trigger3M)),NA())</f>
        <v>1.6406904131613942E-2</v>
      </c>
      <c r="N1689" s="52">
        <f>IFERROR(_xll.qlIndexFixing(Index6M,$H1689,TRUE,_xll.ohTrigger(RecalcTrigger,Trigger6M)),NA())</f>
        <v>1.6478596604375777E-2</v>
      </c>
      <c r="O1689" s="52">
        <f>IFERROR(_xll.qlIndexFixing(ONIndex6M,I1689,TRUE,_xll.ohTrigger(RecalcTrigger,Trigger6M)),NA())</f>
        <v>1.6468497331594278E-2</v>
      </c>
      <c r="P1689" s="52">
        <f>IFERROR(_xll.qlIndexFixing(Index1Y,$H1689,TRUE,_xll.ohTrigger(RecalcTrigger,Trigger1Y)),NA())</f>
        <v>1.710007562944901E-2</v>
      </c>
      <c r="Q1689" s="52">
        <f>IFERROR(_xll.qlIndexFixing(ONIndex1Y,I1689,TRUE,_xll.ohTrigger(RecalcTrigger,Trigger1Y)),NA())</f>
        <v>1.7019191039269188E-2</v>
      </c>
    </row>
    <row r="1690" spans="2:17" x14ac:dyDescent="0.2">
      <c r="B1690" s="46" t="s">
        <v>42</v>
      </c>
      <c r="D1690" s="49">
        <f>_xll.qlCalendarAdvance(Calendar,$D1689,B1690,"f",FALSE)</f>
        <v>51215</v>
      </c>
      <c r="E1690" s="49">
        <f>_xll.qlInterestRateIndexValueDate(IndexON,D1690)</f>
        <v>51215</v>
      </c>
      <c r="F1690" s="52">
        <f>IFERROR(_xll.qlIndexFixing(IndexON,D1690,TRUE,_xll.ohTrigger(RecalcTrigger,TriggerON)),NA())</f>
        <v>1.6086317497894242E-2</v>
      </c>
      <c r="H1690" s="49">
        <f>_xll.qlCalendarAdvance(Calendar,$H1689,B1690,"f",FALSE)</f>
        <v>51215</v>
      </c>
      <c r="I1690" s="49">
        <f>_xll.qlInterestRateIndexValueDate(Index1M,$H1690)</f>
        <v>51217</v>
      </c>
      <c r="J1690" s="52">
        <f>IFERROR(_xll.qlIndexFixing(Index1M,$H1690,TRUE,_xll.ohTrigger(RecalcTrigger,Trigger1M)),NA())</f>
        <v>1.6028016095136211E-2</v>
      </c>
      <c r="K1690" s="52">
        <f>IFERROR(_xll.qlIndexFixing(ONIndex1M,I1690,TRUE,_xll.ohTrigger(RecalcTrigger,Trigger1M)),NA())</f>
        <v>1.6023795745638836E-2</v>
      </c>
      <c r="L1690" s="52">
        <f>IFERROR(_xll.qlIndexFixing(Index3M,H1690,TRUE,_xll.ohTrigger(RecalcTrigger,Trigger3M)),NA())</f>
        <v>1.6406462546511544E-2</v>
      </c>
      <c r="M1690" s="52">
        <f>IFERROR(_xll.qlIndexFixing(ONIndex3M,I1690,TRUE,_xll.ohTrigger(RecalcTrigger,Trigger3M)),NA())</f>
        <v>1.6401658512954498E-2</v>
      </c>
      <c r="N1690" s="52">
        <f>IFERROR(_xll.qlIndexFixing(Index6M,$H1690,TRUE,_xll.ohTrigger(RecalcTrigger,Trigger6M)),NA())</f>
        <v>1.6474211078034991E-2</v>
      </c>
      <c r="O1690" s="52">
        <f>IFERROR(_xll.qlIndexFixing(ONIndex6M,I1690,TRUE,_xll.ohTrigger(RecalcTrigger,Trigger6M)),NA())</f>
        <v>1.6463205976640083E-2</v>
      </c>
      <c r="P1690" s="52">
        <f>IFERROR(_xll.qlIndexFixing(Index1Y,$H1690,TRUE,_xll.ohTrigger(RecalcTrigger,Trigger1Y)),NA())</f>
        <v>1.7096270261839824E-2</v>
      </c>
      <c r="Q1690" s="52">
        <f>IFERROR(_xll.qlIndexFixing(ONIndex1Y,I1690,TRUE,_xll.ohTrigger(RecalcTrigger,Trigger1Y)),NA())</f>
        <v>1.7016787621964014E-2</v>
      </c>
    </row>
    <row r="1691" spans="2:17" x14ac:dyDescent="0.2">
      <c r="B1691" s="46" t="s">
        <v>42</v>
      </c>
      <c r="D1691" s="49">
        <f>_xll.qlCalendarAdvance(Calendar,$D1690,B1691,"f",FALSE)</f>
        <v>51222</v>
      </c>
      <c r="E1691" s="49">
        <f>_xll.qlInterestRateIndexValueDate(IndexON,D1691)</f>
        <v>51222</v>
      </c>
      <c r="F1691" s="52">
        <f>IFERROR(_xll.qlIndexFixing(IndexON,D1691,TRUE,_xll.ohTrigger(RecalcTrigger,TriggerON)),NA())</f>
        <v>1.6081171871329403E-2</v>
      </c>
      <c r="H1691" s="49">
        <f>_xll.qlCalendarAdvance(Calendar,$H1690,B1691,"f",FALSE)</f>
        <v>51222</v>
      </c>
      <c r="I1691" s="49">
        <f>_xll.qlInterestRateIndexValueDate(Index1M,$H1691)</f>
        <v>51224</v>
      </c>
      <c r="J1691" s="52">
        <f>IFERROR(_xll.qlIndexFixing(Index1M,$H1691,TRUE,_xll.ohTrigger(RecalcTrigger,Trigger1M)),NA())</f>
        <v>1.6023915356887242E-2</v>
      </c>
      <c r="K1691" s="52">
        <f>IFERROR(_xll.qlIndexFixing(ONIndex1M,I1691,TRUE,_xll.ohTrigger(RecalcTrigger,Trigger1M)),NA())</f>
        <v>1.6018378881801354E-2</v>
      </c>
      <c r="L1691" s="52">
        <f>IFERROR(_xll.qlIndexFixing(Index3M,H1691,TRUE,_xll.ohTrigger(RecalcTrigger,Trigger3M)),NA())</f>
        <v>1.6401693422048374E-2</v>
      </c>
      <c r="M1691" s="52">
        <f>IFERROR(_xll.qlIndexFixing(ONIndex3M,I1691,TRUE,_xll.ohTrigger(RecalcTrigger,Trigger3M)),NA())</f>
        <v>1.639501784573838E-2</v>
      </c>
      <c r="N1691" s="52">
        <f>IFERROR(_xll.qlIndexFixing(Index6M,$H1691,TRUE,_xll.ohTrigger(RecalcTrigger,Trigger6M)),NA())</f>
        <v>1.6469620207543879E-2</v>
      </c>
      <c r="O1691" s="52">
        <f>IFERROR(_xll.qlIndexFixing(ONIndex6M,I1691,TRUE,_xll.ohTrigger(RecalcTrigger,Trigger6M)),NA())</f>
        <v>1.6456509196229874E-2</v>
      </c>
      <c r="P1691" s="52">
        <f>IFERROR(_xll.qlIndexFixing(Index1Y,$H1691,TRUE,_xll.ohTrigger(RecalcTrigger,Trigger1Y)),NA())</f>
        <v>1.7092394951077998E-2</v>
      </c>
      <c r="Q1691" s="52">
        <f>IFERROR(_xll.qlIndexFixing(ONIndex1Y,I1691,TRUE,_xll.ohTrigger(RecalcTrigger,Trigger1Y)),NA())</f>
        <v>1.7013825752894007E-2</v>
      </c>
    </row>
    <row r="1692" spans="2:17" x14ac:dyDescent="0.2">
      <c r="B1692" s="46" t="s">
        <v>42</v>
      </c>
      <c r="D1692" s="49">
        <f>_xll.qlCalendarAdvance(Calendar,$D1691,B1692,"f",FALSE)</f>
        <v>51229</v>
      </c>
      <c r="E1692" s="49">
        <f>_xll.qlInterestRateIndexValueDate(IndexON,D1692)</f>
        <v>51229</v>
      </c>
      <c r="F1692" s="52">
        <f>IFERROR(_xll.qlIndexFixing(IndexON,D1692,TRUE,_xll.ohTrigger(RecalcTrigger,TriggerON)),NA())</f>
        <v>1.6076089244450031E-2</v>
      </c>
      <c r="H1692" s="49">
        <f>_xll.qlCalendarAdvance(Calendar,$H1691,B1692,"f",FALSE)</f>
        <v>51229</v>
      </c>
      <c r="I1692" s="49">
        <f>_xll.qlInterestRateIndexValueDate(Index1M,$H1692)</f>
        <v>51231</v>
      </c>
      <c r="J1692" s="52">
        <f>IFERROR(_xll.qlIndexFixing(Index1M,$H1692,TRUE,_xll.ohTrigger(RecalcTrigger,Trigger1M)),NA())</f>
        <v>1.6019893612896907E-2</v>
      </c>
      <c r="K1692" s="52">
        <f>IFERROR(_xll.qlIndexFixing(ONIndex1M,I1692,TRUE,_xll.ohTrigger(RecalcTrigger,Trigger1M)),NA())</f>
        <v>1.6015425541029416E-2</v>
      </c>
      <c r="L1692" s="52">
        <f>IFERROR(_xll.qlIndexFixing(Index3M,H1692,TRUE,_xll.ohTrigger(RecalcTrigger,Trigger3M)),NA())</f>
        <v>1.6396945781884935E-2</v>
      </c>
      <c r="M1692" s="52">
        <f>IFERROR(_xll.qlIndexFixing(ONIndex3M,I1692,TRUE,_xll.ohTrigger(RecalcTrigger,Trigger3M)),NA())</f>
        <v>1.6391379186124766E-2</v>
      </c>
      <c r="N1692" s="52">
        <f>IFERROR(_xll.qlIndexFixing(Index6M,$H1692,TRUE,_xll.ohTrigger(RecalcTrigger,Trigger6M)),NA())</f>
        <v>1.6465374203909942E-2</v>
      </c>
      <c r="O1692" s="52">
        <f>IFERROR(_xll.qlIndexFixing(ONIndex6M,I1692,TRUE,_xll.ohTrigger(RecalcTrigger,Trigger6M)),NA())</f>
        <v>1.6452840671306035E-2</v>
      </c>
      <c r="P1692" s="52">
        <f>IFERROR(_xll.qlIndexFixing(Index1Y,$H1692,TRUE,_xll.ohTrigger(RecalcTrigger,Trigger1Y)),NA())</f>
        <v>1.7088448666884328E-2</v>
      </c>
      <c r="Q1692" s="52">
        <f>IFERROR(_xll.qlIndexFixing(ONIndex1Y,I1692,TRUE,_xll.ohTrigger(RecalcTrigger,Trigger1Y)),NA())</f>
        <v>1.7012242816152323E-2</v>
      </c>
    </row>
    <row r="1693" spans="2:17" x14ac:dyDescent="0.2">
      <c r="B1693" s="46" t="s">
        <v>42</v>
      </c>
      <c r="D1693" s="49">
        <f>_xll.qlCalendarAdvance(Calendar,$D1692,B1693,"f",FALSE)</f>
        <v>51236</v>
      </c>
      <c r="E1693" s="49">
        <f>_xll.qlInterestRateIndexValueDate(IndexON,D1693)</f>
        <v>51236</v>
      </c>
      <c r="F1693" s="52">
        <f>IFERROR(_xll.qlIndexFixing(IndexON,D1693,TRUE,_xll.ohTrigger(RecalcTrigger,TriggerON)),NA())</f>
        <v>1.6071069867615861E-2</v>
      </c>
      <c r="H1693" s="49">
        <f>_xll.qlCalendarAdvance(Calendar,$H1692,B1693,"f",FALSE)</f>
        <v>51236</v>
      </c>
      <c r="I1693" s="49">
        <f>_xll.qlInterestRateIndexValueDate(Index1M,$H1693)</f>
        <v>51238</v>
      </c>
      <c r="J1693" s="52">
        <f>IFERROR(_xll.qlIndexFixing(Index1M,$H1693,TRUE,_xll.ohTrigger(RecalcTrigger,Trigger1M)),NA())</f>
        <v>1.6015951150920027E-2</v>
      </c>
      <c r="K1693" s="52">
        <f>IFERROR(_xll.qlIndexFixing(ONIndex1M,I1693,TRUE,_xll.ohTrigger(RecalcTrigger,Trigger1M)),NA())</f>
        <v>1.6011358343650528E-2</v>
      </c>
      <c r="L1693" s="52">
        <f>IFERROR(_xll.qlIndexFixing(Index3M,H1693,TRUE,_xll.ohTrigger(RecalcTrigger,Trigger3M)),NA())</f>
        <v>1.639231727291016E-2</v>
      </c>
      <c r="M1693" s="52">
        <f>IFERROR(_xll.qlIndexFixing(ONIndex3M,I1693,TRUE,_xll.ohTrigger(RecalcTrigger,Trigger3M)),NA())</f>
        <v>1.6386346010968111E-2</v>
      </c>
      <c r="N1693" s="52">
        <f>IFERROR(_xll.qlIndexFixing(Index6M,$H1693,TRUE,_xll.ohTrigger(RecalcTrigger,Trigger6M)),NA())</f>
        <v>1.6461205069973936E-2</v>
      </c>
      <c r="O1693" s="52">
        <f>IFERROR(_xll.qlIndexFixing(ONIndex6M,I1693,TRUE,_xll.ohTrigger(RecalcTrigger,Trigger6M)),NA())</f>
        <v>1.6447767256337897E-2</v>
      </c>
      <c r="P1693" s="52">
        <f>IFERROR(_xll.qlIndexFixing(Index1Y,$H1693,TRUE,_xll.ohTrigger(RecalcTrigger,Trigger1Y)),NA())</f>
        <v>1.7084430376115053E-2</v>
      </c>
      <c r="Q1693" s="52">
        <f>IFERROR(_xll.qlIndexFixing(ONIndex1Y,I1693,TRUE,_xll.ohTrigger(RecalcTrigger,Trigger1Y)),NA())</f>
        <v>1.7010102008780947E-2</v>
      </c>
    </row>
    <row r="1694" spans="2:17" x14ac:dyDescent="0.2">
      <c r="B1694" s="46" t="s">
        <v>42</v>
      </c>
      <c r="D1694" s="49">
        <f>_xll.qlCalendarAdvance(Calendar,$D1693,B1694,"f",FALSE)</f>
        <v>51243</v>
      </c>
      <c r="E1694" s="49">
        <f>_xll.qlInterestRateIndexValueDate(IndexON,D1694)</f>
        <v>51243</v>
      </c>
      <c r="F1694" s="52">
        <f>IFERROR(_xll.qlIndexFixing(IndexON,D1694,TRUE,_xll.ohTrigger(RecalcTrigger,TriggerON)),NA())</f>
        <v>1.6066113990946818E-2</v>
      </c>
      <c r="H1694" s="49">
        <f>_xll.qlCalendarAdvance(Calendar,$H1693,B1694,"f",FALSE)</f>
        <v>51243</v>
      </c>
      <c r="I1694" s="49">
        <f>_xll.qlInterestRateIndexValueDate(Index1M,$H1694)</f>
        <v>51245</v>
      </c>
      <c r="J1694" s="52">
        <f>IFERROR(_xll.qlIndexFixing(Index1M,$H1694,TRUE,_xll.ohTrigger(RecalcTrigger,Trigger1M)),NA())</f>
        <v>1.6012088258721413E-2</v>
      </c>
      <c r="K1694" s="52">
        <f>IFERROR(_xll.qlIndexFixing(ONIndex1M,I1694,TRUE,_xll.ohTrigger(RecalcTrigger,Trigger1M)),NA())</f>
        <v>1.6007370133008791E-2</v>
      </c>
      <c r="L1694" s="52">
        <f>IFERROR(_xll.qlIndexFixing(Index3M,H1694,TRUE,_xll.ohTrigger(RecalcTrigger,Trigger3M)),NA())</f>
        <v>1.6387761976251598E-2</v>
      </c>
      <c r="M1694" s="52">
        <f>IFERROR(_xll.qlIndexFixing(ONIndex3M,I1694,TRUE,_xll.ohTrigger(RecalcTrigger,Trigger3M)),NA())</f>
        <v>1.6381384183139502E-2</v>
      </c>
      <c r="N1694" s="52">
        <f>IFERROR(_xll.qlIndexFixing(Index6M,$H1694,TRUE,_xll.ohTrigger(RecalcTrigger,Trigger6M)),NA())</f>
        <v>1.6457110662125105E-2</v>
      </c>
      <c r="O1694" s="52">
        <f>IFERROR(_xll.qlIndexFixing(ONIndex6M,I1694,TRUE,_xll.ohTrigger(RecalcTrigger,Trigger6M)),NA())</f>
        <v>1.6442767023390203E-2</v>
      </c>
      <c r="P1694" s="52">
        <f>IFERROR(_xll.qlIndexFixing(Index1Y,$H1694,TRUE,_xll.ohTrigger(RecalcTrigger,Trigger1Y)),NA())</f>
        <v>1.7080423677640556E-2</v>
      </c>
      <c r="Q1694" s="52">
        <f>IFERROR(_xll.qlIndexFixing(ONIndex1Y,I1694,TRUE,_xll.ohTrigger(RecalcTrigger,Trigger1Y)),NA())</f>
        <v>1.7008049319322538E-2</v>
      </c>
    </row>
    <row r="1695" spans="2:17" x14ac:dyDescent="0.2">
      <c r="B1695" s="46" t="s">
        <v>42</v>
      </c>
      <c r="D1695" s="49">
        <f>_xll.qlCalendarAdvance(Calendar,$D1694,B1695,"f",FALSE)</f>
        <v>51250</v>
      </c>
      <c r="E1695" s="49">
        <f>_xll.qlInterestRateIndexValueDate(IndexON,D1695)</f>
        <v>51250</v>
      </c>
      <c r="F1695" s="52">
        <f>IFERROR(_xll.qlIndexFixing(IndexON,D1695,TRUE,_xll.ohTrigger(RecalcTrigger,TriggerON)),NA())</f>
        <v>1.6061221864802633E-2</v>
      </c>
      <c r="H1695" s="49">
        <f>_xll.qlCalendarAdvance(Calendar,$H1694,B1695,"f",FALSE)</f>
        <v>51250</v>
      </c>
      <c r="I1695" s="49">
        <f>_xll.qlInterestRateIndexValueDate(Index1M,$H1695)</f>
        <v>51252</v>
      </c>
      <c r="J1695" s="52">
        <f>IFERROR(_xll.qlIndexFixing(Index1M,$H1695,TRUE,_xll.ohTrigger(RecalcTrigger,Trigger1M)),NA())</f>
        <v>1.6008305224065877E-2</v>
      </c>
      <c r="K1695" s="52">
        <f>IFERROR(_xll.qlIndexFixing(ONIndex1M,I1695,TRUE,_xll.ohTrigger(RecalcTrigger,Trigger1M)),NA())</f>
        <v>1.6003540927935767E-2</v>
      </c>
      <c r="L1695" s="52">
        <f>IFERROR(_xll.qlIndexFixing(Index3M,H1695,TRUE,_xll.ohTrigger(RecalcTrigger,Trigger3M)),NA())</f>
        <v>1.6383280159239139E-2</v>
      </c>
      <c r="M1695" s="52">
        <f>IFERROR(_xll.qlIndexFixing(ONIndex3M,I1695,TRUE,_xll.ohTrigger(RecalcTrigger,Trigger3M)),NA())</f>
        <v>1.6376520068788203E-2</v>
      </c>
      <c r="N1695" s="52">
        <f>IFERROR(_xll.qlIndexFixing(Index6M,$H1695,TRUE,_xll.ohTrigger(RecalcTrigger,Trigger6M)),NA())</f>
        <v>1.6453088829404258E-2</v>
      </c>
      <c r="O1695" s="52">
        <f>IFERROR(_xll.qlIndexFixing(ONIndex6M,I1695,TRUE,_xll.ohTrigger(RecalcTrigger,Trigger6M)),NA())</f>
        <v>1.6437866598044693E-2</v>
      </c>
      <c r="P1695" s="52">
        <f>IFERROR(_xll.qlIndexFixing(Index1Y,$H1695,TRUE,_xll.ohTrigger(RecalcTrigger,Trigger1Y)),NA())</f>
        <v>1.7076173627952499E-2</v>
      </c>
      <c r="Q1695" s="52">
        <f>IFERROR(_xll.qlIndexFixing(ONIndex1Y,I1695,TRUE,_xll.ohTrigger(RecalcTrigger,Trigger1Y)),NA())</f>
        <v>1.7006350019301841E-2</v>
      </c>
    </row>
    <row r="1696" spans="2:17" x14ac:dyDescent="0.2">
      <c r="B1696" s="46" t="s">
        <v>42</v>
      </c>
      <c r="D1696" s="49">
        <f>_xll.qlCalendarAdvance(Calendar,$D1695,B1696,"f",FALSE)</f>
        <v>51258</v>
      </c>
      <c r="E1696" s="49">
        <f>_xll.qlInterestRateIndexValueDate(IndexON,D1696)</f>
        <v>51258</v>
      </c>
      <c r="F1696" s="52">
        <f>IFERROR(_xll.qlIndexFixing(IndexON,D1696,TRUE,_xll.ohTrigger(RecalcTrigger,TriggerON)),NA())</f>
        <v>1.6055709246360905E-2</v>
      </c>
      <c r="H1696" s="49">
        <f>_xll.qlCalendarAdvance(Calendar,$H1695,B1696,"f",FALSE)</f>
        <v>51258</v>
      </c>
      <c r="I1696" s="49">
        <f>_xll.qlInterestRateIndexValueDate(Index1M,$H1696)</f>
        <v>51260</v>
      </c>
      <c r="J1696" s="52">
        <f>IFERROR(_xll.qlIndexFixing(Index1M,$H1696,TRUE,_xll.ohTrigger(RecalcTrigger,Trigger1M)),NA())</f>
        <v>1.6003981032576241E-2</v>
      </c>
      <c r="K1696" s="52">
        <f>IFERROR(_xll.qlIndexFixing(ONIndex1M,I1696,TRUE,_xll.ohTrigger(RecalcTrigger,Trigger1M)),NA())</f>
        <v>1.5999091279486066E-2</v>
      </c>
      <c r="L1696" s="52">
        <f>IFERROR(_xll.qlIndexFixing(Index3M,H1696,TRUE,_xll.ohTrigger(RecalcTrigger,Trigger3M)),NA())</f>
        <v>1.637846675985697E-2</v>
      </c>
      <c r="M1696" s="52">
        <f>IFERROR(_xll.qlIndexFixing(ONIndex3M,I1696,TRUE,_xll.ohTrigger(RecalcTrigger,Trigger3M)),NA())</f>
        <v>1.6370993185716998E-2</v>
      </c>
      <c r="N1696" s="52">
        <f>IFERROR(_xll.qlIndexFixing(Index6M,$H1696,TRUE,_xll.ohTrigger(RecalcTrigger,Trigger6M)),NA())</f>
        <v>1.6448816673940662E-2</v>
      </c>
      <c r="O1696" s="52">
        <f>IFERROR(_xll.qlIndexFixing(ONIndex6M,I1696,TRUE,_xll.ohTrigger(RecalcTrigger,Trigger6M)),NA())</f>
        <v>1.6432299911892656E-2</v>
      </c>
      <c r="P1696" s="52">
        <f>IFERROR(_xll.qlIndexFixing(Index1Y,$H1696,TRUE,_xll.ohTrigger(RecalcTrigger,Trigger1Y)),NA())</f>
        <v>1.7071343096978286E-2</v>
      </c>
      <c r="Q1696" s="52">
        <f>IFERROR(_xll.qlIndexFixing(ONIndex1Y,I1696,TRUE,_xll.ohTrigger(RecalcTrigger,Trigger1Y)),NA())</f>
        <v>1.700394877357958E-2</v>
      </c>
    </row>
    <row r="1697" spans="2:17" x14ac:dyDescent="0.2">
      <c r="B1697" s="46" t="s">
        <v>42</v>
      </c>
      <c r="D1697" s="49">
        <f>_xll.qlCalendarAdvance(Calendar,$D1696,B1697,"f",FALSE)</f>
        <v>51265</v>
      </c>
      <c r="E1697" s="49">
        <f>_xll.qlInterestRateIndexValueDate(IndexON,D1697)</f>
        <v>51265</v>
      </c>
      <c r="F1697" s="52">
        <f>IFERROR(_xll.qlIndexFixing(IndexON,D1697,TRUE,_xll.ohTrigger(RecalcTrigger,TriggerON)),NA())</f>
        <v>1.605095457130723E-2</v>
      </c>
      <c r="H1697" s="49">
        <f>_xll.qlCalendarAdvance(Calendar,$H1696,B1697,"f",FALSE)</f>
        <v>51265</v>
      </c>
      <c r="I1697" s="49">
        <f>_xll.qlInterestRateIndexValueDate(Index1M,$H1697)</f>
        <v>51267</v>
      </c>
      <c r="J1697" s="52">
        <f>IFERROR(_xll.qlIndexFixing(Index1M,$H1697,TRUE,_xll.ohTrigger(RecalcTrigger,Trigger1M)),NA())</f>
        <v>1.6000364477760619E-2</v>
      </c>
      <c r="K1697" s="52">
        <f>IFERROR(_xll.qlIndexFixing(ONIndex1M,I1697,TRUE,_xll.ohTrigger(RecalcTrigger,Trigger1M)),NA())</f>
        <v>1.5995353183972938E-2</v>
      </c>
      <c r="L1697" s="52">
        <f>IFERROR(_xll.qlIndexFixing(Index3M,H1697,TRUE,_xll.ohTrigger(RecalcTrigger,Trigger3M)),NA())</f>
        <v>1.6374158742232636E-2</v>
      </c>
      <c r="M1697" s="52">
        <f>IFERROR(_xll.qlIndexFixing(ONIndex3M,I1697,TRUE,_xll.ohTrigger(RecalcTrigger,Trigger3M)),NA())</f>
        <v>1.6366257327611322E-2</v>
      </c>
      <c r="N1697" s="52">
        <f>IFERROR(_xll.qlIndexFixing(Index6M,$H1697,TRUE,_xll.ohTrigger(RecalcTrigger,Trigger6M)),NA())</f>
        <v>1.6444951029508215E-2</v>
      </c>
      <c r="O1697" s="52">
        <f>IFERROR(_xll.qlIndexFixing(ONIndex6M,I1697,TRUE,_xll.ohTrigger(RecalcTrigger,Trigger6M)),NA())</f>
        <v>1.6427531421649988E-2</v>
      </c>
      <c r="P1697" s="52">
        <f>IFERROR(_xll.qlIndexFixing(Index1Y,$H1697,TRUE,_xll.ohTrigger(RecalcTrigger,Trigger1Y)),NA())</f>
        <v>1.7067006641086582E-2</v>
      </c>
      <c r="Q1697" s="52">
        <f>IFERROR(_xll.qlIndexFixing(ONIndex1Y,I1697,TRUE,_xll.ohTrigger(RecalcTrigger,Trigger1Y)),NA())</f>
        <v>1.7002174917637447E-2</v>
      </c>
    </row>
    <row r="1698" spans="2:17" x14ac:dyDescent="0.2">
      <c r="B1698" s="46" t="s">
        <v>42</v>
      </c>
      <c r="D1698" s="49">
        <f>_xll.qlCalendarAdvance(Calendar,$D1697,B1698,"f",FALSE)</f>
        <v>51272</v>
      </c>
      <c r="E1698" s="49">
        <f>_xll.qlInterestRateIndexValueDate(IndexON,D1698)</f>
        <v>51272</v>
      </c>
      <c r="F1698" s="52">
        <f>IFERROR(_xll.qlIndexFixing(IndexON,D1698,TRUE,_xll.ohTrigger(RecalcTrigger,TriggerON)),NA())</f>
        <v>1.6046264433269286E-2</v>
      </c>
      <c r="H1698" s="49">
        <f>_xll.qlCalendarAdvance(Calendar,$H1697,B1698,"f",FALSE)</f>
        <v>51272</v>
      </c>
      <c r="I1698" s="49">
        <f>_xll.qlInterestRateIndexValueDate(Index1M,$H1698)</f>
        <v>51274</v>
      </c>
      <c r="J1698" s="52">
        <f>IFERROR(_xll.qlIndexFixing(Index1M,$H1698,TRUE,_xll.ohTrigger(RecalcTrigger,Trigger1M)),NA())</f>
        <v>1.5996828660717593E-2</v>
      </c>
      <c r="K1698" s="52">
        <f>IFERROR(_xll.qlIndexFixing(ONIndex1M,I1698,TRUE,_xll.ohTrigger(RecalcTrigger,Trigger1M)),NA())</f>
        <v>1.5991695265844541E-2</v>
      </c>
      <c r="L1698" s="52">
        <f>IFERROR(_xll.qlIndexFixing(Index3M,H1698,TRUE,_xll.ohTrigger(RecalcTrigger,Trigger3M)),NA())</f>
        <v>1.6369925112019425E-2</v>
      </c>
      <c r="M1698" s="52">
        <f>IFERROR(_xll.qlIndexFixing(ONIndex3M,I1698,TRUE,_xll.ohTrigger(RecalcTrigger,Trigger3M)),NA())</f>
        <v>1.6361593920910522E-2</v>
      </c>
      <c r="N1698" s="52">
        <f>IFERROR(_xll.qlIndexFixing(Index6M,$H1698,TRUE,_xll.ohTrigger(RecalcTrigger,Trigger6M)),NA())</f>
        <v>1.6441150639916004E-2</v>
      </c>
      <c r="O1698" s="52">
        <f>IFERROR(_xll.qlIndexFixing(ONIndex6M,I1698,TRUE,_xll.ohTrigger(RecalcTrigger,Trigger6M)),NA())</f>
        <v>1.6422837222140885E-2</v>
      </c>
      <c r="P1698" s="52">
        <f>IFERROR(_xll.qlIndexFixing(Index1Y,$H1698,TRUE,_xll.ohTrigger(RecalcTrigger,Trigger1Y)),NA())</f>
        <v>1.7062593430603096E-2</v>
      </c>
      <c r="Q1698" s="52">
        <f>IFERROR(_xll.qlIndexFixing(ONIndex1Y,I1698,TRUE,_xll.ohTrigger(RecalcTrigger,Trigger1Y)),NA())</f>
        <v>1.7000490383285438E-2</v>
      </c>
    </row>
    <row r="1699" spans="2:17" x14ac:dyDescent="0.2">
      <c r="B1699" s="46" t="s">
        <v>42</v>
      </c>
      <c r="D1699" s="49">
        <f>_xll.qlCalendarAdvance(Calendar,$D1698,B1699,"f",FALSE)</f>
        <v>51279</v>
      </c>
      <c r="E1699" s="49">
        <f>_xll.qlInterestRateIndexValueDate(IndexON,D1699)</f>
        <v>51279</v>
      </c>
      <c r="F1699" s="52">
        <f>IFERROR(_xll.qlIndexFixing(IndexON,D1699,TRUE,_xll.ohTrigger(RecalcTrigger,TriggerON)),NA())</f>
        <v>1.6041639082686743E-2</v>
      </c>
      <c r="H1699" s="49">
        <f>_xll.qlCalendarAdvance(Calendar,$H1698,B1699,"f",FALSE)</f>
        <v>51279</v>
      </c>
      <c r="I1699" s="49">
        <f>_xll.qlInterestRateIndexValueDate(Index1M,$H1699)</f>
        <v>51281</v>
      </c>
      <c r="J1699" s="52">
        <f>IFERROR(_xll.qlIndexFixing(Index1M,$H1699,TRUE,_xll.ohTrigger(RecalcTrigger,Trigger1M)),NA())</f>
        <v>1.5993373869204078E-2</v>
      </c>
      <c r="K1699" s="52">
        <f>IFERROR(_xll.qlIndexFixing(ONIndex1M,I1699,TRUE,_xll.ohTrigger(RecalcTrigger,Trigger1M)),NA())</f>
        <v>1.5988117812790748E-2</v>
      </c>
      <c r="L1699" s="52">
        <f>IFERROR(_xll.qlIndexFixing(Index3M,H1699,TRUE,_xll.ohTrigger(RecalcTrigger,Trigger3M)),NA())</f>
        <v>1.6365766136585594E-2</v>
      </c>
      <c r="M1699" s="52">
        <f>IFERROR(_xll.qlIndexFixing(ONIndex3M,I1699,TRUE,_xll.ohTrigger(RecalcTrigger,Trigger3M)),NA())</f>
        <v>1.635700323220135E-2</v>
      </c>
      <c r="N1699" s="52">
        <f>IFERROR(_xll.qlIndexFixing(Index6M,$H1699,TRUE,_xll.ohTrigger(RecalcTrigger,Trigger6M)),NA())</f>
        <v>1.6437413347956422E-2</v>
      </c>
      <c r="O1699" s="52">
        <f>IFERROR(_xll.qlIndexFixing(ONIndex6M,I1699,TRUE,_xll.ohTrigger(RecalcTrigger,Trigger6M)),NA())</f>
        <v>1.6418217580831396E-2</v>
      </c>
      <c r="P1699" s="52">
        <f>IFERROR(_xll.qlIndexFixing(Index1Y,$H1699,TRUE,_xll.ohTrigger(RecalcTrigger,Trigger1Y)),NA())</f>
        <v>1.7058102421222476E-2</v>
      </c>
      <c r="Q1699" s="52">
        <f>IFERROR(_xll.qlIndexFixing(ONIndex1Y,I1699,TRUE,_xll.ohTrigger(RecalcTrigger,Trigger1Y)),NA())</f>
        <v>1.6998895461091124E-2</v>
      </c>
    </row>
    <row r="1700" spans="2:17" x14ac:dyDescent="0.2">
      <c r="B1700" s="46" t="s">
        <v>42</v>
      </c>
      <c r="D1700" s="49">
        <f>_xll.qlCalendarAdvance(Calendar,$D1699,B1700,"f",FALSE)</f>
        <v>51286</v>
      </c>
      <c r="E1700" s="49">
        <f>_xll.qlInterestRateIndexValueDate(IndexON,D1700)</f>
        <v>51286</v>
      </c>
      <c r="F1700" s="52">
        <f>IFERROR(_xll.qlIndexFixing(IndexON,D1700,TRUE,_xll.ohTrigger(RecalcTrigger,TriggerON)),NA())</f>
        <v>1.6037078769679525E-2</v>
      </c>
      <c r="H1700" s="49">
        <f>_xll.qlCalendarAdvance(Calendar,$H1699,B1700,"f",FALSE)</f>
        <v>51286</v>
      </c>
      <c r="I1700" s="49">
        <f>_xll.qlInterestRateIndexValueDate(Index1M,$H1700)</f>
        <v>51288</v>
      </c>
      <c r="J1700" s="52">
        <f>IFERROR(_xll.qlIndexFixing(Index1M,$H1700,TRUE,_xll.ohTrigger(RecalcTrigger,Trigger1M)),NA())</f>
        <v>1.599000039098215E-2</v>
      </c>
      <c r="K1700" s="52">
        <f>IFERROR(_xll.qlIndexFixing(ONIndex1M,I1700,TRUE,_xll.ohTrigger(RecalcTrigger,Trigger1M)),NA())</f>
        <v>1.5984621112101749E-2</v>
      </c>
      <c r="L1700" s="52">
        <f>IFERROR(_xll.qlIndexFixing(Index3M,H1700,TRUE,_xll.ohTrigger(RecalcTrigger,Trigger3M)),NA())</f>
        <v>1.6361682083307905E-2</v>
      </c>
      <c r="M1700" s="52">
        <f>IFERROR(_xll.qlIndexFixing(ONIndex3M,I1700,TRUE,_xll.ohTrigger(RecalcTrigger,Trigger3M)),NA())</f>
        <v>1.6352485527990623E-2</v>
      </c>
      <c r="N1700" s="52">
        <f>IFERROR(_xll.qlIndexFixing(Index6M,$H1700,TRUE,_xll.ohTrigger(RecalcTrigger,Trigger6M)),NA())</f>
        <v>1.6433736989145964E-2</v>
      </c>
      <c r="O1700" s="52">
        <f>IFERROR(_xll.qlIndexFixing(ONIndex6M,I1700,TRUE,_xll.ohTrigger(RecalcTrigger,Trigger6M)),NA())</f>
        <v>1.6413672765507314E-2</v>
      </c>
      <c r="P1700" s="52">
        <f>IFERROR(_xll.qlIndexFixing(Index1Y,$H1700,TRUE,_xll.ohTrigger(RecalcTrigger,Trigger1Y)),NA())</f>
        <v>1.7053532565796739E-2</v>
      </c>
      <c r="Q1700" s="52">
        <f>IFERROR(_xll.qlIndexFixing(ONIndex1Y,I1700,TRUE,_xll.ohTrigger(RecalcTrigger,Trigger1Y)),NA())</f>
        <v>1.6997390441861882E-2</v>
      </c>
    </row>
    <row r="1701" spans="2:17" x14ac:dyDescent="0.2">
      <c r="B1701" s="46" t="s">
        <v>42</v>
      </c>
      <c r="D1701" s="49">
        <f>_xll.qlCalendarAdvance(Calendar,$D1700,B1701,"f",FALSE)</f>
        <v>51293</v>
      </c>
      <c r="E1701" s="49">
        <f>_xll.qlInterestRateIndexValueDate(IndexON,D1701)</f>
        <v>51293</v>
      </c>
      <c r="F1701" s="52">
        <f>IFERROR(_xll.qlIndexFixing(IndexON,D1701,TRUE,_xll.ohTrigger(RecalcTrigger,TriggerON)),NA())</f>
        <v>1.6032583744687301E-2</v>
      </c>
      <c r="H1701" s="49">
        <f>_xll.qlCalendarAdvance(Calendar,$H1700,B1701,"f",FALSE)</f>
        <v>51293</v>
      </c>
      <c r="I1701" s="49">
        <f>_xll.qlInterestRateIndexValueDate(Index1M,$H1701)</f>
        <v>51295</v>
      </c>
      <c r="J1701" s="52">
        <f>IFERROR(_xll.qlIndexFixing(Index1M,$H1701,TRUE,_xll.ohTrigger(RecalcTrigger,Trigger1M)),NA())</f>
        <v>1.5986708513813876E-2</v>
      </c>
      <c r="K1701" s="52">
        <f>IFERROR(_xll.qlIndexFixing(ONIndex1M,I1701,TRUE,_xll.ohTrigger(RecalcTrigger,Trigger1M)),NA())</f>
        <v>1.5981205451227609E-2</v>
      </c>
      <c r="L1701" s="52">
        <f>IFERROR(_xll.qlIndexFixing(Index3M,H1701,TRUE,_xll.ohTrigger(RecalcTrigger,Trigger3M)),NA())</f>
        <v>1.635767321956311E-2</v>
      </c>
      <c r="M1701" s="52">
        <f>IFERROR(_xll.qlIndexFixing(ONIndex3M,I1701,TRUE,_xll.ohTrigger(RecalcTrigger,Trigger3M)),NA())</f>
        <v>1.634804107454535E-2</v>
      </c>
      <c r="N1701" s="52">
        <f>IFERROR(_xll.qlIndexFixing(Index6M,$H1701,TRUE,_xll.ohTrigger(RecalcTrigger,Trigger6M)),NA())</f>
        <v>1.6430119391726498E-2</v>
      </c>
      <c r="O1701" s="52">
        <f>IFERROR(_xll.qlIndexFixing(ONIndex6M,I1701,TRUE,_xll.ohTrigger(RecalcTrigger,Trigger6M)),NA())</f>
        <v>1.6409203043874498E-2</v>
      </c>
      <c r="P1701" s="52">
        <f>IFERROR(_xll.qlIndexFixing(Index1Y,$H1701,TRUE,_xll.ohTrigger(RecalcTrigger,Trigger1Y)),NA())</f>
        <v>1.7048882814333317E-2</v>
      </c>
      <c r="Q1701" s="52">
        <f>IFERROR(_xll.qlIndexFixing(ONIndex1Y,I1701,TRUE,_xll.ohTrigger(RecalcTrigger,Trigger1Y)),NA())</f>
        <v>1.6995975615925474E-2</v>
      </c>
    </row>
    <row r="1702" spans="2:17" x14ac:dyDescent="0.2">
      <c r="B1702" s="46" t="s">
        <v>42</v>
      </c>
      <c r="D1702" s="49">
        <f>_xll.qlCalendarAdvance(Calendar,$D1701,B1702,"f",FALSE)</f>
        <v>51300</v>
      </c>
      <c r="E1702" s="49">
        <f>_xll.qlInterestRateIndexValueDate(IndexON,D1702)</f>
        <v>51300</v>
      </c>
      <c r="F1702" s="52">
        <f>IFERROR(_xll.qlIndexFixing(IndexON,D1702,TRUE,_xll.ohTrigger(RecalcTrigger,TriggerON)),NA())</f>
        <v>1.6028154258069804E-2</v>
      </c>
      <c r="H1702" s="49">
        <f>_xll.qlCalendarAdvance(Calendar,$H1701,B1702,"f",FALSE)</f>
        <v>51300</v>
      </c>
      <c r="I1702" s="49">
        <f>_xll.qlInterestRateIndexValueDate(Index1M,$H1702)</f>
        <v>51302</v>
      </c>
      <c r="J1702" s="52">
        <f>IFERROR(_xll.qlIndexFixing(Index1M,$H1702,TRUE,_xll.ohTrigger(RecalcTrigger,Trigger1M)),NA())</f>
        <v>1.5983498525461329E-2</v>
      </c>
      <c r="K1702" s="52">
        <f>IFERROR(_xll.qlIndexFixing(ONIndex1M,I1702,TRUE,_xll.ohTrigger(RecalcTrigger,Trigger1M)),NA())</f>
        <v>1.5977871117698328E-2</v>
      </c>
      <c r="L1702" s="52">
        <f>IFERROR(_xll.qlIndexFixing(Index3M,H1702,TRUE,_xll.ohTrigger(RecalcTrigger,Trigger3M)),NA())</f>
        <v>1.6353739812732224E-2</v>
      </c>
      <c r="M1702" s="52">
        <f>IFERROR(_xll.qlIndexFixing(ONIndex3M,I1702,TRUE,_xll.ohTrigger(RecalcTrigger,Trigger3M)),NA())</f>
        <v>1.6343670138532218E-2</v>
      </c>
      <c r="N1702" s="52">
        <f>IFERROR(_xll.qlIndexFixing(Index6M,$H1702,TRUE,_xll.ohTrigger(RecalcTrigger,Trigger6M)),NA())</f>
        <v>1.6426558376662272E-2</v>
      </c>
      <c r="O1702" s="52">
        <f>IFERROR(_xll.qlIndexFixing(ONIndex6M,I1702,TRUE,_xll.ohTrigger(RecalcTrigger,Trigger6M)),NA())</f>
        <v>1.6404808683398997E-2</v>
      </c>
      <c r="P1702" s="52">
        <f>IFERROR(_xll.qlIndexFixing(Index1Y,$H1702,TRUE,_xll.ohTrigger(RecalcTrigger,Trigger1Y)),NA())</f>
        <v>1.7044152113999397E-2</v>
      </c>
      <c r="Q1702" s="52">
        <f>IFERROR(_xll.qlIndexFixing(ONIndex1Y,I1702,TRUE,_xll.ohTrigger(RecalcTrigger,Trigger1Y)),NA())</f>
        <v>1.6994651274009343E-2</v>
      </c>
    </row>
    <row r="1703" spans="2:17" x14ac:dyDescent="0.2">
      <c r="B1703" s="46" t="s">
        <v>42</v>
      </c>
      <c r="D1703" s="49">
        <f>_xll.qlCalendarAdvance(Calendar,$D1702,B1703,"f",FALSE)</f>
        <v>51307</v>
      </c>
      <c r="E1703" s="49">
        <f>_xll.qlInterestRateIndexValueDate(IndexON,D1703)</f>
        <v>51307</v>
      </c>
      <c r="F1703" s="52">
        <f>IFERROR(_xll.qlIndexFixing(IndexON,D1703,TRUE,_xll.ohTrigger(RecalcTrigger,TriggerON)),NA())</f>
        <v>1.6023790559867024E-2</v>
      </c>
      <c r="H1703" s="49">
        <f>_xll.qlCalendarAdvance(Calendar,$H1702,B1703,"f",FALSE)</f>
        <v>51307</v>
      </c>
      <c r="I1703" s="49">
        <f>_xll.qlInterestRateIndexValueDate(Index1M,$H1703)</f>
        <v>51309</v>
      </c>
      <c r="J1703" s="52">
        <f>IFERROR(_xll.qlIndexFixing(Index1M,$H1703,TRUE,_xll.ohTrigger(RecalcTrigger,Trigger1M)),NA())</f>
        <v>1.5980370713686586E-2</v>
      </c>
      <c r="K1703" s="52">
        <f>IFERROR(_xll.qlIndexFixing(ONIndex1M,I1703,TRUE,_xll.ohTrigger(RecalcTrigger,Trigger1M)),NA())</f>
        <v>1.5974618398804097E-2</v>
      </c>
      <c r="L1703" s="52">
        <f>IFERROR(_xll.qlIndexFixing(Index3M,H1703,TRUE,_xll.ohTrigger(RecalcTrigger,Trigger3M)),NA())</f>
        <v>1.634988213019796E-2</v>
      </c>
      <c r="M1703" s="52">
        <f>IFERROR(_xll.qlIndexFixing(ONIndex3M,I1703,TRUE,_xll.ohTrigger(RecalcTrigger,Trigger3M)),NA())</f>
        <v>1.6339372986537981E-2</v>
      </c>
      <c r="N1703" s="52">
        <f>IFERROR(_xll.qlIndexFixing(Index6M,$H1703,TRUE,_xll.ohTrigger(RecalcTrigger,Trigger6M)),NA())</f>
        <v>1.6423051757639872E-2</v>
      </c>
      <c r="O1703" s="52">
        <f>IFERROR(_xll.qlIndexFixing(ONIndex6M,I1703,TRUE,_xll.ohTrigger(RecalcTrigger,Trigger6M)),NA())</f>
        <v>1.6400489951706732E-2</v>
      </c>
      <c r="P1703" s="52">
        <f>IFERROR(_xll.qlIndexFixing(Index1Y,$H1703,TRUE,_xll.ohTrigger(RecalcTrigger,Trigger1Y)),NA())</f>
        <v>1.7039339409119548E-2</v>
      </c>
      <c r="Q1703" s="52">
        <f>IFERROR(_xll.qlIndexFixing(ONIndex1Y,I1703,TRUE,_xll.ohTrigger(RecalcTrigger,Trigger1Y)),NA())</f>
        <v>1.6993417706521186E-2</v>
      </c>
    </row>
    <row r="1704" spans="2:17" x14ac:dyDescent="0.2">
      <c r="B1704" s="46" t="s">
        <v>42</v>
      </c>
      <c r="D1704" s="49">
        <f>_xll.qlCalendarAdvance(Calendar,$D1703,B1704,"f",FALSE)</f>
        <v>51314</v>
      </c>
      <c r="E1704" s="49">
        <f>_xll.qlInterestRateIndexValueDate(IndexON,D1704)</f>
        <v>51314</v>
      </c>
      <c r="F1704" s="52">
        <f>IFERROR(_xll.qlIndexFixing(IndexON,D1704,TRUE,_xll.ohTrigger(RecalcTrigger,TriggerON)),NA())</f>
        <v>1.6019492900438692E-2</v>
      </c>
      <c r="H1704" s="49">
        <f>_xll.qlCalendarAdvance(Calendar,$H1703,B1704,"f",FALSE)</f>
        <v>51314</v>
      </c>
      <c r="I1704" s="49">
        <f>_xll.qlInterestRateIndexValueDate(Index1M,$H1704)</f>
        <v>51316</v>
      </c>
      <c r="J1704" s="52">
        <f>IFERROR(_xll.qlIndexFixing(Index1M,$H1704,TRUE,_xll.ohTrigger(RecalcTrigger,Trigger1M)),NA())</f>
        <v>1.5977469820725176E-2</v>
      </c>
      <c r="K1704" s="52">
        <f>IFERROR(_xll.qlIndexFixing(ONIndex1M,I1704,TRUE,_xll.ohTrigger(RecalcTrigger,Trigger1M)),NA())</f>
        <v>1.5971447582234788E-2</v>
      </c>
      <c r="L1704" s="52">
        <f>IFERROR(_xll.qlIndexFixing(Index3M,H1704,TRUE,_xll.ohTrigger(RecalcTrigger,Trigger3M)),NA())</f>
        <v>1.634575649705992E-2</v>
      </c>
      <c r="M1704" s="52">
        <f>IFERROR(_xll.qlIndexFixing(ONIndex3M,I1704,TRUE,_xll.ohTrigger(RecalcTrigger,Trigger3M)),NA())</f>
        <v>1.6335149884909583E-2</v>
      </c>
      <c r="N1704" s="52">
        <f>IFERROR(_xll.qlIndexFixing(Index6M,$H1704,TRUE,_xll.ohTrigger(RecalcTrigger,Trigger6M)),NA())</f>
        <v>1.6419597341068272E-2</v>
      </c>
      <c r="O1704" s="52">
        <f>IFERROR(_xll.qlIndexFixing(ONIndex6M,I1704,TRUE,_xll.ohTrigger(RecalcTrigger,Trigger6M)),NA())</f>
        <v>1.6396247116503559E-2</v>
      </c>
      <c r="P1704" s="52">
        <f>IFERROR(_xll.qlIndexFixing(Index1Y,$H1704,TRUE,_xll.ohTrigger(RecalcTrigger,Trigger1Y)),NA())</f>
        <v>1.7034489969301684E-2</v>
      </c>
      <c r="Q1704" s="52">
        <f>IFERROR(_xll.qlIndexFixing(ONIndex1Y,I1704,TRUE,_xll.ohTrigger(RecalcTrigger,Trigger1Y)),NA())</f>
        <v>1.6992275204268381E-2</v>
      </c>
    </row>
    <row r="1705" spans="2:17" x14ac:dyDescent="0.2">
      <c r="B1705" s="46" t="s">
        <v>42</v>
      </c>
      <c r="D1705" s="49">
        <f>_xll.qlCalendarAdvance(Calendar,$D1704,B1705,"f",FALSE)</f>
        <v>51321</v>
      </c>
      <c r="E1705" s="49">
        <f>_xll.qlInterestRateIndexValueDate(IndexON,D1705)</f>
        <v>51321</v>
      </c>
      <c r="F1705" s="52">
        <f>IFERROR(_xll.qlIndexFixing(IndexON,D1705,TRUE,_xll.ohTrigger(RecalcTrigger,TriggerON)),NA())</f>
        <v>1.6015261530144542E-2</v>
      </c>
      <c r="H1705" s="49">
        <f>_xll.qlCalendarAdvance(Calendar,$H1704,B1705,"f",FALSE)</f>
        <v>51321</v>
      </c>
      <c r="I1705" s="49">
        <f>_xll.qlInterestRateIndexValueDate(Index1M,$H1705)</f>
        <v>51323</v>
      </c>
      <c r="J1705" s="52">
        <f>IFERROR(_xll.qlIndexFixing(Index1M,$H1705,TRUE,_xll.ohTrigger(RecalcTrigger,Trigger1M)),NA())</f>
        <v>1.5974362770939415E-2</v>
      </c>
      <c r="K1705" s="52">
        <f>IFERROR(_xll.qlIndexFixing(ONIndex1M,I1705,TRUE,_xll.ohTrigger(RecalcTrigger,Trigger1M)),NA())</f>
        <v>1.5968358955120721E-2</v>
      </c>
      <c r="L1705" s="52">
        <f>IFERROR(_xll.qlIndexFixing(Index3M,H1705,TRUE,_xll.ohTrigger(RecalcTrigger,Trigger3M)),NA())</f>
        <v>1.6342388891214615E-2</v>
      </c>
      <c r="M1705" s="52">
        <f>IFERROR(_xll.qlIndexFixing(ONIndex3M,I1705,TRUE,_xll.ohTrigger(RecalcTrigger,Trigger3M)),NA())</f>
        <v>1.6331001099993969E-2</v>
      </c>
      <c r="N1705" s="52">
        <f>IFERROR(_xll.qlIndexFixing(Index6M,$H1705,TRUE,_xll.ohTrigger(RecalcTrigger,Trigger6M)),NA())</f>
        <v>1.641619292607879E-2</v>
      </c>
      <c r="O1705" s="52">
        <f>IFERROR(_xll.qlIndexFixing(ONIndex6M,I1705,TRUE,_xll.ohTrigger(RecalcTrigger,Trigger6M)),NA())</f>
        <v>1.6392080445495338E-2</v>
      </c>
      <c r="P1705" s="52">
        <f>IFERROR(_xll.qlIndexFixing(Index1Y,$H1705,TRUE,_xll.ohTrigger(RecalcTrigger,Trigger1Y)),NA())</f>
        <v>1.702946374882304E-2</v>
      </c>
      <c r="Q1705" s="52">
        <f>IFERROR(_xll.qlIndexFixing(ONIndex1Y,I1705,TRUE,_xll.ohTrigger(RecalcTrigger,Trigger1Y)),NA())</f>
        <v>1.6991224057658627E-2</v>
      </c>
    </row>
    <row r="1706" spans="2:17" x14ac:dyDescent="0.2">
      <c r="B1706" s="46" t="s">
        <v>42</v>
      </c>
      <c r="D1706" s="49">
        <f>_xll.qlCalendarAdvance(Calendar,$D1705,B1706,"f",FALSE)</f>
        <v>51328</v>
      </c>
      <c r="E1706" s="49">
        <f>_xll.qlInterestRateIndexValueDate(IndexON,D1706)</f>
        <v>51328</v>
      </c>
      <c r="F1706" s="52">
        <f>IFERROR(_xll.qlIndexFixing(IndexON,D1706,TRUE,_xll.ohTrigger(RecalcTrigger,TriggerON)),NA())</f>
        <v>1.6011096699184435E-2</v>
      </c>
      <c r="H1706" s="49">
        <f>_xll.qlCalendarAdvance(Calendar,$H1705,B1706,"f",FALSE)</f>
        <v>51328</v>
      </c>
      <c r="I1706" s="49">
        <f>_xll.qlInterestRateIndexValueDate(Index1M,$H1706)</f>
        <v>51330</v>
      </c>
      <c r="J1706" s="52">
        <f>IFERROR(_xll.qlIndexFixing(Index1M,$H1706,TRUE,_xll.ohTrigger(RecalcTrigger,Trigger1M)),NA())</f>
        <v>1.597148321549887E-2</v>
      </c>
      <c r="K1706" s="52">
        <f>IFERROR(_xll.qlIndexFixing(ONIndex1M,I1706,TRUE,_xll.ohTrigger(RecalcTrigger,Trigger1M)),NA())</f>
        <v>1.5965352805231703E-2</v>
      </c>
      <c r="L1706" s="52">
        <f>IFERROR(_xll.qlIndexFixing(Index3M,H1706,TRUE,_xll.ohTrigger(RecalcTrigger,Trigger3M)),NA())</f>
        <v>1.6338745443778096E-2</v>
      </c>
      <c r="M1706" s="52">
        <f>IFERROR(_xll.qlIndexFixing(ONIndex3M,I1706,TRUE,_xll.ohTrigger(RecalcTrigger,Trigger3M)),NA())</f>
        <v>1.6326926898457828E-2</v>
      </c>
      <c r="N1706" s="52">
        <f>IFERROR(_xll.qlIndexFixing(Index6M,$H1706,TRUE,_xll.ohTrigger(RecalcTrigger,Trigger6M)),NA())</f>
        <v>1.6412836304522085E-2</v>
      </c>
      <c r="O1706" s="52">
        <f>IFERROR(_xll.qlIndexFixing(ONIndex6M,I1706,TRUE,_xll.ohTrigger(RecalcTrigger,Trigger6M)),NA())</f>
        <v>1.6387990206068181E-2</v>
      </c>
      <c r="P1706" s="52">
        <f>IFERROR(_xll.qlIndexFixing(Index1Y,$H1706,TRUE,_xll.ohTrigger(RecalcTrigger,Trigger1Y)),NA())</f>
        <v>1.7024398667859778E-2</v>
      </c>
      <c r="Q1706" s="52">
        <f>IFERROR(_xll.qlIndexFixing(ONIndex1Y,I1706,TRUE,_xll.ohTrigger(RecalcTrigger,Trigger1Y)),NA())</f>
        <v>1.6990264557179557E-2</v>
      </c>
    </row>
    <row r="1707" spans="2:17" x14ac:dyDescent="0.2">
      <c r="B1707" s="46" t="s">
        <v>42</v>
      </c>
      <c r="D1707" s="49">
        <f>_xll.qlCalendarAdvance(Calendar,$D1706,B1707,"f",FALSE)</f>
        <v>51335</v>
      </c>
      <c r="E1707" s="49">
        <f>_xll.qlInterestRateIndexValueDate(IndexON,D1707)</f>
        <v>51335</v>
      </c>
      <c r="F1707" s="52">
        <f>IFERROR(_xll.qlIndexFixing(IndexON,D1707,TRUE,_xll.ohTrigger(RecalcTrigger,TriggerON)),NA())</f>
        <v>1.6006998657918103E-2</v>
      </c>
      <c r="H1707" s="49">
        <f>_xll.qlCalendarAdvance(Calendar,$H1706,B1707,"f",FALSE)</f>
        <v>51335</v>
      </c>
      <c r="I1707" s="49">
        <f>_xll.qlInterestRateIndexValueDate(Index1M,$H1707)</f>
        <v>51337</v>
      </c>
      <c r="J1707" s="52">
        <f>IFERROR(_xll.qlIndexFixing(Index1M,$H1707,TRUE,_xll.ohTrigger(RecalcTrigger,Trigger1M)),NA())</f>
        <v>1.5968686987710201E-2</v>
      </c>
      <c r="K1707" s="52">
        <f>IFERROR(_xll.qlIndexFixing(ONIndex1M,I1707,TRUE,_xll.ohTrigger(RecalcTrigger,Trigger1M)),NA())</f>
        <v>1.5962429419698054E-2</v>
      </c>
      <c r="L1707" s="52">
        <f>IFERROR(_xll.qlIndexFixing(Index3M,H1707,TRUE,_xll.ohTrigger(RecalcTrigger,Trigger3M)),NA())</f>
        <v>1.6335164985157444E-2</v>
      </c>
      <c r="M1707" s="52">
        <f>IFERROR(_xll.qlIndexFixing(ONIndex3M,I1707,TRUE,_xll.ohTrigger(RecalcTrigger,Trigger3M)),NA())</f>
        <v>1.6322927546887911E-2</v>
      </c>
      <c r="N1707" s="52">
        <f>IFERROR(_xll.qlIndexFixing(Index6M,$H1707,TRUE,_xll.ohTrigger(RecalcTrigger,Trigger6M)),NA())</f>
        <v>1.6409525260971614E-2</v>
      </c>
      <c r="O1707" s="52">
        <f>IFERROR(_xll.qlIndexFixing(ONIndex6M,I1707,TRUE,_xll.ohTrigger(RecalcTrigger,Trigger6M)),NA())</f>
        <v>1.6383976666167754E-2</v>
      </c>
      <c r="P1707" s="52">
        <f>IFERROR(_xll.qlIndexFixing(Index1Y,$H1707,TRUE,_xll.ohTrigger(RecalcTrigger,Trigger1Y)),NA())</f>
        <v>1.7019247331259334E-2</v>
      </c>
      <c r="Q1707" s="52">
        <f>IFERROR(_xll.qlIndexFixing(ONIndex1Y,I1707,TRUE,_xll.ohTrigger(RecalcTrigger,Trigger1Y)),NA())</f>
        <v>1.6989396993718486E-2</v>
      </c>
    </row>
    <row r="1708" spans="2:17" x14ac:dyDescent="0.2">
      <c r="B1708" s="46" t="s">
        <v>42</v>
      </c>
      <c r="D1708" s="49">
        <f>_xll.qlCalendarAdvance(Calendar,$D1707,B1708,"f",FALSE)</f>
        <v>51342</v>
      </c>
      <c r="E1708" s="49">
        <f>_xll.qlInterestRateIndexValueDate(IndexON,D1708)</f>
        <v>51342</v>
      </c>
      <c r="F1708" s="52">
        <f>IFERROR(_xll.qlIndexFixing(IndexON,D1708,TRUE,_xll.ohTrigger(RecalcTrigger,TriggerON)),NA())</f>
        <v>1.6002967656545408E-2</v>
      </c>
      <c r="H1708" s="49">
        <f>_xll.qlCalendarAdvance(Calendar,$H1707,B1708,"f",FALSE)</f>
        <v>51342</v>
      </c>
      <c r="I1708" s="49">
        <f>_xll.qlInterestRateIndexValueDate(Index1M,$H1708)</f>
        <v>51344</v>
      </c>
      <c r="J1708" s="52">
        <f>IFERROR(_xll.qlIndexFixing(Index1M,$H1708,TRUE,_xll.ohTrigger(RecalcTrigger,Trigger1M)),NA())</f>
        <v>1.5965974375343212E-2</v>
      </c>
      <c r="K1708" s="52">
        <f>IFERROR(_xll.qlIndexFixing(ONIndex1M,I1708,TRUE,_xll.ohTrigger(RecalcTrigger,Trigger1M)),NA())</f>
        <v>1.5959589086369519E-2</v>
      </c>
      <c r="L1708" s="52">
        <f>IFERROR(_xll.qlIndexFixing(Index3M,H1708,TRUE,_xll.ohTrigger(RecalcTrigger,Trigger3M)),NA())</f>
        <v>1.6331643153406107E-2</v>
      </c>
      <c r="M1708" s="52">
        <f>IFERROR(_xll.qlIndexFixing(ONIndex3M,I1708,TRUE,_xll.ohTrigger(RecalcTrigger,Trigger3M)),NA())</f>
        <v>1.6319003311471292E-2</v>
      </c>
      <c r="N1708" s="52">
        <f>IFERROR(_xll.qlIndexFixing(Index6M,$H1708,TRUE,_xll.ohTrigger(RecalcTrigger,Trigger6M)),NA())</f>
        <v>1.6406257572718009E-2</v>
      </c>
      <c r="O1708" s="52">
        <f>IFERROR(_xll.qlIndexFixing(ONIndex6M,I1708,TRUE,_xll.ohTrigger(RecalcTrigger,Trigger6M)),NA())</f>
        <v>1.6380040093100234E-2</v>
      </c>
      <c r="P1708" s="52">
        <f>IFERROR(_xll.qlIndexFixing(Index1Y,$H1708,TRUE,_xll.ohTrigger(RecalcTrigger,Trigger1Y)),NA())</f>
        <v>1.701400866915511E-2</v>
      </c>
      <c r="Q1708" s="52">
        <f>IFERROR(_xll.qlIndexFixing(ONIndex1Y,I1708,TRUE,_xll.ohTrigger(RecalcTrigger,Trigger1Y)),NA())</f>
        <v>1.6988621657683112E-2</v>
      </c>
    </row>
    <row r="1709" spans="2:17" x14ac:dyDescent="0.2">
      <c r="B1709" s="46" t="s">
        <v>42</v>
      </c>
      <c r="D1709" s="49">
        <f>_xll.qlCalendarAdvance(Calendar,$D1708,B1709,"f",FALSE)</f>
        <v>51349</v>
      </c>
      <c r="E1709" s="49">
        <f>_xll.qlInterestRateIndexValueDate(IndexON,D1709)</f>
        <v>51349</v>
      </c>
      <c r="F1709" s="52">
        <f>IFERROR(_xll.qlIndexFixing(IndexON,D1709,TRUE,_xll.ohTrigger(RecalcTrigger,TriggerON)),NA())</f>
        <v>1.5999003945426082E-2</v>
      </c>
      <c r="H1709" s="49">
        <f>_xll.qlCalendarAdvance(Calendar,$H1708,B1709,"f",FALSE)</f>
        <v>51349</v>
      </c>
      <c r="I1709" s="49">
        <f>_xll.qlInterestRateIndexValueDate(Index1M,$H1709)</f>
        <v>51351</v>
      </c>
      <c r="J1709" s="52">
        <f>IFERROR(_xll.qlIndexFixing(Index1M,$H1709,TRUE,_xll.ohTrigger(RecalcTrigger,Trigger1M)),NA())</f>
        <v>1.5963345666170296E-2</v>
      </c>
      <c r="K1709" s="52">
        <f>IFERROR(_xll.qlIndexFixing(ONIndex1M,I1709,TRUE,_xll.ohTrigger(RecalcTrigger,Trigger1M)),NA())</f>
        <v>1.595683209229648E-2</v>
      </c>
      <c r="L1709" s="52">
        <f>IFERROR(_xll.qlIndexFixing(Index3M,H1709,TRUE,_xll.ohTrigger(RecalcTrigger,Trigger3M)),NA())</f>
        <v>1.6328175572555562E-2</v>
      </c>
      <c r="M1709" s="52">
        <f>IFERROR(_xll.qlIndexFixing(ONIndex3M,I1709,TRUE,_xll.ohTrigger(RecalcTrigger,Trigger3M)),NA())</f>
        <v>1.6315154459034531E-2</v>
      </c>
      <c r="N1709" s="52">
        <f>IFERROR(_xll.qlIndexFixing(Index6M,$H1709,TRUE,_xll.ohTrigger(RecalcTrigger,Trigger6M)),NA())</f>
        <v>1.6403031009775127E-2</v>
      </c>
      <c r="O1709" s="52">
        <f>IFERROR(_xll.qlIndexFixing(ONIndex6M,I1709,TRUE,_xll.ohTrigger(RecalcTrigger,Trigger6M)),NA())</f>
        <v>1.6376180754731351E-2</v>
      </c>
      <c r="P1709" s="52">
        <f>IFERROR(_xll.qlIndexFixing(Index1Y,$H1709,TRUE,_xll.ohTrigger(RecalcTrigger,Trigger1Y)),NA())</f>
        <v>1.7008681608846166E-2</v>
      </c>
      <c r="Q1709" s="52">
        <f>IFERROR(_xll.qlIndexFixing(ONIndex1Y,I1709,TRUE,_xll.ohTrigger(RecalcTrigger,Trigger1Y)),NA())</f>
        <v>1.6987938839641004E-2</v>
      </c>
    </row>
    <row r="1710" spans="2:17" x14ac:dyDescent="0.2">
      <c r="B1710" s="46" t="s">
        <v>42</v>
      </c>
      <c r="D1710" s="49">
        <f>_xll.qlCalendarAdvance(Calendar,$D1709,B1710,"f",FALSE)</f>
        <v>51356</v>
      </c>
      <c r="E1710" s="49">
        <f>_xll.qlInterestRateIndexValueDate(IndexON,D1710)</f>
        <v>51356</v>
      </c>
      <c r="F1710" s="52">
        <f>IFERROR(_xll.qlIndexFixing(IndexON,D1710,TRUE,_xll.ohTrigger(RecalcTrigger,TriggerON)),NA())</f>
        <v>1.5995107774759987E-2</v>
      </c>
      <c r="H1710" s="49">
        <f>_xll.qlCalendarAdvance(Calendar,$H1709,B1710,"f",FALSE)</f>
        <v>51356</v>
      </c>
      <c r="I1710" s="49">
        <f>_xll.qlInterestRateIndexValueDate(Index1M,$H1710)</f>
        <v>51358</v>
      </c>
      <c r="J1710" s="52">
        <f>IFERROR(_xll.qlIndexFixing(Index1M,$H1710,TRUE,_xll.ohTrigger(RecalcTrigger,Trigger1M)),NA())</f>
        <v>1.5960801147961258E-2</v>
      </c>
      <c r="K1710" s="52">
        <f>IFERROR(_xll.qlIndexFixing(ONIndex1M,I1710,TRUE,_xll.ohTrigger(RecalcTrigger,Trigger1M)),NA())</f>
        <v>1.5954158725088874E-2</v>
      </c>
      <c r="L1710" s="52">
        <f>IFERROR(_xll.qlIndexFixing(Index3M,H1710,TRUE,_xll.ohTrigger(RecalcTrigger,Trigger3M)),NA())</f>
        <v>1.6324757852613614E-2</v>
      </c>
      <c r="M1710" s="52">
        <f>IFERROR(_xll.qlIndexFixing(ONIndex3M,I1710,TRUE,_xll.ohTrigger(RecalcTrigger,Trigger3M)),NA())</f>
        <v>1.6311381255764701E-2</v>
      </c>
      <c r="N1710" s="52">
        <f>IFERROR(_xll.qlIndexFixing(Index6M,$H1710,TRUE,_xll.ohTrigger(RecalcTrigger,Trigger6M)),NA())</f>
        <v>1.6399843334873144E-2</v>
      </c>
      <c r="O1710" s="52">
        <f>IFERROR(_xll.qlIndexFixing(ONIndex6M,I1710,TRUE,_xll.ohTrigger(RecalcTrigger,Trigger6M)),NA())</f>
        <v>1.637239891860709E-2</v>
      </c>
      <c r="P1710" s="52">
        <f>IFERROR(_xll.qlIndexFixing(Index1Y,$H1710,TRUE,_xll.ohTrigger(RecalcTrigger,Trigger1Y)),NA())</f>
        <v>1.7003265074796325E-2</v>
      </c>
      <c r="Q1710" s="52">
        <f>IFERROR(_xll.qlIndexFixing(ONIndex1Y,I1710,TRUE,_xll.ohTrigger(RecalcTrigger,Trigger1Y)),NA())</f>
        <v>1.6987348830079796E-2</v>
      </c>
    </row>
    <row r="1711" spans="2:17" x14ac:dyDescent="0.2">
      <c r="B1711" s="46" t="s">
        <v>42</v>
      </c>
      <c r="D1711" s="49">
        <f>_xll.qlCalendarAdvance(Calendar,$D1710,B1711,"f",FALSE)</f>
        <v>51363</v>
      </c>
      <c r="E1711" s="49">
        <f>_xll.qlInterestRateIndexValueDate(IndexON,D1711)</f>
        <v>51363</v>
      </c>
      <c r="F1711" s="52">
        <f>IFERROR(_xll.qlIndexFixing(IndexON,D1711,TRUE,_xll.ohTrigger(RecalcTrigger,TriggerON)),NA())</f>
        <v>1.599127939498679E-2</v>
      </c>
      <c r="H1711" s="49">
        <f>_xll.qlCalendarAdvance(Calendar,$H1710,B1711,"f",FALSE)</f>
        <v>51363</v>
      </c>
      <c r="I1711" s="49">
        <f>_xll.qlInterestRateIndexValueDate(Index1M,$H1711)</f>
        <v>51365</v>
      </c>
      <c r="J1711" s="52">
        <f>IFERROR(_xll.qlIndexFixing(Index1M,$H1711,TRUE,_xll.ohTrigger(RecalcTrigger,Trigger1M)),NA())</f>
        <v>1.5958341108501375E-2</v>
      </c>
      <c r="K1711" s="52">
        <f>IFERROR(_xll.qlIndexFixing(ONIndex1M,I1711,TRUE,_xll.ohTrigger(RecalcTrigger,Trigger1M)),NA())</f>
        <v>1.5951569272196764E-2</v>
      </c>
      <c r="L1711" s="52">
        <f>IFERROR(_xll.qlIndexFixing(Index3M,H1711,TRUE,_xll.ohTrigger(RecalcTrigger,Trigger3M)),NA())</f>
        <v>1.6321385589565234E-2</v>
      </c>
      <c r="M1711" s="52">
        <f>IFERROR(_xll.qlIndexFixing(ONIndex3M,I1711,TRUE,_xll.ohTrigger(RecalcTrigger,Trigger3M)),NA())</f>
        <v>1.630768396832849E-2</v>
      </c>
      <c r="N1711" s="52">
        <f>IFERROR(_xll.qlIndexFixing(Index6M,$H1711,TRUE,_xll.ohTrigger(RecalcTrigger,Trigger6M)),NA())</f>
        <v>1.6396692303462426E-2</v>
      </c>
      <c r="O1711" s="52">
        <f>IFERROR(_xll.qlIndexFixing(ONIndex6M,I1711,TRUE,_xll.ohTrigger(RecalcTrigger,Trigger6M)),NA())</f>
        <v>1.6368694852193499E-2</v>
      </c>
      <c r="P1711" s="52">
        <f>IFERROR(_xll.qlIndexFixing(Index1Y,$H1711,TRUE,_xll.ohTrigger(RecalcTrigger,Trigger1Y)),NA())</f>
        <v>1.6997757988637022E-2</v>
      </c>
      <c r="Q1711" s="52">
        <f>IFERROR(_xll.qlIndexFixing(ONIndex1Y,I1711,TRUE,_xll.ohTrigger(RecalcTrigger,Trigger1Y)),NA())</f>
        <v>1.6986851919806867E-2</v>
      </c>
    </row>
    <row r="1712" spans="2:17" x14ac:dyDescent="0.2">
      <c r="B1712" s="46" t="s">
        <v>42</v>
      </c>
      <c r="D1712" s="49">
        <f>_xll.qlCalendarAdvance(Calendar,$D1711,B1712,"f",FALSE)</f>
        <v>51370</v>
      </c>
      <c r="E1712" s="49">
        <f>_xll.qlInterestRateIndexValueDate(IndexON,D1712)</f>
        <v>51370</v>
      </c>
      <c r="F1712" s="52">
        <f>IFERROR(_xll.qlIndexFixing(IndexON,D1712,TRUE,_xll.ohTrigger(RecalcTrigger,TriggerON)),NA())</f>
        <v>1.5987519056146482E-2</v>
      </c>
      <c r="H1712" s="49">
        <f>_xll.qlCalendarAdvance(Calendar,$H1711,B1712,"f",FALSE)</f>
        <v>51370</v>
      </c>
      <c r="I1712" s="49">
        <f>_xll.qlInterestRateIndexValueDate(Index1M,$H1712)</f>
        <v>51372</v>
      </c>
      <c r="J1712" s="52">
        <f>IFERROR(_xll.qlIndexFixing(Index1M,$H1712,TRUE,_xll.ohTrigger(RecalcTrigger,Trigger1M)),NA())</f>
        <v>1.5955965835563038E-2</v>
      </c>
      <c r="K1712" s="52">
        <f>IFERROR(_xll.qlIndexFixing(ONIndex1M,I1712,TRUE,_xll.ohTrigger(RecalcTrigger,Trigger1M)),NA())</f>
        <v>1.5949064021070214E-2</v>
      </c>
      <c r="L1712" s="52">
        <f>IFERROR(_xll.qlIndexFixing(Index3M,H1712,TRUE,_xll.ohTrigger(RecalcTrigger,Trigger3M)),NA())</f>
        <v>1.6318054365365767E-2</v>
      </c>
      <c r="M1712" s="52">
        <f>IFERROR(_xll.qlIndexFixing(ONIndex3M,I1712,TRUE,_xll.ohTrigger(RecalcTrigger,Trigger3M)),NA())</f>
        <v>1.6304062863232716E-2</v>
      </c>
      <c r="N1712" s="52">
        <f>IFERROR(_xll.qlIndexFixing(Index6M,$H1712,TRUE,_xll.ohTrigger(RecalcTrigger,Trigger6M)),NA())</f>
        <v>1.6393575663711826E-2</v>
      </c>
      <c r="O1712" s="52">
        <f>IFERROR(_xll.qlIndexFixing(ONIndex6M,I1712,TRUE,_xll.ohTrigger(RecalcTrigger,Trigger6M)),NA())</f>
        <v>1.6365068823276374E-2</v>
      </c>
      <c r="P1712" s="52">
        <f>IFERROR(_xll.qlIndexFixing(Index1Y,$H1712,TRUE,_xll.ohTrigger(RecalcTrigger,Trigger1Y)),NA())</f>
        <v>1.6992159269166428E-2</v>
      </c>
      <c r="Q1712" s="52">
        <f>IFERROR(_xll.qlIndexFixing(ONIndex1Y,I1712,TRUE,_xll.ohTrigger(RecalcTrigger,Trigger1Y)),NA())</f>
        <v>1.6986448399229914E-2</v>
      </c>
    </row>
    <row r="1713" spans="2:17" x14ac:dyDescent="0.2">
      <c r="B1713" s="46" t="s">
        <v>42</v>
      </c>
      <c r="D1713" s="49">
        <f>_xll.qlCalendarAdvance(Calendar,$D1712,B1713,"f",FALSE)</f>
        <v>51377</v>
      </c>
      <c r="E1713" s="49">
        <f>_xll.qlInterestRateIndexValueDate(IndexON,D1713)</f>
        <v>51377</v>
      </c>
      <c r="F1713" s="52">
        <f>IFERROR(_xll.qlIndexFixing(IndexON,D1713,TRUE,_xll.ohTrigger(RecalcTrigger,TriggerON)),NA())</f>
        <v>1.5983827008758666E-2</v>
      </c>
      <c r="H1713" s="49">
        <f>_xll.qlCalendarAdvance(Calendar,$H1712,B1713,"f",FALSE)</f>
        <v>51377</v>
      </c>
      <c r="I1713" s="49">
        <f>_xll.qlInterestRateIndexValueDate(Index1M,$H1713)</f>
        <v>51379</v>
      </c>
      <c r="J1713" s="52">
        <f>IFERROR(_xll.qlIndexFixing(Index1M,$H1713,TRUE,_xll.ohTrigger(RecalcTrigger,Trigger1M)),NA())</f>
        <v>1.5953085770358096E-2</v>
      </c>
      <c r="K1713" s="52">
        <f>IFERROR(_xll.qlIndexFixing(ONIndex1M,I1713,TRUE,_xll.ohTrigger(RecalcTrigger,Trigger1M)),NA())</f>
        <v>1.5946643259159288E-2</v>
      </c>
      <c r="L1713" s="52">
        <f>IFERROR(_xll.qlIndexFixing(Index3M,H1713,TRUE,_xll.ohTrigger(RecalcTrigger,Trigger3M)),NA())</f>
        <v>1.6314342458930452E-2</v>
      </c>
      <c r="M1713" s="52">
        <f>IFERROR(_xll.qlIndexFixing(ONIndex3M,I1713,TRUE,_xll.ohTrigger(RecalcTrigger,Trigger3M)),NA())</f>
        <v>1.6300518206904258E-2</v>
      </c>
      <c r="N1713" s="52">
        <f>IFERROR(_xll.qlIndexFixing(Index6M,$H1713,TRUE,_xll.ohTrigger(RecalcTrigger,Trigger6M)),NA())</f>
        <v>1.6389851201151742E-2</v>
      </c>
      <c r="O1713" s="52">
        <f>IFERROR(_xll.qlIndexFixing(ONIndex6M,I1713,TRUE,_xll.ohTrigger(RecalcTrigger,Trigger6M)),NA())</f>
        <v>1.6361521099721443E-2</v>
      </c>
      <c r="P1713" s="52">
        <f>IFERROR(_xll.qlIndexFixing(Index1Y,$H1713,TRUE,_xll.ohTrigger(RecalcTrigger,Trigger1Y)),NA())</f>
        <v>1.6986527987924452E-2</v>
      </c>
      <c r="Q1713" s="52">
        <f>IFERROR(_xll.qlIndexFixing(ONIndex1Y,I1713,TRUE,_xll.ohTrigger(RecalcTrigger,Trigger1Y)),NA())</f>
        <v>1.6986138558916508E-2</v>
      </c>
    </row>
    <row r="1714" spans="2:17" x14ac:dyDescent="0.2">
      <c r="B1714" s="46" t="s">
        <v>42</v>
      </c>
      <c r="D1714" s="49">
        <f>_xll.qlCalendarAdvance(Calendar,$D1713,B1714,"f",FALSE)</f>
        <v>51384</v>
      </c>
      <c r="E1714" s="49">
        <f>_xll.qlInterestRateIndexValueDate(IndexON,D1714)</f>
        <v>51384</v>
      </c>
      <c r="F1714" s="52">
        <f>IFERROR(_xll.qlIndexFixing(IndexON,D1714,TRUE,_xll.ohTrigger(RecalcTrigger,TriggerON)),NA())</f>
        <v>1.5980203502863333E-2</v>
      </c>
      <c r="H1714" s="49">
        <f>_xll.qlCalendarAdvance(Calendar,$H1713,B1714,"f",FALSE)</f>
        <v>51384</v>
      </c>
      <c r="I1714" s="49">
        <f>_xll.qlInterestRateIndexValueDate(Index1M,$H1714)</f>
        <v>51386</v>
      </c>
      <c r="J1714" s="52">
        <f>IFERROR(_xll.qlIndexFixing(Index1M,$H1714,TRUE,_xll.ohTrigger(RecalcTrigger,Trigger1M)),NA())</f>
        <v>1.5951448706293697E-2</v>
      </c>
      <c r="K1714" s="52">
        <f>IFERROR(_xll.qlIndexFixing(ONIndex1M,I1714,TRUE,_xll.ohTrigger(RecalcTrigger,Trigger1M)),NA())</f>
        <v>1.5944307273914049E-2</v>
      </c>
      <c r="L1714" s="52">
        <f>IFERROR(_xll.qlIndexFixing(Index3M,H1714,TRUE,_xll.ohTrigger(RecalcTrigger,Trigger3M)),NA())</f>
        <v>1.6311076205128523E-2</v>
      </c>
      <c r="M1714" s="52">
        <f>IFERROR(_xll.qlIndexFixing(ONIndex3M,I1714,TRUE,_xll.ohTrigger(RecalcTrigger,Trigger3M)),NA())</f>
        <v>1.6297050265769997E-2</v>
      </c>
      <c r="N1714" s="52">
        <f>IFERROR(_xll.qlIndexFixing(Index6M,$H1714,TRUE,_xll.ohTrigger(RecalcTrigger,Trigger6M)),NA())</f>
        <v>1.6386791385701007E-2</v>
      </c>
      <c r="O1714" s="52">
        <f>IFERROR(_xll.qlIndexFixing(ONIndex6M,I1714,TRUE,_xll.ohTrigger(RecalcTrigger,Trigger6M)),NA())</f>
        <v>1.6358051948834884E-2</v>
      </c>
      <c r="P1714" s="52">
        <f>IFERROR(_xll.qlIndexFixing(Index1Y,$H1714,TRUE,_xll.ohTrigger(RecalcTrigger,Trigger1Y)),NA())</f>
        <v>1.6980682591333392E-2</v>
      </c>
      <c r="Q1714" s="52">
        <f>IFERROR(_xll.qlIndexFixing(ONIndex1Y,I1714,TRUE,_xll.ohTrigger(RecalcTrigger,Trigger1Y)),NA())</f>
        <v>1.6985922689434219E-2</v>
      </c>
    </row>
    <row r="1715" spans="2:17" x14ac:dyDescent="0.2">
      <c r="B1715" s="46" t="s">
        <v>42</v>
      </c>
      <c r="D1715" s="49">
        <f>_xll.qlCalendarAdvance(Calendar,$D1714,B1715,"f",FALSE)</f>
        <v>51391</v>
      </c>
      <c r="E1715" s="49">
        <f>_xll.qlInterestRateIndexValueDate(IndexON,D1715)</f>
        <v>51391</v>
      </c>
      <c r="F1715" s="52">
        <f>IFERROR(_xll.qlIndexFixing(IndexON,D1715,TRUE,_xll.ohTrigger(RecalcTrigger,TriggerON)),NA())</f>
        <v>1.597664878890015E-2</v>
      </c>
      <c r="H1715" s="49">
        <f>_xll.qlCalendarAdvance(Calendar,$H1714,B1715,"f",FALSE)</f>
        <v>51391</v>
      </c>
      <c r="I1715" s="49">
        <f>_xll.qlInterestRateIndexValueDate(Index1M,$H1715)</f>
        <v>51393</v>
      </c>
      <c r="J1715" s="52">
        <f>IFERROR(_xll.qlIndexFixing(Index1M,$H1715,TRUE,_xll.ohTrigger(RecalcTrigger,Trigger1M)),NA())</f>
        <v>1.5949277071780191E-2</v>
      </c>
      <c r="K1715" s="52">
        <f>IFERROR(_xll.qlIndexFixing(ONIndex1M,I1715,TRUE,_xll.ohTrigger(RecalcTrigger,Trigger1M)),NA())</f>
        <v>1.5942056352784562E-2</v>
      </c>
      <c r="L1715" s="52">
        <f>IFERROR(_xll.qlIndexFixing(Index3M,H1715,TRUE,_xll.ohTrigger(RecalcTrigger,Trigger3M)),NA())</f>
        <v>1.6307837996380341E-2</v>
      </c>
      <c r="M1715" s="52">
        <f>IFERROR(_xll.qlIndexFixing(ONIndex3M,I1715,TRUE,_xll.ohTrigger(RecalcTrigger,Trigger3M)),NA())</f>
        <v>1.6293659306416686E-2</v>
      </c>
      <c r="N1715" s="52">
        <f>IFERROR(_xll.qlIndexFixing(Index6M,$H1715,TRUE,_xll.ohTrigger(RecalcTrigger,Trigger6M)),NA())</f>
        <v>1.6383759344696439E-2</v>
      </c>
      <c r="O1715" s="52">
        <f>IFERROR(_xll.qlIndexFixing(ONIndex6M,I1715,TRUE,_xll.ohTrigger(RecalcTrigger,Trigger6M)),NA())</f>
        <v>1.6354661638322554E-2</v>
      </c>
      <c r="P1715" s="52">
        <f>IFERROR(_xll.qlIndexFixing(Index1Y,$H1715,TRUE,_xll.ohTrigger(RecalcTrigger,Trigger1Y)),NA())</f>
        <v>1.6974802456417297E-2</v>
      </c>
      <c r="Q1715" s="52">
        <f>IFERROR(_xll.qlIndexFixing(ONIndex1Y,I1715,TRUE,_xll.ohTrigger(RecalcTrigger,Trigger1Y)),NA())</f>
        <v>1.6985801081510488E-2</v>
      </c>
    </row>
    <row r="1716" spans="2:17" x14ac:dyDescent="0.2">
      <c r="B1716" s="46" t="s">
        <v>42</v>
      </c>
      <c r="D1716" s="49">
        <f>_xll.qlCalendarAdvance(Calendar,$D1715,B1716,"f",FALSE)</f>
        <v>51398</v>
      </c>
      <c r="E1716" s="49">
        <f>_xll.qlInterestRateIndexValueDate(IndexON,D1716)</f>
        <v>51398</v>
      </c>
      <c r="F1716" s="52">
        <f>IFERROR(_xll.qlIndexFixing(IndexON,D1716,TRUE,_xll.ohTrigger(RecalcTrigger,TriggerON)),NA())</f>
        <v>1.597316311722885E-2</v>
      </c>
      <c r="H1716" s="49">
        <f>_xll.qlCalendarAdvance(Calendar,$H1715,B1716,"f",FALSE)</f>
        <v>51398</v>
      </c>
      <c r="I1716" s="49">
        <f>_xll.qlInterestRateIndexValueDate(Index1M,$H1716)</f>
        <v>51400</v>
      </c>
      <c r="J1716" s="52">
        <f>IFERROR(_xll.qlIndexFixing(Index1M,$H1716,TRUE,_xll.ohTrigger(RecalcTrigger,Trigger1M)),NA())</f>
        <v>1.5947141622311325E-2</v>
      </c>
      <c r="K1716" s="52">
        <f>IFERROR(_xll.qlIndexFixing(ONIndex1M,I1716,TRUE,_xll.ohTrigger(RecalcTrigger,Trigger1M)),NA())</f>
        <v>1.5939889045251121E-2</v>
      </c>
      <c r="L1716" s="52">
        <f>IFERROR(_xll.qlIndexFixing(Index3M,H1716,TRUE,_xll.ohTrigger(RecalcTrigger,Trigger3M)),NA())</f>
        <v>1.6304623209068381E-2</v>
      </c>
      <c r="M1716" s="52">
        <f>IFERROR(_xll.qlIndexFixing(ONIndex3M,I1716,TRUE,_xll.ohTrigger(RecalcTrigger,Trigger3M)),NA())</f>
        <v>1.6290344136598023E-2</v>
      </c>
      <c r="N1716" s="52">
        <f>IFERROR(_xll.qlIndexFixing(Index6M,$H1716,TRUE,_xll.ohTrigger(RecalcTrigger,Trigger6M)),NA())</f>
        <v>1.6380752745492583E-2</v>
      </c>
      <c r="O1716" s="52">
        <f>IFERROR(_xll.qlIndexFixing(ONIndex6M,I1716,TRUE,_xll.ohTrigger(RecalcTrigger,Trigger6M)),NA())</f>
        <v>1.6351369862750431E-2</v>
      </c>
      <c r="P1716" s="52">
        <f>IFERROR(_xll.qlIndexFixing(Index1Y,$H1716,TRUE,_xll.ohTrigger(RecalcTrigger,Trigger1Y)),NA())</f>
        <v>1.6968826335085008E-2</v>
      </c>
      <c r="Q1716" s="52">
        <f>IFERROR(_xll.qlIndexFixing(ONIndex1Y,I1716,TRUE,_xll.ohTrigger(RecalcTrigger,Trigger1Y)),NA())</f>
        <v>1.6984308526950542E-2</v>
      </c>
    </row>
    <row r="1717" spans="2:17" x14ac:dyDescent="0.2">
      <c r="B1717" s="46" t="s">
        <v>42</v>
      </c>
      <c r="D1717" s="49">
        <f>_xll.qlCalendarAdvance(Calendar,$D1716,B1717,"f",FALSE)</f>
        <v>51405</v>
      </c>
      <c r="E1717" s="49">
        <f>_xll.qlInterestRateIndexValueDate(IndexON,D1717)</f>
        <v>51405</v>
      </c>
      <c r="F1717" s="52">
        <f>IFERROR(_xll.qlIndexFixing(IndexON,D1717,TRUE,_xll.ohTrigger(RecalcTrigger,TriggerON)),NA())</f>
        <v>1.5969743363069E-2</v>
      </c>
      <c r="H1717" s="49">
        <f>_xll.qlCalendarAdvance(Calendar,$H1716,B1717,"f",FALSE)</f>
        <v>51405</v>
      </c>
      <c r="I1717" s="49">
        <f>_xll.qlInterestRateIndexValueDate(Index1M,$H1717)</f>
        <v>51407</v>
      </c>
      <c r="J1717" s="52">
        <f>IFERROR(_xll.qlIndexFixing(Index1M,$H1717,TRUE,_xll.ohTrigger(RecalcTrigger,Trigger1M)),NA())</f>
        <v>1.5945432690910009E-2</v>
      </c>
      <c r="K1717" s="52">
        <f>IFERROR(_xll.qlIndexFixing(ONIndex1M,I1717,TRUE,_xll.ohTrigger(RecalcTrigger,Trigger1M)),NA())</f>
        <v>1.5937756922612678E-2</v>
      </c>
      <c r="L1717" s="52">
        <f>IFERROR(_xll.qlIndexFixing(Index3M,H1717,TRUE,_xll.ohTrigger(RecalcTrigger,Trigger3M)),NA())</f>
        <v>1.6301858356395211E-2</v>
      </c>
      <c r="M1717" s="52">
        <f>IFERROR(_xll.qlIndexFixing(ONIndex3M,I1717,TRUE,_xll.ohTrigger(RecalcTrigger,Trigger3M)),NA())</f>
        <v>1.628706413600689E-2</v>
      </c>
      <c r="N1717" s="52">
        <f>IFERROR(_xll.qlIndexFixing(Index6M,$H1717,TRUE,_xll.ohTrigger(RecalcTrigger,Trigger6M)),NA())</f>
        <v>1.6377933466146476E-2</v>
      </c>
      <c r="O1717" s="52">
        <f>IFERROR(_xll.qlIndexFixing(ONIndex6M,I1717,TRUE,_xll.ohTrigger(RecalcTrigger,Trigger6M)),NA())</f>
        <v>1.6348191143222834E-2</v>
      </c>
      <c r="P1717" s="52">
        <f>IFERROR(_xll.qlIndexFixing(Index1Y,$H1717,TRUE,_xll.ohTrigger(RecalcTrigger,Trigger1Y)),NA())</f>
        <v>1.6962774812364256E-2</v>
      </c>
      <c r="Q1717" s="52">
        <f>IFERROR(_xll.qlIndexFixing(ONIndex1Y,I1717,TRUE,_xll.ohTrigger(RecalcTrigger,Trigger1Y)),NA())</f>
        <v>1.6977498594172857E-2</v>
      </c>
    </row>
    <row r="1718" spans="2:17" x14ac:dyDescent="0.2">
      <c r="B1718" s="46" t="s">
        <v>42</v>
      </c>
      <c r="D1718" s="49">
        <f>_xll.qlCalendarAdvance(Calendar,$D1717,B1718,"f",FALSE)</f>
        <v>51412</v>
      </c>
      <c r="E1718" s="49">
        <f>_xll.qlInterestRateIndexValueDate(IndexON,D1718)</f>
        <v>51412</v>
      </c>
      <c r="F1718" s="52">
        <f>IFERROR(_xll.qlIndexFixing(IndexON,D1718,TRUE,_xll.ohTrigger(RecalcTrigger,TriggerON)),NA())</f>
        <v>1.5966351714427063E-2</v>
      </c>
      <c r="H1718" s="49">
        <f>_xll.qlCalendarAdvance(Calendar,$H1717,B1718,"f",FALSE)</f>
        <v>51412</v>
      </c>
      <c r="I1718" s="49">
        <f>_xll.qlInterestRateIndexValueDate(Index1M,$H1718)</f>
        <v>51414</v>
      </c>
      <c r="J1718" s="52">
        <f>IFERROR(_xll.qlIndexFixing(Index1M,$H1718,TRUE,_xll.ohTrigger(RecalcTrigger,Trigger1M)),NA())</f>
        <v>1.5942924354253971E-2</v>
      </c>
      <c r="K1718" s="52">
        <f>IFERROR(_xll.qlIndexFixing(ONIndex1M,I1718,TRUE,_xll.ohTrigger(RecalcTrigger,Trigger1M)),NA())</f>
        <v>1.5935637479191911E-2</v>
      </c>
      <c r="L1718" s="52">
        <f>IFERROR(_xll.qlIndexFixing(Index3M,H1718,TRUE,_xll.ohTrigger(RecalcTrigger,Trigger3M)),NA())</f>
        <v>1.6298682624277083E-2</v>
      </c>
      <c r="M1718" s="52">
        <f>IFERROR(_xll.qlIndexFixing(ONIndex3M,I1718,TRUE,_xll.ohTrigger(RecalcTrigger,Trigger3M)),NA())</f>
        <v>1.6283800440932694E-2</v>
      </c>
      <c r="N1718" s="52">
        <f>IFERROR(_xll.qlIndexFixing(Index6M,$H1718,TRUE,_xll.ohTrigger(RecalcTrigger,Trigger6M)),NA())</f>
        <v>1.6374969343158977E-2</v>
      </c>
      <c r="O1718" s="52">
        <f>IFERROR(_xll.qlIndexFixing(ONIndex6M,I1718,TRUE,_xll.ohTrigger(RecalcTrigger,Trigger6M)),NA())</f>
        <v>1.634502966934015E-2</v>
      </c>
      <c r="P1718" s="52">
        <f>IFERROR(_xll.qlIndexFixing(Index1Y,$H1718,TRUE,_xll.ohTrigger(RecalcTrigger,Trigger1Y)),NA())</f>
        <v>1.6956746218536951E-2</v>
      </c>
      <c r="Q1718" s="52">
        <f>IFERROR(_xll.qlIndexFixing(ONIndex1Y,I1718,TRUE,_xll.ohTrigger(RecalcTrigger,Trigger1Y)),NA())</f>
        <v>1.6970719482580776E-2</v>
      </c>
    </row>
    <row r="1719" spans="2:17" x14ac:dyDescent="0.2">
      <c r="B1719" s="46" t="s">
        <v>42</v>
      </c>
      <c r="D1719" s="49">
        <f>_xll.qlCalendarAdvance(Calendar,$D1718,B1719,"f",FALSE)</f>
        <v>51419</v>
      </c>
      <c r="E1719" s="49">
        <f>_xll.qlInterestRateIndexValueDate(IndexON,D1719)</f>
        <v>51419</v>
      </c>
      <c r="F1719" s="52">
        <f>IFERROR(_xll.qlIndexFixing(IndexON,D1719,TRUE,_xll.ohTrigger(RecalcTrigger,TriggerON)),NA())</f>
        <v>1.5962977437169457E-2</v>
      </c>
      <c r="H1719" s="49">
        <f>_xll.qlCalendarAdvance(Calendar,$H1718,B1719,"f",FALSE)</f>
        <v>51419</v>
      </c>
      <c r="I1719" s="49">
        <f>_xll.qlInterestRateIndexValueDate(Index1M,$H1719)</f>
        <v>51421</v>
      </c>
      <c r="J1719" s="52">
        <f>IFERROR(_xll.qlIndexFixing(Index1M,$H1719,TRUE,_xll.ohTrigger(RecalcTrigger,Trigger1M)),NA())</f>
        <v>1.594083508722878E-2</v>
      </c>
      <c r="K1719" s="52">
        <f>IFERROR(_xll.qlIndexFixing(ONIndex1M,I1719,TRUE,_xll.ohTrigger(RecalcTrigger,Trigger1M)),NA())</f>
        <v>1.5933530778697857E-2</v>
      </c>
      <c r="L1719" s="52">
        <f>IFERROR(_xll.qlIndexFixing(Index3M,H1719,TRUE,_xll.ohTrigger(RecalcTrigger,Trigger3M)),NA())</f>
        <v>1.6295523827941093E-2</v>
      </c>
      <c r="M1719" s="52">
        <f>IFERROR(_xll.qlIndexFixing(ONIndex3M,I1719,TRUE,_xll.ohTrigger(RecalcTrigger,Trigger3M)),NA())</f>
        <v>1.6280553130112452E-2</v>
      </c>
      <c r="N1719" s="52">
        <f>IFERROR(_xll.qlIndexFixing(Index6M,$H1719,TRUE,_xll.ohTrigger(RecalcTrigger,Trigger6M)),NA())</f>
        <v>1.6372023640265063E-2</v>
      </c>
      <c r="O1719" s="52">
        <f>IFERROR(_xll.qlIndexFixing(ONIndex6M,I1719,TRUE,_xll.ohTrigger(RecalcTrigger,Trigger6M)),NA())</f>
        <v>1.634188551728144E-2</v>
      </c>
      <c r="P1719" s="52">
        <f>IFERROR(_xll.qlIndexFixing(Index1Y,$H1719,TRUE,_xll.ohTrigger(RecalcTrigger,Trigger1Y)),NA())</f>
        <v>1.6950752854728437E-2</v>
      </c>
      <c r="Q1719" s="52">
        <f>IFERROR(_xll.qlIndexFixing(ONIndex1Y,I1719,TRUE,_xll.ohTrigger(RecalcTrigger,Trigger1Y)),NA())</f>
        <v>1.6963971334220673E-2</v>
      </c>
    </row>
    <row r="1720" spans="2:17" x14ac:dyDescent="0.2">
      <c r="B1720" s="46" t="s">
        <v>42</v>
      </c>
      <c r="D1720" s="49">
        <f>_xll.qlCalendarAdvance(Calendar,$D1719,B1720,"f",FALSE)</f>
        <v>51426</v>
      </c>
      <c r="E1720" s="49">
        <f>_xll.qlInterestRateIndexValueDate(IndexON,D1720)</f>
        <v>51426</v>
      </c>
      <c r="F1720" s="52">
        <f>IFERROR(_xll.qlIndexFixing(IndexON,D1720,TRUE,_xll.ohTrigger(RecalcTrigger,TriggerON)),NA())</f>
        <v>1.5959620621783799E-2</v>
      </c>
      <c r="H1720" s="49">
        <f>_xll.qlCalendarAdvance(Calendar,$H1719,B1720,"f",FALSE)</f>
        <v>51426</v>
      </c>
      <c r="I1720" s="49">
        <f>_xll.qlInterestRateIndexValueDate(Index1M,$H1720)</f>
        <v>51428</v>
      </c>
      <c r="J1720" s="52">
        <f>IFERROR(_xll.qlIndexFixing(Index1M,$H1720,TRUE,_xll.ohTrigger(RecalcTrigger,Trigger1M)),NA())</f>
        <v>1.5938758744466541E-2</v>
      </c>
      <c r="K1720" s="52">
        <f>IFERROR(_xll.qlIndexFixing(ONIndex1M,I1720,TRUE,_xll.ohTrigger(RecalcTrigger,Trigger1M)),NA())</f>
        <v>1.593143688475962E-2</v>
      </c>
      <c r="L1720" s="52">
        <f>IFERROR(_xll.qlIndexFixing(Index3M,H1720,TRUE,_xll.ohTrigger(RecalcTrigger,Trigger3M)),NA())</f>
        <v>1.6292382046391281E-2</v>
      </c>
      <c r="M1720" s="52">
        <f>IFERROR(_xll.qlIndexFixing(ONIndex3M,I1720,TRUE,_xll.ohTrigger(RecalcTrigger,Trigger3M)),NA())</f>
        <v>1.6277322282443052E-2</v>
      </c>
      <c r="N1720" s="52">
        <f>IFERROR(_xll.qlIndexFixing(Index6M,$H1720,TRUE,_xll.ohTrigger(RecalcTrigger,Trigger6M)),NA())</f>
        <v>1.6369771218995209E-2</v>
      </c>
      <c r="O1720" s="52">
        <f>IFERROR(_xll.qlIndexFixing(ONIndex6M,I1720,TRUE,_xll.ohTrigger(RecalcTrigger,Trigger6M)),NA())</f>
        <v>1.6338758763225769E-2</v>
      </c>
      <c r="P1720" s="52">
        <f>IFERROR(_xll.qlIndexFixing(Index1Y,$H1720,TRUE,_xll.ohTrigger(RecalcTrigger,Trigger1Y)),NA())</f>
        <v>1.6944794864875896E-2</v>
      </c>
      <c r="Q1720" s="52">
        <f>IFERROR(_xll.qlIndexFixing(ONIndex1Y,I1720,TRUE,_xll.ohTrigger(RecalcTrigger,Trigger1Y)),NA())</f>
        <v>1.6957254291298796E-2</v>
      </c>
    </row>
    <row r="1721" spans="2:17" x14ac:dyDescent="0.2">
      <c r="B1721" s="46" t="s">
        <v>42</v>
      </c>
      <c r="D1721" s="49">
        <f>_xll.qlCalendarAdvance(Calendar,$D1720,B1721,"f",FALSE)</f>
        <v>51433</v>
      </c>
      <c r="E1721" s="49">
        <f>_xll.qlInterestRateIndexValueDate(IndexON,D1721)</f>
        <v>51433</v>
      </c>
      <c r="F1721" s="52">
        <f>IFERROR(_xll.qlIndexFixing(IndexON,D1721,TRUE,_xll.ohTrigger(RecalcTrigger,TriggerON)),NA())</f>
        <v>1.5956281358118218E-2</v>
      </c>
      <c r="H1721" s="49">
        <f>_xll.qlCalendarAdvance(Calendar,$H1720,B1721,"f",FALSE)</f>
        <v>51433</v>
      </c>
      <c r="I1721" s="49">
        <f>_xll.qlInterestRateIndexValueDate(Index1M,$H1721)</f>
        <v>51435</v>
      </c>
      <c r="J1721" s="52">
        <f>IFERROR(_xll.qlIndexFixing(Index1M,$H1721,TRUE,_xll.ohTrigger(RecalcTrigger,Trigger1M)),NA())</f>
        <v>1.5936695389769117E-2</v>
      </c>
      <c r="K1721" s="52">
        <f>IFERROR(_xll.qlIndexFixing(ONIndex1M,I1721,TRUE,_xll.ohTrigger(RecalcTrigger,Trigger1M)),NA())</f>
        <v>1.5929355861166172E-2</v>
      </c>
      <c r="L1721" s="52">
        <f>IFERROR(_xll.qlIndexFixing(Index3M,H1721,TRUE,_xll.ohTrigger(RecalcTrigger,Trigger3M)),NA())</f>
        <v>1.6289257358638481E-2</v>
      </c>
      <c r="M1721" s="52">
        <f>IFERROR(_xll.qlIndexFixing(ONIndex3M,I1721,TRUE,_xll.ohTrigger(RecalcTrigger,Trigger3M)),NA())</f>
        <v>1.6274107976261831E-2</v>
      </c>
      <c r="N1721" s="52">
        <f>IFERROR(_xll.qlIndexFixing(Index6M,$H1721,TRUE,_xll.ohTrigger(RecalcTrigger,Trigger6M)),NA())</f>
        <v>1.6366187802365543E-2</v>
      </c>
      <c r="O1721" s="52">
        <f>IFERROR(_xll.qlIndexFixing(ONIndex6M,I1721,TRUE,_xll.ohTrigger(RecalcTrigger,Trigger6M)),NA())</f>
        <v>1.6335649483831816E-2</v>
      </c>
      <c r="P1721" s="52">
        <f>IFERROR(_xll.qlIndexFixing(Index1Y,$H1721,TRUE,_xll.ohTrigger(RecalcTrigger,Trigger1Y)),NA())</f>
        <v>1.6938872392914979E-2</v>
      </c>
      <c r="Q1721" s="52">
        <f>IFERROR(_xll.qlIndexFixing(ONIndex1Y,I1721,TRUE,_xll.ohTrigger(RecalcTrigger,Trigger1Y)),NA())</f>
        <v>1.6950568495781582E-2</v>
      </c>
    </row>
    <row r="1722" spans="2:17" x14ac:dyDescent="0.2">
      <c r="B1722" s="46" t="s">
        <v>42</v>
      </c>
      <c r="D1722" s="49">
        <f>_xll.qlCalendarAdvance(Calendar,$D1721,B1722,"f",FALSE)</f>
        <v>51440</v>
      </c>
      <c r="E1722" s="49">
        <f>_xll.qlInterestRateIndexValueDate(IndexON,D1722)</f>
        <v>51440</v>
      </c>
      <c r="F1722" s="52">
        <f>IFERROR(_xll.qlIndexFixing(IndexON,D1722,TRUE,_xll.ohTrigger(RecalcTrigger,TriggerON)),NA())</f>
        <v>1.5952959736980077E-2</v>
      </c>
      <c r="H1722" s="49">
        <f>_xll.qlCalendarAdvance(Calendar,$H1721,B1722,"f",FALSE)</f>
        <v>51440</v>
      </c>
      <c r="I1722" s="49">
        <f>_xll.qlInterestRateIndexValueDate(Index1M,$H1722)</f>
        <v>51442</v>
      </c>
      <c r="J1722" s="52">
        <f>IFERROR(_xll.qlIndexFixing(Index1M,$H1722,TRUE,_xll.ohTrigger(RecalcTrigger,Trigger1M)),NA())</f>
        <v>1.5934645086930641E-2</v>
      </c>
      <c r="K1722" s="52">
        <f>IFERROR(_xll.qlIndexFixing(ONIndex1M,I1722,TRUE,_xll.ohTrigger(RecalcTrigger,Trigger1M)),NA())</f>
        <v>1.5927287771786425E-2</v>
      </c>
      <c r="L1722" s="52">
        <f>IFERROR(_xll.qlIndexFixing(Index3M,H1722,TRUE,_xll.ohTrigger(RecalcTrigger,Trigger3M)),NA())</f>
        <v>1.6286149843685888E-2</v>
      </c>
      <c r="M1722" s="52">
        <f>IFERROR(_xll.qlIndexFixing(ONIndex3M,I1722,TRUE,_xll.ohTrigger(RecalcTrigger,Trigger3M)),NA())</f>
        <v>1.6270910290705487E-2</v>
      </c>
      <c r="N1722" s="52">
        <f>IFERROR(_xll.qlIndexFixing(Index6M,$H1722,TRUE,_xll.ohTrigger(RecalcTrigger,Trigger6M)),NA())</f>
        <v>1.6363126982836769E-2</v>
      </c>
      <c r="O1722" s="52">
        <f>IFERROR(_xll.qlIndexFixing(ONIndex6M,I1722,TRUE,_xll.ohTrigger(RecalcTrigger,Trigger6M)),NA())</f>
        <v>1.6332557755358579E-2</v>
      </c>
      <c r="P1722" s="52">
        <f>IFERROR(_xll.qlIndexFixing(Index1Y,$H1722,TRUE,_xll.ohTrigger(RecalcTrigger,Trigger1Y)),NA())</f>
        <v>1.6932985582783302E-2</v>
      </c>
      <c r="Q1722" s="52">
        <f>IFERROR(_xll.qlIndexFixing(ONIndex1Y,I1722,TRUE,_xll.ohTrigger(RecalcTrigger,Trigger1Y)),NA())</f>
        <v>1.6943914089955214E-2</v>
      </c>
    </row>
    <row r="1723" spans="2:17" x14ac:dyDescent="0.2">
      <c r="B1723" s="46" t="s">
        <v>42</v>
      </c>
      <c r="D1723" s="49">
        <f>_xll.qlCalendarAdvance(Calendar,$D1722,B1723,"f",FALSE)</f>
        <v>51447</v>
      </c>
      <c r="E1723" s="49">
        <f>_xll.qlInterestRateIndexValueDate(IndexON,D1723)</f>
        <v>51447</v>
      </c>
      <c r="F1723" s="52">
        <f>IFERROR(_xll.qlIndexFixing(IndexON,D1723,TRUE,_xll.ohTrigger(RecalcTrigger,TriggerON)),NA())</f>
        <v>1.5949655848297439E-2</v>
      </c>
      <c r="H1723" s="49">
        <f>_xll.qlCalendarAdvance(Calendar,$H1722,B1723,"f",FALSE)</f>
        <v>51447</v>
      </c>
      <c r="I1723" s="49">
        <f>_xll.qlInterestRateIndexValueDate(Index1M,$H1723)</f>
        <v>51449</v>
      </c>
      <c r="J1723" s="52">
        <f>IFERROR(_xll.qlIndexFixing(Index1M,$H1723,TRUE,_xll.ohTrigger(RecalcTrigger,Trigger1M)),NA())</f>
        <v>1.5932607899752982E-2</v>
      </c>
      <c r="K1723" s="52">
        <f>IFERROR(_xll.qlIndexFixing(ONIndex1M,I1723,TRUE,_xll.ohTrigger(RecalcTrigger,Trigger1M)),NA())</f>
        <v>1.5925232680009671E-2</v>
      </c>
      <c r="L1723" s="52">
        <f>IFERROR(_xll.qlIndexFixing(Index3M,H1723,TRUE,_xll.ohTrigger(RecalcTrigger,Trigger3M)),NA())</f>
        <v>1.6283059580540084E-2</v>
      </c>
      <c r="M1723" s="52">
        <f>IFERROR(_xll.qlIndexFixing(ONIndex3M,I1723,TRUE,_xll.ohTrigger(RecalcTrigger,Trigger3M)),NA())</f>
        <v>1.6267729304191292E-2</v>
      </c>
      <c r="N1723" s="52">
        <f>IFERROR(_xll.qlIndexFixing(Index6M,$H1723,TRUE,_xll.ohTrigger(RecalcTrigger,Trigger6M)),NA())</f>
        <v>1.6360254495364577E-2</v>
      </c>
      <c r="O1723" s="52">
        <f>IFERROR(_xll.qlIndexFixing(ONIndex6M,I1723,TRUE,_xll.ohTrigger(RecalcTrigger,Trigger6M)),NA())</f>
        <v>1.6329483654065058E-2</v>
      </c>
      <c r="P1723" s="52">
        <f>IFERROR(_xll.qlIndexFixing(Index1Y,$H1723,TRUE,_xll.ohTrigger(RecalcTrigger,Trigger1Y)),NA())</f>
        <v>1.6927134578418261E-2</v>
      </c>
      <c r="Q1723" s="52">
        <f>IFERROR(_xll.qlIndexFixing(ONIndex1Y,I1723,TRUE,_xll.ohTrigger(RecalcTrigger,Trigger1Y)),NA())</f>
        <v>1.6937291215866068E-2</v>
      </c>
    </row>
    <row r="1724" spans="2:17" x14ac:dyDescent="0.2">
      <c r="B1724" s="46" t="s">
        <v>42</v>
      </c>
      <c r="D1724" s="49">
        <f>_xll.qlCalendarAdvance(Calendar,$D1723,B1724,"f",FALSE)</f>
        <v>51454</v>
      </c>
      <c r="E1724" s="49">
        <f>_xll.qlInterestRateIndexValueDate(IndexON,D1724)</f>
        <v>51454</v>
      </c>
      <c r="F1724" s="52">
        <f>IFERROR(_xll.qlIndexFixing(IndexON,D1724,TRUE,_xll.ohTrigger(RecalcTrigger,TriggerON)),NA())</f>
        <v>1.5946369782557923E-2</v>
      </c>
      <c r="H1724" s="49">
        <f>_xll.qlCalendarAdvance(Calendar,$H1723,B1724,"f",FALSE)</f>
        <v>51454</v>
      </c>
      <c r="I1724" s="49">
        <f>_xll.qlInterestRateIndexValueDate(Index1M,$H1724)</f>
        <v>51456</v>
      </c>
      <c r="J1724" s="52">
        <f>IFERROR(_xll.qlIndexFixing(Index1M,$H1724,TRUE,_xll.ohTrigger(RecalcTrigger,Trigger1M)),NA())</f>
        <v>1.5930583892027689E-2</v>
      </c>
      <c r="K1724" s="52">
        <f>IFERROR(_xll.qlIndexFixing(ONIndex1M,I1724,TRUE,_xll.ohTrigger(RecalcTrigger,Trigger1M)),NA())</f>
        <v>1.5923190649864694E-2</v>
      </c>
      <c r="L1724" s="52">
        <f>IFERROR(_xll.qlIndexFixing(Index3M,H1724,TRUE,_xll.ohTrigger(RecalcTrigger,Trigger3M)),NA())</f>
        <v>1.6279986648208511E-2</v>
      </c>
      <c r="M1724" s="52">
        <f>IFERROR(_xll.qlIndexFixing(ONIndex3M,I1724,TRUE,_xll.ohTrigger(RecalcTrigger,Trigger3M)),NA())</f>
        <v>1.6264565095616135E-2</v>
      </c>
      <c r="N1724" s="52">
        <f>IFERROR(_xll.qlIndexFixing(Index6M,$H1724,TRUE,_xll.ohTrigger(RecalcTrigger,Trigger6M)),NA())</f>
        <v>1.6357400806132256E-2</v>
      </c>
      <c r="O1724" s="52">
        <f>IFERROR(_xll.qlIndexFixing(ONIndex6M,I1724,TRUE,_xll.ohTrigger(RecalcTrigger,Trigger6M)),NA())</f>
        <v>1.632642725645006E-2</v>
      </c>
      <c r="P1724" s="52">
        <f>IFERROR(_xll.qlIndexFixing(Index1Y,$H1724,TRUE,_xll.ohTrigger(RecalcTrigger,Trigger1Y)),NA())</f>
        <v>1.6921319523757687E-2</v>
      </c>
      <c r="Q1724" s="52">
        <f>IFERROR(_xll.qlIndexFixing(ONIndex1Y,I1724,TRUE,_xll.ohTrigger(RecalcTrigger,Trigger1Y)),NA())</f>
        <v>1.6930700015560518E-2</v>
      </c>
    </row>
    <row r="1725" spans="2:17" x14ac:dyDescent="0.2">
      <c r="B1725" s="46" t="s">
        <v>42</v>
      </c>
      <c r="D1725" s="49">
        <f>_xll.qlCalendarAdvance(Calendar,$D1724,B1725,"f",FALSE)</f>
        <v>51461</v>
      </c>
      <c r="E1725" s="49">
        <f>_xll.qlInterestRateIndexValueDate(IndexON,D1725)</f>
        <v>51461</v>
      </c>
      <c r="F1725" s="52">
        <f>IFERROR(_xll.qlIndexFixing(IndexON,D1725,TRUE,_xll.ohTrigger(RecalcTrigger,TriggerON)),NA())</f>
        <v>1.5943101629689593E-2</v>
      </c>
      <c r="H1725" s="49">
        <f>_xll.qlCalendarAdvance(Calendar,$H1724,B1725,"f",FALSE)</f>
        <v>51461</v>
      </c>
      <c r="I1725" s="49">
        <f>_xll.qlInterestRateIndexValueDate(Index1M,$H1725)</f>
        <v>51463</v>
      </c>
      <c r="J1725" s="52">
        <f>IFERROR(_xll.qlIndexFixing(Index1M,$H1725,TRUE,_xll.ohTrigger(RecalcTrigger,Trigger1M)),NA())</f>
        <v>1.5928573127559211E-2</v>
      </c>
      <c r="K1725" s="52">
        <f>IFERROR(_xll.qlIndexFixing(ONIndex1M,I1725,TRUE,_xll.ohTrigger(RecalcTrigger,Trigger1M)),NA())</f>
        <v>1.5921161744900658E-2</v>
      </c>
      <c r="L1725" s="52">
        <f>IFERROR(_xll.qlIndexFixing(Index3M,H1725,TRUE,_xll.ohTrigger(RecalcTrigger,Trigger3M)),NA())</f>
        <v>1.6276931125695209E-2</v>
      </c>
      <c r="M1725" s="52">
        <f>IFERROR(_xll.qlIndexFixing(ONIndex3M,I1725,TRUE,_xll.ohTrigger(RecalcTrigger,Trigger3M)),NA())</f>
        <v>1.6261417743637097E-2</v>
      </c>
      <c r="N1725" s="52">
        <f>IFERROR(_xll.qlIndexFixing(Index6M,$H1725,TRUE,_xll.ohTrigger(RecalcTrigger,Trigger6M)),NA())</f>
        <v>1.63545659920405E-2</v>
      </c>
      <c r="O1725" s="52">
        <f>IFERROR(_xll.qlIndexFixing(ONIndex6M,I1725,TRUE,_xll.ohTrigger(RecalcTrigger,Trigger6M)),NA())</f>
        <v>1.6323388638692649E-2</v>
      </c>
      <c r="P1725" s="52">
        <f>IFERROR(_xll.qlIndexFixing(Index1Y,$H1725,TRUE,_xll.ohTrigger(RecalcTrigger,Trigger1Y)),NA())</f>
        <v>1.6915540562740063E-2</v>
      </c>
      <c r="Q1725" s="52">
        <f>IFERROR(_xll.qlIndexFixing(ONIndex1Y,I1725,TRUE,_xll.ohTrigger(RecalcTrigger,Trigger1Y)),NA())</f>
        <v>1.6924140631244811E-2</v>
      </c>
    </row>
    <row r="1726" spans="2:17" x14ac:dyDescent="0.2">
      <c r="B1726" s="46" t="s">
        <v>42</v>
      </c>
      <c r="D1726" s="49">
        <f>_xll.qlCalendarAdvance(Calendar,$D1725,B1726,"f",FALSE)</f>
        <v>51468</v>
      </c>
      <c r="E1726" s="49">
        <f>_xll.qlInterestRateIndexValueDate(IndexON,D1726)</f>
        <v>51468</v>
      </c>
      <c r="F1726" s="52">
        <f>IFERROR(_xll.qlIndexFixing(IndexON,D1726,TRUE,_xll.ohTrigger(RecalcTrigger,TriggerON)),NA())</f>
        <v>1.5939851480339939E-2</v>
      </c>
      <c r="H1726" s="49">
        <f>_xll.qlCalendarAdvance(Calendar,$H1725,B1726,"f",FALSE)</f>
        <v>51468</v>
      </c>
      <c r="I1726" s="49">
        <f>_xll.qlInterestRateIndexValueDate(Index1M,$H1726)</f>
        <v>51470</v>
      </c>
      <c r="J1726" s="52">
        <f>IFERROR(_xll.qlIndexFixing(Index1M,$H1726,TRUE,_xll.ohTrigger(RecalcTrigger,Trigger1M)),NA())</f>
        <v>1.5926575670136521E-2</v>
      </c>
      <c r="K1726" s="52">
        <f>IFERROR(_xll.qlIndexFixing(ONIndex1M,I1726,TRUE,_xll.ohTrigger(RecalcTrigger,Trigger1M)),NA())</f>
        <v>1.5919146028906539E-2</v>
      </c>
      <c r="L1726" s="52">
        <f>IFERROR(_xll.qlIndexFixing(Index3M,H1726,TRUE,_xll.ohTrigger(RecalcTrigger,Trigger3M)),NA())</f>
        <v>1.6273279015864617E-2</v>
      </c>
      <c r="M1726" s="52">
        <f>IFERROR(_xll.qlIndexFixing(ONIndex3M,I1726,TRUE,_xll.ohTrigger(RecalcTrigger,Trigger3M)),NA())</f>
        <v>1.6258287326911258E-2</v>
      </c>
      <c r="N1726" s="52">
        <f>IFERROR(_xll.qlIndexFixing(Index6M,$H1726,TRUE,_xll.ohTrigger(RecalcTrigger,Trigger6M)),NA())</f>
        <v>1.6351925942438662E-2</v>
      </c>
      <c r="O1726" s="52">
        <f>IFERROR(_xll.qlIndexFixing(ONIndex6M,I1726,TRUE,_xll.ohTrigger(RecalcTrigger,Trigger6M)),NA())</f>
        <v>1.6320367877371567E-2</v>
      </c>
      <c r="P1726" s="52">
        <f>IFERROR(_xll.qlIndexFixing(Index1Y,$H1726,TRUE,_xll.ohTrigger(RecalcTrigger,Trigger1Y)),NA())</f>
        <v>1.6909772898915439E-2</v>
      </c>
      <c r="Q1726" s="52">
        <f>IFERROR(_xll.qlIndexFixing(ONIndex1Y,I1726,TRUE,_xll.ohTrigger(RecalcTrigger,Trigger1Y)),NA())</f>
        <v>1.6917613204965321E-2</v>
      </c>
    </row>
    <row r="1727" spans="2:17" x14ac:dyDescent="0.2">
      <c r="B1727" s="46" t="s">
        <v>42</v>
      </c>
      <c r="D1727" s="49">
        <f>_xll.qlCalendarAdvance(Calendar,$D1726,B1727,"f",FALSE)</f>
        <v>51475</v>
      </c>
      <c r="E1727" s="49">
        <f>_xll.qlInterestRateIndexValueDate(IndexON,D1727)</f>
        <v>51475</v>
      </c>
      <c r="F1727" s="52">
        <f>IFERROR(_xll.qlIndexFixing(IndexON,D1727,TRUE,_xll.ohTrigger(RecalcTrigger,TriggerON)),NA())</f>
        <v>1.5936619424516962E-2</v>
      </c>
      <c r="H1727" s="49">
        <f>_xll.qlCalendarAdvance(Calendar,$H1726,B1727,"f",FALSE)</f>
        <v>51475</v>
      </c>
      <c r="I1727" s="49">
        <f>_xll.qlInterestRateIndexValueDate(Index1M,$H1727)</f>
        <v>51477</v>
      </c>
      <c r="J1727" s="52">
        <f>IFERROR(_xll.qlIndexFixing(Index1M,$H1727,TRUE,_xll.ohTrigger(RecalcTrigger,Trigger1M)),NA())</f>
        <v>1.5924591583569219E-2</v>
      </c>
      <c r="K1727" s="52">
        <f>IFERROR(_xll.qlIndexFixing(ONIndex1M,I1727,TRUE,_xll.ohTrigger(RecalcTrigger,Trigger1M)),NA())</f>
        <v>1.5917143565511438E-2</v>
      </c>
      <c r="L1727" s="52">
        <f>IFERROR(_xll.qlIndexFixing(Index3M,H1727,TRUE,_xll.ohTrigger(RecalcTrigger,Trigger3M)),NA())</f>
        <v>1.6270254018953878E-2</v>
      </c>
      <c r="M1727" s="52">
        <f>IFERROR(_xll.qlIndexFixing(ONIndex3M,I1727,TRUE,_xll.ohTrigger(RecalcTrigger,Trigger3M)),NA())</f>
        <v>1.6255173924175637E-2</v>
      </c>
      <c r="N1727" s="52">
        <f>IFERROR(_xll.qlIndexFixing(Index6M,$H1727,TRUE,_xll.ohTrigger(RecalcTrigger,Trigger6M)),NA())</f>
        <v>1.6349130368789606E-2</v>
      </c>
      <c r="O1727" s="52">
        <f>IFERROR(_xll.qlIndexFixing(ONIndex6M,I1727,TRUE,_xll.ohTrigger(RecalcTrigger,Trigger6M)),NA())</f>
        <v>1.6317365048665877E-2</v>
      </c>
      <c r="P1727" s="52">
        <f>IFERROR(_xll.qlIndexFixing(Index1Y,$H1727,TRUE,_xll.ohTrigger(RecalcTrigger,Trigger1Y)),NA())</f>
        <v>1.6904091497389789E-2</v>
      </c>
      <c r="Q1727" s="52">
        <f>IFERROR(_xll.qlIndexFixing(ONIndex1Y,I1727,TRUE,_xll.ohTrigger(RecalcTrigger,Trigger1Y)),NA())</f>
        <v>1.6911117879008231E-2</v>
      </c>
    </row>
    <row r="1728" spans="2:17" x14ac:dyDescent="0.2">
      <c r="B1728" s="46" t="s">
        <v>42</v>
      </c>
      <c r="D1728" s="49">
        <f>_xll.qlCalendarAdvance(Calendar,$D1727,B1728,"f",FALSE)</f>
        <v>51482</v>
      </c>
      <c r="E1728" s="49">
        <f>_xll.qlInterestRateIndexValueDate(IndexON,D1728)</f>
        <v>51482</v>
      </c>
      <c r="F1728" s="52">
        <f>IFERROR(_xll.qlIndexFixing(IndexON,D1728,TRUE,_xll.ohTrigger(RecalcTrigger,TriggerON)),NA())</f>
        <v>1.593340555270828E-2</v>
      </c>
      <c r="H1728" s="49">
        <f>_xll.qlCalendarAdvance(Calendar,$H1727,B1728,"f",FALSE)</f>
        <v>51482</v>
      </c>
      <c r="I1728" s="49">
        <f>_xll.qlInterestRateIndexValueDate(Index1M,$H1728)</f>
        <v>51484</v>
      </c>
      <c r="J1728" s="52">
        <f>IFERROR(_xll.qlIndexFixing(Index1M,$H1728,TRUE,_xll.ohTrigger(RecalcTrigger,Trigger1M)),NA())</f>
        <v>1.5922620931646286E-2</v>
      </c>
      <c r="K1728" s="52">
        <f>IFERROR(_xll.qlIndexFixing(ONIndex1M,I1728,TRUE,_xll.ohTrigger(RecalcTrigger,Trigger1M)),NA())</f>
        <v>1.5915154418584265E-2</v>
      </c>
      <c r="L1728" s="52">
        <f>IFERROR(_xll.qlIndexFixing(Index3M,H1728,TRUE,_xll.ohTrigger(RecalcTrigger,Trigger3M)),NA())</f>
        <v>1.6267246643027811E-2</v>
      </c>
      <c r="M1728" s="52">
        <f>IFERROR(_xll.qlIndexFixing(ONIndex3M,I1728,TRUE,_xll.ohTrigger(RecalcTrigger,Trigger3M)),NA())</f>
        <v>1.6252077614167248E-2</v>
      </c>
      <c r="N1728" s="52">
        <f>IFERROR(_xll.qlIndexFixing(Index6M,$H1728,TRUE,_xll.ohTrigger(RecalcTrigger,Trigger6M)),NA())</f>
        <v>1.6346353907359171E-2</v>
      </c>
      <c r="O1728" s="52">
        <f>IFERROR(_xll.qlIndexFixing(ONIndex6M,I1728,TRUE,_xll.ohTrigger(RecalcTrigger,Trigger6M)),NA())</f>
        <v>1.6314380228994452E-2</v>
      </c>
      <c r="P1728" s="52">
        <f>IFERROR(_xll.qlIndexFixing(Index1Y,$H1728,TRUE,_xll.ohTrigger(RecalcTrigger,Trigger1Y)),NA())</f>
        <v>1.6898421680936724E-2</v>
      </c>
      <c r="Q1728" s="52">
        <f>IFERROR(_xll.qlIndexFixing(ONIndex1Y,I1728,TRUE,_xll.ohTrigger(RecalcTrigger,Trigger1Y)),NA())</f>
        <v>1.6904654795419916E-2</v>
      </c>
    </row>
    <row r="1729" spans="2:17" x14ac:dyDescent="0.2">
      <c r="B1729" s="46" t="s">
        <v>42</v>
      </c>
      <c r="D1729" s="49">
        <f>_xll.qlCalendarAdvance(Calendar,$D1728,B1729,"f",FALSE)</f>
        <v>51489</v>
      </c>
      <c r="E1729" s="49">
        <f>_xll.qlInterestRateIndexValueDate(IndexON,D1729)</f>
        <v>51489</v>
      </c>
      <c r="F1729" s="52">
        <f>IFERROR(_xll.qlIndexFixing(IndexON,D1729,TRUE,_xll.ohTrigger(RecalcTrigger,TriggerON)),NA())</f>
        <v>1.5930209955001828E-2</v>
      </c>
      <c r="H1729" s="49">
        <f>_xll.qlCalendarAdvance(Calendar,$H1728,B1729,"f",FALSE)</f>
        <v>51489</v>
      </c>
      <c r="I1729" s="49">
        <f>_xll.qlInterestRateIndexValueDate(Index1M,$H1729)</f>
        <v>51491</v>
      </c>
      <c r="J1729" s="52">
        <f>IFERROR(_xll.qlIndexFixing(Index1M,$H1729,TRUE,_xll.ohTrigger(RecalcTrigger,Trigger1M)),NA())</f>
        <v>1.5920663778169582E-2</v>
      </c>
      <c r="K1729" s="52">
        <f>IFERROR(_xll.qlIndexFixing(ONIndex1M,I1729,TRUE,_xll.ohTrigger(RecalcTrigger,Trigger1M)),NA())</f>
        <v>1.5912616613418251E-2</v>
      </c>
      <c r="L1729" s="52">
        <f>IFERROR(_xll.qlIndexFixing(Index3M,H1729,TRUE,_xll.ohTrigger(RecalcTrigger,Trigger3M)),NA())</f>
        <v>1.6264256967077451E-2</v>
      </c>
      <c r="M1729" s="52">
        <f>IFERROR(_xll.qlIndexFixing(ONIndex3M,I1729,TRUE,_xll.ohTrigger(RecalcTrigger,Trigger3M)),NA())</f>
        <v>1.6248121886661693E-2</v>
      </c>
      <c r="N1729" s="52">
        <f>IFERROR(_xll.qlIndexFixing(Index6M,$H1729,TRUE,_xll.ohTrigger(RecalcTrigger,Trigger6M)),NA())</f>
        <v>1.634359663505331E-2</v>
      </c>
      <c r="O1729" s="52">
        <f>IFERROR(_xll.qlIndexFixing(ONIndex6M,I1729,TRUE,_xll.ohTrigger(RecalcTrigger,Trigger6M)),NA())</f>
        <v>1.6310569188711099E-2</v>
      </c>
      <c r="P1729" s="52">
        <f>IFERROR(_xll.qlIndexFixing(Index1Y,$H1729,TRUE,_xll.ohTrigger(RecalcTrigger,Trigger1Y)),NA())</f>
        <v>1.6892788533886212E-2</v>
      </c>
      <c r="Q1729" s="52">
        <f>IFERROR(_xll.qlIndexFixing(ONIndex1Y,I1729,TRUE,_xll.ohTrigger(RecalcTrigger,Trigger1Y)),NA())</f>
        <v>1.6896392721594822E-2</v>
      </c>
    </row>
    <row r="1730" spans="2:17" x14ac:dyDescent="0.2">
      <c r="B1730" s="46" t="s">
        <v>42</v>
      </c>
      <c r="D1730" s="49">
        <f>_xll.qlCalendarAdvance(Calendar,$D1729,B1730,"f",FALSE)</f>
        <v>51497</v>
      </c>
      <c r="E1730" s="49">
        <f>_xll.qlInterestRateIndexValueDate(IndexON,D1730)</f>
        <v>51497</v>
      </c>
      <c r="F1730" s="52">
        <f>IFERROR(_xll.qlIndexFixing(IndexON,D1730,TRUE,_xll.ohTrigger(RecalcTrigger,TriggerON)),NA())</f>
        <v>1.5926580335676732E-2</v>
      </c>
      <c r="H1730" s="49">
        <f>_xll.qlCalendarAdvance(Calendar,$H1729,B1730,"f",FALSE)</f>
        <v>51497</v>
      </c>
      <c r="I1730" s="49">
        <f>_xll.qlInterestRateIndexValueDate(Index1M,$H1730)</f>
        <v>51501</v>
      </c>
      <c r="J1730" s="52">
        <f>IFERROR(_xll.qlIndexFixing(Index1M,$H1730,TRUE,_xll.ohTrigger(RecalcTrigger,Trigger1M)),NA())</f>
        <v>1.5917891386776996E-2</v>
      </c>
      <c r="K1730" s="52">
        <f>IFERROR(_xll.qlIndexFixing(ONIndex1M,I1730,TRUE,_xll.ohTrigger(RecalcTrigger,Trigger1M)),NA())</f>
        <v>1.591065814315229E-2</v>
      </c>
      <c r="L1730" s="52">
        <f>IFERROR(_xll.qlIndexFixing(Index3M,H1730,TRUE,_xll.ohTrigger(RecalcTrigger,Trigger3M)),NA())</f>
        <v>1.6259700387149169E-2</v>
      </c>
      <c r="M1730" s="52">
        <f>IFERROR(_xll.qlIndexFixing(ONIndex3M,I1730,TRUE,_xll.ohTrigger(RecalcTrigger,Trigger3M)),NA())</f>
        <v>1.6245064941484699E-2</v>
      </c>
      <c r="N1730" s="52">
        <f>IFERROR(_xll.qlIndexFixing(Index6M,$H1730,TRUE,_xll.ohTrigger(RecalcTrigger,Trigger6M)),NA())</f>
        <v>1.6339147186517512E-2</v>
      </c>
      <c r="O1730" s="52">
        <f>IFERROR(_xll.qlIndexFixing(ONIndex6M,I1730,TRUE,_xll.ohTrigger(RecalcTrigger,Trigger6M)),NA())</f>
        <v>1.630762581932288E-2</v>
      </c>
      <c r="P1730" s="52">
        <f>IFERROR(_xll.qlIndexFixing(Index1Y,$H1730,TRUE,_xll.ohTrigger(RecalcTrigger,Trigger1Y)),NA())</f>
        <v>1.6884766533750921E-2</v>
      </c>
      <c r="Q1730" s="52">
        <f>IFERROR(_xll.qlIndexFixing(ONIndex1Y,I1730,TRUE,_xll.ohTrigger(RecalcTrigger,Trigger1Y)),NA())</f>
        <v>1.6890003868468284E-2</v>
      </c>
    </row>
    <row r="1731" spans="2:17" x14ac:dyDescent="0.2">
      <c r="B1731" s="46" t="s">
        <v>42</v>
      </c>
      <c r="D1731" s="49">
        <f>_xll.qlCalendarAdvance(Calendar,$D1730,B1731,"f",FALSE)</f>
        <v>51504</v>
      </c>
      <c r="E1731" s="49">
        <f>_xll.qlInterestRateIndexValueDate(IndexON,D1731)</f>
        <v>51504</v>
      </c>
      <c r="F1731" s="52">
        <f>IFERROR(_xll.qlIndexFixing(IndexON,D1731,TRUE,_xll.ohTrigger(RecalcTrigger,TriggerON)),NA())</f>
        <v>1.5923424200883218E-2</v>
      </c>
      <c r="H1731" s="49">
        <f>_xll.qlCalendarAdvance(Calendar,$H1730,B1731,"f",FALSE)</f>
        <v>51504</v>
      </c>
      <c r="I1731" s="49">
        <f>_xll.qlInterestRateIndexValueDate(Index1M,$H1731)</f>
        <v>51508</v>
      </c>
      <c r="J1731" s="52">
        <f>IFERROR(_xll.qlIndexFixing(Index1M,$H1731,TRUE,_xll.ohTrigger(RecalcTrigger,Trigger1M)),NA())</f>
        <v>1.5915967280844347E-2</v>
      </c>
      <c r="K1731" s="52">
        <f>IFERROR(_xll.qlIndexFixing(ONIndex1M,I1731,TRUE,_xll.ohTrigger(RecalcTrigger,Trigger1M)),NA())</f>
        <v>1.5908990217354813E-2</v>
      </c>
      <c r="L1731" s="52">
        <f>IFERROR(_xll.qlIndexFixing(Index3M,H1731,TRUE,_xll.ohTrigger(RecalcTrigger,Trigger3M)),NA())</f>
        <v>1.6257230072046505E-2</v>
      </c>
      <c r="M1731" s="52">
        <f>IFERROR(_xll.qlIndexFixing(ONIndex3M,I1731,TRUE,_xll.ohTrigger(RecalcTrigger,Trigger3M)),NA())</f>
        <v>1.624245850993411E-2</v>
      </c>
      <c r="N1731" s="52">
        <f>IFERROR(_xll.qlIndexFixing(Index6M,$H1731,TRUE,_xll.ohTrigger(RecalcTrigger,Trigger6M)),NA())</f>
        <v>1.6336980764350608E-2</v>
      </c>
      <c r="O1731" s="52">
        <f>IFERROR(_xll.qlIndexFixing(ONIndex6M,I1731,TRUE,_xll.ohTrigger(RecalcTrigger,Trigger6M)),NA())</f>
        <v>1.6305117461721252E-2</v>
      </c>
      <c r="P1731" s="52">
        <f>IFERROR(_xll.qlIndexFixing(Index1Y,$H1731,TRUE,_xll.ohTrigger(RecalcTrigger,Trigger1Y)),NA())</f>
        <v>1.6879218079290548E-2</v>
      </c>
      <c r="Q1731" s="52">
        <f>IFERROR(_xll.qlIndexFixing(ONIndex1Y,I1731,TRUE,_xll.ohTrigger(RecalcTrigger,Trigger1Y)),NA())</f>
        <v>1.6884553737162022E-2</v>
      </c>
    </row>
    <row r="1732" spans="2:17" x14ac:dyDescent="0.2">
      <c r="B1732" s="46" t="s">
        <v>42</v>
      </c>
      <c r="D1732" s="49">
        <f>_xll.qlCalendarAdvance(Calendar,$D1731,B1732,"f",FALSE)</f>
        <v>51511</v>
      </c>
      <c r="E1732" s="49">
        <f>_xll.qlInterestRateIndexValueDate(IndexON,D1732)</f>
        <v>51511</v>
      </c>
      <c r="F1732" s="52">
        <f>IFERROR(_xll.qlIndexFixing(IndexON,D1732,TRUE,_xll.ohTrigger(RecalcTrigger,TriggerON)),NA())</f>
        <v>1.5920286623964941E-2</v>
      </c>
      <c r="H1732" s="49">
        <f>_xll.qlCalendarAdvance(Calendar,$H1731,B1732,"f",FALSE)</f>
        <v>51511</v>
      </c>
      <c r="I1732" s="49">
        <f>_xll.qlInterestRateIndexValueDate(Index1M,$H1732)</f>
        <v>51515</v>
      </c>
      <c r="J1732" s="52">
        <f>IFERROR(_xll.qlIndexFixing(Index1M,$H1732,TRUE,_xll.ohTrigger(RecalcTrigger,Trigger1M)),NA())</f>
        <v>1.5914056892091352E-2</v>
      </c>
      <c r="K1732" s="52">
        <f>IFERROR(_xll.qlIndexFixing(ONIndex1M,I1732,TRUE,_xll.ohTrigger(RecalcTrigger,Trigger1M)),NA())</f>
        <v>1.5907056917114915E-2</v>
      </c>
      <c r="L1732" s="52">
        <f>IFERROR(_xll.qlIndexFixing(Index3M,H1732,TRUE,_xll.ohTrigger(RecalcTrigger,Trigger3M)),NA())</f>
        <v>1.6254302848351419E-2</v>
      </c>
      <c r="M1732" s="52">
        <f>IFERROR(_xll.qlIndexFixing(ONIndex3M,I1732,TRUE,_xll.ohTrigger(RecalcTrigger,Trigger3M)),NA())</f>
        <v>1.6239433851330531E-2</v>
      </c>
      <c r="N1732" s="52">
        <f>IFERROR(_xll.qlIndexFixing(Index6M,$H1732,TRUE,_xll.ohTrigger(RecalcTrigger,Trigger6M)),NA())</f>
        <v>1.6334289867164214E-2</v>
      </c>
      <c r="O1732" s="52">
        <f>IFERROR(_xll.qlIndexFixing(ONIndex6M,I1732,TRUE,_xll.ohTrigger(RecalcTrigger,Trigger6M)),NA())</f>
        <v>1.630220806427829E-2</v>
      </c>
      <c r="P1732" s="52">
        <f>IFERROR(_xll.qlIndexFixing(Index1Y,$H1732,TRUE,_xll.ohTrigger(RecalcTrigger,Trigger1Y)),NA())</f>
        <v>1.6873706763566754E-2</v>
      </c>
      <c r="Q1732" s="52">
        <f>IFERROR(_xll.qlIndexFixing(ONIndex1Y,I1732,TRUE,_xll.ohTrigger(RecalcTrigger,Trigger1Y)),NA())</f>
        <v>1.687822574295339E-2</v>
      </c>
    </row>
    <row r="1733" spans="2:17" x14ac:dyDescent="0.2">
      <c r="B1733" s="46" t="s">
        <v>42</v>
      </c>
      <c r="D1733" s="49">
        <f>_xll.qlCalendarAdvance(Calendar,$D1732,B1733,"f",FALSE)</f>
        <v>51518</v>
      </c>
      <c r="E1733" s="49">
        <f>_xll.qlInterestRateIndexValueDate(IndexON,D1733)</f>
        <v>51518</v>
      </c>
      <c r="F1733" s="52">
        <f>IFERROR(_xll.qlIndexFixing(IndexON,D1733,TRUE,_xll.ohTrigger(RecalcTrigger,TriggerON)),NA())</f>
        <v>1.5917167695249645E-2</v>
      </c>
      <c r="H1733" s="49">
        <f>_xll.qlCalendarAdvance(Calendar,$H1732,B1733,"f",FALSE)</f>
        <v>51518</v>
      </c>
      <c r="I1733" s="49">
        <f>_xll.qlInterestRateIndexValueDate(Index1M,$H1733)</f>
        <v>51522</v>
      </c>
      <c r="J1733" s="52">
        <f>IFERROR(_xll.qlIndexFixing(Index1M,$H1733,TRUE,_xll.ohTrigger(RecalcTrigger,Trigger1M)),NA())</f>
        <v>1.5912160284312138E-2</v>
      </c>
      <c r="K1733" s="52">
        <f>IFERROR(_xll.qlIndexFixing(ONIndex1M,I1733,TRUE,_xll.ohTrigger(RecalcTrigger,Trigger1M)),NA())</f>
        <v>1.590513726092091E-2</v>
      </c>
      <c r="L1733" s="52">
        <f>IFERROR(_xll.qlIndexFixing(Index3M,H1733,TRUE,_xll.ohTrigger(RecalcTrigger,Trigger3M)),NA())</f>
        <v>1.6251555710326236E-2</v>
      </c>
      <c r="M1733" s="52">
        <f>IFERROR(_xll.qlIndexFixing(ONIndex3M,I1733,TRUE,_xll.ohTrigger(RecalcTrigger,Trigger3M)),NA())</f>
        <v>1.6236426690250383E-2</v>
      </c>
      <c r="N1733" s="52">
        <f>IFERROR(_xll.qlIndexFixing(Index6M,$H1733,TRUE,_xll.ohTrigger(RecalcTrigger,Trigger6M)),NA())</f>
        <v>1.633161849967436E-2</v>
      </c>
      <c r="O1733" s="52">
        <f>IFERROR(_xll.qlIndexFixing(ONIndex6M,I1733,TRUE,_xll.ohTrigger(RecalcTrigger,Trigger6M)),NA())</f>
        <v>1.6299317068595442E-2</v>
      </c>
      <c r="P1733" s="52">
        <f>IFERROR(_xll.qlIndexFixing(Index1Y,$H1733,TRUE,_xll.ohTrigger(RecalcTrigger,Trigger1Y)),NA())</f>
        <v>1.6868232730514594E-2</v>
      </c>
      <c r="Q1733" s="52">
        <f>IFERROR(_xll.qlIndexFixing(ONIndex1Y,I1733,TRUE,_xll.ohTrigger(RecalcTrigger,Trigger1Y)),NA())</f>
        <v>1.6871930722048845E-2</v>
      </c>
    </row>
    <row r="1734" spans="2:17" x14ac:dyDescent="0.2">
      <c r="B1734" s="46" t="s">
        <v>42</v>
      </c>
      <c r="D1734" s="49">
        <f>_xll.qlCalendarAdvance(Calendar,$D1733,B1734,"f",FALSE)</f>
        <v>51525</v>
      </c>
      <c r="E1734" s="49">
        <f>_xll.qlInterestRateIndexValueDate(IndexON,D1734)</f>
        <v>51525</v>
      </c>
      <c r="F1734" s="52">
        <f>IFERROR(_xll.qlIndexFixing(IndexON,D1734,TRUE,_xll.ohTrigger(RecalcTrigger,TriggerON)),NA())</f>
        <v>1.5914067504905205E-2</v>
      </c>
      <c r="H1734" s="49">
        <f>_xll.qlCalendarAdvance(Calendar,$H1733,B1734,"f",FALSE)</f>
        <v>51525</v>
      </c>
      <c r="I1734" s="49">
        <f>_xll.qlInterestRateIndexValueDate(Index1M,$H1734)</f>
        <v>51529</v>
      </c>
      <c r="J1734" s="52">
        <f>IFERROR(_xll.qlIndexFixing(Index1M,$H1734,TRUE,_xll.ohTrigger(RecalcTrigger,Trigger1M)),NA())</f>
        <v>1.5910277521313725E-2</v>
      </c>
      <c r="K1734" s="52">
        <f>IFERROR(_xll.qlIndexFixing(ONIndex1M,I1734,TRUE,_xll.ohTrigger(RecalcTrigger,Trigger1M)),NA())</f>
        <v>1.5903231312481836E-2</v>
      </c>
      <c r="L1734" s="52">
        <f>IFERROR(_xll.qlIndexFixing(Index3M,H1734,TRUE,_xll.ohTrigger(RecalcTrigger,Trigger3M)),NA())</f>
        <v>1.6248502648813171E-2</v>
      </c>
      <c r="M1734" s="52">
        <f>IFERROR(_xll.qlIndexFixing(ONIndex3M,I1734,TRUE,_xll.ohTrigger(RecalcTrigger,Trigger3M)),NA())</f>
        <v>1.6233437105350745E-2</v>
      </c>
      <c r="N1734" s="52">
        <f>IFERROR(_xll.qlIndexFixing(Index6M,$H1734,TRUE,_xll.ohTrigger(RecalcTrigger,Trigger6M)),NA())</f>
        <v>1.6328966738786126E-2</v>
      </c>
      <c r="O1734" s="52">
        <f>IFERROR(_xll.qlIndexFixing(ONIndex6M,I1734,TRUE,_xll.ohTrigger(RecalcTrigger,Trigger6M)),NA())</f>
        <v>1.629644455093171E-2</v>
      </c>
      <c r="P1734" s="52">
        <f>IFERROR(_xll.qlIndexFixing(Index1Y,$H1734,TRUE,_xll.ohTrigger(RecalcTrigger,Trigger1Y)),NA())</f>
        <v>1.6862796124069344E-2</v>
      </c>
      <c r="Q1734" s="52">
        <f>IFERROR(_xll.qlIndexFixing(ONIndex1Y,I1734,TRUE,_xll.ohTrigger(RecalcTrigger,Trigger1Y)),NA())</f>
        <v>1.6865668816414825E-2</v>
      </c>
    </row>
    <row r="1735" spans="2:17" x14ac:dyDescent="0.2">
      <c r="B1735" s="46" t="s">
        <v>42</v>
      </c>
      <c r="D1735" s="49">
        <f>_xll.qlCalendarAdvance(Calendar,$D1734,B1735,"f",FALSE)</f>
        <v>51532</v>
      </c>
      <c r="E1735" s="49">
        <f>_xll.qlInterestRateIndexValueDate(IndexON,D1735)</f>
        <v>51532</v>
      </c>
      <c r="F1735" s="52">
        <f>IFERROR(_xll.qlIndexFixing(IndexON,D1735,TRUE,_xll.ohTrigger(RecalcTrigger,TriggerON)),NA())</f>
        <v>1.5910986143259365E-2</v>
      </c>
      <c r="H1735" s="49">
        <f>_xll.qlCalendarAdvance(Calendar,$H1734,B1735,"f",FALSE)</f>
        <v>51532</v>
      </c>
      <c r="I1735" s="49">
        <f>_xll.qlInterestRateIndexValueDate(Index1M,$H1735)</f>
        <v>51536</v>
      </c>
      <c r="J1735" s="52">
        <f>IFERROR(_xll.qlIndexFixing(Index1M,$H1735,TRUE,_xll.ohTrigger(RecalcTrigger,Trigger1M)),NA())</f>
        <v>1.5907751846409024E-2</v>
      </c>
      <c r="K1735" s="52">
        <f>IFERROR(_xll.qlIndexFixing(ONIndex1M,I1735,TRUE,_xll.ohTrigger(RecalcTrigger,Trigger1M)),NA())</f>
        <v>1.5901339135746539E-2</v>
      </c>
      <c r="L1735" s="52">
        <f>IFERROR(_xll.qlIndexFixing(Index3M,H1735,TRUE,_xll.ohTrigger(RecalcTrigger,Trigger3M)),NA())</f>
        <v>1.6245629830964947E-2</v>
      </c>
      <c r="M1735" s="52">
        <f>IFERROR(_xll.qlIndexFixing(ONIndex3M,I1735,TRUE,_xll.ohTrigger(RecalcTrigger,Trigger3M)),NA())</f>
        <v>1.6230465175528508E-2</v>
      </c>
      <c r="N1735" s="52">
        <f>IFERROR(_xll.qlIndexFixing(Index6M,$H1735,TRUE,_xll.ohTrigger(RecalcTrigger,Trigger6M)),NA())</f>
        <v>1.6326334661403267E-2</v>
      </c>
      <c r="O1735" s="52">
        <f>IFERROR(_xll.qlIndexFixing(ONIndex6M,I1735,TRUE,_xll.ohTrigger(RecalcTrigger,Trigger6M)),NA())</f>
        <v>1.6293590587626028E-2</v>
      </c>
      <c r="P1735" s="52">
        <f>IFERROR(_xll.qlIndexFixing(Index1Y,$H1735,TRUE,_xll.ohTrigger(RecalcTrigger,Trigger1Y)),NA())</f>
        <v>1.6857397088167594E-2</v>
      </c>
      <c r="Q1735" s="52">
        <f>IFERROR(_xll.qlIndexFixing(ONIndex1Y,I1735,TRUE,_xll.ohTrigger(RecalcTrigger,Trigger1Y)),NA())</f>
        <v>1.6859440168337514E-2</v>
      </c>
    </row>
    <row r="1736" spans="2:17" x14ac:dyDescent="0.2">
      <c r="B1736" s="46" t="s">
        <v>42</v>
      </c>
      <c r="D1736" s="49">
        <f>_xll.qlCalendarAdvance(Calendar,$D1735,B1736,"f",FALSE)</f>
        <v>51539</v>
      </c>
      <c r="E1736" s="49">
        <f>_xll.qlInterestRateIndexValueDate(IndexON,D1736)</f>
        <v>51539</v>
      </c>
      <c r="F1736" s="52">
        <f>IFERROR(_xll.qlIndexFixing(IndexON,D1736,TRUE,_xll.ohTrigger(RecalcTrigger,TriggerON)),NA())</f>
        <v>1.5907923700479998E-2</v>
      </c>
      <c r="H1736" s="49">
        <f>_xll.qlCalendarAdvance(Calendar,$H1735,B1736,"f",FALSE)</f>
        <v>51539</v>
      </c>
      <c r="I1736" s="49">
        <f>_xll.qlInterestRateIndexValueDate(Index1M,$H1736)</f>
        <v>51543</v>
      </c>
      <c r="J1736" s="52">
        <f>IFERROR(_xll.qlIndexFixing(Index1M,$H1736,TRUE,_xll.ohTrigger(RecalcTrigger,Trigger1M)),NA())</f>
        <v>1.5905894201408342E-2</v>
      </c>
      <c r="K1736" s="52">
        <f>IFERROR(_xll.qlIndexFixing(ONIndex1M,I1736,TRUE,_xll.ohTrigger(RecalcTrigger,Trigger1M)),NA())</f>
        <v>1.589946079418425E-2</v>
      </c>
      <c r="L1736" s="52">
        <f>IFERROR(_xll.qlIndexFixing(Index3M,H1736,TRUE,_xll.ohTrigger(RecalcTrigger,Trigger3M)),NA())</f>
        <v>1.6242775306393068E-2</v>
      </c>
      <c r="M1736" s="52">
        <f>IFERROR(_xll.qlIndexFixing(ONIndex3M,I1736,TRUE,_xll.ohTrigger(RecalcTrigger,Trigger3M)),NA())</f>
        <v>1.6227510979440751E-2</v>
      </c>
      <c r="N1736" s="52">
        <f>IFERROR(_xll.qlIndexFixing(Index6M,$H1736,TRUE,_xll.ohTrigger(RecalcTrigger,Trigger6M)),NA())</f>
        <v>1.6323722344431295E-2</v>
      </c>
      <c r="O1736" s="52">
        <f>IFERROR(_xll.qlIndexFixing(ONIndex6M,I1736,TRUE,_xll.ohTrigger(RecalcTrigger,Trigger6M)),NA())</f>
        <v>1.6290755255257139E-2</v>
      </c>
      <c r="P1736" s="52">
        <f>IFERROR(_xll.qlIndexFixing(Index1Y,$H1736,TRUE,_xll.ohTrigger(RecalcTrigger,Trigger1Y)),NA())</f>
        <v>1.6852035766747462E-2</v>
      </c>
      <c r="Q1736" s="52">
        <f>IFERROR(_xll.qlIndexFixing(ONIndex1Y,I1736,TRUE,_xll.ohTrigger(RecalcTrigger,Trigger1Y)),NA())</f>
        <v>1.6853244919863286E-2</v>
      </c>
    </row>
    <row r="1737" spans="2:17" x14ac:dyDescent="0.2">
      <c r="B1737" s="46" t="s">
        <v>42</v>
      </c>
      <c r="D1737" s="49">
        <f>_xll.qlCalendarAdvance(Calendar,$D1736,B1737,"f",FALSE)</f>
        <v>51546</v>
      </c>
      <c r="E1737" s="49">
        <f>_xll.qlInterestRateIndexValueDate(IndexON,D1737)</f>
        <v>51546</v>
      </c>
      <c r="F1737" s="52">
        <f>IFERROR(_xll.qlIndexFixing(IndexON,D1737,TRUE,_xll.ohTrigger(RecalcTrigger,TriggerON)),NA())</f>
        <v>1.5904880267134658E-2</v>
      </c>
      <c r="H1737" s="49">
        <f>_xll.qlCalendarAdvance(Calendar,$H1736,B1737,"f",FALSE)</f>
        <v>51546</v>
      </c>
      <c r="I1737" s="49">
        <f>_xll.qlInterestRateIndexValueDate(Index1M,$H1737)</f>
        <v>51550</v>
      </c>
      <c r="J1737" s="52">
        <f>IFERROR(_xll.qlIndexFixing(Index1M,$H1737,TRUE,_xll.ohTrigger(RecalcTrigger,Trigger1M)),NA())</f>
        <v>1.5904050577020903E-2</v>
      </c>
      <c r="K1737" s="52">
        <f>IFERROR(_xll.qlIndexFixing(ONIndex1M,I1737,TRUE,_xll.ohTrigger(RecalcTrigger,Trigger1M)),NA())</f>
        <v>1.5897596351504006E-2</v>
      </c>
      <c r="L1737" s="52">
        <f>IFERROR(_xll.qlIndexFixing(Index3M,H1737,TRUE,_xll.ohTrigger(RecalcTrigger,Trigger3M)),NA())</f>
        <v>1.6239939154091925E-2</v>
      </c>
      <c r="M1737" s="52">
        <f>IFERROR(_xll.qlIndexFixing(ONIndex3M,I1737,TRUE,_xll.ohTrigger(RecalcTrigger,Trigger3M)),NA())</f>
        <v>1.6224574595744556E-2</v>
      </c>
      <c r="N1737" s="52">
        <f>IFERROR(_xll.qlIndexFixing(Index6M,$H1737,TRUE,_xll.ohTrigger(RecalcTrigger,Trigger6M)),NA())</f>
        <v>1.6321129864773975E-2</v>
      </c>
      <c r="O1737" s="52">
        <f>IFERROR(_xll.qlIndexFixing(ONIndex6M,I1737,TRUE,_xll.ohTrigger(RecalcTrigger,Trigger6M)),NA())</f>
        <v>1.6287938629844234E-2</v>
      </c>
      <c r="P1737" s="52">
        <f>IFERROR(_xll.qlIndexFixing(Index1Y,$H1737,TRUE,_xll.ohTrigger(RecalcTrigger,Trigger1Y)),NA())</f>
        <v>1.6846712303747072E-2</v>
      </c>
      <c r="Q1737" s="52">
        <f>IFERROR(_xll.qlIndexFixing(ONIndex1Y,I1737,TRUE,_xll.ohTrigger(RecalcTrigger,Trigger1Y)),NA())</f>
        <v>1.6847083213118452E-2</v>
      </c>
    </row>
    <row r="1738" spans="2:17" x14ac:dyDescent="0.2">
      <c r="B1738" s="46" t="s">
        <v>42</v>
      </c>
      <c r="D1738" s="49">
        <f>_xll.qlCalendarAdvance(Calendar,$D1737,B1738,"f",FALSE)</f>
        <v>51553</v>
      </c>
      <c r="E1738" s="49">
        <f>_xll.qlInterestRateIndexValueDate(IndexON,D1738)</f>
        <v>51553</v>
      </c>
      <c r="F1738" s="52">
        <f>IFERROR(_xll.qlIndexFixing(IndexON,D1738,TRUE,_xll.ohTrigger(RecalcTrigger,TriggerON)),NA())</f>
        <v>1.5901855933071474E-2</v>
      </c>
      <c r="H1738" s="49">
        <f>_xll.qlCalendarAdvance(Calendar,$H1737,B1738,"f",FALSE)</f>
        <v>51553</v>
      </c>
      <c r="I1738" s="49">
        <f>_xll.qlInterestRateIndexValueDate(Index1M,$H1738)</f>
        <v>51557</v>
      </c>
      <c r="J1738" s="52">
        <f>IFERROR(_xll.qlIndexFixing(Index1M,$H1738,TRUE,_xll.ohTrigger(RecalcTrigger,Trigger1M)),NA())</f>
        <v>1.5902221037032822E-2</v>
      </c>
      <c r="K1738" s="52">
        <f>IFERROR(_xll.qlIndexFixing(ONIndex1M,I1738,TRUE,_xll.ohTrigger(RecalcTrigger,Trigger1M)),NA())</f>
        <v>1.5895745871574718E-2</v>
      </c>
      <c r="L1738" s="52">
        <f>IFERROR(_xll.qlIndexFixing(Index3M,H1738,TRUE,_xll.ohTrigger(RecalcTrigger,Trigger3M)),NA())</f>
        <v>1.623712145306206E-2</v>
      </c>
      <c r="M1738" s="52">
        <f>IFERROR(_xll.qlIndexFixing(ONIndex3M,I1738,TRUE,_xll.ohTrigger(RecalcTrigger,Trigger3M)),NA())</f>
        <v>1.6221656103097004E-2</v>
      </c>
      <c r="N1738" s="52">
        <f>IFERROR(_xll.qlIndexFixing(Index6M,$H1738,TRUE,_xll.ohTrigger(RecalcTrigger,Trigger6M)),NA())</f>
        <v>1.6318557299336813E-2</v>
      </c>
      <c r="O1738" s="52">
        <f>IFERROR(_xll.qlIndexFixing(ONIndex6M,I1738,TRUE,_xll.ohTrigger(RecalcTrigger,Trigger6M)),NA())</f>
        <v>1.6285140788125929E-2</v>
      </c>
      <c r="P1738" s="52">
        <f>IFERROR(_xll.qlIndexFixing(Index1Y,$H1738,TRUE,_xll.ohTrigger(RecalcTrigger,Trigger1Y)),NA())</f>
        <v>1.6841426843106955E-2</v>
      </c>
      <c r="Q1738" s="52">
        <f>IFERROR(_xll.qlIndexFixing(ONIndex1Y,I1738,TRUE,_xll.ohTrigger(RecalcTrigger,Trigger1Y)),NA())</f>
        <v>1.6840955190309259E-2</v>
      </c>
    </row>
    <row r="1739" spans="2:17" x14ac:dyDescent="0.2">
      <c r="B1739" s="46" t="s">
        <v>42</v>
      </c>
      <c r="D1739" s="49">
        <f>_xll.qlCalendarAdvance(Calendar,$D1738,B1739,"f",FALSE)</f>
        <v>51560</v>
      </c>
      <c r="E1739" s="49">
        <f>_xll.qlInterestRateIndexValueDate(IndexON,D1739)</f>
        <v>51560</v>
      </c>
      <c r="F1739" s="52">
        <f>IFERROR(_xll.qlIndexFixing(IndexON,D1739,TRUE,_xll.ohTrigger(RecalcTrigger,TriggerON)),NA())</f>
        <v>1.5898850788937935E-2</v>
      </c>
      <c r="H1739" s="49">
        <f>_xll.qlCalendarAdvance(Calendar,$H1738,B1739,"f",FALSE)</f>
        <v>51560</v>
      </c>
      <c r="I1739" s="49">
        <f>_xll.qlInterestRateIndexValueDate(Index1M,$H1739)</f>
        <v>51564</v>
      </c>
      <c r="J1739" s="52">
        <f>IFERROR(_xll.qlIndexFixing(Index1M,$H1739,TRUE,_xll.ohTrigger(RecalcTrigger,Trigger1M)),NA())</f>
        <v>1.5901073610869614E-2</v>
      </c>
      <c r="K1739" s="52">
        <f>IFERROR(_xll.qlIndexFixing(ONIndex1M,I1739,TRUE,_xll.ohTrigger(RecalcTrigger,Trigger1M)),NA())</f>
        <v>1.5893909418025487E-2</v>
      </c>
      <c r="L1739" s="52">
        <f>IFERROR(_xll.qlIndexFixing(Index3M,H1739,TRUE,_xll.ohTrigger(RecalcTrigger,Trigger3M)),NA())</f>
        <v>1.6234491492186847E-2</v>
      </c>
      <c r="M1739" s="52">
        <f>IFERROR(_xll.qlIndexFixing(ONIndex3M,I1739,TRUE,_xll.ohTrigger(RecalcTrigger,Trigger3M)),NA())</f>
        <v>1.6218755580394983E-2</v>
      </c>
      <c r="N1739" s="52">
        <f>IFERROR(_xll.qlIndexFixing(Index6M,$H1739,TRUE,_xll.ohTrigger(RecalcTrigger,Trigger6M)),NA())</f>
        <v>1.6316391647599172E-2</v>
      </c>
      <c r="O1739" s="52">
        <f>IFERROR(_xll.qlIndexFixing(ONIndex6M,I1739,TRUE,_xll.ohTrigger(RecalcTrigger,Trigger6M)),NA())</f>
        <v>1.6282361806121415E-2</v>
      </c>
      <c r="P1739" s="52">
        <f>IFERROR(_xll.qlIndexFixing(Index1Y,$H1739,TRUE,_xll.ohTrigger(RecalcTrigger,Trigger1Y)),NA())</f>
        <v>1.6836179528768296E-2</v>
      </c>
      <c r="Q1739" s="52">
        <f>IFERROR(_xll.qlIndexFixing(ONIndex1Y,I1739,TRUE,_xll.ohTrigger(RecalcTrigger,Trigger1Y)),NA())</f>
        <v>1.6834860993242273E-2</v>
      </c>
    </row>
    <row r="1740" spans="2:17" x14ac:dyDescent="0.2">
      <c r="B1740" s="46" t="s">
        <v>42</v>
      </c>
      <c r="D1740" s="49">
        <f>_xll.qlCalendarAdvance(Calendar,$D1739,B1740,"f",FALSE)</f>
        <v>51567</v>
      </c>
      <c r="E1740" s="49">
        <f>_xll.qlInterestRateIndexValueDate(IndexON,D1740)</f>
        <v>51567</v>
      </c>
      <c r="F1740" s="52">
        <f>IFERROR(_xll.qlIndexFixing(IndexON,D1740,TRUE,_xll.ohTrigger(RecalcTrigger,TriggerON)),NA())</f>
        <v>1.5895864924821979E-2</v>
      </c>
      <c r="H1740" s="49">
        <f>_xll.qlCalendarAdvance(Calendar,$H1739,B1740,"f",FALSE)</f>
        <v>51567</v>
      </c>
      <c r="I1740" s="49">
        <f>_xll.qlInterestRateIndexValueDate(Index1M,$H1740)</f>
        <v>51571</v>
      </c>
      <c r="J1740" s="52">
        <f>IFERROR(_xll.qlIndexFixing(Index1M,$H1740,TRUE,_xll.ohTrigger(RecalcTrigger,Trigger1M)),NA())</f>
        <v>1.5899275256279211E-2</v>
      </c>
      <c r="K1740" s="52">
        <f>IFERROR(_xll.qlIndexFixing(ONIndex1M,I1740,TRUE,_xll.ohTrigger(RecalcTrigger,Trigger1M)),NA())</f>
        <v>1.5892087054645287E-2</v>
      </c>
      <c r="L1740" s="52">
        <f>IFERROR(_xll.qlIndexFixing(Index3M,H1740,TRUE,_xll.ohTrigger(RecalcTrigger,Trigger3M)),NA())</f>
        <v>1.6231712150173789E-2</v>
      </c>
      <c r="M1740" s="52">
        <f>IFERROR(_xll.qlIndexFixing(ONIndex3M,I1740,TRUE,_xll.ohTrigger(RecalcTrigger,Trigger3M)),NA())</f>
        <v>1.6215873106215639E-2</v>
      </c>
      <c r="N1740" s="52">
        <f>IFERROR(_xll.qlIndexFixing(Index6M,$H1740,TRUE,_xll.ohTrigger(RecalcTrigger,Trigger6M)),NA())</f>
        <v>1.6313861834019245E-2</v>
      </c>
      <c r="O1740" s="52">
        <f>IFERROR(_xll.qlIndexFixing(ONIndex6M,I1740,TRUE,_xll.ohTrigger(RecalcTrigger,Trigger6M)),NA())</f>
        <v>1.6279601760409435E-2</v>
      </c>
      <c r="P1740" s="52">
        <f>IFERROR(_xll.qlIndexFixing(Index1Y,$H1740,TRUE,_xll.ohTrigger(RecalcTrigger,Trigger1Y)),NA())</f>
        <v>1.6830970504673821E-2</v>
      </c>
      <c r="Q1740" s="52">
        <f>IFERROR(_xll.qlIndexFixing(ONIndex1Y,I1740,TRUE,_xll.ohTrigger(RecalcTrigger,Trigger1Y)),NA())</f>
        <v>1.6828800764443486E-2</v>
      </c>
    </row>
    <row r="1741" spans="2:17" x14ac:dyDescent="0.2">
      <c r="B1741" s="46" t="s">
        <v>42</v>
      </c>
      <c r="D1741" s="49">
        <f>_xll.qlCalendarAdvance(Calendar,$D1740,B1741,"f",FALSE)</f>
        <v>51574</v>
      </c>
      <c r="E1741" s="49">
        <f>_xll.qlInterestRateIndexValueDate(IndexON,D1741)</f>
        <v>51574</v>
      </c>
      <c r="F1741" s="52">
        <f>IFERROR(_xll.qlIndexFixing(IndexON,D1741,TRUE,_xll.ohTrigger(RecalcTrigger,TriggerON)),NA())</f>
        <v>1.5892898430891478E-2</v>
      </c>
      <c r="H1741" s="49">
        <f>_xll.qlCalendarAdvance(Calendar,$H1740,B1741,"f",FALSE)</f>
        <v>51574</v>
      </c>
      <c r="I1741" s="49">
        <f>_xll.qlInterestRateIndexValueDate(Index1M,$H1741)</f>
        <v>51578</v>
      </c>
      <c r="J1741" s="52">
        <f>IFERROR(_xll.qlIndexFixing(Index1M,$H1741,TRUE,_xll.ohTrigger(RecalcTrigger,Trigger1M)),NA())</f>
        <v>1.589749119304916E-2</v>
      </c>
      <c r="K1741" s="52">
        <f>IFERROR(_xll.qlIndexFixing(ONIndex1M,I1741,TRUE,_xll.ohTrigger(RecalcTrigger,Trigger1M)),NA())</f>
        <v>1.5890278845063222E-2</v>
      </c>
      <c r="L1741" s="52">
        <f>IFERROR(_xll.qlIndexFixing(Index3M,H1741,TRUE,_xll.ohTrigger(RecalcTrigger,Trigger3M)),NA())</f>
        <v>1.6228951502927334E-2</v>
      </c>
      <c r="M1741" s="52">
        <f>IFERROR(_xll.qlIndexFixing(ONIndex3M,I1741,TRUE,_xll.ohTrigger(RecalcTrigger,Trigger3M)),NA())</f>
        <v>1.6213008759375924E-2</v>
      </c>
      <c r="N1741" s="52">
        <f>IFERROR(_xll.qlIndexFixing(Index6M,$H1741,TRUE,_xll.ohTrigger(RecalcTrigger,Trigger6M)),NA())</f>
        <v>1.6311352178216072E-2</v>
      </c>
      <c r="O1741" s="52">
        <f>IFERROR(_xll.qlIndexFixing(ONIndex6M,I1741,TRUE,_xll.ohTrigger(RecalcTrigger,Trigger6M)),NA())</f>
        <v>1.6276860727169051E-2</v>
      </c>
      <c r="P1741" s="52">
        <f>IFERROR(_xll.qlIndexFixing(Index1Y,$H1741,TRUE,_xll.ohTrigger(RecalcTrigger,Trigger1Y)),NA())</f>
        <v>1.6825799914767341E-2</v>
      </c>
      <c r="Q1741" s="52">
        <f>IFERROR(_xll.qlIndexFixing(ONIndex1Y,I1741,TRUE,_xll.ohTrigger(RecalcTrigger,Trigger1Y)),NA())</f>
        <v>1.6822774645879335E-2</v>
      </c>
    </row>
    <row r="1742" spans="2:17" x14ac:dyDescent="0.2">
      <c r="B1742" s="46" t="s">
        <v>42</v>
      </c>
      <c r="D1742" s="49">
        <f>_xll.qlCalendarAdvance(Calendar,$D1741,B1742,"f",FALSE)</f>
        <v>51581</v>
      </c>
      <c r="E1742" s="49">
        <f>_xll.qlInterestRateIndexValueDate(IndexON,D1742)</f>
        <v>51581</v>
      </c>
      <c r="F1742" s="52">
        <f>IFERROR(_xll.qlIndexFixing(IndexON,D1742,TRUE,_xll.ohTrigger(RecalcTrigger,TriggerON)),NA())</f>
        <v>1.5889951397713986E-2</v>
      </c>
      <c r="H1742" s="49">
        <f>_xll.qlCalendarAdvance(Calendar,$H1741,B1742,"f",FALSE)</f>
        <v>51581</v>
      </c>
      <c r="I1742" s="49">
        <f>_xll.qlInterestRateIndexValueDate(Index1M,$H1742)</f>
        <v>51585</v>
      </c>
      <c r="J1742" s="52">
        <f>IFERROR(_xll.qlIndexFixing(Index1M,$H1742,TRUE,_xll.ohTrigger(RecalcTrigger,Trigger1M)),NA())</f>
        <v>1.5895721484973594E-2</v>
      </c>
      <c r="K1742" s="52">
        <f>IFERROR(_xll.qlIndexFixing(ONIndex1M,I1742,TRUE,_xll.ohTrigger(RecalcTrigger,Trigger1M)),NA())</f>
        <v>1.5888484853068263E-2</v>
      </c>
      <c r="L1742" s="52">
        <f>IFERROR(_xll.qlIndexFixing(Index3M,H1742,TRUE,_xll.ohTrigger(RecalcTrigger,Trigger3M)),NA())</f>
        <v>1.6226209629445161E-2</v>
      </c>
      <c r="M1742" s="52">
        <f>IFERROR(_xll.qlIndexFixing(ONIndex3M,I1742,TRUE,_xll.ohTrigger(RecalcTrigger,Trigger3M)),NA())</f>
        <v>1.621016261853292E-2</v>
      </c>
      <c r="N1742" s="52">
        <f>IFERROR(_xll.qlIndexFixing(Index6M,$H1742,TRUE,_xll.ohTrigger(RecalcTrigger,Trigger6M)),NA())</f>
        <v>1.6308862757102041E-2</v>
      </c>
      <c r="O1742" s="52">
        <f>IFERROR(_xll.qlIndexFixing(ONIndex6M,I1742,TRUE,_xll.ohTrigger(RecalcTrigger,Trigger6M)),NA())</f>
        <v>1.6274138782899072E-2</v>
      </c>
      <c r="P1742" s="52">
        <f>IFERROR(_xll.qlIndexFixing(Index1Y,$H1742,TRUE,_xll.ohTrigger(RecalcTrigger,Trigger1Y)),NA())</f>
        <v>1.6820667902994423E-2</v>
      </c>
      <c r="Q1742" s="52">
        <f>IFERROR(_xll.qlIndexFixing(ONIndex1Y,I1742,TRUE,_xll.ohTrigger(RecalcTrigger,Trigger1Y)),NA())</f>
        <v>1.6816782779596195E-2</v>
      </c>
    </row>
    <row r="1743" spans="2:17" x14ac:dyDescent="0.2">
      <c r="B1743" s="46" t="s">
        <v>42</v>
      </c>
      <c r="D1743" s="49">
        <f>_xll.qlCalendarAdvance(Calendar,$D1742,B1743,"f",FALSE)</f>
        <v>51588</v>
      </c>
      <c r="E1743" s="49">
        <f>_xll.qlInterestRateIndexValueDate(IndexON,D1743)</f>
        <v>51588</v>
      </c>
      <c r="F1743" s="52">
        <f>IFERROR(_xll.qlIndexFixing(IndexON,D1743,TRUE,_xll.ohTrigger(RecalcTrigger,TriggerON)),NA())</f>
        <v>1.5887023915297505E-2</v>
      </c>
      <c r="H1743" s="49">
        <f>_xll.qlCalendarAdvance(Calendar,$H1742,B1743,"f",FALSE)</f>
        <v>51588</v>
      </c>
      <c r="I1743" s="49">
        <f>_xll.qlInterestRateIndexValueDate(Index1M,$H1743)</f>
        <v>51592</v>
      </c>
      <c r="J1743" s="52">
        <f>IFERROR(_xll.qlIndexFixing(Index1M,$H1743,TRUE,_xll.ohTrigger(RecalcTrigger,Trigger1M)),NA())</f>
        <v>1.5893966195856955E-2</v>
      </c>
      <c r="K1743" s="52">
        <f>IFERROR(_xll.qlIndexFixing(ONIndex1M,I1743,TRUE,_xll.ohTrigger(RecalcTrigger,Trigger1M)),NA())</f>
        <v>1.5886705142369451E-2</v>
      </c>
      <c r="L1743" s="52">
        <f>IFERROR(_xll.qlIndexFixing(Index3M,H1743,TRUE,_xll.ohTrigger(RecalcTrigger,Trigger3M)),NA())</f>
        <v>1.6223312481841938E-2</v>
      </c>
      <c r="M1743" s="52">
        <f>IFERROR(_xll.qlIndexFixing(ONIndex3M,I1743,TRUE,_xll.ohTrigger(RecalcTrigger,Trigger3M)),NA())</f>
        <v>1.620733476226377E-2</v>
      </c>
      <c r="N1743" s="52">
        <f>IFERROR(_xll.qlIndexFixing(Index6M,$H1743,TRUE,_xll.ohTrigger(RecalcTrigger,Trigger6M)),NA())</f>
        <v>1.6306194693430989E-2</v>
      </c>
      <c r="O1743" s="52">
        <f>IFERROR(_xll.qlIndexFixing(ONIndex6M,I1743,TRUE,_xll.ohTrigger(RecalcTrigger,Trigger6M)),NA())</f>
        <v>1.6271436003858497E-2</v>
      </c>
      <c r="P1743" s="52">
        <f>IFERROR(_xll.qlIndexFixing(Index1Y,$H1743,TRUE,_xll.ohTrigger(RecalcTrigger,Trigger1Y)),NA())</f>
        <v>1.6815574613301736E-2</v>
      </c>
      <c r="Q1743" s="52">
        <f>IFERROR(_xll.qlIndexFixing(ONIndex1Y,I1743,TRUE,_xll.ohTrigger(RecalcTrigger,Trigger1Y)),NA())</f>
        <v>1.6810825307720378E-2</v>
      </c>
    </row>
    <row r="1744" spans="2:17" x14ac:dyDescent="0.2">
      <c r="B1744" s="46" t="s">
        <v>42</v>
      </c>
      <c r="D1744" s="49">
        <f>_xll.qlCalendarAdvance(Calendar,$D1743,B1744,"f",FALSE)</f>
        <v>51595</v>
      </c>
      <c r="E1744" s="49">
        <f>_xll.qlInterestRateIndexValueDate(IndexON,D1744)</f>
        <v>51595</v>
      </c>
      <c r="F1744" s="52">
        <f>IFERROR(_xll.qlIndexFixing(IndexON,D1744,TRUE,_xll.ohTrigger(RecalcTrigger,TriggerON)),NA())</f>
        <v>1.5884116073969778E-2</v>
      </c>
      <c r="H1744" s="49">
        <f>_xll.qlCalendarAdvance(Calendar,$H1743,B1744,"f",FALSE)</f>
        <v>51595</v>
      </c>
      <c r="I1744" s="49">
        <f>_xll.qlInterestRateIndexValueDate(Index1M,$H1744)</f>
        <v>51599</v>
      </c>
      <c r="J1744" s="52">
        <f>IFERROR(_xll.qlIndexFixing(Index1M,$H1744,TRUE,_xll.ohTrigger(RecalcTrigger,Trigger1M)),NA())</f>
        <v>1.5891997874787123E-2</v>
      </c>
      <c r="K1744" s="52">
        <f>IFERROR(_xll.qlIndexFixing(ONIndex1M,I1744,TRUE,_xll.ohTrigger(RecalcTrigger,Trigger1M)),NA())</f>
        <v>1.5884939776675822E-2</v>
      </c>
      <c r="L1744" s="52">
        <f>IFERROR(_xll.qlIndexFixing(Index3M,H1744,TRUE,_xll.ohTrigger(RecalcTrigger,Trigger3M)),NA())</f>
        <v>1.6220607147362426E-2</v>
      </c>
      <c r="M1744" s="52">
        <f>IFERROR(_xll.qlIndexFixing(ONIndex3M,I1744,TRUE,_xll.ohTrigger(RecalcTrigger,Trigger3M)),NA())</f>
        <v>1.6204525269625236E-2</v>
      </c>
      <c r="N1744" s="52">
        <f>IFERROR(_xll.qlIndexFixing(Index6M,$H1744,TRUE,_xll.ohTrigger(RecalcTrigger,Trigger6M)),NA())</f>
        <v>1.6303744600053845E-2</v>
      </c>
      <c r="O1744" s="52">
        <f>IFERROR(_xll.qlIndexFixing(ONIndex6M,I1744,TRUE,_xll.ohTrigger(RecalcTrigger,Trigger6M)),NA())</f>
        <v>1.626875246638626E-2</v>
      </c>
      <c r="P1744" s="52">
        <f>IFERROR(_xll.qlIndexFixing(Index1Y,$H1744,TRUE,_xll.ohTrigger(RecalcTrigger,Trigger1Y)),NA())</f>
        <v>1.6810520189638346E-2</v>
      </c>
      <c r="Q1744" s="52">
        <f>IFERROR(_xll.qlIndexFixing(ONIndex1Y,I1744,TRUE,_xll.ohTrigger(RecalcTrigger,Trigger1Y)),NA())</f>
        <v>1.6804902372538066E-2</v>
      </c>
    </row>
    <row r="1745" spans="2:17" x14ac:dyDescent="0.2">
      <c r="B1745" s="46" t="s">
        <v>42</v>
      </c>
      <c r="D1745" s="49">
        <f>_xll.qlCalendarAdvance(Calendar,$D1744,B1745,"f",FALSE)</f>
        <v>51602</v>
      </c>
      <c r="E1745" s="49">
        <f>_xll.qlInterestRateIndexValueDate(IndexON,D1745)</f>
        <v>51602</v>
      </c>
      <c r="F1745" s="52">
        <f>IFERROR(_xll.qlIndexFixing(IndexON,D1745,TRUE,_xll.ohTrigger(RecalcTrigger,TriggerON)),NA())</f>
        <v>1.5881227964138489E-2</v>
      </c>
      <c r="H1745" s="49">
        <f>_xll.qlCalendarAdvance(Calendar,$H1744,B1745,"f",FALSE)</f>
        <v>51602</v>
      </c>
      <c r="I1745" s="49">
        <f>_xll.qlInterestRateIndexValueDate(Index1M,$H1745)</f>
        <v>51606</v>
      </c>
      <c r="J1745" s="52">
        <f>IFERROR(_xll.qlIndexFixing(Index1M,$H1745,TRUE,_xll.ohTrigger(RecalcTrigger,Trigger1M)),NA())</f>
        <v>1.5890270646706561E-2</v>
      </c>
      <c r="K1745" s="52">
        <f>IFERROR(_xll.qlIndexFixing(ONIndex1M,I1745,TRUE,_xll.ohTrigger(RecalcTrigger,Trigger1M)),NA())</f>
        <v>1.588318881977635E-2</v>
      </c>
      <c r="L1745" s="52">
        <f>IFERROR(_xll.qlIndexFixing(Index3M,H1745,TRUE,_xll.ohTrigger(RecalcTrigger,Trigger3M)),NA())</f>
        <v>1.6217920817129878E-2</v>
      </c>
      <c r="M1745" s="52">
        <f>IFERROR(_xll.qlIndexFixing(ONIndex3M,I1745,TRUE,_xll.ohTrigger(RecalcTrigger,Trigger3M)),NA())</f>
        <v>1.6201734219114527E-2</v>
      </c>
      <c r="N1745" s="52">
        <f>IFERROR(_xll.qlIndexFixing(Index6M,$H1745,TRUE,_xll.ohTrigger(RecalcTrigger,Trigger6M)),NA())</f>
        <v>1.6301314965669889E-2</v>
      </c>
      <c r="O1745" s="52">
        <f>IFERROR(_xll.qlIndexFixing(ONIndex6M,I1745,TRUE,_xll.ohTrigger(RecalcTrigger,Trigger6M)),NA())</f>
        <v>1.626608824698117E-2</v>
      </c>
      <c r="P1745" s="52">
        <f>IFERROR(_xll.qlIndexFixing(Index1Y,$H1745,TRUE,_xll.ohTrigger(RecalcTrigger,Trigger1Y)),NA())</f>
        <v>1.6805504775953328E-2</v>
      </c>
      <c r="Q1745" s="52">
        <f>IFERROR(_xll.qlIndexFixing(ONIndex1Y,I1745,TRUE,_xll.ohTrigger(RecalcTrigger,Trigger1Y)),NA())</f>
        <v>1.6799014115935762E-2</v>
      </c>
    </row>
    <row r="1746" spans="2:17" x14ac:dyDescent="0.2">
      <c r="B1746" s="46" t="s">
        <v>42</v>
      </c>
      <c r="D1746" s="49">
        <f>_xll.qlCalendarAdvance(Calendar,$D1745,B1746,"f",FALSE)</f>
        <v>51609</v>
      </c>
      <c r="E1746" s="49">
        <f>_xll.qlInterestRateIndexValueDate(IndexON,D1746)</f>
        <v>51609</v>
      </c>
      <c r="F1746" s="52">
        <f>IFERROR(_xll.qlIndexFixing(IndexON,D1746,TRUE,_xll.ohTrigger(RecalcTrigger,TriggerON)),NA())</f>
        <v>1.5878944822622643E-2</v>
      </c>
      <c r="H1746" s="49">
        <f>_xll.qlCalendarAdvance(Calendar,$H1745,B1746,"f",FALSE)</f>
        <v>51609</v>
      </c>
      <c r="I1746" s="49">
        <f>_xll.qlInterestRateIndexValueDate(Index1M,$H1746)</f>
        <v>51615</v>
      </c>
      <c r="J1746" s="52">
        <f>IFERROR(_xll.qlIndexFixing(Index1M,$H1746,TRUE,_xll.ohTrigger(RecalcTrigger,Trigger1M)),NA())</f>
        <v>1.5888071394432934E-2</v>
      </c>
      <c r="K1746" s="52">
        <f>IFERROR(_xll.qlIndexFixing(ONIndex1M,I1746,TRUE,_xll.ohTrigger(RecalcTrigger,Trigger1M)),NA())</f>
        <v>1.5881413230394159E-2</v>
      </c>
      <c r="L1746" s="52">
        <f>IFERROR(_xll.qlIndexFixing(Index3M,H1746,TRUE,_xll.ohTrigger(RecalcTrigger,Trigger3M)),NA())</f>
        <v>1.6214495015718536E-2</v>
      </c>
      <c r="M1746" s="52">
        <f>IFERROR(_xll.qlIndexFixing(ONIndex3M,I1746,TRUE,_xll.ohTrigger(RecalcTrigger,Trigger3M)),NA())</f>
        <v>1.6198508089404484E-2</v>
      </c>
      <c r="N1746" s="52">
        <f>IFERROR(_xll.qlIndexFixing(Index6M,$H1746,TRUE,_xll.ohTrigger(RecalcTrigger,Trigger6M)),NA())</f>
        <v>1.6298221336001385E-2</v>
      </c>
      <c r="O1746" s="52">
        <f>IFERROR(_xll.qlIndexFixing(ONIndex6M,I1746,TRUE,_xll.ohTrigger(RecalcTrigger,Trigger6M)),NA())</f>
        <v>1.626305064430511E-2</v>
      </c>
      <c r="P1746" s="52">
        <f>IFERROR(_xll.qlIndexFixing(Index1Y,$H1746,TRUE,_xll.ohTrigger(RecalcTrigger,Trigger1Y)),NA())</f>
        <v>1.6799113939381272E-2</v>
      </c>
      <c r="Q1746" s="52">
        <f>IFERROR(_xll.qlIndexFixing(ONIndex1Y,I1746,TRUE,_xll.ohTrigger(RecalcTrigger,Trigger1Y)),NA())</f>
        <v>1.6791446138730848E-2</v>
      </c>
    </row>
    <row r="1747" spans="2:17" x14ac:dyDescent="0.2">
      <c r="B1747" s="46" t="s">
        <v>42</v>
      </c>
      <c r="D1747" s="49">
        <f>_xll.qlCalendarAdvance(Calendar,$D1746,B1747,"f",FALSE)</f>
        <v>51616</v>
      </c>
      <c r="E1747" s="49">
        <f>_xll.qlInterestRateIndexValueDate(IndexON,D1747)</f>
        <v>51616</v>
      </c>
      <c r="F1747" s="52">
        <f>IFERROR(_xll.qlIndexFixing(IndexON,D1747,TRUE,_xll.ohTrigger(RecalcTrigger,TriggerON)),NA())</f>
        <v>1.5875511299716649E-2</v>
      </c>
      <c r="H1747" s="49">
        <f>_xll.qlCalendarAdvance(Calendar,$H1746,B1747,"f",FALSE)</f>
        <v>51616</v>
      </c>
      <c r="I1747" s="49">
        <f>_xll.qlInterestRateIndexValueDate(Index1M,$H1747)</f>
        <v>51620</v>
      </c>
      <c r="J1747" s="52">
        <f>IFERROR(_xll.qlIndexFixing(Index1M,$H1747,TRUE,_xll.ohTrigger(RecalcTrigger,Trigger1M)),NA())</f>
        <v>1.5886860069765696E-2</v>
      </c>
      <c r="K1747" s="52">
        <f>IFERROR(_xll.qlIndexFixing(ONIndex1M,I1747,TRUE,_xll.ohTrigger(RecalcTrigger,Trigger1M)),NA())</f>
        <v>1.5879485584617825E-2</v>
      </c>
      <c r="L1747" s="52">
        <f>IFERROR(_xll.qlIndexFixing(Index3M,H1747,TRUE,_xll.ohTrigger(RecalcTrigger,Trigger3M)),NA())</f>
        <v>1.621260548540171E-2</v>
      </c>
      <c r="M1747" s="52">
        <f>IFERROR(_xll.qlIndexFixing(ONIndex3M,I1747,TRUE,_xll.ohTrigger(RecalcTrigger,Trigger3M)),NA())</f>
        <v>1.6195815863708773E-2</v>
      </c>
      <c r="N1747" s="52">
        <f>IFERROR(_xll.qlIndexFixing(Index6M,$H1747,TRUE,_xll.ohTrigger(RecalcTrigger,Trigger6M)),NA())</f>
        <v>1.629651738152223E-2</v>
      </c>
      <c r="O1747" s="52">
        <f>IFERROR(_xll.qlIndexFixing(ONIndex6M,I1747,TRUE,_xll.ohTrigger(RecalcTrigger,Trigger6M)),NA())</f>
        <v>1.6260444610702862E-2</v>
      </c>
      <c r="P1747" s="52">
        <f>IFERROR(_xll.qlIndexFixing(Index1Y,$H1747,TRUE,_xll.ohTrigger(RecalcTrigger,Trigger1Y)),NA())</f>
        <v>1.6795591554328925E-2</v>
      </c>
      <c r="Q1747" s="52">
        <f>IFERROR(_xll.qlIndexFixing(ONIndex1Y,I1747,TRUE,_xll.ohTrigger(RecalcTrigger,Trigger1Y)),NA())</f>
        <v>1.6786513859345931E-2</v>
      </c>
    </row>
    <row r="1748" spans="2:17" x14ac:dyDescent="0.2">
      <c r="B1748" s="46" t="s">
        <v>42</v>
      </c>
      <c r="D1748" s="49">
        <f>_xll.qlCalendarAdvance(Calendar,$D1747,B1748,"f",FALSE)</f>
        <v>51623</v>
      </c>
      <c r="E1748" s="49">
        <f>_xll.qlInterestRateIndexValueDate(IndexON,D1748)</f>
        <v>51623</v>
      </c>
      <c r="F1748" s="52">
        <f>IFERROR(_xll.qlIndexFixing(IndexON,D1748,TRUE,_xll.ohTrigger(RecalcTrigger,TriggerON)),NA())</f>
        <v>1.5872682925621717E-2</v>
      </c>
      <c r="H1748" s="49">
        <f>_xll.qlCalendarAdvance(Calendar,$H1747,B1748,"f",FALSE)</f>
        <v>51623</v>
      </c>
      <c r="I1748" s="49">
        <f>_xll.qlInterestRateIndexValueDate(Index1M,$H1748)</f>
        <v>51627</v>
      </c>
      <c r="J1748" s="52">
        <f>IFERROR(_xll.qlIndexFixing(Index1M,$H1748,TRUE,_xll.ohTrigger(RecalcTrigger,Trigger1M)),NA())</f>
        <v>1.5885408267550305E-2</v>
      </c>
      <c r="K1748" s="52">
        <f>IFERROR(_xll.qlIndexFixing(ONIndex1M,I1748,TRUE,_xll.ohTrigger(RecalcTrigger,Trigger1M)),NA())</f>
        <v>1.5878023038373712E-2</v>
      </c>
      <c r="L1748" s="52">
        <f>IFERROR(_xll.qlIndexFixing(Index3M,H1748,TRUE,_xll.ohTrigger(RecalcTrigger,Trigger3M)),NA())</f>
        <v>1.6210157061631893E-2</v>
      </c>
      <c r="M1748" s="52">
        <f>IFERROR(_xll.qlIndexFixing(ONIndex3M,I1748,TRUE,_xll.ohTrigger(RecalcTrigger,Trigger3M)),NA())</f>
        <v>1.6193472507559648E-2</v>
      </c>
      <c r="N1748" s="52">
        <f>IFERROR(_xll.qlIndexFixing(Index6M,$H1748,TRUE,_xll.ohTrigger(RecalcTrigger,Trigger6M)),NA())</f>
        <v>1.6294355465985375E-2</v>
      </c>
      <c r="O1748" s="52">
        <f>IFERROR(_xll.qlIndexFixing(ONIndex6M,I1748,TRUE,_xll.ohTrigger(RecalcTrigger,Trigger6M)),NA())</f>
        <v>1.6258212260078508E-2</v>
      </c>
      <c r="P1748" s="52">
        <f>IFERROR(_xll.qlIndexFixing(Index1Y,$H1748,TRUE,_xll.ohTrigger(RecalcTrigger,Trigger1Y)),NA())</f>
        <v>1.6790694034297761E-2</v>
      </c>
      <c r="Q1748" s="52">
        <f>IFERROR(_xll.qlIndexFixing(ONIndex1Y,I1748,TRUE,_xll.ohTrigger(RecalcTrigger,Trigger1Y)),NA())</f>
        <v>1.6781558839591426E-2</v>
      </c>
    </row>
    <row r="1749" spans="2:17" x14ac:dyDescent="0.2">
      <c r="B1749" s="46" t="s">
        <v>42</v>
      </c>
      <c r="D1749" s="49">
        <f>_xll.qlCalendarAdvance(Calendar,$D1748,B1749,"f",FALSE)</f>
        <v>51630</v>
      </c>
      <c r="E1749" s="49">
        <f>_xll.qlInterestRateIndexValueDate(IndexON,D1749)</f>
        <v>51630</v>
      </c>
      <c r="F1749" s="52">
        <f>IFERROR(_xll.qlIndexFixing(IndexON,D1749,TRUE,_xll.ohTrigger(RecalcTrigger,TriggerON)),NA())</f>
        <v>1.5869874643934523E-2</v>
      </c>
      <c r="H1749" s="49">
        <f>_xll.qlCalendarAdvance(Calendar,$H1748,B1749,"f",FALSE)</f>
        <v>51630</v>
      </c>
      <c r="I1749" s="49">
        <f>_xll.qlInterestRateIndexValueDate(Index1M,$H1749)</f>
        <v>51634</v>
      </c>
      <c r="J1749" s="52">
        <f>IFERROR(_xll.qlIndexFixing(Index1M,$H1749,TRUE,_xll.ohTrigger(RecalcTrigger,Trigger1M)),NA())</f>
        <v>1.588374083192589E-2</v>
      </c>
      <c r="K1749" s="52">
        <f>IFERROR(_xll.qlIndexFixing(ONIndex1M,I1749,TRUE,_xll.ohTrigger(RecalcTrigger,Trigger1M)),NA())</f>
        <v>1.587633035358138E-2</v>
      </c>
      <c r="L1749" s="52">
        <f>IFERROR(_xll.qlIndexFixing(Index3M,H1749,TRUE,_xll.ohTrigger(RecalcTrigger,Trigger3M)),NA())</f>
        <v>1.6207548816510271E-2</v>
      </c>
      <c r="M1749" s="52">
        <f>IFERROR(_xll.qlIndexFixing(ONIndex3M,I1749,TRUE,_xll.ohTrigger(RecalcTrigger,Trigger3M)),NA())</f>
        <v>1.6190756012770535E-2</v>
      </c>
      <c r="N1749" s="52">
        <f>IFERROR(_xll.qlIndexFixing(Index6M,$H1749,TRUE,_xll.ohTrigger(RecalcTrigger,Trigger6M)),NA())</f>
        <v>1.6292009841249191E-2</v>
      </c>
      <c r="O1749" s="52">
        <f>IFERROR(_xll.qlIndexFixing(ONIndex6M,I1749,TRUE,_xll.ohTrigger(RecalcTrigger,Trigger6M)),NA())</f>
        <v>1.6255626076171481E-2</v>
      </c>
      <c r="P1749" s="52">
        <f>IFERROR(_xll.qlIndexFixing(Index1Y,$H1749,TRUE,_xll.ohTrigger(RecalcTrigger,Trigger1Y)),NA())</f>
        <v>1.6785836100062495E-2</v>
      </c>
      <c r="Q1749" s="52">
        <f>IFERROR(_xll.qlIndexFixing(ONIndex1Y,I1749,TRUE,_xll.ohTrigger(RecalcTrigger,Trigger1Y)),NA())</f>
        <v>1.6775810719131812E-2</v>
      </c>
    </row>
    <row r="1750" spans="2:17" x14ac:dyDescent="0.2">
      <c r="B1750" s="46" t="s">
        <v>42</v>
      </c>
      <c r="D1750" s="49">
        <f>_xll.qlCalendarAdvance(Calendar,$D1749,B1750,"f",FALSE)</f>
        <v>51637</v>
      </c>
      <c r="E1750" s="49">
        <f>_xll.qlInterestRateIndexValueDate(IndexON,D1750)</f>
        <v>51637</v>
      </c>
      <c r="F1750" s="52">
        <f>IFERROR(_xll.qlIndexFixing(IndexON,D1750,TRUE,_xll.ohTrigger(RecalcTrigger,TriggerON)),NA())</f>
        <v>1.5867086545142683E-2</v>
      </c>
      <c r="H1750" s="49">
        <f>_xll.qlCalendarAdvance(Calendar,$H1749,B1750,"f",FALSE)</f>
        <v>51637</v>
      </c>
      <c r="I1750" s="49">
        <f>_xll.qlInterestRateIndexValueDate(Index1M,$H1750)</f>
        <v>51641</v>
      </c>
      <c r="J1750" s="52">
        <f>IFERROR(_xll.qlIndexFixing(Index1M,$H1750,TRUE,_xll.ohTrigger(RecalcTrigger,Trigger1M)),NA())</f>
        <v>1.5882088261850266E-2</v>
      </c>
      <c r="K1750" s="52">
        <f>IFERROR(_xll.qlIndexFixing(ONIndex1M,I1750,TRUE,_xll.ohTrigger(RecalcTrigger,Trigger1M)),NA())</f>
        <v>1.5874652395968525E-2</v>
      </c>
      <c r="L1750" s="52">
        <f>IFERROR(_xll.qlIndexFixing(Index3M,H1750,TRUE,_xll.ohTrigger(RecalcTrigger,Trigger3M)),NA())</f>
        <v>1.6204959977157818E-2</v>
      </c>
      <c r="M1750" s="52">
        <f>IFERROR(_xll.qlIndexFixing(ONIndex3M,I1750,TRUE,_xll.ohTrigger(RecalcTrigger,Trigger3M)),NA())</f>
        <v>1.618805835363446E-2</v>
      </c>
      <c r="N1750" s="52">
        <f>IFERROR(_xll.qlIndexFixing(Index6M,$H1750,TRUE,_xll.ohTrigger(RecalcTrigger,Trigger6M)),NA())</f>
        <v>1.6289685066505608E-2</v>
      </c>
      <c r="O1750" s="52">
        <f>IFERROR(_xll.qlIndexFixing(ONIndex6M,I1750,TRUE,_xll.ohTrigger(RecalcTrigger,Trigger6M)),NA())</f>
        <v>1.6253059591866403E-2</v>
      </c>
      <c r="P1750" s="52">
        <f>IFERROR(_xll.qlIndexFixing(Index1Y,$H1750,TRUE,_xll.ohTrigger(RecalcTrigger,Trigger1Y)),NA())</f>
        <v>1.6781017895582277E-2</v>
      </c>
      <c r="Q1750" s="52">
        <f>IFERROR(_xll.qlIndexFixing(ONIndex1Y,I1750,TRUE,_xll.ohTrigger(RecalcTrigger,Trigger1Y)),NA())</f>
        <v>1.6770097987803823E-2</v>
      </c>
    </row>
    <row r="1751" spans="2:17" x14ac:dyDescent="0.2">
      <c r="B1751" s="46" t="s">
        <v>42</v>
      </c>
      <c r="D1751" s="49">
        <f>_xll.qlCalendarAdvance(Calendar,$D1750,B1751,"f",FALSE)</f>
        <v>51644</v>
      </c>
      <c r="E1751" s="49">
        <f>_xll.qlInterestRateIndexValueDate(IndexON,D1751)</f>
        <v>51644</v>
      </c>
      <c r="F1751" s="52">
        <f>IFERROR(_xll.qlIndexFixing(IndexON,D1751,TRUE,_xll.ohTrigger(RecalcTrigger,TriggerON)),NA())</f>
        <v>1.5864318719334136E-2</v>
      </c>
      <c r="H1751" s="49">
        <f>_xll.qlCalendarAdvance(Calendar,$H1750,B1751,"f",FALSE)</f>
        <v>51644</v>
      </c>
      <c r="I1751" s="49">
        <f>_xll.qlInterestRateIndexValueDate(Index1M,$H1751)</f>
        <v>51648</v>
      </c>
      <c r="J1751" s="52">
        <f>IFERROR(_xll.qlIndexFixing(Index1M,$H1751,TRUE,_xll.ohTrigger(RecalcTrigger,Trigger1M)),NA())</f>
        <v>1.5880450621109835E-2</v>
      </c>
      <c r="K1751" s="52">
        <f>IFERROR(_xll.qlIndexFixing(ONIndex1M,I1751,TRUE,_xll.ohTrigger(RecalcTrigger,Trigger1M)),NA())</f>
        <v>1.5872989229483991E-2</v>
      </c>
      <c r="L1751" s="52">
        <f>IFERROR(_xll.qlIndexFixing(Index3M,H1751,TRUE,_xll.ohTrigger(RecalcTrigger,Trigger3M)),NA())</f>
        <v>1.6202390622573941E-2</v>
      </c>
      <c r="M1751" s="52">
        <f>IFERROR(_xll.qlIndexFixing(ONIndex3M,I1751,TRUE,_xll.ohTrigger(RecalcTrigger,Trigger3M)),NA())</f>
        <v>1.6185379609048312E-2</v>
      </c>
      <c r="N1751" s="52">
        <f>IFERROR(_xll.qlIndexFixing(Index6M,$H1751,TRUE,_xll.ohTrigger(RecalcTrigger,Trigger6M)),NA())</f>
        <v>1.6287381218670061E-2</v>
      </c>
      <c r="O1751" s="52">
        <f>IFERROR(_xll.qlIndexFixing(ONIndex6M,I1751,TRUE,_xll.ohTrigger(RecalcTrigger,Trigger6M)),NA())</f>
        <v>1.6250512883742019E-2</v>
      </c>
      <c r="P1751" s="52">
        <f>IFERROR(_xll.qlIndexFixing(Index1Y,$H1751,TRUE,_xll.ohTrigger(RecalcTrigger,Trigger1Y)),NA())</f>
        <v>1.6776239564818007E-2</v>
      </c>
      <c r="Q1751" s="52">
        <f>IFERROR(_xll.qlIndexFixing(ONIndex1Y,I1751,TRUE,_xll.ohTrigger(RecalcTrigger,Trigger1Y)),NA())</f>
        <v>1.6764420787973577E-2</v>
      </c>
    </row>
    <row r="1752" spans="2:17" x14ac:dyDescent="0.2">
      <c r="B1752" s="46" t="s">
        <v>42</v>
      </c>
      <c r="D1752" s="49">
        <f>_xll.qlCalendarAdvance(Calendar,$D1751,B1752,"f",FALSE)</f>
        <v>51651</v>
      </c>
      <c r="E1752" s="49">
        <f>_xll.qlInterestRateIndexValueDate(IndexON,D1752)</f>
        <v>51651</v>
      </c>
      <c r="F1752" s="52">
        <f>IFERROR(_xll.qlIndexFixing(IndexON,D1752,TRUE,_xll.ohTrigger(RecalcTrigger,TriggerON)),NA())</f>
        <v>1.5861571256676754E-2</v>
      </c>
      <c r="H1752" s="49">
        <f>_xll.qlCalendarAdvance(Calendar,$H1751,B1752,"f",FALSE)</f>
        <v>51651</v>
      </c>
      <c r="I1752" s="49">
        <f>_xll.qlInterestRateIndexValueDate(Index1M,$H1752)</f>
        <v>51655</v>
      </c>
      <c r="J1752" s="52">
        <f>IFERROR(_xll.qlIndexFixing(Index1M,$H1752,TRUE,_xll.ohTrigger(RecalcTrigger,Trigger1M)),NA())</f>
        <v>1.5878592566630267E-2</v>
      </c>
      <c r="K1752" s="52">
        <f>IFERROR(_xll.qlIndexFixing(ONIndex1M,I1752,TRUE,_xll.ohTrigger(RecalcTrigger,Trigger1M)),NA())</f>
        <v>1.5871340917836818E-2</v>
      </c>
      <c r="L1752" s="52">
        <f>IFERROR(_xll.qlIndexFixing(Index3M,H1752,TRUE,_xll.ohTrigger(RecalcTrigger,Trigger3M)),NA())</f>
        <v>1.61998408317598E-2</v>
      </c>
      <c r="M1752" s="52">
        <f>IFERROR(_xll.qlIndexFixing(ONIndex3M,I1752,TRUE,_xll.ohTrigger(RecalcTrigger,Trigger3M)),NA())</f>
        <v>1.618271985766917E-2</v>
      </c>
      <c r="N1752" s="52">
        <f>IFERROR(_xll.qlIndexFixing(Index6M,$H1752,TRUE,_xll.ohTrigger(RecalcTrigger,Trigger6M)),NA())</f>
        <v>1.6284886837255978E-2</v>
      </c>
      <c r="O1752" s="52">
        <f>IFERROR(_xll.qlIndexFixing(ONIndex6M,I1752,TRUE,_xll.ohTrigger(RecalcTrigger,Trigger6M)),NA())</f>
        <v>1.6247986028217198E-2</v>
      </c>
      <c r="P1752" s="52">
        <f>IFERROR(_xll.qlIndexFixing(Index1Y,$H1752,TRUE,_xll.ohTrigger(RecalcTrigger,Trigger1Y)),NA())</f>
        <v>1.6771501251731675E-2</v>
      </c>
      <c r="Q1752" s="52">
        <f>IFERROR(_xll.qlIndexFixing(ONIndex1Y,I1752,TRUE,_xll.ohTrigger(RecalcTrigger,Trigger1Y)),NA())</f>
        <v>1.6758779261687451E-2</v>
      </c>
    </row>
    <row r="1753" spans="2:17" x14ac:dyDescent="0.2">
      <c r="B1753" s="46" t="s">
        <v>42</v>
      </c>
      <c r="D1753" s="49">
        <f>_xll.qlCalendarAdvance(Calendar,$D1752,B1753,"f",FALSE)</f>
        <v>51658</v>
      </c>
      <c r="E1753" s="49">
        <f>_xll.qlInterestRateIndexValueDate(IndexON,D1753)</f>
        <v>51658</v>
      </c>
      <c r="F1753" s="52">
        <f>IFERROR(_xll.qlIndexFixing(IndexON,D1753,TRUE,_xll.ohTrigger(RecalcTrigger,TriggerON)),NA())</f>
        <v>1.5858844247738091E-2</v>
      </c>
      <c r="H1753" s="49">
        <f>_xll.qlCalendarAdvance(Calendar,$H1752,B1753,"f",FALSE)</f>
        <v>51658</v>
      </c>
      <c r="I1753" s="49">
        <f>_xll.qlInterestRateIndexValueDate(Index1M,$H1753)</f>
        <v>51662</v>
      </c>
      <c r="J1753" s="52">
        <f>IFERROR(_xll.qlIndexFixing(Index1M,$H1753,TRUE,_xll.ohTrigger(RecalcTrigger,Trigger1M)),NA())</f>
        <v>1.5876983965950942E-2</v>
      </c>
      <c r="K1753" s="52">
        <f>IFERROR(_xll.qlIndexFixing(ONIndex1M,I1753,TRUE,_xll.ohTrigger(RecalcTrigger,Trigger1M)),NA())</f>
        <v>1.5869707524576171E-2</v>
      </c>
      <c r="L1753" s="52">
        <f>IFERROR(_xll.qlIndexFixing(Index3M,H1753,TRUE,_xll.ohTrigger(RecalcTrigger,Trigger3M)),NA())</f>
        <v>1.6197310683713943E-2</v>
      </c>
      <c r="M1753" s="52">
        <f>IFERROR(_xll.qlIndexFixing(ONIndex3M,I1753,TRUE,_xll.ohTrigger(RecalcTrigger,Trigger3M)),NA())</f>
        <v>1.6180079177994244E-2</v>
      </c>
      <c r="N1753" s="52">
        <f>IFERROR(_xll.qlIndexFixing(Index6M,$H1753,TRUE,_xll.ohTrigger(RecalcTrigger,Trigger6M)),NA())</f>
        <v>1.6282623643595524E-2</v>
      </c>
      <c r="O1753" s="52">
        <f>IFERROR(_xll.qlIndexFixing(ONIndex6M,I1753,TRUE,_xll.ohTrigger(RecalcTrigger,Trigger6M)),NA())</f>
        <v>1.6245479101391069E-2</v>
      </c>
      <c r="P1753" s="52">
        <f>IFERROR(_xll.qlIndexFixing(Index1Y,$H1753,TRUE,_xll.ohTrigger(RecalcTrigger,Trigger1Y)),NA())</f>
        <v>1.6766803100289215E-2</v>
      </c>
      <c r="Q1753" s="52">
        <f>IFERROR(_xll.qlIndexFixing(ONIndex1Y,I1753,TRUE,_xll.ohTrigger(RecalcTrigger,Trigger1Y)),NA())</f>
        <v>1.6753173550991818E-2</v>
      </c>
    </row>
    <row r="1754" spans="2:17" x14ac:dyDescent="0.2">
      <c r="B1754" s="46" t="s">
        <v>42</v>
      </c>
      <c r="D1754" s="49">
        <f>_xll.qlCalendarAdvance(Calendar,$D1753,B1754,"f",FALSE)</f>
        <v>51665</v>
      </c>
      <c r="E1754" s="49">
        <f>_xll.qlInterestRateIndexValueDate(IndexON,D1754)</f>
        <v>51665</v>
      </c>
      <c r="F1754" s="52">
        <f>IFERROR(_xll.qlIndexFixing(IndexON,D1754,TRUE,_xll.ohTrigger(RecalcTrigger,TriggerON)),NA())</f>
        <v>1.5856137782686019E-2</v>
      </c>
      <c r="H1754" s="49">
        <f>_xll.qlCalendarAdvance(Calendar,$H1753,B1754,"f",FALSE)</f>
        <v>51665</v>
      </c>
      <c r="I1754" s="49">
        <f>_xll.qlInterestRateIndexValueDate(Index1M,$H1754)</f>
        <v>51669</v>
      </c>
      <c r="J1754" s="52">
        <f>IFERROR(_xll.qlIndexFixing(Index1M,$H1754,TRUE,_xll.ohTrigger(RecalcTrigger,Trigger1M)),NA())</f>
        <v>1.5875390480769802E-2</v>
      </c>
      <c r="K1754" s="52">
        <f>IFERROR(_xll.qlIndexFixing(ONIndex1M,I1754,TRUE,_xll.ohTrigger(RecalcTrigger,Trigger1M)),NA())</f>
        <v>1.586808911357096E-2</v>
      </c>
      <c r="L1754" s="52">
        <f>IFERROR(_xll.qlIndexFixing(Index3M,H1754,TRUE,_xll.ohTrigger(RecalcTrigger,Trigger3M)),NA())</f>
        <v>1.6194800257439256E-2</v>
      </c>
      <c r="M1754" s="52">
        <f>IFERROR(_xll.qlIndexFixing(ONIndex3M,I1754,TRUE,_xll.ohTrigger(RecalcTrigger,Trigger3M)),NA())</f>
        <v>1.617745764900036E-2</v>
      </c>
      <c r="N1754" s="52">
        <f>IFERROR(_xll.qlIndexFixing(Index6M,$H1754,TRUE,_xll.ohTrigger(RecalcTrigger,Trigger6M)),NA())</f>
        <v>1.6280381601126027E-2</v>
      </c>
      <c r="O1754" s="52">
        <f>IFERROR(_xll.qlIndexFixing(ONIndex6M,I1754,TRUE,_xll.ohTrigger(RecalcTrigger,Trigger6M)),NA())</f>
        <v>1.6242992179682503E-2</v>
      </c>
      <c r="P1754" s="52">
        <f>IFERROR(_xll.qlIndexFixing(Index1Y,$H1754,TRUE,_xll.ohTrigger(RecalcTrigger,Trigger1Y)),NA())</f>
        <v>1.6762145254456566E-2</v>
      </c>
      <c r="Q1754" s="52">
        <f>IFERROR(_xll.qlIndexFixing(ONIndex1Y,I1754,TRUE,_xll.ohTrigger(RecalcTrigger,Trigger1Y)),NA())</f>
        <v>1.6747603798092925E-2</v>
      </c>
    </row>
    <row r="1755" spans="2:17" x14ac:dyDescent="0.2">
      <c r="B1755" s="46" t="s">
        <v>42</v>
      </c>
      <c r="D1755" s="49">
        <f>_xll.qlCalendarAdvance(Calendar,$D1754,B1755,"f",FALSE)</f>
        <v>51672</v>
      </c>
      <c r="E1755" s="49">
        <f>_xll.qlInterestRateIndexValueDate(IndexON,D1755)</f>
        <v>51672</v>
      </c>
      <c r="F1755" s="52">
        <f>IFERROR(_xll.qlIndexFixing(IndexON,D1755,TRUE,_xll.ohTrigger(RecalcTrigger,TriggerON)),NA())</f>
        <v>1.5853451951608477E-2</v>
      </c>
      <c r="H1755" s="49">
        <f>_xll.qlCalendarAdvance(Calendar,$H1754,B1755,"f",FALSE)</f>
        <v>51672</v>
      </c>
      <c r="I1755" s="49">
        <f>_xll.qlInterestRateIndexValueDate(Index1M,$H1755)</f>
        <v>51676</v>
      </c>
      <c r="J1755" s="52">
        <f>IFERROR(_xll.qlIndexFixing(Index1M,$H1755,TRUE,_xll.ohTrigger(RecalcTrigger,Trigger1M)),NA())</f>
        <v>1.587381217489181E-2</v>
      </c>
      <c r="K1755" s="52">
        <f>IFERROR(_xll.qlIndexFixing(ONIndex1M,I1755,TRUE,_xll.ohTrigger(RecalcTrigger,Trigger1M)),NA())</f>
        <v>1.5866485748450287E-2</v>
      </c>
      <c r="L1755" s="52">
        <f>IFERROR(_xll.qlIndexFixing(Index3M,H1755,TRUE,_xll.ohTrigger(RecalcTrigger,Trigger3M)),NA())</f>
        <v>1.6192309631936026E-2</v>
      </c>
      <c r="M1755" s="52">
        <f>IFERROR(_xll.qlIndexFixing(ONIndex3M,I1755,TRUE,_xll.ohTrigger(RecalcTrigger,Trigger3M)),NA())</f>
        <v>1.6174855349424533E-2</v>
      </c>
      <c r="N1755" s="52">
        <f>IFERROR(_xll.qlIndexFixing(Index6M,$H1755,TRUE,_xll.ohTrigger(RecalcTrigger,Trigger6M)),NA())</f>
        <v>1.6278160786762145E-2</v>
      </c>
      <c r="O1755" s="52">
        <f>IFERROR(_xll.qlIndexFixing(ONIndex6M,I1755,TRUE,_xll.ohTrigger(RecalcTrigger,Trigger6M)),NA())</f>
        <v>1.624052533951037E-2</v>
      </c>
      <c r="P1755" s="52">
        <f>IFERROR(_xll.qlIndexFixing(Index1Y,$H1755,TRUE,_xll.ohTrigger(RecalcTrigger,Trigger1Y)),NA())</f>
        <v>1.6757527858203163E-2</v>
      </c>
      <c r="Q1755" s="52">
        <f>IFERROR(_xll.qlIndexFixing(ONIndex1Y,I1755,TRUE,_xll.ohTrigger(RecalcTrigger,Trigger1Y)),NA())</f>
        <v>1.6742070145197019E-2</v>
      </c>
    </row>
    <row r="1756" spans="2:17" x14ac:dyDescent="0.2">
      <c r="B1756" s="46" t="s">
        <v>42</v>
      </c>
      <c r="D1756" s="49">
        <f>_xll.qlCalendarAdvance(Calendar,$D1755,B1756,"f",FALSE)</f>
        <v>51679</v>
      </c>
      <c r="E1756" s="49">
        <f>_xll.qlInterestRateIndexValueDate(IndexON,D1756)</f>
        <v>51679</v>
      </c>
      <c r="F1756" s="52">
        <f>IFERROR(_xll.qlIndexFixing(IndexON,D1756,TRUE,_xll.ohTrigger(RecalcTrigger,TriggerON)),NA())</f>
        <v>1.5850786844993081E-2</v>
      </c>
      <c r="H1756" s="49">
        <f>_xll.qlCalendarAdvance(Calendar,$H1755,B1756,"f",FALSE)</f>
        <v>51679</v>
      </c>
      <c r="I1756" s="49">
        <f>_xll.qlInterestRateIndexValueDate(Index1M,$H1756)</f>
        <v>51683</v>
      </c>
      <c r="J1756" s="52">
        <f>IFERROR(_xll.qlIndexFixing(Index1M,$H1756,TRUE,_xll.ohTrigger(RecalcTrigger,Trigger1M)),NA())</f>
        <v>1.5872488590456982E-2</v>
      </c>
      <c r="K1756" s="52">
        <f>IFERROR(_xll.qlIndexFixing(ONIndex1M,I1756,TRUE,_xll.ohTrigger(RecalcTrigger,Trigger1M)),NA())</f>
        <v>1.5864897493003127E-2</v>
      </c>
      <c r="L1756" s="52">
        <f>IFERROR(_xll.qlIndexFixing(Index3M,H1756,TRUE,_xll.ohTrigger(RecalcTrigger,Trigger3M)),NA())</f>
        <v>1.6189838886205409E-2</v>
      </c>
      <c r="M1756" s="52">
        <f>IFERROR(_xll.qlIndexFixing(ONIndex3M,I1756,TRUE,_xll.ohTrigger(RecalcTrigger,Trigger3M)),NA())</f>
        <v>1.6172272357843909E-2</v>
      </c>
      <c r="N1756" s="52">
        <f>IFERROR(_xll.qlIndexFixing(Index6M,$H1756,TRUE,_xll.ohTrigger(RecalcTrigger,Trigger6M)),NA())</f>
        <v>1.627639601934008E-2</v>
      </c>
      <c r="O1756" s="52">
        <f>IFERROR(_xll.qlIndexFixing(ONIndex6M,I1756,TRUE,_xll.ohTrigger(RecalcTrigger,Trigger6M)),NA())</f>
        <v>1.6238078657373478E-2</v>
      </c>
      <c r="P1756" s="52">
        <f>IFERROR(_xll.qlIndexFixing(Index1Y,$H1756,TRUE,_xll.ohTrigger(RecalcTrigger,Trigger1Y)),NA())</f>
        <v>1.6752951055500637E-2</v>
      </c>
      <c r="Q1756" s="52">
        <f>IFERROR(_xll.qlIndexFixing(ONIndex1Y,I1756,TRUE,_xll.ohTrigger(RecalcTrigger,Trigger1Y)),NA())</f>
        <v>1.6736572734270538E-2</v>
      </c>
    </row>
    <row r="1757" spans="2:17" x14ac:dyDescent="0.2">
      <c r="B1757" s="46" t="s">
        <v>42</v>
      </c>
      <c r="D1757" s="49">
        <f>_xll.qlCalendarAdvance(Calendar,$D1756,B1757,"f",FALSE)</f>
        <v>51686</v>
      </c>
      <c r="E1757" s="49">
        <f>_xll.qlInterestRateIndexValueDate(IndexON,D1757)</f>
        <v>51686</v>
      </c>
      <c r="F1757" s="52">
        <f>IFERROR(_xll.qlIndexFixing(IndexON,D1757,TRUE,_xll.ohTrigger(RecalcTrigger,TriggerON)),NA())</f>
        <v>1.5848142552847833E-2</v>
      </c>
      <c r="H1757" s="49">
        <f>_xll.qlCalendarAdvance(Calendar,$H1756,B1757,"f",FALSE)</f>
        <v>51686</v>
      </c>
      <c r="I1757" s="49">
        <f>_xll.qlInterestRateIndexValueDate(Index1M,$H1757)</f>
        <v>51690</v>
      </c>
      <c r="J1757" s="52">
        <f>IFERROR(_xll.qlIndexFixing(Index1M,$H1757,TRUE,_xll.ohTrigger(RecalcTrigger,Trigger1M)),NA())</f>
        <v>1.5870941865520467E-2</v>
      </c>
      <c r="K1757" s="52">
        <f>IFERROR(_xll.qlIndexFixing(ONIndex1M,I1757,TRUE,_xll.ohTrigger(RecalcTrigger,Trigger1M)),NA())</f>
        <v>1.5863324410858581E-2</v>
      </c>
      <c r="L1757" s="52">
        <f>IFERROR(_xll.qlIndexFixing(Index3M,H1757,TRUE,_xll.ohTrigger(RecalcTrigger,Trigger3M)),NA())</f>
        <v>1.6187388099249425E-2</v>
      </c>
      <c r="M1757" s="52">
        <f>IFERROR(_xll.qlIndexFixing(ONIndex3M,I1757,TRUE,_xll.ohTrigger(RecalcTrigger,Trigger3M)),NA())</f>
        <v>1.6169708752915568E-2</v>
      </c>
      <c r="N1757" s="52">
        <f>IFERROR(_xll.qlIndexFixing(Index6M,$H1757,TRUE,_xll.ohTrigger(RecalcTrigger,Trigger6M)),NA())</f>
        <v>1.6274001903961759E-2</v>
      </c>
      <c r="O1757" s="52">
        <f>IFERROR(_xll.qlIndexFixing(ONIndex6M,I1757,TRUE,_xll.ohTrigger(RecalcTrigger,Trigger6M)),NA())</f>
        <v>1.623565220945089E-2</v>
      </c>
      <c r="P1757" s="52">
        <f>IFERROR(_xll.qlIndexFixing(Index1Y,$H1757,TRUE,_xll.ohTrigger(RecalcTrigger,Trigger1Y)),NA())</f>
        <v>1.674841499032215E-2</v>
      </c>
      <c r="Q1757" s="52">
        <f>IFERROR(_xll.qlIndexFixing(ONIndex1Y,I1757,TRUE,_xll.ohTrigger(RecalcTrigger,Trigger1Y)),NA())</f>
        <v>1.6731111707439794E-2</v>
      </c>
    </row>
    <row r="1758" spans="2:17" x14ac:dyDescent="0.2">
      <c r="B1758" s="46" t="s">
        <v>42</v>
      </c>
      <c r="D1758" s="49">
        <f>_xll.qlCalendarAdvance(Calendar,$D1757,B1758,"f",FALSE)</f>
        <v>51693</v>
      </c>
      <c r="E1758" s="49">
        <f>_xll.qlInterestRateIndexValueDate(IndexON,D1758)</f>
        <v>51693</v>
      </c>
      <c r="F1758" s="52">
        <f>IFERROR(_xll.qlIndexFixing(IndexON,D1758,TRUE,_xll.ohTrigger(RecalcTrigger,TriggerON)),NA())</f>
        <v>1.5845519165820221E-2</v>
      </c>
      <c r="H1758" s="49">
        <f>_xll.qlCalendarAdvance(Calendar,$H1757,B1758,"f",FALSE)</f>
        <v>51693</v>
      </c>
      <c r="I1758" s="49">
        <f>_xll.qlInterestRateIndexValueDate(Index1M,$H1758)</f>
        <v>51697</v>
      </c>
      <c r="J1758" s="52">
        <f>IFERROR(_xll.qlIndexFixing(Index1M,$H1758,TRUE,_xll.ohTrigger(RecalcTrigger,Trigger1M)),NA())</f>
        <v>1.5869410516514155E-2</v>
      </c>
      <c r="K1758" s="52">
        <f>IFERROR(_xll.qlIndexFixing(ONIndex1M,I1758,TRUE,_xll.ohTrigger(RecalcTrigger,Trigger1M)),NA())</f>
        <v>1.5861766565805624E-2</v>
      </c>
      <c r="L1758" s="52">
        <f>IFERROR(_xll.qlIndexFixing(Index3M,H1758,TRUE,_xll.ohTrigger(RecalcTrigger,Trigger3M)),NA())</f>
        <v>1.6184957350069227E-2</v>
      </c>
      <c r="M1758" s="52">
        <f>IFERROR(_xll.qlIndexFixing(ONIndex3M,I1758,TRUE,_xll.ohTrigger(RecalcTrigger,Trigger3M)),NA())</f>
        <v>1.6167164613456464E-2</v>
      </c>
      <c r="N1758" s="52">
        <f>IFERROR(_xll.qlIndexFixing(Index6M,$H1758,TRUE,_xll.ohTrigger(RecalcTrigger,Trigger6M)),NA())</f>
        <v>1.6271846698107544E-2</v>
      </c>
      <c r="O1758" s="52">
        <f>IFERROR(_xll.qlIndexFixing(ONIndex6M,I1758,TRUE,_xll.ohTrigger(RecalcTrigger,Trigger6M)),NA())</f>
        <v>1.6233246072081542E-2</v>
      </c>
      <c r="P1758" s="52">
        <f>IFERROR(_xll.qlIndexFixing(Index1Y,$H1758,TRUE,_xll.ohTrigger(RecalcTrigger,Trigger1Y)),NA())</f>
        <v>1.674391980664371E-2</v>
      </c>
      <c r="Q1758" s="52">
        <f>IFERROR(_xll.qlIndexFixing(ONIndex1Y,I1758,TRUE,_xll.ohTrigger(RecalcTrigger,Trigger1Y)),NA())</f>
        <v>1.6725687206911033E-2</v>
      </c>
    </row>
    <row r="1759" spans="2:17" x14ac:dyDescent="0.2">
      <c r="B1759" s="46" t="s">
        <v>42</v>
      </c>
      <c r="D1759" s="49">
        <f>_xll.qlCalendarAdvance(Calendar,$D1758,B1759,"f",FALSE)</f>
        <v>51700</v>
      </c>
      <c r="E1759" s="49">
        <f>_xll.qlInterestRateIndexValueDate(IndexON,D1759)</f>
        <v>51700</v>
      </c>
      <c r="F1759" s="52">
        <f>IFERROR(_xll.qlIndexFixing(IndexON,D1759,TRUE,_xll.ohTrigger(RecalcTrigger,TriggerON)),NA())</f>
        <v>1.5842916773838311E-2</v>
      </c>
      <c r="H1759" s="49">
        <f>_xll.qlCalendarAdvance(Calendar,$H1758,B1759,"f",FALSE)</f>
        <v>51700</v>
      </c>
      <c r="I1759" s="49">
        <f>_xll.qlInterestRateIndexValueDate(Index1M,$H1759)</f>
        <v>51704</v>
      </c>
      <c r="J1759" s="52">
        <f>IFERROR(_xll.qlIndexFixing(Index1M,$H1759,TRUE,_xll.ohTrigger(RecalcTrigger,Trigger1M)),NA())</f>
        <v>1.5867894607227026E-2</v>
      </c>
      <c r="K1759" s="52">
        <f>IFERROR(_xll.qlIndexFixing(ONIndex1M,I1759,TRUE,_xll.ohTrigger(RecalcTrigger,Trigger1M)),NA())</f>
        <v>1.5860224021713165E-2</v>
      </c>
      <c r="L1759" s="52">
        <f>IFERROR(_xll.qlIndexFixing(Index3M,H1759,TRUE,_xll.ohTrigger(RecalcTrigger,Trigger3M)),NA())</f>
        <v>1.6182546717665097E-2</v>
      </c>
      <c r="M1759" s="52">
        <f>IFERROR(_xll.qlIndexFixing(ONIndex3M,I1759,TRUE,_xll.ohTrigger(RecalcTrigger,Trigger3M)),NA())</f>
        <v>1.6164640018283549E-2</v>
      </c>
      <c r="N1759" s="52">
        <f>IFERROR(_xll.qlIndexFixing(Index6M,$H1759,TRUE,_xll.ohTrigger(RecalcTrigger,Trigger6M)),NA())</f>
        <v>1.6269713034488278E-2</v>
      </c>
      <c r="O1759" s="52">
        <f>IFERROR(_xll.qlIndexFixing(ONIndex6M,I1759,TRUE,_xll.ohTrigger(RecalcTrigger,Trigger6M)),NA())</f>
        <v>1.6230860321604368E-2</v>
      </c>
      <c r="P1759" s="52">
        <f>IFERROR(_xll.qlIndexFixing(Index1Y,$H1759,TRUE,_xll.ohTrigger(RecalcTrigger,Trigger1Y)),NA())</f>
        <v>1.6739465648443738E-2</v>
      </c>
      <c r="Q1759" s="52">
        <f>IFERROR(_xll.qlIndexFixing(ONIndex1Y,I1759,TRUE,_xll.ohTrigger(RecalcTrigger,Trigger1Y)),NA())</f>
        <v>1.6720299374810565E-2</v>
      </c>
    </row>
    <row r="1760" spans="2:17" x14ac:dyDescent="0.2">
      <c r="B1760" s="46" t="s">
        <v>42</v>
      </c>
      <c r="D1760" s="49">
        <f>_xll.qlCalendarAdvance(Calendar,$D1759,B1760,"f",FALSE)</f>
        <v>51707</v>
      </c>
      <c r="E1760" s="49">
        <f>_xll.qlInterestRateIndexValueDate(IndexON,D1760)</f>
        <v>51707</v>
      </c>
      <c r="F1760" s="52">
        <f>IFERROR(_xll.qlIndexFixing(IndexON,D1760,TRUE,_xll.ohTrigger(RecalcTrigger,TriggerON)),NA())</f>
        <v>1.5840335467309785E-2</v>
      </c>
      <c r="H1760" s="49">
        <f>_xll.qlCalendarAdvance(Calendar,$H1759,B1760,"f",FALSE)</f>
        <v>51707</v>
      </c>
      <c r="I1760" s="49">
        <f>_xll.qlInterestRateIndexValueDate(Index1M,$H1760)</f>
        <v>51711</v>
      </c>
      <c r="J1760" s="52">
        <f>IFERROR(_xll.qlIndexFixing(Index1M,$H1760,TRUE,_xll.ohTrigger(RecalcTrigger,Trigger1M)),NA())</f>
        <v>1.5866394201468681E-2</v>
      </c>
      <c r="K1760" s="52">
        <f>IFERROR(_xll.qlIndexFixing(ONIndex1M,I1760,TRUE,_xll.ohTrigger(RecalcTrigger,Trigger1M)),NA())</f>
        <v>1.5858696841970499E-2</v>
      </c>
      <c r="L1760" s="52">
        <f>IFERROR(_xll.qlIndexFixing(Index3M,H1760,TRUE,_xll.ohTrigger(RecalcTrigger,Trigger3M)),NA())</f>
        <v>1.6180156281039065E-2</v>
      </c>
      <c r="M1760" s="52">
        <f>IFERROR(_xll.qlIndexFixing(ONIndex3M,I1760,TRUE,_xll.ohTrigger(RecalcTrigger,Trigger3M)),NA())</f>
        <v>1.6162135045894033E-2</v>
      </c>
      <c r="N1760" s="52">
        <f>IFERROR(_xll.qlIndexFixing(Index6M,$H1760,TRUE,_xll.ohTrigger(RecalcTrigger,Trigger6M)),NA())</f>
        <v>1.6267600990019396E-2</v>
      </c>
      <c r="O1760" s="52">
        <f>IFERROR(_xll.qlIndexFixing(ONIndex6M,I1760,TRUE,_xll.ohTrigger(RecalcTrigger,Trigger6M)),NA())</f>
        <v>1.6228495034518176E-2</v>
      </c>
      <c r="P1760" s="52">
        <f>IFERROR(_xll.qlIndexFixing(Index1Y,$H1760,TRUE,_xll.ohTrigger(RecalcTrigger,Trigger1Y)),NA())</f>
        <v>1.6735052659702841E-2</v>
      </c>
      <c r="Q1760" s="52">
        <f>IFERROR(_xll.qlIndexFixing(ONIndex1Y,I1760,TRUE,_xll.ohTrigger(RecalcTrigger,Trigger1Y)),NA())</f>
        <v>1.6714948353184766E-2</v>
      </c>
    </row>
    <row r="1761" spans="2:17" x14ac:dyDescent="0.2">
      <c r="B1761" s="46" t="s">
        <v>42</v>
      </c>
      <c r="D1761" s="49">
        <f>_xll.qlCalendarAdvance(Calendar,$D1760,B1761,"f",FALSE)</f>
        <v>51714</v>
      </c>
      <c r="E1761" s="49">
        <f>_xll.qlInterestRateIndexValueDate(IndexON,D1761)</f>
        <v>51714</v>
      </c>
      <c r="F1761" s="52">
        <f>IFERROR(_xll.qlIndexFixing(IndexON,D1761,TRUE,_xll.ohTrigger(RecalcTrigger,TriggerON)),NA())</f>
        <v>1.5837775336562387E-2</v>
      </c>
      <c r="H1761" s="49">
        <f>_xll.qlCalendarAdvance(Calendar,$H1760,B1761,"f",FALSE)</f>
        <v>51714</v>
      </c>
      <c r="I1761" s="49">
        <f>_xll.qlInterestRateIndexValueDate(Index1M,$H1761)</f>
        <v>51718</v>
      </c>
      <c r="J1761" s="52">
        <f>IFERROR(_xll.qlIndexFixing(Index1M,$H1761,TRUE,_xll.ohTrigger(RecalcTrigger,Trigger1M)),NA())</f>
        <v>1.5864909363033246E-2</v>
      </c>
      <c r="K1761" s="52">
        <f>IFERROR(_xll.qlIndexFixing(ONIndex1M,I1761,TRUE,_xll.ohTrigger(RecalcTrigger,Trigger1M)),NA())</f>
        <v>1.5857185090526471E-2</v>
      </c>
      <c r="L1761" s="52">
        <f>IFERROR(_xll.qlIndexFixing(Index3M,H1761,TRUE,_xll.ohTrigger(RecalcTrigger,Trigger3M)),NA())</f>
        <v>1.6177786119194015E-2</v>
      </c>
      <c r="M1761" s="52">
        <f>IFERROR(_xll.qlIndexFixing(ONIndex3M,I1761,TRUE,_xll.ohTrigger(RecalcTrigger,Trigger3M)),NA())</f>
        <v>1.6159649775184803E-2</v>
      </c>
      <c r="N1761" s="52">
        <f>IFERROR(_xll.qlIndexFixing(Index6M,$H1761,TRUE,_xll.ohTrigger(RecalcTrigger,Trigger6M)),NA())</f>
        <v>1.626551064162024E-2</v>
      </c>
      <c r="O1761" s="52">
        <f>IFERROR(_xll.qlIndexFixing(ONIndex6M,I1761,TRUE,_xll.ohTrigger(RecalcTrigger,Trigger6M)),NA())</f>
        <v>1.6226150286922092E-2</v>
      </c>
      <c r="P1761" s="52">
        <f>IFERROR(_xll.qlIndexFixing(Index1Y,$H1761,TRUE,_xll.ohTrigger(RecalcTrigger,Trigger1Y)),NA())</f>
        <v>1.6730680984404476E-2</v>
      </c>
      <c r="Q1761" s="52">
        <f>IFERROR(_xll.qlIndexFixing(ONIndex1Y,I1761,TRUE,_xll.ohTrigger(RecalcTrigger,Trigger1Y)),NA())</f>
        <v>1.6709634284239883E-2</v>
      </c>
    </row>
    <row r="1762" spans="2:17" x14ac:dyDescent="0.2">
      <c r="B1762" s="46" t="s">
        <v>42</v>
      </c>
      <c r="D1762" s="49">
        <f>_xll.qlCalendarAdvance(Calendar,$D1761,B1762,"f",FALSE)</f>
        <v>51721</v>
      </c>
      <c r="E1762" s="49">
        <f>_xll.qlInterestRateIndexValueDate(IndexON,D1762)</f>
        <v>51721</v>
      </c>
      <c r="F1762" s="52">
        <f>IFERROR(_xll.qlIndexFixing(IndexON,D1762,TRUE,_xll.ohTrigger(RecalcTrigger,TriggerON)),NA())</f>
        <v>1.5835236471763992E-2</v>
      </c>
      <c r="H1762" s="49">
        <f>_xll.qlCalendarAdvance(Calendar,$H1761,B1762,"f",FALSE)</f>
        <v>51721</v>
      </c>
      <c r="I1762" s="49">
        <f>_xll.qlInterestRateIndexValueDate(Index1M,$H1762)</f>
        <v>51725</v>
      </c>
      <c r="J1762" s="52">
        <f>IFERROR(_xll.qlIndexFixing(Index1M,$H1762,TRUE,_xll.ohTrigger(RecalcTrigger,Trigger1M)),NA())</f>
        <v>1.5863440155714861E-2</v>
      </c>
      <c r="K1762" s="52">
        <f>IFERROR(_xll.qlIndexFixing(ONIndex1M,I1762,TRUE,_xll.ohTrigger(RecalcTrigger,Trigger1M)),NA())</f>
        <v>1.585568883109012E-2</v>
      </c>
      <c r="L1762" s="52">
        <f>IFERROR(_xll.qlIndexFixing(Index3M,H1762,TRUE,_xll.ohTrigger(RecalcTrigger,Trigger3M)),NA())</f>
        <v>1.6175436311130234E-2</v>
      </c>
      <c r="M1762" s="52">
        <f>IFERROR(_xll.qlIndexFixing(ONIndex3M,I1762,TRUE,_xll.ohTrigger(RecalcTrigger,Trigger3M)),NA())</f>
        <v>1.6157184284733006E-2</v>
      </c>
      <c r="N1762" s="52">
        <f>IFERROR(_xll.qlIndexFixing(Index6M,$H1762,TRUE,_xll.ohTrigger(RecalcTrigger,Trigger6M)),NA())</f>
        <v>1.6263442066207539E-2</v>
      </c>
      <c r="O1762" s="52">
        <f>IFERROR(_xll.qlIndexFixing(ONIndex6M,I1762,TRUE,_xll.ohTrigger(RecalcTrigger,Trigger6M)),NA())</f>
        <v>1.6223826155634669E-2</v>
      </c>
      <c r="P1762" s="52">
        <f>IFERROR(_xll.qlIndexFixing(Index1Y,$H1762,TRUE,_xll.ohTrigger(RecalcTrigger,Trigger1Y)),NA())</f>
        <v>1.6726350766534281E-2</v>
      </c>
      <c r="Q1762" s="52">
        <f>IFERROR(_xll.qlIndexFixing(ONIndex1Y,I1762,TRUE,_xll.ohTrigger(RecalcTrigger,Trigger1Y)),NA())</f>
        <v>1.6704357310022289E-2</v>
      </c>
    </row>
    <row r="1763" spans="2:17" x14ac:dyDescent="0.2">
      <c r="B1763" s="46" t="s">
        <v>42</v>
      </c>
      <c r="D1763" s="49">
        <f>_xll.qlCalendarAdvance(Calendar,$D1762,B1763,"f",FALSE)</f>
        <v>51728</v>
      </c>
      <c r="E1763" s="49">
        <f>_xll.qlInterestRateIndexValueDate(IndexON,D1763)</f>
        <v>51728</v>
      </c>
      <c r="F1763" s="52">
        <f>IFERROR(_xll.qlIndexFixing(IndexON,D1763,TRUE,_xll.ohTrigger(RecalcTrigger,TriggerON)),NA())</f>
        <v>1.5832718963322279E-2</v>
      </c>
      <c r="H1763" s="49">
        <f>_xll.qlCalendarAdvance(Calendar,$H1762,B1763,"f",FALSE)</f>
        <v>51728</v>
      </c>
      <c r="I1763" s="49">
        <f>_xll.qlInterestRateIndexValueDate(Index1M,$H1763)</f>
        <v>51732</v>
      </c>
      <c r="J1763" s="52">
        <f>IFERROR(_xll.qlIndexFixing(Index1M,$H1763,TRUE,_xll.ohTrigger(RecalcTrigger,Trigger1M)),NA())</f>
        <v>1.5861986643317966E-2</v>
      </c>
      <c r="K1763" s="52">
        <f>IFERROR(_xll.qlIndexFixing(ONIndex1M,I1763,TRUE,_xll.ohTrigger(RecalcTrigger,Trigger1M)),NA())</f>
        <v>1.5854208127290548E-2</v>
      </c>
      <c r="L1763" s="52">
        <f>IFERROR(_xll.qlIndexFixing(Index3M,H1763,TRUE,_xll.ohTrigger(RecalcTrigger,Trigger3M)),NA())</f>
        <v>1.6173106935848006E-2</v>
      </c>
      <c r="M1763" s="52">
        <f>IFERROR(_xll.qlIndexFixing(ONIndex3M,I1763,TRUE,_xll.ohTrigger(RecalcTrigger,Trigger3M)),NA())</f>
        <v>1.615473865343553E-2</v>
      </c>
      <c r="N1763" s="52">
        <f>IFERROR(_xll.qlIndexFixing(Index6M,$H1763,TRUE,_xll.ohTrigger(RecalcTrigger,Trigger6M)),NA())</f>
        <v>1.6261395340700636E-2</v>
      </c>
      <c r="O1763" s="52">
        <f>IFERROR(_xll.qlIndexFixing(ONIndex6M,I1763,TRUE,_xll.ohTrigger(RecalcTrigger,Trigger6M)),NA())</f>
        <v>1.622152271659516E-2</v>
      </c>
      <c r="P1763" s="52">
        <f>IFERROR(_xll.qlIndexFixing(Index1Y,$H1763,TRUE,_xll.ohTrigger(RecalcTrigger,Trigger1Y)),NA())</f>
        <v>1.6722062150080978E-2</v>
      </c>
      <c r="Q1763" s="52">
        <f>IFERROR(_xll.qlIndexFixing(ONIndex1Y,I1763,TRUE,_xll.ohTrigger(RecalcTrigger,Trigger1Y)),NA())</f>
        <v>1.6699117572578359E-2</v>
      </c>
    </row>
    <row r="1764" spans="2:17" x14ac:dyDescent="0.2">
      <c r="B1764" s="46" t="s">
        <v>42</v>
      </c>
      <c r="D1764" s="49">
        <f>_xll.qlCalendarAdvance(Calendar,$D1763,B1764,"f",FALSE)</f>
        <v>51735</v>
      </c>
      <c r="E1764" s="49">
        <f>_xll.qlInterestRateIndexValueDate(IndexON,D1764)</f>
        <v>51735</v>
      </c>
      <c r="F1764" s="52">
        <f>IFERROR(_xll.qlIndexFixing(IndexON,D1764,TRUE,_xll.ohTrigger(RecalcTrigger,TriggerON)),NA())</f>
        <v>1.5830222901325186E-2</v>
      </c>
      <c r="H1764" s="49">
        <f>_xll.qlCalendarAdvance(Calendar,$H1763,B1764,"f",FALSE)</f>
        <v>51735</v>
      </c>
      <c r="I1764" s="49">
        <f>_xll.qlInterestRateIndexValueDate(Index1M,$H1764)</f>
        <v>51739</v>
      </c>
      <c r="J1764" s="52">
        <f>IFERROR(_xll.qlIndexFixing(Index1M,$H1764,TRUE,_xll.ohTrigger(RecalcTrigger,Trigger1M)),NA())</f>
        <v>1.5860548889634118E-2</v>
      </c>
      <c r="K1764" s="52">
        <f>IFERROR(_xll.qlIndexFixing(ONIndex1M,I1764,TRUE,_xll.ohTrigger(RecalcTrigger,Trigger1M)),NA())</f>
        <v>1.5852743042916728E-2</v>
      </c>
      <c r="L1764" s="52">
        <f>IFERROR(_xll.qlIndexFixing(Index3M,H1764,TRUE,_xll.ohTrigger(RecalcTrigger,Trigger3M)),NA())</f>
        <v>1.6170798072352832E-2</v>
      </c>
      <c r="M1764" s="52">
        <f>IFERROR(_xll.qlIndexFixing(ONIndex3M,I1764,TRUE,_xll.ohTrigger(RecalcTrigger,Trigger3M)),NA())</f>
        <v>1.6152312959869519E-2</v>
      </c>
      <c r="N1764" s="52">
        <f>IFERROR(_xll.qlIndexFixing(Index6M,$H1764,TRUE,_xll.ohTrigger(RecalcTrigger,Trigger6M)),NA())</f>
        <v>1.6259370542018436E-2</v>
      </c>
      <c r="O1764" s="52">
        <f>IFERROR(_xll.qlIndexFixing(ONIndex6M,I1764,TRUE,_xll.ohTrigger(RecalcTrigger,Trigger6M)),NA())</f>
        <v>1.6219240046222438E-2</v>
      </c>
      <c r="P1764" s="52">
        <f>IFERROR(_xll.qlIndexFixing(Index1Y,$H1764,TRUE,_xll.ohTrigger(RecalcTrigger,Trigger1Y)),NA())</f>
        <v>1.6717815279035677E-2</v>
      </c>
      <c r="Q1764" s="52">
        <f>IFERROR(_xll.qlIndexFixing(ONIndex1Y,I1764,TRUE,_xll.ohTrigger(RecalcTrigger,Trigger1Y)),NA())</f>
        <v>1.6693915214194277E-2</v>
      </c>
    </row>
    <row r="1765" spans="2:17" x14ac:dyDescent="0.2">
      <c r="B1765" s="46" t="s">
        <v>42</v>
      </c>
      <c r="D1765" s="49">
        <f>_xll.qlCalendarAdvance(Calendar,$D1764,B1765,"f",FALSE)</f>
        <v>51742</v>
      </c>
      <c r="E1765" s="49">
        <f>_xll.qlInterestRateIndexValueDate(IndexON,D1765)</f>
        <v>51742</v>
      </c>
      <c r="F1765" s="52">
        <f>IFERROR(_xll.qlIndexFixing(IndexON,D1765,TRUE,_xll.ohTrigger(RecalcTrigger,TriggerON)),NA())</f>
        <v>1.5827748376100459E-2</v>
      </c>
      <c r="H1765" s="49">
        <f>_xll.qlCalendarAdvance(Calendar,$H1764,B1765,"f",FALSE)</f>
        <v>51742</v>
      </c>
      <c r="I1765" s="49">
        <f>_xll.qlInterestRateIndexValueDate(Index1M,$H1765)</f>
        <v>51746</v>
      </c>
      <c r="J1765" s="52">
        <f>IFERROR(_xll.qlIndexFixing(Index1M,$H1765,TRUE,_xll.ohTrigger(RecalcTrigger,Trigger1M)),NA())</f>
        <v>1.5858878012632971E-2</v>
      </c>
      <c r="K1765" s="52">
        <f>IFERROR(_xll.qlIndexFixing(ONIndex1M,I1765,TRUE,_xll.ohTrigger(RecalcTrigger,Trigger1M)),NA())</f>
        <v>1.5851293641677699E-2</v>
      </c>
      <c r="L1765" s="52">
        <f>IFERROR(_xll.qlIndexFixing(Index3M,H1765,TRUE,_xll.ohTrigger(RecalcTrigger,Trigger3M)),NA())</f>
        <v>1.616830676076594E-2</v>
      </c>
      <c r="M1765" s="52">
        <f>IFERROR(_xll.qlIndexFixing(ONIndex3M,I1765,TRUE,_xll.ohTrigger(RecalcTrigger,Trigger3M)),NA())</f>
        <v>1.6149907282771991E-2</v>
      </c>
      <c r="N1765" s="52">
        <f>IFERROR(_xll.qlIndexFixing(Index6M,$H1765,TRUE,_xll.ohTrigger(RecalcTrigger,Trigger6M)),NA())</f>
        <v>1.6256906625002412E-2</v>
      </c>
      <c r="O1765" s="52">
        <f>IFERROR(_xll.qlIndexFixing(ONIndex6M,I1765,TRUE,_xll.ohTrigger(RecalcTrigger,Trigger6M)),NA())</f>
        <v>1.621697822101531E-2</v>
      </c>
      <c r="P1765" s="52">
        <f>IFERROR(_xll.qlIndexFixing(Index1Y,$H1765,TRUE,_xll.ohTrigger(RecalcTrigger,Trigger1Y)),NA())</f>
        <v>1.6713610297392135E-2</v>
      </c>
      <c r="Q1765" s="52">
        <f>IFERROR(_xll.qlIndexFixing(ONIndex1Y,I1765,TRUE,_xll.ohTrigger(RecalcTrigger,Trigger1Y)),NA())</f>
        <v>1.6688750376836481E-2</v>
      </c>
    </row>
    <row r="1766" spans="2:17" x14ac:dyDescent="0.2">
      <c r="B1766" s="46" t="s">
        <v>42</v>
      </c>
      <c r="D1766" s="49">
        <f>_xll.qlCalendarAdvance(Calendar,$D1765,B1766,"f",FALSE)</f>
        <v>51749</v>
      </c>
      <c r="E1766" s="49">
        <f>_xll.qlInterestRateIndexValueDate(IndexON,D1766)</f>
        <v>51749</v>
      </c>
      <c r="F1766" s="52">
        <f>IFERROR(_xll.qlIndexFixing(IndexON,D1766,TRUE,_xll.ohTrigger(RecalcTrigger,TriggerON)),NA())</f>
        <v>1.5825295478055779E-2</v>
      </c>
      <c r="H1766" s="49">
        <f>_xll.qlCalendarAdvance(Calendar,$H1765,B1766,"f",FALSE)</f>
        <v>51749</v>
      </c>
      <c r="I1766" s="49">
        <f>_xll.qlInterestRateIndexValueDate(Index1M,$H1766)</f>
        <v>51753</v>
      </c>
      <c r="J1766" s="52">
        <f>IFERROR(_xll.qlIndexFixing(Index1M,$H1766,TRUE,_xll.ohTrigger(RecalcTrigger,Trigger1M)),NA())</f>
        <v>1.5857470889566905E-2</v>
      </c>
      <c r="K1766" s="52">
        <f>IFERROR(_xll.qlIndexFixing(ONIndex1M,I1766,TRUE,_xll.ohTrigger(RecalcTrigger,Trigger1M)),NA())</f>
        <v>1.58498599872825E-2</v>
      </c>
      <c r="L1766" s="52">
        <f>IFERROR(_xll.qlIndexFixing(Index3M,H1766,TRUE,_xll.ohTrigger(RecalcTrigger,Trigger3M)),NA())</f>
        <v>1.6166037768210781E-2</v>
      </c>
      <c r="M1766" s="52">
        <f>IFERROR(_xll.qlIndexFixing(ONIndex3M,I1766,TRUE,_xll.ohTrigger(RecalcTrigger,Trigger3M)),NA())</f>
        <v>1.6147521700800027E-2</v>
      </c>
      <c r="N1766" s="52">
        <f>IFERROR(_xll.qlIndexFixing(Index6M,$H1766,TRUE,_xll.ohTrigger(RecalcTrigger,Trigger6M)),NA())</f>
        <v>1.6254922882159892E-2</v>
      </c>
      <c r="O1766" s="52">
        <f>IFERROR(_xll.qlIndexFixing(ONIndex6M,I1766,TRUE,_xll.ohTrigger(RecalcTrigger,Trigger6M)),NA())</f>
        <v>1.6214737317232775E-2</v>
      </c>
      <c r="P1766" s="52">
        <f>IFERROR(_xll.qlIndexFixing(Index1Y,$H1766,TRUE,_xll.ohTrigger(RecalcTrigger,Trigger1Y)),NA())</f>
        <v>1.6709447349147383E-2</v>
      </c>
      <c r="Q1766" s="52">
        <f>IFERROR(_xll.qlIndexFixing(ONIndex1Y,I1766,TRUE,_xll.ohTrigger(RecalcTrigger,Trigger1Y)),NA())</f>
        <v>1.6683623202791154E-2</v>
      </c>
    </row>
    <row r="1767" spans="2:17" x14ac:dyDescent="0.2">
      <c r="B1767" s="46" t="s">
        <v>42</v>
      </c>
      <c r="D1767" s="49">
        <f>_xll.qlCalendarAdvance(Calendar,$D1766,B1767,"f",FALSE)</f>
        <v>51756</v>
      </c>
      <c r="E1767" s="49">
        <f>_xll.qlInterestRateIndexValueDate(IndexON,D1767)</f>
        <v>51756</v>
      </c>
      <c r="F1767" s="52">
        <f>IFERROR(_xll.qlIndexFixing(IndexON,D1767,TRUE,_xll.ohTrigger(RecalcTrigger,TriggerON)),NA())</f>
        <v>1.5822864297359018E-2</v>
      </c>
      <c r="H1767" s="49">
        <f>_xll.qlCalendarAdvance(Calendar,$H1766,B1767,"f",FALSE)</f>
        <v>51756</v>
      </c>
      <c r="I1767" s="49">
        <f>_xll.qlInterestRateIndexValueDate(Index1M,$H1767)</f>
        <v>51760</v>
      </c>
      <c r="J1767" s="52">
        <f>IFERROR(_xll.qlIndexFixing(Index1M,$H1767,TRUE,_xll.ohTrigger(RecalcTrigger,Trigger1M)),NA())</f>
        <v>1.5856079711346283E-2</v>
      </c>
      <c r="K1767" s="52">
        <f>IFERROR(_xll.qlIndexFixing(ONIndex1M,I1767,TRUE,_xll.ohTrigger(RecalcTrigger,Trigger1M)),NA())</f>
        <v>1.5848442143440167E-2</v>
      </c>
      <c r="L1767" s="52">
        <f>IFERROR(_xll.qlIndexFixing(Index3M,H1767,TRUE,_xll.ohTrigger(RecalcTrigger,Trigger3M)),NA())</f>
        <v>1.6163789517860055E-2</v>
      </c>
      <c r="M1767" s="52">
        <f>IFERROR(_xll.qlIndexFixing(ONIndex3M,I1767,TRUE,_xll.ohTrigger(RecalcTrigger,Trigger3M)),NA())</f>
        <v>1.6145156292770579E-2</v>
      </c>
      <c r="N1767" s="52">
        <f>IFERROR(_xll.qlIndexFixing(Index6M,$H1767,TRUE,_xll.ohTrigger(RecalcTrigger,Trigger6M)),NA())</f>
        <v>1.6252961283899803E-2</v>
      </c>
      <c r="O1767" s="52">
        <f>IFERROR(_xll.qlIndexFixing(ONIndex6M,I1767,TRUE,_xll.ohTrigger(RecalcTrigger,Trigger6M)),NA())</f>
        <v>1.6212517411213767E-2</v>
      </c>
      <c r="P1767" s="52">
        <f>IFERROR(_xll.qlIndexFixing(Index1Y,$H1767,TRUE,_xll.ohTrigger(RecalcTrigger,Trigger1Y)),NA())</f>
        <v>1.6705326578300862E-2</v>
      </c>
      <c r="Q1767" s="52">
        <f>IFERROR(_xll.qlIndexFixing(ONIndex1Y,I1767,TRUE,_xll.ohTrigger(RecalcTrigger,Trigger1Y)),NA())</f>
        <v>1.667853383410467E-2</v>
      </c>
    </row>
    <row r="1768" spans="2:17" x14ac:dyDescent="0.2">
      <c r="B1768" s="46" t="s">
        <v>42</v>
      </c>
      <c r="D1768" s="49">
        <f>_xll.qlCalendarAdvance(Calendar,$D1767,B1768,"f",FALSE)</f>
        <v>51763</v>
      </c>
      <c r="E1768" s="49">
        <f>_xll.qlInterestRateIndexValueDate(IndexON,D1768)</f>
        <v>51763</v>
      </c>
      <c r="F1768" s="52">
        <f>IFERROR(_xll.qlIndexFixing(IndexON,D1768,TRUE,_xll.ohTrigger(RecalcTrigger,TriggerON)),NA())</f>
        <v>1.5820454924178051E-2</v>
      </c>
      <c r="H1768" s="49">
        <f>_xll.qlCalendarAdvance(Calendar,$H1767,B1768,"f",FALSE)</f>
        <v>51763</v>
      </c>
      <c r="I1768" s="49">
        <f>_xll.qlInterestRateIndexValueDate(Index1M,$H1768)</f>
        <v>51767</v>
      </c>
      <c r="J1768" s="52">
        <f>IFERROR(_xll.qlIndexFixing(Index1M,$H1768,TRUE,_xll.ohTrigger(RecalcTrigger,Trigger1M)),NA())</f>
        <v>1.5854704541768072E-2</v>
      </c>
      <c r="K1768" s="52">
        <f>IFERROR(_xll.qlIndexFixing(ONIndex1M,I1768,TRUE,_xll.ohTrigger(RecalcTrigger,Trigger1M)),NA())</f>
        <v>1.5847040173779803E-2</v>
      </c>
      <c r="L1768" s="52">
        <f>IFERROR(_xll.qlIndexFixing(Index3M,H1768,TRUE,_xll.ohTrigger(RecalcTrigger,Trigger3M)),NA())</f>
        <v>1.6161562088713433E-2</v>
      </c>
      <c r="M1768" s="52">
        <f>IFERROR(_xll.qlIndexFixing(ONIndex3M,I1768,TRUE,_xll.ohTrigger(RecalcTrigger,Trigger3M)),NA())</f>
        <v>1.6142811137340729E-2</v>
      </c>
      <c r="N1768" s="52">
        <f>IFERROR(_xll.qlIndexFixing(Index6M,$H1768,TRUE,_xll.ohTrigger(RecalcTrigger,Trigger6M)),NA())</f>
        <v>1.6251021907135565E-2</v>
      </c>
      <c r="O1768" s="52">
        <f>IFERROR(_xll.qlIndexFixing(ONIndex6M,I1768,TRUE,_xll.ohTrigger(RecalcTrigger,Trigger6M)),NA())</f>
        <v>1.6210318579377159E-2</v>
      </c>
      <c r="P1768" s="52">
        <f>IFERROR(_xll.qlIndexFixing(Index1Y,$H1768,TRUE,_xll.ohTrigger(RecalcTrigger,Trigger1Y)),NA())</f>
        <v>1.6701248128855078E-2</v>
      </c>
      <c r="Q1768" s="52">
        <f>IFERROR(_xll.qlIndexFixing(ONIndex1Y,I1768,TRUE,_xll.ohTrigger(RecalcTrigger,Trigger1Y)),NA())</f>
        <v>1.6673482412823404E-2</v>
      </c>
    </row>
    <row r="1769" spans="2:17" x14ac:dyDescent="0.2">
      <c r="B1769" s="46" t="s">
        <v>42</v>
      </c>
      <c r="D1769" s="49">
        <f>_xll.qlCalendarAdvance(Calendar,$D1768,B1769,"f",FALSE)</f>
        <v>51770</v>
      </c>
      <c r="E1769" s="49">
        <f>_xll.qlInterestRateIndexValueDate(IndexON,D1769)</f>
        <v>51770</v>
      </c>
      <c r="F1769" s="52">
        <f>IFERROR(_xll.qlIndexFixing(IndexON,D1769,TRUE,_xll.ohTrigger(RecalcTrigger,TriggerON)),NA())</f>
        <v>1.5818067449000495E-2</v>
      </c>
      <c r="H1769" s="49">
        <f>_xll.qlCalendarAdvance(Calendar,$H1768,B1769,"f",FALSE)</f>
        <v>51770</v>
      </c>
      <c r="I1769" s="49">
        <f>_xll.qlInterestRateIndexValueDate(Index1M,$H1769)</f>
        <v>51774</v>
      </c>
      <c r="J1769" s="52">
        <f>IFERROR(_xll.qlIndexFixing(Index1M,$H1769,TRUE,_xll.ohTrigger(RecalcTrigger,Trigger1M)),NA())</f>
        <v>1.5853598734934617E-2</v>
      </c>
      <c r="K1769" s="52">
        <f>IFERROR(_xll.qlIndexFixing(ONIndex1M,I1769,TRUE,_xll.ohTrigger(RecalcTrigger,Trigger1M)),NA())</f>
        <v>1.5845654142250254E-2</v>
      </c>
      <c r="L1769" s="52">
        <f>IFERROR(_xll.qlIndexFixing(Index3M,H1769,TRUE,_xll.ohTrigger(RecalcTrigger,Trigger3M)),NA())</f>
        <v>1.6159564196738734E-2</v>
      </c>
      <c r="M1769" s="52">
        <f>IFERROR(_xll.qlIndexFixing(ONIndex3M,I1769,TRUE,_xll.ohTrigger(RecalcTrigger,Trigger3M)),NA())</f>
        <v>1.6140486313327429E-2</v>
      </c>
      <c r="N1769" s="52">
        <f>IFERROR(_xll.qlIndexFixing(Index6M,$H1769,TRUE,_xll.ohTrigger(RecalcTrigger,Trigger6M)),NA())</f>
        <v>1.6249104828782359E-2</v>
      </c>
      <c r="O1769" s="52">
        <f>IFERROR(_xll.qlIndexFixing(ONIndex6M,I1769,TRUE,_xll.ohTrigger(RecalcTrigger,Trigger6M)),NA())</f>
        <v>1.6208140898141821E-2</v>
      </c>
      <c r="P1769" s="52">
        <f>IFERROR(_xll.qlIndexFixing(Index1Y,$H1769,TRUE,_xll.ohTrigger(RecalcTrigger,Trigger1Y)),NA())</f>
        <v>1.6697212144815829E-2</v>
      </c>
      <c r="Q1769" s="52">
        <f>IFERROR(_xll.qlIndexFixing(ONIndex1Y,I1769,TRUE,_xll.ohTrigger(RecalcTrigger,Trigger1Y)),NA())</f>
        <v>1.6668469081313475E-2</v>
      </c>
    </row>
    <row r="1770" spans="2:17" x14ac:dyDescent="0.2">
      <c r="B1770" s="46" t="s">
        <v>42</v>
      </c>
      <c r="D1770" s="49">
        <f>_xll.qlCalendarAdvance(Calendar,$D1769,B1770,"f",FALSE)</f>
        <v>51777</v>
      </c>
      <c r="E1770" s="49">
        <f>_xll.qlInterestRateIndexValueDate(IndexON,D1770)</f>
        <v>51777</v>
      </c>
      <c r="F1770" s="52">
        <f>IFERROR(_xll.qlIndexFixing(IndexON,D1770,TRUE,_xll.ohTrigger(RecalcTrigger,TriggerON)),NA())</f>
        <v>1.5815701961914286E-2</v>
      </c>
      <c r="H1770" s="49">
        <f>_xll.qlCalendarAdvance(Calendar,$H1769,B1770,"f",FALSE)</f>
        <v>51777</v>
      </c>
      <c r="I1770" s="49">
        <f>_xll.qlInterestRateIndexValueDate(Index1M,$H1770)</f>
        <v>51781</v>
      </c>
      <c r="J1770" s="52">
        <f>IFERROR(_xll.qlIndexFixing(Index1M,$H1770,TRUE,_xll.ohTrigger(RecalcTrigger,Trigger1M)),NA())</f>
        <v>1.5852256873326982E-2</v>
      </c>
      <c r="K1770" s="52">
        <f>IFERROR(_xll.qlIndexFixing(ONIndex1M,I1770,TRUE,_xll.ohTrigger(RecalcTrigger,Trigger1M)),NA())</f>
        <v>1.5844284112480622E-2</v>
      </c>
      <c r="L1770" s="52">
        <f>IFERROR(_xll.qlIndexFixing(Index3M,H1770,TRUE,_xll.ohTrigger(RecalcTrigger,Trigger3M)),NA())</f>
        <v>1.6157380063005732E-2</v>
      </c>
      <c r="M1770" s="52">
        <f>IFERROR(_xll.qlIndexFixing(ONIndex3M,I1770,TRUE,_xll.ohTrigger(RecalcTrigger,Trigger3M)),NA())</f>
        <v>1.6138181899307824E-2</v>
      </c>
      <c r="N1770" s="52">
        <f>IFERROR(_xll.qlIndexFixing(Index6M,$H1770,TRUE,_xll.ohTrigger(RecalcTrigger,Trigger6M)),NA())</f>
        <v>1.6247448245399577E-2</v>
      </c>
      <c r="O1770" s="52">
        <f>IFERROR(_xll.qlIndexFixing(ONIndex6M,I1770,TRUE,_xll.ohTrigger(RecalcTrigger,Trigger6M)),NA())</f>
        <v>1.6205984443686816E-2</v>
      </c>
      <c r="P1770" s="52">
        <f>IFERROR(_xll.qlIndexFixing(Index1Y,$H1770,TRUE,_xll.ohTrigger(RecalcTrigger,Trigger1Y)),NA())</f>
        <v>1.6693218770191535E-2</v>
      </c>
      <c r="Q1770" s="52">
        <f>IFERROR(_xll.qlIndexFixing(ONIndex1Y,I1770,TRUE,_xll.ohTrigger(RecalcTrigger,Trigger1Y)),NA())</f>
        <v>1.666349398138145E-2</v>
      </c>
    </row>
    <row r="1771" spans="2:17" x14ac:dyDescent="0.2">
      <c r="B1771" s="46" t="s">
        <v>42</v>
      </c>
      <c r="D1771" s="49">
        <f>_xll.qlCalendarAdvance(Calendar,$D1770,B1771,"f",FALSE)</f>
        <v>51784</v>
      </c>
      <c r="E1771" s="49">
        <f>_xll.qlInterestRateIndexValueDate(IndexON,D1771)</f>
        <v>51784</v>
      </c>
      <c r="F1771" s="52">
        <f>IFERROR(_xll.qlIndexFixing(IndexON,D1771,TRUE,_xll.ohTrigger(RecalcTrigger,TriggerON)),NA())</f>
        <v>1.581335855324717E-2</v>
      </c>
      <c r="H1771" s="49">
        <f>_xll.qlCalendarAdvance(Calendar,$H1770,B1771,"f",FALSE)</f>
        <v>51784</v>
      </c>
      <c r="I1771" s="49">
        <f>_xll.qlInterestRateIndexValueDate(Index1M,$H1771)</f>
        <v>51788</v>
      </c>
      <c r="J1771" s="52">
        <f>IFERROR(_xll.qlIndexFixing(Index1M,$H1771,TRUE,_xll.ohTrigger(RecalcTrigger,Trigger1M)),NA())</f>
        <v>1.5850931217024831E-2</v>
      </c>
      <c r="K1771" s="52">
        <f>IFERROR(_xll.qlIndexFixing(ONIndex1M,I1771,TRUE,_xll.ohTrigger(RecalcTrigger,Trigger1M)),NA())</f>
        <v>1.5842930147940137E-2</v>
      </c>
      <c r="L1771" s="52">
        <f>IFERROR(_xll.qlIndexFixing(Index3M,H1771,TRUE,_xll.ohTrigger(RecalcTrigger,Trigger3M)),NA())</f>
        <v>1.6155216994078278E-2</v>
      </c>
      <c r="M1771" s="52">
        <f>IFERROR(_xll.qlIndexFixing(ONIndex3M,I1771,TRUE,_xll.ohTrigger(RecalcTrigger,Trigger3M)),NA())</f>
        <v>1.6135897974018931E-2</v>
      </c>
      <c r="N1771" s="52">
        <f>IFERROR(_xll.qlIndexFixing(Index6M,$H1771,TRUE,_xll.ohTrigger(RecalcTrigger,Trigger6M)),NA())</f>
        <v>1.62453378749715E-2</v>
      </c>
      <c r="O1771" s="52">
        <f>IFERROR(_xll.qlIndexFixing(ONIndex6M,I1771,TRUE,_xll.ohTrigger(RecalcTrigger,Trigger6M)),NA())</f>
        <v>1.6203849292431016E-2</v>
      </c>
      <c r="P1771" s="52">
        <f>IFERROR(_xll.qlIndexFixing(Index1Y,$H1771,TRUE,_xll.ohTrigger(RecalcTrigger,Trigger1Y)),NA())</f>
        <v>1.6689268148993904E-2</v>
      </c>
      <c r="Q1771" s="52">
        <f>IFERROR(_xll.qlIndexFixing(ONIndex1Y,I1771,TRUE,_xll.ohTrigger(RecalcTrigger,Trigger1Y)),NA())</f>
        <v>1.6658557255313511E-2</v>
      </c>
    </row>
    <row r="1772" spans="2:17" x14ac:dyDescent="0.2">
      <c r="B1772" s="46" t="s">
        <v>42</v>
      </c>
      <c r="D1772" s="49">
        <f>_xll.qlCalendarAdvance(Calendar,$D1771,B1772,"f",FALSE)</f>
        <v>51791</v>
      </c>
      <c r="E1772" s="49">
        <f>_xll.qlInterestRateIndexValueDate(IndexON,D1772)</f>
        <v>51791</v>
      </c>
      <c r="F1772" s="52">
        <f>IFERROR(_xll.qlIndexFixing(IndexON,D1772,TRUE,_xll.ohTrigger(RecalcTrigger,TriggerON)),NA())</f>
        <v>1.5811037313326892E-2</v>
      </c>
      <c r="H1772" s="49">
        <f>_xll.qlCalendarAdvance(Calendar,$H1771,B1772,"f",FALSE)</f>
        <v>51791</v>
      </c>
      <c r="I1772" s="49">
        <f>_xll.qlInterestRateIndexValueDate(Index1M,$H1772)</f>
        <v>51795</v>
      </c>
      <c r="J1772" s="52">
        <f>IFERROR(_xll.qlIndexFixing(Index1M,$H1772,TRUE,_xll.ohTrigger(RecalcTrigger,Trigger1M)),NA())</f>
        <v>1.5849621829827451E-2</v>
      </c>
      <c r="K1772" s="52">
        <f>IFERROR(_xll.qlIndexFixing(ONIndex1M,I1772,TRUE,_xll.ohTrigger(RecalcTrigger,Trigger1M)),NA())</f>
        <v>1.5841592312737518E-2</v>
      </c>
      <c r="L1772" s="52">
        <f>IFERROR(_xll.qlIndexFixing(Index3M,H1772,TRUE,_xll.ohTrigger(RecalcTrigger,Trigger3M)),NA())</f>
        <v>1.6153075068955795E-2</v>
      </c>
      <c r="M1772" s="52">
        <f>IFERROR(_xll.qlIndexFixing(ONIndex3M,I1772,TRUE,_xll.ohTrigger(RecalcTrigger,Trigger3M)),NA())</f>
        <v>1.6133634616277703E-2</v>
      </c>
      <c r="N1772" s="52">
        <f>IFERROR(_xll.qlIndexFixing(Index6M,$H1772,TRUE,_xll.ohTrigger(RecalcTrigger,Trigger6M)),NA())</f>
        <v>1.6243488153345521E-2</v>
      </c>
      <c r="O1772" s="52">
        <f>IFERROR(_xll.qlIndexFixing(ONIndex6M,I1772,TRUE,_xll.ohTrigger(RecalcTrigger,Trigger6M)),NA())</f>
        <v>1.6201735520713356E-2</v>
      </c>
      <c r="P1772" s="52">
        <f>IFERROR(_xll.qlIndexFixing(Index1Y,$H1772,TRUE,_xll.ohTrigger(RecalcTrigger,Trigger1Y)),NA())</f>
        <v>1.6685360425237928E-2</v>
      </c>
      <c r="Q1772" s="52">
        <f>IFERROR(_xll.qlIndexFixing(ONIndex1Y,I1772,TRUE,_xll.ohTrigger(RecalcTrigger,Trigger1Y)),NA())</f>
        <v>1.6653659045156033E-2</v>
      </c>
    </row>
    <row r="1773" spans="2:17" x14ac:dyDescent="0.2">
      <c r="B1773" s="46" t="s">
        <v>42</v>
      </c>
      <c r="D1773" s="49">
        <f>_xll.qlCalendarAdvance(Calendar,$D1772,B1773,"f",FALSE)</f>
        <v>51798</v>
      </c>
      <c r="E1773" s="49">
        <f>_xll.qlInterestRateIndexValueDate(IndexON,D1773)</f>
        <v>51798</v>
      </c>
      <c r="F1773" s="52">
        <f>IFERROR(_xll.qlIndexFixing(IndexON,D1773,TRUE,_xll.ohTrigger(RecalcTrigger,TriggerON)),NA())</f>
        <v>1.5808738332401262E-2</v>
      </c>
      <c r="H1773" s="49">
        <f>_xll.qlCalendarAdvance(Calendar,$H1772,B1773,"f",FALSE)</f>
        <v>51798</v>
      </c>
      <c r="I1773" s="49">
        <f>_xll.qlInterestRateIndexValueDate(Index1M,$H1773)</f>
        <v>51802</v>
      </c>
      <c r="J1773" s="52">
        <f>IFERROR(_xll.qlIndexFixing(Index1M,$H1773,TRUE,_xll.ohTrigger(RecalcTrigger,Trigger1M)),NA())</f>
        <v>1.5848328775536717E-2</v>
      </c>
      <c r="K1773" s="52">
        <f>IFERROR(_xll.qlIndexFixing(ONIndex1M,I1773,TRUE,_xll.ohTrigger(RecalcTrigger,Trigger1M)),NA())</f>
        <v>1.584027067042193E-2</v>
      </c>
      <c r="L1773" s="52">
        <f>IFERROR(_xll.qlIndexFixing(Index3M,H1773,TRUE,_xll.ohTrigger(RecalcTrigger,Trigger3M)),NA())</f>
        <v>1.6150954366643773E-2</v>
      </c>
      <c r="M1773" s="52">
        <f>IFERROR(_xll.qlIndexFixing(ONIndex3M,I1773,TRUE,_xll.ohTrigger(RecalcTrigger,Trigger3M)),NA())</f>
        <v>1.6131391904821157E-2</v>
      </c>
      <c r="N1773" s="52">
        <f>IFERROR(_xll.qlIndexFixing(Index6M,$H1773,TRUE,_xll.ohTrigger(RecalcTrigger,Trigger6M)),NA())</f>
        <v>1.6241661037794359E-2</v>
      </c>
      <c r="O1773" s="52">
        <f>IFERROR(_xll.qlIndexFixing(ONIndex6M,I1773,TRUE,_xll.ohTrigger(RecalcTrigger,Trigger6M)),NA())</f>
        <v>1.6199643205032643E-2</v>
      </c>
      <c r="P1773" s="52">
        <f>IFERROR(_xll.qlIndexFixing(Index1Y,$H1773,TRUE,_xll.ohTrigger(RecalcTrigger,Trigger1Y)),NA())</f>
        <v>1.6681495742941442E-2</v>
      </c>
      <c r="Q1773" s="52">
        <f>IFERROR(_xll.qlIndexFixing(ONIndex1Y,I1773,TRUE,_xll.ohTrigger(RecalcTrigger,Trigger1Y)),NA())</f>
        <v>1.6648799493115263E-2</v>
      </c>
    </row>
    <row r="1774" spans="2:17" x14ac:dyDescent="0.2">
      <c r="B1774" s="46" t="s">
        <v>42</v>
      </c>
      <c r="D1774" s="49">
        <f>_xll.qlCalendarAdvance(Calendar,$D1773,B1774,"f",FALSE)</f>
        <v>51805</v>
      </c>
      <c r="E1774" s="49">
        <f>_xll.qlInterestRateIndexValueDate(IndexON,D1774)</f>
        <v>51805</v>
      </c>
      <c r="F1774" s="52">
        <f>IFERROR(_xll.qlIndexFixing(IndexON,D1774,TRUE,_xll.ohTrigger(RecalcTrigger,TriggerON)),NA())</f>
        <v>1.5806461700638152E-2</v>
      </c>
      <c r="H1774" s="49">
        <f>_xll.qlCalendarAdvance(Calendar,$H1773,B1774,"f",FALSE)</f>
        <v>51805</v>
      </c>
      <c r="I1774" s="49">
        <f>_xll.qlInterestRateIndexValueDate(Index1M,$H1774)</f>
        <v>51809</v>
      </c>
      <c r="J1774" s="52">
        <f>IFERROR(_xll.qlIndexFixing(Index1M,$H1774,TRUE,_xll.ohTrigger(RecalcTrigger,Trigger1M)),NA())</f>
        <v>1.5846793278416982E-2</v>
      </c>
      <c r="K1774" s="52">
        <f>IFERROR(_xll.qlIndexFixing(ONIndex1M,I1774,TRUE,_xll.ohTrigger(RecalcTrigger,Trigger1M)),NA())</f>
        <v>1.5838965284702411E-2</v>
      </c>
      <c r="L1774" s="52">
        <f>IFERROR(_xll.qlIndexFixing(Index3M,H1774,TRUE,_xll.ohTrigger(RecalcTrigger,Trigger3M)),NA())</f>
        <v>1.6148854966145113E-2</v>
      </c>
      <c r="M1774" s="52">
        <f>IFERROR(_xll.qlIndexFixing(ONIndex3M,I1774,TRUE,_xll.ohTrigger(RecalcTrigger,Trigger3M)),NA())</f>
        <v>1.6129169918146502E-2</v>
      </c>
      <c r="N1774" s="52">
        <f>IFERROR(_xll.qlIndexFixing(Index6M,$H1774,TRUE,_xll.ohTrigger(RecalcTrigger,Trigger6M)),NA())</f>
        <v>1.6239856605234942E-2</v>
      </c>
      <c r="O1774" s="52">
        <f>IFERROR(_xll.qlIndexFixing(ONIndex6M,I1774,TRUE,_xll.ohTrigger(RecalcTrigger,Trigger6M)),NA())</f>
        <v>1.6197572421488005E-2</v>
      </c>
      <c r="P1774" s="52">
        <f>IFERROR(_xll.qlIndexFixing(Index1Y,$H1774,TRUE,_xll.ohTrigger(RecalcTrigger,Trigger1Y)),NA())</f>
        <v>1.6677674246126668E-2</v>
      </c>
      <c r="Q1774" s="52">
        <f>IFERROR(_xll.qlIndexFixing(ONIndex1Y,I1774,TRUE,_xll.ohTrigger(RecalcTrigger,Trigger1Y)),NA())</f>
        <v>1.6643978741237575E-2</v>
      </c>
    </row>
    <row r="1775" spans="2:17" x14ac:dyDescent="0.2">
      <c r="B1775" s="46" t="s">
        <v>42</v>
      </c>
      <c r="D1775" s="49">
        <f>_xll.qlCalendarAdvance(Calendar,$D1774,B1775,"f",FALSE)</f>
        <v>51812</v>
      </c>
      <c r="E1775" s="49">
        <f>_xll.qlInterestRateIndexValueDate(IndexON,D1775)</f>
        <v>51812</v>
      </c>
      <c r="F1775" s="52">
        <f>IFERROR(_xll.qlIndexFixing(IndexON,D1775,TRUE,_xll.ohTrigger(RecalcTrigger,TriggerON)),NA())</f>
        <v>1.5804207508365309E-2</v>
      </c>
      <c r="H1775" s="49">
        <f>_xll.qlCalendarAdvance(Calendar,$H1774,B1775,"f",FALSE)</f>
        <v>51812</v>
      </c>
      <c r="I1775" s="49">
        <f>_xll.qlInterestRateIndexValueDate(Index1M,$H1775)</f>
        <v>51816</v>
      </c>
      <c r="J1775" s="52">
        <f>IFERROR(_xll.qlIndexFixing(Index1M,$H1775,TRUE,_xll.ohTrigger(RecalcTrigger,Trigger1M)),NA())</f>
        <v>1.5845531955640091E-2</v>
      </c>
      <c r="K1775" s="52">
        <f>IFERROR(_xll.qlIndexFixing(ONIndex1M,I1775,TRUE,_xll.ohTrigger(RecalcTrigger,Trigger1M)),NA())</f>
        <v>1.5837676219208063E-2</v>
      </c>
      <c r="L1775" s="52">
        <f>IFERROR(_xll.qlIndexFixing(Index3M,H1775,TRUE,_xll.ohTrigger(RecalcTrigger,Trigger3M)),NA())</f>
        <v>1.6146776946466174E-2</v>
      </c>
      <c r="M1775" s="52">
        <f>IFERROR(_xll.qlIndexFixing(ONIndex3M,I1775,TRUE,_xll.ohTrigger(RecalcTrigger,Trigger3M)),NA())</f>
        <v>1.6126968735230562E-2</v>
      </c>
      <c r="N1775" s="52">
        <f>IFERROR(_xll.qlIndexFixing(Index6M,$H1775,TRUE,_xll.ohTrigger(RecalcTrigger,Trigger6M)),NA())</f>
        <v>1.6238074932585091E-2</v>
      </c>
      <c r="O1775" s="52">
        <f>IFERROR(_xll.qlIndexFixing(ONIndex6M,I1775,TRUE,_xll.ohTrigger(RecalcTrigger,Trigger6M)),NA())</f>
        <v>1.6195523246658183E-2</v>
      </c>
      <c r="P1775" s="52">
        <f>IFERROR(_xll.qlIndexFixing(Index1Y,$H1775,TRUE,_xll.ohTrigger(RecalcTrigger,Trigger1Y)),NA())</f>
        <v>1.6673896078817356E-2</v>
      </c>
      <c r="Q1775" s="52">
        <f>IFERROR(_xll.qlIndexFixing(ONIndex1Y,I1775,TRUE,_xll.ohTrigger(RecalcTrigger,Trigger1Y)),NA())</f>
        <v>1.663919693164928E-2</v>
      </c>
    </row>
    <row r="1776" spans="2:17" x14ac:dyDescent="0.2">
      <c r="B1776" s="46" t="s">
        <v>42</v>
      </c>
      <c r="D1776" s="49">
        <f>_xll.qlCalendarAdvance(Calendar,$D1775,B1776,"f",FALSE)</f>
        <v>51819</v>
      </c>
      <c r="E1776" s="49">
        <f>_xll.qlInterestRateIndexValueDate(IndexON,D1776)</f>
        <v>51819</v>
      </c>
      <c r="F1776" s="52">
        <f>IFERROR(_xll.qlIndexFixing(IndexON,D1776,TRUE,_xll.ohTrigger(RecalcTrigger,TriggerON)),NA())</f>
        <v>1.5801975845990412E-2</v>
      </c>
      <c r="H1776" s="49">
        <f>_xll.qlCalendarAdvance(Calendar,$H1775,B1776,"f",FALSE)</f>
        <v>51819</v>
      </c>
      <c r="I1776" s="49">
        <f>_xll.qlInterestRateIndexValueDate(Index1M,$H1776)</f>
        <v>51823</v>
      </c>
      <c r="J1776" s="52">
        <f>IFERROR(_xll.qlIndexFixing(Index1M,$H1776,TRUE,_xll.ohTrigger(RecalcTrigger,Trigger1M)),NA())</f>
        <v>1.584428715187336E-2</v>
      </c>
      <c r="K1776" s="52">
        <f>IFERROR(_xll.qlIndexFixing(ONIndex1M,I1776,TRUE,_xll.ohTrigger(RecalcTrigger,Trigger1M)),NA())</f>
        <v>1.5836403537887733E-2</v>
      </c>
      <c r="L1776" s="52">
        <f>IFERROR(_xll.qlIndexFixing(Index3M,H1776,TRUE,_xll.ohTrigger(RecalcTrigger,Trigger3M)),NA())</f>
        <v>1.6144720386606373E-2</v>
      </c>
      <c r="M1776" s="52">
        <f>IFERROR(_xll.qlIndexFixing(ONIndex3M,I1776,TRUE,_xll.ohTrigger(RecalcTrigger,Trigger3M)),NA())</f>
        <v>1.6124788434490611E-2</v>
      </c>
      <c r="N1776" s="52">
        <f>IFERROR(_xll.qlIndexFixing(Index6M,$H1776,TRUE,_xll.ohTrigger(RecalcTrigger,Trigger6M)),NA())</f>
        <v>1.6236316096763927E-2</v>
      </c>
      <c r="O1776" s="52">
        <f>IFERROR(_xll.qlIndexFixing(ONIndex6M,I1776,TRUE,_xll.ohTrigger(RecalcTrigger,Trigger6M)),NA())</f>
        <v>1.6193495756962051E-2</v>
      </c>
      <c r="P1776" s="52">
        <f>IFERROR(_xll.qlIndexFixing(Index1Y,$H1776,TRUE,_xll.ohTrigger(RecalcTrigger,Trigger1Y)),NA())</f>
        <v>1.6670161385042518E-2</v>
      </c>
      <c r="Q1776" s="52">
        <f>IFERROR(_xll.qlIndexFixing(ONIndex1Y,I1776,TRUE,_xll.ohTrigger(RecalcTrigger,Trigger1Y)),NA())</f>
        <v>1.6634454206716498E-2</v>
      </c>
    </row>
    <row r="1777" spans="2:17" x14ac:dyDescent="0.2">
      <c r="B1777" s="46" t="s">
        <v>42</v>
      </c>
      <c r="D1777" s="49">
        <f>_xll.qlCalendarAdvance(Calendar,$D1776,B1777,"f",FALSE)</f>
        <v>51826</v>
      </c>
      <c r="E1777" s="49">
        <f>_xll.qlInterestRateIndexValueDate(IndexON,D1777)</f>
        <v>51826</v>
      </c>
      <c r="F1777" s="52">
        <f>IFERROR(_xll.qlIndexFixing(IndexON,D1777,TRUE,_xll.ohTrigger(RecalcTrigger,TriggerON)),NA())</f>
        <v>1.5799766803521464E-2</v>
      </c>
      <c r="H1777" s="49">
        <f>_xll.qlCalendarAdvance(Calendar,$H1776,B1777,"f",FALSE)</f>
        <v>51826</v>
      </c>
      <c r="I1777" s="49">
        <f>_xll.qlInterestRateIndexValueDate(Index1M,$H1777)</f>
        <v>51830</v>
      </c>
      <c r="J1777" s="52">
        <f>IFERROR(_xll.qlIndexFixing(Index1M,$H1777,TRUE,_xll.ohTrigger(RecalcTrigger,Trigger1M)),NA())</f>
        <v>1.5843583512250292E-2</v>
      </c>
      <c r="K1777" s="52">
        <f>IFERROR(_xll.qlIndexFixing(ONIndex1M,I1777,TRUE,_xll.ohTrigger(RecalcTrigger,Trigger1M)),NA())</f>
        <v>1.5835147304290587E-2</v>
      </c>
      <c r="L1777" s="52">
        <f>IFERROR(_xll.qlIndexFixing(Index3M,H1777,TRUE,_xll.ohTrigger(RecalcTrigger,Trigger3M)),NA())</f>
        <v>1.6142685365572947E-2</v>
      </c>
      <c r="M1777" s="52">
        <f>IFERROR(_xll.qlIndexFixing(ONIndex3M,I1777,TRUE,_xll.ohTrigger(RecalcTrigger,Trigger3M)),NA())</f>
        <v>1.6122629094983409E-2</v>
      </c>
      <c r="N1777" s="52">
        <f>IFERROR(_xll.qlIndexFixing(Index6M,$H1777,TRUE,_xll.ohTrigger(RecalcTrigger,Trigger6M)),NA())</f>
        <v>1.6234580174688831E-2</v>
      </c>
      <c r="O1777" s="52">
        <f>IFERROR(_xll.qlIndexFixing(ONIndex6M,I1777,TRUE,_xll.ohTrigger(RecalcTrigger,Trigger6M)),NA())</f>
        <v>1.6191490028418798E-2</v>
      </c>
      <c r="P1777" s="52">
        <f>IFERROR(_xll.qlIndexFixing(Index1Y,$H1777,TRUE,_xll.ohTrigger(RecalcTrigger,Trigger1Y)),NA())</f>
        <v>1.6666470308833566E-2</v>
      </c>
      <c r="Q1777" s="52">
        <f>IFERROR(_xll.qlIndexFixing(ONIndex1Y,I1777,TRUE,_xll.ohTrigger(RecalcTrigger,Trigger1Y)),NA())</f>
        <v>1.6629750708165858E-2</v>
      </c>
    </row>
    <row r="1778" spans="2:17" x14ac:dyDescent="0.2">
      <c r="B1778" s="46" t="s">
        <v>42</v>
      </c>
      <c r="D1778" s="49">
        <f>_xll.qlCalendarAdvance(Calendar,$D1777,B1778,"f",FALSE)</f>
        <v>51833</v>
      </c>
      <c r="E1778" s="49">
        <f>_xll.qlInterestRateIndexValueDate(IndexON,D1778)</f>
        <v>51833</v>
      </c>
      <c r="F1778" s="52">
        <f>IFERROR(_xll.qlIndexFixing(IndexON,D1778,TRUE,_xll.ohTrigger(RecalcTrigger,TriggerON)),NA())</f>
        <v>1.5797580471446082E-2</v>
      </c>
      <c r="H1778" s="49">
        <f>_xll.qlCalendarAdvance(Calendar,$H1777,B1778,"f",FALSE)</f>
        <v>51833</v>
      </c>
      <c r="I1778" s="49">
        <f>_xll.qlInterestRateIndexValueDate(Index1M,$H1778)</f>
        <v>51837</v>
      </c>
      <c r="J1778" s="52">
        <f>IFERROR(_xll.qlIndexFixing(Index1M,$H1778,TRUE,_xll.ohTrigger(RecalcTrigger,Trigger1M)),NA())</f>
        <v>1.5842110730598415E-2</v>
      </c>
      <c r="K1778" s="52">
        <f>IFERROR(_xll.qlIndexFixing(ONIndex1M,I1778,TRUE,_xll.ohTrigger(RecalcTrigger,Trigger1M)),NA())</f>
        <v>1.5833907582125661E-2</v>
      </c>
      <c r="L1778" s="52">
        <f>IFERROR(_xll.qlIndexFixing(Index3M,H1778,TRUE,_xll.ohTrigger(RecalcTrigger,Trigger3M)),NA())</f>
        <v>1.6140450343518322E-2</v>
      </c>
      <c r="M1778" s="52">
        <f>IFERROR(_xll.qlIndexFixing(ONIndex3M,I1778,TRUE,_xll.ohTrigger(RecalcTrigger,Trigger3M)),NA())</f>
        <v>1.6120490795206166E-2</v>
      </c>
      <c r="N1778" s="52">
        <f>IFERROR(_xll.qlIndexFixing(Index6M,$H1778,TRUE,_xll.ohTrigger(RecalcTrigger,Trigger6M)),NA())</f>
        <v>1.623286724327893E-2</v>
      </c>
      <c r="O1778" s="52">
        <f>IFERROR(_xll.qlIndexFixing(ONIndex6M,I1778,TRUE,_xll.ohTrigger(RecalcTrigger,Trigger6M)),NA())</f>
        <v>1.6189506137607168E-2</v>
      </c>
      <c r="P1778" s="52">
        <f>IFERROR(_xll.qlIndexFixing(Index1Y,$H1778,TRUE,_xll.ohTrigger(RecalcTrigger,Trigger1Y)),NA())</f>
        <v>1.666282299422564E-2</v>
      </c>
      <c r="Q1778" s="52">
        <f>IFERROR(_xll.qlIndexFixing(ONIndex1Y,I1778,TRUE,_xll.ohTrigger(RecalcTrigger,Trigger1Y)),NA())</f>
        <v>1.6625086578283543E-2</v>
      </c>
    </row>
    <row r="1779" spans="2:17" x14ac:dyDescent="0.2">
      <c r="B1779" s="46" t="s">
        <v>42</v>
      </c>
      <c r="D1779" s="49">
        <f>_xll.qlCalendarAdvance(Calendar,$D1778,B1779,"f",FALSE)</f>
        <v>51840</v>
      </c>
      <c r="E1779" s="49">
        <f>_xll.qlInterestRateIndexValueDate(IndexON,D1779)</f>
        <v>51840</v>
      </c>
      <c r="F1779" s="52">
        <f>IFERROR(_xll.qlIndexFixing(IndexON,D1779,TRUE,_xll.ohTrigger(RecalcTrigger,TriggerON)),NA())</f>
        <v>1.5795416940012075E-2</v>
      </c>
      <c r="H1779" s="49">
        <f>_xll.qlCalendarAdvance(Calendar,$H1778,B1779,"f",FALSE)</f>
        <v>51840</v>
      </c>
      <c r="I1779" s="49">
        <f>_xll.qlInterestRateIndexValueDate(Index1M,$H1779)</f>
        <v>51844</v>
      </c>
      <c r="J1779" s="52">
        <f>IFERROR(_xll.qlIndexFixing(Index1M,$H1779,TRUE,_xll.ohTrigger(RecalcTrigger,Trigger1M)),NA())</f>
        <v>1.5840917013506789E-2</v>
      </c>
      <c r="K1779" s="52">
        <f>IFERROR(_xll.qlIndexFixing(ONIndex1M,I1779,TRUE,_xll.ohTrigger(RecalcTrigger,Trigger1M)),NA())</f>
        <v>1.5832684435181932E-2</v>
      </c>
      <c r="L1779" s="52">
        <f>IFERROR(_xll.qlIndexFixing(Index3M,H1779,TRUE,_xll.ohTrigger(RecalcTrigger,Trigger3M)),NA())</f>
        <v>1.6138457161635041E-2</v>
      </c>
      <c r="M1779" s="52">
        <f>IFERROR(_xll.qlIndexFixing(ONIndex3M,I1779,TRUE,_xll.ohTrigger(RecalcTrigger,Trigger3M)),NA())</f>
        <v>1.6118373613895898E-2</v>
      </c>
      <c r="N1779" s="52">
        <f>IFERROR(_xll.qlIndexFixing(Index6M,$H1779,TRUE,_xll.ohTrigger(RecalcTrigger,Trigger6M)),NA())</f>
        <v>1.6231177379454672E-2</v>
      </c>
      <c r="O1779" s="52">
        <f>IFERROR(_xll.qlIndexFixing(ONIndex6M,I1779,TRUE,_xll.ohTrigger(RecalcTrigger,Trigger6M)),NA())</f>
        <v>1.6187544160946032E-2</v>
      </c>
      <c r="P1779" s="52">
        <f>IFERROR(_xll.qlIndexFixing(Index1Y,$H1779,TRUE,_xll.ohTrigger(RecalcTrigger,Trigger1Y)),NA())</f>
        <v>1.6659219585257828E-2</v>
      </c>
      <c r="Q1779" s="52">
        <f>IFERROR(_xll.qlIndexFixing(ONIndex1Y,I1779,TRUE,_xll.ohTrigger(RecalcTrigger,Trigger1Y)),NA())</f>
        <v>1.6620461959195865E-2</v>
      </c>
    </row>
    <row r="1780" spans="2:17" x14ac:dyDescent="0.2">
      <c r="B1780" s="46" t="s">
        <v>42</v>
      </c>
      <c r="D1780" s="49">
        <f>_xll.qlCalendarAdvance(Calendar,$D1779,B1780,"f",FALSE)</f>
        <v>51847</v>
      </c>
      <c r="E1780" s="49">
        <f>_xll.qlInterestRateIndexValueDate(IndexON,D1780)</f>
        <v>51847</v>
      </c>
      <c r="F1780" s="52">
        <f>IFERROR(_xll.qlIndexFixing(IndexON,D1780,TRUE,_xll.ohTrigger(RecalcTrigger,TriggerON)),NA())</f>
        <v>1.5793276299467252E-2</v>
      </c>
      <c r="H1780" s="49">
        <f>_xll.qlCalendarAdvance(Calendar,$H1779,B1780,"f",FALSE)</f>
        <v>51847</v>
      </c>
      <c r="I1780" s="49">
        <f>_xll.qlInterestRateIndexValueDate(Index1M,$H1780)</f>
        <v>51851</v>
      </c>
      <c r="J1780" s="52">
        <f>IFERROR(_xll.qlIndexFixing(Index1M,$H1780,TRUE,_xll.ohTrigger(RecalcTrigger,Trigger1M)),NA())</f>
        <v>1.5839740075914245E-2</v>
      </c>
      <c r="K1780" s="52">
        <f>IFERROR(_xll.qlIndexFixing(ONIndex1M,I1780,TRUE,_xll.ohTrigger(RecalcTrigger,Trigger1M)),NA())</f>
        <v>1.5831477927248372E-2</v>
      </c>
      <c r="L1780" s="52">
        <f>IFERROR(_xll.qlIndexFixing(Index3M,H1780,TRUE,_xll.ohTrigger(RecalcTrigger,Trigger3M)),NA())</f>
        <v>1.6136485748964129E-2</v>
      </c>
      <c r="M1780" s="52">
        <f>IFERROR(_xll.qlIndexFixing(ONIndex3M,I1780,TRUE,_xll.ohTrigger(RecalcTrigger,Trigger3M)),NA())</f>
        <v>1.6116277629869558E-2</v>
      </c>
      <c r="N1780" s="52">
        <f>IFERROR(_xll.qlIndexFixing(Index6M,$H1780,TRUE,_xll.ohTrigger(RecalcTrigger,Trigger6M)),NA())</f>
        <v>1.6229510660136507E-2</v>
      </c>
      <c r="O1780" s="52">
        <f>IFERROR(_xll.qlIndexFixing(ONIndex6M,I1780,TRUE,_xll.ohTrigger(RecalcTrigger,Trigger6M)),NA())</f>
        <v>1.6185604174774326E-2</v>
      </c>
      <c r="P1780" s="52">
        <f>IFERROR(_xll.qlIndexFixing(Index1Y,$H1780,TRUE,_xll.ohTrigger(RecalcTrigger,Trigger1Y)),NA())</f>
        <v>1.6655660225972709E-2</v>
      </c>
      <c r="Q1780" s="52">
        <f>IFERROR(_xll.qlIndexFixing(ONIndex1Y,I1780,TRUE,_xll.ohTrigger(RecalcTrigger,Trigger1Y)),NA())</f>
        <v>1.6615876993109069E-2</v>
      </c>
    </row>
    <row r="1781" spans="2:17" x14ac:dyDescent="0.2">
      <c r="B1781" s="46" t="s">
        <v>42</v>
      </c>
      <c r="D1781" s="49">
        <f>_xll.qlCalendarAdvance(Calendar,$D1780,B1781,"f",FALSE)</f>
        <v>51854</v>
      </c>
      <c r="E1781" s="49">
        <f>_xll.qlInterestRateIndexValueDate(IndexON,D1781)</f>
        <v>51854</v>
      </c>
      <c r="F1781" s="52">
        <f>IFERROR(_xll.qlIndexFixing(IndexON,D1781,TRUE,_xll.ohTrigger(RecalcTrigger,TriggerON)),NA())</f>
        <v>1.579115863989955E-2</v>
      </c>
      <c r="H1781" s="49">
        <f>_xll.qlCalendarAdvance(Calendar,$H1780,B1781,"f",FALSE)</f>
        <v>51854</v>
      </c>
      <c r="I1781" s="49">
        <f>_xll.qlInterestRateIndexValueDate(Index1M,$H1781)</f>
        <v>51858</v>
      </c>
      <c r="J1781" s="52">
        <f>IFERROR(_xll.qlIndexFixing(Index1M,$H1781,TRUE,_xll.ohTrigger(RecalcTrigger,Trigger1M)),NA())</f>
        <v>1.5838579981617491E-2</v>
      </c>
      <c r="K1781" s="52">
        <f>IFERROR(_xll.qlIndexFixing(ONIndex1M,I1781,TRUE,_xll.ohTrigger(RecalcTrigger,Trigger1M)),NA())</f>
        <v>1.5830479519758356E-2</v>
      </c>
      <c r="L1781" s="52">
        <f>IFERROR(_xll.qlIndexFixing(Index3M,H1781,TRUE,_xll.ohTrigger(RecalcTrigger,Trigger3M)),NA())</f>
        <v>1.6134536184504372E-2</v>
      </c>
      <c r="M1781" s="52">
        <f>IFERROR(_xll.qlIndexFixing(ONIndex3M,I1781,TRUE,_xll.ohTrigger(RecalcTrigger,Trigger3M)),NA())</f>
        <v>1.6114041669652579E-2</v>
      </c>
      <c r="N1781" s="52">
        <f>IFERROR(_xll.qlIndexFixing(Index6M,$H1781,TRUE,_xll.ohTrigger(RecalcTrigger,Trigger6M)),NA())</f>
        <v>1.6227867162244444E-2</v>
      </c>
      <c r="O1781" s="52">
        <f>IFERROR(_xll.qlIndexFixing(ONIndex6M,I1781,TRUE,_xll.ohTrigger(RecalcTrigger,Trigger6M)),NA())</f>
        <v>1.618359868476027E-2</v>
      </c>
      <c r="P1781" s="52">
        <f>IFERROR(_xll.qlIndexFixing(Index1Y,$H1781,TRUE,_xll.ohTrigger(RecalcTrigger,Trigger1Y)),NA())</f>
        <v>1.6652145060416814E-2</v>
      </c>
      <c r="Q1781" s="52">
        <f>IFERROR(_xll.qlIndexFixing(ONIndex1Y,I1781,TRUE,_xll.ohTrigger(RecalcTrigger,Trigger1Y)),NA())</f>
        <v>1.6610162704040476E-2</v>
      </c>
    </row>
    <row r="1782" spans="2:17" x14ac:dyDescent="0.2">
      <c r="B1782" s="46" t="s">
        <v>42</v>
      </c>
      <c r="D1782" s="49">
        <f>_xll.qlCalendarAdvance(Calendar,$D1781,B1782,"f",FALSE)</f>
        <v>51862</v>
      </c>
      <c r="E1782" s="49">
        <f>_xll.qlInterestRateIndexValueDate(IndexON,D1782)</f>
        <v>51862</v>
      </c>
      <c r="F1782" s="52">
        <f>IFERROR(_xll.qlIndexFixing(IndexON,D1782,TRUE,_xll.ohTrigger(RecalcTrigger,TriggerON)),NA())</f>
        <v>1.5789162448953675E-2</v>
      </c>
      <c r="H1782" s="49">
        <f>_xll.qlCalendarAdvance(Calendar,$H1781,B1782,"f",FALSE)</f>
        <v>51862</v>
      </c>
      <c r="I1782" s="49">
        <f>_xll.qlInterestRateIndexValueDate(Index1M,$H1782)</f>
        <v>51866</v>
      </c>
      <c r="J1782" s="52">
        <f>IFERROR(_xll.qlIndexFixing(Index1M,$H1782,TRUE,_xll.ohTrigger(RecalcTrigger,Trigger1M)),NA())</f>
        <v>1.5837274865842039E-2</v>
      </c>
      <c r="K1782" s="52">
        <f>IFERROR(_xll.qlIndexFixing(ONIndex1M,I1782,TRUE,_xll.ohTrigger(RecalcTrigger,Trigger1M)),NA())</f>
        <v>1.5829313583743954E-2</v>
      </c>
      <c r="L1782" s="52">
        <f>IFERROR(_xll.qlIndexFixing(Index3M,H1782,TRUE,_xll.ohTrigger(RecalcTrigger,Trigger3M)),NA())</f>
        <v>1.6132107340607327E-2</v>
      </c>
      <c r="M1782" s="52">
        <f>IFERROR(_xll.qlIndexFixing(ONIndex3M,I1782,TRUE,_xll.ohTrigger(RecalcTrigger,Trigger3M)),NA())</f>
        <v>1.6111997309824488E-2</v>
      </c>
      <c r="N1782" s="52">
        <f>IFERROR(_xll.qlIndexFixing(Index6M,$H1782,TRUE,_xll.ohTrigger(RecalcTrigger,Trigger6M)),NA())</f>
        <v>1.6225760235806706E-2</v>
      </c>
      <c r="O1782" s="52">
        <f>IFERROR(_xll.qlIndexFixing(ONIndex6M,I1782,TRUE,_xll.ohTrigger(RecalcTrigger,Trigger6M)),NA())</f>
        <v>1.6181712252629765E-2</v>
      </c>
      <c r="P1782" s="52">
        <f>IFERROR(_xll.qlIndexFixing(Index1Y,$H1782,TRUE,_xll.ohTrigger(RecalcTrigger,Trigger1Y)),NA())</f>
        <v>1.6648182027909943E-2</v>
      </c>
      <c r="Q1782" s="52">
        <f>IFERROR(_xll.qlIndexFixing(ONIndex1Y,I1782,TRUE,_xll.ohTrigger(RecalcTrigger,Trigger1Y)),NA())</f>
        <v>1.6605674216458866E-2</v>
      </c>
    </row>
    <row r="1783" spans="2:17" x14ac:dyDescent="0.2">
      <c r="B1783" s="46" t="s">
        <v>42</v>
      </c>
      <c r="D1783" s="49">
        <f>_xll.qlCalendarAdvance(Calendar,$D1782,B1783,"f",FALSE)</f>
        <v>51869</v>
      </c>
      <c r="E1783" s="49">
        <f>_xll.qlInterestRateIndexValueDate(IndexON,D1783)</f>
        <v>51869</v>
      </c>
      <c r="F1783" s="52">
        <f>IFERROR(_xll.qlIndexFixing(IndexON,D1783,TRUE,_xll.ohTrigger(RecalcTrigger,TriggerON)),NA())</f>
        <v>1.5787097476307466E-2</v>
      </c>
      <c r="H1783" s="49">
        <f>_xll.qlCalendarAdvance(Calendar,$H1782,B1783,"f",FALSE)</f>
        <v>51869</v>
      </c>
      <c r="I1783" s="49">
        <f>_xll.qlInterestRateIndexValueDate(Index1M,$H1783)</f>
        <v>51873</v>
      </c>
      <c r="J1783" s="52">
        <f>IFERROR(_xll.qlIndexFixing(Index1M,$H1783,TRUE,_xll.ohTrigger(RecalcTrigger,Trigger1M)),NA())</f>
        <v>1.5836151079157684E-2</v>
      </c>
      <c r="K1783" s="52">
        <f>IFERROR(_xll.qlIndexFixing(ONIndex1M,I1783,TRUE,_xll.ohTrigger(RecalcTrigger,Trigger1M)),NA())</f>
        <v>1.5827795078822149E-2</v>
      </c>
      <c r="L1783" s="52">
        <f>IFERROR(_xll.qlIndexFixing(Index3M,H1783,TRUE,_xll.ohTrigger(RecalcTrigger,Trigger3M)),NA())</f>
        <v>1.6130432484259698E-2</v>
      </c>
      <c r="M1783" s="52">
        <f>IFERROR(_xll.qlIndexFixing(ONIndex3M,I1783,TRUE,_xll.ohTrigger(RecalcTrigger,Trigger3M)),NA())</f>
        <v>1.6109829128216901E-2</v>
      </c>
      <c r="N1783" s="52">
        <f>IFERROR(_xll.qlIndexFixing(Index6M,$H1783,TRUE,_xll.ohTrigger(RecalcTrigger,Trigger6M)),NA())</f>
        <v>1.6224165131981771E-2</v>
      </c>
      <c r="O1783" s="52">
        <f>IFERROR(_xll.qlIndexFixing(ONIndex6M,I1783,TRUE,_xll.ohTrigger(RecalcTrigger,Trigger6M)),NA())</f>
        <v>1.6179651089309743E-2</v>
      </c>
      <c r="P1783" s="52">
        <f>IFERROR(_xll.qlIndexFixing(Index1Y,$H1783,TRUE,_xll.ohTrigger(RecalcTrigger,Trigger1Y)),NA())</f>
        <v>1.6644762048273028E-2</v>
      </c>
      <c r="Q1783" s="52">
        <f>IFERROR(_xll.qlIndexFixing(ONIndex1Y,I1783,TRUE,_xll.ohTrigger(RecalcTrigger,Trigger1Y)),NA())</f>
        <v>1.6601726834304387E-2</v>
      </c>
    </row>
    <row r="1784" spans="2:17" x14ac:dyDescent="0.2">
      <c r="B1784" s="46" t="s">
        <v>42</v>
      </c>
      <c r="D1784" s="49">
        <f>_xll.qlCalendarAdvance(Calendar,$D1783,B1784,"f",FALSE)</f>
        <v>51876</v>
      </c>
      <c r="E1784" s="49">
        <f>_xll.qlInterestRateIndexValueDate(IndexON,D1784)</f>
        <v>51876</v>
      </c>
      <c r="F1784" s="52">
        <f>IFERROR(_xll.qlIndexFixing(IndexON,D1784,TRUE,_xll.ohTrigger(RecalcTrigger,TriggerON)),NA())</f>
        <v>1.5785055783466007E-2</v>
      </c>
      <c r="H1784" s="49">
        <f>_xll.qlCalendarAdvance(Calendar,$H1783,B1784,"f",FALSE)</f>
        <v>51876</v>
      </c>
      <c r="I1784" s="49">
        <f>_xll.qlInterestRateIndexValueDate(Index1M,$H1784)</f>
        <v>51880</v>
      </c>
      <c r="J1784" s="52">
        <f>IFERROR(_xll.qlIndexFixing(Index1M,$H1784,TRUE,_xll.ohTrigger(RecalcTrigger,Trigger1M)),NA())</f>
        <v>1.5835044336277117E-2</v>
      </c>
      <c r="K1784" s="52">
        <f>IFERROR(_xll.qlIndexFixing(ONIndex1M,I1784,TRUE,_xll.ohTrigger(RecalcTrigger,Trigger1M)),NA())</f>
        <v>1.5826658182245268E-2</v>
      </c>
      <c r="L1784" s="52">
        <f>IFERROR(_xll.qlIndexFixing(Index3M,H1784,TRUE,_xll.ohTrigger(RecalcTrigger,Trigger3M)),NA())</f>
        <v>1.6128321464172757E-2</v>
      </c>
      <c r="M1784" s="52">
        <f>IFERROR(_xll.qlIndexFixing(ONIndex3M,I1784,TRUE,_xll.ohTrigger(RecalcTrigger,Trigger3M)),NA())</f>
        <v>1.6107821799753452E-2</v>
      </c>
      <c r="N1784" s="52">
        <f>IFERROR(_xll.qlIndexFixing(Index6M,$H1784,TRUE,_xll.ohTrigger(RecalcTrigger,Trigger6M)),NA())</f>
        <v>1.6222593484783974E-2</v>
      </c>
      <c r="O1784" s="52">
        <f>IFERROR(_xll.qlIndexFixing(ONIndex6M,I1784,TRUE,_xll.ohTrigger(RecalcTrigger,Trigger6M)),NA())</f>
        <v>1.6177803019612469E-2</v>
      </c>
      <c r="P1784" s="52">
        <f>IFERROR(_xll.qlIndexFixing(Index1Y,$H1784,TRUE,_xll.ohTrigger(RecalcTrigger,Trigger1Y)),NA())</f>
        <v>1.6641386715107186E-2</v>
      </c>
      <c r="Q1784" s="52">
        <f>IFERROR(_xll.qlIndexFixing(ONIndex1Y,I1784,TRUE,_xll.ohTrigger(RecalcTrigger,Trigger1Y)),NA())</f>
        <v>1.6597307658638982E-2</v>
      </c>
    </row>
    <row r="1785" spans="2:17" x14ac:dyDescent="0.2">
      <c r="B1785" s="46" t="s">
        <v>42</v>
      </c>
      <c r="D1785" s="49">
        <f>_xll.qlCalendarAdvance(Calendar,$D1784,B1785,"f",FALSE)</f>
        <v>51883</v>
      </c>
      <c r="E1785" s="49">
        <f>_xll.qlInterestRateIndexValueDate(IndexON,D1785)</f>
        <v>51883</v>
      </c>
      <c r="F1785" s="52">
        <f>IFERROR(_xll.qlIndexFixing(IndexON,D1785,TRUE,_xll.ohTrigger(RecalcTrigger,TriggerON)),NA())</f>
        <v>1.5783037460650462E-2</v>
      </c>
      <c r="H1785" s="49">
        <f>_xll.qlCalendarAdvance(Calendar,$H1784,B1785,"f",FALSE)</f>
        <v>51883</v>
      </c>
      <c r="I1785" s="49">
        <f>_xll.qlInterestRateIndexValueDate(Index1M,$H1785)</f>
        <v>51887</v>
      </c>
      <c r="J1785" s="52">
        <f>IFERROR(_xll.qlIndexFixing(Index1M,$H1785,TRUE,_xll.ohTrigger(RecalcTrigger,Trigger1M)),NA())</f>
        <v>1.5833954701002205E-2</v>
      </c>
      <c r="K1785" s="52">
        <f>IFERROR(_xll.qlIndexFixing(ONIndex1M,I1785,TRUE,_xll.ohTrigger(RecalcTrigger,Trigger1M)),NA())</f>
        <v>1.5825538252336457E-2</v>
      </c>
      <c r="L1785" s="52">
        <f>IFERROR(_xll.qlIndexFixing(Index3M,H1785,TRUE,_xll.ohTrigger(RecalcTrigger,Trigger3M)),NA())</f>
        <v>1.6126461739751186E-2</v>
      </c>
      <c r="M1785" s="52">
        <f>IFERROR(_xll.qlIndexFixing(ONIndex3M,I1785,TRUE,_xll.ohTrigger(RecalcTrigger,Trigger3M)),NA())</f>
        <v>1.6105836073290192E-2</v>
      </c>
      <c r="N1785" s="52">
        <f>IFERROR(_xll.qlIndexFixing(Index6M,$H1785,TRUE,_xll.ohTrigger(RecalcTrigger,Trigger6M)),NA())</f>
        <v>1.6221045371132999E-2</v>
      </c>
      <c r="O1785" s="52">
        <f>IFERROR(_xll.qlIndexFixing(ONIndex6M,I1785,TRUE,_xll.ohTrigger(RecalcTrigger,Trigger6M)),NA())</f>
        <v>1.6175977332970604E-2</v>
      </c>
      <c r="P1785" s="52">
        <f>IFERROR(_xll.qlIndexFixing(Index1Y,$H1785,TRUE,_xll.ohTrigger(RecalcTrigger,Trigger1Y)),NA())</f>
        <v>1.6638056172474706E-2</v>
      </c>
      <c r="Q1785" s="52">
        <f>IFERROR(_xll.qlIndexFixing(ONIndex1Y,I1785,TRUE,_xll.ohTrigger(RecalcTrigger,Trigger1Y)),NA())</f>
        <v>1.6592928866749901E-2</v>
      </c>
    </row>
    <row r="1786" spans="2:17" x14ac:dyDescent="0.2">
      <c r="B1786" s="46" t="s">
        <v>42</v>
      </c>
      <c r="D1786" s="49">
        <f>_xll.qlCalendarAdvance(Calendar,$D1785,B1786,"f",FALSE)</f>
        <v>51890</v>
      </c>
      <c r="E1786" s="49">
        <f>_xll.qlInterestRateIndexValueDate(IndexON,D1786)</f>
        <v>51890</v>
      </c>
      <c r="F1786" s="52">
        <f>IFERROR(_xll.qlIndexFixing(IndexON,D1786,TRUE,_xll.ohTrigger(RecalcTrigger,TriggerON)),NA())</f>
        <v>1.5781042598188577E-2</v>
      </c>
      <c r="H1786" s="49">
        <f>_xll.qlCalendarAdvance(Calendar,$H1785,B1786,"f",FALSE)</f>
        <v>51890</v>
      </c>
      <c r="I1786" s="49">
        <f>_xll.qlInterestRateIndexValueDate(Index1M,$H1786)</f>
        <v>51894</v>
      </c>
      <c r="J1786" s="52">
        <f>IFERROR(_xll.qlIndexFixing(Index1M,$H1786,TRUE,_xll.ohTrigger(RecalcTrigger,Trigger1M)),NA())</f>
        <v>1.5832882237132233E-2</v>
      </c>
      <c r="K1786" s="52">
        <f>IFERROR(_xll.qlIndexFixing(ONIndex1M,I1786,TRUE,_xll.ohTrigger(RecalcTrigger,Trigger1M)),NA())</f>
        <v>1.5824435352804755E-2</v>
      </c>
      <c r="L1786" s="52">
        <f>IFERROR(_xll.qlIndexFixing(Index3M,H1786,TRUE,_xll.ohTrigger(RecalcTrigger,Trigger3M)),NA())</f>
        <v>1.612462426319361E-2</v>
      </c>
      <c r="M1786" s="52">
        <f>IFERROR(_xll.qlIndexFixing(ONIndex3M,I1786,TRUE,_xll.ohTrigger(RecalcTrigger,Trigger3M)),NA())</f>
        <v>1.6103872027724009E-2</v>
      </c>
      <c r="N1786" s="52">
        <f>IFERROR(_xll.qlIndexFixing(Index6M,$H1786,TRUE,_xll.ohTrigger(RecalcTrigger,Trigger6M)),NA())</f>
        <v>1.6219520867948534E-2</v>
      </c>
      <c r="O1786" s="52">
        <f>IFERROR(_xll.qlIndexFixing(ONIndex6M,I1786,TRUE,_xll.ohTrigger(RecalcTrigger,Trigger6M)),NA())</f>
        <v>1.6174174105882955E-2</v>
      </c>
      <c r="P1786" s="52">
        <f>IFERROR(_xll.qlIndexFixing(Index1Y,$H1786,TRUE,_xll.ohTrigger(RecalcTrigger,Trigger1Y)),NA())</f>
        <v>1.663477056444183E-2</v>
      </c>
      <c r="Q1786" s="52">
        <f>IFERROR(_xll.qlIndexFixing(ONIndex1Y,I1786,TRUE,_xll.ohTrigger(RecalcTrigger,Trigger1Y)),NA())</f>
        <v>1.6588590600763453E-2</v>
      </c>
    </row>
    <row r="1787" spans="2:17" x14ac:dyDescent="0.2">
      <c r="B1787" s="46" t="s">
        <v>42</v>
      </c>
      <c r="D1787" s="49">
        <f>_xll.qlCalendarAdvance(Calendar,$D1786,B1787,"f",FALSE)</f>
        <v>51897</v>
      </c>
      <c r="E1787" s="49">
        <f>_xll.qlInterestRateIndexValueDate(IndexON,D1787)</f>
        <v>51897</v>
      </c>
      <c r="F1787" s="52">
        <f>IFERROR(_xll.qlIndexFixing(IndexON,D1787,TRUE,_xll.ohTrigger(RecalcTrigger,TriggerON)),NA())</f>
        <v>1.5779071286408097E-2</v>
      </c>
      <c r="H1787" s="49">
        <f>_xll.qlCalendarAdvance(Calendar,$H1786,B1787,"f",FALSE)</f>
        <v>51897</v>
      </c>
      <c r="I1787" s="49">
        <f>_xll.qlInterestRateIndexValueDate(Index1M,$H1787)</f>
        <v>51901</v>
      </c>
      <c r="J1787" s="52">
        <f>IFERROR(_xll.qlIndexFixing(Index1M,$H1787,TRUE,_xll.ohTrigger(RecalcTrigger,Trigger1M)),NA())</f>
        <v>1.5831005202603228E-2</v>
      </c>
      <c r="K1787" s="52">
        <f>IFERROR(_xll.qlIndexFixing(ONIndex1M,I1787,TRUE,_xll.ohTrigger(RecalcTrigger,Trigger1M)),NA())</f>
        <v>1.5823349547279264E-2</v>
      </c>
      <c r="L1787" s="52">
        <f>IFERROR(_xll.qlIndexFixing(Index3M,H1787,TRUE,_xll.ohTrigger(RecalcTrigger,Trigger3M)),NA())</f>
        <v>1.6122809113497283E-2</v>
      </c>
      <c r="M1787" s="52">
        <f>IFERROR(_xll.qlIndexFixing(ONIndex3M,I1787,TRUE,_xll.ohTrigger(RecalcTrigger,Trigger3M)),NA())</f>
        <v>1.6101929741472176E-2</v>
      </c>
      <c r="N1787" s="52">
        <f>IFERROR(_xll.qlIndexFixing(Index6M,$H1787,TRUE,_xll.ohTrigger(RecalcTrigger,Trigger6M)),NA())</f>
        <v>1.6218020052152914E-2</v>
      </c>
      <c r="O1787" s="52">
        <f>IFERROR(_xll.qlIndexFixing(ONIndex6M,I1787,TRUE,_xll.ohTrigger(RecalcTrigger,Trigger6M)),NA())</f>
        <v>1.6172393414528585E-2</v>
      </c>
      <c r="P1787" s="52">
        <f>IFERROR(_xll.qlIndexFixing(Index1Y,$H1787,TRUE,_xll.ohTrigger(RecalcTrigger,Trigger1Y)),NA())</f>
        <v>1.6631530035079833E-2</v>
      </c>
      <c r="Q1787" s="52">
        <f>IFERROR(_xll.qlIndexFixing(ONIndex1Y,I1787,TRUE,_xll.ohTrigger(RecalcTrigger,Trigger1Y)),NA())</f>
        <v>1.6584293002885886E-2</v>
      </c>
    </row>
    <row r="1788" spans="2:17" x14ac:dyDescent="0.2">
      <c r="B1788" s="46" t="s">
        <v>42</v>
      </c>
      <c r="D1788" s="49">
        <f>_xll.qlCalendarAdvance(Calendar,$D1787,B1788,"f",FALSE)</f>
        <v>51904</v>
      </c>
      <c r="E1788" s="49">
        <f>_xll.qlInterestRateIndexValueDate(IndexON,D1788)</f>
        <v>51904</v>
      </c>
      <c r="F1788" s="52">
        <f>IFERROR(_xll.qlIndexFixing(IndexON,D1788,TRUE,_xll.ohTrigger(RecalcTrigger,TriggerON)),NA())</f>
        <v>1.5777123615530186E-2</v>
      </c>
      <c r="H1788" s="49">
        <f>_xll.qlCalendarAdvance(Calendar,$H1787,B1788,"f",FALSE)</f>
        <v>51904</v>
      </c>
      <c r="I1788" s="49">
        <f>_xll.qlInterestRateIndexValueDate(Index1M,$H1788)</f>
        <v>51908</v>
      </c>
      <c r="J1788" s="52">
        <f>IFERROR(_xll.qlIndexFixing(Index1M,$H1788,TRUE,_xll.ohTrigger(RecalcTrigger,Trigger1M)),NA())</f>
        <v>1.5829963688362661E-2</v>
      </c>
      <c r="K1788" s="52">
        <f>IFERROR(_xll.qlIndexFixing(ONIndex1M,I1788,TRUE,_xll.ohTrigger(RecalcTrigger,Trigger1M)),NA())</f>
        <v>1.5822280899628893E-2</v>
      </c>
      <c r="L1788" s="52">
        <f>IFERROR(_xll.qlIndexFixing(Index3M,H1788,TRUE,_xll.ohTrigger(RecalcTrigger,Trigger3M)),NA())</f>
        <v>1.6121016369663899E-2</v>
      </c>
      <c r="M1788" s="52">
        <f>IFERROR(_xll.qlIndexFixing(ONIndex3M,I1788,TRUE,_xll.ohTrigger(RecalcTrigger,Trigger3M)),NA())</f>
        <v>1.6100009293511519E-2</v>
      </c>
      <c r="N1788" s="52">
        <f>IFERROR(_xll.qlIndexFixing(Index6M,$H1788,TRUE,_xll.ohTrigger(RecalcTrigger,Trigger6M)),NA())</f>
        <v>1.6216543000667154E-2</v>
      </c>
      <c r="O1788" s="52">
        <f>IFERROR(_xll.qlIndexFixing(ONIndex6M,I1788,TRUE,_xll.ohTrigger(RecalcTrigger,Trigger6M)),NA())</f>
        <v>1.6170635335406303E-2</v>
      </c>
      <c r="P1788" s="52">
        <f>IFERROR(_xll.qlIndexFixing(Index1Y,$H1788,TRUE,_xll.ohTrigger(RecalcTrigger,Trigger1Y)),NA())</f>
        <v>1.6628334728463052E-2</v>
      </c>
      <c r="Q1788" s="52">
        <f>IFERROR(_xll.qlIndexFixing(ONIndex1Y,I1788,TRUE,_xll.ohTrigger(RecalcTrigger,Trigger1Y)),NA())</f>
        <v>1.658003621524351E-2</v>
      </c>
    </row>
    <row r="1789" spans="2:17" x14ac:dyDescent="0.2">
      <c r="B1789" s="46" t="s">
        <v>42</v>
      </c>
      <c r="D1789" s="49">
        <f>_xll.qlCalendarAdvance(Calendar,$D1788,B1789,"f",FALSE)</f>
        <v>51911</v>
      </c>
      <c r="E1789" s="49">
        <f>_xll.qlInterestRateIndexValueDate(IndexON,D1789)</f>
        <v>51911</v>
      </c>
      <c r="F1789" s="52">
        <f>IFERROR(_xll.qlIndexFixing(IndexON,D1789,TRUE,_xll.ohTrigger(RecalcTrigger,TriggerON)),NA())</f>
        <v>1.577519967588259E-2</v>
      </c>
      <c r="H1789" s="49">
        <f>_xll.qlCalendarAdvance(Calendar,$H1788,B1789,"f",FALSE)</f>
        <v>51911</v>
      </c>
      <c r="I1789" s="49">
        <f>_xll.qlInterestRateIndexValueDate(Index1M,$H1789)</f>
        <v>51915</v>
      </c>
      <c r="J1789" s="52">
        <f>IFERROR(_xll.qlIndexFixing(Index1M,$H1789,TRUE,_xll.ohTrigger(RecalcTrigger,Trigger1M)),NA())</f>
        <v>1.5828939520960348E-2</v>
      </c>
      <c r="K1789" s="52">
        <f>IFERROR(_xll.qlIndexFixing(ONIndex1M,I1789,TRUE,_xll.ohTrigger(RecalcTrigger,Trigger1M)),NA())</f>
        <v>1.5821229473402809E-2</v>
      </c>
      <c r="L1789" s="52">
        <f>IFERROR(_xll.qlIndexFixing(Index3M,H1789,TRUE,_xll.ohTrigger(RecalcTrigger,Trigger3M)),NA())</f>
        <v>1.6119246110694263E-2</v>
      </c>
      <c r="M1789" s="52">
        <f>IFERROR(_xll.qlIndexFixing(ONIndex3M,I1789,TRUE,_xll.ohTrigger(RecalcTrigger,Trigger3M)),NA())</f>
        <v>1.6098110762499118E-2</v>
      </c>
      <c r="N1789" s="52">
        <f>IFERROR(_xll.qlIndexFixing(Index6M,$H1789,TRUE,_xll.ohTrigger(RecalcTrigger,Trigger6M)),NA())</f>
        <v>1.6215089790414909E-2</v>
      </c>
      <c r="O1789" s="52">
        <f>IFERROR(_xll.qlIndexFixing(ONIndex6M,I1789,TRUE,_xll.ohTrigger(RecalcTrigger,Trigger6M)),NA())</f>
        <v>1.6168899944775106E-2</v>
      </c>
      <c r="P1789" s="52">
        <f>IFERROR(_xll.qlIndexFixing(Index1Y,$H1789,TRUE,_xll.ohTrigger(RecalcTrigger,Trigger1Y)),NA())</f>
        <v>1.6625184788671091E-2</v>
      </c>
      <c r="Q1789" s="52">
        <f>IFERROR(_xll.qlIndexFixing(ONIndex1Y,I1789,TRUE,_xll.ohTrigger(RecalcTrigger,Trigger1Y)),NA())</f>
        <v>1.65758203798827E-2</v>
      </c>
    </row>
    <row r="1790" spans="2:17" x14ac:dyDescent="0.2">
      <c r="B1790" s="46" t="s">
        <v>42</v>
      </c>
      <c r="D1790" s="49">
        <f>_xll.qlCalendarAdvance(Calendar,$D1789,B1790,"f",FALSE)</f>
        <v>51918</v>
      </c>
      <c r="E1790" s="49">
        <f>_xll.qlInterestRateIndexValueDate(IndexON,D1790)</f>
        <v>51918</v>
      </c>
      <c r="F1790" s="52">
        <f>IFERROR(_xll.qlIndexFixing(IndexON,D1790,TRUE,_xll.ohTrigger(RecalcTrigger,TriggerON)),NA())</f>
        <v>1.577329955763318E-2</v>
      </c>
      <c r="H1790" s="49">
        <f>_xll.qlCalendarAdvance(Calendar,$H1789,B1790,"f",FALSE)</f>
        <v>51918</v>
      </c>
      <c r="I1790" s="49">
        <f>_xll.qlInterestRateIndexValueDate(Index1M,$H1790)</f>
        <v>51922</v>
      </c>
      <c r="J1790" s="52">
        <f>IFERROR(_xll.qlIndexFixing(Index1M,$H1790,TRUE,_xll.ohTrigger(RecalcTrigger,Trigger1M)),NA())</f>
        <v>1.5827932764188115E-2</v>
      </c>
      <c r="K1790" s="52">
        <f>IFERROR(_xll.qlIndexFixing(ONIndex1M,I1790,TRUE,_xll.ohTrigger(RecalcTrigger,Trigger1M)),NA())</f>
        <v>1.5820195332469922E-2</v>
      </c>
      <c r="L1790" s="52">
        <f>IFERROR(_xll.qlIndexFixing(Index3M,H1790,TRUE,_xll.ohTrigger(RecalcTrigger,Trigger3M)),NA())</f>
        <v>1.6117498415588294E-2</v>
      </c>
      <c r="M1790" s="52">
        <f>IFERROR(_xll.qlIndexFixing(ONIndex3M,I1790,TRUE,_xll.ohTrigger(RecalcTrigger,Trigger3M)),NA())</f>
        <v>1.6096234227092054E-2</v>
      </c>
      <c r="N1790" s="52">
        <f>IFERROR(_xll.qlIndexFixing(Index6M,$H1790,TRUE,_xll.ohTrigger(RecalcTrigger,Trigger6M)),NA())</f>
        <v>1.621366049831631E-2</v>
      </c>
      <c r="O1790" s="52">
        <f>IFERROR(_xll.qlIndexFixing(ONIndex6M,I1790,TRUE,_xll.ohTrigger(RecalcTrigger,Trigger6M)),NA())</f>
        <v>1.6167187319133802E-2</v>
      </c>
      <c r="P1790" s="52">
        <f>IFERROR(_xll.qlIndexFixing(Index1Y,$H1790,TRUE,_xll.ohTrigger(RecalcTrigger,Trigger1Y)),NA())</f>
        <v>1.6622080359787052E-2</v>
      </c>
      <c r="Q1790" s="52">
        <f>IFERROR(_xll.qlIndexFixing(ONIndex1Y,I1790,TRUE,_xll.ohTrigger(RecalcTrigger,Trigger1Y)),NA())</f>
        <v>1.6571645639009702E-2</v>
      </c>
    </row>
    <row r="1791" spans="2:17" x14ac:dyDescent="0.2">
      <c r="B1791" s="46" t="s">
        <v>42</v>
      </c>
      <c r="D1791" s="49">
        <f>_xll.qlCalendarAdvance(Calendar,$D1790,B1791,"f",FALSE)</f>
        <v>51925</v>
      </c>
      <c r="E1791" s="49">
        <f>_xll.qlInterestRateIndexValueDate(IndexON,D1791)</f>
        <v>51925</v>
      </c>
      <c r="F1791" s="52">
        <f>IFERROR(_xll.qlIndexFixing(IndexON,D1791,TRUE,_xll.ohTrigger(RecalcTrigger,TriggerON)),NA())</f>
        <v>1.5771423351162994E-2</v>
      </c>
      <c r="H1791" s="49">
        <f>_xll.qlCalendarAdvance(Calendar,$H1790,B1791,"f",FALSE)</f>
        <v>51925</v>
      </c>
      <c r="I1791" s="49">
        <f>_xll.qlInterestRateIndexValueDate(Index1M,$H1791)</f>
        <v>51929</v>
      </c>
      <c r="J1791" s="52">
        <f>IFERROR(_xll.qlIndexFixing(Index1M,$H1791,TRUE,_xll.ohTrigger(RecalcTrigger,Trigger1M)),NA())</f>
        <v>1.5828896445342418E-2</v>
      </c>
      <c r="K1791" s="52">
        <f>IFERROR(_xll.qlIndexFixing(ONIndex1M,I1791,TRUE,_xll.ohTrigger(RecalcTrigger,Trigger1M)),NA())</f>
        <v>1.5819178540459333E-2</v>
      </c>
      <c r="L1791" s="52">
        <f>IFERROR(_xll.qlIndexFixing(Index3M,H1791,TRUE,_xll.ohTrigger(RecalcTrigger,Trigger3M)),NA())</f>
        <v>1.611625628915949E-2</v>
      </c>
      <c r="M1791" s="52">
        <f>IFERROR(_xll.qlIndexFixing(ONIndex3M,I1791,TRUE,_xll.ohTrigger(RecalcTrigger,Trigger3M)),NA())</f>
        <v>1.6094379766027345E-2</v>
      </c>
      <c r="N1791" s="52">
        <f>IFERROR(_xll.qlIndexFixing(Index6M,$H1791,TRUE,_xll.ohTrigger(RecalcTrigger,Trigger6M)),NA())</f>
        <v>1.6213071827344164E-2</v>
      </c>
      <c r="O1791" s="52">
        <f>IFERROR(_xll.qlIndexFixing(ONIndex6M,I1791,TRUE,_xll.ohTrigger(RecalcTrigger,Trigger6M)),NA())</f>
        <v>1.6165497534581519E-2</v>
      </c>
      <c r="P1791" s="52">
        <f>IFERROR(_xll.qlIndexFixing(Index1Y,$H1791,TRUE,_xll.ohTrigger(RecalcTrigger,Trigger1Y)),NA())</f>
        <v>1.6619021585899067E-2</v>
      </c>
      <c r="Q1791" s="52">
        <f>IFERROR(_xll.qlIndexFixing(ONIndex1Y,I1791,TRUE,_xll.ohTrigger(RecalcTrigger,Trigger1Y)),NA())</f>
        <v>1.6567512134670892E-2</v>
      </c>
    </row>
    <row r="1792" spans="2:17" x14ac:dyDescent="0.2">
      <c r="B1792" s="46" t="s">
        <v>42</v>
      </c>
      <c r="D1792" s="49">
        <f>_xll.qlCalendarAdvance(Calendar,$D1791,B1792,"f",FALSE)</f>
        <v>51932</v>
      </c>
      <c r="E1792" s="49">
        <f>_xll.qlInterestRateIndexValueDate(IndexON,D1792)</f>
        <v>51932</v>
      </c>
      <c r="F1792" s="52">
        <f>IFERROR(_xll.qlIndexFixing(IndexON,D1792,TRUE,_xll.ohTrigger(RecalcTrigger,TriggerON)),NA())</f>
        <v>1.5769571146719841E-2</v>
      </c>
      <c r="H1792" s="49">
        <f>_xll.qlCalendarAdvance(Calendar,$H1791,B1792,"f",FALSE)</f>
        <v>51932</v>
      </c>
      <c r="I1792" s="49">
        <f>_xll.qlInterestRateIndexValueDate(Index1M,$H1792)</f>
        <v>51936</v>
      </c>
      <c r="J1792" s="52">
        <f>IFERROR(_xll.qlIndexFixing(Index1M,$H1792,TRUE,_xll.ohTrigger(RecalcTrigger,Trigger1M)),NA())</f>
        <v>1.5826811626215055E-2</v>
      </c>
      <c r="K1792" s="52">
        <f>IFERROR(_xll.qlIndexFixing(ONIndex1M,I1792,TRUE,_xll.ohTrigger(RecalcTrigger,Trigger1M)),NA())</f>
        <v>1.5818179161080081E-2</v>
      </c>
      <c r="L1792" s="52">
        <f>IFERROR(_xll.qlIndexFixing(Index3M,H1792,TRUE,_xll.ohTrigger(RecalcTrigger,Trigger3M)),NA())</f>
        <v>1.6114557083862151E-2</v>
      </c>
      <c r="M1792" s="52">
        <f>IFERROR(_xll.qlIndexFixing(ONIndex3M,I1792,TRUE,_xll.ohTrigger(RecalcTrigger,Trigger3M)),NA())</f>
        <v>1.609254745796207E-2</v>
      </c>
      <c r="N1792" s="52">
        <f>IFERROR(_xll.qlIndexFixing(Index6M,$H1792,TRUE,_xll.ohTrigger(RecalcTrigger,Trigger6M)),NA())</f>
        <v>1.6211695657134203E-2</v>
      </c>
      <c r="O1792" s="52">
        <f>IFERROR(_xll.qlIndexFixing(ONIndex6M,I1792,TRUE,_xll.ohTrigger(RecalcTrigger,Trigger6M)),NA())</f>
        <v>1.6163830667696999E-2</v>
      </c>
      <c r="P1792" s="52">
        <f>IFERROR(_xll.qlIndexFixing(Index1Y,$H1792,TRUE,_xll.ohTrigger(RecalcTrigger,Trigger1Y)),NA())</f>
        <v>1.6616008611098781E-2</v>
      </c>
      <c r="Q1792" s="52">
        <f>IFERROR(_xll.qlIndexFixing(ONIndex1Y,I1792,TRUE,_xll.ohTrigger(RecalcTrigger,Trigger1Y)),NA())</f>
        <v>1.6563420008912644E-2</v>
      </c>
    </row>
    <row r="1793" spans="2:17" x14ac:dyDescent="0.2">
      <c r="B1793" s="46" t="s">
        <v>42</v>
      </c>
      <c r="D1793" s="49">
        <f>_xll.qlCalendarAdvance(Calendar,$D1792,B1793,"f",FALSE)</f>
        <v>51939</v>
      </c>
      <c r="E1793" s="49">
        <f>_xll.qlInterestRateIndexValueDate(IndexON,D1793)</f>
        <v>51939</v>
      </c>
      <c r="F1793" s="52">
        <f>IFERROR(_xll.qlIndexFixing(IndexON,D1793,TRUE,_xll.ohTrigger(RecalcTrigger,TriggerON)),NA())</f>
        <v>1.5767743034578174E-2</v>
      </c>
      <c r="H1793" s="49">
        <f>_xll.qlCalendarAdvance(Calendar,$H1792,B1793,"f",FALSE)</f>
        <v>51939</v>
      </c>
      <c r="I1793" s="49">
        <f>_xll.qlInterestRateIndexValueDate(Index1M,$H1793)</f>
        <v>51943</v>
      </c>
      <c r="J1793" s="52">
        <f>IFERROR(_xll.qlIndexFixing(Index1M,$H1793,TRUE,_xll.ohTrigger(RecalcTrigger,Trigger1M)),NA())</f>
        <v>1.5825861148572658E-2</v>
      </c>
      <c r="K1793" s="52">
        <f>IFERROR(_xll.qlIndexFixing(ONIndex1M,I1793,TRUE,_xll.ohTrigger(RecalcTrigger,Trigger1M)),NA())</f>
        <v>1.5817197258041205E-2</v>
      </c>
      <c r="L1793" s="52">
        <f>IFERROR(_xll.qlIndexFixing(Index3M,H1793,TRUE,_xll.ohTrigger(RecalcTrigger,Trigger3M)),NA())</f>
        <v>1.6112880692770122E-2</v>
      </c>
      <c r="M1793" s="52">
        <f>IFERROR(_xll.qlIndexFixing(ONIndex3M,I1793,TRUE,_xll.ohTrigger(RecalcTrigger,Trigger3M)),NA())</f>
        <v>1.6090737381713183E-2</v>
      </c>
      <c r="N1793" s="52">
        <f>IFERROR(_xll.qlIndexFixing(Index6M,$H1793,TRUE,_xll.ohTrigger(RecalcTrigger,Trigger6M)),NA())</f>
        <v>1.621034365560434E-2</v>
      </c>
      <c r="O1793" s="52">
        <f>IFERROR(_xll.qlIndexFixing(ONIndex6M,I1793,TRUE,_xll.ohTrigger(RecalcTrigger,Trigger6M)),NA())</f>
        <v>1.6162186794739242E-2</v>
      </c>
      <c r="P1793" s="52">
        <f>IFERROR(_xll.qlIndexFixing(Index1Y,$H1793,TRUE,_xll.ohTrigger(RecalcTrigger,Trigger1Y)),NA())</f>
        <v>1.6613041579483973E-2</v>
      </c>
      <c r="Q1793" s="52">
        <f>IFERROR(_xll.qlIndexFixing(ONIndex1Y,I1793,TRUE,_xll.ohTrigger(RecalcTrigger,Trigger1Y)),NA())</f>
        <v>1.655936940402114E-2</v>
      </c>
    </row>
    <row r="1794" spans="2:17" x14ac:dyDescent="0.2">
      <c r="B1794" s="46" t="s">
        <v>42</v>
      </c>
      <c r="D1794" s="49">
        <f>_xll.qlCalendarAdvance(Calendar,$D1793,B1794,"f",FALSE)</f>
        <v>51946</v>
      </c>
      <c r="E1794" s="49">
        <f>_xll.qlInterestRateIndexValueDate(IndexON,D1794)</f>
        <v>51946</v>
      </c>
      <c r="F1794" s="52">
        <f>IFERROR(_xll.qlIndexFixing(IndexON,D1794,TRUE,_xll.ohTrigger(RecalcTrigger,TriggerON)),NA())</f>
        <v>1.576593910501245E-2</v>
      </c>
      <c r="H1794" s="49">
        <f>_xll.qlCalendarAdvance(Calendar,$H1793,B1794,"f",FALSE)</f>
        <v>51946</v>
      </c>
      <c r="I1794" s="49">
        <f>_xll.qlInterestRateIndexValueDate(Index1M,$H1794)</f>
        <v>51950</v>
      </c>
      <c r="J1794" s="52">
        <f>IFERROR(_xll.qlIndexFixing(Index1M,$H1794,TRUE,_xll.ohTrigger(RecalcTrigger,Trigger1M)),NA())</f>
        <v>1.5824928352734666E-2</v>
      </c>
      <c r="K1794" s="52">
        <f>IFERROR(_xll.qlIndexFixing(ONIndex1M,I1794,TRUE,_xll.ohTrigger(RecalcTrigger,Trigger1M)),NA())</f>
        <v>1.5816232895211613E-2</v>
      </c>
      <c r="L1794" s="52">
        <f>IFERROR(_xll.qlIndexFixing(Index3M,H1794,TRUE,_xll.ohTrigger(RecalcTrigger,Trigger3M)),NA())</f>
        <v>1.6111227194893243E-2</v>
      </c>
      <c r="M1794" s="52">
        <f>IFERROR(_xll.qlIndexFixing(ONIndex3M,I1794,TRUE,_xll.ohTrigger(RecalcTrigger,Trigger3M)),NA())</f>
        <v>1.60889496160177E-2</v>
      </c>
      <c r="N1794" s="52">
        <f>IFERROR(_xll.qlIndexFixing(Index6M,$H1794,TRUE,_xll.ohTrigger(RecalcTrigger,Trigger6M)),NA())</f>
        <v>1.6209015899688258E-2</v>
      </c>
      <c r="O1794" s="52">
        <f>IFERROR(_xll.qlIndexFixing(ONIndex6M,I1794,TRUE,_xll.ohTrigger(RecalcTrigger,Trigger6M)),NA())</f>
        <v>1.6160565992047182E-2</v>
      </c>
      <c r="P1794" s="52">
        <f>IFERROR(_xll.qlIndexFixing(Index1Y,$H1794,TRUE,_xll.ohTrigger(RecalcTrigger,Trigger1Y)),NA())</f>
        <v>1.6610120635155479E-2</v>
      </c>
      <c r="Q1794" s="52">
        <f>IFERROR(_xll.qlIndexFixing(ONIndex1Y,I1794,TRUE,_xll.ohTrigger(RecalcTrigger,Trigger1Y)),NA())</f>
        <v>1.6555360462042756E-2</v>
      </c>
    </row>
    <row r="1795" spans="2:17" x14ac:dyDescent="0.2">
      <c r="B1795" s="46" t="s">
        <v>42</v>
      </c>
      <c r="D1795" s="49">
        <f>_xll.qlCalendarAdvance(Calendar,$D1794,B1795,"f",FALSE)</f>
        <v>51953</v>
      </c>
      <c r="E1795" s="49">
        <f>_xll.qlInterestRateIndexValueDate(IndexON,D1795)</f>
        <v>51953</v>
      </c>
      <c r="F1795" s="52">
        <f>IFERROR(_xll.qlIndexFixing(IndexON,D1795,TRUE,_xll.ohTrigger(RecalcTrigger,TriggerON)),NA())</f>
        <v>1.5764159448323767E-2</v>
      </c>
      <c r="H1795" s="49">
        <f>_xll.qlCalendarAdvance(Calendar,$H1794,B1795,"f",FALSE)</f>
        <v>51953</v>
      </c>
      <c r="I1795" s="49">
        <f>_xll.qlInterestRateIndexValueDate(Index1M,$H1795)</f>
        <v>51957</v>
      </c>
      <c r="J1795" s="52">
        <f>IFERROR(_xll.qlIndexFixing(Index1M,$H1795,TRUE,_xll.ohTrigger(RecalcTrigger,Trigger1M)),NA())</f>
        <v>1.5824013302500373E-2</v>
      </c>
      <c r="K1795" s="52">
        <f>IFERROR(_xll.qlIndexFixing(ONIndex1M,I1795,TRUE,_xll.ohTrigger(RecalcTrigger,Trigger1M)),NA())</f>
        <v>1.5816408824658623E-2</v>
      </c>
      <c r="L1795" s="52">
        <f>IFERROR(_xll.qlIndexFixing(Index3M,H1795,TRUE,_xll.ohTrigger(RecalcTrigger,Trigger3M)),NA())</f>
        <v>1.6109348836539705E-2</v>
      </c>
      <c r="M1795" s="52">
        <f>IFERROR(_xll.qlIndexFixing(ONIndex3M,I1795,TRUE,_xll.ohTrigger(RecalcTrigger,Trigger3M)),NA())</f>
        <v>1.608812216722022E-2</v>
      </c>
      <c r="N1795" s="52">
        <f>IFERROR(_xll.qlIndexFixing(Index6M,$H1795,TRUE,_xll.ohTrigger(RecalcTrigger,Trigger6M)),NA())</f>
        <v>1.6207433305770239E-2</v>
      </c>
      <c r="O1795" s="52">
        <f>IFERROR(_xll.qlIndexFixing(ONIndex6M,I1795,TRUE,_xll.ohTrigger(RecalcTrigger,Trigger6M)),NA())</f>
        <v>1.6159967207105552E-2</v>
      </c>
      <c r="P1795" s="52">
        <f>IFERROR(_xll.qlIndexFixing(Index1Y,$H1795,TRUE,_xll.ohTrigger(RecalcTrigger,Trigger1Y)),NA())</f>
        <v>1.660724592221962E-2</v>
      </c>
      <c r="Q1795" s="52">
        <f>IFERROR(_xll.qlIndexFixing(ONIndex1Y,I1795,TRUE,_xll.ohTrigger(RecalcTrigger,Trigger1Y)),NA())</f>
        <v>1.6551790212602668E-2</v>
      </c>
    </row>
    <row r="1796" spans="2:17" x14ac:dyDescent="0.2">
      <c r="B1796" s="46" t="s">
        <v>42</v>
      </c>
      <c r="D1796" s="49">
        <f>_xll.qlCalendarAdvance(Calendar,$D1795,B1796,"f",FALSE)</f>
        <v>51964</v>
      </c>
      <c r="E1796" s="49">
        <f>_xll.qlInterestRateIndexValueDate(IndexON,D1796)</f>
        <v>51964</v>
      </c>
      <c r="F1796" s="52">
        <f>IFERROR(_xll.qlIndexFixing(IndexON,D1796,TRUE,_xll.ohTrigger(RecalcTrigger,TriggerON)),NA())</f>
        <v>1.5760969167297745E-2</v>
      </c>
      <c r="H1796" s="49">
        <f>_xll.qlCalendarAdvance(Calendar,$H1795,B1796,"f",FALSE)</f>
        <v>51964</v>
      </c>
      <c r="I1796" s="49">
        <f>_xll.qlInterestRateIndexValueDate(Index1M,$H1796)</f>
        <v>51966</v>
      </c>
      <c r="J1796" s="52">
        <f>IFERROR(_xll.qlIndexFixing(Index1M,$H1796,TRUE,_xll.ohTrigger(RecalcTrigger,Trigger1M)),NA())</f>
        <v>1.5823148476341864E-2</v>
      </c>
      <c r="K1796" s="52">
        <f>IFERROR(_xll.qlIndexFixing(ONIndex1M,I1796,TRUE,_xll.ohTrigger(RecalcTrigger,Trigger1M)),NA())</f>
        <v>1.5813834092055501E-2</v>
      </c>
      <c r="L1796" s="52">
        <f>IFERROR(_xll.qlIndexFixing(Index3M,H1796,TRUE,_xll.ohTrigger(RecalcTrigger,Trigger3M)),NA())</f>
        <v>1.6107284283693658E-2</v>
      </c>
      <c r="M1796" s="52">
        <f>IFERROR(_xll.qlIndexFixing(ONIndex3M,I1796,TRUE,_xll.ohTrigger(RecalcTrigger,Trigger3M)),NA())</f>
        <v>1.6084455500937622E-2</v>
      </c>
      <c r="N1796" s="52">
        <f>IFERROR(_xll.qlIndexFixing(Index6M,$H1796,TRUE,_xll.ohTrigger(RecalcTrigger,Trigger6M)),NA())</f>
        <v>1.6205791123630898E-2</v>
      </c>
      <c r="O1796" s="52">
        <f>IFERROR(_xll.qlIndexFixing(ONIndex6M,I1796,TRUE,_xll.ohTrigger(RecalcTrigger,Trigger6M)),NA())</f>
        <v>1.6156504683157991E-2</v>
      </c>
      <c r="P1796" s="52">
        <f>IFERROR(_xll.qlIndexFixing(Index1Y,$H1796,TRUE,_xll.ohTrigger(RecalcTrigger,Trigger1Y)),NA())</f>
        <v>1.6603618026494855E-2</v>
      </c>
      <c r="Q1796" s="52">
        <f>IFERROR(_xll.qlIndexFixing(ONIndex1Y,I1796,TRUE,_xll.ohTrigger(RecalcTrigger,Trigger1Y)),NA())</f>
        <v>1.6545244057848407E-2</v>
      </c>
    </row>
    <row r="1797" spans="2:17" x14ac:dyDescent="0.2">
      <c r="B1797" s="46" t="s">
        <v>42</v>
      </c>
      <c r="D1797" s="49">
        <f>_xll.qlCalendarAdvance(Calendar,$D1796,B1797,"f",FALSE)</f>
        <v>51971</v>
      </c>
      <c r="E1797" s="49">
        <f>_xll.qlInterestRateIndexValueDate(IndexON,D1797)</f>
        <v>51971</v>
      </c>
      <c r="F1797" s="52">
        <f>IFERROR(_xll.qlIndexFixing(IndexON,D1797,TRUE,_xll.ohTrigger(RecalcTrigger,TriggerON)),NA())</f>
        <v>1.5759248984821284E-2</v>
      </c>
      <c r="H1797" s="49">
        <f>_xll.qlCalendarAdvance(Calendar,$H1796,B1797,"f",FALSE)</f>
        <v>51971</v>
      </c>
      <c r="I1797" s="49">
        <f>_xll.qlInterestRateIndexValueDate(Index1M,$H1797)</f>
        <v>51973</v>
      </c>
      <c r="J1797" s="52">
        <f>IFERROR(_xll.qlIndexFixing(Index1M,$H1797,TRUE,_xll.ohTrigger(RecalcTrigger,Trigger1M)),NA())</f>
        <v>1.5822275472532621E-2</v>
      </c>
      <c r="K1797" s="52">
        <f>IFERROR(_xll.qlIndexFixing(ONIndex1M,I1797,TRUE,_xll.ohTrigger(RecalcTrigger,Trigger1M)),NA())</f>
        <v>1.5812932892540488E-2</v>
      </c>
      <c r="L1797" s="52">
        <f>IFERROR(_xll.qlIndexFixing(Index3M,H1797,TRUE,_xll.ohTrigger(RecalcTrigger,Trigger3M)),NA())</f>
        <v>1.6105704964489893E-2</v>
      </c>
      <c r="M1797" s="52">
        <f>IFERROR(_xll.qlIndexFixing(ONIndex3M,I1797,TRUE,_xll.ohTrigger(RecalcTrigger,Trigger3M)),NA())</f>
        <v>1.6082748058110496E-2</v>
      </c>
      <c r="N1797" s="52">
        <f>IFERROR(_xll.qlIndexFixing(Index6M,$H1797,TRUE,_xll.ohTrigger(RecalcTrigger,Trigger6M)),NA())</f>
        <v>1.6204541853121344E-2</v>
      </c>
      <c r="O1797" s="52">
        <f>IFERROR(_xll.qlIndexFixing(ONIndex6M,I1797,TRUE,_xll.ohTrigger(RecalcTrigger,Trigger6M)),NA())</f>
        <v>1.6154966897738987E-2</v>
      </c>
      <c r="P1797" s="52">
        <f>IFERROR(_xll.qlIndexFixing(Index1Y,$H1797,TRUE,_xll.ohTrigger(RecalcTrigger,Trigger1Y)),NA())</f>
        <v>1.660084952647187E-2</v>
      </c>
      <c r="Q1797" s="52">
        <f>IFERROR(_xll.qlIndexFixing(ONIndex1Y,I1797,TRUE,_xll.ohTrigger(RecalcTrigger,Trigger1Y)),NA())</f>
        <v>1.6541385072317283E-2</v>
      </c>
    </row>
    <row r="1798" spans="2:17" x14ac:dyDescent="0.2">
      <c r="B1798" s="46" t="s">
        <v>42</v>
      </c>
      <c r="D1798" s="49">
        <f>_xll.qlCalendarAdvance(Calendar,$D1797,B1798,"f",FALSE)</f>
        <v>51978</v>
      </c>
      <c r="E1798" s="49">
        <f>_xll.qlInterestRateIndexValueDate(IndexON,D1798)</f>
        <v>51978</v>
      </c>
      <c r="F1798" s="52">
        <f>IFERROR(_xll.qlIndexFixing(IndexON,D1798,TRUE,_xll.ohTrigger(RecalcTrigger,TriggerON)),NA())</f>
        <v>1.5757553382522715E-2</v>
      </c>
      <c r="H1798" s="49">
        <f>_xll.qlCalendarAdvance(Calendar,$H1797,B1798,"f",FALSE)</f>
        <v>51978</v>
      </c>
      <c r="I1798" s="49">
        <f>_xll.qlInterestRateIndexValueDate(Index1M,$H1798)</f>
        <v>51980</v>
      </c>
      <c r="J1798" s="52">
        <f>IFERROR(_xll.qlIndexFixing(Index1M,$H1798,TRUE,_xll.ohTrigger(RecalcTrigger,Trigger1M)),NA())</f>
        <v>1.5821420429303901E-2</v>
      </c>
      <c r="K1798" s="52">
        <f>IFERROR(_xll.qlIndexFixing(ONIndex1M,I1798,TRUE,_xll.ohTrigger(RecalcTrigger,Trigger1M)),NA())</f>
        <v>1.5812049524441818E-2</v>
      </c>
      <c r="L1798" s="52">
        <f>IFERROR(_xll.qlIndexFixing(Index3M,H1798,TRUE,_xll.ohTrigger(RecalcTrigger,Trigger3M)),NA())</f>
        <v>1.6104148870422226E-2</v>
      </c>
      <c r="M1798" s="52">
        <f>IFERROR(_xll.qlIndexFixing(ONIndex3M,I1798,TRUE,_xll.ohTrigger(RecalcTrigger,Trigger3M)),NA())</f>
        <v>1.6081063285549035E-2</v>
      </c>
      <c r="N1798" s="52">
        <f>IFERROR(_xll.qlIndexFixing(Index6M,$H1798,TRUE,_xll.ohTrigger(RecalcTrigger,Trigger6M)),NA())</f>
        <v>1.6203317151354021E-2</v>
      </c>
      <c r="O1798" s="52">
        <f>IFERROR(_xll.qlIndexFixing(ONIndex6M,I1798,TRUE,_xll.ohTrigger(RecalcTrigger,Trigger6M)),NA())</f>
        <v>1.6153452531666446E-2</v>
      </c>
      <c r="P1798" s="52">
        <f>IFERROR(_xll.qlIndexFixing(Index1Y,$H1798,TRUE,_xll.ohTrigger(RecalcTrigger,Trigger1Y)),NA())</f>
        <v>1.6598127731366517E-2</v>
      </c>
      <c r="Q1798" s="52">
        <f>IFERROR(_xll.qlIndexFixing(ONIndex1Y,I1798,TRUE,_xll.ohTrigger(RecalcTrigger,Trigger1Y)),NA())</f>
        <v>1.6537568399179747E-2</v>
      </c>
    </row>
    <row r="1799" spans="2:17" x14ac:dyDescent="0.2">
      <c r="B1799" s="46" t="s">
        <v>42</v>
      </c>
      <c r="D1799" s="49">
        <f>_xll.qlCalendarAdvance(Calendar,$D1798,B1799,"f",FALSE)</f>
        <v>51985</v>
      </c>
      <c r="E1799" s="49">
        <f>_xll.qlInterestRateIndexValueDate(IndexON,D1799)</f>
        <v>51985</v>
      </c>
      <c r="F1799" s="52">
        <f>IFERROR(_xll.qlIndexFixing(IndexON,D1799,TRUE,_xll.ohTrigger(RecalcTrigger,TriggerON)),NA())</f>
        <v>1.5755882450729786E-2</v>
      </c>
      <c r="H1799" s="49">
        <f>_xll.qlCalendarAdvance(Calendar,$H1798,B1799,"f",FALSE)</f>
        <v>51985</v>
      </c>
      <c r="I1799" s="49">
        <f>_xll.qlInterestRateIndexValueDate(Index1M,$H1799)</f>
        <v>51988</v>
      </c>
      <c r="J1799" s="52">
        <f>IFERROR(_xll.qlIndexFixing(Index1M,$H1799,TRUE,_xll.ohTrigger(RecalcTrigger,Trigger1M)),NA())</f>
        <v>1.5820175889906234E-2</v>
      </c>
      <c r="K1799" s="52">
        <f>IFERROR(_xll.qlIndexFixing(ONIndex1M,I1799,TRUE,_xll.ohTrigger(RecalcTrigger,Trigger1M)),NA())</f>
        <v>1.5811061877117893E-2</v>
      </c>
      <c r="L1799" s="52">
        <f>IFERROR(_xll.qlIndexFixing(Index3M,H1799,TRUE,_xll.ohTrigger(RecalcTrigger,Trigger3M)),NA())</f>
        <v>1.6103164273609968E-2</v>
      </c>
      <c r="M1799" s="52">
        <f>IFERROR(_xll.qlIndexFixing(ONIndex3M,I1799,TRUE,_xll.ohTrigger(RecalcTrigger,Trigger3M)),NA())</f>
        <v>1.6079165691946784E-2</v>
      </c>
      <c r="N1799" s="52">
        <f>IFERROR(_xll.qlIndexFixing(Index6M,$H1799,TRUE,_xll.ohTrigger(RecalcTrigger,Trigger6M)),NA())</f>
        <v>1.6202521435265821E-2</v>
      </c>
      <c r="O1799" s="52">
        <f>IFERROR(_xll.qlIndexFixing(ONIndex6M,I1799,TRUE,_xll.ohTrigger(RecalcTrigger,Trigger6M)),NA())</f>
        <v>1.6151750602428905E-2</v>
      </c>
      <c r="P1799" s="52">
        <f>IFERROR(_xll.qlIndexFixing(Index1Y,$H1799,TRUE,_xll.ohTrigger(RecalcTrigger,Trigger1Y)),NA())</f>
        <v>1.6595516414046114E-2</v>
      </c>
      <c r="Q1799" s="52">
        <f>IFERROR(_xll.qlIndexFixing(ONIndex1Y,I1799,TRUE,_xll.ohTrigger(RecalcTrigger,Trigger1Y)),NA())</f>
        <v>1.6533258480757596E-2</v>
      </c>
    </row>
    <row r="1800" spans="2:17" x14ac:dyDescent="0.2">
      <c r="B1800" s="46" t="s">
        <v>42</v>
      </c>
      <c r="D1800" s="49">
        <f>_xll.qlCalendarAdvance(Calendar,$D1799,B1800,"f",FALSE)</f>
        <v>51992</v>
      </c>
      <c r="E1800" s="49">
        <f>_xll.qlInterestRateIndexValueDate(IndexON,D1800)</f>
        <v>51992</v>
      </c>
      <c r="F1800" s="52">
        <f>IFERROR(_xll.qlIndexFixing(IndexON,D1800,TRUE,_xll.ohTrigger(RecalcTrigger,TriggerON)),NA())</f>
        <v>1.5754236279690303E-2</v>
      </c>
      <c r="H1800" s="49">
        <f>_xll.qlCalendarAdvance(Calendar,$H1799,B1800,"f",FALSE)</f>
        <v>51992</v>
      </c>
      <c r="I1800" s="49">
        <f>_xll.qlInterestRateIndexValueDate(Index1M,$H1800)</f>
        <v>51994</v>
      </c>
      <c r="J1800" s="52">
        <f>IFERROR(_xll.qlIndexFixing(Index1M,$H1800,TRUE,_xll.ohTrigger(RecalcTrigger,Trigger1M)),NA())</f>
        <v>1.5819764479788889E-2</v>
      </c>
      <c r="K1800" s="52">
        <f>IFERROR(_xll.qlIndexFixing(ONIndex1M,I1800,TRUE,_xll.ohTrigger(RecalcTrigger,Trigger1M)),NA())</f>
        <v>1.5810336537409597E-2</v>
      </c>
      <c r="L1800" s="52">
        <f>IFERROR(_xll.qlIndexFixing(Index3M,H1800,TRUE,_xll.ohTrigger(RecalcTrigger,Trigger3M)),NA())</f>
        <v>1.6101362984220612E-2</v>
      </c>
      <c r="M1800" s="52">
        <f>IFERROR(_xll.qlIndexFixing(ONIndex3M,I1800,TRUE,_xll.ohTrigger(RecalcTrigger,Trigger3M)),NA())</f>
        <v>1.6077762066410983E-2</v>
      </c>
      <c r="N1800" s="52">
        <f>IFERROR(_xll.qlIndexFixing(Index6M,$H1800,TRUE,_xll.ohTrigger(RecalcTrigger,Trigger6M)),NA())</f>
        <v>1.6201807143721523E-2</v>
      </c>
      <c r="O1800" s="52">
        <f>IFERROR(_xll.qlIndexFixing(ONIndex6M,I1800,TRUE,_xll.ohTrigger(RecalcTrigger,Trigger6M)),NA())</f>
        <v>1.6150494363156298E-2</v>
      </c>
      <c r="P1800" s="52">
        <f>IFERROR(_xll.qlIndexFixing(Index1Y,$H1800,TRUE,_xll.ohTrigger(RecalcTrigger,Trigger1Y)),NA())</f>
        <v>1.6592824832420257E-2</v>
      </c>
      <c r="Q1800" s="52">
        <f>IFERROR(_xll.qlIndexFixing(ONIndex1Y,I1800,TRUE,_xll.ohTrigger(RecalcTrigger,Trigger1Y)),NA())</f>
        <v>1.6530062559469982E-2</v>
      </c>
    </row>
    <row r="1801" spans="2:17" x14ac:dyDescent="0.2">
      <c r="B1801" s="46" t="s">
        <v>42</v>
      </c>
      <c r="D1801" s="49">
        <f>_xll.qlCalendarAdvance(Calendar,$D1800,B1801,"f",FALSE)</f>
        <v>51999</v>
      </c>
      <c r="E1801" s="49">
        <f>_xll.qlInterestRateIndexValueDate(IndexON,D1801)</f>
        <v>51999</v>
      </c>
      <c r="F1801" s="52">
        <f>IFERROR(_xll.qlIndexFixing(IndexON,D1801,TRUE,_xll.ohTrigger(RecalcTrigger,TriggerON)),NA())</f>
        <v>1.5752614959732014E-2</v>
      </c>
      <c r="H1801" s="49">
        <f>_xll.qlCalendarAdvance(Calendar,$H1800,B1801,"f",FALSE)</f>
        <v>51999</v>
      </c>
      <c r="I1801" s="49">
        <f>_xll.qlInterestRateIndexValueDate(Index1M,$H1801)</f>
        <v>52001</v>
      </c>
      <c r="J1801" s="52">
        <f>IFERROR(_xll.qlIndexFixing(Index1M,$H1801,TRUE,_xll.ohTrigger(RecalcTrigger,Trigger1M)),NA())</f>
        <v>1.5818963701115518E-2</v>
      </c>
      <c r="K1801" s="52">
        <f>IFERROR(_xll.qlIndexFixing(ONIndex1M,I1801,TRUE,_xll.ohTrigger(RecalcTrigger,Trigger1M)),NA())</f>
        <v>1.5809507045814186E-2</v>
      </c>
      <c r="L1801" s="52">
        <f>IFERROR(_xll.qlIndexFixing(Index3M,H1801,TRUE,_xll.ohTrigger(RecalcTrigger,Trigger3M)),NA())</f>
        <v>1.6099878664539533E-2</v>
      </c>
      <c r="M1801" s="52">
        <f>IFERROR(_xll.qlIndexFixing(ONIndex3M,I1801,TRUE,_xll.ohTrigger(RecalcTrigger,Trigger3M)),NA())</f>
        <v>1.607614577722849E-2</v>
      </c>
      <c r="N1801" s="52">
        <f>IFERROR(_xll.qlIndexFixing(Index6M,$H1801,TRUE,_xll.ohTrigger(RecalcTrigger,Trigger6M)),NA())</f>
        <v>1.6200661852482045E-2</v>
      </c>
      <c r="O1801" s="52">
        <f>IFERROR(_xll.qlIndexFixing(ONIndex6M,I1801,TRUE,_xll.ohTrigger(RecalcTrigger,Trigger6M)),NA())</f>
        <v>1.6149050713316626E-2</v>
      </c>
      <c r="P1801" s="52">
        <f>IFERROR(_xll.qlIndexFixing(Index1Y,$H1801,TRUE,_xll.ohTrigger(RecalcTrigger,Trigger1Y)),NA())</f>
        <v>1.6590244016848266E-2</v>
      </c>
      <c r="Q1801" s="52">
        <f>IFERROR(_xll.qlIndexFixing(ONIndex1Y,I1801,TRUE,_xll.ohTrigger(RecalcTrigger,Trigger1Y)),NA())</f>
        <v>1.6526373676910566E-2</v>
      </c>
    </row>
    <row r="1802" spans="2:17" x14ac:dyDescent="0.2">
      <c r="B1802" s="46" t="s">
        <v>42</v>
      </c>
      <c r="D1802" s="49">
        <f>_xll.qlCalendarAdvance(Calendar,$D1801,B1802,"f",FALSE)</f>
        <v>52006</v>
      </c>
      <c r="E1802" s="49">
        <f>_xll.qlInterestRateIndexValueDate(IndexON,D1802)</f>
        <v>52006</v>
      </c>
      <c r="F1802" s="52">
        <f>IFERROR(_xll.qlIndexFixing(IndexON,D1802,TRUE,_xll.ohTrigger(RecalcTrigger,TriggerON)),NA())</f>
        <v>1.5751018581102727E-2</v>
      </c>
      <c r="H1802" s="49">
        <f>_xll.qlCalendarAdvance(Calendar,$H1801,B1802,"f",FALSE)</f>
        <v>52006</v>
      </c>
      <c r="I1802" s="49">
        <f>_xll.qlInterestRateIndexValueDate(Index1M,$H1802)</f>
        <v>52008</v>
      </c>
      <c r="J1802" s="52">
        <f>IFERROR(_xll.qlIndexFixing(Index1M,$H1802,TRUE,_xll.ohTrigger(RecalcTrigger,Trigger1M)),NA())</f>
        <v>1.5818181138228526E-2</v>
      </c>
      <c r="K1802" s="52">
        <f>IFERROR(_xll.qlIndexFixing(ONIndex1M,I1802,TRUE,_xll.ohTrigger(RecalcTrigger,Trigger1M)),NA())</f>
        <v>1.5808695640551207E-2</v>
      </c>
      <c r="L1802" s="52">
        <f>IFERROR(_xll.qlIndexFixing(Index3M,H1802,TRUE,_xll.ohTrigger(RecalcTrigger,Trigger3M)),NA())</f>
        <v>1.6098417892722112E-2</v>
      </c>
      <c r="M1802" s="52">
        <f>IFERROR(_xll.qlIndexFixing(ONIndex3M,I1802,TRUE,_xll.ohTrigger(RecalcTrigger,Trigger3M)),NA())</f>
        <v>1.6074552473259729E-2</v>
      </c>
      <c r="N1802" s="52">
        <f>IFERROR(_xll.qlIndexFixing(Index6M,$H1802,TRUE,_xll.ohTrigger(RecalcTrigger,Trigger6M)),NA())</f>
        <v>1.619954145757788E-2</v>
      </c>
      <c r="O1802" s="52">
        <f>IFERROR(_xll.qlIndexFixing(ONIndex6M,I1802,TRUE,_xll.ohTrigger(RecalcTrigger,Trigger6M)),NA())</f>
        <v>1.6147630788179157E-2</v>
      </c>
      <c r="P1802" s="52">
        <f>IFERROR(_xll.qlIndexFixing(Index1Y,$H1802,TRUE,_xll.ohTrigger(RecalcTrigger,Trigger1Y)),NA())</f>
        <v>1.658771048273152E-2</v>
      </c>
      <c r="Q1802" s="52">
        <f>IFERROR(_xll.qlIndexFixing(ONIndex1Y,I1802,TRUE,_xll.ohTrigger(RecalcTrigger,Trigger1Y)),NA())</f>
        <v>1.6522727675569726E-2</v>
      </c>
    </row>
    <row r="1803" spans="2:17" x14ac:dyDescent="0.2">
      <c r="B1803" s="46" t="s">
        <v>42</v>
      </c>
      <c r="D1803" s="49">
        <f>_xll.qlCalendarAdvance(Calendar,$D1802,B1803,"f",FALSE)</f>
        <v>52013</v>
      </c>
      <c r="E1803" s="49">
        <f>_xll.qlInterestRateIndexValueDate(IndexON,D1803)</f>
        <v>52013</v>
      </c>
      <c r="F1803" s="52">
        <f>IFERROR(_xll.qlIndexFixing(IndexON,D1803,TRUE,_xll.ohTrigger(RecalcTrigger,TriggerON)),NA())</f>
        <v>1.5749447233890379E-2</v>
      </c>
      <c r="H1803" s="49">
        <f>_xll.qlCalendarAdvance(Calendar,$H1802,B1803,"f",FALSE)</f>
        <v>52013</v>
      </c>
      <c r="I1803" s="49">
        <f>_xll.qlInterestRateIndexValueDate(Index1M,$H1803)</f>
        <v>52015</v>
      </c>
      <c r="J1803" s="52">
        <f>IFERROR(_xll.qlIndexFixing(Index1M,$H1803,TRUE,_xll.ohTrigger(RecalcTrigger,Trigger1M)),NA())</f>
        <v>1.5817416854934374E-2</v>
      </c>
      <c r="K1803" s="52">
        <f>IFERROR(_xll.qlIndexFixing(ONIndex1M,I1803,TRUE,_xll.ohTrigger(RecalcTrigger,Trigger1M)),NA())</f>
        <v>1.5807902385169825E-2</v>
      </c>
      <c r="L1803" s="52">
        <f>IFERROR(_xll.qlIndexFixing(Index3M,H1803,TRUE,_xll.ohTrigger(RecalcTrigger,Trigger3M)),NA())</f>
        <v>1.6096980747775585E-2</v>
      </c>
      <c r="M1803" s="52">
        <f>IFERROR(_xll.qlIndexFixing(ONIndex3M,I1803,TRUE,_xll.ohTrigger(RecalcTrigger,Trigger3M)),NA())</f>
        <v>1.6072982233161781E-2</v>
      </c>
      <c r="N1803" s="52">
        <f>IFERROR(_xll.qlIndexFixing(Index6M,$H1803,TRUE,_xll.ohTrigger(RecalcTrigger,Trigger6M)),NA())</f>
        <v>1.6197564866452501E-2</v>
      </c>
      <c r="O1803" s="52">
        <f>IFERROR(_xll.qlIndexFixing(ONIndex6M,I1803,TRUE,_xll.ohTrigger(RecalcTrigger,Trigger6M)),NA())</f>
        <v>1.614623466440257E-2</v>
      </c>
      <c r="P1803" s="52">
        <f>IFERROR(_xll.qlIndexFixing(Index1Y,$H1803,TRUE,_xll.ohTrigger(RecalcTrigger,Trigger1Y)),NA())</f>
        <v>1.658522437421707E-2</v>
      </c>
      <c r="Q1803" s="52">
        <f>IFERROR(_xll.qlIndexFixing(ONIndex1Y,I1803,TRUE,_xll.ohTrigger(RecalcTrigger,Trigger1Y)),NA())</f>
        <v>1.6519124697333964E-2</v>
      </c>
    </row>
    <row r="1804" spans="2:17" x14ac:dyDescent="0.2">
      <c r="B1804" s="46" t="s">
        <v>42</v>
      </c>
      <c r="D1804" s="49">
        <f>_xll.qlCalendarAdvance(Calendar,$D1803,B1804,"f",FALSE)</f>
        <v>52020</v>
      </c>
      <c r="E1804" s="49">
        <f>_xll.qlInterestRateIndexValueDate(IndexON,D1804)</f>
        <v>52020</v>
      </c>
      <c r="F1804" s="52">
        <f>IFERROR(_xll.qlIndexFixing(IndexON,D1804,TRUE,_xll.ohTrigger(RecalcTrigger,TriggerON)),NA())</f>
        <v>1.5747901008582588E-2</v>
      </c>
      <c r="H1804" s="49">
        <f>_xll.qlCalendarAdvance(Calendar,$H1803,B1804,"f",FALSE)</f>
        <v>52020</v>
      </c>
      <c r="I1804" s="49">
        <f>_xll.qlInterestRateIndexValueDate(Index1M,$H1804)</f>
        <v>52022</v>
      </c>
      <c r="J1804" s="52">
        <f>IFERROR(_xll.qlIndexFixing(Index1M,$H1804,TRUE,_xll.ohTrigger(RecalcTrigger,Trigger1M)),NA())</f>
        <v>1.5816670915037023E-2</v>
      </c>
      <c r="K1804" s="52">
        <f>IFERROR(_xll.qlIndexFixing(ONIndex1M,I1804,TRUE,_xll.ohTrigger(RecalcTrigger,Trigger1M)),NA())</f>
        <v>1.5807127343538951E-2</v>
      </c>
      <c r="L1804" s="52">
        <f>IFERROR(_xll.qlIndexFixing(Index3M,H1804,TRUE,_xll.ohTrigger(RecalcTrigger,Trigger3M)),NA())</f>
        <v>1.6095567308715881E-2</v>
      </c>
      <c r="M1804" s="52">
        <f>IFERROR(_xll.qlIndexFixing(ONIndex3M,I1804,TRUE,_xll.ohTrigger(RecalcTrigger,Trigger3M)),NA())</f>
        <v>1.6071435135671663E-2</v>
      </c>
      <c r="N1804" s="52">
        <f>IFERROR(_xll.qlIndexFixing(Index6M,$H1804,TRUE,_xll.ohTrigger(RecalcTrigger,Trigger6M)),NA())</f>
        <v>1.6196489192824518E-2</v>
      </c>
      <c r="O1804" s="52">
        <f>IFERROR(_xll.qlIndexFixing(ONIndex6M,I1804,TRUE,_xll.ohTrigger(RecalcTrigger,Trigger6M)),NA())</f>
        <v>1.614486241792612E-2</v>
      </c>
      <c r="P1804" s="52">
        <f>IFERROR(_xll.qlIndexFixing(Index1Y,$H1804,TRUE,_xll.ohTrigger(RecalcTrigger,Trigger1Y)),NA())</f>
        <v>1.6582785835457216E-2</v>
      </c>
      <c r="Q1804" s="52">
        <f>IFERROR(_xll.qlIndexFixing(ONIndex1Y,I1804,TRUE,_xll.ohTrigger(RecalcTrigger,Trigger1Y)),NA())</f>
        <v>1.65155648845694E-2</v>
      </c>
    </row>
    <row r="1805" spans="2:17" x14ac:dyDescent="0.2">
      <c r="B1805" s="46" t="s">
        <v>42</v>
      </c>
      <c r="D1805" s="49">
        <f>_xll.qlCalendarAdvance(Calendar,$D1804,B1805,"f",FALSE)</f>
        <v>52027</v>
      </c>
      <c r="E1805" s="49">
        <f>_xll.qlInterestRateIndexValueDate(IndexON,D1805)</f>
        <v>52027</v>
      </c>
      <c r="F1805" s="52">
        <f>IFERROR(_xll.qlIndexFixing(IndexON,D1805,TRUE,_xll.ohTrigger(RecalcTrigger,TriggerON)),NA())</f>
        <v>1.5746379995427162E-2</v>
      </c>
      <c r="H1805" s="49">
        <f>_xll.qlCalendarAdvance(Calendar,$H1804,B1805,"f",FALSE)</f>
        <v>52027</v>
      </c>
      <c r="I1805" s="49">
        <f>_xll.qlInterestRateIndexValueDate(Index1M,$H1805)</f>
        <v>52029</v>
      </c>
      <c r="J1805" s="52">
        <f>IFERROR(_xll.qlIndexFixing(Index1M,$H1805,TRUE,_xll.ohTrigger(RecalcTrigger,Trigger1M)),NA())</f>
        <v>1.5815943382340436E-2</v>
      </c>
      <c r="K1805" s="52">
        <f>IFERROR(_xll.qlIndexFixing(ONIndex1M,I1805,TRUE,_xll.ohTrigger(RecalcTrigger,Trigger1M)),NA())</f>
        <v>1.5806370579367623E-2</v>
      </c>
      <c r="L1805" s="52">
        <f>IFERROR(_xll.qlIndexFixing(Index3M,H1805,TRUE,_xll.ohTrigger(RecalcTrigger,Trigger3M)),NA())</f>
        <v>1.6094177654551095E-2</v>
      </c>
      <c r="M1805" s="52">
        <f>IFERROR(_xll.qlIndexFixing(ONIndex3M,I1805,TRUE,_xll.ohTrigger(RecalcTrigger,Trigger3M)),NA())</f>
        <v>1.6069911259606329E-2</v>
      </c>
      <c r="N1805" s="52">
        <f>IFERROR(_xll.qlIndexFixing(Index6M,$H1805,TRUE,_xll.ohTrigger(RecalcTrigger,Trigger6M)),NA())</f>
        <v>1.6195438626505552E-2</v>
      </c>
      <c r="O1805" s="52">
        <f>IFERROR(_xll.qlIndexFixing(ONIndex6M,I1805,TRUE,_xll.ohTrigger(RecalcTrigger,Trigger6M)),NA())</f>
        <v>1.6143514125248615E-2</v>
      </c>
      <c r="P1805" s="52">
        <f>IFERROR(_xll.qlIndexFixing(Index1Y,$H1805,TRUE,_xll.ohTrigger(RecalcTrigger,Trigger1Y)),NA())</f>
        <v>1.6580395010610188E-2</v>
      </c>
      <c r="Q1805" s="52">
        <f>IFERROR(_xll.qlIndexFixing(ONIndex1Y,I1805,TRUE,_xll.ohTrigger(RecalcTrigger,Trigger1Y)),NA())</f>
        <v>1.6512048379162536E-2</v>
      </c>
    </row>
    <row r="1806" spans="2:17" x14ac:dyDescent="0.2">
      <c r="B1806" s="46" t="s">
        <v>42</v>
      </c>
      <c r="D1806" s="49">
        <f>_xll.qlCalendarAdvance(Calendar,$D1805,B1806,"f",FALSE)</f>
        <v>52034</v>
      </c>
      <c r="E1806" s="49">
        <f>_xll.qlInterestRateIndexValueDate(IndexON,D1806)</f>
        <v>52034</v>
      </c>
      <c r="F1806" s="52">
        <f>IFERROR(_xll.qlIndexFixing(IndexON,D1806,TRUE,_xll.ohTrigger(RecalcTrigger,TriggerON)),NA())</f>
        <v>1.5744884284591976E-2</v>
      </c>
      <c r="H1806" s="49">
        <f>_xll.qlCalendarAdvance(Calendar,$H1805,B1806,"f",FALSE)</f>
        <v>52034</v>
      </c>
      <c r="I1806" s="49">
        <f>_xll.qlInterestRateIndexValueDate(Index1M,$H1806)</f>
        <v>52036</v>
      </c>
      <c r="J1806" s="52">
        <f>IFERROR(_xll.qlIndexFixing(Index1M,$H1806,TRUE,_xll.ohTrigger(RecalcTrigger,Trigger1M)),NA())</f>
        <v>1.5815234320646077E-2</v>
      </c>
      <c r="K1806" s="52">
        <f>IFERROR(_xll.qlIndexFixing(ONIndex1M,I1806,TRUE,_xll.ohTrigger(RecalcTrigger,Trigger1M)),NA())</f>
        <v>1.5805632156364879E-2</v>
      </c>
      <c r="L1806" s="52">
        <f>IFERROR(_xll.qlIndexFixing(Index3M,H1806,TRUE,_xll.ohTrigger(RecalcTrigger,Trigger3M)),NA())</f>
        <v>1.6092811864291946E-2</v>
      </c>
      <c r="M1806" s="52">
        <f>IFERROR(_xll.qlIndexFixing(ONIndex3M,I1806,TRUE,_xll.ohTrigger(RecalcTrigger,Trigger3M)),NA())</f>
        <v>1.6068410683462986E-2</v>
      </c>
      <c r="N1806" s="52">
        <f>IFERROR(_xll.qlIndexFixing(Index6M,$H1806,TRUE,_xll.ohTrigger(RecalcTrigger,Trigger6M)),NA())</f>
        <v>1.6194413244436899E-2</v>
      </c>
      <c r="O1806" s="52">
        <f>IFERROR(_xll.qlIndexFixing(ONIndex6M,I1806,TRUE,_xll.ohTrigger(RecalcTrigger,Trigger6M)),NA())</f>
        <v>1.6142189862868861E-2</v>
      </c>
      <c r="P1806" s="52">
        <f>IFERROR(_xll.qlIndexFixing(Index1Y,$H1806,TRUE,_xll.ohTrigger(RecalcTrigger,Trigger1Y)),NA())</f>
        <v>1.6578052043839456E-2</v>
      </c>
      <c r="Q1806" s="52">
        <f>IFERROR(_xll.qlIndexFixing(ONIndex1Y,I1806,TRUE,_xll.ohTrigger(RecalcTrigger,Trigger1Y)),NA())</f>
        <v>1.6508575323399555E-2</v>
      </c>
    </row>
    <row r="1807" spans="2:17" x14ac:dyDescent="0.2">
      <c r="B1807" s="46" t="s">
        <v>42</v>
      </c>
      <c r="D1807" s="49">
        <f>_xll.qlCalendarAdvance(Calendar,$D1806,B1807,"f",FALSE)</f>
        <v>52041</v>
      </c>
      <c r="E1807" s="49">
        <f>_xll.qlInterestRateIndexValueDate(IndexON,D1807)</f>
        <v>52041</v>
      </c>
      <c r="F1807" s="52">
        <f>IFERROR(_xll.qlIndexFixing(IndexON,D1807,TRUE,_xll.ohTrigger(RecalcTrigger,TriggerON)),NA())</f>
        <v>1.5743413966484709E-2</v>
      </c>
      <c r="H1807" s="49">
        <f>_xll.qlCalendarAdvance(Calendar,$H1806,B1807,"f",FALSE)</f>
        <v>52041</v>
      </c>
      <c r="I1807" s="49">
        <f>_xll.qlInterestRateIndexValueDate(Index1M,$H1807)</f>
        <v>52043</v>
      </c>
      <c r="J1807" s="52">
        <f>IFERROR(_xll.qlIndexFixing(Index1M,$H1807,TRUE,_xll.ohTrigger(RecalcTrigger,Trigger1M)),NA())</f>
        <v>1.5814543793757907E-2</v>
      </c>
      <c r="K1807" s="52">
        <f>IFERROR(_xll.qlIndexFixing(ONIndex1M,I1807,TRUE,_xll.ohTrigger(RecalcTrigger,Trigger1M)),NA())</f>
        <v>1.5804912138159821E-2</v>
      </c>
      <c r="L1807" s="52">
        <f>IFERROR(_xll.qlIndexFixing(Index3M,H1807,TRUE,_xll.ohTrigger(RecalcTrigger,Trigger3M)),NA())</f>
        <v>1.6091470016951746E-2</v>
      </c>
      <c r="M1807" s="52">
        <f>IFERROR(_xll.qlIndexFixing(ONIndex3M,I1807,TRUE,_xll.ohTrigger(RecalcTrigger,Trigger3M)),NA())</f>
        <v>1.606693348621846E-2</v>
      </c>
      <c r="N1807" s="52">
        <f>IFERROR(_xll.qlIndexFixing(Index6M,$H1807,TRUE,_xll.ohTrigger(RecalcTrigger,Trigger6M)),NA())</f>
        <v>1.619431562131609E-2</v>
      </c>
      <c r="O1807" s="52">
        <f>IFERROR(_xll.qlIndexFixing(ONIndex6M,I1807,TRUE,_xll.ohTrigger(RecalcTrigger,Trigger6M)),NA())</f>
        <v>1.6140889707125794E-2</v>
      </c>
      <c r="P1807" s="52">
        <f>IFERROR(_xll.qlIndexFixing(Index1Y,$H1807,TRUE,_xll.ohTrigger(RecalcTrigger,Trigger1Y)),NA())</f>
        <v>1.6575757079313094E-2</v>
      </c>
      <c r="Q1807" s="52">
        <f>IFERROR(_xll.qlIndexFixing(ONIndex1Y,I1807,TRUE,_xll.ohTrigger(RecalcTrigger,Trigger1Y)),NA())</f>
        <v>1.6505145859246895E-2</v>
      </c>
    </row>
    <row r="1808" spans="2:17" x14ac:dyDescent="0.2">
      <c r="B1808" s="46" t="s">
        <v>42</v>
      </c>
      <c r="D1808" s="49">
        <f>_xll.qlCalendarAdvance(Calendar,$D1807,B1808,"f",FALSE)</f>
        <v>52048</v>
      </c>
      <c r="E1808" s="49">
        <f>_xll.qlInterestRateIndexValueDate(IndexON,D1808)</f>
        <v>52048</v>
      </c>
      <c r="F1808" s="52">
        <f>IFERROR(_xll.qlIndexFixing(IndexON,D1808,TRUE,_xll.ohTrigger(RecalcTrigger,TriggerON)),NA())</f>
        <v>1.5741969131273237E-2</v>
      </c>
      <c r="H1808" s="49">
        <f>_xll.qlCalendarAdvance(Calendar,$H1807,B1808,"f",FALSE)</f>
        <v>52048</v>
      </c>
      <c r="I1808" s="49">
        <f>_xll.qlInterestRateIndexValueDate(Index1M,$H1808)</f>
        <v>52050</v>
      </c>
      <c r="J1808" s="52">
        <f>IFERROR(_xll.qlIndexFixing(Index1M,$H1808,TRUE,_xll.ohTrigger(RecalcTrigger,Trigger1M)),NA())</f>
        <v>1.5813871865477391E-2</v>
      </c>
      <c r="K1808" s="52">
        <f>IFERROR(_xll.qlIndexFixing(ONIndex1M,I1808,TRUE,_xll.ohTrigger(RecalcTrigger,Trigger1M)),NA())</f>
        <v>1.5804210588701295E-2</v>
      </c>
      <c r="L1808" s="52">
        <f>IFERROR(_xll.qlIndexFixing(Index3M,H1808,TRUE,_xll.ohTrigger(RecalcTrigger,Trigger3M)),NA())</f>
        <v>1.6090152191543819E-2</v>
      </c>
      <c r="M1808" s="52">
        <f>IFERROR(_xll.qlIndexFixing(ONIndex3M,I1808,TRUE,_xll.ohTrigger(RecalcTrigger,Trigger3M)),NA())</f>
        <v>1.6065479746609768E-2</v>
      </c>
      <c r="N1808" s="52">
        <f>IFERROR(_xll.qlIndexFixing(Index6M,$H1808,TRUE,_xll.ohTrigger(RecalcTrigger,Trigger6M)),NA())</f>
        <v>1.6193346220372485E-2</v>
      </c>
      <c r="O1808" s="52">
        <f>IFERROR(_xll.qlIndexFixing(ONIndex6M,I1808,TRUE,_xll.ohTrigger(RecalcTrigger,Trigger6M)),NA())</f>
        <v>1.6139613734198477E-2</v>
      </c>
      <c r="P1808" s="52">
        <f>IFERROR(_xll.qlIndexFixing(Index1Y,$H1808,TRUE,_xll.ohTrigger(RecalcTrigger,Trigger1Y)),NA())</f>
        <v>1.6573510261205966E-2</v>
      </c>
      <c r="Q1808" s="52">
        <f>IFERROR(_xll.qlIndexFixing(ONIndex1Y,I1808,TRUE,_xll.ohTrigger(RecalcTrigger,Trigger1Y)),NA())</f>
        <v>1.6501760129070675E-2</v>
      </c>
    </row>
    <row r="1809" spans="2:17" x14ac:dyDescent="0.2">
      <c r="B1809" s="46" t="s">
        <v>42</v>
      </c>
      <c r="D1809" s="49">
        <f>_xll.qlCalendarAdvance(Calendar,$D1808,B1809,"f",FALSE)</f>
        <v>52055</v>
      </c>
      <c r="E1809" s="49">
        <f>_xll.qlInterestRateIndexValueDate(IndexON,D1809)</f>
        <v>52055</v>
      </c>
      <c r="F1809" s="52">
        <f>IFERROR(_xll.qlIndexFixing(IndexON,D1809,TRUE,_xll.ohTrigger(RecalcTrigger,TriggerON)),NA())</f>
        <v>1.5740549869205367E-2</v>
      </c>
      <c r="H1809" s="49">
        <f>_xll.qlCalendarAdvance(Calendar,$H1808,B1809,"f",FALSE)</f>
        <v>52055</v>
      </c>
      <c r="I1809" s="49">
        <f>_xll.qlInterestRateIndexValueDate(Index1M,$H1809)</f>
        <v>52057</v>
      </c>
      <c r="J1809" s="52">
        <f>IFERROR(_xll.qlIndexFixing(Index1M,$H1809,TRUE,_xll.ohTrigger(RecalcTrigger,Trigger1M)),NA())</f>
        <v>1.581321859961099E-2</v>
      </c>
      <c r="K1809" s="52">
        <f>IFERROR(_xll.qlIndexFixing(ONIndex1M,I1809,TRUE,_xll.ohTrigger(RecalcTrigger,Trigger1M)),NA())</f>
        <v>1.5803527571458531E-2</v>
      </c>
      <c r="L1809" s="52">
        <f>IFERROR(_xll.qlIndexFixing(Index3M,H1809,TRUE,_xll.ohTrigger(RecalcTrigger,Trigger3M)),NA())</f>
        <v>1.6088858467078002E-2</v>
      </c>
      <c r="M1809" s="52">
        <f>IFERROR(_xll.qlIndexFixing(ONIndex3M,I1809,TRUE,_xll.ohTrigger(RecalcTrigger,Trigger3M)),NA())</f>
        <v>1.6064049543054182E-2</v>
      </c>
      <c r="N1809" s="52">
        <f>IFERROR(_xll.qlIndexFixing(Index6M,$H1809,TRUE,_xll.ohTrigger(RecalcTrigger,Trigger6M)),NA())</f>
        <v>1.6192402254420628E-2</v>
      </c>
      <c r="O1809" s="52">
        <f>IFERROR(_xll.qlIndexFixing(ONIndex6M,I1809,TRUE,_xll.ohTrigger(RecalcTrigger,Trigger6M)),NA())</f>
        <v>1.6138362020585717E-2</v>
      </c>
      <c r="P1809" s="52">
        <f>IFERROR(_xll.qlIndexFixing(Index1Y,$H1809,TRUE,_xll.ohTrigger(RecalcTrigger,Trigger1Y)),NA())</f>
        <v>1.6571311733698194E-2</v>
      </c>
      <c r="Q1809" s="52">
        <f>IFERROR(_xll.qlIndexFixing(ONIndex1Y,I1809,TRUE,_xll.ohTrigger(RecalcTrigger,Trigger1Y)),NA())</f>
        <v>1.6498418274677462E-2</v>
      </c>
    </row>
    <row r="1810" spans="2:17" x14ac:dyDescent="0.2">
      <c r="B1810" s="46" t="s">
        <v>42</v>
      </c>
      <c r="D1810" s="49">
        <f>_xll.qlCalendarAdvance(Calendar,$D1809,B1810,"f",FALSE)</f>
        <v>52062</v>
      </c>
      <c r="E1810" s="49">
        <f>_xll.qlInterestRateIndexValueDate(IndexON,D1810)</f>
        <v>52062</v>
      </c>
      <c r="F1810" s="52">
        <f>IFERROR(_xll.qlIndexFixing(IndexON,D1810,TRUE,_xll.ohTrigger(RecalcTrigger,TriggerON)),NA())</f>
        <v>1.5739156270608845E-2</v>
      </c>
      <c r="H1810" s="49">
        <f>_xll.qlCalendarAdvance(Calendar,$H1809,B1810,"f",FALSE)</f>
        <v>52062</v>
      </c>
      <c r="I1810" s="49">
        <f>_xll.qlInterestRateIndexValueDate(Index1M,$H1810)</f>
        <v>52064</v>
      </c>
      <c r="J1810" s="52">
        <f>IFERROR(_xll.qlIndexFixing(Index1M,$H1810,TRUE,_xll.ohTrigger(RecalcTrigger,Trigger1M)),NA())</f>
        <v>1.5812584059965162E-2</v>
      </c>
      <c r="K1810" s="52">
        <f>IFERROR(_xll.qlIndexFixing(ONIndex1M,I1810,TRUE,_xll.ohTrigger(RecalcTrigger,Trigger1M)),NA())</f>
        <v>1.5802863150300439E-2</v>
      </c>
      <c r="L1810" s="52">
        <f>IFERROR(_xll.qlIndexFixing(Index3M,H1810,TRUE,_xll.ohTrigger(RecalcTrigger,Trigger3M)),NA())</f>
        <v>1.6087588922569351E-2</v>
      </c>
      <c r="M1810" s="52">
        <f>IFERROR(_xll.qlIndexFixing(ONIndex3M,I1810,TRUE,_xll.ohTrigger(RecalcTrigger,Trigger3M)),NA())</f>
        <v>1.6062642954368656E-2</v>
      </c>
      <c r="N1810" s="52">
        <f>IFERROR(_xll.qlIndexFixing(Index6M,$H1810,TRUE,_xll.ohTrigger(RecalcTrigger,Trigger6M)),NA())</f>
        <v>1.6191483800415307E-2</v>
      </c>
      <c r="O1810" s="52">
        <f>IFERROR(_xll.qlIndexFixing(ONIndex6M,I1810,TRUE,_xll.ohTrigger(RecalcTrigger,Trigger6M)),NA())</f>
        <v>1.6137134642546513E-2</v>
      </c>
      <c r="P1810" s="52">
        <f>IFERROR(_xll.qlIndexFixing(Index1Y,$H1810,TRUE,_xll.ohTrigger(RecalcTrigger,Trigger1Y)),NA())</f>
        <v>1.6569161640974932E-2</v>
      </c>
      <c r="Q1810" s="52">
        <f>IFERROR(_xll.qlIndexFixing(ONIndex1Y,I1810,TRUE,_xll.ohTrigger(RecalcTrigger,Trigger1Y)),NA())</f>
        <v>1.6495120438513311E-2</v>
      </c>
    </row>
    <row r="1811" spans="2:17" x14ac:dyDescent="0.2">
      <c r="B1811" s="46" t="s">
        <v>42</v>
      </c>
      <c r="D1811" s="49">
        <f>_xll.qlCalendarAdvance(Calendar,$D1810,B1811,"f",FALSE)</f>
        <v>52069</v>
      </c>
      <c r="E1811" s="49">
        <f>_xll.qlInterestRateIndexValueDate(IndexON,D1811)</f>
        <v>52069</v>
      </c>
      <c r="F1811" s="52">
        <f>IFERROR(_xll.qlIndexFixing(IndexON,D1811,TRUE,_xll.ohTrigger(RecalcTrigger,TriggerON)),NA())</f>
        <v>1.5737788425811416E-2</v>
      </c>
      <c r="H1811" s="49">
        <f>_xll.qlCalendarAdvance(Calendar,$H1810,B1811,"f",FALSE)</f>
        <v>52069</v>
      </c>
      <c r="I1811" s="49">
        <f>_xll.qlInterestRateIndexValueDate(Index1M,$H1811)</f>
        <v>52071</v>
      </c>
      <c r="J1811" s="52">
        <f>IFERROR(_xll.qlIndexFixing(Index1M,$H1811,TRUE,_xll.ohTrigger(RecalcTrigger,Trigger1M)),NA())</f>
        <v>1.5811968310336377E-2</v>
      </c>
      <c r="K1811" s="52">
        <f>IFERROR(_xll.qlIndexFixing(ONIndex1M,I1811,TRUE,_xll.ohTrigger(RecalcTrigger,Trigger1M)),NA())</f>
        <v>1.5802217388776185E-2</v>
      </c>
      <c r="L1811" s="52">
        <f>IFERROR(_xll.qlIndexFixing(Index3M,H1811,TRUE,_xll.ohTrigger(RecalcTrigger,Trigger3M)),NA())</f>
        <v>1.6086343637029449E-2</v>
      </c>
      <c r="M1811" s="52">
        <f>IFERROR(_xll.qlIndexFixing(ONIndex3M,I1811,TRUE,_xll.ohTrigger(RecalcTrigger,Trigger3M)),NA())</f>
        <v>1.6061260059370142E-2</v>
      </c>
      <c r="N1811" s="52">
        <f>IFERROR(_xll.qlIndexFixing(Index6M,$H1811,TRUE,_xll.ohTrigger(RecalcTrigger,Trigger6M)),NA())</f>
        <v>1.6190590935311736E-2</v>
      </c>
      <c r="O1811" s="52">
        <f>IFERROR(_xll.qlIndexFixing(ONIndex6M,I1811,TRUE,_xll.ohTrigger(RecalcTrigger,Trigger6M)),NA())</f>
        <v>1.6135931676499737E-2</v>
      </c>
      <c r="P1811" s="52">
        <f>IFERROR(_xll.qlIndexFixing(Index1Y,$H1811,TRUE,_xll.ohTrigger(RecalcTrigger,Trigger1Y)),NA())</f>
        <v>1.6567060127227692E-2</v>
      </c>
      <c r="Q1811" s="52">
        <f>IFERROR(_xll.qlIndexFixing(ONIndex1Y,I1811,TRUE,_xll.ohTrigger(RecalcTrigger,Trigger1Y)),NA())</f>
        <v>1.6491866762384788E-2</v>
      </c>
    </row>
    <row r="1812" spans="2:17" x14ac:dyDescent="0.2">
      <c r="B1812" s="46" t="s">
        <v>42</v>
      </c>
      <c r="D1812" s="49">
        <f>_xll.qlCalendarAdvance(Calendar,$D1811,B1812,"f",FALSE)</f>
        <v>52076</v>
      </c>
      <c r="E1812" s="49">
        <f>_xll.qlInterestRateIndexValueDate(IndexON,D1812)</f>
        <v>52076</v>
      </c>
      <c r="F1812" s="52">
        <f>IFERROR(_xll.qlIndexFixing(IndexON,D1812,TRUE,_xll.ohTrigger(RecalcTrigger,TriggerON)),NA())</f>
        <v>1.5736446424901018E-2</v>
      </c>
      <c r="H1812" s="49">
        <f>_xll.qlCalendarAdvance(Calendar,$H1811,B1812,"f",FALSE)</f>
        <v>52076</v>
      </c>
      <c r="I1812" s="49">
        <f>_xll.qlInterestRateIndexValueDate(Index1M,$H1812)</f>
        <v>52078</v>
      </c>
      <c r="J1812" s="52">
        <f>IFERROR(_xll.qlIndexFixing(Index1M,$H1812,TRUE,_xll.ohTrigger(RecalcTrigger,Trigger1M)),NA())</f>
        <v>1.5810453641388524E-2</v>
      </c>
      <c r="K1812" s="52">
        <f>IFERROR(_xll.qlIndexFixing(ONIndex1M,I1812,TRUE,_xll.ohTrigger(RecalcTrigger,Trigger1M)),NA())</f>
        <v>1.5801590350834616E-2</v>
      </c>
      <c r="L1812" s="52">
        <f>IFERROR(_xll.qlIndexFixing(Index3M,H1812,TRUE,_xll.ohTrigger(RecalcTrigger,Trigger3M)),NA())</f>
        <v>1.6085122689472479E-2</v>
      </c>
      <c r="M1812" s="52">
        <f>IFERROR(_xll.qlIndexFixing(ONIndex3M,I1812,TRUE,_xll.ohTrigger(RecalcTrigger,Trigger3M)),NA())</f>
        <v>1.6059900936875593E-2</v>
      </c>
      <c r="N1812" s="52">
        <f>IFERROR(_xll.qlIndexFixing(Index6M,$H1812,TRUE,_xll.ohTrigger(RecalcTrigger,Trigger6M)),NA())</f>
        <v>1.6188794130090618E-2</v>
      </c>
      <c r="O1812" s="52">
        <f>IFERROR(_xll.qlIndexFixing(ONIndex6M,I1812,TRUE,_xll.ohTrigger(RecalcTrigger,Trigger6M)),NA())</f>
        <v>1.6134753198784324E-2</v>
      </c>
      <c r="P1812" s="52">
        <f>IFERROR(_xll.qlIndexFixing(Index1Y,$H1812,TRUE,_xll.ohTrigger(RecalcTrigger,Trigger1Y)),NA())</f>
        <v>1.656500733665411E-2</v>
      </c>
      <c r="Q1812" s="52">
        <f>IFERROR(_xll.qlIndexFixing(ONIndex1Y,I1812,TRUE,_xll.ohTrigger(RecalcTrigger,Trigger1Y)),NA())</f>
        <v>1.6488657388658012E-2</v>
      </c>
    </row>
    <row r="1813" spans="2:17" x14ac:dyDescent="0.2">
      <c r="B1813" s="46" t="s">
        <v>42</v>
      </c>
      <c r="D1813" s="49">
        <f>_xll.qlCalendarAdvance(Calendar,$D1812,B1813,"f",FALSE)</f>
        <v>52083</v>
      </c>
      <c r="E1813" s="49">
        <f>_xll.qlInterestRateIndexValueDate(IndexON,D1813)</f>
        <v>52083</v>
      </c>
      <c r="F1813" s="52">
        <f>IFERROR(_xll.qlIndexFixing(IndexON,D1813,TRUE,_xll.ohTrigger(RecalcTrigger,TriggerON)),NA())</f>
        <v>1.5735130358365268E-2</v>
      </c>
      <c r="H1813" s="49">
        <f>_xll.qlCalendarAdvance(Calendar,$H1812,B1813,"f",FALSE)</f>
        <v>52083</v>
      </c>
      <c r="I1813" s="49">
        <f>_xll.qlInterestRateIndexValueDate(Index1M,$H1813)</f>
        <v>52085</v>
      </c>
      <c r="J1813" s="52">
        <f>IFERROR(_xll.qlIndexFixing(Index1M,$H1813,TRUE,_xll.ohTrigger(RecalcTrigger,Trigger1M)),NA())</f>
        <v>1.5810793436353276E-2</v>
      </c>
      <c r="K1813" s="52">
        <f>IFERROR(_xll.qlIndexFixing(ONIndex1M,I1813,TRUE,_xll.ohTrigger(RecalcTrigger,Trigger1M)),NA())</f>
        <v>1.5800982100104832E-2</v>
      </c>
      <c r="L1813" s="52">
        <f>IFERROR(_xll.qlIndexFixing(Index3M,H1813,TRUE,_xll.ohTrigger(RecalcTrigger,Trigger3M)),NA())</f>
        <v>1.6083926158914366E-2</v>
      </c>
      <c r="M1813" s="52">
        <f>IFERROR(_xll.qlIndexFixing(ONIndex3M,I1813,TRUE,_xll.ohTrigger(RecalcTrigger,Trigger3M)),NA())</f>
        <v>1.6058565665222346E-2</v>
      </c>
      <c r="N1813" s="52">
        <f>IFERROR(_xll.qlIndexFixing(Index6M,$H1813,TRUE,_xll.ohTrigger(RecalcTrigger,Trigger6M)),NA())</f>
        <v>1.6188882279633283E-2</v>
      </c>
      <c r="O1813" s="52">
        <f>IFERROR(_xll.qlIndexFixing(ONIndex6M,I1813,TRUE,_xll.ohTrigger(RecalcTrigger,Trigger6M)),NA())</f>
        <v>1.6133599285739209E-2</v>
      </c>
      <c r="P1813" s="52">
        <f>IFERROR(_xll.qlIndexFixing(Index1Y,$H1813,TRUE,_xll.ohTrigger(RecalcTrigger,Trigger1Y)),NA())</f>
        <v>1.6563003413456869E-2</v>
      </c>
      <c r="Q1813" s="52">
        <f>IFERROR(_xll.qlIndexFixing(ONIndex1Y,I1813,TRUE,_xll.ohTrigger(RecalcTrigger,Trigger1Y)),NA())</f>
        <v>1.6485492459299422E-2</v>
      </c>
    </row>
    <row r="1814" spans="2:17" x14ac:dyDescent="0.2">
      <c r="B1814" s="46" t="s">
        <v>42</v>
      </c>
      <c r="D1814" s="49">
        <f>_xll.qlCalendarAdvance(Calendar,$D1813,B1814,"f",FALSE)</f>
        <v>52090</v>
      </c>
      <c r="E1814" s="49">
        <f>_xll.qlInterestRateIndexValueDate(IndexON,D1814)</f>
        <v>52090</v>
      </c>
      <c r="F1814" s="52">
        <f>IFERROR(_xll.qlIndexFixing(IndexON,D1814,TRUE,_xll.ohTrigger(RecalcTrigger,TriggerON)),NA())</f>
        <v>1.5733840316372039E-2</v>
      </c>
      <c r="H1814" s="49">
        <f>_xll.qlCalendarAdvance(Calendar,$H1813,B1814,"f",FALSE)</f>
        <v>52090</v>
      </c>
      <c r="I1814" s="49">
        <f>_xll.qlInterestRateIndexValueDate(Index1M,$H1814)</f>
        <v>52092</v>
      </c>
      <c r="J1814" s="52">
        <f>IFERROR(_xll.qlIndexFixing(Index1M,$H1814,TRUE,_xll.ohTrigger(RecalcTrigger,Trigger1M)),NA())</f>
        <v>1.5810234439609383E-2</v>
      </c>
      <c r="K1814" s="52">
        <f>IFERROR(_xll.qlIndexFixing(ONIndex1M,I1814,TRUE,_xll.ohTrigger(RecalcTrigger,Trigger1M)),NA())</f>
        <v>1.5800392700136001E-2</v>
      </c>
      <c r="L1814" s="52">
        <f>IFERROR(_xll.qlIndexFixing(Index3M,H1814,TRUE,_xll.ohTrigger(RecalcTrigger,Trigger3M)),NA())</f>
        <v>1.6082754124365821E-2</v>
      </c>
      <c r="M1814" s="52">
        <f>IFERROR(_xll.qlIndexFixing(ONIndex3M,I1814,TRUE,_xll.ohTrigger(RecalcTrigger,Trigger3M)),NA())</f>
        <v>1.6057254323627035E-2</v>
      </c>
      <c r="N1814" s="52">
        <f>IFERROR(_xll.qlIndexFixing(Index6M,$H1814,TRUE,_xll.ohTrigger(RecalcTrigger,Trigger6M)),NA())</f>
        <v>1.6188066642973137E-2</v>
      </c>
      <c r="O1814" s="52">
        <f>IFERROR(_xll.qlIndexFixing(ONIndex6M,I1814,TRUE,_xll.ohTrigger(RecalcTrigger,Trigger6M)),NA())</f>
        <v>1.6132470013863198E-2</v>
      </c>
      <c r="P1814" s="52">
        <f>IFERROR(_xll.qlIndexFixing(Index1Y,$H1814,TRUE,_xll.ohTrigger(RecalcTrigger,Trigger1Y)),NA())</f>
        <v>1.6561048501845428E-2</v>
      </c>
      <c r="Q1814" s="52">
        <f>IFERROR(_xll.qlIndexFixing(ONIndex1Y,I1814,TRUE,_xll.ohTrigger(RecalcTrigger,Trigger1Y)),NA())</f>
        <v>1.6482372116515265E-2</v>
      </c>
    </row>
    <row r="1815" spans="2:17" x14ac:dyDescent="0.2">
      <c r="B1815" s="46" t="s">
        <v>42</v>
      </c>
      <c r="D1815" s="49">
        <f>_xll.qlCalendarAdvance(Calendar,$D1814,B1815,"f",FALSE)</f>
        <v>52097</v>
      </c>
      <c r="E1815" s="49">
        <f>_xll.qlInterestRateIndexValueDate(IndexON,D1815)</f>
        <v>52097</v>
      </c>
      <c r="F1815" s="52">
        <f>IFERROR(_xll.qlIndexFixing(IndexON,D1815,TRUE,_xll.ohTrigger(RecalcTrigger,TriggerON)),NA())</f>
        <v>1.5732576389249076E-2</v>
      </c>
      <c r="H1815" s="49">
        <f>_xll.qlCalendarAdvance(Calendar,$H1814,B1815,"f",FALSE)</f>
        <v>52097</v>
      </c>
      <c r="I1815" s="49">
        <f>_xll.qlInterestRateIndexValueDate(Index1M,$H1815)</f>
        <v>52099</v>
      </c>
      <c r="J1815" s="52">
        <f>IFERROR(_xll.qlIndexFixing(Index1M,$H1815,TRUE,_xll.ohTrigger(RecalcTrigger,Trigger1M)),NA())</f>
        <v>1.580969448809838E-2</v>
      </c>
      <c r="K1815" s="52">
        <f>IFERROR(_xll.qlIndexFixing(ONIndex1M,I1815,TRUE,_xll.ohTrigger(RecalcTrigger,Trigger1M)),NA())</f>
        <v>1.5799822214876968E-2</v>
      </c>
      <c r="L1815" s="52">
        <f>IFERROR(_xll.qlIndexFixing(Index3M,H1815,TRUE,_xll.ohTrigger(RecalcTrigger,Trigger3M)),NA())</f>
        <v>1.6081606664844508E-2</v>
      </c>
      <c r="M1815" s="52">
        <f>IFERROR(_xll.qlIndexFixing(ONIndex3M,I1815,TRUE,_xll.ohTrigger(RecalcTrigger,Trigger3M)),NA())</f>
        <v>1.6055966990426995E-2</v>
      </c>
      <c r="N1815" s="52">
        <f>IFERROR(_xll.qlIndexFixing(Index6M,$H1815,TRUE,_xll.ohTrigger(RecalcTrigger,Trigger6M)),NA())</f>
        <v>1.6187276903043769E-2</v>
      </c>
      <c r="O1815" s="52">
        <f>IFERROR(_xll.qlIndexFixing(ONIndex6M,I1815,TRUE,_xll.ohTrigger(RecalcTrigger,Trigger6M)),NA())</f>
        <v>1.6131365459335356E-2</v>
      </c>
      <c r="P1815" s="52">
        <f>IFERROR(_xll.qlIndexFixing(Index1Y,$H1815,TRUE,_xll.ohTrigger(RecalcTrigger,Trigger1Y)),NA())</f>
        <v>1.6559142746034951E-2</v>
      </c>
      <c r="Q1815" s="52">
        <f>IFERROR(_xll.qlIndexFixing(ONIndex1Y,I1815,TRUE,_xll.ohTrigger(RecalcTrigger,Trigger1Y)),NA())</f>
        <v>1.6479296502511787E-2</v>
      </c>
    </row>
    <row r="1816" spans="2:17" x14ac:dyDescent="0.2">
      <c r="B1816" s="46" t="s">
        <v>42</v>
      </c>
      <c r="D1816" s="49">
        <f>_xll.qlCalendarAdvance(Calendar,$D1815,B1816,"f",FALSE)</f>
        <v>52104</v>
      </c>
      <c r="E1816" s="49">
        <f>_xll.qlInterestRateIndexValueDate(IndexON,D1816)</f>
        <v>52104</v>
      </c>
      <c r="F1816" s="52">
        <f>IFERROR(_xll.qlIndexFixing(IndexON,D1816,TRUE,_xll.ohTrigger(RecalcTrigger,TriggerON)),NA())</f>
        <v>1.5731338667084316E-2</v>
      </c>
      <c r="H1816" s="49">
        <f>_xll.qlCalendarAdvance(Calendar,$H1815,B1816,"f",FALSE)</f>
        <v>52104</v>
      </c>
      <c r="I1816" s="49">
        <f>_xll.qlInterestRateIndexValueDate(Index1M,$H1816)</f>
        <v>52106</v>
      </c>
      <c r="J1816" s="52">
        <f>IFERROR(_xll.qlIndexFixing(Index1M,$H1816,TRUE,_xll.ohTrigger(RecalcTrigger,Trigger1M)),NA())</f>
        <v>1.5809173645631724E-2</v>
      </c>
      <c r="K1816" s="52">
        <f>IFERROR(_xll.qlIndexFixing(ONIndex1M,I1816,TRUE,_xll.ohTrigger(RecalcTrigger,Trigger1M)),NA())</f>
        <v>1.5799270708036772E-2</v>
      </c>
      <c r="L1816" s="52">
        <f>IFERROR(_xll.qlIndexFixing(Index3M,H1816,TRUE,_xll.ohTrigger(RecalcTrigger,Trigger3M)),NA())</f>
        <v>1.6080483859363743E-2</v>
      </c>
      <c r="M1816" s="52">
        <f>IFERROR(_xll.qlIndexFixing(ONIndex3M,I1816,TRUE,_xll.ohTrigger(RecalcTrigger,Trigger3M)),NA())</f>
        <v>1.605470374443918E-2</v>
      </c>
      <c r="N1816" s="52">
        <f>IFERROR(_xll.qlIndexFixing(Index6M,$H1816,TRUE,_xll.ohTrigger(RecalcTrigger,Trigger6M)),NA())</f>
        <v>1.6185561485150688E-2</v>
      </c>
      <c r="O1816" s="52">
        <f>IFERROR(_xll.qlIndexFixing(ONIndex6M,I1816,TRUE,_xll.ohTrigger(RecalcTrigger,Trigger6M)),NA())</f>
        <v>1.6130285698494617E-2</v>
      </c>
      <c r="P1816" s="52">
        <f>IFERROR(_xll.qlIndexFixing(Index1Y,$H1816,TRUE,_xll.ohTrigger(RecalcTrigger,Trigger1Y)),NA())</f>
        <v>1.6557286290246515E-2</v>
      </c>
      <c r="Q1816" s="52">
        <f>IFERROR(_xll.qlIndexFixing(ONIndex1Y,I1816,TRUE,_xll.ohTrigger(RecalcTrigger,Trigger1Y)),NA())</f>
        <v>1.6476265759095554E-2</v>
      </c>
    </row>
    <row r="1817" spans="2:17" x14ac:dyDescent="0.2">
      <c r="B1817" s="46" t="s">
        <v>42</v>
      </c>
      <c r="D1817" s="49">
        <f>_xll.qlCalendarAdvance(Calendar,$D1816,B1817,"f",FALSE)</f>
        <v>52111</v>
      </c>
      <c r="E1817" s="49">
        <f>_xll.qlInterestRateIndexValueDate(IndexON,D1817)</f>
        <v>52111</v>
      </c>
      <c r="F1817" s="52">
        <f>IFERROR(_xll.qlIndexFixing(IndexON,D1817,TRUE,_xll.ohTrigger(RecalcTrigger,TriggerON)),NA())</f>
        <v>1.5730127240285441E-2</v>
      </c>
      <c r="H1817" s="49">
        <f>_xll.qlCalendarAdvance(Calendar,$H1816,B1817,"f",FALSE)</f>
        <v>52111</v>
      </c>
      <c r="I1817" s="49">
        <f>_xll.qlInterestRateIndexValueDate(Index1M,$H1817)</f>
        <v>52113</v>
      </c>
      <c r="J1817" s="52">
        <f>IFERROR(_xll.qlIndexFixing(Index1M,$H1817,TRUE,_xll.ohTrigger(RecalcTrigger,Trigger1M)),NA())</f>
        <v>1.5808671976005884E-2</v>
      </c>
      <c r="K1817" s="52">
        <f>IFERROR(_xll.qlIndexFixing(ONIndex1M,I1817,TRUE,_xll.ohTrigger(RecalcTrigger,Trigger1M)),NA())</f>
        <v>1.5798738243244514E-2</v>
      </c>
      <c r="L1817" s="52">
        <f>IFERROR(_xll.qlIndexFixing(Index3M,H1817,TRUE,_xll.ohTrigger(RecalcTrigger,Trigger3M)),NA())</f>
        <v>1.6079100938960516E-2</v>
      </c>
      <c r="M1817" s="52">
        <f>IFERROR(_xll.qlIndexFixing(ONIndex3M,I1817,TRUE,_xll.ohTrigger(RecalcTrigger,Trigger3M)),NA())</f>
        <v>1.6053464664400607E-2</v>
      </c>
      <c r="N1817" s="52">
        <f>IFERROR(_xll.qlIndexFixing(Index6M,$H1817,TRUE,_xll.ohTrigger(RecalcTrigger,Trigger6M)),NA())</f>
        <v>1.6184181005890811E-2</v>
      </c>
      <c r="O1817" s="52">
        <f>IFERROR(_xll.qlIndexFixing(ONIndex6M,I1817,TRUE,_xll.ohTrigger(RecalcTrigger,Trigger6M)),NA())</f>
        <v>1.6129230807839789E-2</v>
      </c>
      <c r="P1817" s="52">
        <f>IFERROR(_xll.qlIndexFixing(Index1Y,$H1817,TRUE,_xll.ohTrigger(RecalcTrigger,Trigger1Y)),NA())</f>
        <v>1.6555479278707975E-2</v>
      </c>
      <c r="Q1817" s="52">
        <f>IFERROR(_xll.qlIndexFixing(ONIndex1Y,I1817,TRUE,_xll.ohTrigger(RecalcTrigger,Trigger1Y)),NA())</f>
        <v>1.6473280028792558E-2</v>
      </c>
    </row>
    <row r="1818" spans="2:17" x14ac:dyDescent="0.2">
      <c r="B1818" s="46" t="s">
        <v>42</v>
      </c>
      <c r="D1818" s="49">
        <f>_xll.qlCalendarAdvance(Calendar,$D1817,B1818,"f",FALSE)</f>
        <v>52118</v>
      </c>
      <c r="E1818" s="49">
        <f>_xll.qlInterestRateIndexValueDate(IndexON,D1818)</f>
        <v>52118</v>
      </c>
      <c r="F1818" s="52">
        <f>IFERROR(_xll.qlIndexFixing(IndexON,D1818,TRUE,_xll.ohTrigger(RecalcTrigger,TriggerON)),NA())</f>
        <v>1.5728942199180196E-2</v>
      </c>
      <c r="H1818" s="49">
        <f>_xll.qlCalendarAdvance(Calendar,$H1817,B1818,"f",FALSE)</f>
        <v>52118</v>
      </c>
      <c r="I1818" s="49">
        <f>_xll.qlInterestRateIndexValueDate(Index1M,$H1818)</f>
        <v>52120</v>
      </c>
      <c r="J1818" s="52">
        <f>IFERROR(_xll.qlIndexFixing(Index1M,$H1818,TRUE,_xll.ohTrigger(RecalcTrigger,Trigger1M)),NA())</f>
        <v>1.5808189543027318E-2</v>
      </c>
      <c r="K1818" s="52">
        <f>IFERROR(_xll.qlIndexFixing(ONIndex1M,I1818,TRUE,_xll.ohTrigger(RecalcTrigger,Trigger1M)),NA())</f>
        <v>1.5798224884289169E-2</v>
      </c>
      <c r="L1818" s="52">
        <f>IFERROR(_xll.qlIndexFixing(Index3M,H1818,TRUE,_xll.ohTrigger(RecalcTrigger,Trigger3M)),NA())</f>
        <v>1.6078025939313415E-2</v>
      </c>
      <c r="M1818" s="52">
        <f>IFERROR(_xll.qlIndexFixing(ONIndex3M,I1818,TRUE,_xll.ohTrigger(RecalcTrigger,Trigger3M)),NA())</f>
        <v>1.6052249829048293E-2</v>
      </c>
      <c r="N1818" s="52">
        <f>IFERROR(_xll.qlIndexFixing(Index6M,$H1818,TRUE,_xll.ohTrigger(RecalcTrigger,Trigger6M)),NA())</f>
        <v>1.6183460119069636E-2</v>
      </c>
      <c r="O1818" s="52">
        <f>IFERROR(_xll.qlIndexFixing(ONIndex6M,I1818,TRUE,_xll.ohTrigger(RecalcTrigger,Trigger6M)),NA())</f>
        <v>1.6128200863549935E-2</v>
      </c>
      <c r="P1818" s="52">
        <f>IFERROR(_xll.qlIndexFixing(Index1Y,$H1818,TRUE,_xll.ohTrigger(RecalcTrigger,Trigger1Y)),NA())</f>
        <v>1.6553721855652456E-2</v>
      </c>
      <c r="Q1818" s="52">
        <f>IFERROR(_xll.qlIndexFixing(ONIndex1Y,I1818,TRUE,_xll.ohTrigger(RecalcTrigger,Trigger1Y)),NA())</f>
        <v>1.647033945332943E-2</v>
      </c>
    </row>
    <row r="1819" spans="2:17" x14ac:dyDescent="0.2">
      <c r="B1819" s="46" t="s">
        <v>42</v>
      </c>
      <c r="D1819" s="49">
        <f>_xll.qlCalendarAdvance(Calendar,$D1818,B1819,"f",FALSE)</f>
        <v>52125</v>
      </c>
      <c r="E1819" s="49">
        <f>_xll.qlInterestRateIndexValueDate(IndexON,D1819)</f>
        <v>52125</v>
      </c>
      <c r="F1819" s="52">
        <f>IFERROR(_xll.qlIndexFixing(IndexON,D1819,TRUE,_xll.ohTrigger(RecalcTrigger,TriggerON)),NA())</f>
        <v>1.572778363401639E-2</v>
      </c>
      <c r="H1819" s="49">
        <f>_xll.qlCalendarAdvance(Calendar,$H1818,B1819,"f",FALSE)</f>
        <v>52125</v>
      </c>
      <c r="I1819" s="49">
        <f>_xll.qlInterestRateIndexValueDate(Index1M,$H1819)</f>
        <v>52127</v>
      </c>
      <c r="J1819" s="52">
        <f>IFERROR(_xll.qlIndexFixing(Index1M,$H1819,TRUE,_xll.ohTrigger(RecalcTrigger,Trigger1M)),NA())</f>
        <v>1.5807726410502487E-2</v>
      </c>
      <c r="K1819" s="52">
        <f>IFERROR(_xll.qlIndexFixing(ONIndex1M,I1819,TRUE,_xll.ohTrigger(RecalcTrigger,Trigger1M)),NA())</f>
        <v>1.5797730694799839E-2</v>
      </c>
      <c r="L1819" s="52">
        <f>IFERROR(_xll.qlIndexFixing(Index3M,H1819,TRUE,_xll.ohTrigger(RecalcTrigger,Trigger3M)),NA())</f>
        <v>1.6076975824000025E-2</v>
      </c>
      <c r="M1819" s="52">
        <f>IFERROR(_xll.qlIndexFixing(ONIndex3M,I1819,TRUE,_xll.ohTrigger(RecalcTrigger,Trigger3M)),NA())</f>
        <v>1.6051059317119254E-2</v>
      </c>
      <c r="N1819" s="52">
        <f>IFERROR(_xll.qlIndexFixing(Index6M,$H1819,TRUE,_xll.ohTrigger(RecalcTrigger,Trigger6M)),NA())</f>
        <v>1.6182765403468788E-2</v>
      </c>
      <c r="O1819" s="52">
        <f>IFERROR(_xll.qlIndexFixing(ONIndex6M,I1819,TRUE,_xll.ohTrigger(RecalcTrigger,Trigger6M)),NA())</f>
        <v>1.6127195942203798E-2</v>
      </c>
      <c r="P1819" s="52">
        <f>IFERROR(_xll.qlIndexFixing(Index1Y,$H1819,TRUE,_xll.ohTrigger(RecalcTrigger,Trigger1Y)),NA())</f>
        <v>1.6552014165320959E-2</v>
      </c>
      <c r="Q1819" s="52">
        <f>IFERROR(_xll.qlIndexFixing(ONIndex1Y,I1819,TRUE,_xll.ohTrigger(RecalcTrigger,Trigger1Y)),NA())</f>
        <v>1.6467444175152224E-2</v>
      </c>
    </row>
    <row r="1820" spans="2:17" x14ac:dyDescent="0.2">
      <c r="B1820" s="46" t="s">
        <v>42</v>
      </c>
      <c r="D1820" s="49">
        <f>_xll.qlCalendarAdvance(Calendar,$D1819,B1820,"f",FALSE)</f>
        <v>52132</v>
      </c>
      <c r="E1820" s="49">
        <f>_xll.qlInterestRateIndexValueDate(IndexON,D1820)</f>
        <v>52132</v>
      </c>
      <c r="F1820" s="52">
        <f>IFERROR(_xll.qlIndexFixing(IndexON,D1820,TRUE,_xll.ohTrigger(RecalcTrigger,TriggerON)),NA())</f>
        <v>1.5726651634961897E-2</v>
      </c>
      <c r="H1820" s="49">
        <f>_xll.qlCalendarAdvance(Calendar,$H1819,B1820,"f",FALSE)</f>
        <v>52132</v>
      </c>
      <c r="I1820" s="49">
        <f>_xll.qlInterestRateIndexValueDate(Index1M,$H1820)</f>
        <v>52134</v>
      </c>
      <c r="J1820" s="52">
        <f>IFERROR(_xll.qlIndexFixing(Index1M,$H1820,TRUE,_xll.ohTrigger(RecalcTrigger,Trigger1M)),NA())</f>
        <v>1.5807282642235354E-2</v>
      </c>
      <c r="K1820" s="52">
        <f>IFERROR(_xll.qlIndexFixing(ONIndex1M,I1820,TRUE,_xll.ohTrigger(RecalcTrigger,Trigger1M)),NA())</f>
        <v>1.5797255738485561E-2</v>
      </c>
      <c r="L1820" s="52">
        <f>IFERROR(_xll.qlIndexFixing(Index3M,H1820,TRUE,_xll.ohTrigger(RecalcTrigger,Trigger3M)),NA())</f>
        <v>1.6077112077289089E-2</v>
      </c>
      <c r="M1820" s="52">
        <f>IFERROR(_xll.qlIndexFixing(ONIndex3M,I1820,TRUE,_xll.ohTrigger(RecalcTrigger,Trigger3M)),NA())</f>
        <v>1.6049893207110699E-2</v>
      </c>
      <c r="N1820" s="52">
        <f>IFERROR(_xll.qlIndexFixing(Index6M,$H1820,TRUE,_xll.ohTrigger(RecalcTrigger,Trigger6M)),NA())</f>
        <v>1.6182096936034014E-2</v>
      </c>
      <c r="O1820" s="52">
        <f>IFERROR(_xll.qlIndexFixing(ONIndex6M,I1820,TRUE,_xll.ohTrigger(RecalcTrigger,Trigger6M)),NA())</f>
        <v>1.6126216119980441E-2</v>
      </c>
      <c r="P1820" s="52">
        <f>IFERROR(_xll.qlIndexFixing(Index1Y,$H1820,TRUE,_xll.ohTrigger(RecalcTrigger,Trigger1Y)),NA())</f>
        <v>1.6550356351958864E-2</v>
      </c>
      <c r="Q1820" s="52">
        <f>IFERROR(_xll.qlIndexFixing(ONIndex1Y,I1820,TRUE,_xll.ohTrigger(RecalcTrigger,Trigger1Y)),NA())</f>
        <v>1.6464594336227378E-2</v>
      </c>
    </row>
    <row r="1821" spans="2:17" x14ac:dyDescent="0.2">
      <c r="B1821" s="46" t="s">
        <v>42</v>
      </c>
      <c r="D1821" s="49">
        <f>_xll.qlCalendarAdvance(Calendar,$D1820,B1821,"f",FALSE)</f>
        <v>52139</v>
      </c>
      <c r="E1821" s="49">
        <f>_xll.qlInterestRateIndexValueDate(IndexON,D1821)</f>
        <v>52139</v>
      </c>
      <c r="F1821" s="52">
        <f>IFERROR(_xll.qlIndexFixing(IndexON,D1821,TRUE,_xll.ohTrigger(RecalcTrigger,TriggerON)),NA())</f>
        <v>1.5725546292264525E-2</v>
      </c>
      <c r="H1821" s="49">
        <f>_xll.qlCalendarAdvance(Calendar,$H1820,B1821,"f",FALSE)</f>
        <v>52139</v>
      </c>
      <c r="I1821" s="49">
        <f>_xll.qlInterestRateIndexValueDate(Index1M,$H1821)</f>
        <v>52141</v>
      </c>
      <c r="J1821" s="52">
        <f>IFERROR(_xll.qlIndexFixing(Index1M,$H1821,TRUE,_xll.ohTrigger(RecalcTrigger,Trigger1M)),NA())</f>
        <v>1.580685830202988E-2</v>
      </c>
      <c r="K1821" s="52">
        <f>IFERROR(_xll.qlIndexFixing(ONIndex1M,I1821,TRUE,_xll.ohTrigger(RecalcTrigger,Trigger1M)),NA())</f>
        <v>1.5796800079215245E-2</v>
      </c>
      <c r="L1821" s="52">
        <f>IFERROR(_xll.qlIndexFixing(Index3M,H1821,TRUE,_xll.ohTrigger(RecalcTrigger,Trigger3M)),NA())</f>
        <v>1.6075242408125492E-2</v>
      </c>
      <c r="M1821" s="52">
        <f>IFERROR(_xll.qlIndexFixing(ONIndex3M,I1821,TRUE,_xll.ohTrigger(RecalcTrigger,Trigger3M)),NA())</f>
        <v>1.604875157807939E-2</v>
      </c>
      <c r="N1821" s="52">
        <f>IFERROR(_xll.qlIndexFixing(Index6M,$H1821,TRUE,_xll.ohTrigger(RecalcTrigger,Trigger6M)),NA())</f>
        <v>1.6181780774515514E-2</v>
      </c>
      <c r="O1821" s="52">
        <f>IFERROR(_xll.qlIndexFixing(ONIndex6M,I1821,TRUE,_xll.ohTrigger(RecalcTrigger,Trigger6M)),NA())</f>
        <v>1.6125261473298735E-2</v>
      </c>
      <c r="P1821" s="52">
        <f>IFERROR(_xll.qlIndexFixing(Index1Y,$H1821,TRUE,_xll.ohTrigger(RecalcTrigger,Trigger1Y)),NA())</f>
        <v>1.6548748559819876E-2</v>
      </c>
      <c r="Q1821" s="52">
        <f>IFERROR(_xll.qlIndexFixing(ONIndex1Y,I1821,TRUE,_xll.ohTrigger(RecalcTrigger,Trigger1Y)),NA())</f>
        <v>1.6461790078681204E-2</v>
      </c>
    </row>
    <row r="1822" spans="2:17" x14ac:dyDescent="0.2">
      <c r="B1822" s="46" t="s">
        <v>42</v>
      </c>
      <c r="D1822" s="49">
        <f>_xll.qlCalendarAdvance(Calendar,$D1821,B1822,"f",FALSE)</f>
        <v>52146</v>
      </c>
      <c r="E1822" s="49">
        <f>_xll.qlInterestRateIndexValueDate(IndexON,D1822)</f>
        <v>52146</v>
      </c>
      <c r="F1822" s="52">
        <f>IFERROR(_xll.qlIndexFixing(IndexON,D1822,TRUE,_xll.ohTrigger(RecalcTrigger,TriggerON)),NA())</f>
        <v>1.5724467696411892E-2</v>
      </c>
      <c r="H1822" s="49">
        <f>_xll.qlCalendarAdvance(Calendar,$H1821,B1822,"f",FALSE)</f>
        <v>52146</v>
      </c>
      <c r="I1822" s="49">
        <f>_xll.qlInterestRateIndexValueDate(Index1M,$H1822)</f>
        <v>52148</v>
      </c>
      <c r="J1822" s="52">
        <f>IFERROR(_xll.qlIndexFixing(Index1M,$H1822,TRUE,_xll.ohTrigger(RecalcTrigger,Trigger1M)),NA())</f>
        <v>1.5806453453690028E-2</v>
      </c>
      <c r="K1822" s="52">
        <f>IFERROR(_xll.qlIndexFixing(ONIndex1M,I1822,TRUE,_xll.ohTrigger(RecalcTrigger,Trigger1M)),NA())</f>
        <v>1.5796363780617995E-2</v>
      </c>
      <c r="L1822" s="52">
        <f>IFERROR(_xll.qlIndexFixing(Index3M,H1822,TRUE,_xll.ohTrigger(RecalcTrigger,Trigger3M)),NA())</f>
        <v>1.6074269186226769E-2</v>
      </c>
      <c r="M1822" s="52">
        <f>IFERROR(_xll.qlIndexFixing(ONIndex3M,I1822,TRUE,_xll.ohTrigger(RecalcTrigger,Trigger3M)),NA())</f>
        <v>1.6047634508602471E-2</v>
      </c>
      <c r="N1822" s="52">
        <f>IFERROR(_xll.qlIndexFixing(Index6M,$H1822,TRUE,_xll.ohTrigger(RecalcTrigger,Trigger6M)),NA())</f>
        <v>1.6181166919343983E-2</v>
      </c>
      <c r="O1822" s="52">
        <f>IFERROR(_xll.qlIndexFixing(ONIndex6M,I1822,TRUE,_xll.ohTrigger(RecalcTrigger,Trigger6M)),NA())</f>
        <v>1.6124332078577552E-2</v>
      </c>
      <c r="P1822" s="52">
        <f>IFERROR(_xll.qlIndexFixing(Index1Y,$H1822,TRUE,_xll.ohTrigger(RecalcTrigger,Trigger1Y)),NA())</f>
        <v>1.6547190933163178E-2</v>
      </c>
      <c r="Q1822" s="52">
        <f>IFERROR(_xll.qlIndexFixing(ONIndex1Y,I1822,TRUE,_xll.ohTrigger(RecalcTrigger,Trigger1Y)),NA())</f>
        <v>1.6459031544640013E-2</v>
      </c>
    </row>
    <row r="1823" spans="2:17" x14ac:dyDescent="0.2">
      <c r="B1823" s="46" t="s">
        <v>42</v>
      </c>
      <c r="D1823" s="49">
        <f>_xll.qlCalendarAdvance(Calendar,$D1822,B1823,"f",FALSE)</f>
        <v>52153</v>
      </c>
      <c r="E1823" s="49">
        <f>_xll.qlInterestRateIndexValueDate(IndexON,D1823)</f>
        <v>52153</v>
      </c>
      <c r="F1823" s="52">
        <f>IFERROR(_xll.qlIndexFixing(IndexON,D1823,TRUE,_xll.ohTrigger(RecalcTrigger,TriggerON)),NA())</f>
        <v>1.5723415937491936E-2</v>
      </c>
      <c r="H1823" s="49">
        <f>_xll.qlCalendarAdvance(Calendar,$H1822,B1823,"f",FALSE)</f>
        <v>52153</v>
      </c>
      <c r="I1823" s="49">
        <f>_xll.qlInterestRateIndexValueDate(Index1M,$H1823)</f>
        <v>52155</v>
      </c>
      <c r="J1823" s="52">
        <f>IFERROR(_xll.qlIndexFixing(Index1M,$H1823,TRUE,_xll.ohTrigger(RecalcTrigger,Trigger1M)),NA())</f>
        <v>1.5806068161017262E-2</v>
      </c>
      <c r="K1823" s="52">
        <f>IFERROR(_xll.qlIndexFixing(ONIndex1M,I1823,TRUE,_xll.ohTrigger(RecalcTrigger,Trigger1M)),NA())</f>
        <v>1.5795946906322911E-2</v>
      </c>
      <c r="L1823" s="52">
        <f>IFERROR(_xll.qlIndexFixing(Index3M,H1823,TRUE,_xll.ohTrigger(RecalcTrigger,Trigger3M)),NA())</f>
        <v>1.6073321171483541E-2</v>
      </c>
      <c r="M1823" s="52">
        <f>IFERROR(_xll.qlIndexFixing(ONIndex3M,I1823,TRUE,_xll.ohTrigger(RecalcTrigger,Trigger3M)),NA())</f>
        <v>1.6046542077337023E-2</v>
      </c>
      <c r="N1823" s="52">
        <f>IFERROR(_xll.qlIndexFixing(Index6M,$H1823,TRUE,_xll.ohTrigger(RecalcTrigger,Trigger6M)),NA())</f>
        <v>1.6180579549866531E-2</v>
      </c>
      <c r="O1823" s="52">
        <f>IFERROR(_xll.qlIndexFixing(ONIndex6M,I1823,TRUE,_xll.ohTrigger(RecalcTrigger,Trigger6M)),NA())</f>
        <v>1.6123428011916019E-2</v>
      </c>
      <c r="P1823" s="52">
        <f>IFERROR(_xll.qlIndexFixing(Index1Y,$H1823,TRUE,_xll.ohTrigger(RecalcTrigger,Trigger1Y)),NA())</f>
        <v>1.654568361625474E-2</v>
      </c>
      <c r="Q1823" s="52">
        <f>IFERROR(_xll.qlIndexFixing(ONIndex1Y,I1823,TRUE,_xll.ohTrigger(RecalcTrigger,Trigger1Y)),NA())</f>
        <v>1.645631887631005E-2</v>
      </c>
    </row>
    <row r="1824" spans="2:17" x14ac:dyDescent="0.2">
      <c r="B1824" s="46" t="s">
        <v>42</v>
      </c>
      <c r="D1824" s="49">
        <f>_xll.qlCalendarAdvance(Calendar,$D1823,B1824,"f",FALSE)</f>
        <v>52160</v>
      </c>
      <c r="E1824" s="49">
        <f>_xll.qlInterestRateIndexValueDate(IndexON,D1824)</f>
        <v>52160</v>
      </c>
      <c r="F1824" s="52">
        <f>IFERROR(_xll.qlIndexFixing(IndexON,D1824,TRUE,_xll.ohTrigger(RecalcTrigger,TriggerON)),NA())</f>
        <v>1.5722391105752465E-2</v>
      </c>
      <c r="H1824" s="49">
        <f>_xll.qlCalendarAdvance(Calendar,$H1823,B1824,"f",FALSE)</f>
        <v>52160</v>
      </c>
      <c r="I1824" s="49">
        <f>_xll.qlInterestRateIndexValueDate(Index1M,$H1824)</f>
        <v>52162</v>
      </c>
      <c r="J1824" s="52">
        <f>IFERROR(_xll.qlIndexFixing(Index1M,$H1824,TRUE,_xll.ohTrigger(RecalcTrigger,Trigger1M)),NA())</f>
        <v>1.5805702487825535E-2</v>
      </c>
      <c r="K1824" s="52">
        <f>IFERROR(_xll.qlIndexFixing(ONIndex1M,I1824,TRUE,_xll.ohTrigger(RecalcTrigger,Trigger1M)),NA())</f>
        <v>1.5795549520198904E-2</v>
      </c>
      <c r="L1824" s="52">
        <f>IFERROR(_xll.qlIndexFixing(Index3M,H1824,TRUE,_xll.ohTrigger(RecalcTrigger,Trigger3M)),NA())</f>
        <v>1.6072398442916941E-2</v>
      </c>
      <c r="M1824" s="52">
        <f>IFERROR(_xll.qlIndexFixing(ONIndex3M,I1824,TRUE,_xll.ohTrigger(RecalcTrigger,Trigger3M)),NA())</f>
        <v>1.6045474362940126E-2</v>
      </c>
      <c r="N1824" s="52">
        <f>IFERROR(_xll.qlIndexFixing(Index6M,$H1824,TRUE,_xll.ohTrigger(RecalcTrigger,Trigger6M)),NA())</f>
        <v>1.6180018743037865E-2</v>
      </c>
      <c r="O1824" s="52">
        <f>IFERROR(_xll.qlIndexFixing(ONIndex6M,I1824,TRUE,_xll.ohTrigger(RecalcTrigger,Trigger6M)),NA())</f>
        <v>1.6122549350052751E-2</v>
      </c>
      <c r="P1824" s="52">
        <f>IFERROR(_xll.qlIndexFixing(Index1Y,$H1824,TRUE,_xll.ohTrigger(RecalcTrigger,Trigger1Y)),NA())</f>
        <v>1.6544226753367534E-2</v>
      </c>
      <c r="Q1824" s="52">
        <f>IFERROR(_xll.qlIndexFixing(ONIndex1Y,I1824,TRUE,_xll.ohTrigger(RecalcTrigger,Trigger1Y)),NA())</f>
        <v>1.6453652215577819E-2</v>
      </c>
    </row>
    <row r="1825" spans="2:17" x14ac:dyDescent="0.2">
      <c r="B1825" s="46" t="s">
        <v>42</v>
      </c>
      <c r="D1825" s="49">
        <f>_xll.qlCalendarAdvance(Calendar,$D1824,B1825,"f",FALSE)</f>
        <v>52167</v>
      </c>
      <c r="E1825" s="49">
        <f>_xll.qlInterestRateIndexValueDate(IndexON,D1825)</f>
        <v>52167</v>
      </c>
      <c r="F1825" s="52">
        <f>IFERROR(_xll.qlIndexFixing(IndexON,D1825,TRUE,_xll.ohTrigger(RecalcTrigger,TriggerON)),NA())</f>
        <v>1.5721393291681096E-2</v>
      </c>
      <c r="H1825" s="49">
        <f>_xll.qlCalendarAdvance(Calendar,$H1824,B1825,"f",FALSE)</f>
        <v>52167</v>
      </c>
      <c r="I1825" s="49">
        <f>_xll.qlInterestRateIndexValueDate(Index1M,$H1825)</f>
        <v>52169</v>
      </c>
      <c r="J1825" s="52">
        <f>IFERROR(_xll.qlIndexFixing(Index1M,$H1825,TRUE,_xll.ohTrigger(RecalcTrigger,Trigger1M)),NA())</f>
        <v>1.5804385559202831E-2</v>
      </c>
      <c r="K1825" s="52">
        <f>IFERROR(_xll.qlIndexFixing(ONIndex1M,I1825,TRUE,_xll.ohTrigger(RecalcTrigger,Trigger1M)),NA())</f>
        <v>1.5795171685875076E-2</v>
      </c>
      <c r="L1825" s="52">
        <f>IFERROR(_xll.qlIndexFixing(Index3M,H1825,TRUE,_xll.ohTrigger(RecalcTrigger,Trigger3M)),NA())</f>
        <v>1.6071501079542898E-2</v>
      </c>
      <c r="M1825" s="52">
        <f>IFERROR(_xll.qlIndexFixing(ONIndex3M,I1825,TRUE,_xll.ohTrigger(RecalcTrigger,Trigger3M)),NA())</f>
        <v>1.6044431444228735E-2</v>
      </c>
      <c r="N1825" s="52">
        <f>IFERROR(_xll.qlIndexFixing(Index6M,$H1825,TRUE,_xll.ohTrigger(RecalcTrigger,Trigger6M)),NA())</f>
        <v>1.6179484575811809E-2</v>
      </c>
      <c r="O1825" s="52">
        <f>IFERROR(_xll.qlIndexFixing(ONIndex6M,I1825,TRUE,_xll.ohTrigger(RecalcTrigger,Trigger6M)),NA())</f>
        <v>1.6121696169086874E-2</v>
      </c>
      <c r="P1825" s="52">
        <f>IFERROR(_xll.qlIndexFixing(Index1Y,$H1825,TRUE,_xll.ohTrigger(RecalcTrigger,Trigger1Y)),NA())</f>
        <v>1.6542820488781331E-2</v>
      </c>
      <c r="Q1825" s="52">
        <f>IFERROR(_xll.qlIndexFixing(ONIndex1Y,I1825,TRUE,_xll.ohTrigger(RecalcTrigger,Trigger1Y)),NA())</f>
        <v>1.6451031704889374E-2</v>
      </c>
    </row>
    <row r="1826" spans="2:17" x14ac:dyDescent="0.2">
      <c r="B1826" s="46" t="s">
        <v>42</v>
      </c>
      <c r="D1826" s="49">
        <f>_xll.qlCalendarAdvance(Calendar,$D1825,B1826,"f",FALSE)</f>
        <v>52174</v>
      </c>
      <c r="E1826" s="49">
        <f>_xll.qlInterestRateIndexValueDate(IndexON,D1826)</f>
        <v>52174</v>
      </c>
      <c r="F1826" s="52">
        <f>IFERROR(_xll.qlIndexFixing(IndexON,D1826,TRUE,_xll.ohTrigger(RecalcTrigger,TriggerON)),NA())</f>
        <v>1.5720422585445704E-2</v>
      </c>
      <c r="H1826" s="49">
        <f>_xll.qlCalendarAdvance(Calendar,$H1825,B1826,"f",FALSE)</f>
        <v>52174</v>
      </c>
      <c r="I1826" s="49">
        <f>_xll.qlInterestRateIndexValueDate(Index1M,$H1826)</f>
        <v>52176</v>
      </c>
      <c r="J1826" s="52">
        <f>IFERROR(_xll.qlIndexFixing(Index1M,$H1826,TRUE,_xll.ohTrigger(RecalcTrigger,Trigger1M)),NA())</f>
        <v>1.5805030255081065E-2</v>
      </c>
      <c r="K1826" s="52">
        <f>IFERROR(_xll.qlIndexFixing(ONIndex1M,I1826,TRUE,_xll.ohTrigger(RecalcTrigger,Trigger1M)),NA())</f>
        <v>1.5794813467140401E-2</v>
      </c>
      <c r="L1826" s="52">
        <f>IFERROR(_xll.qlIndexFixing(Index3M,H1826,TRUE,_xll.ohTrigger(RecalcTrigger,Trigger3M)),NA())</f>
        <v>1.6070629160382547E-2</v>
      </c>
      <c r="M1826" s="52">
        <f>IFERROR(_xll.qlIndexFixing(ONIndex3M,I1826,TRUE,_xll.ohTrigger(RecalcTrigger,Trigger3M)),NA())</f>
        <v>1.6043413400019801E-2</v>
      </c>
      <c r="N1826" s="52">
        <f>IFERROR(_xll.qlIndexFixing(Index6M,$H1826,TRUE,_xll.ohTrigger(RecalcTrigger,Trigger6M)),NA())</f>
        <v>1.6178641652058168E-2</v>
      </c>
      <c r="O1826" s="52">
        <f>IFERROR(_xll.qlIndexFixing(ONIndex6M,I1826,TRUE,_xll.ohTrigger(RecalcTrigger,Trigger6M)),NA())</f>
        <v>1.6120868545357325E-2</v>
      </c>
      <c r="P1826" s="52">
        <f>IFERROR(_xll.qlIndexFixing(Index1Y,$H1826,TRUE,_xll.ohTrigger(RecalcTrigger,Trigger1Y)),NA())</f>
        <v>1.6541464966782247E-2</v>
      </c>
      <c r="Q1826" s="52">
        <f>IFERROR(_xll.qlIndexFixing(ONIndex1Y,I1826,TRUE,_xll.ohTrigger(RecalcTrigger,Trigger1Y)),NA())</f>
        <v>1.6448457486211154E-2</v>
      </c>
    </row>
    <row r="1827" spans="2:17" x14ac:dyDescent="0.2">
      <c r="B1827" s="46" t="s">
        <v>42</v>
      </c>
      <c r="D1827" s="49">
        <f>_xll.qlCalendarAdvance(Calendar,$D1826,B1827,"f",FALSE)</f>
        <v>52181</v>
      </c>
      <c r="E1827" s="49">
        <f>_xll.qlInterestRateIndexValueDate(IndexON,D1827)</f>
        <v>52181</v>
      </c>
      <c r="F1827" s="52">
        <f>IFERROR(_xll.qlIndexFixing(IndexON,D1827,TRUE,_xll.ohTrigger(RecalcTrigger,TriggerON)),NA())</f>
        <v>1.5719479076974352E-2</v>
      </c>
      <c r="H1827" s="49">
        <f>_xll.qlCalendarAdvance(Calendar,$H1826,B1827,"f",FALSE)</f>
        <v>52181</v>
      </c>
      <c r="I1827" s="49">
        <f>_xll.qlInterestRateIndexValueDate(Index1M,$H1827)</f>
        <v>52183</v>
      </c>
      <c r="J1827" s="52">
        <f>IFERROR(_xll.qlIndexFixing(Index1M,$H1827,TRUE,_xll.ohTrigger(RecalcTrigger,Trigger1M)),NA())</f>
        <v>1.580472382314374E-2</v>
      </c>
      <c r="K1827" s="52">
        <f>IFERROR(_xll.qlIndexFixing(ONIndex1M,I1827,TRUE,_xll.ohTrigger(RecalcTrigger,Trigger1M)),NA())</f>
        <v>1.5794474927703916E-2</v>
      </c>
      <c r="L1827" s="52">
        <f>IFERROR(_xll.qlIndexFixing(Index3M,H1827,TRUE,_xll.ohTrigger(RecalcTrigger,Trigger3M)),NA())</f>
        <v>1.6069782764452683E-2</v>
      </c>
      <c r="M1827" s="52">
        <f>IFERROR(_xll.qlIndexFixing(ONIndex3M,I1827,TRUE,_xll.ohTrigger(RecalcTrigger,Trigger3M)),NA())</f>
        <v>1.6042420308810534E-2</v>
      </c>
      <c r="N1827" s="52">
        <f>IFERROR(_xll.qlIndexFixing(Index6M,$H1827,TRUE,_xll.ohTrigger(RecalcTrigger,Trigger6M)),NA())</f>
        <v>1.6178159076372677E-2</v>
      </c>
      <c r="O1827" s="52">
        <f>IFERROR(_xll.qlIndexFixing(ONIndex6M,I1827,TRUE,_xll.ohTrigger(RecalcTrigger,Trigger6M)),NA())</f>
        <v>1.6120066555282975E-2</v>
      </c>
      <c r="P1827" s="52">
        <f>IFERROR(_xll.qlIndexFixing(Index1Y,$H1827,TRUE,_xll.ohTrigger(RecalcTrigger,Trigger1Y)),NA())</f>
        <v>1.654016033166384E-2</v>
      </c>
      <c r="Q1827" s="52">
        <f>IFERROR(_xll.qlIndexFixing(ONIndex1Y,I1827,TRUE,_xll.ohTrigger(RecalcTrigger,Trigger1Y)),NA())</f>
        <v>1.6445929701589534E-2</v>
      </c>
    </row>
    <row r="1828" spans="2:17" x14ac:dyDescent="0.2">
      <c r="B1828" s="46" t="s">
        <v>42</v>
      </c>
      <c r="D1828" s="49">
        <f>_xll.qlCalendarAdvance(Calendar,$D1827,B1828,"f",FALSE)</f>
        <v>52188</v>
      </c>
      <c r="E1828" s="49">
        <f>_xll.qlInterestRateIndexValueDate(IndexON,D1828)</f>
        <v>52188</v>
      </c>
      <c r="F1828" s="52">
        <f>IFERROR(_xll.qlIndexFixing(IndexON,D1828,TRUE,_xll.ohTrigger(RecalcTrigger,TriggerON)),NA())</f>
        <v>1.5718562857074403E-2</v>
      </c>
      <c r="H1828" s="49">
        <f>_xll.qlCalendarAdvance(Calendar,$H1827,B1828,"f",FALSE)</f>
        <v>52188</v>
      </c>
      <c r="I1828" s="49">
        <f>_xll.qlInterestRateIndexValueDate(Index1M,$H1828)</f>
        <v>52190</v>
      </c>
      <c r="J1828" s="52">
        <f>IFERROR(_xll.qlIndexFixing(Index1M,$H1828,TRUE,_xll.ohTrigger(RecalcTrigger,Trigger1M)),NA())</f>
        <v>1.5804437265900806E-2</v>
      </c>
      <c r="K1828" s="52">
        <f>IFERROR(_xll.qlIndexFixing(ONIndex1M,I1828,TRUE,_xll.ohTrigger(RecalcTrigger,Trigger1M)),NA())</f>
        <v>1.5794156131274661E-2</v>
      </c>
      <c r="L1828" s="52">
        <f>IFERROR(_xll.qlIndexFixing(Index3M,H1828,TRUE,_xll.ohTrigger(RecalcTrigger,Trigger3M)),NA())</f>
        <v>1.606896197077531E-2</v>
      </c>
      <c r="M1828" s="52">
        <f>IFERROR(_xll.qlIndexFixing(ONIndex3M,I1828,TRUE,_xll.ohTrigger(RecalcTrigger,Trigger3M)),NA())</f>
        <v>1.6041452249577759E-2</v>
      </c>
      <c r="N1828" s="52">
        <f>IFERROR(_xll.qlIndexFixing(Index6M,$H1828,TRUE,_xll.ohTrigger(RecalcTrigger,Trigger6M)),NA())</f>
        <v>1.6177703364459388E-2</v>
      </c>
      <c r="O1828" s="52">
        <f>IFERROR(_xll.qlIndexFixing(ONIndex6M,I1828,TRUE,_xll.ohTrigger(RecalcTrigger,Trigger6M)),NA())</f>
        <v>1.611929027536263E-2</v>
      </c>
      <c r="P1828" s="52">
        <f>IFERROR(_xll.qlIndexFixing(Index1Y,$H1828,TRUE,_xll.ohTrigger(RecalcTrigger,Trigger1Y)),NA())</f>
        <v>1.6538906727725598E-2</v>
      </c>
      <c r="Q1828" s="52">
        <f>IFERROR(_xll.qlIndexFixing(ONIndex1Y,I1828,TRUE,_xll.ohTrigger(RecalcTrigger,Trigger1Y)),NA())</f>
        <v>1.6443448493230761E-2</v>
      </c>
    </row>
    <row r="1829" spans="2:17" x14ac:dyDescent="0.2">
      <c r="B1829" s="46" t="s">
        <v>42</v>
      </c>
      <c r="D1829" s="49">
        <f>_xll.qlCalendarAdvance(Calendar,$D1828,B1829,"f",FALSE)</f>
        <v>52195</v>
      </c>
      <c r="E1829" s="49">
        <f>_xll.qlInterestRateIndexValueDate(IndexON,D1829)</f>
        <v>52195</v>
      </c>
      <c r="F1829" s="52">
        <f>IFERROR(_xll.qlIndexFixing(IndexON,D1829,TRUE,_xll.ohTrigger(RecalcTrigger,TriggerON)),NA())</f>
        <v>1.5717674015753857E-2</v>
      </c>
      <c r="H1829" s="49">
        <f>_xll.qlCalendarAdvance(Calendar,$H1828,B1829,"f",FALSE)</f>
        <v>52195</v>
      </c>
      <c r="I1829" s="49">
        <f>_xll.qlInterestRateIndexValueDate(Index1M,$H1829)</f>
        <v>52197</v>
      </c>
      <c r="J1829" s="52">
        <f>IFERROR(_xll.qlIndexFixing(Index1M,$H1829,TRUE,_xll.ohTrigger(RecalcTrigger,Trigger1M)),NA())</f>
        <v>1.5804170647156224E-2</v>
      </c>
      <c r="K1829" s="52">
        <f>IFERROR(_xll.qlIndexFixing(ONIndex1M,I1829,TRUE,_xll.ohTrigger(RecalcTrigger,Trigger1M)),NA())</f>
        <v>1.5793857141481737E-2</v>
      </c>
      <c r="L1829" s="52">
        <f>IFERROR(_xll.qlIndexFixing(Index3M,H1829,TRUE,_xll.ohTrigger(RecalcTrigger,Trigger3M)),NA())</f>
        <v>1.6068166858368958E-2</v>
      </c>
      <c r="M1829" s="52">
        <f>IFERROR(_xll.qlIndexFixing(ONIndex3M,I1829,TRUE,_xll.ohTrigger(RecalcTrigger,Trigger3M)),NA())</f>
        <v>1.6040509300738748E-2</v>
      </c>
      <c r="N1829" s="52">
        <f>IFERROR(_xll.qlIndexFixing(Index6M,$H1829,TRUE,_xll.ohTrigger(RecalcTrigger,Trigger6M)),NA())</f>
        <v>1.6177274593274643E-2</v>
      </c>
      <c r="O1829" s="52">
        <f>IFERROR(_xll.qlIndexFixing(ONIndex6M,I1829,TRUE,_xll.ohTrigger(RecalcTrigger,Trigger6M)),NA())</f>
        <v>1.6118539781775354E-2</v>
      </c>
      <c r="P1829" s="52">
        <f>IFERROR(_xll.qlIndexFixing(Index1Y,$H1829,TRUE,_xll.ohTrigger(RecalcTrigger,Trigger1Y)),NA())</f>
        <v>1.6537704299275965E-2</v>
      </c>
      <c r="Q1829" s="52">
        <f>IFERROR(_xll.qlIndexFixing(ONIndex1Y,I1829,TRUE,_xll.ohTrigger(RecalcTrigger,Trigger1Y)),NA())</f>
        <v>1.6441014003261145E-2</v>
      </c>
    </row>
    <row r="1830" spans="2:17" x14ac:dyDescent="0.2">
      <c r="B1830" s="46" t="s">
        <v>42</v>
      </c>
      <c r="D1830" s="49">
        <f>_xll.qlCalendarAdvance(Calendar,$D1829,B1830,"f",FALSE)</f>
        <v>52202</v>
      </c>
      <c r="E1830" s="49">
        <f>_xll.qlInterestRateIndexValueDate(IndexON,D1830)</f>
        <v>52202</v>
      </c>
      <c r="F1830" s="52">
        <f>IFERROR(_xll.qlIndexFixing(IndexON,D1830,TRUE,_xll.ohTrigger(RecalcTrigger,TriggerON)),NA())</f>
        <v>1.5716812643180589E-2</v>
      </c>
      <c r="H1830" s="49">
        <f>_xll.qlCalendarAdvance(Calendar,$H1829,B1830,"f",FALSE)</f>
        <v>52202</v>
      </c>
      <c r="I1830" s="49">
        <f>_xll.qlInterestRateIndexValueDate(Index1M,$H1830)</f>
        <v>52204</v>
      </c>
      <c r="J1830" s="52">
        <f>IFERROR(_xll.qlIndexFixing(Index1M,$H1830,TRUE,_xll.ohTrigger(RecalcTrigger,Trigger1M)),NA())</f>
        <v>1.580392403072145E-2</v>
      </c>
      <c r="K1830" s="52">
        <f>IFERROR(_xll.qlIndexFixing(ONIndex1M,I1830,TRUE,_xll.ohTrigger(RecalcTrigger,Trigger1M)),NA())</f>
        <v>1.5793578022194055E-2</v>
      </c>
      <c r="L1830" s="52">
        <f>IFERROR(_xll.qlIndexFixing(Index3M,H1830,TRUE,_xll.ohTrigger(RecalcTrigger,Trigger3M)),NA())</f>
        <v>1.6066781716424394E-2</v>
      </c>
      <c r="M1830" s="52">
        <f>IFERROR(_xll.qlIndexFixing(ONIndex3M,I1830,TRUE,_xll.ohTrigger(RecalcTrigger,Trigger3M)),NA())</f>
        <v>1.6039591541110454E-2</v>
      </c>
      <c r="N1830" s="52">
        <f>IFERROR(_xll.qlIndexFixing(Index6M,$H1830,TRUE,_xll.ohTrigger(RecalcTrigger,Trigger6M)),NA())</f>
        <v>1.6177216027209215E-2</v>
      </c>
      <c r="O1830" s="52">
        <f>IFERROR(_xll.qlIndexFixing(ONIndex6M,I1830,TRUE,_xll.ohTrigger(RecalcTrigger,Trigger6M)),NA())</f>
        <v>1.6117815151019954E-2</v>
      </c>
      <c r="P1830" s="52">
        <f>IFERROR(_xll.qlIndexFixing(Index1Y,$H1830,TRUE,_xll.ohTrigger(RecalcTrigger,Trigger1Y)),NA())</f>
        <v>1.6536553190628443E-2</v>
      </c>
      <c r="Q1830" s="52">
        <f>IFERROR(_xll.qlIndexFixing(ONIndex1Y,I1830,TRUE,_xll.ohTrigger(RecalcTrigger,Trigger1Y)),NA())</f>
        <v>1.6438626373806997E-2</v>
      </c>
    </row>
    <row r="1831" spans="2:17" x14ac:dyDescent="0.2">
      <c r="B1831" s="46" t="s">
        <v>42</v>
      </c>
      <c r="D1831" s="49">
        <f>_xll.qlCalendarAdvance(Calendar,$D1830,B1831,"f",FALSE)</f>
        <v>52209</v>
      </c>
      <c r="E1831" s="49">
        <f>_xll.qlInterestRateIndexValueDate(IndexON,D1831)</f>
        <v>52209</v>
      </c>
      <c r="F1831" s="52">
        <f>IFERROR(_xll.qlIndexFixing(IndexON,D1831,TRUE,_xll.ohTrigger(RecalcTrigger,TriggerON)),NA())</f>
        <v>1.571597882992215E-2</v>
      </c>
      <c r="H1831" s="49">
        <f>_xll.qlCalendarAdvance(Calendar,$H1830,B1831,"f",FALSE)</f>
        <v>52209</v>
      </c>
      <c r="I1831" s="49">
        <f>_xll.qlInterestRateIndexValueDate(Index1M,$H1831)</f>
        <v>52211</v>
      </c>
      <c r="J1831" s="52">
        <f>IFERROR(_xll.qlIndexFixing(Index1M,$H1831,TRUE,_xll.ohTrigger(RecalcTrigger,Trigger1M)),NA())</f>
        <v>1.5803697480397949E-2</v>
      </c>
      <c r="K1831" s="52">
        <f>IFERROR(_xll.qlIndexFixing(ONIndex1M,I1831,TRUE,_xll.ohTrigger(RecalcTrigger,Trigger1M)),NA())</f>
        <v>1.5793318837040715E-2</v>
      </c>
      <c r="L1831" s="52">
        <f>IFERROR(_xll.qlIndexFixing(Index3M,H1831,TRUE,_xll.ohTrigger(RecalcTrigger,Trigger3M)),NA())</f>
        <v>1.6066034549553798E-2</v>
      </c>
      <c r="M1831" s="52">
        <f>IFERROR(_xll.qlIndexFixing(ONIndex3M,I1831,TRUE,_xll.ohTrigger(RecalcTrigger,Trigger3M)),NA())</f>
        <v>1.6038699049589766E-2</v>
      </c>
      <c r="N1831" s="52">
        <f>IFERROR(_xll.qlIndexFixing(Index6M,$H1831,TRUE,_xll.ohTrigger(RecalcTrigger,Trigger6M)),NA())</f>
        <v>1.6176843313703441E-2</v>
      </c>
      <c r="O1831" s="52">
        <f>IFERROR(_xll.qlIndexFixing(ONIndex6M,I1831,TRUE,_xll.ohTrigger(RecalcTrigger,Trigger6M)),NA())</f>
        <v>1.6117116459275493E-2</v>
      </c>
      <c r="P1831" s="52">
        <f>IFERROR(_xll.qlIndexFixing(Index1Y,$H1831,TRUE,_xll.ohTrigger(RecalcTrigger,Trigger1Y)),NA())</f>
        <v>1.6535453546105274E-2</v>
      </c>
      <c r="Q1831" s="52">
        <f>IFERROR(_xll.qlIndexFixing(ONIndex1Y,I1831,TRUE,_xll.ohTrigger(RecalcTrigger,Trigger1Y)),NA())</f>
        <v>1.6436285746834756E-2</v>
      </c>
    </row>
    <row r="1832" spans="2:17" x14ac:dyDescent="0.2">
      <c r="B1832" s="46" t="s">
        <v>42</v>
      </c>
      <c r="D1832" s="49">
        <f>_xll.qlCalendarAdvance(Calendar,$D1831,B1832,"f",FALSE)</f>
        <v>52216</v>
      </c>
      <c r="E1832" s="49">
        <f>_xll.qlInterestRateIndexValueDate(IndexON,D1832)</f>
        <v>52216</v>
      </c>
      <c r="F1832" s="52">
        <f>IFERROR(_xll.qlIndexFixing(IndexON,D1832,TRUE,_xll.ohTrigger(RecalcTrigger,TriggerON)),NA())</f>
        <v>1.5715172666066479E-2</v>
      </c>
      <c r="H1832" s="49">
        <f>_xll.qlCalendarAdvance(Calendar,$H1831,B1832,"f",FALSE)</f>
        <v>52216</v>
      </c>
      <c r="I1832" s="49">
        <f>_xll.qlInterestRateIndexValueDate(Index1M,$H1832)</f>
        <v>52218</v>
      </c>
      <c r="J1832" s="52">
        <f>IFERROR(_xll.qlIndexFixing(Index1M,$H1832,TRUE,_xll.ohTrigger(RecalcTrigger,Trigger1M)),NA())</f>
        <v>1.5803491059989683E-2</v>
      </c>
      <c r="K1832" s="52">
        <f>IFERROR(_xll.qlIndexFixing(ONIndex1M,I1832,TRUE,_xll.ohTrigger(RecalcTrigger,Trigger1M)),NA())</f>
        <v>1.5793079649730757E-2</v>
      </c>
      <c r="L1832" s="52">
        <f>IFERROR(_xll.qlIndexFixing(Index3M,H1832,TRUE,_xll.ohTrigger(RecalcTrigger,Trigger3M)),NA())</f>
        <v>1.6065313287418448E-2</v>
      </c>
      <c r="M1832" s="52">
        <f>IFERROR(_xll.qlIndexFixing(ONIndex3M,I1832,TRUE,_xll.ohTrigger(RecalcTrigger,Trigger3M)),NA())</f>
        <v>1.6037831904673894E-2</v>
      </c>
      <c r="N1832" s="52">
        <f>IFERROR(_xll.qlIndexFixing(Index6M,$H1832,TRUE,_xll.ohTrigger(RecalcTrigger,Trigger6M)),NA())</f>
        <v>1.6176497778510015E-2</v>
      </c>
      <c r="O1832" s="52">
        <f>IFERROR(_xll.qlIndexFixing(ONIndex6M,I1832,TRUE,_xll.ohTrigger(RecalcTrigger,Trigger6M)),NA())</f>
        <v>1.6116443782800971E-2</v>
      </c>
      <c r="P1832" s="52">
        <f>IFERROR(_xll.qlIndexFixing(Index1Y,$H1832,TRUE,_xll.ohTrigger(RecalcTrigger,Trigger1Y)),NA())</f>
        <v>1.6534405510034853E-2</v>
      </c>
      <c r="Q1832" s="52">
        <f>IFERROR(_xll.qlIndexFixing(ONIndex1Y,I1832,TRUE,_xll.ohTrigger(RecalcTrigger,Trigger1Y)),NA())</f>
        <v>1.643399226471054E-2</v>
      </c>
    </row>
    <row r="1833" spans="2:17" x14ac:dyDescent="0.2">
      <c r="B1833" s="46" t="s">
        <v>42</v>
      </c>
      <c r="D1833" s="49">
        <f>_xll.qlCalendarAdvance(Calendar,$D1832,B1833,"f",FALSE)</f>
        <v>52223</v>
      </c>
      <c r="E1833" s="49">
        <f>_xll.qlInterestRateIndexValueDate(IndexON,D1833)</f>
        <v>52223</v>
      </c>
      <c r="F1833" s="52">
        <f>IFERROR(_xll.qlIndexFixing(IndexON,D1833,TRUE,_xll.ohTrigger(RecalcTrigger,TriggerON)),NA())</f>
        <v>1.5714394241781449E-2</v>
      </c>
      <c r="H1833" s="49">
        <f>_xll.qlCalendarAdvance(Calendar,$H1832,B1833,"f",FALSE)</f>
        <v>52223</v>
      </c>
      <c r="I1833" s="49">
        <f>_xll.qlInterestRateIndexValueDate(Index1M,$H1833)</f>
        <v>52229</v>
      </c>
      <c r="J1833" s="52">
        <f>IFERROR(_xll.qlIndexFixing(Index1M,$H1833,TRUE,_xll.ohTrigger(RecalcTrigger,Trigger1M)),NA())</f>
        <v>1.5802871529510022E-2</v>
      </c>
      <c r="K1833" s="52">
        <f>IFERROR(_xll.qlIndexFixing(ONIndex1M,I1833,TRUE,_xll.ohTrigger(RecalcTrigger,Trigger1M)),NA())</f>
        <v>1.5793133595938258E-2</v>
      </c>
      <c r="L1833" s="52">
        <f>IFERROR(_xll.qlIndexFixing(Index3M,H1833,TRUE,_xll.ohTrigger(RecalcTrigger,Trigger3M)),NA())</f>
        <v>1.6064861306229122E-2</v>
      </c>
      <c r="M1833" s="52">
        <f>IFERROR(_xll.qlIndexFixing(ONIndex3M,I1833,TRUE,_xll.ohTrigger(RecalcTrigger,Trigger3M)),NA())</f>
        <v>1.6037053001451973E-2</v>
      </c>
      <c r="N1833" s="52">
        <f>IFERROR(_xll.qlIndexFixing(Index6M,$H1833,TRUE,_xll.ohTrigger(RecalcTrigger,Trigger6M)),NA())</f>
        <v>1.6176009891035858E-2</v>
      </c>
      <c r="O1833" s="52">
        <f>IFERROR(_xll.qlIndexFixing(ONIndex6M,I1833,TRUE,_xll.ohTrigger(RecalcTrigger,Trigger6M)),NA())</f>
        <v>1.6115933390632442E-2</v>
      </c>
      <c r="P1833" s="52">
        <f>IFERROR(_xll.qlIndexFixing(Index1Y,$H1833,TRUE,_xll.ohTrigger(RecalcTrigger,Trigger1Y)),NA())</f>
        <v>1.6532863213517508E-2</v>
      </c>
      <c r="Q1833" s="52">
        <f>IFERROR(_xll.qlIndexFixing(ONIndex1Y,I1833,TRUE,_xll.ohTrigger(RecalcTrigger,Trigger1Y)),NA())</f>
        <v>1.6431330431916358E-2</v>
      </c>
    </row>
    <row r="1834" spans="2:17" x14ac:dyDescent="0.2">
      <c r="B1834" s="46" t="s">
        <v>42</v>
      </c>
      <c r="D1834" s="49">
        <f>_xll.qlCalendarAdvance(Calendar,$D1833,B1834,"f",FALSE)</f>
        <v>52230</v>
      </c>
      <c r="E1834" s="49">
        <f>_xll.qlInterestRateIndexValueDate(IndexON,D1834)</f>
        <v>52230</v>
      </c>
      <c r="F1834" s="52">
        <f>IFERROR(_xll.qlIndexFixing(IndexON,D1834,TRUE,_xll.ohTrigger(RecalcTrigger,TriggerON)),NA())</f>
        <v>1.5713643647634612E-2</v>
      </c>
      <c r="H1834" s="49">
        <f>_xll.qlCalendarAdvance(Calendar,$H1833,B1834,"f",FALSE)</f>
        <v>52230</v>
      </c>
      <c r="I1834" s="49">
        <f>_xll.qlInterestRateIndexValueDate(Index1M,$H1834)</f>
        <v>52233</v>
      </c>
      <c r="J1834" s="52">
        <f>IFERROR(_xll.qlIndexFixing(Index1M,$H1834,TRUE,_xll.ohTrigger(RecalcTrigger,Trigger1M)),NA())</f>
        <v>1.5802780005078121E-2</v>
      </c>
      <c r="K1834" s="52">
        <f>IFERROR(_xll.qlIndexFixing(ONIndex1M,I1834,TRUE,_xll.ohTrigger(RecalcTrigger,Trigger1M)),NA())</f>
        <v>1.5792634741620404E-2</v>
      </c>
      <c r="L1834" s="52">
        <f>IFERROR(_xll.qlIndexFixing(Index3M,H1834,TRUE,_xll.ohTrigger(RecalcTrigger,Trigger3M)),NA())</f>
        <v>1.6063855323366738E-2</v>
      </c>
      <c r="M1834" s="52">
        <f>IFERROR(_xll.qlIndexFixing(ONIndex3M,I1834,TRUE,_xll.ohTrigger(RecalcTrigger,Trigger3M)),NA())</f>
        <v>1.60360594543274E-2</v>
      </c>
      <c r="N1834" s="52">
        <f>IFERROR(_xll.qlIndexFixing(Index6M,$H1834,TRUE,_xll.ohTrigger(RecalcTrigger,Trigger6M)),NA())</f>
        <v>1.6175497932166025E-2</v>
      </c>
      <c r="O1834" s="52">
        <f>IFERROR(_xll.qlIndexFixing(ONIndex6M,I1834,TRUE,_xll.ohTrigger(RecalcTrigger,Trigger6M)),NA())</f>
        <v>1.6115090291721756E-2</v>
      </c>
      <c r="P1834" s="52">
        <f>IFERROR(_xll.qlIndexFixing(Index1Y,$H1834,TRUE,_xll.ohTrigger(RecalcTrigger,Trigger1Y)),NA())</f>
        <v>1.6533024432129707E-2</v>
      </c>
      <c r="Q1834" s="52">
        <f>IFERROR(_xll.qlIndexFixing(ONIndex1Y,I1834,TRUE,_xll.ohTrigger(RecalcTrigger,Trigger1Y)),NA())</f>
        <v>1.6429237073589675E-2</v>
      </c>
    </row>
    <row r="1835" spans="2:17" x14ac:dyDescent="0.2">
      <c r="B1835" s="46" t="s">
        <v>42</v>
      </c>
      <c r="D1835" s="49">
        <f>_xll.qlCalendarAdvance(Calendar,$D1834,B1835,"f",FALSE)</f>
        <v>52237</v>
      </c>
      <c r="E1835" s="49">
        <f>_xll.qlInterestRateIndexValueDate(IndexON,D1835)</f>
        <v>52237</v>
      </c>
      <c r="F1835" s="52">
        <f>IFERROR(_xll.qlIndexFixing(IndexON,D1835,TRUE,_xll.ohTrigger(RecalcTrigger,TriggerON)),NA())</f>
        <v>1.571292097363397E-2</v>
      </c>
      <c r="H1835" s="49">
        <f>_xll.qlCalendarAdvance(Calendar,$H1834,B1835,"f",FALSE)</f>
        <v>52237</v>
      </c>
      <c r="I1835" s="49">
        <f>_xll.qlInterestRateIndexValueDate(Index1M,$H1835)</f>
        <v>52239</v>
      </c>
      <c r="J1835" s="52">
        <f>IFERROR(_xll.qlIndexFixing(Index1M,$H1835,TRUE,_xll.ohTrigger(RecalcTrigger,Trigger1M)),NA())</f>
        <v>1.5802993216325889E-2</v>
      </c>
      <c r="K1835" s="52">
        <f>IFERROR(_xll.qlIndexFixing(ONIndex1M,I1835,TRUE,_xll.ohTrigger(RecalcTrigger,Trigger1M)),NA())</f>
        <v>1.5792482712271294E-2</v>
      </c>
      <c r="L1835" s="52">
        <f>IFERROR(_xll.qlIndexFixing(Index3M,H1835,TRUE,_xll.ohTrigger(RecalcTrigger,Trigger3M)),NA())</f>
        <v>1.6063305719582921E-2</v>
      </c>
      <c r="M1835" s="52">
        <f>IFERROR(_xll.qlIndexFixing(ONIndex3M,I1835,TRUE,_xll.ohTrigger(RecalcTrigger,Trigger3M)),NA())</f>
        <v>1.6035383337484888E-2</v>
      </c>
      <c r="N1835" s="52">
        <f>IFERROR(_xll.qlIndexFixing(Index6M,$H1835,TRUE,_xll.ohTrigger(RecalcTrigger,Trigger6M)),NA())</f>
        <v>1.6175272031060027E-2</v>
      </c>
      <c r="O1835" s="52">
        <f>IFERROR(_xll.qlIndexFixing(ONIndex6M,I1835,TRUE,_xll.ohTrigger(RecalcTrigger,Trigger6M)),NA())</f>
        <v>1.6114582610224915E-2</v>
      </c>
      <c r="P1835" s="52">
        <f>IFERROR(_xll.qlIndexFixing(Index1Y,$H1835,TRUE,_xll.ohTrigger(RecalcTrigger,Trigger1Y)),NA())</f>
        <v>1.6531572495942823E-2</v>
      </c>
      <c r="Q1835" s="52">
        <f>IFERROR(_xll.qlIndexFixing(ONIndex1Y,I1835,TRUE,_xll.ohTrigger(RecalcTrigger,Trigger1Y)),NA())</f>
        <v>1.6427396107889791E-2</v>
      </c>
    </row>
    <row r="1836" spans="2:17" x14ac:dyDescent="0.2">
      <c r="B1836" s="46" t="s">
        <v>42</v>
      </c>
      <c r="D1836" s="49">
        <f>_xll.qlCalendarAdvance(Calendar,$D1835,B1836,"f",FALSE)</f>
        <v>52244</v>
      </c>
      <c r="E1836" s="49">
        <f>_xll.qlInterestRateIndexValueDate(IndexON,D1836)</f>
        <v>52244</v>
      </c>
      <c r="F1836" s="52">
        <f>IFERROR(_xll.qlIndexFixing(IndexON,D1836,TRUE,_xll.ohTrigger(RecalcTrigger,TriggerON)),NA())</f>
        <v>1.5712226310027333E-2</v>
      </c>
      <c r="H1836" s="49">
        <f>_xll.qlCalendarAdvance(Calendar,$H1835,B1836,"f",FALSE)</f>
        <v>52244</v>
      </c>
      <c r="I1836" s="49">
        <f>_xll.qlInterestRateIndexValueDate(Index1M,$H1836)</f>
        <v>52246</v>
      </c>
      <c r="J1836" s="52">
        <f>IFERROR(_xll.qlIndexFixing(Index1M,$H1836,TRUE,_xll.ohTrigger(RecalcTrigger,Trigger1M)),NA())</f>
        <v>1.5802867953645661E-2</v>
      </c>
      <c r="K1836" s="52">
        <f>IFERROR(_xll.qlIndexFixing(ONIndex1M,I1836,TRUE,_xll.ohTrigger(RecalcTrigger,Trigger1M)),NA())</f>
        <v>1.5792324153665049E-2</v>
      </c>
      <c r="L1836" s="52">
        <f>IFERROR(_xll.qlIndexFixing(Index3M,H1836,TRUE,_xll.ohTrigger(RecalcTrigger,Trigger3M)),NA())</f>
        <v>1.6062688866547603E-2</v>
      </c>
      <c r="M1836" s="52">
        <f>IFERROR(_xll.qlIndexFixing(ONIndex3M,I1836,TRUE,_xll.ohTrigger(RecalcTrigger,Trigger3M)),NA())</f>
        <v>1.603461836643838E-2</v>
      </c>
      <c r="N1836" s="52">
        <f>IFERROR(_xll.qlIndexFixing(Index6M,$H1836,TRUE,_xll.ohTrigger(RecalcTrigger,Trigger6M)),NA())</f>
        <v>1.6175033999798145E-2</v>
      </c>
      <c r="O1836" s="52">
        <f>IFERROR(_xll.qlIndexFixing(ONIndex6M,I1836,TRUE,_xll.ohTrigger(RecalcTrigger,Trigger6M)),NA())</f>
        <v>1.611401475917873E-2</v>
      </c>
      <c r="P1836" s="52">
        <f>IFERROR(_xll.qlIndexFixing(Index1Y,$H1836,TRUE,_xll.ohTrigger(RecalcTrigger,Trigger1Y)),NA())</f>
        <v>1.6530732337122281E-2</v>
      </c>
      <c r="Q1836" s="52">
        <f>IFERROR(_xll.qlIndexFixing(ONIndex1Y,I1836,TRUE,_xll.ohTrigger(RecalcTrigger,Trigger1Y)),NA())</f>
        <v>1.6425292625861232E-2</v>
      </c>
    </row>
    <row r="1837" spans="2:17" x14ac:dyDescent="0.2">
      <c r="B1837" s="46" t="s">
        <v>42</v>
      </c>
      <c r="D1837" s="49">
        <f>_xll.qlCalendarAdvance(Calendar,$D1836,B1837,"f",FALSE)</f>
        <v>52251</v>
      </c>
      <c r="E1837" s="49">
        <f>_xll.qlInterestRateIndexValueDate(IndexON,D1837)</f>
        <v>52251</v>
      </c>
      <c r="F1837" s="52">
        <f>IFERROR(_xll.qlIndexFixing(IndexON,D1837,TRUE,_xll.ohTrigger(RecalcTrigger,TriggerON)),NA())</f>
        <v>1.5711559747302317E-2</v>
      </c>
      <c r="H1837" s="49">
        <f>_xll.qlCalendarAdvance(Calendar,$H1836,B1837,"f",FALSE)</f>
        <v>52251</v>
      </c>
      <c r="I1837" s="49">
        <f>_xll.qlInterestRateIndexValueDate(Index1M,$H1837)</f>
        <v>52253</v>
      </c>
      <c r="J1837" s="52">
        <f>IFERROR(_xll.qlIndexFixing(Index1M,$H1837,TRUE,_xll.ohTrigger(RecalcTrigger,Trigger1M)),NA())</f>
        <v>1.5802763139912968E-2</v>
      </c>
      <c r="K1837" s="52">
        <f>IFERROR(_xll.qlIndexFixing(ONIndex1M,I1837,TRUE,_xll.ohTrigger(RecalcTrigger,Trigger1M)),NA())</f>
        <v>1.5792185911527312E-2</v>
      </c>
      <c r="L1837" s="52">
        <f>IFERROR(_xll.qlIndexFixing(Index3M,H1837,TRUE,_xll.ohTrigger(RecalcTrigger,Trigger3M)),NA())</f>
        <v>1.6062098313328832E-2</v>
      </c>
      <c r="M1837" s="52">
        <f>IFERROR(_xll.qlIndexFixing(ONIndex3M,I1837,TRUE,_xll.ohTrigger(RecalcTrigger,Trigger3M)),NA())</f>
        <v>1.6033879135841644E-2</v>
      </c>
      <c r="N1837" s="52">
        <f>IFERROR(_xll.qlIndexFixing(Index6M,$H1837,TRUE,_xll.ohTrigger(RecalcTrigger,Trigger6M)),NA())</f>
        <v>1.617482352494292E-2</v>
      </c>
      <c r="O1837" s="52">
        <f>IFERROR(_xll.qlIndexFixing(ONIndex6M,I1837,TRUE,_xll.ohTrigger(RecalcTrigger,Trigger6M)),NA())</f>
        <v>1.6113473305416903E-2</v>
      </c>
      <c r="P1837" s="52">
        <f>IFERROR(_xll.qlIndexFixing(Index1Y,$H1837,TRUE,_xll.ohTrigger(RecalcTrigger,Trigger1Y)),NA())</f>
        <v>1.6529944508511165E-2</v>
      </c>
      <c r="Q1837" s="52">
        <f>IFERROR(_xll.qlIndexFixing(ONIndex1Y,I1837,TRUE,_xll.ohTrigger(RecalcTrigger,Trigger1Y)),NA())</f>
        <v>1.6423236999232316E-2</v>
      </c>
    </row>
    <row r="1838" spans="2:17" x14ac:dyDescent="0.2">
      <c r="B1838" s="46" t="s">
        <v>42</v>
      </c>
      <c r="D1838" s="49">
        <f>_xll.qlCalendarAdvance(Calendar,$D1837,B1838,"f",FALSE)</f>
        <v>52258</v>
      </c>
      <c r="E1838" s="49">
        <f>_xll.qlInterestRateIndexValueDate(IndexON,D1838)</f>
        <v>52258</v>
      </c>
      <c r="F1838" s="52">
        <f>IFERROR(_xll.qlIndexFixing(IndexON,D1838,TRUE,_xll.ohTrigger(RecalcTrigger,TriggerON)),NA())</f>
        <v>1.571092137554686E-2</v>
      </c>
      <c r="H1838" s="49">
        <f>_xll.qlCalendarAdvance(Calendar,$H1837,B1838,"f",FALSE)</f>
        <v>52258</v>
      </c>
      <c r="I1838" s="49">
        <f>_xll.qlInterestRateIndexValueDate(Index1M,$H1838)</f>
        <v>52260</v>
      </c>
      <c r="J1838" s="52">
        <f>IFERROR(_xll.qlIndexFixing(Index1M,$H1838,TRUE,_xll.ohTrigger(RecalcTrigger,Trigger1M)),NA())</f>
        <v>1.5801651984897986E-2</v>
      </c>
      <c r="K1838" s="52">
        <f>IFERROR(_xll.qlIndexFixing(ONIndex1M,I1838,TRUE,_xll.ohTrigger(RecalcTrigger,Trigger1M)),NA())</f>
        <v>1.5792068049567121E-2</v>
      </c>
      <c r="L1838" s="52">
        <f>IFERROR(_xll.qlIndexFixing(Index3M,H1838,TRUE,_xll.ohTrigger(RecalcTrigger,Trigger3M)),NA())</f>
        <v>1.6061534138944289E-2</v>
      </c>
      <c r="M1838" s="52">
        <f>IFERROR(_xll.qlIndexFixing(ONIndex3M,I1838,TRUE,_xll.ohTrigger(RecalcTrigger,Trigger3M)),NA())</f>
        <v>1.6033165724271825E-2</v>
      </c>
      <c r="N1838" s="52">
        <f>IFERROR(_xll.qlIndexFixing(Index6M,$H1838,TRUE,_xll.ohTrigger(RecalcTrigger,Trigger6M)),NA())</f>
        <v>1.6174640683457763E-2</v>
      </c>
      <c r="O1838" s="52">
        <f>IFERROR(_xll.qlIndexFixing(ONIndex6M,I1838,TRUE,_xll.ohTrigger(RecalcTrigger,Trigger6M)),NA())</f>
        <v>1.6112958325358306E-2</v>
      </c>
      <c r="P1838" s="52">
        <f>IFERROR(_xll.qlIndexFixing(Index1Y,$H1838,TRUE,_xll.ohTrigger(RecalcTrigger,Trigger1Y)),NA())</f>
        <v>1.6529209154483415E-2</v>
      </c>
      <c r="Q1838" s="52">
        <f>IFERROR(_xll.qlIndexFixing(ONIndex1Y,I1838,TRUE,_xll.ohTrigger(RecalcTrigger,Trigger1Y)),NA())</f>
        <v>1.6421229369969481E-2</v>
      </c>
    </row>
    <row r="1839" spans="2:17" x14ac:dyDescent="0.2">
      <c r="B1839" s="46" t="s">
        <v>42</v>
      </c>
      <c r="D1839" s="49">
        <f>_xll.qlCalendarAdvance(Calendar,$D1838,B1839,"f",FALSE)</f>
        <v>52265</v>
      </c>
      <c r="E1839" s="49">
        <f>_xll.qlInterestRateIndexValueDate(IndexON,D1839)</f>
        <v>52265</v>
      </c>
      <c r="F1839" s="52">
        <f>IFERROR(_xll.qlIndexFixing(IndexON,D1839,TRUE,_xll.ohTrigger(RecalcTrigger,TriggerON)),NA())</f>
        <v>1.5710311285168643E-2</v>
      </c>
      <c r="H1839" s="49">
        <f>_xll.qlCalendarAdvance(Calendar,$H1838,B1839,"f",FALSE)</f>
        <v>52265</v>
      </c>
      <c r="I1839" s="49">
        <f>_xll.qlInterestRateIndexValueDate(Index1M,$H1839)</f>
        <v>52267</v>
      </c>
      <c r="J1839" s="52">
        <f>IFERROR(_xll.qlIndexFixing(Index1M,$H1839,TRUE,_xll.ohTrigger(RecalcTrigger,Trigger1M)),NA())</f>
        <v>1.580124038964887E-2</v>
      </c>
      <c r="K1839" s="52">
        <f>IFERROR(_xll.qlIndexFixing(ONIndex1M,I1839,TRUE,_xll.ohTrigger(RecalcTrigger,Trigger1M)),NA())</f>
        <v>1.5791970631573449E-2</v>
      </c>
      <c r="L1839" s="52">
        <f>IFERROR(_xll.qlIndexFixing(Index3M,H1839,TRUE,_xll.ohTrigger(RecalcTrigger,Trigger3M)),NA())</f>
        <v>1.6060672123993352E-2</v>
      </c>
      <c r="M1839" s="52">
        <f>IFERROR(_xll.qlIndexFixing(ONIndex3M,I1839,TRUE,_xll.ohTrigger(RecalcTrigger,Trigger3M)),NA())</f>
        <v>1.6032478210146195E-2</v>
      </c>
      <c r="N1839" s="52">
        <f>IFERROR(_xll.qlIndexFixing(Index6M,$H1839,TRUE,_xll.ohTrigger(RecalcTrigger,Trigger6M)),NA())</f>
        <v>1.6174485552309614E-2</v>
      </c>
      <c r="O1839" s="52">
        <f>IFERROR(_xll.qlIndexFixing(ONIndex6M,I1839,TRUE,_xll.ohTrigger(RecalcTrigger,Trigger6M)),NA())</f>
        <v>1.6112469895102066E-2</v>
      </c>
      <c r="P1839" s="52">
        <f>IFERROR(_xll.qlIndexFixing(Index1Y,$H1839,TRUE,_xll.ohTrigger(RecalcTrigger,Trigger1Y)),NA())</f>
        <v>1.6528526419421066E-2</v>
      </c>
      <c r="Q1839" s="52">
        <f>IFERROR(_xll.qlIndexFixing(ONIndex1Y,I1839,TRUE,_xll.ohTrigger(RecalcTrigger,Trigger1Y)),NA())</f>
        <v>1.6419269880358911E-2</v>
      </c>
    </row>
    <row r="1840" spans="2:17" x14ac:dyDescent="0.2">
      <c r="B1840" s="46" t="s">
        <v>42</v>
      </c>
      <c r="D1840" s="49">
        <f>_xll.qlCalendarAdvance(Calendar,$D1839,B1840,"f",FALSE)</f>
        <v>52272</v>
      </c>
      <c r="E1840" s="49">
        <f>_xll.qlInterestRateIndexValueDate(IndexON,D1840)</f>
        <v>52272</v>
      </c>
      <c r="F1840" s="52">
        <f>IFERROR(_xll.qlIndexFixing(IndexON,D1840,TRUE,_xll.ohTrigger(RecalcTrigger,TriggerON)),NA())</f>
        <v>1.5709729566415476E-2</v>
      </c>
      <c r="H1840" s="49">
        <f>_xll.qlCalendarAdvance(Calendar,$H1839,B1840,"f",FALSE)</f>
        <v>52272</v>
      </c>
      <c r="I1840" s="49">
        <f>_xll.qlInterestRateIndexValueDate(Index1M,$H1840)</f>
        <v>52274</v>
      </c>
      <c r="J1840" s="52">
        <f>IFERROR(_xll.qlIndexFixing(Index1M,$H1840,TRUE,_xll.ohTrigger(RecalcTrigger,Trigger1M)),NA())</f>
        <v>1.5801191397410035E-2</v>
      </c>
      <c r="K1840" s="52">
        <f>IFERROR(_xll.qlIndexFixing(ONIndex1M,I1840,TRUE,_xll.ohTrigger(RecalcTrigger,Trigger1M)),NA())</f>
        <v>1.5791893721175398E-2</v>
      </c>
      <c r="L1840" s="52">
        <f>IFERROR(_xll.qlIndexFixing(Index3M,H1840,TRUE,_xll.ohTrigger(RecalcTrigger,Trigger3M)),NA())</f>
        <v>1.6060159057035447E-2</v>
      </c>
      <c r="M1840" s="52">
        <f>IFERROR(_xll.qlIndexFixing(ONIndex3M,I1840,TRUE,_xll.ohTrigger(RecalcTrigger,Trigger3M)),NA())</f>
        <v>1.6031816672601451E-2</v>
      </c>
      <c r="N1840" s="52">
        <f>IFERROR(_xll.qlIndexFixing(Index6M,$H1840,TRUE,_xll.ohTrigger(RecalcTrigger,Trigger6M)),NA())</f>
        <v>1.6174358208464534E-2</v>
      </c>
      <c r="O1840" s="52">
        <f>IFERROR(_xll.qlIndexFixing(ONIndex6M,I1840,TRUE,_xll.ohTrigger(RecalcTrigger,Trigger6M)),NA())</f>
        <v>1.6112008091226926E-2</v>
      </c>
      <c r="P1840" s="52">
        <f>IFERROR(_xll.qlIndexFixing(Index1Y,$H1840,TRUE,_xll.ohTrigger(RecalcTrigger,Trigger1Y)),NA())</f>
        <v>1.6527896447714484E-2</v>
      </c>
      <c r="Q1840" s="52">
        <f>IFERROR(_xll.qlIndexFixing(ONIndex1Y,I1840,TRUE,_xll.ohTrigger(RecalcTrigger,Trigger1Y)),NA())</f>
        <v>1.6417358672367044E-2</v>
      </c>
    </row>
    <row r="1841" spans="2:17" x14ac:dyDescent="0.2">
      <c r="B1841" s="46" t="s">
        <v>42</v>
      </c>
      <c r="D1841" s="49">
        <f>_xll.qlCalendarAdvance(Calendar,$D1840,B1841,"f",FALSE)</f>
        <v>52279</v>
      </c>
      <c r="E1841" s="49">
        <f>_xll.qlInterestRateIndexValueDate(IndexON,D1841)</f>
        <v>52279</v>
      </c>
      <c r="F1841" s="52">
        <f>IFERROR(_xll.qlIndexFixing(IndexON,D1841,TRUE,_xll.ohTrigger(RecalcTrigger,TriggerON)),NA())</f>
        <v>1.5709176309455231E-2</v>
      </c>
      <c r="H1841" s="49">
        <f>_xll.qlCalendarAdvance(Calendar,$H1840,B1841,"f",FALSE)</f>
        <v>52279</v>
      </c>
      <c r="I1841" s="49">
        <f>_xll.qlInterestRateIndexValueDate(Index1M,$H1841)</f>
        <v>52281</v>
      </c>
      <c r="J1841" s="52">
        <f>IFERROR(_xll.qlIndexFixing(Index1M,$H1841,TRUE,_xll.ohTrigger(RecalcTrigger,Trigger1M)),NA())</f>
        <v>1.580116308747849E-2</v>
      </c>
      <c r="K1841" s="52">
        <f>IFERROR(_xll.qlIndexFixing(ONIndex1M,I1841,TRUE,_xll.ohTrigger(RecalcTrigger,Trigger1M)),NA())</f>
        <v>1.5791837382161944E-2</v>
      </c>
      <c r="L1841" s="52">
        <f>IFERROR(_xll.qlIndexFixing(Index3M,H1841,TRUE,_xll.ohTrigger(RecalcTrigger,Trigger3M)),NA())</f>
        <v>1.605967259913766E-2</v>
      </c>
      <c r="M1841" s="52">
        <f>IFERROR(_xll.qlIndexFixing(ONIndex3M,I1841,TRUE,_xll.ohTrigger(RecalcTrigger,Trigger3M)),NA())</f>
        <v>1.6031181190214738E-2</v>
      </c>
      <c r="N1841" s="52">
        <f>IFERROR(_xll.qlIndexFixing(Index6M,$H1841,TRUE,_xll.ohTrigger(RecalcTrigger,Trigger6M)),NA())</f>
        <v>1.6174258728890781E-2</v>
      </c>
      <c r="O1841" s="52">
        <f>IFERROR(_xll.qlIndexFixing(ONIndex6M,I1841,TRUE,_xll.ohTrigger(RecalcTrigger,Trigger6M)),NA())</f>
        <v>1.6111572989911949E-2</v>
      </c>
      <c r="P1841" s="52">
        <f>IFERROR(_xll.qlIndexFixing(Index1Y,$H1841,TRUE,_xll.ohTrigger(RecalcTrigger,Trigger1Y)),NA())</f>
        <v>1.6527319383760602E-2</v>
      </c>
      <c r="Q1841" s="52">
        <f>IFERROR(_xll.qlIndexFixing(ONIndex1Y,I1841,TRUE,_xll.ohTrigger(RecalcTrigger,Trigger1Y)),NA())</f>
        <v>1.6415495888280063E-2</v>
      </c>
    </row>
    <row r="1842" spans="2:17" x14ac:dyDescent="0.2">
      <c r="B1842" s="46" t="s">
        <v>42</v>
      </c>
      <c r="D1842" s="49">
        <f>_xll.qlCalendarAdvance(Calendar,$D1841,B1842,"f",FALSE)</f>
        <v>52286</v>
      </c>
      <c r="E1842" s="49">
        <f>_xll.qlInterestRateIndexValueDate(IndexON,D1842)</f>
        <v>52286</v>
      </c>
      <c r="F1842" s="52">
        <f>IFERROR(_xll.qlIndexFixing(IndexON,D1842,TRUE,_xll.ohTrigger(RecalcTrigger,TriggerON)),NA())</f>
        <v>1.5708651604615653E-2</v>
      </c>
      <c r="H1842" s="49">
        <f>_xll.qlCalendarAdvance(Calendar,$H1841,B1842,"f",FALSE)</f>
        <v>52286</v>
      </c>
      <c r="I1842" s="49">
        <f>_xll.qlInterestRateIndexValueDate(Index1M,$H1842)</f>
        <v>52288</v>
      </c>
      <c r="J1842" s="52">
        <f>IFERROR(_xll.qlIndexFixing(Index1M,$H1842,TRUE,_xll.ohTrigger(RecalcTrigger,Trigger1M)),NA())</f>
        <v>1.5801155523657493E-2</v>
      </c>
      <c r="K1842" s="52">
        <f>IFERROR(_xll.qlIndexFixing(ONIndex1M,I1842,TRUE,_xll.ohTrigger(RecalcTrigger,Trigger1M)),NA())</f>
        <v>1.5791801678162187E-2</v>
      </c>
      <c r="L1842" s="52">
        <f>IFERROR(_xll.qlIndexFixing(Index3M,H1842,TRUE,_xll.ohTrigger(RecalcTrigger,Trigger3M)),NA())</f>
        <v>1.6059212829315446E-2</v>
      </c>
      <c r="M1842" s="52">
        <f>IFERROR(_xll.qlIndexFixing(ONIndex3M,I1842,TRUE,_xll.ohTrigger(RecalcTrigger,Trigger3M)),NA())</f>
        <v>1.6030571841643138E-2</v>
      </c>
      <c r="N1842" s="52">
        <f>IFERROR(_xll.qlIndexFixing(Index6M,$H1842,TRUE,_xll.ohTrigger(RecalcTrigger,Trigger6M)),NA())</f>
        <v>1.6174187190557514E-2</v>
      </c>
      <c r="O1842" s="52">
        <f>IFERROR(_xll.qlIndexFixing(ONIndex6M,I1842,TRUE,_xll.ohTrigger(RecalcTrigger,Trigger6M)),NA())</f>
        <v>1.6111164667576006E-2</v>
      </c>
      <c r="P1842" s="52">
        <f>IFERROR(_xll.qlIndexFixing(Index1Y,$H1842,TRUE,_xll.ohTrigger(RecalcTrigger,Trigger1Y)),NA())</f>
        <v>1.6526795371965771E-2</v>
      </c>
      <c r="Q1842" s="52">
        <f>IFERROR(_xll.qlIndexFixing(ONIndex1Y,I1842,TRUE,_xll.ohTrigger(RecalcTrigger,Trigger1Y)),NA())</f>
        <v>1.6413681670144342E-2</v>
      </c>
    </row>
    <row r="1843" spans="2:17" x14ac:dyDescent="0.2">
      <c r="B1843" s="46" t="s">
        <v>42</v>
      </c>
      <c r="D1843" s="49">
        <f>_xll.qlCalendarAdvance(Calendar,$D1842,B1843,"f",FALSE)</f>
        <v>52293</v>
      </c>
      <c r="E1843" s="49">
        <f>_xll.qlInterestRateIndexValueDate(IndexON,D1843)</f>
        <v>52293</v>
      </c>
      <c r="F1843" s="52">
        <f>IFERROR(_xll.qlIndexFixing(IndexON,D1843,TRUE,_xll.ohTrigger(RecalcTrigger,TriggerON)),NA())</f>
        <v>1.5708155542144553E-2</v>
      </c>
      <c r="H1843" s="49">
        <f>_xll.qlCalendarAdvance(Calendar,$H1842,B1843,"f",FALSE)</f>
        <v>52293</v>
      </c>
      <c r="I1843" s="49">
        <f>_xll.qlInterestRateIndexValueDate(Index1M,$H1843)</f>
        <v>52295</v>
      </c>
      <c r="J1843" s="52">
        <f>IFERROR(_xll.qlIndexFixing(Index1M,$H1843,TRUE,_xll.ohTrigger(RecalcTrigger,Trigger1M)),NA())</f>
        <v>1.5802567258531852E-2</v>
      </c>
      <c r="K1843" s="52">
        <f>IFERROR(_xll.qlIndexFixing(ONIndex1M,I1843,TRUE,_xll.ohTrigger(RecalcTrigger,Trigger1M)),NA())</f>
        <v>1.5791786673045038E-2</v>
      </c>
      <c r="L1843" s="52">
        <f>IFERROR(_xll.qlIndexFixing(Index3M,H1843,TRUE,_xll.ohTrigger(RecalcTrigger,Trigger3M)),NA())</f>
        <v>1.6059776070638243E-2</v>
      </c>
      <c r="M1843" s="52">
        <f>IFERROR(_xll.qlIndexFixing(ONIndex3M,I1843,TRUE,_xll.ohTrigger(RecalcTrigger,Trigger3M)),NA())</f>
        <v>1.6029988705623666E-2</v>
      </c>
      <c r="N1843" s="52">
        <f>IFERROR(_xll.qlIndexFixing(Index6M,$H1843,TRUE,_xll.ohTrigger(RecalcTrigger,Trigger6M)),NA())</f>
        <v>1.6175990739751234E-2</v>
      </c>
      <c r="O1843" s="52">
        <f>IFERROR(_xll.qlIndexFixing(ONIndex6M,I1843,TRUE,_xll.ohTrigger(RecalcTrigger,Trigger6M)),NA())</f>
        <v>1.6110783200717904E-2</v>
      </c>
      <c r="P1843" s="52">
        <f>IFERROR(_xll.qlIndexFixing(Index1Y,$H1843,TRUE,_xll.ohTrigger(RecalcTrigger,Trigger1Y)),NA())</f>
        <v>1.6527462148947854E-2</v>
      </c>
      <c r="Q1843" s="52">
        <f>IFERROR(_xll.qlIndexFixing(ONIndex1Y,I1843,TRUE,_xll.ohTrigger(RecalcTrigger,Trigger1Y)),NA())</f>
        <v>1.6411916160166129E-2</v>
      </c>
    </row>
    <row r="1844" spans="2:17" x14ac:dyDescent="0.2">
      <c r="B1844" s="46" t="s">
        <v>42</v>
      </c>
      <c r="D1844" s="49">
        <f>_xll.qlCalendarAdvance(Calendar,$D1843,B1844,"f",FALSE)</f>
        <v>52300</v>
      </c>
      <c r="E1844" s="49">
        <f>_xll.qlInterestRateIndexValueDate(IndexON,D1844)</f>
        <v>52300</v>
      </c>
      <c r="F1844" s="52">
        <f>IFERROR(_xll.qlIndexFixing(IndexON,D1844,TRUE,_xll.ohTrigger(RecalcTrigger,TriggerON)),NA())</f>
        <v>1.5707688212449611E-2</v>
      </c>
      <c r="H1844" s="49">
        <f>_xll.qlCalendarAdvance(Calendar,$H1843,B1844,"f",FALSE)</f>
        <v>52300</v>
      </c>
      <c r="I1844" s="49">
        <f>_xll.qlInterestRateIndexValueDate(Index1M,$H1844)</f>
        <v>52302</v>
      </c>
      <c r="J1844" s="52">
        <f>IFERROR(_xll.qlIndexFixing(Index1M,$H1844,TRUE,_xll.ohTrigger(RecalcTrigger,Trigger1M)),NA())</f>
        <v>1.5802607374000299E-2</v>
      </c>
      <c r="K1844" s="52">
        <f>IFERROR(_xll.qlIndexFixing(ONIndex1M,I1844,TRUE,_xll.ohTrigger(RecalcTrigger,Trigger1M)),NA())</f>
        <v>1.57917924304396E-2</v>
      </c>
      <c r="L1844" s="52">
        <f>IFERROR(_xll.qlIndexFixing(Index3M,H1844,TRUE,_xll.ohTrigger(RecalcTrigger,Trigger3M)),NA())</f>
        <v>1.6059375660050081E-2</v>
      </c>
      <c r="M1844" s="52">
        <f>IFERROR(_xll.qlIndexFixing(ONIndex3M,I1844,TRUE,_xll.ohTrigger(RecalcTrigger,Trigger3M)),NA())</f>
        <v>1.6029431860973276E-2</v>
      </c>
      <c r="N1844" s="52">
        <f>IFERROR(_xll.qlIndexFixing(Index6M,$H1844,TRUE,_xll.ohTrigger(RecalcTrigger,Trigger6M)),NA())</f>
        <v>1.6175985486390477E-2</v>
      </c>
      <c r="O1844" s="52">
        <f>IFERROR(_xll.qlIndexFixing(ONIndex6M,I1844,TRUE,_xll.ohTrigger(RecalcTrigger,Trigger6M)),NA())</f>
        <v>1.6110428665516707E-2</v>
      </c>
      <c r="P1844" s="52">
        <f>IFERROR(_xll.qlIndexFixing(Index1Y,$H1844,TRUE,_xll.ohTrigger(RecalcTrigger,Trigger1Y)),NA())</f>
        <v>1.6527056338457857E-2</v>
      </c>
      <c r="Q1844" s="52">
        <f>IFERROR(_xll.qlIndexFixing(ONIndex1Y,I1844,TRUE,_xll.ohTrigger(RecalcTrigger,Trigger1Y)),NA())</f>
        <v>1.6410199500231926E-2</v>
      </c>
    </row>
    <row r="1845" spans="2:17" x14ac:dyDescent="0.2">
      <c r="B1845" s="46" t="s">
        <v>42</v>
      </c>
      <c r="D1845" s="49">
        <f>_xll.qlCalendarAdvance(Calendar,$D1844,B1845,"f",FALSE)</f>
        <v>52307</v>
      </c>
      <c r="E1845" s="49">
        <f>_xll.qlInterestRateIndexValueDate(IndexON,D1845)</f>
        <v>52307</v>
      </c>
      <c r="F1845" s="52">
        <f>IFERROR(_xll.qlIndexFixing(IndexON,D1845,TRUE,_xll.ohTrigger(RecalcTrigger,TriggerON)),NA())</f>
        <v>1.57072497056987E-2</v>
      </c>
      <c r="H1845" s="49">
        <f>_xll.qlCalendarAdvance(Calendar,$H1844,B1845,"f",FALSE)</f>
        <v>52307</v>
      </c>
      <c r="I1845" s="49">
        <f>_xll.qlInterestRateIndexValueDate(Index1M,$H1845)</f>
        <v>52309</v>
      </c>
      <c r="J1845" s="52">
        <f>IFERROR(_xll.qlIndexFixing(Index1M,$H1845,TRUE,_xll.ohTrigger(RecalcTrigger,Trigger1M)),NA())</f>
        <v>1.5802668448870461E-2</v>
      </c>
      <c r="K1845" s="52">
        <f>IFERROR(_xll.qlIndexFixing(ONIndex1M,I1845,TRUE,_xll.ohTrigger(RecalcTrigger,Trigger1M)),NA())</f>
        <v>1.5791819014054909E-2</v>
      </c>
      <c r="L1845" s="52">
        <f>IFERROR(_xll.qlIndexFixing(Index3M,H1845,TRUE,_xll.ohTrigger(RecalcTrigger,Trigger3M)),NA())</f>
        <v>1.6059002195119795E-2</v>
      </c>
      <c r="M1845" s="52">
        <f>IFERROR(_xll.qlIndexFixing(ONIndex3M,I1845,TRUE,_xll.ohTrigger(RecalcTrigger,Trigger3M)),NA())</f>
        <v>1.6028901386269112E-2</v>
      </c>
      <c r="N1845" s="52">
        <f>IFERROR(_xll.qlIndexFixing(Index6M,$H1845,TRUE,_xll.ohTrigger(RecalcTrigger,Trigger6M)),NA())</f>
        <v>1.6176008438985569E-2</v>
      </c>
      <c r="O1845" s="52">
        <f>IFERROR(_xll.qlIndexFixing(ONIndex6M,I1845,TRUE,_xll.ohTrigger(RecalcTrigger,Trigger6M)),NA())</f>
        <v>1.6110101138471222E-2</v>
      </c>
      <c r="P1845" s="52">
        <f>IFERROR(_xll.qlIndexFixing(Index1Y,$H1845,TRUE,_xll.ohTrigger(RecalcTrigger,Trigger1Y)),NA())</f>
        <v>1.6526704051658996E-2</v>
      </c>
      <c r="Q1845" s="52">
        <f>IFERROR(_xll.qlIndexFixing(ONIndex1Y,I1845,TRUE,_xll.ohTrigger(RecalcTrigger,Trigger1Y)),NA())</f>
        <v>1.6408531832627915E-2</v>
      </c>
    </row>
    <row r="1846" spans="2:17" x14ac:dyDescent="0.2">
      <c r="B1846" s="46" t="s">
        <v>42</v>
      </c>
      <c r="D1846" s="49">
        <f>_xll.qlCalendarAdvance(Calendar,$D1845,B1846,"f",FALSE)</f>
        <v>52314</v>
      </c>
      <c r="E1846" s="49">
        <f>_xll.qlInterestRateIndexValueDate(IndexON,D1846)</f>
        <v>52314</v>
      </c>
      <c r="F1846" s="52">
        <f>IFERROR(_xll.qlIndexFixing(IndexON,D1846,TRUE,_xll.ohTrigger(RecalcTrigger,TriggerON)),NA())</f>
        <v>1.5706840112059695E-2</v>
      </c>
      <c r="H1846" s="49">
        <f>_xll.qlCalendarAdvance(Calendar,$H1845,B1846,"f",FALSE)</f>
        <v>52314</v>
      </c>
      <c r="I1846" s="49">
        <f>_xll.qlInterestRateIndexValueDate(Index1M,$H1846)</f>
        <v>52316</v>
      </c>
      <c r="J1846" s="52">
        <f>IFERROR(_xll.qlIndexFixing(Index1M,$H1846,TRUE,_xll.ohTrigger(RecalcTrigger,Trigger1M)),NA())</f>
        <v>1.58027505469438E-2</v>
      </c>
      <c r="K1846" s="52">
        <f>IFERROR(_xll.qlIndexFixing(ONIndex1M,I1846,TRUE,_xll.ohTrigger(RecalcTrigger,Trigger1M)),NA())</f>
        <v>1.579188389719377E-2</v>
      </c>
      <c r="L1846" s="52">
        <f>IFERROR(_xll.qlIndexFixing(Index3M,H1846,TRUE,_xll.ohTrigger(RecalcTrigger,Trigger3M)),NA())</f>
        <v>1.6058655754878082E-2</v>
      </c>
      <c r="M1846" s="52">
        <f>IFERROR(_xll.qlIndexFixing(ONIndex3M,I1846,TRUE,_xll.ohTrigger(RecalcTrigger,Trigger3M)),NA())</f>
        <v>1.6028258221867375E-2</v>
      </c>
      <c r="N1846" s="52">
        <f>IFERROR(_xll.qlIndexFixing(Index6M,$H1846,TRUE,_xll.ohTrigger(RecalcTrigger,Trigger6M)),NA())</f>
        <v>1.6176059674528689E-2</v>
      </c>
      <c r="O1846" s="52">
        <f>IFERROR(_xll.qlIndexFixing(ONIndex6M,I1846,TRUE,_xll.ohTrigger(RecalcTrigger,Trigger6M)),NA())</f>
        <v>1.6109719840278203E-2</v>
      </c>
      <c r="P1846" s="52">
        <f>IFERROR(_xll.qlIndexFixing(Index1Y,$H1846,TRUE,_xll.ohTrigger(RecalcTrigger,Trigger1Y)),NA())</f>
        <v>1.652640543301136E-2</v>
      </c>
      <c r="Q1846" s="52">
        <f>IFERROR(_xll.qlIndexFixing(ONIndex1Y,I1846,TRUE,_xll.ohTrigger(RecalcTrigger,Trigger1Y)),NA())</f>
        <v>1.640645990599765E-2</v>
      </c>
    </row>
    <row r="1847" spans="2:17" x14ac:dyDescent="0.2">
      <c r="B1847" s="46" t="s">
        <v>42</v>
      </c>
      <c r="D1847" s="49">
        <f>_xll.qlCalendarAdvance(Calendar,$D1846,B1847,"f",FALSE)</f>
        <v>52321</v>
      </c>
      <c r="E1847" s="49">
        <f>_xll.qlInterestRateIndexValueDate(IndexON,D1847)</f>
        <v>52321</v>
      </c>
      <c r="F1847" s="52">
        <f>IFERROR(_xll.qlIndexFixing(IndexON,D1847,TRUE,_xll.ohTrigger(RecalcTrigger,TriggerON)),NA())</f>
        <v>1.5706459521940275E-2</v>
      </c>
      <c r="H1847" s="49">
        <f>_xll.qlCalendarAdvance(Calendar,$H1846,B1847,"f",FALSE)</f>
        <v>52321</v>
      </c>
      <c r="I1847" s="49">
        <f>_xll.qlInterestRateIndexValueDate(Index1M,$H1847)</f>
        <v>52323</v>
      </c>
      <c r="J1847" s="52">
        <f>IFERROR(_xll.qlIndexFixing(Index1M,$H1847,TRUE,_xll.ohTrigger(RecalcTrigger,Trigger1M)),NA())</f>
        <v>1.5802853732031774E-2</v>
      </c>
      <c r="K1847" s="52">
        <f>IFERROR(_xll.qlIndexFixing(ONIndex1M,I1847,TRUE,_xll.ohTrigger(RecalcTrigger,Trigger1M)),NA())</f>
        <v>1.5791934914783923E-2</v>
      </c>
      <c r="L1847" s="52">
        <f>IFERROR(_xll.qlIndexFixing(Index3M,H1847,TRUE,_xll.ohTrigger(RecalcTrigger,Trigger3M)),NA())</f>
        <v>1.6057996438921088E-2</v>
      </c>
      <c r="M1847" s="52">
        <f>IFERROR(_xll.qlIndexFixing(ONIndex3M,I1847,TRUE,_xll.ohTrigger(RecalcTrigger,Trigger3M)),NA())</f>
        <v>1.6027919861807405E-2</v>
      </c>
      <c r="N1847" s="52">
        <f>IFERROR(_xll.qlIndexFixing(Index6M,$H1847,TRUE,_xll.ohTrigger(RecalcTrigger,Trigger6M)),NA())</f>
        <v>1.6175005868115377E-2</v>
      </c>
      <c r="O1847" s="52">
        <f>IFERROR(_xll.qlIndexFixing(ONIndex6M,I1847,TRUE,_xll.ohTrigger(RecalcTrigger,Trigger6M)),NA())</f>
        <v>1.6109527413803448E-2</v>
      </c>
      <c r="P1847" s="52">
        <f>IFERROR(_xll.qlIndexFixing(Index1Y,$H1847,TRUE,_xll.ohTrigger(RecalcTrigger,Trigger1Y)),NA())</f>
        <v>1.6526160626983304E-2</v>
      </c>
      <c r="Q1847" s="52">
        <f>IFERROR(_xll.qlIndexFixing(ONIndex1Y,I1847,TRUE,_xll.ohTrigger(RecalcTrigger,Trigger1Y)),NA())</f>
        <v>1.6405344042835779E-2</v>
      </c>
    </row>
    <row r="1848" spans="2:17" x14ac:dyDescent="0.2">
      <c r="B1848" s="46" t="s">
        <v>42</v>
      </c>
      <c r="D1848" s="49">
        <f>_xll.qlCalendarAdvance(Calendar,$D1847,B1848,"f",FALSE)</f>
        <v>52328</v>
      </c>
      <c r="E1848" s="49">
        <f>_xll.qlInterestRateIndexValueDate(IndexON,D1848)</f>
        <v>52328</v>
      </c>
      <c r="F1848" s="52">
        <f>IFERROR(_xll.qlIndexFixing(IndexON,D1848,TRUE,_xll.ohTrigger(RecalcTrigger,TriggerON)),NA())</f>
        <v>1.570610802558825E-2</v>
      </c>
      <c r="H1848" s="49">
        <f>_xll.qlCalendarAdvance(Calendar,$H1847,B1848,"f",FALSE)</f>
        <v>52328</v>
      </c>
      <c r="I1848" s="49">
        <f>_xll.qlInterestRateIndexValueDate(Index1M,$H1848)</f>
        <v>52330</v>
      </c>
      <c r="J1848" s="52">
        <f>IFERROR(_xll.qlIndexFixing(Index1M,$H1848,TRUE,_xll.ohTrigger(RecalcTrigger,Trigger1M)),NA())</f>
        <v>1.5802978067945839E-2</v>
      </c>
      <c r="K1848" s="52">
        <f>IFERROR(_xll.qlIndexFixing(ONIndex1M,I1848,TRUE,_xll.ohTrigger(RecalcTrigger,Trigger1M)),NA())</f>
        <v>1.5792024359315704E-2</v>
      </c>
      <c r="L1848" s="52">
        <f>IFERROR(_xll.qlIndexFixing(Index3M,H1848,TRUE,_xll.ohTrigger(RecalcTrigger,Trigger3M)),NA())</f>
        <v>1.6057702341689246E-2</v>
      </c>
      <c r="M1848" s="52">
        <f>IFERROR(_xll.qlIndexFixing(ONIndex3M,I1848,TRUE,_xll.ohTrigger(RecalcTrigger,Trigger3M)),NA())</f>
        <v>1.6027468969523895E-2</v>
      </c>
      <c r="N1848" s="52">
        <f>IFERROR(_xll.qlIndexFixing(Index6M,$H1848,TRUE,_xll.ohTrigger(RecalcTrigger,Trigger6M)),NA())</f>
        <v>1.6175107714274863E-2</v>
      </c>
      <c r="O1848" s="52">
        <f>IFERROR(_xll.qlIndexFixing(ONIndex6M,I1848,TRUE,_xll.ohTrigger(RecalcTrigger,Trigger6M)),NA())</f>
        <v>1.6109281369018902E-2</v>
      </c>
      <c r="P1848" s="52">
        <f>IFERROR(_xll.qlIndexFixing(Index1Y,$H1848,TRUE,_xll.ohTrigger(RecalcTrigger,Trigger1Y)),NA())</f>
        <v>1.6525969778051427E-2</v>
      </c>
      <c r="Q1848" s="52">
        <f>IFERROR(_xll.qlIndexFixing(ONIndex1Y,I1848,TRUE,_xll.ohTrigger(RecalcTrigger,Trigger1Y)),NA())</f>
        <v>1.6403824204980211E-2</v>
      </c>
    </row>
    <row r="1849" spans="2:17" x14ac:dyDescent="0.2">
      <c r="B1849" s="46" t="s">
        <v>42</v>
      </c>
      <c r="D1849" s="49">
        <f>_xll.qlCalendarAdvance(Calendar,$D1848,B1849,"f",FALSE)</f>
        <v>52335</v>
      </c>
      <c r="E1849" s="49">
        <f>_xll.qlInterestRateIndexValueDate(IndexON,D1849)</f>
        <v>52335</v>
      </c>
      <c r="F1849" s="52">
        <f>IFERROR(_xll.qlIndexFixing(IndexON,D1849,TRUE,_xll.ohTrigger(RecalcTrigger,TriggerON)),NA())</f>
        <v>1.5705785713091558E-2</v>
      </c>
      <c r="H1849" s="49">
        <f>_xll.qlCalendarAdvance(Calendar,$H1848,B1849,"f",FALSE)</f>
        <v>52335</v>
      </c>
      <c r="I1849" s="49">
        <f>_xll.qlInterestRateIndexValueDate(Index1M,$H1849)</f>
        <v>52337</v>
      </c>
      <c r="J1849" s="52">
        <f>IFERROR(_xll.qlIndexFixing(Index1M,$H1849,TRUE,_xll.ohTrigger(RecalcTrigger,Trigger1M)),NA())</f>
        <v>1.5803123618479964E-2</v>
      </c>
      <c r="K1849" s="52">
        <f>IFERROR(_xll.qlIndexFixing(ONIndex1M,I1849,TRUE,_xll.ohTrigger(RecalcTrigger,Trigger1M)),NA())</f>
        <v>1.5792134885064257E-2</v>
      </c>
      <c r="L1849" s="52">
        <f>IFERROR(_xll.qlIndexFixing(Index3M,H1849,TRUE,_xll.ohTrigger(RecalcTrigger,Trigger3M)),NA())</f>
        <v>1.6057435499373968E-2</v>
      </c>
      <c r="M1849" s="52">
        <f>IFERROR(_xll.qlIndexFixing(ONIndex3M,I1849,TRUE,_xll.ohTrigger(RecalcTrigger,Trigger3M)),NA())</f>
        <v>1.6027044761974807E-2</v>
      </c>
      <c r="N1849" s="52">
        <f>IFERROR(_xll.qlIndexFixing(Index6M,$H1849,TRUE,_xll.ohTrigger(RecalcTrigger,Trigger6M)),NA())</f>
        <v>1.6175238054039198E-2</v>
      </c>
      <c r="O1849" s="52">
        <f>IFERROR(_xll.qlIndexFixing(ONIndex6M,I1849,TRUE,_xll.ohTrigger(RecalcTrigger,Trigger6M)),NA())</f>
        <v>1.6109062637665872E-2</v>
      </c>
      <c r="P1849" s="52">
        <f>IFERROR(_xll.qlIndexFixing(Index1Y,$H1849,TRUE,_xll.ohTrigger(RecalcTrigger,Trigger1Y)),NA())</f>
        <v>1.652623653840514E-2</v>
      </c>
      <c r="Q1849" s="52">
        <f>IFERROR(_xll.qlIndexFixing(ONIndex1Y,I1849,TRUE,_xll.ohTrigger(RecalcTrigger,Trigger1Y)),NA())</f>
        <v>1.6402353927800206E-2</v>
      </c>
    </row>
    <row r="1850" spans="2:17" x14ac:dyDescent="0.2">
      <c r="B1850" s="46" t="s">
        <v>42</v>
      </c>
      <c r="D1850" s="49">
        <f>_xll.qlCalendarAdvance(Calendar,$D1849,B1850,"f",FALSE)</f>
        <v>52342</v>
      </c>
      <c r="E1850" s="49">
        <f>_xll.qlInterestRateIndexValueDate(IndexON,D1850)</f>
        <v>52342</v>
      </c>
      <c r="F1850" s="52">
        <f>IFERROR(_xll.qlIndexFixing(IndexON,D1850,TRUE,_xll.ohTrigger(RecalcTrigger,TriggerON)),NA())</f>
        <v>1.5705492675177624E-2</v>
      </c>
      <c r="H1850" s="49">
        <f>_xll.qlCalendarAdvance(Calendar,$H1849,B1850,"f",FALSE)</f>
        <v>52342</v>
      </c>
      <c r="I1850" s="49">
        <f>_xll.qlInterestRateIndexValueDate(Index1M,$H1850)</f>
        <v>52344</v>
      </c>
      <c r="J1850" s="52">
        <f>IFERROR(_xll.qlIndexFixing(Index1M,$H1850,TRUE,_xll.ohTrigger(RecalcTrigger,Trigger1M)),NA())</f>
        <v>1.58032904474531E-2</v>
      </c>
      <c r="K1850" s="52">
        <f>IFERROR(_xll.qlIndexFixing(ONIndex1M,I1850,TRUE,_xll.ohTrigger(RecalcTrigger,Trigger1M)),NA())</f>
        <v>1.5792266555578749E-2</v>
      </c>
      <c r="L1850" s="52">
        <f>IFERROR(_xll.qlIndexFixing(Index3M,H1850,TRUE,_xll.ohTrigger(RecalcTrigger,Trigger3M)),NA())</f>
        <v>1.6057195991003029E-2</v>
      </c>
      <c r="M1850" s="52">
        <f>IFERROR(_xll.qlIndexFixing(ONIndex3M,I1850,TRUE,_xll.ohTrigger(RecalcTrigger,Trigger3M)),NA())</f>
        <v>1.602664731805703E-2</v>
      </c>
      <c r="N1850" s="52">
        <f>IFERROR(_xll.qlIndexFixing(Index6M,$H1850,TRUE,_xll.ohTrigger(RecalcTrigger,Trigger6M)),NA())</f>
        <v>1.6175396964392928E-2</v>
      </c>
      <c r="O1850" s="52">
        <f>IFERROR(_xll.qlIndexFixing(ONIndex6M,I1850,TRUE,_xll.ohTrigger(RecalcTrigger,Trigger6M)),NA())</f>
        <v>1.6108871296243166E-2</v>
      </c>
      <c r="P1850" s="52">
        <f>IFERROR(_xll.qlIndexFixing(Index1Y,$H1850,TRUE,_xll.ohTrigger(RecalcTrigger,Trigger1Y)),NA())</f>
        <v>1.6525750529426952E-2</v>
      </c>
      <c r="Q1850" s="52">
        <f>IFERROR(_xll.qlIndexFixing(ONIndex1Y,I1850,TRUE,_xll.ohTrigger(RecalcTrigger,Trigger1Y)),NA())</f>
        <v>1.6400933353661884E-2</v>
      </c>
    </row>
    <row r="1851" spans="2:17" x14ac:dyDescent="0.2">
      <c r="B1851" s="46" t="s">
        <v>42</v>
      </c>
      <c r="D1851" s="49">
        <f>_xll.qlCalendarAdvance(Calendar,$D1850,B1851,"f",FALSE)</f>
        <v>52349</v>
      </c>
      <c r="E1851" s="49">
        <f>_xll.qlInterestRateIndexValueDate(IndexON,D1851)</f>
        <v>52349</v>
      </c>
      <c r="F1851" s="52">
        <f>IFERROR(_xll.qlIndexFixing(IndexON,D1851,TRUE,_xll.ohTrigger(RecalcTrigger,TriggerON)),NA())</f>
        <v>1.570522900161464E-2</v>
      </c>
      <c r="H1851" s="49">
        <f>_xll.qlCalendarAdvance(Calendar,$H1850,B1851,"f",FALSE)</f>
        <v>52349</v>
      </c>
      <c r="I1851" s="49">
        <f>_xll.qlInterestRateIndexValueDate(Index1M,$H1851)</f>
        <v>52351</v>
      </c>
      <c r="J1851" s="52">
        <f>IFERROR(_xll.qlIndexFixing(Index1M,$H1851,TRUE,_xll.ohTrigger(RecalcTrigger,Trigger1M)),NA())</f>
        <v>1.5802393081293272E-2</v>
      </c>
      <c r="K1851" s="52">
        <f>IFERROR(_xll.qlIndexFixing(ONIndex1M,I1851,TRUE,_xll.ohTrigger(RecalcTrigger,Trigger1M)),NA())</f>
        <v>1.5792443009630119E-2</v>
      </c>
      <c r="L1851" s="52">
        <f>IFERROR(_xll.qlIndexFixing(Index3M,H1851,TRUE,_xll.ohTrigger(RecalcTrigger,Trigger3M)),NA())</f>
        <v>1.6057331690008163E-2</v>
      </c>
      <c r="M1851" s="52">
        <f>IFERROR(_xll.qlIndexFixing(ONIndex3M,I1851,TRUE,_xll.ohTrigger(RecalcTrigger,Trigger3M)),NA())</f>
        <v>1.6026225969101304E-2</v>
      </c>
      <c r="N1851" s="52">
        <f>IFERROR(_xll.qlIndexFixing(Index6M,$H1851,TRUE,_xll.ohTrigger(RecalcTrigger,Trigger6M)),NA())</f>
        <v>1.6175584522325828E-2</v>
      </c>
      <c r="O1851" s="52">
        <f>IFERROR(_xll.qlIndexFixing(ONIndex6M,I1851,TRUE,_xll.ohTrigger(RecalcTrigger,Trigger6M)),NA())</f>
        <v>1.6108686256979254E-2</v>
      </c>
      <c r="P1851" s="52">
        <f>IFERROR(_xll.qlIndexFixing(Index1Y,$H1851,TRUE,_xll.ohTrigger(RecalcTrigger,Trigger1Y)),NA())</f>
        <v>1.6524490443984907E-2</v>
      </c>
      <c r="Q1851" s="52">
        <f>IFERROR(_xll.qlIndexFixing(ONIndex1Y,I1851,TRUE,_xll.ohTrigger(RecalcTrigger,Trigger1Y)),NA())</f>
        <v>1.6399370883268816E-2</v>
      </c>
    </row>
    <row r="1852" spans="2:17" x14ac:dyDescent="0.2">
      <c r="B1852" s="46" t="s">
        <v>42</v>
      </c>
      <c r="D1852" s="49">
        <f>_xll.qlCalendarAdvance(Calendar,$D1851,B1852,"f",FALSE)</f>
        <v>52356</v>
      </c>
      <c r="E1852" s="49">
        <f>_xll.qlInterestRateIndexValueDate(IndexON,D1852)</f>
        <v>52356</v>
      </c>
      <c r="F1852" s="52">
        <f>IFERROR(_xll.qlIndexFixing(IndexON,D1852,TRUE,_xll.ohTrigger(RecalcTrigger,TriggerON)),NA())</f>
        <v>1.5704994783050097E-2</v>
      </c>
      <c r="H1852" s="49">
        <f>_xll.qlCalendarAdvance(Calendar,$H1851,B1852,"f",FALSE)</f>
        <v>52356</v>
      </c>
      <c r="I1852" s="49">
        <f>_xll.qlInterestRateIndexValueDate(Index1M,$H1852)</f>
        <v>52358</v>
      </c>
      <c r="J1852" s="52">
        <f>IFERROR(_xll.qlIndexFixing(Index1M,$H1852,TRUE,_xll.ohTrigger(RecalcTrigger,Trigger1M)),NA())</f>
        <v>1.5803688195937249E-2</v>
      </c>
      <c r="K1852" s="52">
        <f>IFERROR(_xll.qlIndexFixing(ONIndex1M,I1852,TRUE,_xll.ohTrigger(RecalcTrigger,Trigger1M)),NA())</f>
        <v>1.5792593586061443E-2</v>
      </c>
      <c r="L1852" s="52">
        <f>IFERROR(_xll.qlIndexFixing(Index3M,H1852,TRUE,_xll.ohTrigger(RecalcTrigger,Trigger3M)),NA())</f>
        <v>1.6057149057517293E-2</v>
      </c>
      <c r="M1852" s="52">
        <f>IFERROR(_xll.qlIndexFixing(ONIndex3M,I1852,TRUE,_xll.ohTrigger(RecalcTrigger,Trigger3M)),NA())</f>
        <v>1.602593303582367E-2</v>
      </c>
      <c r="N1852" s="52">
        <f>IFERROR(_xll.qlIndexFixing(Index6M,$H1852,TRUE,_xll.ohTrigger(RecalcTrigger,Trigger6M)),NA())</f>
        <v>1.6176965341366558E-2</v>
      </c>
      <c r="O1852" s="52">
        <f>IFERROR(_xll.qlIndexFixing(ONIndex6M,I1852,TRUE,_xll.ohTrigger(RecalcTrigger,Trigger6M)),NA())</f>
        <v>1.6108571088384593E-2</v>
      </c>
      <c r="P1852" s="52">
        <f>IFERROR(_xll.qlIndexFixing(Index1Y,$H1852,TRUE,_xll.ohTrigger(RecalcTrigger,Trigger1Y)),NA())</f>
        <v>1.6525748843127592E-2</v>
      </c>
      <c r="Q1852" s="52">
        <f>IFERROR(_xll.qlIndexFixing(ONIndex1Y,I1852,TRUE,_xll.ohTrigger(RecalcTrigger,Trigger1Y)),NA())</f>
        <v>1.6398241882455977E-2</v>
      </c>
    </row>
    <row r="1853" spans="2:17" x14ac:dyDescent="0.2">
      <c r="B1853" s="46" t="s">
        <v>42</v>
      </c>
      <c r="D1853" s="49">
        <f>_xll.qlCalendarAdvance(Calendar,$D1852,B1853,"f",FALSE)</f>
        <v>52363</v>
      </c>
      <c r="E1853" s="49">
        <f>_xll.qlInterestRateIndexValueDate(IndexON,D1853)</f>
        <v>52363</v>
      </c>
      <c r="F1853" s="52">
        <f>IFERROR(_xll.qlIndexFixing(IndexON,D1853,TRUE,_xll.ohTrigger(RecalcTrigger,TriggerON)),NA())</f>
        <v>1.5704790109571931E-2</v>
      </c>
      <c r="H1853" s="49">
        <f>_xll.qlCalendarAdvance(Calendar,$H1852,B1853,"f",FALSE)</f>
        <v>52363</v>
      </c>
      <c r="I1853" s="49">
        <f>_xll.qlInterestRateIndexValueDate(Index1M,$H1853)</f>
        <v>52365</v>
      </c>
      <c r="J1853" s="52">
        <f>IFERROR(_xll.qlIndexFixing(Index1M,$H1853,TRUE,_xll.ohTrigger(RecalcTrigger,Trigger1M)),NA())</f>
        <v>1.5803919243066178E-2</v>
      </c>
      <c r="K1853" s="52">
        <f>IFERROR(_xll.qlIndexFixing(ONIndex1M,I1853,TRUE,_xll.ohTrigger(RecalcTrigger,Trigger1M)),NA())</f>
        <v>1.5792789073447722E-2</v>
      </c>
      <c r="L1853" s="52">
        <f>IFERROR(_xll.qlIndexFixing(Index3M,H1853,TRUE,_xll.ohTrigger(RecalcTrigger,Trigger3M)),NA())</f>
        <v>1.6056994002928125E-2</v>
      </c>
      <c r="M1853" s="52">
        <f>IFERROR(_xll.qlIndexFixing(ONIndex3M,I1853,TRUE,_xll.ohTrigger(RecalcTrigger,Trigger3M)),NA())</f>
        <v>1.6025616355062056E-2</v>
      </c>
      <c r="N1853" s="52">
        <f>IFERROR(_xll.qlIndexFixing(Index6M,$H1853,TRUE,_xll.ohTrigger(RecalcTrigger,Trigger6M)),NA())</f>
        <v>1.6177216713410169E-2</v>
      </c>
      <c r="O1853" s="52">
        <f>IFERROR(_xll.qlIndexFixing(ONIndex6M,I1853,TRUE,_xll.ohTrigger(RecalcTrigger,Trigger6M)),NA())</f>
        <v>1.6108462374706534E-2</v>
      </c>
      <c r="P1853" s="52">
        <f>IFERROR(_xll.qlIndexFixing(Index1Y,$H1853,TRUE,_xll.ohTrigger(RecalcTrigger,Trigger1Y)),NA())</f>
        <v>1.6525829947135449E-2</v>
      </c>
      <c r="Q1853" s="52">
        <f>IFERROR(_xll.qlIndexFixing(ONIndex1Y,I1853,TRUE,_xll.ohTrigger(RecalcTrigger,Trigger1Y)),NA())</f>
        <v>1.6396971269800886E-2</v>
      </c>
    </row>
    <row r="1854" spans="2:17" x14ac:dyDescent="0.2">
      <c r="B1854" s="46" t="s">
        <v>42</v>
      </c>
      <c r="D1854" s="49">
        <f>_xll.qlCalendarAdvance(Calendar,$D1853,B1854,"f",FALSE)</f>
        <v>52370</v>
      </c>
      <c r="E1854" s="49">
        <f>_xll.qlInterestRateIndexValueDate(IndexON,D1854)</f>
        <v>52370</v>
      </c>
      <c r="F1854" s="52">
        <f>IFERROR(_xll.qlIndexFixing(IndexON,D1854,TRUE,_xll.ohTrigger(RecalcTrigger,TriggerON)),NA())</f>
        <v>1.5704615071427952E-2</v>
      </c>
      <c r="H1854" s="49">
        <f>_xll.qlCalendarAdvance(Calendar,$H1853,B1854,"f",FALSE)</f>
        <v>52370</v>
      </c>
      <c r="I1854" s="49">
        <f>_xll.qlInterestRateIndexValueDate(Index1M,$H1854)</f>
        <v>52372</v>
      </c>
      <c r="J1854" s="52">
        <f>IFERROR(_xll.qlIndexFixing(Index1M,$H1854,TRUE,_xll.ohTrigger(RecalcTrigger,Trigger1M)),NA())</f>
        <v>1.580417182385746E-2</v>
      </c>
      <c r="K1854" s="52">
        <f>IFERROR(_xll.qlIndexFixing(ONIndex1M,I1854,TRUE,_xll.ohTrigger(RecalcTrigger,Trigger1M)),NA())</f>
        <v>1.5793005960595963E-2</v>
      </c>
      <c r="L1854" s="52">
        <f>IFERROR(_xll.qlIndexFixing(Index3M,H1854,TRUE,_xll.ohTrigger(RecalcTrigger,Trigger3M)),NA())</f>
        <v>1.6056866605271353E-2</v>
      </c>
      <c r="M1854" s="52">
        <f>IFERROR(_xll.qlIndexFixing(ONIndex3M,I1854,TRUE,_xll.ohTrigger(RecalcTrigger,Trigger3M)),NA())</f>
        <v>1.6025326752640012E-2</v>
      </c>
      <c r="N1854" s="52">
        <f>IFERROR(_xll.qlIndexFixing(Index6M,$H1854,TRUE,_xll.ohTrigger(RecalcTrigger,Trigger6M)),NA())</f>
        <v>1.6177496984377895E-2</v>
      </c>
      <c r="O1854" s="52">
        <f>IFERROR(_xll.qlIndexFixing(ONIndex6M,I1854,TRUE,_xll.ohTrigger(RecalcTrigger,Trigger6M)),NA())</f>
        <v>1.6108381356234602E-2</v>
      </c>
      <c r="P1854" s="52">
        <f>IFERROR(_xll.qlIndexFixing(Index1Y,$H1854,TRUE,_xll.ohTrigger(RecalcTrigger,Trigger1Y)),NA())</f>
        <v>1.6525965875284838E-2</v>
      </c>
      <c r="Q1854" s="52">
        <f>IFERROR(_xll.qlIndexFixing(ONIndex1Y,I1854,TRUE,_xll.ohTrigger(RecalcTrigger,Trigger1Y)),NA())</f>
        <v>1.6395750928452912E-2</v>
      </c>
    </row>
    <row r="1855" spans="2:17" x14ac:dyDescent="0.2">
      <c r="B1855" s="46" t="s">
        <v>42</v>
      </c>
      <c r="D1855" s="49">
        <f>_xll.qlCalendarAdvance(Calendar,$D1854,B1855,"f",FALSE)</f>
        <v>52377</v>
      </c>
      <c r="E1855" s="49">
        <f>_xll.qlInterestRateIndexValueDate(IndexON,D1855)</f>
        <v>52377</v>
      </c>
      <c r="F1855" s="52">
        <f>IFERROR(_xll.qlIndexFixing(IndexON,D1855,TRUE,_xll.ohTrigger(RecalcTrigger,TriggerON)),NA())</f>
        <v>1.5704469758786033E-2</v>
      </c>
      <c r="H1855" s="49">
        <f>_xll.qlCalendarAdvance(Calendar,$H1854,B1855,"f",FALSE)</f>
        <v>52377</v>
      </c>
      <c r="I1855" s="49">
        <f>_xll.qlInterestRateIndexValueDate(Index1M,$H1855)</f>
        <v>52379</v>
      </c>
      <c r="J1855" s="52">
        <f>IFERROR(_xll.qlIndexFixing(Index1M,$H1855,TRUE,_xll.ohTrigger(RecalcTrigger,Trigger1M)),NA())</f>
        <v>1.5804446002130046E-2</v>
      </c>
      <c r="K1855" s="52">
        <f>IFERROR(_xll.qlIndexFixing(ONIndex1M,I1855,TRUE,_xll.ohTrigger(RecalcTrigger,Trigger1M)),NA())</f>
        <v>1.5793244311135268E-2</v>
      </c>
      <c r="L1855" s="52">
        <f>IFERROR(_xll.qlIndexFixing(Index3M,H1855,TRUE,_xll.ohTrigger(RecalcTrigger,Trigger3M)),NA())</f>
        <v>1.6056766943583756E-2</v>
      </c>
      <c r="M1855" s="52">
        <f>IFERROR(_xll.qlIndexFixing(ONIndex3M,I1855,TRUE,_xll.ohTrigger(RecalcTrigger,Trigger3M)),NA())</f>
        <v>1.6025064307374493E-2</v>
      </c>
      <c r="N1855" s="52">
        <f>IFERROR(_xll.qlIndexFixing(Index6M,$H1855,TRUE,_xll.ohTrigger(RecalcTrigger,Trigger6M)),NA())</f>
        <v>1.6177806231274801E-2</v>
      </c>
      <c r="O1855" s="52">
        <f>IFERROR(_xll.qlIndexFixing(ONIndex6M,I1855,TRUE,_xll.ohTrigger(RecalcTrigger,Trigger6M)),NA())</f>
        <v>1.6108328109387671E-2</v>
      </c>
      <c r="P1855" s="52">
        <f>IFERROR(_xll.qlIndexFixing(Index1Y,$H1855,TRUE,_xll.ohTrigger(RecalcTrigger,Trigger1Y)),NA())</f>
        <v>1.6526156772115573E-2</v>
      </c>
      <c r="Q1855" s="52">
        <f>IFERROR(_xll.qlIndexFixing(ONIndex1Y,I1855,TRUE,_xll.ohTrigger(RecalcTrigger,Trigger1Y)),NA())</f>
        <v>1.6394581000698238E-2</v>
      </c>
    </row>
    <row r="1856" spans="2:17" x14ac:dyDescent="0.2">
      <c r="B1856" s="46" t="s">
        <v>42</v>
      </c>
      <c r="D1856" s="49">
        <f>_xll.qlCalendarAdvance(Calendar,$D1855,B1856,"f",FALSE)</f>
        <v>52384</v>
      </c>
      <c r="E1856" s="49">
        <f>_xll.qlInterestRateIndexValueDate(IndexON,D1856)</f>
        <v>52384</v>
      </c>
      <c r="F1856" s="52">
        <f>IFERROR(_xll.qlIndexFixing(IndexON,D1856,TRUE,_xll.ohTrigger(RecalcTrigger,TriggerON)),NA())</f>
        <v>1.5704354262293663E-2</v>
      </c>
      <c r="H1856" s="49">
        <f>_xll.qlCalendarAdvance(Calendar,$H1855,B1856,"f",FALSE)</f>
        <v>52384</v>
      </c>
      <c r="I1856" s="49">
        <f>_xll.qlInterestRateIndexValueDate(Index1M,$H1856)</f>
        <v>52386</v>
      </c>
      <c r="J1856" s="52">
        <f>IFERROR(_xll.qlIndexFixing(Index1M,$H1856,TRUE,_xll.ohTrigger(RecalcTrigger,Trigger1M)),NA())</f>
        <v>1.5804741841685399E-2</v>
      </c>
      <c r="K1856" s="52">
        <f>IFERROR(_xll.qlIndexFixing(ONIndex1M,I1856,TRUE,_xll.ohTrigger(RecalcTrigger,Trigger1M)),NA())</f>
        <v>1.5793504188854612E-2</v>
      </c>
      <c r="L1856" s="52">
        <f>IFERROR(_xll.qlIndexFixing(Index3M,H1856,TRUE,_xll.ohTrigger(RecalcTrigger,Trigger3M)),NA())</f>
        <v>1.6056695096896896E-2</v>
      </c>
      <c r="M1856" s="52">
        <f>IFERROR(_xll.qlIndexFixing(ONIndex3M,I1856,TRUE,_xll.ohTrigger(RecalcTrigger,Trigger3M)),NA())</f>
        <v>1.6024829098082449E-2</v>
      </c>
      <c r="N1856" s="52">
        <f>IFERROR(_xll.qlIndexFixing(Index6M,$H1856,TRUE,_xll.ohTrigger(RecalcTrigger,Trigger6M)),NA())</f>
        <v>1.6176954720287476E-2</v>
      </c>
      <c r="O1856" s="52">
        <f>IFERROR(_xll.qlIndexFixing(ONIndex6M,I1856,TRUE,_xll.ohTrigger(RecalcTrigger,Trigger6M)),NA())</f>
        <v>1.6108302710504674E-2</v>
      </c>
      <c r="P1856" s="52">
        <f>IFERROR(_xll.qlIndexFixing(Index1Y,$H1856,TRUE,_xll.ohTrigger(RecalcTrigger,Trigger1Y)),NA())</f>
        <v>1.6526402782174637E-2</v>
      </c>
      <c r="Q1856" s="52">
        <f>IFERROR(_xll.qlIndexFixing(ONIndex1Y,I1856,TRUE,_xll.ohTrigger(RecalcTrigger,Trigger1Y)),NA())</f>
        <v>1.6393461628503303E-2</v>
      </c>
    </row>
    <row r="1857" spans="2:17" x14ac:dyDescent="0.2">
      <c r="B1857" s="46" t="s">
        <v>42</v>
      </c>
      <c r="D1857" s="49">
        <f>_xll.qlCalendarAdvance(Calendar,$D1856,B1857,"f",FALSE)</f>
        <v>52391</v>
      </c>
      <c r="E1857" s="49">
        <f>_xll.qlInterestRateIndexValueDate(IndexON,D1857)</f>
        <v>52391</v>
      </c>
      <c r="F1857" s="52">
        <f>IFERROR(_xll.qlIndexFixing(IndexON,D1857,TRUE,_xll.ohTrigger(RecalcTrigger,TriggerON)),NA())</f>
        <v>1.5704268671798971E-2</v>
      </c>
      <c r="H1857" s="49">
        <f>_xll.qlCalendarAdvance(Calendar,$H1856,B1857,"f",FALSE)</f>
        <v>52391</v>
      </c>
      <c r="I1857" s="49">
        <f>_xll.qlInterestRateIndexValueDate(Index1M,$H1857)</f>
        <v>52393</v>
      </c>
      <c r="J1857" s="52">
        <f>IFERROR(_xll.qlIndexFixing(Index1M,$H1857,TRUE,_xll.ohTrigger(RecalcTrigger,Trigger1M)),NA())</f>
        <v>1.5805059406332478E-2</v>
      </c>
      <c r="K1857" s="52">
        <f>IFERROR(_xll.qlIndexFixing(ONIndex1M,I1857,TRUE,_xll.ohTrigger(RecalcTrigger,Trigger1M)),NA())</f>
        <v>1.5793785657383097E-2</v>
      </c>
      <c r="L1857" s="52">
        <f>IFERROR(_xll.qlIndexFixing(Index3M,H1857,TRUE,_xll.ohTrigger(RecalcTrigger,Trigger3M)),NA())</f>
        <v>1.6056651144244944E-2</v>
      </c>
      <c r="M1857" s="52">
        <f>IFERROR(_xll.qlIndexFixing(ONIndex3M,I1857,TRUE,_xll.ohTrigger(RecalcTrigger,Trigger3M)),NA())</f>
        <v>1.6024621203341027E-2</v>
      </c>
      <c r="N1857" s="52">
        <f>IFERROR(_xll.qlIndexFixing(Index6M,$H1857,TRUE,_xll.ohTrigger(RecalcTrigger,Trigger6M)),NA())</f>
        <v>1.6177315780486048E-2</v>
      </c>
      <c r="O1857" s="52">
        <f>IFERROR(_xll.qlIndexFixing(ONIndex6M,I1857,TRUE,_xll.ohTrigger(RecalcTrigger,Trigger6M)),NA())</f>
        <v>1.6108305236084419E-2</v>
      </c>
      <c r="P1857" s="52">
        <f>IFERROR(_xll.qlIndexFixing(Index1Y,$H1857,TRUE,_xll.ohTrigger(RecalcTrigger,Trigger1Y)),NA())</f>
        <v>1.6526704050020959E-2</v>
      </c>
      <c r="Q1857" s="52">
        <f>IFERROR(_xll.qlIndexFixing(ONIndex1Y,I1857,TRUE,_xll.ohTrigger(RecalcTrigger,Trigger1Y)),NA())</f>
        <v>1.6392392954234225E-2</v>
      </c>
    </row>
    <row r="1858" spans="2:17" x14ac:dyDescent="0.2">
      <c r="B1858" s="46" t="s">
        <v>42</v>
      </c>
      <c r="D1858" s="49">
        <f>_xll.qlCalendarAdvance(Calendar,$D1857,B1858,"f",FALSE)</f>
        <v>52398</v>
      </c>
      <c r="E1858" s="49">
        <f>_xll.qlInterestRateIndexValueDate(IndexON,D1858)</f>
        <v>52398</v>
      </c>
      <c r="F1858" s="52">
        <f>IFERROR(_xll.qlIndexFixing(IndexON,D1858,TRUE,_xll.ohTrigger(RecalcTrigger,TriggerON)),NA())</f>
        <v>1.5704213077869511E-2</v>
      </c>
      <c r="H1858" s="49">
        <f>_xll.qlCalendarAdvance(Calendar,$H1857,B1858,"f",FALSE)</f>
        <v>52398</v>
      </c>
      <c r="I1858" s="49">
        <f>_xll.qlInterestRateIndexValueDate(Index1M,$H1858)</f>
        <v>52400</v>
      </c>
      <c r="J1858" s="52">
        <f>IFERROR(_xll.qlIndexFixing(Index1M,$H1858,TRUE,_xll.ohTrigger(RecalcTrigger,Trigger1M)),NA())</f>
        <v>1.580539875988024E-2</v>
      </c>
      <c r="K1858" s="52">
        <f>IFERROR(_xll.qlIndexFixing(ONIndex1M,I1858,TRUE,_xll.ohTrigger(RecalcTrigger,Trigger1M)),NA())</f>
        <v>1.5794088780509696E-2</v>
      </c>
      <c r="L1858" s="52">
        <f>IFERROR(_xll.qlIndexFixing(Index3M,H1858,TRUE,_xll.ohTrigger(RecalcTrigger,Trigger3M)),NA())</f>
        <v>1.6056635164665545E-2</v>
      </c>
      <c r="M1858" s="52">
        <f>IFERROR(_xll.qlIndexFixing(ONIndex3M,I1858,TRUE,_xll.ohTrigger(RecalcTrigger,Trigger3M)),NA())</f>
        <v>1.602444070196718E-2</v>
      </c>
      <c r="N1858" s="52">
        <f>IFERROR(_xll.qlIndexFixing(Index6M,$H1858,TRUE,_xll.ohTrigger(RecalcTrigger,Trigger6M)),NA())</f>
        <v>1.6177706027207542E-2</v>
      </c>
      <c r="O1858" s="52">
        <f>IFERROR(_xll.qlIndexFixing(ONIndex6M,I1858,TRUE,_xll.ohTrigger(RecalcTrigger,Trigger6M)),NA())</f>
        <v>1.6108335762226034E-2</v>
      </c>
      <c r="P1858" s="52">
        <f>IFERROR(_xll.qlIndexFixing(Index1Y,$H1858,TRUE,_xll.ohTrigger(RecalcTrigger,Trigger1Y)),NA())</f>
        <v>1.652706072022107E-2</v>
      </c>
      <c r="Q1858" s="52">
        <f>IFERROR(_xll.qlIndexFixing(ONIndex1Y,I1858,TRUE,_xll.ohTrigger(RecalcTrigger,Trigger1Y)),NA())</f>
        <v>1.6391375119777507E-2</v>
      </c>
    </row>
    <row r="1859" spans="2:17" x14ac:dyDescent="0.2">
      <c r="B1859" s="46" t="s">
        <v>42</v>
      </c>
      <c r="D1859" s="49">
        <f>_xll.qlCalendarAdvance(Calendar,$D1858,B1859,"f",FALSE)</f>
        <v>52405</v>
      </c>
      <c r="E1859" s="49">
        <f>_xll.qlInterestRateIndexValueDate(IndexON,D1859)</f>
        <v>52405</v>
      </c>
      <c r="F1859" s="52">
        <f>IFERROR(_xll.qlIndexFixing(IndexON,D1859,TRUE,_xll.ohTrigger(RecalcTrigger,TriggerON)),NA())</f>
        <v>1.570418757059322E-2</v>
      </c>
      <c r="H1859" s="49">
        <f>_xll.qlCalendarAdvance(Calendar,$H1858,B1859,"f",FALSE)</f>
        <v>52405</v>
      </c>
      <c r="I1859" s="49">
        <f>_xll.qlInterestRateIndexValueDate(Index1M,$H1859)</f>
        <v>52407</v>
      </c>
      <c r="J1859" s="52">
        <f>IFERROR(_xll.qlIndexFixing(Index1M,$H1859,TRUE,_xll.ohTrigger(RecalcTrigger,Trigger1M)),NA())</f>
        <v>1.5805759966140143E-2</v>
      </c>
      <c r="K1859" s="52">
        <f>IFERROR(_xll.qlIndexFixing(ONIndex1M,I1859,TRUE,_xll.ohTrigger(RecalcTrigger,Trigger1M)),NA())</f>
        <v>1.5794413622023384E-2</v>
      </c>
      <c r="L1859" s="52">
        <f>IFERROR(_xll.qlIndexFixing(Index3M,H1859,TRUE,_xll.ohTrigger(RecalcTrigger,Trigger3M)),NA())</f>
        <v>1.6056647237191999E-2</v>
      </c>
      <c r="M1859" s="52">
        <f>IFERROR(_xll.qlIndexFixing(ONIndex3M,I1859,TRUE,_xll.ohTrigger(RecalcTrigger,Trigger3M)),NA())</f>
        <v>1.6024287672538051E-2</v>
      </c>
      <c r="N1859" s="52">
        <f>IFERROR(_xll.qlIndexFixing(Index6M,$H1859,TRUE,_xll.ohTrigger(RecalcTrigger,Trigger6M)),NA())</f>
        <v>1.6179334518250911E-2</v>
      </c>
      <c r="O1859" s="52">
        <f>IFERROR(_xll.qlIndexFixing(ONIndex6M,I1859,TRUE,_xll.ohTrigger(RecalcTrigger,Trigger6M)),NA())</f>
        <v>1.6108394365428325E-2</v>
      </c>
      <c r="P1859" s="52">
        <f>IFERROR(_xll.qlIndexFixing(Index1Y,$H1859,TRUE,_xll.ohTrigger(RecalcTrigger,Trigger1Y)),NA())</f>
        <v>1.6527472937351066E-2</v>
      </c>
      <c r="Q1859" s="52">
        <f>IFERROR(_xll.qlIndexFixing(ONIndex1Y,I1859,TRUE,_xll.ohTrigger(RecalcTrigger,Trigger1Y)),NA())</f>
        <v>1.639040826725946E-2</v>
      </c>
    </row>
    <row r="1860" spans="2:17" x14ac:dyDescent="0.2">
      <c r="B1860" s="46" t="s">
        <v>42</v>
      </c>
      <c r="D1860" s="49">
        <f>_xll.qlCalendarAdvance(Calendar,$D1859,B1860,"f",FALSE)</f>
        <v>52412</v>
      </c>
      <c r="E1860" s="49">
        <f>_xll.qlInterestRateIndexValueDate(IndexON,D1860)</f>
        <v>52412</v>
      </c>
      <c r="F1860" s="52">
        <f>IFERROR(_xll.qlIndexFixing(IndexON,D1860,TRUE,_xll.ohTrigger(RecalcTrigger,TriggerON)),NA())</f>
        <v>1.5704192240457715E-2</v>
      </c>
      <c r="H1860" s="49">
        <f>_xll.qlCalendarAdvance(Calendar,$H1859,B1860,"f",FALSE)</f>
        <v>52412</v>
      </c>
      <c r="I1860" s="49">
        <f>_xll.qlInterestRateIndexValueDate(Index1M,$H1860)</f>
        <v>52414</v>
      </c>
      <c r="J1860" s="52">
        <f>IFERROR(_xll.qlIndexFixing(Index1M,$H1860,TRUE,_xll.ohTrigger(RecalcTrigger,Trigger1M)),NA())</f>
        <v>1.5806143088913649E-2</v>
      </c>
      <c r="K1860" s="52">
        <f>IFERROR(_xll.qlIndexFixing(ONIndex1M,I1860,TRUE,_xll.ohTrigger(RecalcTrigger,Trigger1M)),NA())</f>
        <v>1.5794760245553263E-2</v>
      </c>
      <c r="L1860" s="52">
        <f>IFERROR(_xll.qlIndexFixing(Index3M,H1860,TRUE,_xll.ohTrigger(RecalcTrigger,Trigger3M)),NA())</f>
        <v>1.6056687440863696E-2</v>
      </c>
      <c r="M1860" s="52">
        <f>IFERROR(_xll.qlIndexFixing(ONIndex3M,I1860,TRUE,_xll.ohTrigger(RecalcTrigger,Trigger3M)),NA())</f>
        <v>1.6024162193870595E-2</v>
      </c>
      <c r="N1860" s="52">
        <f>IFERROR(_xll.qlIndexFixing(Index6M,$H1860,TRUE,_xll.ohTrigger(RecalcTrigger,Trigger6M)),NA())</f>
        <v>1.6179789799881373E-2</v>
      </c>
      <c r="O1860" s="52">
        <f>IFERROR(_xll.qlIndexFixing(ONIndex6M,I1860,TRUE,_xll.ohTrigger(RecalcTrigger,Trigger6M)),NA())</f>
        <v>1.6108481122190099E-2</v>
      </c>
      <c r="P1860" s="52">
        <f>IFERROR(_xll.qlIndexFixing(Index1Y,$H1860,TRUE,_xll.ohTrigger(RecalcTrigger,Trigger1Y)),NA())</f>
        <v>1.6527940845997027E-2</v>
      </c>
      <c r="Q1860" s="52">
        <f>IFERROR(_xll.qlIndexFixing(ONIndex1Y,I1860,TRUE,_xll.ohTrigger(RecalcTrigger,Trigger1Y)),NA())</f>
        <v>1.6389492538966266E-2</v>
      </c>
    </row>
    <row r="1861" spans="2:17" x14ac:dyDescent="0.2">
      <c r="B1861" s="46" t="s">
        <v>42</v>
      </c>
      <c r="D1861" s="49">
        <f>_xll.qlCalendarAdvance(Calendar,$D1860,B1861,"f",FALSE)</f>
        <v>52419</v>
      </c>
      <c r="E1861" s="49">
        <f>_xll.qlInterestRateIndexValueDate(IndexON,D1861)</f>
        <v>52419</v>
      </c>
      <c r="F1861" s="52">
        <f>IFERROR(_xll.qlIndexFixing(IndexON,D1861,TRUE,_xll.ohTrigger(RecalcTrigger,TriggerON)),NA())</f>
        <v>1.5704227177550933E-2</v>
      </c>
      <c r="H1861" s="49">
        <f>_xll.qlCalendarAdvance(Calendar,$H1860,B1861,"f",FALSE)</f>
        <v>52419</v>
      </c>
      <c r="I1861" s="49">
        <f>_xll.qlInterestRateIndexValueDate(Index1M,$H1861)</f>
        <v>52421</v>
      </c>
      <c r="J1861" s="52">
        <f>IFERROR(_xll.qlIndexFixing(Index1M,$H1861,TRUE,_xll.ohTrigger(RecalcTrigger,Trigger1M)),NA())</f>
        <v>1.5806548192019709E-2</v>
      </c>
      <c r="K1861" s="52">
        <f>IFERROR(_xll.qlIndexFixing(ONIndex1M,I1861,TRUE,_xll.ohTrigger(RecalcTrigger,Trigger1M)),NA())</f>
        <v>1.5795128714728435E-2</v>
      </c>
      <c r="L1861" s="52">
        <f>IFERROR(_xll.qlIndexFixing(Index3M,H1861,TRUE,_xll.ohTrigger(RecalcTrigger,Trigger3M)),NA())</f>
        <v>1.6056755854713934E-2</v>
      </c>
      <c r="M1861" s="52">
        <f>IFERROR(_xll.qlIndexFixing(ONIndex3M,I1861,TRUE,_xll.ohTrigger(RecalcTrigger,Trigger3M)),NA())</f>
        <v>1.6024064344701827E-2</v>
      </c>
      <c r="N1861" s="52">
        <f>IFERROR(_xll.qlIndexFixing(Index6M,$H1861,TRUE,_xll.ohTrigger(RecalcTrigger,Trigger6M)),NA())</f>
        <v>1.6180274519486903E-2</v>
      </c>
      <c r="O1861" s="52">
        <f>IFERROR(_xll.qlIndexFixing(ONIndex6M,I1861,TRUE,_xll.ohTrigger(RecalcTrigger,Trigger6M)),NA())</f>
        <v>1.6108596108530548E-2</v>
      </c>
      <c r="P1861" s="52">
        <f>IFERROR(_xll.qlIndexFixing(Index1Y,$H1861,TRUE,_xll.ohTrigger(RecalcTrigger,Trigger1Y)),NA())</f>
        <v>1.6528464590754372E-2</v>
      </c>
      <c r="Q1861" s="52">
        <f>IFERROR(_xll.qlIndexFixing(ONIndex1Y,I1861,TRUE,_xll.ohTrigger(RecalcTrigger,Trigger1Y)),NA())</f>
        <v>1.63886280769443E-2</v>
      </c>
    </row>
    <row r="1862" spans="2:17" x14ac:dyDescent="0.2">
      <c r="B1862" s="46" t="s">
        <v>42</v>
      </c>
      <c r="D1862" s="49">
        <f>_xll.qlCalendarAdvance(Calendar,$D1861,B1862,"f",FALSE)</f>
        <v>52426</v>
      </c>
      <c r="E1862" s="49">
        <f>_xll.qlInterestRateIndexValueDate(IndexON,D1862)</f>
        <v>52426</v>
      </c>
      <c r="F1862" s="52">
        <f>IFERROR(_xll.qlIndexFixing(IndexON,D1862,TRUE,_xll.ohTrigger(RecalcTrigger,TriggerON)),NA())</f>
        <v>1.5704292472200621E-2</v>
      </c>
      <c r="H1862" s="49">
        <f>_xll.qlCalendarAdvance(Calendar,$H1861,B1862,"f",FALSE)</f>
        <v>52426</v>
      </c>
      <c r="I1862" s="49">
        <f>_xll.qlInterestRateIndexValueDate(Index1M,$H1862)</f>
        <v>52428</v>
      </c>
      <c r="J1862" s="52">
        <f>IFERROR(_xll.qlIndexFixing(Index1M,$H1862,TRUE,_xll.ohTrigger(RecalcTrigger,Trigger1M)),NA())</f>
        <v>1.5806975339259788E-2</v>
      </c>
      <c r="K1862" s="52">
        <f>IFERROR(_xll.qlIndexFixing(ONIndex1M,I1862,TRUE,_xll.ohTrigger(RecalcTrigger,Trigger1M)),NA())</f>
        <v>1.5795519093497745E-2</v>
      </c>
      <c r="L1862" s="52">
        <f>IFERROR(_xll.qlIndexFixing(Index3M,H1862,TRUE,_xll.ohTrigger(RecalcTrigger,Trigger3M)),NA())</f>
        <v>1.6056852557781227E-2</v>
      </c>
      <c r="M1862" s="52">
        <f>IFERROR(_xll.qlIndexFixing(ONIndex3M,I1862,TRUE,_xll.ohTrigger(RecalcTrigger,Trigger3M)),NA())</f>
        <v>1.6023994203688829E-2</v>
      </c>
      <c r="N1862" s="52">
        <f>IFERROR(_xll.qlIndexFixing(Index6M,$H1862,TRUE,_xll.ohTrigger(RecalcTrigger,Trigger6M)),NA())</f>
        <v>1.6180788754080303E-2</v>
      </c>
      <c r="O1862" s="52">
        <f>IFERROR(_xll.qlIndexFixing(ONIndex6M,I1862,TRUE,_xll.ohTrigger(RecalcTrigger,Trigger6M)),NA())</f>
        <v>1.6108739401108352E-2</v>
      </c>
      <c r="P1862" s="52">
        <f>IFERROR(_xll.qlIndexFixing(Index1Y,$H1862,TRUE,_xll.ohTrigger(RecalcTrigger,Trigger1Y)),NA())</f>
        <v>1.6529044316228737E-2</v>
      </c>
      <c r="Q1862" s="52">
        <f>IFERROR(_xll.qlIndexFixing(ONIndex1Y,I1862,TRUE,_xll.ohTrigger(RecalcTrigger,Trigger1Y)),NA())</f>
        <v>1.6387815023239938E-2</v>
      </c>
    </row>
    <row r="1863" spans="2:17" x14ac:dyDescent="0.2">
      <c r="B1863" s="46" t="s">
        <v>42</v>
      </c>
      <c r="D1863" s="49">
        <f>_xll.qlCalendarAdvance(Calendar,$D1862,B1863,"f",FALSE)</f>
        <v>52433</v>
      </c>
      <c r="E1863" s="49">
        <f>_xll.qlInterestRateIndexValueDate(IndexON,D1863)</f>
        <v>52433</v>
      </c>
      <c r="F1863" s="52">
        <f>IFERROR(_xll.qlIndexFixing(IndexON,D1863,TRUE,_xll.ohTrigger(RecalcTrigger,TriggerON)),NA())</f>
        <v>1.5704388214654585E-2</v>
      </c>
      <c r="H1863" s="49">
        <f>_xll.qlCalendarAdvance(Calendar,$H1862,B1863,"f",FALSE)</f>
        <v>52433</v>
      </c>
      <c r="I1863" s="49">
        <f>_xll.qlInterestRateIndexValueDate(Index1M,$H1863)</f>
        <v>52435</v>
      </c>
      <c r="J1863" s="52">
        <f>IFERROR(_xll.qlIndexFixing(Index1M,$H1863,TRUE,_xll.ohTrigger(RecalcTrigger,Trigger1M)),NA())</f>
        <v>1.5807424594450337E-2</v>
      </c>
      <c r="K1863" s="52">
        <f>IFERROR(_xll.qlIndexFixing(ONIndex1M,I1863,TRUE,_xll.ohTrigger(RecalcTrigger,Trigger1M)),NA())</f>
        <v>1.5795931445490297E-2</v>
      </c>
      <c r="L1863" s="52">
        <f>IFERROR(_xll.qlIndexFixing(Index3M,H1863,TRUE,_xll.ohTrigger(RecalcTrigger,Trigger3M)),NA())</f>
        <v>1.6056977629105827E-2</v>
      </c>
      <c r="M1863" s="52">
        <f>IFERROR(_xll.qlIndexFixing(ONIndex3M,I1863,TRUE,_xll.ohTrigger(RecalcTrigger,Trigger3M)),NA())</f>
        <v>1.6023951849728491E-2</v>
      </c>
      <c r="N1863" s="52">
        <f>IFERROR(_xll.qlIndexFixing(Index6M,$H1863,TRUE,_xll.ohTrigger(RecalcTrigger,Trigger6M)),NA())</f>
        <v>1.6181332580674383E-2</v>
      </c>
      <c r="O1863" s="52">
        <f>IFERROR(_xll.qlIndexFixing(ONIndex6M,I1863,TRUE,_xll.ohTrigger(RecalcTrigger,Trigger6M)),NA())</f>
        <v>1.6108911076182508E-2</v>
      </c>
      <c r="P1863" s="52">
        <f>IFERROR(_xll.qlIndexFixing(Index1Y,$H1863,TRUE,_xll.ohTrigger(RecalcTrigger,Trigger1Y)),NA())</f>
        <v>1.652968016703444E-2</v>
      </c>
      <c r="Q1863" s="52">
        <f>IFERROR(_xll.qlIndexFixing(ONIndex1Y,I1863,TRUE,_xll.ohTrigger(RecalcTrigger,Trigger1Y)),NA())</f>
        <v>1.6387053520059425E-2</v>
      </c>
    </row>
    <row r="1864" spans="2:17" x14ac:dyDescent="0.2">
      <c r="B1864" s="46" t="s">
        <v>42</v>
      </c>
      <c r="D1864" s="49">
        <f>_xll.qlCalendarAdvance(Calendar,$D1863,B1864,"f",FALSE)</f>
        <v>52440</v>
      </c>
      <c r="E1864" s="49">
        <f>_xll.qlInterestRateIndexValueDate(IndexON,D1864)</f>
        <v>52440</v>
      </c>
      <c r="F1864" s="52">
        <f>IFERROR(_xll.qlIndexFixing(IndexON,D1864,TRUE,_xll.ohTrigger(RecalcTrigger,TriggerON)),NA())</f>
        <v>1.5704514495000765E-2</v>
      </c>
      <c r="H1864" s="49">
        <f>_xll.qlCalendarAdvance(Calendar,$H1863,B1864,"f",FALSE)</f>
        <v>52440</v>
      </c>
      <c r="I1864" s="49">
        <f>_xll.qlInterestRateIndexValueDate(Index1M,$H1864)</f>
        <v>52442</v>
      </c>
      <c r="J1864" s="52">
        <f>IFERROR(_xll.qlIndexFixing(Index1M,$H1864,TRUE,_xll.ohTrigger(RecalcTrigger,Trigger1M)),NA())</f>
        <v>1.5807896021390322E-2</v>
      </c>
      <c r="K1864" s="52">
        <f>IFERROR(_xll.qlIndexFixing(ONIndex1M,I1864,TRUE,_xll.ohTrigger(RecalcTrigger,Trigger1M)),NA())</f>
        <v>1.5796365834335191E-2</v>
      </c>
      <c r="L1864" s="52">
        <f>IFERROR(_xll.qlIndexFixing(Index3M,H1864,TRUE,_xll.ohTrigger(RecalcTrigger,Trigger3M)),NA())</f>
        <v>1.6057131147724515E-2</v>
      </c>
      <c r="M1864" s="52">
        <f>IFERROR(_xll.qlIndexFixing(ONIndex3M,I1864,TRUE,_xll.ohTrigger(RecalcTrigger,Trigger3M)),NA())</f>
        <v>1.6023937361238083E-2</v>
      </c>
      <c r="N1864" s="52">
        <f>IFERROR(_xll.qlIndexFixing(Index6M,$H1864,TRUE,_xll.ohTrigger(RecalcTrigger,Trigger6M)),NA())</f>
        <v>1.6180664736484246E-2</v>
      </c>
      <c r="O1864" s="52">
        <f>IFERROR(_xll.qlIndexFixing(ONIndex6M,I1864,TRUE,_xll.ohTrigger(RecalcTrigger,Trigger6M)),NA())</f>
        <v>1.6109111209932081E-2</v>
      </c>
      <c r="P1864" s="52">
        <f>IFERROR(_xll.qlIndexFixing(Index1Y,$H1864,TRUE,_xll.ohTrigger(RecalcTrigger,Trigger1Y)),NA())</f>
        <v>1.6528981692572848E-2</v>
      </c>
      <c r="Q1864" s="52">
        <f>IFERROR(_xll.qlIndexFixing(ONIndex1Y,I1864,TRUE,_xll.ohTrigger(RecalcTrigger,Trigger1Y)),NA())</f>
        <v>1.6386343709529072E-2</v>
      </c>
    </row>
    <row r="1865" spans="2:17" x14ac:dyDescent="0.2">
      <c r="B1865" s="46" t="s">
        <v>42</v>
      </c>
      <c r="D1865" s="49">
        <f>_xll.qlCalendarAdvance(Calendar,$D1864,B1865,"f",FALSE)</f>
        <v>52447</v>
      </c>
      <c r="E1865" s="49">
        <f>_xll.qlInterestRateIndexValueDate(IndexON,D1865)</f>
        <v>52447</v>
      </c>
      <c r="F1865" s="52">
        <f>IFERROR(_xll.qlIndexFixing(IndexON,D1865,TRUE,_xll.ohTrigger(RecalcTrigger,TriggerON)),NA())</f>
        <v>1.5704671403966586E-2</v>
      </c>
      <c r="H1865" s="49">
        <f>_xll.qlCalendarAdvance(Calendar,$H1864,B1865,"f",FALSE)</f>
        <v>52447</v>
      </c>
      <c r="I1865" s="49">
        <f>_xll.qlInterestRateIndexValueDate(Index1M,$H1865)</f>
        <v>52449</v>
      </c>
      <c r="J1865" s="52">
        <f>IFERROR(_xll.qlIndexFixing(Index1M,$H1865,TRUE,_xll.ohTrigger(RecalcTrigger,Trigger1M)),NA())</f>
        <v>1.5808389683898694E-2</v>
      </c>
      <c r="K1865" s="52">
        <f>IFERROR(_xll.qlIndexFixing(ONIndex1M,I1865,TRUE,_xll.ohTrigger(RecalcTrigger,Trigger1M)),NA())</f>
        <v>1.5796822323741466E-2</v>
      </c>
      <c r="L1865" s="52">
        <f>IFERROR(_xll.qlIndexFixing(Index3M,H1865,TRUE,_xll.ohTrigger(RecalcTrigger,Trigger3M)),NA())</f>
        <v>1.605731319267667E-2</v>
      </c>
      <c r="M1865" s="52">
        <f>IFERROR(_xll.qlIndexFixing(ONIndex3M,I1865,TRUE,_xll.ohTrigger(RecalcTrigger,Trigger3M)),NA())</f>
        <v>1.6023950817114496E-2</v>
      </c>
      <c r="N1865" s="52">
        <f>IFERROR(_xll.qlIndexFixing(Index6M,$H1865,TRUE,_xll.ohTrigger(RecalcTrigger,Trigger6M)),NA())</f>
        <v>1.6182509317932556E-2</v>
      </c>
      <c r="O1865" s="52">
        <f>IFERROR(_xll.qlIndexFixing(ONIndex6M,I1865,TRUE,_xll.ohTrigger(RecalcTrigger,Trigger6M)),NA())</f>
        <v>1.6109339878935813E-2</v>
      </c>
      <c r="P1865" s="52">
        <f>IFERROR(_xll.qlIndexFixing(Index1Y,$H1865,TRUE,_xll.ohTrigger(RecalcTrigger,Trigger1Y)),NA())</f>
        <v>1.6531120823150367E-2</v>
      </c>
      <c r="Q1865" s="52">
        <f>IFERROR(_xll.qlIndexFixing(ONIndex1Y,I1865,TRUE,_xll.ohTrigger(RecalcTrigger,Trigger1Y)),NA())</f>
        <v>1.638568573377519E-2</v>
      </c>
    </row>
    <row r="1866" spans="2:17" x14ac:dyDescent="0.2">
      <c r="B1866" s="46" t="s">
        <v>42</v>
      </c>
      <c r="D1866" s="49">
        <f>_xll.qlCalendarAdvance(Calendar,$D1865,B1866,"f",FALSE)</f>
        <v>52454</v>
      </c>
      <c r="E1866" s="49">
        <f>_xll.qlInterestRateIndexValueDate(IndexON,D1866)</f>
        <v>52454</v>
      </c>
      <c r="F1866" s="52">
        <f>IFERROR(_xll.qlIndexFixing(IndexON,D1866,TRUE,_xll.ohTrigger(RecalcTrigger,TriggerON)),NA())</f>
        <v>1.5704859031480112E-2</v>
      </c>
      <c r="H1866" s="49">
        <f>_xll.qlCalendarAdvance(Calendar,$H1865,B1866,"f",FALSE)</f>
        <v>52454</v>
      </c>
      <c r="I1866" s="49">
        <f>_xll.qlInterestRateIndexValueDate(Index1M,$H1866)</f>
        <v>52456</v>
      </c>
      <c r="J1866" s="52">
        <f>IFERROR(_xll.qlIndexFixing(Index1M,$H1866,TRUE,_xll.ohTrigger(RecalcTrigger,Trigger1M)),NA())</f>
        <v>1.580890564578441E-2</v>
      </c>
      <c r="K1866" s="52">
        <f>IFERROR(_xll.qlIndexFixing(ONIndex1M,I1866,TRUE,_xll.ohTrigger(RecalcTrigger,Trigger1M)),NA())</f>
        <v>1.5797300977657969E-2</v>
      </c>
      <c r="L1866" s="52">
        <f>IFERROR(_xll.qlIndexFixing(Index3M,H1866,TRUE,_xll.ohTrigger(RecalcTrigger,Trigger3M)),NA())</f>
        <v>1.6057523843003418E-2</v>
      </c>
      <c r="M1866" s="52">
        <f>IFERROR(_xll.qlIndexFixing(ONIndex3M,I1866,TRUE,_xll.ohTrigger(RecalcTrigger,Trigger3M)),NA())</f>
        <v>1.6023992296094747E-2</v>
      </c>
      <c r="N1866" s="52">
        <f>IFERROR(_xll.qlIndexFixing(Index6M,$H1866,TRUE,_xll.ohTrigger(RecalcTrigger,Trigger6M)),NA())</f>
        <v>1.6183142382631282E-2</v>
      </c>
      <c r="O1866" s="52">
        <f>IFERROR(_xll.qlIndexFixing(ONIndex6M,I1866,TRUE,_xll.ohTrigger(RecalcTrigger,Trigger6M)),NA())</f>
        <v>1.610959715953264E-2</v>
      </c>
      <c r="P1866" s="52">
        <f>IFERROR(_xll.qlIndexFixing(Index1Y,$H1866,TRUE,_xll.ohTrigger(RecalcTrigger,Trigger1Y)),NA())</f>
        <v>1.6531925917740057E-2</v>
      </c>
      <c r="Q1866" s="52">
        <f>IFERROR(_xll.qlIndexFixing(ONIndex1Y,I1866,TRUE,_xll.ohTrigger(RecalcTrigger,Trigger1Y)),NA())</f>
        <v>1.6385079734764219E-2</v>
      </c>
    </row>
    <row r="1867" spans="2:17" x14ac:dyDescent="0.2">
      <c r="B1867" s="46" t="s">
        <v>42</v>
      </c>
      <c r="D1867" s="49">
        <f>_xll.qlCalendarAdvance(Calendar,$D1866,B1867,"f",FALSE)</f>
        <v>52461</v>
      </c>
      <c r="E1867" s="49">
        <f>_xll.qlInterestRateIndexValueDate(IndexON,D1867)</f>
        <v>52461</v>
      </c>
      <c r="F1867" s="52">
        <f>IFERROR(_xll.qlIndexFixing(IndexON,D1867,TRUE,_xll.ohTrigger(RecalcTrigger,TriggerON)),NA())</f>
        <v>1.5705077467869089E-2</v>
      </c>
      <c r="H1867" s="49">
        <f>_xll.qlCalendarAdvance(Calendar,$H1866,B1867,"f",FALSE)</f>
        <v>52461</v>
      </c>
      <c r="I1867" s="49">
        <f>_xll.qlInterestRateIndexValueDate(Index1M,$H1867)</f>
        <v>52463</v>
      </c>
      <c r="J1867" s="52">
        <f>IFERROR(_xll.qlIndexFixing(Index1M,$H1867,TRUE,_xll.ohTrigger(RecalcTrigger,Trigger1M)),NA())</f>
        <v>1.5809443970851433E-2</v>
      </c>
      <c r="K1867" s="52">
        <f>IFERROR(_xll.qlIndexFixing(ONIndex1M,I1867,TRUE,_xll.ohTrigger(RecalcTrigger,Trigger1M)),NA())</f>
        <v>1.5797801859553928E-2</v>
      </c>
      <c r="L1867" s="52">
        <f>IFERROR(_xll.qlIndexFixing(Index3M,H1867,TRUE,_xll.ohTrigger(RecalcTrigger,Trigger3M)),NA())</f>
        <v>1.6057763177745009E-2</v>
      </c>
      <c r="M1867" s="52">
        <f>IFERROR(_xll.qlIndexFixing(ONIndex3M,I1867,TRUE,_xll.ohTrigger(RecalcTrigger,Trigger3M)),NA())</f>
        <v>1.6024061876755979E-2</v>
      </c>
      <c r="N1867" s="52">
        <f>IFERROR(_xll.qlIndexFixing(Index6M,$H1867,TRUE,_xll.ohTrigger(RecalcTrigger,Trigger6M)),NA())</f>
        <v>1.6183805347401676E-2</v>
      </c>
      <c r="O1867" s="52">
        <f>IFERROR(_xll.qlIndexFixing(ONIndex6M,I1867,TRUE,_xll.ohTrigger(RecalcTrigger,Trigger6M)),NA())</f>
        <v>1.6109883128061497E-2</v>
      </c>
      <c r="P1867" s="52">
        <f>IFERROR(_xll.qlIndexFixing(Index1Y,$H1867,TRUE,_xll.ohTrigger(RecalcTrigger,Trigger1Y)),NA())</f>
        <v>1.6532787716220462E-2</v>
      </c>
      <c r="Q1867" s="52">
        <f>IFERROR(_xll.qlIndexFixing(ONIndex1Y,I1867,TRUE,_xll.ohTrigger(RecalcTrigger,Trigger1Y)),NA())</f>
        <v>1.6384525854862275E-2</v>
      </c>
    </row>
    <row r="1868" spans="2:17" x14ac:dyDescent="0.2">
      <c r="B1868" s="46" t="s">
        <v>42</v>
      </c>
      <c r="D1868" s="49">
        <f>_xll.qlCalendarAdvance(Calendar,$D1867,B1868,"f",FALSE)</f>
        <v>52468</v>
      </c>
      <c r="E1868" s="49">
        <f>_xll.qlInterestRateIndexValueDate(IndexON,D1868)</f>
        <v>52468</v>
      </c>
      <c r="F1868" s="52">
        <f>IFERROR(_xll.qlIndexFixing(IndexON,D1868,TRUE,_xll.ohTrigger(RecalcTrigger,TriggerON)),NA())</f>
        <v>1.5705326803381325E-2</v>
      </c>
      <c r="H1868" s="49">
        <f>_xll.qlCalendarAdvance(Calendar,$H1867,B1868,"f",FALSE)</f>
        <v>52468</v>
      </c>
      <c r="I1868" s="49">
        <f>_xll.qlInterestRateIndexValueDate(Index1M,$H1868)</f>
        <v>52470</v>
      </c>
      <c r="J1868" s="52">
        <f>IFERROR(_xll.qlIndexFixing(Index1M,$H1868,TRUE,_xll.ohTrigger(RecalcTrigger,Trigger1M)),NA())</f>
        <v>1.5810004722916216E-2</v>
      </c>
      <c r="K1868" s="52">
        <f>IFERROR(_xll.qlIndexFixing(ONIndex1M,I1868,TRUE,_xll.ohTrigger(RecalcTrigger,Trigger1M)),NA())</f>
        <v>1.5798325033298255E-2</v>
      </c>
      <c r="L1868" s="52">
        <f>IFERROR(_xll.qlIndexFixing(Index3M,H1868,TRUE,_xll.ohTrigger(RecalcTrigger,Trigger3M)),NA())</f>
        <v>1.6058031275941693E-2</v>
      </c>
      <c r="M1868" s="52">
        <f>IFERROR(_xll.qlIndexFixing(ONIndex3M,I1868,TRUE,_xll.ohTrigger(RecalcTrigger,Trigger3M)),NA())</f>
        <v>1.6024159637915147E-2</v>
      </c>
      <c r="N1868" s="52">
        <f>IFERROR(_xll.qlIndexFixing(Index6M,$H1868,TRUE,_xll.ohTrigger(RecalcTrigger,Trigger6M)),NA())</f>
        <v>1.6184498289266425E-2</v>
      </c>
      <c r="O1868" s="52">
        <f>IFERROR(_xll.qlIndexFixing(ONIndex6M,I1868,TRUE,_xll.ohTrigger(RecalcTrigger,Trigger6M)),NA())</f>
        <v>1.6110197860941255E-2</v>
      </c>
      <c r="P1868" s="52">
        <f>IFERROR(_xll.qlIndexFixing(Index1Y,$H1868,TRUE,_xll.ohTrigger(RecalcTrigger,Trigger1Y)),NA())</f>
        <v>1.6533706363257163E-2</v>
      </c>
      <c r="Q1868" s="52">
        <f>IFERROR(_xll.qlIndexFixing(ONIndex1Y,I1868,TRUE,_xll.ohTrigger(RecalcTrigger,Trigger1Y)),NA())</f>
        <v>1.6384024236035799E-2</v>
      </c>
    </row>
    <row r="1869" spans="2:17" x14ac:dyDescent="0.2">
      <c r="B1869" s="46" t="s">
        <v>42</v>
      </c>
      <c r="D1869" s="49">
        <f>_xll.qlCalendarAdvance(Calendar,$D1868,B1869,"f",FALSE)</f>
        <v>52475</v>
      </c>
      <c r="E1869" s="49">
        <f>_xll.qlInterestRateIndexValueDate(IndexON,D1869)</f>
        <v>52475</v>
      </c>
      <c r="F1869" s="52">
        <f>IFERROR(_xll.qlIndexFixing(IndexON,D1869,TRUE,_xll.ohTrigger(RecalcTrigger,TriggerON)),NA())</f>
        <v>1.570560712850444E-2</v>
      </c>
      <c r="H1869" s="49">
        <f>_xll.qlCalendarAdvance(Calendar,$H1868,B1869,"f",FALSE)</f>
        <v>52475</v>
      </c>
      <c r="I1869" s="49">
        <f>_xll.qlInterestRateIndexValueDate(Index1M,$H1869)</f>
        <v>52477</v>
      </c>
      <c r="J1869" s="52">
        <f>IFERROR(_xll.qlIndexFixing(Index1M,$H1869,TRUE,_xll.ohTrigger(RecalcTrigger,Trigger1M)),NA())</f>
        <v>1.5810587965782719E-2</v>
      </c>
      <c r="K1869" s="52">
        <f>IFERROR(_xll.qlIndexFixing(ONIndex1M,I1869,TRUE,_xll.ohTrigger(RecalcTrigger,Trigger1M)),NA())</f>
        <v>1.5798870562440115E-2</v>
      </c>
      <c r="L1869" s="52">
        <f>IFERROR(_xll.qlIndexFixing(Index3M,H1869,TRUE,_xll.ohTrigger(RecalcTrigger,Trigger3M)),NA())</f>
        <v>1.6057943891503241E-2</v>
      </c>
      <c r="M1869" s="52">
        <f>IFERROR(_xll.qlIndexFixing(ONIndex3M,I1869,TRUE,_xll.ohTrigger(RecalcTrigger,Trigger3M)),NA())</f>
        <v>1.6024285658309267E-2</v>
      </c>
      <c r="N1869" s="52">
        <f>IFERROR(_xll.qlIndexFixing(Index6M,$H1869,TRUE,_xll.ohTrigger(RecalcTrigger,Trigger6M)),NA())</f>
        <v>1.6183522786205575E-2</v>
      </c>
      <c r="O1869" s="52">
        <f>IFERROR(_xll.qlIndexFixing(ONIndex6M,I1869,TRUE,_xll.ohTrigger(RecalcTrigger,Trigger6M)),NA())</f>
        <v>1.611054143411117E-2</v>
      </c>
      <c r="P1869" s="52">
        <f>IFERROR(_xll.qlIndexFixing(Index1Y,$H1869,TRUE,_xll.ohTrigger(RecalcTrigger,Trigger1Y)),NA())</f>
        <v>1.6534682003525519E-2</v>
      </c>
      <c r="Q1869" s="52">
        <f>IFERROR(_xll.qlIndexFixing(ONIndex1Y,I1869,TRUE,_xll.ohTrigger(RecalcTrigger,Trigger1Y)),NA())</f>
        <v>1.6383575020491037E-2</v>
      </c>
    </row>
    <row r="1870" spans="2:17" x14ac:dyDescent="0.2">
      <c r="B1870" s="46" t="s">
        <v>42</v>
      </c>
      <c r="D1870" s="49">
        <f>_xll.qlCalendarAdvance(Calendar,$D1869,B1870,"f",FALSE)</f>
        <v>52482</v>
      </c>
      <c r="E1870" s="49">
        <f>_xll.qlInterestRateIndexValueDate(IndexON,D1870)</f>
        <v>52482</v>
      </c>
      <c r="F1870" s="52">
        <f>IFERROR(_xll.qlIndexFixing(IndexON,D1870,TRUE,_xll.ohTrigger(RecalcTrigger,TriggerON)),NA())</f>
        <v>1.5705918533246432E-2</v>
      </c>
      <c r="H1870" s="49">
        <f>_xll.qlCalendarAdvance(Calendar,$H1869,B1870,"f",FALSE)</f>
        <v>52482</v>
      </c>
      <c r="I1870" s="49">
        <f>_xll.qlInterestRateIndexValueDate(Index1M,$H1870)</f>
        <v>52484</v>
      </c>
      <c r="J1870" s="52">
        <f>IFERROR(_xll.qlIndexFixing(Index1M,$H1870,TRUE,_xll.ohTrigger(RecalcTrigger,Trigger1M)),NA())</f>
        <v>1.5811193763264897E-2</v>
      </c>
      <c r="K1870" s="52">
        <f>IFERROR(_xll.qlIndexFixing(ONIndex1M,I1870,TRUE,_xll.ohTrigger(RecalcTrigger,Trigger1M)),NA())</f>
        <v>1.5799438510928354E-2</v>
      </c>
      <c r="L1870" s="52">
        <f>IFERROR(_xll.qlIndexFixing(Index3M,H1870,TRUE,_xll.ohTrigger(RecalcTrigger,Trigger3M)),NA())</f>
        <v>1.6058267658581444E-2</v>
      </c>
      <c r="M1870" s="52">
        <f>IFERROR(_xll.qlIndexFixing(ONIndex3M,I1870,TRUE,_xll.ohTrigger(RecalcTrigger,Trigger3M)),NA())</f>
        <v>1.602444001659542E-2</v>
      </c>
      <c r="N1870" s="52">
        <f>IFERROR(_xll.qlIndexFixing(Index6M,$H1870,TRUE,_xll.ohTrigger(RecalcTrigger,Trigger6M)),NA())</f>
        <v>1.6184267066882228E-2</v>
      </c>
      <c r="O1870" s="52">
        <f>IFERROR(_xll.qlIndexFixing(ONIndex6M,I1870,TRUE,_xll.ohTrigger(RecalcTrigger,Trigger6M)),NA())</f>
        <v>1.6110913924469727E-2</v>
      </c>
      <c r="P1870" s="52">
        <f>IFERROR(_xll.qlIndexFixing(Index1Y,$H1870,TRUE,_xll.ohTrigger(RecalcTrigger,Trigger1Y)),NA())</f>
        <v>1.6535714781710231E-2</v>
      </c>
      <c r="Q1870" s="52">
        <f>IFERROR(_xll.qlIndexFixing(ONIndex1Y,I1870,TRUE,_xll.ohTrigger(RecalcTrigger,Trigger1Y)),NA())</f>
        <v>1.6383178350114491E-2</v>
      </c>
    </row>
    <row r="1871" spans="2:17" x14ac:dyDescent="0.2">
      <c r="B1871" s="46" t="s">
        <v>42</v>
      </c>
      <c r="D1871" s="49">
        <f>_xll.qlCalendarAdvance(Calendar,$D1870,B1871,"f",FALSE)</f>
        <v>52489</v>
      </c>
      <c r="E1871" s="49">
        <f>_xll.qlInterestRateIndexValueDate(IndexON,D1871)</f>
        <v>52489</v>
      </c>
      <c r="F1871" s="52">
        <f>IFERROR(_xll.qlIndexFixing(IndexON,D1871,TRUE,_xll.ohTrigger(RecalcTrigger,TriggerON)),NA())</f>
        <v>1.5706261107855113E-2</v>
      </c>
      <c r="H1871" s="49">
        <f>_xll.qlCalendarAdvance(Calendar,$H1870,B1871,"f",FALSE)</f>
        <v>52489</v>
      </c>
      <c r="I1871" s="49">
        <f>_xll.qlInterestRateIndexValueDate(Index1M,$H1871)</f>
        <v>52491</v>
      </c>
      <c r="J1871" s="52">
        <f>IFERROR(_xll.qlIndexFixing(Index1M,$H1871,TRUE,_xll.ohTrigger(RecalcTrigger,Trigger1M)),NA())</f>
        <v>1.5811822179174206E-2</v>
      </c>
      <c r="K1871" s="52">
        <f>IFERROR(_xll.qlIndexFixing(ONIndex1M,I1871,TRUE,_xll.ohTrigger(RecalcTrigger,Trigger1M)),NA())</f>
        <v>1.5800028942392075E-2</v>
      </c>
      <c r="L1871" s="52">
        <f>IFERROR(_xll.qlIndexFixing(Index3M,H1871,TRUE,_xll.ohTrigger(RecalcTrigger,Trigger3M)),NA())</f>
        <v>1.6058620419305811E-2</v>
      </c>
      <c r="M1871" s="52">
        <f>IFERROR(_xll.qlIndexFixing(ONIndex3M,I1871,TRUE,_xll.ohTrigger(RecalcTrigger,Trigger3M)),NA())</f>
        <v>1.6024622791590559E-2</v>
      </c>
      <c r="N1871" s="52">
        <f>IFERROR(_xll.qlIndexFixing(Index6M,$H1871,TRUE,_xll.ohTrigger(RecalcTrigger,Trigger6M)),NA())</f>
        <v>1.6185041528304692E-2</v>
      </c>
      <c r="O1871" s="52">
        <f>IFERROR(_xll.qlIndexFixing(ONIndex6M,I1871,TRUE,_xll.ohTrigger(RecalcTrigger,Trigger6M)),NA())</f>
        <v>1.6111315408116056E-2</v>
      </c>
      <c r="P1871" s="52">
        <f>IFERROR(_xll.qlIndexFixing(Index1Y,$H1871,TRUE,_xll.ohTrigger(RecalcTrigger,Trigger1Y)),NA())</f>
        <v>1.6536804842508596E-2</v>
      </c>
      <c r="Q1871" s="52">
        <f>IFERROR(_xll.qlIndexFixing(ONIndex1Y,I1871,TRUE,_xll.ohTrigger(RecalcTrigger,Trigger1Y)),NA())</f>
        <v>1.6382834367432153E-2</v>
      </c>
    </row>
    <row r="1872" spans="2:17" x14ac:dyDescent="0.2">
      <c r="B1872" s="46" t="s">
        <v>42</v>
      </c>
      <c r="D1872" s="49">
        <f>_xll.qlCalendarAdvance(Calendar,$D1871,B1872,"f",FALSE)</f>
        <v>52496</v>
      </c>
      <c r="E1872" s="49">
        <f>_xll.qlInterestRateIndexValueDate(IndexON,D1872)</f>
        <v>52496</v>
      </c>
      <c r="F1872" s="52">
        <f>IFERROR(_xll.qlIndexFixing(IndexON,D1872,TRUE,_xll.ohTrigger(RecalcTrigger,TriggerON)),NA())</f>
        <v>1.5706634942977971E-2</v>
      </c>
      <c r="H1872" s="49">
        <f>_xll.qlCalendarAdvance(Calendar,$H1871,B1872,"f",FALSE)</f>
        <v>52496</v>
      </c>
      <c r="I1872" s="49">
        <f>_xll.qlInterestRateIndexValueDate(Index1M,$H1872)</f>
        <v>52498</v>
      </c>
      <c r="J1872" s="52">
        <f>IFERROR(_xll.qlIndexFixing(Index1M,$H1872,TRUE,_xll.ohTrigger(RecalcTrigger,Trigger1M)),NA())</f>
        <v>1.5812473277317107E-2</v>
      </c>
      <c r="K1872" s="52">
        <f>IFERROR(_xll.qlIndexFixing(ONIndex1M,I1872,TRUE,_xll.ohTrigger(RecalcTrigger,Trigger1M)),NA())</f>
        <v>1.5800641920460379E-2</v>
      </c>
      <c r="L1872" s="52">
        <f>IFERROR(_xll.qlIndexFixing(Index3M,H1872,TRUE,_xll.ohTrigger(RecalcTrigger,Trigger3M)),NA())</f>
        <v>1.6059002252717294E-2</v>
      </c>
      <c r="M1872" s="52">
        <f>IFERROR(_xll.qlIndexFixing(ONIndex3M,I1872,TRUE,_xll.ohTrigger(RecalcTrigger,Trigger3M)),NA())</f>
        <v>1.6024834061871829E-2</v>
      </c>
      <c r="N1872" s="52">
        <f>IFERROR(_xll.qlIndexFixing(Index6M,$H1872,TRUE,_xll.ohTrigger(RecalcTrigger,Trigger6M)),NA())</f>
        <v>1.6185846247485654E-2</v>
      </c>
      <c r="O1872" s="52">
        <f>IFERROR(_xll.qlIndexFixing(ONIndex6M,I1872,TRUE,_xll.ohTrigger(RecalcTrigger,Trigger6M)),NA())</f>
        <v>1.6111745961469026E-2</v>
      </c>
      <c r="P1872" s="52">
        <f>IFERROR(_xll.qlIndexFixing(Index1Y,$H1872,TRUE,_xll.ohTrigger(RecalcTrigger,Trigger1Y)),NA())</f>
        <v>1.6537952330626601E-2</v>
      </c>
      <c r="Q1872" s="52">
        <f>IFERROR(_xll.qlIndexFixing(ONIndex1Y,I1872,TRUE,_xll.ohTrigger(RecalcTrigger,Trigger1Y)),NA())</f>
        <v>1.6382543214330525E-2</v>
      </c>
    </row>
    <row r="1873" spans="2:17" x14ac:dyDescent="0.2">
      <c r="B1873" s="46" t="s">
        <v>42</v>
      </c>
      <c r="D1873" s="49">
        <f>_xll.qlCalendarAdvance(Calendar,$D1872,B1873,"f",FALSE)</f>
        <v>52503</v>
      </c>
      <c r="E1873" s="49">
        <f>_xll.qlInterestRateIndexValueDate(IndexON,D1873)</f>
        <v>52503</v>
      </c>
      <c r="F1873" s="52">
        <f>IFERROR(_xll.qlIndexFixing(IndexON,D1873,TRUE,_xll.ohTrigger(RecalcTrigger,TriggerON)),NA())</f>
        <v>1.5707040128383198E-2</v>
      </c>
      <c r="H1873" s="49">
        <f>_xll.qlCalendarAdvance(Calendar,$H1872,B1873,"f",FALSE)</f>
        <v>52503</v>
      </c>
      <c r="I1873" s="49">
        <f>_xll.qlInterestRateIndexValueDate(Index1M,$H1873)</f>
        <v>52505</v>
      </c>
      <c r="J1873" s="52">
        <f>IFERROR(_xll.qlIndexFixing(Index1M,$H1873,TRUE,_xll.ohTrigger(RecalcTrigger,Trigger1M)),NA())</f>
        <v>1.581314712151255E-2</v>
      </c>
      <c r="K1873" s="52">
        <f>IFERROR(_xll.qlIndexFixing(ONIndex1M,I1873,TRUE,_xll.ohTrigger(RecalcTrigger,Trigger1M)),NA())</f>
        <v>1.5801277509002176E-2</v>
      </c>
      <c r="L1873" s="52">
        <f>IFERROR(_xll.qlIndexFixing(Index3M,H1873,TRUE,_xll.ohTrigger(RecalcTrigger,Trigger3M)),NA())</f>
        <v>1.6060985514276954E-2</v>
      </c>
      <c r="M1873" s="52">
        <f>IFERROR(_xll.qlIndexFixing(ONIndex3M,I1873,TRUE,_xll.ohTrigger(RecalcTrigger,Trigger3M)),NA())</f>
        <v>1.6025073906176246E-2</v>
      </c>
      <c r="N1873" s="52">
        <f>IFERROR(_xll.qlIndexFixing(Index6M,$H1873,TRUE,_xll.ohTrigger(RecalcTrigger,Trigger6M)),NA())</f>
        <v>1.6187114472463206E-2</v>
      </c>
      <c r="O1873" s="52">
        <f>IFERROR(_xll.qlIndexFixing(ONIndex6M,I1873,TRUE,_xll.ohTrigger(RecalcTrigger,Trigger6M)),NA())</f>
        <v>1.6112205660787637E-2</v>
      </c>
      <c r="P1873" s="52">
        <f>IFERROR(_xll.qlIndexFixing(Index1Y,$H1873,TRUE,_xll.ohTrigger(RecalcTrigger,Trigger1Y)),NA())</f>
        <v>1.6539157390781305E-2</v>
      </c>
      <c r="Q1873" s="52">
        <f>IFERROR(_xll.qlIndexFixing(ONIndex1Y,I1873,TRUE,_xll.ohTrigger(RecalcTrigger,Trigger1Y)),NA())</f>
        <v>1.6382305032855982E-2</v>
      </c>
    </row>
    <row r="1874" spans="2:17" x14ac:dyDescent="0.2">
      <c r="B1874" s="46" t="s">
        <v>42</v>
      </c>
      <c r="D1874" s="49">
        <f>_xll.qlCalendarAdvance(Calendar,$D1873,B1874,"f",FALSE)</f>
        <v>52510</v>
      </c>
      <c r="E1874" s="49">
        <f>_xll.qlInterestRateIndexValueDate(IndexON,D1874)</f>
        <v>52510</v>
      </c>
      <c r="F1874" s="52">
        <f>IFERROR(_xll.qlIndexFixing(IndexON,D1874,TRUE,_xll.ohTrigger(RecalcTrigger,TriggerON)),NA())</f>
        <v>1.570747675463835E-2</v>
      </c>
      <c r="H1874" s="49">
        <f>_xll.qlCalendarAdvance(Calendar,$H1873,B1874,"f",FALSE)</f>
        <v>52510</v>
      </c>
      <c r="I1874" s="49">
        <f>_xll.qlInterestRateIndexValueDate(Index1M,$H1874)</f>
        <v>52512</v>
      </c>
      <c r="J1874" s="52">
        <f>IFERROR(_xll.qlIndexFixing(Index1M,$H1874,TRUE,_xll.ohTrigger(RecalcTrigger,Trigger1M)),NA())</f>
        <v>1.5813843775561998E-2</v>
      </c>
      <c r="K1874" s="52">
        <f>IFERROR(_xll.qlIndexFixing(ONIndex1M,I1874,TRUE,_xll.ohTrigger(RecalcTrigger,Trigger1M)),NA())</f>
        <v>1.5801935771646569E-2</v>
      </c>
      <c r="L1874" s="52">
        <f>IFERROR(_xll.qlIndexFixing(Index3M,H1874,TRUE,_xll.ohTrigger(RecalcTrigger,Trigger3M)),NA())</f>
        <v>1.6060248324099798E-2</v>
      </c>
      <c r="M1874" s="52">
        <f>IFERROR(_xll.qlIndexFixing(ONIndex3M,I1874,TRUE,_xll.ohTrigger(RecalcTrigger,Trigger3M)),NA())</f>
        <v>1.60253424034007E-2</v>
      </c>
      <c r="N1874" s="52">
        <f>IFERROR(_xll.qlIndexFixing(Index6M,$H1874,TRUE,_xll.ohTrigger(RecalcTrigger,Trigger6M)),NA())</f>
        <v>1.6187982176174492E-2</v>
      </c>
      <c r="O1874" s="52">
        <f>IFERROR(_xll.qlIndexFixing(ONIndex6M,I1874,TRUE,_xll.ohTrigger(RecalcTrigger,Trigger6M)),NA())</f>
        <v>1.6112694582490761E-2</v>
      </c>
      <c r="P1874" s="52">
        <f>IFERROR(_xll.qlIndexFixing(Index1Y,$H1874,TRUE,_xll.ohTrigger(RecalcTrigger,Trigger1Y)),NA())</f>
        <v>1.6540420167701075E-2</v>
      </c>
      <c r="Q1874" s="52">
        <f>IFERROR(_xll.qlIndexFixing(ONIndex1Y,I1874,TRUE,_xll.ohTrigger(RecalcTrigger,Trigger1Y)),NA())</f>
        <v>1.638211996521477E-2</v>
      </c>
    </row>
    <row r="1875" spans="2:17" x14ac:dyDescent="0.2">
      <c r="B1875" s="46" t="s">
        <v>42</v>
      </c>
      <c r="D1875" s="49">
        <f>_xll.qlCalendarAdvance(Calendar,$D1874,B1875,"f",FALSE)</f>
        <v>52517</v>
      </c>
      <c r="E1875" s="49">
        <f>_xll.qlInterestRateIndexValueDate(IndexON,D1875)</f>
        <v>52517</v>
      </c>
      <c r="F1875" s="52">
        <f>IFERROR(_xll.qlIndexFixing(IndexON,D1875,TRUE,_xll.ohTrigger(RecalcTrigger,TriggerON)),NA())</f>
        <v>1.570794491207117E-2</v>
      </c>
      <c r="H1875" s="49">
        <f>_xll.qlCalendarAdvance(Calendar,$H1874,B1875,"f",FALSE)</f>
        <v>52517</v>
      </c>
      <c r="I1875" s="49">
        <f>_xll.qlInterestRateIndexValueDate(Index1M,$H1875)</f>
        <v>52519</v>
      </c>
      <c r="J1875" s="52">
        <f>IFERROR(_xll.qlIndexFixing(Index1M,$H1875,TRUE,_xll.ohTrigger(RecalcTrigger,Trigger1M)),NA())</f>
        <v>1.5814563303279405E-2</v>
      </c>
      <c r="K1875" s="52">
        <f>IFERROR(_xll.qlIndexFixing(ONIndex1M,I1875,TRUE,_xll.ohTrigger(RecalcTrigger,Trigger1M)),NA())</f>
        <v>1.5802616772102596E-2</v>
      </c>
      <c r="L1875" s="52">
        <f>IFERROR(_xll.qlIndexFixing(Index3M,H1875,TRUE,_xll.ohTrigger(RecalcTrigger,Trigger3M)),NA())</f>
        <v>1.6060719979703066E-2</v>
      </c>
      <c r="M1875" s="52">
        <f>IFERROR(_xll.qlIndexFixing(ONIndex3M,I1875,TRUE,_xll.ohTrigger(RecalcTrigger,Trigger3M)),NA())</f>
        <v>1.6025639632042399E-2</v>
      </c>
      <c r="N1875" s="52">
        <f>IFERROR(_xll.qlIndexFixing(Index6M,$H1875,TRUE,_xll.ohTrigger(RecalcTrigger,Trigger6M)),NA())</f>
        <v>1.6190633281162128E-2</v>
      </c>
      <c r="O1875" s="52">
        <f>IFERROR(_xll.qlIndexFixing(ONIndex6M,I1875,TRUE,_xll.ohTrigger(RecalcTrigger,Trigger6M)),NA())</f>
        <v>1.6113212802997268E-2</v>
      </c>
      <c r="P1875" s="52">
        <f>IFERROR(_xll.qlIndexFixing(Index1Y,$H1875,TRUE,_xll.ohTrigger(RecalcTrigger,Trigger1Y)),NA())</f>
        <v>1.654174080612426E-2</v>
      </c>
      <c r="Q1875" s="52">
        <f>IFERROR(_xll.qlIndexFixing(ONIndex1Y,I1875,TRUE,_xll.ohTrigger(RecalcTrigger,Trigger1Y)),NA())</f>
        <v>1.6381988153613136E-2</v>
      </c>
    </row>
    <row r="1876" spans="2:17" x14ac:dyDescent="0.2">
      <c r="B1876" s="46" t="s">
        <v>42</v>
      </c>
      <c r="D1876" s="49">
        <f>_xll.qlCalendarAdvance(Calendar,$D1875,B1876,"f",FALSE)</f>
        <v>52524</v>
      </c>
      <c r="E1876" s="49">
        <f>_xll.qlInterestRateIndexValueDate(IndexON,D1876)</f>
        <v>52524</v>
      </c>
      <c r="F1876" s="52">
        <f>IFERROR(_xll.qlIndexFixing(IndexON,D1876,TRUE,_xll.ohTrigger(RecalcTrigger,TriggerON)),NA())</f>
        <v>1.5708444690769596E-2</v>
      </c>
      <c r="H1876" s="49">
        <f>_xll.qlCalendarAdvance(Calendar,$H1875,B1876,"f",FALSE)</f>
        <v>52524</v>
      </c>
      <c r="I1876" s="49">
        <f>_xll.qlInterestRateIndexValueDate(Index1M,$H1876)</f>
        <v>52526</v>
      </c>
      <c r="J1876" s="52">
        <f>IFERROR(_xll.qlIndexFixing(Index1M,$H1876,TRUE,_xll.ohTrigger(RecalcTrigger,Trigger1M)),NA())</f>
        <v>1.5815305768481225E-2</v>
      </c>
      <c r="K1876" s="52">
        <f>IFERROR(_xll.qlIndexFixing(ONIndex1M,I1876,TRUE,_xll.ohTrigger(RecalcTrigger,Trigger1M)),NA())</f>
        <v>1.5803320574079294E-2</v>
      </c>
      <c r="L1876" s="52">
        <f>IFERROR(_xll.qlIndexFixing(Index3M,H1876,TRUE,_xll.ohTrigger(RecalcTrigger,Trigger3M)),NA())</f>
        <v>1.6061221031114733E-2</v>
      </c>
      <c r="M1876" s="52">
        <f>IFERROR(_xll.qlIndexFixing(ONIndex3M,I1876,TRUE,_xll.ohTrigger(RecalcTrigger,Trigger3M)),NA())</f>
        <v>1.6025965670918296E-2</v>
      </c>
      <c r="N1876" s="52">
        <f>IFERROR(_xll.qlIndexFixing(Index6M,$H1876,TRUE,_xll.ohTrigger(RecalcTrigger,Trigger6M)),NA())</f>
        <v>1.6189809147642155E-2</v>
      </c>
      <c r="O1876" s="52">
        <f>IFERROR(_xll.qlIndexFixing(ONIndex6M,I1876,TRUE,_xll.ohTrigger(RecalcTrigger,Trigger6M)),NA())</f>
        <v>1.6113760398566157E-2</v>
      </c>
      <c r="P1876" s="52">
        <f>IFERROR(_xll.qlIndexFixing(Index1Y,$H1876,TRUE,_xll.ohTrigger(RecalcTrigger,Trigger1Y)),NA())</f>
        <v>1.6543119450800507E-2</v>
      </c>
      <c r="Q1876" s="52">
        <f>IFERROR(_xll.qlIndexFixing(ONIndex1Y,I1876,TRUE,_xll.ohTrigger(RecalcTrigger,Trigger1Y)),NA())</f>
        <v>1.638190974001752E-2</v>
      </c>
    </row>
    <row r="1877" spans="2:17" x14ac:dyDescent="0.2">
      <c r="B1877" s="46" t="s">
        <v>42</v>
      </c>
      <c r="D1877" s="49">
        <f>_xll.qlCalendarAdvance(Calendar,$D1876,B1877,"f",FALSE)</f>
        <v>52531</v>
      </c>
      <c r="E1877" s="49">
        <f>_xll.qlInterestRateIndexValueDate(IndexON,D1877)</f>
        <v>52531</v>
      </c>
      <c r="F1877" s="52">
        <f>IFERROR(_xll.qlIndexFixing(IndexON,D1877,TRUE,_xll.ohTrigger(RecalcTrigger,TriggerON)),NA())</f>
        <v>1.570897618114131E-2</v>
      </c>
      <c r="H1877" s="49">
        <f>_xll.qlCalendarAdvance(Calendar,$H1876,B1877,"f",FALSE)</f>
        <v>52531</v>
      </c>
      <c r="I1877" s="49">
        <f>_xll.qlInterestRateIndexValueDate(Index1M,$H1877)</f>
        <v>52533</v>
      </c>
      <c r="J1877" s="52">
        <f>IFERROR(_xll.qlIndexFixing(Index1M,$H1877,TRUE,_xll.ohTrigger(RecalcTrigger,Trigger1M)),NA())</f>
        <v>1.5816071234971418E-2</v>
      </c>
      <c r="K1877" s="52">
        <f>IFERROR(_xll.qlIndexFixing(ONIndex1M,I1877,TRUE,_xll.ohTrigger(RecalcTrigger,Trigger1M)),NA())</f>
        <v>1.5804047241445573E-2</v>
      </c>
      <c r="L1877" s="52">
        <f>IFERROR(_xll.qlIndexFixing(Index3M,H1877,TRUE,_xll.ohTrigger(RecalcTrigger,Trigger3M)),NA())</f>
        <v>1.6061751557386341E-2</v>
      </c>
      <c r="M1877" s="52">
        <f>IFERROR(_xll.qlIndexFixing(ONIndex3M,I1877,TRUE,_xll.ohTrigger(RecalcTrigger,Trigger3M)),NA())</f>
        <v>1.6026320598765409E-2</v>
      </c>
      <c r="N1877" s="52">
        <f>IFERROR(_xll.qlIndexFixing(Index6M,$H1877,TRUE,_xll.ohTrigger(RecalcTrigger,Trigger6M)),NA())</f>
        <v>1.6190768569444489E-2</v>
      </c>
      <c r="O1877" s="52">
        <f>IFERROR(_xll.qlIndexFixing(ONIndex6M,I1877,TRUE,_xll.ohTrigger(RecalcTrigger,Trigger6M)),NA())</f>
        <v>1.6114337445696236E-2</v>
      </c>
      <c r="P1877" s="52">
        <f>IFERROR(_xll.qlIndexFixing(Index1Y,$H1877,TRUE,_xll.ohTrigger(RecalcTrigger,Trigger1Y)),NA())</f>
        <v>1.6544556246489889E-2</v>
      </c>
      <c r="Q1877" s="52">
        <f>IFERROR(_xll.qlIndexFixing(ONIndex1Y,I1877,TRUE,_xll.ohTrigger(RecalcTrigger,Trigger1Y)),NA())</f>
        <v>1.6381884866794039E-2</v>
      </c>
    </row>
    <row r="1878" spans="2:17" x14ac:dyDescent="0.2">
      <c r="B1878" s="46" t="s">
        <v>42</v>
      </c>
      <c r="D1878" s="49">
        <f>_xll.qlCalendarAdvance(Calendar,$D1877,B1878,"f",FALSE)</f>
        <v>52538</v>
      </c>
      <c r="E1878" s="49">
        <f>_xll.qlInterestRateIndexValueDate(IndexON,D1878)</f>
        <v>52538</v>
      </c>
      <c r="F1878" s="52">
        <f>IFERROR(_xll.qlIndexFixing(IndexON,D1878,TRUE,_xll.ohTrigger(RecalcTrigger,TriggerON)),NA())</f>
        <v>1.5709539473354184E-2</v>
      </c>
      <c r="H1878" s="49">
        <f>_xll.qlCalendarAdvance(Calendar,$H1877,B1878,"f",FALSE)</f>
        <v>52538</v>
      </c>
      <c r="I1878" s="49">
        <f>_xll.qlInterestRateIndexValueDate(Index1M,$H1878)</f>
        <v>52540</v>
      </c>
      <c r="J1878" s="52">
        <f>IFERROR(_xll.qlIndexFixing(Index1M,$H1878,TRUE,_xll.ohTrigger(RecalcTrigger,Trigger1M)),NA())</f>
        <v>1.5816859766566438E-2</v>
      </c>
      <c r="K1878" s="52">
        <f>IFERROR(_xll.qlIndexFixing(ONIndex1M,I1878,TRUE,_xll.ohTrigger(RecalcTrigger,Trigger1M)),NA())</f>
        <v>1.5804796837670665E-2</v>
      </c>
      <c r="L1878" s="52">
        <f>IFERROR(_xll.qlIndexFixing(Index3M,H1878,TRUE,_xll.ohTrigger(RecalcTrigger,Trigger3M)),NA())</f>
        <v>1.6062311637562492E-2</v>
      </c>
      <c r="M1878" s="52">
        <f>IFERROR(_xll.qlIndexFixing(ONIndex3M,I1878,TRUE,_xll.ohTrigger(RecalcTrigger,Trigger3M)),NA())</f>
        <v>1.6026704494240818E-2</v>
      </c>
      <c r="N1878" s="52">
        <f>IFERROR(_xll.qlIndexFixing(Index6M,$H1878,TRUE,_xll.ohTrigger(RecalcTrigger,Trigger6M)),NA())</f>
        <v>1.6191314288390993E-2</v>
      </c>
      <c r="O1878" s="52">
        <f>IFERROR(_xll.qlIndexFixing(ONIndex6M,I1878,TRUE,_xll.ohTrigger(RecalcTrigger,Trigger6M)),NA())</f>
        <v>1.6114944020486632E-2</v>
      </c>
      <c r="P1878" s="52">
        <f>IFERROR(_xll.qlIndexFixing(Index1Y,$H1878,TRUE,_xll.ohTrigger(RecalcTrigger,Trigger1Y)),NA())</f>
        <v>1.6546051337964642E-2</v>
      </c>
      <c r="Q1878" s="52">
        <f>IFERROR(_xll.qlIndexFixing(ONIndex1Y,I1878,TRUE,_xll.ohTrigger(RecalcTrigger,Trigger1Y)),NA())</f>
        <v>1.638191367574926E-2</v>
      </c>
    </row>
    <row r="1879" spans="2:17" x14ac:dyDescent="0.2">
      <c r="B1879" s="46" t="s">
        <v>42</v>
      </c>
      <c r="D1879" s="49">
        <f>_xll.qlCalendarAdvance(Calendar,$D1878,B1879,"f",FALSE)</f>
        <v>52545</v>
      </c>
      <c r="E1879" s="49">
        <f>_xll.qlInterestRateIndexValueDate(IndexON,D1879)</f>
        <v>52545</v>
      </c>
      <c r="F1879" s="52">
        <f>IFERROR(_xll.qlIndexFixing(IndexON,D1879,TRUE,_xll.ohTrigger(RecalcTrigger,TriggerON)),NA())</f>
        <v>1.5710134657735964E-2</v>
      </c>
      <c r="H1879" s="49">
        <f>_xll.qlCalendarAdvance(Calendar,$H1878,B1879,"f",FALSE)</f>
        <v>52545</v>
      </c>
      <c r="I1879" s="49">
        <f>_xll.qlInterestRateIndexValueDate(Index1M,$H1879)</f>
        <v>52547</v>
      </c>
      <c r="J1879" s="52">
        <f>IFERROR(_xll.qlIndexFixing(Index1M,$H1879,TRUE,_xll.ohTrigger(RecalcTrigger,Trigger1M)),NA())</f>
        <v>1.5817671427075242E-2</v>
      </c>
      <c r="K1879" s="52">
        <f>IFERROR(_xll.qlIndexFixing(ONIndex1M,I1879,TRUE,_xll.ohTrigger(RecalcTrigger,Trigger1M)),NA())</f>
        <v>1.5805569426703414E-2</v>
      </c>
      <c r="L1879" s="52">
        <f>IFERROR(_xll.qlIndexFixing(Index3M,H1879,TRUE,_xll.ohTrigger(RecalcTrigger,Trigger3M)),NA())</f>
        <v>1.6062901350694731E-2</v>
      </c>
      <c r="M1879" s="52">
        <f>IFERROR(_xll.qlIndexFixing(ONIndex3M,I1879,TRUE,_xll.ohTrigger(RecalcTrigger,Trigger3M)),NA())</f>
        <v>1.6027117436001603E-2</v>
      </c>
      <c r="N1879" s="52">
        <f>IFERROR(_xll.qlIndexFixing(Index6M,$H1879,TRUE,_xll.ohTrigger(RecalcTrigger,Trigger6M)),NA())</f>
        <v>1.6192332968356867E-2</v>
      </c>
      <c r="O1879" s="52">
        <f>IFERROR(_xll.qlIndexFixing(ONIndex6M,I1879,TRUE,_xll.ohTrigger(RecalcTrigger,Trigger6M)),NA())</f>
        <v>1.6115580199516089E-2</v>
      </c>
      <c r="P1879" s="52">
        <f>IFERROR(_xll.qlIndexFixing(Index1Y,$H1879,TRUE,_xll.ohTrigger(RecalcTrigger,Trigger1Y)),NA())</f>
        <v>1.6547604870006345E-2</v>
      </c>
      <c r="Q1879" s="52">
        <f>IFERROR(_xll.qlIndexFixing(ONIndex1Y,I1879,TRUE,_xll.ohTrigger(RecalcTrigger,Trigger1Y)),NA())</f>
        <v>1.6381996309249303E-2</v>
      </c>
    </row>
    <row r="1880" spans="2:17" x14ac:dyDescent="0.2">
      <c r="B1880" s="46" t="s">
        <v>42</v>
      </c>
      <c r="D1880" s="49">
        <f>_xll.qlCalendarAdvance(Calendar,$D1879,B1880,"f",FALSE)</f>
        <v>52552</v>
      </c>
      <c r="E1880" s="49">
        <f>_xll.qlInterestRateIndexValueDate(IndexON,D1880)</f>
        <v>52552</v>
      </c>
      <c r="F1880" s="52">
        <f>IFERROR(_xll.qlIndexFixing(IndexON,D1880,TRUE,_xll.ohTrigger(RecalcTrigger,TriggerON)),NA())</f>
        <v>1.5710761824374586E-2</v>
      </c>
      <c r="H1880" s="49">
        <f>_xll.qlCalendarAdvance(Calendar,$H1879,B1880,"f",FALSE)</f>
        <v>52552</v>
      </c>
      <c r="I1880" s="49">
        <f>_xll.qlInterestRateIndexValueDate(Index1M,$H1880)</f>
        <v>52554</v>
      </c>
      <c r="J1880" s="52">
        <f>IFERROR(_xll.qlIndexFixing(Index1M,$H1880,TRUE,_xll.ohTrigger(RecalcTrigger,Trigger1M)),NA())</f>
        <v>1.5818506280309286E-2</v>
      </c>
      <c r="K1880" s="52">
        <f>IFERROR(_xll.qlIndexFixing(ONIndex1M,I1880,TRUE,_xll.ohTrigger(RecalcTrigger,Trigger1M)),NA())</f>
        <v>1.5806365072092987E-2</v>
      </c>
      <c r="L1880" s="52">
        <f>IFERROR(_xll.qlIndexFixing(Index3M,H1880,TRUE,_xll.ohTrigger(RecalcTrigger,Trigger3M)),NA())</f>
        <v>1.6063520775831133E-2</v>
      </c>
      <c r="M1880" s="52">
        <f>IFERROR(_xll.qlIndexFixing(ONIndex3M,I1880,TRUE,_xll.ohTrigger(RecalcTrigger,Trigger3M)),NA())</f>
        <v>1.6027559502864719E-2</v>
      </c>
      <c r="N1880" s="52">
        <f>IFERROR(_xll.qlIndexFixing(Index6M,$H1880,TRUE,_xll.ohTrigger(RecalcTrigger,Trigger6M)),NA())</f>
        <v>1.61933825222354E-2</v>
      </c>
      <c r="O1880" s="52">
        <f>IFERROR(_xll.qlIndexFixing(ONIndex6M,I1880,TRUE,_xll.ohTrigger(RecalcTrigger,Trigger6M)),NA())</f>
        <v>1.611624605912354E-2</v>
      </c>
      <c r="P1880" s="52">
        <f>IFERROR(_xll.qlIndexFixing(Index1Y,$H1880,TRUE,_xll.ohTrigger(RecalcTrigger,Trigger1Y)),NA())</f>
        <v>1.654921698740983E-2</v>
      </c>
      <c r="Q1880" s="52">
        <f>IFERROR(_xll.qlIndexFixing(ONIndex1Y,I1880,TRUE,_xll.ohTrigger(RecalcTrigger,Trigger1Y)),NA())</f>
        <v>1.6382132909260605E-2</v>
      </c>
    </row>
    <row r="1881" spans="2:17" x14ac:dyDescent="0.2">
      <c r="B1881" s="46" t="s">
        <v>42</v>
      </c>
      <c r="D1881" s="49">
        <f>_xll.qlCalendarAdvance(Calendar,$D1880,B1881,"f",FALSE)</f>
        <v>52559</v>
      </c>
      <c r="E1881" s="49">
        <f>_xll.qlInterestRateIndexValueDate(IndexON,D1881)</f>
        <v>52559</v>
      </c>
      <c r="F1881" s="52">
        <f>IFERROR(_xll.qlIndexFixing(IndexON,D1881,TRUE,_xll.ohTrigger(RecalcTrigger,TriggerON)),NA())</f>
        <v>1.5711421063837605E-2</v>
      </c>
      <c r="H1881" s="49">
        <f>_xll.qlCalendarAdvance(Calendar,$H1880,B1881,"f",FALSE)</f>
        <v>52559</v>
      </c>
      <c r="I1881" s="49">
        <f>_xll.qlInterestRateIndexValueDate(Index1M,$H1881)</f>
        <v>52561</v>
      </c>
      <c r="J1881" s="52">
        <f>IFERROR(_xll.qlIndexFixing(Index1M,$H1881,TRUE,_xll.ohTrigger(RecalcTrigger,Trigger1M)),NA())</f>
        <v>1.5819364390085022E-2</v>
      </c>
      <c r="K1881" s="52">
        <f>IFERROR(_xll.qlIndexFixing(ONIndex1M,I1881,TRUE,_xll.ohTrigger(RecalcTrigger,Trigger1M)),NA())</f>
        <v>1.5807183837708294E-2</v>
      </c>
      <c r="L1881" s="52">
        <f>IFERROR(_xll.qlIndexFixing(Index3M,H1881,TRUE,_xll.ohTrigger(RecalcTrigger,Trigger3M)),NA())</f>
        <v>1.6064169992023241E-2</v>
      </c>
      <c r="M1881" s="52">
        <f>IFERROR(_xll.qlIndexFixing(ONIndex3M,I1881,TRUE,_xll.ohTrigger(RecalcTrigger,Trigger3M)),NA())</f>
        <v>1.6028030773647117E-2</v>
      </c>
      <c r="N1881" s="52">
        <f>IFERROR(_xll.qlIndexFixing(Index6M,$H1881,TRUE,_xll.ohTrigger(RecalcTrigger,Trigger6M)),NA())</f>
        <v>1.6194463027052887E-2</v>
      </c>
      <c r="O1881" s="52">
        <f>IFERROR(_xll.qlIndexFixing(ONIndex6M,I1881,TRUE,_xll.ohTrigger(RecalcTrigger,Trigger6M)),NA())</f>
        <v>1.6116941675647922E-2</v>
      </c>
      <c r="P1881" s="52">
        <f>IFERROR(_xll.qlIndexFixing(Index1Y,$H1881,TRUE,_xll.ohTrigger(RecalcTrigger,Trigger1Y)),NA())</f>
        <v>1.6550887834979044E-2</v>
      </c>
      <c r="Q1881" s="52">
        <f>IFERROR(_xll.qlIndexFixing(ONIndex1Y,I1881,TRUE,_xll.ohTrigger(RecalcTrigger,Trigger1Y)),NA())</f>
        <v>1.6382323617989414E-2</v>
      </c>
    </row>
    <row r="1882" spans="2:17" x14ac:dyDescent="0.2">
      <c r="B1882" s="46" t="s">
        <v>42</v>
      </c>
      <c r="D1882" s="49">
        <f>_xll.qlCalendarAdvance(Calendar,$D1881,B1882,"f",FALSE)</f>
        <v>52566</v>
      </c>
      <c r="E1882" s="49">
        <f>_xll.qlInterestRateIndexValueDate(IndexON,D1882)</f>
        <v>52566</v>
      </c>
      <c r="F1882" s="52">
        <f>IFERROR(_xll.qlIndexFixing(IndexON,D1882,TRUE,_xll.ohTrigger(RecalcTrigger,TriggerON)),NA())</f>
        <v>1.571211246637283E-2</v>
      </c>
      <c r="H1882" s="49">
        <f>_xll.qlCalendarAdvance(Calendar,$H1881,B1882,"f",FALSE)</f>
        <v>52566</v>
      </c>
      <c r="I1882" s="49">
        <f>_xll.qlInterestRateIndexValueDate(Index1M,$H1882)</f>
        <v>52568</v>
      </c>
      <c r="J1882" s="52">
        <f>IFERROR(_xll.qlIndexFixing(Index1M,$H1882,TRUE,_xll.ohTrigger(RecalcTrigger,Trigger1M)),NA())</f>
        <v>1.5820245820208911E-2</v>
      </c>
      <c r="K1882" s="52">
        <f>IFERROR(_xll.qlIndexFixing(ONIndex1M,I1882,TRUE,_xll.ohTrigger(RecalcTrigger,Trigger1M)),NA())</f>
        <v>1.5808025787178437E-2</v>
      </c>
      <c r="L1882" s="52">
        <f>IFERROR(_xll.qlIndexFixing(Index3M,H1882,TRUE,_xll.ohTrigger(RecalcTrigger,Trigger3M)),NA())</f>
        <v>1.606443697399338E-2</v>
      </c>
      <c r="M1882" s="52">
        <f>IFERROR(_xll.qlIndexFixing(ONIndex3M,I1882,TRUE,_xll.ohTrigger(RecalcTrigger,Trigger3M)),NA())</f>
        <v>1.6028531326846007E-2</v>
      </c>
      <c r="N1882" s="52">
        <f>IFERROR(_xll.qlIndexFixing(Index6M,$H1882,TRUE,_xll.ohTrigger(RecalcTrigger,Trigger6M)),NA())</f>
        <v>1.6196028120198318E-2</v>
      </c>
      <c r="O1882" s="52">
        <f>IFERROR(_xll.qlIndexFixing(ONIndex6M,I1882,TRUE,_xll.ohTrigger(RecalcTrigger,Trigger6M)),NA())</f>
        <v>1.6117667125268298E-2</v>
      </c>
      <c r="P1882" s="52">
        <f>IFERROR(_xll.qlIndexFixing(Index1Y,$H1882,TRUE,_xll.ohTrigger(RecalcTrigger,Trigger1Y)),NA())</f>
        <v>1.655261755753076E-2</v>
      </c>
      <c r="Q1882" s="52">
        <f>IFERROR(_xll.qlIndexFixing(ONIndex1Y,I1882,TRUE,_xll.ohTrigger(RecalcTrigger,Trigger1Y)),NA())</f>
        <v>1.638256857756204E-2</v>
      </c>
    </row>
    <row r="1883" spans="2:17" x14ac:dyDescent="0.2">
      <c r="B1883" s="46" t="s">
        <v>42</v>
      </c>
      <c r="D1883" s="49">
        <f>_xll.qlCalendarAdvance(Calendar,$D1882,B1883,"f",FALSE)</f>
        <v>52573</v>
      </c>
      <c r="E1883" s="49">
        <f>_xll.qlInterestRateIndexValueDate(IndexON,D1883)</f>
        <v>52573</v>
      </c>
      <c r="F1883" s="52">
        <f>IFERROR(_xll.qlIndexFixing(IndexON,D1883,TRUE,_xll.ohTrigger(RecalcTrigger,TriggerON)),NA())</f>
        <v>1.5712836122068197E-2</v>
      </c>
      <c r="H1883" s="49">
        <f>_xll.qlCalendarAdvance(Calendar,$H1882,B1883,"f",FALSE)</f>
        <v>52573</v>
      </c>
      <c r="I1883" s="49">
        <f>_xll.qlInterestRateIndexValueDate(Index1M,$H1883)</f>
        <v>52575</v>
      </c>
      <c r="J1883" s="52">
        <f>IFERROR(_xll.qlIndexFixing(Index1M,$H1883,TRUE,_xll.ohTrigger(RecalcTrigger,Trigger1M)),NA())</f>
        <v>1.5821150634497405E-2</v>
      </c>
      <c r="K1883" s="52">
        <f>IFERROR(_xll.qlIndexFixing(ONIndex1M,I1883,TRUE,_xll.ohTrigger(RecalcTrigger,Trigger1M)),NA())</f>
        <v>1.580889098429239E-2</v>
      </c>
      <c r="L1883" s="52">
        <f>IFERROR(_xll.qlIndexFixing(Index3M,H1883,TRUE,_xll.ohTrigger(RecalcTrigger,Trigger3M)),NA())</f>
        <v>1.6065143823820401E-2</v>
      </c>
      <c r="M1883" s="52">
        <f>IFERROR(_xll.qlIndexFixing(ONIndex3M,I1883,TRUE,_xll.ohTrigger(RecalcTrigger,Trigger3M)),NA())</f>
        <v>1.6029061241278342E-2</v>
      </c>
      <c r="N1883" s="52">
        <f>IFERROR(_xll.qlIndexFixing(Index6M,$H1883,TRUE,_xll.ohTrigger(RecalcTrigger,Trigger6M)),NA())</f>
        <v>1.6197173057908423E-2</v>
      </c>
      <c r="O1883" s="52">
        <f>IFERROR(_xll.qlIndexFixing(ONIndex6M,I1883,TRUE,_xll.ohTrigger(RecalcTrigger,Trigger6M)),NA())</f>
        <v>1.6118422484563411E-2</v>
      </c>
      <c r="P1883" s="52">
        <f>IFERROR(_xll.qlIndexFixing(Index1Y,$H1883,TRUE,_xll.ohTrigger(RecalcTrigger,Trigger1Y)),NA())</f>
        <v>1.6554406299892816E-2</v>
      </c>
      <c r="Q1883" s="52">
        <f>IFERROR(_xll.qlIndexFixing(ONIndex1Y,I1883,TRUE,_xll.ohTrigger(RecalcTrigger,Trigger1Y)),NA())</f>
        <v>1.6382867930104794E-2</v>
      </c>
    </row>
    <row r="1884" spans="2:17" x14ac:dyDescent="0.2">
      <c r="B1884" s="46" t="s">
        <v>42</v>
      </c>
      <c r="D1884" s="49">
        <f>_xll.qlCalendarAdvance(Calendar,$D1883,B1884,"f",FALSE)</f>
        <v>52580</v>
      </c>
      <c r="E1884" s="49">
        <f>_xll.qlInterestRateIndexValueDate(IndexON,D1884)</f>
        <v>52580</v>
      </c>
      <c r="F1884" s="52">
        <f>IFERROR(_xll.qlIndexFixing(IndexON,D1884,TRUE,_xll.ohTrigger(RecalcTrigger,TriggerON)),NA())</f>
        <v>1.5713592121251452E-2</v>
      </c>
      <c r="H1884" s="49">
        <f>_xll.qlCalendarAdvance(Calendar,$H1883,B1884,"f",FALSE)</f>
        <v>52580</v>
      </c>
      <c r="I1884" s="49">
        <f>_xll.qlInterestRateIndexValueDate(Index1M,$H1884)</f>
        <v>52582</v>
      </c>
      <c r="J1884" s="52">
        <f>IFERROR(_xll.qlIndexFixing(Index1M,$H1884,TRUE,_xll.ohTrigger(RecalcTrigger,Trigger1M)),NA())</f>
        <v>1.5822078896764458E-2</v>
      </c>
      <c r="K1884" s="52">
        <f>IFERROR(_xll.qlIndexFixing(ONIndex1M,I1884,TRUE,_xll.ohTrigger(RecalcTrigger,Trigger1M)),NA())</f>
        <v>1.5809779492759191E-2</v>
      </c>
      <c r="L1884" s="52">
        <f>IFERROR(_xll.qlIndexFixing(Index3M,H1884,TRUE,_xll.ohTrigger(RecalcTrigger,Trigger3M)),NA())</f>
        <v>1.606588069487425E-2</v>
      </c>
      <c r="M1884" s="52">
        <f>IFERROR(_xll.qlIndexFixing(ONIndex3M,I1884,TRUE,_xll.ohTrigger(RecalcTrigger,Trigger3M)),NA())</f>
        <v>1.6029620595681138E-2</v>
      </c>
      <c r="N1884" s="52">
        <f>IFERROR(_xll.qlIndexFixing(Index6M,$H1884,TRUE,_xll.ohTrigger(RecalcTrigger,Trigger6M)),NA())</f>
        <v>1.6198349184549748E-2</v>
      </c>
      <c r="O1884" s="52">
        <f>IFERROR(_xll.qlIndexFixing(ONIndex6M,I1884,TRUE,_xll.ohTrigger(RecalcTrigger,Trigger6M)),NA())</f>
        <v>1.6119207829872195E-2</v>
      </c>
      <c r="P1884" s="52">
        <f>IFERROR(_xll.qlIndexFixing(Index1Y,$H1884,TRUE,_xll.ohTrigger(RecalcTrigger,Trigger1Y)),NA())</f>
        <v>1.6556254206904788E-2</v>
      </c>
      <c r="Q1884" s="52">
        <f>IFERROR(_xll.qlIndexFixing(ONIndex1Y,I1884,TRUE,_xll.ohTrigger(RecalcTrigger,Trigger1Y)),NA())</f>
        <v>1.6383221817664051E-2</v>
      </c>
    </row>
    <row r="1885" spans="2:17" x14ac:dyDescent="0.2">
      <c r="B1885" s="46" t="s">
        <v>42</v>
      </c>
      <c r="D1885" s="49">
        <f>_xll.qlCalendarAdvance(Calendar,$D1884,B1885,"f",FALSE)</f>
        <v>52587</v>
      </c>
      <c r="E1885" s="49">
        <f>_xll.qlInterestRateIndexValueDate(IndexON,D1885)</f>
        <v>52587</v>
      </c>
      <c r="F1885" s="52">
        <f>IFERROR(_xll.qlIndexFixing(IndexON,D1885,TRUE,_xll.ohTrigger(RecalcTrigger,TriggerON)),NA())</f>
        <v>1.571438055425034E-2</v>
      </c>
      <c r="H1885" s="49">
        <f>_xll.qlCalendarAdvance(Calendar,$H1884,B1885,"f",FALSE)</f>
        <v>52587</v>
      </c>
      <c r="I1885" s="49">
        <f>_xll.qlInterestRateIndexValueDate(Index1M,$H1885)</f>
        <v>52589</v>
      </c>
      <c r="J1885" s="52">
        <f>IFERROR(_xll.qlIndexFixing(Index1M,$H1885,TRUE,_xll.ohTrigger(RecalcTrigger,Trigger1M)),NA())</f>
        <v>1.5823030670816529E-2</v>
      </c>
      <c r="K1885" s="52">
        <f>IFERROR(_xll.qlIndexFixing(ONIndex1M,I1885,TRUE,_xll.ohTrigger(RecalcTrigger,Trigger1M)),NA())</f>
        <v>1.5810823557034226E-2</v>
      </c>
      <c r="L1885" s="52">
        <f>IFERROR(_xll.qlIndexFixing(Index3M,H1885,TRUE,_xll.ohTrigger(RecalcTrigger,Trigger3M)),NA())</f>
        <v>1.6066647666200258E-2</v>
      </c>
      <c r="M1885" s="52">
        <f>IFERROR(_xll.qlIndexFixing(ONIndex3M,I1885,TRUE,_xll.ohTrigger(RecalcTrigger,Trigger3M)),NA())</f>
        <v>1.6030296007727429E-2</v>
      </c>
      <c r="N1885" s="52">
        <f>IFERROR(_xll.qlIndexFixing(Index6M,$H1885,TRUE,_xll.ohTrigger(RecalcTrigger,Trigger6M)),NA())</f>
        <v>1.6199556577157499E-2</v>
      </c>
      <c r="O1885" s="52">
        <f>IFERROR(_xll.qlIndexFixing(ONIndex6M,I1885,TRUE,_xll.ohTrigger(RecalcTrigger,Trigger6M)),NA())</f>
        <v>1.6120142182627362E-2</v>
      </c>
      <c r="P1885" s="52">
        <f>IFERROR(_xll.qlIndexFixing(Index1Y,$H1885,TRUE,_xll.ohTrigger(RecalcTrigger,Trigger1Y)),NA())</f>
        <v>1.6558715869441624E-2</v>
      </c>
      <c r="Q1885" s="52">
        <f>IFERROR(_xll.qlIndexFixing(ONIndex1Y,I1885,TRUE,_xll.ohTrigger(RecalcTrigger,Trigger1Y)),NA())</f>
        <v>1.6383693220580753E-2</v>
      </c>
    </row>
    <row r="1886" spans="2:17" x14ac:dyDescent="0.2">
      <c r="B1886" s="46" t="s">
        <v>42</v>
      </c>
      <c r="D1886" s="49">
        <f>_xll.qlCalendarAdvance(Calendar,$D1885,B1886,"f",FALSE)</f>
        <v>52594</v>
      </c>
      <c r="E1886" s="49">
        <f>_xll.qlInterestRateIndexValueDate(IndexON,D1886)</f>
        <v>52594</v>
      </c>
      <c r="F1886" s="52">
        <f>IFERROR(_xll.qlIndexFixing(IndexON,D1886,TRUE,_xll.ohTrigger(RecalcTrigger,TriggerON)),NA())</f>
        <v>1.5715201511232735E-2</v>
      </c>
      <c r="H1886" s="49">
        <f>_xll.qlCalendarAdvance(Calendar,$H1885,B1886,"f",FALSE)</f>
        <v>52594</v>
      </c>
      <c r="I1886" s="49">
        <f>_xll.qlInterestRateIndexValueDate(Index1M,$H1886)</f>
        <v>52596</v>
      </c>
      <c r="J1886" s="52">
        <f>IFERROR(_xll.qlIndexFixing(Index1M,$H1886,TRUE,_xll.ohTrigger(RecalcTrigger,Trigger1M)),NA())</f>
        <v>1.5822748585720126E-2</v>
      </c>
      <c r="K1886" s="52">
        <f>IFERROR(_xll.qlIndexFixing(ONIndex1M,I1886,TRUE,_xll.ohTrigger(RecalcTrigger,Trigger1M)),NA())</f>
        <v>1.5811762232891269E-2</v>
      </c>
      <c r="L1886" s="52">
        <f>IFERROR(_xll.qlIndexFixing(Index3M,H1886,TRUE,_xll.ohTrigger(RecalcTrigger,Trigger3M)),NA())</f>
        <v>1.606744481685168E-2</v>
      </c>
      <c r="M1886" s="52">
        <f>IFERROR(_xll.qlIndexFixing(ONIndex3M,I1886,TRUE,_xll.ohTrigger(RecalcTrigger,Trigger3M)),NA())</f>
        <v>1.6030918712894859E-2</v>
      </c>
      <c r="N1886" s="52">
        <f>IFERROR(_xll.qlIndexFixing(Index6M,$H1886,TRUE,_xll.ohTrigger(RecalcTrigger,Trigger6M)),NA())</f>
        <v>1.6200332511254415E-2</v>
      </c>
      <c r="O1886" s="52">
        <f>IFERROR(_xll.qlIndexFixing(ONIndex6M,I1886,TRUE,_xll.ohTrigger(RecalcTrigger,Trigger6M)),NA())</f>
        <v>1.612099204057138E-2</v>
      </c>
      <c r="P1886" s="52">
        <f>IFERROR(_xll.qlIndexFixing(Index1Y,$H1886,TRUE,_xll.ohTrigger(RecalcTrigger,Trigger1Y)),NA())</f>
        <v>1.6558454134914607E-2</v>
      </c>
      <c r="Q1886" s="52">
        <f>IFERROR(_xll.qlIndexFixing(ONIndex1Y,I1886,TRUE,_xll.ohTrigger(RecalcTrigger,Trigger1Y)),NA())</f>
        <v>1.6384164447558192E-2</v>
      </c>
    </row>
    <row r="1887" spans="2:17" x14ac:dyDescent="0.2">
      <c r="B1887" s="46" t="s">
        <v>42</v>
      </c>
      <c r="D1887" s="49">
        <f>_xll.qlCalendarAdvance(Calendar,$D1886,B1887,"f",FALSE)</f>
        <v>52601</v>
      </c>
      <c r="E1887" s="49">
        <f>_xll.qlInterestRateIndexValueDate(IndexON,D1887)</f>
        <v>52601</v>
      </c>
      <c r="F1887" s="52">
        <f>IFERROR(_xll.qlIndexFixing(IndexON,D1887,TRUE,_xll.ohTrigger(RecalcTrigger,TriggerON)),NA())</f>
        <v>1.5716055082606317E-2</v>
      </c>
      <c r="H1887" s="49">
        <f>_xll.qlCalendarAdvance(Calendar,$H1886,B1887,"f",FALSE)</f>
        <v>52601</v>
      </c>
      <c r="I1887" s="49">
        <f>_xll.qlInterestRateIndexValueDate(Index1M,$H1887)</f>
        <v>52603</v>
      </c>
      <c r="J1887" s="52">
        <f>IFERROR(_xll.qlIndexFixing(Index1M,$H1887,TRUE,_xll.ohTrigger(RecalcTrigger,Trigger1M)),NA())</f>
        <v>1.5825005009536541E-2</v>
      </c>
      <c r="K1887" s="52">
        <f>IFERROR(_xll.qlIndexFixing(ONIndex1M,I1887,TRUE,_xll.ohTrigger(RecalcTrigger,Trigger1M)),NA())</f>
        <v>1.5812585523047318E-2</v>
      </c>
      <c r="L1887" s="52">
        <f>IFERROR(_xll.qlIndexFixing(Index3M,H1887,TRUE,_xll.ohTrigger(RecalcTrigger,Trigger3M)),NA())</f>
        <v>1.6068272225878248E-2</v>
      </c>
      <c r="M1887" s="52">
        <f>IFERROR(_xll.qlIndexFixing(ONIndex3M,I1887,TRUE,_xll.ohTrigger(RecalcTrigger,Trigger3M)),NA())</f>
        <v>1.6031476085842655E-2</v>
      </c>
      <c r="N1887" s="52">
        <f>IFERROR(_xll.qlIndexFixing(Index6M,$H1887,TRUE,_xll.ohTrigger(RecalcTrigger,Trigger6M)),NA())</f>
        <v>1.6201600339347037E-2</v>
      </c>
      <c r="O1887" s="52">
        <f>IFERROR(_xll.qlIndexFixing(ONIndex6M,I1887,TRUE,_xll.ohTrigger(RecalcTrigger,Trigger6M)),NA())</f>
        <v>1.6121744544710381E-2</v>
      </c>
      <c r="P1887" s="52">
        <f>IFERROR(_xll.qlIndexFixing(Index1Y,$H1887,TRUE,_xll.ohTrigger(RecalcTrigger,Trigger1Y)),NA())</f>
        <v>1.6562154364405838E-2</v>
      </c>
      <c r="Q1887" s="52">
        <f>IFERROR(_xll.qlIndexFixing(ONIndex1Y,I1887,TRUE,_xll.ohTrigger(RecalcTrigger,Trigger1Y)),NA())</f>
        <v>1.6384612112023689E-2</v>
      </c>
    </row>
    <row r="1888" spans="2:17" x14ac:dyDescent="0.2">
      <c r="B1888" s="46" t="s">
        <v>42</v>
      </c>
      <c r="D1888" s="49">
        <f>_xll.qlCalendarAdvance(Calendar,$D1887,B1888,"f",FALSE)</f>
        <v>52608</v>
      </c>
      <c r="E1888" s="49">
        <f>_xll.qlInterestRateIndexValueDate(IndexON,D1888)</f>
        <v>52608</v>
      </c>
      <c r="F1888" s="52">
        <f>IFERROR(_xll.qlIndexFixing(IndexON,D1888,TRUE,_xll.ohTrigger(RecalcTrigger,TriggerON)),NA())</f>
        <v>1.5716941358538961E-2</v>
      </c>
      <c r="H1888" s="49">
        <f>_xll.qlCalendarAdvance(Calendar,$H1887,B1888,"f",FALSE)</f>
        <v>52608</v>
      </c>
      <c r="I1888" s="49">
        <f>_xll.qlInterestRateIndexValueDate(Index1M,$H1888)</f>
        <v>52610</v>
      </c>
      <c r="J1888" s="52">
        <f>IFERROR(_xll.qlIndexFixing(Index1M,$H1888,TRUE,_xll.ohTrigger(RecalcTrigger,Trigger1M)),NA())</f>
        <v>1.582602770183239E-2</v>
      </c>
      <c r="K1888" s="52">
        <f>IFERROR(_xll.qlIndexFixing(ONIndex1M,I1888,TRUE,_xll.ohTrigger(RecalcTrigger,Trigger1M)),NA())</f>
        <v>1.5813567913856019E-2</v>
      </c>
      <c r="L1888" s="52">
        <f>IFERROR(_xll.qlIndexFixing(Index3M,H1888,TRUE,_xll.ohTrigger(RecalcTrigger,Trigger3M)),NA())</f>
        <v>1.6069129972332331E-2</v>
      </c>
      <c r="M1888" s="52">
        <f>IFERROR(_xll.qlIndexFixing(ONIndex3M,I1888,TRUE,_xll.ohTrigger(RecalcTrigger,Trigger3M)),NA())</f>
        <v>1.6032153987257658E-2</v>
      </c>
      <c r="N1888" s="52">
        <f>IFERROR(_xll.qlIndexFixing(Index6M,$H1888,TRUE,_xll.ohTrigger(RecalcTrigger,Trigger6M)),NA())</f>
        <v>1.6202899657607493E-2</v>
      </c>
      <c r="O1888" s="52">
        <f>IFERROR(_xll.qlIndexFixing(ONIndex6M,I1888,TRUE,_xll.ohTrigger(RecalcTrigger,Trigger6M)),NA())</f>
        <v>1.612265059738327E-2</v>
      </c>
      <c r="P1888" s="52">
        <f>IFERROR(_xll.qlIndexFixing(Index1Y,$H1888,TRUE,_xll.ohTrigger(RecalcTrigger,Trigger1Y)),NA())</f>
        <v>1.656424037864327E-2</v>
      </c>
      <c r="Q1888" s="52">
        <f>IFERROR(_xll.qlIndexFixing(ONIndex1Y,I1888,TRUE,_xll.ohTrigger(RecalcTrigger,Trigger1Y)),NA())</f>
        <v>1.6385185561151872E-2</v>
      </c>
    </row>
    <row r="1889" spans="2:17" x14ac:dyDescent="0.2">
      <c r="B1889" s="46" t="s">
        <v>42</v>
      </c>
      <c r="D1889" s="49">
        <f>_xll.qlCalendarAdvance(Calendar,$D1888,B1889,"f",FALSE)</f>
        <v>52615</v>
      </c>
      <c r="E1889" s="49">
        <f>_xll.qlInterestRateIndexValueDate(IndexON,D1889)</f>
        <v>52615</v>
      </c>
      <c r="F1889" s="52">
        <f>IFERROR(_xll.qlIndexFixing(IndexON,D1889,TRUE,_xll.ohTrigger(RecalcTrigger,TriggerON)),NA())</f>
        <v>1.571786042935841E-2</v>
      </c>
      <c r="H1889" s="49">
        <f>_xll.qlCalendarAdvance(Calendar,$H1888,B1889,"f",FALSE)</f>
        <v>52615</v>
      </c>
      <c r="I1889" s="49">
        <f>_xll.qlInterestRateIndexValueDate(Index1M,$H1889)</f>
        <v>52617</v>
      </c>
      <c r="J1889" s="52">
        <f>IFERROR(_xll.qlIndexFixing(Index1M,$H1889,TRUE,_xll.ohTrigger(RecalcTrigger,Trigger1M)),NA())</f>
        <v>1.5827074161169075E-2</v>
      </c>
      <c r="K1889" s="52">
        <f>IFERROR(_xll.qlIndexFixing(ONIndex1M,I1889,TRUE,_xll.ohTrigger(RecalcTrigger,Trigger1M)),NA())</f>
        <v>1.5814573934722631E-2</v>
      </c>
      <c r="L1889" s="52">
        <f>IFERROR(_xll.qlIndexFixing(Index3M,H1889,TRUE,_xll.ohTrigger(RecalcTrigger,Trigger3M)),NA())</f>
        <v>1.6070018135265422E-2</v>
      </c>
      <c r="M1889" s="52">
        <f>IFERROR(_xll.qlIndexFixing(ONIndex3M,I1889,TRUE,_xll.ohTrigger(RecalcTrigger,Trigger3M)),NA())</f>
        <v>1.6032861722008462E-2</v>
      </c>
      <c r="N1889" s="52">
        <f>IFERROR(_xll.qlIndexFixing(Index6M,$H1889,TRUE,_xll.ohTrigger(RecalcTrigger,Trigger6M)),NA())</f>
        <v>1.6204230543076577E-2</v>
      </c>
      <c r="O1889" s="52">
        <f>IFERROR(_xll.qlIndexFixing(ONIndex6M,I1889,TRUE,_xll.ohTrigger(RecalcTrigger,Trigger6M)),NA())</f>
        <v>1.6123587017764507E-2</v>
      </c>
      <c r="P1889" s="52">
        <f>IFERROR(_xll.qlIndexFixing(Index1Y,$H1889,TRUE,_xll.ohTrigger(RecalcTrigger,Trigger1Y)),NA())</f>
        <v>1.656638628190249E-2</v>
      </c>
      <c r="Q1889" s="52">
        <f>IFERROR(_xll.qlIndexFixing(ONIndex1Y,I1889,TRUE,_xll.ohTrigger(RecalcTrigger,Trigger1Y)),NA())</f>
        <v>1.6385814255848175E-2</v>
      </c>
    </row>
    <row r="1890" spans="2:17" x14ac:dyDescent="0.2">
      <c r="B1890" s="46" t="s">
        <v>42</v>
      </c>
      <c r="D1890" s="49">
        <f>_xll.qlCalendarAdvance(Calendar,$D1889,B1890,"f",FALSE)</f>
        <v>52622</v>
      </c>
      <c r="E1890" s="49">
        <f>_xll.qlInterestRateIndexValueDate(IndexON,D1890)</f>
        <v>52622</v>
      </c>
      <c r="F1890" s="52">
        <f>IFERROR(_xll.qlIndexFixing(IndexON,D1890,TRUE,_xll.ohTrigger(RecalcTrigger,TriggerON)),NA())</f>
        <v>1.5718812385232539E-2</v>
      </c>
      <c r="H1890" s="49">
        <f>_xll.qlCalendarAdvance(Calendar,$H1889,B1890,"f",FALSE)</f>
        <v>52622</v>
      </c>
      <c r="I1890" s="49">
        <f>_xll.qlInterestRateIndexValueDate(Index1M,$H1890)</f>
        <v>52624</v>
      </c>
      <c r="J1890" s="52">
        <f>IFERROR(_xll.qlIndexFixing(Index1M,$H1890,TRUE,_xll.ohTrigger(RecalcTrigger,Trigger1M)),NA())</f>
        <v>1.5828144451363046E-2</v>
      </c>
      <c r="K1890" s="52">
        <f>IFERROR(_xll.qlIndexFixing(ONIndex1M,I1890,TRUE,_xll.ohTrigger(RecalcTrigger,Trigger1M)),NA())</f>
        <v>1.5815603649116383E-2</v>
      </c>
      <c r="L1890" s="52">
        <f>IFERROR(_xll.qlIndexFixing(Index3M,H1890,TRUE,_xll.ohTrigger(RecalcTrigger,Trigger3M)),NA())</f>
        <v>1.6070936793732522E-2</v>
      </c>
      <c r="M1890" s="52">
        <f>IFERROR(_xll.qlIndexFixing(ONIndex3M,I1890,TRUE,_xll.ohTrigger(RecalcTrigger,Trigger3M)),NA())</f>
        <v>1.6033599369311702E-2</v>
      </c>
      <c r="N1890" s="52">
        <f>IFERROR(_xll.qlIndexFixing(Index6M,$H1890,TRUE,_xll.ohTrigger(RecalcTrigger,Trigger6M)),NA())</f>
        <v>1.6205593072793761E-2</v>
      </c>
      <c r="O1890" s="52">
        <f>IFERROR(_xll.qlIndexFixing(ONIndex6M,I1890,TRUE,_xll.ohTrigger(RecalcTrigger,Trigger6M)),NA())</f>
        <v>1.6124553882272963E-2</v>
      </c>
      <c r="P1890" s="52">
        <f>IFERROR(_xll.qlIndexFixing(Index1Y,$H1890,TRUE,_xll.ohTrigger(RecalcTrigger,Trigger1Y)),NA())</f>
        <v>1.6568592219094531E-2</v>
      </c>
      <c r="Q1890" s="52">
        <f>IFERROR(_xll.qlIndexFixing(ONIndex1Y,I1890,TRUE,_xll.ohTrigger(RecalcTrigger,Trigger1Y)),NA())</f>
        <v>1.6386498338478717E-2</v>
      </c>
    </row>
    <row r="1891" spans="2:17" x14ac:dyDescent="0.2">
      <c r="B1891" s="46" t="s">
        <v>42</v>
      </c>
      <c r="D1891" s="49">
        <f>_xll.qlCalendarAdvance(Calendar,$D1890,B1891,"f",FALSE)</f>
        <v>52629</v>
      </c>
      <c r="E1891" s="49">
        <f>_xll.qlInterestRateIndexValueDate(IndexON,D1891)</f>
        <v>52629</v>
      </c>
      <c r="F1891" s="52">
        <f>IFERROR(_xll.qlIndexFixing(IndexON,D1891,TRUE,_xll.ohTrigger(RecalcTrigger,TriggerON)),NA())</f>
        <v>1.5719797316648965E-2</v>
      </c>
      <c r="H1891" s="49">
        <f>_xll.qlCalendarAdvance(Calendar,$H1890,B1891,"f",FALSE)</f>
        <v>52629</v>
      </c>
      <c r="I1891" s="49">
        <f>_xll.qlInterestRateIndexValueDate(Index1M,$H1891)</f>
        <v>52631</v>
      </c>
      <c r="J1891" s="52">
        <f>IFERROR(_xll.qlIndexFixing(Index1M,$H1891,TRUE,_xll.ohTrigger(RecalcTrigger,Trigger1M)),NA())</f>
        <v>1.5827954974058509E-2</v>
      </c>
      <c r="K1891" s="52">
        <f>IFERROR(_xll.qlIndexFixing(ONIndex1M,I1891,TRUE,_xll.ohTrigger(RecalcTrigger,Trigger1M)),NA())</f>
        <v>1.5816657120986122E-2</v>
      </c>
      <c r="L1891" s="52">
        <f>IFERROR(_xll.qlIndexFixing(Index3M,H1891,TRUE,_xll.ohTrigger(RecalcTrigger,Trigger3M)),NA())</f>
        <v>1.6071454227520654E-2</v>
      </c>
      <c r="M1891" s="52">
        <f>IFERROR(_xll.qlIndexFixing(ONIndex3M,I1891,TRUE,_xll.ohTrigger(RecalcTrigger,Trigger3M)),NA())</f>
        <v>1.6034367007424777E-2</v>
      </c>
      <c r="N1891" s="52">
        <f>IFERROR(_xll.qlIndexFixing(Index6M,$H1891,TRUE,_xll.ohTrigger(RecalcTrigger,Trigger6M)),NA())</f>
        <v>1.6206987323803351E-2</v>
      </c>
      <c r="O1891" s="52">
        <f>IFERROR(_xll.qlIndexFixing(ONIndex6M,I1891,TRUE,_xll.ohTrigger(RecalcTrigger,Trigger6M)),NA())</f>
        <v>1.6125551267007765E-2</v>
      </c>
      <c r="P1891" s="52">
        <f>IFERROR(_xll.qlIndexFixing(Index1Y,$H1891,TRUE,_xll.ohTrigger(RecalcTrigger,Trigger1Y)),NA())</f>
        <v>1.6570858335141516E-2</v>
      </c>
      <c r="Q1891" s="52">
        <f>IFERROR(_xll.qlIndexFixing(ONIndex1Y,I1891,TRUE,_xll.ohTrigger(RecalcTrigger,Trigger1Y)),NA())</f>
        <v>1.6387237950850064E-2</v>
      </c>
    </row>
    <row r="1892" spans="2:17" x14ac:dyDescent="0.2">
      <c r="B1892" s="46" t="s">
        <v>42</v>
      </c>
      <c r="D1892" s="49">
        <f>_xll.qlCalendarAdvance(Calendar,$D1891,B1892,"f",FALSE)</f>
        <v>52636</v>
      </c>
      <c r="E1892" s="49">
        <f>_xll.qlInterestRateIndexValueDate(IndexON,D1892)</f>
        <v>52636</v>
      </c>
      <c r="F1892" s="52">
        <f>IFERROR(_xll.qlIndexFixing(IndexON,D1892,TRUE,_xll.ohTrigger(RecalcTrigger,TriggerON)),NA())</f>
        <v>1.5720815313615688E-2</v>
      </c>
      <c r="H1892" s="49">
        <f>_xll.qlCalendarAdvance(Calendar,$H1891,B1892,"f",FALSE)</f>
        <v>52636</v>
      </c>
      <c r="I1892" s="49">
        <f>_xll.qlInterestRateIndexValueDate(Index1M,$H1892)</f>
        <v>52638</v>
      </c>
      <c r="J1892" s="52">
        <f>IFERROR(_xll.qlIndexFixing(Index1M,$H1892,TRUE,_xll.ohTrigger(RecalcTrigger,Trigger1M)),NA())</f>
        <v>1.5829067821431383E-2</v>
      </c>
      <c r="K1892" s="52">
        <f>IFERROR(_xll.qlIndexFixing(ONIndex1M,I1892,TRUE,_xll.ohTrigger(RecalcTrigger,Trigger1M)),NA())</f>
        <v>1.5817734413881013E-2</v>
      </c>
      <c r="L1892" s="52">
        <f>IFERROR(_xll.qlIndexFixing(Index3M,H1892,TRUE,_xll.ohTrigger(RecalcTrigger,Trigger3M)),NA())</f>
        <v>1.6072431866321679E-2</v>
      </c>
      <c r="M1892" s="52">
        <f>IFERROR(_xll.qlIndexFixing(ONIndex3M,I1892,TRUE,_xll.ohTrigger(RecalcTrigger,Trigger3M)),NA())</f>
        <v>1.6035164715324512E-2</v>
      </c>
      <c r="N1892" s="52">
        <f>IFERROR(_xll.qlIndexFixing(Index6M,$H1892,TRUE,_xll.ohTrigger(RecalcTrigger,Trigger6M)),NA())</f>
        <v>1.6208413373148337E-2</v>
      </c>
      <c r="O1892" s="52">
        <f>IFERROR(_xll.qlIndexFixing(ONIndex6M,I1892,TRUE,_xll.ohTrigger(RecalcTrigger,Trigger6M)),NA())</f>
        <v>1.6126579248627593E-2</v>
      </c>
      <c r="P1892" s="52">
        <f>IFERROR(_xll.qlIndexFixing(Index1Y,$H1892,TRUE,_xll.ohTrigger(RecalcTrigger,Trigger1Y)),NA())</f>
        <v>1.6573184774977729E-2</v>
      </c>
      <c r="Q1892" s="52">
        <f>IFERROR(_xll.qlIndexFixing(ONIndex1Y,I1892,TRUE,_xll.ohTrigger(RecalcTrigger,Trigger1Y)),NA())</f>
        <v>1.6388033235488209E-2</v>
      </c>
    </row>
    <row r="1893" spans="2:17" x14ac:dyDescent="0.2">
      <c r="B1893" s="46" t="s">
        <v>42</v>
      </c>
      <c r="D1893" s="49">
        <f>_xll.qlCalendarAdvance(Calendar,$D1892,B1893,"f",FALSE)</f>
        <v>52643</v>
      </c>
      <c r="E1893" s="49">
        <f>_xll.qlInterestRateIndexValueDate(IndexON,D1893)</f>
        <v>52643</v>
      </c>
      <c r="F1893" s="52">
        <f>IFERROR(_xll.qlIndexFixing(IndexON,D1893,TRUE,_xll.ohTrigger(RecalcTrigger,TriggerON)),NA())</f>
        <v>1.5721866466620327E-2</v>
      </c>
      <c r="H1893" s="49">
        <f>_xll.qlCalendarAdvance(Calendar,$H1892,B1893,"f",FALSE)</f>
        <v>52643</v>
      </c>
      <c r="I1893" s="49">
        <f>_xll.qlInterestRateIndexValueDate(Index1M,$H1893)</f>
        <v>52645</v>
      </c>
      <c r="J1893" s="52">
        <f>IFERROR(_xll.qlIndexFixing(Index1M,$H1893,TRUE,_xll.ohTrigger(RecalcTrigger,Trigger1M)),NA())</f>
        <v>1.5830204674252921E-2</v>
      </c>
      <c r="K1893" s="52">
        <f>IFERROR(_xll.qlIndexFixing(ONIndex1M,I1893,TRUE,_xll.ohTrigger(RecalcTrigger,Trigger1M)),NA())</f>
        <v>1.581883559159003E-2</v>
      </c>
      <c r="L1893" s="52">
        <f>IFERROR(_xll.qlIndexFixing(Index3M,H1893,TRUE,_xll.ohTrigger(RecalcTrigger,Trigger3M)),NA())</f>
        <v>1.6073440230803371E-2</v>
      </c>
      <c r="M1893" s="52">
        <f>IFERROR(_xll.qlIndexFixing(ONIndex3M,I1893,TRUE,_xll.ohTrigger(RecalcTrigger,Trigger3M)),NA())</f>
        <v>1.6035992571508118E-2</v>
      </c>
      <c r="N1893" s="52">
        <f>IFERROR(_xll.qlIndexFixing(Index6M,$H1893,TRUE,_xll.ohTrigger(RecalcTrigger,Trigger6M)),NA())</f>
        <v>1.6209871297876093E-2</v>
      </c>
      <c r="O1893" s="52">
        <f>IFERROR(_xll.qlIndexFixing(ONIndex6M,I1893,TRUE,_xll.ohTrigger(RecalcTrigger,Trigger6M)),NA())</f>
        <v>1.6127637903551317E-2</v>
      </c>
      <c r="P1893" s="52">
        <f>IFERROR(_xll.qlIndexFixing(Index1Y,$H1893,TRUE,_xll.ohTrigger(RecalcTrigger,Trigger1Y)),NA())</f>
        <v>1.6575571683550696E-2</v>
      </c>
      <c r="Q1893" s="52">
        <f>IFERROR(_xll.qlIndexFixing(ONIndex1Y,I1893,TRUE,_xll.ohTrigger(RecalcTrigger,Trigger1Y)),NA())</f>
        <v>1.6388884334199716E-2</v>
      </c>
    </row>
    <row r="1894" spans="2:17" x14ac:dyDescent="0.2">
      <c r="B1894" s="46" t="s">
        <v>42</v>
      </c>
      <c r="D1894" s="49">
        <f>_xll.qlCalendarAdvance(Calendar,$D1893,B1894,"f",FALSE)</f>
        <v>52650</v>
      </c>
      <c r="E1894" s="49">
        <f>_xll.qlInterestRateIndexValueDate(IndexON,D1894)</f>
        <v>52650</v>
      </c>
      <c r="F1894" s="52">
        <f>IFERROR(_xll.qlIndexFixing(IndexON,D1894,TRUE,_xll.ohTrigger(RecalcTrigger,TriggerON)),NA())</f>
        <v>1.5722950865750818E-2</v>
      </c>
      <c r="H1894" s="49">
        <f>_xll.qlCalendarAdvance(Calendar,$H1893,B1894,"f",FALSE)</f>
        <v>52650</v>
      </c>
      <c r="I1894" s="49">
        <f>_xll.qlInterestRateIndexValueDate(Index1M,$H1894)</f>
        <v>52652</v>
      </c>
      <c r="J1894" s="52">
        <f>IFERROR(_xll.qlIndexFixing(Index1M,$H1894,TRUE,_xll.ohTrigger(RecalcTrigger,Trigger1M)),NA())</f>
        <v>1.5831365596323119E-2</v>
      </c>
      <c r="K1894" s="52">
        <f>IFERROR(_xll.qlIndexFixing(ONIndex1M,I1894,TRUE,_xll.ohTrigger(RecalcTrigger,Trigger1M)),NA())</f>
        <v>1.5819960717742276E-2</v>
      </c>
      <c r="L1894" s="52">
        <f>IFERROR(_xll.qlIndexFixing(Index3M,H1894,TRUE,_xll.ohTrigger(RecalcTrigger,Trigger3M)),NA())</f>
        <v>1.6074479400015385E-2</v>
      </c>
      <c r="M1894" s="52">
        <f>IFERROR(_xll.qlIndexFixing(ONIndex3M,I1894,TRUE,_xll.ohTrigger(RecalcTrigger,Trigger3M)),NA())</f>
        <v>1.6036850654792545E-2</v>
      </c>
      <c r="N1894" s="52">
        <f>IFERROR(_xll.qlIndexFixing(Index6M,$H1894,TRUE,_xll.ohTrigger(RecalcTrigger,Trigger6M)),NA())</f>
        <v>1.6211361175034879E-2</v>
      </c>
      <c r="O1894" s="52">
        <f>IFERROR(_xll.qlIndexFixing(ONIndex6M,I1894,TRUE,_xll.ohTrigger(RecalcTrigger,Trigger6M)),NA())</f>
        <v>1.612872730779813E-2</v>
      </c>
      <c r="P1894" s="52">
        <f>IFERROR(_xll.qlIndexFixing(Index1Y,$H1894,TRUE,_xll.ohTrigger(RecalcTrigger,Trigger1Y)),NA())</f>
        <v>1.6578019205819899E-2</v>
      </c>
      <c r="Q1894" s="52">
        <f>IFERROR(_xll.qlIndexFixing(ONIndex1Y,I1894,TRUE,_xll.ohTrigger(RecalcTrigger,Trigger1Y)),NA())</f>
        <v>1.6389791389190833E-2</v>
      </c>
    </row>
    <row r="1895" spans="2:17" x14ac:dyDescent="0.2">
      <c r="B1895" s="46" t="s">
        <v>42</v>
      </c>
      <c r="D1895" s="49">
        <f>_xll.qlCalendarAdvance(Calendar,$D1894,B1895,"f",FALSE)</f>
        <v>52657</v>
      </c>
      <c r="E1895" s="49">
        <f>_xll.qlInterestRateIndexValueDate(IndexON,D1895)</f>
        <v>52657</v>
      </c>
      <c r="F1895" s="52">
        <f>IFERROR(_xll.qlIndexFixing(IndexON,D1895,TRUE,_xll.ohTrigger(RecalcTrigger,TriggerON)),NA())</f>
        <v>1.5724068601574714E-2</v>
      </c>
      <c r="H1895" s="49">
        <f>_xll.qlCalendarAdvance(Calendar,$H1894,B1895,"f",FALSE)</f>
        <v>52657</v>
      </c>
      <c r="I1895" s="49">
        <f>_xll.qlInterestRateIndexValueDate(Index1M,$H1895)</f>
        <v>52659</v>
      </c>
      <c r="J1895" s="52">
        <f>IFERROR(_xll.qlIndexFixing(Index1M,$H1895,TRUE,_xll.ohTrigger(RecalcTrigger,Trigger1M)),NA())</f>
        <v>1.5833855598613167E-2</v>
      </c>
      <c r="K1895" s="52">
        <f>IFERROR(_xll.qlIndexFixing(ONIndex1M,I1895,TRUE,_xll.ohTrigger(RecalcTrigger,Trigger1M)),NA())</f>
        <v>1.5821109856206661E-2</v>
      </c>
      <c r="L1895" s="52">
        <f>IFERROR(_xll.qlIndexFixing(Index3M,H1895,TRUE,_xll.ohTrigger(RecalcTrigger,Trigger3M)),NA())</f>
        <v>1.6076431349370077E-2</v>
      </c>
      <c r="M1895" s="52">
        <f>IFERROR(_xll.qlIndexFixing(ONIndex3M,I1895,TRUE,_xll.ohTrigger(RecalcTrigger,Trigger3M)),NA())</f>
        <v>1.6037739044074684E-2</v>
      </c>
      <c r="N1895" s="52">
        <f>IFERROR(_xll.qlIndexFixing(Index6M,$H1895,TRUE,_xll.ohTrigger(RecalcTrigger,Trigger6M)),NA())</f>
        <v>1.6214820539468329E-2</v>
      </c>
      <c r="O1895" s="52">
        <f>IFERROR(_xll.qlIndexFixing(ONIndex6M,I1895,TRUE,_xll.ohTrigger(RecalcTrigger,Trigger6M)),NA())</f>
        <v>1.6129847538026709E-2</v>
      </c>
      <c r="P1895" s="52">
        <f>IFERROR(_xll.qlIndexFixing(Index1Y,$H1895,TRUE,_xll.ohTrigger(RecalcTrigger,Trigger1Y)),NA())</f>
        <v>1.6578732147037763E-2</v>
      </c>
      <c r="Q1895" s="52">
        <f>IFERROR(_xll.qlIndexFixing(ONIndex1Y,I1895,TRUE,_xll.ohTrigger(RecalcTrigger,Trigger1Y)),NA())</f>
        <v>1.6390754542587871E-2</v>
      </c>
    </row>
    <row r="1896" spans="2:17" x14ac:dyDescent="0.2">
      <c r="B1896" s="46" t="s">
        <v>42</v>
      </c>
      <c r="D1896" s="49">
        <f>_xll.qlCalendarAdvance(Calendar,$D1895,B1896,"f",FALSE)</f>
        <v>52664</v>
      </c>
      <c r="E1896" s="49">
        <f>_xll.qlInterestRateIndexValueDate(IndexON,D1896)</f>
        <v>52664</v>
      </c>
      <c r="F1896" s="52">
        <f>IFERROR(_xll.qlIndexFixing(IndexON,D1896,TRUE,_xll.ohTrigger(RecalcTrigger,TriggerON)),NA())</f>
        <v>1.5725219763940146E-2</v>
      </c>
      <c r="H1896" s="49">
        <f>_xll.qlCalendarAdvance(Calendar,$H1895,B1896,"f",FALSE)</f>
        <v>52664</v>
      </c>
      <c r="I1896" s="49">
        <f>_xll.qlInterestRateIndexValueDate(Index1M,$H1896)</f>
        <v>52666</v>
      </c>
      <c r="J1896" s="52">
        <f>IFERROR(_xll.qlIndexFixing(Index1M,$H1896,TRUE,_xll.ohTrigger(RecalcTrigger,Trigger1M)),NA())</f>
        <v>1.5835070214026414E-2</v>
      </c>
      <c r="K1896" s="52">
        <f>IFERROR(_xll.qlIndexFixing(ONIndex1M,I1896,TRUE,_xll.ohTrigger(RecalcTrigger,Trigger1M)),NA())</f>
        <v>1.5822283070612286E-2</v>
      </c>
      <c r="L1896" s="52">
        <f>IFERROR(_xll.qlIndexFixing(Index3M,H1896,TRUE,_xll.ohTrigger(RecalcTrigger,Trigger3M)),NA())</f>
        <v>1.6077536917924174E-2</v>
      </c>
      <c r="M1896" s="52">
        <f>IFERROR(_xll.qlIndexFixing(ONIndex3M,I1896,TRUE,_xll.ohTrigger(RecalcTrigger,Trigger3M)),NA())</f>
        <v>1.6038657817771806E-2</v>
      </c>
      <c r="N1896" s="52">
        <f>IFERROR(_xll.qlIndexFixing(Index6M,$H1896,TRUE,_xll.ohTrigger(RecalcTrigger,Trigger6M)),NA())</f>
        <v>1.621638411698869E-2</v>
      </c>
      <c r="O1896" s="52">
        <f>IFERROR(_xll.qlIndexFixing(ONIndex6M,I1896,TRUE,_xll.ohTrigger(RecalcTrigger,Trigger6M)),NA())</f>
        <v>1.6130998670496055E-2</v>
      </c>
      <c r="P1896" s="52">
        <f>IFERROR(_xll.qlIndexFixing(Index1Y,$H1896,TRUE,_xll.ohTrigger(RecalcTrigger,Trigger1Y)),NA())</f>
        <v>1.6581287647924391E-2</v>
      </c>
      <c r="Q1896" s="52">
        <f>IFERROR(_xll.qlIndexFixing(ONIndex1Y,I1896,TRUE,_xll.ohTrigger(RecalcTrigger,Trigger1Y)),NA())</f>
        <v>1.639177393651714E-2</v>
      </c>
    </row>
    <row r="1897" spans="2:17" x14ac:dyDescent="0.2">
      <c r="B1897" s="46" t="s">
        <v>42</v>
      </c>
      <c r="D1897" s="49">
        <f>_xll.qlCalendarAdvance(Calendar,$D1896,B1897,"f",FALSE)</f>
        <v>52671</v>
      </c>
      <c r="E1897" s="49">
        <f>_xll.qlInterestRateIndexValueDate(IndexON,D1897)</f>
        <v>52671</v>
      </c>
      <c r="F1897" s="52">
        <f>IFERROR(_xll.qlIndexFixing(IndexON,D1897,TRUE,_xll.ohTrigger(RecalcTrigger,TriggerON)),NA())</f>
        <v>1.5726404443494602E-2</v>
      </c>
      <c r="H1897" s="49">
        <f>_xll.qlCalendarAdvance(Calendar,$H1896,B1897,"f",FALSE)</f>
        <v>52671</v>
      </c>
      <c r="I1897" s="49">
        <f>_xll.qlInterestRateIndexValueDate(Index1M,$H1897)</f>
        <v>52673</v>
      </c>
      <c r="J1897" s="52">
        <f>IFERROR(_xll.qlIndexFixing(Index1M,$H1897,TRUE,_xll.ohTrigger(RecalcTrigger,Trigger1M)),NA())</f>
        <v>1.5836748039049876E-2</v>
      </c>
      <c r="K1897" s="52">
        <f>IFERROR(_xll.qlIndexFixing(ONIndex1M,I1897,TRUE,_xll.ohTrigger(RecalcTrigger,Trigger1M)),NA())</f>
        <v>1.5823480424748126E-2</v>
      </c>
      <c r="L1897" s="52">
        <f>IFERROR(_xll.qlIndexFixing(Index3M,H1897,TRUE,_xll.ohTrigger(RecalcTrigger,Trigger3M)),NA())</f>
        <v>1.6078673542440421E-2</v>
      </c>
      <c r="M1897" s="52">
        <f>IFERROR(_xll.qlIndexFixing(ONIndex3M,I1897,TRUE,_xll.ohTrigger(RecalcTrigger,Trigger3M)),NA())</f>
        <v>1.6039607054780802E-2</v>
      </c>
      <c r="N1897" s="52">
        <f>IFERROR(_xll.qlIndexFixing(Index6M,$H1897,TRUE,_xll.ohTrigger(RecalcTrigger,Trigger6M)),NA())</f>
        <v>1.6217979905918074E-2</v>
      </c>
      <c r="O1897" s="52">
        <f>IFERROR(_xll.qlIndexFixing(ONIndex6M,I1897,TRUE,_xll.ohTrigger(RecalcTrigger,Trigger6M)),NA())</f>
        <v>1.6132180781465166E-2</v>
      </c>
      <c r="P1897" s="52">
        <f>IFERROR(_xll.qlIndexFixing(Index1Y,$H1897,TRUE,_xll.ohTrigger(RecalcTrigger,Trigger1Y)),NA())</f>
        <v>1.6583904157964912E-2</v>
      </c>
      <c r="Q1897" s="52">
        <f>IFERROR(_xll.qlIndexFixing(ONIndex1Y,I1897,TRUE,_xll.ohTrigger(RecalcTrigger,Trigger1Y)),NA())</f>
        <v>1.6392849713104951E-2</v>
      </c>
    </row>
    <row r="1898" spans="2:17" x14ac:dyDescent="0.2">
      <c r="B1898" s="46" t="s">
        <v>42</v>
      </c>
      <c r="D1898" s="49">
        <f>_xll.qlCalendarAdvance(Calendar,$D1897,B1898,"f",FALSE)</f>
        <v>52678</v>
      </c>
      <c r="E1898" s="49">
        <f>_xll.qlInterestRateIndexValueDate(IndexON,D1898)</f>
        <v>52678</v>
      </c>
      <c r="F1898" s="52">
        <f>IFERROR(_xll.qlIndexFixing(IndexON,D1898,TRUE,_xll.ohTrigger(RecalcTrigger,TriggerON)),NA())</f>
        <v>1.5727622730246082E-2</v>
      </c>
      <c r="H1898" s="49">
        <f>_xll.qlCalendarAdvance(Calendar,$H1897,B1898,"f",FALSE)</f>
        <v>52678</v>
      </c>
      <c r="I1898" s="49">
        <f>_xll.qlInterestRateIndexValueDate(Index1M,$H1898)</f>
        <v>52680</v>
      </c>
      <c r="J1898" s="52">
        <f>IFERROR(_xll.qlIndexFixing(Index1M,$H1898,TRUE,_xll.ohTrigger(RecalcTrigger,Trigger1M)),NA())</f>
        <v>1.5837572341324269E-2</v>
      </c>
      <c r="K1898" s="52">
        <f>IFERROR(_xll.qlIndexFixing(ONIndex1M,I1898,TRUE,_xll.ohTrigger(RecalcTrigger,Trigger1M)),NA())</f>
        <v>1.5824701982163347E-2</v>
      </c>
      <c r="L1898" s="52">
        <f>IFERROR(_xll.qlIndexFixing(Index3M,H1898,TRUE,_xll.ohTrigger(RecalcTrigger,Trigger3M)),NA())</f>
        <v>1.6079841301982527E-2</v>
      </c>
      <c r="M1898" s="52">
        <f>IFERROR(_xll.qlIndexFixing(ONIndex3M,I1898,TRUE,_xll.ohTrigger(RecalcTrigger,Trigger3M)),NA())</f>
        <v>1.6040586833678816E-2</v>
      </c>
      <c r="N1898" s="52">
        <f>IFERROR(_xll.qlIndexFixing(Index6M,$H1898,TRUE,_xll.ohTrigger(RecalcTrigger,Trigger6M)),NA())</f>
        <v>1.6219607983327736E-2</v>
      </c>
      <c r="O1898" s="52">
        <f>IFERROR(_xll.qlIndexFixing(ONIndex6M,I1898,TRUE,_xll.ohTrigger(RecalcTrigger,Trigger6M)),NA())</f>
        <v>1.613339394743285E-2</v>
      </c>
      <c r="P1898" s="52">
        <f>IFERROR(_xll.qlIndexFixing(Index1Y,$H1898,TRUE,_xll.ohTrigger(RecalcTrigger,Trigger1Y)),NA())</f>
        <v>1.6586581822142312E-2</v>
      </c>
      <c r="Q1898" s="52">
        <f>IFERROR(_xll.qlIndexFixing(ONIndex1Y,I1898,TRUE,_xll.ohTrigger(RecalcTrigger,Trigger1Y)),NA())</f>
        <v>1.6393982014477615E-2</v>
      </c>
    </row>
    <row r="1899" spans="2:17" x14ac:dyDescent="0.2">
      <c r="B1899" s="46" t="s">
        <v>42</v>
      </c>
      <c r="D1899" s="49">
        <f>_xll.qlCalendarAdvance(Calendar,$D1898,B1899,"f",FALSE)</f>
        <v>52685</v>
      </c>
      <c r="E1899" s="49">
        <f>_xll.qlInterestRateIndexValueDate(IndexON,D1899)</f>
        <v>52685</v>
      </c>
      <c r="F1899" s="52">
        <f>IFERROR(_xll.qlIndexFixing(IndexON,D1899,TRUE,_xll.ohTrigger(RecalcTrigger,TriggerON)),NA())</f>
        <v>1.572887471460227E-2</v>
      </c>
      <c r="H1899" s="49">
        <f>_xll.qlCalendarAdvance(Calendar,$H1898,B1899,"f",FALSE)</f>
        <v>52685</v>
      </c>
      <c r="I1899" s="49">
        <f>_xll.qlInterestRateIndexValueDate(Index1M,$H1899)</f>
        <v>52687</v>
      </c>
      <c r="J1899" s="52">
        <f>IFERROR(_xll.qlIndexFixing(Index1M,$H1899,TRUE,_xll.ohTrigger(RecalcTrigger,Trigger1M)),NA())</f>
        <v>1.5837533478635597E-2</v>
      </c>
      <c r="K1899" s="52">
        <f>IFERROR(_xll.qlIndexFixing(ONIndex1M,I1899,TRUE,_xll.ohTrigger(RecalcTrigger,Trigger1M)),NA())</f>
        <v>1.5825947806886731E-2</v>
      </c>
      <c r="L1899" s="52">
        <f>IFERROR(_xll.qlIndexFixing(Index3M,H1899,TRUE,_xll.ohTrigger(RecalcTrigger,Trigger3M)),NA())</f>
        <v>1.6080590063079474E-2</v>
      </c>
      <c r="M1899" s="52">
        <f>IFERROR(_xll.qlIndexFixing(ONIndex3M,I1899,TRUE,_xll.ohTrigger(RecalcTrigger,Trigger3M)),NA())</f>
        <v>1.6041597233362737E-2</v>
      </c>
      <c r="N1899" s="52">
        <f>IFERROR(_xll.qlIndexFixing(Index6M,$H1899,TRUE,_xll.ohTrigger(RecalcTrigger,Trigger6M)),NA())</f>
        <v>1.6219786144820038E-2</v>
      </c>
      <c r="O1899" s="52">
        <f>IFERROR(_xll.qlIndexFixing(ONIndex6M,I1899,TRUE,_xll.ohTrigger(RecalcTrigger,Trigger6M)),NA())</f>
        <v>1.6134638244658106E-2</v>
      </c>
      <c r="P1899" s="52">
        <f>IFERROR(_xll.qlIndexFixing(Index1Y,$H1899,TRUE,_xll.ohTrigger(RecalcTrigger,Trigger1Y)),NA())</f>
        <v>1.6589320785452059E-2</v>
      </c>
      <c r="Q1899" s="52">
        <f>IFERROR(_xll.qlIndexFixing(ONIndex1Y,I1899,TRUE,_xll.ohTrigger(RecalcTrigger,Trigger1Y)),NA())</f>
        <v>1.6395170982761442E-2</v>
      </c>
    </row>
    <row r="1900" spans="2:17" x14ac:dyDescent="0.2">
      <c r="B1900" s="46" t="s">
        <v>42</v>
      </c>
      <c r="D1900" s="49">
        <f>_xll.qlCalendarAdvance(Calendar,$D1899,B1900,"f",FALSE)</f>
        <v>52692</v>
      </c>
      <c r="E1900" s="49">
        <f>_xll.qlInterestRateIndexValueDate(IndexON,D1900)</f>
        <v>52692</v>
      </c>
      <c r="F1900" s="52">
        <f>IFERROR(_xll.qlIndexFixing(IndexON,D1900,TRUE,_xll.ohTrigger(RecalcTrigger,TriggerON)),NA())</f>
        <v>1.573016048689091E-2</v>
      </c>
      <c r="H1900" s="49">
        <f>_xll.qlCalendarAdvance(Calendar,$H1899,B1900,"f",FALSE)</f>
        <v>52692</v>
      </c>
      <c r="I1900" s="49">
        <f>_xll.qlInterestRateIndexValueDate(Index1M,$H1900)</f>
        <v>52694</v>
      </c>
      <c r="J1900" s="52">
        <f>IFERROR(_xll.qlIndexFixing(Index1M,$H1900,TRUE,_xll.ohTrigger(RecalcTrigger,Trigger1M)),NA())</f>
        <v>1.5840172089358617E-2</v>
      </c>
      <c r="K1900" s="52">
        <f>IFERROR(_xll.qlIndexFixing(ONIndex1M,I1900,TRUE,_xll.ohTrigger(RecalcTrigger,Trigger1M)),NA())</f>
        <v>1.5827217962307571E-2</v>
      </c>
      <c r="L1900" s="52">
        <f>IFERROR(_xll.qlIndexFixing(Index3M,H1900,TRUE,_xll.ohTrigger(RecalcTrigger,Trigger3M)),NA())</f>
        <v>1.6081818024975159E-2</v>
      </c>
      <c r="M1900" s="52">
        <f>IFERROR(_xll.qlIndexFixing(ONIndex3M,I1900,TRUE,_xll.ohTrigger(RecalcTrigger,Trigger3M)),NA())</f>
        <v>1.6042638332569581E-2</v>
      </c>
      <c r="N1900" s="52">
        <f>IFERROR(_xll.qlIndexFixing(Index6M,$H1900,TRUE,_xll.ohTrigger(RecalcTrigger,Trigger6M)),NA())</f>
        <v>1.6221471772498133E-2</v>
      </c>
      <c r="O1900" s="52">
        <f>IFERROR(_xll.qlIndexFixing(ONIndex6M,I1900,TRUE,_xll.ohTrigger(RecalcTrigger,Trigger6M)),NA())</f>
        <v>1.6135913749559805E-2</v>
      </c>
      <c r="P1900" s="52">
        <f>IFERROR(_xll.qlIndexFixing(Index1Y,$H1900,TRUE,_xll.ohTrigger(RecalcTrigger,Trigger1Y)),NA())</f>
        <v>1.6594607662367977E-2</v>
      </c>
      <c r="Q1900" s="52">
        <f>IFERROR(_xll.qlIndexFixing(ONIndex1Y,I1900,TRUE,_xll.ohTrigger(RecalcTrigger,Trigger1Y)),NA())</f>
        <v>1.6396416760082744E-2</v>
      </c>
    </row>
    <row r="1901" spans="2:17" x14ac:dyDescent="0.2">
      <c r="B1901" s="46" t="s">
        <v>42</v>
      </c>
      <c r="D1901" s="49">
        <f>_xll.qlCalendarAdvance(Calendar,$D1900,B1901,"f",FALSE)</f>
        <v>52699</v>
      </c>
      <c r="E1901" s="49">
        <f>_xll.qlInterestRateIndexValueDate(IndexON,D1901)</f>
        <v>52699</v>
      </c>
      <c r="F1901" s="52">
        <f>IFERROR(_xll.qlIndexFixing(IndexON,D1901,TRUE,_xll.ohTrigger(RecalcTrigger,TriggerON)),NA())</f>
        <v>1.5731480137199938E-2</v>
      </c>
      <c r="H1901" s="49">
        <f>_xll.qlCalendarAdvance(Calendar,$H1900,B1901,"f",FALSE)</f>
        <v>52699</v>
      </c>
      <c r="I1901" s="49">
        <f>_xll.qlInterestRateIndexValueDate(Index1M,$H1901)</f>
        <v>52701</v>
      </c>
      <c r="J1901" s="52">
        <f>IFERROR(_xll.qlIndexFixing(Index1M,$H1901,TRUE,_xll.ohTrigger(RecalcTrigger,Trigger1M)),NA())</f>
        <v>1.5841508730691234E-2</v>
      </c>
      <c r="K1901" s="52">
        <f>IFERROR(_xll.qlIndexFixing(ONIndex1M,I1901,TRUE,_xll.ohTrigger(RecalcTrigger,Trigger1M)),NA())</f>
        <v>1.5828886873316961E-2</v>
      </c>
      <c r="L1901" s="52">
        <f>IFERROR(_xll.qlIndexFixing(Index3M,H1901,TRUE,_xll.ohTrigger(RecalcTrigger,Trigger3M)),NA())</f>
        <v>1.60830773520424E-2</v>
      </c>
      <c r="M1901" s="52">
        <f>IFERROR(_xll.qlIndexFixing(ONIndex3M,I1901,TRUE,_xll.ohTrigger(RecalcTrigger,Trigger3M)),NA())</f>
        <v>1.6044022124530599E-2</v>
      </c>
      <c r="N1901" s="52">
        <f>IFERROR(_xll.qlIndexFixing(Index6M,$H1901,TRUE,_xll.ohTrigger(RecalcTrigger,Trigger6M)),NA())</f>
        <v>1.6223189898964586E-2</v>
      </c>
      <c r="O1901" s="52">
        <f>IFERROR(_xll.qlIndexFixing(ONIndex6M,I1901,TRUE,_xll.ohTrigger(RecalcTrigger,Trigger6M)),NA())</f>
        <v>1.6137599663448299E-2</v>
      </c>
      <c r="P1901" s="52">
        <f>IFERROR(_xll.qlIndexFixing(Index1Y,$H1901,TRUE,_xll.ohTrigger(RecalcTrigger,Trigger1Y)),NA())</f>
        <v>1.6594983189518128E-2</v>
      </c>
      <c r="Q1901" s="52">
        <f>IFERROR(_xll.qlIndexFixing(ONIndex1Y,I1901,TRUE,_xll.ohTrigger(RecalcTrigger,Trigger1Y)),NA())</f>
        <v>1.6398102177088703E-2</v>
      </c>
    </row>
    <row r="1902" spans="2:17" x14ac:dyDescent="0.2">
      <c r="B1902" s="46" t="s">
        <v>42</v>
      </c>
      <c r="D1902" s="49">
        <f>_xll.qlCalendarAdvance(Calendar,$D1901,B1902,"f",FALSE)</f>
        <v>52706</v>
      </c>
      <c r="E1902" s="49">
        <f>_xll.qlInterestRateIndexValueDate(IndexON,D1902)</f>
        <v>52706</v>
      </c>
      <c r="F1902" s="52">
        <f>IFERROR(_xll.qlIndexFixing(IndexON,D1902,TRUE,_xll.ohTrigger(RecalcTrigger,TriggerON)),NA())</f>
        <v>1.5732833755937037E-2</v>
      </c>
      <c r="H1902" s="49">
        <f>_xll.qlCalendarAdvance(Calendar,$H1901,B1902,"f",FALSE)</f>
        <v>52706</v>
      </c>
      <c r="I1902" s="49">
        <f>_xll.qlInterestRateIndexValueDate(Index1M,$H1902)</f>
        <v>52708</v>
      </c>
      <c r="J1902" s="52">
        <f>IFERROR(_xll.qlIndexFixing(Index1M,$H1902,TRUE,_xll.ohTrigger(RecalcTrigger,Trigger1M)),NA())</f>
        <v>1.5842869968651085E-2</v>
      </c>
      <c r="K1902" s="52">
        <f>IFERROR(_xll.qlIndexFixing(ONIndex1M,I1902,TRUE,_xll.ohTrigger(RecalcTrigger,Trigger1M)),NA())</f>
        <v>1.5829831520637327E-2</v>
      </c>
      <c r="L1902" s="52">
        <f>IFERROR(_xll.qlIndexFixing(Index3M,H1902,TRUE,_xll.ohTrigger(RecalcTrigger,Trigger3M)),NA())</f>
        <v>1.6084368123343233E-2</v>
      </c>
      <c r="M1902" s="52">
        <f>IFERROR(_xll.qlIndexFixing(ONIndex3M,I1902,TRUE,_xll.ohTrigger(RecalcTrigger,Trigger3M)),NA())</f>
        <v>1.6044812943940556E-2</v>
      </c>
      <c r="N1902" s="52">
        <f>IFERROR(_xll.qlIndexFixing(Index6M,$H1902,TRUE,_xll.ohTrigger(RecalcTrigger,Trigger6M)),NA())</f>
        <v>1.6224940601285622E-2</v>
      </c>
      <c r="O1902" s="52">
        <f>IFERROR(_xll.qlIndexFixing(ONIndex6M,I1902,TRUE,_xll.ohTrigger(RecalcTrigger,Trigger6M)),NA())</f>
        <v>1.61385586875884E-2</v>
      </c>
      <c r="P1902" s="52">
        <f>IFERROR(_xll.qlIndexFixing(Index1Y,$H1902,TRUE,_xll.ohTrigger(RecalcTrigger,Trigger1Y)),NA())</f>
        <v>1.6597906920329992E-2</v>
      </c>
      <c r="Q1902" s="52">
        <f>IFERROR(_xll.qlIndexFixing(ONIndex1Y,I1902,TRUE,_xll.ohTrigger(RecalcTrigger,Trigger1Y)),NA())</f>
        <v>1.6399079310343012E-2</v>
      </c>
    </row>
    <row r="1903" spans="2:17" x14ac:dyDescent="0.2">
      <c r="B1903" s="46" t="s">
        <v>42</v>
      </c>
      <c r="D1903" s="49">
        <f>_xll.qlCalendarAdvance(Calendar,$D1902,B1903,"f",FALSE)</f>
        <v>52713</v>
      </c>
      <c r="E1903" s="49">
        <f>_xll.qlInterestRateIndexValueDate(IndexON,D1903)</f>
        <v>52713</v>
      </c>
      <c r="F1903" s="52">
        <f>IFERROR(_xll.qlIndexFixing(IndexON,D1903,TRUE,_xll.ohTrigger(RecalcTrigger,TriggerON)),NA())</f>
        <v>1.5734221433270079E-2</v>
      </c>
      <c r="H1903" s="49">
        <f>_xll.qlCalendarAdvance(Calendar,$H1902,B1903,"f",FALSE)</f>
        <v>52713</v>
      </c>
      <c r="I1903" s="49">
        <f>_xll.qlInterestRateIndexValueDate(Index1M,$H1903)</f>
        <v>52715</v>
      </c>
      <c r="J1903" s="52">
        <f>IFERROR(_xll.qlIndexFixing(Index1M,$H1903,TRUE,_xll.ohTrigger(RecalcTrigger,Trigger1M)),NA())</f>
        <v>1.5844255867062118E-2</v>
      </c>
      <c r="K1903" s="52">
        <f>IFERROR(_xll.qlIndexFixing(ONIndex1M,I1903,TRUE,_xll.ohTrigger(RecalcTrigger,Trigger1M)),NA())</f>
        <v>1.5831175050964319E-2</v>
      </c>
      <c r="L1903" s="52">
        <f>IFERROR(_xll.qlIndexFixing(Index3M,H1903,TRUE,_xll.ohTrigger(RecalcTrigger,Trigger3M)),NA())</f>
        <v>1.6085690417940564E-2</v>
      </c>
      <c r="M1903" s="52">
        <f>IFERROR(_xll.qlIndexFixing(ONIndex3M,I1903,TRUE,_xll.ohTrigger(RecalcTrigger,Trigger3M)),NA())</f>
        <v>1.6045946613658657E-2</v>
      </c>
      <c r="N1903" s="52">
        <f>IFERROR(_xll.qlIndexFixing(Index6M,$H1903,TRUE,_xll.ohTrigger(RecalcTrigger,Trigger6M)),NA())</f>
        <v>1.6226723956530523E-2</v>
      </c>
      <c r="O1903" s="52">
        <f>IFERROR(_xll.qlIndexFixing(ONIndex6M,I1903,TRUE,_xll.ohTrigger(RecalcTrigger,Trigger6M)),NA())</f>
        <v>1.6139928273632975E-2</v>
      </c>
      <c r="P1903" s="52">
        <f>IFERROR(_xll.qlIndexFixing(Index1Y,$H1903,TRUE,_xll.ohTrigger(RecalcTrigger,Trigger1Y)),NA())</f>
        <v>1.6600892530387476E-2</v>
      </c>
      <c r="Q1903" s="52">
        <f>IFERROR(_xll.qlIndexFixing(ONIndex1Y,I1903,TRUE,_xll.ohTrigger(RecalcTrigger,Trigger1Y)),NA())</f>
        <v>1.64004963675346E-2</v>
      </c>
    </row>
    <row r="1904" spans="2:17" x14ac:dyDescent="0.2">
      <c r="B1904" s="46" t="s">
        <v>42</v>
      </c>
      <c r="D1904" s="49">
        <f>_xll.qlCalendarAdvance(Calendar,$D1903,B1904,"f",FALSE)</f>
        <v>52720</v>
      </c>
      <c r="E1904" s="49">
        <f>_xll.qlInterestRateIndexValueDate(IndexON,D1904)</f>
        <v>52720</v>
      </c>
      <c r="F1904" s="52">
        <f>IFERROR(_xll.qlIndexFixing(IndexON,D1904,TRUE,_xll.ohTrigger(RecalcTrigger,TriggerON)),NA())</f>
        <v>1.5735643259606746E-2</v>
      </c>
      <c r="H1904" s="49">
        <f>_xll.qlCalendarAdvance(Calendar,$H1903,B1904,"f",FALSE)</f>
        <v>52720</v>
      </c>
      <c r="I1904" s="49">
        <f>_xll.qlInterestRateIndexValueDate(Index1M,$H1904)</f>
        <v>52722</v>
      </c>
      <c r="J1904" s="52">
        <f>IFERROR(_xll.qlIndexFixing(Index1M,$H1904,TRUE,_xll.ohTrigger(RecalcTrigger,Trigger1M)),NA())</f>
        <v>1.5845666489735788E-2</v>
      </c>
      <c r="K1904" s="52">
        <f>IFERROR(_xll.qlIndexFixing(ONIndex1M,I1904,TRUE,_xll.ohTrigger(RecalcTrigger,Trigger1M)),NA())</f>
        <v>1.5832543167064728E-2</v>
      </c>
      <c r="L1904" s="52">
        <f>IFERROR(_xll.qlIndexFixing(Index3M,H1904,TRUE,_xll.ohTrigger(RecalcTrigger,Trigger3M)),NA())</f>
        <v>1.6087506122433037E-2</v>
      </c>
      <c r="M1904" s="52">
        <f>IFERROR(_xll.qlIndexFixing(ONIndex3M,I1904,TRUE,_xll.ohTrigger(RecalcTrigger,Trigger3M)),NA())</f>
        <v>1.6047111297607941E-2</v>
      </c>
      <c r="N1904" s="52">
        <f>IFERROR(_xll.qlIndexFixing(Index6M,$H1904,TRUE,_xll.ohTrigger(RecalcTrigger,Trigger6M)),NA())</f>
        <v>1.6230058822087716E-2</v>
      </c>
      <c r="O1904" s="52">
        <f>IFERROR(_xll.qlIndexFixing(ONIndex6M,I1904,TRUE,_xll.ohTrigger(RecalcTrigger,Trigger6M)),NA())</f>
        <v>1.6141329372629798E-2</v>
      </c>
      <c r="P1904" s="52">
        <f>IFERROR(_xll.qlIndexFixing(Index1Y,$H1904,TRUE,_xll.ohTrigger(RecalcTrigger,Trigger1Y)),NA())</f>
        <v>1.6603940164751089E-2</v>
      </c>
      <c r="Q1904" s="52">
        <f>IFERROR(_xll.qlIndexFixing(ONIndex1Y,I1904,TRUE,_xll.ohTrigger(RecalcTrigger,Trigger1Y)),NA())</f>
        <v>1.640197080218897E-2</v>
      </c>
    </row>
    <row r="1905" spans="2:17" x14ac:dyDescent="0.2">
      <c r="B1905" s="46" t="s">
        <v>42</v>
      </c>
      <c r="D1905" s="49">
        <f>_xll.qlCalendarAdvance(Calendar,$D1904,B1905,"f",FALSE)</f>
        <v>52727</v>
      </c>
      <c r="E1905" s="49">
        <f>_xll.qlInterestRateIndexValueDate(IndexON,D1905)</f>
        <v>52727</v>
      </c>
      <c r="F1905" s="52">
        <f>IFERROR(_xll.qlIndexFixing(IndexON,D1905,TRUE,_xll.ohTrigger(RecalcTrigger,TriggerON)),NA())</f>
        <v>1.5737099325194848E-2</v>
      </c>
      <c r="H1905" s="49">
        <f>_xll.qlCalendarAdvance(Calendar,$H1904,B1905,"f",FALSE)</f>
        <v>52727</v>
      </c>
      <c r="I1905" s="49">
        <f>_xll.qlInterestRateIndexValueDate(Index1M,$H1905)</f>
        <v>52729</v>
      </c>
      <c r="J1905" s="52">
        <f>IFERROR(_xll.qlIndexFixing(Index1M,$H1905,TRUE,_xll.ohTrigger(RecalcTrigger,Trigger1M)),NA())</f>
        <v>1.5847101900486049E-2</v>
      </c>
      <c r="K1905" s="52">
        <f>IFERROR(_xll.qlIndexFixing(ONIndex1M,I1905,TRUE,_xll.ohTrigger(RecalcTrigger,Trigger1M)),NA())</f>
        <v>1.5833935932487719E-2</v>
      </c>
      <c r="L1905" s="52">
        <f>IFERROR(_xll.qlIndexFixing(Index3M,H1905,TRUE,_xll.ohTrigger(RecalcTrigger,Trigger3M)),NA())</f>
        <v>1.6088894041002676E-2</v>
      </c>
      <c r="M1905" s="52">
        <f>IFERROR(_xll.qlIndexFixing(ONIndex3M,I1905,TRUE,_xll.ohTrigger(RecalcTrigger,Trigger3M)),NA())</f>
        <v>1.6048307074605361E-2</v>
      </c>
      <c r="N1905" s="52">
        <f>IFERROR(_xll.qlIndexFixing(Index6M,$H1905,TRUE,_xll.ohTrigger(RecalcTrigger,Trigger6M)),NA())</f>
        <v>1.6231915077009103E-2</v>
      </c>
      <c r="O1905" s="52">
        <f>IFERROR(_xll.qlIndexFixing(ONIndex6M,I1905,TRUE,_xll.ohTrigger(RecalcTrigger,Trigger6M)),NA())</f>
        <v>1.6142762061157612E-2</v>
      </c>
      <c r="P1905" s="52">
        <f>IFERROR(_xll.qlIndexFixing(Index1Y,$H1905,TRUE,_xll.ohTrigger(RecalcTrigger,Trigger1Y)),NA())</f>
        <v>1.6607049968494922E-2</v>
      </c>
      <c r="Q1905" s="52">
        <f>IFERROR(_xll.qlIndexFixing(ONIndex1Y,I1905,TRUE,_xll.ohTrigger(RecalcTrigger,Trigger1Y)),NA())</f>
        <v>1.6403502756512367E-2</v>
      </c>
    </row>
    <row r="1906" spans="2:17" x14ac:dyDescent="0.2">
      <c r="B1906" s="46" t="s">
        <v>42</v>
      </c>
      <c r="D1906" s="49">
        <f>_xll.qlCalendarAdvance(Calendar,$D1905,B1906,"f",FALSE)</f>
        <v>52734</v>
      </c>
      <c r="E1906" s="49">
        <f>_xll.qlInterestRateIndexValueDate(IndexON,D1906)</f>
        <v>52734</v>
      </c>
      <c r="F1906" s="52">
        <f>IFERROR(_xll.qlIndexFixing(IndexON,D1906,TRUE,_xll.ohTrigger(RecalcTrigger,TriggerON)),NA())</f>
        <v>1.5738589720202256E-2</v>
      </c>
      <c r="H1906" s="49">
        <f>_xll.qlCalendarAdvance(Calendar,$H1905,B1906,"f",FALSE)</f>
        <v>52734</v>
      </c>
      <c r="I1906" s="49">
        <f>_xll.qlInterestRateIndexValueDate(Index1M,$H1906)</f>
        <v>52736</v>
      </c>
      <c r="J1906" s="52">
        <f>IFERROR(_xll.qlIndexFixing(Index1M,$H1906,TRUE,_xll.ohTrigger(RecalcTrigger,Trigger1M)),NA())</f>
        <v>1.5848562163131852E-2</v>
      </c>
      <c r="K1906" s="52">
        <f>IFERROR(_xll.qlIndexFixing(ONIndex1M,I1906,TRUE,_xll.ohTrigger(RecalcTrigger,Trigger1M)),NA())</f>
        <v>1.583535341118214E-2</v>
      </c>
      <c r="L1906" s="52">
        <f>IFERROR(_xll.qlIndexFixing(Index3M,H1906,TRUE,_xll.ohTrigger(RecalcTrigger,Trigger3M)),NA())</f>
        <v>1.6090313727135677E-2</v>
      </c>
      <c r="M1906" s="52">
        <f>IFERROR(_xll.qlIndexFixing(ONIndex3M,I1906,TRUE,_xll.ohTrigger(RecalcTrigger,Trigger3M)),NA())</f>
        <v>1.6049534023228063E-2</v>
      </c>
      <c r="N1906" s="52">
        <f>IFERROR(_xll.qlIndexFixing(Index6M,$H1906,TRUE,_xll.ohTrigger(RecalcTrigger,Trigger6M)),NA())</f>
        <v>1.6233804237048691E-2</v>
      </c>
      <c r="O1906" s="52">
        <f>IFERROR(_xll.qlIndexFixing(ONIndex6M,I1906,TRUE,_xll.ohTrigger(RecalcTrigger,Trigger6M)),NA())</f>
        <v>1.614422641539548E-2</v>
      </c>
      <c r="P1906" s="52">
        <f>IFERROR(_xll.qlIndexFixing(Index1Y,$H1906,TRUE,_xll.ohTrigger(RecalcTrigger,Trigger1Y)),NA())</f>
        <v>1.6610222086706202E-2</v>
      </c>
      <c r="Q1906" s="52">
        <f>IFERROR(_xll.qlIndexFixing(ONIndex1Y,I1906,TRUE,_xll.ohTrigger(RecalcTrigger,Trigger1Y)),NA())</f>
        <v>1.6405092372631103E-2</v>
      </c>
    </row>
    <row r="1907" spans="2:17" x14ac:dyDescent="0.2">
      <c r="B1907" s="46" t="s">
        <v>42</v>
      </c>
      <c r="D1907" s="49">
        <f>_xll.qlCalendarAdvance(Calendar,$D1906,B1907,"f",FALSE)</f>
        <v>52741</v>
      </c>
      <c r="E1907" s="49">
        <f>_xll.qlInterestRateIndexValueDate(IndexON,D1907)</f>
        <v>52741</v>
      </c>
      <c r="F1907" s="52">
        <f>IFERROR(_xll.qlIndexFixing(IndexON,D1907,TRUE,_xll.ohTrigger(RecalcTrigger,TriggerON)),NA())</f>
        <v>1.5740114534956717E-2</v>
      </c>
      <c r="H1907" s="49">
        <f>_xll.qlCalendarAdvance(Calendar,$H1906,B1907,"f",FALSE)</f>
        <v>52741</v>
      </c>
      <c r="I1907" s="49">
        <f>_xll.qlInterestRateIndexValueDate(Index1M,$H1907)</f>
        <v>52743</v>
      </c>
      <c r="J1907" s="52">
        <f>IFERROR(_xll.qlIndexFixing(Index1M,$H1907,TRUE,_xll.ohTrigger(RecalcTrigger,Trigger1M)),NA())</f>
        <v>1.5850047341492146E-2</v>
      </c>
      <c r="K1907" s="52">
        <f>IFERROR(_xll.qlIndexFixing(ONIndex1M,I1907,TRUE,_xll.ohTrigger(RecalcTrigger,Trigger1M)),NA())</f>
        <v>1.5836795666777093E-2</v>
      </c>
      <c r="L1907" s="52">
        <f>IFERROR(_xll.qlIndexFixing(Index3M,H1907,TRUE,_xll.ohTrigger(RecalcTrigger,Trigger3M)),NA())</f>
        <v>1.6091765259906181E-2</v>
      </c>
      <c r="M1907" s="52">
        <f>IFERROR(_xll.qlIndexFixing(ONIndex3M,I1907,TRUE,_xll.ohTrigger(RecalcTrigger,Trigger3M)),NA())</f>
        <v>1.6050792222372934E-2</v>
      </c>
      <c r="N1907" s="52">
        <f>IFERROR(_xll.qlIndexFixing(Index6M,$H1907,TRUE,_xll.ohTrigger(RecalcTrigger,Trigger6M)),NA())</f>
        <v>1.6235726379294491E-2</v>
      </c>
      <c r="O1907" s="52">
        <f>IFERROR(_xll.qlIndexFixing(ONIndex6M,I1907,TRUE,_xll.ohTrigger(RecalcTrigger,Trigger6M)),NA())</f>
        <v>1.6145722511762273E-2</v>
      </c>
      <c r="P1907" s="52">
        <f>IFERROR(_xll.qlIndexFixing(Index1Y,$H1907,TRUE,_xll.ohTrigger(RecalcTrigger,Trigger1Y)),NA())</f>
        <v>1.661345666448618E-2</v>
      </c>
      <c r="Q1907" s="52">
        <f>IFERROR(_xll.qlIndexFixing(ONIndex1Y,I1907,TRUE,_xll.ohTrigger(RecalcTrigger,Trigger1Y)),NA())</f>
        <v>1.6406739792591551E-2</v>
      </c>
    </row>
    <row r="1908" spans="2:17" x14ac:dyDescent="0.2">
      <c r="B1908" s="46" t="s">
        <v>42</v>
      </c>
      <c r="D1908" s="49">
        <f>_xll.qlCalendarAdvance(Calendar,$D1907,B1908,"f",FALSE)</f>
        <v>52748</v>
      </c>
      <c r="E1908" s="49">
        <f>_xll.qlInterestRateIndexValueDate(IndexON,D1908)</f>
        <v>52748</v>
      </c>
      <c r="F1908" s="52">
        <f>IFERROR(_xll.qlIndexFixing(IndexON,D1908,TRUE,_xll.ohTrigger(RecalcTrigger,TriggerON)),NA())</f>
        <v>1.5741673859785976E-2</v>
      </c>
      <c r="H1908" s="49">
        <f>_xll.qlCalendarAdvance(Calendar,$H1907,B1908,"f",FALSE)</f>
        <v>52748</v>
      </c>
      <c r="I1908" s="49">
        <f>_xll.qlInterestRateIndexValueDate(Index1M,$H1908)</f>
        <v>52750</v>
      </c>
      <c r="J1908" s="52">
        <f>IFERROR(_xll.qlIndexFixing(Index1M,$H1908,TRUE,_xll.ohTrigger(RecalcTrigger,Trigger1M)),NA())</f>
        <v>1.5851557499378388E-2</v>
      </c>
      <c r="K1908" s="52">
        <f>IFERROR(_xll.qlIndexFixing(ONIndex1M,I1908,TRUE,_xll.ohTrigger(RecalcTrigger,Trigger1M)),NA())</f>
        <v>1.5838262762901678E-2</v>
      </c>
      <c r="L1908" s="52">
        <f>IFERROR(_xll.qlIndexFixing(Index3M,H1908,TRUE,_xll.ohTrigger(RecalcTrigger,Trigger3M)),NA())</f>
        <v>1.6093248718381369E-2</v>
      </c>
      <c r="M1908" s="52">
        <f>IFERROR(_xll.qlIndexFixing(ONIndex3M,I1908,TRUE,_xll.ohTrigger(RecalcTrigger,Trigger3M)),NA())</f>
        <v>1.605208175061712E-2</v>
      </c>
      <c r="N1908" s="52">
        <f>IFERROR(_xll.qlIndexFixing(Index6M,$H1908,TRUE,_xll.ohTrigger(RecalcTrigger,Trigger6M)),NA())</f>
        <v>1.6236133224132091E-2</v>
      </c>
      <c r="O1908" s="52">
        <f>IFERROR(_xll.qlIndexFixing(ONIndex6M,I1908,TRUE,_xll.ohTrigger(RecalcTrigger,Trigger6M)),NA())</f>
        <v>1.6147250426676862E-2</v>
      </c>
      <c r="P1908" s="52">
        <f>IFERROR(_xll.qlIndexFixing(Index1Y,$H1908,TRUE,_xll.ohTrigger(RecalcTrigger,Trigger1Y)),NA())</f>
        <v>1.6616753846948797E-2</v>
      </c>
      <c r="Q1908" s="52">
        <f>IFERROR(_xll.qlIndexFixing(ONIndex1Y,I1908,TRUE,_xll.ohTrigger(RecalcTrigger,Trigger1Y)),NA())</f>
        <v>1.6408445158520024E-2</v>
      </c>
    </row>
    <row r="1909" spans="2:17" x14ac:dyDescent="0.2">
      <c r="B1909" s="46" t="s">
        <v>42</v>
      </c>
      <c r="D1909" s="49">
        <f>_xll.qlCalendarAdvance(Calendar,$D1908,B1909,"f",FALSE)</f>
        <v>52755</v>
      </c>
      <c r="E1909" s="49">
        <f>_xll.qlInterestRateIndexValueDate(IndexON,D1909)</f>
        <v>52755</v>
      </c>
      <c r="F1909" s="52">
        <f>IFERROR(_xll.qlIndexFixing(IndexON,D1909,TRUE,_xll.ohTrigger(RecalcTrigger,TriggerON)),NA())</f>
        <v>1.5743267784937842E-2</v>
      </c>
      <c r="H1909" s="49">
        <f>_xll.qlCalendarAdvance(Calendar,$H1908,B1909,"f",FALSE)</f>
        <v>52755</v>
      </c>
      <c r="I1909" s="49">
        <f>_xll.qlInterestRateIndexValueDate(Index1M,$H1909)</f>
        <v>52757</v>
      </c>
      <c r="J1909" s="52">
        <f>IFERROR(_xll.qlIndexFixing(Index1M,$H1909,TRUE,_xll.ohTrigger(RecalcTrigger,Trigger1M)),NA())</f>
        <v>1.5853092700614524E-2</v>
      </c>
      <c r="K1909" s="52">
        <f>IFERROR(_xll.qlIndexFixing(ONIndex1M,I1909,TRUE,_xll.ohTrigger(RecalcTrigger,Trigger1M)),NA())</f>
        <v>1.5839754763344871E-2</v>
      </c>
      <c r="L1909" s="52">
        <f>IFERROR(_xll.qlIndexFixing(Index3M,H1909,TRUE,_xll.ohTrigger(RecalcTrigger,Trigger3M)),NA())</f>
        <v>1.6094764181637994E-2</v>
      </c>
      <c r="M1909" s="52">
        <f>IFERROR(_xll.qlIndexFixing(ONIndex3M,I1909,TRUE,_xll.ohTrigger(RecalcTrigger,Trigger3M)),NA())</f>
        <v>1.6053402686777574E-2</v>
      </c>
      <c r="N1909" s="52">
        <f>IFERROR(_xll.qlIndexFixing(Index6M,$H1909,TRUE,_xll.ohTrigger(RecalcTrigger,Trigger6M)),NA())</f>
        <v>1.6238114115460656E-2</v>
      </c>
      <c r="O1909" s="52">
        <f>IFERROR(_xll.qlIndexFixing(ONIndex6M,I1909,TRUE,_xll.ohTrigger(RecalcTrigger,Trigger6M)),NA())</f>
        <v>1.6148810236398248E-2</v>
      </c>
      <c r="P1909" s="52">
        <f>IFERROR(_xll.qlIndexFixing(Index1Y,$H1909,TRUE,_xll.ohTrigger(RecalcTrigger,Trigger1Y)),NA())</f>
        <v>1.6620113779222245E-2</v>
      </c>
      <c r="Q1909" s="52">
        <f>IFERROR(_xll.qlIndexFixing(ONIndex1Y,I1909,TRUE,_xll.ohTrigger(RecalcTrigger,Trigger1Y)),NA())</f>
        <v>1.6410208612702704E-2</v>
      </c>
    </row>
    <row r="1910" spans="2:17" x14ac:dyDescent="0.2">
      <c r="B1910" s="46" t="s">
        <v>42</v>
      </c>
      <c r="D1910" s="49">
        <f>_xll.qlCalendarAdvance(Calendar,$D1909,B1910,"f",FALSE)</f>
        <v>52762</v>
      </c>
      <c r="E1910" s="49">
        <f>_xll.qlInterestRateIndexValueDate(IndexON,D1910)</f>
        <v>52762</v>
      </c>
      <c r="F1910" s="52">
        <f>IFERROR(_xll.qlIndexFixing(IndexON,D1910,TRUE,_xll.ohTrigger(RecalcTrigger,TriggerON)),NA())</f>
        <v>1.5744896400500252E-2</v>
      </c>
      <c r="H1910" s="49">
        <f>_xll.qlCalendarAdvance(Calendar,$H1909,B1910,"f",FALSE)</f>
        <v>52762</v>
      </c>
      <c r="I1910" s="49">
        <f>_xll.qlInterestRateIndexValueDate(Index1M,$H1910)</f>
        <v>52764</v>
      </c>
      <c r="J1910" s="52">
        <f>IFERROR(_xll.qlIndexFixing(Index1M,$H1910,TRUE,_xll.ohTrigger(RecalcTrigger,Trigger1M)),NA())</f>
        <v>1.585465300901201E-2</v>
      </c>
      <c r="K1910" s="52">
        <f>IFERROR(_xll.qlIndexFixing(ONIndex1M,I1910,TRUE,_xll.ohTrigger(RecalcTrigger,Trigger1M)),NA())</f>
        <v>1.5841271731975581E-2</v>
      </c>
      <c r="L1910" s="52">
        <f>IFERROR(_xll.qlIndexFixing(Index3M,H1910,TRUE,_xll.ohTrigger(RecalcTrigger,Trigger3M)),NA())</f>
        <v>1.6096311728748453E-2</v>
      </c>
      <c r="M1910" s="52">
        <f>IFERROR(_xll.qlIndexFixing(ONIndex3M,I1910,TRUE,_xll.ohTrigger(RecalcTrigger,Trigger3M)),NA())</f>
        <v>1.6054755109591312E-2</v>
      </c>
      <c r="N1910" s="52">
        <f>IFERROR(_xll.qlIndexFixing(Index6M,$H1910,TRUE,_xll.ohTrigger(RecalcTrigger,Trigger6M)),NA())</f>
        <v>1.6240128199245217E-2</v>
      </c>
      <c r="O1910" s="52">
        <f>IFERROR(_xll.qlIndexFixing(ONIndex6M,I1910,TRUE,_xll.ohTrigger(RecalcTrigger,Trigger6M)),NA())</f>
        <v>1.61504020173453E-2</v>
      </c>
      <c r="P1910" s="52">
        <f>IFERROR(_xll.qlIndexFixing(Index1Y,$H1910,TRUE,_xll.ohTrigger(RecalcTrigger,Trigger1Y)),NA())</f>
        <v>1.6623536606448063E-2</v>
      </c>
      <c r="Q1910" s="52">
        <f>IFERROR(_xll.qlIndexFixing(ONIndex1Y,I1910,TRUE,_xll.ohTrigger(RecalcTrigger,Trigger1Y)),NA())</f>
        <v>1.6412030297106028E-2</v>
      </c>
    </row>
    <row r="1911" spans="2:17" x14ac:dyDescent="0.2">
      <c r="B1911" s="46" t="s">
        <v>42</v>
      </c>
      <c r="D1911" s="49">
        <f>_xll.qlCalendarAdvance(Calendar,$D1910,B1911,"f",FALSE)</f>
        <v>52769</v>
      </c>
      <c r="E1911" s="49">
        <f>_xll.qlInterestRateIndexValueDate(IndexON,D1911)</f>
        <v>52769</v>
      </c>
      <c r="F1911" s="52">
        <f>IFERROR(_xll.qlIndexFixing(IndexON,D1911,TRUE,_xll.ohTrigger(RecalcTrigger,TriggerON)),NA())</f>
        <v>1.574655979704076E-2</v>
      </c>
      <c r="H1911" s="49">
        <f>_xll.qlCalendarAdvance(Calendar,$H1910,B1911,"f",FALSE)</f>
        <v>52769</v>
      </c>
      <c r="I1911" s="49">
        <f>_xll.qlInterestRateIndexValueDate(Index1M,$H1911)</f>
        <v>52771</v>
      </c>
      <c r="J1911" s="52">
        <f>IFERROR(_xll.qlIndexFixing(Index1M,$H1911,TRUE,_xll.ohTrigger(RecalcTrigger,Trigger1M)),NA())</f>
        <v>1.5856238488389796E-2</v>
      </c>
      <c r="K1911" s="52">
        <f>IFERROR(_xll.qlIndexFixing(ONIndex1M,I1911,TRUE,_xll.ohTrigger(RecalcTrigger,Trigger1M)),NA())</f>
        <v>1.5842813732183103E-2</v>
      </c>
      <c r="L1911" s="52">
        <f>IFERROR(_xll.qlIndexFixing(Index3M,H1911,TRUE,_xll.ohTrigger(RecalcTrigger,Trigger3M)),NA())</f>
        <v>1.6097891438787752E-2</v>
      </c>
      <c r="M1911" s="52">
        <f>IFERROR(_xll.qlIndexFixing(ONIndex3M,I1911,TRUE,_xll.ohTrigger(RecalcTrigger,Trigger3M)),NA())</f>
        <v>1.605613909763548E-2</v>
      </c>
      <c r="N1911" s="52">
        <f>IFERROR(_xll.qlIndexFixing(Index6M,$H1911,TRUE,_xll.ohTrigger(RecalcTrigger,Trigger6M)),NA())</f>
        <v>1.6242175552570341E-2</v>
      </c>
      <c r="O1911" s="52">
        <f>IFERROR(_xll.qlIndexFixing(ONIndex6M,I1911,TRUE,_xll.ohTrigger(RecalcTrigger,Trigger6M)),NA())</f>
        <v>1.615202584593689E-2</v>
      </c>
      <c r="P1911" s="52">
        <f>IFERROR(_xll.qlIndexFixing(Index1Y,$H1911,TRUE,_xll.ohTrigger(RecalcTrigger,Trigger1Y)),NA())</f>
        <v>1.6627022473781807E-2</v>
      </c>
      <c r="Q1911" s="52">
        <f>IFERROR(_xll.qlIndexFixing(ONIndex1Y,I1911,TRUE,_xll.ohTrigger(RecalcTrigger,Trigger1Y)),NA())</f>
        <v>1.6413910353776373E-2</v>
      </c>
    </row>
    <row r="1912" spans="2:17" x14ac:dyDescent="0.2">
      <c r="B1912" s="46" t="s">
        <v>42</v>
      </c>
      <c r="D1912" s="49">
        <f>_xll.qlCalendarAdvance(Calendar,$D1911,B1912,"f",FALSE)</f>
        <v>52776</v>
      </c>
      <c r="E1912" s="49">
        <f>_xll.qlInterestRateIndexValueDate(IndexON,D1912)</f>
        <v>52776</v>
      </c>
      <c r="F1912" s="52">
        <f>IFERROR(_xll.qlIndexFixing(IndexON,D1912,TRUE,_xll.ohTrigger(RecalcTrigger,TriggerON)),NA())</f>
        <v>1.5748258064647302E-2</v>
      </c>
      <c r="H1912" s="49">
        <f>_xll.qlCalendarAdvance(Calendar,$H1911,B1912,"f",FALSE)</f>
        <v>52776</v>
      </c>
      <c r="I1912" s="49">
        <f>_xll.qlInterestRateIndexValueDate(Index1M,$H1912)</f>
        <v>52778</v>
      </c>
      <c r="J1912" s="52">
        <f>IFERROR(_xll.qlIndexFixing(Index1M,$H1912,TRUE,_xll.ohTrigger(RecalcTrigger,Trigger1M)),NA())</f>
        <v>1.5856450774395809E-2</v>
      </c>
      <c r="K1912" s="52">
        <f>IFERROR(_xll.qlIndexFixing(ONIndex1M,I1912,TRUE,_xll.ohTrigger(RecalcTrigger,Trigger1M)),NA())</f>
        <v>1.5844380827996218E-2</v>
      </c>
      <c r="L1912" s="52">
        <f>IFERROR(_xll.qlIndexFixing(Index3M,H1912,TRUE,_xll.ohTrigger(RecalcTrigger,Trigger3M)),NA())</f>
        <v>1.6099503390831771E-2</v>
      </c>
      <c r="M1912" s="52">
        <f>IFERROR(_xll.qlIndexFixing(ONIndex3M,I1912,TRUE,_xll.ohTrigger(RecalcTrigger,Trigger3M)),NA())</f>
        <v>1.6057554729647094E-2</v>
      </c>
      <c r="N1912" s="52">
        <f>IFERROR(_xll.qlIndexFixing(Index6M,$H1912,TRUE,_xll.ohTrigger(RecalcTrigger,Trigger6M)),NA())</f>
        <v>1.6244256252521037E-2</v>
      </c>
      <c r="O1912" s="52">
        <f>IFERROR(_xll.qlIndexFixing(ONIndex6M,I1912,TRUE,_xll.ohTrigger(RecalcTrigger,Trigger6M)),NA())</f>
        <v>1.6153681798352082E-2</v>
      </c>
      <c r="P1912" s="52">
        <f>IFERROR(_xll.qlIndexFixing(Index1Y,$H1912,TRUE,_xll.ohTrigger(RecalcTrigger,Trigger1Y)),NA())</f>
        <v>1.6630571526392617E-2</v>
      </c>
      <c r="Q1912" s="52">
        <f>IFERROR(_xll.qlIndexFixing(ONIndex1Y,I1912,TRUE,_xll.ohTrigger(RecalcTrigger,Trigger1Y)),NA())</f>
        <v>1.6415848925079857E-2</v>
      </c>
    </row>
    <row r="1913" spans="2:17" x14ac:dyDescent="0.2">
      <c r="B1913" s="46" t="s">
        <v>42</v>
      </c>
      <c r="D1913" s="49">
        <f>_xll.qlCalendarAdvance(Calendar,$D1912,B1913,"f",FALSE)</f>
        <v>52783</v>
      </c>
      <c r="E1913" s="49">
        <f>_xll.qlInterestRateIndexValueDate(IndexON,D1913)</f>
        <v>52783</v>
      </c>
      <c r="F1913" s="52">
        <f>IFERROR(_xll.qlIndexFixing(IndexON,D1913,TRUE,_xll.ohTrigger(RecalcTrigger,TriggerON)),NA())</f>
        <v>1.5749991293647625E-2</v>
      </c>
      <c r="H1913" s="49">
        <f>_xll.qlCalendarAdvance(Calendar,$H1912,B1913,"f",FALSE)</f>
        <v>52783</v>
      </c>
      <c r="I1913" s="49">
        <f>_xll.qlInterestRateIndexValueDate(Index1M,$H1913)</f>
        <v>52785</v>
      </c>
      <c r="J1913" s="52">
        <f>IFERROR(_xll.qlIndexFixing(Index1M,$H1913,TRUE,_xll.ohTrigger(RecalcTrigger,Trigger1M)),NA())</f>
        <v>1.5859485215364566E-2</v>
      </c>
      <c r="K1913" s="52">
        <f>IFERROR(_xll.qlIndexFixing(ONIndex1M,I1913,TRUE,_xll.ohTrigger(RecalcTrigger,Trigger1M)),NA())</f>
        <v>1.5845973082964093E-2</v>
      </c>
      <c r="L1913" s="52">
        <f>IFERROR(_xll.qlIndexFixing(Index3M,H1913,TRUE,_xll.ohTrigger(RecalcTrigger,Trigger3M)),NA())</f>
        <v>1.6101147663956386E-2</v>
      </c>
      <c r="M1913" s="52">
        <f>IFERROR(_xll.qlIndexFixing(ONIndex3M,I1913,TRUE,_xll.ohTrigger(RecalcTrigger,Trigger3M)),NA())</f>
        <v>1.6059002084443108E-2</v>
      </c>
      <c r="N1913" s="52">
        <f>IFERROR(_xll.qlIndexFixing(Index6M,$H1913,TRUE,_xll.ohTrigger(RecalcTrigger,Trigger6M)),NA())</f>
        <v>1.6247956176306148E-2</v>
      </c>
      <c r="O1913" s="52">
        <f>IFERROR(_xll.qlIndexFixing(ONIndex6M,I1913,TRUE,_xll.ohTrigger(RecalcTrigger,Trigger6M)),NA())</f>
        <v>1.6155369951009746E-2</v>
      </c>
      <c r="P1913" s="52">
        <f>IFERROR(_xll.qlIndexFixing(Index1Y,$H1913,TRUE,_xll.ohTrigger(RecalcTrigger,Trigger1Y)),NA())</f>
        <v>1.6634183909464303E-2</v>
      </c>
      <c r="Q1913" s="52">
        <f>IFERROR(_xll.qlIndexFixing(ONIndex1Y,I1913,TRUE,_xll.ohTrigger(RecalcTrigger,Trigger1Y)),NA())</f>
        <v>1.6417846152982918E-2</v>
      </c>
    </row>
    <row r="1914" spans="2:17" x14ac:dyDescent="0.2">
      <c r="B1914" s="46" t="s">
        <v>42</v>
      </c>
      <c r="D1914" s="49">
        <f>_xll.qlCalendarAdvance(Calendar,$D1913,B1914,"f",FALSE)</f>
        <v>52790</v>
      </c>
      <c r="E1914" s="49">
        <f>_xll.qlInterestRateIndexValueDate(IndexON,D1914)</f>
        <v>52790</v>
      </c>
      <c r="F1914" s="52">
        <f>IFERROR(_xll.qlIndexFixing(IndexON,D1914,TRUE,_xll.ohTrigger(RecalcTrigger,TriggerON)),NA())</f>
        <v>1.5751759574209601E-2</v>
      </c>
      <c r="H1914" s="49">
        <f>_xll.qlCalendarAdvance(Calendar,$H1913,B1914,"f",FALSE)</f>
        <v>52790</v>
      </c>
      <c r="I1914" s="49">
        <f>_xll.qlInterestRateIndexValueDate(Index1M,$H1914)</f>
        <v>52792</v>
      </c>
      <c r="J1914" s="52">
        <f>IFERROR(_xll.qlIndexFixing(Index1M,$H1914,TRUE,_xll.ohTrigger(RecalcTrigger,Trigger1M)),NA())</f>
        <v>1.5861146590589459E-2</v>
      </c>
      <c r="K1914" s="52">
        <f>IFERROR(_xll.qlIndexFixing(ONIndex1M,I1914,TRUE,_xll.ohTrigger(RecalcTrigger,Trigger1M)),NA())</f>
        <v>1.5847590560875702E-2</v>
      </c>
      <c r="L1914" s="52">
        <f>IFERROR(_xll.qlIndexFixing(Index3M,H1914,TRUE,_xll.ohTrigger(RecalcTrigger,Trigger3M)),NA())</f>
        <v>1.6102824337240945E-2</v>
      </c>
      <c r="M1914" s="52">
        <f>IFERROR(_xll.qlIndexFixing(ONIndex3M,I1914,TRUE,_xll.ohTrigger(RecalcTrigger,Trigger3M)),NA())</f>
        <v>1.6060481240760538E-2</v>
      </c>
      <c r="N1914" s="52">
        <f>IFERROR(_xll.qlIndexFixing(Index6M,$H1914,TRUE,_xll.ohTrigger(RecalcTrigger,Trigger6M)),NA())</f>
        <v>1.6250111352639457E-2</v>
      </c>
      <c r="O1914" s="52">
        <f>IFERROR(_xll.qlIndexFixing(ONIndex6M,I1914,TRUE,_xll.ohTrigger(RecalcTrigger,Trigger6M)),NA())</f>
        <v>1.615709038040869E-2</v>
      </c>
      <c r="P1914" s="52">
        <f>IFERROR(_xll.qlIndexFixing(Index1Y,$H1914,TRUE,_xll.ohTrigger(RecalcTrigger,Trigger1Y)),NA())</f>
        <v>1.6637859768193593E-2</v>
      </c>
      <c r="Q1914" s="52">
        <f>IFERROR(_xll.qlIndexFixing(ONIndex1Y,I1914,TRUE,_xll.ohTrigger(RecalcTrigger,Trigger1Y)),NA())</f>
        <v>1.6419902179611867E-2</v>
      </c>
    </row>
    <row r="1915" spans="2:17" x14ac:dyDescent="0.2">
      <c r="B1915" s="46" t="s">
        <v>42</v>
      </c>
      <c r="D1915" s="49">
        <f>_xll.qlCalendarAdvance(Calendar,$D1914,B1915,"f",FALSE)</f>
        <v>52797</v>
      </c>
      <c r="E1915" s="49">
        <f>_xll.qlInterestRateIndexValueDate(IndexON,D1915)</f>
        <v>52797</v>
      </c>
      <c r="F1915" s="52">
        <f>IFERROR(_xll.qlIndexFixing(IndexON,D1915,TRUE,_xll.ohTrigger(RecalcTrigger,TriggerON)),NA())</f>
        <v>1.5753562996740911E-2</v>
      </c>
      <c r="H1915" s="49">
        <f>_xll.qlCalendarAdvance(Calendar,$H1914,B1915,"f",FALSE)</f>
        <v>52797</v>
      </c>
      <c r="I1915" s="49">
        <f>_xll.qlInterestRateIndexValueDate(Index1M,$H1915)</f>
        <v>52799</v>
      </c>
      <c r="J1915" s="52">
        <f>IFERROR(_xll.qlIndexFixing(Index1M,$H1915,TRUE,_xll.ohTrigger(RecalcTrigger,Trigger1M)),NA())</f>
        <v>1.586283339207295E-2</v>
      </c>
      <c r="K1915" s="52">
        <f>IFERROR(_xll.qlIndexFixing(ONIndex1M,I1915,TRUE,_xll.ohTrigger(RecalcTrigger,Trigger1M)),NA())</f>
        <v>1.5849233325440082E-2</v>
      </c>
      <c r="L1915" s="52">
        <f>IFERROR(_xll.qlIndexFixing(Index3M,H1915,TRUE,_xll.ohTrigger(RecalcTrigger,Trigger3M)),NA())</f>
        <v>1.6104533489763064E-2</v>
      </c>
      <c r="M1915" s="52">
        <f>IFERROR(_xll.qlIndexFixing(ONIndex3M,I1915,TRUE,_xll.ohTrigger(RecalcTrigger,Trigger3M)),NA())</f>
        <v>1.6061992277176529E-2</v>
      </c>
      <c r="N1915" s="52">
        <f>IFERROR(_xll.qlIndexFixing(Index6M,$H1915,TRUE,_xll.ohTrigger(RecalcTrigger,Trigger6M)),NA())</f>
        <v>1.6252300127960015E-2</v>
      </c>
      <c r="O1915" s="52">
        <f>IFERROR(_xll.qlIndexFixing(ONIndex6M,I1915,TRUE,_xll.ohTrigger(RecalcTrigger,Trigger6M)),NA())</f>
        <v>1.6158843162807912E-2</v>
      </c>
      <c r="P1915" s="52">
        <f>IFERROR(_xll.qlIndexFixing(Index1Y,$H1915,TRUE,_xll.ohTrigger(RecalcTrigger,Trigger1Y)),NA())</f>
        <v>1.6641599247791898E-2</v>
      </c>
      <c r="Q1915" s="52">
        <f>IFERROR(_xll.qlIndexFixing(ONIndex1Y,I1915,TRUE,_xll.ohTrigger(RecalcTrigger,Trigger1Y)),NA())</f>
        <v>1.6422017147172951E-2</v>
      </c>
    </row>
    <row r="1916" spans="2:17" x14ac:dyDescent="0.2">
      <c r="B1916" s="46" t="s">
        <v>42</v>
      </c>
      <c r="D1916" s="49">
        <f>_xll.qlCalendarAdvance(Calendar,$D1915,B1916,"f",FALSE)</f>
        <v>52804</v>
      </c>
      <c r="E1916" s="49">
        <f>_xll.qlInterestRateIndexValueDate(IndexON,D1916)</f>
        <v>52804</v>
      </c>
      <c r="F1916" s="52">
        <f>IFERROR(_xll.qlIndexFixing(IndexON,D1916,TRUE,_xll.ohTrigger(RecalcTrigger,TriggerON)),NA())</f>
        <v>1.5755401651489365E-2</v>
      </c>
      <c r="H1916" s="49">
        <f>_xll.qlCalendarAdvance(Calendar,$H1915,B1916,"f",FALSE)</f>
        <v>52804</v>
      </c>
      <c r="I1916" s="49">
        <f>_xll.qlInterestRateIndexValueDate(Index1M,$H1916)</f>
        <v>52806</v>
      </c>
      <c r="J1916" s="52">
        <f>IFERROR(_xll.qlIndexFixing(Index1M,$H1916,TRUE,_xll.ohTrigger(RecalcTrigger,Trigger1M)),NA())</f>
        <v>1.5864545683626496E-2</v>
      </c>
      <c r="K1916" s="52">
        <f>IFERROR(_xll.qlIndexFixing(ONIndex1M,I1916,TRUE,_xll.ohTrigger(RecalcTrigger,Trigger1M)),NA())</f>
        <v>1.5850901440446208E-2</v>
      </c>
      <c r="L1916" s="52">
        <f>IFERROR(_xll.qlIndexFixing(Index3M,H1916,TRUE,_xll.ohTrigger(RecalcTrigger,Trigger3M)),NA())</f>
        <v>1.6106275200602097E-2</v>
      </c>
      <c r="M1916" s="52">
        <f>IFERROR(_xll.qlIndexFixing(ONIndex3M,I1916,TRUE,_xll.ohTrigger(RecalcTrigger,Trigger3M)),NA())</f>
        <v>1.606353527258797E-2</v>
      </c>
      <c r="N1916" s="52">
        <f>IFERROR(_xll.qlIndexFixing(Index6M,$H1916,TRUE,_xll.ohTrigger(RecalcTrigger,Trigger6M)),NA())</f>
        <v>1.6254522579372595E-2</v>
      </c>
      <c r="O1916" s="52">
        <f>IFERROR(_xll.qlIndexFixing(ONIndex6M,I1916,TRUE,_xll.ohTrigger(RecalcTrigger,Trigger6M)),NA())</f>
        <v>1.6160628374466413E-2</v>
      </c>
      <c r="P1916" s="52">
        <f>IFERROR(_xll.qlIndexFixing(Index1Y,$H1916,TRUE,_xll.ohTrigger(RecalcTrigger,Trigger1Y)),NA())</f>
        <v>1.664540249348551E-2</v>
      </c>
      <c r="Q1916" s="52">
        <f>IFERROR(_xll.qlIndexFixing(ONIndex1Y,I1916,TRUE,_xll.ohTrigger(RecalcTrigger,Trigger1Y)),NA())</f>
        <v>1.6424191197712545E-2</v>
      </c>
    </row>
    <row r="1917" spans="2:17" x14ac:dyDescent="0.2">
      <c r="B1917" s="46" t="s">
        <v>42</v>
      </c>
      <c r="D1917" s="49">
        <f>_xll.qlCalendarAdvance(Calendar,$D1916,B1917,"f",FALSE)</f>
        <v>52811</v>
      </c>
      <c r="E1917" s="49">
        <f>_xll.qlInterestRateIndexValueDate(IndexON,D1917)</f>
        <v>52811</v>
      </c>
      <c r="F1917" s="52">
        <f>IFERROR(_xll.qlIndexFixing(IndexON,D1917,TRUE,_xll.ohTrigger(RecalcTrigger,TriggerON)),NA())</f>
        <v>1.5757275628702772E-2</v>
      </c>
      <c r="H1917" s="49">
        <f>_xll.qlCalendarAdvance(Calendar,$H1916,B1917,"f",FALSE)</f>
        <v>52811</v>
      </c>
      <c r="I1917" s="49">
        <f>_xll.qlInterestRateIndexValueDate(Index1M,$H1917)</f>
        <v>52813</v>
      </c>
      <c r="J1917" s="52">
        <f>IFERROR(_xll.qlIndexFixing(Index1M,$H1917,TRUE,_xll.ohTrigger(RecalcTrigger,Trigger1M)),NA())</f>
        <v>1.5866283529069047E-2</v>
      </c>
      <c r="K1917" s="52">
        <f>IFERROR(_xll.qlIndexFixing(ONIndex1M,I1917,TRUE,_xll.ohTrigger(RecalcTrigger,Trigger1M)),NA())</f>
        <v>1.5852594969363309E-2</v>
      </c>
      <c r="L1917" s="52">
        <f>IFERROR(_xll.qlIndexFixing(Index3M,H1917,TRUE,_xll.ohTrigger(RecalcTrigger,Trigger3M)),NA())</f>
        <v>1.6108049548836524E-2</v>
      </c>
      <c r="M1917" s="52">
        <f>IFERROR(_xll.qlIndexFixing(ONIndex3M,I1917,TRUE,_xll.ohTrigger(RecalcTrigger,Trigger3M)),NA())</f>
        <v>1.6065110305412134E-2</v>
      </c>
      <c r="N1917" s="52">
        <f>IFERROR(_xll.qlIndexFixing(Index6M,$H1917,TRUE,_xll.ohTrigger(RecalcTrigger,Trigger6M)),NA())</f>
        <v>1.6256778783985841E-2</v>
      </c>
      <c r="O1917" s="52">
        <f>IFERROR(_xll.qlIndexFixing(ONIndex6M,I1917,TRUE,_xll.ohTrigger(RecalcTrigger,Trigger6M)),NA())</f>
        <v>1.6162446091882998E-2</v>
      </c>
      <c r="P1917" s="52">
        <f>IFERROR(_xll.qlIndexFixing(Index1Y,$H1917,TRUE,_xll.ohTrigger(RecalcTrigger,Trigger1Y)),NA())</f>
        <v>1.6649269650514303E-2</v>
      </c>
      <c r="Q1917" s="52">
        <f>IFERROR(_xll.qlIndexFixing(ONIndex1Y,I1917,TRUE,_xll.ohTrigger(RecalcTrigger,Trigger1Y)),NA())</f>
        <v>1.642642447335696E-2</v>
      </c>
    </row>
    <row r="1918" spans="2:17" x14ac:dyDescent="0.2">
      <c r="B1918" s="46" t="s">
        <v>42</v>
      </c>
      <c r="D1918" s="49">
        <f>_xll.qlCalendarAdvance(Calendar,$D1917,B1918,"f",FALSE)</f>
        <v>52818</v>
      </c>
      <c r="E1918" s="49">
        <f>_xll.qlInterestRateIndexValueDate(IndexON,D1918)</f>
        <v>52818</v>
      </c>
      <c r="F1918" s="52">
        <f>IFERROR(_xll.qlIndexFixing(IndexON,D1918,TRUE,_xll.ohTrigger(RecalcTrigger,TriggerON)),NA())</f>
        <v>1.5759185018628941E-2</v>
      </c>
      <c r="H1918" s="49">
        <f>_xll.qlCalendarAdvance(Calendar,$H1917,B1918,"f",FALSE)</f>
        <v>52818</v>
      </c>
      <c r="I1918" s="49">
        <f>_xll.qlInterestRateIndexValueDate(Index1M,$H1918)</f>
        <v>52820</v>
      </c>
      <c r="J1918" s="52">
        <f>IFERROR(_xll.qlIndexFixing(Index1M,$H1918,TRUE,_xll.ohTrigger(RecalcTrigger,Trigger1M)),NA())</f>
        <v>1.5868046992224549E-2</v>
      </c>
      <c r="K1918" s="52">
        <f>IFERROR(_xll.qlIndexFixing(ONIndex1M,I1918,TRUE,_xll.ohTrigger(RecalcTrigger,Trigger1M)),NA())</f>
        <v>1.5854313976300105E-2</v>
      </c>
      <c r="L1918" s="52">
        <f>IFERROR(_xll.qlIndexFixing(Index3M,H1918,TRUE,_xll.ohTrigger(RecalcTrigger,Trigger3M)),NA())</f>
        <v>1.6109856613551781E-2</v>
      </c>
      <c r="M1918" s="52">
        <f>IFERROR(_xll.qlIndexFixing(ONIndex3M,I1918,TRUE,_xll.ohTrigger(RecalcTrigger,Trigger3M)),NA())</f>
        <v>1.6066717454705781E-2</v>
      </c>
      <c r="N1918" s="52">
        <f>IFERROR(_xll.qlIndexFixing(Index6M,$H1918,TRUE,_xll.ohTrigger(RecalcTrigger,Trigger6M)),NA())</f>
        <v>1.6259068818912262E-2</v>
      </c>
      <c r="O1918" s="52">
        <f>IFERROR(_xll.qlIndexFixing(ONIndex6M,I1918,TRUE,_xll.ohTrigger(RecalcTrigger,Trigger6M)),NA())</f>
        <v>1.6164296391316668E-2</v>
      </c>
      <c r="P1918" s="52">
        <f>IFERROR(_xll.qlIndexFixing(Index1Y,$H1918,TRUE,_xll.ohTrigger(RecalcTrigger,Trigger1Y)),NA())</f>
        <v>1.6653200864132609E-2</v>
      </c>
      <c r="Q1918" s="52">
        <f>IFERROR(_xll.qlIndexFixing(ONIndex1Y,I1918,TRUE,_xll.ohTrigger(RecalcTrigger,Trigger1Y)),NA())</f>
        <v>1.6428717116152569E-2</v>
      </c>
    </row>
    <row r="1919" spans="2:17" x14ac:dyDescent="0.2">
      <c r="B1919" s="46" t="s">
        <v>42</v>
      </c>
      <c r="D1919" s="49">
        <f>_xll.qlCalendarAdvance(Calendar,$D1918,B1919,"f",FALSE)</f>
        <v>52825</v>
      </c>
      <c r="E1919" s="49">
        <f>_xll.qlInterestRateIndexValueDate(IndexON,D1919)</f>
        <v>52825</v>
      </c>
      <c r="F1919" s="52">
        <f>IFERROR(_xll.qlIndexFixing(IndexON,D1919,TRUE,_xll.ohTrigger(RecalcTrigger,TriggerON)),NA())</f>
        <v>1.5761129911595617E-2</v>
      </c>
      <c r="H1919" s="49">
        <f>_xll.qlCalendarAdvance(Calendar,$H1918,B1919,"f",FALSE)</f>
        <v>52825</v>
      </c>
      <c r="I1919" s="49">
        <f>_xll.qlInterestRateIndexValueDate(Index1M,$H1919)</f>
        <v>52827</v>
      </c>
      <c r="J1919" s="52">
        <f>IFERROR(_xll.qlIndexFixing(Index1M,$H1919,TRUE,_xll.ohTrigger(RecalcTrigger,Trigger1M)),NA())</f>
        <v>1.5869836136904458E-2</v>
      </c>
      <c r="K1919" s="52">
        <f>IFERROR(_xll.qlIndexFixing(ONIndex1M,I1919,TRUE,_xll.ohTrigger(RecalcTrigger,Trigger1M)),NA())</f>
        <v>1.5856058524645888E-2</v>
      </c>
      <c r="L1919" s="52">
        <f>IFERROR(_xll.qlIndexFixing(Index3M,H1919,TRUE,_xll.ohTrigger(RecalcTrigger,Trigger3M)),NA())</f>
        <v>1.6111696473826348E-2</v>
      </c>
      <c r="M1919" s="52">
        <f>IFERROR(_xll.qlIndexFixing(ONIndex3M,I1919,TRUE,_xll.ohTrigger(RecalcTrigger,Trigger3M)),NA())</f>
        <v>1.6068356799046057E-2</v>
      </c>
      <c r="N1919" s="52">
        <f>IFERROR(_xll.qlIndexFixing(Index6M,$H1919,TRUE,_xll.ohTrigger(RecalcTrigger,Trigger6M)),NA())</f>
        <v>1.6261392761263076E-2</v>
      </c>
      <c r="O1919" s="52">
        <f>IFERROR(_xll.qlIndexFixing(ONIndex6M,I1919,TRUE,_xll.ohTrigger(RecalcTrigger,Trigger6M)),NA())</f>
        <v>1.616617934926623E-2</v>
      </c>
      <c r="P1919" s="52">
        <f>IFERROR(_xll.qlIndexFixing(Index1Y,$H1919,TRUE,_xll.ohTrigger(RecalcTrigger,Trigger1Y)),NA())</f>
        <v>1.6657196279609651E-2</v>
      </c>
      <c r="Q1919" s="52">
        <f>IFERROR(_xll.qlIndexFixing(ONIndex1Y,I1919,TRUE,_xll.ohTrigger(RecalcTrigger,Trigger1Y)),NA())</f>
        <v>1.6431069268545428E-2</v>
      </c>
    </row>
    <row r="1920" spans="2:17" x14ac:dyDescent="0.2">
      <c r="B1920" s="46" t="s">
        <v>42</v>
      </c>
      <c r="D1920" s="49">
        <f>_xll.qlCalendarAdvance(Calendar,$D1919,B1920,"f",FALSE)</f>
        <v>52832</v>
      </c>
      <c r="E1920" s="49">
        <f>_xll.qlInterestRateIndexValueDate(IndexON,D1920)</f>
        <v>52832</v>
      </c>
      <c r="F1920" s="52">
        <f>IFERROR(_xll.qlIndexFixing(IndexON,D1920,TRUE,_xll.ohTrigger(RecalcTrigger,TriggerON)),NA())</f>
        <v>1.5763110397770674E-2</v>
      </c>
      <c r="H1920" s="49">
        <f>_xll.qlCalendarAdvance(Calendar,$H1919,B1920,"f",FALSE)</f>
        <v>52832</v>
      </c>
      <c r="I1920" s="49">
        <f>_xll.qlInterestRateIndexValueDate(Index1M,$H1920)</f>
        <v>52834</v>
      </c>
      <c r="J1920" s="52">
        <f>IFERROR(_xll.qlIndexFixing(Index1M,$H1920,TRUE,_xll.ohTrigger(RecalcTrigger,Trigger1M)),NA())</f>
        <v>1.587165102693272E-2</v>
      </c>
      <c r="K1920" s="52">
        <f>IFERROR(_xll.qlIndexFixing(ONIndex1M,I1920,TRUE,_xll.ohTrigger(RecalcTrigger,Trigger1M)),NA())</f>
        <v>1.585782867826957E-2</v>
      </c>
      <c r="L1920" s="52">
        <f>IFERROR(_xll.qlIndexFixing(Index3M,H1920,TRUE,_xll.ohTrigger(RecalcTrigger,Trigger3M)),NA())</f>
        <v>1.6113569208744793E-2</v>
      </c>
      <c r="M1920" s="52">
        <f>IFERROR(_xll.qlIndexFixing(ONIndex3M,I1920,TRUE,_xll.ohTrigger(RecalcTrigger,Trigger3M)),NA())</f>
        <v>1.6070028417010107E-2</v>
      </c>
      <c r="N1920" s="52">
        <f>IFERROR(_xll.qlIndexFixing(Index6M,$H1920,TRUE,_xll.ohTrigger(RecalcTrigger,Trigger6M)),NA())</f>
        <v>1.6263750688154666E-2</v>
      </c>
      <c r="O1920" s="52">
        <f>IFERROR(_xll.qlIndexFixing(ONIndex6M,I1920,TRUE,_xll.ohTrigger(RecalcTrigger,Trigger6M)),NA())</f>
        <v>1.616809504183081E-2</v>
      </c>
      <c r="P1920" s="52">
        <f>IFERROR(_xll.qlIndexFixing(Index1Y,$H1920,TRUE,_xll.ohTrigger(RecalcTrigger,Trigger1Y)),NA())</f>
        <v>1.6661256042228883E-2</v>
      </c>
      <c r="Q1920" s="52">
        <f>IFERROR(_xll.qlIndexFixing(ONIndex1Y,I1920,TRUE,_xll.ohTrigger(RecalcTrigger,Trigger1Y)),NA())</f>
        <v>1.6433481072262168E-2</v>
      </c>
    </row>
    <row r="1921" spans="2:17" x14ac:dyDescent="0.2">
      <c r="B1921" s="46" t="s">
        <v>42</v>
      </c>
      <c r="D1921" s="49">
        <f>_xll.qlCalendarAdvance(Calendar,$D1920,B1921,"f",FALSE)</f>
        <v>52839</v>
      </c>
      <c r="E1921" s="49">
        <f>_xll.qlInterestRateIndexValueDate(IndexON,D1921)</f>
        <v>52839</v>
      </c>
      <c r="F1921" s="52">
        <f>IFERROR(_xll.qlIndexFixing(IndexON,D1921,TRUE,_xll.ohTrigger(RecalcTrigger,TriggerON)),NA())</f>
        <v>1.5765126567561794E-2</v>
      </c>
      <c r="H1921" s="49">
        <f>_xll.qlCalendarAdvance(Calendar,$H1920,B1921,"f",FALSE)</f>
        <v>52839</v>
      </c>
      <c r="I1921" s="49">
        <f>_xll.qlInterestRateIndexValueDate(Index1M,$H1921)</f>
        <v>52841</v>
      </c>
      <c r="J1921" s="52">
        <f>IFERROR(_xll.qlIndexFixing(Index1M,$H1921,TRUE,_xll.ohTrigger(RecalcTrigger,Trigger1M)),NA())</f>
        <v>1.5873491726128286E-2</v>
      </c>
      <c r="K1921" s="52">
        <f>IFERROR(_xll.qlIndexFixing(ONIndex1M,I1921,TRUE,_xll.ohTrigger(RecalcTrigger,Trigger1M)),NA())</f>
        <v>1.5859624500800251E-2</v>
      </c>
      <c r="L1921" s="52">
        <f>IFERROR(_xll.qlIndexFixing(Index3M,H1921,TRUE,_xll.ohTrigger(RecalcTrigger,Trigger3M)),NA())</f>
        <v>1.6114972342542541E-2</v>
      </c>
      <c r="M1921" s="52">
        <f>IFERROR(_xll.qlIndexFixing(ONIndex3M,I1921,TRUE,_xll.ohTrigger(RecalcTrigger,Trigger3M)),NA())</f>
        <v>1.6071732387654691E-2</v>
      </c>
      <c r="N1921" s="52">
        <f>IFERROR(_xll.qlIndexFixing(Index6M,$H1921,TRUE,_xll.ohTrigger(RecalcTrigger,Trigger6M)),NA())</f>
        <v>1.626339931421588E-2</v>
      </c>
      <c r="O1921" s="52">
        <f>IFERROR(_xll.qlIndexFixing(ONIndex6M,I1921,TRUE,_xll.ohTrigger(RecalcTrigger,Trigger6M)),NA())</f>
        <v>1.6170043545749024E-2</v>
      </c>
      <c r="P1921" s="52">
        <f>IFERROR(_xll.qlIndexFixing(Index1Y,$H1921,TRUE,_xll.ohTrigger(RecalcTrigger,Trigger1Y)),NA())</f>
        <v>1.666538029728909E-2</v>
      </c>
      <c r="Q1921" s="52">
        <f>IFERROR(_xll.qlIndexFixing(ONIndex1Y,I1921,TRUE,_xll.ohTrigger(RecalcTrigger,Trigger1Y)),NA())</f>
        <v>1.6435952669588971E-2</v>
      </c>
    </row>
    <row r="1922" spans="2:17" x14ac:dyDescent="0.2">
      <c r="B1922" s="46" t="s">
        <v>42</v>
      </c>
      <c r="D1922" s="49">
        <f>_xll.qlCalendarAdvance(Calendar,$D1921,B1922,"f",FALSE)</f>
        <v>52846</v>
      </c>
      <c r="E1922" s="49">
        <f>_xll.qlInterestRateIndexValueDate(IndexON,D1922)</f>
        <v>52846</v>
      </c>
      <c r="F1922" s="52">
        <f>IFERROR(_xll.qlIndexFixing(IndexON,D1922,TRUE,_xll.ohTrigger(RecalcTrigger,TriggerON)),NA())</f>
        <v>1.5767178511136848E-2</v>
      </c>
      <c r="H1922" s="49">
        <f>_xll.qlCalendarAdvance(Calendar,$H1921,B1922,"f",FALSE)</f>
        <v>52846</v>
      </c>
      <c r="I1922" s="49">
        <f>_xll.qlInterestRateIndexValueDate(Index1M,$H1922)</f>
        <v>52848</v>
      </c>
      <c r="J1922" s="52">
        <f>IFERROR(_xll.qlIndexFixing(Index1M,$H1922,TRUE,_xll.ohTrigger(RecalcTrigger,Trigger1M)),NA())</f>
        <v>1.5875358298315101E-2</v>
      </c>
      <c r="K1922" s="52">
        <f>IFERROR(_xll.qlIndexFixing(ONIndex1M,I1922,TRUE,_xll.ohTrigger(RecalcTrigger,Trigger1M)),NA())</f>
        <v>1.5861446056106843E-2</v>
      </c>
      <c r="L1922" s="52">
        <f>IFERROR(_xll.qlIndexFixing(Index3M,H1922,TRUE,_xll.ohTrigger(RecalcTrigger,Trigger3M)),NA())</f>
        <v>1.6116908603086968E-2</v>
      </c>
      <c r="M1922" s="52">
        <f>IFERROR(_xll.qlIndexFixing(ONIndex3M,I1922,TRUE,_xll.ohTrigger(RecalcTrigger,Trigger3M)),NA())</f>
        <v>1.6073468789397083E-2</v>
      </c>
      <c r="N1922" s="52">
        <f>IFERROR(_xll.qlIndexFixing(Index6M,$H1922,TRUE,_xll.ohTrigger(RecalcTrigger,Trigger6M)),NA())</f>
        <v>1.6265812577069078E-2</v>
      </c>
      <c r="O1922" s="52">
        <f>IFERROR(_xll.qlIndexFixing(ONIndex6M,I1922,TRUE,_xll.ohTrigger(RecalcTrigger,Trigger6M)),NA())</f>
        <v>1.6172024936960128E-2</v>
      </c>
      <c r="P1922" s="52">
        <f>IFERROR(_xll.qlIndexFixing(Index1Y,$H1922,TRUE,_xll.ohTrigger(RecalcTrigger,Trigger1Y)),NA())</f>
        <v>1.6669569190102856E-2</v>
      </c>
      <c r="Q1922" s="52">
        <f>IFERROR(_xll.qlIndexFixing(ONIndex1Y,I1922,TRUE,_xll.ohTrigger(RecalcTrigger,Trigger1Y)),NA())</f>
        <v>1.6438484202732084E-2</v>
      </c>
    </row>
    <row r="1923" spans="2:17" x14ac:dyDescent="0.2">
      <c r="B1923" s="46" t="s">
        <v>42</v>
      </c>
      <c r="D1923" s="49">
        <f>_xll.qlCalendarAdvance(Calendar,$D1922,B1923,"f",FALSE)</f>
        <v>52853</v>
      </c>
      <c r="E1923" s="49">
        <f>_xll.qlInterestRateIndexValueDate(IndexON,D1923)</f>
        <v>52853</v>
      </c>
      <c r="F1923" s="52">
        <f>IFERROR(_xll.qlIndexFixing(IndexON,D1923,TRUE,_xll.ohTrigger(RecalcTrigger,TriggerON)),NA())</f>
        <v>1.5769266318823583E-2</v>
      </c>
      <c r="H1923" s="49">
        <f>_xll.qlCalendarAdvance(Calendar,$H1922,B1923,"f",FALSE)</f>
        <v>52853</v>
      </c>
      <c r="I1923" s="49">
        <f>_xll.qlInterestRateIndexValueDate(Index1M,$H1923)</f>
        <v>52855</v>
      </c>
      <c r="J1923" s="52">
        <f>IFERROR(_xll.qlIndexFixing(Index1M,$H1923,TRUE,_xll.ohTrigger(RecalcTrigger,Trigger1M)),NA())</f>
        <v>1.5877250807304621E-2</v>
      </c>
      <c r="K1923" s="52">
        <f>IFERROR(_xll.qlIndexFixing(ONIndex1M,I1923,TRUE,_xll.ohTrigger(RecalcTrigger,Trigger1M)),NA())</f>
        <v>1.5863293407818446E-2</v>
      </c>
      <c r="L1923" s="52">
        <f>IFERROR(_xll.qlIndexFixing(Index3M,H1923,TRUE,_xll.ohTrigger(RecalcTrigger,Trigger3M)),NA())</f>
        <v>1.6118877968392526E-2</v>
      </c>
      <c r="M1923" s="52">
        <f>IFERROR(_xll.qlIndexFixing(ONIndex3M,I1923,TRUE,_xll.ohTrigger(RecalcTrigger,Trigger3M)),NA())</f>
        <v>1.6075237701054235E-2</v>
      </c>
      <c r="N1923" s="52">
        <f>IFERROR(_xll.qlIndexFixing(Index6M,$H1923,TRUE,_xll.ohTrigger(RecalcTrigger,Trigger6M)),NA())</f>
        <v>1.6268260020503293E-2</v>
      </c>
      <c r="O1923" s="52">
        <f>IFERROR(_xll.qlIndexFixing(ONIndex6M,I1923,TRUE,_xll.ohTrigger(RecalcTrigger,Trigger6M)),NA())</f>
        <v>1.6174039292122799E-2</v>
      </c>
      <c r="P1923" s="52">
        <f>IFERROR(_xll.qlIndexFixing(Index1Y,$H1923,TRUE,_xll.ohTrigger(RecalcTrigger,Trigger1Y)),NA())</f>
        <v>1.6673822865998316E-2</v>
      </c>
      <c r="Q1923" s="52">
        <f>IFERROR(_xll.qlIndexFixing(ONIndex1Y,I1923,TRUE,_xll.ohTrigger(RecalcTrigger,Trigger1Y)),NA())</f>
        <v>1.6441075813737882E-2</v>
      </c>
    </row>
    <row r="1924" spans="2:17" x14ac:dyDescent="0.2">
      <c r="B1924" s="46" t="s">
        <v>42</v>
      </c>
      <c r="D1924" s="49">
        <f>_xll.qlCalendarAdvance(Calendar,$D1923,B1924,"f",FALSE)</f>
        <v>52860</v>
      </c>
      <c r="E1924" s="49">
        <f>_xll.qlInterestRateIndexValueDate(IndexON,D1924)</f>
        <v>52860</v>
      </c>
      <c r="F1924" s="52">
        <f>IFERROR(_xll.qlIndexFixing(IndexON,D1924,TRUE,_xll.ohTrigger(RecalcTrigger,TriggerON)),NA())</f>
        <v>1.5771390080789871E-2</v>
      </c>
      <c r="H1924" s="49">
        <f>_xll.qlCalendarAdvance(Calendar,$H1923,B1924,"f",FALSE)</f>
        <v>52860</v>
      </c>
      <c r="I1924" s="49">
        <f>_xll.qlInterestRateIndexValueDate(Index1M,$H1924)</f>
        <v>52862</v>
      </c>
      <c r="J1924" s="52">
        <f>IFERROR(_xll.qlIndexFixing(Index1M,$H1924,TRUE,_xll.ohTrigger(RecalcTrigger,Trigger1M)),NA())</f>
        <v>1.5879169316923292E-2</v>
      </c>
      <c r="K1924" s="52">
        <f>IFERROR(_xll.qlIndexFixing(ONIndex1M,I1924,TRUE,_xll.ohTrigger(RecalcTrigger,Trigger1M)),NA())</f>
        <v>1.5865166619724036E-2</v>
      </c>
      <c r="L1924" s="52">
        <f>IFERROR(_xll.qlIndexFixing(Index3M,H1924,TRUE,_xll.ohTrigger(RecalcTrigger,Trigger3M)),NA())</f>
        <v>1.6120880517542329E-2</v>
      </c>
      <c r="M1924" s="52">
        <f>IFERROR(_xll.qlIndexFixing(ONIndex3M,I1924,TRUE,_xll.ohTrigger(RecalcTrigger,Trigger3M)),NA())</f>
        <v>1.6077039201283227E-2</v>
      </c>
      <c r="N1924" s="52">
        <f>IFERROR(_xll.qlIndexFixing(Index6M,$H1924,TRUE,_xll.ohTrigger(RecalcTrigger,Trigger6M)),NA())</f>
        <v>1.6270741721619283E-2</v>
      </c>
      <c r="O1924" s="52">
        <f>IFERROR(_xll.qlIndexFixing(ONIndex6M,I1924,TRUE,_xll.ohTrigger(RecalcTrigger,Trigger6M)),NA())</f>
        <v>1.6176086687416102E-2</v>
      </c>
      <c r="P1924" s="52">
        <f>IFERROR(_xll.qlIndexFixing(Index1Y,$H1924,TRUE,_xll.ohTrigger(RecalcTrigger,Trigger1Y)),NA())</f>
        <v>1.6678141470318934E-2</v>
      </c>
      <c r="Q1924" s="52">
        <f>IFERROR(_xll.qlIndexFixing(ONIndex1Y,I1924,TRUE,_xll.ohTrigger(RecalcTrigger,Trigger1Y)),NA())</f>
        <v>1.6443727644652739E-2</v>
      </c>
    </row>
    <row r="1925" spans="2:17" x14ac:dyDescent="0.2">
      <c r="B1925" s="46" t="s">
        <v>42</v>
      </c>
      <c r="D1925" s="49">
        <f>_xll.qlCalendarAdvance(Calendar,$D1924,B1925,"f",FALSE)</f>
        <v>52867</v>
      </c>
      <c r="E1925" s="49">
        <f>_xll.qlInterestRateIndexValueDate(IndexON,D1925)</f>
        <v>52867</v>
      </c>
      <c r="F1925" s="52">
        <f>IFERROR(_xll.qlIndexFixing(IndexON,D1925,TRUE,_xll.ohTrigger(RecalcTrigger,TriggerON)),NA())</f>
        <v>1.577354988752333E-2</v>
      </c>
      <c r="H1925" s="49">
        <f>_xll.qlCalendarAdvance(Calendar,$H1924,B1925,"f",FALSE)</f>
        <v>52867</v>
      </c>
      <c r="I1925" s="49">
        <f>_xll.qlInterestRateIndexValueDate(Index1M,$H1925)</f>
        <v>52869</v>
      </c>
      <c r="J1925" s="52">
        <f>IFERROR(_xll.qlIndexFixing(Index1M,$H1925,TRUE,_xll.ohTrigger(RecalcTrigger,Trigger1M)),NA())</f>
        <v>1.5881113890990062E-2</v>
      </c>
      <c r="K1925" s="52">
        <f>IFERROR(_xll.qlIndexFixing(ONIndex1M,I1925,TRUE,_xll.ohTrigger(RecalcTrigger,Trigger1M)),NA())</f>
        <v>1.5867065755372778E-2</v>
      </c>
      <c r="L1925" s="52">
        <f>IFERROR(_xll.qlIndexFixing(Index3M,H1925,TRUE,_xll.ohTrigger(RecalcTrigger,Trigger3M)),NA())</f>
        <v>1.6122916329620363E-2</v>
      </c>
      <c r="M1925" s="52">
        <f>IFERROR(_xll.qlIndexFixing(ONIndex3M,I1925,TRUE,_xll.ohTrigger(RecalcTrigger,Trigger3M)),NA())</f>
        <v>1.6078873368901014E-2</v>
      </c>
      <c r="N1925" s="52">
        <f>IFERROR(_xll.qlIndexFixing(Index6M,$H1925,TRUE,_xll.ohTrigger(RecalcTrigger,Trigger6M)),NA())</f>
        <v>1.6273257757524872E-2</v>
      </c>
      <c r="O1925" s="52">
        <f>IFERROR(_xll.qlIndexFixing(ONIndex6M,I1925,TRUE,_xll.ohTrigger(RecalcTrigger,Trigger6M)),NA())</f>
        <v>1.6178167199258908E-2</v>
      </c>
      <c r="P1925" s="52">
        <f>IFERROR(_xll.qlIndexFixing(Index1Y,$H1925,TRUE,_xll.ohTrigger(RecalcTrigger,Trigger1Y)),NA())</f>
        <v>1.6682510961267286E-2</v>
      </c>
      <c r="Q1925" s="52">
        <f>IFERROR(_xll.qlIndexFixing(ONIndex1Y,I1925,TRUE,_xll.ohTrigger(RecalcTrigger,Trigger1Y)),NA())</f>
        <v>1.6446439837762838E-2</v>
      </c>
    </row>
    <row r="1926" spans="2:17" x14ac:dyDescent="0.2">
      <c r="B1926" s="46" t="s">
        <v>42</v>
      </c>
      <c r="D1926" s="49">
        <f>_xll.qlCalendarAdvance(Calendar,$D1925,B1926,"f",FALSE)</f>
        <v>52874</v>
      </c>
      <c r="E1926" s="49">
        <f>_xll.qlInterestRateIndexValueDate(IndexON,D1926)</f>
        <v>52874</v>
      </c>
      <c r="F1926" s="52">
        <f>IFERROR(_xll.qlIndexFixing(IndexON,D1926,TRUE,_xll.ohTrigger(RecalcTrigger,TriggerON)),NA())</f>
        <v>1.5775745829031962E-2</v>
      </c>
      <c r="H1926" s="49">
        <f>_xll.qlCalendarAdvance(Calendar,$H1925,B1926,"f",FALSE)</f>
        <v>52874</v>
      </c>
      <c r="I1926" s="49">
        <f>_xll.qlInterestRateIndexValueDate(Index1M,$H1926)</f>
        <v>52876</v>
      </c>
      <c r="J1926" s="52">
        <f>IFERROR(_xll.qlIndexFixing(Index1M,$H1926,TRUE,_xll.ohTrigger(RecalcTrigger,Trigger1M)),NA())</f>
        <v>1.588308459332638E-2</v>
      </c>
      <c r="K1926" s="52">
        <f>IFERROR(_xll.qlIndexFixing(ONIndex1M,I1926,TRUE,_xll.ohTrigger(RecalcTrigger,Trigger1M)),NA())</f>
        <v>1.5868990878633582E-2</v>
      </c>
      <c r="L1926" s="52">
        <f>IFERROR(_xll.qlIndexFixing(Index3M,H1926,TRUE,_xll.ohTrigger(RecalcTrigger,Trigger3M)),NA())</f>
        <v>1.6125500414572461E-2</v>
      </c>
      <c r="M1926" s="52">
        <f>IFERROR(_xll.qlIndexFixing(ONIndex3M,I1926,TRUE,_xll.ohTrigger(RecalcTrigger,Trigger3M)),NA())</f>
        <v>1.6080740282564676E-2</v>
      </c>
      <c r="N1926" s="52">
        <f>IFERROR(_xll.qlIndexFixing(Index6M,$H1926,TRUE,_xll.ohTrigger(RecalcTrigger,Trigger6M)),NA())</f>
        <v>1.6276369279620902E-2</v>
      </c>
      <c r="O1926" s="52">
        <f>IFERROR(_xll.qlIndexFixing(ONIndex6M,I1926,TRUE,_xll.ohTrigger(RecalcTrigger,Trigger6M)),NA())</f>
        <v>1.6180280904070088E-2</v>
      </c>
      <c r="P1926" s="52">
        <f>IFERROR(_xll.qlIndexFixing(Index1Y,$H1926,TRUE,_xll.ohTrigger(RecalcTrigger,Trigger1Y)),NA())</f>
        <v>1.6686866153169309E-2</v>
      </c>
      <c r="Q1926" s="52">
        <f>IFERROR(_xll.qlIndexFixing(ONIndex1Y,I1926,TRUE,_xll.ohTrigger(RecalcTrigger,Trigger1Y)),NA())</f>
        <v>1.6449212535034619E-2</v>
      </c>
    </row>
    <row r="1927" spans="2:17" x14ac:dyDescent="0.2">
      <c r="B1927" s="46" t="s">
        <v>42</v>
      </c>
      <c r="D1927" s="49">
        <f>_xll.qlCalendarAdvance(Calendar,$D1926,B1927,"f",FALSE)</f>
        <v>52881</v>
      </c>
      <c r="E1927" s="49">
        <f>_xll.qlInterestRateIndexValueDate(IndexON,D1927)</f>
        <v>52881</v>
      </c>
      <c r="F1927" s="52">
        <f>IFERROR(_xll.qlIndexFixing(IndexON,D1927,TRUE,_xll.ohTrigger(RecalcTrigger,TriggerON)),NA())</f>
        <v>1.5777977995883319E-2</v>
      </c>
      <c r="H1927" s="49">
        <f>_xll.qlCalendarAdvance(Calendar,$H1926,B1927,"f",FALSE)</f>
        <v>52881</v>
      </c>
      <c r="I1927" s="49">
        <f>_xll.qlInterestRateIndexValueDate(Index1M,$H1927)</f>
        <v>52883</v>
      </c>
      <c r="J1927" s="52">
        <f>IFERROR(_xll.qlIndexFixing(Index1M,$H1927,TRUE,_xll.ohTrigger(RecalcTrigger,Trigger1M)),NA())</f>
        <v>1.5885081487751196E-2</v>
      </c>
      <c r="K1927" s="52">
        <f>IFERROR(_xll.qlIndexFixing(ONIndex1M,I1927,TRUE,_xll.ohTrigger(RecalcTrigger,Trigger1M)),NA())</f>
        <v>1.5870942053215487E-2</v>
      </c>
      <c r="L1927" s="52">
        <f>IFERROR(_xll.qlIndexFixing(Index3M,H1927,TRUE,_xll.ohTrigger(RecalcTrigger,Trigger3M)),NA())</f>
        <v>1.6127605486415387E-2</v>
      </c>
      <c r="M1927" s="52">
        <f>IFERROR(_xll.qlIndexFixing(ONIndex3M,I1927,TRUE,_xll.ohTrigger(RecalcTrigger,Trigger3M)),NA())</f>
        <v>1.6082640020931294E-2</v>
      </c>
      <c r="N1927" s="52">
        <f>IFERROR(_xll.qlIndexFixing(Index6M,$H1927,TRUE,_xll.ohTrigger(RecalcTrigger,Trigger6M)),NA())</f>
        <v>1.6278956823164728E-2</v>
      </c>
      <c r="O1927" s="52">
        <f>IFERROR(_xll.qlIndexFixing(ONIndex6M,I1927,TRUE,_xll.ohTrigger(RecalcTrigger,Trigger6M)),NA())</f>
        <v>1.6182427878108641E-2</v>
      </c>
      <c r="P1927" s="52">
        <f>IFERROR(_xll.qlIndexFixing(Index1Y,$H1927,TRUE,_xll.ohTrigger(RecalcTrigger,Trigger1Y)),NA())</f>
        <v>1.6691197791009613E-2</v>
      </c>
      <c r="Q1927" s="52">
        <f>IFERROR(_xll.qlIndexFixing(ONIndex1Y,I1927,TRUE,_xll.ohTrigger(RecalcTrigger,Trigger1Y)),NA())</f>
        <v>1.6452045878674326E-2</v>
      </c>
    </row>
    <row r="1928" spans="2:17" x14ac:dyDescent="0.2">
      <c r="B1928" s="46" t="s">
        <v>42</v>
      </c>
      <c r="D1928" s="49">
        <f>_xll.qlCalendarAdvance(Calendar,$D1927,B1928,"f",FALSE)</f>
        <v>52888</v>
      </c>
      <c r="E1928" s="49">
        <f>_xll.qlInterestRateIndexValueDate(IndexON,D1928)</f>
        <v>52888</v>
      </c>
      <c r="F1928" s="52">
        <f>IFERROR(_xll.qlIndexFixing(IndexON,D1928,TRUE,_xll.ohTrigger(RecalcTrigger,TriggerON)),NA())</f>
        <v>1.5780246478085402E-2</v>
      </c>
      <c r="H1928" s="49">
        <f>_xll.qlCalendarAdvance(Calendar,$H1927,B1928,"f",FALSE)</f>
        <v>52888</v>
      </c>
      <c r="I1928" s="49">
        <f>_xll.qlInterestRateIndexValueDate(Index1M,$H1928)</f>
        <v>52890</v>
      </c>
      <c r="J1928" s="52">
        <f>IFERROR(_xll.qlIndexFixing(Index1M,$H1928,TRUE,_xll.ohTrigger(RecalcTrigger,Trigger1M)),NA())</f>
        <v>1.5887104638090954E-2</v>
      </c>
      <c r="K1928" s="52">
        <f>IFERROR(_xll.qlIndexFixing(ONIndex1M,I1928,TRUE,_xll.ohTrigger(RecalcTrigger,Trigger1M)),NA())</f>
        <v>1.5872919342747593E-2</v>
      </c>
      <c r="L1928" s="52">
        <f>IFERROR(_xll.qlIndexFixing(Index3M,H1928,TRUE,_xll.ohTrigger(RecalcTrigger,Trigger3M)),NA())</f>
        <v>1.6129744065603038E-2</v>
      </c>
      <c r="M1928" s="52">
        <f>IFERROR(_xll.qlIndexFixing(ONIndex3M,I1928,TRUE,_xll.ohTrigger(RecalcTrigger,Trigger3M)),NA())</f>
        <v>1.6084572662977692E-2</v>
      </c>
      <c r="N1928" s="52">
        <f>IFERROR(_xll.qlIndexFixing(Index6M,$H1928,TRUE,_xll.ohTrigger(RecalcTrigger,Trigger6M)),NA())</f>
        <v>1.6281578939902532E-2</v>
      </c>
      <c r="O1928" s="52">
        <f>IFERROR(_xll.qlIndexFixing(ONIndex6M,I1928,TRUE,_xll.ohTrigger(RecalcTrigger,Trigger6M)),NA())</f>
        <v>1.6184608197793438E-2</v>
      </c>
      <c r="P1928" s="52">
        <f>IFERROR(_xll.qlIndexFixing(Index1Y,$H1928,TRUE,_xll.ohTrigger(RecalcTrigger,Trigger1Y)),NA())</f>
        <v>1.6695504551982668E-2</v>
      </c>
      <c r="Q1928" s="52">
        <f>IFERROR(_xll.qlIndexFixing(ONIndex1Y,I1928,TRUE,_xll.ohTrigger(RecalcTrigger,Trigger1Y)),NA())</f>
        <v>1.6454940010808272E-2</v>
      </c>
    </row>
    <row r="1929" spans="2:17" x14ac:dyDescent="0.2">
      <c r="B1929" s="46" t="s">
        <v>42</v>
      </c>
      <c r="D1929" s="49">
        <f>_xll.qlCalendarAdvance(Calendar,$D1928,B1929,"f",FALSE)</f>
        <v>52895</v>
      </c>
      <c r="E1929" s="49">
        <f>_xll.qlInterestRateIndexValueDate(IndexON,D1929)</f>
        <v>52895</v>
      </c>
      <c r="F1929" s="52">
        <f>IFERROR(_xll.qlIndexFixing(IndexON,D1929,TRUE,_xll.ohTrigger(RecalcTrigger,TriggerON)),NA())</f>
        <v>1.5782551366045894E-2</v>
      </c>
      <c r="H1929" s="49">
        <f>_xll.qlCalendarAdvance(Calendar,$H1928,B1929,"f",FALSE)</f>
        <v>52895</v>
      </c>
      <c r="I1929" s="49">
        <f>_xll.qlInterestRateIndexValueDate(Index1M,$H1929)</f>
        <v>52897</v>
      </c>
      <c r="J1929" s="52">
        <f>IFERROR(_xll.qlIndexFixing(Index1M,$H1929,TRUE,_xll.ohTrigger(RecalcTrigger,Trigger1M)),NA())</f>
        <v>1.5889154108154613E-2</v>
      </c>
      <c r="K1929" s="52">
        <f>IFERROR(_xll.qlIndexFixing(ONIndex1M,I1929,TRUE,_xll.ohTrigger(RecalcTrigger,Trigger1M)),NA())</f>
        <v>1.5874922811018877E-2</v>
      </c>
      <c r="L1929" s="52">
        <f>IFERROR(_xll.qlIndexFixing(Index3M,H1929,TRUE,_xll.ohTrigger(RecalcTrigger,Trigger3M)),NA())</f>
        <v>1.6131916231229535E-2</v>
      </c>
      <c r="M1929" s="52">
        <f>IFERROR(_xll.qlIndexFixing(ONIndex3M,I1929,TRUE,_xll.ohTrigger(RecalcTrigger,Trigger3M)),NA())</f>
        <v>1.6086538287121144E-2</v>
      </c>
      <c r="N1929" s="52">
        <f>IFERROR(_xll.qlIndexFixing(Index6M,$H1929,TRUE,_xll.ohTrigger(RecalcTrigger,Trigger6M)),NA())</f>
        <v>1.6284235706956359E-2</v>
      </c>
      <c r="O1929" s="52">
        <f>IFERROR(_xll.qlIndexFixing(ONIndex6M,I1929,TRUE,_xll.ohTrigger(RecalcTrigger,Trigger6M)),NA())</f>
        <v>1.6186821939383478E-2</v>
      </c>
      <c r="P1929" s="52">
        <f>IFERROR(_xll.qlIndexFixing(Index1Y,$H1929,TRUE,_xll.ohTrigger(RecalcTrigger,Trigger1Y)),NA())</f>
        <v>1.6699785109955626E-2</v>
      </c>
      <c r="Q1929" s="52">
        <f>IFERROR(_xll.qlIndexFixing(ONIndex1Y,I1929,TRUE,_xll.ohTrigger(RecalcTrigger,Trigger1Y)),NA())</f>
        <v>1.6457895073562767E-2</v>
      </c>
    </row>
    <row r="1930" spans="2:17" x14ac:dyDescent="0.2">
      <c r="B1930" s="46" t="s">
        <v>42</v>
      </c>
      <c r="D1930" s="49">
        <f>_xll.qlCalendarAdvance(Calendar,$D1929,B1930,"f",FALSE)</f>
        <v>52902</v>
      </c>
      <c r="E1930" s="49">
        <f>_xll.qlInterestRateIndexValueDate(IndexON,D1930)</f>
        <v>52902</v>
      </c>
      <c r="F1930" s="52">
        <f>IFERROR(_xll.qlIndexFixing(IndexON,D1930,TRUE,_xll.ohTrigger(RecalcTrigger,TriggerON)),NA())</f>
        <v>1.5784892750012602E-2</v>
      </c>
      <c r="H1930" s="49">
        <f>_xll.qlCalendarAdvance(Calendar,$H1929,B1930,"f",FALSE)</f>
        <v>52902</v>
      </c>
      <c r="I1930" s="49">
        <f>_xll.qlInterestRateIndexValueDate(Index1M,$H1930)</f>
        <v>52904</v>
      </c>
      <c r="J1930" s="52">
        <f>IFERROR(_xll.qlIndexFixing(Index1M,$H1930,TRUE,_xll.ohTrigger(RecalcTrigger,Trigger1M)),NA())</f>
        <v>1.5891229961778608E-2</v>
      </c>
      <c r="K1930" s="52">
        <f>IFERROR(_xll.qlIndexFixing(ONIndex1M,I1930,TRUE,_xll.ohTrigger(RecalcTrigger,Trigger1M)),NA())</f>
        <v>1.5876952521818311E-2</v>
      </c>
      <c r="L1930" s="52">
        <f>IFERROR(_xll.qlIndexFixing(Index3M,H1930,TRUE,_xll.ohTrigger(RecalcTrigger,Trigger3M)),NA())</f>
        <v>1.6134122062387266E-2</v>
      </c>
      <c r="M1930" s="52">
        <f>IFERROR(_xll.qlIndexFixing(ONIndex3M,I1930,TRUE,_xll.ohTrigger(RecalcTrigger,Trigger3M)),NA())</f>
        <v>1.6088536972178602E-2</v>
      </c>
      <c r="N1930" s="52">
        <f>IFERROR(_xll.qlIndexFixing(Index6M,$H1930,TRUE,_xll.ohTrigger(RecalcTrigger,Trigger6M)),NA())</f>
        <v>1.6286355657657313E-2</v>
      </c>
      <c r="O1930" s="52">
        <f>IFERROR(_xll.qlIndexFixing(ONIndex6M,I1930,TRUE,_xll.ohTrigger(RecalcTrigger,Trigger6M)),NA())</f>
        <v>1.6189069179457505E-2</v>
      </c>
      <c r="P1930" s="52">
        <f>IFERROR(_xll.qlIndexFixing(Index1Y,$H1930,TRUE,_xll.ohTrigger(RecalcTrigger,Trigger1Y)),NA())</f>
        <v>1.6704038135469421E-2</v>
      </c>
      <c r="Q1930" s="52">
        <f>IFERROR(_xll.qlIndexFixing(ONIndex1Y,I1930,TRUE,_xll.ohTrigger(RecalcTrigger,Trigger1Y)),NA())</f>
        <v>1.6460911209064122E-2</v>
      </c>
    </row>
    <row r="1931" spans="2:17" x14ac:dyDescent="0.2">
      <c r="B1931" s="46" t="s">
        <v>42</v>
      </c>
      <c r="D1931" s="49">
        <f>_xll.qlCalendarAdvance(Calendar,$D1930,B1931,"f",FALSE)</f>
        <v>52909</v>
      </c>
      <c r="E1931" s="49">
        <f>_xll.qlInterestRateIndexValueDate(IndexON,D1931)</f>
        <v>52909</v>
      </c>
      <c r="F1931" s="52">
        <f>IFERROR(_xll.qlIndexFixing(IndexON,D1931,TRUE,_xll.ohTrigger(RecalcTrigger,TriggerON)),NA())</f>
        <v>1.5787270720233337E-2</v>
      </c>
      <c r="H1931" s="49">
        <f>_xll.qlCalendarAdvance(Calendar,$H1930,B1931,"f",FALSE)</f>
        <v>52909</v>
      </c>
      <c r="I1931" s="49">
        <f>_xll.qlInterestRateIndexValueDate(Index1M,$H1931)</f>
        <v>52911</v>
      </c>
      <c r="J1931" s="52">
        <f>IFERROR(_xll.qlIndexFixing(Index1M,$H1931,TRUE,_xll.ohTrigger(RecalcTrigger,Trigger1M)),NA())</f>
        <v>1.5893332262776894E-2</v>
      </c>
      <c r="K1931" s="52">
        <f>IFERROR(_xll.qlIndexFixing(ONIndex1M,I1931,TRUE,_xll.ohTrigger(RecalcTrigger,Trigger1M)),NA())</f>
        <v>1.5879008538774997E-2</v>
      </c>
      <c r="L1931" s="52">
        <f>IFERROR(_xll.qlIndexFixing(Index3M,H1931,TRUE,_xll.ohTrigger(RecalcTrigger,Trigger3M)),NA())</f>
        <v>1.6136361638170355E-2</v>
      </c>
      <c r="M1931" s="52">
        <f>IFERROR(_xll.qlIndexFixing(ONIndex3M,I1931,TRUE,_xll.ohTrigger(RecalcTrigger,Trigger3M)),NA())</f>
        <v>1.609056879696702E-2</v>
      </c>
      <c r="N1931" s="52">
        <f>IFERROR(_xll.qlIndexFixing(Index6M,$H1931,TRUE,_xll.ohTrigger(RecalcTrigger,Trigger6M)),NA())</f>
        <v>1.6289079321597445E-2</v>
      </c>
      <c r="O1931" s="52">
        <f>IFERROR(_xll.qlIndexFixing(ONIndex6M,I1931,TRUE,_xll.ohTrigger(RecalcTrigger,Trigger6M)),NA())</f>
        <v>1.6191349994194582E-2</v>
      </c>
      <c r="P1931" s="52">
        <f>IFERROR(_xll.qlIndexFixing(Index1Y,$H1931,TRUE,_xll.ohTrigger(RecalcTrigger,Trigger1Y)),NA())</f>
        <v>1.6708262295737242E-2</v>
      </c>
      <c r="Q1931" s="52">
        <f>IFERROR(_xll.qlIndexFixing(ONIndex1Y,I1931,TRUE,_xll.ohTrigger(RecalcTrigger,Trigger1Y)),NA())</f>
        <v>1.6463988559438647E-2</v>
      </c>
    </row>
    <row r="1932" spans="2:17" x14ac:dyDescent="0.2">
      <c r="B1932" s="46" t="s">
        <v>42</v>
      </c>
      <c r="D1932" s="49">
        <f>_xll.qlCalendarAdvance(Calendar,$D1931,B1932,"f",FALSE)</f>
        <v>52916</v>
      </c>
      <c r="E1932" s="49">
        <f>_xll.qlInterestRateIndexValueDate(IndexON,D1932)</f>
        <v>52916</v>
      </c>
      <c r="F1932" s="52">
        <f>IFERROR(_xll.qlIndexFixing(IndexON,D1932,TRUE,_xll.ohTrigger(RecalcTrigger,TriggerON)),NA())</f>
        <v>1.5789685366955908E-2</v>
      </c>
      <c r="H1932" s="49">
        <f>_xll.qlCalendarAdvance(Calendar,$H1931,B1932,"f",FALSE)</f>
        <v>52916</v>
      </c>
      <c r="I1932" s="49">
        <f>_xll.qlInterestRateIndexValueDate(Index1M,$H1932)</f>
        <v>52918</v>
      </c>
      <c r="J1932" s="52">
        <f>IFERROR(_xll.qlIndexFixing(Index1M,$H1932,TRUE,_xll.ohTrigger(RecalcTrigger,Trigger1M)),NA())</f>
        <v>1.5895461074973416E-2</v>
      </c>
      <c r="K1932" s="52">
        <f>IFERROR(_xll.qlIndexFixing(ONIndex1M,I1932,TRUE,_xll.ohTrigger(RecalcTrigger,Trigger1M)),NA())</f>
        <v>1.5881090925518038E-2</v>
      </c>
      <c r="L1932" s="52">
        <f>IFERROR(_xll.qlIndexFixing(Index3M,H1932,TRUE,_xll.ohTrigger(RecalcTrigger,Trigger3M)),NA())</f>
        <v>1.6138635037675524E-2</v>
      </c>
      <c r="M1932" s="52">
        <f>IFERROR(_xll.qlIndexFixing(ONIndex3M,I1932,TRUE,_xll.ohTrigger(RecalcTrigger,Trigger3M)),NA())</f>
        <v>1.6092633840063542E-2</v>
      </c>
      <c r="N1932" s="52">
        <f>IFERROR(_xll.qlIndexFixing(Index6M,$H1932,TRUE,_xll.ohTrigger(RecalcTrigger,Trigger6M)),NA())</f>
        <v>1.6291837860115056E-2</v>
      </c>
      <c r="O1932" s="52">
        <f>IFERROR(_xll.qlIndexFixing(ONIndex6M,I1932,TRUE,_xll.ohTrigger(RecalcTrigger,Trigger6M)),NA())</f>
        <v>1.6193664459773771E-2</v>
      </c>
      <c r="P1932" s="52">
        <f>IFERROR(_xll.qlIndexFixing(Index1Y,$H1932,TRUE,_xll.ohTrigger(RecalcTrigger,Trigger1Y)),NA())</f>
        <v>1.6712456254646277E-2</v>
      </c>
      <c r="Q1932" s="52">
        <f>IFERROR(_xll.qlIndexFixing(ONIndex1Y,I1932,TRUE,_xll.ohTrigger(RecalcTrigger,Trigger1Y)),NA())</f>
        <v>1.6467127266652781E-2</v>
      </c>
    </row>
    <row r="1933" spans="2:17" x14ac:dyDescent="0.2">
      <c r="B1933" s="46" t="s">
        <v>42</v>
      </c>
      <c r="D1933" s="49">
        <f>_xll.qlCalendarAdvance(Calendar,$D1932,B1933,"f",FALSE)</f>
        <v>52923</v>
      </c>
      <c r="E1933" s="49">
        <f>_xll.qlInterestRateIndexValueDate(IndexON,D1933)</f>
        <v>52923</v>
      </c>
      <c r="F1933" s="52">
        <f>IFERROR(_xll.qlIndexFixing(IndexON,D1933,TRUE,_xll.ohTrigger(RecalcTrigger,TriggerON)),NA())</f>
        <v>1.5792136780587995E-2</v>
      </c>
      <c r="H1933" s="49">
        <f>_xll.qlCalendarAdvance(Calendar,$H1932,B1933,"f",FALSE)</f>
        <v>52923</v>
      </c>
      <c r="I1933" s="49">
        <f>_xll.qlInterestRateIndexValueDate(Index1M,$H1933)</f>
        <v>52925</v>
      </c>
      <c r="J1933" s="52">
        <f>IFERROR(_xll.qlIndexFixing(Index1M,$H1933,TRUE,_xll.ohTrigger(RecalcTrigger,Trigger1M)),NA())</f>
        <v>1.5898123776194595E-2</v>
      </c>
      <c r="K1933" s="52">
        <f>IFERROR(_xll.qlIndexFixing(ONIndex1M,I1933,TRUE,_xll.ohTrigger(RecalcTrigger,Trigger1M)),NA())</f>
        <v>1.5883199746076215E-2</v>
      </c>
      <c r="L1933" s="52">
        <f>IFERROR(_xll.qlIndexFixing(Index3M,H1933,TRUE,_xll.ohTrigger(RecalcTrigger,Trigger3M)),NA())</f>
        <v>1.6140942339997768E-2</v>
      </c>
      <c r="M1933" s="52">
        <f>IFERROR(_xll.qlIndexFixing(ONIndex3M,I1933,TRUE,_xll.ohTrigger(RecalcTrigger,Trigger3M)),NA())</f>
        <v>1.6094732180205185E-2</v>
      </c>
      <c r="N1933" s="52">
        <f>IFERROR(_xll.qlIndexFixing(Index6M,$H1933,TRUE,_xll.ohTrigger(RecalcTrigger,Trigger6M)),NA())</f>
        <v>1.6294631350333426E-2</v>
      </c>
      <c r="O1933" s="52">
        <f>IFERROR(_xll.qlIndexFixing(ONIndex6M,I1933,TRUE,_xll.ohTrigger(RecalcTrigger,Trigger6M)),NA())</f>
        <v>1.6196012653013625E-2</v>
      </c>
      <c r="P1933" s="52">
        <f>IFERROR(_xll.qlIndexFixing(Index1Y,$H1933,TRUE,_xll.ohTrigger(RecalcTrigger,Trigger1Y)),NA())</f>
        <v>1.6716618672757724E-2</v>
      </c>
      <c r="Q1933" s="52">
        <f>IFERROR(_xll.qlIndexFixing(ONIndex1Y,I1933,TRUE,_xll.ohTrigger(RecalcTrigger,Trigger1Y)),NA())</f>
        <v>1.6470327472992707E-2</v>
      </c>
    </row>
    <row r="1934" spans="2:17" x14ac:dyDescent="0.2">
      <c r="B1934" s="46" t="s">
        <v>42</v>
      </c>
      <c r="D1934" s="49">
        <f>_xll.qlCalendarAdvance(Calendar,$D1933,B1934,"f",FALSE)</f>
        <v>52930</v>
      </c>
      <c r="E1934" s="49">
        <f>_xll.qlInterestRateIndexValueDate(IndexON,D1934)</f>
        <v>52930</v>
      </c>
      <c r="F1934" s="52">
        <f>IFERROR(_xll.qlIndexFixing(IndexON,D1934,TRUE,_xll.ohTrigger(RecalcTrigger,TriggerON)),NA())</f>
        <v>1.5794625051137601E-2</v>
      </c>
      <c r="H1934" s="49">
        <f>_xll.qlCalendarAdvance(Calendar,$H1933,B1934,"f",FALSE)</f>
        <v>52930</v>
      </c>
      <c r="I1934" s="49">
        <f>_xll.qlInterestRateIndexValueDate(Index1M,$H1934)</f>
        <v>52932</v>
      </c>
      <c r="J1934" s="52">
        <f>IFERROR(_xll.qlIndexFixing(Index1M,$H1934,TRUE,_xll.ohTrigger(RecalcTrigger,Trigger1M)),NA())</f>
        <v>1.5899798488249461E-2</v>
      </c>
      <c r="K1934" s="52">
        <f>IFERROR(_xll.qlIndexFixing(ONIndex1M,I1934,TRUE,_xll.ohTrigger(RecalcTrigger,Trigger1M)),NA())</f>
        <v>1.5885335063838824E-2</v>
      </c>
      <c r="L1934" s="52">
        <f>IFERROR(_xll.qlIndexFixing(Index3M,H1934,TRUE,_xll.ohTrigger(RecalcTrigger,Trigger3M)),NA())</f>
        <v>1.6142213674394057E-2</v>
      </c>
      <c r="M1934" s="52">
        <f>IFERROR(_xll.qlIndexFixing(ONIndex3M,I1934,TRUE,_xll.ohTrigger(RecalcTrigger,Trigger3M)),NA())</f>
        <v>1.6096863896208902E-2</v>
      </c>
      <c r="N1934" s="52">
        <f>IFERROR(_xll.qlIndexFixing(Index6M,$H1934,TRUE,_xll.ohTrigger(RecalcTrigger,Trigger6M)),NA())</f>
        <v>1.6298041996203157E-2</v>
      </c>
      <c r="O1934" s="52">
        <f>IFERROR(_xll.qlIndexFixing(ONIndex6M,I1934,TRUE,_xll.ohTrigger(RecalcTrigger,Trigger6M)),NA())</f>
        <v>1.619839465001327E-2</v>
      </c>
      <c r="P1934" s="52">
        <f>IFERROR(_xll.qlIndexFixing(Index1Y,$H1934,TRUE,_xll.ohTrigger(RecalcTrigger,Trigger1Y)),NA())</f>
        <v>1.6720748207306776E-2</v>
      </c>
      <c r="Q1934" s="52">
        <f>IFERROR(_xll.qlIndexFixing(ONIndex1Y,I1934,TRUE,_xll.ohTrigger(RecalcTrigger,Trigger1Y)),NA())</f>
        <v>1.6473589320664672E-2</v>
      </c>
    </row>
    <row r="1935" spans="2:17" x14ac:dyDescent="0.2">
      <c r="B1935" s="46" t="s">
        <v>42</v>
      </c>
      <c r="D1935" s="49">
        <f>_xll.qlCalendarAdvance(Calendar,$D1934,B1935,"f",FALSE)</f>
        <v>52937</v>
      </c>
      <c r="E1935" s="49">
        <f>_xll.qlInterestRateIndexValueDate(IndexON,D1935)</f>
        <v>52937</v>
      </c>
      <c r="F1935" s="52">
        <f>IFERROR(_xll.qlIndexFixing(IndexON,D1935,TRUE,_xll.ohTrigger(RecalcTrigger,TriggerON)),NA())</f>
        <v>1.5797150269092342E-2</v>
      </c>
      <c r="H1935" s="49">
        <f>_xll.qlCalendarAdvance(Calendar,$H1934,B1935,"f",FALSE)</f>
        <v>52937</v>
      </c>
      <c r="I1935" s="49">
        <f>_xll.qlInterestRateIndexValueDate(Index1M,$H1935)</f>
        <v>52939</v>
      </c>
      <c r="J1935" s="52">
        <f>IFERROR(_xll.qlIndexFixing(Index1M,$H1935,TRUE,_xll.ohTrigger(RecalcTrigger,Trigger1M)),NA())</f>
        <v>1.5902007216974379E-2</v>
      </c>
      <c r="K1935" s="52">
        <f>IFERROR(_xll.qlIndexFixing(ONIndex1M,I1935,TRUE,_xll.ohTrigger(RecalcTrigger,Trigger1M)),NA())</f>
        <v>1.5887496942674773E-2</v>
      </c>
      <c r="L1935" s="52">
        <f>IFERROR(_xll.qlIndexFixing(Index3M,H1935,TRUE,_xll.ohTrigger(RecalcTrigger,Trigger3M)),NA())</f>
        <v>1.6144583912314658E-2</v>
      </c>
      <c r="M1935" s="52">
        <f>IFERROR(_xll.qlIndexFixing(ONIndex3M,I1935,TRUE,_xll.ohTrigger(RecalcTrigger,Trigger3M)),NA())</f>
        <v>1.6099029066571902E-2</v>
      </c>
      <c r="N1935" s="52">
        <f>IFERROR(_xll.qlIndexFixing(Index6M,$H1935,TRUE,_xll.ohTrigger(RecalcTrigger,Trigger6M)),NA())</f>
        <v>1.630090828473188E-2</v>
      </c>
      <c r="O1935" s="52">
        <f>IFERROR(_xll.qlIndexFixing(ONIndex6M,I1935,TRUE,_xll.ohTrigger(RecalcTrigger,Trigger6M)),NA())</f>
        <v>1.620081052695177E-2</v>
      </c>
      <c r="P1935" s="52">
        <f>IFERROR(_xll.qlIndexFixing(Index1Y,$H1935,TRUE,_xll.ohTrigger(RecalcTrigger,Trigger1Y)),NA())</f>
        <v>1.6724843512202856E-2</v>
      </c>
      <c r="Q1935" s="52">
        <f>IFERROR(_xll.qlIndexFixing(ONIndex1Y,I1935,TRUE,_xll.ohTrigger(RecalcTrigger,Trigger1Y)),NA())</f>
        <v>1.6476912951635114E-2</v>
      </c>
    </row>
    <row r="1936" spans="2:17" x14ac:dyDescent="0.2">
      <c r="B1936" s="46" t="s">
        <v>42</v>
      </c>
      <c r="D1936" s="49">
        <f>_xll.qlCalendarAdvance(Calendar,$D1935,B1936,"f",FALSE)</f>
        <v>52944</v>
      </c>
      <c r="E1936" s="49">
        <f>_xll.qlInterestRateIndexValueDate(IndexON,D1936)</f>
        <v>52944</v>
      </c>
      <c r="F1936" s="52">
        <f>IFERROR(_xll.qlIndexFixing(IndexON,D1936,TRUE,_xll.ohTrigger(RecalcTrigger,TriggerON)),NA())</f>
        <v>1.5799712524700027E-2</v>
      </c>
      <c r="H1936" s="49">
        <f>_xll.qlCalendarAdvance(Calendar,$H1935,B1936,"f",FALSE)</f>
        <v>52944</v>
      </c>
      <c r="I1936" s="49">
        <f>_xll.qlInterestRateIndexValueDate(Index1M,$H1936)</f>
        <v>52946</v>
      </c>
      <c r="J1936" s="52">
        <f>IFERROR(_xll.qlIndexFixing(Index1M,$H1936,TRUE,_xll.ohTrigger(RecalcTrigger,Trigger1M)),NA())</f>
        <v>1.5904242712185823E-2</v>
      </c>
      <c r="K1936" s="52">
        <f>IFERROR(_xll.qlIndexFixing(ONIndex1M,I1936,TRUE,_xll.ohTrigger(RecalcTrigger,Trigger1M)),NA())</f>
        <v>1.58896854462931E-2</v>
      </c>
      <c r="L1936" s="52">
        <f>IFERROR(_xll.qlIndexFixing(Index3M,H1936,TRUE,_xll.ohTrigger(RecalcTrigger,Trigger3M)),NA())</f>
        <v>1.6146988275965057E-2</v>
      </c>
      <c r="M1936" s="52">
        <f>IFERROR(_xll.qlIndexFixing(ONIndex3M,I1936,TRUE,_xll.ohTrigger(RecalcTrigger,Trigger3M)),NA())</f>
        <v>1.6101227770430881E-2</v>
      </c>
      <c r="N1936" s="52">
        <f>IFERROR(_xll.qlIndexFixing(Index6M,$H1936,TRUE,_xll.ohTrigger(RecalcTrigger,Trigger6M)),NA())</f>
        <v>1.6303809763459489E-2</v>
      </c>
      <c r="O1936" s="52">
        <f>IFERROR(_xll.qlIndexFixing(ONIndex6M,I1936,TRUE,_xll.ohTrigger(RecalcTrigger,Trigger6M)),NA())</f>
        <v>1.6203260360567739E-2</v>
      </c>
      <c r="P1936" s="52">
        <f>IFERROR(_xll.qlIndexFixing(Index1Y,$H1936,TRUE,_xll.ohTrigger(RecalcTrigger,Trigger1Y)),NA())</f>
        <v>1.6728903238031129E-2</v>
      </c>
      <c r="Q1936" s="52">
        <f>IFERROR(_xll.qlIndexFixing(ONIndex1Y,I1936,TRUE,_xll.ohTrigger(RecalcTrigger,Trigger1Y)),NA())</f>
        <v>1.6480298507950408E-2</v>
      </c>
    </row>
    <row r="1937" spans="2:17" x14ac:dyDescent="0.2">
      <c r="B1937" s="46" t="s">
        <v>42</v>
      </c>
      <c r="D1937" s="49">
        <f>_xll.qlCalendarAdvance(Calendar,$D1936,B1937,"f",FALSE)</f>
        <v>52951</v>
      </c>
      <c r="E1937" s="49">
        <f>_xll.qlInterestRateIndexValueDate(IndexON,D1937)</f>
        <v>52951</v>
      </c>
      <c r="F1937" s="52">
        <f>IFERROR(_xll.qlIndexFixing(IndexON,D1937,TRUE,_xll.ohTrigger(RecalcTrigger,TriggerON)),NA())</f>
        <v>1.5802311908288402E-2</v>
      </c>
      <c r="H1937" s="49">
        <f>_xll.qlCalendarAdvance(Calendar,$H1936,B1937,"f",FALSE)</f>
        <v>52951</v>
      </c>
      <c r="I1937" s="49">
        <f>_xll.qlInterestRateIndexValueDate(Index1M,$H1937)</f>
        <v>52953</v>
      </c>
      <c r="J1937" s="52">
        <f>IFERROR(_xll.qlIndexFixing(Index1M,$H1937,TRUE,_xll.ohTrigger(RecalcTrigger,Trigger1M)),NA())</f>
        <v>1.5906505037712737E-2</v>
      </c>
      <c r="K1937" s="52">
        <f>IFERROR(_xll.qlIndexFixing(ONIndex1M,I1937,TRUE,_xll.ohTrigger(RecalcTrigger,Trigger1M)),NA())</f>
        <v>1.5892219276798514E-2</v>
      </c>
      <c r="L1937" s="52">
        <f>IFERROR(_xll.qlIndexFixing(Index3M,H1937,TRUE,_xll.ohTrigger(RecalcTrigger,Trigger3M)),NA())</f>
        <v>1.6149426844432213E-2</v>
      </c>
      <c r="M1937" s="52">
        <f>IFERROR(_xll.qlIndexFixing(ONIndex3M,I1937,TRUE,_xll.ohTrigger(RecalcTrigger,Trigger3M)),NA())</f>
        <v>1.6103781736669376E-2</v>
      </c>
      <c r="N1937" s="52">
        <f>IFERROR(_xll.qlIndexFixing(Index6M,$H1937,TRUE,_xll.ohTrigger(RecalcTrigger,Trigger6M)),NA())</f>
        <v>1.6306746509521207E-2</v>
      </c>
      <c r="O1937" s="52">
        <f>IFERROR(_xll.qlIndexFixing(ONIndex6M,I1937,TRUE,_xll.ohTrigger(RecalcTrigger,Trigger6M)),NA())</f>
        <v>1.6206101847613397E-2</v>
      </c>
      <c r="P1937" s="52">
        <f>IFERROR(_xll.qlIndexFixing(Index1Y,$H1937,TRUE,_xll.ohTrigger(RecalcTrigger,Trigger1Y)),NA())</f>
        <v>1.6732926032051659E-2</v>
      </c>
      <c r="Q1937" s="52">
        <f>IFERROR(_xll.qlIndexFixing(ONIndex1Y,I1937,TRUE,_xll.ohTrigger(RecalcTrigger,Trigger1Y)),NA())</f>
        <v>1.64842437248236E-2</v>
      </c>
    </row>
    <row r="1938" spans="2:17" x14ac:dyDescent="0.2">
      <c r="B1938" s="46" t="s">
        <v>42</v>
      </c>
      <c r="D1938" s="49">
        <f>_xll.qlCalendarAdvance(Calendar,$D1937,B1938,"f",FALSE)</f>
        <v>52958</v>
      </c>
      <c r="E1938" s="49">
        <f>_xll.qlInterestRateIndexValueDate(IndexON,D1938)</f>
        <v>52958</v>
      </c>
      <c r="F1938" s="52">
        <f>IFERROR(_xll.qlIndexFixing(IndexON,D1938,TRUE,_xll.ohTrigger(RecalcTrigger,TriggerON)),NA())</f>
        <v>1.5804948509945405E-2</v>
      </c>
      <c r="H1938" s="49">
        <f>_xll.qlCalendarAdvance(Calendar,$H1937,B1938,"f",FALSE)</f>
        <v>52958</v>
      </c>
      <c r="I1938" s="49">
        <f>_xll.qlInterestRateIndexValueDate(Index1M,$H1938)</f>
        <v>52960</v>
      </c>
      <c r="J1938" s="52">
        <f>IFERROR(_xll.qlIndexFixing(Index1M,$H1938,TRUE,_xll.ohTrigger(RecalcTrigger,Trigger1M)),NA())</f>
        <v>1.5908794257369074E-2</v>
      </c>
      <c r="K1938" s="52">
        <f>IFERROR(_xll.qlIndexFixing(ONIndex1M,I1938,TRUE,_xll.ohTrigger(RecalcTrigger,Trigger1M)),NA())</f>
        <v>1.5894142582713044E-2</v>
      </c>
      <c r="L1938" s="52">
        <f>IFERROR(_xll.qlIndexFixing(Index3M,H1938,TRUE,_xll.ohTrigger(RecalcTrigger,Trigger3M)),NA())</f>
        <v>1.6151899696811967E-2</v>
      </c>
      <c r="M1938" s="52">
        <f>IFERROR(_xll.qlIndexFixing(ONIndex3M,I1938,TRUE,_xll.ohTrigger(RecalcTrigger,Trigger3M)),NA())</f>
        <v>1.6105726092385808E-2</v>
      </c>
      <c r="N1938" s="52">
        <f>IFERROR(_xll.qlIndexFixing(Index6M,$H1938,TRUE,_xll.ohTrigger(RecalcTrigger,Trigger6M)),NA())</f>
        <v>1.6309718600054448E-2</v>
      </c>
      <c r="O1938" s="52">
        <f>IFERROR(_xll.qlIndexFixing(ONIndex6M,I1938,TRUE,_xll.ohTrigger(RecalcTrigger,Trigger6M)),NA())</f>
        <v>1.6208262202308532E-2</v>
      </c>
      <c r="P1938" s="52">
        <f>IFERROR(_xll.qlIndexFixing(Index1Y,$H1938,TRUE,_xll.ohTrigger(RecalcTrigger,Trigger1Y)),NA())</f>
        <v>1.6736910538200245E-2</v>
      </c>
      <c r="Q1938" s="52">
        <f>IFERROR(_xll.qlIndexFixing(ONIndex1Y,I1938,TRUE,_xll.ohTrigger(RecalcTrigger,Trigger1Y)),NA())</f>
        <v>1.648725596584022E-2</v>
      </c>
    </row>
    <row r="1939" spans="2:17" x14ac:dyDescent="0.2">
      <c r="B1939" s="46" t="s">
        <v>42</v>
      </c>
      <c r="D1939" s="49">
        <f>_xll.qlCalendarAdvance(Calendar,$D1938,B1939,"f",FALSE)</f>
        <v>52965</v>
      </c>
      <c r="E1939" s="49">
        <f>_xll.qlInterestRateIndexValueDate(IndexON,D1939)</f>
        <v>52965</v>
      </c>
      <c r="F1939" s="52">
        <f>IFERROR(_xll.qlIndexFixing(IndexON,D1939,TRUE,_xll.ohTrigger(RecalcTrigger,TriggerON)),NA())</f>
        <v>1.5807622419998779E-2</v>
      </c>
      <c r="H1939" s="49">
        <f>_xll.qlCalendarAdvance(Calendar,$H1938,B1939,"f",FALSE)</f>
        <v>52965</v>
      </c>
      <c r="I1939" s="49">
        <f>_xll.qlInterestRateIndexValueDate(Index1M,$H1939)</f>
        <v>52967</v>
      </c>
      <c r="J1939" s="52">
        <f>IFERROR(_xll.qlIndexFixing(Index1M,$H1939,TRUE,_xll.ohTrigger(RecalcTrigger,Trigger1M)),NA())</f>
        <v>1.5911110434991271E-2</v>
      </c>
      <c r="K1939" s="52">
        <f>IFERROR(_xll.qlIndexFixing(ONIndex1M,I1939,TRUE,_xll.ohTrigger(RecalcTrigger,Trigger1M)),NA())</f>
        <v>1.5896411343092609E-2</v>
      </c>
      <c r="L1939" s="52">
        <f>IFERROR(_xll.qlIndexFixing(Index3M,H1939,TRUE,_xll.ohTrigger(RecalcTrigger,Trigger3M)),NA())</f>
        <v>1.6154406912200159E-2</v>
      </c>
      <c r="M1939" s="52">
        <f>IFERROR(_xll.qlIndexFixing(ONIndex3M,I1939,TRUE,_xll.ohTrigger(RecalcTrigger,Trigger3M)),NA())</f>
        <v>1.6108025868115661E-2</v>
      </c>
      <c r="N1939" s="52">
        <f>IFERROR(_xll.qlIndexFixing(Index6M,$H1939,TRUE,_xll.ohTrigger(RecalcTrigger,Trigger6M)),NA())</f>
        <v>1.6312130596452323E-2</v>
      </c>
      <c r="O1939" s="52">
        <f>IFERROR(_xll.qlIndexFixing(ONIndex6M,I1939,TRUE,_xll.ohTrigger(RecalcTrigger,Trigger6M)),NA())</f>
        <v>1.621081436343097E-2</v>
      </c>
      <c r="P1939" s="52">
        <f>IFERROR(_xll.qlIndexFixing(Index1Y,$H1939,TRUE,_xll.ohTrigger(RecalcTrigger,Trigger1Y)),NA())</f>
        <v>1.6740855397089329E-2</v>
      </c>
      <c r="Q1939" s="52">
        <f>IFERROR(_xll.qlIndexFixing(ONIndex1Y,I1939,TRUE,_xll.ohTrigger(RecalcTrigger,Trigger1Y)),NA())</f>
        <v>1.649082815142755E-2</v>
      </c>
    </row>
    <row r="1940" spans="2:17" x14ac:dyDescent="0.2">
      <c r="B1940" s="46" t="s">
        <v>42</v>
      </c>
      <c r="D1940" s="49">
        <f>_xll.qlCalendarAdvance(Calendar,$D1939,B1940,"f",FALSE)</f>
        <v>52972</v>
      </c>
      <c r="E1940" s="49">
        <f>_xll.qlInterestRateIndexValueDate(IndexON,D1940)</f>
        <v>52972</v>
      </c>
      <c r="F1940" s="52">
        <f>IFERROR(_xll.qlIndexFixing(IndexON,D1940,TRUE,_xll.ohTrigger(RecalcTrigger,TriggerON)),NA())</f>
        <v>1.5810333728936143E-2</v>
      </c>
      <c r="H1940" s="49">
        <f>_xll.qlCalendarAdvance(Calendar,$H1939,B1940,"f",FALSE)</f>
        <v>52972</v>
      </c>
      <c r="I1940" s="49">
        <f>_xll.qlInterestRateIndexValueDate(Index1M,$H1940)</f>
        <v>52974</v>
      </c>
      <c r="J1940" s="52">
        <f>IFERROR(_xll.qlIndexFixing(Index1M,$H1940,TRUE,_xll.ohTrigger(RecalcTrigger,Trigger1M)),NA())</f>
        <v>1.591345363439578E-2</v>
      </c>
      <c r="K1940" s="52">
        <f>IFERROR(_xll.qlIndexFixing(ONIndex1M,I1940,TRUE,_xll.ohTrigger(RecalcTrigger,Trigger1M)),NA())</f>
        <v>1.5898706983090705E-2</v>
      </c>
      <c r="L1940" s="52">
        <f>IFERROR(_xll.qlIndexFixing(Index3M,H1940,TRUE,_xll.ohTrigger(RecalcTrigger,Trigger3M)),NA())</f>
        <v>1.6156948569689966E-2</v>
      </c>
      <c r="M1940" s="52">
        <f>IFERROR(_xll.qlIndexFixing(ONIndex3M,I1940,TRUE,_xll.ohTrigger(RecalcTrigger,Trigger3M)),NA())</f>
        <v>1.6110359491969817E-2</v>
      </c>
      <c r="N1940" s="52">
        <f>IFERROR(_xll.qlIndexFixing(Index6M,$H1940,TRUE,_xll.ohTrigger(RecalcTrigger,Trigger6M)),NA())</f>
        <v>1.631517090817404E-2</v>
      </c>
      <c r="O1940" s="52">
        <f>IFERROR(_xll.qlIndexFixing(ONIndex6M,I1940,TRUE,_xll.ohTrigger(RecalcTrigger,Trigger6M)),NA())</f>
        <v>1.6213400786506682E-2</v>
      </c>
      <c r="P1940" s="52">
        <f>IFERROR(_xll.qlIndexFixing(Index1Y,$H1940,TRUE,_xll.ohTrigger(RecalcTrigger,Trigger1Y)),NA())</f>
        <v>1.6744759246007757E-2</v>
      </c>
      <c r="Q1940" s="52">
        <f>IFERROR(_xll.qlIndexFixing(ONIndex1Y,I1940,TRUE,_xll.ohTrigger(RecalcTrigger,Trigger1Y)),NA())</f>
        <v>1.6494462831024848E-2</v>
      </c>
    </row>
    <row r="1941" spans="2:17" x14ac:dyDescent="0.2">
      <c r="B1941" s="46" t="s">
        <v>42</v>
      </c>
      <c r="D1941" s="49">
        <f>_xll.qlCalendarAdvance(Calendar,$D1940,B1941,"f",FALSE)</f>
        <v>52979</v>
      </c>
      <c r="E1941" s="49">
        <f>_xll.qlInterestRateIndexValueDate(IndexON,D1941)</f>
        <v>52979</v>
      </c>
      <c r="F1941" s="52">
        <f>IFERROR(_xll.qlIndexFixing(IndexON,D1941,TRUE,_xll.ohTrigger(RecalcTrigger,TriggerON)),NA())</f>
        <v>1.5813082526685562E-2</v>
      </c>
      <c r="H1941" s="49">
        <f>_xll.qlCalendarAdvance(Calendar,$H1940,B1941,"f",FALSE)</f>
        <v>52979</v>
      </c>
      <c r="I1941" s="49">
        <f>_xll.qlInterestRateIndexValueDate(Index1M,$H1941)</f>
        <v>52981</v>
      </c>
      <c r="J1941" s="52">
        <f>IFERROR(_xll.qlIndexFixing(Index1M,$H1941,TRUE,_xll.ohTrigger(RecalcTrigger,Trigger1M)),NA())</f>
        <v>1.5915823919404049E-2</v>
      </c>
      <c r="K1941" s="52">
        <f>IFERROR(_xll.qlIndexFixing(ONIndex1M,I1941,TRUE,_xll.ohTrigger(RecalcTrigger,Trigger1M)),NA())</f>
        <v>1.5901029566336433E-2</v>
      </c>
      <c r="L1941" s="52">
        <f>IFERROR(_xll.qlIndexFixing(Index3M,H1941,TRUE,_xll.ohTrigger(RecalcTrigger,Trigger3M)),NA())</f>
        <v>1.615952474837723E-2</v>
      </c>
      <c r="M1941" s="52">
        <f>IFERROR(_xll.qlIndexFixing(ONIndex3M,I1941,TRUE,_xll.ohTrigger(RecalcTrigger,Trigger3M)),NA())</f>
        <v>1.6112727042605357E-2</v>
      </c>
      <c r="N1941" s="52">
        <f>IFERROR(_xll.qlIndexFixing(Index6M,$H1941,TRUE,_xll.ohTrigger(RecalcTrigger,Trigger6M)),NA())</f>
        <v>1.6318246788652537E-2</v>
      </c>
      <c r="O1941" s="52">
        <f>IFERROR(_xll.qlIndexFixing(ONIndex6M,I1941,TRUE,_xll.ohTrigger(RecalcTrigger,Trigger6M)),NA())</f>
        <v>1.621602154755486E-2</v>
      </c>
      <c r="P1941" s="52">
        <f>IFERROR(_xll.qlIndexFixing(Index1Y,$H1941,TRUE,_xll.ohTrigger(RecalcTrigger,Trigger1Y)),NA())</f>
        <v>1.6748620718921456E-2</v>
      </c>
      <c r="Q1941" s="52">
        <f>IFERROR(_xll.qlIndexFixing(ONIndex1Y,I1941,TRUE,_xll.ohTrigger(RecalcTrigger,Trigger1Y)),NA())</f>
        <v>1.6498160146678487E-2</v>
      </c>
    </row>
    <row r="1942" spans="2:17" x14ac:dyDescent="0.2">
      <c r="B1942" s="46" t="s">
        <v>42</v>
      </c>
      <c r="D1942" s="49">
        <f>_xll.qlCalendarAdvance(Calendar,$D1941,B1942,"f",FALSE)</f>
        <v>52986</v>
      </c>
      <c r="E1942" s="49">
        <f>_xll.qlInterestRateIndexValueDate(IndexON,D1942)</f>
        <v>52986</v>
      </c>
      <c r="F1942" s="52">
        <f>IFERROR(_xll.qlIndexFixing(IndexON,D1942,TRUE,_xll.ohTrigger(RecalcTrigger,TriggerON)),NA())</f>
        <v>1.5815868903734653E-2</v>
      </c>
      <c r="H1942" s="49">
        <f>_xll.qlCalendarAdvance(Calendar,$H1941,B1942,"f",FALSE)</f>
        <v>52986</v>
      </c>
      <c r="I1942" s="49">
        <f>_xll.qlInterestRateIndexValueDate(Index1M,$H1942)</f>
        <v>52988</v>
      </c>
      <c r="J1942" s="52">
        <f>IFERROR(_xll.qlIndexFixing(Index1M,$H1942,TRUE,_xll.ohTrigger(RecalcTrigger,Trigger1M)),NA())</f>
        <v>1.5918221353847517E-2</v>
      </c>
      <c r="K1942" s="52">
        <f>IFERROR(_xll.qlIndexFixing(ONIndex1M,I1942,TRUE,_xll.ohTrigger(RecalcTrigger,Trigger1M)),NA())</f>
        <v>1.5903379156858577E-2</v>
      </c>
      <c r="L1942" s="52">
        <f>IFERROR(_xll.qlIndexFixing(Index3M,H1942,TRUE,_xll.ohTrigger(RecalcTrigger,Trigger3M)),NA())</f>
        <v>1.6162135527362231E-2</v>
      </c>
      <c r="M1942" s="52">
        <f>IFERROR(_xll.qlIndexFixing(ONIndex3M,I1942,TRUE,_xll.ohTrigger(RecalcTrigger,Trigger3M)),NA())</f>
        <v>1.6115128598759298E-2</v>
      </c>
      <c r="N1942" s="52">
        <f>IFERROR(_xll.qlIndexFixing(Index6M,$H1942,TRUE,_xll.ohTrigger(RecalcTrigger,Trigger6M)),NA())</f>
        <v>1.6321358315030527E-2</v>
      </c>
      <c r="O1942" s="52">
        <f>IFERROR(_xll.qlIndexFixing(ONIndex6M,I1942,TRUE,_xll.ohTrigger(RecalcTrigger,Trigger6M)),NA())</f>
        <v>1.6218676723553926E-2</v>
      </c>
      <c r="P1942" s="52">
        <f>IFERROR(_xll.qlIndexFixing(Index1Y,$H1942,TRUE,_xll.ohTrigger(RecalcTrigger,Trigger1Y)),NA())</f>
        <v>1.6752438446473849E-2</v>
      </c>
      <c r="Q1942" s="52">
        <f>IFERROR(_xll.qlIndexFixing(ONIndex1Y,I1942,TRUE,_xll.ohTrigger(RecalcTrigger,Trigger1Y)),NA())</f>
        <v>1.6501920240514778E-2</v>
      </c>
    </row>
    <row r="1943" spans="2:17" x14ac:dyDescent="0.2">
      <c r="B1943" s="46" t="s">
        <v>42</v>
      </c>
      <c r="D1943" s="49">
        <f>_xll.qlCalendarAdvance(Calendar,$D1942,B1943,"f",FALSE)</f>
        <v>52993</v>
      </c>
      <c r="E1943" s="49">
        <f>_xll.qlInterestRateIndexValueDate(IndexON,D1943)</f>
        <v>52993</v>
      </c>
      <c r="F1943" s="52">
        <f>IFERROR(_xll.qlIndexFixing(IndexON,D1943,TRUE,_xll.ohTrigger(RecalcTrigger,TriggerON)),NA())</f>
        <v>1.5818692950331226E-2</v>
      </c>
      <c r="H1943" s="49">
        <f>_xll.qlCalendarAdvance(Calendar,$H1942,B1943,"f",FALSE)</f>
        <v>52993</v>
      </c>
      <c r="I1943" s="49">
        <f>_xll.qlInterestRateIndexValueDate(Index1M,$H1943)</f>
        <v>52995</v>
      </c>
      <c r="J1943" s="52">
        <f>IFERROR(_xll.qlIndexFixing(Index1M,$H1943,TRUE,_xll.ohTrigger(RecalcTrigger,Trigger1M)),NA())</f>
        <v>1.5918537622372813E-2</v>
      </c>
      <c r="K1943" s="52">
        <f>IFERROR(_xll.qlIndexFixing(ONIndex1M,I1943,TRUE,_xll.ohTrigger(RecalcTrigger,Trigger1M)),NA())</f>
        <v>1.590575581804643E-2</v>
      </c>
      <c r="L1943" s="52">
        <f>IFERROR(_xll.qlIndexFixing(Index3M,H1943,TRUE,_xll.ohTrigger(RecalcTrigger,Trigger3M)),NA())</f>
        <v>1.6164223168358183E-2</v>
      </c>
      <c r="M1943" s="52">
        <f>IFERROR(_xll.qlIndexFixing(ONIndex3M,I1943,TRUE,_xll.ohTrigger(RecalcTrigger,Trigger3M)),NA())</f>
        <v>1.6117564239168658E-2</v>
      </c>
      <c r="N1943" s="52">
        <f>IFERROR(_xll.qlIndexFixing(Index6M,$H1943,TRUE,_xll.ohTrigger(RecalcTrigger,Trigger6M)),NA())</f>
        <v>1.6324505564453369E-2</v>
      </c>
      <c r="O1943" s="52">
        <f>IFERROR(_xll.qlIndexFixing(ONIndex6M,I1943,TRUE,_xll.ohTrigger(RecalcTrigger,Trigger6M)),NA())</f>
        <v>1.6221366390283265E-2</v>
      </c>
      <c r="P1943" s="52">
        <f>IFERROR(_xll.qlIndexFixing(Index1Y,$H1943,TRUE,_xll.ohTrigger(RecalcTrigger,Trigger1Y)),NA())</f>
        <v>1.6756211055987402E-2</v>
      </c>
      <c r="Q1943" s="52">
        <f>IFERROR(_xll.qlIndexFixing(ONIndex1Y,I1943,TRUE,_xll.ohTrigger(RecalcTrigger,Trigger1Y)),NA())</f>
        <v>1.6505743254819905E-2</v>
      </c>
    </row>
    <row r="1944" spans="2:17" x14ac:dyDescent="0.2">
      <c r="B1944" s="46" t="s">
        <v>42</v>
      </c>
      <c r="D1944" s="49">
        <f>_xll.qlCalendarAdvance(Calendar,$D1943,B1944,"f",FALSE)</f>
        <v>53000</v>
      </c>
      <c r="E1944" s="49">
        <f>_xll.qlInterestRateIndexValueDate(IndexON,D1944)</f>
        <v>53000</v>
      </c>
      <c r="F1944" s="52">
        <f>IFERROR(_xll.qlIndexFixing(IndexON,D1944,TRUE,_xll.ohTrigger(RecalcTrigger,TriggerON)),NA())</f>
        <v>1.5821554756882961E-2</v>
      </c>
      <c r="H1944" s="49">
        <f>_xll.qlCalendarAdvance(Calendar,$H1943,B1944,"f",FALSE)</f>
        <v>53000</v>
      </c>
      <c r="I1944" s="49">
        <f>_xll.qlInterestRateIndexValueDate(Index1M,$H1944)</f>
        <v>53002</v>
      </c>
      <c r="J1944" s="52">
        <f>IFERROR(_xll.qlIndexFixing(Index1M,$H1944,TRUE,_xll.ohTrigger(RecalcTrigger,Trigger1M)),NA())</f>
        <v>1.5920981302139925E-2</v>
      </c>
      <c r="K1944" s="52">
        <f>IFERROR(_xll.qlIndexFixing(ONIndex1M,I1944,TRUE,_xll.ohTrigger(RecalcTrigger,Trigger1M)),NA())</f>
        <v>1.5908159613848838E-2</v>
      </c>
      <c r="L1944" s="52">
        <f>IFERROR(_xll.qlIndexFixing(Index3M,H1944,TRUE,_xll.ohTrigger(RecalcTrigger,Trigger3M)),NA())</f>
        <v>1.6166900767826176E-2</v>
      </c>
      <c r="M1944" s="52">
        <f>IFERROR(_xll.qlIndexFixing(ONIndex3M,I1944,TRUE,_xll.ohTrigger(RecalcTrigger,Trigger3M)),NA())</f>
        <v>1.6120034042650389E-2</v>
      </c>
      <c r="N1944" s="52">
        <f>IFERROR(_xll.qlIndexFixing(Index6M,$H1944,TRUE,_xll.ohTrigger(RecalcTrigger,Trigger6M)),NA())</f>
        <v>1.6327688614069077E-2</v>
      </c>
      <c r="O1944" s="52">
        <f>IFERROR(_xll.qlIndexFixing(ONIndex6M,I1944,TRUE,_xll.ohTrigger(RecalcTrigger,Trigger6M)),NA())</f>
        <v>1.6224090624481491E-2</v>
      </c>
      <c r="P1944" s="52">
        <f>IFERROR(_xll.qlIndexFixing(Index1Y,$H1944,TRUE,_xll.ohTrigger(RecalcTrigger,Trigger1Y)),NA())</f>
        <v>1.6759937171462309E-2</v>
      </c>
      <c r="Q1944" s="52">
        <f>IFERROR(_xll.qlIndexFixing(ONIndex1Y,I1944,TRUE,_xll.ohTrigger(RecalcTrigger,Trigger1Y)),NA())</f>
        <v>1.6509629331480369E-2</v>
      </c>
    </row>
    <row r="1945" spans="2:17" x14ac:dyDescent="0.2">
      <c r="B1945" s="46" t="s">
        <v>42</v>
      </c>
      <c r="D1945" s="49">
        <f>_xll.qlCalendarAdvance(Calendar,$D1944,B1945,"f",FALSE)</f>
        <v>53007</v>
      </c>
      <c r="E1945" s="49">
        <f>_xll.qlInterestRateIndexValueDate(IndexON,D1945)</f>
        <v>53007</v>
      </c>
      <c r="F1945" s="52">
        <f>IFERROR(_xll.qlIndexFixing(IndexON,D1945,TRUE,_xll.ohTrigger(RecalcTrigger,TriggerON)),NA())</f>
        <v>1.5824454413317923E-2</v>
      </c>
      <c r="H1945" s="49">
        <f>_xll.qlCalendarAdvance(Calendar,$H1944,B1945,"f",FALSE)</f>
        <v>53007</v>
      </c>
      <c r="I1945" s="49">
        <f>_xll.qlInterestRateIndexValueDate(Index1M,$H1945)</f>
        <v>53009</v>
      </c>
      <c r="J1945" s="52">
        <f>IFERROR(_xll.qlIndexFixing(Index1M,$H1945,TRUE,_xll.ohTrigger(RecalcTrigger,Trigger1M)),NA())</f>
        <v>1.5923452299683647E-2</v>
      </c>
      <c r="K1945" s="52">
        <f>IFERROR(_xll.qlIndexFixing(ONIndex1M,I1945,TRUE,_xll.ohTrigger(RecalcTrigger,Trigger1M)),NA())</f>
        <v>1.5910590607894903E-2</v>
      </c>
      <c r="L1945" s="52">
        <f>IFERROR(_xll.qlIndexFixing(Index3M,H1945,TRUE,_xll.ohTrigger(RecalcTrigger,Trigger3M)),NA())</f>
        <v>1.6169613197660172E-2</v>
      </c>
      <c r="M1945" s="52">
        <f>IFERROR(_xll.qlIndexFixing(ONIndex3M,I1945,TRUE,_xll.ohTrigger(RecalcTrigger,Trigger3M)),NA())</f>
        <v>1.6122538087621763E-2</v>
      </c>
      <c r="N1945" s="52">
        <f>IFERROR(_xll.qlIndexFixing(Index6M,$H1945,TRUE,_xll.ohTrigger(RecalcTrigger,Trigger6M)),NA())</f>
        <v>1.633090754102566E-2</v>
      </c>
      <c r="O1945" s="52">
        <f>IFERROR(_xll.qlIndexFixing(ONIndex6M,I1945,TRUE,_xll.ohTrigger(RecalcTrigger,Trigger6M)),NA())</f>
        <v>1.6226849502327667E-2</v>
      </c>
      <c r="P1945" s="52">
        <f>IFERROR(_xll.qlIndexFixing(Index1Y,$H1945,TRUE,_xll.ohTrigger(RecalcTrigger,Trigger1Y)),NA())</f>
        <v>1.6763615413578896E-2</v>
      </c>
      <c r="Q1945" s="52">
        <f>IFERROR(_xll.qlIndexFixing(ONIndex1Y,I1945,TRUE,_xll.ohTrigger(RecalcTrigger,Trigger1Y)),NA())</f>
        <v>1.6513578612782354E-2</v>
      </c>
    </row>
    <row r="1946" spans="2:17" x14ac:dyDescent="0.2">
      <c r="B1946" s="46" t="s">
        <v>42</v>
      </c>
      <c r="D1946" s="49">
        <f>_xll.qlCalendarAdvance(Calendar,$D1945,B1946,"f",FALSE)</f>
        <v>53014</v>
      </c>
      <c r="E1946" s="49">
        <f>_xll.qlInterestRateIndexValueDate(IndexON,D1946)</f>
        <v>53014</v>
      </c>
      <c r="F1946" s="52">
        <f>IFERROR(_xll.qlIndexFixing(IndexON,D1946,TRUE,_xll.ohTrigger(RecalcTrigger,TriggerON)),NA())</f>
        <v>1.5827392010123731E-2</v>
      </c>
      <c r="H1946" s="49">
        <f>_xll.qlCalendarAdvance(Calendar,$H1945,B1946,"f",FALSE)</f>
        <v>53014</v>
      </c>
      <c r="I1946" s="49">
        <f>_xll.qlInterestRateIndexValueDate(Index1M,$H1946)</f>
        <v>53016</v>
      </c>
      <c r="J1946" s="52">
        <f>IFERROR(_xll.qlIndexFixing(Index1M,$H1946,TRUE,_xll.ohTrigger(RecalcTrigger,Trigger1M)),NA())</f>
        <v>1.5925950678810086E-2</v>
      </c>
      <c r="K1946" s="52">
        <f>IFERROR(_xll.qlIndexFixing(ONIndex1M,I1946,TRUE,_xll.ohTrigger(RecalcTrigger,Trigger1M)),NA())</f>
        <v>1.59130488639736E-2</v>
      </c>
      <c r="L1946" s="52">
        <f>IFERROR(_xll.qlIndexFixing(Index3M,H1946,TRUE,_xll.ohTrigger(RecalcTrigger,Trigger3M)),NA())</f>
        <v>1.6172360536953766E-2</v>
      </c>
      <c r="M1946" s="52">
        <f>IFERROR(_xll.qlIndexFixing(ONIndex3M,I1946,TRUE,_xll.ohTrigger(RecalcTrigger,Trigger3M)),NA())</f>
        <v>1.6125076453219478E-2</v>
      </c>
      <c r="N1946" s="52">
        <f>IFERROR(_xll.qlIndexFixing(Index6M,$H1946,TRUE,_xll.ohTrigger(RecalcTrigger,Trigger6M)),NA())</f>
        <v>1.633416242247732E-2</v>
      </c>
      <c r="O1946" s="52">
        <f>IFERROR(_xll.qlIndexFixing(ONIndex6M,I1946,TRUE,_xll.ohTrigger(RecalcTrigger,Trigger6M)),NA())</f>
        <v>1.6229643100240665E-2</v>
      </c>
      <c r="P1946" s="52">
        <f>IFERROR(_xll.qlIndexFixing(Index1Y,$H1946,TRUE,_xll.ohTrigger(RecalcTrigger,Trigger1Y)),NA())</f>
        <v>1.6767244399696971E-2</v>
      </c>
      <c r="Q1946" s="52">
        <f>IFERROR(_xll.qlIndexFixing(ONIndex1Y,I1946,TRUE,_xll.ohTrigger(RecalcTrigger,Trigger1Y)),NA())</f>
        <v>1.6517591240692298E-2</v>
      </c>
    </row>
    <row r="1947" spans="2:17" x14ac:dyDescent="0.2">
      <c r="B1947" s="46" t="s">
        <v>42</v>
      </c>
      <c r="D1947" s="49">
        <f>_xll.qlCalendarAdvance(Calendar,$D1946,B1947,"f",FALSE)</f>
        <v>53021</v>
      </c>
      <c r="E1947" s="49">
        <f>_xll.qlInterestRateIndexValueDate(IndexON,D1947)</f>
        <v>53021</v>
      </c>
      <c r="F1947" s="52">
        <f>IFERROR(_xll.qlIndexFixing(IndexON,D1947,TRUE,_xll.ohTrigger(RecalcTrigger,TriggerON)),NA())</f>
        <v>1.5830367637548193E-2</v>
      </c>
      <c r="H1947" s="49">
        <f>_xll.qlCalendarAdvance(Calendar,$H1946,B1947,"f",FALSE)</f>
        <v>53021</v>
      </c>
      <c r="I1947" s="49">
        <f>_xll.qlInterestRateIndexValueDate(Index1M,$H1947)</f>
        <v>53023</v>
      </c>
      <c r="J1947" s="52">
        <f>IFERROR(_xll.qlIndexFixing(Index1M,$H1947,TRUE,_xll.ohTrigger(RecalcTrigger,Trigger1M)),NA())</f>
        <v>1.593061800141099E-2</v>
      </c>
      <c r="K1947" s="52">
        <f>IFERROR(_xll.qlIndexFixing(ONIndex1M,I1947,TRUE,_xll.ohTrigger(RecalcTrigger,Trigger1M)),NA())</f>
        <v>1.591553444571403E-2</v>
      </c>
      <c r="L1947" s="52">
        <f>IFERROR(_xll.qlIndexFixing(Index3M,H1947,TRUE,_xll.ohTrigger(RecalcTrigger,Trigger3M)),NA())</f>
        <v>1.6176848664973677E-2</v>
      </c>
      <c r="M1947" s="52">
        <f>IFERROR(_xll.qlIndexFixing(ONIndex3M,I1947,TRUE,_xll.ohTrigger(RecalcTrigger,Trigger3M)),NA())</f>
        <v>1.6127649217780871E-2</v>
      </c>
      <c r="N1947" s="52">
        <f>IFERROR(_xll.qlIndexFixing(Index6M,$H1947,TRUE,_xll.ohTrigger(RecalcTrigger,Trigger6M)),NA())</f>
        <v>1.6340542709740578E-2</v>
      </c>
      <c r="O1947" s="52">
        <f>IFERROR(_xll.qlIndexFixing(ONIndex6M,I1947,TRUE,_xll.ohTrigger(RecalcTrigger,Trigger6M)),NA())</f>
        <v>1.6232471494479483E-2</v>
      </c>
      <c r="P1947" s="52">
        <f>IFERROR(_xll.qlIndexFixing(Index1Y,$H1947,TRUE,_xll.ohTrigger(RecalcTrigger,Trigger1Y)),NA())</f>
        <v>1.6770822743856474E-2</v>
      </c>
      <c r="Q1947" s="52">
        <f>IFERROR(_xll.qlIndexFixing(ONIndex1Y,I1947,TRUE,_xll.ohTrigger(RecalcTrigger,Trigger1Y)),NA())</f>
        <v>1.652166735757632E-2</v>
      </c>
    </row>
    <row r="1948" spans="2:17" x14ac:dyDescent="0.2">
      <c r="B1948" s="46" t="s">
        <v>42</v>
      </c>
      <c r="D1948" s="49">
        <f>_xll.qlCalendarAdvance(Calendar,$D1947,B1948,"f",FALSE)</f>
        <v>53028</v>
      </c>
      <c r="E1948" s="49">
        <f>_xll.qlInterestRateIndexValueDate(IndexON,D1948)</f>
        <v>53028</v>
      </c>
      <c r="F1948" s="52">
        <f>IFERROR(_xll.qlIndexFixing(IndexON,D1948,TRUE,_xll.ohTrigger(RecalcTrigger,TriggerON)),NA())</f>
        <v>1.5833381385919054E-2</v>
      </c>
      <c r="H1948" s="49">
        <f>_xll.qlCalendarAdvance(Calendar,$H1947,B1948,"f",FALSE)</f>
        <v>53028</v>
      </c>
      <c r="I1948" s="49">
        <f>_xll.qlInterestRateIndexValueDate(Index1M,$H1948)</f>
        <v>53030</v>
      </c>
      <c r="J1948" s="52">
        <f>IFERROR(_xll.qlIndexFixing(Index1M,$H1948,TRUE,_xll.ohTrigger(RecalcTrigger,Trigger1M)),NA())</f>
        <v>1.5933717669072551E-2</v>
      </c>
      <c r="K1948" s="52">
        <f>IFERROR(_xll.qlIndexFixing(ONIndex1M,I1948,TRUE,_xll.ohTrigger(RecalcTrigger,Trigger1M)),NA())</f>
        <v>1.5918047416905168E-2</v>
      </c>
      <c r="L1948" s="52">
        <f>IFERROR(_xll.qlIndexFixing(Index3M,H1948,TRUE,_xll.ohTrigger(RecalcTrigger,Trigger3M)),NA())</f>
        <v>1.6179674001876372E-2</v>
      </c>
      <c r="M1948" s="52">
        <f>IFERROR(_xll.qlIndexFixing(ONIndex3M,I1948,TRUE,_xll.ohTrigger(RecalcTrigger,Trigger3M)),NA())</f>
        <v>1.6130256460282766E-2</v>
      </c>
      <c r="N1948" s="52">
        <f>IFERROR(_xll.qlIndexFixing(Index6M,$H1948,TRUE,_xll.ohTrigger(RecalcTrigger,Trigger6M)),NA())</f>
        <v>1.6343883521571196E-2</v>
      </c>
      <c r="O1948" s="52">
        <f>IFERROR(_xll.qlIndexFixing(ONIndex6M,I1948,TRUE,_xll.ohTrigger(RecalcTrigger,Trigger6M)),NA())</f>
        <v>1.623533476154293E-2</v>
      </c>
      <c r="P1948" s="52">
        <f>IFERROR(_xll.qlIndexFixing(Index1Y,$H1948,TRUE,_xll.ohTrigger(RecalcTrigger,Trigger1Y)),NA())</f>
        <v>1.6774349056779454E-2</v>
      </c>
      <c r="Q1948" s="52">
        <f>IFERROR(_xll.qlIndexFixing(ONIndex1Y,I1948,TRUE,_xll.ohTrigger(RecalcTrigger,Trigger1Y)),NA())</f>
        <v>1.6525807105320922E-2</v>
      </c>
    </row>
    <row r="1949" spans="2:17" x14ac:dyDescent="0.2">
      <c r="B1949" s="46" t="s">
        <v>42</v>
      </c>
      <c r="D1949" s="49">
        <f>_xll.qlCalendarAdvance(Calendar,$D1948,B1949,"f",FALSE)</f>
        <v>53035</v>
      </c>
      <c r="E1949" s="49">
        <f>_xll.qlInterestRateIndexValueDate(IndexON,D1949)</f>
        <v>53035</v>
      </c>
      <c r="F1949" s="52">
        <f>IFERROR(_xll.qlIndexFixing(IndexON,D1949,TRUE,_xll.ohTrigger(RecalcTrigger,TriggerON)),NA())</f>
        <v>1.5836433345324252E-2</v>
      </c>
      <c r="H1949" s="49">
        <f>_xll.qlCalendarAdvance(Calendar,$H1948,B1949,"f",FALSE)</f>
        <v>53035</v>
      </c>
      <c r="I1949" s="49">
        <f>_xll.qlInterestRateIndexValueDate(Index1M,$H1949)</f>
        <v>53037</v>
      </c>
      <c r="J1949" s="52">
        <f>IFERROR(_xll.qlIndexFixing(Index1M,$H1949,TRUE,_xll.ohTrigger(RecalcTrigger,Trigger1M)),NA())</f>
        <v>1.5935768940348871E-2</v>
      </c>
      <c r="K1949" s="52">
        <f>IFERROR(_xll.qlIndexFixing(ONIndex1M,I1949,TRUE,_xll.ohTrigger(RecalcTrigger,Trigger1M)),NA())</f>
        <v>1.5920587841176115E-2</v>
      </c>
      <c r="L1949" s="52">
        <f>IFERROR(_xll.qlIndexFixing(Index3M,H1949,TRUE,_xll.ohTrigger(RecalcTrigger,Trigger3M)),NA())</f>
        <v>1.6182534507289778E-2</v>
      </c>
      <c r="M1949" s="52">
        <f>IFERROR(_xll.qlIndexFixing(ONIndex3M,I1949,TRUE,_xll.ohTrigger(RecalcTrigger,Trigger3M)),NA())</f>
        <v>1.6132898259222372E-2</v>
      </c>
      <c r="N1949" s="52">
        <f>IFERROR(_xll.qlIndexFixing(Index6M,$H1949,TRUE,_xll.ohTrigger(RecalcTrigger,Trigger6M)),NA())</f>
        <v>1.6347260555269041E-2</v>
      </c>
      <c r="O1949" s="52">
        <f>IFERROR(_xll.qlIndexFixing(ONIndex6M,I1949,TRUE,_xll.ohTrigger(RecalcTrigger,Trigger6M)),NA())</f>
        <v>1.6238232977690004E-2</v>
      </c>
      <c r="P1949" s="52">
        <f>IFERROR(_xll.qlIndexFixing(Index1Y,$H1949,TRUE,_xll.ohTrigger(RecalcTrigger,Trigger1Y)),NA())</f>
        <v>1.6777821945869183E-2</v>
      </c>
      <c r="Q1949" s="52">
        <f>IFERROR(_xll.qlIndexFixing(ONIndex1Y,I1949,TRUE,_xll.ohTrigger(RecalcTrigger,Trigger1Y)),NA())</f>
        <v>1.6530010626132352E-2</v>
      </c>
    </row>
    <row r="1950" spans="2:17" x14ac:dyDescent="0.2">
      <c r="B1950" s="46" t="s">
        <v>42</v>
      </c>
      <c r="D1950" s="49">
        <f>_xll.qlCalendarAdvance(Calendar,$D1949,B1950,"f",FALSE)</f>
        <v>53042</v>
      </c>
      <c r="E1950" s="49">
        <f>_xll.qlInterestRateIndexValueDate(IndexON,D1950)</f>
        <v>53042</v>
      </c>
      <c r="F1950" s="52">
        <f>IFERROR(_xll.qlIndexFixing(IndexON,D1950,TRUE,_xll.ohTrigger(RecalcTrigger,TriggerON)),NA())</f>
        <v>1.5839523606251404E-2</v>
      </c>
      <c r="H1950" s="49">
        <f>_xll.qlCalendarAdvance(Calendar,$H1949,B1950,"f",FALSE)</f>
        <v>53042</v>
      </c>
      <c r="I1950" s="49">
        <f>_xll.qlInterestRateIndexValueDate(Index1M,$H1950)</f>
        <v>53044</v>
      </c>
      <c r="J1950" s="52">
        <f>IFERROR(_xll.qlIndexFixing(Index1M,$H1950,TRUE,_xll.ohTrigger(RecalcTrigger,Trigger1M)),NA())</f>
        <v>1.593838586796098E-2</v>
      </c>
      <c r="K1950" s="52">
        <f>IFERROR(_xll.qlIndexFixing(ONIndex1M,I1950,TRUE,_xll.ohTrigger(RecalcTrigger,Trigger1M)),NA())</f>
        <v>1.5923155782475718E-2</v>
      </c>
      <c r="L1950" s="52">
        <f>IFERROR(_xll.qlIndexFixing(Index3M,H1950,TRUE,_xll.ohTrigger(RecalcTrigger,Trigger3M)),NA())</f>
        <v>1.6185430260328874E-2</v>
      </c>
      <c r="M1950" s="52">
        <f>IFERROR(_xll.qlIndexFixing(ONIndex3M,I1950,TRUE,_xll.ohTrigger(RecalcTrigger,Trigger3M)),NA())</f>
        <v>1.6135574693416643E-2</v>
      </c>
      <c r="N1950" s="52">
        <f>IFERROR(_xll.qlIndexFixing(Index6M,$H1950,TRUE,_xll.ohTrigger(RecalcTrigger,Trigger6M)),NA())</f>
        <v>1.6350673888018391E-2</v>
      </c>
      <c r="O1950" s="52">
        <f>IFERROR(_xll.qlIndexFixing(ONIndex6M,I1950,TRUE,_xll.ohTrigger(RecalcTrigger,Trigger6M)),NA())</f>
        <v>1.6241166219339576E-2</v>
      </c>
      <c r="P1950" s="52">
        <f>IFERROR(_xll.qlIndexFixing(Index1Y,$H1950,TRUE,_xll.ohTrigger(RecalcTrigger,Trigger1Y)),NA())</f>
        <v>1.6783515616632966E-2</v>
      </c>
      <c r="Q1950" s="52">
        <f>IFERROR(_xll.qlIndexFixing(ONIndex1Y,I1950,TRUE,_xll.ohTrigger(RecalcTrigger,Trigger1Y)),NA())</f>
        <v>1.6534278062296792E-2</v>
      </c>
    </row>
    <row r="1951" spans="2:17" x14ac:dyDescent="0.2">
      <c r="B1951" s="46" t="s">
        <v>42</v>
      </c>
      <c r="D1951" s="49">
        <f>_xll.qlCalendarAdvance(Calendar,$D1950,B1951,"f",FALSE)</f>
        <v>53049</v>
      </c>
      <c r="E1951" s="49">
        <f>_xll.qlInterestRateIndexValueDate(IndexON,D1951)</f>
        <v>53049</v>
      </c>
      <c r="F1951" s="52">
        <f>IFERROR(_xll.qlIndexFixing(IndexON,D1951,TRUE,_xll.ohTrigger(RecalcTrigger,TriggerON)),NA())</f>
        <v>1.5842652258868384E-2</v>
      </c>
      <c r="H1951" s="49">
        <f>_xll.qlCalendarAdvance(Calendar,$H1950,B1951,"f",FALSE)</f>
        <v>53049</v>
      </c>
      <c r="I1951" s="49">
        <f>_xll.qlInterestRateIndexValueDate(Index1M,$H1951)</f>
        <v>53051</v>
      </c>
      <c r="J1951" s="52">
        <f>IFERROR(_xll.qlIndexFixing(Index1M,$H1951,TRUE,_xll.ohTrigger(RecalcTrigger,Trigger1M)),NA())</f>
        <v>1.5939398953565265E-2</v>
      </c>
      <c r="K1951" s="52">
        <f>IFERROR(_xll.qlIndexFixing(ONIndex1M,I1951,TRUE,_xll.ohTrigger(RecalcTrigger,Trigger1M)),NA())</f>
        <v>1.5925751304273206E-2</v>
      </c>
      <c r="L1951" s="52">
        <f>IFERROR(_xll.qlIndexFixing(Index3M,H1951,TRUE,_xll.ohTrigger(RecalcTrigger,Trigger3M)),NA())</f>
        <v>1.6188361340110369E-2</v>
      </c>
      <c r="M1951" s="52">
        <f>IFERROR(_xll.qlIndexFixing(ONIndex3M,I1951,TRUE,_xll.ohTrigger(RecalcTrigger,Trigger3M)),NA())</f>
        <v>1.6138285841842404E-2</v>
      </c>
      <c r="N1951" s="52">
        <f>IFERROR(_xll.qlIndexFixing(Index6M,$H1951,TRUE,_xll.ohTrigger(RecalcTrigger,Trigger6M)),NA())</f>
        <v>1.6352236001850547E-2</v>
      </c>
      <c r="O1951" s="52">
        <f>IFERROR(_xll.qlIndexFixing(ONIndex6M,I1951,TRUE,_xll.ohTrigger(RecalcTrigger,Trigger6M)),NA())</f>
        <v>1.6244134562750645E-2</v>
      </c>
      <c r="P1951" s="52">
        <f>IFERROR(_xll.qlIndexFixing(Index1Y,$H1951,TRUE,_xll.ohTrigger(RecalcTrigger,Trigger1Y)),NA())</f>
        <v>1.6784601865574515E-2</v>
      </c>
      <c r="Q1951" s="52">
        <f>IFERROR(_xll.qlIndexFixing(ONIndex1Y,I1951,TRUE,_xll.ohTrigger(RecalcTrigger,Trigger1Y)),NA())</f>
        <v>1.6538609555700745E-2</v>
      </c>
    </row>
    <row r="1952" spans="2:17" x14ac:dyDescent="0.2">
      <c r="B1952" s="46" t="s">
        <v>42</v>
      </c>
      <c r="D1952" s="49">
        <f>_xll.qlCalendarAdvance(Calendar,$D1951,B1952,"f",FALSE)</f>
        <v>53056</v>
      </c>
      <c r="E1952" s="49">
        <f>_xll.qlInterestRateIndexValueDate(IndexON,D1952)</f>
        <v>53056</v>
      </c>
      <c r="F1952" s="52">
        <f>IFERROR(_xll.qlIndexFixing(IndexON,D1952,TRUE,_xll.ohTrigger(RecalcTrigger,TriggerON)),NA())</f>
        <v>1.5845819393502936E-2</v>
      </c>
      <c r="H1952" s="49">
        <f>_xll.qlCalendarAdvance(Calendar,$H1951,B1952,"f",FALSE)</f>
        <v>53056</v>
      </c>
      <c r="I1952" s="49">
        <f>_xll.qlInterestRateIndexValueDate(Index1M,$H1952)</f>
        <v>53058</v>
      </c>
      <c r="J1952" s="52">
        <f>IFERROR(_xll.qlIndexFixing(Index1M,$H1952,TRUE,_xll.ohTrigger(RecalcTrigger,Trigger1M)),NA())</f>
        <v>1.5943702958601258E-2</v>
      </c>
      <c r="K1952" s="52">
        <f>IFERROR(_xll.qlIndexFixing(ONIndex1M,I1952,TRUE,_xll.ohTrigger(RecalcTrigger,Trigger1M)),NA())</f>
        <v>1.5929129032850042E-2</v>
      </c>
      <c r="L1952" s="52">
        <f>IFERROR(_xll.qlIndexFixing(Index3M,H1952,TRUE,_xll.ohTrigger(RecalcTrigger,Trigger3M)),NA())</f>
        <v>1.6190745643957036E-2</v>
      </c>
      <c r="M1952" s="52">
        <f>IFERROR(_xll.qlIndexFixing(ONIndex3M,I1952,TRUE,_xll.ohTrigger(RecalcTrigger,Trigger3M)),NA())</f>
        <v>1.614182273885767E-2</v>
      </c>
      <c r="N1952" s="52">
        <f>IFERROR(_xll.qlIndexFixing(Index6M,$H1952,TRUE,_xll.ohTrigger(RecalcTrigger,Trigger6M)),NA())</f>
        <v>1.6355713578396401E-2</v>
      </c>
      <c r="O1952" s="52">
        <f>IFERROR(_xll.qlIndexFixing(ONIndex6M,I1952,TRUE,_xll.ohTrigger(RecalcTrigger,Trigger6M)),NA())</f>
        <v>1.6248002705436804E-2</v>
      </c>
      <c r="P1952" s="52">
        <f>IFERROR(_xll.qlIndexFixing(Index1Y,$H1952,TRUE,_xll.ohTrigger(RecalcTrigger,Trigger1Y)),NA())</f>
        <v>1.6787906094412233E-2</v>
      </c>
      <c r="Q1952" s="52">
        <f>IFERROR(_xll.qlIndexFixing(ONIndex1Y,I1952,TRUE,_xll.ohTrigger(RecalcTrigger,Trigger1Y)),NA())</f>
        <v>1.6544272972476293E-2</v>
      </c>
    </row>
    <row r="1953" spans="2:17" x14ac:dyDescent="0.2">
      <c r="B1953" s="46" t="s">
        <v>42</v>
      </c>
      <c r="D1953" s="49">
        <f>_xll.qlCalendarAdvance(Calendar,$D1952,B1953,"f",FALSE)</f>
        <v>53063</v>
      </c>
      <c r="E1953" s="49">
        <f>_xll.qlInterestRateIndexValueDate(IndexON,D1953)</f>
        <v>53063</v>
      </c>
      <c r="F1953" s="52">
        <f>IFERROR(_xll.qlIndexFixing(IndexON,D1953,TRUE,_xll.ohTrigger(RecalcTrigger,TriggerON)),NA())</f>
        <v>1.5849025100322933E-2</v>
      </c>
      <c r="H1953" s="49">
        <f>_xll.qlCalendarAdvance(Calendar,$H1952,B1953,"f",FALSE)</f>
        <v>53063</v>
      </c>
      <c r="I1953" s="49">
        <f>_xll.qlInterestRateIndexValueDate(Index1M,$H1953)</f>
        <v>53065</v>
      </c>
      <c r="J1953" s="52">
        <f>IFERROR(_xll.qlIndexFixing(Index1M,$H1953,TRUE,_xll.ohTrigger(RecalcTrigger,Trigger1M)),NA())</f>
        <v>1.5946403249284813E-2</v>
      </c>
      <c r="K1953" s="52">
        <f>IFERROR(_xll.qlIndexFixing(ONIndex1M,I1953,TRUE,_xll.ohTrigger(RecalcTrigger,Trigger1M)),NA())</f>
        <v>1.5931025344517735E-2</v>
      </c>
      <c r="L1953" s="52">
        <f>IFERROR(_xll.qlIndexFixing(Index3M,H1953,TRUE,_xll.ohTrigger(RecalcTrigger,Trigger3M)),NA())</f>
        <v>1.6193744930378895E-2</v>
      </c>
      <c r="M1953" s="52">
        <f>IFERROR(_xll.qlIndexFixing(ONIndex3M,I1953,TRUE,_xll.ohTrigger(RecalcTrigger,Trigger3M)),NA())</f>
        <v>1.6143812595297291E-2</v>
      </c>
      <c r="N1953" s="52">
        <f>IFERROR(_xll.qlIndexFixing(Index6M,$H1953,TRUE,_xll.ohTrigger(RecalcTrigger,Trigger6M)),NA())</f>
        <v>1.6359225131335978E-2</v>
      </c>
      <c r="O1953" s="52">
        <f>IFERROR(_xll.qlIndexFixing(ONIndex6M,I1953,TRUE,_xll.ohTrigger(RecalcTrigger,Trigger6M)),NA())</f>
        <v>1.6250176860532761E-2</v>
      </c>
      <c r="P1953" s="52">
        <f>IFERROR(_xll.qlIndexFixing(Index1Y,$H1953,TRUE,_xll.ohTrigger(RecalcTrigger,Trigger1Y)),NA())</f>
        <v>1.6791151295861388E-2</v>
      </c>
      <c r="Q1953" s="52">
        <f>IFERROR(_xll.qlIndexFixing(ONIndex1Y,I1953,TRUE,_xll.ohTrigger(RecalcTrigger,Trigger1Y)),NA())</f>
        <v>1.6547465283052176E-2</v>
      </c>
    </row>
    <row r="1954" spans="2:17" x14ac:dyDescent="0.2">
      <c r="B1954" s="46" t="s">
        <v>42</v>
      </c>
      <c r="D1954" s="49">
        <f>_xll.qlCalendarAdvance(Calendar,$D1953,B1954,"f",FALSE)</f>
        <v>53070</v>
      </c>
      <c r="E1954" s="49">
        <f>_xll.qlInterestRateIndexValueDate(IndexON,D1954)</f>
        <v>53070</v>
      </c>
      <c r="F1954" s="52">
        <f>IFERROR(_xll.qlIndexFixing(IndexON,D1954,TRUE,_xll.ohTrigger(RecalcTrigger,TriggerON)),NA())</f>
        <v>1.5852269469656122E-2</v>
      </c>
      <c r="H1954" s="49">
        <f>_xll.qlCalendarAdvance(Calendar,$H1953,B1954,"f",FALSE)</f>
        <v>53070</v>
      </c>
      <c r="I1954" s="49">
        <f>_xll.qlInterestRateIndexValueDate(Index1M,$H1954)</f>
        <v>53072</v>
      </c>
      <c r="J1954" s="52">
        <f>IFERROR(_xll.qlIndexFixing(Index1M,$H1954,TRUE,_xll.ohTrigger(RecalcTrigger,Trigger1M)),NA())</f>
        <v>1.5949131455313403E-2</v>
      </c>
      <c r="K1954" s="52">
        <f>IFERROR(_xll.qlIndexFixing(ONIndex1M,I1954,TRUE,_xll.ohTrigger(RecalcTrigger,Trigger1M)),NA())</f>
        <v>1.5933703990302917E-2</v>
      </c>
      <c r="L1954" s="52">
        <f>IFERROR(_xll.qlIndexFixing(Index3M,H1954,TRUE,_xll.ohTrigger(RecalcTrigger,Trigger3M)),NA())</f>
        <v>1.6196779773625054E-2</v>
      </c>
      <c r="M1954" s="52">
        <f>IFERROR(_xll.qlIndexFixing(ONIndex3M,I1954,TRUE,_xll.ohTrigger(RecalcTrigger,Trigger3M)),NA())</f>
        <v>1.6146628357880388E-2</v>
      </c>
      <c r="N1954" s="52">
        <f>IFERROR(_xll.qlIndexFixing(Index6M,$H1954,TRUE,_xll.ohTrigger(RecalcTrigger,Trigger6M)),NA())</f>
        <v>1.6362768400419142E-2</v>
      </c>
      <c r="O1954" s="52">
        <f>IFERROR(_xll.qlIndexFixing(ONIndex6M,I1954,TRUE,_xll.ohTrigger(RecalcTrigger,Trigger6M)),NA())</f>
        <v>1.6253250967661614E-2</v>
      </c>
      <c r="P1954" s="52">
        <f>IFERROR(_xll.qlIndexFixing(Index1Y,$H1954,TRUE,_xll.ohTrigger(RecalcTrigger,Trigger1Y)),NA())</f>
        <v>1.6794336060744978E-2</v>
      </c>
      <c r="Q1954" s="52">
        <f>IFERROR(_xll.qlIndexFixing(ONIndex1Y,I1954,TRUE,_xll.ohTrigger(RecalcTrigger,Trigger1Y)),NA())</f>
        <v>1.6551989801252276E-2</v>
      </c>
    </row>
    <row r="1955" spans="2:17" x14ac:dyDescent="0.2">
      <c r="B1955" s="46" t="s">
        <v>42</v>
      </c>
      <c r="D1955" s="49">
        <f>_xll.qlCalendarAdvance(Calendar,$D1954,B1955,"f",FALSE)</f>
        <v>53077</v>
      </c>
      <c r="E1955" s="49">
        <f>_xll.qlInterestRateIndexValueDate(IndexON,D1955)</f>
        <v>53077</v>
      </c>
      <c r="F1955" s="52">
        <f>IFERROR(_xll.qlIndexFixing(IndexON,D1955,TRUE,_xll.ohTrigger(RecalcTrigger,TriggerON)),NA())</f>
        <v>1.5855552591830246E-2</v>
      </c>
      <c r="H1955" s="49">
        <f>_xll.qlCalendarAdvance(Calendar,$H1954,B1955,"f",FALSE)</f>
        <v>53077</v>
      </c>
      <c r="I1955" s="49">
        <f>_xll.qlInterestRateIndexValueDate(Index1M,$H1955)</f>
        <v>53079</v>
      </c>
      <c r="J1955" s="52">
        <f>IFERROR(_xll.qlIndexFixing(Index1M,$H1955,TRUE,_xll.ohTrigger(RecalcTrigger,Trigger1M)),NA())</f>
        <v>1.595188764051847E-2</v>
      </c>
      <c r="K1955" s="52">
        <f>IFERROR(_xll.qlIndexFixing(ONIndex1M,I1955,TRUE,_xll.ohTrigger(RecalcTrigger,Trigger1M)),NA())</f>
        <v>1.5936799387921141E-2</v>
      </c>
      <c r="L1955" s="52">
        <f>IFERROR(_xll.qlIndexFixing(Index3M,H1955,TRUE,_xll.ohTrigger(RecalcTrigger,Trigger3M)),NA())</f>
        <v>1.6199850252817276E-2</v>
      </c>
      <c r="M1955" s="52">
        <f>IFERROR(_xll.qlIndexFixing(ONIndex3M,I1955,TRUE,_xll.ohTrigger(RecalcTrigger,Trigger3M)),NA())</f>
        <v>1.6149889269181372E-2</v>
      </c>
      <c r="N1955" s="52">
        <f>IFERROR(_xll.qlIndexFixing(Index6M,$H1955,TRUE,_xll.ohTrigger(RecalcTrigger,Trigger6M)),NA())</f>
        <v>1.6366341119431145E-2</v>
      </c>
      <c r="O1955" s="52">
        <f>IFERROR(_xll.qlIndexFixing(ONIndex6M,I1955,TRUE,_xll.ohTrigger(RecalcTrigger,Trigger6M)),NA())</f>
        <v>1.6256807593055811E-2</v>
      </c>
      <c r="P1955" s="52">
        <f>IFERROR(_xll.qlIndexFixing(Index1Y,$H1955,TRUE,_xll.ohTrigger(RecalcTrigger,Trigger1Y)),NA())</f>
        <v>1.6797458976572286E-2</v>
      </c>
      <c r="Q1955" s="52">
        <f>IFERROR(_xll.qlIndexFixing(ONIndex1Y,I1955,TRUE,_xll.ohTrigger(RecalcTrigger,Trigger1Y)),NA())</f>
        <v>1.6557239821111125E-2</v>
      </c>
    </row>
    <row r="1956" spans="2:17" x14ac:dyDescent="0.2">
      <c r="B1956" s="46" t="s">
        <v>42</v>
      </c>
      <c r="D1956" s="49">
        <f>_xll.qlCalendarAdvance(Calendar,$D1955,B1956,"f",FALSE)</f>
        <v>53084</v>
      </c>
      <c r="E1956" s="49">
        <f>_xll.qlInterestRateIndexValueDate(IndexON,D1956)</f>
        <v>53084</v>
      </c>
      <c r="F1956" s="52">
        <f>IFERROR(_xll.qlIndexFixing(IndexON,D1956,TRUE,_xll.ohTrigger(RecalcTrigger,TriggerON)),NA())</f>
        <v>1.5858874557173053E-2</v>
      </c>
      <c r="H1956" s="49">
        <f>_xll.qlCalendarAdvance(Calendar,$H1955,B1956,"f",FALSE)</f>
        <v>53084</v>
      </c>
      <c r="I1956" s="49">
        <f>_xll.qlInterestRateIndexValueDate(Index1M,$H1956)</f>
        <v>53086</v>
      </c>
      <c r="J1956" s="52">
        <f>IFERROR(_xll.qlIndexFixing(Index1M,$H1956,TRUE,_xll.ohTrigger(RecalcTrigger,Trigger1M)),NA())</f>
        <v>1.5954671868723957E-2</v>
      </c>
      <c r="K1956" s="52">
        <f>IFERROR(_xll.qlIndexFixing(ONIndex1M,I1956,TRUE,_xll.ohTrigger(RecalcTrigger,Trigger1M)),NA())</f>
        <v>1.5939144852223919E-2</v>
      </c>
      <c r="L1956" s="52">
        <f>IFERROR(_xll.qlIndexFixing(Index3M,H1956,TRUE,_xll.ohTrigger(RecalcTrigger,Trigger3M)),NA())</f>
        <v>1.6203549409320499E-2</v>
      </c>
      <c r="M1956" s="52">
        <f>IFERROR(_xll.qlIndexFixing(ONIndex3M,I1956,TRUE,_xll.ohTrigger(RecalcTrigger,Trigger3M)),NA())</f>
        <v>1.6152365048123229E-2</v>
      </c>
      <c r="N1956" s="52">
        <f>IFERROR(_xll.qlIndexFixing(Index6M,$H1956,TRUE,_xll.ohTrigger(RecalcTrigger,Trigger6M)),NA())</f>
        <v>1.6371857802104945E-2</v>
      </c>
      <c r="O1956" s="52">
        <f>IFERROR(_xll.qlIndexFixing(ONIndex6M,I1956,TRUE,_xll.ohTrigger(RecalcTrigger,Trigger6M)),NA())</f>
        <v>1.6259505479849778E-2</v>
      </c>
      <c r="P1956" s="52">
        <f>IFERROR(_xll.qlIndexFixing(Index1Y,$H1956,TRUE,_xll.ohTrigger(RecalcTrigger,Trigger1Y)),NA())</f>
        <v>1.6800518627538626E-2</v>
      </c>
      <c r="Q1956" s="52">
        <f>IFERROR(_xll.qlIndexFixing(ONIndex1Y,I1956,TRUE,_xll.ohTrigger(RecalcTrigger,Trigger1Y)),NA())</f>
        <v>1.6561232857252861E-2</v>
      </c>
    </row>
    <row r="1957" spans="2:17" x14ac:dyDescent="0.2">
      <c r="B1957" s="46" t="s">
        <v>42</v>
      </c>
      <c r="D1957" s="49">
        <f>_xll.qlCalendarAdvance(Calendar,$D1956,B1957,"f",FALSE)</f>
        <v>53091</v>
      </c>
      <c r="E1957" s="49">
        <f>_xll.qlInterestRateIndexValueDate(IndexON,D1957)</f>
        <v>53091</v>
      </c>
      <c r="F1957" s="52">
        <f>IFERROR(_xll.qlIndexFixing(IndexON,D1957,TRUE,_xll.ohTrigger(RecalcTrigger,TriggerON)),NA())</f>
        <v>1.5862235455692542E-2</v>
      </c>
      <c r="H1957" s="49">
        <f>_xll.qlCalendarAdvance(Calendar,$H1956,B1957,"f",FALSE)</f>
        <v>53091</v>
      </c>
      <c r="I1957" s="49">
        <f>_xll.qlInterestRateIndexValueDate(Index1M,$H1957)</f>
        <v>53093</v>
      </c>
      <c r="J1957" s="52">
        <f>IFERROR(_xll.qlIndexFixing(Index1M,$H1957,TRUE,_xll.ohTrigger(RecalcTrigger,Trigger1M)),NA())</f>
        <v>1.5957484203761307E-2</v>
      </c>
      <c r="K1957" s="52">
        <f>IFERROR(_xll.qlIndexFixing(ONIndex1M,I1957,TRUE,_xll.ohTrigger(RecalcTrigger,Trigger1M)),NA())</f>
        <v>1.594190719569788E-2</v>
      </c>
      <c r="L1957" s="52">
        <f>IFERROR(_xll.qlIndexFixing(Index3M,H1957,TRUE,_xll.ohTrigger(RecalcTrigger,Trigger3M)),NA())</f>
        <v>1.6206694111073412E-2</v>
      </c>
      <c r="M1957" s="52">
        <f>IFERROR(_xll.qlIndexFixing(ONIndex3M,I1957,TRUE,_xll.ohTrigger(RecalcTrigger,Trigger3M)),NA())</f>
        <v>1.6155286133576752E-2</v>
      </c>
      <c r="N1957" s="52">
        <f>IFERROR(_xll.qlIndexFixing(Index6M,$H1957,TRUE,_xll.ohTrigger(RecalcTrigger,Trigger6M)),NA())</f>
        <v>1.6375485913117424E-2</v>
      </c>
      <c r="O1957" s="52">
        <f>IFERROR(_xll.qlIndexFixing(ONIndex6M,I1957,TRUE,_xll.ohTrigger(RecalcTrigger,Trigger6M)),NA())</f>
        <v>1.6262686037826768E-2</v>
      </c>
      <c r="P1957" s="52">
        <f>IFERROR(_xll.qlIndexFixing(Index1Y,$H1957,TRUE,_xll.ohTrigger(RecalcTrigger,Trigger1Y)),NA())</f>
        <v>1.6803513594528655E-2</v>
      </c>
      <c r="Q1957" s="52">
        <f>IFERROR(_xll.qlIndexFixing(ONIndex1Y,I1957,TRUE,_xll.ohTrigger(RecalcTrigger,Trigger1Y)),NA())</f>
        <v>1.6565951679305968E-2</v>
      </c>
    </row>
    <row r="1958" spans="2:17" x14ac:dyDescent="0.2">
      <c r="B1958" s="46" t="s">
        <v>42</v>
      </c>
      <c r="D1958" s="49">
        <f>_xll.qlCalendarAdvance(Calendar,$D1957,B1958,"f",FALSE)</f>
        <v>53098</v>
      </c>
      <c r="E1958" s="49">
        <f>_xll.qlInterestRateIndexValueDate(IndexON,D1958)</f>
        <v>53098</v>
      </c>
      <c r="F1958" s="52">
        <f>IFERROR(_xll.qlIndexFixing(IndexON,D1958,TRUE,_xll.ohTrigger(RecalcTrigger,TriggerON)),NA())</f>
        <v>1.5865635377796394E-2</v>
      </c>
      <c r="H1958" s="49">
        <f>_xll.qlCalendarAdvance(Calendar,$H1957,B1958,"f",FALSE)</f>
        <v>53098</v>
      </c>
      <c r="I1958" s="49">
        <f>_xll.qlInterestRateIndexValueDate(Index1M,$H1958)</f>
        <v>53100</v>
      </c>
      <c r="J1958" s="52">
        <f>IFERROR(_xll.qlIndexFixing(Index1M,$H1958,TRUE,_xll.ohTrigger(RecalcTrigger,Trigger1M)),NA())</f>
        <v>1.5960324709456963E-2</v>
      </c>
      <c r="K1958" s="52">
        <f>IFERROR(_xll.qlIndexFixing(ONIndex1M,I1958,TRUE,_xll.ohTrigger(RecalcTrigger,Trigger1M)),NA())</f>
        <v>1.5944697565872801E-2</v>
      </c>
      <c r="L1958" s="52">
        <f>IFERROR(_xll.qlIndexFixing(Index3M,H1958,TRUE,_xll.ohTrigger(RecalcTrigger,Trigger3M)),NA())</f>
        <v>1.6209874693416997E-2</v>
      </c>
      <c r="M1958" s="52">
        <f>IFERROR(_xll.qlIndexFixing(ONIndex3M,I1958,TRUE,_xll.ohTrigger(RecalcTrigger,Trigger3M)),NA())</f>
        <v>1.6158242483781393E-2</v>
      </c>
      <c r="N1958" s="52">
        <f>IFERROR(_xll.qlIndexFixing(Index6M,$H1958,TRUE,_xll.ohTrigger(RecalcTrigger,Trigger6M)),NA())</f>
        <v>1.6379135892146551E-2</v>
      </c>
      <c r="O1958" s="52">
        <f>IFERROR(_xll.qlIndexFixing(ONIndex6M,I1958,TRUE,_xll.ohTrigger(RecalcTrigger,Trigger6M)),NA())</f>
        <v>1.6265902231937801E-2</v>
      </c>
      <c r="P1958" s="52">
        <f>IFERROR(_xll.qlIndexFixing(Index1Y,$H1958,TRUE,_xll.ohTrigger(RecalcTrigger,Trigger1Y)),NA())</f>
        <v>1.6806442455113507E-2</v>
      </c>
      <c r="Q1958" s="52">
        <f>IFERROR(_xll.qlIndexFixing(ONIndex1Y,I1958,TRUE,_xll.ohTrigger(RecalcTrigger,Trigger1Y)),NA())</f>
        <v>1.6570735553482763E-2</v>
      </c>
    </row>
    <row r="1959" spans="2:17" x14ac:dyDescent="0.2">
      <c r="B1959" s="46" t="s">
        <v>42</v>
      </c>
      <c r="D1959" s="49">
        <f>_xll.qlCalendarAdvance(Calendar,$D1958,B1959,"f",FALSE)</f>
        <v>53105</v>
      </c>
      <c r="E1959" s="49">
        <f>_xll.qlInterestRateIndexValueDate(IndexON,D1959)</f>
        <v>53105</v>
      </c>
      <c r="F1959" s="52">
        <f>IFERROR(_xll.qlIndexFixing(IndexON,D1959,TRUE,_xll.ohTrigger(RecalcTrigger,TriggerON)),NA())</f>
        <v>1.5869074413812356E-2</v>
      </c>
      <c r="H1959" s="49">
        <f>_xll.qlCalendarAdvance(Calendar,$H1958,B1959,"f",FALSE)</f>
        <v>53105</v>
      </c>
      <c r="I1959" s="49">
        <f>_xll.qlInterestRateIndexValueDate(Index1M,$H1959)</f>
        <v>53107</v>
      </c>
      <c r="J1959" s="52">
        <f>IFERROR(_xll.qlIndexFixing(Index1M,$H1959,TRUE,_xll.ohTrigger(RecalcTrigger,Trigger1M)),NA())</f>
        <v>1.5963193449642366E-2</v>
      </c>
      <c r="K1959" s="52">
        <f>IFERROR(_xll.qlIndexFixing(ONIndex1M,I1959,TRUE,_xll.ohTrigger(RecalcTrigger,Trigger1M)),NA())</f>
        <v>1.5947516026217912E-2</v>
      </c>
      <c r="L1959" s="52">
        <f>IFERROR(_xll.qlIndexFixing(Index3M,H1959,TRUE,_xll.ohTrigger(RecalcTrigger,Trigger3M)),NA())</f>
        <v>1.6213091235481002E-2</v>
      </c>
      <c r="M1959" s="52">
        <f>IFERROR(_xll.qlIndexFixing(ONIndex3M,I1959,TRUE,_xll.ohTrigger(RecalcTrigger,Trigger3M)),NA())</f>
        <v>1.6161234177873851E-2</v>
      </c>
      <c r="N1959" s="52">
        <f>IFERROR(_xll.qlIndexFixing(Index6M,$H1959,TRUE,_xll.ohTrigger(RecalcTrigger,Trigger6M)),NA())</f>
        <v>1.638280548449482E-2</v>
      </c>
      <c r="O1959" s="52">
        <f>IFERROR(_xll.qlIndexFixing(ONIndex6M,I1959,TRUE,_xll.ohTrigger(RecalcTrigger,Trigger6M)),NA())</f>
        <v>1.6269154139001429E-2</v>
      </c>
      <c r="P1959" s="52">
        <f>IFERROR(_xll.qlIndexFixing(Index1Y,$H1959,TRUE,_xll.ohTrigger(RecalcTrigger,Trigger1Y)),NA())</f>
        <v>1.6809303783556731E-2</v>
      </c>
      <c r="Q1959" s="52">
        <f>IFERROR(_xll.qlIndexFixing(ONIndex1Y,I1959,TRUE,_xll.ohTrigger(RecalcTrigger,Trigger1Y)),NA())</f>
        <v>1.6575584622149364E-2</v>
      </c>
    </row>
    <row r="1960" spans="2:17" x14ac:dyDescent="0.2">
      <c r="B1960" s="46" t="s">
        <v>42</v>
      </c>
      <c r="D1960" s="49">
        <f>_xll.qlCalendarAdvance(Calendar,$D1959,B1960,"f",FALSE)</f>
        <v>53112</v>
      </c>
      <c r="E1960" s="49">
        <f>_xll.qlInterestRateIndexValueDate(IndexON,D1960)</f>
        <v>53112</v>
      </c>
      <c r="F1960" s="52">
        <f>IFERROR(_xll.qlIndexFixing(IndexON,D1960,TRUE,_xll.ohTrigger(RecalcTrigger,TriggerON)),NA())</f>
        <v>1.5872552654068173E-2</v>
      </c>
      <c r="H1960" s="49">
        <f>_xll.qlCalendarAdvance(Calendar,$H1959,B1960,"f",FALSE)</f>
        <v>53112</v>
      </c>
      <c r="I1960" s="49">
        <f>_xll.qlInterestRateIndexValueDate(Index1M,$H1960)</f>
        <v>53114</v>
      </c>
      <c r="J1960" s="52">
        <f>IFERROR(_xll.qlIndexFixing(Index1M,$H1960,TRUE,_xll.ohTrigger(RecalcTrigger,Trigger1M)),NA())</f>
        <v>1.5966090488143958E-2</v>
      </c>
      <c r="K1960" s="52">
        <f>IFERROR(_xll.qlIndexFixing(ONIndex1M,I1960,TRUE,_xll.ohTrigger(RecalcTrigger,Trigger1M)),NA())</f>
        <v>1.5950362640761995E-2</v>
      </c>
      <c r="L1960" s="52">
        <f>IFERROR(_xll.qlIndexFixing(Index3M,H1960,TRUE,_xll.ohTrigger(RecalcTrigger,Trigger3M)),NA())</f>
        <v>1.6216343816390828E-2</v>
      </c>
      <c r="M1960" s="52">
        <f>IFERROR(_xll.qlIndexFixing(ONIndex3M,I1960,TRUE,_xll.ohTrigger(RecalcTrigger,Trigger3M)),NA())</f>
        <v>1.616426129443127E-2</v>
      </c>
      <c r="N1960" s="52">
        <f>IFERROR(_xll.qlIndexFixing(Index6M,$H1960,TRUE,_xll.ohTrigger(RecalcTrigger,Trigger6M)),NA())</f>
        <v>1.6384566728722638E-2</v>
      </c>
      <c r="O1960" s="52">
        <f>IFERROR(_xll.qlIndexFixing(ONIndex6M,I1960,TRUE,_xll.ohTrigger(RecalcTrigger,Trigger6M)),NA())</f>
        <v>1.6272441834797036E-2</v>
      </c>
      <c r="P1960" s="52">
        <f>IFERROR(_xll.qlIndexFixing(Index1Y,$H1960,TRUE,_xll.ohTrigger(RecalcTrigger,Trigger1Y)),NA())</f>
        <v>1.6812096150809881E-2</v>
      </c>
      <c r="Q1960" s="52">
        <f>IFERROR(_xll.qlIndexFixing(ONIndex1Y,I1960,TRUE,_xll.ohTrigger(RecalcTrigger,Trigger1Y)),NA())</f>
        <v>1.6580499027272211E-2</v>
      </c>
    </row>
    <row r="1961" spans="2:17" x14ac:dyDescent="0.2">
      <c r="B1961" s="46" t="s">
        <v>42</v>
      </c>
      <c r="D1961" s="49">
        <f>_xll.qlCalendarAdvance(Calendar,$D1960,B1961,"f",FALSE)</f>
        <v>53119</v>
      </c>
      <c r="E1961" s="49">
        <f>_xll.qlInterestRateIndexValueDate(IndexON,D1961)</f>
        <v>53119</v>
      </c>
      <c r="F1961" s="52">
        <f>IFERROR(_xll.qlIndexFixing(IndexON,D1961,TRUE,_xll.ohTrigger(RecalcTrigger,TriggerON)),NA())</f>
        <v>1.5876070188651781E-2</v>
      </c>
      <c r="H1961" s="49">
        <f>_xll.qlCalendarAdvance(Calendar,$H1960,B1961,"f",FALSE)</f>
        <v>53119</v>
      </c>
      <c r="I1961" s="49">
        <f>_xll.qlInterestRateIndexValueDate(Index1M,$H1961)</f>
        <v>53121</v>
      </c>
      <c r="J1961" s="52">
        <f>IFERROR(_xll.qlIndexFixing(Index1M,$H1961,TRUE,_xll.ohTrigger(RecalcTrigger,Trigger1M)),NA())</f>
        <v>1.5969015888790683E-2</v>
      </c>
      <c r="K1961" s="52">
        <f>IFERROR(_xll.qlIndexFixing(ONIndex1M,I1961,TRUE,_xll.ohTrigger(RecalcTrigger,Trigger1M)),NA())</f>
        <v>1.5953237473054216E-2</v>
      </c>
      <c r="L1961" s="52">
        <f>IFERROR(_xll.qlIndexFixing(Index3M,H1961,TRUE,_xll.ohTrigger(RecalcTrigger,Trigger3M)),NA())</f>
        <v>1.6219632515275348E-2</v>
      </c>
      <c r="M1961" s="52">
        <f>IFERROR(_xll.qlIndexFixing(ONIndex3M,I1961,TRUE,_xll.ohTrigger(RecalcTrigger,Trigger3M)),NA())</f>
        <v>1.6167323912030795E-2</v>
      </c>
      <c r="N1961" s="52">
        <f>IFERROR(_xll.qlIndexFixing(Index6M,$H1961,TRUE,_xll.ohTrigger(RecalcTrigger,Trigger6M)),NA())</f>
        <v>1.6388268223025398E-2</v>
      </c>
      <c r="O1961" s="52">
        <f>IFERROR(_xll.qlIndexFixing(ONIndex6M,I1961,TRUE,_xll.ohTrigger(RecalcTrigger,Trigger6M)),NA())</f>
        <v>1.6275765396143171E-2</v>
      </c>
      <c r="P1961" s="52">
        <f>IFERROR(_xll.qlIndexFixing(Index1Y,$H1961,TRUE,_xll.ohTrigger(RecalcTrigger,Trigger1Y)),NA())</f>
        <v>1.6814818124516479E-2</v>
      </c>
      <c r="Q1961" s="52">
        <f>IFERROR(_xll.qlIndexFixing(ONIndex1Y,I1961,TRUE,_xll.ohTrigger(RecalcTrigger,Trigger1Y)),NA())</f>
        <v>1.6585478910817741E-2</v>
      </c>
    </row>
    <row r="1962" spans="2:17" x14ac:dyDescent="0.2">
      <c r="B1962" s="46" t="s">
        <v>42</v>
      </c>
      <c r="D1962" s="49">
        <f>_xll.qlCalendarAdvance(Calendar,$D1961,B1962,"f",FALSE)</f>
        <v>53126</v>
      </c>
      <c r="E1962" s="49">
        <f>_xll.qlInterestRateIndexValueDate(IndexON,D1962)</f>
        <v>53126</v>
      </c>
      <c r="F1962" s="52">
        <f>IFERROR(_xll.qlIndexFixing(IndexON,D1962,TRUE,_xll.ohTrigger(RecalcTrigger,TriggerON)),NA())</f>
        <v>1.5879627107970862E-2</v>
      </c>
      <c r="H1962" s="49">
        <f>_xll.qlCalendarAdvance(Calendar,$H1961,B1962,"f",FALSE)</f>
        <v>53126</v>
      </c>
      <c r="I1962" s="49">
        <f>_xll.qlInterestRateIndexValueDate(Index1M,$H1962)</f>
        <v>53128</v>
      </c>
      <c r="J1962" s="52">
        <f>IFERROR(_xll.qlIndexFixing(Index1M,$H1962,TRUE,_xll.ohTrigger(RecalcTrigger,Trigger1M)),NA())</f>
        <v>1.5971969715416479E-2</v>
      </c>
      <c r="K1962" s="52">
        <f>IFERROR(_xll.qlIndexFixing(ONIndex1M,I1962,TRUE,_xll.ohTrigger(RecalcTrigger,Trigger1M)),NA())</f>
        <v>1.5956140586883549E-2</v>
      </c>
      <c r="L1962" s="52">
        <f>IFERROR(_xll.qlIndexFixing(Index3M,H1962,TRUE,_xll.ohTrigger(RecalcTrigger,Trigger3M)),NA())</f>
        <v>1.6222957411266052E-2</v>
      </c>
      <c r="M1962" s="52">
        <f>IFERROR(_xll.qlIndexFixing(ONIndex3M,I1962,TRUE,_xll.ohTrigger(RecalcTrigger,Trigger3M)),NA())</f>
        <v>1.6170422109569316E-2</v>
      </c>
      <c r="N1962" s="52">
        <f>IFERROR(_xll.qlIndexFixing(Index6M,$H1962,TRUE,_xll.ohTrigger(RecalcTrigger,Trigger6M)),NA())</f>
        <v>1.6391983136853319E-2</v>
      </c>
      <c r="O1962" s="52">
        <f>IFERROR(_xll.qlIndexFixing(ONIndex6M,I1962,TRUE,_xll.ohTrigger(RecalcTrigger,Trigger6M)),NA())</f>
        <v>1.62791248992189E-2</v>
      </c>
      <c r="P1962" s="52">
        <f>IFERROR(_xll.qlIndexFixing(Index1Y,$H1962,TRUE,_xll.ohTrigger(RecalcTrigger,Trigger1Y)),NA())</f>
        <v>1.6817468269013099E-2</v>
      </c>
      <c r="Q1962" s="52">
        <f>IFERROR(_xll.qlIndexFixing(ONIndex1Y,I1962,TRUE,_xll.ohTrigger(RecalcTrigger,Trigger1Y)),NA())</f>
        <v>1.6590524415232011E-2</v>
      </c>
    </row>
    <row r="1963" spans="2:17" x14ac:dyDescent="0.2">
      <c r="B1963" s="46" t="s">
        <v>42</v>
      </c>
      <c r="D1963" s="49">
        <f>_xll.qlCalendarAdvance(Calendar,$D1962,B1963,"f",FALSE)</f>
        <v>53133</v>
      </c>
      <c r="E1963" s="49">
        <f>_xll.qlInterestRateIndexValueDate(IndexON,D1963)</f>
        <v>53133</v>
      </c>
      <c r="F1963" s="52">
        <f>IFERROR(_xll.qlIndexFixing(IndexON,D1963,TRUE,_xll.ohTrigger(RecalcTrigger,TriggerON)),NA())</f>
        <v>1.5883223502273225E-2</v>
      </c>
      <c r="H1963" s="49">
        <f>_xll.qlCalendarAdvance(Calendar,$H1962,B1963,"f",FALSE)</f>
        <v>53133</v>
      </c>
      <c r="I1963" s="49">
        <f>_xll.qlInterestRateIndexValueDate(Index1M,$H1963)</f>
        <v>53135</v>
      </c>
      <c r="J1963" s="52">
        <f>IFERROR(_xll.qlIndexFixing(Index1M,$H1963,TRUE,_xll.ohTrigger(RecalcTrigger,Trigger1M)),NA())</f>
        <v>1.5974952031850287E-2</v>
      </c>
      <c r="K1963" s="52">
        <f>IFERROR(_xll.qlIndexFixing(ONIndex1M,I1963,TRUE,_xll.ohTrigger(RecalcTrigger,Trigger1M)),NA())</f>
        <v>1.5959072045959033E-2</v>
      </c>
      <c r="L1963" s="52">
        <f>IFERROR(_xll.qlIndexFixing(Index3M,H1963,TRUE,_xll.ohTrigger(RecalcTrigger,Trigger3M)),NA())</f>
        <v>1.6226318583492685E-2</v>
      </c>
      <c r="M1963" s="52">
        <f>IFERROR(_xll.qlIndexFixing(ONIndex3M,I1963,TRUE,_xll.ohTrigger(RecalcTrigger,Trigger3M)),NA())</f>
        <v>1.6173555965623976E-2</v>
      </c>
      <c r="N1963" s="52">
        <f>IFERROR(_xll.qlIndexFixing(Index6M,$H1963,TRUE,_xll.ohTrigger(RecalcTrigger,Trigger6M)),NA())</f>
        <v>1.6395709156299527E-2</v>
      </c>
      <c r="O1963" s="52">
        <f>IFERROR(_xll.qlIndexFixing(ONIndex6M,I1963,TRUE,_xll.ohTrigger(RecalcTrigger,Trigger6M)),NA())</f>
        <v>1.628252042028322E-2</v>
      </c>
      <c r="P1963" s="52">
        <f>IFERROR(_xll.qlIndexFixing(Index1Y,$H1963,TRUE,_xll.ohTrigger(RecalcTrigger,Trigger1Y)),NA())</f>
        <v>1.6820045145329372E-2</v>
      </c>
      <c r="Q1963" s="52">
        <f>IFERROR(_xll.qlIndexFixing(ONIndex1Y,I1963,TRUE,_xll.ohTrigger(RecalcTrigger,Trigger1Y)),NA())</f>
        <v>1.6595635682401522E-2</v>
      </c>
    </row>
    <row r="1964" spans="2:17" x14ac:dyDescent="0.2">
      <c r="B1964" s="46" t="s">
        <v>42</v>
      </c>
      <c r="D1964" s="49">
        <f>_xll.qlCalendarAdvance(Calendar,$D1963,B1964,"f",FALSE)</f>
        <v>53140</v>
      </c>
      <c r="E1964" s="49">
        <f>_xll.qlInterestRateIndexValueDate(IndexON,D1964)</f>
        <v>53140</v>
      </c>
      <c r="F1964" s="52">
        <f>IFERROR(_xll.qlIndexFixing(IndexON,D1964,TRUE,_xll.ohTrigger(RecalcTrigger,TriggerON)),NA())</f>
        <v>1.5886859461806679E-2</v>
      </c>
      <c r="H1964" s="49">
        <f>_xll.qlCalendarAdvance(Calendar,$H1963,B1964,"f",FALSE)</f>
        <v>53140</v>
      </c>
      <c r="I1964" s="49">
        <f>_xll.qlInterestRateIndexValueDate(Index1M,$H1964)</f>
        <v>53142</v>
      </c>
      <c r="J1964" s="52">
        <f>IFERROR(_xll.qlIndexFixing(Index1M,$H1964,TRUE,_xll.ohTrigger(RecalcTrigger,Trigger1M)),NA())</f>
        <v>1.5977962901918552E-2</v>
      </c>
      <c r="K1964" s="52">
        <f>IFERROR(_xll.qlIndexFixing(ONIndex1M,I1964,TRUE,_xll.ohTrigger(RecalcTrigger,Trigger1M)),NA())</f>
        <v>1.5962031913989705E-2</v>
      </c>
      <c r="L1964" s="52">
        <f>IFERROR(_xll.qlIndexFixing(Index3M,H1964,TRUE,_xll.ohTrigger(RecalcTrigger,Trigger3M)),NA())</f>
        <v>1.6229709614600771E-2</v>
      </c>
      <c r="M1964" s="52">
        <f>IFERROR(_xll.qlIndexFixing(ONIndex3M,I1964,TRUE,_xll.ohTrigger(RecalcTrigger,Trigger3M)),NA())</f>
        <v>1.6176725559171601E-2</v>
      </c>
      <c r="N1964" s="52">
        <f>IFERROR(_xll.qlIndexFixing(Index6M,$H1964,TRUE,_xll.ohTrigger(RecalcTrigger,Trigger6M)),NA())</f>
        <v>1.6399443961495567E-2</v>
      </c>
      <c r="O1964" s="52">
        <f>IFERROR(_xll.qlIndexFixing(ONIndex6M,I1964,TRUE,_xll.ohTrigger(RecalcTrigger,Trigger6M)),NA())</f>
        <v>1.6285952036074747E-2</v>
      </c>
      <c r="P1964" s="52">
        <f>IFERROR(_xll.qlIndexFixing(Index1Y,$H1964,TRUE,_xll.ohTrigger(RecalcTrigger,Trigger1Y)),NA())</f>
        <v>1.6822547311188207E-2</v>
      </c>
      <c r="Q1964" s="52">
        <f>IFERROR(_xll.qlIndexFixing(ONIndex1Y,I1964,TRUE,_xll.ohTrigger(RecalcTrigger,Trigger1Y)),NA())</f>
        <v>1.6600812854612457E-2</v>
      </c>
    </row>
    <row r="1965" spans="2:17" x14ac:dyDescent="0.2">
      <c r="B1965" s="46" t="s">
        <v>42</v>
      </c>
      <c r="D1965" s="49">
        <f>_xll.qlCalendarAdvance(Calendar,$D1964,B1965,"f",FALSE)</f>
        <v>53147</v>
      </c>
      <c r="E1965" s="49">
        <f>_xll.qlInterestRateIndexValueDate(IndexON,D1965)</f>
        <v>53147</v>
      </c>
      <c r="F1965" s="52">
        <f>IFERROR(_xll.qlIndexFixing(IndexON,D1965,TRUE,_xll.ohTrigger(RecalcTrigger,TriggerON)),NA())</f>
        <v>1.5890535076819035E-2</v>
      </c>
      <c r="H1965" s="49">
        <f>_xll.qlCalendarAdvance(Calendar,$H1964,B1965,"f",FALSE)</f>
        <v>53147</v>
      </c>
      <c r="I1965" s="49">
        <f>_xll.qlInterestRateIndexValueDate(Index1M,$H1965)</f>
        <v>53149</v>
      </c>
      <c r="J1965" s="52">
        <f>IFERROR(_xll.qlIndexFixing(Index1M,$H1965,TRUE,_xll.ohTrigger(RecalcTrigger,Trigger1M)),NA())</f>
        <v>1.598100238945771E-2</v>
      </c>
      <c r="K1965" s="52">
        <f>IFERROR(_xll.qlIndexFixing(ONIndex1M,I1965,TRUE,_xll.ohTrigger(RecalcTrigger,Trigger1M)),NA())</f>
        <v>1.5965020254684603E-2</v>
      </c>
      <c r="L1965" s="52">
        <f>IFERROR(_xll.qlIndexFixing(Index3M,H1965,TRUE,_xll.ohTrigger(RecalcTrigger,Trigger3M)),NA())</f>
        <v>1.6233099363372885E-2</v>
      </c>
      <c r="M1965" s="52">
        <f>IFERROR(_xll.qlIndexFixing(ONIndex3M,I1965,TRUE,_xll.ohTrigger(RecalcTrigger,Trigger3M)),NA())</f>
        <v>1.6179930968629463E-2</v>
      </c>
      <c r="N1965" s="52">
        <f>IFERROR(_xll.qlIndexFixing(Index6M,$H1965,TRUE,_xll.ohTrigger(RecalcTrigger,Trigger6M)),NA())</f>
        <v>1.6405107916231055E-2</v>
      </c>
      <c r="O1965" s="52">
        <f>IFERROR(_xll.qlIndexFixing(ONIndex6M,I1965,TRUE,_xll.ohTrigger(RecalcTrigger,Trigger6M)),NA())</f>
        <v>1.6289419822532736E-2</v>
      </c>
      <c r="P1965" s="52">
        <f>IFERROR(_xll.qlIndexFixing(Index1Y,$H1965,TRUE,_xll.ohTrigger(RecalcTrigger,Trigger1Y)),NA())</f>
        <v>1.6824973321009296E-2</v>
      </c>
      <c r="Q1965" s="52">
        <f>IFERROR(_xll.qlIndexFixing(ONIndex1Y,I1965,TRUE,_xll.ohTrigger(RecalcTrigger,Trigger1Y)),NA())</f>
        <v>1.6606056073831255E-2</v>
      </c>
    </row>
    <row r="1966" spans="2:17" x14ac:dyDescent="0.2">
      <c r="B1966" s="46" t="s">
        <v>42</v>
      </c>
      <c r="D1966" s="49">
        <f>_xll.qlCalendarAdvance(Calendar,$D1965,B1966,"f",FALSE)</f>
        <v>53154</v>
      </c>
      <c r="E1966" s="49">
        <f>_xll.qlInterestRateIndexValueDate(IndexON,D1966)</f>
        <v>53154</v>
      </c>
      <c r="F1966" s="52">
        <f>IFERROR(_xll.qlIndexFixing(IndexON,D1966,TRUE,_xll.ohTrigger(RecalcTrigger,TriggerON)),NA())</f>
        <v>1.5894250437638036E-2</v>
      </c>
      <c r="H1966" s="49">
        <f>_xll.qlCalendarAdvance(Calendar,$H1965,B1966,"f",FALSE)</f>
        <v>53154</v>
      </c>
      <c r="I1966" s="49">
        <f>_xll.qlInterestRateIndexValueDate(Index1M,$H1966)</f>
        <v>53156</v>
      </c>
      <c r="J1966" s="52">
        <f>IFERROR(_xll.qlIndexFixing(Index1M,$H1966,TRUE,_xll.ohTrigger(RecalcTrigger,Trigger1M)),NA())</f>
        <v>1.5984070558294206E-2</v>
      </c>
      <c r="K1966" s="52">
        <f>IFERROR(_xll.qlIndexFixing(ONIndex1M,I1966,TRUE,_xll.ohTrigger(RecalcTrigger,Trigger1M)),NA())</f>
        <v>1.5968037131832702E-2</v>
      </c>
      <c r="L1966" s="52">
        <f>IFERROR(_xll.qlIndexFixing(Index3M,H1966,TRUE,_xll.ohTrigger(RecalcTrigger,Trigger3M)),NA())</f>
        <v>1.6236480527594532E-2</v>
      </c>
      <c r="M1966" s="52">
        <f>IFERROR(_xll.qlIndexFixing(ONIndex3M,I1966,TRUE,_xll.ohTrigger(RecalcTrigger,Trigger3M)),NA())</f>
        <v>1.6183172272894453E-2</v>
      </c>
      <c r="N1966" s="52">
        <f>IFERROR(_xll.qlIndexFixing(Index6M,$H1966,TRUE,_xll.ohTrigger(RecalcTrigger,Trigger6M)),NA())</f>
        <v>1.6408851177559917E-2</v>
      </c>
      <c r="O1966" s="52">
        <f>IFERROR(_xll.qlIndexFixing(ONIndex6M,I1966,TRUE,_xll.ohTrigger(RecalcTrigger,Trigger6M)),NA())</f>
        <v>1.629292385623593E-2</v>
      </c>
      <c r="P1966" s="52">
        <f>IFERROR(_xll.qlIndexFixing(Index1Y,$H1966,TRUE,_xll.ohTrigger(RecalcTrigger,Trigger1Y)),NA())</f>
        <v>1.6827321725907785E-2</v>
      </c>
      <c r="Q1966" s="52">
        <f>IFERROR(_xll.qlIndexFixing(ONIndex1Y,I1966,TRUE,_xll.ohTrigger(RecalcTrigger,Trigger1Y)),NA())</f>
        <v>1.6611365482184226E-2</v>
      </c>
    </row>
    <row r="1967" spans="2:17" x14ac:dyDescent="0.2">
      <c r="B1967" s="46" t="s">
        <v>42</v>
      </c>
      <c r="D1967" s="49">
        <f>_xll.qlCalendarAdvance(Calendar,$D1966,B1967,"f",FALSE)</f>
        <v>53161</v>
      </c>
      <c r="E1967" s="49">
        <f>_xll.qlInterestRateIndexValueDate(IndexON,D1967)</f>
        <v>53161</v>
      </c>
      <c r="F1967" s="52">
        <f>IFERROR(_xll.qlIndexFixing(IndexON,D1967,TRUE,_xll.ohTrigger(RecalcTrigger,TriggerON)),NA())</f>
        <v>1.5898005634511492E-2</v>
      </c>
      <c r="H1967" s="49">
        <f>_xll.qlCalendarAdvance(Calendar,$H1966,B1967,"f",FALSE)</f>
        <v>53161</v>
      </c>
      <c r="I1967" s="49">
        <f>_xll.qlInterestRateIndexValueDate(Index1M,$H1967)</f>
        <v>53163</v>
      </c>
      <c r="J1967" s="52">
        <f>IFERROR(_xll.qlIndexFixing(Index1M,$H1967,TRUE,_xll.ohTrigger(RecalcTrigger,Trigger1M)),NA())</f>
        <v>1.5987167472261976E-2</v>
      </c>
      <c r="K1967" s="52">
        <f>IFERROR(_xll.qlIndexFixing(ONIndex1M,I1967,TRUE,_xll.ohTrigger(RecalcTrigger,Trigger1M)),NA())</f>
        <v>1.5971082608983167E-2</v>
      </c>
      <c r="L1967" s="52">
        <f>IFERROR(_xll.qlIndexFixing(Index3M,H1967,TRUE,_xll.ohTrigger(RecalcTrigger,Trigger3M)),NA())</f>
        <v>1.6239849332329703E-2</v>
      </c>
      <c r="M1967" s="52">
        <f>IFERROR(_xll.qlIndexFixing(ONIndex3M,I1967,TRUE,_xll.ohTrigger(RecalcTrigger,Trigger3M)),NA())</f>
        <v>1.6186449550623649E-2</v>
      </c>
      <c r="N1967" s="52">
        <f>IFERROR(_xll.qlIndexFixing(Index6M,$H1967,TRUE,_xll.ohTrigger(RecalcTrigger,Trigger6M)),NA())</f>
        <v>1.6412595803435102E-2</v>
      </c>
      <c r="O1967" s="52">
        <f>IFERROR(_xll.qlIndexFixing(ONIndex6M,I1967,TRUE,_xll.ohTrigger(RecalcTrigger,Trigger6M)),NA())</f>
        <v>1.6296464213363393E-2</v>
      </c>
      <c r="P1967" s="52">
        <f>IFERROR(_xll.qlIndexFixing(Index1Y,$H1967,TRUE,_xll.ohTrigger(RecalcTrigger,Trigger1Y)),NA())</f>
        <v>1.6829591073695829E-2</v>
      </c>
      <c r="Q1967" s="52">
        <f>IFERROR(_xll.qlIndexFixing(ONIndex1Y,I1967,TRUE,_xll.ohTrigger(RecalcTrigger,Trigger1Y)),NA())</f>
        <v>1.661674122203749E-2</v>
      </c>
    </row>
    <row r="1968" spans="2:17" x14ac:dyDescent="0.2">
      <c r="B1968" s="46" t="s">
        <v>42</v>
      </c>
      <c r="D1968" s="49">
        <f>_xll.qlCalendarAdvance(Calendar,$D1967,B1968,"f",FALSE)</f>
        <v>53168</v>
      </c>
      <c r="E1968" s="49">
        <f>_xll.qlInterestRateIndexValueDate(IndexON,D1968)</f>
        <v>53168</v>
      </c>
      <c r="F1968" s="52">
        <f>IFERROR(_xll.qlIndexFixing(IndexON,D1968,TRUE,_xll.ohTrigger(RecalcTrigger,TriggerON)),NA())</f>
        <v>1.5901800757847084E-2</v>
      </c>
      <c r="H1968" s="49">
        <f>_xll.qlCalendarAdvance(Calendar,$H1967,B1968,"f",FALSE)</f>
        <v>53168</v>
      </c>
      <c r="I1968" s="49">
        <f>_xll.qlInterestRateIndexValueDate(Index1M,$H1968)</f>
        <v>53170</v>
      </c>
      <c r="J1968" s="52">
        <f>IFERROR(_xll.qlIndexFixing(Index1M,$H1968,TRUE,_xll.ohTrigger(RecalcTrigger,Trigger1M)),NA())</f>
        <v>1.5990293195189964E-2</v>
      </c>
      <c r="K1968" s="52">
        <f>IFERROR(_xll.qlIndexFixing(ONIndex1M,I1968,TRUE,_xll.ohTrigger(RecalcTrigger,Trigger1M)),NA())</f>
        <v>1.5974156750084845E-2</v>
      </c>
      <c r="L1968" s="52">
        <f>IFERROR(_xll.qlIndexFixing(Index3M,H1968,TRUE,_xll.ohTrigger(RecalcTrigger,Trigger3M)),NA())</f>
        <v>1.6243201993017906E-2</v>
      </c>
      <c r="M1968" s="52">
        <f>IFERROR(_xll.qlIndexFixing(ONIndex3M,I1968,TRUE,_xll.ohTrigger(RecalcTrigger,Trigger3M)),NA())</f>
        <v>1.6189762880394198E-2</v>
      </c>
      <c r="N1968" s="52">
        <f>IFERROR(_xll.qlIndexFixing(Index6M,$H1968,TRUE,_xll.ohTrigger(RecalcTrigger,Trigger6M)),NA())</f>
        <v>1.6416339486352748E-2</v>
      </c>
      <c r="O1968" s="52">
        <f>IFERROR(_xll.qlIndexFixing(ONIndex6M,I1968,TRUE,_xll.ohTrigger(RecalcTrigger,Trigger6M)),NA())</f>
        <v>1.6300040970413932E-2</v>
      </c>
      <c r="P1968" s="52">
        <f>IFERROR(_xll.qlIndexFixing(Index1Y,$H1968,TRUE,_xll.ohTrigger(RecalcTrigger,Trigger1Y)),NA())</f>
        <v>1.6831779908885857E-2</v>
      </c>
      <c r="Q1968" s="52">
        <f>IFERROR(_xll.qlIndexFixing(ONIndex1Y,I1968,TRUE,_xll.ohTrigger(RecalcTrigger,Trigger1Y)),NA())</f>
        <v>1.6622183435277549E-2</v>
      </c>
    </row>
    <row r="1969" spans="2:17" x14ac:dyDescent="0.2">
      <c r="B1969" s="46" t="s">
        <v>42</v>
      </c>
      <c r="D1969" s="49">
        <f>_xll.qlCalendarAdvance(Calendar,$D1968,B1969,"f",FALSE)</f>
        <v>53175</v>
      </c>
      <c r="E1969" s="49">
        <f>_xll.qlInterestRateIndexValueDate(IndexON,D1969)</f>
        <v>53175</v>
      </c>
      <c r="F1969" s="52">
        <f>IFERROR(_xll.qlIndexFixing(IndexON,D1969,TRUE,_xll.ohTrigger(RecalcTrigger,TriggerON)),NA())</f>
        <v>1.5905635897652814E-2</v>
      </c>
      <c r="H1969" s="49">
        <f>_xll.qlCalendarAdvance(Calendar,$H1968,B1969,"f",FALSE)</f>
        <v>53175</v>
      </c>
      <c r="I1969" s="49">
        <f>_xll.qlInterestRateIndexValueDate(Index1M,$H1969)</f>
        <v>53177</v>
      </c>
      <c r="J1969" s="52">
        <f>IFERROR(_xll.qlIndexFixing(Index1M,$H1969,TRUE,_xll.ohTrigger(RecalcTrigger,Trigger1M)),NA())</f>
        <v>1.5993447790914606E-2</v>
      </c>
      <c r="K1969" s="52">
        <f>IFERROR(_xll.qlIndexFixing(ONIndex1M,I1969,TRUE,_xll.ohTrigger(RecalcTrigger,Trigger1M)),NA())</f>
        <v>1.5977259618686901E-2</v>
      </c>
      <c r="L1969" s="52">
        <f>IFERROR(_xll.qlIndexFixing(Index3M,H1969,TRUE,_xll.ohTrigger(RecalcTrigger,Trigger3M)),NA())</f>
        <v>1.6246534715491551E-2</v>
      </c>
      <c r="M1969" s="52">
        <f>IFERROR(_xll.qlIndexFixing(ONIndex3M,I1969,TRUE,_xll.ohTrigger(RecalcTrigger,Trigger3M)),NA())</f>
        <v>1.6193112341342797E-2</v>
      </c>
      <c r="N1969" s="52">
        <f>IFERROR(_xll.qlIndexFixing(Index6M,$H1969,TRUE,_xll.ohTrigger(RecalcTrigger,Trigger6M)),NA())</f>
        <v>1.6420079912943145E-2</v>
      </c>
      <c r="O1969" s="52">
        <f>IFERROR(_xll.qlIndexFixing(ONIndex6M,I1969,TRUE,_xll.ohTrigger(RecalcTrigger,Trigger6M)),NA())</f>
        <v>1.6303654203806417E-2</v>
      </c>
      <c r="P1969" s="52">
        <f>IFERROR(_xll.qlIndexFixing(Index1Y,$H1969,TRUE,_xll.ohTrigger(RecalcTrigger,Trigger1Y)),NA())</f>
        <v>1.6833886772687743E-2</v>
      </c>
      <c r="Q1969" s="52">
        <f>IFERROR(_xll.qlIndexFixing(ONIndex1Y,I1969,TRUE,_xll.ohTrigger(RecalcTrigger,Trigger1Y)),NA())</f>
        <v>1.6627692264110649E-2</v>
      </c>
    </row>
    <row r="1970" spans="2:17" x14ac:dyDescent="0.2">
      <c r="B1970" s="46" t="s">
        <v>42</v>
      </c>
      <c r="D1970" s="49">
        <f>_xll.qlCalendarAdvance(Calendar,$D1969,B1970,"f",FALSE)</f>
        <v>53182</v>
      </c>
      <c r="E1970" s="49">
        <f>_xll.qlInterestRateIndexValueDate(IndexON,D1970)</f>
        <v>53182</v>
      </c>
      <c r="F1970" s="52">
        <f>IFERROR(_xll.qlIndexFixing(IndexON,D1970,TRUE,_xll.ohTrigger(RecalcTrigger,TriggerON)),NA())</f>
        <v>1.5909511144176491E-2</v>
      </c>
      <c r="H1970" s="49">
        <f>_xll.qlCalendarAdvance(Calendar,$H1969,B1970,"f",FALSE)</f>
        <v>53182</v>
      </c>
      <c r="I1970" s="49">
        <f>_xll.qlInterestRateIndexValueDate(Index1M,$H1970)</f>
        <v>53184</v>
      </c>
      <c r="J1970" s="52">
        <f>IFERROR(_xll.qlIndexFixing(Index1M,$H1970,TRUE,_xll.ohTrigger(RecalcTrigger,Trigger1M)),NA())</f>
        <v>1.5996631323259847E-2</v>
      </c>
      <c r="K1970" s="52">
        <f>IFERROR(_xll.qlIndexFixing(ONIndex1M,I1970,TRUE,_xll.ohTrigger(RecalcTrigger,Trigger1M)),NA())</f>
        <v>1.5980391278658246E-2</v>
      </c>
      <c r="L1970" s="52">
        <f>IFERROR(_xll.qlIndexFixing(Index3M,H1970,TRUE,_xll.ohTrigger(RecalcTrigger,Trigger3M)),NA())</f>
        <v>1.6249843695961181E-2</v>
      </c>
      <c r="M1970" s="52">
        <f>IFERROR(_xll.qlIndexFixing(ONIndex3M,I1970,TRUE,_xll.ohTrigger(RecalcTrigger,Trigger3M)),NA())</f>
        <v>1.6196498011726845E-2</v>
      </c>
      <c r="N1970" s="52">
        <f>IFERROR(_xll.qlIndexFixing(Index6M,$H1970,TRUE,_xll.ohTrigger(RecalcTrigger,Trigger6M)),NA())</f>
        <v>1.6423814763966434E-2</v>
      </c>
      <c r="O1970" s="52">
        <f>IFERROR(_xll.qlIndexFixing(ONIndex6M,I1970,TRUE,_xll.ohTrigger(RecalcTrigger,Trigger6M)),NA())</f>
        <v>1.6307303989719912E-2</v>
      </c>
      <c r="P1970" s="52">
        <f>IFERROR(_xll.qlIndexFixing(Index1Y,$H1970,TRUE,_xll.ohTrigger(RecalcTrigger,Trigger1Y)),NA())</f>
        <v>1.6835910203013612E-2</v>
      </c>
      <c r="Q1970" s="52">
        <f>IFERROR(_xll.qlIndexFixing(ONIndex1Y,I1970,TRUE,_xll.ohTrigger(RecalcTrigger,Trigger1Y)),NA())</f>
        <v>1.6633267850583167E-2</v>
      </c>
    </row>
    <row r="1971" spans="2:17" x14ac:dyDescent="0.2">
      <c r="B1971" s="46" t="s">
        <v>42</v>
      </c>
      <c r="D1971" s="49">
        <f>_xll.qlCalendarAdvance(Calendar,$D1970,B1971,"f",FALSE)</f>
        <v>53189</v>
      </c>
      <c r="E1971" s="49">
        <f>_xll.qlInterestRateIndexValueDate(IndexON,D1971)</f>
        <v>53189</v>
      </c>
      <c r="F1971" s="52">
        <f>IFERROR(_xll.qlIndexFixing(IndexON,D1971,TRUE,_xll.ohTrigger(RecalcTrigger,TriggerON)),NA())</f>
        <v>1.5913426588145541E-2</v>
      </c>
      <c r="H1971" s="49">
        <f>_xll.qlCalendarAdvance(Calendar,$H1970,B1971,"f",FALSE)</f>
        <v>53189</v>
      </c>
      <c r="I1971" s="49">
        <f>_xll.qlInterestRateIndexValueDate(Index1M,$H1971)</f>
        <v>53191</v>
      </c>
      <c r="J1971" s="52">
        <f>IFERROR(_xll.qlIndexFixing(Index1M,$H1971,TRUE,_xll.ohTrigger(RecalcTrigger,Trigger1M)),NA())</f>
        <v>1.5999843856064622E-2</v>
      </c>
      <c r="K1971" s="52">
        <f>IFERROR(_xll.qlIndexFixing(ONIndex1M,I1971,TRUE,_xll.ohTrigger(RecalcTrigger,Trigger1M)),NA())</f>
        <v>1.5983551793548045E-2</v>
      </c>
      <c r="L1971" s="52">
        <f>IFERROR(_xll.qlIndexFixing(Index3M,H1971,TRUE,_xll.ohTrigger(RecalcTrigger,Trigger3M)),NA())</f>
        <v>1.6253125121021551E-2</v>
      </c>
      <c r="M1971" s="52">
        <f>IFERROR(_xll.qlIndexFixing(ONIndex3M,I1971,TRUE,_xll.ohTrigger(RecalcTrigger,Trigger3M)),NA())</f>
        <v>1.6199919970603105E-2</v>
      </c>
      <c r="N1971" s="52">
        <f>IFERROR(_xll.qlIndexFixing(Index6M,$H1971,TRUE,_xll.ohTrigger(RecalcTrigger,Trigger6M)),NA())</f>
        <v>1.642754171431391E-2</v>
      </c>
      <c r="O1971" s="52">
        <f>IFERROR(_xll.qlIndexFixing(ONIndex6M,I1971,TRUE,_xll.ohTrigger(RecalcTrigger,Trigger6M)),NA())</f>
        <v>1.6310990404573289E-2</v>
      </c>
      <c r="P1971" s="52">
        <f>IFERROR(_xll.qlIndexFixing(Index1Y,$H1971,TRUE,_xll.ohTrigger(RecalcTrigger,Trigger1Y)),NA())</f>
        <v>1.6837848734476746E-2</v>
      </c>
      <c r="Q1971" s="52">
        <f>IFERROR(_xll.qlIndexFixing(ONIndex1Y,I1971,TRUE,_xll.ohTrigger(RecalcTrigger,Trigger1Y)),NA())</f>
        <v>1.6638910336981283E-2</v>
      </c>
    </row>
    <row r="1972" spans="2:17" x14ac:dyDescent="0.2">
      <c r="B1972" s="46" t="s">
        <v>42</v>
      </c>
      <c r="D1972" s="49">
        <f>_xll.qlCalendarAdvance(Calendar,$D1971,B1972,"f",FALSE)</f>
        <v>53196</v>
      </c>
      <c r="E1972" s="49">
        <f>_xll.qlInterestRateIndexValueDate(IndexON,D1972)</f>
        <v>53196</v>
      </c>
      <c r="F1972" s="52">
        <f>IFERROR(_xll.qlIndexFixing(IndexON,D1972,TRUE,_xll.ohTrigger(RecalcTrigger,TriggerON)),NA())</f>
        <v>1.5917382319328155E-2</v>
      </c>
      <c r="H1972" s="49">
        <f>_xll.qlCalendarAdvance(Calendar,$H1971,B1972,"f",FALSE)</f>
        <v>53196</v>
      </c>
      <c r="I1972" s="49">
        <f>_xll.qlInterestRateIndexValueDate(Index1M,$H1972)</f>
        <v>53198</v>
      </c>
      <c r="J1972" s="52">
        <f>IFERROR(_xll.qlIndexFixing(Index1M,$H1972,TRUE,_xll.ohTrigger(RecalcTrigger,Trigger1M)),NA())</f>
        <v>1.6003085453160371E-2</v>
      </c>
      <c r="K1972" s="52">
        <f>IFERROR(_xll.qlIndexFixing(ONIndex1M,I1972,TRUE,_xll.ohTrigger(RecalcTrigger,Trigger1M)),NA())</f>
        <v>1.5986741227145274E-2</v>
      </c>
      <c r="L1972" s="52">
        <f>IFERROR(_xll.qlIndexFixing(Index3M,H1972,TRUE,_xll.ohTrigger(RecalcTrigger,Trigger3M)),NA())</f>
        <v>1.6256375167650765E-2</v>
      </c>
      <c r="M1972" s="52">
        <f>IFERROR(_xll.qlIndexFixing(ONIndex3M,I1972,TRUE,_xll.ohTrigger(RecalcTrigger,Trigger3M)),NA())</f>
        <v>1.6203378296388848E-2</v>
      </c>
      <c r="N1972" s="52">
        <f>IFERROR(_xll.qlIndexFixing(Index6M,$H1972,TRUE,_xll.ohTrigger(RecalcTrigger,Trigger6M)),NA())</f>
        <v>1.6431258433010163E-2</v>
      </c>
      <c r="O1972" s="52">
        <f>IFERROR(_xll.qlIndexFixing(ONIndex6M,I1972,TRUE,_xll.ohTrigger(RecalcTrigger,Trigger6M)),NA())</f>
        <v>1.6314713524785418E-2</v>
      </c>
      <c r="P1972" s="52">
        <f>IFERROR(_xll.qlIndexFixing(Index1Y,$H1972,TRUE,_xll.ohTrigger(RecalcTrigger,Trigger1Y)),NA())</f>
        <v>1.6839700898394653E-2</v>
      </c>
      <c r="Q1972" s="52">
        <f>IFERROR(_xll.qlIndexFixing(ONIndex1Y,I1972,TRUE,_xll.ohTrigger(RecalcTrigger,Trigger1Y)),NA())</f>
        <v>1.6644619865351373E-2</v>
      </c>
    </row>
    <row r="1973" spans="2:17" x14ac:dyDescent="0.2">
      <c r="B1973" s="46" t="s">
        <v>42</v>
      </c>
      <c r="D1973" s="49">
        <f>_xll.qlCalendarAdvance(Calendar,$D1972,B1973,"f",FALSE)</f>
        <v>53203</v>
      </c>
      <c r="E1973" s="49">
        <f>_xll.qlInterestRateIndexValueDate(IndexON,D1973)</f>
        <v>53203</v>
      </c>
      <c r="F1973" s="52">
        <f>IFERROR(_xll.qlIndexFixing(IndexON,D1973,TRUE,_xll.ohTrigger(RecalcTrigger,TriggerON)),NA())</f>
        <v>1.5921378428371824E-2</v>
      </c>
      <c r="H1973" s="49">
        <f>_xll.qlCalendarAdvance(Calendar,$H1972,B1973,"f",FALSE)</f>
        <v>53203</v>
      </c>
      <c r="I1973" s="49">
        <f>_xll.qlInterestRateIndexValueDate(Index1M,$H1973)</f>
        <v>53205</v>
      </c>
      <c r="J1973" s="52">
        <f>IFERROR(_xll.qlIndexFixing(Index1M,$H1973,TRUE,_xll.ohTrigger(RecalcTrigger,Trigger1M)),NA())</f>
        <v>1.6004581108000605E-2</v>
      </c>
      <c r="K1973" s="52">
        <f>IFERROR(_xll.qlIndexFixing(ONIndex1M,I1973,TRUE,_xll.ohTrigger(RecalcTrigger,Trigger1M)),NA())</f>
        <v>1.5989959643238905E-2</v>
      </c>
      <c r="L1973" s="52">
        <f>IFERROR(_xll.qlIndexFixing(Index3M,H1973,TRUE,_xll.ohTrigger(RecalcTrigger,Trigger3M)),NA())</f>
        <v>1.625900294747714E-2</v>
      </c>
      <c r="M1973" s="52">
        <f>IFERROR(_xll.qlIndexFixing(ONIndex3M,I1973,TRUE,_xll.ohTrigger(RecalcTrigger,Trigger3M)),NA())</f>
        <v>1.6206873068060901E-2</v>
      </c>
      <c r="N1973" s="52">
        <f>IFERROR(_xll.qlIndexFixing(Index6M,$H1973,TRUE,_xll.ohTrigger(RecalcTrigger,Trigger6M)),NA())</f>
        <v>1.6431802348633995E-2</v>
      </c>
      <c r="O1973" s="52">
        <f>IFERROR(_xll.qlIndexFixing(ONIndex6M,I1973,TRUE,_xll.ohTrigger(RecalcTrigger,Trigger6M)),NA())</f>
        <v>1.6318473426695235E-2</v>
      </c>
      <c r="P1973" s="52">
        <f>IFERROR(_xll.qlIndexFixing(Index1Y,$H1973,TRUE,_xll.ohTrigger(RecalcTrigger,Trigger1Y)),NA())</f>
        <v>1.6841465222788194E-2</v>
      </c>
      <c r="Q1973" s="52">
        <f>IFERROR(_xll.qlIndexFixing(ONIndex1Y,I1973,TRUE,_xll.ohTrigger(RecalcTrigger,Trigger1Y)),NA())</f>
        <v>1.6650396577739812E-2</v>
      </c>
    </row>
    <row r="1974" spans="2:17" x14ac:dyDescent="0.2">
      <c r="B1974" s="46" t="s">
        <v>42</v>
      </c>
      <c r="D1974" s="49">
        <f>_xll.qlCalendarAdvance(Calendar,$D1973,B1974,"f",FALSE)</f>
        <v>53210</v>
      </c>
      <c r="E1974" s="49">
        <f>_xll.qlInterestRateIndexValueDate(IndexON,D1974)</f>
        <v>53210</v>
      </c>
      <c r="F1974" s="52">
        <f>IFERROR(_xll.qlIndexFixing(IndexON,D1974,TRUE,_xll.ohTrigger(RecalcTrigger,TriggerON)),NA())</f>
        <v>1.5925415005284549E-2</v>
      </c>
      <c r="H1974" s="49">
        <f>_xll.qlCalendarAdvance(Calendar,$H1973,B1974,"f",FALSE)</f>
        <v>53210</v>
      </c>
      <c r="I1974" s="49">
        <f>_xll.qlInterestRateIndexValueDate(Index1M,$H1974)</f>
        <v>53212</v>
      </c>
      <c r="J1974" s="52">
        <f>IFERROR(_xll.qlIndexFixing(Index1M,$H1974,TRUE,_xll.ohTrigger(RecalcTrigger,Trigger1M)),NA())</f>
        <v>1.600964293383883E-2</v>
      </c>
      <c r="K1974" s="52">
        <f>IFERROR(_xll.qlIndexFixing(ONIndex1M,I1974,TRUE,_xll.ohTrigger(RecalcTrigger,Trigger1M)),NA())</f>
        <v>1.5993207105537977E-2</v>
      </c>
      <c r="L1974" s="52">
        <f>IFERROR(_xll.qlIndexFixing(Index3M,H1974,TRUE,_xll.ohTrigger(RecalcTrigger,Trigger3M)),NA())</f>
        <v>1.6262180686926302E-2</v>
      </c>
      <c r="M1974" s="52">
        <f>IFERROR(_xll.qlIndexFixing(ONIndex3M,I1974,TRUE,_xll.ohTrigger(RecalcTrigger,Trigger3M)),NA())</f>
        <v>1.6210404364116471E-2</v>
      </c>
      <c r="N1974" s="52">
        <f>IFERROR(_xll.qlIndexFixing(Index6M,$H1974,TRUE,_xll.ohTrigger(RecalcTrigger,Trigger6M)),NA())</f>
        <v>1.6435499111573958E-2</v>
      </c>
      <c r="O1974" s="52">
        <f>IFERROR(_xll.qlIndexFixing(ONIndex6M,I1974,TRUE,_xll.ohTrigger(RecalcTrigger,Trigger6M)),NA())</f>
        <v>1.6322270186641674E-2</v>
      </c>
      <c r="P1974" s="52">
        <f>IFERROR(_xll.qlIndexFixing(Index1Y,$H1974,TRUE,_xll.ohTrigger(RecalcTrigger,Trigger1Y)),NA())</f>
        <v>1.6843140232383549E-2</v>
      </c>
      <c r="Q1974" s="52">
        <f>IFERROR(_xll.qlIndexFixing(ONIndex1Y,I1974,TRUE,_xll.ohTrigger(RecalcTrigger,Trigger1Y)),NA())</f>
        <v>1.665624061627291E-2</v>
      </c>
    </row>
    <row r="1975" spans="2:17" x14ac:dyDescent="0.2">
      <c r="B1975" s="46" t="s">
        <v>42</v>
      </c>
      <c r="D1975" s="49">
        <f>_xll.qlCalendarAdvance(Calendar,$D1974,B1975,"f",FALSE)</f>
        <v>53217</v>
      </c>
      <c r="E1975" s="49">
        <f>_xll.qlInterestRateIndexValueDate(IndexON,D1975)</f>
        <v>53217</v>
      </c>
      <c r="F1975" s="52">
        <f>IFERROR(_xll.qlIndexFixing(IndexON,D1975,TRUE,_xll.ohTrigger(RecalcTrigger,TriggerON)),NA())</f>
        <v>1.5929492140394075E-2</v>
      </c>
      <c r="H1975" s="49">
        <f>_xll.qlCalendarAdvance(Calendar,$H1974,B1975,"f",FALSE)</f>
        <v>53217</v>
      </c>
      <c r="I1975" s="49">
        <f>_xll.qlInterestRateIndexValueDate(Index1M,$H1975)</f>
        <v>53219</v>
      </c>
      <c r="J1975" s="52">
        <f>IFERROR(_xll.qlIndexFixing(Index1M,$H1975,TRUE,_xll.ohTrigger(RecalcTrigger,Trigger1M)),NA())</f>
        <v>1.6012940819370991E-2</v>
      </c>
      <c r="K1975" s="52">
        <f>IFERROR(_xll.qlIndexFixing(ONIndex1M,I1975,TRUE,_xll.ohTrigger(RecalcTrigger,Trigger1M)),NA())</f>
        <v>1.5996483677671591E-2</v>
      </c>
      <c r="L1975" s="52">
        <f>IFERROR(_xll.qlIndexFixing(Index3M,H1975,TRUE,_xll.ohTrigger(RecalcTrigger,Trigger3M)),NA())</f>
        <v>1.6265315205228361E-2</v>
      </c>
      <c r="M1975" s="52">
        <f>IFERROR(_xll.qlIndexFixing(ONIndex3M,I1975,TRUE,_xll.ohTrigger(RecalcTrigger,Trigger3M)),NA())</f>
        <v>1.6213972263452447E-2</v>
      </c>
      <c r="N1975" s="52">
        <f>IFERROR(_xll.qlIndexFixing(Index6M,$H1975,TRUE,_xll.ohTrigger(RecalcTrigger,Trigger6M)),NA())</f>
        <v>1.6439178839141474E-2</v>
      </c>
      <c r="O1975" s="52">
        <f>IFERROR(_xll.qlIndexFixing(ONIndex6M,I1975,TRUE,_xll.ohTrigger(RecalcTrigger,Trigger6M)),NA())</f>
        <v>1.6326103880963672E-2</v>
      </c>
      <c r="P1975" s="52">
        <f>IFERROR(_xll.qlIndexFixing(Index1Y,$H1975,TRUE,_xll.ohTrigger(RecalcTrigger,Trigger1Y)),NA())</f>
        <v>1.6844724448615064E-2</v>
      </c>
      <c r="Q1975" s="52">
        <f>IFERROR(_xll.qlIndexFixing(ONIndex1Y,I1975,TRUE,_xll.ohTrigger(RecalcTrigger,Trigger1Y)),NA())</f>
        <v>1.6662152123316787E-2</v>
      </c>
    </row>
    <row r="1976" spans="2:17" x14ac:dyDescent="0.2">
      <c r="B1976" s="46" t="s">
        <v>42</v>
      </c>
      <c r="D1976" s="49">
        <f>_xll.qlCalendarAdvance(Calendar,$D1975,B1976,"f",FALSE)</f>
        <v>53224</v>
      </c>
      <c r="E1976" s="49">
        <f>_xll.qlInterestRateIndexValueDate(IndexON,D1976)</f>
        <v>53224</v>
      </c>
      <c r="F1976" s="52">
        <f>IFERROR(_xll.qlIndexFixing(IndexON,D1976,TRUE,_xll.ohTrigger(RecalcTrigger,TriggerON)),NA())</f>
        <v>1.5933609924188019E-2</v>
      </c>
      <c r="H1976" s="49">
        <f>_xll.qlCalendarAdvance(Calendar,$H1975,B1976,"f",FALSE)</f>
        <v>53224</v>
      </c>
      <c r="I1976" s="49">
        <f>_xll.qlInterestRateIndexValueDate(Index1M,$H1976)</f>
        <v>53226</v>
      </c>
      <c r="J1976" s="52">
        <f>IFERROR(_xll.qlIndexFixing(Index1M,$H1976,TRUE,_xll.ohTrigger(RecalcTrigger,Trigger1M)),NA())</f>
        <v>1.6016238332963173E-2</v>
      </c>
      <c r="K1976" s="52">
        <f>IFERROR(_xll.qlIndexFixing(ONIndex1M,I1976,TRUE,_xll.ohTrigger(RecalcTrigger,Trigger1M)),NA())</f>
        <v>1.5999789270351172E-2</v>
      </c>
      <c r="L1976" s="52">
        <f>IFERROR(_xll.qlIndexFixing(Index3M,H1976,TRUE,_xll.ohTrigger(RecalcTrigger,Trigger3M)),NA())</f>
        <v>1.6268402599165351E-2</v>
      </c>
      <c r="M1976" s="52">
        <f>IFERROR(_xll.qlIndexFixing(ONIndex3M,I1976,TRUE,_xll.ohTrigger(RecalcTrigger,Trigger3M)),NA())</f>
        <v>1.6217540154794818E-2</v>
      </c>
      <c r="N1976" s="52">
        <f>IFERROR(_xll.qlIndexFixing(Index6M,$H1976,TRUE,_xll.ohTrigger(RecalcTrigger,Trigger6M)),NA())</f>
        <v>1.644283911457229E-2</v>
      </c>
      <c r="O1976" s="52">
        <f>IFERROR(_xll.qlIndexFixing(ONIndex6M,I1976,TRUE,_xll.ohTrigger(RecalcTrigger,Trigger6M)),NA())</f>
        <v>1.6329976471771701E-2</v>
      </c>
      <c r="P1976" s="52">
        <f>IFERROR(_xll.qlIndexFixing(Index1Y,$H1976,TRUE,_xll.ohTrigger(RecalcTrigger,Trigger1Y)),NA())</f>
        <v>1.6846216389624375E-2</v>
      </c>
      <c r="Q1976" s="52">
        <f>IFERROR(_xll.qlIndexFixing(ONIndex1Y,I1976,TRUE,_xll.ohTrigger(RecalcTrigger,Trigger1Y)),NA())</f>
        <v>1.6667813728981073E-2</v>
      </c>
    </row>
    <row r="1977" spans="2:17" x14ac:dyDescent="0.2">
      <c r="B1977" s="46" t="s">
        <v>42</v>
      </c>
      <c r="D1977" s="49">
        <f>_xll.qlCalendarAdvance(Calendar,$D1976,B1977,"f",FALSE)</f>
        <v>53231</v>
      </c>
      <c r="E1977" s="49">
        <f>_xll.qlInterestRateIndexValueDate(IndexON,D1977)</f>
        <v>53231</v>
      </c>
      <c r="F1977" s="52">
        <f>IFERROR(_xll.qlIndexFixing(IndexON,D1977,TRUE,_xll.ohTrigger(RecalcTrigger,TriggerON)),NA())</f>
        <v>1.5937767088161081E-2</v>
      </c>
      <c r="H1977" s="49">
        <f>_xll.qlCalendarAdvance(Calendar,$H1976,B1977,"f",FALSE)</f>
        <v>53231</v>
      </c>
      <c r="I1977" s="49">
        <f>_xll.qlInterestRateIndexValueDate(Index1M,$H1977)</f>
        <v>53233</v>
      </c>
      <c r="J1977" s="52">
        <f>IFERROR(_xll.qlIndexFixing(Index1M,$H1977,TRUE,_xll.ohTrigger(RecalcTrigger,Trigger1M)),NA())</f>
        <v>1.6019525720940009E-2</v>
      </c>
      <c r="K1977" s="52">
        <f>IFERROR(_xll.qlIndexFixing(ONIndex1M,I1977,TRUE,_xll.ohTrigger(RecalcTrigger,Trigger1M)),NA())</f>
        <v>1.6003098511792047E-2</v>
      </c>
      <c r="L1977" s="52">
        <f>IFERROR(_xll.qlIndexFixing(Index3M,H1977,TRUE,_xll.ohTrigger(RecalcTrigger,Trigger3M)),NA())</f>
        <v>1.6271442633139357E-2</v>
      </c>
      <c r="M1977" s="52">
        <f>IFERROR(_xll.qlIndexFixing(ONIndex3M,I1977,TRUE,_xll.ohTrigger(RecalcTrigger,Trigger3M)),NA())</f>
        <v>1.622064152563496E-2</v>
      </c>
      <c r="N1977" s="52">
        <f>IFERROR(_xll.qlIndexFixing(Index6M,$H1977,TRUE,_xll.ohTrigger(RecalcTrigger,Trigger6M)),NA())</f>
        <v>1.6446477441104276E-2</v>
      </c>
      <c r="O1977" s="52">
        <f>IFERROR(_xll.qlIndexFixing(ONIndex6M,I1977,TRUE,_xll.ohTrigger(RecalcTrigger,Trigger6M)),NA())</f>
        <v>1.6333879054508671E-2</v>
      </c>
      <c r="P1977" s="52">
        <f>IFERROR(_xll.qlIndexFixing(Index1Y,$H1977,TRUE,_xll.ohTrigger(RecalcTrigger,Trigger1Y)),NA())</f>
        <v>1.6847622545461405E-2</v>
      </c>
      <c r="Q1977" s="52">
        <f>IFERROR(_xll.qlIndexFixing(ONIndex1Y,I1977,TRUE,_xll.ohTrigger(RecalcTrigger,Trigger1Y)),NA())</f>
        <v>1.666937618034936E-2</v>
      </c>
    </row>
    <row r="1978" spans="2:17" x14ac:dyDescent="0.2">
      <c r="B1978" s="46" t="s">
        <v>42</v>
      </c>
      <c r="D1978" s="49">
        <f>_xll.qlCalendarAdvance(Calendar,$D1977,B1978,"f",FALSE)</f>
        <v>53238</v>
      </c>
      <c r="E1978" s="49">
        <f>_xll.qlInterestRateIndexValueDate(IndexON,D1978)</f>
        <v>53238</v>
      </c>
      <c r="F1978" s="52">
        <f>IFERROR(_xll.qlIndexFixing(IndexON,D1978,TRUE,_xll.ohTrigger(RecalcTrigger,TriggerON)),NA())</f>
        <v>1.594192565293362E-2</v>
      </c>
      <c r="H1978" s="49">
        <f>_xll.qlCalendarAdvance(Calendar,$H1977,B1978,"f",FALSE)</f>
        <v>53238</v>
      </c>
      <c r="I1978" s="49">
        <f>_xll.qlInterestRateIndexValueDate(Index1M,$H1978)</f>
        <v>53240</v>
      </c>
      <c r="J1978" s="52">
        <f>IFERROR(_xll.qlIndexFixing(Index1M,$H1978,TRUE,_xll.ohTrigger(RecalcTrigger,Trigger1M)),NA())</f>
        <v>1.6022797481727302E-2</v>
      </c>
      <c r="K1978" s="52">
        <f>IFERROR(_xll.qlIndexFixing(ONIndex1M,I1978,TRUE,_xll.ohTrigger(RecalcTrigger,Trigger1M)),NA())</f>
        <v>1.6006391924854313E-2</v>
      </c>
      <c r="L1978" s="52">
        <f>IFERROR(_xll.qlIndexFixing(Index3M,H1978,TRUE,_xll.ohTrigger(RecalcTrigger,Trigger3M)),NA())</f>
        <v>1.6275042922397127E-2</v>
      </c>
      <c r="M1978" s="52">
        <f>IFERROR(_xll.qlIndexFixing(ONIndex3M,I1978,TRUE,_xll.ohTrigger(RecalcTrigger,Trigger3M)),NA())</f>
        <v>1.6223729416617871E-2</v>
      </c>
      <c r="N1978" s="52">
        <f>IFERROR(_xll.qlIndexFixing(Index6M,$H1978,TRUE,_xll.ohTrigger(RecalcTrigger,Trigger6M)),NA())</f>
        <v>1.6450716062036422E-2</v>
      </c>
      <c r="O1978" s="52">
        <f>IFERROR(_xll.qlIndexFixing(ONIndex6M,I1978,TRUE,_xll.ohTrigger(RecalcTrigger,Trigger6M)),NA())</f>
        <v>1.6337758349393994E-2</v>
      </c>
      <c r="P1978" s="52">
        <f>IFERROR(_xll.qlIndexFixing(Index1Y,$H1978,TRUE,_xll.ohTrigger(RecalcTrigger,Trigger1Y)),NA())</f>
        <v>1.6849006612782869E-2</v>
      </c>
      <c r="Q1978" s="52">
        <f>IFERROR(_xll.qlIndexFixing(ONIndex1Y,I1978,TRUE,_xll.ohTrigger(RecalcTrigger,Trigger1Y)),NA())</f>
        <v>1.6670931470965655E-2</v>
      </c>
    </row>
    <row r="1979" spans="2:17" x14ac:dyDescent="0.2">
      <c r="B1979" s="46" t="s">
        <v>42</v>
      </c>
      <c r="D1979" s="49">
        <f>_xll.qlCalendarAdvance(Calendar,$D1978,B1979,"f",FALSE)</f>
        <v>53245</v>
      </c>
      <c r="E1979" s="49">
        <f>_xll.qlInterestRateIndexValueDate(IndexON,D1979)</f>
        <v>53245</v>
      </c>
      <c r="F1979" s="52">
        <f>IFERROR(_xll.qlIndexFixing(IndexON,D1979,TRUE,_xll.ohTrigger(RecalcTrigger,TriggerON)),NA())</f>
        <v>1.5946067919223594E-2</v>
      </c>
      <c r="H1979" s="49">
        <f>_xll.qlCalendarAdvance(Calendar,$H1978,B1979,"f",FALSE)</f>
        <v>53245</v>
      </c>
      <c r="I1979" s="49">
        <f>_xll.qlInterestRateIndexValueDate(Index1M,$H1979)</f>
        <v>53247</v>
      </c>
      <c r="J1979" s="52">
        <f>IFERROR(_xll.qlIndexFixing(Index1M,$H1979,TRUE,_xll.ohTrigger(RecalcTrigger,Trigger1M)),NA())</f>
        <v>1.6026053257498785E-2</v>
      </c>
      <c r="K1979" s="52">
        <f>IFERROR(_xll.qlIndexFixing(ONIndex1M,I1979,TRUE,_xll.ohTrigger(RecalcTrigger,Trigger1M)),NA())</f>
        <v>1.6009669458298958E-2</v>
      </c>
      <c r="L1979" s="52">
        <f>IFERROR(_xll.qlIndexFixing(Index3M,H1979,TRUE,_xll.ohTrigger(RecalcTrigger,Trigger3M)),NA())</f>
        <v>1.6278048101792893E-2</v>
      </c>
      <c r="M1979" s="52">
        <f>IFERROR(_xll.qlIndexFixing(ONIndex3M,I1979,TRUE,_xll.ohTrigger(RecalcTrigger,Trigger3M)),NA())</f>
        <v>1.622680378074115E-2</v>
      </c>
      <c r="N1979" s="52">
        <f>IFERROR(_xll.qlIndexFixing(Index6M,$H1979,TRUE,_xll.ohTrigger(RecalcTrigger,Trigger6M)),NA())</f>
        <v>1.6454304081152525E-2</v>
      </c>
      <c r="O1979" s="52">
        <f>IFERROR(_xll.qlIndexFixing(ONIndex6M,I1979,TRUE,_xll.ohTrigger(RecalcTrigger,Trigger6M)),NA())</f>
        <v>1.6341614278490013E-2</v>
      </c>
      <c r="P1979" s="52">
        <f>IFERROR(_xll.qlIndexFixing(Index1Y,$H1979,TRUE,_xll.ohTrigger(RecalcTrigger,Trigger1Y)),NA())</f>
        <v>1.6850382662309028E-2</v>
      </c>
      <c r="Q1979" s="52">
        <f>IFERROR(_xll.qlIndexFixing(ONIndex1Y,I1979,TRUE,_xll.ohTrigger(RecalcTrigger,Trigger1Y)),NA())</f>
        <v>1.6672479573411891E-2</v>
      </c>
    </row>
    <row r="1980" spans="2:17" x14ac:dyDescent="0.2">
      <c r="B1980" s="46" t="s">
        <v>42</v>
      </c>
      <c r="D1980" s="49">
        <f>_xll.qlCalendarAdvance(Calendar,$D1979,B1980,"f",FALSE)</f>
        <v>53252</v>
      </c>
      <c r="E1980" s="49">
        <f>_xll.qlInterestRateIndexValueDate(IndexON,D1980)</f>
        <v>53252</v>
      </c>
      <c r="F1980" s="52">
        <f>IFERROR(_xll.qlIndexFixing(IndexON,D1980,TRUE,_xll.ohTrigger(RecalcTrigger,TriggerON)),NA())</f>
        <v>1.5950193831635318E-2</v>
      </c>
      <c r="H1980" s="49">
        <f>_xll.qlCalendarAdvance(Calendar,$H1979,B1980,"f",FALSE)</f>
        <v>53252</v>
      </c>
      <c r="I1980" s="49">
        <f>_xll.qlInterestRateIndexValueDate(Index1M,$H1980)</f>
        <v>53254</v>
      </c>
      <c r="J1980" s="52">
        <f>IFERROR(_xll.qlIndexFixing(Index1M,$H1980,TRUE,_xll.ohTrigger(RecalcTrigger,Trigger1M)),NA())</f>
        <v>1.6029292996915523E-2</v>
      </c>
      <c r="K1980" s="52">
        <f>IFERROR(_xll.qlIndexFixing(ONIndex1M,I1980,TRUE,_xll.ohTrigger(RecalcTrigger,Trigger1M)),NA())</f>
        <v>1.6012931060807034E-2</v>
      </c>
      <c r="L1980" s="52">
        <f>IFERROR(_xll.qlIndexFixing(Index3M,H1980,TRUE,_xll.ohTrigger(RecalcTrigger,Trigger3M)),NA())</f>
        <v>1.6281039374030627E-2</v>
      </c>
      <c r="M1980" s="52">
        <f>IFERROR(_xll.qlIndexFixing(ONIndex3M,I1980,TRUE,_xll.ohTrigger(RecalcTrigger,Trigger3M)),NA())</f>
        <v>1.6229864571082331E-2</v>
      </c>
      <c r="N1980" s="52">
        <f>IFERROR(_xll.qlIndexFixing(Index6M,$H1980,TRUE,_xll.ohTrigger(RecalcTrigger,Trigger6M)),NA())</f>
        <v>1.6457867499803228E-2</v>
      </c>
      <c r="O1980" s="52">
        <f>IFERROR(_xll.qlIndexFixing(ONIndex6M,I1980,TRUE,_xll.ohTrigger(RecalcTrigger,Trigger6M)),NA())</f>
        <v>1.6345446764098881E-2</v>
      </c>
      <c r="P1980" s="52">
        <f>IFERROR(_xll.qlIndexFixing(Index1Y,$H1980,TRUE,_xll.ohTrigger(RecalcTrigger,Trigger1Y)),NA())</f>
        <v>1.6851750666121615E-2</v>
      </c>
      <c r="Q1980" s="52">
        <f>IFERROR(_xll.qlIndexFixing(ONIndex1Y,I1980,TRUE,_xll.ohTrigger(RecalcTrigger,Trigger1Y)),NA())</f>
        <v>1.6674020460429873E-2</v>
      </c>
    </row>
    <row r="1981" spans="2:17" x14ac:dyDescent="0.2">
      <c r="B1981" s="46" t="s">
        <v>42</v>
      </c>
      <c r="D1981" s="49">
        <f>_xll.qlCalendarAdvance(Calendar,$D1980,B1981,"f",FALSE)</f>
        <v>53259</v>
      </c>
      <c r="E1981" s="49">
        <f>_xll.qlInterestRateIndexValueDate(IndexON,D1981)</f>
        <v>53259</v>
      </c>
      <c r="F1981" s="52">
        <f>IFERROR(_xll.qlIndexFixing(IndexON,D1981,TRUE,_xll.ohTrigger(RecalcTrigger,TriggerON)),NA())</f>
        <v>1.5954303334773101E-2</v>
      </c>
      <c r="H1981" s="49">
        <f>_xll.qlCalendarAdvance(Calendar,$H1980,B1981,"f",FALSE)</f>
        <v>53259</v>
      </c>
      <c r="I1981" s="49">
        <f>_xll.qlInterestRateIndexValueDate(Index1M,$H1981)</f>
        <v>53261</v>
      </c>
      <c r="J1981" s="52">
        <f>IFERROR(_xll.qlIndexFixing(Index1M,$H1981,TRUE,_xll.ohTrigger(RecalcTrigger,Trigger1M)),NA())</f>
        <v>1.6032516648633588E-2</v>
      </c>
      <c r="K1981" s="52">
        <f>IFERROR(_xll.qlIndexFixing(ONIndex1M,I1981,TRUE,_xll.ohTrigger(RecalcTrigger,Trigger1M)),NA())</f>
        <v>1.6016176681059591E-2</v>
      </c>
      <c r="L1981" s="52">
        <f>IFERROR(_xll.qlIndexFixing(Index3M,H1981,TRUE,_xll.ohTrigger(RecalcTrigger,Trigger3M)),NA())</f>
        <v>1.6284016691895917E-2</v>
      </c>
      <c r="M1981" s="52">
        <f>IFERROR(_xll.qlIndexFixing(ONIndex3M,I1981,TRUE,_xll.ohTrigger(RecalcTrigger,Trigger3M)),NA())</f>
        <v>1.6232911740479139E-2</v>
      </c>
      <c r="N1981" s="52">
        <f>IFERROR(_xll.qlIndexFixing(Index6M,$H1981,TRUE,_xll.ohTrigger(RecalcTrigger,Trigger6M)),NA())</f>
        <v>1.6461406239408751E-2</v>
      </c>
      <c r="O1981" s="52">
        <f>IFERROR(_xll.qlIndexFixing(ONIndex6M,I1981,TRUE,_xll.ohTrigger(RecalcTrigger,Trigger6M)),NA())</f>
        <v>1.6349255728442813E-2</v>
      </c>
      <c r="P1981" s="52">
        <f>IFERROR(_xll.qlIndexFixing(Index1Y,$H1981,TRUE,_xll.ohTrigger(RecalcTrigger,Trigger1Y)),NA())</f>
        <v>1.6853110596301478E-2</v>
      </c>
      <c r="Q1981" s="52">
        <f>IFERROR(_xll.qlIndexFixing(ONIndex1Y,I1981,TRUE,_xll.ohTrigger(RecalcTrigger,Trigger1Y)),NA())</f>
        <v>1.6675554104361723E-2</v>
      </c>
    </row>
    <row r="1982" spans="2:17" x14ac:dyDescent="0.2">
      <c r="B1982" s="46" t="s">
        <v>42</v>
      </c>
      <c r="D1982" s="49">
        <f>_xll.qlCalendarAdvance(Calendar,$D1981,B1982,"f",FALSE)</f>
        <v>53266</v>
      </c>
      <c r="E1982" s="49">
        <f>_xll.qlInterestRateIndexValueDate(IndexON,D1982)</f>
        <v>53266</v>
      </c>
      <c r="F1982" s="52">
        <f>IFERROR(_xll.qlIndexFixing(IndexON,D1982,TRUE,_xll.ohTrigger(RecalcTrigger,TriggerON)),NA())</f>
        <v>1.5958396373241257E-2</v>
      </c>
      <c r="H1982" s="49">
        <f>_xll.qlCalendarAdvance(Calendar,$H1981,B1982,"f",FALSE)</f>
        <v>53266</v>
      </c>
      <c r="I1982" s="49">
        <f>_xll.qlInterestRateIndexValueDate(Index1M,$H1982)</f>
        <v>53268</v>
      </c>
      <c r="J1982" s="52">
        <f>IFERROR(_xll.qlIndexFixing(Index1M,$H1982,TRUE,_xll.ohTrigger(RecalcTrigger,Trigger1M)),NA())</f>
        <v>1.6035724161301557E-2</v>
      </c>
      <c r="K1982" s="52">
        <f>IFERROR(_xll.qlIndexFixing(ONIndex1M,I1982,TRUE,_xll.ohTrigger(RecalcTrigger,Trigger1M)),NA())</f>
        <v>1.6019406267817615E-2</v>
      </c>
      <c r="L1982" s="52">
        <f>IFERROR(_xll.qlIndexFixing(Index3M,H1982,TRUE,_xll.ohTrigger(RecalcTrigger,Trigger3M)),NA())</f>
        <v>1.6286980008171758E-2</v>
      </c>
      <c r="M1982" s="52">
        <f>IFERROR(_xll.qlIndexFixing(ONIndex3M,I1982,TRUE,_xll.ohTrigger(RecalcTrigger,Trigger3M)),NA())</f>
        <v>1.6235945242089045E-2</v>
      </c>
      <c r="N1982" s="52">
        <f>IFERROR(_xll.qlIndexFixing(Index6M,$H1982,TRUE,_xll.ohTrigger(RecalcTrigger,Trigger6M)),NA())</f>
        <v>1.6464302250084262E-2</v>
      </c>
      <c r="O1982" s="52">
        <f>IFERROR(_xll.qlIndexFixing(ONIndex6M,I1982,TRUE,_xll.ohTrigger(RecalcTrigger,Trigger6M)),NA())</f>
        <v>1.6353041093584153E-2</v>
      </c>
      <c r="P1982" s="52">
        <f>IFERROR(_xll.qlIndexFixing(Index1Y,$H1982,TRUE,_xll.ohTrigger(RecalcTrigger,Trigger1Y)),NA())</f>
        <v>1.6854462424929037E-2</v>
      </c>
      <c r="Q1982" s="52">
        <f>IFERROR(_xll.qlIndexFixing(ONIndex1Y,I1982,TRUE,_xll.ohTrigger(RecalcTrigger,Trigger1Y)),NA())</f>
        <v>1.6677080477949247E-2</v>
      </c>
    </row>
    <row r="1983" spans="2:17" x14ac:dyDescent="0.2">
      <c r="B1983" s="46" t="s">
        <v>42</v>
      </c>
      <c r="D1983" s="49">
        <f>_xll.qlCalendarAdvance(Calendar,$D1982,B1983,"f",FALSE)</f>
        <v>53273</v>
      </c>
      <c r="E1983" s="49">
        <f>_xll.qlInterestRateIndexValueDate(IndexON,D1983)</f>
        <v>53273</v>
      </c>
      <c r="F1983" s="52">
        <f>IFERROR(_xll.qlIndexFixing(IndexON,D1983,TRUE,_xll.ohTrigger(RecalcTrigger,TriggerON)),NA())</f>
        <v>1.5962472891564161E-2</v>
      </c>
      <c r="H1983" s="49">
        <f>_xll.qlCalendarAdvance(Calendar,$H1982,B1983,"f",FALSE)</f>
        <v>53273</v>
      </c>
      <c r="I1983" s="49">
        <f>_xll.qlInterestRateIndexValueDate(Index1M,$H1983)</f>
        <v>53275</v>
      </c>
      <c r="J1983" s="52">
        <f>IFERROR(_xll.qlIndexFixing(Index1M,$H1983,TRUE,_xll.ohTrigger(RecalcTrigger,Trigger1M)),NA())</f>
        <v>1.6038915483585492E-2</v>
      </c>
      <c r="K1983" s="52">
        <f>IFERROR(_xll.qlIndexFixing(ONIndex1M,I1983,TRUE,_xll.ohTrigger(RecalcTrigger,Trigger1M)),NA())</f>
        <v>1.6022619769842095E-2</v>
      </c>
      <c r="L1983" s="52">
        <f>IFERROR(_xll.qlIndexFixing(Index3M,H1983,TRUE,_xll.ohTrigger(RecalcTrigger,Trigger3M)),NA())</f>
        <v>1.6289929275646344E-2</v>
      </c>
      <c r="M1983" s="52">
        <f>IFERROR(_xll.qlIndexFixing(ONIndex3M,I1983,TRUE,_xll.ohTrigger(RecalcTrigger,Trigger3M)),NA())</f>
        <v>1.6238965028989583E-2</v>
      </c>
      <c r="N1983" s="52">
        <f>IFERROR(_xll.qlIndexFixing(Index6M,$H1983,TRUE,_xll.ohTrigger(RecalcTrigger,Trigger6M)),NA())</f>
        <v>1.6467793037702121E-2</v>
      </c>
      <c r="O1983" s="52">
        <f>IFERROR(_xll.qlIndexFixing(ONIndex6M,I1983,TRUE,_xll.ohTrigger(RecalcTrigger,Trigger6M)),NA())</f>
        <v>1.6356802781984925E-2</v>
      </c>
      <c r="P1983" s="52">
        <f>IFERROR(_xll.qlIndexFixing(Index1Y,$H1983,TRUE,_xll.ohTrigger(RecalcTrigger,Trigger1Y)),NA())</f>
        <v>1.6855806124085364E-2</v>
      </c>
      <c r="Q1983" s="52">
        <f>IFERROR(_xll.qlIndexFixing(ONIndex1Y,I1983,TRUE,_xll.ohTrigger(RecalcTrigger,Trigger1Y)),NA())</f>
        <v>1.667859955369444E-2</v>
      </c>
    </row>
    <row r="1984" spans="2:17" x14ac:dyDescent="0.2">
      <c r="B1984" s="46" t="s">
        <v>42</v>
      </c>
      <c r="D1984" s="49">
        <f>_xll.qlCalendarAdvance(Calendar,$D1983,B1984,"f",FALSE)</f>
        <v>53280</v>
      </c>
      <c r="E1984" s="49">
        <f>_xll.qlInterestRateIndexValueDate(IndexON,D1984)</f>
        <v>53280</v>
      </c>
      <c r="F1984" s="52">
        <f>IFERROR(_xll.qlIndexFixing(IndexON,D1984,TRUE,_xll.ohTrigger(RecalcTrigger,TriggerON)),NA())</f>
        <v>1.5966532834426062E-2</v>
      </c>
      <c r="H1984" s="49">
        <f>_xll.qlCalendarAdvance(Calendar,$H1983,B1984,"f",FALSE)</f>
        <v>53280</v>
      </c>
      <c r="I1984" s="49">
        <f>_xll.qlInterestRateIndexValueDate(Index1M,$H1984)</f>
        <v>53282</v>
      </c>
      <c r="J1984" s="52">
        <f>IFERROR(_xll.qlIndexFixing(Index1M,$H1984,TRUE,_xll.ohTrigger(RecalcTrigger,Trigger1M)),NA())</f>
        <v>1.6042090564136469E-2</v>
      </c>
      <c r="K1984" s="52">
        <f>IFERROR(_xll.qlIndexFixing(ONIndex1M,I1984,TRUE,_xll.ohTrigger(RecalcTrigger,Trigger1M)),NA())</f>
        <v>1.6025817135894016E-2</v>
      </c>
      <c r="L1984" s="52">
        <f>IFERROR(_xll.qlIndexFixing(Index3M,H1984,TRUE,_xll.ohTrigger(RecalcTrigger,Trigger3M)),NA())</f>
        <v>1.6292864447103535E-2</v>
      </c>
      <c r="M1984" s="52">
        <f>IFERROR(_xll.qlIndexFixing(ONIndex3M,I1984,TRUE,_xll.ohTrigger(RecalcTrigger,Trigger3M)),NA())</f>
        <v>1.6241971054018478E-2</v>
      </c>
      <c r="N1984" s="52">
        <f>IFERROR(_xll.qlIndexFixing(Index6M,$H1984,TRUE,_xll.ohTrigger(RecalcTrigger,Trigger6M)),NA())</f>
        <v>1.6471258917253654E-2</v>
      </c>
      <c r="O1984" s="52">
        <f>IFERROR(_xll.qlIndexFixing(ONIndex6M,I1984,TRUE,_xll.ohTrigger(RecalcTrigger,Trigger6M)),NA())</f>
        <v>1.6360540715307792E-2</v>
      </c>
      <c r="P1984" s="52">
        <f>IFERROR(_xll.qlIndexFixing(Index1Y,$H1984,TRUE,_xll.ohTrigger(RecalcTrigger,Trigger1Y)),NA())</f>
        <v>1.6857141665851966E-2</v>
      </c>
      <c r="Q1984" s="52">
        <f>IFERROR(_xll.qlIndexFixing(ONIndex1Y,I1984,TRUE,_xll.ohTrigger(RecalcTrigger,Trigger1Y)),NA())</f>
        <v>1.6680111304339107E-2</v>
      </c>
    </row>
    <row r="1985" spans="2:17" x14ac:dyDescent="0.2">
      <c r="B1985" s="46" t="s">
        <v>42</v>
      </c>
      <c r="D1985" s="49">
        <f>_xll.qlCalendarAdvance(Calendar,$D1984,B1985,"f",FALSE)</f>
        <v>53287</v>
      </c>
      <c r="E1985" s="49">
        <f>_xll.qlInterestRateIndexValueDate(IndexON,D1985)</f>
        <v>53287</v>
      </c>
      <c r="F1985" s="52">
        <f>IFERROR(_xll.qlIndexFixing(IndexON,D1985,TRUE,_xll.ohTrigger(RecalcTrigger,TriggerON)),NA())</f>
        <v>1.5970576146271398E-2</v>
      </c>
      <c r="H1985" s="49">
        <f>_xll.qlCalendarAdvance(Calendar,$H1984,B1985,"f",FALSE)</f>
        <v>53287</v>
      </c>
      <c r="I1985" s="49">
        <f>_xll.qlInterestRateIndexValueDate(Index1M,$H1985)</f>
        <v>53289</v>
      </c>
      <c r="J1985" s="52">
        <f>IFERROR(_xll.qlIndexFixing(Index1M,$H1985,TRUE,_xll.ohTrigger(RecalcTrigger,Trigger1M)),NA())</f>
        <v>1.6046412298786762E-2</v>
      </c>
      <c r="K1985" s="52">
        <f>IFERROR(_xll.qlIndexFixing(ONIndex1M,I1985,TRUE,_xll.ohTrigger(RecalcTrigger,Trigger1M)),NA())</f>
        <v>1.6028998314734366E-2</v>
      </c>
      <c r="L1985" s="52">
        <f>IFERROR(_xll.qlIndexFixing(Index3M,H1985,TRUE,_xll.ohTrigger(RecalcTrigger,Trigger3M)),NA())</f>
        <v>1.629578547532979E-2</v>
      </c>
      <c r="M1985" s="52">
        <f>IFERROR(_xll.qlIndexFixing(ONIndex3M,I1985,TRUE,_xll.ohTrigger(RecalcTrigger,Trigger3M)),NA())</f>
        <v>1.6244963270253265E-2</v>
      </c>
      <c r="N1985" s="52">
        <f>IFERROR(_xll.qlIndexFixing(Index6M,$H1985,TRUE,_xll.ohTrigger(RecalcTrigger,Trigger6M)),NA())</f>
        <v>1.6474699810167016E-2</v>
      </c>
      <c r="O1985" s="52">
        <f>IFERROR(_xll.qlIndexFixing(ONIndex6M,I1985,TRUE,_xll.ohTrigger(RecalcTrigger,Trigger6M)),NA())</f>
        <v>1.6364254816414459E-2</v>
      </c>
      <c r="P1985" s="52">
        <f>IFERROR(_xll.qlIndexFixing(Index1Y,$H1985,TRUE,_xll.ohTrigger(RecalcTrigger,Trigger1Y)),NA())</f>
        <v>1.68584690223097E-2</v>
      </c>
      <c r="Q1985" s="52">
        <f>IFERROR(_xll.qlIndexFixing(ONIndex1Y,I1985,TRUE,_xll.ohTrigger(RecalcTrigger,Trigger1Y)),NA())</f>
        <v>1.6681615702225372E-2</v>
      </c>
    </row>
    <row r="1986" spans="2:17" x14ac:dyDescent="0.2">
      <c r="B1986" s="46" t="s">
        <v>42</v>
      </c>
      <c r="D1986" s="49">
        <f>_xll.qlCalendarAdvance(Calendar,$D1985,B1986,"f",FALSE)</f>
        <v>53294</v>
      </c>
      <c r="E1986" s="49">
        <f>_xll.qlInterestRateIndexValueDate(IndexON,D1986)</f>
        <v>53294</v>
      </c>
      <c r="F1986" s="52">
        <f>IFERROR(_xll.qlIndexFixing(IndexON,D1986,TRUE,_xll.ohTrigger(RecalcTrigger,TriggerON)),NA())</f>
        <v>1.5974602771624546E-2</v>
      </c>
      <c r="H1986" s="49">
        <f>_xll.qlCalendarAdvance(Calendar,$H1985,B1986,"f",FALSE)</f>
        <v>53294</v>
      </c>
      <c r="I1986" s="49">
        <f>_xll.qlInterestRateIndexValueDate(Index1M,$H1986)</f>
        <v>53296</v>
      </c>
      <c r="J1986" s="52">
        <f>IFERROR(_xll.qlIndexFixing(Index1M,$H1986,TRUE,_xll.ohTrigger(RecalcTrigger,Trigger1M)),NA())</f>
        <v>1.604664986082123E-2</v>
      </c>
      <c r="K1986" s="52">
        <f>IFERROR(_xll.qlIndexFixing(ONIndex1M,I1986,TRUE,_xll.ohTrigger(RecalcTrigger,Trigger1M)),NA())</f>
        <v>1.6032163255124132E-2</v>
      </c>
      <c r="L1986" s="52">
        <f>IFERROR(_xll.qlIndexFixing(Index3M,H1986,TRUE,_xll.ohTrigger(RecalcTrigger,Trigger3M)),NA())</f>
        <v>1.6297545498904498E-2</v>
      </c>
      <c r="M1986" s="52">
        <f>IFERROR(_xll.qlIndexFixing(ONIndex3M,I1986,TRUE,_xll.ohTrigger(RecalcTrigger,Trigger3M)),NA())</f>
        <v>1.6247941630691543E-2</v>
      </c>
      <c r="N1986" s="52">
        <f>IFERROR(_xll.qlIndexFixing(Index6M,$H1986,TRUE,_xll.ohTrigger(RecalcTrigger,Trigger6M)),NA())</f>
        <v>1.6478727001526954E-2</v>
      </c>
      <c r="O1986" s="52">
        <f>IFERROR(_xll.qlIndexFixing(ONIndex6M,I1986,TRUE,_xll.ohTrigger(RecalcTrigger,Trigger6M)),NA())</f>
        <v>1.6367945007207396E-2</v>
      </c>
      <c r="P1986" s="52">
        <f>IFERROR(_xll.qlIndexFixing(Index1Y,$H1986,TRUE,_xll.ohTrigger(RecalcTrigger,Trigger1Y)),NA())</f>
        <v>1.685978816553942E-2</v>
      </c>
      <c r="Q1986" s="52">
        <f>IFERROR(_xll.qlIndexFixing(ONIndex1Y,I1986,TRUE,_xll.ohTrigger(RecalcTrigger,Trigger1Y)),NA())</f>
        <v>1.6683112720015103E-2</v>
      </c>
    </row>
    <row r="1987" spans="2:17" x14ac:dyDescent="0.2">
      <c r="B1987" s="46" t="s">
        <v>42</v>
      </c>
      <c r="D1987" s="49">
        <f>_xll.qlCalendarAdvance(Calendar,$D1986,B1987,"f",FALSE)</f>
        <v>53301</v>
      </c>
      <c r="E1987" s="49">
        <f>_xll.qlInterestRateIndexValueDate(IndexON,D1987)</f>
        <v>53301</v>
      </c>
      <c r="F1987" s="52">
        <f>IFERROR(_xll.qlIndexFixing(IndexON,D1987,TRUE,_xll.ohTrigger(RecalcTrigger,TriggerON)),NA())</f>
        <v>1.5978612655249691E-2</v>
      </c>
      <c r="H1987" s="49">
        <f>_xll.qlCalendarAdvance(Calendar,$H1986,B1987,"f",FALSE)</f>
        <v>53301</v>
      </c>
      <c r="I1987" s="49">
        <f>_xll.qlInterestRateIndexValueDate(Index1M,$H1987)</f>
        <v>53303</v>
      </c>
      <c r="J1987" s="52">
        <f>IFERROR(_xll.qlIndexFixing(Index1M,$H1987,TRUE,_xll.ohTrigger(RecalcTrigger,Trigger1M)),NA())</f>
        <v>1.605151784195985E-2</v>
      </c>
      <c r="K1987" s="52">
        <f>IFERROR(_xll.qlIndexFixing(ONIndex1M,I1987,TRUE,_xll.ohTrigger(RecalcTrigger,Trigger1M)),NA())</f>
        <v>1.6035311905584493E-2</v>
      </c>
      <c r="L1987" s="52">
        <f>IFERROR(_xll.qlIndexFixing(Index3M,H1987,TRUE,_xll.ohTrigger(RecalcTrigger,Trigger3M)),NA())</f>
        <v>1.6300439888907725E-2</v>
      </c>
      <c r="M1987" s="52">
        <f>IFERROR(_xll.qlIndexFixing(ONIndex3M,I1987,TRUE,_xll.ohTrigger(RecalcTrigger,Trigger3M)),NA())</f>
        <v>1.6250906088410844E-2</v>
      </c>
      <c r="N1987" s="52">
        <f>IFERROR(_xll.qlIndexFixing(Index6M,$H1987,TRUE,_xll.ohTrigger(RecalcTrigger,Trigger6M)),NA())</f>
        <v>1.648211601672598E-2</v>
      </c>
      <c r="O1987" s="52">
        <f>IFERROR(_xll.qlIndexFixing(ONIndex6M,I1987,TRUE,_xll.ohTrigger(RecalcTrigger,Trigger6M)),NA())</f>
        <v>1.6371611209669013E-2</v>
      </c>
      <c r="P1987" s="52">
        <f>IFERROR(_xll.qlIndexFixing(Index1Y,$H1987,TRUE,_xll.ohTrigger(RecalcTrigger,Trigger1Y)),NA())</f>
        <v>1.6861099067622634E-2</v>
      </c>
      <c r="Q1987" s="52">
        <f>IFERROR(_xll.qlIndexFixing(ONIndex1Y,I1987,TRUE,_xll.ohTrigger(RecalcTrigger,Trigger1Y)),NA())</f>
        <v>1.6684602330530041E-2</v>
      </c>
    </row>
    <row r="1988" spans="2:17" x14ac:dyDescent="0.2">
      <c r="B1988" s="46" t="s">
        <v>42</v>
      </c>
      <c r="D1988" s="49">
        <f>_xll.qlCalendarAdvance(Calendar,$D1987,B1988,"f",FALSE)</f>
        <v>53308</v>
      </c>
      <c r="E1988" s="49">
        <f>_xll.qlInterestRateIndexValueDate(IndexON,D1988)</f>
        <v>53308</v>
      </c>
      <c r="F1988" s="52">
        <f>IFERROR(_xll.qlIndexFixing(IndexON,D1988,TRUE,_xll.ohTrigger(RecalcTrigger,TriggerON)),NA())</f>
        <v>1.5982605741511335E-2</v>
      </c>
      <c r="H1988" s="49">
        <f>_xll.qlCalendarAdvance(Calendar,$H1987,B1988,"f",FALSE)</f>
        <v>53308</v>
      </c>
      <c r="I1988" s="49">
        <f>_xll.qlInterestRateIndexValueDate(Index1M,$H1988)</f>
        <v>53310</v>
      </c>
      <c r="J1988" s="52">
        <f>IFERROR(_xll.qlIndexFixing(Index1M,$H1988,TRUE,_xll.ohTrigger(RecalcTrigger,Trigger1M)),NA())</f>
        <v>1.60546274421422E-2</v>
      </c>
      <c r="K1988" s="52">
        <f>IFERROR(_xll.qlIndexFixing(ONIndex1M,I1988,TRUE,_xll.ohTrigger(RecalcTrigger,Trigger1M)),NA())</f>
        <v>1.6038444215196179E-2</v>
      </c>
      <c r="L1988" s="52">
        <f>IFERROR(_xll.qlIndexFixing(Index3M,H1988,TRUE,_xll.ohTrigger(RecalcTrigger,Trigger3M)),NA())</f>
        <v>1.6303320002025501E-2</v>
      </c>
      <c r="M1988" s="52">
        <f>IFERROR(_xll.qlIndexFixing(ONIndex3M,I1988,TRUE,_xll.ohTrigger(RecalcTrigger,Trigger3M)),NA())</f>
        <v>1.6253856596328831E-2</v>
      </c>
      <c r="N1988" s="52">
        <f>IFERROR(_xll.qlIndexFixing(Index6M,$H1988,TRUE,_xll.ohTrigger(RecalcTrigger,Trigger6M)),NA())</f>
        <v>1.6485479802836732E-2</v>
      </c>
      <c r="O1988" s="52">
        <f>IFERROR(_xll.qlIndexFixing(ONIndex6M,I1988,TRUE,_xll.ohTrigger(RecalcTrigger,Trigger6M)),NA())</f>
        <v>1.6375253346181395E-2</v>
      </c>
      <c r="P1988" s="52">
        <f>IFERROR(_xll.qlIndexFixing(Index1Y,$H1988,TRUE,_xll.ohTrigger(RecalcTrigger,Trigger1Y)),NA())</f>
        <v>1.6862401700640631E-2</v>
      </c>
      <c r="Q1988" s="52">
        <f>IFERROR(_xll.qlIndexFixing(ONIndex1Y,I1988,TRUE,_xll.ohTrigger(RecalcTrigger,Trigger1Y)),NA())</f>
        <v>1.6686084505952437E-2</v>
      </c>
    </row>
    <row r="1989" spans="2:17" x14ac:dyDescent="0.2">
      <c r="B1989" s="46" t="s">
        <v>42</v>
      </c>
      <c r="D1989" s="49">
        <f>_xll.qlCalendarAdvance(Calendar,$D1988,B1989,"f",FALSE)</f>
        <v>53315</v>
      </c>
      <c r="E1989" s="49">
        <f>_xll.qlInterestRateIndexValueDate(IndexON,D1989)</f>
        <v>53315</v>
      </c>
      <c r="F1989" s="52">
        <f>IFERROR(_xll.qlIndexFixing(IndexON,D1989,TRUE,_xll.ohTrigger(RecalcTrigger,TriggerON)),NA())</f>
        <v>1.5986581975173664E-2</v>
      </c>
      <c r="H1989" s="49">
        <f>_xll.qlCalendarAdvance(Calendar,$H1988,B1989,"f",FALSE)</f>
        <v>53315</v>
      </c>
      <c r="I1989" s="49">
        <f>_xll.qlInterestRateIndexValueDate(Index1M,$H1989)</f>
        <v>53317</v>
      </c>
      <c r="J1989" s="52">
        <f>IFERROR(_xll.qlIndexFixing(Index1M,$H1989,TRUE,_xll.ohTrigger(RecalcTrigger,Trigger1M)),NA())</f>
        <v>1.6057720543869447E-2</v>
      </c>
      <c r="K1989" s="52">
        <f>IFERROR(_xll.qlIndexFixing(ONIndex1M,I1989,TRUE,_xll.ohTrigger(RecalcTrigger,Trigger1M)),NA())</f>
        <v>1.6042447376438673E-2</v>
      </c>
      <c r="L1989" s="52">
        <f>IFERROR(_xll.qlIndexFixing(Index3M,H1989,TRUE,_xll.ohTrigger(RecalcTrigger,Trigger3M)),NA())</f>
        <v>1.6306185791046701E-2</v>
      </c>
      <c r="M1989" s="52">
        <f>IFERROR(_xll.qlIndexFixing(ONIndex3M,I1989,TRUE,_xll.ohTrigger(RecalcTrigger,Trigger3M)),NA())</f>
        <v>1.6257629533331652E-2</v>
      </c>
      <c r="N1989" s="52">
        <f>IFERROR(_xll.qlIndexFixing(Index6M,$H1989,TRUE,_xll.ohTrigger(RecalcTrigger,Trigger6M)),NA())</f>
        <v>1.6488818281284269E-2</v>
      </c>
      <c r="O1989" s="52">
        <f>IFERROR(_xll.qlIndexFixing(ONIndex6M,I1989,TRUE,_xll.ohTrigger(RecalcTrigger,Trigger6M)),NA())</f>
        <v>1.6379900605798525E-2</v>
      </c>
      <c r="P1989" s="52">
        <f>IFERROR(_xll.qlIndexFixing(Index1Y,$H1989,TRUE,_xll.ohTrigger(RecalcTrigger,Trigger1Y)),NA())</f>
        <v>1.6863696036674709E-2</v>
      </c>
      <c r="Q1989" s="52">
        <f>IFERROR(_xll.qlIndexFixing(ONIndex1Y,I1989,TRUE,_xll.ohTrigger(RecalcTrigger,Trigger1Y)),NA())</f>
        <v>1.6687979191241098E-2</v>
      </c>
    </row>
    <row r="1990" spans="2:17" x14ac:dyDescent="0.2">
      <c r="B1990" s="46" t="s">
        <v>42</v>
      </c>
      <c r="D1990" s="49">
        <f>_xll.qlCalendarAdvance(Calendar,$D1989,B1990,"f",FALSE)</f>
        <v>53323</v>
      </c>
      <c r="E1990" s="49">
        <f>_xll.qlInterestRateIndexValueDate(IndexON,D1990)</f>
        <v>53323</v>
      </c>
      <c r="F1990" s="52">
        <f>IFERROR(_xll.qlIndexFixing(IndexON,D1990,TRUE,_xll.ohTrigger(RecalcTrigger,TriggerON)),NA())</f>
        <v>1.5991105535100303E-2</v>
      </c>
      <c r="H1990" s="49">
        <f>_xll.qlCalendarAdvance(Calendar,$H1989,B1990,"f",FALSE)</f>
        <v>53323</v>
      </c>
      <c r="I1990" s="49">
        <f>_xll.qlInterestRateIndexValueDate(Index1M,$H1990)</f>
        <v>53325</v>
      </c>
      <c r="J1990" s="52">
        <f>IFERROR(_xll.qlIndexFixing(Index1M,$H1990,TRUE,_xll.ohTrigger(RecalcTrigger,Trigger1M)),NA())</f>
        <v>1.6061811407597822E-2</v>
      </c>
      <c r="K1990" s="52">
        <f>IFERROR(_xll.qlIndexFixing(ONIndex1M,I1990,TRUE,_xll.ohTrigger(RecalcTrigger,Trigger1M)),NA())</f>
        <v>1.6045542142482105E-2</v>
      </c>
      <c r="L1990" s="52">
        <f>IFERROR(_xll.qlIndexFixing(Index3M,H1990,TRUE,_xll.ohTrigger(RecalcTrigger,Trigger3M)),NA())</f>
        <v>1.6310013086667564E-2</v>
      </c>
      <c r="M1990" s="52">
        <f>IFERROR(_xll.qlIndexFixing(ONIndex3M,I1990,TRUE,_xll.ohTrigger(RecalcTrigger,Trigger3M)),NA())</f>
        <v>1.6260547979696227E-2</v>
      </c>
      <c r="N1990" s="52">
        <f>IFERROR(_xll.qlIndexFixing(Index6M,$H1990,TRUE,_xll.ohTrigger(RecalcTrigger,Trigger6M)),NA())</f>
        <v>1.6492602595452235E-2</v>
      </c>
      <c r="O1990" s="52">
        <f>IFERROR(_xll.qlIndexFixing(ONIndex6M,I1990,TRUE,_xll.ohTrigger(RecalcTrigger,Trigger6M)),NA())</f>
        <v>1.6383487442386269E-2</v>
      </c>
      <c r="P1990" s="52">
        <f>IFERROR(_xll.qlIndexFixing(Index1Y,$H1990,TRUE,_xll.ohTrigger(RecalcTrigger,Trigger1Y)),NA())</f>
        <v>1.6866123205206269E-2</v>
      </c>
      <c r="Q1990" s="52">
        <f>IFERROR(_xll.qlIndexFixing(ONIndex1Y,I1990,TRUE,_xll.ohTrigger(RecalcTrigger,Trigger1Y)),NA())</f>
        <v>1.6689444269859521E-2</v>
      </c>
    </row>
    <row r="1991" spans="2:17" x14ac:dyDescent="0.2">
      <c r="B1991" s="46" t="s">
        <v>42</v>
      </c>
      <c r="D1991" s="49">
        <f>_xll.qlCalendarAdvance(Calendar,$D1990,B1991,"f",FALSE)</f>
        <v>53330</v>
      </c>
      <c r="E1991" s="49">
        <f>_xll.qlInterestRateIndexValueDate(IndexON,D1991)</f>
        <v>53330</v>
      </c>
      <c r="F1991" s="52">
        <f>IFERROR(_xll.qlIndexFixing(IndexON,D1991,TRUE,_xll.ohTrigger(RecalcTrigger,TriggerON)),NA())</f>
        <v>1.5995045469159308E-2</v>
      </c>
      <c r="H1991" s="49">
        <f>_xll.qlCalendarAdvance(Calendar,$H1990,B1991,"f",FALSE)</f>
        <v>53330</v>
      </c>
      <c r="I1991" s="49">
        <f>_xll.qlInterestRateIndexValueDate(Index1M,$H1991)</f>
        <v>53332</v>
      </c>
      <c r="J1991" s="52">
        <f>IFERROR(_xll.qlIndexFixing(Index1M,$H1991,TRUE,_xll.ohTrigger(RecalcTrigger,Trigger1M)),NA())</f>
        <v>1.6063717636964472E-2</v>
      </c>
      <c r="K1991" s="52">
        <f>IFERROR(_xll.qlIndexFixing(ONIndex1M,I1991,TRUE,_xll.ohTrigger(RecalcTrigger,Trigger1M)),NA())</f>
        <v>1.604818166092592E-2</v>
      </c>
      <c r="L1991" s="52">
        <f>IFERROR(_xll.qlIndexFixing(Index3M,H1991,TRUE,_xll.ohTrigger(RecalcTrigger,Trigger3M)),NA())</f>
        <v>1.6312278313794337E-2</v>
      </c>
      <c r="M1991" s="52">
        <f>IFERROR(_xll.qlIndexFixing(ONIndex3M,I1991,TRUE,_xll.ohTrigger(RecalcTrigger,Trigger3M)),NA())</f>
        <v>1.626303828102138E-2</v>
      </c>
      <c r="N1991" s="52">
        <f>IFERROR(_xll.qlIndexFixing(Index6M,$H1991,TRUE,_xll.ohTrigger(RecalcTrigger,Trigger6M)),NA())</f>
        <v>1.6495283868679506E-2</v>
      </c>
      <c r="O1991" s="52">
        <f>IFERROR(_xll.qlIndexFixing(ONIndex6M,I1991,TRUE,_xll.ohTrigger(RecalcTrigger,Trigger6M)),NA())</f>
        <v>1.6386542518658231E-2</v>
      </c>
      <c r="P1991" s="52">
        <f>IFERROR(_xll.qlIndexFixing(Index1Y,$H1991,TRUE,_xll.ohTrigger(RecalcTrigger,Trigger1Y)),NA())</f>
        <v>1.6867398555623369E-2</v>
      </c>
      <c r="Q1991" s="52">
        <f>IFERROR(_xll.qlIndexFixing(ONIndex1Y,I1991,TRUE,_xll.ohTrigger(RecalcTrigger,Trigger1Y)),NA())</f>
        <v>1.6690694063088429E-2</v>
      </c>
    </row>
    <row r="1992" spans="2:17" x14ac:dyDescent="0.2">
      <c r="B1992" s="46" t="s">
        <v>42</v>
      </c>
      <c r="D1992" s="49">
        <f>_xll.qlCalendarAdvance(Calendar,$D1991,B1992,"f",FALSE)</f>
        <v>53337</v>
      </c>
      <c r="E1992" s="49">
        <f>_xll.qlInterestRateIndexValueDate(IndexON,D1992)</f>
        <v>53337</v>
      </c>
      <c r="F1992" s="52">
        <f>IFERROR(_xll.qlIndexFixing(IndexON,D1992,TRUE,_xll.ohTrigger(RecalcTrigger,TriggerON)),NA())</f>
        <v>1.5998968376358391E-2</v>
      </c>
      <c r="H1992" s="49">
        <f>_xll.qlCalendarAdvance(Calendar,$H1991,B1992,"f",FALSE)</f>
        <v>53337</v>
      </c>
      <c r="I1992" s="49">
        <f>_xll.qlInterestRateIndexValueDate(Index1M,$H1992)</f>
        <v>53339</v>
      </c>
      <c r="J1992" s="52">
        <f>IFERROR(_xll.qlIndexFixing(Index1M,$H1992,TRUE,_xll.ohTrigger(RecalcTrigger,Trigger1M)),NA())</f>
        <v>1.6066759610935257E-2</v>
      </c>
      <c r="K1992" s="52">
        <f>IFERROR(_xll.qlIndexFixing(ONIndex1M,I1992,TRUE,_xll.ohTrigger(RecalcTrigger,Trigger1M)),NA())</f>
        <v>1.6051245725767771E-2</v>
      </c>
      <c r="L1992" s="52">
        <f>IFERROR(_xll.qlIndexFixing(Index3M,H1992,TRUE,_xll.ohTrigger(RecalcTrigger,Trigger3M)),NA())</f>
        <v>1.6315098776888526E-2</v>
      </c>
      <c r="M1992" s="52">
        <f>IFERROR(_xll.qlIndexFixing(ONIndex3M,I1992,TRUE,_xll.ohTrigger(RecalcTrigger,Trigger3M)),NA())</f>
        <v>1.6265930496528469E-2</v>
      </c>
      <c r="N1992" s="52">
        <f>IFERROR(_xll.qlIndexFixing(Index6M,$H1992,TRUE,_xll.ohTrigger(RecalcTrigger,Trigger6M)),NA())</f>
        <v>1.6498544000597304E-2</v>
      </c>
      <c r="O1992" s="52">
        <f>IFERROR(_xll.qlIndexFixing(ONIndex6M,I1992,TRUE,_xll.ohTrigger(RecalcTrigger,Trigger6M)),NA())</f>
        <v>1.6390084124706661E-2</v>
      </c>
      <c r="P1992" s="52">
        <f>IFERROR(_xll.qlIndexFixing(Index1Y,$H1992,TRUE,_xll.ohTrigger(RecalcTrigger,Trigger1Y)),NA())</f>
        <v>1.6868665516553871E-2</v>
      </c>
      <c r="Q1992" s="52">
        <f>IFERROR(_xll.qlIndexFixing(ONIndex1Y,I1992,TRUE,_xll.ohTrigger(RecalcTrigger,Trigger1Y)),NA())</f>
        <v>1.6692145144743264E-2</v>
      </c>
    </row>
    <row r="1993" spans="2:17" x14ac:dyDescent="0.2">
      <c r="B1993" s="46" t="s">
        <v>42</v>
      </c>
      <c r="D1993" s="49">
        <f>_xll.qlCalendarAdvance(Calendar,$D1992,B1993,"f",FALSE)</f>
        <v>53344</v>
      </c>
      <c r="E1993" s="49">
        <f>_xll.qlInterestRateIndexValueDate(IndexON,D1993)</f>
        <v>53344</v>
      </c>
      <c r="F1993" s="52">
        <f>IFERROR(_xll.qlIndexFixing(IndexON,D1993,TRUE,_xll.ohTrigger(RecalcTrigger,TriggerON)),NA())</f>
        <v>1.6002874201141992E-2</v>
      </c>
      <c r="H1993" s="49">
        <f>_xll.qlCalendarAdvance(Calendar,$H1992,B1993,"f",FALSE)</f>
        <v>53344</v>
      </c>
      <c r="I1993" s="49">
        <f>_xll.qlInterestRateIndexValueDate(Index1M,$H1993)</f>
        <v>53346</v>
      </c>
      <c r="J1993" s="52">
        <f>IFERROR(_xll.qlIndexFixing(Index1M,$H1993,TRUE,_xll.ohTrigger(RecalcTrigger,Trigger1M)),NA())</f>
        <v>1.6069784878130721E-2</v>
      </c>
      <c r="K1993" s="52">
        <f>IFERROR(_xll.qlIndexFixing(ONIndex1M,I1993,TRUE,_xll.ohTrigger(RecalcTrigger,Trigger1M)),NA())</f>
        <v>1.6054293186051893E-2</v>
      </c>
      <c r="L1993" s="52">
        <f>IFERROR(_xll.qlIndexFixing(Index3M,H1993,TRUE,_xll.ohTrigger(RecalcTrigger,Trigger3M)),NA())</f>
        <v>1.631790472030481E-2</v>
      </c>
      <c r="M1993" s="52">
        <f>IFERROR(_xll.qlIndexFixing(ONIndex3M,I1993,TRUE,_xll.ohTrigger(RecalcTrigger,Trigger3M)),NA())</f>
        <v>1.6268808520667477E-2</v>
      </c>
      <c r="N1993" s="52">
        <f>IFERROR(_xll.qlIndexFixing(Index6M,$H1993,TRUE,_xll.ohTrigger(RecalcTrigger,Trigger6M)),NA())</f>
        <v>1.6501778506080204E-2</v>
      </c>
      <c r="O1993" s="52">
        <f>IFERROR(_xll.qlIndexFixing(ONIndex6M,I1993,TRUE,_xll.ohTrigger(RecalcTrigger,Trigger6M)),NA())</f>
        <v>1.6393601264566016E-2</v>
      </c>
      <c r="P1993" s="52">
        <f>IFERROR(_xll.qlIndexFixing(Index1Y,$H1993,TRUE,_xll.ohTrigger(RecalcTrigger,Trigger1Y)),NA())</f>
        <v>1.6869924060075692E-2</v>
      </c>
      <c r="Q1993" s="52">
        <f>IFERROR(_xll.qlIndexFixing(ONIndex1Y,I1993,TRUE,_xll.ohTrigger(RecalcTrigger,Trigger1Y)),NA())</f>
        <v>1.6693588650458224E-2</v>
      </c>
    </row>
    <row r="1994" spans="2:17" x14ac:dyDescent="0.2">
      <c r="B1994" s="46" t="s">
        <v>42</v>
      </c>
      <c r="D1994" s="49">
        <f>_xll.qlCalendarAdvance(Calendar,$D1993,B1994,"f",FALSE)</f>
        <v>53351</v>
      </c>
      <c r="E1994" s="49">
        <f>_xll.qlInterestRateIndexValueDate(IndexON,D1994)</f>
        <v>53351</v>
      </c>
      <c r="F1994" s="52">
        <f>IFERROR(_xll.qlIndexFixing(IndexON,D1994,TRUE,_xll.ohTrigger(RecalcTrigger,TriggerON)),NA())</f>
        <v>1.6006762888354231E-2</v>
      </c>
      <c r="H1994" s="49">
        <f>_xll.qlCalendarAdvance(Calendar,$H1993,B1994,"f",FALSE)</f>
        <v>53351</v>
      </c>
      <c r="I1994" s="49">
        <f>_xll.qlInterestRateIndexValueDate(Index1M,$H1994)</f>
        <v>53353</v>
      </c>
      <c r="J1994" s="52">
        <f>IFERROR(_xll.qlIndexFixing(Index1M,$H1994,TRUE,_xll.ohTrigger(RecalcTrigger,Trigger1M)),NA())</f>
        <v>1.6072793387208711E-2</v>
      </c>
      <c r="K1994" s="52">
        <f>IFERROR(_xll.qlIndexFixing(ONIndex1M,I1994,TRUE,_xll.ohTrigger(RecalcTrigger,Trigger1M)),NA())</f>
        <v>1.6057323990459338E-2</v>
      </c>
      <c r="L1994" s="52">
        <f>IFERROR(_xll.qlIndexFixing(Index3M,H1994,TRUE,_xll.ohTrigger(RecalcTrigger,Trigger3M)),NA())</f>
        <v>1.632069609683473E-2</v>
      </c>
      <c r="M1994" s="52">
        <f>IFERROR(_xll.qlIndexFixing(ONIndex3M,I1994,TRUE,_xll.ohTrigger(RecalcTrigger,Trigger3M)),NA())</f>
        <v>1.6271672306196194E-2</v>
      </c>
      <c r="N1994" s="52">
        <f>IFERROR(_xll.qlIndexFixing(Index6M,$H1994,TRUE,_xll.ohTrigger(RecalcTrigger,Trigger6M)),NA())</f>
        <v>1.650498730655945E-2</v>
      </c>
      <c r="O1994" s="52">
        <f>IFERROR(_xll.qlIndexFixing(ONIndex6M,I1994,TRUE,_xll.ohTrigger(RecalcTrigger,Trigger6M)),NA())</f>
        <v>1.6397093860538448E-2</v>
      </c>
      <c r="P1994" s="52">
        <f>IFERROR(_xll.qlIndexFixing(Index1Y,$H1994,TRUE,_xll.ohTrigger(RecalcTrigger,Trigger1Y)),NA())</f>
        <v>1.687117415826872E-2</v>
      </c>
      <c r="Q1994" s="52">
        <f>IFERROR(_xll.qlIndexFixing(ONIndex1Y,I1994,TRUE,_xll.ohTrigger(RecalcTrigger,Trigger1Y)),NA())</f>
        <v>1.6695024552895177E-2</v>
      </c>
    </row>
    <row r="1995" spans="2:17" x14ac:dyDescent="0.2">
      <c r="B1995" s="46" t="s">
        <v>42</v>
      </c>
      <c r="D1995" s="49">
        <f>_xll.qlCalendarAdvance(Calendar,$D1994,B1995,"f",FALSE)</f>
        <v>53358</v>
      </c>
      <c r="E1995" s="49">
        <f>_xll.qlInterestRateIndexValueDate(IndexON,D1995)</f>
        <v>53358</v>
      </c>
      <c r="F1995" s="52">
        <f>IFERROR(_xll.qlIndexFixing(IndexON,D1995,TRUE,_xll.ohTrigger(RecalcTrigger,TriggerON)),NA())</f>
        <v>1.6010634382279676E-2</v>
      </c>
      <c r="H1995" s="49">
        <f>_xll.qlCalendarAdvance(Calendar,$H1994,B1995,"f",FALSE)</f>
        <v>53358</v>
      </c>
      <c r="I1995" s="49">
        <f>_xll.qlInterestRateIndexValueDate(Index1M,$H1995)</f>
        <v>53360</v>
      </c>
      <c r="J1995" s="52">
        <f>IFERROR(_xll.qlIndexFixing(Index1M,$H1995,TRUE,_xll.ohTrigger(RecalcTrigger,Trigger1M)),NA())</f>
        <v>1.6074071796746851E-2</v>
      </c>
      <c r="K1995" s="52">
        <f>IFERROR(_xll.qlIndexFixing(ONIndex1M,I1995,TRUE,_xll.ohTrigger(RecalcTrigger,Trigger1M)),NA())</f>
        <v>1.6060338087511283E-2</v>
      </c>
      <c r="L1995" s="52">
        <f>IFERROR(_xll.qlIndexFixing(Index3M,H1995,TRUE,_xll.ohTrigger(RecalcTrigger,Trigger3M)),NA())</f>
        <v>1.6322907675502474E-2</v>
      </c>
      <c r="M1995" s="52">
        <f>IFERROR(_xll.qlIndexFixing(ONIndex3M,I1995,TRUE,_xll.ohTrigger(RecalcTrigger,Trigger3M)),NA())</f>
        <v>1.6274521806431963E-2</v>
      </c>
      <c r="N1995" s="52">
        <f>IFERROR(_xll.qlIndexFixing(Index6M,$H1995,TRUE,_xll.ohTrigger(RecalcTrigger,Trigger6M)),NA())</f>
        <v>1.6508170323466298E-2</v>
      </c>
      <c r="O1995" s="52">
        <f>IFERROR(_xll.qlIndexFixing(ONIndex6M,I1995,TRUE,_xll.ohTrigger(RecalcTrigger,Trigger6M)),NA())</f>
        <v>1.6400561834926108E-2</v>
      </c>
      <c r="P1995" s="52">
        <f>IFERROR(_xll.qlIndexFixing(Index1Y,$H1995,TRUE,_xll.ohTrigger(RecalcTrigger,Trigger1Y)),NA())</f>
        <v>1.6872415783211307E-2</v>
      </c>
      <c r="Q1995" s="52">
        <f>IFERROR(_xll.qlIndexFixing(ONIndex1Y,I1995,TRUE,_xll.ohTrigger(RecalcTrigger,Trigger1Y)),NA())</f>
        <v>1.6696452824556118E-2</v>
      </c>
    </row>
    <row r="1996" spans="2:17" x14ac:dyDescent="0.2">
      <c r="B1996" s="46" t="s">
        <v>42</v>
      </c>
      <c r="D1996" s="49">
        <f>_xll.qlCalendarAdvance(Calendar,$D1995,B1996,"f",FALSE)</f>
        <v>53365</v>
      </c>
      <c r="E1996" s="49">
        <f>_xll.qlInterestRateIndexValueDate(IndexON,D1996)</f>
        <v>53365</v>
      </c>
      <c r="F1996" s="52">
        <f>IFERROR(_xll.qlIndexFixing(IndexON,D1996,TRUE,_xll.ohTrigger(RecalcTrigger,TriggerON)),NA())</f>
        <v>1.6014488627522638E-2</v>
      </c>
      <c r="H1996" s="49">
        <f>_xll.qlCalendarAdvance(Calendar,$H1995,B1996,"f",FALSE)</f>
        <v>53365</v>
      </c>
      <c r="I1996" s="49">
        <f>_xll.qlInterestRateIndexValueDate(Index1M,$H1996)</f>
        <v>53367</v>
      </c>
      <c r="J1996" s="52">
        <f>IFERROR(_xll.qlIndexFixing(Index1M,$H1996,TRUE,_xll.ohTrigger(RecalcTrigger,Trigger1M)),NA())</f>
        <v>1.6077049861915604E-2</v>
      </c>
      <c r="K1996" s="52">
        <f>IFERROR(_xll.qlIndexFixing(ONIndex1M,I1996,TRUE,_xll.ohTrigger(RecalcTrigger,Trigger1M)),NA())</f>
        <v>1.6063335426208525E-2</v>
      </c>
      <c r="L1996" s="52">
        <f>IFERROR(_xll.qlIndexFixing(Index3M,H1996,TRUE,_xll.ohTrigger(RecalcTrigger,Trigger3M)),NA())</f>
        <v>1.6325670707574378E-2</v>
      </c>
      <c r="M1996" s="52">
        <f>IFERROR(_xll.qlIndexFixing(ONIndex3M,I1996,TRUE,_xll.ohTrigger(RecalcTrigger,Trigger3M)),NA())</f>
        <v>1.6277356974292445E-2</v>
      </c>
      <c r="N1996" s="52">
        <f>IFERROR(_xll.qlIndexFixing(Index6M,$H1996,TRUE,_xll.ohTrigger(RecalcTrigger,Trigger6M)),NA())</f>
        <v>1.651132747823154E-2</v>
      </c>
      <c r="O1996" s="52">
        <f>IFERROR(_xll.qlIndexFixing(ONIndex6M,I1996,TRUE,_xll.ohTrigger(RecalcTrigger,Trigger6M)),NA())</f>
        <v>1.6404005109791342E-2</v>
      </c>
      <c r="P1996" s="52">
        <f>IFERROR(_xll.qlIndexFixing(Index1Y,$H1996,TRUE,_xll.ohTrigger(RecalcTrigger,Trigger1Y)),NA())</f>
        <v>1.6873648906982685E-2</v>
      </c>
      <c r="Q1996" s="52">
        <f>IFERROR(_xll.qlIndexFixing(ONIndex1Y,I1996,TRUE,_xll.ohTrigger(RecalcTrigger,Trigger1Y)),NA())</f>
        <v>1.6697873438022981E-2</v>
      </c>
    </row>
    <row r="1997" spans="2:17" x14ac:dyDescent="0.2">
      <c r="B1997" s="46" t="s">
        <v>42</v>
      </c>
      <c r="D1997" s="49">
        <f>_xll.qlCalendarAdvance(Calendar,$D1996,B1997,"f",FALSE)</f>
        <v>53372</v>
      </c>
      <c r="E1997" s="49">
        <f>_xll.qlInterestRateIndexValueDate(IndexON,D1997)</f>
        <v>53372</v>
      </c>
      <c r="F1997" s="52">
        <f>IFERROR(_xll.qlIndexFixing(IndexON,D1997,TRUE,_xll.ohTrigger(RecalcTrigger,TriggerON)),NA())</f>
        <v>1.6018325568927239E-2</v>
      </c>
      <c r="H1997" s="49">
        <f>_xll.qlCalendarAdvance(Calendar,$H1996,B1997,"f",FALSE)</f>
        <v>53372</v>
      </c>
      <c r="I1997" s="49">
        <f>_xll.qlInterestRateIndexValueDate(Index1M,$H1997)</f>
        <v>53374</v>
      </c>
      <c r="J1997" s="52">
        <f>IFERROR(_xll.qlIndexFixing(Index1M,$H1997,TRUE,_xll.ohTrigger(RecalcTrigger,Trigger1M)),NA())</f>
        <v>1.6080011028136401E-2</v>
      </c>
      <c r="K1997" s="52">
        <f>IFERROR(_xll.qlIndexFixing(ONIndex1M,I1997,TRUE,_xll.ohTrigger(RecalcTrigger,Trigger1M)),NA())</f>
        <v>1.6066315955232113E-2</v>
      </c>
      <c r="L1997" s="52">
        <f>IFERROR(_xll.qlIndexFixing(Index3M,H1997,TRUE,_xll.ohTrigger(RecalcTrigger,Trigger3M)),NA())</f>
        <v>1.6328419035147989E-2</v>
      </c>
      <c r="M1997" s="52">
        <f>IFERROR(_xll.qlIndexFixing(ONIndex3M,I1997,TRUE,_xll.ohTrigger(RecalcTrigger,Trigger3M)),NA())</f>
        <v>1.6280177762775239E-2</v>
      </c>
      <c r="N1997" s="52">
        <f>IFERROR(_xll.qlIndexFixing(Index6M,$H1997,TRUE,_xll.ohTrigger(RecalcTrigger,Trigger6M)),NA())</f>
        <v>1.6514458692288202E-2</v>
      </c>
      <c r="O1997" s="52">
        <f>IFERROR(_xll.qlIndexFixing(ONIndex6M,I1997,TRUE,_xll.ohTrigger(RecalcTrigger,Trigger6M)),NA())</f>
        <v>1.6407423607276428E-2</v>
      </c>
      <c r="P1997" s="52">
        <f>IFERROR(_xll.qlIndexFixing(Index1Y,$H1997,TRUE,_xll.ohTrigger(RecalcTrigger,Trigger1Y)),NA())</f>
        <v>1.6874873501662079E-2</v>
      </c>
      <c r="Q1997" s="52">
        <f>IFERROR(_xll.qlIndexFixing(ONIndex1Y,I1997,TRUE,_xll.ohTrigger(RecalcTrigger,Trigger1Y)),NA())</f>
        <v>1.6699286365957633E-2</v>
      </c>
    </row>
    <row r="1998" spans="2:17" x14ac:dyDescent="0.2">
      <c r="B1998" s="46" t="s">
        <v>42</v>
      </c>
      <c r="D1998" s="49">
        <f>_xll.qlCalendarAdvance(Calendar,$D1997,B1998,"f",FALSE)</f>
        <v>53379</v>
      </c>
      <c r="E1998" s="49">
        <f>_xll.qlInterestRateIndexValueDate(IndexON,D1998)</f>
        <v>53379</v>
      </c>
      <c r="F1998" s="52">
        <f>IFERROR(_xll.qlIndexFixing(IndexON,D1998,TRUE,_xll.ohTrigger(RecalcTrigger,TriggerON)),NA())</f>
        <v>1.6022145150698108E-2</v>
      </c>
      <c r="H1998" s="49">
        <f>_xll.qlCalendarAdvance(Calendar,$H1997,B1998,"f",FALSE)</f>
        <v>53379</v>
      </c>
      <c r="I1998" s="49">
        <f>_xll.qlInterestRateIndexValueDate(Index1M,$H1998)</f>
        <v>53381</v>
      </c>
      <c r="J1998" s="52">
        <f>IFERROR(_xll.qlIndexFixing(Index1M,$H1998,TRUE,_xll.ohTrigger(RecalcTrigger,Trigger1M)),NA())</f>
        <v>1.6085226499112926E-2</v>
      </c>
      <c r="K1998" s="52">
        <f>IFERROR(_xll.qlIndexFixing(ONIndex1M,I1998,TRUE,_xll.ohTrigger(RecalcTrigger,Trigger1M)),NA())</f>
        <v>1.6069279623343036E-2</v>
      </c>
      <c r="L1998" s="52">
        <f>IFERROR(_xll.qlIndexFixing(Index3M,H1998,TRUE,_xll.ohTrigger(RecalcTrigger,Trigger3M)),NA())</f>
        <v>1.6331152611016125E-2</v>
      </c>
      <c r="M1998" s="52">
        <f>IFERROR(_xll.qlIndexFixing(ONIndex3M,I1998,TRUE,_xll.ohTrigger(RecalcTrigger,Trigger3M)),NA())</f>
        <v>1.6282984124798006E-2</v>
      </c>
      <c r="N1998" s="52">
        <f>IFERROR(_xll.qlIndexFixing(Index6M,$H1998,TRUE,_xll.ohTrigger(RecalcTrigger,Trigger6M)),NA())</f>
        <v>1.6517563887069285E-2</v>
      </c>
      <c r="O1998" s="52">
        <f>IFERROR(_xll.qlIndexFixing(ONIndex6M,I1998,TRUE,_xll.ohTrigger(RecalcTrigger,Trigger6M)),NA())</f>
        <v>1.6410817249763454E-2</v>
      </c>
      <c r="P1998" s="52">
        <f>IFERROR(_xll.qlIndexFixing(Index1Y,$H1998,TRUE,_xll.ohTrigger(RecalcTrigger,Trigger1Y)),NA())</f>
        <v>1.6876089539328284E-2</v>
      </c>
      <c r="Q1998" s="52">
        <f>IFERROR(_xll.qlIndexFixing(ONIndex1Y,I1998,TRUE,_xll.ohTrigger(RecalcTrigger,Trigger1Y)),NA())</f>
        <v>1.670069158086207E-2</v>
      </c>
    </row>
    <row r="1999" spans="2:17" x14ac:dyDescent="0.2">
      <c r="B1999" s="46" t="s">
        <v>42</v>
      </c>
      <c r="D1999" s="49">
        <f>_xll.qlCalendarAdvance(Calendar,$D1998,B1999,"f",FALSE)</f>
        <v>53386</v>
      </c>
      <c r="E1999" s="49">
        <f>_xll.qlInterestRateIndexValueDate(IndexON,D1999)</f>
        <v>53386</v>
      </c>
      <c r="F1999" s="52">
        <f>IFERROR(_xll.qlIndexFixing(IndexON,D1999,TRUE,_xll.ohTrigger(RecalcTrigger,TriggerON)),NA())</f>
        <v>1.6025947317759304E-2</v>
      </c>
      <c r="H1999" s="49">
        <f>_xll.qlCalendarAdvance(Calendar,$H1998,B1999,"f",FALSE)</f>
        <v>53386</v>
      </c>
      <c r="I1999" s="49">
        <f>_xll.qlInterestRateIndexValueDate(Index1M,$H1999)</f>
        <v>53388</v>
      </c>
      <c r="J1999" s="52">
        <f>IFERROR(_xll.qlIndexFixing(Index1M,$H1999,TRUE,_xll.ohTrigger(RecalcTrigger,Trigger1M)),NA())</f>
        <v>1.6087582763904915E-2</v>
      </c>
      <c r="K1999" s="52">
        <f>IFERROR(_xll.qlIndexFixing(ONIndex1M,I1999,TRUE,_xll.ohTrigger(RecalcTrigger,Trigger1M)),NA())</f>
        <v>1.6072226379222343E-2</v>
      </c>
      <c r="L1999" s="52">
        <f>IFERROR(_xll.qlIndexFixing(Index3M,H1999,TRUE,_xll.ohTrigger(RecalcTrigger,Trigger3M)),NA())</f>
        <v>1.6336677831381909E-2</v>
      </c>
      <c r="M1999" s="52">
        <f>IFERROR(_xll.qlIndexFixing(ONIndex3M,I1999,TRUE,_xll.ohTrigger(RecalcTrigger,Trigger3M)),NA())</f>
        <v>1.6285776013598152E-2</v>
      </c>
      <c r="N1999" s="52">
        <f>IFERROR(_xll.qlIndexFixing(Index6M,$H1999,TRUE,_xll.ohTrigger(RecalcTrigger,Trigger6M)),NA())</f>
        <v>1.6522997653070838E-2</v>
      </c>
      <c r="O1999" s="52">
        <f>IFERROR(_xll.qlIndexFixing(ONIndex6M,I1999,TRUE,_xll.ohTrigger(RecalcTrigger,Trigger6M)),NA())</f>
        <v>1.6414185959314764E-2</v>
      </c>
      <c r="P1999" s="52">
        <f>IFERROR(_xll.qlIndexFixing(Index1Y,$H1999,TRUE,_xll.ohTrigger(RecalcTrigger,Trigger1Y)),NA())</f>
        <v>1.6877296992061395E-2</v>
      </c>
      <c r="Q1999" s="52">
        <f>IFERROR(_xll.qlIndexFixing(ONIndex1Y,I1999,TRUE,_xll.ohTrigger(RecalcTrigger,Trigger1Y)),NA())</f>
        <v>1.6702089055398162E-2</v>
      </c>
    </row>
    <row r="2000" spans="2:17" x14ac:dyDescent="0.2">
      <c r="B2000" s="46" t="s">
        <v>42</v>
      </c>
      <c r="D2000" s="49">
        <f>_xll.qlCalendarAdvance(Calendar,$D1999,B2000,"f",FALSE)</f>
        <v>53393</v>
      </c>
      <c r="E2000" s="49">
        <f>_xll.qlInterestRateIndexValueDate(IndexON,D2000)</f>
        <v>53393</v>
      </c>
      <c r="F2000" s="52">
        <f>IFERROR(_xll.qlIndexFixing(IndexON,D2000,TRUE,_xll.ohTrigger(RecalcTrigger,TriggerON)),NA())</f>
        <v>1.6029732014395393E-2</v>
      </c>
      <c r="H2000" s="49">
        <f>_xll.qlCalendarAdvance(Calendar,$H1999,B2000,"f",FALSE)</f>
        <v>53393</v>
      </c>
      <c r="I2000" s="49">
        <f>_xll.qlInterestRateIndexValueDate(Index1M,$H2000)</f>
        <v>53395</v>
      </c>
      <c r="J2000" s="52">
        <f>IFERROR(_xll.qlIndexFixing(Index1M,$H2000,TRUE,_xll.ohTrigger(RecalcTrigger,Trigger1M)),NA())</f>
        <v>1.6090489646115987E-2</v>
      </c>
      <c r="K2000" s="52">
        <f>IFERROR(_xll.qlIndexFixing(ONIndex1M,I2000,TRUE,_xll.ohTrigger(RecalcTrigger,Trigger1M)),NA())</f>
        <v>1.6075156171631022E-2</v>
      </c>
      <c r="L2000" s="52">
        <f>IFERROR(_xll.qlIndexFixing(Index3M,H2000,TRUE,_xll.ohTrigger(RecalcTrigger,Trigger3M)),NA())</f>
        <v>1.6339377023001908E-2</v>
      </c>
      <c r="M2000" s="52">
        <f>IFERROR(_xll.qlIndexFixing(ONIndex3M,I2000,TRUE,_xll.ohTrigger(RecalcTrigger,Trigger3M)),NA())</f>
        <v>1.6288553382013404E-2</v>
      </c>
      <c r="N2000" s="52">
        <f>IFERROR(_xll.qlIndexFixing(Index6M,$H2000,TRUE,_xll.ohTrigger(RecalcTrigger,Trigger6M)),NA())</f>
        <v>1.652604353931806E-2</v>
      </c>
      <c r="O2000" s="52">
        <f>IFERROR(_xll.qlIndexFixing(ONIndex6M,I2000,TRUE,_xll.ohTrigger(RecalcTrigger,Trigger6M)),NA())</f>
        <v>1.6417529658152574E-2</v>
      </c>
      <c r="P2000" s="52">
        <f>IFERROR(_xll.qlIndexFixing(Index1Y,$H2000,TRUE,_xll.ohTrigger(RecalcTrigger,Trigger1Y)),NA())</f>
        <v>1.6878495831939771E-2</v>
      </c>
      <c r="Q2000" s="52">
        <f>IFERROR(_xll.qlIndexFixing(ONIndex1Y,I2000,TRUE,_xll.ohTrigger(RecalcTrigger,Trigger1Y)),NA())</f>
        <v>1.6703478762067903E-2</v>
      </c>
    </row>
    <row r="2001" spans="2:17" x14ac:dyDescent="0.2">
      <c r="B2001" s="46" t="s">
        <v>42</v>
      </c>
      <c r="D2001" s="49">
        <f>_xll.qlCalendarAdvance(Calendar,$D2000,B2001,"f",FALSE)</f>
        <v>53400</v>
      </c>
      <c r="E2001" s="49">
        <f>_xll.qlInterestRateIndexValueDate(IndexON,D2001)</f>
        <v>53400</v>
      </c>
      <c r="F2001" s="52">
        <f>IFERROR(_xll.qlIndexFixing(IndexON,D2001,TRUE,_xll.ohTrigger(RecalcTrigger,TriggerON)),NA())</f>
        <v>1.6033499185290623E-2</v>
      </c>
      <c r="H2001" s="49">
        <f>_xll.qlCalendarAdvance(Calendar,$H2000,B2001,"f",FALSE)</f>
        <v>53400</v>
      </c>
      <c r="I2001" s="49">
        <f>_xll.qlInterestRateIndexValueDate(Index1M,$H2001)</f>
        <v>53402</v>
      </c>
      <c r="J2001" s="52">
        <f>IFERROR(_xll.qlIndexFixing(Index1M,$H2001,TRUE,_xll.ohTrigger(RecalcTrigger,Trigger1M)),NA())</f>
        <v>1.6093379410822221E-2</v>
      </c>
      <c r="K2001" s="52">
        <f>IFERROR(_xll.qlIndexFixing(ONIndex1M,I2001,TRUE,_xll.ohTrigger(RecalcTrigger,Trigger1M)),NA())</f>
        <v>1.607806894933006E-2</v>
      </c>
      <c r="L2001" s="52">
        <f>IFERROR(_xll.qlIndexFixing(Index3M,H2001,TRUE,_xll.ohTrigger(RecalcTrigger,Trigger3M)),NA())</f>
        <v>1.6342061301159106E-2</v>
      </c>
      <c r="M2001" s="52">
        <f>IFERROR(_xll.qlIndexFixing(ONIndex3M,I2001,TRUE,_xll.ohTrigger(RecalcTrigger,Trigger3M)),NA())</f>
        <v>1.6291316183121296E-2</v>
      </c>
      <c r="N2001" s="52">
        <f>IFERROR(_xll.qlIndexFixing(Index6M,$H2001,TRUE,_xll.ohTrigger(RecalcTrigger,Trigger6M)),NA())</f>
        <v>1.6529063143438539E-2</v>
      </c>
      <c r="O2001" s="52">
        <f>IFERROR(_xll.qlIndexFixing(ONIndex6M,I2001,TRUE,_xll.ohTrigger(RecalcTrigger,Trigger6M)),NA())</f>
        <v>1.6420848268419164E-2</v>
      </c>
      <c r="P2001" s="52">
        <f>IFERROR(_xll.qlIndexFixing(Index1Y,$H2001,TRUE,_xll.ohTrigger(RecalcTrigger,Trigger1Y)),NA())</f>
        <v>1.6879686031043731E-2</v>
      </c>
      <c r="Q2001" s="52">
        <f>IFERROR(_xll.qlIndexFixing(ONIndex1Y,I2001,TRUE,_xll.ohTrigger(RecalcTrigger,Trigger1Y)),NA())</f>
        <v>1.6704860673293354E-2</v>
      </c>
    </row>
    <row r="2002" spans="2:17" x14ac:dyDescent="0.2">
      <c r="B2002" s="46" t="s">
        <v>42</v>
      </c>
      <c r="D2002" s="49">
        <f>_xll.qlCalendarAdvance(Calendar,$D2001,B2002,"f",FALSE)</f>
        <v>53407</v>
      </c>
      <c r="E2002" s="49">
        <f>_xll.qlInterestRateIndexValueDate(IndexON,D2002)</f>
        <v>53407</v>
      </c>
      <c r="F2002" s="52">
        <f>IFERROR(_xll.qlIndexFixing(IndexON,D2002,TRUE,_xll.ohTrigger(RecalcTrigger,TriggerON)),NA())</f>
        <v>1.6037248775049306E-2</v>
      </c>
      <c r="H2002" s="49">
        <f>_xll.qlCalendarAdvance(Calendar,$H2001,B2002,"f",FALSE)</f>
        <v>53407</v>
      </c>
      <c r="I2002" s="49">
        <f>_xll.qlInterestRateIndexValueDate(Index1M,$H2002)</f>
        <v>53413</v>
      </c>
      <c r="J2002" s="52">
        <f>IFERROR(_xll.qlIndexFixing(Index1M,$H2002,TRUE,_xll.ohTrigger(RecalcTrigger,Trigger1M)),NA())</f>
        <v>1.6097885761815228E-2</v>
      </c>
      <c r="K2002" s="52">
        <f>IFERROR(_xll.qlIndexFixing(ONIndex1M,I2002,TRUE,_xll.ohTrigger(RecalcTrigger,Trigger1M)),NA())</f>
        <v>1.6081788865385249E-2</v>
      </c>
      <c r="L2002" s="52">
        <f>IFERROR(_xll.qlIndexFixing(Index3M,H2002,TRUE,_xll.ohTrigger(RecalcTrigger,Trigger3M)),NA())</f>
        <v>1.6345133662932148E-2</v>
      </c>
      <c r="M2002" s="52">
        <f>IFERROR(_xll.qlIndexFixing(ONIndex3M,I2002,TRUE,_xll.ohTrigger(RecalcTrigger,Trigger3M)),NA())</f>
        <v>1.6294846875180014E-2</v>
      </c>
      <c r="N2002" s="52">
        <f>IFERROR(_xll.qlIndexFixing(Index6M,$H2002,TRUE,_xll.ohTrigger(RecalcTrigger,Trigger6M)),NA())</f>
        <v>1.6533172820628172E-2</v>
      </c>
      <c r="O2002" s="52">
        <f>IFERROR(_xll.qlIndexFixing(ONIndex6M,I2002,TRUE,_xll.ohTrigger(RecalcTrigger,Trigger6M)),NA())</f>
        <v>1.6425078063173615E-2</v>
      </c>
      <c r="P2002" s="52">
        <f>IFERROR(_xll.qlIndexFixing(Index1Y,$H2002,TRUE,_xll.ohTrigger(RecalcTrigger,Trigger1Y)),NA())</f>
        <v>1.6880595026861525E-2</v>
      </c>
      <c r="Q2002" s="52">
        <f>IFERROR(_xll.qlIndexFixing(ONIndex1Y,I2002,TRUE,_xll.ohTrigger(RecalcTrigger,Trigger1Y)),NA())</f>
        <v>1.6706625918123663E-2</v>
      </c>
    </row>
    <row r="2003" spans="2:17" x14ac:dyDescent="0.2">
      <c r="B2003" s="46" t="s">
        <v>42</v>
      </c>
      <c r="D2003" s="49">
        <f>_xll.qlCalendarAdvance(Calendar,$D2002,B2003,"f",FALSE)</f>
        <v>53414</v>
      </c>
      <c r="E2003" s="49">
        <f>_xll.qlInterestRateIndexValueDate(IndexON,D2003)</f>
        <v>53414</v>
      </c>
      <c r="F2003" s="52">
        <f>IFERROR(_xll.qlIndexFixing(IndexON,D2003,TRUE,_xll.ohTrigger(RecalcTrigger,TriggerON)),NA())</f>
        <v>1.6040980728195819E-2</v>
      </c>
      <c r="H2003" s="49">
        <f>_xll.qlCalendarAdvance(Calendar,$H2002,B2003,"f",FALSE)</f>
        <v>53414</v>
      </c>
      <c r="I2003" s="49">
        <f>_xll.qlInterestRateIndexValueDate(Index1M,$H2003)</f>
        <v>53416</v>
      </c>
      <c r="J2003" s="52">
        <f>IFERROR(_xll.qlIndexFixing(Index1M,$H2003,TRUE,_xll.ohTrigger(RecalcTrigger,Trigger1M)),NA())</f>
        <v>1.6099107382361883E-2</v>
      </c>
      <c r="K2003" s="52">
        <f>IFERROR(_xll.qlIndexFixing(ONIndex1M,I2003,TRUE,_xll.ohTrigger(RecalcTrigger,Trigger1M)),NA())</f>
        <v>1.6083843255403352E-2</v>
      </c>
      <c r="L2003" s="52">
        <f>IFERROR(_xll.qlIndexFixing(Index3M,H2003,TRUE,_xll.ohTrigger(RecalcTrigger,Trigger3M)),NA())</f>
        <v>1.6345712734586713E-2</v>
      </c>
      <c r="M2003" s="52">
        <f>IFERROR(_xll.qlIndexFixing(ONIndex3M,I2003,TRUE,_xll.ohTrigger(RecalcTrigger,Trigger3M)),NA())</f>
        <v>1.6296797895245518E-2</v>
      </c>
      <c r="N2003" s="52">
        <f>IFERROR(_xll.qlIndexFixing(Index6M,$H2003,TRUE,_xll.ohTrigger(RecalcTrigger,Trigger6M)),NA())</f>
        <v>1.6533278644729626E-2</v>
      </c>
      <c r="O2003" s="52">
        <f>IFERROR(_xll.qlIndexFixing(ONIndex6M,I2003,TRUE,_xll.ohTrigger(RecalcTrigger,Trigger6M)),NA())</f>
        <v>1.6427409912287416E-2</v>
      </c>
      <c r="P2003" s="52">
        <f>IFERROR(_xll.qlIndexFixing(Index1Y,$H2003,TRUE,_xll.ohTrigger(RecalcTrigger,Trigger1Y)),NA())</f>
        <v>1.6880625396537802E-2</v>
      </c>
      <c r="Q2003" s="52">
        <f>IFERROR(_xll.qlIndexFixing(ONIndex1Y,I2003,TRUE,_xll.ohTrigger(RecalcTrigger,Trigger1Y)),NA())</f>
        <v>1.6707601000698347E-2</v>
      </c>
    </row>
    <row r="2004" spans="2:17" x14ac:dyDescent="0.2">
      <c r="B2004" s="46" t="s">
        <v>42</v>
      </c>
      <c r="D2004" s="49">
        <f>_xll.qlCalendarAdvance(Calendar,$D2003,B2004,"f",FALSE)</f>
        <v>53421</v>
      </c>
      <c r="E2004" s="49">
        <f>_xll.qlInterestRateIndexValueDate(IndexON,D2004)</f>
        <v>53421</v>
      </c>
      <c r="F2004" s="52">
        <f>IFERROR(_xll.qlIndexFixing(IndexON,D2004,TRUE,_xll.ohTrigger(RecalcTrigger,TriggerON)),NA())</f>
        <v>1.6044694989334474E-2</v>
      </c>
      <c r="H2004" s="49">
        <f>_xll.qlCalendarAdvance(Calendar,$H2003,B2004,"f",FALSE)</f>
        <v>53421</v>
      </c>
      <c r="I2004" s="49">
        <f>_xll.qlInterestRateIndexValueDate(Index1M,$H2004)</f>
        <v>53423</v>
      </c>
      <c r="J2004" s="52">
        <f>IFERROR(_xll.qlIndexFixing(Index1M,$H2004,TRUE,_xll.ohTrigger(RecalcTrigger,Trigger1M)),NA())</f>
        <v>1.610194548650842E-2</v>
      </c>
      <c r="K2004" s="52">
        <f>IFERROR(_xll.qlIndexFixing(ONIndex1M,I2004,TRUE,_xll.ohTrigger(RecalcTrigger,Trigger1M)),NA())</f>
        <v>1.608670468129958E-2</v>
      </c>
      <c r="L2004" s="52">
        <f>IFERROR(_xll.qlIndexFixing(Index3M,H2004,TRUE,_xll.ohTrigger(RecalcTrigger,Trigger3M)),NA())</f>
        <v>1.6348354882182808E-2</v>
      </c>
      <c r="M2004" s="52">
        <f>IFERROR(_xll.qlIndexFixing(ONIndex3M,I2004,TRUE,_xll.ohTrigger(RecalcTrigger,Trigger3M)),NA())</f>
        <v>1.6299516712336981E-2</v>
      </c>
      <c r="N2004" s="52">
        <f>IFERROR(_xll.qlIndexFixing(Index6M,$H2004,TRUE,_xll.ohTrigger(RecalcTrigger,Trigger6M)),NA())</f>
        <v>1.6537963477228294E-2</v>
      </c>
      <c r="O2004" s="52">
        <f>IFERROR(_xll.qlIndexFixing(ONIndex6M,I2004,TRUE,_xll.ohTrigger(RecalcTrigger,Trigger6M)),NA())</f>
        <v>1.6430652790333511E-2</v>
      </c>
      <c r="P2004" s="52">
        <f>IFERROR(_xll.qlIndexFixing(Index1Y,$H2004,TRUE,_xll.ohTrigger(RecalcTrigger,Trigger1Y)),NA())</f>
        <v>1.6883204504502692E-2</v>
      </c>
      <c r="Q2004" s="52">
        <f>IFERROR(_xll.qlIndexFixing(ONIndex1Y,I2004,TRUE,_xll.ohTrigger(RecalcTrigger,Trigger1Y)),NA())</f>
        <v>1.6708959361801945E-2</v>
      </c>
    </row>
    <row r="2005" spans="2:17" x14ac:dyDescent="0.2">
      <c r="B2005" s="46" t="s">
        <v>42</v>
      </c>
      <c r="D2005" s="49">
        <f>_xll.qlCalendarAdvance(Calendar,$D2004,B2005,"f",FALSE)</f>
        <v>53428</v>
      </c>
      <c r="E2005" s="49">
        <f>_xll.qlInterestRateIndexValueDate(IndexON,D2005)</f>
        <v>53428</v>
      </c>
      <c r="F2005" s="52">
        <f>IFERROR(_xll.qlIndexFixing(IndexON,D2005,TRUE,_xll.ohTrigger(RecalcTrigger,TriggerON)),NA())</f>
        <v>1.6048391502989645E-2</v>
      </c>
      <c r="H2005" s="49">
        <f>_xll.qlCalendarAdvance(Calendar,$H2004,B2005,"f",FALSE)</f>
        <v>53428</v>
      </c>
      <c r="I2005" s="49">
        <f>_xll.qlInterestRateIndexValueDate(Index1M,$H2005)</f>
        <v>53430</v>
      </c>
      <c r="J2005" s="52">
        <f>IFERROR(_xll.qlIndexFixing(Index1M,$H2005,TRUE,_xll.ohTrigger(RecalcTrigger,Trigger1M)),NA())</f>
        <v>1.6104766267786653E-2</v>
      </c>
      <c r="K2005" s="52">
        <f>IFERROR(_xll.qlIndexFixing(ONIndex1M,I2005,TRUE,_xll.ohTrigger(RecalcTrigger,Trigger1M)),NA())</f>
        <v>1.6089548887450178E-2</v>
      </c>
      <c r="L2005" s="52">
        <f>IFERROR(_xll.qlIndexFixing(Index3M,H2005,TRUE,_xll.ohTrigger(RecalcTrigger,Trigger3M)),NA())</f>
        <v>1.6350981939554449E-2</v>
      </c>
      <c r="M2005" s="52">
        <f>IFERROR(_xll.qlIndexFixing(ONIndex3M,I2005,TRUE,_xll.ohTrigger(RecalcTrigger,Trigger3M)),NA())</f>
        <v>1.6302220774191412E-2</v>
      </c>
      <c r="N2005" s="52">
        <f>IFERROR(_xll.qlIndexFixing(Index6M,$H2005,TRUE,_xll.ohTrigger(RecalcTrigger,Trigger6M)),NA())</f>
        <v>1.654087716703059E-2</v>
      </c>
      <c r="O2005" s="52">
        <f>IFERROR(_xll.qlIndexFixing(ONIndex6M,I2005,TRUE,_xll.ohTrigger(RecalcTrigger,Trigger6M)),NA())</f>
        <v>1.6433870268617312E-2</v>
      </c>
      <c r="P2005" s="52">
        <f>IFERROR(_xll.qlIndexFixing(Index1Y,$H2005,TRUE,_xll.ohTrigger(RecalcTrigger,Trigger1Y)),NA())</f>
        <v>1.6884830265268307E-2</v>
      </c>
      <c r="Q2005" s="52">
        <f>IFERROR(_xll.qlIndexFixing(ONIndex1Y,I2005,TRUE,_xll.ohTrigger(RecalcTrigger,Trigger1Y)),NA())</f>
        <v>1.6710309817948854E-2</v>
      </c>
    </row>
    <row r="2006" spans="2:17" x14ac:dyDescent="0.2">
      <c r="B2006" s="46" t="s">
        <v>42</v>
      </c>
      <c r="D2006" s="49">
        <f>_xll.qlCalendarAdvance(Calendar,$D2005,B2006,"f",FALSE)</f>
        <v>53435</v>
      </c>
      <c r="E2006" s="49">
        <f>_xll.qlInterestRateIndexValueDate(IndexON,D2006)</f>
        <v>53435</v>
      </c>
      <c r="F2006" s="52">
        <f>IFERROR(_xll.qlIndexFixing(IndexON,D2006,TRUE,_xll.ohTrigger(RecalcTrigger,TriggerON)),NA())</f>
        <v>1.6052070213765646E-2</v>
      </c>
      <c r="H2006" s="49">
        <f>_xll.qlCalendarAdvance(Calendar,$H2005,B2006,"f",FALSE)</f>
        <v>53435</v>
      </c>
      <c r="I2006" s="49">
        <f>_xll.qlInterestRateIndexValueDate(Index1M,$H2006)</f>
        <v>53437</v>
      </c>
      <c r="J2006" s="52">
        <f>IFERROR(_xll.qlIndexFixing(Index1M,$H2006,TRUE,_xll.ohTrigger(RecalcTrigger,Trigger1M)),NA())</f>
        <v>1.6107569674857009E-2</v>
      </c>
      <c r="K2006" s="52">
        <f>IFERROR(_xll.qlIndexFixing(ONIndex1M,I2006,TRUE,_xll.ohTrigger(RecalcTrigger,Trigger1M)),NA())</f>
        <v>1.6092375822616134E-2</v>
      </c>
      <c r="L2006" s="52">
        <f>IFERROR(_xll.qlIndexFixing(Index3M,H2006,TRUE,_xll.ohTrigger(RecalcTrigger,Trigger3M)),NA())</f>
        <v>1.6353593859491047E-2</v>
      </c>
      <c r="M2006" s="52">
        <f>IFERROR(_xll.qlIndexFixing(ONIndex3M,I2006,TRUE,_xll.ohTrigger(RecalcTrigger,Trigger3M)),NA())</f>
        <v>1.6304910033646536E-2</v>
      </c>
      <c r="N2006" s="52">
        <f>IFERROR(_xll.qlIndexFixing(Index6M,$H2006,TRUE,_xll.ohTrigger(RecalcTrigger,Trigger6M)),NA())</f>
        <v>1.65437641818027E-2</v>
      </c>
      <c r="O2006" s="52">
        <f>IFERROR(_xll.qlIndexFixing(ONIndex6M,I2006,TRUE,_xll.ohTrigger(RecalcTrigger,Trigger6M)),NA())</f>
        <v>1.64370622692811E-2</v>
      </c>
      <c r="P2006" s="52">
        <f>IFERROR(_xll.qlIndexFixing(Index1Y,$H2006,TRUE,_xll.ohTrigger(RecalcTrigger,Trigger1Y)),NA())</f>
        <v>1.6885506437729833E-2</v>
      </c>
      <c r="Q2006" s="52">
        <f>IFERROR(_xll.qlIndexFixing(ONIndex1Y,I2006,TRUE,_xll.ohTrigger(RecalcTrigger,Trigger1Y)),NA())</f>
        <v>1.671165234164107E-2</v>
      </c>
    </row>
    <row r="2007" spans="2:17" x14ac:dyDescent="0.2">
      <c r="B2007" s="46" t="s">
        <v>42</v>
      </c>
      <c r="D2007" s="49">
        <f>_xll.qlCalendarAdvance(Calendar,$D2006,B2007,"f",FALSE)</f>
        <v>53442</v>
      </c>
      <c r="E2007" s="49">
        <f>_xll.qlInterestRateIndexValueDate(IndexON,D2007)</f>
        <v>53442</v>
      </c>
      <c r="F2007" s="52">
        <f>IFERROR(_xll.qlIndexFixing(IndexON,D2007,TRUE,_xll.ohTrigger(RecalcTrigger,TriggerON)),NA())</f>
        <v>1.6055731066266787E-2</v>
      </c>
      <c r="H2007" s="49">
        <f>_xll.qlCalendarAdvance(Calendar,$H2006,B2007,"f",FALSE)</f>
        <v>53442</v>
      </c>
      <c r="I2007" s="49">
        <f>_xll.qlInterestRateIndexValueDate(Index1M,$H2007)</f>
        <v>53444</v>
      </c>
      <c r="J2007" s="52">
        <f>IFERROR(_xll.qlIndexFixing(Index1M,$H2007,TRUE,_xll.ohTrigger(RecalcTrigger,Trigger1M)),NA())</f>
        <v>1.611035565637475E-2</v>
      </c>
      <c r="K2007" s="52">
        <f>IFERROR(_xll.qlIndexFixing(ONIndex1M,I2007,TRUE,_xll.ohTrigger(RecalcTrigger,Trigger1M)),NA())</f>
        <v>1.6095585391626699E-2</v>
      </c>
      <c r="L2007" s="52">
        <f>IFERROR(_xll.qlIndexFixing(Index3M,H2007,TRUE,_xll.ohTrigger(RecalcTrigger,Trigger3M)),NA())</f>
        <v>1.6356190594777626E-2</v>
      </c>
      <c r="M2007" s="52">
        <f>IFERROR(_xll.qlIndexFixing(ONIndex3M,I2007,TRUE,_xll.ohTrigger(RecalcTrigger,Trigger3M)),NA())</f>
        <v>1.6307965287616355E-2</v>
      </c>
      <c r="N2007" s="52">
        <f>IFERROR(_xll.qlIndexFixing(Index6M,$H2007,TRUE,_xll.ohTrigger(RecalcTrigger,Trigger6M)),NA())</f>
        <v>1.6546624442966618E-2</v>
      </c>
      <c r="O2007" s="52">
        <f>IFERROR(_xll.qlIndexFixing(ONIndex6M,I2007,TRUE,_xll.ohTrigger(RecalcTrigger,Trigger6M)),NA())</f>
        <v>1.6440678973257405E-2</v>
      </c>
      <c r="P2007" s="52">
        <f>IFERROR(_xll.qlIndexFixing(Index1Y,$H2007,TRUE,_xll.ohTrigger(RecalcTrigger,Trigger1Y)),NA())</f>
        <v>1.6886644205859135E-2</v>
      </c>
      <c r="Q2007" s="52">
        <f>IFERROR(_xll.qlIndexFixing(ONIndex1Y,I2007,TRUE,_xll.ohTrigger(RecalcTrigger,Trigger1Y)),NA())</f>
        <v>1.6713176906275606E-2</v>
      </c>
    </row>
    <row r="2008" spans="2:17" x14ac:dyDescent="0.2">
      <c r="B2008" s="46" t="s">
        <v>42</v>
      </c>
      <c r="D2008" s="49">
        <f>_xll.qlCalendarAdvance(Calendar,$D2007,B2008,"f",FALSE)</f>
        <v>53449</v>
      </c>
      <c r="E2008" s="49">
        <f>_xll.qlInterestRateIndexValueDate(IndexON,D2008)</f>
        <v>53449</v>
      </c>
      <c r="F2008" s="52">
        <f>IFERROR(_xll.qlIndexFixing(IndexON,D2008,TRUE,_xll.ohTrigger(RecalcTrigger,TriggerON)),NA())</f>
        <v>1.6059374005017446E-2</v>
      </c>
      <c r="H2008" s="49">
        <f>_xll.qlCalendarAdvance(Calendar,$H2007,B2008,"f",FALSE)</f>
        <v>53449</v>
      </c>
      <c r="I2008" s="49">
        <f>_xll.qlInterestRateIndexValueDate(Index1M,$H2008)</f>
        <v>53451</v>
      </c>
      <c r="J2008" s="52">
        <f>IFERROR(_xll.qlIndexFixing(Index1M,$H2008,TRUE,_xll.ohTrigger(RecalcTrigger,Trigger1M)),NA())</f>
        <v>1.6113124161000299E-2</v>
      </c>
      <c r="K2008" s="52">
        <f>IFERROR(_xll.qlIndexFixing(ONIndex1M,I2008,TRUE,_xll.ohTrigger(RecalcTrigger,Trigger1M)),NA())</f>
        <v>1.6097977674638386E-2</v>
      </c>
      <c r="L2008" s="52">
        <f>IFERROR(_xll.qlIndexFixing(Index3M,H2008,TRUE,_xll.ohTrigger(RecalcTrigger,Trigger3M)),NA())</f>
        <v>1.6360429704956242E-2</v>
      </c>
      <c r="M2008" s="52">
        <f>IFERROR(_xll.qlIndexFixing(ONIndex3M,I2008,TRUE,_xll.ohTrigger(RecalcTrigger,Trigger3M)),NA())</f>
        <v>1.6310243957828874E-2</v>
      </c>
      <c r="N2008" s="52">
        <f>IFERROR(_xll.qlIndexFixing(Index6M,$H2008,TRUE,_xll.ohTrigger(RecalcTrigger,Trigger6M)),NA())</f>
        <v>1.6549457871942175E-2</v>
      </c>
      <c r="O2008" s="52">
        <f>IFERROR(_xll.qlIndexFixing(ONIndex6M,I2008,TRUE,_xll.ohTrigger(RecalcTrigger,Trigger6M)),NA())</f>
        <v>1.6443369526957241E-2</v>
      </c>
      <c r="P2008" s="52">
        <f>IFERROR(_xll.qlIndexFixing(Index1Y,$H2008,TRUE,_xll.ohTrigger(RecalcTrigger,Trigger1Y)),NA())</f>
        <v>1.688777313777319E-2</v>
      </c>
      <c r="Q2008" s="52">
        <f>IFERROR(_xll.qlIndexFixing(ONIndex1Y,I2008,TRUE,_xll.ohTrigger(RecalcTrigger,Trigger1Y)),NA())</f>
        <v>1.6714313482388832E-2</v>
      </c>
    </row>
    <row r="2009" spans="2:17" x14ac:dyDescent="0.2">
      <c r="B2009" s="46" t="s">
        <v>42</v>
      </c>
      <c r="D2009" s="49">
        <f>_xll.qlCalendarAdvance(Calendar,$D2008,B2009,"f",FALSE)</f>
        <v>53456</v>
      </c>
      <c r="E2009" s="49">
        <f>_xll.qlInterestRateIndexValueDate(IndexON,D2009)</f>
        <v>53456</v>
      </c>
      <c r="F2009" s="52">
        <f>IFERROR(_xll.qlIndexFixing(IndexON,D2009,TRUE,_xll.ohTrigger(RecalcTrigger,TriggerON)),NA())</f>
        <v>1.606299897470187E-2</v>
      </c>
      <c r="H2009" s="49">
        <f>_xll.qlCalendarAdvance(Calendar,$H2008,B2009,"f",FALSE)</f>
        <v>53456</v>
      </c>
      <c r="I2009" s="49">
        <f>_xll.qlInterestRateIndexValueDate(Index1M,$H2009)</f>
        <v>53458</v>
      </c>
      <c r="J2009" s="52">
        <f>IFERROR(_xll.qlIndexFixing(Index1M,$H2009,TRUE,_xll.ohTrigger(RecalcTrigger,Trigger1M)),NA())</f>
        <v>1.6115875137396658E-2</v>
      </c>
      <c r="K2009" s="52">
        <f>IFERROR(_xll.qlIndexFixing(ONIndex1M,I2009,TRUE,_xll.ohTrigger(RecalcTrigger,Trigger1M)),NA())</f>
        <v>1.6100752489096593E-2</v>
      </c>
      <c r="L2009" s="52">
        <f>IFERROR(_xll.qlIndexFixing(Index3M,H2009,TRUE,_xll.ohTrigger(RecalcTrigger,Trigger3M)),NA())</f>
        <v>1.6362992975543517E-2</v>
      </c>
      <c r="M2009" s="52">
        <f>IFERROR(_xll.qlIndexFixing(ONIndex3M,I2009,TRUE,_xll.ohTrigger(RecalcTrigger,Trigger3M)),NA())</f>
        <v>1.631288852863122E-2</v>
      </c>
      <c r="N2009" s="52">
        <f>IFERROR(_xll.qlIndexFixing(Index6M,$H2009,TRUE,_xll.ohTrigger(RecalcTrigger,Trigger6M)),NA())</f>
        <v>1.6552264390153084E-2</v>
      </c>
      <c r="O2009" s="52">
        <f>IFERROR(_xll.qlIndexFixing(ONIndex6M,I2009,TRUE,_xll.ohTrigger(RecalcTrigger,Trigger6M)),NA())</f>
        <v>1.6446484628174218E-2</v>
      </c>
      <c r="P2009" s="52">
        <f>IFERROR(_xll.qlIndexFixing(Index1Y,$H2009,TRUE,_xll.ohTrigger(RecalcTrigger,Trigger1Y)),NA())</f>
        <v>1.6888893205551442E-2</v>
      </c>
      <c r="Q2009" s="52">
        <f>IFERROR(_xll.qlIndexFixing(ONIndex1Y,I2009,TRUE,_xll.ohTrigger(RecalcTrigger,Trigger1Y)),NA())</f>
        <v>1.6715632044608242E-2</v>
      </c>
    </row>
    <row r="2010" spans="2:17" x14ac:dyDescent="0.2">
      <c r="B2010" s="46" t="s">
        <v>42</v>
      </c>
      <c r="D2010" s="49">
        <f>_xll.qlCalendarAdvance(Calendar,$D2009,B2010,"f",FALSE)</f>
        <v>53463</v>
      </c>
      <c r="E2010" s="49">
        <f>_xll.qlInterestRateIndexValueDate(IndexON,D2010)</f>
        <v>53463</v>
      </c>
      <c r="F2010" s="52">
        <f>IFERROR(_xll.qlIndexFixing(IndexON,D2010,TRUE,_xll.ohTrigger(RecalcTrigger,TriggerON)),NA())</f>
        <v>1.6066605919684562E-2</v>
      </c>
      <c r="H2010" s="49">
        <f>_xll.qlCalendarAdvance(Calendar,$H2009,B2010,"f",FALSE)</f>
        <v>53463</v>
      </c>
      <c r="I2010" s="49">
        <f>_xll.qlInterestRateIndexValueDate(Index1M,$H2010)</f>
        <v>53465</v>
      </c>
      <c r="J2010" s="52">
        <f>IFERROR(_xll.qlIndexFixing(Index1M,$H2010,TRUE,_xll.ohTrigger(RecalcTrigger,Trigger1M)),NA())</f>
        <v>1.611860853422167E-2</v>
      </c>
      <c r="K2010" s="52">
        <f>IFERROR(_xll.qlIndexFixing(ONIndex1M,I2010,TRUE,_xll.ohTrigger(RecalcTrigger,Trigger1M)),NA())</f>
        <v>1.6103509827534168E-2</v>
      </c>
      <c r="L2010" s="52">
        <f>IFERROR(_xll.qlIndexFixing(Index3M,H2010,TRUE,_xll.ohTrigger(RecalcTrigger,Trigger3M)),NA())</f>
        <v>1.636554090769899E-2</v>
      </c>
      <c r="M2010" s="52">
        <f>IFERROR(_xll.qlIndexFixing(ONIndex3M,I2010,TRUE,_xll.ohTrigger(RecalcTrigger,Trigger3M)),NA())</f>
        <v>1.6315518109104588E-2</v>
      </c>
      <c r="N2010" s="52">
        <f>IFERROR(_xll.qlIndexFixing(Index6M,$H2010,TRUE,_xll.ohTrigger(RecalcTrigger,Trigger6M)),NA())</f>
        <v>1.655504391902134E-2</v>
      </c>
      <c r="O2010" s="52">
        <f>IFERROR(_xll.qlIndexFixing(ONIndex6M,I2010,TRUE,_xll.ohTrigger(RecalcTrigger,Trigger6M)),NA())</f>
        <v>1.6449573940819917E-2</v>
      </c>
      <c r="P2010" s="52">
        <f>IFERROR(_xll.qlIndexFixing(Index1Y,$H2010,TRUE,_xll.ohTrigger(RecalcTrigger,Trigger1Y)),NA())</f>
        <v>1.6890004381274651E-2</v>
      </c>
      <c r="Q2010" s="52">
        <f>IFERROR(_xll.qlIndexFixing(ONIndex1Y,I2010,TRUE,_xll.ohTrigger(RecalcTrigger,Trigger1Y)),NA())</f>
        <v>1.6716942564700688E-2</v>
      </c>
    </row>
    <row r="2011" spans="2:17" x14ac:dyDescent="0.2">
      <c r="B2011" s="46" t="s">
        <v>42</v>
      </c>
      <c r="D2011" s="49">
        <f>_xll.qlCalendarAdvance(Calendar,$D2010,B2011,"f",FALSE)</f>
        <v>53470</v>
      </c>
      <c r="E2011" s="49">
        <f>_xll.qlInterestRateIndexValueDate(IndexON,D2011)</f>
        <v>53470</v>
      </c>
      <c r="F2011" s="52">
        <f>IFERROR(_xll.qlIndexFixing(IndexON,D2011,TRUE,_xll.ohTrigger(RecalcTrigger,TriggerON)),NA())</f>
        <v>1.6070194784649772E-2</v>
      </c>
      <c r="H2011" s="49">
        <f>_xll.qlCalendarAdvance(Calendar,$H2010,B2011,"f",FALSE)</f>
        <v>53470</v>
      </c>
      <c r="I2011" s="49">
        <f>_xll.qlInterestRateIndexValueDate(Index1M,$H2011)</f>
        <v>53472</v>
      </c>
      <c r="J2011" s="52">
        <f>IFERROR(_xll.qlIndexFixing(Index1M,$H2011,TRUE,_xll.ohTrigger(RecalcTrigger,Trigger1M)),NA())</f>
        <v>1.6121324300128023E-2</v>
      </c>
      <c r="K2011" s="52">
        <f>IFERROR(_xll.qlIndexFixing(ONIndex1M,I2011,TRUE,_xll.ohTrigger(RecalcTrigger,Trigger1M)),NA())</f>
        <v>1.6106249638632164E-2</v>
      </c>
      <c r="L2011" s="52">
        <f>IFERROR(_xll.qlIndexFixing(Index3M,H2011,TRUE,_xll.ohTrigger(RecalcTrigger,Trigger3M)),NA())</f>
        <v>1.6368073454206815E-2</v>
      </c>
      <c r="M2011" s="52">
        <f>IFERROR(_xll.qlIndexFixing(ONIndex3M,I2011,TRUE,_xll.ohTrigger(RecalcTrigger,Trigger3M)),NA())</f>
        <v>1.6318132652326511E-2</v>
      </c>
      <c r="N2011" s="52">
        <f>IFERROR(_xll.qlIndexFixing(Index6M,$H2011,TRUE,_xll.ohTrigger(RecalcTrigger,Trigger6M)),NA())</f>
        <v>1.6557796379971099E-2</v>
      </c>
      <c r="O2011" s="52">
        <f>IFERROR(_xll.qlIndexFixing(ONIndex6M,I2011,TRUE,_xll.ohTrigger(RecalcTrigger,Trigger6M)),NA())</f>
        <v>1.6452637386716873E-2</v>
      </c>
      <c r="P2011" s="52">
        <f>IFERROR(_xll.qlIndexFixing(Index1Y,$H2011,TRUE,_xll.ohTrigger(RecalcTrigger,Trigger1Y)),NA())</f>
        <v>1.6891106637022688E-2</v>
      </c>
      <c r="Q2011" s="52">
        <f>IFERROR(_xll.qlIndexFixing(ONIndex1Y,I2011,TRUE,_xll.ohTrigger(RecalcTrigger,Trigger1Y)),NA())</f>
        <v>1.6718245015407973E-2</v>
      </c>
    </row>
    <row r="2012" spans="2:17" x14ac:dyDescent="0.2">
      <c r="B2012" s="46" t="s">
        <v>42</v>
      </c>
      <c r="D2012" s="49">
        <f>_xll.qlCalendarAdvance(Calendar,$D2011,B2012,"f",FALSE)</f>
        <v>53477</v>
      </c>
      <c r="E2012" s="49">
        <f>_xll.qlInterestRateIndexValueDate(IndexON,D2012)</f>
        <v>53477</v>
      </c>
      <c r="F2012" s="52">
        <f>IFERROR(_xll.qlIndexFixing(IndexON,D2012,TRUE,_xll.ohTrigger(RecalcTrigger,TriggerON)),NA())</f>
        <v>1.607376551420181E-2</v>
      </c>
      <c r="H2012" s="49">
        <f>_xll.qlCalendarAdvance(Calendar,$H2011,B2012,"f",FALSE)</f>
        <v>53477</v>
      </c>
      <c r="I2012" s="49">
        <f>_xll.qlInterestRateIndexValueDate(Index1M,$H2012)</f>
        <v>53479</v>
      </c>
      <c r="J2012" s="52">
        <f>IFERROR(_xll.qlIndexFixing(Index1M,$H2012,TRUE,_xll.ohTrigger(RecalcTrigger,Trigger1M)),NA())</f>
        <v>1.6124022383783871E-2</v>
      </c>
      <c r="K2012" s="52">
        <f>IFERROR(_xll.qlIndexFixing(ONIndex1M,I2012,TRUE,_xll.ohTrigger(RecalcTrigger,Trigger1M)),NA())</f>
        <v>1.6108971871151567E-2</v>
      </c>
      <c r="L2012" s="52">
        <f>IFERROR(_xll.qlIndexFixing(Index3M,H2012,TRUE,_xll.ohTrigger(RecalcTrigger,Trigger3M)),NA())</f>
        <v>1.6370590567846038E-2</v>
      </c>
      <c r="M2012" s="52">
        <f>IFERROR(_xll.qlIndexFixing(ONIndex3M,I2012,TRUE,_xll.ohTrigger(RecalcTrigger,Trigger3M)),NA())</f>
        <v>1.6320732111374525E-2</v>
      </c>
      <c r="N2012" s="52">
        <f>IFERROR(_xll.qlIndexFixing(Index6M,$H2012,TRUE,_xll.ohTrigger(RecalcTrigger,Trigger6M)),NA())</f>
        <v>1.6560521694427368E-2</v>
      </c>
      <c r="O2012" s="52">
        <f>IFERROR(_xll.qlIndexFixing(ONIndex6M,I2012,TRUE,_xll.ohTrigger(RecalcTrigger,Trigger6M)),NA())</f>
        <v>1.6455674888407046E-2</v>
      </c>
      <c r="P2012" s="52">
        <f>IFERROR(_xll.qlIndexFixing(Index1Y,$H2012,TRUE,_xll.ohTrigger(RecalcTrigger,Trigger1Y)),NA())</f>
        <v>1.6892199944877399E-2</v>
      </c>
      <c r="Q2012" s="52">
        <f>IFERROR(_xll.qlIndexFixing(ONIndex1Y,I2012,TRUE,_xll.ohTrigger(RecalcTrigger,Trigger1Y)),NA())</f>
        <v>1.6719539369312031E-2</v>
      </c>
    </row>
    <row r="2013" spans="2:17" x14ac:dyDescent="0.2">
      <c r="B2013" s="46" t="s">
        <v>42</v>
      </c>
      <c r="D2013" s="49">
        <f>_xll.qlCalendarAdvance(Calendar,$D2012,B2013,"f",FALSE)</f>
        <v>53484</v>
      </c>
      <c r="E2013" s="49">
        <f>_xll.qlInterestRateIndexValueDate(IndexON,D2013)</f>
        <v>53484</v>
      </c>
      <c r="F2013" s="52">
        <f>IFERROR(_xll.qlIndexFixing(IndexON,D2013,TRUE,_xll.ohTrigger(RecalcTrigger,TriggerON)),NA())</f>
        <v>1.6077318052865053E-2</v>
      </c>
      <c r="H2013" s="49">
        <f>_xll.qlCalendarAdvance(Calendar,$H2012,B2013,"f",FALSE)</f>
        <v>53484</v>
      </c>
      <c r="I2013" s="49">
        <f>_xll.qlInterestRateIndexValueDate(Index1M,$H2013)</f>
        <v>53486</v>
      </c>
      <c r="J2013" s="52">
        <f>IFERROR(_xll.qlIndexFixing(Index1M,$H2013,TRUE,_xll.ohTrigger(RecalcTrigger,Trigger1M)),NA())</f>
        <v>1.6126702733841904E-2</v>
      </c>
      <c r="K2013" s="52">
        <f>IFERROR(_xll.qlIndexFixing(ONIndex1M,I2013,TRUE,_xll.ohTrigger(RecalcTrigger,Trigger1M)),NA())</f>
        <v>1.6111676473773429E-2</v>
      </c>
      <c r="L2013" s="52">
        <f>IFERROR(_xll.qlIndexFixing(Index3M,H2013,TRUE,_xll.ohTrigger(RecalcTrigger,Trigger3M)),NA())</f>
        <v>1.6373092201399965E-2</v>
      </c>
      <c r="M2013" s="52">
        <f>IFERROR(_xll.qlIndexFixing(ONIndex3M,I2013,TRUE,_xll.ohTrigger(RecalcTrigger,Trigger3M)),NA())</f>
        <v>1.6323316439086355E-2</v>
      </c>
      <c r="N2013" s="52">
        <f>IFERROR(_xll.qlIndexFixing(Index6M,$H2013,TRUE,_xll.ohTrigger(RecalcTrigger,Trigger6M)),NA())</f>
        <v>1.6563219783813442E-2</v>
      </c>
      <c r="O2013" s="52">
        <f>IFERROR(_xll.qlIndexFixing(ONIndex6M,I2013,TRUE,_xll.ohTrigger(RecalcTrigger,Trigger6M)),NA())</f>
        <v>1.6458686367872843E-2</v>
      </c>
      <c r="P2013" s="52">
        <f>IFERROR(_xll.qlIndexFixing(Index1Y,$H2013,TRUE,_xll.ohTrigger(RecalcTrigger,Trigger1Y)),NA())</f>
        <v>1.6893284276918451E-2</v>
      </c>
      <c r="Q2013" s="52">
        <f>IFERROR(_xll.qlIndexFixing(ONIndex1Y,I2013,TRUE,_xll.ohTrigger(RecalcTrigger,Trigger1Y)),NA())</f>
        <v>1.6720825598754985E-2</v>
      </c>
    </row>
    <row r="2014" spans="2:17" x14ac:dyDescent="0.2">
      <c r="B2014" s="46" t="s">
        <v>42</v>
      </c>
      <c r="D2014" s="49">
        <f>_xll.qlCalendarAdvance(Calendar,$D2013,B2014,"f",FALSE)</f>
        <v>53491</v>
      </c>
      <c r="E2014" s="49">
        <f>_xll.qlInterestRateIndexValueDate(IndexON,D2014)</f>
        <v>53491</v>
      </c>
      <c r="F2014" s="52">
        <f>IFERROR(_xll.qlIndexFixing(IndexON,D2014,TRUE,_xll.ohTrigger(RecalcTrigger,TriggerON)),NA())</f>
        <v>1.6080852345243812E-2</v>
      </c>
      <c r="H2014" s="49">
        <f>_xll.qlCalendarAdvance(Calendar,$H2013,B2014,"f",FALSE)</f>
        <v>53491</v>
      </c>
      <c r="I2014" s="49">
        <f>_xll.qlInterestRateIndexValueDate(Index1M,$H2014)</f>
        <v>53493</v>
      </c>
      <c r="J2014" s="52">
        <f>IFERROR(_xll.qlIndexFixing(Index1M,$H2014,TRUE,_xll.ohTrigger(RecalcTrigger,Trigger1M)),NA())</f>
        <v>1.6129365298967701E-2</v>
      </c>
      <c r="K2014" s="52">
        <f>IFERROR(_xll.qlIndexFixing(ONIndex1M,I2014,TRUE,_xll.ohTrigger(RecalcTrigger,Trigger1M)),NA())</f>
        <v>1.6114363395258735E-2</v>
      </c>
      <c r="L2014" s="52">
        <f>IFERROR(_xll.qlIndexFixing(Index3M,H2014,TRUE,_xll.ohTrigger(RecalcTrigger,Trigger3M)),NA())</f>
        <v>1.6375578307648492E-2</v>
      </c>
      <c r="M2014" s="52">
        <f>IFERROR(_xll.qlIndexFixing(ONIndex3M,I2014,TRUE,_xll.ohTrigger(RecalcTrigger,Trigger3M)),NA())</f>
        <v>1.6325885588699407E-2</v>
      </c>
      <c r="N2014" s="52">
        <f>IFERROR(_xll.qlIndexFixing(Index6M,$H2014,TRUE,_xll.ohTrigger(RecalcTrigger,Trigger6M)),NA())</f>
        <v>1.6565890569554764E-2</v>
      </c>
      <c r="O2014" s="52">
        <f>IFERROR(_xll.qlIndexFixing(ONIndex6M,I2014,TRUE,_xll.ohTrigger(RecalcTrigger,Trigger6M)),NA())</f>
        <v>1.6461671747416418E-2</v>
      </c>
      <c r="P2014" s="52">
        <f>IFERROR(_xll.qlIndexFixing(Index1Y,$H2014,TRUE,_xll.ohTrigger(RecalcTrigger,Trigger1Y)),NA())</f>
        <v>1.6894359605227244E-2</v>
      </c>
      <c r="Q2014" s="52">
        <f>IFERROR(_xll.qlIndexFixing(ONIndex1Y,I2014,TRUE,_xll.ohTrigger(RecalcTrigger,Trigger1Y)),NA())</f>
        <v>1.6722103676558575E-2</v>
      </c>
    </row>
    <row r="2015" spans="2:17" x14ac:dyDescent="0.2">
      <c r="B2015" s="46" t="s">
        <v>42</v>
      </c>
      <c r="D2015" s="49">
        <f>_xll.qlCalendarAdvance(Calendar,$D2014,B2015,"f",FALSE)</f>
        <v>53498</v>
      </c>
      <c r="E2015" s="49">
        <f>_xll.qlInterestRateIndexValueDate(IndexON,D2015)</f>
        <v>53498</v>
      </c>
      <c r="F2015" s="52">
        <f>IFERROR(_xll.qlIndexFixing(IndexON,D2015,TRUE,_xll.ohTrigger(RecalcTrigger,TriggerON)),NA())</f>
        <v>1.6084368335942401E-2</v>
      </c>
      <c r="H2015" s="49">
        <f>_xll.qlCalendarAdvance(Calendar,$H2014,B2015,"f",FALSE)</f>
        <v>53498</v>
      </c>
      <c r="I2015" s="49">
        <f>_xll.qlInterestRateIndexValueDate(Index1M,$H2015)</f>
        <v>53500</v>
      </c>
      <c r="J2015" s="52">
        <f>IFERROR(_xll.qlIndexFixing(Index1M,$H2015,TRUE,_xll.ohTrigger(RecalcTrigger,Trigger1M)),NA())</f>
        <v>1.6132010027813948E-2</v>
      </c>
      <c r="K2015" s="52">
        <f>IFERROR(_xll.qlIndexFixing(ONIndex1M,I2015,TRUE,_xll.ohTrigger(RecalcTrigger,Trigger1M)),NA())</f>
        <v>1.611703258444841E-2</v>
      </c>
      <c r="L2015" s="52">
        <f>IFERROR(_xll.qlIndexFixing(Index3M,H2015,TRUE,_xll.ohTrigger(RecalcTrigger,Trigger3M)),NA())</f>
        <v>1.6378048839373219E-2</v>
      </c>
      <c r="M2015" s="52">
        <f>IFERROR(_xll.qlIndexFixing(ONIndex3M,I2015,TRUE,_xll.ohTrigger(RecalcTrigger,Trigger3M)),NA())</f>
        <v>1.6328439513051407E-2</v>
      </c>
      <c r="N2015" s="52">
        <f>IFERROR(_xll.qlIndexFixing(Index6M,$H2015,TRUE,_xll.ohTrigger(RecalcTrigger,Trigger6M)),NA())</f>
        <v>1.6568533973080671E-2</v>
      </c>
      <c r="O2015" s="52">
        <f>IFERROR(_xll.qlIndexFixing(ONIndex6M,I2015,TRUE,_xll.ohTrigger(RecalcTrigger,Trigger6M)),NA())</f>
        <v>1.6464630949180048E-2</v>
      </c>
      <c r="P2015" s="52">
        <f>IFERROR(_xll.qlIndexFixing(Index1Y,$H2015,TRUE,_xll.ohTrigger(RecalcTrigger,Trigger1Y)),NA())</f>
        <v>1.6895425901884756E-2</v>
      </c>
      <c r="Q2015" s="52">
        <f>IFERROR(_xll.qlIndexFixing(ONIndex1Y,I2015,TRUE,_xll.ohTrigger(RecalcTrigger,Trigger1Y)),NA())</f>
        <v>1.6723373575304734E-2</v>
      </c>
    </row>
    <row r="2016" spans="2:17" x14ac:dyDescent="0.2">
      <c r="B2016" s="46" t="s">
        <v>42</v>
      </c>
      <c r="D2016" s="49">
        <f>_xll.qlCalendarAdvance(Calendar,$D2015,B2016,"f",FALSE)</f>
        <v>53505</v>
      </c>
      <c r="E2016" s="49">
        <f>_xll.qlInterestRateIndexValueDate(IndexON,D2016)</f>
        <v>53505</v>
      </c>
      <c r="F2016" s="52">
        <f>IFERROR(_xll.qlIndexFixing(IndexON,D2016,TRUE,_xll.ohTrigger(RecalcTrigger,TriggerON)),NA())</f>
        <v>1.6087865969325321E-2</v>
      </c>
      <c r="H2016" s="49">
        <f>_xll.qlCalendarAdvance(Calendar,$H2015,B2016,"f",FALSE)</f>
        <v>53505</v>
      </c>
      <c r="I2016" s="49">
        <f>_xll.qlInterestRateIndexValueDate(Index1M,$H2016)</f>
        <v>53507</v>
      </c>
      <c r="J2016" s="52">
        <f>IFERROR(_xll.qlIndexFixing(Index1M,$H2016,TRUE,_xll.ohTrigger(RecalcTrigger,Trigger1M)),NA())</f>
        <v>1.6135184264472469E-2</v>
      </c>
      <c r="K2016" s="52">
        <f>IFERROR(_xll.qlIndexFixing(ONIndex1M,I2016,TRUE,_xll.ohTrigger(RecalcTrigger,Trigger1M)),NA())</f>
        <v>1.6119683989863631E-2</v>
      </c>
      <c r="L2016" s="52">
        <f>IFERROR(_xll.qlIndexFixing(Index3M,H2016,TRUE,_xll.ohTrigger(RecalcTrigger,Trigger3M)),NA())</f>
        <v>1.6378870113388001E-2</v>
      </c>
      <c r="M2016" s="52">
        <f>IFERROR(_xll.qlIndexFixing(ONIndex3M,I2016,TRUE,_xll.ohTrigger(RecalcTrigger,Trigger3M)),NA())</f>
        <v>1.6330978165379761E-2</v>
      </c>
      <c r="N2016" s="52">
        <f>IFERROR(_xll.qlIndexFixing(Index6M,$H2016,TRUE,_xll.ohTrigger(RecalcTrigger,Trigger6M)),NA())</f>
        <v>1.657114991581575E-2</v>
      </c>
      <c r="O2016" s="52">
        <f>IFERROR(_xll.qlIndexFixing(ONIndex6M,I2016,TRUE,_xll.ohTrigger(RecalcTrigger,Trigger6M)),NA())</f>
        <v>1.646756389538595E-2</v>
      </c>
      <c r="P2016" s="52">
        <f>IFERROR(_xll.qlIndexFixing(Index1Y,$H2016,TRUE,_xll.ohTrigger(RecalcTrigger,Trigger1Y)),NA())</f>
        <v>1.6895091599080259E-2</v>
      </c>
      <c r="Q2016" s="52">
        <f>IFERROR(_xll.qlIndexFixing(ONIndex1Y,I2016,TRUE,_xll.ohTrigger(RecalcTrigger,Trigger1Y)),NA())</f>
        <v>1.6724635267415522E-2</v>
      </c>
    </row>
    <row r="2017" spans="2:17" x14ac:dyDescent="0.2">
      <c r="B2017" s="46" t="s">
        <v>42</v>
      </c>
      <c r="D2017" s="49">
        <f>_xll.qlCalendarAdvance(Calendar,$D2016,B2017,"f",FALSE)</f>
        <v>53512</v>
      </c>
      <c r="E2017" s="49">
        <f>_xll.qlInterestRateIndexValueDate(IndexON,D2017)</f>
        <v>53512</v>
      </c>
      <c r="F2017" s="52">
        <f>IFERROR(_xll.qlIndexFixing(IndexON,D2017,TRUE,_xll.ohTrigger(RecalcTrigger,TriggerON)),NA())</f>
        <v>1.609134519031663E-2</v>
      </c>
      <c r="H2017" s="49">
        <f>_xll.qlCalendarAdvance(Calendar,$H2016,B2017,"f",FALSE)</f>
        <v>53512</v>
      </c>
      <c r="I2017" s="49">
        <f>_xll.qlInterestRateIndexValueDate(Index1M,$H2017)</f>
        <v>53514</v>
      </c>
      <c r="J2017" s="52">
        <f>IFERROR(_xll.qlIndexFixing(Index1M,$H2017,TRUE,_xll.ohTrigger(RecalcTrigger,Trigger1M)),NA())</f>
        <v>1.6137245771319794E-2</v>
      </c>
      <c r="K2017" s="52">
        <f>IFERROR(_xll.qlIndexFixing(ONIndex1M,I2017,TRUE,_xll.ohTrigger(RecalcTrigger,Trigger1M)),NA())</f>
        <v>1.6122317560505195E-2</v>
      </c>
      <c r="L2017" s="52">
        <f>IFERROR(_xll.qlIndexFixing(Index3M,H2017,TRUE,_xll.ohTrigger(RecalcTrigger,Trigger3M)),NA())</f>
        <v>1.6382942990384487E-2</v>
      </c>
      <c r="M2017" s="52">
        <f>IFERROR(_xll.qlIndexFixing(ONIndex3M,I2017,TRUE,_xll.ohTrigger(RecalcTrigger,Trigger3M)),NA())</f>
        <v>1.6333501498362324E-2</v>
      </c>
      <c r="N2017" s="52">
        <f>IFERROR(_xll.qlIndexFixing(Index6M,$H2017,TRUE,_xll.ohTrigger(RecalcTrigger,Trigger6M)),NA())</f>
        <v>1.6573738319188902E-2</v>
      </c>
      <c r="O2017" s="52">
        <f>IFERROR(_xll.qlIndexFixing(ONIndex6M,I2017,TRUE,_xll.ohTrigger(RecalcTrigger,Trigger6M)),NA())</f>
        <v>1.6470470508096469E-2</v>
      </c>
      <c r="P2017" s="52">
        <f>IFERROR(_xll.qlIndexFixing(Index1Y,$H2017,TRUE,_xll.ohTrigger(RecalcTrigger,Trigger1Y)),NA())</f>
        <v>1.6897531288569148E-2</v>
      </c>
      <c r="Q2017" s="52">
        <f>IFERROR(_xll.qlIndexFixing(ONIndex1Y,I2017,TRUE,_xll.ohTrigger(RecalcTrigger,Trigger1Y)),NA())</f>
        <v>1.6725888725552807E-2</v>
      </c>
    </row>
    <row r="2018" spans="2:17" x14ac:dyDescent="0.2">
      <c r="B2018" s="46" t="s">
        <v>42</v>
      </c>
      <c r="D2018" s="49">
        <f>_xll.qlCalendarAdvance(Calendar,$D2017,B2018,"f",FALSE)</f>
        <v>53519</v>
      </c>
      <c r="E2018" s="49">
        <f>_xll.qlInterestRateIndexValueDate(IndexON,D2018)</f>
        <v>53519</v>
      </c>
      <c r="F2018" s="52">
        <f>IFERROR(_xll.qlIndexFixing(IndexON,D2018,TRUE,_xll.ohTrigger(RecalcTrigger,TriggerON)),NA())</f>
        <v>1.6094805943200896E-2</v>
      </c>
      <c r="H2018" s="49">
        <f>_xll.qlCalendarAdvance(Calendar,$H2017,B2018,"f",FALSE)</f>
        <v>53519</v>
      </c>
      <c r="I2018" s="49">
        <f>_xll.qlInterestRateIndexValueDate(Index1M,$H2018)</f>
        <v>53521</v>
      </c>
      <c r="J2018" s="52">
        <f>IFERROR(_xll.qlIndexFixing(Index1M,$H2018,TRUE,_xll.ohTrigger(RecalcTrigger,Trigger1M)),NA())</f>
        <v>1.6139836683295081E-2</v>
      </c>
      <c r="K2018" s="52">
        <f>IFERROR(_xll.qlIndexFixing(ONIndex1M,I2018,TRUE,_xll.ohTrigger(RecalcTrigger,Trigger1M)),NA())</f>
        <v>1.6124933245054152E-2</v>
      </c>
      <c r="L2018" s="52">
        <f>IFERROR(_xll.qlIndexFixing(Index3M,H2018,TRUE,_xll.ohTrigger(RecalcTrigger,Trigger3M)),NA())</f>
        <v>1.6385366515231675E-2</v>
      </c>
      <c r="M2018" s="52">
        <f>IFERROR(_xll.qlIndexFixing(ONIndex3M,I2018,TRUE,_xll.ohTrigger(RecalcTrigger,Trigger3M)),NA())</f>
        <v>1.6336009465236501E-2</v>
      </c>
      <c r="N2018" s="52">
        <f>IFERROR(_xll.qlIndexFixing(Index6M,$H2018,TRUE,_xll.ohTrigger(RecalcTrigger,Trigger6M)),NA())</f>
        <v>1.6576299104627303E-2</v>
      </c>
      <c r="O2018" s="52">
        <f>IFERROR(_xll.qlIndexFixing(ONIndex6M,I2018,TRUE,_xll.ohTrigger(RecalcTrigger,Trigger6M)),NA())</f>
        <v>1.6473350709853563E-2</v>
      </c>
      <c r="P2018" s="52">
        <f>IFERROR(_xll.qlIndexFixing(Index1Y,$H2018,TRUE,_xll.ohTrigger(RecalcTrigger,Trigger1Y)),NA())</f>
        <v>1.6898570322758627E-2</v>
      </c>
      <c r="Q2018" s="52">
        <f>IFERROR(_xll.qlIndexFixing(ONIndex1Y,I2018,TRUE,_xll.ohTrigger(RecalcTrigger,Trigger1Y)),NA())</f>
        <v>1.6727133922378457E-2</v>
      </c>
    </row>
    <row r="2019" spans="2:17" x14ac:dyDescent="0.2">
      <c r="B2019" s="46" t="s">
        <v>42</v>
      </c>
      <c r="D2019" s="49">
        <f>_xll.qlCalendarAdvance(Calendar,$D2018,B2019,"f",FALSE)</f>
        <v>53526</v>
      </c>
      <c r="E2019" s="49">
        <f>_xll.qlInterestRateIndexValueDate(IndexON,D2019)</f>
        <v>53526</v>
      </c>
      <c r="F2019" s="52">
        <f>IFERROR(_xll.qlIndexFixing(IndexON,D2019,TRUE,_xll.ohTrigger(RecalcTrigger,TriggerON)),NA())</f>
        <v>1.6098248172662366E-2</v>
      </c>
      <c r="H2019" s="49">
        <f>_xll.qlCalendarAdvance(Calendar,$H2018,B2019,"f",FALSE)</f>
        <v>53526</v>
      </c>
      <c r="I2019" s="49">
        <f>_xll.qlInterestRateIndexValueDate(Index1M,$H2019)</f>
        <v>53528</v>
      </c>
      <c r="J2019" s="52">
        <f>IFERROR(_xll.qlIndexFixing(Index1M,$H2019,TRUE,_xll.ohTrigger(RecalcTrigger,Trigger1M)),NA())</f>
        <v>1.6142409553635086E-2</v>
      </c>
      <c r="K2019" s="52">
        <f>IFERROR(_xll.qlIndexFixing(ONIndex1M,I2019,TRUE,_xll.ohTrigger(RecalcTrigger,Trigger1M)),NA())</f>
        <v>1.6127530992111616E-2</v>
      </c>
      <c r="L2019" s="52">
        <f>IFERROR(_xll.qlIndexFixing(Index3M,H2019,TRUE,_xll.ohTrigger(RecalcTrigger,Trigger3M)),NA())</f>
        <v>1.638777427668572E-2</v>
      </c>
      <c r="M2019" s="52">
        <f>IFERROR(_xll.qlIndexFixing(ONIndex3M,I2019,TRUE,_xll.ohTrigger(RecalcTrigger,Trigger3M)),NA())</f>
        <v>1.633850201899989E-2</v>
      </c>
      <c r="N2019" s="52">
        <f>IFERROR(_xll.qlIndexFixing(Index6M,$H2019,TRUE,_xll.ohTrigger(RecalcTrigger,Trigger6M)),NA())</f>
        <v>1.6578832193561589E-2</v>
      </c>
      <c r="O2019" s="52">
        <f>IFERROR(_xll.qlIndexFixing(ONIndex6M,I2019,TRUE,_xll.ohTrigger(RecalcTrigger,Trigger6M)),NA())</f>
        <v>1.6476204422479768E-2</v>
      </c>
      <c r="P2019" s="52">
        <f>IFERROR(_xll.qlIndexFixing(Index1Y,$H2019,TRUE,_xll.ohTrigger(RecalcTrigger,Trigger1Y)),NA())</f>
        <v>1.6899600213622006E-2</v>
      </c>
      <c r="Q2019" s="52">
        <f>IFERROR(_xll.qlIndexFixing(ONIndex1Y,I2019,TRUE,_xll.ohTrigger(RecalcTrigger,Trigger1Y)),NA())</f>
        <v>1.6728370830314532E-2</v>
      </c>
    </row>
    <row r="2020" spans="2:17" x14ac:dyDescent="0.2">
      <c r="B2020" s="46" t="s">
        <v>42</v>
      </c>
      <c r="D2020" s="49">
        <f>_xll.qlCalendarAdvance(Calendar,$D2019,B2020,"f",FALSE)</f>
        <v>53533</v>
      </c>
      <c r="E2020" s="49">
        <f>_xll.qlInterestRateIndexValueDate(IndexON,D2020)</f>
        <v>53533</v>
      </c>
      <c r="F2020" s="52">
        <f>IFERROR(_xll.qlIndexFixing(IndexON,D2020,TRUE,_xll.ohTrigger(RecalcTrigger,TriggerON)),NA())</f>
        <v>1.6101671823225416E-2</v>
      </c>
      <c r="H2020" s="49">
        <f>_xll.qlCalendarAdvance(Calendar,$H2019,B2020,"f",FALSE)</f>
        <v>53533</v>
      </c>
      <c r="I2020" s="49">
        <f>_xll.qlInterestRateIndexValueDate(Index1M,$H2020)</f>
        <v>53535</v>
      </c>
      <c r="J2020" s="52">
        <f>IFERROR(_xll.qlIndexFixing(Index1M,$H2020,TRUE,_xll.ohTrigger(RecalcTrigger,Trigger1M)),NA())</f>
        <v>1.6144964330992495E-2</v>
      </c>
      <c r="K2020" s="52">
        <f>IFERROR(_xll.qlIndexFixing(ONIndex1M,I2020,TRUE,_xll.ohTrigger(RecalcTrigger,Trigger1M)),NA())</f>
        <v>1.6130110750518512E-2</v>
      </c>
      <c r="L2020" s="52">
        <f>IFERROR(_xll.qlIndexFixing(Index3M,H2020,TRUE,_xll.ohTrigger(RecalcTrigger,Trigger3M)),NA())</f>
        <v>1.639016622752482E-2</v>
      </c>
      <c r="M2020" s="52">
        <f>IFERROR(_xll.qlIndexFixing(ONIndex3M,I2020,TRUE,_xll.ohTrigger(RecalcTrigger,Trigger3M)),NA())</f>
        <v>1.6340979112570153E-2</v>
      </c>
      <c r="N2020" s="52">
        <f>IFERROR(_xll.qlIndexFixing(Index6M,$H2020,TRUE,_xll.ohTrigger(RecalcTrigger,Trigger6M)),NA())</f>
        <v>1.6581337507421957E-2</v>
      </c>
      <c r="O2020" s="52">
        <f>IFERROR(_xll.qlIndexFixing(ONIndex6M,I2020,TRUE,_xll.ohTrigger(RecalcTrigger,Trigger6M)),NA())</f>
        <v>1.6479031568357172E-2</v>
      </c>
      <c r="P2020" s="52">
        <f>IFERROR(_xll.qlIndexFixing(Index1Y,$H2020,TRUE,_xll.ohTrigger(RecalcTrigger,Trigger1Y)),NA())</f>
        <v>1.6900620933240698E-2</v>
      </c>
      <c r="Q2020" s="52">
        <f>IFERROR(_xll.qlIndexFixing(ONIndex1Y,I2020,TRUE,_xll.ohTrigger(RecalcTrigger,Trigger1Y)),NA())</f>
        <v>1.6729599422102837E-2</v>
      </c>
    </row>
    <row r="2021" spans="2:17" x14ac:dyDescent="0.2">
      <c r="B2021" s="46" t="s">
        <v>42</v>
      </c>
      <c r="D2021" s="49">
        <f>_xll.qlCalendarAdvance(Calendar,$D2020,B2021,"f",FALSE)</f>
        <v>53540</v>
      </c>
      <c r="E2021" s="49">
        <f>_xll.qlInterestRateIndexValueDate(IndexON,D2021)</f>
        <v>53540</v>
      </c>
      <c r="F2021" s="52">
        <f>IFERROR(_xll.qlIndexFixing(IndexON,D2021,TRUE,_xll.ohTrigger(RecalcTrigger,TriggerON)),NA())</f>
        <v>1.6105076839494359E-2</v>
      </c>
      <c r="H2021" s="49">
        <f>_xll.qlCalendarAdvance(Calendar,$H2020,B2021,"f",FALSE)</f>
        <v>53540</v>
      </c>
      <c r="I2021" s="49">
        <f>_xll.qlInterestRateIndexValueDate(Index1M,$H2021)</f>
        <v>53542</v>
      </c>
      <c r="J2021" s="52">
        <f>IFERROR(_xll.qlIndexFixing(Index1M,$H2021,TRUE,_xll.ohTrigger(RecalcTrigger,Trigger1M)),NA())</f>
        <v>1.6147500964030306E-2</v>
      </c>
      <c r="K2021" s="52">
        <f>IFERROR(_xll.qlIndexFixing(ONIndex1M,I2021,TRUE,_xll.ohTrigger(RecalcTrigger,Trigger1M)),NA())</f>
        <v>1.6132672469035825E-2</v>
      </c>
      <c r="L2021" s="52">
        <f>IFERROR(_xll.qlIndexFixing(Index3M,H2021,TRUE,_xll.ohTrigger(RecalcTrigger,Trigger3M)),NA())</f>
        <v>1.6392542320533127E-2</v>
      </c>
      <c r="M2021" s="52">
        <f>IFERROR(_xll.qlIndexFixing(ONIndex3M,I2021,TRUE,_xll.ohTrigger(RecalcTrigger,Trigger3M)),NA())</f>
        <v>1.6343440698944889E-2</v>
      </c>
      <c r="N2021" s="52">
        <f>IFERROR(_xll.qlIndexFixing(Index6M,$H2021,TRUE,_xll.ohTrigger(RecalcTrigger,Trigger6M)),NA())</f>
        <v>1.658381496763861E-2</v>
      </c>
      <c r="O2021" s="52">
        <f>IFERROR(_xll.qlIndexFixing(ONIndex6M,I2021,TRUE,_xll.ohTrigger(RecalcTrigger,Trigger6M)),NA())</f>
        <v>1.6481832069707991E-2</v>
      </c>
      <c r="P2021" s="52">
        <f>IFERROR(_xll.qlIndexFixing(Index1Y,$H2021,TRUE,_xll.ohTrigger(RecalcTrigger,Trigger1Y)),NA())</f>
        <v>1.6901632453696757E-2</v>
      </c>
      <c r="Q2021" s="52">
        <f>IFERROR(_xll.qlIndexFixing(ONIndex1Y,I2021,TRUE,_xll.ohTrigger(RecalcTrigger,Trigger1Y)),NA())</f>
        <v>1.6730819670165431E-2</v>
      </c>
    </row>
    <row r="2022" spans="2:17" x14ac:dyDescent="0.2">
      <c r="B2022" s="46" t="s">
        <v>42</v>
      </c>
      <c r="D2022" s="49">
        <f>_xll.qlCalendarAdvance(Calendar,$D2021,B2022,"f",FALSE)</f>
        <v>53547</v>
      </c>
      <c r="E2022" s="49">
        <f>_xll.qlInterestRateIndexValueDate(IndexON,D2022)</f>
        <v>53547</v>
      </c>
      <c r="F2022" s="52">
        <f>IFERROR(_xll.qlIndexFixing(IndexON,D2022,TRUE,_xll.ohTrigger(RecalcTrigger,TriggerON)),NA())</f>
        <v>1.6108463166233378E-2</v>
      </c>
      <c r="H2022" s="49">
        <f>_xll.qlCalendarAdvance(Calendar,$H2021,B2022,"f",FALSE)</f>
        <v>53547</v>
      </c>
      <c r="I2022" s="49">
        <f>_xll.qlInterestRateIndexValueDate(Index1M,$H2022)</f>
        <v>53549</v>
      </c>
      <c r="J2022" s="52">
        <f>IFERROR(_xll.qlIndexFixing(Index1M,$H2022,TRUE,_xll.ohTrigger(RecalcTrigger,Trigger1M)),NA())</f>
        <v>1.6150019401414105E-2</v>
      </c>
      <c r="K2022" s="52">
        <f>IFERROR(_xll.qlIndexFixing(ONIndex1M,I2022,TRUE,_xll.ohTrigger(RecalcTrigger,Trigger1M)),NA())</f>
        <v>1.6135216096344607E-2</v>
      </c>
      <c r="L2022" s="52">
        <f>IFERROR(_xll.qlIndexFixing(Index3M,H2022,TRUE,_xll.ohTrigger(RecalcTrigger,Trigger3M)),NA())</f>
        <v>1.6394902508493094E-2</v>
      </c>
      <c r="M2022" s="52">
        <f>IFERROR(_xll.qlIndexFixing(ONIndex3M,I2022,TRUE,_xll.ohTrigger(RecalcTrigger,Trigger3M)),NA())</f>
        <v>1.6345886731281567E-2</v>
      </c>
      <c r="N2022" s="52">
        <f>IFERROR(_xll.qlIndexFixing(Index6M,$H2022,TRUE,_xll.ohTrigger(RecalcTrigger,Trigger6M)),NA())</f>
        <v>1.6586264495643908E-2</v>
      </c>
      <c r="O2022" s="52">
        <f>IFERROR(_xll.qlIndexFixing(ONIndex6M,I2022,TRUE,_xll.ohTrigger(RecalcTrigger,Trigger6M)),NA())</f>
        <v>1.6484605848514633E-2</v>
      </c>
      <c r="P2022" s="52">
        <f>IFERROR(_xll.qlIndexFixing(Index1Y,$H2022,TRUE,_xll.ohTrigger(RecalcTrigger,Trigger1Y)),NA())</f>
        <v>1.690263474707094E-2</v>
      </c>
      <c r="Q2022" s="52">
        <f>IFERROR(_xll.qlIndexFixing(ONIndex1Y,I2022,TRUE,_xll.ohTrigger(RecalcTrigger,Trigger1Y)),NA())</f>
        <v>1.6732031547244119E-2</v>
      </c>
    </row>
    <row r="2023" spans="2:17" x14ac:dyDescent="0.2">
      <c r="B2023" s="46" t="s">
        <v>42</v>
      </c>
      <c r="D2023" s="49">
        <f>_xll.qlCalendarAdvance(Calendar,$D2022,B2023,"f",FALSE)</f>
        <v>53554</v>
      </c>
      <c r="E2023" s="49">
        <f>_xll.qlInterestRateIndexValueDate(IndexON,D2023)</f>
        <v>53554</v>
      </c>
      <c r="F2023" s="52">
        <f>IFERROR(_xll.qlIndexFixing(IndexON,D2023,TRUE,_xll.ohTrigger(RecalcTrigger,TriggerON)),NA())</f>
        <v>1.6111830747487232E-2</v>
      </c>
      <c r="H2023" s="49">
        <f>_xll.qlCalendarAdvance(Calendar,$H2022,B2023,"f",FALSE)</f>
        <v>53554</v>
      </c>
      <c r="I2023" s="49">
        <f>_xll.qlInterestRateIndexValueDate(Index1M,$H2023)</f>
        <v>53556</v>
      </c>
      <c r="J2023" s="52">
        <f>IFERROR(_xll.qlIndexFixing(Index1M,$H2023,TRUE,_xll.ohTrigger(RecalcTrigger,Trigger1M)),NA())</f>
        <v>1.6152519591791415E-2</v>
      </c>
      <c r="K2023" s="52">
        <f>IFERROR(_xll.qlIndexFixing(ONIndex1M,I2023,TRUE,_xll.ohTrigger(RecalcTrigger,Trigger1M)),NA())</f>
        <v>1.6137741581205844E-2</v>
      </c>
      <c r="L2023" s="52">
        <f>IFERROR(_xll.qlIndexFixing(Index3M,H2023,TRUE,_xll.ohTrigger(RecalcTrigger,Trigger3M)),NA())</f>
        <v>1.6397246744186314E-2</v>
      </c>
      <c r="M2023" s="52">
        <f>IFERROR(_xll.qlIndexFixing(ONIndex3M,I2023,TRUE,_xll.ohTrigger(RecalcTrigger,Trigger3M)),NA())</f>
        <v>1.634831716249785E-2</v>
      </c>
      <c r="N2023" s="52">
        <f>IFERROR(_xll.qlIndexFixing(Index6M,$H2023,TRUE,_xll.ohTrigger(RecalcTrigger,Trigger6M)),NA())</f>
        <v>1.6588686012869346E-2</v>
      </c>
      <c r="O2023" s="52">
        <f>IFERROR(_xll.qlIndexFixing(ONIndex6M,I2023,TRUE,_xll.ohTrigger(RecalcTrigger,Trigger6M)),NA())</f>
        <v>1.6487352827239121E-2</v>
      </c>
      <c r="P2023" s="52">
        <f>IFERROR(_xll.qlIndexFixing(Index1Y,$H2023,TRUE,_xll.ohTrigger(RecalcTrigger,Trigger1Y)),NA())</f>
        <v>1.690362778544683E-2</v>
      </c>
      <c r="Q2023" s="52">
        <f>IFERROR(_xll.qlIndexFixing(ONIndex1Y,I2023,TRUE,_xll.ohTrigger(RecalcTrigger,Trigger1Y)),NA())</f>
        <v>1.6733235025760962E-2</v>
      </c>
    </row>
    <row r="2024" spans="2:17" x14ac:dyDescent="0.2">
      <c r="B2024" s="46" t="s">
        <v>42</v>
      </c>
      <c r="D2024" s="49">
        <f>_xll.qlCalendarAdvance(Calendar,$D2023,B2024,"f",FALSE)</f>
        <v>53561</v>
      </c>
      <c r="E2024" s="49">
        <f>_xll.qlInterestRateIndexValueDate(IndexON,D2024)</f>
        <v>53561</v>
      </c>
      <c r="F2024" s="52">
        <f>IFERROR(_xll.qlIndexFixing(IndexON,D2024,TRUE,_xll.ohTrigger(RecalcTrigger,TriggerON)),NA())</f>
        <v>1.6115179528419787E-2</v>
      </c>
      <c r="H2024" s="49">
        <f>_xll.qlCalendarAdvance(Calendar,$H2023,B2024,"f",FALSE)</f>
        <v>53561</v>
      </c>
      <c r="I2024" s="49">
        <f>_xll.qlInterestRateIndexValueDate(Index1M,$H2024)</f>
        <v>53563</v>
      </c>
      <c r="J2024" s="52">
        <f>IFERROR(_xll.qlIndexFixing(Index1M,$H2024,TRUE,_xll.ohTrigger(RecalcTrigger,Trigger1M)),NA())</f>
        <v>1.6155001483832976E-2</v>
      </c>
      <c r="K2024" s="52">
        <f>IFERROR(_xll.qlIndexFixing(ONIndex1M,I2024,TRUE,_xll.ohTrigger(RecalcTrigger,Trigger1M)),NA())</f>
        <v>1.6140248872300589E-2</v>
      </c>
      <c r="L2024" s="52">
        <f>IFERROR(_xll.qlIndexFixing(Index3M,H2024,TRUE,_xll.ohTrigger(RecalcTrigger,Trigger3M)),NA())</f>
        <v>1.6399574980394398E-2</v>
      </c>
      <c r="M2024" s="52">
        <f>IFERROR(_xll.qlIndexFixing(ONIndex3M,I2024,TRUE,_xll.ohTrigger(RecalcTrigger,Trigger3M)),NA())</f>
        <v>1.6350731945591335E-2</v>
      </c>
      <c r="N2024" s="52">
        <f>IFERROR(_xll.qlIndexFixing(Index6M,$H2024,TRUE,_xll.ohTrigger(RecalcTrigger,Trigger6M)),NA())</f>
        <v>1.6591079440749019E-2</v>
      </c>
      <c r="O2024" s="52">
        <f>IFERROR(_xll.qlIndexFixing(ONIndex6M,I2024,TRUE,_xll.ohTrigger(RecalcTrigger,Trigger6M)),NA())</f>
        <v>1.6490072927863864E-2</v>
      </c>
      <c r="P2024" s="52">
        <f>IFERROR(_xll.qlIndexFixing(Index1Y,$H2024,TRUE,_xll.ohTrigger(RecalcTrigger,Trigger1Y)),NA())</f>
        <v>1.6904611540905397E-2</v>
      </c>
      <c r="Q2024" s="52">
        <f>IFERROR(_xll.qlIndexFixing(ONIndex1Y,I2024,TRUE,_xll.ohTrigger(RecalcTrigger,Trigger1Y)),NA())</f>
        <v>1.6734430078457763E-2</v>
      </c>
    </row>
    <row r="2025" spans="2:17" x14ac:dyDescent="0.2">
      <c r="B2025" s="46" t="s">
        <v>42</v>
      </c>
      <c r="D2025" s="49">
        <f>_xll.qlCalendarAdvance(Calendar,$D2024,B2025,"f",FALSE)</f>
        <v>53568</v>
      </c>
      <c r="E2025" s="49">
        <f>_xll.qlInterestRateIndexValueDate(IndexON,D2025)</f>
        <v>53568</v>
      </c>
      <c r="F2025" s="52">
        <f>IFERROR(_xll.qlIndexFixing(IndexON,D2025,TRUE,_xll.ohTrigger(RecalcTrigger,TriggerON)),NA())</f>
        <v>1.6118509453235674E-2</v>
      </c>
      <c r="H2025" s="49">
        <f>_xll.qlCalendarAdvance(Calendar,$H2024,B2025,"f",FALSE)</f>
        <v>53568</v>
      </c>
      <c r="I2025" s="49">
        <f>_xll.qlInterestRateIndexValueDate(Index1M,$H2025)</f>
        <v>53570</v>
      </c>
      <c r="J2025" s="52">
        <f>IFERROR(_xll.qlIndexFixing(Index1M,$H2025,TRUE,_xll.ohTrigger(RecalcTrigger,Trigger1M)),NA())</f>
        <v>1.6155854297564037E-2</v>
      </c>
      <c r="K2025" s="52">
        <f>IFERROR(_xll.qlIndexFixing(ONIndex1M,I2025,TRUE,_xll.ohTrigger(RecalcTrigger,Trigger1M)),NA())</f>
        <v>1.6142737918469763E-2</v>
      </c>
      <c r="L2025" s="52">
        <f>IFERROR(_xll.qlIndexFixing(Index3M,H2025,TRUE,_xll.ohTrigger(RecalcTrigger,Trigger3M)),NA())</f>
        <v>1.6400281434625328E-2</v>
      </c>
      <c r="M2025" s="52">
        <f>IFERROR(_xll.qlIndexFixing(ONIndex3M,I2025,TRUE,_xll.ohTrigger(RecalcTrigger,Trigger3M)),NA())</f>
        <v>1.6353131033639556E-2</v>
      </c>
      <c r="N2025" s="52">
        <f>IFERROR(_xll.qlIndexFixing(Index6M,$H2025,TRUE,_xll.ohTrigger(RecalcTrigger,Trigger6M)),NA())</f>
        <v>1.6591281790537024E-2</v>
      </c>
      <c r="O2025" s="52">
        <f>IFERROR(_xll.qlIndexFixing(ONIndex6M,I2025,TRUE,_xll.ohTrigger(RecalcTrigger,Trigger6M)),NA())</f>
        <v>1.6492766072850884E-2</v>
      </c>
      <c r="P2025" s="52">
        <f>IFERROR(_xll.qlIndexFixing(Index1Y,$H2025,TRUE,_xll.ohTrigger(RecalcTrigger,Trigger1Y)),NA())</f>
        <v>1.6904211402688375E-2</v>
      </c>
      <c r="Q2025" s="52">
        <f>IFERROR(_xll.qlIndexFixing(ONIndex1Y,I2025,TRUE,_xll.ohTrigger(RecalcTrigger,Trigger1Y)),NA())</f>
        <v>1.6735616677756582E-2</v>
      </c>
    </row>
    <row r="2026" spans="2:17" x14ac:dyDescent="0.2">
      <c r="B2026" s="46" t="s">
        <v>42</v>
      </c>
      <c r="D2026" s="49">
        <f>_xll.qlCalendarAdvance(Calendar,$D2025,B2026,"f",FALSE)</f>
        <v>53575</v>
      </c>
      <c r="E2026" s="49">
        <f>_xll.qlInterestRateIndexValueDate(IndexON,D2026)</f>
        <v>53575</v>
      </c>
      <c r="F2026" s="52">
        <f>IFERROR(_xll.qlIndexFixing(IndexON,D2026,TRUE,_xll.ohTrigger(RecalcTrigger,TriggerON)),NA())</f>
        <v>1.6121820466619141E-2</v>
      </c>
      <c r="H2026" s="49">
        <f>_xll.qlCalendarAdvance(Calendar,$H2025,B2026,"f",FALSE)</f>
        <v>53575</v>
      </c>
      <c r="I2026" s="49">
        <f>_xll.qlInterestRateIndexValueDate(Index1M,$H2026)</f>
        <v>53577</v>
      </c>
      <c r="J2026" s="52">
        <f>IFERROR(_xll.qlIndexFixing(Index1M,$H2026,TRUE,_xll.ohTrigger(RecalcTrigger,Trigger1M)),NA())</f>
        <v>1.6159910167532487E-2</v>
      </c>
      <c r="K2026" s="52">
        <f>IFERROR(_xll.qlIndexFixing(ONIndex1M,I2026,TRUE,_xll.ohTrigger(RecalcTrigger,Trigger1M)),NA())</f>
        <v>1.6145208668474353E-2</v>
      </c>
      <c r="L2026" s="52">
        <f>IFERROR(_xll.qlIndexFixing(Index3M,H2026,TRUE,_xll.ohTrigger(RecalcTrigger,Trigger3M)),NA())</f>
        <v>1.6402580691528001E-2</v>
      </c>
      <c r="M2026" s="52">
        <f>IFERROR(_xll.qlIndexFixing(ONIndex3M,I2026,TRUE,_xll.ohTrigger(RecalcTrigger,Trigger3M)),NA())</f>
        <v>1.635551437948024E-2</v>
      </c>
      <c r="N2026" s="52">
        <f>IFERROR(_xll.qlIndexFixing(Index6M,$H2026,TRUE,_xll.ohTrigger(RecalcTrigger,Trigger6M)),NA())</f>
        <v>1.6593626549659356E-2</v>
      </c>
      <c r="O2026" s="52">
        <f>IFERROR(_xll.qlIndexFixing(ONIndex6M,I2026,TRUE,_xll.ohTrigger(RecalcTrigger,Trigger6M)),NA())</f>
        <v>1.6495432184102654E-2</v>
      </c>
      <c r="P2026" s="52">
        <f>IFERROR(_xll.qlIndexFixing(Index1Y,$H2026,TRUE,_xll.ohTrigger(RecalcTrigger,Trigger1Y)),NA())</f>
        <v>1.6906551091401847E-2</v>
      </c>
      <c r="Q2026" s="52">
        <f>IFERROR(_xll.qlIndexFixing(ONIndex1Y,I2026,TRUE,_xll.ohTrigger(RecalcTrigger,Trigger1Y)),NA())</f>
        <v>1.6736794796399224E-2</v>
      </c>
    </row>
    <row r="2027" spans="2:17" x14ac:dyDescent="0.2">
      <c r="B2027" s="46" t="s">
        <v>42</v>
      </c>
      <c r="D2027" s="49">
        <f>_xll.qlCalendarAdvance(Calendar,$D2026,B2027,"f",FALSE)</f>
        <v>53582</v>
      </c>
      <c r="E2027" s="49">
        <f>_xll.qlInterestRateIndexValueDate(IndexON,D2027)</f>
        <v>53582</v>
      </c>
      <c r="F2027" s="52">
        <f>IFERROR(_xll.qlIndexFixing(IndexON,D2027,TRUE,_xll.ohTrigger(RecalcTrigger,TriggerON)),NA())</f>
        <v>1.6125112513254436E-2</v>
      </c>
      <c r="H2027" s="49">
        <f>_xll.qlCalendarAdvance(Calendar,$H2026,B2027,"f",FALSE)</f>
        <v>53582</v>
      </c>
      <c r="I2027" s="49">
        <f>_xll.qlInterestRateIndexValueDate(Index1M,$H2027)</f>
        <v>53584</v>
      </c>
      <c r="J2027" s="52">
        <f>IFERROR(_xll.qlIndexFixing(Index1M,$H2027,TRUE,_xll.ohTrigger(RecalcTrigger,Trigger1M)),NA())</f>
        <v>1.6162336856513863E-2</v>
      </c>
      <c r="K2027" s="52">
        <f>IFERROR(_xll.qlIndexFixing(ONIndex1M,I2027,TRUE,_xll.ohTrigger(RecalcTrigger,Trigger1M)),NA())</f>
        <v>1.6147661070835539E-2</v>
      </c>
      <c r="L2027" s="52">
        <f>IFERROR(_xll.qlIndexFixing(Index3M,H2027,TRUE,_xll.ohTrigger(RecalcTrigger,Trigger3M)),NA())</f>
        <v>1.6404863819568911E-2</v>
      </c>
      <c r="M2027" s="52">
        <f>IFERROR(_xll.qlIndexFixing(ONIndex3M,I2027,TRUE,_xll.ohTrigger(RecalcTrigger,Trigger3M)),NA())</f>
        <v>1.6357881936430729E-2</v>
      </c>
      <c r="N2027" s="52">
        <f>IFERROR(_xll.qlIndexFixing(Index6M,$H2027,TRUE,_xll.ohTrigger(RecalcTrigger,Trigger6M)),NA())</f>
        <v>1.6595943011323611E-2</v>
      </c>
      <c r="O2027" s="52">
        <f>IFERROR(_xll.qlIndexFixing(ONIndex6M,I2027,TRUE,_xll.ohTrigger(RecalcTrigger,Trigger6M)),NA())</f>
        <v>1.6498071184001262E-2</v>
      </c>
      <c r="P2027" s="52">
        <f>IFERROR(_xll.qlIndexFixing(Index1Y,$H2027,TRUE,_xll.ohTrigger(RecalcTrigger,Trigger1Y)),NA())</f>
        <v>1.6907506830604505E-2</v>
      </c>
      <c r="Q2027" s="52">
        <f>IFERROR(_xll.qlIndexFixing(ONIndex1Y,I2027,TRUE,_xll.ohTrigger(RecalcTrigger,Trigger1Y)),NA())</f>
        <v>1.6737964406807748E-2</v>
      </c>
    </row>
    <row r="2028" spans="2:17" x14ac:dyDescent="0.2">
      <c r="B2028" s="46" t="s">
        <v>42</v>
      </c>
      <c r="D2028" s="49">
        <f>_xll.qlCalendarAdvance(Calendar,$D2027,B2028,"f",FALSE)</f>
        <v>53589</v>
      </c>
      <c r="E2028" s="49">
        <f>_xll.qlInterestRateIndexValueDate(IndexON,D2028)</f>
        <v>53589</v>
      </c>
      <c r="F2028" s="52">
        <f>IFERROR(_xll.qlIndexFixing(IndexON,D2028,TRUE,_xll.ohTrigger(RecalcTrigger,TriggerON)),NA())</f>
        <v>1.6128385537506063E-2</v>
      </c>
      <c r="H2028" s="49">
        <f>_xll.qlCalendarAdvance(Calendar,$H2027,B2028,"f",FALSE)</f>
        <v>53589</v>
      </c>
      <c r="I2028" s="49">
        <f>_xll.qlInterestRateIndexValueDate(Index1M,$H2028)</f>
        <v>53591</v>
      </c>
      <c r="J2028" s="52">
        <f>IFERROR(_xll.qlIndexFixing(Index1M,$H2028,TRUE,_xll.ohTrigger(RecalcTrigger,Trigger1M)),NA())</f>
        <v>1.616474504179086E-2</v>
      </c>
      <c r="K2028" s="52">
        <f>IFERROR(_xll.qlIndexFixing(ONIndex1M,I2028,TRUE,_xll.ohTrigger(RecalcTrigger,Trigger1M)),NA())</f>
        <v>1.6150095074554116E-2</v>
      </c>
      <c r="L2028" s="52">
        <f>IFERROR(_xll.qlIndexFixing(Index3M,H2028,TRUE,_xll.ohTrigger(RecalcTrigger,Trigger3M)),NA())</f>
        <v>1.6407130771540109E-2</v>
      </c>
      <c r="M2028" s="52">
        <f>IFERROR(_xll.qlIndexFixing(ONIndex3M,I2028,TRUE,_xll.ohTrigger(RecalcTrigger,Trigger3M)),NA())</f>
        <v>1.6360233657168877E-2</v>
      </c>
      <c r="N2028" s="52">
        <f>IFERROR(_xll.qlIndexFixing(Index6M,$H2028,TRUE,_xll.ohTrigger(RecalcTrigger,Trigger6M)),NA())</f>
        <v>1.6598231096982673E-2</v>
      </c>
      <c r="O2028" s="52">
        <f>IFERROR(_xll.qlIndexFixing(ONIndex6M,I2028,TRUE,_xll.ohTrigger(RecalcTrigger,Trigger6M)),NA())</f>
        <v>1.6500682994609051E-2</v>
      </c>
      <c r="P2028" s="52">
        <f>IFERROR(_xll.qlIndexFixing(Index1Y,$H2028,TRUE,_xll.ohTrigger(RecalcTrigger,Trigger1Y)),NA())</f>
        <v>1.6908453175220689E-2</v>
      </c>
      <c r="Q2028" s="52">
        <f>IFERROR(_xll.qlIndexFixing(ONIndex1Y,I2028,TRUE,_xll.ohTrigger(RecalcTrigger,Trigger1Y)),NA())</f>
        <v>1.673912548172396E-2</v>
      </c>
    </row>
    <row r="2029" spans="2:17" x14ac:dyDescent="0.2">
      <c r="B2029" s="46" t="s">
        <v>42</v>
      </c>
      <c r="D2029" s="49">
        <f>_xll.qlCalendarAdvance(Calendar,$D2028,B2029,"f",FALSE)</f>
        <v>53596</v>
      </c>
      <c r="E2029" s="49">
        <f>_xll.qlInterestRateIndexValueDate(IndexON,D2029)</f>
        <v>53596</v>
      </c>
      <c r="F2029" s="52">
        <f>IFERROR(_xll.qlIndexFixing(IndexON,D2029,TRUE,_xll.ohTrigger(RecalcTrigger,TriggerON)),NA())</f>
        <v>1.6131639484058269E-2</v>
      </c>
      <c r="H2029" s="49">
        <f>_xll.qlCalendarAdvance(Calendar,$H2028,B2029,"f",FALSE)</f>
        <v>53596</v>
      </c>
      <c r="I2029" s="49">
        <f>_xll.qlInterestRateIndexValueDate(Index1M,$H2029)</f>
        <v>53598</v>
      </c>
      <c r="J2029" s="52">
        <f>IFERROR(_xll.qlIndexFixing(Index1M,$H2029,TRUE,_xll.ohTrigger(RecalcTrigger,Trigger1M)),NA())</f>
        <v>1.6168198264519391E-2</v>
      </c>
      <c r="K2029" s="52">
        <f>IFERROR(_xll.qlIndexFixing(ONIndex1M,I2029,TRUE,_xll.ohTrigger(RecalcTrigger,Trigger1M)),NA())</f>
        <v>1.6152510628311134E-2</v>
      </c>
      <c r="L2029" s="52">
        <f>IFERROR(_xll.qlIndexFixing(Index3M,H2029,TRUE,_xll.ohTrigger(RecalcTrigger,Trigger3M)),NA())</f>
        <v>1.6410974516563887E-2</v>
      </c>
      <c r="M2029" s="52">
        <f>IFERROR(_xll.qlIndexFixing(ONIndex3M,I2029,TRUE,_xll.ohTrigger(RecalcTrigger,Trigger3M)),NA())</f>
        <v>1.6362569495012025E-2</v>
      </c>
      <c r="N2029" s="52">
        <f>IFERROR(_xll.qlIndexFixing(Index6M,$H2029,TRUE,_xll.ohTrigger(RecalcTrigger,Trigger6M)),NA())</f>
        <v>1.660102392673268E-2</v>
      </c>
      <c r="O2029" s="52">
        <f>IFERROR(_xll.qlIndexFixing(ONIndex6M,I2029,TRUE,_xll.ohTrigger(RecalcTrigger,Trigger6M)),NA())</f>
        <v>1.6503267538228172E-2</v>
      </c>
      <c r="P2029" s="52">
        <f>IFERROR(_xll.qlIndexFixing(Index1Y,$H2029,TRUE,_xll.ohTrigger(RecalcTrigger,Trigger1Y)),NA())</f>
        <v>1.6909390097333117E-2</v>
      </c>
      <c r="Q2029" s="52">
        <f>IFERROR(_xll.qlIndexFixing(ONIndex1Y,I2029,TRUE,_xll.ohTrigger(RecalcTrigger,Trigger1Y)),NA())</f>
        <v>1.6740277993489983E-2</v>
      </c>
    </row>
    <row r="2030" spans="2:17" x14ac:dyDescent="0.2">
      <c r="B2030" s="46" t="s">
        <v>42</v>
      </c>
      <c r="D2030" s="49">
        <f>_xll.qlCalendarAdvance(Calendar,$D2029,B2030,"f",FALSE)</f>
        <v>53603</v>
      </c>
      <c r="E2030" s="49">
        <f>_xll.qlInterestRateIndexValueDate(IndexON,D2030)</f>
        <v>53603</v>
      </c>
      <c r="F2030" s="52">
        <f>IFERROR(_xll.qlIndexFixing(IndexON,D2030,TRUE,_xll.ohTrigger(RecalcTrigger,TriggerON)),NA())</f>
        <v>1.6134874297515367E-2</v>
      </c>
      <c r="H2030" s="49">
        <f>_xll.qlCalendarAdvance(Calendar,$H2029,B2030,"f",FALSE)</f>
        <v>53603</v>
      </c>
      <c r="I2030" s="49">
        <f>_xll.qlInterestRateIndexValueDate(Index1M,$H2030)</f>
        <v>53605</v>
      </c>
      <c r="J2030" s="52">
        <f>IFERROR(_xll.qlIndexFixing(Index1M,$H2030,TRUE,_xll.ohTrigger(RecalcTrigger,Trigger1M)),NA())</f>
        <v>1.6169505695886311E-2</v>
      </c>
      <c r="K2030" s="52">
        <f>IFERROR(_xll.qlIndexFixing(ONIndex1M,I2030,TRUE,_xll.ohTrigger(RecalcTrigger,Trigger1M)),NA())</f>
        <v>1.6154907680787645E-2</v>
      </c>
      <c r="L2030" s="52">
        <f>IFERROR(_xll.qlIndexFixing(Index3M,H2030,TRUE,_xll.ohTrigger(RecalcTrigger,Trigger3M)),NA())</f>
        <v>1.6413205764302798E-2</v>
      </c>
      <c r="M2030" s="52">
        <f>IFERROR(_xll.qlIndexFixing(ONIndex3M,I2030,TRUE,_xll.ohTrigger(RecalcTrigger,Trigger3M)),NA())</f>
        <v>1.6364889402717964E-2</v>
      </c>
      <c r="N2030" s="52">
        <f>IFERROR(_xll.qlIndexFixing(Index6M,$H2030,TRUE,_xll.ohTrigger(RecalcTrigger,Trigger6M)),NA())</f>
        <v>1.6603253061803495E-2</v>
      </c>
      <c r="O2030" s="52">
        <f>IFERROR(_xll.qlIndexFixing(ONIndex6M,I2030,TRUE,_xll.ohTrigger(RecalcTrigger,Trigger6M)),NA())</f>
        <v>1.6505824737080843E-2</v>
      </c>
      <c r="P2030" s="52">
        <f>IFERROR(_xll.qlIndexFixing(Index1Y,$H2030,TRUE,_xll.ohTrigger(RecalcTrigger,Trigger1Y)),NA())</f>
        <v>1.6910317569025151E-2</v>
      </c>
      <c r="Q2030" s="52">
        <f>IFERROR(_xll.qlIndexFixing(ONIndex1Y,I2030,TRUE,_xll.ohTrigger(RecalcTrigger,Trigger1Y)),NA())</f>
        <v>1.6741421915007493E-2</v>
      </c>
    </row>
    <row r="2031" spans="2:17" x14ac:dyDescent="0.2">
      <c r="B2031" s="46" t="s">
        <v>42</v>
      </c>
      <c r="D2031" s="49">
        <f>_xll.qlCalendarAdvance(Calendar,$D2030,B2031,"f",FALSE)</f>
        <v>53610</v>
      </c>
      <c r="E2031" s="49">
        <f>_xll.qlInterestRateIndexValueDate(IndexON,D2031)</f>
        <v>53610</v>
      </c>
      <c r="F2031" s="52">
        <f>IFERROR(_xll.qlIndexFixing(IndexON,D2031,TRUE,_xll.ohTrigger(RecalcTrigger,TriggerON)),NA())</f>
        <v>1.6138089922321797E-2</v>
      </c>
      <c r="H2031" s="49">
        <f>_xll.qlCalendarAdvance(Calendar,$H2030,B2031,"f",FALSE)</f>
        <v>53610</v>
      </c>
      <c r="I2031" s="49">
        <f>_xll.qlInterestRateIndexValueDate(Index1M,$H2031)</f>
        <v>53612</v>
      </c>
      <c r="J2031" s="52">
        <f>IFERROR(_xll.qlIndexFixing(Index1M,$H2031,TRUE,_xll.ohTrigger(RecalcTrigger,Trigger1M)),NA())</f>
        <v>1.6171858062020456E-2</v>
      </c>
      <c r="K2031" s="52">
        <f>IFERROR(_xll.qlIndexFixing(ONIndex1M,I2031,TRUE,_xll.ohTrigger(RecalcTrigger,Trigger1M)),NA())</f>
        <v>1.6157286180664698E-2</v>
      </c>
      <c r="L2031" s="52">
        <f>IFERROR(_xll.qlIndexFixing(Index3M,H2031,TRUE,_xll.ohTrigger(RecalcTrigger,Trigger3M)),NA())</f>
        <v>1.6415420682035425E-2</v>
      </c>
      <c r="M2031" s="52">
        <f>IFERROR(_xll.qlIndexFixing(ONIndex3M,I2031,TRUE,_xll.ohTrigger(RecalcTrigger,Trigger3M)),NA())</f>
        <v>1.6367193333284291E-2</v>
      </c>
      <c r="N2031" s="52">
        <f>IFERROR(_xll.qlIndexFixing(Index6M,$H2031,TRUE,_xll.ohTrigger(RecalcTrigger,Trigger6M)),NA())</f>
        <v>1.6607568906302161E-2</v>
      </c>
      <c r="O2031" s="52">
        <f>IFERROR(_xll.qlIndexFixing(ONIndex6M,I2031,TRUE,_xll.ohTrigger(RecalcTrigger,Trigger6M)),NA())</f>
        <v>1.6508354513309342E-2</v>
      </c>
      <c r="P2031" s="52">
        <f>IFERROR(_xll.qlIndexFixing(Index1Y,$H2031,TRUE,_xll.ohTrigger(RecalcTrigger,Trigger1Y)),NA())</f>
        <v>1.6911235562379945E-2</v>
      </c>
      <c r="Q2031" s="52">
        <f>IFERROR(_xll.qlIndexFixing(ONIndex1Y,I2031,TRUE,_xll.ohTrigger(RecalcTrigger,Trigger1Y)),NA())</f>
        <v>1.6742557218618614E-2</v>
      </c>
    </row>
    <row r="2032" spans="2:17" x14ac:dyDescent="0.2">
      <c r="B2032" s="46" t="s">
        <v>42</v>
      </c>
      <c r="D2032" s="49">
        <f>_xll.qlCalendarAdvance(Calendar,$D2031,B2032,"f",FALSE)</f>
        <v>53617</v>
      </c>
      <c r="E2032" s="49">
        <f>_xll.qlInterestRateIndexValueDate(IndexON,D2032)</f>
        <v>53617</v>
      </c>
      <c r="F2032" s="52">
        <f>IFERROR(_xll.qlIndexFixing(IndexON,D2032,TRUE,_xll.ohTrigger(RecalcTrigger,TriggerON)),NA())</f>
        <v>1.6141286303161806E-2</v>
      </c>
      <c r="H2032" s="49">
        <f>_xll.qlCalendarAdvance(Calendar,$H2031,B2032,"f",FALSE)</f>
        <v>53617</v>
      </c>
      <c r="I2032" s="49">
        <f>_xll.qlInterestRateIndexValueDate(Index1M,$H2032)</f>
        <v>53619</v>
      </c>
      <c r="J2032" s="52">
        <f>IFERROR(_xll.qlIndexFixing(Index1M,$H2032,TRUE,_xll.ohTrigger(RecalcTrigger,Trigger1M)),NA())</f>
        <v>1.6174191719097068E-2</v>
      </c>
      <c r="K2032" s="52">
        <f>IFERROR(_xll.qlIndexFixing(ONIndex1M,I2032,TRUE,_xll.ohTrigger(RecalcTrigger,Trigger1M)),NA())</f>
        <v>1.6159646076783218E-2</v>
      </c>
      <c r="L2032" s="52">
        <f>IFERROR(_xll.qlIndexFixing(Index3M,H2032,TRUE,_xll.ohTrigger(RecalcTrigger,Trigger3M)),NA())</f>
        <v>1.6417619222546771E-2</v>
      </c>
      <c r="M2032" s="52">
        <f>IFERROR(_xll.qlIndexFixing(ONIndex3M,I2032,TRUE,_xll.ohTrigger(RecalcTrigger,Trigger3M)),NA())</f>
        <v>1.6369481240108286E-2</v>
      </c>
      <c r="N2032" s="52">
        <f>IFERROR(_xll.qlIndexFixing(Index6M,$H2032,TRUE,_xll.ohTrigger(RecalcTrigger,Trigger6M)),NA())</f>
        <v>1.6607625397740321E-2</v>
      </c>
      <c r="O2032" s="52">
        <f>IFERROR(_xll.qlIndexFixing(ONIndex6M,I2032,TRUE,_xll.ohTrigger(RecalcTrigger,Trigger6M)),NA())</f>
        <v>1.651085678905595E-2</v>
      </c>
      <c r="P2032" s="52">
        <f>IFERROR(_xll.qlIndexFixing(Index1Y,$H2032,TRUE,_xll.ohTrigger(RecalcTrigger,Trigger1Y)),NA())</f>
        <v>1.6912144049480861E-2</v>
      </c>
      <c r="Q2032" s="52">
        <f>IFERROR(_xll.qlIndexFixing(ONIndex1Y,I2032,TRUE,_xll.ohTrigger(RecalcTrigger,Trigger1Y)),NA())</f>
        <v>1.674368387690528E-2</v>
      </c>
    </row>
    <row r="2033" spans="2:17" x14ac:dyDescent="0.2">
      <c r="B2033" s="46" t="s">
        <v>42</v>
      </c>
      <c r="D2033" s="49">
        <f>_xll.qlCalendarAdvance(Calendar,$D2032,B2033,"f",FALSE)</f>
        <v>53624</v>
      </c>
      <c r="E2033" s="49">
        <f>_xll.qlInterestRateIndexValueDate(IndexON,D2033)</f>
        <v>53624</v>
      </c>
      <c r="F2033" s="52">
        <f>IFERROR(_xll.qlIndexFixing(IndexON,D2033,TRUE,_xll.ohTrigger(RecalcTrigger,TriggerON)),NA())</f>
        <v>1.6144463384639707E-2</v>
      </c>
      <c r="H2033" s="49">
        <f>_xll.qlCalendarAdvance(Calendar,$H2032,B2033,"f",FALSE)</f>
        <v>53624</v>
      </c>
      <c r="I2033" s="49">
        <f>_xll.qlInterestRateIndexValueDate(Index1M,$H2033)</f>
        <v>53626</v>
      </c>
      <c r="J2033" s="52">
        <f>IFERROR(_xll.qlIndexFixing(Index1M,$H2033,TRUE,_xll.ohTrigger(RecalcTrigger,Trigger1M)),NA())</f>
        <v>1.6176506615771417E-2</v>
      </c>
      <c r="K2033" s="52">
        <f>IFERROR(_xll.qlIndexFixing(ONIndex1M,I2033,TRUE,_xll.ohTrigger(RecalcTrigger,Trigger1M)),NA())</f>
        <v>1.6161987317824256E-2</v>
      </c>
      <c r="L2033" s="52">
        <f>IFERROR(_xll.qlIndexFixing(Index3M,H2033,TRUE,_xll.ohTrigger(RecalcTrigger,Trigger3M)),NA())</f>
        <v>1.6419801338618437E-2</v>
      </c>
      <c r="M2033" s="52">
        <f>IFERROR(_xll.qlIndexFixing(ONIndex3M,I2033,TRUE,_xll.ohTrigger(RecalcTrigger,Trigger3M)),NA())</f>
        <v>1.6371753075707929E-2</v>
      </c>
      <c r="N2033" s="52">
        <f>IFERROR(_xll.qlIndexFixing(Index6M,$H2033,TRUE,_xll.ohTrigger(RecalcTrigger,Trigger6M)),NA())</f>
        <v>1.6609768441512213E-2</v>
      </c>
      <c r="O2033" s="52">
        <f>IFERROR(_xll.qlIndexFixing(ONIndex6M,I2033,TRUE,_xll.ohTrigger(RecalcTrigger,Trigger6M)),NA())</f>
        <v>1.6513331486542882E-2</v>
      </c>
      <c r="P2033" s="52">
        <f>IFERROR(_xll.qlIndexFixing(Index1Y,$H2033,TRUE,_xll.ohTrigger(RecalcTrigger,Trigger1Y)),NA())</f>
        <v>1.6913043002411702E-2</v>
      </c>
      <c r="Q2033" s="52">
        <f>IFERROR(_xll.qlIndexFixing(ONIndex1Y,I2033,TRUE,_xll.ohTrigger(RecalcTrigger,Trigger1Y)),NA())</f>
        <v>1.6744801862609293E-2</v>
      </c>
    </row>
    <row r="2034" spans="2:17" x14ac:dyDescent="0.2">
      <c r="B2034" s="46" t="s">
        <v>42</v>
      </c>
      <c r="D2034" s="49">
        <f>_xll.qlCalendarAdvance(Calendar,$D2033,B2034,"f",FALSE)</f>
        <v>53631</v>
      </c>
      <c r="E2034" s="49">
        <f>_xll.qlInterestRateIndexValueDate(IndexON,D2034)</f>
        <v>53631</v>
      </c>
      <c r="F2034" s="52">
        <f>IFERROR(_xll.qlIndexFixing(IndexON,D2034,TRUE,_xll.ohTrigger(RecalcTrigger,TriggerON)),NA())</f>
        <v>1.6147621111199939E-2</v>
      </c>
      <c r="H2034" s="49">
        <f>_xll.qlCalendarAdvance(Calendar,$H2033,B2034,"f",FALSE)</f>
        <v>53631</v>
      </c>
      <c r="I2034" s="49">
        <f>_xll.qlInterestRateIndexValueDate(Index1M,$H2034)</f>
        <v>53633</v>
      </c>
      <c r="J2034" s="52">
        <f>IFERROR(_xll.qlIndexFixing(Index1M,$H2034,TRUE,_xll.ohTrigger(RecalcTrigger,Trigger1M)),NA())</f>
        <v>1.617880270070908E-2</v>
      </c>
      <c r="K2034" s="52">
        <f>IFERROR(_xll.qlIndexFixing(ONIndex1M,I2034,TRUE,_xll.ohTrigger(RecalcTrigger,Trigger1M)),NA())</f>
        <v>1.6164309852548797E-2</v>
      </c>
      <c r="L2034" s="52">
        <f>IFERROR(_xll.qlIndexFixing(Index3M,H2034,TRUE,_xll.ohTrigger(RecalcTrigger,Trigger3M)),NA())</f>
        <v>1.6421966983034577E-2</v>
      </c>
      <c r="M2034" s="52">
        <f>IFERROR(_xll.qlIndexFixing(ONIndex3M,I2034,TRUE,_xll.ohTrigger(RecalcTrigger,Trigger3M)),NA())</f>
        <v>1.6374008793320627E-2</v>
      </c>
      <c r="N2034" s="52">
        <f>IFERROR(_xll.qlIndexFixing(Index6M,$H2034,TRUE,_xll.ohTrigger(RecalcTrigger,Trigger6M)),NA())</f>
        <v>1.6611359316295652E-2</v>
      </c>
      <c r="O2034" s="52">
        <f>IFERROR(_xll.qlIndexFixing(ONIndex6M,I2034,TRUE,_xll.ohTrigger(RecalcTrigger,Trigger6M)),NA())</f>
        <v>1.6515778527992353E-2</v>
      </c>
      <c r="P2034" s="52">
        <f>IFERROR(_xll.qlIndexFixing(Index1Y,$H2034,TRUE,_xll.ohTrigger(RecalcTrigger,Trigger1Y)),NA())</f>
        <v>1.6913932393256271E-2</v>
      </c>
      <c r="Q2034" s="52">
        <f>IFERROR(_xll.qlIndexFixing(ONIndex1Y,I2034,TRUE,_xll.ohTrigger(RecalcTrigger,Trigger1Y)),NA())</f>
        <v>1.6745911148232651E-2</v>
      </c>
    </row>
    <row r="2035" spans="2:17" x14ac:dyDescent="0.2">
      <c r="B2035" s="46" t="s">
        <v>42</v>
      </c>
      <c r="D2035" s="49">
        <f>_xll.qlCalendarAdvance(Calendar,$D2034,B2035,"f",FALSE)</f>
        <v>53638</v>
      </c>
      <c r="E2035" s="49">
        <f>_xll.qlInterestRateIndexValueDate(IndexON,D2035)</f>
        <v>53638</v>
      </c>
      <c r="F2035" s="52">
        <f>IFERROR(_xll.qlIndexFixing(IndexON,D2035,TRUE,_xll.ohTrigger(RecalcTrigger,TriggerON)),NA())</f>
        <v>1.6150759427446815E-2</v>
      </c>
      <c r="H2035" s="49">
        <f>_xll.qlCalendarAdvance(Calendar,$H2034,B2035,"f",FALSE)</f>
        <v>53638</v>
      </c>
      <c r="I2035" s="49">
        <f>_xll.qlInterestRateIndexValueDate(Index1M,$H2035)</f>
        <v>53640</v>
      </c>
      <c r="J2035" s="52">
        <f>IFERROR(_xll.qlIndexFixing(Index1M,$H2035,TRUE,_xll.ohTrigger(RecalcTrigger,Trigger1M)),NA())</f>
        <v>1.6181079922562749E-2</v>
      </c>
      <c r="K2035" s="52">
        <f>IFERROR(_xll.qlIndexFixing(ONIndex1M,I2035,TRUE,_xll.ohTrigger(RecalcTrigger,Trigger1M)),NA())</f>
        <v>1.6166613629797766E-2</v>
      </c>
      <c r="L2035" s="52">
        <f>IFERROR(_xll.qlIndexFixing(Index3M,H2035,TRUE,_xll.ohTrigger(RecalcTrigger,Trigger3M)),NA())</f>
        <v>1.6424116108580186E-2</v>
      </c>
      <c r="M2035" s="52">
        <f>IFERROR(_xll.qlIndexFixing(ONIndex3M,I2035,TRUE,_xll.ohTrigger(RecalcTrigger,Trigger3M)),NA())</f>
        <v>1.6376248346023914E-2</v>
      </c>
      <c r="N2035" s="52">
        <f>IFERROR(_xll.qlIndexFixing(Index6M,$H2035,TRUE,_xll.ohTrigger(RecalcTrigger,Trigger6M)),NA())</f>
        <v>1.6613446570671622E-2</v>
      </c>
      <c r="O2035" s="52">
        <f>IFERROR(_xll.qlIndexFixing(ONIndex6M,I2035,TRUE,_xll.ohTrigger(RecalcTrigger,Trigger6M)),NA())</f>
        <v>1.6518197835706516E-2</v>
      </c>
      <c r="P2035" s="52">
        <f>IFERROR(_xll.qlIndexFixing(Index1Y,$H2035,TRUE,_xll.ohTrigger(RecalcTrigger,Trigger1Y)),NA())</f>
        <v>1.6914812194098367E-2</v>
      </c>
      <c r="Q2035" s="52">
        <f>IFERROR(_xll.qlIndexFixing(ONIndex1Y,I2035,TRUE,_xll.ohTrigger(RecalcTrigger,Trigger1Y)),NA())</f>
        <v>1.6747011706357284E-2</v>
      </c>
    </row>
    <row r="2036" spans="2:17" x14ac:dyDescent="0.2">
      <c r="B2036" s="46" t="s">
        <v>42</v>
      </c>
      <c r="D2036" s="49">
        <f>_xll.qlCalendarAdvance(Calendar,$D2035,B2036,"f",FALSE)</f>
        <v>53645</v>
      </c>
      <c r="E2036" s="49">
        <f>_xll.qlInterestRateIndexValueDate(IndexON,D2036)</f>
        <v>53645</v>
      </c>
      <c r="F2036" s="52">
        <f>IFERROR(_xll.qlIndexFixing(IndexON,D2036,TRUE,_xll.ohTrigger(RecalcTrigger,TriggerON)),NA())</f>
        <v>1.6153878278064582E-2</v>
      </c>
      <c r="H2036" s="49">
        <f>_xll.qlCalendarAdvance(Calendar,$H2035,B2036,"f",FALSE)</f>
        <v>53645</v>
      </c>
      <c r="I2036" s="49">
        <f>_xll.qlInterestRateIndexValueDate(Index1M,$H2036)</f>
        <v>53647</v>
      </c>
      <c r="J2036" s="52">
        <f>IFERROR(_xll.qlIndexFixing(Index1M,$H2036,TRUE,_xll.ohTrigger(RecalcTrigger,Trigger1M)),NA())</f>
        <v>1.6183338229997995E-2</v>
      </c>
      <c r="K2036" s="52">
        <f>IFERROR(_xll.qlIndexFixing(ONIndex1M,I2036,TRUE,_xll.ohTrigger(RecalcTrigger,Trigger1M)),NA())</f>
        <v>1.6168898598172277E-2</v>
      </c>
      <c r="L2036" s="52">
        <f>IFERROR(_xll.qlIndexFixing(Index3M,H2036,TRUE,_xll.ohTrigger(RecalcTrigger,Trigger3M)),NA())</f>
        <v>1.642624866803602E-2</v>
      </c>
      <c r="M2036" s="52">
        <f>IFERROR(_xll.qlIndexFixing(ONIndex3M,I2036,TRUE,_xll.ohTrigger(RecalcTrigger,Trigger3M)),NA())</f>
        <v>1.6378471686655516E-2</v>
      </c>
      <c r="N2036" s="52">
        <f>IFERROR(_xll.qlIndexFixing(Index6M,$H2036,TRUE,_xll.ohTrigger(RecalcTrigger,Trigger6M)),NA())</f>
        <v>1.6615504820698169E-2</v>
      </c>
      <c r="O2036" s="52">
        <f>IFERROR(_xll.qlIndexFixing(ONIndex6M,I2036,TRUE,_xll.ohTrigger(RecalcTrigger,Trigger6M)),NA())</f>
        <v>1.6520589331667779E-2</v>
      </c>
      <c r="P2036" s="52">
        <f>IFERROR(_xll.qlIndexFixing(Index1Y,$H2036,TRUE,_xll.ohTrigger(RecalcTrigger,Trigger1Y)),NA())</f>
        <v>1.6915682377022231E-2</v>
      </c>
      <c r="Q2036" s="52">
        <f>IFERROR(_xll.qlIndexFixing(ONIndex1Y,I2036,TRUE,_xll.ohTrigger(RecalcTrigger,Trigger1Y)),NA())</f>
        <v>1.6748103509405254E-2</v>
      </c>
    </row>
    <row r="2037" spans="2:17" x14ac:dyDescent="0.2">
      <c r="B2037" s="46" t="s">
        <v>42</v>
      </c>
      <c r="D2037" s="49">
        <f>_xll.qlCalendarAdvance(Calendar,$D2036,B2037,"f",FALSE)</f>
        <v>53652</v>
      </c>
      <c r="E2037" s="49">
        <f>_xll.qlInterestRateIndexValueDate(IndexON,D2037)</f>
        <v>53652</v>
      </c>
      <c r="F2037" s="52">
        <f>IFERROR(_xll.qlIndexFixing(IndexON,D2037,TRUE,_xll.ohTrigger(RecalcTrigger,TriggerON)),NA())</f>
        <v>1.615697760749768E-2</v>
      </c>
      <c r="H2037" s="49">
        <f>_xll.qlCalendarAdvance(Calendar,$H2036,B2037,"f",FALSE)</f>
        <v>53652</v>
      </c>
      <c r="I2037" s="49">
        <f>_xll.qlInterestRateIndexValueDate(Index1M,$H2037)</f>
        <v>53654</v>
      </c>
      <c r="J2037" s="52">
        <f>IFERROR(_xll.qlIndexFixing(Index1M,$H2037,TRUE,_xll.ohTrigger(RecalcTrigger,Trigger1M)),NA())</f>
        <v>1.6185577571672671E-2</v>
      </c>
      <c r="K2037" s="52">
        <f>IFERROR(_xll.qlIndexFixing(ONIndex1M,I2037,TRUE,_xll.ohTrigger(RecalcTrigger,Trigger1M)),NA())</f>
        <v>1.6171164706433316E-2</v>
      </c>
      <c r="L2037" s="52">
        <f>IFERROR(_xll.qlIndexFixing(Index3M,H2037,TRUE,_xll.ohTrigger(RecalcTrigger,Trigger3M)),NA())</f>
        <v>1.6428364614187077E-2</v>
      </c>
      <c r="M2037" s="52">
        <f>IFERROR(_xll.qlIndexFixing(ONIndex3M,I2037,TRUE,_xll.ohTrigger(RecalcTrigger,Trigger3M)),NA())</f>
        <v>1.6380678768372903E-2</v>
      </c>
      <c r="N2037" s="52">
        <f>IFERROR(_xll.qlIndexFixing(Index6M,$H2037,TRUE,_xll.ohTrigger(RecalcTrigger,Trigger6M)),NA())</f>
        <v>1.6617533987834367E-2</v>
      </c>
      <c r="O2037" s="52">
        <f>IFERROR(_xll.qlIndexFixing(ONIndex6M,I2037,TRUE,_xll.ohTrigger(RecalcTrigger,Trigger6M)),NA())</f>
        <v>1.6522952938098356E-2</v>
      </c>
      <c r="P2037" s="52">
        <f>IFERROR(_xll.qlIndexFixing(Index1Y,$H2037,TRUE,_xll.ohTrigger(RecalcTrigger,Trigger1Y)),NA())</f>
        <v>1.6916542914111883E-2</v>
      </c>
      <c r="Q2037" s="52">
        <f>IFERROR(_xll.qlIndexFixing(ONIndex1Y,I2037,TRUE,_xll.ohTrigger(RecalcTrigger,Trigger1Y)),NA())</f>
        <v>1.6749186530278237E-2</v>
      </c>
    </row>
    <row r="2038" spans="2:17" x14ac:dyDescent="0.2">
      <c r="B2038" s="46" t="s">
        <v>42</v>
      </c>
      <c r="D2038" s="49">
        <f>_xll.qlCalendarAdvance(Calendar,$D2037,B2038,"f",FALSE)</f>
        <v>53659</v>
      </c>
      <c r="E2038" s="49">
        <f>_xll.qlInterestRateIndexValueDate(IndexON,D2038)</f>
        <v>53659</v>
      </c>
      <c r="F2038" s="52">
        <f>IFERROR(_xll.qlIndexFixing(IndexON,D2038,TRUE,_xll.ohTrigger(RecalcTrigger,TriggerON)),NA())</f>
        <v>1.6160057360510294E-2</v>
      </c>
      <c r="H2038" s="49">
        <f>_xll.qlCalendarAdvance(Calendar,$H2037,B2038,"f",FALSE)</f>
        <v>53659</v>
      </c>
      <c r="I2038" s="49">
        <f>_xll.qlInterestRateIndexValueDate(Index1M,$H2038)</f>
        <v>53661</v>
      </c>
      <c r="J2038" s="52">
        <f>IFERROR(_xll.qlIndexFixing(Index1M,$H2038,TRUE,_xll.ohTrigger(RecalcTrigger,Trigger1M)),NA())</f>
        <v>1.6187797896249769E-2</v>
      </c>
      <c r="K2038" s="52">
        <f>IFERROR(_xll.qlIndexFixing(ONIndex1M,I2038,TRUE,_xll.ohTrigger(RecalcTrigger,Trigger1M)),NA())</f>
        <v>1.6173411903421808E-2</v>
      </c>
      <c r="L2038" s="52">
        <f>IFERROR(_xll.qlIndexFixing(Index3M,H2038,TRUE,_xll.ohTrigger(RecalcTrigger,Trigger3M)),NA())</f>
        <v>1.6428378815159128E-2</v>
      </c>
      <c r="M2038" s="52">
        <f>IFERROR(_xll.qlIndexFixing(ONIndex3M,I2038,TRUE,_xll.ohTrigger(RecalcTrigger,Trigger3M)),NA())</f>
        <v>1.6382869544253609E-2</v>
      </c>
      <c r="N2038" s="52">
        <f>IFERROR(_xll.qlIndexFixing(Index6M,$H2038,TRUE,_xll.ohTrigger(RecalcTrigger,Trigger6M)),NA())</f>
        <v>1.6620049276596122E-2</v>
      </c>
      <c r="O2038" s="52">
        <f>IFERROR(_xll.qlIndexFixing(ONIndex6M,I2038,TRUE,_xll.ohTrigger(RecalcTrigger,Trigger6M)),NA())</f>
        <v>1.6525288577460273E-2</v>
      </c>
      <c r="P2038" s="52">
        <f>IFERROR(_xll.qlIndexFixing(Index1Y,$H2038,TRUE,_xll.ohTrigger(RecalcTrigger,Trigger1Y)),NA())</f>
        <v>1.6916044729658544E-2</v>
      </c>
      <c r="Q2038" s="52">
        <f>IFERROR(_xll.qlIndexFixing(ONIndex1Y,I2038,TRUE,_xll.ohTrigger(RecalcTrigger,Trigger1Y)),NA())</f>
        <v>1.6750260741318357E-2</v>
      </c>
    </row>
    <row r="2039" spans="2:17" x14ac:dyDescent="0.2">
      <c r="B2039" s="46" t="s">
        <v>42</v>
      </c>
      <c r="D2039" s="49">
        <f>_xll.qlCalendarAdvance(Calendar,$D2038,B2039,"f",FALSE)</f>
        <v>53666</v>
      </c>
      <c r="E2039" s="49">
        <f>_xll.qlInterestRateIndexValueDate(IndexON,D2039)</f>
        <v>53666</v>
      </c>
      <c r="F2039" s="52">
        <f>IFERROR(_xll.qlIndexFixing(IndexON,D2039,TRUE,_xll.ohTrigger(RecalcTrigger,TriggerON)),NA())</f>
        <v>1.6163117481227118E-2</v>
      </c>
      <c r="H2039" s="49">
        <f>_xll.qlCalendarAdvance(Calendar,$H2038,B2039,"f",FALSE)</f>
        <v>53666</v>
      </c>
      <c r="I2039" s="49">
        <f>_xll.qlInterestRateIndexValueDate(Index1M,$H2039)</f>
        <v>53668</v>
      </c>
      <c r="J2039" s="52">
        <f>IFERROR(_xll.qlIndexFixing(Index1M,$H2039,TRUE,_xll.ohTrigger(RecalcTrigger,Trigger1M)),NA())</f>
        <v>1.6189999152389715E-2</v>
      </c>
      <c r="K2039" s="52">
        <f>IFERROR(_xll.qlIndexFixing(ONIndex1M,I2039,TRUE,_xll.ohTrigger(RecalcTrigger,Trigger1M)),NA())</f>
        <v>1.6175640137738867E-2</v>
      </c>
      <c r="L2039" s="52">
        <f>IFERROR(_xll.qlIndexFixing(Index3M,H2039,TRUE,_xll.ohTrigger(RecalcTrigger,Trigger3M)),NA())</f>
        <v>1.6430465820812756E-2</v>
      </c>
      <c r="M2039" s="52">
        <f>IFERROR(_xll.qlIndexFixing(ONIndex3M,I2039,TRUE,_xll.ohTrigger(RecalcTrigger,Trigger3M)),NA())</f>
        <v>1.6385043967055424E-2</v>
      </c>
      <c r="N2039" s="52">
        <f>IFERROR(_xll.qlIndexFixing(Index6M,$H2039,TRUE,_xll.ohTrigger(RecalcTrigger,Trigger6M)),NA())</f>
        <v>1.6622018017056889E-2</v>
      </c>
      <c r="O2039" s="52">
        <f>IFERROR(_xll.qlIndexFixing(ONIndex6M,I2039,TRUE,_xll.ohTrigger(RecalcTrigger,Trigger6M)),NA())</f>
        <v>1.6527596171656E-2</v>
      </c>
      <c r="P2039" s="52">
        <f>IFERROR(_xll.qlIndexFixing(Index1Y,$H2039,TRUE,_xll.ohTrigger(RecalcTrigger,Trigger1Y)),NA())</f>
        <v>1.6918234939127894E-2</v>
      </c>
      <c r="Q2039" s="52">
        <f>IFERROR(_xll.qlIndexFixing(ONIndex1Y,I2039,TRUE,_xll.ohTrigger(RecalcTrigger,Trigger1Y)),NA())</f>
        <v>1.6751326115187481E-2</v>
      </c>
    </row>
    <row r="2040" spans="2:17" x14ac:dyDescent="0.2">
      <c r="B2040" s="46" t="s">
        <v>42</v>
      </c>
      <c r="D2040" s="49">
        <f>_xll.qlCalendarAdvance(Calendar,$D2039,B2040,"f",FALSE)</f>
        <v>53673</v>
      </c>
      <c r="E2040" s="49">
        <f>_xll.qlInterestRateIndexValueDate(IndexON,D2040)</f>
        <v>53673</v>
      </c>
      <c r="F2040" s="52">
        <f>IFERROR(_xll.qlIndexFixing(IndexON,D2040,TRUE,_xll.ohTrigger(RecalcTrigger,TriggerON)),NA())</f>
        <v>1.6166157914812018E-2</v>
      </c>
      <c r="H2040" s="49">
        <f>_xll.qlCalendarAdvance(Calendar,$H2039,B2040,"f",FALSE)</f>
        <v>53673</v>
      </c>
      <c r="I2040" s="49">
        <f>_xll.qlInterestRateIndexValueDate(Index1M,$H2040)</f>
        <v>53675</v>
      </c>
      <c r="J2040" s="52">
        <f>IFERROR(_xll.qlIndexFixing(Index1M,$H2040,TRUE,_xll.ohTrigger(RecalcTrigger,Trigger1M)),NA())</f>
        <v>1.6192181288750353E-2</v>
      </c>
      <c r="K2040" s="52">
        <f>IFERROR(_xll.qlIndexFixing(ONIndex1M,I2040,TRUE,_xll.ohTrigger(RecalcTrigger,Trigger1M)),NA())</f>
        <v>1.6177849358225416E-2</v>
      </c>
      <c r="L2040" s="52">
        <f>IFERROR(_xll.qlIndexFixing(Index3M,H2040,TRUE,_xll.ohTrigger(RecalcTrigger,Trigger3M)),NA())</f>
        <v>1.6432536088005101E-2</v>
      </c>
      <c r="M2040" s="52">
        <f>IFERROR(_xll.qlIndexFixing(ONIndex3M,I2040,TRUE,_xll.ohTrigger(RecalcTrigger,Trigger3M)),NA())</f>
        <v>1.6387201989935818E-2</v>
      </c>
      <c r="N2040" s="52">
        <f>IFERROR(_xll.qlIndexFixing(Index6M,$H2040,TRUE,_xll.ohTrigger(RecalcTrigger,Trigger6M)),NA())</f>
        <v>1.6623957432068775E-2</v>
      </c>
      <c r="O2040" s="52">
        <f>IFERROR(_xll.qlIndexFixing(ONIndex6M,I2040,TRUE,_xll.ohTrigger(RecalcTrigger,Trigger6M)),NA())</f>
        <v>1.652987564298769E-2</v>
      </c>
      <c r="P2040" s="52">
        <f>IFERROR(_xll.qlIndexFixing(Index1Y,$H2040,TRUE,_xll.ohTrigger(RecalcTrigger,Trigger1Y)),NA())</f>
        <v>1.6919066371223819E-2</v>
      </c>
      <c r="Q2040" s="52">
        <f>IFERROR(_xll.qlIndexFixing(ONIndex1Y,I2040,TRUE,_xll.ohTrigger(RecalcTrigger,Trigger1Y)),NA())</f>
        <v>1.6752382624307671E-2</v>
      </c>
    </row>
    <row r="2041" spans="2:17" x14ac:dyDescent="0.2">
      <c r="B2041" s="46" t="s">
        <v>42</v>
      </c>
      <c r="D2041" s="49">
        <f>_xll.qlCalendarAdvance(Calendar,$D2040,B2041,"f",FALSE)</f>
        <v>53680</v>
      </c>
      <c r="E2041" s="49">
        <f>_xll.qlInterestRateIndexValueDate(IndexON,D2041)</f>
        <v>53680</v>
      </c>
      <c r="F2041" s="52">
        <f>IFERROR(_xll.qlIndexFixing(IndexON,D2041,TRUE,_xll.ohTrigger(RecalcTrigger,TriggerON)),NA())</f>
        <v>1.6169178605389689E-2</v>
      </c>
      <c r="H2041" s="49">
        <f>_xll.qlCalendarAdvance(Calendar,$H2040,B2041,"f",FALSE)</f>
        <v>53680</v>
      </c>
      <c r="I2041" s="49">
        <f>_xll.qlInterestRateIndexValueDate(Index1M,$H2041)</f>
        <v>53682</v>
      </c>
      <c r="J2041" s="52">
        <f>IFERROR(_xll.qlIndexFixing(Index1M,$H2041,TRUE,_xll.ohTrigger(RecalcTrigger,Trigger1M)),NA())</f>
        <v>1.6194344253992108E-2</v>
      </c>
      <c r="K2041" s="52">
        <f>IFERROR(_xll.qlIndexFixing(ONIndex1M,I2041,TRUE,_xll.ohTrigger(RecalcTrigger,Trigger1M)),NA())</f>
        <v>1.6180661763254278E-2</v>
      </c>
      <c r="L2041" s="52">
        <f>IFERROR(_xll.qlIndexFixing(Index3M,H2041,TRUE,_xll.ohTrigger(RecalcTrigger,Trigger3M)),NA())</f>
        <v>1.6434589569531255E-2</v>
      </c>
      <c r="M2041" s="52">
        <f>IFERROR(_xll.qlIndexFixing(ONIndex3M,I2041,TRUE,_xll.ohTrigger(RecalcTrigger,Trigger3M)),NA())</f>
        <v>1.6389952417181775E-2</v>
      </c>
      <c r="N2041" s="52">
        <f>IFERROR(_xll.qlIndexFixing(Index6M,$H2041,TRUE,_xll.ohTrigger(RecalcTrigger,Trigger6M)),NA())</f>
        <v>1.662586744309328E-2</v>
      </c>
      <c r="O2041" s="52">
        <f>IFERROR(_xll.qlIndexFixing(ONIndex6M,I2041,TRUE,_xll.ohTrigger(RecalcTrigger,Trigger6M)),NA())</f>
        <v>1.6532764943306688E-2</v>
      </c>
      <c r="P2041" s="52">
        <f>IFERROR(_xll.qlIndexFixing(Index1Y,$H2041,TRUE,_xll.ohTrigger(RecalcTrigger,Trigger1Y)),NA())</f>
        <v>1.6919888045824439E-2</v>
      </c>
      <c r="Q2041" s="52">
        <f>IFERROR(_xll.qlIndexFixing(ONIndex1Y,I2041,TRUE,_xll.ohTrigger(RecalcTrigger,Trigger1Y)),NA())</f>
        <v>1.6753727923779493E-2</v>
      </c>
    </row>
    <row r="2042" spans="2:17" x14ac:dyDescent="0.2">
      <c r="B2042" s="46" t="s">
        <v>42</v>
      </c>
      <c r="D2042" s="49">
        <f>_xll.qlCalendarAdvance(Calendar,$D2041,B2042,"f",FALSE)</f>
        <v>53688</v>
      </c>
      <c r="E2042" s="49">
        <f>_xll.qlInterestRateIndexValueDate(IndexON,D2042)</f>
        <v>53688</v>
      </c>
      <c r="F2042" s="52">
        <f>IFERROR(_xll.qlIndexFixing(IndexON,D2042,TRUE,_xll.ohTrigger(RecalcTrigger,TriggerON)),NA())</f>
        <v>1.6172606577216087E-2</v>
      </c>
      <c r="H2042" s="49">
        <f>_xll.qlCalendarAdvance(Calendar,$H2041,B2042,"f",FALSE)</f>
        <v>53688</v>
      </c>
      <c r="I2042" s="49">
        <f>_xll.qlInterestRateIndexValueDate(Index1M,$H2042)</f>
        <v>53692</v>
      </c>
      <c r="J2042" s="52">
        <f>IFERROR(_xll.qlIndexFixing(Index1M,$H2042,TRUE,_xll.ohTrigger(RecalcTrigger,Trigger1M)),NA())</f>
        <v>1.6197400846537629E-2</v>
      </c>
      <c r="K2042" s="52">
        <f>IFERROR(_xll.qlIndexFixing(ONIndex1M,I2042,TRUE,_xll.ohTrigger(RecalcTrigger,Trigger1M)),NA())</f>
        <v>1.6182827331059357E-2</v>
      </c>
      <c r="L2042" s="52">
        <f>IFERROR(_xll.qlIndexFixing(Index3M,H2042,TRUE,_xll.ohTrigger(RecalcTrigger,Trigger3M)),NA())</f>
        <v>1.6436460677257632E-2</v>
      </c>
      <c r="M2042" s="52">
        <f>IFERROR(_xll.qlIndexFixing(ONIndex3M,I2042,TRUE,_xll.ohTrigger(RecalcTrigger,Trigger3M)),NA())</f>
        <v>1.6392072778108613E-2</v>
      </c>
      <c r="N2042" s="52">
        <f>IFERROR(_xll.qlIndexFixing(Index6M,$H2042,TRUE,_xll.ohTrigger(RecalcTrigger,Trigger6M)),NA())</f>
        <v>1.6627025539352119E-2</v>
      </c>
      <c r="O2042" s="52">
        <f>IFERROR(_xll.qlIndexFixing(ONIndex6M,I2042,TRUE,_xll.ohTrigger(RecalcTrigger,Trigger6M)),NA())</f>
        <v>1.6534979841731356E-2</v>
      </c>
      <c r="P2042" s="52">
        <f>IFERROR(_xll.qlIndexFixing(Index1Y,$H2042,TRUE,_xll.ohTrigger(RecalcTrigger,Trigger1Y)),NA())</f>
        <v>1.6920151559563178E-2</v>
      </c>
      <c r="Q2042" s="52">
        <f>IFERROR(_xll.qlIndexFixing(ONIndex1Y,I2042,TRUE,_xll.ohTrigger(RecalcTrigger,Trigger1Y)),NA())</f>
        <v>1.6754764068069861E-2</v>
      </c>
    </row>
    <row r="2043" spans="2:17" x14ac:dyDescent="0.2">
      <c r="B2043" s="46" t="s">
        <v>42</v>
      </c>
      <c r="D2043" s="49">
        <f>_xll.qlCalendarAdvance(Calendar,$D2042,B2043,"f",FALSE)</f>
        <v>53695</v>
      </c>
      <c r="E2043" s="49">
        <f>_xll.qlInterestRateIndexValueDate(IndexON,D2043)</f>
        <v>53695</v>
      </c>
      <c r="F2043" s="52">
        <f>IFERROR(_xll.qlIndexFixing(IndexON,D2043,TRUE,_xll.ohTrigger(RecalcTrigger,TriggerON)),NA())</f>
        <v>1.6175584775144358E-2</v>
      </c>
      <c r="H2043" s="49">
        <f>_xll.qlCalendarAdvance(Calendar,$H2042,B2043,"f",FALSE)</f>
        <v>53695</v>
      </c>
      <c r="I2043" s="49">
        <f>_xll.qlInterestRateIndexValueDate(Index1M,$H2043)</f>
        <v>53699</v>
      </c>
      <c r="J2043" s="52">
        <f>IFERROR(_xll.qlIndexFixing(Index1M,$H2043,TRUE,_xll.ohTrigger(RecalcTrigger,Trigger1M)),NA())</f>
        <v>1.6199517039611307E-2</v>
      </c>
      <c r="K2043" s="52">
        <f>IFERROR(_xll.qlIndexFixing(ONIndex1M,I2043,TRUE,_xll.ohTrigger(RecalcTrigger,Trigger1M)),NA())</f>
        <v>1.6184668266303603E-2</v>
      </c>
      <c r="L2043" s="52">
        <f>IFERROR(_xll.qlIndexFixing(Index3M,H2043,TRUE,_xll.ohTrigger(RecalcTrigger,Trigger3M)),NA())</f>
        <v>1.644002177355703E-2</v>
      </c>
      <c r="M2043" s="52">
        <f>IFERROR(_xll.qlIndexFixing(ONIndex3M,I2043,TRUE,_xll.ohTrigger(RecalcTrigger,Trigger3M)),NA())</f>
        <v>1.6393877056035677E-2</v>
      </c>
      <c r="N2043" s="52">
        <f>IFERROR(_xll.qlIndexFixing(Index6M,$H2043,TRUE,_xll.ohTrigger(RecalcTrigger,Trigger6M)),NA())</f>
        <v>1.6630383142020595E-2</v>
      </c>
      <c r="O2043" s="52">
        <f>IFERROR(_xll.qlIndexFixing(ONIndex6M,I2043,TRUE,_xll.ohTrigger(RecalcTrigger,Trigger6M)),NA())</f>
        <v>1.6536855741966505E-2</v>
      </c>
      <c r="P2043" s="52">
        <f>IFERROR(_xll.qlIndexFixing(Index1Y,$H2043,TRUE,_xll.ohTrigger(RecalcTrigger,Trigger1Y)),NA())</f>
        <v>1.6920950786731569E-2</v>
      </c>
      <c r="Q2043" s="52">
        <f>IFERROR(_xll.qlIndexFixing(ONIndex1Y,I2043,TRUE,_xll.ohTrigger(RecalcTrigger,Trigger1Y)),NA())</f>
        <v>1.6755645065664737E-2</v>
      </c>
    </row>
    <row r="2044" spans="2:17" x14ac:dyDescent="0.2">
      <c r="B2044" s="46" t="s">
        <v>42</v>
      </c>
      <c r="D2044" s="49">
        <f>_xll.qlCalendarAdvance(Calendar,$D2043,B2044,"f",FALSE)</f>
        <v>53702</v>
      </c>
      <c r="E2044" s="49">
        <f>_xll.qlInterestRateIndexValueDate(IndexON,D2044)</f>
        <v>53702</v>
      </c>
      <c r="F2044" s="52">
        <f>IFERROR(_xll.qlIndexFixing(IndexON,D2044,TRUE,_xll.ohTrigger(RecalcTrigger,TriggerON)),NA())</f>
        <v>1.6178543055884731E-2</v>
      </c>
      <c r="H2044" s="49">
        <f>_xll.qlCalendarAdvance(Calendar,$H2043,B2044,"f",FALSE)</f>
        <v>53702</v>
      </c>
      <c r="I2044" s="49">
        <f>_xll.qlInterestRateIndexValueDate(Index1M,$H2044)</f>
        <v>53706</v>
      </c>
      <c r="J2044" s="52">
        <f>IFERROR(_xll.qlIndexFixing(Index1M,$H2044,TRUE,_xll.ohTrigger(RecalcTrigger,Trigger1M)),NA())</f>
        <v>1.6201613885552059E-2</v>
      </c>
      <c r="K2044" s="52">
        <f>IFERROR(_xll.qlIndexFixing(ONIndex1M,I2044,TRUE,_xll.ohTrigger(RecalcTrigger,Trigger1M)),NA())</f>
        <v>1.6186798169037786E-2</v>
      </c>
      <c r="L2044" s="52">
        <f>IFERROR(_xll.qlIndexFixing(Index3M,H2044,TRUE,_xll.ohTrigger(RecalcTrigger,Trigger3M)),NA())</f>
        <v>1.6442530346593782E-2</v>
      </c>
      <c r="M2044" s="52">
        <f>IFERROR(_xll.qlIndexFixing(ONIndex3M,I2044,TRUE,_xll.ohTrigger(RecalcTrigger,Trigger3M)),NA())</f>
        <v>1.6395966635824877E-2</v>
      </c>
      <c r="N2044" s="52">
        <f>IFERROR(_xll.qlIndexFixing(Index6M,$H2044,TRUE,_xll.ohTrigger(RecalcTrigger,Trigger6M)),NA())</f>
        <v>1.6632191743132109E-2</v>
      </c>
      <c r="O2044" s="52">
        <f>IFERROR(_xll.qlIndexFixing(ONIndex6M,I2044,TRUE,_xll.ohTrigger(RecalcTrigger,Trigger6M)),NA())</f>
        <v>1.6539017875478734E-2</v>
      </c>
      <c r="P2044" s="52">
        <f>IFERROR(_xll.qlIndexFixing(Index1Y,$H2044,TRUE,_xll.ohTrigger(RecalcTrigger,Trigger1Y)),NA())</f>
        <v>1.6921740165600031E-2</v>
      </c>
      <c r="Q2044" s="52">
        <f>IFERROR(_xll.qlIndexFixing(ONIndex1Y,I2044,TRUE,_xll.ohTrigger(RecalcTrigger,Trigger1Y)),NA())</f>
        <v>1.6756664558075229E-2</v>
      </c>
    </row>
    <row r="2045" spans="2:17" x14ac:dyDescent="0.2">
      <c r="B2045" s="46" t="s">
        <v>42</v>
      </c>
      <c r="D2045" s="49">
        <f>_xll.qlCalendarAdvance(Calendar,$D2044,B2045,"f",FALSE)</f>
        <v>53709</v>
      </c>
      <c r="E2045" s="49">
        <f>_xll.qlInterestRateIndexValueDate(IndexON,D2045)</f>
        <v>53709</v>
      </c>
      <c r="F2045" s="52">
        <f>IFERROR(_xll.qlIndexFixing(IndexON,D2045,TRUE,_xll.ohTrigger(RecalcTrigger,TriggerON)),NA())</f>
        <v>1.6181481364361261E-2</v>
      </c>
      <c r="H2045" s="49">
        <f>_xll.qlCalendarAdvance(Calendar,$H2044,B2045,"f",FALSE)</f>
        <v>53709</v>
      </c>
      <c r="I2045" s="49">
        <f>_xll.qlInterestRateIndexValueDate(Index1M,$H2045)</f>
        <v>53713</v>
      </c>
      <c r="J2045" s="52">
        <f>IFERROR(_xll.qlIndexFixing(Index1M,$H2045,TRUE,_xll.ohTrigger(RecalcTrigger,Trigger1M)),NA())</f>
        <v>1.620369133300999E-2</v>
      </c>
      <c r="K2045" s="52">
        <f>IFERROR(_xll.qlIndexFixing(ONIndex1M,I2045,TRUE,_xll.ohTrigger(RecalcTrigger,Trigger1M)),NA())</f>
        <v>1.6188908794232404E-2</v>
      </c>
      <c r="L2045" s="52">
        <f>IFERROR(_xll.qlIndexFixing(Index3M,H2045,TRUE,_xll.ohTrigger(RecalcTrigger,Trigger3M)),NA())</f>
        <v>1.6443993661848705E-2</v>
      </c>
      <c r="M2045" s="52">
        <f>IFERROR(_xll.qlIndexFixing(ONIndex3M,I2045,TRUE,_xll.ohTrigger(RecalcTrigger,Trigger3M)),NA())</f>
        <v>1.6398039573886081E-2</v>
      </c>
      <c r="N2045" s="52">
        <f>IFERROR(_xll.qlIndexFixing(Index6M,$H2045,TRUE,_xll.ohTrigger(RecalcTrigger,Trigger6M)),NA())</f>
        <v>1.6633970592452259E-2</v>
      </c>
      <c r="O2045" s="52">
        <f>IFERROR(_xll.qlIndexFixing(ONIndex6M,I2045,TRUE,_xll.ohTrigger(RecalcTrigger,Trigger6M)),NA())</f>
        <v>1.6541151485967021E-2</v>
      </c>
      <c r="P2045" s="52">
        <f>IFERROR(_xll.qlIndexFixing(Index1Y,$H2045,TRUE,_xll.ohTrigger(RecalcTrigger,Trigger1Y)),NA())</f>
        <v>1.692251966825796E-2</v>
      </c>
      <c r="Q2045" s="52">
        <f>IFERROR(_xll.qlIndexFixing(ONIndex1Y,I2045,TRUE,_xll.ohTrigger(RecalcTrigger,Trigger1Y)),NA())</f>
        <v>1.6757675044729581E-2</v>
      </c>
    </row>
    <row r="2046" spans="2:17" x14ac:dyDescent="0.2">
      <c r="B2046" s="46" t="s">
        <v>42</v>
      </c>
      <c r="D2046" s="49">
        <f>_xll.qlCalendarAdvance(Calendar,$D2045,B2046,"f",FALSE)</f>
        <v>53716</v>
      </c>
      <c r="E2046" s="49">
        <f>_xll.qlInterestRateIndexValueDate(IndexON,D2046)</f>
        <v>53716</v>
      </c>
      <c r="F2046" s="52">
        <f>IFERROR(_xll.qlIndexFixing(IndexON,D2046,TRUE,_xll.ohTrigger(RecalcTrigger,TriggerON)),NA())</f>
        <v>1.618439964477858E-2</v>
      </c>
      <c r="H2046" s="49">
        <f>_xll.qlCalendarAdvance(Calendar,$H2045,B2046,"f",FALSE)</f>
        <v>53716</v>
      </c>
      <c r="I2046" s="49">
        <f>_xll.qlInterestRateIndexValueDate(Index1M,$H2046)</f>
        <v>53720</v>
      </c>
      <c r="J2046" s="52">
        <f>IFERROR(_xll.qlIndexFixing(Index1M,$H2046,TRUE,_xll.ohTrigger(RecalcTrigger,Trigger1M)),NA())</f>
        <v>1.6205749330655838E-2</v>
      </c>
      <c r="K2046" s="52">
        <f>IFERROR(_xll.qlIndexFixing(ONIndex1M,I2046,TRUE,_xll.ohTrigger(RecalcTrigger,Trigger1M)),NA())</f>
        <v>1.6191000090648444E-2</v>
      </c>
      <c r="L2046" s="52">
        <f>IFERROR(_xll.qlIndexFixing(Index3M,H2046,TRUE,_xll.ohTrigger(RecalcTrigger,Trigger3M)),NA())</f>
        <v>1.6445954060500027E-2</v>
      </c>
      <c r="M2046" s="52">
        <f>IFERROR(_xll.qlIndexFixing(ONIndex3M,I2046,TRUE,_xll.ohTrigger(RecalcTrigger,Trigger3M)),NA())</f>
        <v>1.6400095823376759E-2</v>
      </c>
      <c r="N2046" s="52">
        <f>IFERROR(_xll.qlIndexFixing(Index6M,$H2046,TRUE,_xll.ohTrigger(RecalcTrigger,Trigger6M)),NA())</f>
        <v>1.6635719611446508E-2</v>
      </c>
      <c r="O2046" s="52">
        <f>IFERROR(_xll.qlIndexFixing(ONIndex6M,I2046,TRUE,_xll.ohTrigger(RecalcTrigger,Trigger6M)),NA())</f>
        <v>1.6543256495733516E-2</v>
      </c>
      <c r="P2046" s="52">
        <f>IFERROR(_xll.qlIndexFixing(Index1Y,$H2046,TRUE,_xll.ohTrigger(RecalcTrigger,Trigger1Y)),NA())</f>
        <v>1.6923289266794091E-2</v>
      </c>
      <c r="Q2046" s="52">
        <f>IFERROR(_xll.qlIndexFixing(ONIndex1Y,I2046,TRUE,_xll.ohTrigger(RecalcTrigger,Trigger1Y)),NA())</f>
        <v>1.6758676498529468E-2</v>
      </c>
    </row>
    <row r="2047" spans="2:17" x14ac:dyDescent="0.2">
      <c r="B2047" s="46" t="s">
        <v>42</v>
      </c>
      <c r="D2047" s="49">
        <f>_xll.qlCalendarAdvance(Calendar,$D2046,B2047,"f",FALSE)</f>
        <v>53723</v>
      </c>
      <c r="E2047" s="49">
        <f>_xll.qlInterestRateIndexValueDate(IndexON,D2047)</f>
        <v>53723</v>
      </c>
      <c r="F2047" s="52">
        <f>IFERROR(_xll.qlIndexFixing(IndexON,D2047,TRUE,_xll.ohTrigger(RecalcTrigger,TriggerON)),NA())</f>
        <v>1.6187297841900872E-2</v>
      </c>
      <c r="H2047" s="49">
        <f>_xll.qlCalendarAdvance(Calendar,$H2046,B2047,"f",FALSE)</f>
        <v>53723</v>
      </c>
      <c r="I2047" s="49">
        <f>_xll.qlInterestRateIndexValueDate(Index1M,$H2047)</f>
        <v>53727</v>
      </c>
      <c r="J2047" s="52">
        <f>IFERROR(_xll.qlIndexFixing(Index1M,$H2047,TRUE,_xll.ohTrigger(RecalcTrigger,Trigger1M)),NA())</f>
        <v>1.6206261656776442E-2</v>
      </c>
      <c r="K2047" s="52">
        <f>IFERROR(_xll.qlIndexFixing(ONIndex1M,I2047,TRUE,_xll.ohTrigger(RecalcTrigger,Trigger1M)),NA())</f>
        <v>1.6193072006966958E-2</v>
      </c>
      <c r="L2047" s="52">
        <f>IFERROR(_xll.qlIndexFixing(Index3M,H2047,TRUE,_xll.ohTrigger(RecalcTrigger,Trigger3M)),NA())</f>
        <v>1.6447897365877744E-2</v>
      </c>
      <c r="M2047" s="52">
        <f>IFERROR(_xll.qlIndexFixing(ONIndex3M,I2047,TRUE,_xll.ohTrigger(RecalcTrigger,Trigger3M)),NA())</f>
        <v>1.6402135337214574E-2</v>
      </c>
      <c r="N2047" s="52">
        <f>IFERROR(_xll.qlIndexFixing(Index6M,$H2047,TRUE,_xll.ohTrigger(RecalcTrigger,Trigger6M)),NA())</f>
        <v>1.6637438721582951E-2</v>
      </c>
      <c r="O2047" s="52">
        <f>IFERROR(_xll.qlIndexFixing(ONIndex6M,I2047,TRUE,_xll.ohTrigger(RecalcTrigger,Trigger6M)),NA())</f>
        <v>1.6545332826760628E-2</v>
      </c>
      <c r="P2047" s="52">
        <f>IFERROR(_xll.qlIndexFixing(Index1Y,$H2047,TRUE,_xll.ohTrigger(RecalcTrigger,Trigger1Y)),NA())</f>
        <v>1.6924048933297166E-2</v>
      </c>
      <c r="Q2047" s="52">
        <f>IFERROR(_xll.qlIndexFixing(ONIndex1Y,I2047,TRUE,_xll.ohTrigger(RecalcTrigger,Trigger1Y)),NA())</f>
        <v>1.6759668891657142E-2</v>
      </c>
    </row>
    <row r="2048" spans="2:17" x14ac:dyDescent="0.2">
      <c r="B2048" s="46" t="s">
        <v>42</v>
      </c>
      <c r="D2048" s="49">
        <f>_xll.qlCalendarAdvance(Calendar,$D2047,B2048,"f",FALSE)</f>
        <v>53730</v>
      </c>
      <c r="E2048" s="49">
        <f>_xll.qlInterestRateIndexValueDate(IndexON,D2048)</f>
        <v>53730</v>
      </c>
      <c r="F2048" s="52">
        <f>IFERROR(_xll.qlIndexFixing(IndexON,D2048,TRUE,_xll.ohTrigger(RecalcTrigger,TriggerON)),NA())</f>
        <v>1.6190175900252513E-2</v>
      </c>
      <c r="H2048" s="49">
        <f>_xll.qlCalendarAdvance(Calendar,$H2047,B2048,"f",FALSE)</f>
        <v>53730</v>
      </c>
      <c r="I2048" s="49">
        <f>_xll.qlInterestRateIndexValueDate(Index1M,$H2048)</f>
        <v>53734</v>
      </c>
      <c r="J2048" s="52">
        <f>IFERROR(_xll.qlIndexFixing(Index1M,$H2048,TRUE,_xll.ohTrigger(RecalcTrigger,Trigger1M)),NA())</f>
        <v>1.6208284529579991E-2</v>
      </c>
      <c r="K2048" s="52">
        <f>IFERROR(_xll.qlIndexFixing(ONIndex1M,I2048,TRUE,_xll.ohTrigger(RecalcTrigger,Trigger1M)),NA())</f>
        <v>1.6195124492188739E-2</v>
      </c>
      <c r="L2048" s="52">
        <f>IFERROR(_xll.qlIndexFixing(Index3M,H2048,TRUE,_xll.ohTrigger(RecalcTrigger,Trigger3M)),NA())</f>
        <v>1.6449823530776533E-2</v>
      </c>
      <c r="M2048" s="52">
        <f>IFERROR(_xll.qlIndexFixing(ONIndex3M,I2048,TRUE,_xll.ohTrigger(RecalcTrigger,Trigger3M)),NA())</f>
        <v>1.6404158068796804E-2</v>
      </c>
      <c r="N2048" s="52">
        <f>IFERROR(_xll.qlIndexFixing(Index6M,$H2048,TRUE,_xll.ohTrigger(RecalcTrigger,Trigger6M)),NA())</f>
        <v>1.6639127844330998E-2</v>
      </c>
      <c r="O2048" s="52">
        <f>IFERROR(_xll.qlIndexFixing(ONIndex6M,I2048,TRUE,_xll.ohTrigger(RecalcTrigger,Trigger6M)),NA())</f>
        <v>1.6547380401510381E-2</v>
      </c>
      <c r="P2048" s="52">
        <f>IFERROR(_xll.qlIndexFixing(Index1Y,$H2048,TRUE,_xll.ohTrigger(RecalcTrigger,Trigger1Y)),NA())</f>
        <v>1.6924798639856575E-2</v>
      </c>
      <c r="Q2048" s="52">
        <f>IFERROR(_xll.qlIndexFixing(ONIndex1Y,I2048,TRUE,_xll.ohTrigger(RecalcTrigger,Trigger1Y)),NA())</f>
        <v>1.6760652197014281E-2</v>
      </c>
    </row>
    <row r="2049" spans="2:17" x14ac:dyDescent="0.2">
      <c r="B2049" s="46" t="s">
        <v>42</v>
      </c>
      <c r="D2049" s="49">
        <f>_xll.qlCalendarAdvance(Calendar,$D2048,B2049,"f",FALSE)</f>
        <v>53737</v>
      </c>
      <c r="E2049" s="49">
        <f>_xll.qlInterestRateIndexValueDate(IndexON,D2049)</f>
        <v>53737</v>
      </c>
      <c r="F2049" s="52">
        <f>IFERROR(_xll.qlIndexFixing(IndexON,D2049,TRUE,_xll.ohTrigger(RecalcTrigger,TriggerON)),NA())</f>
        <v>1.619303376451775E-2</v>
      </c>
      <c r="H2049" s="49">
        <f>_xll.qlCalendarAdvance(Calendar,$H2048,B2049,"f",FALSE)</f>
        <v>53737</v>
      </c>
      <c r="I2049" s="49">
        <f>_xll.qlInterestRateIndexValueDate(Index1M,$H2049)</f>
        <v>53741</v>
      </c>
      <c r="J2049" s="52">
        <f>IFERROR(_xll.qlIndexFixing(Index1M,$H2049,TRUE,_xll.ohTrigger(RecalcTrigger,Trigger1M)),NA())</f>
        <v>1.6210287812162667E-2</v>
      </c>
      <c r="K2049" s="52">
        <f>IFERROR(_xll.qlIndexFixing(ONIndex1M,I2049,TRUE,_xll.ohTrigger(RecalcTrigger,Trigger1M)),NA())</f>
        <v>1.6197157494834968E-2</v>
      </c>
      <c r="L2049" s="52">
        <f>IFERROR(_xll.qlIndexFixing(Index3M,H2049,TRUE,_xll.ohTrigger(RecalcTrigger,Trigger3M)),NA())</f>
        <v>1.6451732507984051E-2</v>
      </c>
      <c r="M2049" s="52">
        <f>IFERROR(_xll.qlIndexFixing(ONIndex3M,I2049,TRUE,_xll.ohTrigger(RecalcTrigger,Trigger3M)),NA())</f>
        <v>1.6406163970561494E-2</v>
      </c>
      <c r="N2049" s="52">
        <f>IFERROR(_xll.qlIndexFixing(Index6M,$H2049,TRUE,_xll.ohTrigger(RecalcTrigger,Trigger6M)),NA())</f>
        <v>1.6640786901158739E-2</v>
      </c>
      <c r="O2049" s="52">
        <f>IFERROR(_xll.qlIndexFixing(ONIndex6M,I2049,TRUE,_xll.ohTrigger(RecalcTrigger,Trigger6M)),NA())</f>
        <v>1.6549399141965182E-2</v>
      </c>
      <c r="P2049" s="52">
        <f>IFERROR(_xll.qlIndexFixing(Index1Y,$H2049,TRUE,_xll.ohTrigger(RecalcTrigger,Trigger1Y)),NA())</f>
        <v>1.6925538358562149E-2</v>
      </c>
      <c r="Q2049" s="52">
        <f>IFERROR(_xll.qlIndexFixing(ONIndex1Y,I2049,TRUE,_xll.ohTrigger(RecalcTrigger,Trigger1Y)),NA())</f>
        <v>1.6761626387022943E-2</v>
      </c>
    </row>
    <row r="2050" spans="2:17" x14ac:dyDescent="0.2">
      <c r="B2050" s="46" t="s">
        <v>42</v>
      </c>
      <c r="D2050" s="49">
        <f>_xll.qlCalendarAdvance(Calendar,$D2049,B2050,"f",FALSE)</f>
        <v>53744</v>
      </c>
      <c r="E2050" s="49">
        <f>_xll.qlInterestRateIndexValueDate(IndexON,D2050)</f>
        <v>53744</v>
      </c>
      <c r="F2050" s="52">
        <f>IFERROR(_xll.qlIndexFixing(IndexON,D2050,TRUE,_xll.ohTrigger(RecalcTrigger,TriggerON)),NA())</f>
        <v>1.6195871378981153E-2</v>
      </c>
      <c r="H2050" s="49">
        <f>_xll.qlCalendarAdvance(Calendar,$H2049,B2050,"f",FALSE)</f>
        <v>53744</v>
      </c>
      <c r="I2050" s="49">
        <f>_xll.qlInterestRateIndexValueDate(Index1M,$H2050)</f>
        <v>53748</v>
      </c>
      <c r="J2050" s="52">
        <f>IFERROR(_xll.qlIndexFixing(Index1M,$H2050,TRUE,_xll.ohTrigger(RecalcTrigger,Trigger1M)),NA())</f>
        <v>1.6212271453196956E-2</v>
      </c>
      <c r="K2050" s="52">
        <f>IFERROR(_xll.qlIndexFixing(ONIndex1M,I2050,TRUE,_xll.ohTrigger(RecalcTrigger,Trigger1M)),NA())</f>
        <v>1.6199170963666631E-2</v>
      </c>
      <c r="L2050" s="52">
        <f>IFERROR(_xll.qlIndexFixing(Index3M,H2050,TRUE,_xll.ohTrigger(RecalcTrigger,Trigger3M)),NA())</f>
        <v>1.6453624250297619E-2</v>
      </c>
      <c r="M2050" s="52">
        <f>IFERROR(_xll.qlIndexFixing(ONIndex3M,I2050,TRUE,_xll.ohTrigger(RecalcTrigger,Trigger3M)),NA())</f>
        <v>1.640815299574605E-2</v>
      </c>
      <c r="N2050" s="52">
        <f>IFERROR(_xll.qlIndexFixing(Index6M,$H2050,TRUE,_xll.ohTrigger(RecalcTrigger,Trigger6M)),NA())</f>
        <v>1.6642415813537349E-2</v>
      </c>
      <c r="O2050" s="52">
        <f>IFERROR(_xll.qlIndexFixing(ONIndex6M,I2050,TRUE,_xll.ohTrigger(RecalcTrigger,Trigger6M)),NA())</f>
        <v>1.6551388970427183E-2</v>
      </c>
      <c r="P2050" s="52">
        <f>IFERROR(_xll.qlIndexFixing(Index1Y,$H2050,TRUE,_xll.ohTrigger(RecalcTrigger,Trigger1Y)),NA())</f>
        <v>1.6926268061503071E-2</v>
      </c>
      <c r="Q2050" s="52">
        <f>IFERROR(_xll.qlIndexFixing(ONIndex1Y,I2050,TRUE,_xll.ohTrigger(RecalcTrigger,Trigger1Y)),NA())</f>
        <v>1.6762591434424934E-2</v>
      </c>
    </row>
    <row r="2051" spans="2:17" x14ac:dyDescent="0.2">
      <c r="B2051" s="46" t="s">
        <v>42</v>
      </c>
      <c r="D2051" s="49">
        <f>_xll.qlCalendarAdvance(Calendar,$D2050,B2051,"f",FALSE)</f>
        <v>53751</v>
      </c>
      <c r="E2051" s="49">
        <f>_xll.qlInterestRateIndexValueDate(IndexON,D2051)</f>
        <v>53751</v>
      </c>
      <c r="F2051" s="52">
        <f>IFERROR(_xll.qlIndexFixing(IndexON,D2051,TRUE,_xll.ohTrigger(RecalcTrigger,TriggerON)),NA())</f>
        <v>1.6198688688566776E-2</v>
      </c>
      <c r="H2051" s="49">
        <f>_xll.qlCalendarAdvance(Calendar,$H2050,B2051,"f",FALSE)</f>
        <v>53751</v>
      </c>
      <c r="I2051" s="49">
        <f>_xll.qlInterestRateIndexValueDate(Index1M,$H2051)</f>
        <v>53755</v>
      </c>
      <c r="J2051" s="52">
        <f>IFERROR(_xll.qlIndexFixing(Index1M,$H2051,TRUE,_xll.ohTrigger(RecalcTrigger,Trigger1M)),NA())</f>
        <v>1.6215745774767028E-2</v>
      </c>
      <c r="K2051" s="52">
        <f>IFERROR(_xll.qlIndexFixing(ONIndex1M,I2051,TRUE,_xll.ohTrigger(RecalcTrigger,Trigger1M)),NA())</f>
        <v>1.6201164847444716E-2</v>
      </c>
      <c r="L2051" s="52">
        <f>IFERROR(_xll.qlIndexFixing(Index3M,H2051,TRUE,_xll.ohTrigger(RecalcTrigger,Trigger3M)),NA())</f>
        <v>1.6456004820055135E-2</v>
      </c>
      <c r="M2051" s="52">
        <f>IFERROR(_xll.qlIndexFixing(ONIndex3M,I2051,TRUE,_xll.ohTrigger(RecalcTrigger,Trigger3M)),NA())</f>
        <v>1.6410125097428008E-2</v>
      </c>
      <c r="N2051" s="52">
        <f>IFERROR(_xll.qlIndexFixing(Index6M,$H2051,TRUE,_xll.ohTrigger(RecalcTrigger,Trigger6M)),NA())</f>
        <v>1.6644988948750869E-2</v>
      </c>
      <c r="O2051" s="52">
        <f>IFERROR(_xll.qlIndexFixing(ONIndex6M,I2051,TRUE,_xll.ohTrigger(RecalcTrigger,Trigger6M)),NA())</f>
        <v>1.65533498091186E-2</v>
      </c>
      <c r="P2051" s="52">
        <f>IFERROR(_xll.qlIndexFixing(Index1Y,$H2051,TRUE,_xll.ohTrigger(RecalcTrigger,Trigger1Y)),NA())</f>
        <v>1.692742817743266E-2</v>
      </c>
      <c r="Q2051" s="52">
        <f>IFERROR(_xll.qlIndexFixing(ONIndex1Y,I2051,TRUE,_xll.ohTrigger(RecalcTrigger,Trigger1Y)),NA())</f>
        <v>1.6763547311642313E-2</v>
      </c>
    </row>
    <row r="2052" spans="2:17" x14ac:dyDescent="0.2">
      <c r="B2052" s="46" t="s">
        <v>42</v>
      </c>
      <c r="D2052" s="49">
        <f>_xll.qlCalendarAdvance(Calendar,$D2051,B2052,"f",FALSE)</f>
        <v>53758</v>
      </c>
      <c r="E2052" s="49">
        <f>_xll.qlInterestRateIndexValueDate(IndexON,D2052)</f>
        <v>53758</v>
      </c>
      <c r="F2052" s="52">
        <f>IFERROR(_xll.qlIndexFixing(IndexON,D2052,TRUE,_xll.ohTrigger(RecalcTrigger,TriggerON)),NA())</f>
        <v>1.6201485637559188E-2</v>
      </c>
      <c r="H2052" s="49">
        <f>_xll.qlCalendarAdvance(Calendar,$H2051,B2052,"f",FALSE)</f>
        <v>53758</v>
      </c>
      <c r="I2052" s="49">
        <f>_xll.qlInterestRateIndexValueDate(Index1M,$H2052)</f>
        <v>53762</v>
      </c>
      <c r="J2052" s="52">
        <f>IFERROR(_xll.qlIndexFixing(Index1M,$H2052,TRUE,_xll.ohTrigger(RecalcTrigger,Trigger1M)),NA())</f>
        <v>1.6217685995396348E-2</v>
      </c>
      <c r="K2052" s="52">
        <f>IFERROR(_xll.qlIndexFixing(ONIndex1M,I2052,TRUE,_xll.ohTrigger(RecalcTrigger,Trigger1M)),NA())</f>
        <v>1.6203139094930208E-2</v>
      </c>
      <c r="L2052" s="52">
        <f>IFERROR(_xll.qlIndexFixing(Index3M,H2052,TRUE,_xll.ohTrigger(RecalcTrigger,Trigger3M)),NA())</f>
        <v>1.6457860788659157E-2</v>
      </c>
      <c r="M2052" s="52">
        <f>IFERROR(_xll.qlIndexFixing(ONIndex3M,I2052,TRUE,_xll.ohTrigger(RecalcTrigger,Trigger3M)),NA())</f>
        <v>1.6412080228604964E-2</v>
      </c>
      <c r="N2052" s="52">
        <f>IFERROR(_xll.qlIndexFixing(Index6M,$H2052,TRUE,_xll.ohTrigger(RecalcTrigger,Trigger6M)),NA())</f>
        <v>1.6646553096631652E-2</v>
      </c>
      <c r="O2052" s="52">
        <f>IFERROR(_xll.qlIndexFixing(ONIndex6M,I2052,TRUE,_xll.ohTrigger(RecalcTrigger,Trigger6M)),NA())</f>
        <v>1.6555281580181713E-2</v>
      </c>
      <c r="P2052" s="52">
        <f>IFERROR(_xll.qlIndexFixing(Index1Y,$H2052,TRUE,_xll.ohTrigger(RecalcTrigger,Trigger1Y)),NA())</f>
        <v>1.6928137060356823E-2</v>
      </c>
      <c r="Q2052" s="52">
        <f>IFERROR(_xll.qlIndexFixing(ONIndex1Y,I2052,TRUE,_xll.ohTrigger(RecalcTrigger,Trigger1Y)),NA())</f>
        <v>1.6764493991257012E-2</v>
      </c>
    </row>
    <row r="2053" spans="2:17" x14ac:dyDescent="0.2">
      <c r="B2053" s="46" t="s">
        <v>42</v>
      </c>
      <c r="D2053" s="49">
        <f>_xll.qlCalendarAdvance(Calendar,$D2052,B2053,"f",FALSE)</f>
        <v>53765</v>
      </c>
      <c r="E2053" s="49">
        <f>_xll.qlInterestRateIndexValueDate(IndexON,D2053)</f>
        <v>53765</v>
      </c>
      <c r="F2053" s="52">
        <f>IFERROR(_xll.qlIndexFixing(IndexON,D2053,TRUE,_xll.ohTrigger(RecalcTrigger,TriggerON)),NA())</f>
        <v>1.6204262170722572E-2</v>
      </c>
      <c r="H2053" s="49">
        <f>_xll.qlCalendarAdvance(Calendar,$H2052,B2053,"f",FALSE)</f>
        <v>53765</v>
      </c>
      <c r="I2053" s="49">
        <f>_xll.qlInterestRateIndexValueDate(Index1M,$H2053)</f>
        <v>53769</v>
      </c>
      <c r="J2053" s="52">
        <f>IFERROR(_xll.qlIndexFixing(Index1M,$H2053,TRUE,_xll.ohTrigger(RecalcTrigger,Trigger1M)),NA())</f>
        <v>1.6219606406833963E-2</v>
      </c>
      <c r="K2053" s="52">
        <f>IFERROR(_xll.qlIndexFixing(ONIndex1M,I2053,TRUE,_xll.ohTrigger(RecalcTrigger,Trigger1M)),NA())</f>
        <v>1.6205093654884095E-2</v>
      </c>
      <c r="L2053" s="52">
        <f>IFERROR(_xll.qlIndexFixing(Index3M,H2053,TRUE,_xll.ohTrigger(RecalcTrigger,Trigger3M)),NA())</f>
        <v>1.6459699376591492E-2</v>
      </c>
      <c r="M2053" s="52">
        <f>IFERROR(_xll.qlIndexFixing(ONIndex3M,I2053,TRUE,_xll.ohTrigger(RecalcTrigger,Trigger3M)),NA())</f>
        <v>1.6414018342434389E-2</v>
      </c>
      <c r="N2053" s="52">
        <f>IFERROR(_xll.qlIndexFixing(Index6M,$H2053,TRUE,_xll.ohTrigger(RecalcTrigger,Trigger6M)),NA())</f>
        <v>1.6648086850478187E-2</v>
      </c>
      <c r="O2053" s="52">
        <f>IFERROR(_xll.qlIndexFixing(ONIndex6M,I2053,TRUE,_xll.ohTrigger(RecalcTrigger,Trigger6M)),NA())</f>
        <v>1.6557184205758801E-2</v>
      </c>
      <c r="P2053" s="52">
        <f>IFERROR(_xll.qlIndexFixing(Index1Y,$H2053,TRUE,_xll.ohTrigger(RecalcTrigger,Trigger1Y)),NA())</f>
        <v>1.6928835841324121E-2</v>
      </c>
      <c r="Q2053" s="52">
        <f>IFERROR(_xll.qlIndexFixing(ONIndex1Y,I2053,TRUE,_xll.ohTrigger(RecalcTrigger,Trigger1Y)),NA())</f>
        <v>1.6765431446090773E-2</v>
      </c>
    </row>
    <row r="2054" spans="2:17" x14ac:dyDescent="0.2">
      <c r="B2054" s="46" t="s">
        <v>42</v>
      </c>
      <c r="D2054" s="49">
        <f>_xll.qlCalendarAdvance(Calendar,$D2053,B2054,"f",FALSE)</f>
        <v>53772</v>
      </c>
      <c r="E2054" s="49">
        <f>_xll.qlInterestRateIndexValueDate(IndexON,D2054)</f>
        <v>53772</v>
      </c>
      <c r="F2054" s="52">
        <f>IFERROR(_xll.qlIndexFixing(IndexON,D2054,TRUE,_xll.ohTrigger(RecalcTrigger,TriggerON)),NA())</f>
        <v>1.6207018232661241E-2</v>
      </c>
      <c r="H2054" s="49">
        <f>_xll.qlCalendarAdvance(Calendar,$H2053,B2054,"f",FALSE)</f>
        <v>53772</v>
      </c>
      <c r="I2054" s="49">
        <f>_xll.qlInterestRateIndexValueDate(Index1M,$H2054)</f>
        <v>53776</v>
      </c>
      <c r="J2054" s="52">
        <f>IFERROR(_xll.qlIndexFixing(Index1M,$H2054,TRUE,_xll.ohTrigger(RecalcTrigger,Trigger1M)),NA())</f>
        <v>1.622150695774803E-2</v>
      </c>
      <c r="K2054" s="52">
        <f>IFERROR(_xll.qlIndexFixing(ONIndex1M,I2054,TRUE,_xll.ohTrigger(RecalcTrigger,Trigger1M)),NA())</f>
        <v>1.6207028475987428E-2</v>
      </c>
      <c r="L2054" s="52">
        <f>IFERROR(_xll.qlIndexFixing(Index3M,H2054,TRUE,_xll.ohTrigger(RecalcTrigger,Trigger3M)),NA())</f>
        <v>1.6461520536639476E-2</v>
      </c>
      <c r="M2054" s="52">
        <f>IFERROR(_xll.qlIndexFixing(ONIndex3M,I2054,TRUE,_xll.ohTrigger(RecalcTrigger,Trigger3M)),NA())</f>
        <v>1.6415939391594137E-2</v>
      </c>
      <c r="N2054" s="52">
        <f>IFERROR(_xll.qlIndexFixing(Index6M,$H2054,TRUE,_xll.ohTrigger(RecalcTrigger,Trigger6M)),NA())</f>
        <v>1.6649590131759383E-2</v>
      </c>
      <c r="O2054" s="52">
        <f>IFERROR(_xll.qlIndexFixing(ONIndex6M,I2054,TRUE,_xll.ohTrigger(RecalcTrigger,Trigger6M)),NA())</f>
        <v>1.6559057608152017E-2</v>
      </c>
      <c r="P2054" s="52">
        <f>IFERROR(_xll.qlIndexFixing(Index1Y,$H2054,TRUE,_xll.ohTrigger(RecalcTrigger,Trigger1Y)),NA())</f>
        <v>1.6929524492423107E-2</v>
      </c>
      <c r="Q2054" s="52">
        <f>IFERROR(_xll.qlIndexFixing(ONIndex1Y,I2054,TRUE,_xll.ohTrigger(RecalcTrigger,Trigger1Y)),NA())</f>
        <v>1.6766359648325846E-2</v>
      </c>
    </row>
    <row r="2055" spans="2:17" x14ac:dyDescent="0.2">
      <c r="B2055" s="46" t="s">
        <v>42</v>
      </c>
      <c r="D2055" s="49">
        <f>_xll.qlCalendarAdvance(Calendar,$D2054,B2055,"f",FALSE)</f>
        <v>53779</v>
      </c>
      <c r="E2055" s="49">
        <f>_xll.qlInterestRateIndexValueDate(IndexON,D2055)</f>
        <v>53779</v>
      </c>
      <c r="F2055" s="52">
        <f>IFERROR(_xll.qlIndexFixing(IndexON,D2055,TRUE,_xll.ohTrigger(RecalcTrigger,TriggerON)),NA())</f>
        <v>1.6209753767819635E-2</v>
      </c>
      <c r="H2055" s="49">
        <f>_xll.qlCalendarAdvance(Calendar,$H2054,B2055,"f",FALSE)</f>
        <v>53779</v>
      </c>
      <c r="I2055" s="49">
        <f>_xll.qlInterestRateIndexValueDate(Index1M,$H2055)</f>
        <v>53783</v>
      </c>
      <c r="J2055" s="52">
        <f>IFERROR(_xll.qlIndexFixing(Index1M,$H2055,TRUE,_xll.ohTrigger(RecalcTrigger,Trigger1M)),NA())</f>
        <v>1.622338759679897E-2</v>
      </c>
      <c r="K2055" s="52">
        <f>IFERROR(_xll.qlIndexFixing(ONIndex1M,I2055,TRUE,_xll.ohTrigger(RecalcTrigger,Trigger1M)),NA())</f>
        <v>1.6208943507001194E-2</v>
      </c>
      <c r="L2055" s="52">
        <f>IFERROR(_xll.qlIndexFixing(Index3M,H2055,TRUE,_xll.ohTrigger(RecalcTrigger,Trigger3M)),NA())</f>
        <v>1.6462822786168202E-2</v>
      </c>
      <c r="M2055" s="52">
        <f>IFERROR(_xll.qlIndexFixing(ONIndex3M,I2055,TRUE,_xll.ohTrigger(RecalcTrigger,Trigger3M)),NA())</f>
        <v>1.6417843329241677E-2</v>
      </c>
      <c r="N2055" s="52">
        <f>IFERROR(_xll.qlIndexFixing(Index6M,$H2055,TRUE,_xll.ohTrigger(RecalcTrigger,Trigger6M)),NA())</f>
        <v>1.6650584256737839E-2</v>
      </c>
      <c r="O2055" s="52">
        <f>IFERROR(_xll.qlIndexFixing(ONIndex6M,I2055,TRUE,_xll.ohTrigger(RecalcTrigger,Trigger6M)),NA())</f>
        <v>1.6560901709503639E-2</v>
      </c>
      <c r="P2055" s="52">
        <f>IFERROR(_xll.qlIndexFixing(Index1Y,$H2055,TRUE,_xll.ohTrigger(RecalcTrigger,Trigger1Y)),NA())</f>
        <v>1.6930202985744089E-2</v>
      </c>
      <c r="Q2055" s="52">
        <f>IFERROR(_xll.qlIndexFixing(ONIndex1Y,I2055,TRUE,_xll.ohTrigger(RecalcTrigger,Trigger1Y)),NA())</f>
        <v>1.6767278570783972E-2</v>
      </c>
    </row>
    <row r="2056" spans="2:17" x14ac:dyDescent="0.2">
      <c r="B2056" s="46" t="s">
        <v>42</v>
      </c>
      <c r="D2056" s="49">
        <f>_xll.qlCalendarAdvance(Calendar,$D2055,B2056,"f",FALSE)</f>
        <v>53786</v>
      </c>
      <c r="E2056" s="49">
        <f>_xll.qlInterestRateIndexValueDate(IndexON,D2056)</f>
        <v>53786</v>
      </c>
      <c r="F2056" s="52">
        <f>IFERROR(_xll.qlIndexFixing(IndexON,D2056,TRUE,_xll.ohTrigger(RecalcTrigger,TriggerON)),NA())</f>
        <v>1.6212468720562256E-2</v>
      </c>
      <c r="H2056" s="49">
        <f>_xll.qlCalendarAdvance(Calendar,$H2055,B2056,"f",FALSE)</f>
        <v>53786</v>
      </c>
      <c r="I2056" s="49">
        <f>_xll.qlInterestRateIndexValueDate(Index1M,$H2056)</f>
        <v>53790</v>
      </c>
      <c r="J2056" s="52">
        <f>IFERROR(_xll.qlIndexFixing(Index1M,$H2056,TRUE,_xll.ohTrigger(RecalcTrigger,Trigger1M)),NA())</f>
        <v>1.6224751612865518E-2</v>
      </c>
      <c r="K2056" s="52">
        <f>IFERROR(_xll.qlIndexFixing(ONIndex1M,I2056,TRUE,_xll.ohTrigger(RecalcTrigger,Trigger1M)),NA())</f>
        <v>1.621083869668638E-2</v>
      </c>
      <c r="L2056" s="52">
        <f>IFERROR(_xll.qlIndexFixing(Index3M,H2056,TRUE,_xll.ohTrigger(RecalcTrigger,Trigger3M)),NA())</f>
        <v>1.6464610127755464E-2</v>
      </c>
      <c r="M2056" s="52">
        <f>IFERROR(_xll.qlIndexFixing(ONIndex3M,I2056,TRUE,_xll.ohTrigger(RecalcTrigger,Trigger3M)),NA())</f>
        <v>1.6419730108374608E-2</v>
      </c>
      <c r="N2056" s="52">
        <f>IFERROR(_xll.qlIndexFixing(Index6M,$H2056,TRUE,_xll.ohTrigger(RecalcTrigger,Trigger6M)),NA())</f>
        <v>1.6652028505698701E-2</v>
      </c>
      <c r="O2056" s="52">
        <f>IFERROR(_xll.qlIndexFixing(ONIndex6M,I2056,TRUE,_xll.ohTrigger(RecalcTrigger,Trigger6M)),NA())</f>
        <v>1.6562716432035884E-2</v>
      </c>
      <c r="P2056" s="52">
        <f>IFERROR(_xll.qlIndexFixing(Index1Y,$H2056,TRUE,_xll.ohTrigger(RecalcTrigger,Trigger1Y)),NA())</f>
        <v>1.6930871293376493E-2</v>
      </c>
      <c r="Q2056" s="52">
        <f>IFERROR(_xll.qlIndexFixing(ONIndex1Y,I2056,TRUE,_xll.ohTrigger(RecalcTrigger,Trigger1Y)),NA())</f>
        <v>1.6768188186047084E-2</v>
      </c>
    </row>
    <row r="2057" spans="2:17" x14ac:dyDescent="0.2">
      <c r="B2057" s="46" t="s">
        <v>42</v>
      </c>
      <c r="D2057" s="49">
        <f>_xll.qlCalendarAdvance(Calendar,$D2056,B2057,"f",FALSE)</f>
        <v>53793</v>
      </c>
      <c r="E2057" s="49">
        <f>_xll.qlInterestRateIndexValueDate(IndexON,D2057)</f>
        <v>53793</v>
      </c>
      <c r="F2057" s="52">
        <f>IFERROR(_xll.qlIndexFixing(IndexON,D2057,TRUE,_xll.ohTrigger(RecalcTrigger,TriggerON)),NA())</f>
        <v>1.6217389553727202E-2</v>
      </c>
      <c r="H2057" s="49">
        <f>_xll.qlCalendarAdvance(Calendar,$H2056,B2057,"f",FALSE)</f>
        <v>53793</v>
      </c>
      <c r="I2057" s="49">
        <f>_xll.qlInterestRateIndexValueDate(Index1M,$H2057)</f>
        <v>53799</v>
      </c>
      <c r="J2057" s="52">
        <f>IFERROR(_xll.qlIndexFixing(Index1M,$H2057,TRUE,_xll.ohTrigger(RecalcTrigger,Trigger1M)),NA())</f>
        <v>1.6227116231915417E-2</v>
      </c>
      <c r="K2057" s="52">
        <f>IFERROR(_xll.qlIndexFixing(ONIndex1M,I2057,TRUE,_xll.ohTrigger(RecalcTrigger,Trigger1M)),NA())</f>
        <v>1.6214241681886676E-2</v>
      </c>
      <c r="L2057" s="52">
        <f>IFERROR(_xll.qlIndexFixing(Index3M,H2057,TRUE,_xll.ohTrigger(RecalcTrigger,Trigger3M)),NA())</f>
        <v>1.6466882321459861E-2</v>
      </c>
      <c r="M2057" s="52">
        <f>IFERROR(_xll.qlIndexFixing(ONIndex3M,I2057,TRUE,_xll.ohTrigger(RecalcTrigger,Trigger3M)),NA())</f>
        <v>1.6423144696267045E-2</v>
      </c>
      <c r="N2057" s="52">
        <f>IFERROR(_xll.qlIndexFixing(Index6M,$H2057,TRUE,_xll.ohTrigger(RecalcTrigger,Trigger6M)),NA())</f>
        <v>1.6653840274352492E-2</v>
      </c>
      <c r="O2057" s="52">
        <f>IFERROR(_xll.qlIndexFixing(ONIndex6M,I2057,TRUE,_xll.ohTrigger(RecalcTrigger,Trigger6M)),NA())</f>
        <v>1.6566019829538092E-2</v>
      </c>
      <c r="P2057" s="52">
        <f>IFERROR(_xll.qlIndexFixing(Index1Y,$H2057,TRUE,_xll.ohTrigger(RecalcTrigger,Trigger1Y)),NA())</f>
        <v>1.6931715534403525E-2</v>
      </c>
      <c r="Q2057" s="52">
        <f>IFERROR(_xll.qlIndexFixing(ONIndex1Y,I2057,TRUE,_xll.ohTrigger(RecalcTrigger,Trigger1Y)),NA())</f>
        <v>1.6770252538602648E-2</v>
      </c>
    </row>
    <row r="2058" spans="2:17" x14ac:dyDescent="0.2">
      <c r="B2058" s="46" t="s">
        <v>42</v>
      </c>
      <c r="D2058" s="49">
        <f>_xll.qlCalendarAdvance(Calendar,$D2057,B2058,"f",FALSE)</f>
        <v>53800</v>
      </c>
      <c r="E2058" s="49">
        <f>_xll.qlInterestRateIndexValueDate(IndexON,D2058)</f>
        <v>53800</v>
      </c>
      <c r="F2058" s="52">
        <f>IFERROR(_xll.qlIndexFixing(IndexON,D2058,TRUE,_xll.ohTrigger(RecalcTrigger,TriggerON)),NA())</f>
        <v>1.6217836658176665E-2</v>
      </c>
      <c r="H2058" s="49">
        <f>_xll.qlCalendarAdvance(Calendar,$H2057,B2058,"f",FALSE)</f>
        <v>53800</v>
      </c>
      <c r="I2058" s="49">
        <f>_xll.qlInterestRateIndexValueDate(Index1M,$H2058)</f>
        <v>53804</v>
      </c>
      <c r="J2058" s="52">
        <f>IFERROR(_xll.qlIndexFixing(Index1M,$H2058,TRUE,_xll.ohTrigger(RecalcTrigger,Trigger1M)),NA())</f>
        <v>1.6228415576160948E-2</v>
      </c>
      <c r="K2058" s="52">
        <f>IFERROR(_xll.qlIndexFixing(ONIndex1M,I2058,TRUE,_xll.ohTrigger(RecalcTrigger,Trigger1M)),NA())</f>
        <v>1.6214569346955088E-2</v>
      </c>
      <c r="L2058" s="52">
        <f>IFERROR(_xll.qlIndexFixing(Index3M,H2058,TRUE,_xll.ohTrigger(RecalcTrigger,Trigger3M)),NA())</f>
        <v>1.6468132067691637E-2</v>
      </c>
      <c r="M2058" s="52">
        <f>IFERROR(_xll.qlIndexFixing(ONIndex3M,I2058,TRUE,_xll.ohTrigger(RecalcTrigger,Trigger3M)),NA())</f>
        <v>1.642345200340678E-2</v>
      </c>
      <c r="N2058" s="52">
        <f>IFERROR(_xll.qlIndexFixing(Index6M,$H2058,TRUE,_xll.ohTrigger(RecalcTrigger,Trigger6M)),NA())</f>
        <v>1.6654824821677471E-2</v>
      </c>
      <c r="O2058" s="52">
        <f>IFERROR(_xll.qlIndexFixing(ONIndex6M,I2058,TRUE,_xll.ohTrigger(RecalcTrigger,Trigger6M)),NA())</f>
        <v>1.6566257429371234E-2</v>
      </c>
      <c r="P2058" s="52">
        <f>IFERROR(_xll.qlIndexFixing(Index1Y,$H2058,TRUE,_xll.ohTrigger(RecalcTrigger,Trigger1Y)),NA())</f>
        <v>1.69321772399346E-2</v>
      </c>
      <c r="Q2058" s="52">
        <f>IFERROR(_xll.qlIndexFixing(ONIndex1Y,I2058,TRUE,_xll.ohTrigger(RecalcTrigger,Trigger1Y)),NA())</f>
        <v>1.6769979385315992E-2</v>
      </c>
    </row>
    <row r="2059" spans="2:17" x14ac:dyDescent="0.2">
      <c r="B2059" s="46" t="s">
        <v>42</v>
      </c>
      <c r="D2059" s="49">
        <f>_xll.qlCalendarAdvance(Calendar,$D2058,B2059,"f",FALSE)</f>
        <v>53807</v>
      </c>
      <c r="E2059" s="49">
        <f>_xll.qlInterestRateIndexValueDate(IndexON,D2059)</f>
        <v>53807</v>
      </c>
      <c r="F2059" s="52">
        <f>IFERROR(_xll.qlIndexFixing(IndexON,D2059,TRUE,_xll.ohTrigger(RecalcTrigger,TriggerON)),NA())</f>
        <v>1.6220489532097204E-2</v>
      </c>
      <c r="H2059" s="49">
        <f>_xll.qlCalendarAdvance(Calendar,$H2058,B2059,"f",FALSE)</f>
        <v>53807</v>
      </c>
      <c r="I2059" s="49">
        <f>_xll.qlInterestRateIndexValueDate(Index1M,$H2059)</f>
        <v>53811</v>
      </c>
      <c r="J2059" s="52">
        <f>IFERROR(_xll.qlIndexFixing(Index1M,$H2059,TRUE,_xll.ohTrigger(RecalcTrigger,Trigger1M)),NA())</f>
        <v>1.6230217414498149E-2</v>
      </c>
      <c r="K2059" s="52">
        <f>IFERROR(_xll.qlIndexFixing(ONIndex1M,I2059,TRUE,_xll.ohTrigger(RecalcTrigger,Trigger1M)),NA())</f>
        <v>1.6216665263755203E-2</v>
      </c>
      <c r="L2059" s="52">
        <f>IFERROR(_xll.qlIndexFixing(Index3M,H2059,TRUE,_xll.ohTrigger(RecalcTrigger,Trigger3M)),NA())</f>
        <v>1.6469866571628161E-2</v>
      </c>
      <c r="M2059" s="52">
        <f>IFERROR(_xll.qlIndexFixing(ONIndex3M,I2059,TRUE,_xll.ohTrigger(RecalcTrigger,Trigger3M)),NA())</f>
        <v>1.6425547756258041E-2</v>
      </c>
      <c r="N2059" s="52">
        <f>IFERROR(_xll.qlIndexFixing(Index6M,$H2059,TRUE,_xll.ohTrigger(RecalcTrigger,Trigger6M)),NA())</f>
        <v>1.6656176731648983E-2</v>
      </c>
      <c r="O2059" s="52">
        <f>IFERROR(_xll.qlIndexFixing(ONIndex6M,I2059,TRUE,_xll.ohTrigger(RecalcTrigger,Trigger6M)),NA())</f>
        <v>1.6568227714985895E-2</v>
      </c>
      <c r="P2059" s="52">
        <f>IFERROR(_xll.qlIndexFixing(Index1Y,$H2059,TRUE,_xll.ohTrigger(RecalcTrigger,Trigger1Y)),NA())</f>
        <v>1.6932814823041566E-2</v>
      </c>
      <c r="Q2059" s="52">
        <f>IFERROR(_xll.qlIndexFixing(ONIndex1Y,I2059,TRUE,_xll.ohTrigger(RecalcTrigger,Trigger1Y)),NA())</f>
        <v>1.6770986079004402E-2</v>
      </c>
    </row>
    <row r="2060" spans="2:17" x14ac:dyDescent="0.2">
      <c r="B2060" s="46" t="s">
        <v>42</v>
      </c>
      <c r="D2060" s="49">
        <f>_xll.qlCalendarAdvance(Calendar,$D2059,B2060,"f",FALSE)</f>
        <v>53814</v>
      </c>
      <c r="E2060" s="49">
        <f>_xll.qlInterestRateIndexValueDate(IndexON,D2060)</f>
        <v>53814</v>
      </c>
      <c r="F2060" s="52">
        <f>IFERROR(_xll.qlIndexFixing(IndexON,D2060,TRUE,_xll.ohTrigger(RecalcTrigger,TriggerON)),NA())</f>
        <v>1.6223121601939283E-2</v>
      </c>
      <c r="H2060" s="49">
        <f>_xll.qlCalendarAdvance(Calendar,$H2059,B2060,"f",FALSE)</f>
        <v>53814</v>
      </c>
      <c r="I2060" s="49">
        <f>_xll.qlInterestRateIndexValueDate(Index1M,$H2060)</f>
        <v>53818</v>
      </c>
      <c r="J2060" s="52">
        <f>IFERROR(_xll.qlIndexFixing(Index1M,$H2060,TRUE,_xll.ohTrigger(RecalcTrigger,Trigger1M)),NA())</f>
        <v>1.6232490317211246E-2</v>
      </c>
      <c r="K2060" s="52">
        <f>IFERROR(_xll.qlIndexFixing(ONIndex1M,I2060,TRUE,_xll.ohTrigger(RecalcTrigger,Trigger1M)),NA())</f>
        <v>1.6218220016641638E-2</v>
      </c>
      <c r="L2060" s="52">
        <f>IFERROR(_xll.qlIndexFixing(Index3M,H2060,TRUE,_xll.ohTrigger(RecalcTrigger,Trigger3M)),NA())</f>
        <v>1.6472078867704576E-2</v>
      </c>
      <c r="M2060" s="52">
        <f>IFERROR(_xll.qlIndexFixing(ONIndex3M,I2060,TRUE,_xll.ohTrigger(RecalcTrigger,Trigger3M)),NA())</f>
        <v>1.6427104700511563E-2</v>
      </c>
      <c r="N2060" s="52">
        <f>IFERROR(_xll.qlIndexFixing(Index6M,$H2060,TRUE,_xll.ohTrigger(RecalcTrigger,Trigger6M)),NA())</f>
        <v>1.6657965497873507E-2</v>
      </c>
      <c r="O2060" s="52">
        <f>IFERROR(_xll.qlIndexFixing(ONIndex6M,I2060,TRUE,_xll.ohTrigger(RecalcTrigger,Trigger6M)),NA())</f>
        <v>1.6569679977536111E-2</v>
      </c>
      <c r="P2060" s="52">
        <f>IFERROR(_xll.qlIndexFixing(Index1Y,$H2060,TRUE,_xll.ohTrigger(RecalcTrigger,Trigger1Y)),NA())</f>
        <v>1.6933442108820952E-2</v>
      </c>
      <c r="Q2060" s="52">
        <f>IFERROR(_xll.qlIndexFixing(ONIndex1Y,I2060,TRUE,_xll.ohTrigger(RecalcTrigger,Trigger1Y)),NA())</f>
        <v>1.6771733026548219E-2</v>
      </c>
    </row>
    <row r="2061" spans="2:17" x14ac:dyDescent="0.2">
      <c r="B2061" s="46" t="s">
        <v>42</v>
      </c>
      <c r="D2061" s="49">
        <f>_xll.qlCalendarAdvance(Calendar,$D2060,B2061,"f",FALSE)</f>
        <v>53821</v>
      </c>
      <c r="E2061" s="49">
        <f>_xll.qlInterestRateIndexValueDate(IndexON,D2061)</f>
        <v>53821</v>
      </c>
      <c r="F2061" s="52">
        <f>IFERROR(_xll.qlIndexFixing(IndexON,D2061,TRUE,_xll.ohTrigger(RecalcTrigger,TriggerON)),NA())</f>
        <v>1.6225732812547022E-2</v>
      </c>
      <c r="H2061" s="49">
        <f>_xll.qlCalendarAdvance(Calendar,$H2060,B2061,"f",FALSE)</f>
        <v>53821</v>
      </c>
      <c r="I2061" s="49">
        <f>_xll.qlInterestRateIndexValueDate(Index1M,$H2061)</f>
        <v>53825</v>
      </c>
      <c r="J2061" s="52">
        <f>IFERROR(_xll.qlIndexFixing(Index1M,$H2061,TRUE,_xll.ohTrigger(RecalcTrigger,Trigger1M)),NA())</f>
        <v>1.623425040696003E-2</v>
      </c>
      <c r="K2061" s="52">
        <f>IFERROR(_xll.qlIndexFixing(ONIndex1M,I2061,TRUE,_xll.ohTrigger(RecalcTrigger,Trigger1M)),NA())</f>
        <v>1.6220015230699047E-2</v>
      </c>
      <c r="L2061" s="52">
        <f>IFERROR(_xll.qlIndexFixing(Index3M,H2061,TRUE,_xll.ohTrigger(RecalcTrigger,Trigger3M)),NA())</f>
        <v>1.6473776710728139E-2</v>
      </c>
      <c r="M2061" s="52">
        <f>IFERROR(_xll.qlIndexFixing(ONIndex3M,I2061,TRUE,_xll.ohTrigger(RecalcTrigger,Trigger3M)),NA())</f>
        <v>1.64289049824351E-2</v>
      </c>
      <c r="N2061" s="52">
        <f>IFERROR(_xll.qlIndexFixing(Index6M,$H2061,TRUE,_xll.ohTrigger(RecalcTrigger,Trigger6M)),NA())</f>
        <v>1.6659253272376627E-2</v>
      </c>
      <c r="O2061" s="52">
        <f>IFERROR(_xll.qlIndexFixing(ONIndex6M,I2061,TRUE,_xll.ohTrigger(RecalcTrigger,Trigger6M)),NA())</f>
        <v>1.6571346638825091E-2</v>
      </c>
      <c r="P2061" s="52">
        <f>IFERROR(_xll.qlIndexFixing(Index1Y,$H2061,TRUE,_xll.ohTrigger(RecalcTrigger,Trigger1Y)),NA())</f>
        <v>1.6934059069363714E-2</v>
      </c>
      <c r="Q2061" s="52">
        <f>IFERROR(_xll.qlIndexFixing(ONIndex1Y,I2061,TRUE,_xll.ohTrigger(RecalcTrigger,Trigger1Y)),NA())</f>
        <v>1.6772595694405368E-2</v>
      </c>
    </row>
    <row r="2062" spans="2:17" x14ac:dyDescent="0.2">
      <c r="B2062" s="46" t="s">
        <v>42</v>
      </c>
      <c r="D2062" s="49">
        <f>_xll.qlCalendarAdvance(Calendar,$D2061,B2062,"f",FALSE)</f>
        <v>53828</v>
      </c>
      <c r="E2062" s="49">
        <f>_xll.qlInterestRateIndexValueDate(IndexON,D2062)</f>
        <v>53828</v>
      </c>
      <c r="F2062" s="52">
        <f>IFERROR(_xll.qlIndexFixing(IndexON,D2062,TRUE,_xll.ohTrigger(RecalcTrigger,TriggerON)),NA())</f>
        <v>1.6228323108444798E-2</v>
      </c>
      <c r="H2062" s="49">
        <f>_xll.qlCalendarAdvance(Calendar,$H2061,B2062,"f",FALSE)</f>
        <v>53828</v>
      </c>
      <c r="I2062" s="49">
        <f>_xll.qlInterestRateIndexValueDate(Index1M,$H2062)</f>
        <v>53832</v>
      </c>
      <c r="J2062" s="52">
        <f>IFERROR(_xll.qlIndexFixing(Index1M,$H2062,TRUE,_xll.ohTrigger(RecalcTrigger,Trigger1M)),NA())</f>
        <v>1.6235990225476383E-2</v>
      </c>
      <c r="K2062" s="52">
        <f>IFERROR(_xll.qlIndexFixing(ONIndex1M,I2062,TRUE,_xll.ohTrigger(RecalcTrigger,Trigger1M)),NA())</f>
        <v>1.6221790295833927E-2</v>
      </c>
      <c r="L2062" s="52">
        <f>IFERROR(_xll.qlIndexFixing(Index3M,H2062,TRUE,_xll.ohTrigger(RecalcTrigger,Trigger3M)),NA())</f>
        <v>1.6475456748202496E-2</v>
      </c>
      <c r="M2062" s="52">
        <f>IFERROR(_xll.qlIndexFixing(ONIndex3M,I2062,TRUE,_xll.ohTrigger(RecalcTrigger,Trigger3M)),NA())</f>
        <v>1.6430687823989487E-2</v>
      </c>
      <c r="N2062" s="52">
        <f>IFERROR(_xll.qlIndexFixing(Index6M,$H2062,TRUE,_xll.ohTrigger(RecalcTrigger,Trigger6M)),NA())</f>
        <v>1.6660509946095192E-2</v>
      </c>
      <c r="O2062" s="52">
        <f>IFERROR(_xll.qlIndexFixing(ONIndex6M,I2062,TRUE,_xll.ohTrigger(RecalcTrigger,Trigger6M)),NA())</f>
        <v>1.6572983454388179E-2</v>
      </c>
      <c r="P2062" s="52">
        <f>IFERROR(_xll.qlIndexFixing(Index1Y,$H2062,TRUE,_xll.ohTrigger(RecalcTrigger,Trigger1Y)),NA())</f>
        <v>1.6934665676761253E-2</v>
      </c>
      <c r="Q2062" s="52">
        <f>IFERROR(_xll.qlIndexFixing(ONIndex1Y,I2062,TRUE,_xll.ohTrigger(RecalcTrigger,Trigger1Y)),NA())</f>
        <v>1.6773448890479159E-2</v>
      </c>
    </row>
    <row r="2063" spans="2:17" x14ac:dyDescent="0.2">
      <c r="B2063" s="46" t="s">
        <v>42</v>
      </c>
      <c r="D2063" s="49">
        <f>_xll.qlCalendarAdvance(Calendar,$D2062,B2063,"f",FALSE)</f>
        <v>53835</v>
      </c>
      <c r="E2063" s="49">
        <f>_xll.qlInterestRateIndexValueDate(IndexON,D2063)</f>
        <v>53835</v>
      </c>
      <c r="F2063" s="52">
        <f>IFERROR(_xll.qlIndexFixing(IndexON,D2063,TRUE,_xll.ohTrigger(RecalcTrigger,TriggerON)),NA())</f>
        <v>1.6230892434156985E-2</v>
      </c>
      <c r="H2063" s="49">
        <f>_xll.qlCalendarAdvance(Calendar,$H2062,B2063,"f",FALSE)</f>
        <v>53835</v>
      </c>
      <c r="I2063" s="49">
        <f>_xll.qlInterestRateIndexValueDate(Index1M,$H2063)</f>
        <v>53839</v>
      </c>
      <c r="J2063" s="52">
        <f>IFERROR(_xll.qlIndexFixing(Index1M,$H2063,TRUE,_xll.ohTrigger(RecalcTrigger,Trigger1M)),NA())</f>
        <v>1.6237709721423303E-2</v>
      </c>
      <c r="K2063" s="52">
        <f>IFERROR(_xll.qlIndexFixing(ONIndex1M,I2063,TRUE,_xll.ohTrigger(RecalcTrigger,Trigger1M)),NA())</f>
        <v>1.6223545160807262E-2</v>
      </c>
      <c r="L2063" s="52">
        <f>IFERROR(_xll.qlIndexFixing(Index3M,H2063,TRUE,_xll.ohTrigger(RecalcTrigger,Trigger3M)),NA())</f>
        <v>1.6477118932916712E-2</v>
      </c>
      <c r="M2063" s="52">
        <f>IFERROR(_xll.qlIndexFixing(ONIndex3M,I2063,TRUE,_xll.ohTrigger(RecalcTrigger,Trigger3M)),NA())</f>
        <v>1.6432453178092388E-2</v>
      </c>
      <c r="N2063" s="52">
        <f>IFERROR(_xll.qlIndexFixing(Index6M,$H2063,TRUE,_xll.ohTrigger(RecalcTrigger,Trigger6M)),NA())</f>
        <v>1.6661735440507662E-2</v>
      </c>
      <c r="O2063" s="52">
        <f>IFERROR(_xll.qlIndexFixing(ONIndex6M,I2063,TRUE,_xll.ohTrigger(RecalcTrigger,Trigger6M)),NA())</f>
        <v>1.6574590346607465E-2</v>
      </c>
      <c r="P2063" s="52">
        <f>IFERROR(_xll.qlIndexFixing(Index1Y,$H2063,TRUE,_xll.ohTrigger(RecalcTrigger,Trigger1Y)),NA())</f>
        <v>1.6935261903105396E-2</v>
      </c>
      <c r="Q2063" s="52">
        <f>IFERROR(_xll.qlIndexFixing(ONIndex1Y,I2063,TRUE,_xll.ohTrigger(RecalcTrigger,Trigger1Y)),NA())</f>
        <v>1.6774292587431461E-2</v>
      </c>
    </row>
    <row r="2064" spans="2:17" x14ac:dyDescent="0.2">
      <c r="B2064" s="46" t="s">
        <v>42</v>
      </c>
      <c r="D2064" s="49">
        <f>_xll.qlCalendarAdvance(Calendar,$D2063,B2064,"f",FALSE)</f>
        <v>53842</v>
      </c>
      <c r="E2064" s="49">
        <f>_xll.qlInterestRateIndexValueDate(IndexON,D2064)</f>
        <v>53842</v>
      </c>
      <c r="F2064" s="52">
        <f>IFERROR(_xll.qlIndexFixing(IndexON,D2064,TRUE,_xll.ohTrigger(RecalcTrigger,TriggerON)),NA())</f>
        <v>1.623344073420796E-2</v>
      </c>
      <c r="H2064" s="49">
        <f>_xll.qlCalendarAdvance(Calendar,$H2063,B2064,"f",FALSE)</f>
        <v>53842</v>
      </c>
      <c r="I2064" s="49">
        <f>_xll.qlInterestRateIndexValueDate(Index1M,$H2064)</f>
        <v>53846</v>
      </c>
      <c r="J2064" s="52">
        <f>IFERROR(_xll.qlIndexFixing(Index1M,$H2064,TRUE,_xll.ohTrigger(RecalcTrigger,Trigger1M)),NA())</f>
        <v>1.6238923119606952E-2</v>
      </c>
      <c r="K2064" s="52">
        <f>IFERROR(_xll.qlIndexFixing(ONIndex1M,I2064,TRUE,_xll.ohTrigger(RecalcTrigger,Trigger1M)),NA())</f>
        <v>1.6225279774380041E-2</v>
      </c>
      <c r="L2064" s="52">
        <f>IFERROR(_xll.qlIndexFixing(Index3M,H2064,TRUE,_xll.ohTrigger(RecalcTrigger,Trigger3M)),NA())</f>
        <v>1.6478763217663332E-2</v>
      </c>
      <c r="M2064" s="52">
        <f>IFERROR(_xll.qlIndexFixing(ONIndex3M,I2064,TRUE,_xll.ohTrigger(RecalcTrigger,Trigger3M)),NA())</f>
        <v>1.6434200997741399E-2</v>
      </c>
      <c r="N2064" s="52">
        <f>IFERROR(_xll.qlIndexFixing(Index6M,$H2064,TRUE,_xll.ohTrigger(RecalcTrigger,Trigger6M)),NA())</f>
        <v>1.6662470660499865E-2</v>
      </c>
      <c r="O2064" s="52">
        <f>IFERROR(_xll.qlIndexFixing(ONIndex6M,I2064,TRUE,_xll.ohTrigger(RecalcTrigger,Trigger6M)),NA())</f>
        <v>1.657616723738542E-2</v>
      </c>
      <c r="P2064" s="52">
        <f>IFERROR(_xll.qlIndexFixing(Index1Y,$H2064,TRUE,_xll.ohTrigger(RecalcTrigger,Trigger1Y)),NA())</f>
        <v>1.6935847720486667E-2</v>
      </c>
      <c r="Q2064" s="52">
        <f>IFERROR(_xll.qlIndexFixing(ONIndex1Y,I2064,TRUE,_xll.ohTrigger(RecalcTrigger,Trigger1Y)),NA())</f>
        <v>1.6775126757844205E-2</v>
      </c>
    </row>
    <row r="2065" spans="2:17" x14ac:dyDescent="0.2">
      <c r="B2065" s="46" t="s">
        <v>42</v>
      </c>
      <c r="D2065" s="49">
        <f>_xll.qlCalendarAdvance(Calendar,$D2064,B2065,"f",FALSE)</f>
        <v>53849</v>
      </c>
      <c r="E2065" s="49">
        <f>_xll.qlInterestRateIndexValueDate(IndexON,D2065)</f>
        <v>53849</v>
      </c>
      <c r="F2065" s="52">
        <f>IFERROR(_xll.qlIndexFixing(IndexON,D2065,TRUE,_xll.ohTrigger(RecalcTrigger,TriggerON)),NA())</f>
        <v>1.6235967953281971E-2</v>
      </c>
      <c r="H2065" s="49">
        <f>_xll.qlCalendarAdvance(Calendar,$H2064,B2065,"f",FALSE)</f>
        <v>53849</v>
      </c>
      <c r="I2065" s="49">
        <f>_xll.qlInterestRateIndexValueDate(Index1M,$H2065)</f>
        <v>53853</v>
      </c>
      <c r="J2065" s="52">
        <f>IFERROR(_xll.qlIndexFixing(Index1M,$H2065,TRUE,_xll.ohTrigger(RecalcTrigger,Trigger1M)),NA())</f>
        <v>1.6240603203966586E-2</v>
      </c>
      <c r="K2065" s="52">
        <f>IFERROR(_xll.qlIndexFixing(ONIndex1M,I2065,TRUE,_xll.ohTrigger(RecalcTrigger,Trigger1M)),NA())</f>
        <v>1.6226994085233315E-2</v>
      </c>
      <c r="L2065" s="52">
        <f>IFERROR(_xll.qlIndexFixing(Index3M,H2065,TRUE,_xll.ohTrigger(RecalcTrigger,Trigger3M)),NA())</f>
        <v>1.6480389555235772E-2</v>
      </c>
      <c r="M2065" s="52">
        <f>IFERROR(_xll.qlIndexFixing(ONIndex3M,I2065,TRUE,_xll.ohTrigger(RecalcTrigger,Trigger3M)),NA())</f>
        <v>1.6435931236173928E-2</v>
      </c>
      <c r="N2065" s="52">
        <f>IFERROR(_xll.qlIndexFixing(Index6M,$H2065,TRUE,_xll.ohTrigger(RecalcTrigger,Trigger6M)),NA())</f>
        <v>1.6663635772444275E-2</v>
      </c>
      <c r="O2065" s="52">
        <f>IFERROR(_xll.qlIndexFixing(ONIndex6M,I2065,TRUE,_xll.ohTrigger(RecalcTrigger,Trigger6M)),NA())</f>
        <v>1.6577714049264003E-2</v>
      </c>
      <c r="P2065" s="52">
        <f>IFERROR(_xll.qlIndexFixing(Index1Y,$H2065,TRUE,_xll.ohTrigger(RecalcTrigger,Trigger1Y)),NA())</f>
        <v>1.693642310099799E-2</v>
      </c>
      <c r="Q2065" s="52">
        <f>IFERROR(_xll.qlIndexFixing(ONIndex1Y,I2065,TRUE,_xll.ohTrigger(RecalcTrigger,Trigger1Y)),NA())</f>
        <v>1.6775951374219389E-2</v>
      </c>
    </row>
    <row r="2066" spans="2:17" x14ac:dyDescent="0.2">
      <c r="B2066" s="46" t="s">
        <v>42</v>
      </c>
      <c r="D2066" s="49">
        <f>_xll.qlCalendarAdvance(Calendar,$D2065,B2066,"f",FALSE)</f>
        <v>53856</v>
      </c>
      <c r="E2066" s="49">
        <f>_xll.qlInterestRateIndexValueDate(IndexON,D2066)</f>
        <v>53856</v>
      </c>
      <c r="F2066" s="52">
        <f>IFERROR(_xll.qlIndexFixing(IndexON,D2066,TRUE,_xll.ohTrigger(RecalcTrigger,TriggerON)),NA())</f>
        <v>1.6238474035903394E-2</v>
      </c>
      <c r="H2066" s="49">
        <f>_xll.qlCalendarAdvance(Calendar,$H2065,B2066,"f",FALSE)</f>
        <v>53856</v>
      </c>
      <c r="I2066" s="49">
        <f>_xll.qlInterestRateIndexValueDate(Index1M,$H2066)</f>
        <v>53860</v>
      </c>
      <c r="J2066" s="52">
        <f>IFERROR(_xll.qlIndexFixing(Index1M,$H2066,TRUE,_xll.ohTrigger(RecalcTrigger,Trigger1M)),NA())</f>
        <v>1.6242262816326125E-2</v>
      </c>
      <c r="K2066" s="52">
        <f>IFERROR(_xll.qlIndexFixing(ONIndex1M,I2066,TRUE,_xll.ohTrigger(RecalcTrigger,Trigger1M)),NA())</f>
        <v>1.6228688042208006E-2</v>
      </c>
      <c r="L2066" s="52">
        <f>IFERROR(_xll.qlIndexFixing(Index3M,H2066,TRUE,_xll.ohTrigger(RecalcTrigger,Trigger3M)),NA())</f>
        <v>1.6481997898425707E-2</v>
      </c>
      <c r="M2066" s="52">
        <f>IFERROR(_xll.qlIndexFixing(ONIndex3M,I2066,TRUE,_xll.ohTrigger(RecalcTrigger,Trigger3M)),NA())</f>
        <v>1.6437643846067829E-2</v>
      </c>
      <c r="N2066" s="52">
        <f>IFERROR(_xll.qlIndexFixing(Index6M,$H2066,TRUE,_xll.ohTrigger(RecalcTrigger,Trigger6M)),NA())</f>
        <v>1.666476947657769E-2</v>
      </c>
      <c r="O2066" s="52">
        <f>IFERROR(_xll.qlIndexFixing(ONIndex6M,I2066,TRUE,_xll.ohTrigger(RecalcTrigger,Trigger6M)),NA())</f>
        <v>1.6579230704145687E-2</v>
      </c>
      <c r="P2066" s="52">
        <f>IFERROR(_xll.qlIndexFixing(Index1Y,$H2066,TRUE,_xll.ohTrigger(RecalcTrigger,Trigger1Y)),NA())</f>
        <v>1.6936988016730981E-2</v>
      </c>
      <c r="Q2066" s="52">
        <f>IFERROR(_xll.qlIndexFixing(ONIndex1Y,I2066,TRUE,_xll.ohTrigger(RecalcTrigger,Trigger1Y)),NA())</f>
        <v>1.677676640921888E-2</v>
      </c>
    </row>
    <row r="2067" spans="2:17" x14ac:dyDescent="0.2">
      <c r="B2067" s="46" t="s">
        <v>42</v>
      </c>
      <c r="D2067" s="49">
        <f>_xll.qlCalendarAdvance(Calendar,$D2066,B2067,"f",FALSE)</f>
        <v>53863</v>
      </c>
      <c r="E2067" s="49">
        <f>_xll.qlInterestRateIndexValueDate(IndexON,D2067)</f>
        <v>53863</v>
      </c>
      <c r="F2067" s="52">
        <f>IFERROR(_xll.qlIndexFixing(IndexON,D2067,TRUE,_xll.ohTrigger(RecalcTrigger,TriggerON)),NA())</f>
        <v>1.6240958926596605E-2</v>
      </c>
      <c r="H2067" s="49">
        <f>_xll.qlCalendarAdvance(Calendar,$H2066,B2067,"f",FALSE)</f>
        <v>53863</v>
      </c>
      <c r="I2067" s="49">
        <f>_xll.qlInterestRateIndexValueDate(Index1M,$H2067)</f>
        <v>53867</v>
      </c>
      <c r="J2067" s="52">
        <f>IFERROR(_xll.qlIndexFixing(Index1M,$H2067,TRUE,_xll.ohTrigger(RecalcTrigger,Trigger1M)),NA())</f>
        <v>1.6243901905347968E-2</v>
      </c>
      <c r="K2067" s="52">
        <f>IFERROR(_xll.qlIndexFixing(ONIndex1M,I2067,TRUE,_xll.ohTrigger(RecalcTrigger,Trigger1M)),NA())</f>
        <v>1.6230361593825293E-2</v>
      </c>
      <c r="L2067" s="52">
        <f>IFERROR(_xll.qlIndexFixing(Index3M,H2067,TRUE,_xll.ohTrigger(RecalcTrigger,Trigger3M)),NA())</f>
        <v>1.6483588200026548E-2</v>
      </c>
      <c r="M2067" s="52">
        <f>IFERROR(_xll.qlIndexFixing(ONIndex3M,I2067,TRUE,_xll.ohTrigger(RecalcTrigger,Trigger3M)),NA())</f>
        <v>1.643933878058057E-2</v>
      </c>
      <c r="N2067" s="52">
        <f>IFERROR(_xll.qlIndexFixing(Index6M,$H2067,TRUE,_xll.ohTrigger(RecalcTrigger,Trigger6M)),NA())</f>
        <v>1.6665871694387609E-2</v>
      </c>
      <c r="O2067" s="52">
        <f>IFERROR(_xll.qlIndexFixing(ONIndex6M,I2067,TRUE,_xll.ohTrigger(RecalcTrigger,Trigger6M)),NA())</f>
        <v>1.6580717124492494E-2</v>
      </c>
      <c r="P2067" s="52">
        <f>IFERROR(_xll.qlIndexFixing(Index1Y,$H2067,TRUE,_xll.ohTrigger(RecalcTrigger,Trigger1Y)),NA())</f>
        <v>1.6937542439778342E-2</v>
      </c>
      <c r="Q2067" s="52">
        <f>IFERROR(_xll.qlIndexFixing(ONIndex1Y,I2067,TRUE,_xll.ohTrigger(RecalcTrigger,Trigger1Y)),NA())</f>
        <v>1.6777571835344673E-2</v>
      </c>
    </row>
    <row r="2068" spans="2:17" x14ac:dyDescent="0.2">
      <c r="B2068" s="46" t="s">
        <v>42</v>
      </c>
      <c r="D2068" s="49">
        <f>_xll.qlCalendarAdvance(Calendar,$D2067,B2068,"f",FALSE)</f>
        <v>53870</v>
      </c>
      <c r="E2068" s="49">
        <f>_xll.qlInterestRateIndexValueDate(IndexON,D2068)</f>
        <v>53870</v>
      </c>
      <c r="F2068" s="52">
        <f>IFERROR(_xll.qlIndexFixing(IndexON,D2068,TRUE,_xll.ohTrigger(RecalcTrigger,TriggerON)),NA())</f>
        <v>1.6243422570045851E-2</v>
      </c>
      <c r="H2068" s="49">
        <f>_xll.qlCalendarAdvance(Calendar,$H2067,B2068,"f",FALSE)</f>
        <v>53870</v>
      </c>
      <c r="I2068" s="49">
        <f>_xll.qlInterestRateIndexValueDate(Index1M,$H2068)</f>
        <v>53874</v>
      </c>
      <c r="J2068" s="52">
        <f>IFERROR(_xll.qlIndexFixing(Index1M,$H2068,TRUE,_xll.ohTrigger(RecalcTrigger,Trigger1M)),NA())</f>
        <v>1.6246000565756952E-2</v>
      </c>
      <c r="K2068" s="52">
        <f>IFERROR(_xll.qlIndexFixing(ONIndex1M,I2068,TRUE,_xll.ohTrigger(RecalcTrigger,Trigger1M)),NA())</f>
        <v>1.6232014689165908E-2</v>
      </c>
      <c r="L2068" s="52">
        <f>IFERROR(_xll.qlIndexFixing(Index3M,H2068,TRUE,_xll.ohTrigger(RecalcTrigger,Trigger3M)),NA())</f>
        <v>1.6485160412829974E-2</v>
      </c>
      <c r="M2068" s="52">
        <f>IFERROR(_xll.qlIndexFixing(ONIndex3M,I2068,TRUE,_xll.ohTrigger(RecalcTrigger,Trigger3M)),NA())</f>
        <v>1.6441015992789687E-2</v>
      </c>
      <c r="N2068" s="52">
        <f>IFERROR(_xll.qlIndexFixing(Index6M,$H2068,TRUE,_xll.ohTrigger(RecalcTrigger,Trigger6M)),NA())</f>
        <v>1.6667842401299648E-2</v>
      </c>
      <c r="O2068" s="52">
        <f>IFERROR(_xll.qlIndexFixing(ONIndex6M,I2068,TRUE,_xll.ohTrigger(RecalcTrigger,Trigger6M)),NA())</f>
        <v>1.6582173232126962E-2</v>
      </c>
      <c r="P2068" s="52">
        <f>IFERROR(_xll.qlIndexFixing(Index1Y,$H2068,TRUE,_xll.ohTrigger(RecalcTrigger,Trigger1Y)),NA())</f>
        <v>1.6938086342233004E-2</v>
      </c>
      <c r="Q2068" s="52">
        <f>IFERROR(_xll.qlIndexFixing(ONIndex1Y,I2068,TRUE,_xll.ohTrigger(RecalcTrigger,Trigger1Y)),NA())</f>
        <v>1.6778367625098767E-2</v>
      </c>
    </row>
    <row r="2069" spans="2:17" x14ac:dyDescent="0.2">
      <c r="B2069" s="46" t="s">
        <v>42</v>
      </c>
      <c r="D2069" s="49">
        <f>_xll.qlCalendarAdvance(Calendar,$D2068,B2069,"f",FALSE)</f>
        <v>53877</v>
      </c>
      <c r="E2069" s="49">
        <f>_xll.qlInterestRateIndexValueDate(IndexON,D2069)</f>
        <v>53877</v>
      </c>
      <c r="F2069" s="52">
        <f>IFERROR(_xll.qlIndexFixing(IndexON,D2069,TRUE,_xll.ohTrigger(RecalcTrigger,TriggerON)),NA())</f>
        <v>1.6245864910615637E-2</v>
      </c>
      <c r="H2069" s="49">
        <f>_xll.qlCalendarAdvance(Calendar,$H2068,B2069,"f",FALSE)</f>
        <v>53877</v>
      </c>
      <c r="I2069" s="49">
        <f>_xll.qlInterestRateIndexValueDate(Index1M,$H2069)</f>
        <v>53881</v>
      </c>
      <c r="J2069" s="52">
        <f>IFERROR(_xll.qlIndexFixing(Index1M,$H2069,TRUE,_xll.ohTrigger(RecalcTrigger,Trigger1M)),NA())</f>
        <v>1.6247597048181919E-2</v>
      </c>
      <c r="K2069" s="52">
        <f>IFERROR(_xll.qlIndexFixing(ONIndex1M,I2069,TRUE,_xll.ohTrigger(RecalcTrigger,Trigger1M)),NA())</f>
        <v>1.6233647276671093E-2</v>
      </c>
      <c r="L2069" s="52">
        <f>IFERROR(_xll.qlIndexFixing(Index3M,H2069,TRUE,_xll.ohTrigger(RecalcTrigger,Trigger3M)),NA())</f>
        <v>1.6486714489631134E-2</v>
      </c>
      <c r="M2069" s="52">
        <f>IFERROR(_xll.qlIndexFixing(ONIndex3M,I2069,TRUE,_xll.ohTrigger(RecalcTrigger,Trigger3M)),NA())</f>
        <v>1.6442675435532905E-2</v>
      </c>
      <c r="N2069" s="52">
        <f>IFERROR(_xll.qlIndexFixing(Index6M,$H2069,TRUE,_xll.ohTrigger(RecalcTrigger,Trigger6M)),NA())</f>
        <v>1.6668429244508318E-2</v>
      </c>
      <c r="O2069" s="52">
        <f>IFERROR(_xll.qlIndexFixing(ONIndex6M,I2069,TRUE,_xll.ohTrigger(RecalcTrigger,Trigger6M)),NA())</f>
        <v>1.658359894959105E-2</v>
      </c>
      <c r="P2069" s="52">
        <f>IFERROR(_xll.qlIndexFixing(Index1Y,$H2069,TRUE,_xll.ohTrigger(RecalcTrigger,Trigger1Y)),NA())</f>
        <v>1.6938619696187446E-2</v>
      </c>
      <c r="Q2069" s="52">
        <f>IFERROR(_xll.qlIndexFixing(ONIndex1Y,I2069,TRUE,_xll.ohTrigger(RecalcTrigger,Trigger1Y)),NA())</f>
        <v>1.67791537513029E-2</v>
      </c>
    </row>
    <row r="2070" spans="2:17" x14ac:dyDescent="0.2">
      <c r="B2070" s="46" t="s">
        <v>42</v>
      </c>
      <c r="D2070" s="49">
        <f>_xll.qlCalendarAdvance(Calendar,$D2069,B2070,"f",FALSE)</f>
        <v>53884</v>
      </c>
      <c r="E2070" s="49">
        <f>_xll.qlInterestRateIndexValueDate(IndexON,D2070)</f>
        <v>53884</v>
      </c>
      <c r="F2070" s="52">
        <f>IFERROR(_xll.qlIndexFixing(IndexON,D2070,TRUE,_xll.ohTrigger(RecalcTrigger,TriggerON)),NA())</f>
        <v>1.6248285893230019E-2</v>
      </c>
      <c r="H2070" s="49">
        <f>_xll.qlCalendarAdvance(Calendar,$H2069,B2070,"f",FALSE)</f>
        <v>53884</v>
      </c>
      <c r="I2070" s="49">
        <f>_xll.qlInterestRateIndexValueDate(Index1M,$H2070)</f>
        <v>53888</v>
      </c>
      <c r="J2070" s="52">
        <f>IFERROR(_xll.qlIndexFixing(Index1M,$H2070,TRUE,_xll.ohTrigger(RecalcTrigger,Trigger1M)),NA())</f>
        <v>1.6249172848673304E-2</v>
      </c>
      <c r="K2070" s="52">
        <f>IFERROR(_xll.qlIndexFixing(ONIndex1M,I2070,TRUE,_xll.ohTrigger(RecalcTrigger,Trigger1M)),NA())</f>
        <v>1.6235259305261707E-2</v>
      </c>
      <c r="L2070" s="52">
        <f>IFERROR(_xll.qlIndexFixing(Index3M,H2070,TRUE,_xll.ohTrigger(RecalcTrigger,Trigger3M)),NA())</f>
        <v>1.6488250383219966E-2</v>
      </c>
      <c r="M2070" s="52">
        <f>IFERROR(_xll.qlIndexFixing(ONIndex3M,I2070,TRUE,_xll.ohTrigger(RecalcTrigger,Trigger3M)),NA())</f>
        <v>1.6444317062047631E-2</v>
      </c>
      <c r="N2070" s="52">
        <f>IFERROR(_xll.qlIndexFixing(Index6M,$H2070,TRUE,_xll.ohTrigger(RecalcTrigger,Trigger6M)),NA())</f>
        <v>1.6669434285281098E-2</v>
      </c>
      <c r="O2070" s="52">
        <f>IFERROR(_xll.qlIndexFixing(ONIndex6M,I2070,TRUE,_xll.ohTrigger(RecalcTrigger,Trigger6M)),NA())</f>
        <v>1.6584994199027037E-2</v>
      </c>
      <c r="P2070" s="52">
        <f>IFERROR(_xll.qlIndexFixing(Index1Y,$H2070,TRUE,_xll.ohTrigger(RecalcTrigger,Trigger1Y)),NA())</f>
        <v>1.6939142473735694E-2</v>
      </c>
      <c r="Q2070" s="52">
        <f>IFERROR(_xll.qlIndexFixing(ONIndex1Y,I2070,TRUE,_xll.ohTrigger(RecalcTrigger,Trigger1Y)),NA())</f>
        <v>1.6779930186459069E-2</v>
      </c>
    </row>
    <row r="2071" spans="2:17" x14ac:dyDescent="0.2">
      <c r="B2071" s="46" t="s">
        <v>42</v>
      </c>
      <c r="D2071" s="49">
        <f>_xll.qlCalendarAdvance(Calendar,$D2070,B2071,"f",FALSE)</f>
        <v>53891</v>
      </c>
      <c r="E2071" s="49">
        <f>_xll.qlInterestRateIndexValueDate(IndexON,D2071)</f>
        <v>53891</v>
      </c>
      <c r="F2071" s="52">
        <f>IFERROR(_xll.qlIndexFixing(IndexON,D2071,TRUE,_xll.ohTrigger(RecalcTrigger,TriggerON)),NA())</f>
        <v>1.6250685462173564E-2</v>
      </c>
      <c r="H2071" s="49">
        <f>_xll.qlCalendarAdvance(Calendar,$H2070,B2071,"f",FALSE)</f>
        <v>53891</v>
      </c>
      <c r="I2071" s="49">
        <f>_xll.qlInterestRateIndexValueDate(Index1M,$H2071)</f>
        <v>53895</v>
      </c>
      <c r="J2071" s="52">
        <f>IFERROR(_xll.qlIndexFixing(Index1M,$H2071,TRUE,_xll.ohTrigger(RecalcTrigger,Trigger1M)),NA())</f>
        <v>1.6250727915891525E-2</v>
      </c>
      <c r="K2071" s="52">
        <f>IFERROR(_xll.qlIndexFixing(ONIndex1M,I2071,TRUE,_xll.ohTrigger(RecalcTrigger,Trigger1M)),NA())</f>
        <v>1.6236850723538865E-2</v>
      </c>
      <c r="L2071" s="52">
        <f>IFERROR(_xll.qlIndexFixing(Index3M,H2071,TRUE,_xll.ohTrigger(RecalcTrigger,Trigger3M)),NA())</f>
        <v>1.6489768046394231E-2</v>
      </c>
      <c r="M2071" s="52">
        <f>IFERROR(_xll.qlIndexFixing(ONIndex3M,I2071,TRUE,_xll.ohTrigger(RecalcTrigger,Trigger3M)),NA())</f>
        <v>1.6445940825331462E-2</v>
      </c>
      <c r="N2071" s="52">
        <f>IFERROR(_xll.qlIndexFixing(Index6M,$H2071,TRUE,_xll.ohTrigger(RecalcTrigger,Trigger6M)),NA())</f>
        <v>1.667040751862197E-2</v>
      </c>
      <c r="O2071" s="52">
        <f>IFERROR(_xll.qlIndexFixing(ONIndex6M,I2071,TRUE,_xll.ohTrigger(RecalcTrigger,Trigger6M)),NA())</f>
        <v>1.6586358902497267E-2</v>
      </c>
      <c r="P2071" s="52">
        <f>IFERROR(_xll.qlIndexFixing(Index1Y,$H2071,TRUE,_xll.ohTrigger(RecalcTrigger,Trigger1Y)),NA())</f>
        <v>1.6939654646970882E-2</v>
      </c>
      <c r="Q2071" s="52">
        <f>IFERROR(_xll.qlIndexFixing(ONIndex1Y,I2071,TRUE,_xll.ohTrigger(RecalcTrigger,Trigger1Y)),NA())</f>
        <v>1.6780696902989334E-2</v>
      </c>
    </row>
    <row r="2072" spans="2:17" x14ac:dyDescent="0.2">
      <c r="B2072" s="46" t="s">
        <v>42</v>
      </c>
      <c r="D2072" s="49">
        <f>_xll.qlCalendarAdvance(Calendar,$D2071,B2072,"f",FALSE)</f>
        <v>53898</v>
      </c>
      <c r="E2072" s="49">
        <f>_xll.qlInterestRateIndexValueDate(IndexON,D2072)</f>
        <v>53898</v>
      </c>
      <c r="F2072" s="52">
        <f>IFERROR(_xll.qlIndexFixing(IndexON,D2072,TRUE,_xll.ohTrigger(RecalcTrigger,TriggerON)),NA())</f>
        <v>1.6253063562050585E-2</v>
      </c>
      <c r="H2072" s="49">
        <f>_xll.qlCalendarAdvance(Calendar,$H2071,B2072,"f",FALSE)</f>
        <v>53898</v>
      </c>
      <c r="I2072" s="49">
        <f>_xll.qlInterestRateIndexValueDate(Index1M,$H2072)</f>
        <v>53902</v>
      </c>
      <c r="J2072" s="52">
        <f>IFERROR(_xll.qlIndexFixing(Index1M,$H2072,TRUE,_xll.ohTrigger(RecalcTrigger,Trigger1M)),NA())</f>
        <v>1.6252262198502163E-2</v>
      </c>
      <c r="K2072" s="52">
        <f>IFERROR(_xll.qlIndexFixing(ONIndex1M,I2072,TRUE,_xll.ohTrigger(RecalcTrigger,Trigger1M)),NA())</f>
        <v>1.623842148034349E-2</v>
      </c>
      <c r="L2072" s="52">
        <f>IFERROR(_xll.qlIndexFixing(Index3M,H2072,TRUE,_xll.ohTrigger(RecalcTrigger,Trigger3M)),NA())</f>
        <v>1.649126743194473E-2</v>
      </c>
      <c r="M2072" s="52">
        <f>IFERROR(_xll.qlIndexFixing(ONIndex3M,I2072,TRUE,_xll.ohTrigger(RecalcTrigger,Trigger3M)),NA())</f>
        <v>1.6447546678142189E-2</v>
      </c>
      <c r="N2072" s="52">
        <f>IFERROR(_xll.qlIndexFixing(Index6M,$H2072,TRUE,_xll.ohTrigger(RecalcTrigger,Trigger6M)),NA())</f>
        <v>1.6671348866021566E-2</v>
      </c>
      <c r="O2072" s="52">
        <f>IFERROR(_xll.qlIndexFixing(ONIndex6M,I2072,TRUE,_xll.ohTrigger(RecalcTrigger,Trigger6M)),NA())</f>
        <v>1.6587692982223956E-2</v>
      </c>
      <c r="P2072" s="52">
        <f>IFERROR(_xll.qlIndexFixing(Index1Y,$H2072,TRUE,_xll.ohTrigger(RecalcTrigger,Trigger1Y)),NA())</f>
        <v>1.6940156187986378E-2</v>
      </c>
      <c r="Q2072" s="52">
        <f>IFERROR(_xll.qlIndexFixing(ONIndex1Y,I2072,TRUE,_xll.ohTrigger(RecalcTrigger,Trigger1Y)),NA())</f>
        <v>1.6781453873635499E-2</v>
      </c>
    </row>
    <row r="2073" spans="2:17" x14ac:dyDescent="0.2">
      <c r="B2073" s="46" t="s">
        <v>42</v>
      </c>
      <c r="D2073" s="49">
        <f>_xll.qlCalendarAdvance(Calendar,$D2072,B2073,"f",FALSE)</f>
        <v>53905</v>
      </c>
      <c r="E2073" s="49">
        <f>_xll.qlInterestRateIndexValueDate(IndexON,D2073)</f>
        <v>53905</v>
      </c>
      <c r="F2073" s="52">
        <f>IFERROR(_xll.qlIndexFixing(IndexON,D2073,TRUE,_xll.ohTrigger(RecalcTrigger,TriggerON)),NA())</f>
        <v>1.6255420137465393E-2</v>
      </c>
      <c r="H2073" s="49">
        <f>_xll.qlCalendarAdvance(Calendar,$H2072,B2073,"f",FALSE)</f>
        <v>53905</v>
      </c>
      <c r="I2073" s="49">
        <f>_xll.qlInterestRateIndexValueDate(Index1M,$H2073)</f>
        <v>53909</v>
      </c>
      <c r="J2073" s="52">
        <f>IFERROR(_xll.qlIndexFixing(Index1M,$H2073,TRUE,_xll.ohTrigger(RecalcTrigger,Trigger1M)),NA())</f>
        <v>1.625377564516306E-2</v>
      </c>
      <c r="K2073" s="52">
        <f>IFERROR(_xll.qlIndexFixing(ONIndex1M,I2073,TRUE,_xll.ohTrigger(RecalcTrigger,Trigger1M)),NA())</f>
        <v>1.6239971524356633E-2</v>
      </c>
      <c r="L2073" s="52">
        <f>IFERROR(_xll.qlIndexFixing(Index3M,H2073,TRUE,_xll.ohTrigger(RecalcTrigger,Trigger3M)),NA())</f>
        <v>1.649274849266575E-2</v>
      </c>
      <c r="M2073" s="52">
        <f>IFERROR(_xll.qlIndexFixing(ONIndex3M,I2073,TRUE,_xll.ohTrigger(RecalcTrigger,Trigger3M)),NA())</f>
        <v>1.6449134573797153E-2</v>
      </c>
      <c r="N2073" s="52">
        <f>IFERROR(_xll.qlIndexFixing(Index6M,$H2073,TRUE,_xll.ohTrigger(RecalcTrigger,Trigger6M)),NA())</f>
        <v>1.667225824897051E-2</v>
      </c>
      <c r="O2073" s="52">
        <f>IFERROR(_xll.qlIndexFixing(ONIndex6M,I2073,TRUE,_xll.ohTrigger(RecalcTrigger,Trigger6M)),NA())</f>
        <v>1.6588996360669128E-2</v>
      </c>
      <c r="P2073" s="52">
        <f>IFERROR(_xll.qlIndexFixing(Index1Y,$H2073,TRUE,_xll.ohTrigger(RecalcTrigger,Trigger1Y)),NA())</f>
        <v>1.6940647068877067E-2</v>
      </c>
      <c r="Q2073" s="52">
        <f>IFERROR(_xll.qlIndexFixing(ONIndex1Y,I2073,TRUE,_xll.ohTrigger(RecalcTrigger,Trigger1Y)),NA())</f>
        <v>1.6782201071059433E-2</v>
      </c>
    </row>
    <row r="2074" spans="2:17" x14ac:dyDescent="0.2">
      <c r="B2074" s="46" t="s">
        <v>42</v>
      </c>
      <c r="D2074" s="49">
        <f>_xll.qlCalendarAdvance(Calendar,$D2073,B2074,"f",FALSE)</f>
        <v>53912</v>
      </c>
      <c r="E2074" s="49">
        <f>_xll.qlInterestRateIndexValueDate(IndexON,D2074)</f>
        <v>53912</v>
      </c>
      <c r="F2074" s="52">
        <f>IFERROR(_xll.qlIndexFixing(IndexON,D2074,TRUE,_xll.ohTrigger(RecalcTrigger,TriggerON)),NA())</f>
        <v>1.62577551330223E-2</v>
      </c>
      <c r="H2074" s="49">
        <f>_xll.qlCalendarAdvance(Calendar,$H2073,B2074,"f",FALSE)</f>
        <v>53912</v>
      </c>
      <c r="I2074" s="49">
        <f>_xll.qlInterestRateIndexValueDate(Index1M,$H2074)</f>
        <v>53916</v>
      </c>
      <c r="J2074" s="52">
        <f>IFERROR(_xll.qlIndexFixing(Index1M,$H2074,TRUE,_xll.ohTrigger(RecalcTrigger,Trigger1M)),NA())</f>
        <v>1.6255268204539798E-2</v>
      </c>
      <c r="K2074" s="52">
        <f>IFERROR(_xll.qlIndexFixing(ONIndex1M,I2074,TRUE,_xll.ohTrigger(RecalcTrigger,Trigger1M)),NA())</f>
        <v>1.6241500804339282E-2</v>
      </c>
      <c r="L2074" s="52">
        <f>IFERROR(_xll.qlIndexFixing(Index3M,H2074,TRUE,_xll.ohTrigger(RecalcTrigger,Trigger3M)),NA())</f>
        <v>1.6494211181351574E-2</v>
      </c>
      <c r="M2074" s="52">
        <f>IFERROR(_xll.qlIndexFixing(ONIndex3M,I2074,TRUE,_xll.ohTrigger(RecalcTrigger,Trigger3M)),NA())</f>
        <v>1.6450704464894272E-2</v>
      </c>
      <c r="N2074" s="52">
        <f>IFERROR(_xll.qlIndexFixing(Index6M,$H2074,TRUE,_xll.ohTrigger(RecalcTrigger,Trigger6M)),NA())</f>
        <v>1.6673135588962038E-2</v>
      </c>
      <c r="O2074" s="52">
        <f>IFERROR(_xll.qlIndexFixing(ONIndex6M,I2074,TRUE,_xll.ohTrigger(RecalcTrigger,Trigger6M)),NA())</f>
        <v>1.6590268959575383E-2</v>
      </c>
      <c r="P2074" s="52">
        <f>IFERROR(_xll.qlIndexFixing(Index1Y,$H2074,TRUE,_xll.ohTrigger(RecalcTrigger,Trigger1Y)),NA())</f>
        <v>1.6941127261737184E-2</v>
      </c>
      <c r="Q2074" s="52">
        <f>IFERROR(_xll.qlIndexFixing(ONIndex1Y,I2074,TRUE,_xll.ohTrigger(RecalcTrigger,Trigger1Y)),NA())</f>
        <v>1.6782938467443387E-2</v>
      </c>
    </row>
    <row r="2075" spans="2:17" x14ac:dyDescent="0.2">
      <c r="B2075" s="46" t="s">
        <v>42</v>
      </c>
      <c r="D2075" s="49">
        <f>_xll.qlCalendarAdvance(Calendar,$D2074,B2075,"f",FALSE)</f>
        <v>53919</v>
      </c>
      <c r="E2075" s="49">
        <f>_xll.qlInterestRateIndexValueDate(IndexON,D2075)</f>
        <v>53919</v>
      </c>
      <c r="F2075" s="52">
        <f>IFERROR(_xll.qlIndexFixing(IndexON,D2075,TRUE,_xll.ohTrigger(RecalcTrigger,TriggerON)),NA())</f>
        <v>1.6260068493405555E-2</v>
      </c>
      <c r="H2075" s="49">
        <f>_xll.qlCalendarAdvance(Calendar,$H2074,B2075,"f",FALSE)</f>
        <v>53919</v>
      </c>
      <c r="I2075" s="49">
        <f>_xll.qlInterestRateIndexValueDate(Index1M,$H2075)</f>
        <v>53923</v>
      </c>
      <c r="J2075" s="52">
        <f>IFERROR(_xll.qlIndexFixing(Index1M,$H2075,TRUE,_xll.ohTrigger(RecalcTrigger,Trigger1M)),NA())</f>
        <v>1.6256739825297954E-2</v>
      </c>
      <c r="K2075" s="52">
        <f>IFERROR(_xll.qlIndexFixing(ONIndex1M,I2075,TRUE,_xll.ohTrigger(RecalcTrigger,Trigger1M)),NA())</f>
        <v>1.6243009269132358E-2</v>
      </c>
      <c r="L2075" s="52">
        <f>IFERROR(_xll.qlIndexFixing(Index3M,H2075,TRUE,_xll.ohTrigger(RecalcTrigger,Trigger3M)),NA())</f>
        <v>1.6495655450794747E-2</v>
      </c>
      <c r="M2075" s="52">
        <f>IFERROR(_xll.qlIndexFixing(ONIndex3M,I2075,TRUE,_xll.ohTrigger(RecalcTrigger,Trigger3M)),NA())</f>
        <v>1.6452256304910762E-2</v>
      </c>
      <c r="N2075" s="52">
        <f>IFERROR(_xll.qlIndexFixing(Index6M,$H2075,TRUE,_xll.ohTrigger(RecalcTrigger,Trigger6M)),NA())</f>
        <v>1.667398080749068E-2</v>
      </c>
      <c r="O2075" s="52">
        <f>IFERROR(_xll.qlIndexFixing(ONIndex6M,I2075,TRUE,_xll.ohTrigger(RecalcTrigger,Trigger6M)),NA())</f>
        <v>1.6591510701564616E-2</v>
      </c>
      <c r="P2075" s="52">
        <f>IFERROR(_xll.qlIndexFixing(Index1Y,$H2075,TRUE,_xll.ohTrigger(RecalcTrigger,Trigger1Y)),NA())</f>
        <v>1.6941596738660972E-2</v>
      </c>
      <c r="Q2075" s="52">
        <f>IFERROR(_xll.qlIndexFixing(ONIndex1Y,I2075,TRUE,_xll.ohTrigger(RecalcTrigger,Trigger1Y)),NA())</f>
        <v>1.678366603584891E-2</v>
      </c>
    </row>
    <row r="2076" spans="2:17" x14ac:dyDescent="0.2">
      <c r="B2076" s="46" t="s">
        <v>42</v>
      </c>
      <c r="D2076" s="49">
        <f>_xll.qlCalendarAdvance(Calendar,$D2075,B2076,"f",FALSE)</f>
        <v>53926</v>
      </c>
      <c r="E2076" s="49">
        <f>_xll.qlInterestRateIndexValueDate(IndexON,D2076)</f>
        <v>53926</v>
      </c>
      <c r="F2076" s="52">
        <f>IFERROR(_xll.qlIndexFixing(IndexON,D2076,TRUE,_xll.ohTrigger(RecalcTrigger,TriggerON)),NA())</f>
        <v>1.6262360162899725E-2</v>
      </c>
      <c r="H2076" s="49">
        <f>_xll.qlCalendarAdvance(Calendar,$H2075,B2076,"f",FALSE)</f>
        <v>53926</v>
      </c>
      <c r="I2076" s="49">
        <f>_xll.qlInterestRateIndexValueDate(Index1M,$H2076)</f>
        <v>53930</v>
      </c>
      <c r="J2076" s="52">
        <f>IFERROR(_xll.qlIndexFixing(Index1M,$H2076,TRUE,_xll.ohTrigger(RecalcTrigger,Trigger1M)),NA())</f>
        <v>1.6258190456100531E-2</v>
      </c>
      <c r="K2076" s="52">
        <f>IFERROR(_xll.qlIndexFixing(ONIndex1M,I2076,TRUE,_xll.ohTrigger(RecalcTrigger,Trigger1M)),NA())</f>
        <v>1.6244496867336977E-2</v>
      </c>
      <c r="L2076" s="52">
        <f>IFERROR(_xll.qlIndexFixing(Index3M,H2076,TRUE,_xll.ohTrigger(RecalcTrigger,Trigger3M)),NA())</f>
        <v>1.6497081253792154E-2</v>
      </c>
      <c r="M2076" s="52">
        <f>IFERROR(_xll.qlIndexFixing(ONIndex3M,I2076,TRUE,_xll.ohTrigger(RecalcTrigger,Trigger3M)),NA())</f>
        <v>1.6453790046604411E-2</v>
      </c>
      <c r="N2076" s="52">
        <f>IFERROR(_xll.qlIndexFixing(Index6M,$H2076,TRUE,_xll.ohTrigger(RecalcTrigger,Trigger6M)),NA())</f>
        <v>1.6674793826053153E-2</v>
      </c>
      <c r="O2076" s="52">
        <f>IFERROR(_xll.qlIndexFixing(ONIndex6M,I2076,TRUE,_xll.ohTrigger(RecalcTrigger,Trigger6M)),NA())</f>
        <v>1.6592721508539299E-2</v>
      </c>
      <c r="P2076" s="52">
        <f>IFERROR(_xll.qlIndexFixing(Index1Y,$H2076,TRUE,_xll.ohTrigger(RecalcTrigger,Trigger1Y)),NA())</f>
        <v>1.6942055471743531E-2</v>
      </c>
      <c r="Q2076" s="52">
        <f>IFERROR(_xll.qlIndexFixing(ONIndex1Y,I2076,TRUE,_xll.ohTrigger(RecalcTrigger,Trigger1Y)),NA())</f>
        <v>1.678438374853819E-2</v>
      </c>
    </row>
    <row r="2077" spans="2:17" x14ac:dyDescent="0.2">
      <c r="B2077" s="46" t="s">
        <v>42</v>
      </c>
      <c r="D2077" s="49">
        <f>_xll.qlCalendarAdvance(Calendar,$D2076,B2077,"f",FALSE)</f>
        <v>53933</v>
      </c>
      <c r="E2077" s="49">
        <f>_xll.qlInterestRateIndexValueDate(IndexON,D2077)</f>
        <v>53933</v>
      </c>
      <c r="F2077" s="52">
        <f>IFERROR(_xll.qlIndexFixing(IndexON,D2077,TRUE,_xll.ohTrigger(RecalcTrigger,TriggerON)),NA())</f>
        <v>1.6264630086268994E-2</v>
      </c>
      <c r="H2077" s="49">
        <f>_xll.qlCalendarAdvance(Calendar,$H2076,B2077,"f",FALSE)</f>
        <v>53933</v>
      </c>
      <c r="I2077" s="49">
        <f>_xll.qlInterestRateIndexValueDate(Index1M,$H2077)</f>
        <v>53937</v>
      </c>
      <c r="J2077" s="52">
        <f>IFERROR(_xll.qlIndexFixing(Index1M,$H2077,TRUE,_xll.ohTrigger(RecalcTrigger,Trigger1M)),NA())</f>
        <v>1.625915271833378E-2</v>
      </c>
      <c r="K2077" s="52">
        <f>IFERROR(_xll.qlIndexFixing(ONIndex1M,I2077,TRUE,_xll.ohTrigger(RecalcTrigger,Trigger1M)),NA())</f>
        <v>1.6245963547714126E-2</v>
      </c>
      <c r="L2077" s="52">
        <f>IFERROR(_xll.qlIndexFixing(Index3M,H2077,TRUE,_xll.ohTrigger(RecalcTrigger,Trigger3M)),NA())</f>
        <v>1.6498014009978385E-2</v>
      </c>
      <c r="M2077" s="52">
        <f>IFERROR(_xll.qlIndexFixing(ONIndex3M,I2077,TRUE,_xll.ohTrigger(RecalcTrigger,Trigger3M)),NA())</f>
        <v>1.6455305642972817E-2</v>
      </c>
      <c r="N2077" s="52">
        <f>IFERROR(_xll.qlIndexFixing(Index6M,$H2077,TRUE,_xll.ohTrigger(RecalcTrigger,Trigger6M)),NA())</f>
        <v>1.6674714931998916E-2</v>
      </c>
      <c r="O2077" s="52">
        <f>IFERROR(_xll.qlIndexFixing(ONIndex6M,I2077,TRUE,_xll.ohTrigger(RecalcTrigger,Trigger6M)),NA())</f>
        <v>1.6593901302801584E-2</v>
      </c>
      <c r="P2077" s="52">
        <f>IFERROR(_xll.qlIndexFixing(Index1Y,$H2077,TRUE,_xll.ohTrigger(RecalcTrigger,Trigger1Y)),NA())</f>
        <v>1.6942503433080843E-2</v>
      </c>
      <c r="Q2077" s="52">
        <f>IFERROR(_xll.qlIndexFixing(ONIndex1Y,I2077,TRUE,_xll.ohTrigger(RecalcTrigger,Trigger1Y)),NA())</f>
        <v>1.6785091578173095E-2</v>
      </c>
    </row>
    <row r="2078" spans="2:17" x14ac:dyDescent="0.2">
      <c r="B2078" s="46" t="s">
        <v>42</v>
      </c>
      <c r="D2078" s="49">
        <f>_xll.qlCalendarAdvance(Calendar,$D2077,B2078,"f",FALSE)</f>
        <v>53940</v>
      </c>
      <c r="E2078" s="49">
        <f>_xll.qlInterestRateIndexValueDate(IndexON,D2078)</f>
        <v>53940</v>
      </c>
      <c r="F2078" s="52">
        <f>IFERROR(_xll.qlIndexFixing(IndexON,D2078,TRUE,_xll.ohTrigger(RecalcTrigger,TriggerON)),NA())</f>
        <v>1.6266878208037738E-2</v>
      </c>
      <c r="H2078" s="49">
        <f>_xll.qlCalendarAdvance(Calendar,$H2077,B2078,"f",FALSE)</f>
        <v>53940</v>
      </c>
      <c r="I2078" s="49">
        <f>_xll.qlInterestRateIndexValueDate(Index1M,$H2078)</f>
        <v>53944</v>
      </c>
      <c r="J2078" s="52">
        <f>IFERROR(_xll.qlIndexFixing(Index1M,$H2078,TRUE,_xll.ohTrigger(RecalcTrigger,Trigger1M)),NA())</f>
        <v>1.6260562662551159E-2</v>
      </c>
      <c r="K2078" s="52">
        <f>IFERROR(_xll.qlIndexFixing(ONIndex1M,I2078,TRUE,_xll.ohTrigger(RecalcTrigger,Trigger1M)),NA())</f>
        <v>1.6247409259024792E-2</v>
      </c>
      <c r="L2078" s="52">
        <f>IFERROR(_xll.qlIndexFixing(Index3M,H2078,TRUE,_xll.ohTrigger(RecalcTrigger,Trigger3M)),NA())</f>
        <v>1.6499404009576005E-2</v>
      </c>
      <c r="M2078" s="52">
        <f>IFERROR(_xll.qlIndexFixing(ONIndex3M,I2078,TRUE,_xll.ohTrigger(RecalcTrigger,Trigger3M)),NA())</f>
        <v>1.6456803047093516E-2</v>
      </c>
      <c r="N2078" s="52">
        <f>IFERROR(_xll.qlIndexFixing(Index6M,$H2078,TRUE,_xll.ohTrigger(RecalcTrigger,Trigger6M)),NA())</f>
        <v>1.6675467921731461E-2</v>
      </c>
      <c r="O2078" s="52">
        <f>IFERROR(_xll.qlIndexFixing(ONIndex6M,I2078,TRUE,_xll.ohTrigger(RecalcTrigger,Trigger6M)),NA())</f>
        <v>1.659505000649375E-2</v>
      </c>
      <c r="P2078" s="52">
        <f>IFERROR(_xll.qlIndexFixing(Index1Y,$H2078,TRUE,_xll.ohTrigger(RecalcTrigger,Trigger1Y)),NA())</f>
        <v>1.6942940594767801E-2</v>
      </c>
      <c r="Q2078" s="52">
        <f>IFERROR(_xll.qlIndexFixing(ONIndex1Y,I2078,TRUE,_xll.ohTrigger(RecalcTrigger,Trigger1Y)),NA())</f>
        <v>1.6785789497495429E-2</v>
      </c>
    </row>
    <row r="2079" spans="2:17" x14ac:dyDescent="0.2">
      <c r="B2079" s="46" t="s">
        <v>42</v>
      </c>
      <c r="D2079" s="49">
        <f>_xll.qlCalendarAdvance(Calendar,$D2078,B2079,"f",FALSE)</f>
        <v>53947</v>
      </c>
      <c r="E2079" s="49">
        <f>_xll.qlInterestRateIndexValueDate(IndexON,D2079)</f>
        <v>53947</v>
      </c>
      <c r="F2079" s="52">
        <f>IFERROR(_xll.qlIndexFixing(IndexON,D2079,TRUE,_xll.ohTrigger(RecalcTrigger,TriggerON)),NA())</f>
        <v>1.6269104472970142E-2</v>
      </c>
      <c r="H2079" s="49">
        <f>_xll.qlCalendarAdvance(Calendar,$H2078,B2079,"f",FALSE)</f>
        <v>53947</v>
      </c>
      <c r="I2079" s="49">
        <f>_xll.qlInterestRateIndexValueDate(Index1M,$H2079)</f>
        <v>53951</v>
      </c>
      <c r="J2079" s="52">
        <f>IFERROR(_xll.qlIndexFixing(Index1M,$H2079,TRUE,_xll.ohTrigger(RecalcTrigger,Trigger1M)),NA())</f>
        <v>1.6261951467414271E-2</v>
      </c>
      <c r="K2079" s="52">
        <f>IFERROR(_xll.qlIndexFixing(ONIndex1M,I2079,TRUE,_xll.ohTrigger(RecalcTrigger,Trigger1M)),NA())</f>
        <v>1.6248833950029962E-2</v>
      </c>
      <c r="L2079" s="52">
        <f>IFERROR(_xll.qlIndexFixing(Index3M,H2079,TRUE,_xll.ohTrigger(RecalcTrigger,Trigger3M)),NA())</f>
        <v>1.6500775405330764E-2</v>
      </c>
      <c r="M2079" s="52">
        <f>IFERROR(_xll.qlIndexFixing(ONIndex3M,I2079,TRUE,_xll.ohTrigger(RecalcTrigger,Trigger3M)),NA())</f>
        <v>1.6458282211964104E-2</v>
      </c>
      <c r="N2079" s="52">
        <f>IFERROR(_xll.qlIndexFixing(Index6M,$H2079,TRUE,_xll.ohTrigger(RecalcTrigger,Trigger6M)),NA())</f>
        <v>1.6676188490195698E-2</v>
      </c>
      <c r="O2079" s="52">
        <f>IFERROR(_xll.qlIndexFixing(ONIndex6M,I2079,TRUE,_xll.ohTrigger(RecalcTrigger,Trigger6M)),NA())</f>
        <v>1.6596167541997886E-2</v>
      </c>
      <c r="P2079" s="52">
        <f>IFERROR(_xll.qlIndexFixing(Index1Y,$H2079,TRUE,_xll.ohTrigger(RecalcTrigger,Trigger1Y)),NA())</f>
        <v>1.6943366928900389E-2</v>
      </c>
      <c r="Q2079" s="52">
        <f>IFERROR(_xll.qlIndexFixing(ONIndex1Y,I2079,TRUE,_xll.ohTrigger(RecalcTrigger,Trigger1Y)),NA())</f>
        <v>1.6786477478847317E-2</v>
      </c>
    </row>
    <row r="2080" spans="2:17" x14ac:dyDescent="0.2">
      <c r="B2080" s="46" t="s">
        <v>42</v>
      </c>
      <c r="D2080" s="49">
        <f>_xll.qlCalendarAdvance(Calendar,$D2079,B2080,"f",FALSE)</f>
        <v>53954</v>
      </c>
      <c r="E2080" s="49">
        <f>_xll.qlInterestRateIndexValueDate(IndexON,D2080)</f>
        <v>53954</v>
      </c>
      <c r="F2080" s="52">
        <f>IFERROR(_xll.qlIndexFixing(IndexON,D2080,TRUE,_xll.ohTrigger(RecalcTrigger,TriggerON)),NA())</f>
        <v>1.62713088251909E-2</v>
      </c>
      <c r="H2080" s="49">
        <f>_xll.qlCalendarAdvance(Calendar,$H2079,B2080,"f",FALSE)</f>
        <v>53954</v>
      </c>
      <c r="I2080" s="49">
        <f>_xll.qlInterestRateIndexValueDate(Index1M,$H2080)</f>
        <v>53958</v>
      </c>
      <c r="J2080" s="52">
        <f>IFERROR(_xll.qlIndexFixing(Index1M,$H2080,TRUE,_xll.ohTrigger(RecalcTrigger,Trigger1M)),NA())</f>
        <v>1.6263319081593508E-2</v>
      </c>
      <c r="K2080" s="52">
        <f>IFERROR(_xll.qlIndexFixing(ONIndex1M,I2080,TRUE,_xll.ohTrigger(RecalcTrigger,Trigger1M)),NA())</f>
        <v>1.6250237569490622E-2</v>
      </c>
      <c r="L2080" s="52">
        <f>IFERROR(_xll.qlIndexFixing(Index3M,H2080,TRUE,_xll.ohTrigger(RecalcTrigger,Trigger3M)),NA())</f>
        <v>1.6502128150036467E-2</v>
      </c>
      <c r="M2080" s="52">
        <f>IFERROR(_xll.qlIndexFixing(ONIndex3M,I2080,TRUE,_xll.ohTrigger(RecalcTrigger,Trigger3M)),NA())</f>
        <v>1.6459743090742052E-2</v>
      </c>
      <c r="N2080" s="52">
        <f>IFERROR(_xll.qlIndexFixing(Index6M,$H2080,TRUE,_xll.ohTrigger(RecalcTrigger,Trigger6M)),NA())</f>
        <v>1.6676876558901446E-2</v>
      </c>
      <c r="O2080" s="52">
        <f>IFERROR(_xll.qlIndexFixing(ONIndex6M,I2080,TRUE,_xll.ohTrigger(RecalcTrigger,Trigger6M)),NA())</f>
        <v>1.6597253831216463E-2</v>
      </c>
      <c r="P2080" s="52">
        <f>IFERROR(_xll.qlIndexFixing(Index1Y,$H2080,TRUE,_xll.ohTrigger(RecalcTrigger,Trigger1Y)),NA())</f>
        <v>1.6943782407574586E-2</v>
      </c>
      <c r="Q2080" s="52">
        <f>IFERROR(_xll.qlIndexFixing(ONIndex1Y,I2080,TRUE,_xll.ohTrigger(RecalcTrigger,Trigger1Y)),NA())</f>
        <v>1.6787155494970563E-2</v>
      </c>
    </row>
    <row r="2081" spans="2:17" x14ac:dyDescent="0.2">
      <c r="B2081" s="46" t="s">
        <v>42</v>
      </c>
      <c r="D2081" s="49">
        <f>_xll.qlCalendarAdvance(Calendar,$D2080,B2081,"f",FALSE)</f>
        <v>53961</v>
      </c>
      <c r="E2081" s="49">
        <f>_xll.qlInterestRateIndexValueDate(IndexON,D2081)</f>
        <v>53961</v>
      </c>
      <c r="F2081" s="52">
        <f>IFERROR(_xll.qlIndexFixing(IndexON,D2081,TRUE,_xll.ohTrigger(RecalcTrigger,TriggerON)),NA())</f>
        <v>1.6273491209704005E-2</v>
      </c>
      <c r="H2081" s="49">
        <f>_xll.qlCalendarAdvance(Calendar,$H2080,B2081,"f",FALSE)</f>
        <v>53961</v>
      </c>
      <c r="I2081" s="49">
        <f>_xll.qlInterestRateIndexValueDate(Index1M,$H2081)</f>
        <v>53965</v>
      </c>
      <c r="J2081" s="52">
        <f>IFERROR(_xll.qlIndexFixing(Index1M,$H2081,TRUE,_xll.ohTrigger(RecalcTrigger,Trigger1M)),NA())</f>
        <v>1.6265126963956378E-2</v>
      </c>
      <c r="K2081" s="52">
        <f>IFERROR(_xll.qlIndexFixing(ONIndex1M,I2081,TRUE,_xll.ohTrigger(RecalcTrigger,Trigger1M)),NA())</f>
        <v>1.6251620066087824E-2</v>
      </c>
      <c r="L2081" s="52">
        <f>IFERROR(_xll.qlIndexFixing(Index3M,H2081,TRUE,_xll.ohTrigger(RecalcTrigger,Trigger3M)),NA())</f>
        <v>1.6503931619889139E-2</v>
      </c>
      <c r="M2081" s="52">
        <f>IFERROR(_xll.qlIndexFixing(ONIndex3M,I2081,TRUE,_xll.ohTrigger(RecalcTrigger,Trigger3M)),NA())</f>
        <v>1.6461185636185149E-2</v>
      </c>
      <c r="N2081" s="52">
        <f>IFERROR(_xll.qlIndexFixing(Index6M,$H2081,TRUE,_xll.ohTrigger(RecalcTrigger,Trigger6M)),NA())</f>
        <v>1.6677952715880965E-2</v>
      </c>
      <c r="O2081" s="52">
        <f>IFERROR(_xll.qlIndexFixing(ONIndex6M,I2081,TRUE,_xll.ohTrigger(RecalcTrigger,Trigger6M)),NA())</f>
        <v>1.6598308796531569E-2</v>
      </c>
      <c r="P2081" s="52">
        <f>IFERROR(_xll.qlIndexFixing(Index1Y,$H2081,TRUE,_xll.ohTrigger(RecalcTrigger,Trigger1Y)),NA())</f>
        <v>1.6944187002887686E-2</v>
      </c>
      <c r="Q2081" s="52">
        <f>IFERROR(_xll.qlIndexFixing(ONIndex1Y,I2081,TRUE,_xll.ohTrigger(RecalcTrigger,Trigger1Y)),NA())</f>
        <v>1.6787823518367162E-2</v>
      </c>
    </row>
    <row r="2082" spans="2:17" x14ac:dyDescent="0.2">
      <c r="B2082" s="46" t="s">
        <v>42</v>
      </c>
      <c r="D2082" s="49">
        <f>_xll.qlCalendarAdvance(Calendar,$D2081,B2082,"f",FALSE)</f>
        <v>53968</v>
      </c>
      <c r="E2082" s="49">
        <f>_xll.qlInterestRateIndexValueDate(IndexON,D2082)</f>
        <v>53968</v>
      </c>
      <c r="F2082" s="52">
        <f>IFERROR(_xll.qlIndexFixing(IndexON,D2082,TRUE,_xll.ohTrigger(RecalcTrigger,TriggerON)),NA())</f>
        <v>1.6275651570953897E-2</v>
      </c>
      <c r="H2082" s="49">
        <f>_xll.qlCalendarAdvance(Calendar,$H2081,B2082,"f",FALSE)</f>
        <v>53968</v>
      </c>
      <c r="I2082" s="49">
        <f>_xll.qlInterestRateIndexValueDate(Index1M,$H2082)</f>
        <v>53972</v>
      </c>
      <c r="J2082" s="52">
        <f>IFERROR(_xll.qlIndexFixing(Index1M,$H2082,TRUE,_xll.ohTrigger(RecalcTrigger,Trigger1M)),NA())</f>
        <v>1.6266450576940754E-2</v>
      </c>
      <c r="K2082" s="52">
        <f>IFERROR(_xll.qlIndexFixing(ONIndex1M,I2082,TRUE,_xll.ohTrigger(RecalcTrigger,Trigger1M)),NA())</f>
        <v>1.6252981388502619E-2</v>
      </c>
      <c r="L2082" s="52">
        <f>IFERROR(_xll.qlIndexFixing(Index3M,H2082,TRUE,_xll.ohTrigger(RecalcTrigger,Trigger3M)),NA())</f>
        <v>1.6505245632897975E-2</v>
      </c>
      <c r="M2082" s="52">
        <f>IFERROR(_xll.qlIndexFixing(ONIndex3M,I2082,TRUE,_xll.ohTrigger(RecalcTrigger,Trigger3M)),NA())</f>
        <v>1.6462609801370931E-2</v>
      </c>
      <c r="N2082" s="52">
        <f>IFERROR(_xll.qlIndexFixing(Index6M,$H2082,TRUE,_xll.ohTrigger(RecalcTrigger,Trigger6M)),NA())</f>
        <v>1.6678573218246083E-2</v>
      </c>
      <c r="O2082" s="52">
        <f>IFERROR(_xll.qlIndexFixing(ONIndex6M,I2082,TRUE,_xll.ohTrigger(RecalcTrigger,Trigger6M)),NA())</f>
        <v>1.6599332360325292E-2</v>
      </c>
      <c r="P2082" s="52">
        <f>IFERROR(_xll.qlIndexFixing(Index1Y,$H2082,TRUE,_xll.ohTrigger(RecalcTrigger,Trigger1Y)),NA())</f>
        <v>1.6944580686935235E-2</v>
      </c>
      <c r="Q2082" s="52">
        <f>IFERROR(_xll.qlIndexFixing(ONIndex1Y,I2082,TRUE,_xll.ohTrigger(RecalcTrigger,Trigger1Y)),NA())</f>
        <v>1.6788481521698984E-2</v>
      </c>
    </row>
    <row r="2083" spans="2:17" x14ac:dyDescent="0.2">
      <c r="B2083" s="46" t="s">
        <v>42</v>
      </c>
      <c r="D2083" s="49">
        <f>_xll.qlCalendarAdvance(Calendar,$D2082,B2083,"f",FALSE)</f>
        <v>53975</v>
      </c>
      <c r="E2083" s="49">
        <f>_xll.qlInterestRateIndexValueDate(IndexON,D2083)</f>
        <v>53975</v>
      </c>
      <c r="F2083" s="52">
        <f>IFERROR(_xll.qlIndexFixing(IndexON,D2083,TRUE,_xll.ohTrigger(RecalcTrigger,TriggerON)),NA())</f>
        <v>1.6277789853385016E-2</v>
      </c>
      <c r="H2083" s="49">
        <f>_xll.qlCalendarAdvance(Calendar,$H2082,B2083,"f",FALSE)</f>
        <v>53975</v>
      </c>
      <c r="I2083" s="49">
        <f>_xll.qlInterestRateIndexValueDate(Index1M,$H2083)</f>
        <v>53979</v>
      </c>
      <c r="J2083" s="52">
        <f>IFERROR(_xll.qlIndexFixing(Index1M,$H2083,TRUE,_xll.ohTrigger(RecalcTrigger,Trigger1M)),NA())</f>
        <v>1.6267752840613135E-2</v>
      </c>
      <c r="K2083" s="52">
        <f>IFERROR(_xll.qlIndexFixing(ONIndex1M,I2083,TRUE,_xll.ohTrigger(RecalcTrigger,Trigger1M)),NA())</f>
        <v>1.6254321485735801E-2</v>
      </c>
      <c r="L2083" s="52">
        <f>IFERROR(_xll.qlIndexFixing(Index3M,H2083,TRUE,_xll.ohTrigger(RecalcTrigger,Trigger3M)),NA())</f>
        <v>1.65065408490245E-2</v>
      </c>
      <c r="M2083" s="52">
        <f>IFERROR(_xll.qlIndexFixing(ONIndex3M,I2083,TRUE,_xll.ohTrigger(RecalcTrigger,Trigger3M)),NA())</f>
        <v>1.6464015539376931E-2</v>
      </c>
      <c r="N2083" s="52">
        <f>IFERROR(_xll.qlIndexFixing(Index6M,$H2083,TRUE,_xll.ohTrigger(RecalcTrigger,Trigger6M)),NA())</f>
        <v>1.6679160978273835E-2</v>
      </c>
      <c r="O2083" s="52">
        <f>IFERROR(_xll.qlIndexFixing(ONIndex6M,I2083,TRUE,_xll.ohTrigger(RecalcTrigger,Trigger6M)),NA())</f>
        <v>1.6600324444340231E-2</v>
      </c>
      <c r="P2083" s="52">
        <f>IFERROR(_xll.qlIndexFixing(Index1Y,$H2083,TRUE,_xll.ohTrigger(RecalcTrigger,Trigger1Y)),NA())</f>
        <v>1.6944963431815396E-2</v>
      </c>
      <c r="Q2083" s="52">
        <f>IFERROR(_xll.qlIndexFixing(ONIndex1Y,I2083,TRUE,_xll.ohTrigger(RecalcTrigger,Trigger1Y)),NA())</f>
        <v>1.6789129477388087E-2</v>
      </c>
    </row>
    <row r="2084" spans="2:17" x14ac:dyDescent="0.2">
      <c r="B2084" s="46" t="s">
        <v>42</v>
      </c>
      <c r="D2084" s="49">
        <f>_xll.qlCalendarAdvance(Calendar,$D2083,B2084,"f",FALSE)</f>
        <v>53982</v>
      </c>
      <c r="E2084" s="49">
        <f>_xll.qlInterestRateIndexValueDate(IndexON,D2084)</f>
        <v>53982</v>
      </c>
      <c r="F2084" s="52">
        <f>IFERROR(_xll.qlIndexFixing(IndexON,D2084,TRUE,_xll.ohTrigger(RecalcTrigger,TriggerON)),NA())</f>
        <v>1.6279906001601674E-2</v>
      </c>
      <c r="H2084" s="49">
        <f>_xll.qlCalendarAdvance(Calendar,$H2083,B2084,"f",FALSE)</f>
        <v>53982</v>
      </c>
      <c r="I2084" s="49">
        <f>_xll.qlInterestRateIndexValueDate(Index1M,$H2084)</f>
        <v>53986</v>
      </c>
      <c r="J2084" s="52">
        <f>IFERROR(_xll.qlIndexFixing(Index1M,$H2084,TRUE,_xll.ohTrigger(RecalcTrigger,Trigger1M)),NA())</f>
        <v>1.6269033703636523E-2</v>
      </c>
      <c r="K2084" s="52">
        <f>IFERROR(_xll.qlIndexFixing(ONIndex1M,I2084,TRUE,_xll.ohTrigger(RecalcTrigger,Trigger1M)),NA())</f>
        <v>1.6255640306228614E-2</v>
      </c>
      <c r="L2084" s="52">
        <f>IFERROR(_xll.qlIndexFixing(Index3M,H2084,TRUE,_xll.ohTrigger(RecalcTrigger,Trigger3M)),NA())</f>
        <v>1.6507817221064734E-2</v>
      </c>
      <c r="M2084" s="52">
        <f>IFERROR(_xll.qlIndexFixing(ONIndex3M,I2084,TRUE,_xll.ohTrigger(RecalcTrigger,Trigger3M)),NA())</f>
        <v>1.6465402803280682E-2</v>
      </c>
      <c r="N2084" s="52">
        <f>IFERROR(_xll.qlIndexFixing(Index6M,$H2084,TRUE,_xll.ohTrigger(RecalcTrigger,Trigger6M)),NA())</f>
        <v>1.6679715917475312E-2</v>
      </c>
      <c r="O2084" s="52">
        <f>IFERROR(_xll.qlIndexFixing(ONIndex6M,I2084,TRUE,_xll.ohTrigger(RecalcTrigger,Trigger6M)),NA())</f>
        <v>1.6601284971118346E-2</v>
      </c>
      <c r="P2084" s="52">
        <f>IFERROR(_xll.qlIndexFixing(Index1Y,$H2084,TRUE,_xll.ohTrigger(RecalcTrigger,Trigger1Y)),NA())</f>
        <v>1.6945335209625243E-2</v>
      </c>
      <c r="Q2084" s="52">
        <f>IFERROR(_xll.qlIndexFixing(ONIndex1Y,I2084,TRUE,_xll.ohTrigger(RecalcTrigger,Trigger1Y)),NA())</f>
        <v>1.6789767358176277E-2</v>
      </c>
    </row>
    <row r="2085" spans="2:17" x14ac:dyDescent="0.2">
      <c r="B2085" s="46" t="s">
        <v>42</v>
      </c>
      <c r="D2085" s="49">
        <f>_xll.qlCalendarAdvance(Calendar,$D2084,B2085,"f",FALSE)</f>
        <v>53989</v>
      </c>
      <c r="E2085" s="49">
        <f>_xll.qlInterestRateIndexValueDate(IndexON,D2085)</f>
        <v>53989</v>
      </c>
      <c r="F2085" s="52">
        <f>IFERROR(_xll.qlIndexFixing(IndexON,D2085,TRUE,_xll.ohTrigger(RecalcTrigger,TriggerON)),NA())</f>
        <v>1.6281999960368054E-2</v>
      </c>
      <c r="H2085" s="49">
        <f>_xll.qlCalendarAdvance(Calendar,$H2084,B2085,"f",FALSE)</f>
        <v>53989</v>
      </c>
      <c r="I2085" s="49">
        <f>_xll.qlInterestRateIndexValueDate(Index1M,$H2085)</f>
        <v>53993</v>
      </c>
      <c r="J2085" s="52">
        <f>IFERROR(_xll.qlIndexFixing(Index1M,$H2085,TRUE,_xll.ohTrigger(RecalcTrigger,Trigger1M)),NA())</f>
        <v>1.6270293114676496E-2</v>
      </c>
      <c r="K2085" s="52">
        <f>IFERROR(_xll.qlIndexFixing(ONIndex1M,I2085,TRUE,_xll.ohTrigger(RecalcTrigger,Trigger1M)),NA())</f>
        <v>1.625693779882198E-2</v>
      </c>
      <c r="L2085" s="52">
        <f>IFERROR(_xll.qlIndexFixing(Index3M,H2085,TRUE,_xll.ohTrigger(RecalcTrigger,Trigger3M)),NA())</f>
        <v>1.6509074701819042E-2</v>
      </c>
      <c r="M2085" s="52">
        <f>IFERROR(_xll.qlIndexFixing(ONIndex3M,I2085,TRUE,_xll.ohTrigger(RecalcTrigger,Trigger3M)),NA())</f>
        <v>1.6466771545839975E-2</v>
      </c>
      <c r="N2085" s="52">
        <f>IFERROR(_xll.qlIndexFixing(Index6M,$H2085,TRUE,_xll.ohTrigger(RecalcTrigger,Trigger6M)),NA())</f>
        <v>1.6680237957363352E-2</v>
      </c>
      <c r="O2085" s="52">
        <f>IFERROR(_xll.qlIndexFixing(ONIndex6M,I2085,TRUE,_xll.ohTrigger(RecalcTrigger,Trigger6M)),NA())</f>
        <v>1.6602213862642046E-2</v>
      </c>
      <c r="P2085" s="52">
        <f>IFERROR(_xll.qlIndexFixing(Index1Y,$H2085,TRUE,_xll.ohTrigger(RecalcTrigger,Trigger1Y)),NA())</f>
        <v>1.6945695992462075E-2</v>
      </c>
      <c r="Q2085" s="52">
        <f>IFERROR(_xll.qlIndexFixing(ONIndex1Y,I2085,TRUE,_xll.ohTrigger(RecalcTrigger,Trigger1Y)),NA())</f>
        <v>1.6790395136645486E-2</v>
      </c>
    </row>
    <row r="2086" spans="2:17" x14ac:dyDescent="0.2">
      <c r="B2086" s="46" t="s">
        <v>42</v>
      </c>
      <c r="D2086" s="49">
        <f>_xll.qlCalendarAdvance(Calendar,$D2085,B2086,"f",FALSE)</f>
        <v>53996</v>
      </c>
      <c r="E2086" s="49">
        <f>_xll.qlInterestRateIndexValueDate(IndexON,D2086)</f>
        <v>53996</v>
      </c>
      <c r="F2086" s="52">
        <f>IFERROR(_xll.qlIndexFixing(IndexON,D2086,TRUE,_xll.ohTrigger(RecalcTrigger,TriggerON)),NA())</f>
        <v>1.6284071674128597E-2</v>
      </c>
      <c r="H2086" s="49">
        <f>_xll.qlCalendarAdvance(Calendar,$H2085,B2086,"f",FALSE)</f>
        <v>53996</v>
      </c>
      <c r="I2086" s="49">
        <f>_xll.qlInterestRateIndexValueDate(Index1M,$H2086)</f>
        <v>54000</v>
      </c>
      <c r="J2086" s="52">
        <f>IFERROR(_xll.qlIndexFixing(Index1M,$H2086,TRUE,_xll.ohTrigger(RecalcTrigger,Trigger1M)),NA())</f>
        <v>1.6271076887567126E-2</v>
      </c>
      <c r="K2086" s="52">
        <f>IFERROR(_xll.qlIndexFixing(ONIndex1M,I2086,TRUE,_xll.ohTrigger(RecalcTrigger,Trigger1M)),NA())</f>
        <v>1.6258213912276887E-2</v>
      </c>
      <c r="L2086" s="52">
        <f>IFERROR(_xll.qlIndexFixing(Index3M,H2086,TRUE,_xll.ohTrigger(RecalcTrigger,Trigger3M)),NA())</f>
        <v>1.6510313244078229E-2</v>
      </c>
      <c r="M2086" s="52">
        <f>IFERROR(_xll.qlIndexFixing(ONIndex3M,I2086,TRUE,_xll.ohTrigger(RecalcTrigger,Trigger3M)),NA())</f>
        <v>1.6468121720292217E-2</v>
      </c>
      <c r="N2086" s="52">
        <f>IFERROR(_xll.qlIndexFixing(Index6M,$H2086,TRUE,_xll.ohTrigger(RecalcTrigger,Trigger6M)),NA())</f>
        <v>1.6680318080901573E-2</v>
      </c>
      <c r="O2086" s="52">
        <f>IFERROR(_xll.qlIndexFixing(ONIndex6M,I2086,TRUE,_xll.ohTrigger(RecalcTrigger,Trigger6M)),NA())</f>
        <v>1.6603111041373353E-2</v>
      </c>
      <c r="P2086" s="52">
        <f>IFERROR(_xll.qlIndexFixing(Index1Y,$H2086,TRUE,_xll.ohTrigger(RecalcTrigger,Trigger1Y)),NA())</f>
        <v>1.6946045752424706E-2</v>
      </c>
      <c r="Q2086" s="52">
        <f>IFERROR(_xll.qlIndexFixing(ONIndex1Y,I2086,TRUE,_xll.ohTrigger(RecalcTrigger,Trigger1Y)),NA())</f>
        <v>1.6791012785137838E-2</v>
      </c>
    </row>
    <row r="2087" spans="2:17" x14ac:dyDescent="0.2">
      <c r="B2087" s="46" t="s">
        <v>42</v>
      </c>
      <c r="D2087" s="49">
        <f>_xll.qlCalendarAdvance(Calendar,$D2086,B2087,"f",FALSE)</f>
        <v>54003</v>
      </c>
      <c r="E2087" s="49">
        <f>_xll.qlInterestRateIndexValueDate(IndexON,D2087)</f>
        <v>54003</v>
      </c>
      <c r="F2087" s="52">
        <f>IFERROR(_xll.qlIndexFixing(IndexON,D2087,TRUE,_xll.ohTrigger(RecalcTrigger,TriggerON)),NA())</f>
        <v>1.6286121087407679E-2</v>
      </c>
      <c r="H2087" s="49">
        <f>_xll.qlCalendarAdvance(Calendar,$H2086,B2087,"f",FALSE)</f>
        <v>54003</v>
      </c>
      <c r="I2087" s="49">
        <f>_xll.qlInterestRateIndexValueDate(Index1M,$H2087)</f>
        <v>54007</v>
      </c>
      <c r="J2087" s="52">
        <f>IFERROR(_xll.qlIndexFixing(Index1M,$H2087,TRUE,_xll.ohTrigger(RecalcTrigger,Trigger1M)),NA())</f>
        <v>1.6272294729602343E-2</v>
      </c>
      <c r="K2087" s="52">
        <f>IFERROR(_xll.qlIndexFixing(ONIndex1M,I2087,TRUE,_xll.ohTrigger(RecalcTrigger,Trigger1M)),NA())</f>
        <v>1.6259468595434257E-2</v>
      </c>
      <c r="L2087" s="52">
        <f>IFERROR(_xll.qlIndexFixing(Index3M,H2087,TRUE,_xll.ohTrigger(RecalcTrigger,Trigger3M)),NA())</f>
        <v>1.6511532800642659E-2</v>
      </c>
      <c r="M2087" s="52">
        <f>IFERROR(_xll.qlIndexFixing(ONIndex3M,I2087,TRUE,_xll.ohTrigger(RecalcTrigger,Trigger3M)),NA())</f>
        <v>1.6469453279635005E-2</v>
      </c>
      <c r="N2087" s="52">
        <f>IFERROR(_xll.qlIndexFixing(Index6M,$H2087,TRUE,_xll.ohTrigger(RecalcTrigger,Trigger6M)),NA())</f>
        <v>1.668077645367955E-2</v>
      </c>
      <c r="O2087" s="52">
        <f>IFERROR(_xll.qlIndexFixing(ONIndex6M,I2087,TRUE,_xll.ohTrigger(RecalcTrigger,Trigger6M)),NA())</f>
        <v>1.660397642921474E-2</v>
      </c>
      <c r="P2087" s="52">
        <f>IFERROR(_xll.qlIndexFixing(Index1Y,$H2087,TRUE,_xll.ohTrigger(RecalcTrigger,Trigger1Y)),NA())</f>
        <v>1.6946384461610869E-2</v>
      </c>
      <c r="Q2087" s="52">
        <f>IFERROR(_xll.qlIndexFixing(ONIndex1Y,I2087,TRUE,_xll.ohTrigger(RecalcTrigger,Trigger1Y)),NA())</f>
        <v>1.6791620276634944E-2</v>
      </c>
    </row>
    <row r="2088" spans="2:17" x14ac:dyDescent="0.2">
      <c r="B2088" s="46" t="s">
        <v>42</v>
      </c>
      <c r="D2088" s="49">
        <f>_xll.qlCalendarAdvance(Calendar,$D2087,B2088,"f",FALSE)</f>
        <v>54010</v>
      </c>
      <c r="E2088" s="49">
        <f>_xll.qlInterestRateIndexValueDate(IndexON,D2088)</f>
        <v>54010</v>
      </c>
      <c r="F2088" s="52">
        <f>IFERROR(_xll.qlIndexFixing(IndexON,D2088,TRUE,_xll.ohTrigger(RecalcTrigger,TriggerON)),NA())</f>
        <v>1.6288148144889547E-2</v>
      </c>
      <c r="H2088" s="49">
        <f>_xll.qlCalendarAdvance(Calendar,$H2087,B2088,"f",FALSE)</f>
        <v>54010</v>
      </c>
      <c r="I2088" s="49">
        <f>_xll.qlInterestRateIndexValueDate(Index1M,$H2088)</f>
        <v>54014</v>
      </c>
      <c r="J2088" s="52">
        <f>IFERROR(_xll.qlIndexFixing(Index1M,$H2088,TRUE,_xll.ohTrigger(RecalcTrigger,Trigger1M)),NA())</f>
        <v>1.6273490970279525E-2</v>
      </c>
      <c r="K2088" s="52">
        <f>IFERROR(_xll.qlIndexFixing(ONIndex1M,I2088,TRUE,_xll.ohTrigger(RecalcTrigger,Trigger1M)),NA())</f>
        <v>1.6260701796815269E-2</v>
      </c>
      <c r="L2088" s="52">
        <f>IFERROR(_xll.qlIndexFixing(Index3M,H2088,TRUE,_xll.ohTrigger(RecalcTrigger,Trigger3M)),NA())</f>
        <v>1.6512733324306618E-2</v>
      </c>
      <c r="M2088" s="52">
        <f>IFERROR(_xll.qlIndexFixing(ONIndex3M,I2088,TRUE,_xll.ohTrigger(RecalcTrigger,Trigger3M)),NA())</f>
        <v>1.6470766176865936E-2</v>
      </c>
      <c r="N2088" s="52">
        <f>IFERROR(_xll.qlIndexFixing(Index6M,$H2088,TRUE,_xll.ohTrigger(RecalcTrigger,Trigger6M)),NA())</f>
        <v>1.6681201698825018E-2</v>
      </c>
      <c r="O2088" s="52">
        <f>IFERROR(_xll.qlIndexFixing(ONIndex6M,I2088,TRUE,_xll.ohTrigger(RecalcTrigger,Trigger6M)),NA())</f>
        <v>1.6604809948548294E-2</v>
      </c>
      <c r="P2088" s="52">
        <f>IFERROR(_xll.qlIndexFixing(Index1Y,$H2088,TRUE,_xll.ohTrigger(RecalcTrigger,Trigger1Y)),NA())</f>
        <v>1.694671209212004E-2</v>
      </c>
      <c r="Q2088" s="52">
        <f>IFERROR(_xll.qlIndexFixing(ONIndex1Y,I2088,TRUE,_xll.ohTrigger(RecalcTrigger,Trigger1Y)),NA())</f>
        <v>1.6792217583319058E-2</v>
      </c>
    </row>
    <row r="2089" spans="2:17" x14ac:dyDescent="0.2">
      <c r="B2089" s="46" t="s">
        <v>42</v>
      </c>
      <c r="D2089" s="49">
        <f>_xll.qlCalendarAdvance(Calendar,$D2088,B2089,"f",FALSE)</f>
        <v>54017</v>
      </c>
      <c r="E2089" s="49">
        <f>_xll.qlInterestRateIndexValueDate(IndexON,D2089)</f>
        <v>54017</v>
      </c>
      <c r="F2089" s="52">
        <f>IFERROR(_xll.qlIndexFixing(IndexON,D2089,TRUE,_xll.ohTrigger(RecalcTrigger,TriggerON)),NA())</f>
        <v>1.6290152790938706E-2</v>
      </c>
      <c r="H2089" s="49">
        <f>_xll.qlCalendarAdvance(Calendar,$H2088,B2089,"f",FALSE)</f>
        <v>54017</v>
      </c>
      <c r="I2089" s="49">
        <f>_xll.qlInterestRateIndexValueDate(Index1M,$H2089)</f>
        <v>54021</v>
      </c>
      <c r="J2089" s="52">
        <f>IFERROR(_xll.qlIndexFixing(Index1M,$H2089,TRUE,_xll.ohTrigger(RecalcTrigger,Trigger1M)),NA())</f>
        <v>1.6275564736644155E-2</v>
      </c>
      <c r="K2089" s="52">
        <f>IFERROR(_xll.qlIndexFixing(ONIndex1M,I2089,TRUE,_xll.ohTrigger(RecalcTrigger,Trigger1M)),NA())</f>
        <v>1.6261913465340783E-2</v>
      </c>
      <c r="L2089" s="52">
        <f>IFERROR(_xll.qlIndexFixing(Index3M,H2089,TRUE,_xll.ohTrigger(RecalcTrigger,Trigger3M)),NA())</f>
        <v>1.6513914767869599E-2</v>
      </c>
      <c r="M2089" s="52">
        <f>IFERROR(_xll.qlIndexFixing(ONIndex3M,I2089,TRUE,_xll.ohTrigger(RecalcTrigger,Trigger3M)),NA())</f>
        <v>1.6472060364662866E-2</v>
      </c>
      <c r="N2089" s="52">
        <f>IFERROR(_xll.qlIndexFixing(Index6M,$H2089,TRUE,_xll.ohTrigger(RecalcTrigger,Trigger6M)),NA())</f>
        <v>1.6681593737864053E-2</v>
      </c>
      <c r="O2089" s="52">
        <f>IFERROR(_xll.qlIndexFixing(ONIndex6M,I2089,TRUE,_xll.ohTrigger(RecalcTrigger,Trigger6M)),NA())</f>
        <v>1.6605611521596231E-2</v>
      </c>
      <c r="P2089" s="52">
        <f>IFERROR(_xll.qlIndexFixing(Index1Y,$H2089,TRUE,_xll.ohTrigger(RecalcTrigger,Trigger1Y)),NA())</f>
        <v>1.6947028616050602E-2</v>
      </c>
      <c r="Q2089" s="52">
        <f>IFERROR(_xll.qlIndexFixing(ONIndex1Y,I2089,TRUE,_xll.ohTrigger(RecalcTrigger,Trigger1Y)),NA())</f>
        <v>1.6792804678011919E-2</v>
      </c>
    </row>
    <row r="2090" spans="2:17" x14ac:dyDescent="0.2">
      <c r="B2090" s="46" t="s">
        <v>42</v>
      </c>
      <c r="D2090" s="49">
        <f>_xll.qlCalendarAdvance(Calendar,$D2089,B2090,"f",FALSE)</f>
        <v>54024</v>
      </c>
      <c r="E2090" s="49">
        <f>_xll.qlInterestRateIndexValueDate(IndexON,D2090)</f>
        <v>54024</v>
      </c>
      <c r="F2090" s="52">
        <f>IFERROR(_xll.qlIndexFixing(IndexON,D2090,TRUE,_xll.ohTrigger(RecalcTrigger,TriggerON)),NA())</f>
        <v>1.6292134970479211E-2</v>
      </c>
      <c r="H2090" s="49">
        <f>_xll.qlCalendarAdvance(Calendar,$H2089,B2090,"f",FALSE)</f>
        <v>54024</v>
      </c>
      <c r="I2090" s="49">
        <f>_xll.qlInterestRateIndexValueDate(Index1M,$H2090)</f>
        <v>54028</v>
      </c>
      <c r="J2090" s="52">
        <f>IFERROR(_xll.qlIndexFixing(Index1M,$H2090,TRUE,_xll.ohTrigger(RecalcTrigger,Trigger1M)),NA())</f>
        <v>1.6276266593324994E-2</v>
      </c>
      <c r="K2090" s="52">
        <f>IFERROR(_xll.qlIndexFixing(ONIndex1M,I2090,TRUE,_xll.ohTrigger(RecalcTrigger,Trigger1M)),NA())</f>
        <v>1.6263103549691849E-2</v>
      </c>
      <c r="L2090" s="52">
        <f>IFERROR(_xll.qlIndexFixing(Index3M,H2090,TRUE,_xll.ohTrigger(RecalcTrigger,Trigger3M)),NA())</f>
        <v>1.6514619405056698E-2</v>
      </c>
      <c r="M2090" s="52">
        <f>IFERROR(_xll.qlIndexFixing(ONIndex3M,I2090,TRUE,_xll.ohTrigger(RecalcTrigger,Trigger3M)),NA())</f>
        <v>1.647333579666288E-2</v>
      </c>
      <c r="N2090" s="52">
        <f>IFERROR(_xll.qlIndexFixing(Index6M,$H2090,TRUE,_xll.ohTrigger(RecalcTrigger,Trigger6M)),NA())</f>
        <v>1.6682351920172745E-2</v>
      </c>
      <c r="O2090" s="52">
        <f>IFERROR(_xll.qlIndexFixing(ONIndex6M,I2090,TRUE,_xll.ohTrigger(RecalcTrigger,Trigger6M)),NA())</f>
        <v>1.6606381070261023E-2</v>
      </c>
      <c r="P2090" s="52">
        <f>IFERROR(_xll.qlIndexFixing(Index1Y,$H2090,TRUE,_xll.ohTrigger(RecalcTrigger,Trigger1Y)),NA())</f>
        <v>1.6947334005501816E-2</v>
      </c>
      <c r="Q2090" s="52">
        <f>IFERROR(_xll.qlIndexFixing(ONIndex1Y,I2090,TRUE,_xll.ohTrigger(RecalcTrigger,Trigger1Y)),NA())</f>
        <v>1.6793381533295459E-2</v>
      </c>
    </row>
    <row r="2091" spans="2:17" x14ac:dyDescent="0.2">
      <c r="B2091" s="46" t="s">
        <v>42</v>
      </c>
      <c r="D2091" s="49">
        <f>_xll.qlCalendarAdvance(Calendar,$D2090,B2091,"f",FALSE)</f>
        <v>54031</v>
      </c>
      <c r="E2091" s="49">
        <f>_xll.qlInterestRateIndexValueDate(IndexON,D2091)</f>
        <v>54031</v>
      </c>
      <c r="F2091" s="52">
        <f>IFERROR(_xll.qlIndexFixing(IndexON,D2091,TRUE,_xll.ohTrigger(RecalcTrigger,TriggerON)),NA())</f>
        <v>1.6294094627715694E-2</v>
      </c>
      <c r="H2091" s="49">
        <f>_xll.qlCalendarAdvance(Calendar,$H2090,B2091,"f",FALSE)</f>
        <v>54031</v>
      </c>
      <c r="I2091" s="49">
        <f>_xll.qlInterestRateIndexValueDate(Index1M,$H2091)</f>
        <v>54035</v>
      </c>
      <c r="J2091" s="52">
        <f>IFERROR(_xll.qlIndexFixing(Index1M,$H2091,TRUE,_xll.ohTrigger(RecalcTrigger,Trigger1M)),NA())</f>
        <v>1.6277396214395227E-2</v>
      </c>
      <c r="K2091" s="52">
        <f>IFERROR(_xll.qlIndexFixing(ONIndex1M,I2091,TRUE,_xll.ohTrigger(RecalcTrigger,Trigger1M)),NA())</f>
        <v>1.6264271998549518E-2</v>
      </c>
      <c r="L2091" s="52">
        <f>IFERROR(_xll.qlIndexFixing(Index3M,H2091,TRUE,_xll.ohTrigger(RecalcTrigger,Trigger3M)),NA())</f>
        <v>1.6515763872929256E-2</v>
      </c>
      <c r="M2091" s="52">
        <f>IFERROR(_xll.qlIndexFixing(ONIndex3M,I2091,TRUE,_xll.ohTrigger(RecalcTrigger,Trigger3M)),NA())</f>
        <v>1.6474592425463896E-2</v>
      </c>
      <c r="N2091" s="52">
        <f>IFERROR(_xll.qlIndexFixing(Index6M,$H2091,TRUE,_xll.ohTrigger(RecalcTrigger,Trigger6M)),NA())</f>
        <v>1.668267491604454E-2</v>
      </c>
      <c r="O2091" s="52">
        <f>IFERROR(_xll.qlIndexFixing(ONIndex6M,I2091,TRUE,_xll.ohTrigger(RecalcTrigger,Trigger6M)),NA())</f>
        <v>1.6607118517404373E-2</v>
      </c>
      <c r="P2091" s="52">
        <f>IFERROR(_xll.qlIndexFixing(Index1Y,$H2091,TRUE,_xll.ohTrigger(RecalcTrigger,Trigger1Y)),NA())</f>
        <v>1.6947628232574251E-2</v>
      </c>
      <c r="Q2091" s="52">
        <f>IFERROR(_xll.qlIndexFixing(ONIndex1Y,I2091,TRUE,_xll.ohTrigger(RecalcTrigger,Trigger1Y)),NA())</f>
        <v>1.679394812159174E-2</v>
      </c>
    </row>
    <row r="2092" spans="2:17" x14ac:dyDescent="0.2">
      <c r="B2092" s="46" t="s">
        <v>42</v>
      </c>
      <c r="D2092" s="49">
        <f>_xll.qlCalendarAdvance(Calendar,$D2091,B2092,"f",FALSE)</f>
        <v>54038</v>
      </c>
      <c r="E2092" s="49">
        <f>_xll.qlInterestRateIndexValueDate(IndexON,D2092)</f>
        <v>54038</v>
      </c>
      <c r="F2092" s="52">
        <f>IFERROR(_xll.qlIndexFixing(IndexON,D2092,TRUE,_xll.ohTrigger(RecalcTrigger,TriggerON)),NA())</f>
        <v>1.6296031707492276E-2</v>
      </c>
      <c r="H2092" s="49">
        <f>_xll.qlCalendarAdvance(Calendar,$H2091,B2092,"f",FALSE)</f>
        <v>54038</v>
      </c>
      <c r="I2092" s="49">
        <f>_xll.qlInterestRateIndexValueDate(Index1M,$H2092)</f>
        <v>54042</v>
      </c>
      <c r="J2092" s="52">
        <f>IFERROR(_xll.qlIndexFixing(Index1M,$H2092,TRUE,_xll.ohTrigger(RecalcTrigger,Trigger1M)),NA())</f>
        <v>1.6278504024133361E-2</v>
      </c>
      <c r="K2092" s="52">
        <f>IFERROR(_xll.qlIndexFixing(ONIndex1M,I2092,TRUE,_xll.ohTrigger(RecalcTrigger,Trigger1M)),NA())</f>
        <v>1.6265418760834649E-2</v>
      </c>
      <c r="L2092" s="52">
        <f>IFERROR(_xll.qlIndexFixing(Index3M,H2092,TRUE,_xll.ohTrigger(RecalcTrigger,Trigger3M)),NA())</f>
        <v>1.6516889123338152E-2</v>
      </c>
      <c r="M2092" s="52">
        <f>IFERROR(_xll.qlIndexFixing(ONIndex3M,I2092,TRUE,_xll.ohTrigger(RecalcTrigger,Trigger3M)),NA())</f>
        <v>1.6475830204223385E-2</v>
      </c>
      <c r="N2092" s="52">
        <f>IFERROR(_xll.qlIndexFixing(Index6M,$H2092,TRUE,_xll.ohTrigger(RecalcTrigger,Trigger6M)),NA())</f>
        <v>1.6682964463237759E-2</v>
      </c>
      <c r="O2092" s="52">
        <f>IFERROR(_xll.qlIndexFixing(ONIndex6M,I2092,TRUE,_xll.ohTrigger(RecalcTrigger,Trigger6M)),NA())</f>
        <v>1.6607823784529074E-2</v>
      </c>
      <c r="P2092" s="52">
        <f>IFERROR(_xll.qlIndexFixing(Index1Y,$H2092,TRUE,_xll.ohTrigger(RecalcTrigger,Trigger1Y)),NA())</f>
        <v>1.694791126936716E-2</v>
      </c>
      <c r="Q2092" s="52">
        <f>IFERROR(_xll.qlIndexFixing(ONIndex1Y,I2092,TRUE,_xll.ohTrigger(RecalcTrigger,Trigger1Y)),NA())</f>
        <v>1.67945044157225E-2</v>
      </c>
    </row>
    <row r="2093" spans="2:17" x14ac:dyDescent="0.2">
      <c r="B2093" s="46" t="s">
        <v>42</v>
      </c>
      <c r="D2093" s="49">
        <f>_xll.qlCalendarAdvance(Calendar,$D2092,B2093,"f",FALSE)</f>
        <v>54045</v>
      </c>
      <c r="E2093" s="49">
        <f>_xll.qlInterestRateIndexValueDate(IndexON,D2093)</f>
        <v>54045</v>
      </c>
      <c r="F2093" s="52">
        <f>IFERROR(_xll.qlIndexFixing(IndexON,D2093,TRUE,_xll.ohTrigger(RecalcTrigger,TriggerON)),NA())</f>
        <v>1.6297946154173459E-2</v>
      </c>
      <c r="H2093" s="49">
        <f>_xll.qlCalendarAdvance(Calendar,$H2092,B2093,"f",FALSE)</f>
        <v>54045</v>
      </c>
      <c r="I2093" s="49">
        <f>_xll.qlInterestRateIndexValueDate(Index1M,$H2093)</f>
        <v>54049</v>
      </c>
      <c r="J2093" s="52">
        <f>IFERROR(_xll.qlIndexFixing(Index1M,$H2093,TRUE,_xll.ohTrigger(RecalcTrigger,Trigger1M)),NA())</f>
        <v>1.6279589971199826E-2</v>
      </c>
      <c r="K2093" s="52">
        <f>IFERROR(_xll.qlIndexFixing(ONIndex1M,I2093,TRUE,_xll.ohTrigger(RecalcTrigger,Trigger1M)),NA())</f>
        <v>1.626775417800097E-2</v>
      </c>
      <c r="L2093" s="52">
        <f>IFERROR(_xll.qlIndexFixing(Index3M,H2093,TRUE,_xll.ohTrigger(RecalcTrigger,Trigger3M)),NA())</f>
        <v>1.6517995109087729E-2</v>
      </c>
      <c r="M2093" s="52">
        <f>IFERROR(_xll.qlIndexFixing(ONIndex3M,I2093,TRUE,_xll.ohTrigger(RecalcTrigger,Trigger3M)),NA())</f>
        <v>1.6478319744397396E-2</v>
      </c>
      <c r="N2093" s="52">
        <f>IFERROR(_xll.qlIndexFixing(Index6M,$H2093,TRUE,_xll.ohTrigger(RecalcTrigger,Trigger6M)),NA())</f>
        <v>1.6683220483279644E-2</v>
      </c>
      <c r="O2093" s="52">
        <f>IFERROR(_xll.qlIndexFixing(ONIndex6M,I2093,TRUE,_xll.ohTrigger(RecalcTrigger,Trigger6M)),NA())</f>
        <v>1.6609541378063142E-2</v>
      </c>
      <c r="P2093" s="52">
        <f>IFERROR(_xll.qlIndexFixing(Index1Y,$H2093,TRUE,_xll.ohTrigger(RecalcTrigger,Trigger1Y)),NA())</f>
        <v>1.6948183087981114E-2</v>
      </c>
      <c r="Q2093" s="52">
        <f>IFERROR(_xll.qlIndexFixing(ONIndex1Y,I2093,TRUE,_xll.ohTrigger(RecalcTrigger,Trigger1Y)),NA())</f>
        <v>1.6796064710788983E-2</v>
      </c>
    </row>
    <row r="2094" spans="2:17" x14ac:dyDescent="0.2">
      <c r="B2094" s="46" t="s">
        <v>42</v>
      </c>
      <c r="D2094" s="49">
        <f>_xll.qlCalendarAdvance(Calendar,$D2093,B2094,"f",FALSE)</f>
        <v>54053</v>
      </c>
      <c r="E2094" s="49">
        <f>_xll.qlInterestRateIndexValueDate(IndexON,D2094)</f>
        <v>54053</v>
      </c>
      <c r="F2094" s="52">
        <f>IFERROR(_xll.qlIndexFixing(IndexON,D2094,TRUE,_xll.ohTrigger(RecalcTrigger,TriggerON)),NA())</f>
        <v>1.6301112157766084E-2</v>
      </c>
      <c r="H2094" s="49">
        <f>_xll.qlCalendarAdvance(Calendar,$H2093,B2094,"f",FALSE)</f>
        <v>54053</v>
      </c>
      <c r="I2094" s="49">
        <f>_xll.qlInterestRateIndexValueDate(Index1M,$H2094)</f>
        <v>54057</v>
      </c>
      <c r="J2094" s="52">
        <f>IFERROR(_xll.qlIndexFixing(Index1M,$H2094,TRUE,_xll.ohTrigger(RecalcTrigger,Trigger1M)),NA())</f>
        <v>1.6280804217090758E-2</v>
      </c>
      <c r="K2094" s="52">
        <f>IFERROR(_xll.qlIndexFixing(ONIndex1M,I2094,TRUE,_xll.ohTrigger(RecalcTrigger,Trigger1M)),NA())</f>
        <v>1.6268848157601212E-2</v>
      </c>
      <c r="L2094" s="52">
        <f>IFERROR(_xll.qlIndexFixing(Index3M,H2094,TRUE,_xll.ohTrigger(RecalcTrigger,Trigger3M)),NA())</f>
        <v>1.6519235442869783E-2</v>
      </c>
      <c r="M2094" s="52">
        <f>IFERROR(_xll.qlIndexFixing(ONIndex3M,I2094,TRUE,_xll.ohTrigger(RecalcTrigger,Trigger3M)),NA())</f>
        <v>1.6479511657392365E-2</v>
      </c>
      <c r="N2094" s="52">
        <f>IFERROR(_xll.qlIndexFixing(Index6M,$H2094,TRUE,_xll.ohTrigger(RecalcTrigger,Trigger6M)),NA())</f>
        <v>1.6683082466314898E-2</v>
      </c>
      <c r="O2094" s="52">
        <f>IFERROR(_xll.qlIndexFixing(ONIndex6M,I2094,TRUE,_xll.ohTrigger(RecalcTrigger,Trigger6M)),NA())</f>
        <v>1.6610168227702005E-2</v>
      </c>
      <c r="P2094" s="52">
        <f>IFERROR(_xll.qlIndexFixing(Index1Y,$H2094,TRUE,_xll.ohTrigger(RecalcTrigger,Trigger1Y)),NA())</f>
        <v>1.6948479965491012E-2</v>
      </c>
      <c r="Q2094" s="52">
        <f>IFERROR(_xll.qlIndexFixing(ONIndex1Y,I2094,TRUE,_xll.ohTrigger(RecalcTrigger,Trigger1Y)),NA())</f>
        <v>1.679659593958327E-2</v>
      </c>
    </row>
    <row r="2095" spans="2:17" x14ac:dyDescent="0.2">
      <c r="B2095" s="46" t="s">
        <v>42</v>
      </c>
      <c r="D2095" s="49">
        <f>_xll.qlCalendarAdvance(Calendar,$D2094,B2095,"f",FALSE)</f>
        <v>54060</v>
      </c>
      <c r="E2095" s="49">
        <f>_xll.qlInterestRateIndexValueDate(IndexON,D2095)</f>
        <v>54060</v>
      </c>
      <c r="F2095" s="52">
        <f>IFERROR(_xll.qlIndexFixing(IndexON,D2095,TRUE,_xll.ohTrigger(RecalcTrigger,TriggerON)),NA())</f>
        <v>1.6302974832047568E-2</v>
      </c>
      <c r="H2095" s="49">
        <f>_xll.qlCalendarAdvance(Calendar,$H2094,B2095,"f",FALSE)</f>
        <v>54060</v>
      </c>
      <c r="I2095" s="49">
        <f>_xll.qlInterestRateIndexValueDate(Index1M,$H2095)</f>
        <v>54064</v>
      </c>
      <c r="J2095" s="52">
        <f>IFERROR(_xll.qlIndexFixing(Index1M,$H2095,TRUE,_xll.ohTrigger(RecalcTrigger,Trigger1M)),NA())</f>
        <v>1.6281843142712419E-2</v>
      </c>
      <c r="K2095" s="52">
        <f>IFERROR(_xll.qlIndexFixing(ONIndex1M,I2095,TRUE,_xll.ohTrigger(RecalcTrigger,Trigger1M)),NA())</f>
        <v>1.6268881113639111E-2</v>
      </c>
      <c r="L2095" s="52">
        <f>IFERROR(_xll.qlIndexFixing(Index3M,H2095,TRUE,_xll.ohTrigger(RecalcTrigger,Trigger3M)),NA())</f>
        <v>1.6520299988261402E-2</v>
      </c>
      <c r="M2095" s="52">
        <f>IFERROR(_xll.qlIndexFixing(ONIndex3M,I2095,TRUE,_xll.ohTrigger(RecalcTrigger,Trigger3M)),NA())</f>
        <v>1.6479597123080225E-2</v>
      </c>
      <c r="N2095" s="52">
        <f>IFERROR(_xll.qlIndexFixing(Index6M,$H2095,TRUE,_xll.ohTrigger(RecalcTrigger,Trigger6M)),NA())</f>
        <v>1.6683268803382435E-2</v>
      </c>
      <c r="O2095" s="52">
        <f>IFERROR(_xll.qlIndexFixing(ONIndex6M,I2095,TRUE,_xll.ohTrigger(RecalcTrigger,Trigger6M)),NA())</f>
        <v>1.6609829973024404E-2</v>
      </c>
      <c r="P2095" s="52">
        <f>IFERROR(_xll.qlIndexFixing(Index1Y,$H2095,TRUE,_xll.ohTrigger(RecalcTrigger,Trigger1Y)),NA())</f>
        <v>1.6948727651204046E-2</v>
      </c>
      <c r="Q2095" s="52">
        <f>IFERROR(_xll.qlIndexFixing(ONIndex1Y,I2095,TRUE,_xll.ohTrigger(RecalcTrigger,Trigger1Y)),NA())</f>
        <v>1.6796185444079015E-2</v>
      </c>
    </row>
    <row r="2096" spans="2:17" x14ac:dyDescent="0.2">
      <c r="B2096" s="46" t="s">
        <v>42</v>
      </c>
      <c r="D2096" s="49">
        <f>_xll.qlCalendarAdvance(Calendar,$D2095,B2096,"f",FALSE)</f>
        <v>54067</v>
      </c>
      <c r="E2096" s="49">
        <f>_xll.qlInterestRateIndexValueDate(IndexON,D2096)</f>
        <v>54067</v>
      </c>
      <c r="F2096" s="52">
        <f>IFERROR(_xll.qlIndexFixing(IndexON,D2096,TRUE,_xll.ohTrigger(RecalcTrigger,TriggerON)),NA())</f>
        <v>1.6304814689220848E-2</v>
      </c>
      <c r="H2096" s="49">
        <f>_xll.qlCalendarAdvance(Calendar,$H2095,B2096,"f",FALSE)</f>
        <v>54067</v>
      </c>
      <c r="I2096" s="49">
        <f>_xll.qlInterestRateIndexValueDate(Index1M,$H2096)</f>
        <v>54071</v>
      </c>
      <c r="J2096" s="52">
        <f>IFERROR(_xll.qlIndexFixing(Index1M,$H2096,TRUE,_xll.ohTrigger(RecalcTrigger,Trigger1M)),NA())</f>
        <v>1.6282860044328235E-2</v>
      </c>
      <c r="K2096" s="52">
        <f>IFERROR(_xll.qlIndexFixing(ONIndex1M,I2096,TRUE,_xll.ohTrigger(RecalcTrigger,Trigger1M)),NA())</f>
        <v>1.6269937484949537E-2</v>
      </c>
      <c r="L2096" s="52">
        <f>IFERROR(_xll.qlIndexFixing(Index3M,H2096,TRUE,_xll.ohTrigger(RecalcTrigger,Trigger3M)),NA())</f>
        <v>1.6521345120652581E-2</v>
      </c>
      <c r="M2096" s="52">
        <f>IFERROR(_xll.qlIndexFixing(ONIndex3M,I2096,TRUE,_xll.ohTrigger(RecalcTrigger,Trigger3M)),NA())</f>
        <v>1.6480756307908351E-2</v>
      </c>
      <c r="N2096" s="52">
        <f>IFERROR(_xll.qlIndexFixing(Index6M,$H2096,TRUE,_xll.ohTrigger(RecalcTrigger,Trigger6M)),NA())</f>
        <v>1.6683421373838044E-2</v>
      </c>
      <c r="O2096" s="52">
        <f>IFERROR(_xll.qlIndexFixing(ONIndex6M,I2096,TRUE,_xll.ohTrigger(RecalcTrigger,Trigger6M)),NA())</f>
        <v>1.6610401095134009E-2</v>
      </c>
      <c r="P2096" s="52">
        <f>IFERROR(_xll.qlIndexFixing(Index1Y,$H2096,TRUE,_xll.ohTrigger(RecalcTrigger,Trigger1Y)),NA())</f>
        <v>1.694896403105613E-2</v>
      </c>
      <c r="Q2096" s="52">
        <f>IFERROR(_xll.qlIndexFixing(ONIndex1Y,I2096,TRUE,_xll.ohTrigger(RecalcTrigger,Trigger1Y)),NA())</f>
        <v>1.6796698798158261E-2</v>
      </c>
    </row>
    <row r="2097" spans="2:17" x14ac:dyDescent="0.2">
      <c r="B2097" s="46" t="s">
        <v>42</v>
      </c>
      <c r="D2097" s="49">
        <f>_xll.qlCalendarAdvance(Calendar,$D2096,B2097,"f",FALSE)</f>
        <v>54074</v>
      </c>
      <c r="E2097" s="49">
        <f>_xll.qlInterestRateIndexValueDate(IndexON,D2097)</f>
        <v>54074</v>
      </c>
      <c r="F2097" s="52">
        <f>IFERROR(_xll.qlIndexFixing(IndexON,D2097,TRUE,_xll.ohTrigger(RecalcTrigger,TriggerON)),NA())</f>
        <v>1.6306631673757011E-2</v>
      </c>
      <c r="H2097" s="49">
        <f>_xll.qlCalendarAdvance(Calendar,$H2096,B2097,"f",FALSE)</f>
        <v>54074</v>
      </c>
      <c r="I2097" s="49">
        <f>_xll.qlInterestRateIndexValueDate(Index1M,$H2097)</f>
        <v>54078</v>
      </c>
      <c r="J2097" s="52">
        <f>IFERROR(_xll.qlIndexFixing(Index1M,$H2097,TRUE,_xll.ohTrigger(RecalcTrigger,Trigger1M)),NA())</f>
        <v>1.6283854870598628E-2</v>
      </c>
      <c r="K2097" s="52">
        <f>IFERROR(_xll.qlIndexFixing(ONIndex1M,I2097,TRUE,_xll.ohTrigger(RecalcTrigger,Trigger1M)),NA())</f>
        <v>1.6270971905898435E-2</v>
      </c>
      <c r="L2097" s="52">
        <f>IFERROR(_xll.qlIndexFixing(Index3M,H2097,TRUE,_xll.ohTrigger(RecalcTrigger,Trigger3M)),NA())</f>
        <v>1.6522370792841523E-2</v>
      </c>
      <c r="M2097" s="52">
        <f>IFERROR(_xll.qlIndexFixing(ONIndex3M,I2097,TRUE,_xll.ohTrigger(RecalcTrigger,Trigger3M)),NA())</f>
        <v>1.6481896400888374E-2</v>
      </c>
      <c r="N2097" s="52">
        <f>IFERROR(_xll.qlIndexFixing(Index6M,$H2097,TRUE,_xll.ohTrigger(RecalcTrigger,Trigger6M)),NA())</f>
        <v>1.6683540099219657E-2</v>
      </c>
      <c r="O2097" s="52">
        <f>IFERROR(_xll.qlIndexFixing(ONIndex6M,I2097,TRUE,_xll.ohTrigger(RecalcTrigger,Trigger6M)),NA())</f>
        <v>1.6610939637304867E-2</v>
      </c>
      <c r="P2097" s="52">
        <f>IFERROR(_xll.qlIndexFixing(Index1Y,$H2097,TRUE,_xll.ohTrigger(RecalcTrigger,Trigger1Y)),NA())</f>
        <v>1.6949189077149148E-2</v>
      </c>
      <c r="Q2097" s="52">
        <f>IFERROR(_xll.qlIndexFixing(ONIndex1Y,I2097,TRUE,_xll.ohTrigger(RecalcTrigger,Trigger1Y)),NA())</f>
        <v>1.6797201716904908E-2</v>
      </c>
    </row>
    <row r="2098" spans="2:17" x14ac:dyDescent="0.2">
      <c r="B2098" s="46" t="s">
        <v>42</v>
      </c>
      <c r="D2098" s="49">
        <f>_xll.qlCalendarAdvance(Calendar,$D2097,B2098,"f",FALSE)</f>
        <v>54081</v>
      </c>
      <c r="E2098" s="49">
        <f>_xll.qlInterestRateIndexValueDate(IndexON,D2098)</f>
        <v>54081</v>
      </c>
      <c r="F2098" s="52">
        <f>IFERROR(_xll.qlIndexFixing(IndexON,D2098,TRUE,_xll.ohTrigger(RecalcTrigger,TriggerON)),NA())</f>
        <v>1.6308425730287013E-2</v>
      </c>
      <c r="H2098" s="49">
        <f>_xll.qlCalendarAdvance(Calendar,$H2097,B2098,"f",FALSE)</f>
        <v>54081</v>
      </c>
      <c r="I2098" s="49">
        <f>_xll.qlInterestRateIndexValueDate(Index1M,$H2098)</f>
        <v>54085</v>
      </c>
      <c r="J2098" s="52">
        <f>IFERROR(_xll.qlIndexFixing(Index1M,$H2098,TRUE,_xll.ohTrigger(RecalcTrigger,Trigger1M)),NA())</f>
        <v>1.6284827570189182E-2</v>
      </c>
      <c r="K2098" s="52">
        <f>IFERROR(_xll.qlIndexFixing(ONIndex1M,I2098,TRUE,_xll.ohTrigger(RecalcTrigger,Trigger1M)),NA())</f>
        <v>1.6271984325166855E-2</v>
      </c>
      <c r="L2098" s="52">
        <f>IFERROR(_xll.qlIndexFixing(Index3M,H2098,TRUE,_xll.ohTrigger(RecalcTrigger,Trigger3M)),NA())</f>
        <v>1.6523376957630811E-2</v>
      </c>
      <c r="M2098" s="52">
        <f>IFERROR(_xll.qlIndexFixing(ONIndex3M,I2098,TRUE,_xll.ohTrigger(RecalcTrigger,Trigger3M)),NA())</f>
        <v>1.6483017354937957E-2</v>
      </c>
      <c r="N2098" s="52">
        <f>IFERROR(_xll.qlIndexFixing(Index6M,$H2098,TRUE,_xll.ohTrigger(RecalcTrigger,Trigger6M)),NA())</f>
        <v>1.6683624901064325E-2</v>
      </c>
      <c r="O2098" s="52">
        <f>IFERROR(_xll.qlIndexFixing(ONIndex6M,I2098,TRUE,_xll.ohTrigger(RecalcTrigger,Trigger6M)),NA())</f>
        <v>1.6611445521679258E-2</v>
      </c>
      <c r="P2098" s="52">
        <f>IFERROR(_xll.qlIndexFixing(Index1Y,$H2098,TRUE,_xll.ohTrigger(RecalcTrigger,Trigger1Y)),NA())</f>
        <v>1.6949402761585197E-2</v>
      </c>
      <c r="Q2098" s="52">
        <f>IFERROR(_xll.qlIndexFixing(ONIndex1Y,I2098,TRUE,_xll.ohTrigger(RecalcTrigger,Trigger1Y)),NA())</f>
        <v>1.6797694172741018E-2</v>
      </c>
    </row>
    <row r="2099" spans="2:17" x14ac:dyDescent="0.2">
      <c r="B2099" s="46" t="s">
        <v>42</v>
      </c>
      <c r="D2099" s="49">
        <f>_xll.qlCalendarAdvance(Calendar,$D2098,B2099,"f",FALSE)</f>
        <v>54088</v>
      </c>
      <c r="E2099" s="49">
        <f>_xll.qlInterestRateIndexValueDate(IndexON,D2099)</f>
        <v>54088</v>
      </c>
      <c r="F2099" s="52">
        <f>IFERROR(_xll.qlIndexFixing(IndexON,D2099,TRUE,_xll.ohTrigger(RecalcTrigger,TriggerON)),NA())</f>
        <v>1.6310196803308585E-2</v>
      </c>
      <c r="H2099" s="49">
        <f>_xll.qlCalendarAdvance(Calendar,$H2098,B2099,"f",FALSE)</f>
        <v>54088</v>
      </c>
      <c r="I2099" s="49">
        <f>_xll.qlInterestRateIndexValueDate(Index1M,$H2099)</f>
        <v>54092</v>
      </c>
      <c r="J2099" s="52">
        <f>IFERROR(_xll.qlIndexFixing(Index1M,$H2099,TRUE,_xll.ohTrigger(RecalcTrigger,Trigger1M)),NA())</f>
        <v>1.6284909568144837E-2</v>
      </c>
      <c r="K2099" s="52">
        <f>IFERROR(_xll.qlIndexFixing(ONIndex1M,I2099,TRUE,_xll.ohTrigger(RecalcTrigger,Trigger1M)),NA())</f>
        <v>1.6272974691675657E-2</v>
      </c>
      <c r="L2099" s="52">
        <f>IFERROR(_xll.qlIndexFixing(Index3M,H2099,TRUE,_xll.ohTrigger(RecalcTrigger,Trigger3M)),NA())</f>
        <v>1.6523918054915043E-2</v>
      </c>
      <c r="M2099" s="52">
        <f>IFERROR(_xll.qlIndexFixing(ONIndex3M,I2099,TRUE,_xll.ohTrigger(RecalcTrigger,Trigger3M)),NA())</f>
        <v>1.6484119123454377E-2</v>
      </c>
      <c r="N2099" s="52">
        <f>IFERROR(_xll.qlIndexFixing(Index6M,$H2099,TRUE,_xll.ohTrigger(RecalcTrigger,Trigger6M)),NA())</f>
        <v>1.6683675700912171E-2</v>
      </c>
      <c r="O2099" s="52">
        <f>IFERROR(_xll.qlIndexFixing(ONIndex6M,I2099,TRUE,_xll.ohTrigger(RecalcTrigger,Trigger6M)),NA())</f>
        <v>1.6611918670719206E-2</v>
      </c>
      <c r="P2099" s="52">
        <f>IFERROR(_xll.qlIndexFixing(Index1Y,$H2099,TRUE,_xll.ohTrigger(RecalcTrigger,Trigger1Y)),NA())</f>
        <v>1.6949605056466588E-2</v>
      </c>
      <c r="Q2099" s="52">
        <f>IFERROR(_xll.qlIndexFixing(ONIndex1Y,I2099,TRUE,_xll.ohTrigger(RecalcTrigger,Trigger1Y)),NA())</f>
        <v>1.6798176138648202E-2</v>
      </c>
    </row>
    <row r="2100" spans="2:17" x14ac:dyDescent="0.2">
      <c r="B2100" s="46" t="s">
        <v>42</v>
      </c>
      <c r="D2100" s="49">
        <f>_xll.qlCalendarAdvance(Calendar,$D2099,B2100,"f",FALSE)</f>
        <v>54095</v>
      </c>
      <c r="E2100" s="49">
        <f>_xll.qlInterestRateIndexValueDate(IndexON,D2100)</f>
        <v>54095</v>
      </c>
      <c r="F2100" s="52">
        <f>IFERROR(_xll.qlIndexFixing(IndexON,D2100,TRUE,_xll.ohTrigger(RecalcTrigger,TriggerON)),NA())</f>
        <v>1.6311944837505976E-2</v>
      </c>
      <c r="H2100" s="49">
        <f>_xll.qlCalendarAdvance(Calendar,$H2099,B2100,"f",FALSE)</f>
        <v>54095</v>
      </c>
      <c r="I2100" s="49">
        <f>_xll.qlInterestRateIndexValueDate(Index1M,$H2100)</f>
        <v>54099</v>
      </c>
      <c r="J2100" s="52">
        <f>IFERROR(_xll.qlIndexFixing(Index1M,$H2100,TRUE,_xll.ohTrigger(RecalcTrigger,Trigger1M)),NA())</f>
        <v>1.6285840960159382E-2</v>
      </c>
      <c r="K2100" s="52">
        <f>IFERROR(_xll.qlIndexFixing(ONIndex1M,I2100,TRUE,_xll.ohTrigger(RecalcTrigger,Trigger1M)),NA())</f>
        <v>1.6273942954105891E-2</v>
      </c>
      <c r="L2100" s="52">
        <f>IFERROR(_xll.qlIndexFixing(Index3M,H2100,TRUE,_xll.ohTrigger(RecalcTrigger,Trigger3M)),NA())</f>
        <v>1.652488642790928E-2</v>
      </c>
      <c r="M2100" s="52">
        <f>IFERROR(_xll.qlIndexFixing(ONIndex3M,I2100,TRUE,_xll.ohTrigger(RecalcTrigger,Trigger3M)),NA())</f>
        <v>1.6485201659275361E-2</v>
      </c>
      <c r="N2100" s="52">
        <f>IFERROR(_xll.qlIndexFixing(Index6M,$H2100,TRUE,_xll.ohTrigger(RecalcTrigger,Trigger6M)),NA())</f>
        <v>1.6683692420305072E-2</v>
      </c>
      <c r="O2100" s="52">
        <f>IFERROR(_xll.qlIndexFixing(ONIndex6M,I2100,TRUE,_xll.ohTrigger(RecalcTrigger,Trigger6M)),NA())</f>
        <v>1.6612359006327182E-2</v>
      </c>
      <c r="P2100" s="52">
        <f>IFERROR(_xll.qlIndexFixing(Index1Y,$H2100,TRUE,_xll.ohTrigger(RecalcTrigger,Trigger1Y)),NA())</f>
        <v>1.6949795933896734E-2</v>
      </c>
      <c r="Q2100" s="52">
        <f>IFERROR(_xll.qlIndexFixing(ONIndex1Y,I2100,TRUE,_xll.ohTrigger(RecalcTrigger,Trigger1Y)),NA())</f>
        <v>1.6798647586888649E-2</v>
      </c>
    </row>
    <row r="2101" spans="2:17" x14ac:dyDescent="0.2">
      <c r="B2101" s="46" t="s">
        <v>42</v>
      </c>
      <c r="D2101" s="49">
        <f>_xll.qlCalendarAdvance(Calendar,$D2100,B2101,"f",FALSE)</f>
        <v>54102</v>
      </c>
      <c r="E2101" s="49">
        <f>_xll.qlInterestRateIndexValueDate(IndexON,D2101)</f>
        <v>54102</v>
      </c>
      <c r="F2101" s="52">
        <f>IFERROR(_xll.qlIndexFixing(IndexON,D2101,TRUE,_xll.ohTrigger(RecalcTrigger,TriggerON)),NA())</f>
        <v>1.631366977729698E-2</v>
      </c>
      <c r="H2101" s="49">
        <f>_xll.qlCalendarAdvance(Calendar,$H2100,B2101,"f",FALSE)</f>
        <v>54102</v>
      </c>
      <c r="I2101" s="49">
        <f>_xll.qlInterestRateIndexValueDate(Index1M,$H2101)</f>
        <v>54106</v>
      </c>
      <c r="J2101" s="52">
        <f>IFERROR(_xll.qlIndexFixing(Index1M,$H2101,TRUE,_xll.ohTrigger(RecalcTrigger,Trigger1M)),NA())</f>
        <v>1.6286750080833298E-2</v>
      </c>
      <c r="K2101" s="52">
        <f>IFERROR(_xll.qlIndexFixing(ONIndex1M,I2101,TRUE,_xll.ohTrigger(RecalcTrigger,Trigger1M)),NA())</f>
        <v>1.6274889061138609E-2</v>
      </c>
      <c r="L2101" s="52">
        <f>IFERROR(_xll.qlIndexFixing(Index3M,H2101,TRUE,_xll.ohTrigger(RecalcTrigger,Trigger3M)),NA())</f>
        <v>1.6525835156175894E-2</v>
      </c>
      <c r="M2101" s="52">
        <f>IFERROR(_xll.qlIndexFixing(ONIndex3M,I2101,TRUE,_xll.ohTrigger(RecalcTrigger,Trigger3M)),NA())</f>
        <v>1.6486264915158699E-2</v>
      </c>
      <c r="N2101" s="52">
        <f>IFERROR(_xll.qlIndexFixing(Index6M,$H2101,TRUE,_xll.ohTrigger(RecalcTrigger,Trigger6M)),NA())</f>
        <v>1.6683674980785792E-2</v>
      </c>
      <c r="O2101" s="52">
        <f>IFERROR(_xll.qlIndexFixing(ONIndex6M,I2101,TRUE,_xll.ohTrigger(RecalcTrigger,Trigger6M)),NA())</f>
        <v>1.6612766450885275E-2</v>
      </c>
      <c r="P2101" s="52">
        <f>IFERROR(_xll.qlIndexFixing(Index1Y,$H2101,TRUE,_xll.ohTrigger(RecalcTrigger,Trigger1Y)),NA())</f>
        <v>1.6949975365978386E-2</v>
      </c>
      <c r="Q2101" s="52">
        <f>IFERROR(_xll.qlIndexFixing(ONIndex1Y,I2101,TRUE,_xll.ohTrigger(RecalcTrigger,Trigger1Y)),NA())</f>
        <v>1.679910849004429E-2</v>
      </c>
    </row>
    <row r="2102" spans="2:17" x14ac:dyDescent="0.2">
      <c r="B2102" s="46" t="s">
        <v>42</v>
      </c>
      <c r="D2102" s="49">
        <f>_xll.qlCalendarAdvance(Calendar,$D2101,B2102,"f",FALSE)</f>
        <v>54109</v>
      </c>
      <c r="E2102" s="49">
        <f>_xll.qlInterestRateIndexValueDate(IndexON,D2102)</f>
        <v>54109</v>
      </c>
      <c r="F2102" s="52">
        <f>IFERROR(_xll.qlIndexFixing(IndexON,D2102,TRUE,_xll.ohTrigger(RecalcTrigger,TriggerON)),NA())</f>
        <v>1.6315371567392489E-2</v>
      </c>
      <c r="H2102" s="49">
        <f>_xll.qlCalendarAdvance(Calendar,$H2101,B2102,"f",FALSE)</f>
        <v>54109</v>
      </c>
      <c r="I2102" s="49">
        <f>_xll.qlInterestRateIndexValueDate(Index1M,$H2102)</f>
        <v>54113</v>
      </c>
      <c r="J2102" s="52">
        <f>IFERROR(_xll.qlIndexFixing(Index1M,$H2102,TRUE,_xll.ohTrigger(RecalcTrigger,Trigger1M)),NA())</f>
        <v>1.628763687883936E-2</v>
      </c>
      <c r="K2102" s="52">
        <f>IFERROR(_xll.qlIndexFixing(ONIndex1M,I2102,TRUE,_xll.ohTrigger(RecalcTrigger,Trigger1M)),NA())</f>
        <v>1.6275812961614733E-2</v>
      </c>
      <c r="L2102" s="52">
        <f>IFERROR(_xll.qlIndexFixing(Index3M,H2102,TRUE,_xll.ohTrigger(RecalcTrigger,Trigger3M)),NA())</f>
        <v>1.6526764192522414E-2</v>
      </c>
      <c r="M2102" s="52">
        <f>IFERROR(_xll.qlIndexFixing(ONIndex3M,I2102,TRUE,_xll.ohTrigger(RecalcTrigger,Trigger3M)),NA())</f>
        <v>1.6487308844421733E-2</v>
      </c>
      <c r="N2102" s="52">
        <f>IFERROR(_xll.qlIndexFixing(Index6M,$H2102,TRUE,_xll.ohTrigger(RecalcTrigger,Trigger6M)),NA())</f>
        <v>1.6683623303898849E-2</v>
      </c>
      <c r="O2102" s="52">
        <f>IFERROR(_xll.qlIndexFixing(ONIndex6M,I2102,TRUE,_xll.ohTrigger(RecalcTrigger,Trigger6M)),NA())</f>
        <v>1.6613140926455827E-2</v>
      </c>
      <c r="P2102" s="52">
        <f>IFERROR(_xll.qlIndexFixing(Index1Y,$H2102,TRUE,_xll.ohTrigger(RecalcTrigger,Trigger1Y)),NA())</f>
        <v>1.6950143324815824E-2</v>
      </c>
      <c r="Q2102" s="52">
        <f>IFERROR(_xll.qlIndexFixing(ONIndex1Y,I2102,TRUE,_xll.ohTrigger(RecalcTrigger,Trigger1Y)),NA())</f>
        <v>1.6799558820936866E-2</v>
      </c>
    </row>
    <row r="2103" spans="2:17" x14ac:dyDescent="0.2">
      <c r="B2103" s="46" t="s">
        <v>42</v>
      </c>
      <c r="D2103" s="49">
        <f>_xll.qlCalendarAdvance(Calendar,$D2102,B2103,"f",FALSE)</f>
        <v>54116</v>
      </c>
      <c r="E2103" s="49">
        <f>_xll.qlInterestRateIndexValueDate(IndexON,D2103)</f>
        <v>54116</v>
      </c>
      <c r="F2103" s="52">
        <f>IFERROR(_xll.qlIndexFixing(IndexON,D2103,TRUE,_xll.ohTrigger(RecalcTrigger,TriggerON)),NA())</f>
        <v>1.6317050152236945E-2</v>
      </c>
      <c r="H2103" s="49">
        <f>_xll.qlCalendarAdvance(Calendar,$H2102,B2103,"f",FALSE)</f>
        <v>54116</v>
      </c>
      <c r="I2103" s="49">
        <f>_xll.qlInterestRateIndexValueDate(Index1M,$H2103)</f>
        <v>54120</v>
      </c>
      <c r="J2103" s="52">
        <f>IFERROR(_xll.qlIndexFixing(Index1M,$H2103,TRUE,_xll.ohTrigger(RecalcTrigger,Trigger1M)),NA())</f>
        <v>1.6291067869415699E-2</v>
      </c>
      <c r="K2103" s="52">
        <f>IFERROR(_xll.qlIndexFixing(ONIndex1M,I2103,TRUE,_xll.ohTrigger(RecalcTrigger,Trigger1M)),NA())</f>
        <v>1.6276714604135378E-2</v>
      </c>
      <c r="L2103" s="52">
        <f>IFERROR(_xll.qlIndexFixing(Index3M,H2103,TRUE,_xll.ohTrigger(RecalcTrigger,Trigger3M)),NA())</f>
        <v>1.652855342904588E-2</v>
      </c>
      <c r="M2103" s="52">
        <f>IFERROR(_xll.qlIndexFixing(ONIndex3M,I2103,TRUE,_xll.ohTrigger(RecalcTrigger,Trigger3M)),NA())</f>
        <v>1.6488333400062061E-2</v>
      </c>
      <c r="N2103" s="52">
        <f>IFERROR(_xll.qlIndexFixing(Index6M,$H2103,TRUE,_xll.ohTrigger(RecalcTrigger,Trigger6M)),NA())</f>
        <v>1.6684271828559468E-2</v>
      </c>
      <c r="O2103" s="52">
        <f>IFERROR(_xll.qlIndexFixing(ONIndex6M,I2103,TRUE,_xll.ohTrigger(RecalcTrigger,Trigger6M)),NA())</f>
        <v>1.6613482355500864E-2</v>
      </c>
      <c r="P2103" s="52">
        <f>IFERROR(_xll.qlIndexFixing(Index1Y,$H2103,TRUE,_xll.ohTrigger(RecalcTrigger,Trigger1Y)),NA())</f>
        <v>1.6949899387844088E-2</v>
      </c>
      <c r="Q2103" s="52">
        <f>IFERROR(_xll.qlIndexFixing(ONIndex1Y,I2103,TRUE,_xll.ohTrigger(RecalcTrigger,Trigger1Y)),NA())</f>
        <v>1.6799998551908502E-2</v>
      </c>
    </row>
    <row r="2104" spans="2:17" x14ac:dyDescent="0.2">
      <c r="B2104" s="46" t="s">
        <v>42</v>
      </c>
      <c r="D2104" s="49">
        <f>_xll.qlCalendarAdvance(Calendar,$D2103,B2104,"f",FALSE)</f>
        <v>54123</v>
      </c>
      <c r="E2104" s="49">
        <f>_xll.qlInterestRateIndexValueDate(IndexON,D2104)</f>
        <v>54123</v>
      </c>
      <c r="F2104" s="52">
        <f>IFERROR(_xll.qlIndexFixing(IndexON,D2104,TRUE,_xll.ohTrigger(RecalcTrigger,TriggerON)),NA())</f>
        <v>1.6318705476461304E-2</v>
      </c>
      <c r="H2104" s="49">
        <f>_xll.qlCalendarAdvance(Calendar,$H2103,B2104,"f",FALSE)</f>
        <v>54123</v>
      </c>
      <c r="I2104" s="49">
        <f>_xll.qlInterestRateIndexValueDate(Index1M,$H2104)</f>
        <v>54127</v>
      </c>
      <c r="J2104" s="52">
        <f>IFERROR(_xll.qlIndexFixing(Index1M,$H2104,TRUE,_xll.ohTrigger(RecalcTrigger,Trigger1M)),NA())</f>
        <v>1.6290196232741118E-2</v>
      </c>
      <c r="K2104" s="52">
        <f>IFERROR(_xll.qlIndexFixing(ONIndex1M,I2104,TRUE,_xll.ohTrigger(RecalcTrigger,Trigger1M)),NA())</f>
        <v>1.6277593937541468E-2</v>
      </c>
      <c r="L2104" s="52">
        <f>IFERROR(_xll.qlIndexFixing(Index3M,H2104,TRUE,_xll.ohTrigger(RecalcTrigger,Trigger3M)),NA())</f>
        <v>1.6529440176146843E-2</v>
      </c>
      <c r="M2104" s="52">
        <f>IFERROR(_xll.qlIndexFixing(ONIndex3M,I2104,TRUE,_xll.ohTrigger(RecalcTrigger,Trigger3M)),NA())</f>
        <v>1.6489338534837472E-2</v>
      </c>
      <c r="N2104" s="52">
        <f>IFERROR(_xll.qlIndexFixing(Index6M,$H2104,TRUE,_xll.ohTrigger(RecalcTrigger,Trigger6M)),NA())</f>
        <v>1.6684146461305935E-2</v>
      </c>
      <c r="O2104" s="52">
        <f>IFERROR(_xll.qlIndexFixing(ONIndex6M,I2104,TRUE,_xll.ohTrigger(RecalcTrigger,Trigger6M)),NA())</f>
        <v>1.6613790659922856E-2</v>
      </c>
      <c r="P2104" s="52">
        <f>IFERROR(_xll.qlIndexFixing(Index1Y,$H2104,TRUE,_xll.ohTrigger(RecalcTrigger,Trigger1Y)),NA())</f>
        <v>1.6950045151465535E-2</v>
      </c>
      <c r="Q2104" s="52">
        <f>IFERROR(_xll.qlIndexFixing(ONIndex1Y,I2104,TRUE,_xll.ohTrigger(RecalcTrigger,Trigger1Y)),NA())</f>
        <v>1.6800427655701E-2</v>
      </c>
    </row>
    <row r="2105" spans="2:17" x14ac:dyDescent="0.2">
      <c r="B2105" s="46" t="s">
        <v>42</v>
      </c>
      <c r="D2105" s="49">
        <f>_xll.qlCalendarAdvance(Calendar,$D2104,B2105,"f",FALSE)</f>
        <v>54130</v>
      </c>
      <c r="E2105" s="49">
        <f>_xll.qlInterestRateIndexValueDate(IndexON,D2105)</f>
        <v>54130</v>
      </c>
      <c r="F2105" s="52">
        <f>IFERROR(_xll.qlIndexFixing(IndexON,D2105,TRUE,_xll.ohTrigger(RecalcTrigger,TriggerON)),NA())</f>
        <v>1.6320337484669878E-2</v>
      </c>
      <c r="H2105" s="49">
        <f>_xll.qlCalendarAdvance(Calendar,$H2104,B2105,"f",FALSE)</f>
        <v>54130</v>
      </c>
      <c r="I2105" s="49">
        <f>_xll.qlInterestRateIndexValueDate(Index1M,$H2105)</f>
        <v>54134</v>
      </c>
      <c r="J2105" s="52">
        <f>IFERROR(_xll.qlIndexFixing(Index1M,$H2105,TRUE,_xll.ohTrigger(RecalcTrigger,Trigger1M)),NA())</f>
        <v>1.629101260821415E-2</v>
      </c>
      <c r="K2105" s="52">
        <f>IFERROR(_xll.qlIndexFixing(ONIndex1M,I2105,TRUE,_xll.ohTrigger(RecalcTrigger,Trigger1M)),NA())</f>
        <v>1.6278450910514053E-2</v>
      </c>
      <c r="L2105" s="52">
        <f>IFERROR(_xll.qlIndexFixing(Index3M,H2105,TRUE,_xll.ohTrigger(RecalcTrigger,Trigger3M)),NA())</f>
        <v>1.6530307081184165E-2</v>
      </c>
      <c r="M2105" s="52">
        <f>IFERROR(_xll.qlIndexFixing(ONIndex3M,I2105,TRUE,_xll.ohTrigger(RecalcTrigger,Trigger3M)),NA())</f>
        <v>1.649032420206531E-2</v>
      </c>
      <c r="N2105" s="52">
        <f>IFERROR(_xll.qlIndexFixing(Index6M,$H2105,TRUE,_xll.ohTrigger(RecalcTrigger,Trigger6M)),NA())</f>
        <v>1.6683986606940971E-2</v>
      </c>
      <c r="O2105" s="52">
        <f>IFERROR(_xll.qlIndexFixing(ONIndex6M,I2105,TRUE,_xll.ohTrigger(RecalcTrigger,Trigger6M)),NA())</f>
        <v>1.6614065761784147E-2</v>
      </c>
      <c r="P2105" s="52">
        <f>IFERROR(_xll.qlIndexFixing(Index1Y,$H2105,TRUE,_xll.ohTrigger(RecalcTrigger,Trigger1Y)),NA())</f>
        <v>1.6950179360687025E-2</v>
      </c>
      <c r="Q2105" s="52">
        <f>IFERROR(_xll.qlIndexFixing(ONIndex1Y,I2105,TRUE,_xll.ohTrigger(RecalcTrigger,Trigger1Y)),NA())</f>
        <v>1.6800846104656486E-2</v>
      </c>
    </row>
    <row r="2106" spans="2:17" x14ac:dyDescent="0.2">
      <c r="B2106" s="46" t="s">
        <v>42</v>
      </c>
      <c r="D2106" s="49">
        <f>_xll.qlCalendarAdvance(Calendar,$D2105,B2106,"f",FALSE)</f>
        <v>54137</v>
      </c>
      <c r="E2106" s="49">
        <f>_xll.qlInterestRateIndexValueDate(IndexON,D2106)</f>
        <v>54137</v>
      </c>
      <c r="F2106" s="52">
        <f>IFERROR(_xll.qlIndexFixing(IndexON,D2106,TRUE,_xll.ohTrigger(RecalcTrigger,TriggerON)),NA())</f>
        <v>1.6321946121307107E-2</v>
      </c>
      <c r="H2106" s="49">
        <f>_xll.qlCalendarAdvance(Calendar,$H2105,B2106,"f",FALSE)</f>
        <v>54137</v>
      </c>
      <c r="I2106" s="49">
        <f>_xll.qlInterestRateIndexValueDate(Index1M,$H2106)</f>
        <v>54141</v>
      </c>
      <c r="J2106" s="52">
        <f>IFERROR(_xll.qlIndexFixing(Index1M,$H2106,TRUE,_xll.ohTrigger(RecalcTrigger,Trigger1M)),NA())</f>
        <v>1.6291806446337126E-2</v>
      </c>
      <c r="K2106" s="52">
        <f>IFERROR(_xll.qlIndexFixing(ONIndex1M,I2106,TRUE,_xll.ohTrigger(RecalcTrigger,Trigger1M)),NA())</f>
        <v>1.6279285471973992E-2</v>
      </c>
      <c r="L2106" s="52">
        <f>IFERROR(_xll.qlIndexFixing(Index3M,H2106,TRUE,_xll.ohTrigger(RecalcTrigger,Trigger3M)),NA())</f>
        <v>1.6531154096962548E-2</v>
      </c>
      <c r="M2106" s="52">
        <f>IFERROR(_xll.qlIndexFixing(ONIndex3M,I2106,TRUE,_xll.ohTrigger(RecalcTrigger,Trigger3M)),NA())</f>
        <v>1.6491290354583299E-2</v>
      </c>
      <c r="N2106" s="52">
        <f>IFERROR(_xll.qlIndexFixing(Index6M,$H2106,TRUE,_xll.ohTrigger(RecalcTrigger,Trigger6M)),NA())</f>
        <v>1.6683792187009511E-2</v>
      </c>
      <c r="O2106" s="52">
        <f>IFERROR(_xll.qlIndexFixing(ONIndex6M,I2106,TRUE,_xll.ohTrigger(RecalcTrigger,Trigger6M)),NA())</f>
        <v>1.6614307583786569E-2</v>
      </c>
      <c r="P2106" s="52">
        <f>IFERROR(_xll.qlIndexFixing(Index1Y,$H2106,TRUE,_xll.ohTrigger(RecalcTrigger,Trigger1Y)),NA())</f>
        <v>1.6950301987616129E-2</v>
      </c>
      <c r="Q2106" s="52">
        <f>IFERROR(_xll.qlIndexFixing(ONIndex1Y,I2106,TRUE,_xll.ohTrigger(RecalcTrigger,Trigger1Y)),NA())</f>
        <v>1.6801253871676636E-2</v>
      </c>
    </row>
    <row r="2107" spans="2:17" x14ac:dyDescent="0.2">
      <c r="B2107" s="46" t="s">
        <v>42</v>
      </c>
      <c r="D2107" s="49">
        <f>_xll.qlCalendarAdvance(Calendar,$D2106,B2107,"f",FALSE)</f>
        <v>54144</v>
      </c>
      <c r="E2107" s="49">
        <f>_xll.qlInterestRateIndexValueDate(IndexON,D2107)</f>
        <v>54144</v>
      </c>
      <c r="F2107" s="52">
        <f>IFERROR(_xll.qlIndexFixing(IndexON,D2107,TRUE,_xll.ohTrigger(RecalcTrigger,TriggerON)),NA())</f>
        <v>1.6323531331057239E-2</v>
      </c>
      <c r="H2107" s="49">
        <f>_xll.qlCalendarAdvance(Calendar,$H2106,B2107,"f",FALSE)</f>
        <v>54144</v>
      </c>
      <c r="I2107" s="49">
        <f>_xll.qlInterestRateIndexValueDate(Index1M,$H2107)</f>
        <v>54148</v>
      </c>
      <c r="J2107" s="52">
        <f>IFERROR(_xll.qlIndexFixing(Index1M,$H2107,TRUE,_xll.ohTrigger(RecalcTrigger,Trigger1M)),NA())</f>
        <v>1.6292156033257399E-2</v>
      </c>
      <c r="K2107" s="52">
        <f>IFERROR(_xll.qlIndexFixing(ONIndex1M,I2107,TRUE,_xll.ohTrigger(RecalcTrigger,Trigger1M)),NA())</f>
        <v>1.6281797566666256E-2</v>
      </c>
      <c r="L2107" s="52">
        <f>IFERROR(_xll.qlIndexFixing(Index3M,H2107,TRUE,_xll.ohTrigger(RecalcTrigger,Trigger3M)),NA())</f>
        <v>1.6531546820104381E-2</v>
      </c>
      <c r="M2107" s="52">
        <f>IFERROR(_xll.qlIndexFixing(ONIndex3M,I2107,TRUE,_xll.ohTrigger(RecalcTrigger,Trigger3M)),NA())</f>
        <v>1.6494014595112461E-2</v>
      </c>
      <c r="N2107" s="52">
        <f>IFERROR(_xll.qlIndexFixing(Index6M,$H2107,TRUE,_xll.ohTrigger(RecalcTrigger,Trigger6M)),NA())</f>
        <v>1.6683205983300722E-2</v>
      </c>
      <c r="O2107" s="52">
        <f>IFERROR(_xll.qlIndexFixing(ONIndex6M,I2107,TRUE,_xll.ohTrigger(RecalcTrigger,Trigger6M)),NA())</f>
        <v>1.6616102436213254E-2</v>
      </c>
      <c r="P2107" s="52">
        <f>IFERROR(_xll.qlIndexFixing(Index1Y,$H2107,TRUE,_xll.ohTrigger(RecalcTrigger,Trigger1Y)),NA())</f>
        <v>1.6950413004358886E-2</v>
      </c>
      <c r="Q2107" s="52">
        <f>IFERROR(_xll.qlIndexFixing(ONIndex1Y,I2107,TRUE,_xll.ohTrigger(RecalcTrigger,Trigger1Y)),NA())</f>
        <v>1.6803330586061094E-2</v>
      </c>
    </row>
    <row r="2108" spans="2:17" x14ac:dyDescent="0.2">
      <c r="B2108" s="46" t="s">
        <v>42</v>
      </c>
      <c r="D2108" s="49">
        <f>_xll.qlCalendarAdvance(Calendar,$D2107,B2108,"f",FALSE)</f>
        <v>54155</v>
      </c>
      <c r="E2108" s="49">
        <f>_xll.qlInterestRateIndexValueDate(IndexON,D2108)</f>
        <v>54155</v>
      </c>
      <c r="F2108" s="52">
        <f>IFERROR(_xll.qlIndexFixing(IndexON,D2108,TRUE,_xll.ohTrigger(RecalcTrigger,TriggerON)),NA())</f>
        <v>1.6325015022440326E-2</v>
      </c>
      <c r="H2108" s="49">
        <f>_xll.qlCalendarAdvance(Calendar,$H2107,B2108,"f",FALSE)</f>
        <v>54155</v>
      </c>
      <c r="I2108" s="49">
        <f>_xll.qlInterestRateIndexValueDate(Index1M,$H2108)</f>
        <v>54157</v>
      </c>
      <c r="J2108" s="52">
        <f>IFERROR(_xll.qlIndexFixing(Index1M,$H2108,TRUE,_xll.ohTrigger(RecalcTrigger,Trigger1M)),NA())</f>
        <v>1.6293955509391334E-2</v>
      </c>
      <c r="K2108" s="52">
        <f>IFERROR(_xll.qlIndexFixing(ONIndex1M,I2108,TRUE,_xll.ohTrigger(RecalcTrigger,Trigger1M)),NA())</f>
        <v>1.6281328217546687E-2</v>
      </c>
      <c r="L2108" s="52">
        <f>IFERROR(_xll.qlIndexFixing(Index3M,H2108,TRUE,_xll.ohTrigger(RecalcTrigger,Trigger3M)),NA())</f>
        <v>1.6532582637292886E-2</v>
      </c>
      <c r="M2108" s="52">
        <f>IFERROR(_xll.qlIndexFixing(ONIndex3M,I2108,TRUE,_xll.ohTrigger(RecalcTrigger,Trigger3M)),NA())</f>
        <v>1.649368480977742E-2</v>
      </c>
      <c r="N2108" s="52">
        <f>IFERROR(_xll.qlIndexFixing(Index6M,$H2108,TRUE,_xll.ohTrigger(RecalcTrigger,Trigger6M)),NA())</f>
        <v>1.6682863681208478E-2</v>
      </c>
      <c r="O2108" s="52">
        <f>IFERROR(_xll.qlIndexFixing(ONIndex6M,I2108,TRUE,_xll.ohTrigger(RecalcTrigger,Trigger6M)),NA())</f>
        <v>1.6614776050252189E-2</v>
      </c>
      <c r="P2108" s="52">
        <f>IFERROR(_xll.qlIndexFixing(Index1Y,$H2108,TRUE,_xll.ohTrigger(RecalcTrigger,Trigger1Y)),NA())</f>
        <v>1.6950538635417099E-2</v>
      </c>
      <c r="Q2108" s="52">
        <f>IFERROR(_xll.qlIndexFixing(ONIndex1Y,I2108,TRUE,_xll.ohTrigger(RecalcTrigger,Trigger1Y)),NA())</f>
        <v>1.6802253172958359E-2</v>
      </c>
    </row>
    <row r="2109" spans="2:17" x14ac:dyDescent="0.2">
      <c r="B2109" s="46" t="s">
        <v>42</v>
      </c>
      <c r="D2109" s="49">
        <f>_xll.qlCalendarAdvance(Calendar,$D2108,B2109,"f",FALSE)</f>
        <v>54162</v>
      </c>
      <c r="E2109" s="49">
        <f>_xll.qlInterestRateIndexValueDate(IndexON,D2109)</f>
        <v>54162</v>
      </c>
      <c r="F2109" s="52">
        <f>IFERROR(_xll.qlIndexFixing(IndexON,D2109,TRUE,_xll.ohTrigger(RecalcTrigger,TriggerON)),NA())</f>
        <v>1.632654296908953E-2</v>
      </c>
      <c r="H2109" s="49">
        <f>_xll.qlCalendarAdvance(Calendar,$H2108,B2109,"f",FALSE)</f>
        <v>54162</v>
      </c>
      <c r="I2109" s="49">
        <f>_xll.qlInterestRateIndexValueDate(Index1M,$H2109)</f>
        <v>54164</v>
      </c>
      <c r="J2109" s="52">
        <f>IFERROR(_xll.qlIndexFixing(Index1M,$H2109,TRUE,_xll.ohTrigger(RecalcTrigger,Trigger1M)),NA())</f>
        <v>1.6294673340675747E-2</v>
      </c>
      <c r="K2109" s="52">
        <f>IFERROR(_xll.qlIndexFixing(ONIndex1M,I2109,TRUE,_xll.ohTrigger(RecalcTrigger,Trigger1M)),NA())</f>
        <v>1.6282082318808122E-2</v>
      </c>
      <c r="L2109" s="52">
        <f>IFERROR(_xll.qlIndexFixing(Index3M,H2109,TRUE,_xll.ohTrigger(RecalcTrigger,Trigger3M)),NA())</f>
        <v>1.653336537510328E-2</v>
      </c>
      <c r="M2109" s="52">
        <f>IFERROR(_xll.qlIndexFixing(ONIndex3M,I2109,TRUE,_xll.ohTrigger(RecalcTrigger,Trigger3M)),NA())</f>
        <v>1.6494580883312793E-2</v>
      </c>
      <c r="N2109" s="52">
        <f>IFERROR(_xll.qlIndexFixing(Index6M,$H2109,TRUE,_xll.ohTrigger(RecalcTrigger,Trigger6M)),NA())</f>
        <v>1.6682557664931243E-2</v>
      </c>
      <c r="O2109" s="52">
        <f>IFERROR(_xll.qlIndexFixing(ONIndex6M,I2109,TRUE,_xll.ohTrigger(RecalcTrigger,Trigger6M)),NA())</f>
        <v>1.6614898379518905E-2</v>
      </c>
      <c r="P2109" s="52">
        <f>IFERROR(_xll.qlIndexFixing(Index1Y,$H2109,TRUE,_xll.ohTrigger(RecalcTrigger,Trigger1Y)),NA())</f>
        <v>1.6952203007379089E-2</v>
      </c>
      <c r="Q2109" s="52">
        <f>IFERROR(_xll.qlIndexFixing(ONIndex1Y,I2109,TRUE,_xll.ohTrigger(RecalcTrigger,Trigger1Y)),NA())</f>
        <v>1.6802622565794678E-2</v>
      </c>
    </row>
    <row r="2110" spans="2:17" x14ac:dyDescent="0.2">
      <c r="B2110" s="46" t="s">
        <v>42</v>
      </c>
      <c r="D2110" s="49">
        <f>_xll.qlCalendarAdvance(Calendar,$D2109,B2110,"f",FALSE)</f>
        <v>54169</v>
      </c>
      <c r="E2110" s="49">
        <f>_xll.qlInterestRateIndexValueDate(IndexON,D2110)</f>
        <v>54169</v>
      </c>
      <c r="F2110" s="52">
        <f>IFERROR(_xll.qlIndexFixing(IndexON,D2110,TRUE,_xll.ohTrigger(RecalcTrigger,TriggerON)),NA())</f>
        <v>1.6328047301028548E-2</v>
      </c>
      <c r="H2110" s="49">
        <f>_xll.qlCalendarAdvance(Calendar,$H2109,B2110,"f",FALSE)</f>
        <v>54169</v>
      </c>
      <c r="I2110" s="49">
        <f>_xll.qlInterestRateIndexValueDate(Index1M,$H2110)</f>
        <v>54171</v>
      </c>
      <c r="J2110" s="52">
        <f>IFERROR(_xll.qlIndexFixing(Index1M,$H2110,TRUE,_xll.ohTrigger(RecalcTrigger,Trigger1M)),NA())</f>
        <v>1.6295368409907918E-2</v>
      </c>
      <c r="K2110" s="52">
        <f>IFERROR(_xll.qlIndexFixing(ONIndex1M,I2110,TRUE,_xll.ohTrigger(RecalcTrigger,Trigger1M)),NA())</f>
        <v>1.6282813774104454E-2</v>
      </c>
      <c r="L2110" s="52">
        <f>IFERROR(_xll.qlIndexFixing(Index3M,H2110,TRUE,_xll.ohTrigger(RecalcTrigger,Trigger3M)),NA())</f>
        <v>1.6534128025666641E-2</v>
      </c>
      <c r="M2110" s="52">
        <f>IFERROR(_xll.qlIndexFixing(ONIndex3M,I2110,TRUE,_xll.ohTrigger(RecalcTrigger,Trigger3M)),NA())</f>
        <v>1.6495457227589938E-2</v>
      </c>
      <c r="N2110" s="52">
        <f>IFERROR(_xll.qlIndexFixing(Index6M,$H2110,TRUE,_xll.ohTrigger(RecalcTrigger,Trigger6M)),NA())</f>
        <v>1.6682216754088517E-2</v>
      </c>
      <c r="O2110" s="52">
        <f>IFERROR(_xll.qlIndexFixing(ONIndex6M,I2110,TRUE,_xll.ohTrigger(RecalcTrigger,Trigger6M)),NA())</f>
        <v>1.6614987072811616E-2</v>
      </c>
      <c r="P2110" s="52">
        <f>IFERROR(_xll.qlIndexFixing(Index1Y,$H2110,TRUE,_xll.ohTrigger(RecalcTrigger,Trigger1Y)),NA())</f>
        <v>1.6950695682455708E-2</v>
      </c>
      <c r="Q2110" s="52">
        <f>IFERROR(_xll.qlIndexFixing(ONIndex1Y,I2110,TRUE,_xll.ohTrigger(RecalcTrigger,Trigger1Y)),NA())</f>
        <v>1.6802981151116114E-2</v>
      </c>
    </row>
    <row r="2111" spans="2:17" x14ac:dyDescent="0.2">
      <c r="B2111" s="46" t="s">
        <v>42</v>
      </c>
      <c r="D2111" s="49">
        <f>_xll.qlCalendarAdvance(Calendar,$D2110,B2111,"f",FALSE)</f>
        <v>54176</v>
      </c>
      <c r="E2111" s="49">
        <f>_xll.qlInterestRateIndexValueDate(IndexON,D2111)</f>
        <v>54176</v>
      </c>
      <c r="F2111" s="52">
        <f>IFERROR(_xll.qlIndexFixing(IndexON,D2111,TRUE,_xll.ohTrigger(RecalcTrigger,TriggerON)),NA())</f>
        <v>1.6329527962621881E-2</v>
      </c>
      <c r="H2111" s="49">
        <f>_xll.qlCalendarAdvance(Calendar,$H2110,B2111,"f",FALSE)</f>
        <v>54176</v>
      </c>
      <c r="I2111" s="49">
        <f>_xll.qlInterestRateIndexValueDate(Index1M,$H2111)</f>
        <v>54178</v>
      </c>
      <c r="J2111" s="52">
        <f>IFERROR(_xll.qlIndexFixing(Index1M,$H2111,TRUE,_xll.ohTrigger(RecalcTrigger,Trigger1M)),NA())</f>
        <v>1.6294796189137064E-2</v>
      </c>
      <c r="K2111" s="52">
        <f>IFERROR(_xll.qlIndexFixing(ONIndex1M,I2111,TRUE,_xll.ohTrigger(RecalcTrigger,Trigger1M)),NA())</f>
        <v>1.6283621927568603E-2</v>
      </c>
      <c r="L2111" s="52">
        <f>IFERROR(_xll.qlIndexFixing(Index3M,H2111,TRUE,_xll.ohTrigger(RecalcTrigger,Trigger3M)),NA())</f>
        <v>1.6535298870932674E-2</v>
      </c>
      <c r="M2111" s="52">
        <f>IFERROR(_xll.qlIndexFixing(ONIndex3M,I2111,TRUE,_xll.ohTrigger(RecalcTrigger,Trigger3M)),NA())</f>
        <v>1.6496434544857053E-2</v>
      </c>
      <c r="N2111" s="52">
        <f>IFERROR(_xll.qlIndexFixing(Index6M,$H2111,TRUE,_xll.ohTrigger(RecalcTrigger,Trigger6M)),NA())</f>
        <v>1.6681840870236823E-2</v>
      </c>
      <c r="O2111" s="52">
        <f>IFERROR(_xll.qlIndexFixing(ONIndex6M,I2111,TRUE,_xll.ohTrigger(RecalcTrigger,Trigger6M)),NA())</f>
        <v>1.661504715027462E-2</v>
      </c>
      <c r="P2111" s="52">
        <f>IFERROR(_xll.qlIndexFixing(Index1Y,$H2111,TRUE,_xll.ohTrigger(RecalcTrigger,Trigger1Y)),NA())</f>
        <v>1.69507566253356E-2</v>
      </c>
      <c r="Q2111" s="52">
        <f>IFERROR(_xll.qlIndexFixing(ONIndex1Y,I2111,TRUE,_xll.ohTrigger(RecalcTrigger,Trigger1Y)),NA())</f>
        <v>1.680337769415452E-2</v>
      </c>
    </row>
    <row r="2112" spans="2:17" x14ac:dyDescent="0.2">
      <c r="B2112" s="46" t="s">
        <v>42</v>
      </c>
      <c r="D2112" s="49">
        <f>_xll.qlCalendarAdvance(Calendar,$D2111,B2112,"f",FALSE)</f>
        <v>54183</v>
      </c>
      <c r="E2112" s="49">
        <f>_xll.qlInterestRateIndexValueDate(IndexON,D2112)</f>
        <v>54183</v>
      </c>
      <c r="F2112" s="52">
        <f>IFERROR(_xll.qlIndexFixing(IndexON,D2112,TRUE,_xll.ohTrigger(RecalcTrigger,TriggerON)),NA())</f>
        <v>1.633098489855378E-2</v>
      </c>
      <c r="H2112" s="49">
        <f>_xll.qlCalendarAdvance(Calendar,$H2111,B2112,"f",FALSE)</f>
        <v>54183</v>
      </c>
      <c r="I2112" s="49">
        <f>_xll.qlInterestRateIndexValueDate(Index1M,$H2112)</f>
        <v>54185</v>
      </c>
      <c r="J2112" s="52">
        <f>IFERROR(_xll.qlIndexFixing(Index1M,$H2112,TRUE,_xll.ohTrigger(RecalcTrigger,Trigger1M)),NA())</f>
        <v>1.6296690056884777E-2</v>
      </c>
      <c r="K2112" s="52">
        <f>IFERROR(_xll.qlIndexFixing(ONIndex1M,I2112,TRUE,_xll.ohTrigger(RecalcTrigger,Trigger1M)),NA())</f>
        <v>1.6284208541845757E-2</v>
      </c>
      <c r="L2112" s="52">
        <f>IFERROR(_xll.qlIndexFixing(Index3M,H2112,TRUE,_xll.ohTrigger(RecalcTrigger,Trigger3M)),NA())</f>
        <v>1.6536019787764124E-2</v>
      </c>
      <c r="M2112" s="52">
        <f>IFERROR(_xll.qlIndexFixing(ONIndex3M,I2112,TRUE,_xll.ohTrigger(RecalcTrigger,Trigger3M)),NA())</f>
        <v>1.6497150539240835E-2</v>
      </c>
      <c r="N2112" s="52">
        <f>IFERROR(_xll.qlIndexFixing(Index6M,$H2112,TRUE,_xll.ohTrigger(RecalcTrigger,Trigger6M)),NA())</f>
        <v>1.6682460456255967E-2</v>
      </c>
      <c r="O2112" s="52">
        <f>IFERROR(_xll.qlIndexFixing(ONIndex6M,I2112,TRUE,_xll.ohTrigger(RecalcTrigger,Trigger6M)),NA())</f>
        <v>1.6615063241003369E-2</v>
      </c>
      <c r="P2112" s="52">
        <f>IFERROR(_xll.qlIndexFixing(Index1Y,$H2112,TRUE,_xll.ohTrigger(RecalcTrigger,Trigger1Y)),NA())</f>
        <v>1.6950805810600995E-2</v>
      </c>
      <c r="Q2112" s="52">
        <f>IFERROR(_xll.qlIndexFixing(ONIndex1Y,I2112,TRUE,_xll.ohTrigger(RecalcTrigger,Trigger1Y)),NA())</f>
        <v>1.6803665789701938E-2</v>
      </c>
    </row>
    <row r="2113" spans="2:17" x14ac:dyDescent="0.2">
      <c r="B2113" s="46" t="s">
        <v>42</v>
      </c>
      <c r="D2113" s="49">
        <f>_xll.qlCalendarAdvance(Calendar,$D2112,B2113,"f",FALSE)</f>
        <v>54190</v>
      </c>
      <c r="E2113" s="49">
        <f>_xll.qlInterestRateIndexValueDate(IndexON,D2113)</f>
        <v>54190</v>
      </c>
      <c r="F2113" s="52">
        <f>IFERROR(_xll.qlIndexFixing(IndexON,D2113,TRUE,_xll.ohTrigger(RecalcTrigger,TriggerON)),NA())</f>
        <v>1.6332418053348619E-2</v>
      </c>
      <c r="H2113" s="49">
        <f>_xll.qlCalendarAdvance(Calendar,$H2112,B2113,"f",FALSE)</f>
        <v>54190</v>
      </c>
      <c r="I2113" s="49">
        <f>_xll.qlInterestRateIndexValueDate(Index1M,$H2113)</f>
        <v>54192</v>
      </c>
      <c r="J2113" s="52">
        <f>IFERROR(_xll.qlIndexFixing(Index1M,$H2113,TRUE,_xll.ohTrigger(RecalcTrigger,Trigger1M)),NA())</f>
        <v>1.6297316531959094E-2</v>
      </c>
      <c r="K2113" s="52">
        <f>IFERROR(_xll.qlIndexFixing(ONIndex1M,I2113,TRUE,_xll.ohTrigger(RecalcTrigger,Trigger1M)),NA())</f>
        <v>1.6284871751492958E-2</v>
      </c>
      <c r="L2113" s="52">
        <f>IFERROR(_xll.qlIndexFixing(Index3M,H2113,TRUE,_xll.ohTrigger(RecalcTrigger,Trigger3M)),NA())</f>
        <v>1.653672047146475E-2</v>
      </c>
      <c r="M2113" s="52">
        <f>IFERROR(_xll.qlIndexFixing(ONIndex3M,I2113,TRUE,_xll.ohTrigger(RecalcTrigger,Trigger3M)),NA())</f>
        <v>1.6497967413169334E-2</v>
      </c>
      <c r="N2113" s="52">
        <f>IFERROR(_xll.qlIndexFixing(Index6M,$H2113,TRUE,_xll.ohTrigger(RecalcTrigger,Trigger6M)),NA())</f>
        <v>1.6682006716382768E-2</v>
      </c>
      <c r="O2113" s="52">
        <f>IFERROR(_xll.qlIndexFixing(ONIndex6M,I2113,TRUE,_xll.ohTrigger(RecalcTrigger,Trigger6M)),NA())</f>
        <v>1.6615050560186972E-2</v>
      </c>
      <c r="P2113" s="52">
        <f>IFERROR(_xll.qlIndexFixing(Index1Y,$H2113,TRUE,_xll.ohTrigger(RecalcTrigger,Trigger1Y)),NA())</f>
        <v>1.6950843210360559E-2</v>
      </c>
      <c r="Q2113" s="52">
        <f>IFERROR(_xll.qlIndexFixing(ONIndex1Y,I2113,TRUE,_xll.ohTrigger(RecalcTrigger,Trigger1Y)),NA())</f>
        <v>1.6803991788290062E-2</v>
      </c>
    </row>
    <row r="2114" spans="2:17" x14ac:dyDescent="0.2">
      <c r="B2114" s="46" t="s">
        <v>42</v>
      </c>
      <c r="D2114" s="49">
        <f>_xll.qlCalendarAdvance(Calendar,$D2113,B2114,"f",FALSE)</f>
        <v>54197</v>
      </c>
      <c r="E2114" s="49">
        <f>_xll.qlInterestRateIndexValueDate(IndexON,D2114)</f>
        <v>54197</v>
      </c>
      <c r="F2114" s="52">
        <f>IFERROR(_xll.qlIndexFixing(IndexON,D2114,TRUE,_xll.ohTrigger(RecalcTrigger,TriggerON)),NA())</f>
        <v>1.633382737161071E-2</v>
      </c>
      <c r="H2114" s="49">
        <f>_xll.qlCalendarAdvance(Calendar,$H2113,B2114,"f",FALSE)</f>
        <v>54197</v>
      </c>
      <c r="I2114" s="49">
        <f>_xll.qlInterestRateIndexValueDate(Index1M,$H2114)</f>
        <v>54199</v>
      </c>
      <c r="J2114" s="52">
        <f>IFERROR(_xll.qlIndexFixing(Index1M,$H2114,TRUE,_xll.ohTrigger(RecalcTrigger,Trigger1M)),NA())</f>
        <v>1.6297920039645419E-2</v>
      </c>
      <c r="K2114" s="52">
        <f>IFERROR(_xll.qlIndexFixing(ONIndex1M,I2114,TRUE,_xll.ohTrigger(RecalcTrigger,Trigger1M)),NA())</f>
        <v>1.6285512110219003E-2</v>
      </c>
      <c r="L2114" s="52">
        <f>IFERROR(_xll.qlIndexFixing(Index3M,H2114,TRUE,_xll.ohTrigger(RecalcTrigger,Trigger3M)),NA())</f>
        <v>1.6537400874839261E-2</v>
      </c>
      <c r="M2114" s="52">
        <f>IFERROR(_xll.qlIndexFixing(ONIndex3M,I2114,TRUE,_xll.ohTrigger(RecalcTrigger,Trigger3M)),NA())</f>
        <v>1.6498764369350383E-2</v>
      </c>
      <c r="N2114" s="52">
        <f>IFERROR(_xll.qlIndexFixing(Index6M,$H2114,TRUE,_xll.ohTrigger(RecalcTrigger,Trigger6M)),NA())</f>
        <v>1.6681517746510003E-2</v>
      </c>
      <c r="O2114" s="52">
        <f>IFERROR(_xll.qlIndexFixing(ONIndex6M,I2114,TRUE,_xll.ohTrigger(RecalcTrigger,Trigger6M)),NA())</f>
        <v>1.6615003932205497E-2</v>
      </c>
      <c r="P2114" s="52">
        <f>IFERROR(_xll.qlIndexFixing(Index1Y,$H2114,TRUE,_xll.ohTrigger(RecalcTrigger,Trigger1Y)),NA())</f>
        <v>1.6950868796724926E-2</v>
      </c>
      <c r="Q2114" s="52">
        <f>IFERROR(_xll.qlIndexFixing(ONIndex1Y,I2114,TRUE,_xll.ohTrigger(RecalcTrigger,Trigger1Y)),NA())</f>
        <v>1.6804306869691032E-2</v>
      </c>
    </row>
    <row r="2115" spans="2:17" x14ac:dyDescent="0.2">
      <c r="B2115" s="46" t="s">
        <v>42</v>
      </c>
      <c r="D2115" s="49">
        <f>_xll.qlCalendarAdvance(Calendar,$D2114,B2115,"f",FALSE)</f>
        <v>54204</v>
      </c>
      <c r="E2115" s="49">
        <f>_xll.qlInterestRateIndexValueDate(IndexON,D2115)</f>
        <v>54204</v>
      </c>
      <c r="F2115" s="52">
        <f>IFERROR(_xll.qlIndexFixing(IndexON,D2115,TRUE,_xll.ohTrigger(RecalcTrigger,TriggerON)),NA())</f>
        <v>1.6335212797784493E-2</v>
      </c>
      <c r="H2115" s="49">
        <f>_xll.qlCalendarAdvance(Calendar,$H2114,B2115,"f",FALSE)</f>
        <v>54204</v>
      </c>
      <c r="I2115" s="49">
        <f>_xll.qlInterestRateIndexValueDate(Index1M,$H2115)</f>
        <v>54206</v>
      </c>
      <c r="J2115" s="52">
        <f>IFERROR(_xll.qlIndexFixing(Index1M,$H2115,TRUE,_xll.ohTrigger(RecalcTrigger,Trigger1M)),NA())</f>
        <v>1.629850052860482E-2</v>
      </c>
      <c r="K2115" s="52">
        <f>IFERROR(_xll.qlIndexFixing(ONIndex1M,I2115,TRUE,_xll.ohTrigger(RecalcTrigger,Trigger1M)),NA())</f>
        <v>1.6286129566784879E-2</v>
      </c>
      <c r="L2115" s="52">
        <f>IFERROR(_xll.qlIndexFixing(Index3M,H2115,TRUE,_xll.ohTrigger(RecalcTrigger,Trigger3M)),NA())</f>
        <v>1.6538060950692369E-2</v>
      </c>
      <c r="M2115" s="52">
        <f>IFERROR(_xll.qlIndexFixing(ONIndex3M,I2115,TRUE,_xll.ohTrigger(RecalcTrigger,Trigger3M)),NA())</f>
        <v>1.6499541361181258E-2</v>
      </c>
      <c r="N2115" s="52">
        <f>IFERROR(_xll.qlIndexFixing(Index6M,$H2115,TRUE,_xll.ohTrigger(RecalcTrigger,Trigger6M)),NA())</f>
        <v>1.6680993468190321E-2</v>
      </c>
      <c r="O2115" s="52">
        <f>IFERROR(_xll.qlIndexFixing(ONIndex6M,I2115,TRUE,_xll.ohTrigger(RecalcTrigger,Trigger6M)),NA())</f>
        <v>1.6614923279600902E-2</v>
      </c>
      <c r="P2115" s="52">
        <f>IFERROR(_xll.qlIndexFixing(Index1Y,$H2115,TRUE,_xll.ohTrigger(RecalcTrigger,Trigger1Y)),NA())</f>
        <v>1.6950882541804303E-2</v>
      </c>
      <c r="Q2115" s="52">
        <f>IFERROR(_xll.qlIndexFixing(ONIndex1Y,I2115,TRUE,_xll.ohTrigger(RecalcTrigger,Trigger1Y)),NA())</f>
        <v>1.6804611006406844E-2</v>
      </c>
    </row>
    <row r="2116" spans="2:17" x14ac:dyDescent="0.2">
      <c r="B2116" s="46" t="s">
        <v>42</v>
      </c>
      <c r="D2116" s="49">
        <f>_xll.qlCalendarAdvance(Calendar,$D2115,B2116,"f",FALSE)</f>
        <v>54211</v>
      </c>
      <c r="E2116" s="49">
        <f>_xll.qlInterestRateIndexValueDate(IndexON,D2116)</f>
        <v>54211</v>
      </c>
      <c r="F2116" s="52">
        <f>IFERROR(_xll.qlIndexFixing(IndexON,D2116,TRUE,_xll.ohTrigger(RecalcTrigger,TriggerON)),NA())</f>
        <v>1.6336574276634153E-2</v>
      </c>
      <c r="H2116" s="49">
        <f>_xll.qlCalendarAdvance(Calendar,$H2115,B2116,"f",FALSE)</f>
        <v>54211</v>
      </c>
      <c r="I2116" s="49">
        <f>_xll.qlInterestRateIndexValueDate(Index1M,$H2116)</f>
        <v>54213</v>
      </c>
      <c r="J2116" s="52">
        <f>IFERROR(_xll.qlIndexFixing(Index1M,$H2116,TRUE,_xll.ohTrigger(RecalcTrigger,Trigger1M)),NA())</f>
        <v>1.6299057947500861E-2</v>
      </c>
      <c r="K2116" s="52">
        <f>IFERROR(_xll.qlIndexFixing(ONIndex1M,I2116,TRUE,_xll.ohTrigger(RecalcTrigger,Trigger1M)),NA())</f>
        <v>1.6286724069631831E-2</v>
      </c>
      <c r="L2116" s="52">
        <f>IFERROR(_xll.qlIndexFixing(Index3M,H2116,TRUE,_xll.ohTrigger(RecalcTrigger,Trigger3M)),NA())</f>
        <v>1.6538700651826173E-2</v>
      </c>
      <c r="M2116" s="52">
        <f>IFERROR(_xll.qlIndexFixing(ONIndex3M,I2116,TRUE,_xll.ohTrigger(RecalcTrigger,Trigger3M)),NA())</f>
        <v>1.6500298341659558E-2</v>
      </c>
      <c r="N2116" s="52">
        <f>IFERROR(_xll.qlIndexFixing(Index6M,$H2116,TRUE,_xll.ohTrigger(RecalcTrigger,Trigger6M)),NA())</f>
        <v>1.6679434110549975E-2</v>
      </c>
      <c r="O2116" s="52">
        <f>IFERROR(_xll.qlIndexFixing(ONIndex6M,I2116,TRUE,_xll.ohTrigger(RecalcTrigger,Trigger6M)),NA())</f>
        <v>1.6614808524275659E-2</v>
      </c>
      <c r="P2116" s="52">
        <f>IFERROR(_xll.qlIndexFixing(Index1Y,$H2116,TRUE,_xll.ohTrigger(RecalcTrigger,Trigger1Y)),NA())</f>
        <v>1.6950884417709106E-2</v>
      </c>
      <c r="Q2116" s="52">
        <f>IFERROR(_xll.qlIndexFixing(ONIndex1Y,I2116,TRUE,_xll.ohTrigger(RecalcTrigger,Trigger1Y)),NA())</f>
        <v>1.6804904171419111E-2</v>
      </c>
    </row>
    <row r="2117" spans="2:17" x14ac:dyDescent="0.2">
      <c r="B2117" s="46" t="s">
        <v>42</v>
      </c>
      <c r="D2117" s="49">
        <f>_xll.qlCalendarAdvance(Calendar,$D2116,B2117,"f",FALSE)</f>
        <v>54218</v>
      </c>
      <c r="E2117" s="49">
        <f>_xll.qlInterestRateIndexValueDate(IndexON,D2117)</f>
        <v>54218</v>
      </c>
      <c r="F2117" s="52">
        <f>IFERROR(_xll.qlIndexFixing(IndexON,D2117,TRUE,_xll.ohTrigger(RecalcTrigger,TriggerON)),NA())</f>
        <v>1.6337911752604128E-2</v>
      </c>
      <c r="H2117" s="49">
        <f>_xll.qlCalendarAdvance(Calendar,$H2116,B2117,"f",FALSE)</f>
        <v>54218</v>
      </c>
      <c r="I2117" s="49">
        <f>_xll.qlInterestRateIndexValueDate(Index1M,$H2117)</f>
        <v>54220</v>
      </c>
      <c r="J2117" s="52">
        <f>IFERROR(_xll.qlIndexFixing(Index1M,$H2117,TRUE,_xll.ohTrigger(RecalcTrigger,Trigger1M)),NA())</f>
        <v>1.6299592245004602E-2</v>
      </c>
      <c r="K2117" s="52">
        <f>IFERROR(_xll.qlIndexFixing(ONIndex1M,I2117,TRUE,_xll.ohTrigger(RecalcTrigger,Trigger1M)),NA())</f>
        <v>1.6287295567920523E-2</v>
      </c>
      <c r="L2117" s="52">
        <f>IFERROR(_xll.qlIndexFixing(Index3M,H2117,TRUE,_xll.ohTrigger(RecalcTrigger,Trigger3M)),NA())</f>
        <v>1.6539319931046251E-2</v>
      </c>
      <c r="M2117" s="52">
        <f>IFERROR(_xll.qlIndexFixing(ONIndex3M,I2117,TRUE,_xll.ohTrigger(RecalcTrigger,Trigger3M)),NA())</f>
        <v>1.6501035263702946E-2</v>
      </c>
      <c r="N2117" s="52">
        <f>IFERROR(_xll.qlIndexFixing(Index6M,$H2117,TRUE,_xll.ohTrigger(RecalcTrigger,Trigger6M)),NA())</f>
        <v>1.6678846741490793E-2</v>
      </c>
      <c r="O2117" s="52">
        <f>IFERROR(_xll.qlIndexFixing(ONIndex6M,I2117,TRUE,_xll.ohTrigger(RecalcTrigger,Trigger6M)),NA())</f>
        <v>1.6614659588531921E-2</v>
      </c>
      <c r="P2117" s="52">
        <f>IFERROR(_xll.qlIndexFixing(Index1Y,$H2117,TRUE,_xll.ohTrigger(RecalcTrigger,Trigger1Y)),NA())</f>
        <v>1.6950874396550408E-2</v>
      </c>
      <c r="Q2117" s="52">
        <f>IFERROR(_xll.qlIndexFixing(ONIndex1Y,I2117,TRUE,_xll.ohTrigger(RecalcTrigger,Trigger1Y)),NA())</f>
        <v>1.6805186337069955E-2</v>
      </c>
    </row>
    <row r="2118" spans="2:17" x14ac:dyDescent="0.2">
      <c r="B2118" s="46" t="s">
        <v>42</v>
      </c>
      <c r="D2118" s="49">
        <f>_xll.qlCalendarAdvance(Calendar,$D2117,B2118,"f",FALSE)</f>
        <v>54225</v>
      </c>
      <c r="E2118" s="49">
        <f>_xll.qlInterestRateIndexValueDate(IndexON,D2118)</f>
        <v>54225</v>
      </c>
      <c r="F2118" s="52">
        <f>IFERROR(_xll.qlIndexFixing(IndexON,D2118,TRUE,_xll.ohTrigger(RecalcTrigger,TriggerON)),NA())</f>
        <v>1.6339225170218796E-2</v>
      </c>
      <c r="H2118" s="49">
        <f>_xll.qlCalendarAdvance(Calendar,$H2117,B2118,"f",FALSE)</f>
        <v>54225</v>
      </c>
      <c r="I2118" s="49">
        <f>_xll.qlInterestRateIndexValueDate(Index1M,$H2118)</f>
        <v>54227</v>
      </c>
      <c r="J2118" s="52">
        <f>IFERROR(_xll.qlIndexFixing(Index1M,$H2118,TRUE,_xll.ohTrigger(RecalcTrigger,Trigger1M)),NA())</f>
        <v>1.6300103369777108E-2</v>
      </c>
      <c r="K2118" s="52">
        <f>IFERROR(_xll.qlIndexFixing(ONIndex1M,I2118,TRUE,_xll.ohTrigger(RecalcTrigger,Trigger1M)),NA())</f>
        <v>1.6287844009852392E-2</v>
      </c>
      <c r="L2118" s="52">
        <f>IFERROR(_xll.qlIndexFixing(Index3M,H2118,TRUE,_xll.ohTrigger(RecalcTrigger,Trigger3M)),NA())</f>
        <v>1.6539918741154704E-2</v>
      </c>
      <c r="M2118" s="52">
        <f>IFERROR(_xll.qlIndexFixing(ONIndex3M,I2118,TRUE,_xll.ohTrigger(RecalcTrigger,Trigger3M)),NA())</f>
        <v>1.6501752080229082E-2</v>
      </c>
      <c r="N2118" s="52">
        <f>IFERROR(_xll.qlIndexFixing(Index6M,$H2118,TRUE,_xll.ohTrigger(RecalcTrigger,Trigger6M)),NA())</f>
        <v>1.6678223850387287E-2</v>
      </c>
      <c r="O2118" s="52">
        <f>IFERROR(_xll.qlIndexFixing(ONIndex6M,I2118,TRUE,_xll.ohTrigger(RecalcTrigger,Trigger6M)),NA())</f>
        <v>1.6614476394432032E-2</v>
      </c>
      <c r="P2118" s="52">
        <f>IFERROR(_xll.qlIndexFixing(Index1Y,$H2118,TRUE,_xll.ohTrigger(RecalcTrigger,Trigger1Y)),NA())</f>
        <v>1.6950852450439289E-2</v>
      </c>
      <c r="Q2118" s="52">
        <f>IFERROR(_xll.qlIndexFixing(ONIndex1Y,I2118,TRUE,_xll.ohTrigger(RecalcTrigger,Trigger1Y)),NA())</f>
        <v>1.6805457475701502E-2</v>
      </c>
    </row>
    <row r="2119" spans="2:17" x14ac:dyDescent="0.2">
      <c r="B2119" s="46" t="s">
        <v>42</v>
      </c>
      <c r="D2119" s="49">
        <f>_xll.qlCalendarAdvance(Calendar,$D2118,B2119,"f",FALSE)</f>
        <v>54232</v>
      </c>
      <c r="E2119" s="49">
        <f>_xll.qlInterestRateIndexValueDate(IndexON,D2119)</f>
        <v>54232</v>
      </c>
      <c r="F2119" s="52">
        <f>IFERROR(_xll.qlIndexFixing(IndexON,D2119,TRUE,_xll.ohTrigger(RecalcTrigger,TriggerON)),NA())</f>
        <v>1.634051447424234E-2</v>
      </c>
      <c r="H2119" s="49">
        <f>_xll.qlCalendarAdvance(Calendar,$H2118,B2119,"f",FALSE)</f>
        <v>54232</v>
      </c>
      <c r="I2119" s="49">
        <f>_xll.qlInterestRateIndexValueDate(Index1M,$H2119)</f>
        <v>54234</v>
      </c>
      <c r="J2119" s="52">
        <f>IFERROR(_xll.qlIndexFixing(Index1M,$H2119,TRUE,_xll.ohTrigger(RecalcTrigger,Trigger1M)),NA())</f>
        <v>1.6300591270481946E-2</v>
      </c>
      <c r="K2119" s="52">
        <f>IFERROR(_xll.qlIndexFixing(ONIndex1M,I2119,TRUE,_xll.ohTrigger(RecalcTrigger,Trigger1M)),NA())</f>
        <v>1.6288369344668041E-2</v>
      </c>
      <c r="L2119" s="52">
        <f>IFERROR(_xll.qlIndexFixing(Index3M,H2119,TRUE,_xll.ohTrigger(RecalcTrigger,Trigger3M)),NA())</f>
        <v>1.6540497034960591E-2</v>
      </c>
      <c r="M2119" s="52">
        <f>IFERROR(_xll.qlIndexFixing(ONIndex3M,I2119,TRUE,_xll.ohTrigger(RecalcTrigger,Trigger3M)),NA())</f>
        <v>1.6502448744635245E-2</v>
      </c>
      <c r="N2119" s="52">
        <f>IFERROR(_xll.qlIndexFixing(Index6M,$H2119,TRUE,_xll.ohTrigger(RecalcTrigger,Trigger6M)),NA())</f>
        <v>1.6678541701653431E-2</v>
      </c>
      <c r="O2119" s="52">
        <f>IFERROR(_xll.qlIndexFixing(ONIndex6M,I2119,TRUE,_xll.ohTrigger(RecalcTrigger,Trigger6M)),NA())</f>
        <v>1.6614258864438014E-2</v>
      </c>
      <c r="P2119" s="52">
        <f>IFERROR(_xll.qlIndexFixing(Index1Y,$H2119,TRUE,_xll.ohTrigger(RecalcTrigger,Trigger1Y)),NA())</f>
        <v>1.6950818551488354E-2</v>
      </c>
      <c r="Q2119" s="52">
        <f>IFERROR(_xll.qlIndexFixing(ONIndex1Y,I2119,TRUE,_xll.ohTrigger(RecalcTrigger,Trigger1Y)),NA())</f>
        <v>1.6805717560295363E-2</v>
      </c>
    </row>
    <row r="2120" spans="2:17" x14ac:dyDescent="0.2">
      <c r="B2120" s="46" t="s">
        <v>42</v>
      </c>
      <c r="D2120" s="49">
        <f>_xll.qlCalendarAdvance(Calendar,$D2119,B2120,"f",FALSE)</f>
        <v>54239</v>
      </c>
      <c r="E2120" s="49">
        <f>_xll.qlInterestRateIndexValueDate(IndexON,D2120)</f>
        <v>54239</v>
      </c>
      <c r="F2120" s="52">
        <f>IFERROR(_xll.qlIndexFixing(IndexON,D2120,TRUE,_xll.ohTrigger(RecalcTrigger,TriggerON)),NA())</f>
        <v>1.63417796091192E-2</v>
      </c>
      <c r="H2120" s="49">
        <f>_xll.qlCalendarAdvance(Calendar,$H2119,B2120,"f",FALSE)</f>
        <v>54239</v>
      </c>
      <c r="I2120" s="49">
        <f>_xll.qlInterestRateIndexValueDate(Index1M,$H2120)</f>
        <v>54241</v>
      </c>
      <c r="J2120" s="52">
        <f>IFERROR(_xll.qlIndexFixing(Index1M,$H2120,TRUE,_xll.ohTrigger(RecalcTrigger,Trigger1M)),NA())</f>
        <v>1.6301055895792671E-2</v>
      </c>
      <c r="K2120" s="52">
        <f>IFERROR(_xll.qlIndexFixing(ONIndex1M,I2120,TRUE,_xll.ohTrigger(RecalcTrigger,Trigger1M)),NA())</f>
        <v>1.6288871520888648E-2</v>
      </c>
      <c r="L2120" s="52">
        <f>IFERROR(_xll.qlIndexFixing(Index3M,H2120,TRUE,_xll.ohTrigger(RecalcTrigger,Trigger3M)),NA())</f>
        <v>1.6541054765263401E-2</v>
      </c>
      <c r="M2120" s="52">
        <f>IFERROR(_xll.qlIndexFixing(ONIndex3M,I2120,TRUE,_xll.ohTrigger(RecalcTrigger,Trigger3M)),NA())</f>
        <v>1.6503125209439418E-2</v>
      </c>
      <c r="N2120" s="52">
        <f>IFERROR(_xll.qlIndexFixing(Index6M,$H2120,TRUE,_xll.ohTrigger(RecalcTrigger,Trigger6M)),NA())</f>
        <v>1.667783970452032E-2</v>
      </c>
      <c r="O2120" s="52">
        <f>IFERROR(_xll.qlIndexFixing(ONIndex6M,I2120,TRUE,_xll.ohTrigger(RecalcTrigger,Trigger6M)),NA())</f>
        <v>1.6614006920692148E-2</v>
      </c>
      <c r="P2120" s="52">
        <f>IFERROR(_xll.qlIndexFixing(Index1Y,$H2120,TRUE,_xll.ohTrigger(RecalcTrigger,Trigger1Y)),NA())</f>
        <v>1.6950772671809559E-2</v>
      </c>
      <c r="Q2120" s="52">
        <f>IFERROR(_xll.qlIndexFixing(ONIndex1Y,I2120,TRUE,_xll.ohTrigger(RecalcTrigger,Trigger1Y)),NA())</f>
        <v>1.6805966563193664E-2</v>
      </c>
    </row>
    <row r="2121" spans="2:17" x14ac:dyDescent="0.2">
      <c r="B2121" s="46" t="s">
        <v>42</v>
      </c>
      <c r="D2121" s="49">
        <f>_xll.qlCalendarAdvance(Calendar,$D2120,B2121,"f",FALSE)</f>
        <v>54246</v>
      </c>
      <c r="E2121" s="49">
        <f>_xll.qlInterestRateIndexValueDate(IndexON,D2121)</f>
        <v>54246</v>
      </c>
      <c r="F2121" s="52">
        <f>IFERROR(_xll.qlIndexFixing(IndexON,D2121,TRUE,_xll.ohTrigger(RecalcTrigger,TriggerON)),NA())</f>
        <v>1.6343020519373752E-2</v>
      </c>
      <c r="H2121" s="49">
        <f>_xll.qlCalendarAdvance(Calendar,$H2120,B2121,"f",FALSE)</f>
        <v>54246</v>
      </c>
      <c r="I2121" s="49">
        <f>_xll.qlInterestRateIndexValueDate(Index1M,$H2121)</f>
        <v>54248</v>
      </c>
      <c r="J2121" s="52">
        <f>IFERROR(_xll.qlIndexFixing(Index1M,$H2121,TRUE,_xll.ohTrigger(RecalcTrigger,Trigger1M)),NA())</f>
        <v>1.6301497194367853E-2</v>
      </c>
      <c r="K2121" s="52">
        <f>IFERROR(_xll.qlIndexFixing(ONIndex1M,I2121,TRUE,_xll.ohTrigger(RecalcTrigger,Trigger1M)),NA())</f>
        <v>1.6289350487115328E-2</v>
      </c>
      <c r="L2121" s="52">
        <f>IFERROR(_xll.qlIndexFixing(Index3M,H2121,TRUE,_xll.ohTrigger(RecalcTrigger,Trigger3M)),NA())</f>
        <v>1.6541591884873062E-2</v>
      </c>
      <c r="M2121" s="52">
        <f>IFERROR(_xll.qlIndexFixing(ONIndex3M,I2121,TRUE,_xll.ohTrigger(RecalcTrigger,Trigger3M)),NA())</f>
        <v>1.6503781427799069E-2</v>
      </c>
      <c r="N2121" s="52">
        <f>IFERROR(_xll.qlIndexFixing(Index6M,$H2121,TRUE,_xll.ohTrigger(RecalcTrigger,Trigger6M)),NA())</f>
        <v>1.6677101928322766E-2</v>
      </c>
      <c r="O2121" s="52">
        <f>IFERROR(_xll.qlIndexFixing(ONIndex6M,I2121,TRUE,_xll.ohTrigger(RecalcTrigger,Trigger6M)),NA())</f>
        <v>1.6613720485096906E-2</v>
      </c>
      <c r="P2121" s="52">
        <f>IFERROR(_xll.qlIndexFixing(Index1Y,$H2121,TRUE,_xll.ohTrigger(RecalcTrigger,Trigger1Y)),NA())</f>
        <v>1.6950714783515508E-2</v>
      </c>
      <c r="Q2121" s="52">
        <f>IFERROR(_xll.qlIndexFixing(ONIndex1Y,I2121,TRUE,_xll.ohTrigger(RecalcTrigger,Trigger1Y)),NA())</f>
        <v>1.6806204457058271E-2</v>
      </c>
    </row>
    <row r="2122" spans="2:17" x14ac:dyDescent="0.2">
      <c r="B2122" s="46" t="s">
        <v>42</v>
      </c>
      <c r="D2122" s="49">
        <f>_xll.qlCalendarAdvance(Calendar,$D2121,B2122,"f",FALSE)</f>
        <v>54253</v>
      </c>
      <c r="E2122" s="49">
        <f>_xll.qlInterestRateIndexValueDate(IndexON,D2122)</f>
        <v>54253</v>
      </c>
      <c r="F2122" s="52">
        <f>IFERROR(_xll.qlIndexFixing(IndexON,D2122,TRUE,_xll.ohTrigger(RecalcTrigger,TriggerON)),NA())</f>
        <v>1.6344237149610308E-2</v>
      </c>
      <c r="H2122" s="49">
        <f>_xll.qlCalendarAdvance(Calendar,$H2121,B2122,"f",FALSE)</f>
        <v>54253</v>
      </c>
      <c r="I2122" s="49">
        <f>_xll.qlInterestRateIndexValueDate(Index1M,$H2122)</f>
        <v>54255</v>
      </c>
      <c r="J2122" s="52">
        <f>IFERROR(_xll.qlIndexFixing(Index1M,$H2122,TRUE,_xll.ohTrigger(RecalcTrigger,Trigger1M)),NA())</f>
        <v>1.6301915114876053E-2</v>
      </c>
      <c r="K2122" s="52">
        <f>IFERROR(_xll.qlIndexFixing(ONIndex1M,I2122,TRUE,_xll.ohTrigger(RecalcTrigger,Trigger1M)),NA())</f>
        <v>1.6289806192348877E-2</v>
      </c>
      <c r="L2122" s="52">
        <f>IFERROR(_xll.qlIndexFixing(Index3M,H2122,TRUE,_xll.ohTrigger(RecalcTrigger,Trigger3M)),NA())</f>
        <v>1.6542108346593407E-2</v>
      </c>
      <c r="M2122" s="52">
        <f>IFERROR(_xll.qlIndexFixing(ONIndex3M,I2122,TRUE,_xll.ohTrigger(RecalcTrigger,Trigger3M)),NA())</f>
        <v>1.6504417352951606E-2</v>
      </c>
      <c r="N2122" s="52">
        <f>IFERROR(_xll.qlIndexFixing(Index6M,$H2122,TRUE,_xll.ohTrigger(RecalcTrigger,Trigger6M)),NA())</f>
        <v>1.6676328294629745E-2</v>
      </c>
      <c r="O2122" s="52">
        <f>IFERROR(_xll.qlIndexFixing(ONIndex6M,I2122,TRUE,_xll.ohTrigger(RecalcTrigger,Trigger6M)),NA())</f>
        <v>1.6613399480274182E-2</v>
      </c>
      <c r="P2122" s="52">
        <f>IFERROR(_xll.qlIndexFixing(Index1Y,$H2122,TRUE,_xll.ohTrigger(RecalcTrigger,Trigger1Y)),NA())</f>
        <v>1.6950644858719693E-2</v>
      </c>
      <c r="Q2122" s="52">
        <f>IFERROR(_xll.qlIndexFixing(ONIndex1Y,I2122,TRUE,_xll.ohTrigger(RecalcTrigger,Trigger1Y)),NA())</f>
        <v>1.6806431214391182E-2</v>
      </c>
    </row>
    <row r="2123" spans="2:17" x14ac:dyDescent="0.2">
      <c r="B2123" s="46" t="s">
        <v>42</v>
      </c>
      <c r="D2123" s="49">
        <f>_xll.qlCalendarAdvance(Calendar,$D2122,B2123,"f",FALSE)</f>
        <v>54260</v>
      </c>
      <c r="E2123" s="49">
        <f>_xll.qlInterestRateIndexValueDate(IndexON,D2123)</f>
        <v>54260</v>
      </c>
      <c r="F2123" s="52">
        <f>IFERROR(_xll.qlIndexFixing(IndexON,D2123,TRUE,_xll.ohTrigger(RecalcTrigger,TriggerON)),NA())</f>
        <v>1.6345429444593051E-2</v>
      </c>
      <c r="H2123" s="49">
        <f>_xll.qlCalendarAdvance(Calendar,$H2122,B2123,"f",FALSE)</f>
        <v>54260</v>
      </c>
      <c r="I2123" s="49">
        <f>_xll.qlInterestRateIndexValueDate(Index1M,$H2123)</f>
        <v>54262</v>
      </c>
      <c r="J2123" s="52">
        <f>IFERROR(_xll.qlIndexFixing(Index1M,$H2123,TRUE,_xll.ohTrigger(RecalcTrigger,Trigger1M)),NA())</f>
        <v>1.6302309605978338E-2</v>
      </c>
      <c r="K2123" s="52">
        <f>IFERROR(_xll.qlIndexFixing(ONIndex1M,I2123,TRUE,_xll.ohTrigger(RecalcTrigger,Trigger1M)),NA())</f>
        <v>1.6290238585270345E-2</v>
      </c>
      <c r="L2123" s="52">
        <f>IFERROR(_xll.qlIndexFixing(Index3M,H2123,TRUE,_xll.ohTrigger(RecalcTrigger,Trigger3M)),NA())</f>
        <v>1.6542604103230021E-2</v>
      </c>
      <c r="M2123" s="52">
        <f>IFERROR(_xll.qlIndexFixing(ONIndex3M,I2123,TRUE,_xll.ohTrigger(RecalcTrigger,Trigger3M)),NA())</f>
        <v>1.6505032937654818E-2</v>
      </c>
      <c r="N2123" s="52">
        <f>IFERROR(_xll.qlIndexFixing(Index6M,$H2123,TRUE,_xll.ohTrigger(RecalcTrigger,Trigger6M)),NA())</f>
        <v>1.6675518725013667E-2</v>
      </c>
      <c r="O2123" s="52">
        <f>IFERROR(_xll.qlIndexFixing(ONIndex6M,I2123,TRUE,_xll.ohTrigger(RecalcTrigger,Trigger6M)),NA())</f>
        <v>1.661304382812645E-2</v>
      </c>
      <c r="P2123" s="52">
        <f>IFERROR(_xll.qlIndexFixing(Index1Y,$H2123,TRUE,_xll.ohTrigger(RecalcTrigger,Trigger1Y)),NA())</f>
        <v>1.6950562869535592E-2</v>
      </c>
      <c r="Q2123" s="52">
        <f>IFERROR(_xll.qlIndexFixing(ONIndex1Y,I2123,TRUE,_xll.ohTrigger(RecalcTrigger,Trigger1Y)),NA())</f>
        <v>1.68066468079342E-2</v>
      </c>
    </row>
    <row r="2124" spans="2:17" x14ac:dyDescent="0.2">
      <c r="B2124" s="46" t="s">
        <v>42</v>
      </c>
      <c r="D2124" s="49">
        <f>_xll.qlCalendarAdvance(Calendar,$D2123,B2124,"f",FALSE)</f>
        <v>54267</v>
      </c>
      <c r="E2124" s="49">
        <f>_xll.qlInterestRateIndexValueDate(IndexON,D2124)</f>
        <v>54267</v>
      </c>
      <c r="F2124" s="52">
        <f>IFERROR(_xll.qlIndexFixing(IndexON,D2124,TRUE,_xll.ohTrigger(RecalcTrigger,TriggerON)),NA())</f>
        <v>1.6346597348526615E-2</v>
      </c>
      <c r="H2124" s="49">
        <f>_xll.qlCalendarAdvance(Calendar,$H2123,B2124,"f",FALSE)</f>
        <v>54267</v>
      </c>
      <c r="I2124" s="49">
        <f>_xll.qlInterestRateIndexValueDate(Index1M,$H2124)</f>
        <v>54269</v>
      </c>
      <c r="J2124" s="52">
        <f>IFERROR(_xll.qlIndexFixing(Index1M,$H2124,TRUE,_xll.ohTrigger(RecalcTrigger,Trigger1M)),NA())</f>
        <v>1.6302680616348264E-2</v>
      </c>
      <c r="K2124" s="52">
        <f>IFERROR(_xll.qlIndexFixing(ONIndex1M,I2124,TRUE,_xll.ohTrigger(RecalcTrigger,Trigger1M)),NA())</f>
        <v>1.6290647614480847E-2</v>
      </c>
      <c r="L2124" s="52">
        <f>IFERROR(_xll.qlIndexFixing(Index3M,H2124,TRUE,_xll.ohTrigger(RecalcTrigger,Trigger3M)),NA())</f>
        <v>1.6543079107590213E-2</v>
      </c>
      <c r="M2124" s="52">
        <f>IFERROR(_xll.qlIndexFixing(ONIndex3M,I2124,TRUE,_xll.ohTrigger(RecalcTrigger,Trigger3M)),NA())</f>
        <v>1.6505628135146111E-2</v>
      </c>
      <c r="N2124" s="52">
        <f>IFERROR(_xll.qlIndexFixing(Index6M,$H2124,TRUE,_xll.ohTrigger(RecalcTrigger,Trigger6M)),NA())</f>
        <v>1.6673736149144538E-2</v>
      </c>
      <c r="O2124" s="52">
        <f>IFERROR(_xll.qlIndexFixing(ONIndex6M,I2124,TRUE,_xll.ohTrigger(RecalcTrigger,Trigger6M)),NA())</f>
        <v>1.6612653450955861E-2</v>
      </c>
      <c r="P2124" s="52">
        <f>IFERROR(_xll.qlIndexFixing(Index1Y,$H2124,TRUE,_xll.ohTrigger(RecalcTrigger,Trigger1Y)),NA())</f>
        <v>1.6950468788077572E-2</v>
      </c>
      <c r="Q2124" s="52">
        <f>IFERROR(_xll.qlIndexFixing(ONIndex1Y,I2124,TRUE,_xll.ohTrigger(RecalcTrigger,Trigger1Y)),NA())</f>
        <v>1.6806851210189322E-2</v>
      </c>
    </row>
    <row r="2125" spans="2:17" x14ac:dyDescent="0.2">
      <c r="B2125" s="46" t="s">
        <v>42</v>
      </c>
      <c r="D2125" s="49">
        <f>_xll.qlCalendarAdvance(Calendar,$D2124,B2125,"f",FALSE)</f>
        <v>54274</v>
      </c>
      <c r="E2125" s="49">
        <f>_xll.qlInterestRateIndexValueDate(IndexON,D2125)</f>
        <v>54274</v>
      </c>
      <c r="F2125" s="52">
        <f>IFERROR(_xll.qlIndexFixing(IndexON,D2125,TRUE,_xll.ohTrigger(RecalcTrigger,TriggerON)),NA())</f>
        <v>1.634774080641499E-2</v>
      </c>
      <c r="H2125" s="49">
        <f>_xll.qlCalendarAdvance(Calendar,$H2124,B2125,"f",FALSE)</f>
        <v>54274</v>
      </c>
      <c r="I2125" s="49">
        <f>_xll.qlInterestRateIndexValueDate(Index1M,$H2125)</f>
        <v>54276</v>
      </c>
      <c r="J2125" s="52">
        <f>IFERROR(_xll.qlIndexFixing(Index1M,$H2125,TRUE,_xll.ohTrigger(RecalcTrigger,Trigger1M)),NA())</f>
        <v>1.6303028094649397E-2</v>
      </c>
      <c r="K2125" s="52">
        <f>IFERROR(_xll.qlIndexFixing(ONIndex1M,I2125,TRUE,_xll.ohTrigger(RecalcTrigger,Trigger1M)),NA())</f>
        <v>1.6291033228821306E-2</v>
      </c>
      <c r="L2125" s="52">
        <f>IFERROR(_xll.qlIndexFixing(Index3M,H2125,TRUE,_xll.ohTrigger(RecalcTrigger,Trigger3M)),NA())</f>
        <v>1.6543533312479566E-2</v>
      </c>
      <c r="M2125" s="52">
        <f>IFERROR(_xll.qlIndexFixing(ONIndex3M,I2125,TRUE,_xll.ohTrigger(RecalcTrigger,Trigger3M)),NA())</f>
        <v>1.6506202898183275E-2</v>
      </c>
      <c r="N2125" s="52">
        <f>IFERROR(_xll.qlIndexFixing(Index6M,$H2125,TRUE,_xll.ohTrigger(RecalcTrigger,Trigger6M)),NA())</f>
        <v>1.6673791464317047E-2</v>
      </c>
      <c r="O2125" s="52">
        <f>IFERROR(_xll.qlIndexFixing(ONIndex6M,I2125,TRUE,_xll.ohTrigger(RecalcTrigger,Trigger6M)),NA())</f>
        <v>1.6612228270744822E-2</v>
      </c>
      <c r="P2125" s="52">
        <f>IFERROR(_xll.qlIndexFixing(Index1Y,$H2125,TRUE,_xll.ohTrigger(RecalcTrigger,Trigger1Y)),NA())</f>
        <v>1.6950362586459333E-2</v>
      </c>
      <c r="Q2125" s="52">
        <f>IFERROR(_xll.qlIndexFixing(ONIndex1Y,I2125,TRUE,_xll.ohTrigger(RecalcTrigger,Trigger1Y)),NA())</f>
        <v>1.6807044393658543E-2</v>
      </c>
    </row>
    <row r="2126" spans="2:17" x14ac:dyDescent="0.2">
      <c r="B2126" s="46" t="s">
        <v>42</v>
      </c>
      <c r="D2126" s="49">
        <f>_xll.qlCalendarAdvance(Calendar,$D2125,B2126,"f",FALSE)</f>
        <v>54281</v>
      </c>
      <c r="E2126" s="49">
        <f>_xll.qlInterestRateIndexValueDate(IndexON,D2126)</f>
        <v>54281</v>
      </c>
      <c r="F2126" s="52">
        <f>IFERROR(_xll.qlIndexFixing(IndexON,D2126,TRUE,_xll.ohTrigger(RecalcTrigger,TriggerON)),NA())</f>
        <v>1.6348859762542745E-2</v>
      </c>
      <c r="H2126" s="49">
        <f>_xll.qlCalendarAdvance(Calendar,$H2125,B2126,"f",FALSE)</f>
        <v>54281</v>
      </c>
      <c r="I2126" s="49">
        <f>_xll.qlInterestRateIndexValueDate(Index1M,$H2126)</f>
        <v>54283</v>
      </c>
      <c r="J2126" s="52">
        <f>IFERROR(_xll.qlIndexFixing(Index1M,$H2126,TRUE,_xll.ohTrigger(RecalcTrigger,Trigger1M)),NA())</f>
        <v>1.6303351989545301E-2</v>
      </c>
      <c r="K2126" s="52">
        <f>IFERROR(_xll.qlIndexFixing(ONIndex1M,I2126,TRUE,_xll.ohTrigger(RecalcTrigger,Trigger1M)),NA())</f>
        <v>1.6291395377052709E-2</v>
      </c>
      <c r="L2126" s="52">
        <f>IFERROR(_xll.qlIndexFixing(Index3M,H2126,TRUE,_xll.ohTrigger(RecalcTrigger,Trigger3M)),NA())</f>
        <v>1.6543966670706258E-2</v>
      </c>
      <c r="M2126" s="52">
        <f>IFERROR(_xll.qlIndexFixing(ONIndex3M,I2126,TRUE,_xll.ohTrigger(RecalcTrigger,Trigger3M)),NA())</f>
        <v>1.6506757180083653E-2</v>
      </c>
      <c r="N2126" s="52">
        <f>IFERROR(_xll.qlIndexFixing(Index6M,$H2126,TRUE,_xll.ohTrigger(RecalcTrigger,Trigger6M)),NA())</f>
        <v>1.667287361639121E-2</v>
      </c>
      <c r="O2126" s="52">
        <f>IFERROR(_xll.qlIndexFixing(ONIndex6M,I2126,TRUE,_xll.ohTrigger(RecalcTrigger,Trigger6M)),NA())</f>
        <v>1.661176821011523E-2</v>
      </c>
      <c r="P2126" s="52">
        <f>IFERROR(_xll.qlIndexFixing(Index1Y,$H2126,TRUE,_xll.ohTrigger(RecalcTrigger,Trigger1Y)),NA())</f>
        <v>1.6950244236796988E-2</v>
      </c>
      <c r="Q2126" s="52">
        <f>IFERROR(_xll.qlIndexFixing(ONIndex1Y,I2126,TRUE,_xll.ohTrigger(RecalcTrigger,Trigger1Y)),NA())</f>
        <v>1.6807226330923797E-2</v>
      </c>
    </row>
    <row r="2127" spans="2:17" x14ac:dyDescent="0.2">
      <c r="B2127" s="46" t="s">
        <v>42</v>
      </c>
      <c r="D2127" s="49">
        <f>_xll.qlCalendarAdvance(Calendar,$D2126,B2127,"f",FALSE)</f>
        <v>54288</v>
      </c>
      <c r="E2127" s="49">
        <f>_xll.qlInterestRateIndexValueDate(IndexON,D2127)</f>
        <v>54288</v>
      </c>
      <c r="F2127" s="52">
        <f>IFERROR(_xll.qlIndexFixing(IndexON,D2127,TRUE,_xll.ohTrigger(RecalcTrigger,TriggerON)),NA())</f>
        <v>1.6349954161434255E-2</v>
      </c>
      <c r="H2127" s="49">
        <f>_xll.qlCalendarAdvance(Calendar,$H2126,B2127,"f",FALSE)</f>
        <v>54288</v>
      </c>
      <c r="I2127" s="49">
        <f>_xll.qlInterestRateIndexValueDate(Index1M,$H2127)</f>
        <v>54290</v>
      </c>
      <c r="J2127" s="52">
        <f>IFERROR(_xll.qlIndexFixing(Index1M,$H2127,TRUE,_xll.ohTrigger(RecalcTrigger,Trigger1M)),NA())</f>
        <v>1.6303652249707035E-2</v>
      </c>
      <c r="K2127" s="52">
        <f>IFERROR(_xll.qlIndexFixing(ONIndex1M,I2127,TRUE,_xll.ohTrigger(RecalcTrigger,Trigger1M)),NA())</f>
        <v>1.6291734007936043E-2</v>
      </c>
      <c r="L2127" s="52">
        <f>IFERROR(_xll.qlIndexFixing(Index3M,H2127,TRUE,_xll.ohTrigger(RecalcTrigger,Trigger3M)),NA())</f>
        <v>1.6544379135076743E-2</v>
      </c>
      <c r="M2127" s="52">
        <f>IFERROR(_xll.qlIndexFixing(ONIndex3M,I2127,TRUE,_xll.ohTrigger(RecalcTrigger,Trigger3M)),NA())</f>
        <v>1.6507290933525098E-2</v>
      </c>
      <c r="N2127" s="52">
        <f>IFERROR(_xll.qlIndexFixing(Index6M,$H2127,TRUE,_xll.ohTrigger(RecalcTrigger,Trigger6M)),NA())</f>
        <v>1.6671919518854321E-2</v>
      </c>
      <c r="O2127" s="52">
        <f>IFERROR(_xll.qlIndexFixing(ONIndex6M,I2127,TRUE,_xll.ohTrigger(RecalcTrigger,Trigger6M)),NA())</f>
        <v>1.6611273190889619E-2</v>
      </c>
      <c r="P2127" s="52">
        <f>IFERROR(_xll.qlIndexFixing(Index1Y,$H2127,TRUE,_xll.ohTrigger(RecalcTrigger,Trigger1Y)),NA())</f>
        <v>1.69501137112049E-2</v>
      </c>
      <c r="Q2127" s="52">
        <f>IFERROR(_xll.qlIndexFixing(ONIndex1Y,I2127,TRUE,_xll.ohTrigger(RecalcTrigger,Trigger1Y)),NA())</f>
        <v>1.6807396994726886E-2</v>
      </c>
    </row>
    <row r="2128" spans="2:17" x14ac:dyDescent="0.2">
      <c r="B2128" s="46" t="s">
        <v>42</v>
      </c>
      <c r="D2128" s="49">
        <f>_xll.qlCalendarAdvance(Calendar,$D2127,B2128,"f",FALSE)</f>
        <v>54295</v>
      </c>
      <c r="E2128" s="49">
        <f>_xll.qlInterestRateIndexValueDate(IndexON,D2128)</f>
        <v>54295</v>
      </c>
      <c r="F2128" s="52">
        <f>IFERROR(_xll.qlIndexFixing(IndexON,D2128,TRUE,_xll.ohTrigger(RecalcTrigger,TriggerON)),NA())</f>
        <v>1.6351023947853704E-2</v>
      </c>
      <c r="H2128" s="49">
        <f>_xll.qlCalendarAdvance(Calendar,$H2127,B2128,"f",FALSE)</f>
        <v>54295</v>
      </c>
      <c r="I2128" s="49">
        <f>_xll.qlInterestRateIndexValueDate(Index1M,$H2128)</f>
        <v>54297</v>
      </c>
      <c r="J2128" s="52">
        <f>IFERROR(_xll.qlIndexFixing(Index1M,$H2128,TRUE,_xll.ohTrigger(RecalcTrigger,Trigger1M)),NA())</f>
        <v>1.6303928823795666E-2</v>
      </c>
      <c r="K2128" s="52">
        <f>IFERROR(_xll.qlIndexFixing(ONIndex1M,I2128,TRUE,_xll.ohTrigger(RecalcTrigger,Trigger1M)),NA())</f>
        <v>1.6292049069992487E-2</v>
      </c>
      <c r="L2128" s="52">
        <f>IFERROR(_xll.qlIndexFixing(Index3M,H2128,TRUE,_xll.ohTrigger(RecalcTrigger,Trigger3M)),NA())</f>
        <v>1.6544770658398333E-2</v>
      </c>
      <c r="M2128" s="52">
        <f>IFERROR(_xll.qlIndexFixing(ONIndex3M,I2128,TRUE,_xll.ohTrigger(RecalcTrigger,Trigger3M)),NA())</f>
        <v>1.6507804111665081E-2</v>
      </c>
      <c r="N2128" s="52">
        <f>IFERROR(_xll.qlIndexFixing(Index6M,$H2128,TRUE,_xll.ohTrigger(RecalcTrigger,Trigger6M)),NA())</f>
        <v>1.6670023974278896E-2</v>
      </c>
      <c r="O2128" s="52">
        <f>IFERROR(_xll.qlIndexFixing(ONIndex6M,I2128,TRUE,_xll.ohTrigger(RecalcTrigger,Trigger6M)),NA())</f>
        <v>1.6610743135450079E-2</v>
      </c>
      <c r="P2128" s="52">
        <f>IFERROR(_xll.qlIndexFixing(Index1Y,$H2128,TRUE,_xll.ohTrigger(RecalcTrigger,Trigger1Y)),NA())</f>
        <v>1.6949970981799838E-2</v>
      </c>
      <c r="Q2128" s="52">
        <f>IFERROR(_xll.qlIndexFixing(ONIndex1Y,I2128,TRUE,_xll.ohTrigger(RecalcTrigger,Trigger1Y)),NA())</f>
        <v>1.6807556357569808E-2</v>
      </c>
    </row>
    <row r="2129" spans="2:17" x14ac:dyDescent="0.2">
      <c r="B2129" s="46" t="s">
        <v>42</v>
      </c>
      <c r="D2129" s="49">
        <f>_xll.qlCalendarAdvance(Calendar,$D2128,B2129,"f",FALSE)</f>
        <v>54302</v>
      </c>
      <c r="E2129" s="49">
        <f>_xll.qlInterestRateIndexValueDate(IndexON,D2129)</f>
        <v>54302</v>
      </c>
      <c r="F2129" s="52">
        <f>IFERROR(_xll.qlIndexFixing(IndexON,D2129,TRUE,_xll.ohTrigger(RecalcTrigger,TriggerON)),NA())</f>
        <v>1.635206906632547E-2</v>
      </c>
      <c r="H2129" s="49">
        <f>_xll.qlCalendarAdvance(Calendar,$H2128,B2129,"f",FALSE)</f>
        <v>54302</v>
      </c>
      <c r="I2129" s="49">
        <f>_xll.qlInterestRateIndexValueDate(Index1M,$H2129)</f>
        <v>54304</v>
      </c>
      <c r="J2129" s="52">
        <f>IFERROR(_xll.qlIndexFixing(Index1M,$H2129,TRUE,_xll.ohTrigger(RecalcTrigger,Trigger1M)),NA())</f>
        <v>1.6304181660484751E-2</v>
      </c>
      <c r="K2129" s="52">
        <f>IFERROR(_xll.qlIndexFixing(ONIndex1M,I2129,TRUE,_xll.ohTrigger(RecalcTrigger,Trigger1M)),NA())</f>
        <v>1.6292340512302772E-2</v>
      </c>
      <c r="L2129" s="52">
        <f>IFERROR(_xll.qlIndexFixing(Index3M,H2129,TRUE,_xll.ohTrigger(RecalcTrigger,Trigger3M)),NA())</f>
        <v>1.6544739041338918E-2</v>
      </c>
      <c r="M2129" s="52">
        <f>IFERROR(_xll.qlIndexFixing(ONIndex3M,I2129,TRUE,_xll.ohTrigger(RecalcTrigger,Trigger3M)),NA())</f>
        <v>1.6508296667501199E-2</v>
      </c>
      <c r="N2129" s="52">
        <f>IFERROR(_xll.qlIndexFixing(Index6M,$H2129,TRUE,_xll.ohTrigger(RecalcTrigger,Trigger6M)),NA())</f>
        <v>1.6668405862845227E-2</v>
      </c>
      <c r="O2129" s="52">
        <f>IFERROR(_xll.qlIndexFixing(ONIndex6M,I2129,TRUE,_xll.ohTrigger(RecalcTrigger,Trigger6M)),NA())</f>
        <v>1.6610177965858952E-2</v>
      </c>
      <c r="P2129" s="52">
        <f>IFERROR(_xll.qlIndexFixing(Index1Y,$H2129,TRUE,_xll.ohTrigger(RecalcTrigger,Trigger1Y)),NA())</f>
        <v>1.6949816020697915E-2</v>
      </c>
      <c r="Q2129" s="52">
        <f>IFERROR(_xll.qlIndexFixing(ONIndex1Y,I2129,TRUE,_xll.ohTrigger(RecalcTrigger,Trigger1Y)),NA())</f>
        <v>1.6807704391714751E-2</v>
      </c>
    </row>
    <row r="2130" spans="2:17" x14ac:dyDescent="0.2">
      <c r="B2130" s="46" t="s">
        <v>42</v>
      </c>
      <c r="D2130" s="49">
        <f>_xll.qlCalendarAdvance(Calendar,$D2129,B2130,"f",FALSE)</f>
        <v>54309</v>
      </c>
      <c r="E2130" s="49">
        <f>_xll.qlInterestRateIndexValueDate(IndexON,D2130)</f>
        <v>54309</v>
      </c>
      <c r="F2130" s="52">
        <f>IFERROR(_xll.qlIndexFixing(IndexON,D2130,TRUE,_xll.ohTrigger(RecalcTrigger,TriggerON)),NA())</f>
        <v>1.635308946129399E-2</v>
      </c>
      <c r="H2130" s="49">
        <f>_xll.qlCalendarAdvance(Calendar,$H2129,B2130,"f",FALSE)</f>
        <v>54309</v>
      </c>
      <c r="I2130" s="49">
        <f>_xll.qlInterestRateIndexValueDate(Index1M,$H2130)</f>
        <v>54311</v>
      </c>
      <c r="J2130" s="52">
        <f>IFERROR(_xll.qlIndexFixing(Index1M,$H2130,TRUE,_xll.ohTrigger(RecalcTrigger,Trigger1M)),NA())</f>
        <v>1.6304410708432859E-2</v>
      </c>
      <c r="K2130" s="52">
        <f>IFERROR(_xll.qlIndexFixing(ONIndex1M,I2130,TRUE,_xll.ohTrigger(RecalcTrigger,Trigger1M)),NA())</f>
        <v>1.6292608283388077E-2</v>
      </c>
      <c r="L2130" s="52">
        <f>IFERROR(_xll.qlIndexFixing(Index3M,H2130,TRUE,_xll.ohTrigger(RecalcTrigger,Trigger3M)),NA())</f>
        <v>1.6545090036329351E-2</v>
      </c>
      <c r="M2130" s="52">
        <f>IFERROR(_xll.qlIndexFixing(ONIndex3M,I2130,TRUE,_xll.ohTrigger(RecalcTrigger,Trigger3M)),NA())</f>
        <v>1.650876855403105E-2</v>
      </c>
      <c r="N2130" s="52">
        <f>IFERROR(_xll.qlIndexFixing(Index6M,$H2130,TRUE,_xll.ohTrigger(RecalcTrigger,Trigger6M)),NA())</f>
        <v>1.6667355949770733E-2</v>
      </c>
      <c r="O2130" s="52">
        <f>IFERROR(_xll.qlIndexFixing(ONIndex6M,I2130,TRUE,_xll.ohTrigger(RecalcTrigger,Trigger6M)),NA())</f>
        <v>1.6609577604578263E-2</v>
      </c>
      <c r="P2130" s="52">
        <f>IFERROR(_xll.qlIndexFixing(Index1Y,$H2130,TRUE,_xll.ohTrigger(RecalcTrigger,Trigger1Y)),NA())</f>
        <v>1.6949648800015465E-2</v>
      </c>
      <c r="Q2130" s="52">
        <f>IFERROR(_xll.qlIndexFixing(ONIndex1Y,I2130,TRUE,_xll.ohTrigger(RecalcTrigger,Trigger1Y)),NA())</f>
        <v>1.680784107046307E-2</v>
      </c>
    </row>
    <row r="2131" spans="2:17" x14ac:dyDescent="0.2">
      <c r="B2131" s="46" t="s">
        <v>42</v>
      </c>
      <c r="D2131" s="49">
        <f>_xll.qlCalendarAdvance(Calendar,$D2130,B2131,"f",FALSE)</f>
        <v>54316</v>
      </c>
      <c r="E2131" s="49">
        <f>_xll.qlInterestRateIndexValueDate(IndexON,D2131)</f>
        <v>54316</v>
      </c>
      <c r="F2131" s="52">
        <f>IFERROR(_xll.qlIndexFixing(IndexON,D2131,TRUE,_xll.ohTrigger(RecalcTrigger,TriggerON)),NA())</f>
        <v>1.635408507752345E-2</v>
      </c>
      <c r="H2131" s="49">
        <f>_xll.qlCalendarAdvance(Calendar,$H2130,B2131,"f",FALSE)</f>
        <v>54316</v>
      </c>
      <c r="I2131" s="49">
        <f>_xll.qlInterestRateIndexValueDate(Index1M,$H2131)</f>
        <v>54318</v>
      </c>
      <c r="J2131" s="52">
        <f>IFERROR(_xll.qlIndexFixing(Index1M,$H2131,TRUE,_xll.ohTrigger(RecalcTrigger,Trigger1M)),NA())</f>
        <v>1.6304615916311049E-2</v>
      </c>
      <c r="K2131" s="52">
        <f>IFERROR(_xll.qlIndexFixing(ONIndex1M,I2131,TRUE,_xll.ohTrigger(RecalcTrigger,Trigger1M)),NA())</f>
        <v>1.6292852332009389E-2</v>
      </c>
      <c r="L2131" s="52">
        <f>IFERROR(_xll.qlIndexFixing(Index3M,H2131,TRUE,_xll.ohTrigger(RecalcTrigger,Trigger3M)),NA())</f>
        <v>1.6545419953029026E-2</v>
      </c>
      <c r="M2131" s="52">
        <f>IFERROR(_xll.qlIndexFixing(ONIndex3M,I2131,TRUE,_xll.ohTrigger(RecalcTrigger,Trigger3M)),NA())</f>
        <v>1.6509219724412105E-2</v>
      </c>
      <c r="N2131" s="52">
        <f>IFERROR(_xll.qlIndexFixing(Index6M,$H2131,TRUE,_xll.ohTrigger(RecalcTrigger,Trigger6M)),NA())</f>
        <v>1.6666269509840889E-2</v>
      </c>
      <c r="O2131" s="52">
        <f>IFERROR(_xll.qlIndexFixing(ONIndex6M,I2131,TRUE,_xll.ohTrigger(RecalcTrigger,Trigger6M)),NA())</f>
        <v>1.6608941973510483E-2</v>
      </c>
      <c r="P2131" s="52">
        <f>IFERROR(_xll.qlIndexFixing(Index1Y,$H2131,TRUE,_xll.ohTrigger(RecalcTrigger,Trigger1Y)),NA())</f>
        <v>1.6949469291870127E-2</v>
      </c>
      <c r="Q2131" s="52">
        <f>IFERROR(_xll.qlIndexFixing(ONIndex1Y,I2131,TRUE,_xll.ohTrigger(RecalcTrigger,Trigger1Y)),NA())</f>
        <v>1.680796636575721E-2</v>
      </c>
    </row>
    <row r="2132" spans="2:17" x14ac:dyDescent="0.2">
      <c r="B2132" s="46" t="s">
        <v>42</v>
      </c>
      <c r="D2132" s="49">
        <f>_xll.qlCalendarAdvance(Calendar,$D2131,B2132,"f",FALSE)</f>
        <v>54323</v>
      </c>
      <c r="E2132" s="49">
        <f>_xll.qlInterestRateIndexValueDate(IndexON,D2132)</f>
        <v>54323</v>
      </c>
      <c r="F2132" s="52">
        <f>IFERROR(_xll.qlIndexFixing(IndexON,D2132,TRUE,_xll.ohTrigger(RecalcTrigger,TriggerON)),NA())</f>
        <v>1.635505585945829E-2</v>
      </c>
      <c r="H2132" s="49">
        <f>_xll.qlCalendarAdvance(Calendar,$H2131,B2132,"f",FALSE)</f>
        <v>54323</v>
      </c>
      <c r="I2132" s="49">
        <f>_xll.qlInterestRateIndexValueDate(Index1M,$H2132)</f>
        <v>54325</v>
      </c>
      <c r="J2132" s="52">
        <f>IFERROR(_xll.qlIndexFixing(Index1M,$H2132,TRUE,_xll.ohTrigger(RecalcTrigger,Trigger1M)),NA())</f>
        <v>1.6304797232795376E-2</v>
      </c>
      <c r="K2132" s="52">
        <f>IFERROR(_xll.qlIndexFixing(ONIndex1M,I2132,TRUE,_xll.ohTrigger(RecalcTrigger,Trigger1M)),NA())</f>
        <v>1.6293072606847758E-2</v>
      </c>
      <c r="L2132" s="52">
        <f>IFERROR(_xll.qlIndexFixing(Index3M,H2132,TRUE,_xll.ohTrigger(RecalcTrigger,Trigger3M)),NA())</f>
        <v>1.6545728744257217E-2</v>
      </c>
      <c r="M2132" s="52">
        <f>IFERROR(_xll.qlIndexFixing(ONIndex3M,I2132,TRUE,_xll.ohTrigger(RecalcTrigger,Trigger3M)),NA())</f>
        <v>1.650965013148209E-2</v>
      </c>
      <c r="N2132" s="52">
        <f>IFERROR(_xll.qlIndexFixing(Index6M,$H2132,TRUE,_xll.ohTrigger(RecalcTrigger,Trigger6M)),NA())</f>
        <v>1.666514646466271E-2</v>
      </c>
      <c r="O2132" s="52">
        <f>IFERROR(_xll.qlIndexFixing(ONIndex6M,I2132,TRUE,_xll.ohTrigger(RecalcTrigger,Trigger6M)),NA())</f>
        <v>1.6608270994957763E-2</v>
      </c>
      <c r="P2132" s="52">
        <f>IFERROR(_xll.qlIndexFixing(Index1Y,$H2132,TRUE,_xll.ohTrigger(RecalcTrigger,Trigger1Y)),NA())</f>
        <v>1.6949277468379556E-2</v>
      </c>
      <c r="Q2132" s="52">
        <f>IFERROR(_xll.qlIndexFixing(ONIndex1Y,I2132,TRUE,_xll.ohTrigger(RecalcTrigger,Trigger1Y)),NA())</f>
        <v>1.6808080250418911E-2</v>
      </c>
    </row>
    <row r="2133" spans="2:17" x14ac:dyDescent="0.2">
      <c r="B2133" s="46" t="s">
        <v>42</v>
      </c>
      <c r="D2133" s="49">
        <f>_xll.qlCalendarAdvance(Calendar,$D2132,B2133,"f",FALSE)</f>
        <v>54330</v>
      </c>
      <c r="E2133" s="49">
        <f>_xll.qlInterestRateIndexValueDate(IndexON,D2133)</f>
        <v>54330</v>
      </c>
      <c r="F2133" s="52">
        <f>IFERROR(_xll.qlIndexFixing(IndexON,D2133,TRUE,_xll.ohTrigger(RecalcTrigger,TriggerON)),NA())</f>
        <v>1.6356001751622884E-2</v>
      </c>
      <c r="H2133" s="49">
        <f>_xll.qlCalendarAdvance(Calendar,$H2132,B2133,"f",FALSE)</f>
        <v>54330</v>
      </c>
      <c r="I2133" s="49">
        <f>_xll.qlInterestRateIndexValueDate(Index1M,$H2133)</f>
        <v>54332</v>
      </c>
      <c r="J2133" s="52">
        <f>IFERROR(_xll.qlIndexFixing(Index1M,$H2133,TRUE,_xll.ohTrigger(RecalcTrigger,Trigger1M)),NA())</f>
        <v>1.6304954606536914E-2</v>
      </c>
      <c r="K2133" s="52">
        <f>IFERROR(_xll.qlIndexFixing(ONIndex1M,I2133,TRUE,_xll.ohTrigger(RecalcTrigger,Trigger1M)),NA())</f>
        <v>1.6293269056824045E-2</v>
      </c>
      <c r="L2133" s="52">
        <f>IFERROR(_xll.qlIndexFixing(Index3M,H2133,TRUE,_xll.ohTrigger(RecalcTrigger,Trigger3M)),NA())</f>
        <v>1.6547600147642408E-2</v>
      </c>
      <c r="M2133" s="52">
        <f>IFERROR(_xll.qlIndexFixing(ONIndex3M,I2133,TRUE,_xll.ohTrigger(RecalcTrigger,Trigger3M)),NA())</f>
        <v>1.6510059728318538E-2</v>
      </c>
      <c r="N2133" s="52">
        <f>IFERROR(_xll.qlIndexFixing(Index6M,$H2133,TRUE,_xll.ohTrigger(RecalcTrigger,Trigger6M)),NA())</f>
        <v>1.6664275750183234E-2</v>
      </c>
      <c r="O2133" s="52">
        <f>IFERROR(_xll.qlIndexFixing(ONIndex6M,I2133,TRUE,_xll.ohTrigger(RecalcTrigger,Trigger6M)),NA())</f>
        <v>1.6607564591142321E-2</v>
      </c>
      <c r="P2133" s="52">
        <f>IFERROR(_xll.qlIndexFixing(Index1Y,$H2133,TRUE,_xll.ohTrigger(RecalcTrigger,Trigger1Y)),NA())</f>
        <v>1.694907330166227E-2</v>
      </c>
      <c r="Q2133" s="52">
        <f>IFERROR(_xll.qlIndexFixing(ONIndex1Y,I2133,TRUE,_xll.ohTrigger(RecalcTrigger,Trigger1Y)),NA())</f>
        <v>1.6808182697030105E-2</v>
      </c>
    </row>
    <row r="2134" spans="2:17" x14ac:dyDescent="0.2">
      <c r="B2134" s="46" t="s">
        <v>42</v>
      </c>
      <c r="D2134" s="49">
        <f>_xll.qlCalendarAdvance(Calendar,$D2133,B2134,"f",FALSE)</f>
        <v>54337</v>
      </c>
      <c r="E2134" s="49">
        <f>_xll.qlInterestRateIndexValueDate(IndexON,D2134)</f>
        <v>54337</v>
      </c>
      <c r="F2134" s="52">
        <f>IFERROR(_xll.qlIndexFixing(IndexON,D2134,TRUE,_xll.ohTrigger(RecalcTrigger,TriggerON)),NA())</f>
        <v>1.6356922698861354E-2</v>
      </c>
      <c r="H2134" s="49">
        <f>_xll.qlCalendarAdvance(Calendar,$H2133,B2134,"f",FALSE)</f>
        <v>54337</v>
      </c>
      <c r="I2134" s="49">
        <f>_xll.qlInterestRateIndexValueDate(Index1M,$H2134)</f>
        <v>54339</v>
      </c>
      <c r="J2134" s="52">
        <f>IFERROR(_xll.qlIndexFixing(Index1M,$H2134,TRUE,_xll.ohTrigger(RecalcTrigger,Trigger1M)),NA())</f>
        <v>1.6305087986214217E-2</v>
      </c>
      <c r="K2134" s="52">
        <f>IFERROR(_xll.qlIndexFixing(ONIndex1M,I2134,TRUE,_xll.ohTrigger(RecalcTrigger,Trigger1M)),NA())</f>
        <v>1.6293441630539363E-2</v>
      </c>
      <c r="L2134" s="52">
        <f>IFERROR(_xll.qlIndexFixing(Index3M,H2134,TRUE,_xll.ohTrigger(RecalcTrigger,Trigger3M)),NA())</f>
        <v>1.6546677393564611E-2</v>
      </c>
      <c r="M2134" s="52">
        <f>IFERROR(_xll.qlIndexFixing(ONIndex3M,I2134,TRUE,_xll.ohTrigger(RecalcTrigger,Trigger3M)),NA())</f>
        <v>1.6510448467839112E-2</v>
      </c>
      <c r="N2134" s="52">
        <f>IFERROR(_xll.qlIndexFixing(Index6M,$H2134,TRUE,_xll.ohTrigger(RecalcTrigger,Trigger6M)),NA())</f>
        <v>1.6663076550997125E-2</v>
      </c>
      <c r="O2134" s="52">
        <f>IFERROR(_xll.qlIndexFixing(ONIndex6M,I2134,TRUE,_xll.ohTrigger(RecalcTrigger,Trigger6M)),NA())</f>
        <v>1.6606822684366307E-2</v>
      </c>
      <c r="P2134" s="52">
        <f>IFERROR(_xll.qlIndexFixing(Index1Y,$H2134,TRUE,_xll.ohTrigger(RecalcTrigger,Trigger1Y)),NA())</f>
        <v>1.6948856763836576E-2</v>
      </c>
      <c r="Q2134" s="52">
        <f>IFERROR(_xll.qlIndexFixing(ONIndex1Y,I2134,TRUE,_xll.ohTrigger(RecalcTrigger,Trigger1Y)),NA())</f>
        <v>1.6808273678092789E-2</v>
      </c>
    </row>
    <row r="2135" spans="2:17" x14ac:dyDescent="0.2">
      <c r="B2135" s="46" t="s">
        <v>42</v>
      </c>
      <c r="D2135" s="49">
        <f>_xll.qlCalendarAdvance(Calendar,$D2134,B2135,"f",FALSE)</f>
        <v>54344</v>
      </c>
      <c r="E2135" s="49">
        <f>_xll.qlInterestRateIndexValueDate(IndexON,D2135)</f>
        <v>54344</v>
      </c>
      <c r="F2135" s="52">
        <f>IFERROR(_xll.qlIndexFixing(IndexON,D2135,TRUE,_xll.ohTrigger(RecalcTrigger,TriggerON)),NA())</f>
        <v>1.6357818645458266E-2</v>
      </c>
      <c r="H2135" s="49">
        <f>_xll.qlCalendarAdvance(Calendar,$H2134,B2135,"f",FALSE)</f>
        <v>54344</v>
      </c>
      <c r="I2135" s="49">
        <f>_xll.qlInterestRateIndexValueDate(Index1M,$H2135)</f>
        <v>54346</v>
      </c>
      <c r="J2135" s="52">
        <f>IFERROR(_xll.qlIndexFixing(Index1M,$H2135,TRUE,_xll.ohTrigger(RecalcTrigger,Trigger1M)),NA())</f>
        <v>1.6305197320488352E-2</v>
      </c>
      <c r="K2135" s="52">
        <f>IFERROR(_xll.qlIndexFixing(ONIndex1M,I2135,TRUE,_xll.ohTrigger(RecalcTrigger,Trigger1M)),NA())</f>
        <v>1.6293590276914571E-2</v>
      </c>
      <c r="L2135" s="52">
        <f>IFERROR(_xll.qlIndexFixing(Index3M,H2135,TRUE,_xll.ohTrigger(RecalcTrigger,Trigger3M)),NA())</f>
        <v>1.6546921008181788E-2</v>
      </c>
      <c r="M2135" s="52">
        <f>IFERROR(_xll.qlIndexFixing(ONIndex3M,I2135,TRUE,_xll.ohTrigger(RecalcTrigger,Trigger3M)),NA())</f>
        <v>1.6510816303201281E-2</v>
      </c>
      <c r="N2135" s="52">
        <f>IFERROR(_xll.qlIndexFixing(Index6M,$H2135,TRUE,_xll.ohTrigger(RecalcTrigger,Trigger6M)),NA())</f>
        <v>1.6661840504105914E-2</v>
      </c>
      <c r="O2135" s="52">
        <f>IFERROR(_xll.qlIndexFixing(ONIndex6M,I2135,TRUE,_xll.ohTrigger(RecalcTrigger,Trigger6M)),NA())</f>
        <v>1.6606045196532193E-2</v>
      </c>
      <c r="P2135" s="52">
        <f>IFERROR(_xll.qlIndexFixing(Index1Y,$H2135,TRUE,_xll.ohTrigger(RecalcTrigger,Trigger1Y)),NA())</f>
        <v>1.694862782702208E-2</v>
      </c>
      <c r="Q2135" s="52">
        <f>IFERROR(_xll.qlIndexFixing(ONIndex1Y,I2135,TRUE,_xll.ohTrigger(RecalcTrigger,Trigger1Y)),NA())</f>
        <v>1.6808353166348766E-2</v>
      </c>
    </row>
    <row r="2136" spans="2:17" x14ac:dyDescent="0.2">
      <c r="B2136" s="46" t="s">
        <v>42</v>
      </c>
      <c r="D2136" s="49">
        <f>_xll.qlCalendarAdvance(Calendar,$D2135,B2136,"f",FALSE)</f>
        <v>54351</v>
      </c>
      <c r="E2136" s="49">
        <f>_xll.qlInterestRateIndexValueDate(IndexON,D2136)</f>
        <v>54351</v>
      </c>
      <c r="F2136" s="52">
        <f>IFERROR(_xll.qlIndexFixing(IndexON,D2136,TRUE,_xll.ohTrigger(RecalcTrigger,TriggerON)),NA())</f>
        <v>1.6358689536017934E-2</v>
      </c>
      <c r="H2136" s="49">
        <f>_xll.qlCalendarAdvance(Calendar,$H2135,B2136,"f",FALSE)</f>
        <v>54351</v>
      </c>
      <c r="I2136" s="49">
        <f>_xll.qlInterestRateIndexValueDate(Index1M,$H2136)</f>
        <v>54353</v>
      </c>
      <c r="J2136" s="52">
        <f>IFERROR(_xll.qlIndexFixing(Index1M,$H2136,TRUE,_xll.ohTrigger(RecalcTrigger,Trigger1M)),NA())</f>
        <v>1.6305282558035372E-2</v>
      </c>
      <c r="K2136" s="52">
        <f>IFERROR(_xll.qlIndexFixing(ONIndex1M,I2136,TRUE,_xll.ohTrigger(RecalcTrigger,Trigger1M)),NA())</f>
        <v>1.6293714944390914E-2</v>
      </c>
      <c r="L2136" s="52">
        <f>IFERROR(_xll.qlIndexFixing(Index3M,H2136,TRUE,_xll.ohTrigger(RecalcTrigger,Trigger3M)),NA())</f>
        <v>1.6547143304222491E-2</v>
      </c>
      <c r="M2136" s="52">
        <f>IFERROR(_xll.qlIndexFixing(ONIndex3M,I2136,TRUE,_xll.ohTrigger(RecalcTrigger,Trigger3M)),NA())</f>
        <v>1.6511163187402644E-2</v>
      </c>
      <c r="N2136" s="52">
        <f>IFERROR(_xll.qlIndexFixing(Index6M,$H2136,TRUE,_xll.ohTrigger(RecalcTrigger,Trigger6M)),NA())</f>
        <v>1.6660567531123063E-2</v>
      </c>
      <c r="O2136" s="52">
        <f>IFERROR(_xll.qlIndexFixing(ONIndex6M,I2136,TRUE,_xll.ohTrigger(RecalcTrigger,Trigger6M)),NA())</f>
        <v>1.6605232050022067E-2</v>
      </c>
      <c r="P2136" s="52">
        <f>IFERROR(_xll.qlIndexFixing(Index1Y,$H2136,TRUE,_xll.ohTrigger(RecalcTrigger,Trigger1Y)),NA())</f>
        <v>1.6948386463337975E-2</v>
      </c>
      <c r="Q2136" s="52">
        <f>IFERROR(_xll.qlIndexFixing(ONIndex1Y,I2136,TRUE,_xll.ohTrigger(RecalcTrigger,Trigger1Y)),NA())</f>
        <v>1.6808421134140161E-2</v>
      </c>
    </row>
    <row r="2137" spans="2:17" x14ac:dyDescent="0.2">
      <c r="B2137" s="46" t="s">
        <v>42</v>
      </c>
      <c r="D2137" s="49">
        <f>_xll.qlCalendarAdvance(Calendar,$D2136,B2137,"f",FALSE)</f>
        <v>54358</v>
      </c>
      <c r="E2137" s="49">
        <f>_xll.qlInterestRateIndexValueDate(IndexON,D2137)</f>
        <v>54358</v>
      </c>
      <c r="F2137" s="52">
        <f>IFERROR(_xll.qlIndexFixing(IndexON,D2137,TRUE,_xll.ohTrigger(RecalcTrigger,TriggerON)),NA())</f>
        <v>1.6359535315224605E-2</v>
      </c>
      <c r="H2137" s="49">
        <f>_xll.qlCalendarAdvance(Calendar,$H2136,B2137,"f",FALSE)</f>
        <v>54358</v>
      </c>
      <c r="I2137" s="49">
        <f>_xll.qlInterestRateIndexValueDate(Index1M,$H2137)</f>
        <v>54360</v>
      </c>
      <c r="J2137" s="52">
        <f>IFERROR(_xll.qlIndexFixing(Index1M,$H2137,TRUE,_xll.ohTrigger(RecalcTrigger,Trigger1M)),NA())</f>
        <v>1.6305343647518844E-2</v>
      </c>
      <c r="K2137" s="52">
        <f>IFERROR(_xll.qlIndexFixing(ONIndex1M,I2137,TRUE,_xll.ohTrigger(RecalcTrigger,Trigger1M)),NA())</f>
        <v>1.629381558204912E-2</v>
      </c>
      <c r="L2137" s="52">
        <f>IFERROR(_xll.qlIndexFixing(Index3M,H2137,TRUE,_xll.ohTrigger(RecalcTrigger,Trigger3M)),NA())</f>
        <v>1.654734423449665E-2</v>
      </c>
      <c r="M2137" s="52">
        <f>IFERROR(_xll.qlIndexFixing(ONIndex3M,I2137,TRUE,_xll.ohTrigger(RecalcTrigger,Trigger3M)),NA())</f>
        <v>1.6511489073280927E-2</v>
      </c>
      <c r="N2137" s="52">
        <f>IFERROR(_xll.qlIndexFixing(Index6M,$H2137,TRUE,_xll.ohTrigger(RecalcTrigger,Trigger6M)),NA())</f>
        <v>1.665925755366425E-2</v>
      </c>
      <c r="O2137" s="52">
        <f>IFERROR(_xll.qlIndexFixing(ONIndex6M,I2137,TRUE,_xll.ohTrigger(RecalcTrigger,Trigger6M)),NA())</f>
        <v>1.6604383167138081E-2</v>
      </c>
      <c r="P2137" s="52">
        <f>IFERROR(_xll.qlIndexFixing(Index1Y,$H2137,TRUE,_xll.ohTrigger(RecalcTrigger,Trigger1Y)),NA())</f>
        <v>1.6948132644904523E-2</v>
      </c>
      <c r="Q2137" s="52">
        <f>IFERROR(_xll.qlIndexFixing(ONIndex1Y,I2137,TRUE,_xll.ohTrigger(RecalcTrigger,Trigger1Y)),NA())</f>
        <v>1.6808477554288714E-2</v>
      </c>
    </row>
    <row r="2138" spans="2:17" x14ac:dyDescent="0.2">
      <c r="B2138" s="46" t="s">
        <v>42</v>
      </c>
      <c r="D2138" s="49">
        <f>_xll.qlCalendarAdvance(Calendar,$D2137,B2138,"f",FALSE)</f>
        <v>54365</v>
      </c>
      <c r="E2138" s="49">
        <f>_xll.qlInterestRateIndexValueDate(IndexON,D2138)</f>
        <v>54365</v>
      </c>
      <c r="F2138" s="52">
        <f>IFERROR(_xll.qlIndexFixing(IndexON,D2138,TRUE,_xll.ohTrigger(RecalcTrigger,TriggerON)),NA())</f>
        <v>1.6360355927602654E-2</v>
      </c>
      <c r="H2138" s="49">
        <f>_xll.qlCalendarAdvance(Calendar,$H2137,B2138,"f",FALSE)</f>
        <v>54365</v>
      </c>
      <c r="I2138" s="49">
        <f>_xll.qlInterestRateIndexValueDate(Index1M,$H2138)</f>
        <v>54367</v>
      </c>
      <c r="J2138" s="52">
        <f>IFERROR(_xll.qlIndexFixing(Index1M,$H2138,TRUE,_xll.ohTrigger(RecalcTrigger,Trigger1M)),NA())</f>
        <v>1.6305380537602332E-2</v>
      </c>
      <c r="K2138" s="52">
        <f>IFERROR(_xll.qlIndexFixing(ONIndex1M,I2138,TRUE,_xll.ohTrigger(RecalcTrigger,Trigger1M)),NA())</f>
        <v>1.6293892138250499E-2</v>
      </c>
      <c r="L2138" s="52">
        <f>IFERROR(_xll.qlIndexFixing(Index3M,H2138,TRUE,_xll.ohTrigger(RecalcTrigger,Trigger3M)),NA())</f>
        <v>1.6547523751814182E-2</v>
      </c>
      <c r="M2138" s="52">
        <f>IFERROR(_xll.qlIndexFixing(ONIndex3M,I2138,TRUE,_xll.ohTrigger(RecalcTrigger,Trigger3M)),NA())</f>
        <v>1.65117939139936E-2</v>
      </c>
      <c r="N2138" s="52">
        <f>IFERROR(_xll.qlIndexFixing(Index6M,$H2138,TRUE,_xll.ohTrigger(RecalcTrigger,Trigger6M)),NA())</f>
        <v>1.6657635093681594E-2</v>
      </c>
      <c r="O2138" s="52">
        <f>IFERROR(_xll.qlIndexFixing(ONIndex6M,I2138,TRUE,_xll.ohTrigger(RecalcTrigger,Trigger6M)),NA())</f>
        <v>1.6603498469782707E-2</v>
      </c>
      <c r="P2138" s="52">
        <f>IFERROR(_xll.qlIndexFixing(Index1Y,$H2138,TRUE,_xll.ohTrigger(RecalcTrigger,Trigger1Y)),NA())</f>
        <v>1.6947866343842665E-2</v>
      </c>
      <c r="Q2138" s="52">
        <f>IFERROR(_xll.qlIndexFixing(ONIndex1Y,I2138,TRUE,_xll.ohTrigger(RecalcTrigger,Trigger1Y)),NA())</f>
        <v>1.6808522399296422E-2</v>
      </c>
    </row>
    <row r="2139" spans="2:17" x14ac:dyDescent="0.2">
      <c r="B2139" s="46" t="s">
        <v>42</v>
      </c>
      <c r="D2139" s="49">
        <f>_xll.qlCalendarAdvance(Calendar,$D2138,B2139,"f",FALSE)</f>
        <v>54372</v>
      </c>
      <c r="E2139" s="49">
        <f>_xll.qlInterestRateIndexValueDate(IndexON,D2139)</f>
        <v>54372</v>
      </c>
      <c r="F2139" s="52">
        <f>IFERROR(_xll.qlIndexFixing(IndexON,D2139,TRUE,_xll.ohTrigger(RecalcTrigger,TriggerON)),NA())</f>
        <v>1.6361151317836331E-2</v>
      </c>
      <c r="H2139" s="49">
        <f>_xll.qlCalendarAdvance(Calendar,$H2138,B2139,"f",FALSE)</f>
        <v>54372</v>
      </c>
      <c r="I2139" s="49">
        <f>_xll.qlInterestRateIndexValueDate(Index1M,$H2139)</f>
        <v>54374</v>
      </c>
      <c r="J2139" s="52">
        <f>IFERROR(_xll.qlIndexFixing(Index1M,$H2139,TRUE,_xll.ohTrigger(RecalcTrigger,Trigger1M)),NA())</f>
        <v>1.6305393176961891E-2</v>
      </c>
      <c r="K2139" s="52">
        <f>IFERROR(_xll.qlIndexFixing(ONIndex1M,I2139,TRUE,_xll.ohTrigger(RecalcTrigger,Trigger1M)),NA())</f>
        <v>1.6293944562075779E-2</v>
      </c>
      <c r="L2139" s="52">
        <f>IFERROR(_xll.qlIndexFixing(Index3M,H2139,TRUE,_xll.ohTrigger(RecalcTrigger,Trigger3M)),NA())</f>
        <v>1.6547681808987618E-2</v>
      </c>
      <c r="M2139" s="52">
        <f>IFERROR(_xll.qlIndexFixing(ONIndex3M,I2139,TRUE,_xll.ohTrigger(RecalcTrigger,Trigger3M)),NA())</f>
        <v>1.651207766253826E-2</v>
      </c>
      <c r="N2139" s="52">
        <f>IFERROR(_xll.qlIndexFixing(Index6M,$H2139,TRUE,_xll.ohTrigger(RecalcTrigger,Trigger6M)),NA())</f>
        <v>1.6656253616965145E-2</v>
      </c>
      <c r="O2139" s="52">
        <f>IFERROR(_xll.qlIndexFixing(ONIndex6M,I2139,TRUE,_xll.ohTrigger(RecalcTrigger,Trigger6M)),NA())</f>
        <v>1.660257788057784E-2</v>
      </c>
      <c r="P2139" s="52">
        <f>IFERROR(_xll.qlIndexFixing(Index1Y,$H2139,TRUE,_xll.ohTrigger(RecalcTrigger,Trigger1Y)),NA())</f>
        <v>1.6947587532273326E-2</v>
      </c>
      <c r="Q2139" s="52">
        <f>IFERROR(_xll.qlIndexFixing(ONIndex1Y,I2139,TRUE,_xll.ohTrigger(RecalcTrigger,Trigger1Y)),NA())</f>
        <v>1.6808555641585343E-2</v>
      </c>
    </row>
    <row r="2140" spans="2:17" x14ac:dyDescent="0.2">
      <c r="B2140" s="46" t="s">
        <v>42</v>
      </c>
      <c r="D2140" s="49">
        <f>_xll.qlCalendarAdvance(Calendar,$D2139,B2140,"f",FALSE)</f>
        <v>54379</v>
      </c>
      <c r="E2140" s="49">
        <f>_xll.qlInterestRateIndexValueDate(IndexON,D2140)</f>
        <v>54379</v>
      </c>
      <c r="F2140" s="52">
        <f>IFERROR(_xll.qlIndexFixing(IndexON,D2140,TRUE,_xll.ohTrigger(RecalcTrigger,TriggerON)),NA())</f>
        <v>1.6361921430370074E-2</v>
      </c>
      <c r="H2140" s="49">
        <f>_xll.qlCalendarAdvance(Calendar,$H2139,B2140,"f",FALSE)</f>
        <v>54379</v>
      </c>
      <c r="I2140" s="49">
        <f>_xll.qlInterestRateIndexValueDate(Index1M,$H2140)</f>
        <v>54381</v>
      </c>
      <c r="J2140" s="52">
        <f>IFERROR(_xll.qlIndexFixing(Index1M,$H2140,TRUE,_xll.ohTrigger(RecalcTrigger,Trigger1M)),NA())</f>
        <v>1.6305381514261086E-2</v>
      </c>
      <c r="K2140" s="52">
        <f>IFERROR(_xll.qlIndexFixing(ONIndex1M,I2140,TRUE,_xll.ohTrigger(RecalcTrigger,Trigger1M)),NA())</f>
        <v>1.6293972802046142E-2</v>
      </c>
      <c r="L2140" s="52">
        <f>IFERROR(_xll.qlIndexFixing(Index3M,H2140,TRUE,_xll.ohTrigger(RecalcTrigger,Trigger3M)),NA())</f>
        <v>1.654781835882688E-2</v>
      </c>
      <c r="M2140" s="52">
        <f>IFERROR(_xll.qlIndexFixing(ONIndex3M,I2140,TRUE,_xll.ohTrigger(RecalcTrigger,Trigger3M)),NA())</f>
        <v>1.6512340271912507E-2</v>
      </c>
      <c r="N2140" s="52">
        <f>IFERROR(_xll.qlIndexFixing(Index6M,$H2140,TRUE,_xll.ohTrigger(RecalcTrigger,Trigger6M)),NA())</f>
        <v>1.6654834907941295E-2</v>
      </c>
      <c r="O2140" s="52">
        <f>IFERROR(_xll.qlIndexFixing(ONIndex6M,I2140,TRUE,_xll.ohTrigger(RecalcTrigger,Trigger6M)),NA())</f>
        <v>1.6601621321186144E-2</v>
      </c>
      <c r="P2140" s="52">
        <f>IFERROR(_xll.qlIndexFixing(Index1Y,$H2140,TRUE,_xll.ohTrigger(RecalcTrigger,Trigger1Y)),NA())</f>
        <v>1.6947296182318317E-2</v>
      </c>
      <c r="Q2140" s="52">
        <f>IFERROR(_xll.qlIndexFixing(ONIndex1Y,I2140,TRUE,_xll.ohTrigger(RecalcTrigger,Trigger1Y)),NA())</f>
        <v>1.6808577253897283E-2</v>
      </c>
    </row>
    <row r="2141" spans="2:17" x14ac:dyDescent="0.2">
      <c r="B2141" s="46" t="s">
        <v>42</v>
      </c>
      <c r="D2141" s="49">
        <f>_xll.qlCalendarAdvance(Calendar,$D2140,B2141,"f",FALSE)</f>
        <v>54386</v>
      </c>
      <c r="E2141" s="49">
        <f>_xll.qlInterestRateIndexValueDate(IndexON,D2141)</f>
        <v>54386</v>
      </c>
      <c r="F2141" s="52">
        <f>IFERROR(_xll.qlIndexFixing(IndexON,D2141,TRUE,_xll.ohTrigger(RecalcTrigger,TriggerON)),NA())</f>
        <v>1.6362666209568388E-2</v>
      </c>
      <c r="H2141" s="49">
        <f>_xll.qlCalendarAdvance(Calendar,$H2140,B2141,"f",FALSE)</f>
        <v>54386</v>
      </c>
      <c r="I2141" s="49">
        <f>_xll.qlInterestRateIndexValueDate(Index1M,$H2141)</f>
        <v>54388</v>
      </c>
      <c r="J2141" s="52">
        <f>IFERROR(_xll.qlIndexFixing(Index1M,$H2141,TRUE,_xll.ohTrigger(RecalcTrigger,Trigger1M)),NA())</f>
        <v>1.6305345498168478E-2</v>
      </c>
      <c r="K2141" s="52">
        <f>IFERROR(_xll.qlIndexFixing(ONIndex1M,I2141,TRUE,_xll.ohTrigger(RecalcTrigger,Trigger1M)),NA())</f>
        <v>1.6293976807082444E-2</v>
      </c>
      <c r="L2141" s="52">
        <f>IFERROR(_xll.qlIndexFixing(Index3M,H2141,TRUE,_xll.ohTrigger(RecalcTrigger,Trigger3M)),NA())</f>
        <v>1.6547933354145367E-2</v>
      </c>
      <c r="M2141" s="52">
        <f>IFERROR(_xll.qlIndexFixing(ONIndex3M,I2141,TRUE,_xll.ohTrigger(RecalcTrigger,Trigger3M)),NA())</f>
        <v>1.6512581695193873E-2</v>
      </c>
      <c r="N2141" s="52">
        <f>IFERROR(_xll.qlIndexFixing(Index6M,$H2141,TRUE,_xll.ohTrigger(RecalcTrigger,Trigger6M)),NA())</f>
        <v>1.6653378888238701E-2</v>
      </c>
      <c r="O2141" s="52">
        <f>IFERROR(_xll.qlIndexFixing(ONIndex6M,I2141,TRUE,_xll.ohTrigger(RecalcTrigger,Trigger6M)),NA())</f>
        <v>1.6600628714389387E-2</v>
      </c>
      <c r="P2141" s="52">
        <f>IFERROR(_xll.qlIndexFixing(Index1Y,$H2141,TRUE,_xll.ohTrigger(RecalcTrigger,Trigger1Y)),NA())</f>
        <v>1.6946992266099439E-2</v>
      </c>
      <c r="Q2141" s="52">
        <f>IFERROR(_xll.qlIndexFixing(ONIndex1Y,I2141,TRUE,_xll.ohTrigger(RecalcTrigger,Trigger1Y)),NA())</f>
        <v>1.6808587208814174E-2</v>
      </c>
    </row>
    <row r="2142" spans="2:17" x14ac:dyDescent="0.2">
      <c r="B2142" s="46" t="s">
        <v>42</v>
      </c>
      <c r="D2142" s="49">
        <f>_xll.qlCalendarAdvance(Calendar,$D2141,B2142,"f",FALSE)</f>
        <v>54393</v>
      </c>
      <c r="E2142" s="49">
        <f>_xll.qlInterestRateIndexValueDate(IndexON,D2142)</f>
        <v>54393</v>
      </c>
      <c r="F2142" s="52">
        <f>IFERROR(_xll.qlIndexFixing(IndexON,D2142,TRUE,_xll.ohTrigger(RecalcTrigger,TriggerON)),NA())</f>
        <v>1.6363385600435265E-2</v>
      </c>
      <c r="H2142" s="49">
        <f>_xll.qlCalendarAdvance(Calendar,$H2141,B2142,"f",FALSE)</f>
        <v>54393</v>
      </c>
      <c r="I2142" s="49">
        <f>_xll.qlInterestRateIndexValueDate(Index1M,$H2142)</f>
        <v>54395</v>
      </c>
      <c r="J2142" s="52">
        <f>IFERROR(_xll.qlIndexFixing(Index1M,$H2142,TRUE,_xll.ohTrigger(RecalcTrigger,Trigger1M)),NA())</f>
        <v>1.6305285077357623E-2</v>
      </c>
      <c r="K2142" s="52">
        <f>IFERROR(_xll.qlIndexFixing(ONIndex1M,I2142,TRUE,_xll.ohTrigger(RecalcTrigger,Trigger1M)),NA())</f>
        <v>1.6293956525785802E-2</v>
      </c>
      <c r="L2142" s="52">
        <f>IFERROR(_xll.qlIndexFixing(Index3M,H2142,TRUE,_xll.ohTrigger(RecalcTrigger,Trigger3M)),NA())</f>
        <v>1.6547261863779639E-2</v>
      </c>
      <c r="M2142" s="52">
        <f>IFERROR(_xll.qlIndexFixing(ONIndex3M,I2142,TRUE,_xll.ohTrigger(RecalcTrigger,Trigger3M)),NA())</f>
        <v>1.6512801885300021E-2</v>
      </c>
      <c r="N2142" s="52">
        <f>IFERROR(_xll.qlIndexFixing(Index6M,$H2142,TRUE,_xll.ohTrigger(RecalcTrigger,Trigger6M)),NA())</f>
        <v>1.6652149855941996E-2</v>
      </c>
      <c r="O2142" s="52">
        <f>IFERROR(_xll.qlIndexFixing(ONIndex6M,I2142,TRUE,_xll.ohTrigger(RecalcTrigger,Trigger6M)),NA())</f>
        <v>1.6599599981850233E-2</v>
      </c>
      <c r="P2142" s="52">
        <f>IFERROR(_xll.qlIndexFixing(Index1Y,$H2142,TRUE,_xll.ohTrigger(RecalcTrigger,Trigger1Y)),NA())</f>
        <v>1.6946675755739819E-2</v>
      </c>
      <c r="Q2142" s="52">
        <f>IFERROR(_xll.qlIndexFixing(ONIndex1Y,I2142,TRUE,_xll.ohTrigger(RecalcTrigger,Trigger1Y)),NA())</f>
        <v>1.6808585478917948E-2</v>
      </c>
    </row>
    <row r="2143" spans="2:17" x14ac:dyDescent="0.2">
      <c r="B2143" s="46" t="s">
        <v>42</v>
      </c>
      <c r="D2143" s="49">
        <f>_xll.qlCalendarAdvance(Calendar,$D2142,B2143,"f",FALSE)</f>
        <v>54400</v>
      </c>
      <c r="E2143" s="49">
        <f>_xll.qlInterestRateIndexValueDate(IndexON,D2143)</f>
        <v>54400</v>
      </c>
      <c r="F2143" s="52">
        <f>IFERROR(_xll.qlIndexFixing(IndexON,D2143,TRUE,_xll.ohTrigger(RecalcTrigger,TriggerON)),NA())</f>
        <v>1.6364079547335209E-2</v>
      </c>
      <c r="H2143" s="49">
        <f>_xll.qlCalendarAdvance(Calendar,$H2142,B2143,"f",FALSE)</f>
        <v>54400</v>
      </c>
      <c r="I2143" s="49">
        <f>_xll.qlInterestRateIndexValueDate(Index1M,$H2143)</f>
        <v>54402</v>
      </c>
      <c r="J2143" s="52">
        <f>IFERROR(_xll.qlIndexFixing(Index1M,$H2143,TRUE,_xll.ohTrigger(RecalcTrigger,Trigger1M)),NA())</f>
        <v>1.6305200200492087E-2</v>
      </c>
      <c r="K2143" s="52">
        <f>IFERROR(_xll.qlIndexFixing(ONIndex1M,I2143,TRUE,_xll.ohTrigger(RecalcTrigger,Trigger1M)),NA())</f>
        <v>1.629391190675733E-2</v>
      </c>
      <c r="L2143" s="52">
        <f>IFERROR(_xll.qlIndexFixing(Index3M,H2143,TRUE,_xll.ohTrigger(RecalcTrigger,Trigger3M)),NA())</f>
        <v>1.6547336711817628E-2</v>
      </c>
      <c r="M2143" s="52">
        <f>IFERROR(_xll.qlIndexFixing(ONIndex3M,I2143,TRUE,_xll.ohTrigger(RecalcTrigger,Trigger3M)),NA())</f>
        <v>1.6513000795148614E-2</v>
      </c>
      <c r="N2143" s="52">
        <f>IFERROR(_xll.qlIndexFixing(Index6M,$H2143,TRUE,_xll.ohTrigger(RecalcTrigger,Trigger6M)),NA())</f>
        <v>1.6650616205686412E-2</v>
      </c>
      <c r="O2143" s="52">
        <f>IFERROR(_xll.qlIndexFixing(ONIndex6M,I2143,TRUE,_xll.ohTrigger(RecalcTrigger,Trigger6M)),NA())</f>
        <v>1.6598535046190577E-2</v>
      </c>
      <c r="P2143" s="52">
        <f>IFERROR(_xll.qlIndexFixing(Index1Y,$H2143,TRUE,_xll.ohTrigger(RecalcTrigger,Trigger1Y)),NA())</f>
        <v>1.6946346623361919E-2</v>
      </c>
      <c r="Q2143" s="52">
        <f>IFERROR(_xll.qlIndexFixing(ONIndex1Y,I2143,TRUE,_xll.ohTrigger(RecalcTrigger,Trigger1Y)),NA())</f>
        <v>1.6808572036550729E-2</v>
      </c>
    </row>
    <row r="2144" spans="2:17" x14ac:dyDescent="0.2">
      <c r="B2144" s="46" t="s">
        <v>42</v>
      </c>
      <c r="D2144" s="49">
        <f>_xll.qlCalendarAdvance(Calendar,$D2143,B2144,"f",FALSE)</f>
        <v>54407</v>
      </c>
      <c r="E2144" s="49">
        <f>_xll.qlInterestRateIndexValueDate(IndexON,D2144)</f>
        <v>54407</v>
      </c>
      <c r="F2144" s="52">
        <f>IFERROR(_xll.qlIndexFixing(IndexON,D2144,TRUE,_xll.ohTrigger(RecalcTrigger,TriggerON)),NA())</f>
        <v>1.6364747994872531E-2</v>
      </c>
      <c r="H2144" s="49">
        <f>_xll.qlCalendarAdvance(Calendar,$H2143,B2144,"f",FALSE)</f>
        <v>54407</v>
      </c>
      <c r="I2144" s="49">
        <f>_xll.qlInterestRateIndexValueDate(Index1M,$H2144)</f>
        <v>54409</v>
      </c>
      <c r="J2144" s="52">
        <f>IFERROR(_xll.qlIndexFixing(Index1M,$H2144,TRUE,_xll.ohTrigger(RecalcTrigger,Trigger1M)),NA())</f>
        <v>1.6305090816242929E-2</v>
      </c>
      <c r="K2144" s="52">
        <f>IFERROR(_xll.qlIndexFixing(ONIndex1M,I2144,TRUE,_xll.ohTrigger(RecalcTrigger,Trigger1M)),NA())</f>
        <v>1.6293842899157696E-2</v>
      </c>
      <c r="L2144" s="52">
        <f>IFERROR(_xll.qlIndexFixing(Index3M,H2144,TRUE,_xll.ohTrigger(RecalcTrigger,Trigger3M)),NA())</f>
        <v>1.6547389872505036E-2</v>
      </c>
      <c r="M2144" s="52">
        <f>IFERROR(_xll.qlIndexFixing(ONIndex3M,I2144,TRUE,_xll.ohTrigger(RecalcTrigger,Trigger3M)),NA())</f>
        <v>1.6513178377977056E-2</v>
      </c>
      <c r="N2144" s="52">
        <f>IFERROR(_xll.qlIndexFixing(Index6M,$H2144,TRUE,_xll.ohTrigger(RecalcTrigger,Trigger6M)),NA())</f>
        <v>1.6649045002329981E-2</v>
      </c>
      <c r="O2144" s="52">
        <f>IFERROR(_xll.qlIndexFixing(ONIndex6M,I2144,TRUE,_xll.ohTrigger(RecalcTrigger,Trigger6M)),NA())</f>
        <v>1.6597433829392827E-2</v>
      </c>
      <c r="P2144" s="52">
        <f>IFERROR(_xll.qlIndexFixing(Index1Y,$H2144,TRUE,_xll.ohTrigger(RecalcTrigger,Trigger1Y)),NA())</f>
        <v>1.6946004841090174E-2</v>
      </c>
      <c r="Q2144" s="52">
        <f>IFERROR(_xll.qlIndexFixing(ONIndex1Y,I2144,TRUE,_xll.ohTrigger(RecalcTrigger,Trigger1Y)),NA())</f>
        <v>1.6808546854694129E-2</v>
      </c>
    </row>
    <row r="2145" spans="2:17" x14ac:dyDescent="0.2">
      <c r="B2145" s="46" t="s">
        <v>42</v>
      </c>
      <c r="D2145" s="49">
        <f>_xll.qlCalendarAdvance(Calendar,$D2144,B2145,"f",FALSE)</f>
        <v>54414</v>
      </c>
      <c r="E2145" s="49">
        <f>_xll.qlInterestRateIndexValueDate(IndexON,D2145)</f>
        <v>54414</v>
      </c>
      <c r="F2145" s="52">
        <f>IFERROR(_xll.qlIndexFixing(IndexON,D2145,TRUE,_xll.ohTrigger(RecalcTrigger,TriggerON)),NA())</f>
        <v>1.6365390887491671E-2</v>
      </c>
      <c r="H2145" s="49">
        <f>_xll.qlCalendarAdvance(Calendar,$H2144,B2145,"f",FALSE)</f>
        <v>54414</v>
      </c>
      <c r="I2145" s="49">
        <f>_xll.qlInterestRateIndexValueDate(Index1M,$H2145)</f>
        <v>54416</v>
      </c>
      <c r="J2145" s="52">
        <f>IFERROR(_xll.qlIndexFixing(Index1M,$H2145,TRUE,_xll.ohTrigger(RecalcTrigger,Trigger1M)),NA())</f>
        <v>1.6304956873276211E-2</v>
      </c>
      <c r="K2145" s="52">
        <f>IFERROR(_xll.qlIndexFixing(ONIndex1M,I2145,TRUE,_xll.ohTrigger(RecalcTrigger,Trigger1M)),NA())</f>
        <v>1.6293734103625113E-2</v>
      </c>
      <c r="L2145" s="52">
        <f>IFERROR(_xll.qlIndexFixing(Index3M,H2145,TRUE,_xll.ohTrigger(RecalcTrigger,Trigger3M)),NA())</f>
        <v>1.6547421298652942E-2</v>
      </c>
      <c r="M2145" s="52">
        <f>IFERROR(_xll.qlIndexFixing(ONIndex3M,I2145,TRUE,_xll.ohTrigger(RecalcTrigger,Trigger3M)),NA())</f>
        <v>1.6513355154650355E-2</v>
      </c>
      <c r="N2145" s="52">
        <f>IFERROR(_xll.qlIndexFixing(Index6M,$H2145,TRUE,_xll.ohTrigger(RecalcTrigger,Trigger6M)),NA())</f>
        <v>1.6647436167504619E-2</v>
      </c>
      <c r="O2145" s="52">
        <f>IFERROR(_xll.qlIndexFixing(ONIndex6M,I2145,TRUE,_xll.ohTrigger(RecalcTrigger,Trigger6M)),NA())</f>
        <v>1.6596130770132334E-2</v>
      </c>
      <c r="P2145" s="52">
        <f>IFERROR(_xll.qlIndexFixing(Index1Y,$H2145,TRUE,_xll.ohTrigger(RecalcTrigger,Trigger1Y)),NA())</f>
        <v>1.6945650381048363E-2</v>
      </c>
      <c r="Q2145" s="52">
        <f>IFERROR(_xll.qlIndexFixing(ONIndex1Y,I2145,TRUE,_xll.ohTrigger(RecalcTrigger,Trigger1Y)),NA())</f>
        <v>1.6808503665162178E-2</v>
      </c>
    </row>
    <row r="2146" spans="2:17" x14ac:dyDescent="0.2">
      <c r="B2146" s="46" t="s">
        <v>42</v>
      </c>
      <c r="D2146" s="49">
        <f>_xll.qlCalendarAdvance(Calendar,$D2145,B2146,"f",FALSE)</f>
        <v>54421</v>
      </c>
      <c r="E2146" s="49">
        <f>_xll.qlInterestRateIndexValueDate(IndexON,D2146)</f>
        <v>54421</v>
      </c>
      <c r="F2146" s="52">
        <f>IFERROR(_xll.qlIndexFixing(IndexON,D2146,TRUE,_xll.ohTrigger(RecalcTrigger,TriggerON)),NA())</f>
        <v>1.636600817003675E-2</v>
      </c>
      <c r="H2146" s="49">
        <f>_xll.qlCalendarAdvance(Calendar,$H2145,B2146,"f",FALSE)</f>
        <v>54421</v>
      </c>
      <c r="I2146" s="49">
        <f>_xll.qlInterestRateIndexValueDate(Index1M,$H2146)</f>
        <v>54423</v>
      </c>
      <c r="J2146" s="52">
        <f>IFERROR(_xll.qlIndexFixing(Index1M,$H2146,TRUE,_xll.ohTrigger(RecalcTrigger,Trigger1M)),NA())</f>
        <v>1.6303731092062179E-2</v>
      </c>
      <c r="K2146" s="52">
        <f>IFERROR(_xll.qlIndexFixing(ONIndex1M,I2146,TRUE,_xll.ohTrigger(RecalcTrigger,Trigger1M)),NA())</f>
        <v>1.6293612661648638E-2</v>
      </c>
      <c r="L2146" s="52">
        <f>IFERROR(_xll.qlIndexFixing(Index3M,H2146,TRUE,_xll.ohTrigger(RecalcTrigger,Trigger3M)),NA())</f>
        <v>1.6547430943083086E-2</v>
      </c>
      <c r="M2146" s="52">
        <f>IFERROR(_xll.qlIndexFixing(ONIndex3M,I2146,TRUE,_xll.ohTrigger(RecalcTrigger,Trigger3M)),NA())</f>
        <v>1.6513486878242389E-2</v>
      </c>
      <c r="N2146" s="52">
        <f>IFERROR(_xll.qlIndexFixing(Index6M,$H2146,TRUE,_xll.ohTrigger(RecalcTrigger,Trigger6M)),NA())</f>
        <v>1.6645536386680038E-2</v>
      </c>
      <c r="O2146" s="52">
        <f>IFERROR(_xll.qlIndexFixing(ONIndex6M,I2146,TRUE,_xll.ohTrigger(RecalcTrigger,Trigger6M)),NA())</f>
        <v>1.6594951546133885E-2</v>
      </c>
      <c r="P2146" s="52">
        <f>IFERROR(_xll.qlIndexFixing(Index1Y,$H2146,TRUE,_xll.ohTrigger(RecalcTrigger,Trigger1Y)),NA())</f>
        <v>1.6945283215361141E-2</v>
      </c>
      <c r="Q2146" s="52">
        <f>IFERROR(_xll.qlIndexFixing(ONIndex1Y,I2146,TRUE,_xll.ohTrigger(RecalcTrigger,Trigger1Y)),NA())</f>
        <v>1.6808453234542498E-2</v>
      </c>
    </row>
    <row r="2147" spans="2:17" x14ac:dyDescent="0.2">
      <c r="B2147" s="46" t="s">
        <v>42</v>
      </c>
      <c r="D2147" s="49">
        <f>_xll.qlCalendarAdvance(Calendar,$D2146,B2147,"f",FALSE)</f>
        <v>54428</v>
      </c>
      <c r="E2147" s="49">
        <f>_xll.qlInterestRateIndexValueDate(IndexON,D2147)</f>
        <v>54428</v>
      </c>
      <c r="F2147" s="52">
        <f>IFERROR(_xll.qlIndexFixing(IndexON,D2147,TRUE,_xll.ohTrigger(RecalcTrigger,TriggerON)),NA())</f>
        <v>1.6366599786712399E-2</v>
      </c>
      <c r="H2147" s="49">
        <f>_xll.qlCalendarAdvance(Calendar,$H2146,B2147,"f",FALSE)</f>
        <v>54428</v>
      </c>
      <c r="I2147" s="49">
        <f>_xll.qlInterestRateIndexValueDate(Index1M,$H2147)</f>
        <v>54430</v>
      </c>
      <c r="J2147" s="52">
        <f>IFERROR(_xll.qlIndexFixing(Index1M,$H2147,TRUE,_xll.ohTrigger(RecalcTrigger,Trigger1M)),NA())</f>
        <v>1.6304615105886822E-2</v>
      </c>
      <c r="K2147" s="52">
        <f>IFERROR(_xll.qlIndexFixing(ONIndex1M,I2147,TRUE,_xll.ohTrigger(RecalcTrigger,Trigger1M)),NA())</f>
        <v>1.6293489030623221E-2</v>
      </c>
      <c r="L2147" s="52">
        <f>IFERROR(_xll.qlIndexFixing(Index3M,H2147,TRUE,_xll.ohTrigger(RecalcTrigger,Trigger3M)),NA())</f>
        <v>1.6547418758616317E-2</v>
      </c>
      <c r="M2147" s="52">
        <f>IFERROR(_xll.qlIndexFixing(ONIndex3M,I2147,TRUE,_xll.ohTrigger(RecalcTrigger,Trigger3M)),NA())</f>
        <v>1.6513582693757911E-2</v>
      </c>
      <c r="N2147" s="52">
        <f>IFERROR(_xll.qlIndexFixing(Index6M,$H2147,TRUE,_xll.ohTrigger(RecalcTrigger,Trigger6M)),NA())</f>
        <v>1.6643854857220718E-2</v>
      </c>
      <c r="O2147" s="52">
        <f>IFERROR(_xll.qlIndexFixing(ONIndex6M,I2147,TRUE,_xll.ohTrigger(RecalcTrigger,Trigger6M)),NA())</f>
        <v>1.6593911713993492E-2</v>
      </c>
      <c r="P2147" s="52">
        <f>IFERROR(_xll.qlIndexFixing(Index1Y,$H2147,TRUE,_xll.ohTrigger(RecalcTrigger,Trigger1Y)),NA())</f>
        <v>1.6944903316153816E-2</v>
      </c>
      <c r="Q2147" s="52">
        <f>IFERROR(_xll.qlIndexFixing(ONIndex1Y,I2147,TRUE,_xll.ohTrigger(RecalcTrigger,Trigger1Y)),NA())</f>
        <v>1.6808400596808326E-2</v>
      </c>
    </row>
    <row r="2148" spans="2:17" x14ac:dyDescent="0.2">
      <c r="B2148" s="46" t="s">
        <v>42</v>
      </c>
      <c r="D2148" s="49">
        <f>_xll.qlCalendarAdvance(Calendar,$D2147,B2148,"f",FALSE)</f>
        <v>54435</v>
      </c>
      <c r="E2148" s="49">
        <f>_xll.qlInterestRateIndexValueDate(IndexON,D2148)</f>
        <v>54435</v>
      </c>
      <c r="F2148" s="52">
        <f>IFERROR(_xll.qlIndexFixing(IndexON,D2148,TRUE,_xll.ohTrigger(RecalcTrigger,TriggerON)),NA())</f>
        <v>1.6367165682282803E-2</v>
      </c>
      <c r="H2148" s="49">
        <f>_xll.qlCalendarAdvance(Calendar,$H2147,B2148,"f",FALSE)</f>
        <v>54435</v>
      </c>
      <c r="I2148" s="49">
        <f>_xll.qlInterestRateIndexValueDate(Index1M,$H2148)</f>
        <v>54437</v>
      </c>
      <c r="J2148" s="52">
        <f>IFERROR(_xll.qlIndexFixing(Index1M,$H2148,TRUE,_xll.ohTrigger(RecalcTrigger,Trigger1M)),NA())</f>
        <v>1.6304407178796276E-2</v>
      </c>
      <c r="K2148" s="52">
        <f>IFERROR(_xll.qlIndexFixing(ONIndex1M,I2148,TRUE,_xll.ohTrigger(RecalcTrigger,Trigger1M)),NA())</f>
        <v>1.6293321955149764E-2</v>
      </c>
      <c r="L2148" s="52">
        <f>IFERROR(_xll.qlIndexFixing(Index3M,H2148,TRUE,_xll.ohTrigger(RecalcTrigger,Trigger3M)),NA())</f>
        <v>1.6547384698067269E-2</v>
      </c>
      <c r="M2148" s="52">
        <f>IFERROR(_xll.qlIndexFixing(ONIndex3M,I2148,TRUE,_xll.ohTrigger(RecalcTrigger,Trigger3M)),NA())</f>
        <v>1.651367449816199E-2</v>
      </c>
      <c r="N2148" s="52">
        <f>IFERROR(_xll.qlIndexFixing(Index6M,$H2148,TRUE,_xll.ohTrigger(RecalcTrigger,Trigger6M)),NA())</f>
        <v>1.6642135468541552E-2</v>
      </c>
      <c r="O2148" s="52">
        <f>IFERROR(_xll.qlIndexFixing(ONIndex6M,I2148,TRUE,_xll.ohTrigger(RecalcTrigger,Trigger6M)),NA())</f>
        <v>1.6592664594785589E-2</v>
      </c>
      <c r="P2148" s="52">
        <f>IFERROR(_xll.qlIndexFixing(Index1Y,$H2148,TRUE,_xll.ohTrigger(RecalcTrigger,Trigger1Y)),NA())</f>
        <v>1.6944510655552355E-2</v>
      </c>
      <c r="Q2148" s="52">
        <f>IFERROR(_xll.qlIndexFixing(ONIndex1Y,I2148,TRUE,_xll.ohTrigger(RecalcTrigger,Trigger1Y)),NA())</f>
        <v>1.6808328182014165E-2</v>
      </c>
    </row>
    <row r="2149" spans="2:17" x14ac:dyDescent="0.2">
      <c r="B2149" s="46" t="s">
        <v>42</v>
      </c>
      <c r="D2149" s="49">
        <f>_xll.qlCalendarAdvance(Calendar,$D2148,B2149,"f",FALSE)</f>
        <v>54442</v>
      </c>
      <c r="E2149" s="49">
        <f>_xll.qlInterestRateIndexValueDate(IndexON,D2149)</f>
        <v>54442</v>
      </c>
      <c r="F2149" s="52">
        <f>IFERROR(_xll.qlIndexFixing(IndexON,D2149,TRUE,_xll.ohTrigger(RecalcTrigger,TriggerON)),NA())</f>
        <v>1.6367705801432209E-2</v>
      </c>
      <c r="H2149" s="49">
        <f>_xll.qlCalendarAdvance(Calendar,$H2148,B2149,"f",FALSE)</f>
        <v>54442</v>
      </c>
      <c r="I2149" s="49">
        <f>_xll.qlInterestRateIndexValueDate(Index1M,$H2149)</f>
        <v>54444</v>
      </c>
      <c r="J2149" s="52">
        <f>IFERROR(_xll.qlIndexFixing(Index1M,$H2149,TRUE,_xll.ohTrigger(RecalcTrigger,Trigger1M)),NA())</f>
        <v>1.6304174487669909E-2</v>
      </c>
      <c r="K2149" s="52">
        <f>IFERROR(_xll.qlIndexFixing(ONIndex1M,I2149,TRUE,_xll.ohTrigger(RecalcTrigger,Trigger1M)),NA())</f>
        <v>1.6293130234590336E-2</v>
      </c>
      <c r="L2149" s="52">
        <f>IFERROR(_xll.qlIndexFixing(Index3M,H2149,TRUE,_xll.ohTrigger(RecalcTrigger,Trigger3M)),NA())</f>
        <v>1.6547328714255904E-2</v>
      </c>
      <c r="M2149" s="52">
        <f>IFERROR(_xll.qlIndexFixing(ONIndex3M,I2149,TRUE,_xll.ohTrigger(RecalcTrigger,Trigger3M)),NA())</f>
        <v>1.6513744740453973E-2</v>
      </c>
      <c r="N2149" s="52">
        <f>IFERROR(_xll.qlIndexFixing(Index6M,$H2149,TRUE,_xll.ohTrigger(RecalcTrigger,Trigger6M)),NA())</f>
        <v>1.6640378142291065E-2</v>
      </c>
      <c r="O2149" s="52">
        <f>IFERROR(_xll.qlIndexFixing(ONIndex6M,I2149,TRUE,_xll.ohTrigger(RecalcTrigger,Trigger6M)),NA())</f>
        <v>1.6591380805310862E-2</v>
      </c>
      <c r="P2149" s="52">
        <f>IFERROR(_xll.qlIndexFixing(Index1Y,$H2149,TRUE,_xll.ohTrigger(RecalcTrigger,Trigger1Y)),NA())</f>
        <v>1.6944105205682514E-2</v>
      </c>
      <c r="Q2149" s="52">
        <f>IFERROR(_xll.qlIndexFixing(ONIndex1Y,I2149,TRUE,_xll.ohTrigger(RecalcTrigger,Trigger1Y)),NA())</f>
        <v>1.6808243890400476E-2</v>
      </c>
    </row>
    <row r="2150" spans="2:17" x14ac:dyDescent="0.2">
      <c r="B2150" s="46" t="s">
        <v>42</v>
      </c>
      <c r="D2150" s="49">
        <f>_xll.qlCalendarAdvance(Calendar,$D2149,B2150,"f",FALSE)</f>
        <v>54449</v>
      </c>
      <c r="E2150" s="49">
        <f>_xll.qlInterestRateIndexValueDate(IndexON,D2150)</f>
        <v>54449</v>
      </c>
      <c r="F2150" s="52">
        <f>IFERROR(_xll.qlIndexFixing(IndexON,D2150,TRUE,_xll.ohTrigger(RecalcTrigger,TriggerON)),NA())</f>
        <v>1.6368220088684993E-2</v>
      </c>
      <c r="H2150" s="49">
        <f>_xll.qlCalendarAdvance(Calendar,$H2149,B2150,"f",FALSE)</f>
        <v>54449</v>
      </c>
      <c r="I2150" s="49">
        <f>_xll.qlInterestRateIndexValueDate(Index1M,$H2150)</f>
        <v>54451</v>
      </c>
      <c r="J2150" s="52">
        <f>IFERROR(_xll.qlIndexFixing(Index1M,$H2150,TRUE,_xll.ohTrigger(RecalcTrigger,Trigger1M)),NA())</f>
        <v>1.6302871123290121E-2</v>
      </c>
      <c r="K2150" s="52">
        <f>IFERROR(_xll.qlIndexFixing(ONIndex1M,I2150,TRUE,_xll.ohTrigger(RecalcTrigger,Trigger1M)),NA())</f>
        <v>1.6292913817466115E-2</v>
      </c>
      <c r="L2150" s="52">
        <f>IFERROR(_xll.qlIndexFixing(Index3M,H2150,TRUE,_xll.ohTrigger(RecalcTrigger,Trigger3M)),NA())</f>
        <v>1.6547250760001297E-2</v>
      </c>
      <c r="M2150" s="52">
        <f>IFERROR(_xll.qlIndexFixing(ONIndex3M,I2150,TRUE,_xll.ohTrigger(RecalcTrigger,Trigger3M)),NA())</f>
        <v>1.6513793373631458E-2</v>
      </c>
      <c r="N2150" s="52">
        <f>IFERROR(_xll.qlIndexFixing(Index6M,$H2150,TRUE,_xll.ohTrigger(RecalcTrigger,Trigger6M)),NA())</f>
        <v>1.6638582800118679E-2</v>
      </c>
      <c r="O2150" s="52">
        <f>IFERROR(_xll.qlIndexFixing(ONIndex6M,I2150,TRUE,_xll.ohTrigger(RecalcTrigger,Trigger6M)),NA())</f>
        <v>1.6590060267871465E-2</v>
      </c>
      <c r="P2150" s="52">
        <f>IFERROR(_xll.qlIndexFixing(Index1Y,$H2150,TRUE,_xll.ohTrigger(RecalcTrigger,Trigger1Y)),NA())</f>
        <v>1.6943686938671789E-2</v>
      </c>
      <c r="Q2150" s="52">
        <f>IFERROR(_xll.qlIndexFixing(ONIndex1Y,I2150,TRUE,_xll.ohTrigger(RecalcTrigger,Trigger1Y)),NA())</f>
        <v>1.6808147694549191E-2</v>
      </c>
    </row>
    <row r="2151" spans="2:17" x14ac:dyDescent="0.2">
      <c r="B2151" s="46" t="s">
        <v>42</v>
      </c>
      <c r="D2151" s="49">
        <f>_xll.qlCalendarAdvance(Calendar,$D2150,B2151,"f",FALSE)</f>
        <v>54456</v>
      </c>
      <c r="E2151" s="49">
        <f>_xll.qlInterestRateIndexValueDate(IndexON,D2151)</f>
        <v>54456</v>
      </c>
      <c r="F2151" s="52">
        <f>IFERROR(_xll.qlIndexFixing(IndexON,D2151,TRUE,_xll.ohTrigger(RecalcTrigger,TriggerON)),NA())</f>
        <v>1.6368708488485595E-2</v>
      </c>
      <c r="H2151" s="49">
        <f>_xll.qlCalendarAdvance(Calendar,$H2150,B2151,"f",FALSE)</f>
        <v>54456</v>
      </c>
      <c r="I2151" s="49">
        <f>_xll.qlInterestRateIndexValueDate(Index1M,$H2151)</f>
        <v>54458</v>
      </c>
      <c r="J2151" s="52">
        <f>IFERROR(_xll.qlIndexFixing(Index1M,$H2151,TRUE,_xll.ohTrigger(RecalcTrigger,Trigger1M)),NA())</f>
        <v>1.6302246980805433E-2</v>
      </c>
      <c r="K2151" s="52">
        <f>IFERROR(_xll.qlIndexFixing(ONIndex1M,I2151,TRUE,_xll.ohTrigger(RecalcTrigger,Trigger1M)),NA())</f>
        <v>1.6292672652777895E-2</v>
      </c>
      <c r="L2151" s="52">
        <f>IFERROR(_xll.qlIndexFixing(Index3M,H2151,TRUE,_xll.ohTrigger(RecalcTrigger,Trigger3M)),NA())</f>
        <v>1.6546782257583183E-2</v>
      </c>
      <c r="M2151" s="52">
        <f>IFERROR(_xll.qlIndexFixing(ONIndex3M,I2151,TRUE,_xll.ohTrigger(RecalcTrigger,Trigger3M)),NA())</f>
        <v>1.6513820350851915E-2</v>
      </c>
      <c r="N2151" s="52">
        <f>IFERROR(_xll.qlIndexFixing(Index6M,$H2151,TRUE,_xll.ohTrigger(RecalcTrigger,Trigger6M)),NA())</f>
        <v>1.6636749363675127E-2</v>
      </c>
      <c r="O2151" s="52">
        <f>IFERROR(_xll.qlIndexFixing(ONIndex6M,I2151,TRUE,_xll.ohTrigger(RecalcTrigger,Trigger6M)),NA())</f>
        <v>1.6588702904769548E-2</v>
      </c>
      <c r="P2151" s="52">
        <f>IFERROR(_xll.qlIndexFixing(Index1Y,$H2151,TRUE,_xll.ohTrigger(RecalcTrigger,Trigger1Y)),NA())</f>
        <v>1.6943255826647026E-2</v>
      </c>
      <c r="Q2151" s="52">
        <f>IFERROR(_xll.qlIndexFixing(ONIndex1Y,I2151,TRUE,_xll.ohTrigger(RecalcTrigger,Trigger1Y)),NA())</f>
        <v>1.6808039567122179E-2</v>
      </c>
    </row>
    <row r="2152" spans="2:17" x14ac:dyDescent="0.2">
      <c r="B2152" s="46" t="s">
        <v>42</v>
      </c>
      <c r="D2152" s="49">
        <f>_xll.qlCalendarAdvance(Calendar,$D2151,B2152,"f",FALSE)</f>
        <v>54463</v>
      </c>
      <c r="E2152" s="49">
        <f>_xll.qlInterestRateIndexValueDate(IndexON,D2152)</f>
        <v>54463</v>
      </c>
      <c r="F2152" s="52">
        <f>IFERROR(_xll.qlIndexFixing(IndexON,D2152,TRUE,_xll.ohTrigger(RecalcTrigger,TriggerON)),NA())</f>
        <v>1.6369170945518263E-2</v>
      </c>
      <c r="H2152" s="49">
        <f>_xll.qlCalendarAdvance(Calendar,$H2151,B2152,"f",FALSE)</f>
        <v>54463</v>
      </c>
      <c r="I2152" s="49">
        <f>_xll.qlInterestRateIndexValueDate(Index1M,$H2152)</f>
        <v>54465</v>
      </c>
      <c r="J2152" s="52">
        <f>IFERROR(_xll.qlIndexFixing(Index1M,$H2152,TRUE,_xll.ohTrigger(RecalcTrigger,Trigger1M)),NA())</f>
        <v>1.630194687907625E-2</v>
      </c>
      <c r="K2152" s="52">
        <f>IFERROR(_xll.qlIndexFixing(ONIndex1M,I2152,TRUE,_xll.ohTrigger(RecalcTrigger,Trigger1M)),NA())</f>
        <v>1.6292406689286665E-2</v>
      </c>
      <c r="L2152" s="52">
        <f>IFERROR(_xll.qlIndexFixing(Index3M,H2152,TRUE,_xll.ohTrigger(RecalcTrigger,Trigger3M)),NA())</f>
        <v>1.6546661811229168E-2</v>
      </c>
      <c r="M2152" s="52">
        <f>IFERROR(_xll.qlIndexFixing(ONIndex3M,I2152,TRUE,_xll.ohTrigger(RecalcTrigger,Trigger3M)),NA())</f>
        <v>1.6513825625112943E-2</v>
      </c>
      <c r="N2152" s="52">
        <f>IFERROR(_xll.qlIndexFixing(Index6M,$H2152,TRUE,_xll.ohTrigger(RecalcTrigger,Trigger6M)),NA())</f>
        <v>1.6634877754614689E-2</v>
      </c>
      <c r="O2152" s="52">
        <f>IFERROR(_xll.qlIndexFixing(ONIndex6M,I2152,TRUE,_xll.ohTrigger(RecalcTrigger,Trigger6M)),NA())</f>
        <v>1.6587308638067455E-2</v>
      </c>
      <c r="P2152" s="52">
        <f>IFERROR(_xll.qlIndexFixing(Index1Y,$H2152,TRUE,_xll.ohTrigger(RecalcTrigger,Trigger1Y)),NA())</f>
        <v>1.6942811841736162E-2</v>
      </c>
      <c r="Q2152" s="52">
        <f>IFERROR(_xll.qlIndexFixing(ONIndex1Y,I2152,TRUE,_xll.ohTrigger(RecalcTrigger,Trigger1Y)),NA())</f>
        <v>1.6807919480781308E-2</v>
      </c>
    </row>
    <row r="2153" spans="2:17" x14ac:dyDescent="0.2">
      <c r="B2153" s="46" t="s">
        <v>42</v>
      </c>
      <c r="D2153" s="49">
        <f>_xll.qlCalendarAdvance(Calendar,$D2152,B2153,"f",FALSE)</f>
        <v>54470</v>
      </c>
      <c r="E2153" s="49">
        <f>_xll.qlInterestRateIndexValueDate(IndexON,D2153)</f>
        <v>54470</v>
      </c>
      <c r="F2153" s="52">
        <f>IFERROR(_xll.qlIndexFixing(IndexON,D2153,TRUE,_xll.ohTrigger(RecalcTrigger,TriggerON)),NA())</f>
        <v>1.6369607404227438E-2</v>
      </c>
      <c r="H2153" s="49">
        <f>_xll.qlCalendarAdvance(Calendar,$H2152,B2153,"f",FALSE)</f>
        <v>54470</v>
      </c>
      <c r="I2153" s="49">
        <f>_xll.qlInterestRateIndexValueDate(Index1M,$H2153)</f>
        <v>54472</v>
      </c>
      <c r="J2153" s="52">
        <f>IFERROR(_xll.qlIndexFixing(Index1M,$H2153,TRUE,_xll.ohTrigger(RecalcTrigger,Trigger1M)),NA())</f>
        <v>1.6301621827168003E-2</v>
      </c>
      <c r="K2153" s="52">
        <f>IFERROR(_xll.qlIndexFixing(ONIndex1M,I2153,TRUE,_xll.ohTrigger(RecalcTrigger,Trigger1M)),NA())</f>
        <v>1.6292115875673474E-2</v>
      </c>
      <c r="L2153" s="52">
        <f>IFERROR(_xll.qlIndexFixing(Index3M,H2153,TRUE,_xll.ohTrigger(RecalcTrigger,Trigger3M)),NA())</f>
        <v>1.6546519257278503E-2</v>
      </c>
      <c r="M2153" s="52">
        <f>IFERROR(_xll.qlIndexFixing(ONIndex3M,I2153,TRUE,_xll.ohTrigger(RecalcTrigger,Trigger3M)),NA())</f>
        <v>1.6513809149252268E-2</v>
      </c>
      <c r="N2153" s="52">
        <f>IFERROR(_xll.qlIndexFixing(Index6M,$H2153,TRUE,_xll.ohTrigger(RecalcTrigger,Trigger6M)),NA())</f>
        <v>1.6632967894595164E-2</v>
      </c>
      <c r="O2153" s="52">
        <f>IFERROR(_xll.qlIndexFixing(ONIndex6M,I2153,TRUE,_xll.ohTrigger(RecalcTrigger,Trigger6M)),NA())</f>
        <v>1.6585877390067338E-2</v>
      </c>
      <c r="P2153" s="52">
        <f>IFERROR(_xll.qlIndexFixing(Index1Y,$H2153,TRUE,_xll.ohTrigger(RecalcTrigger,Trigger1Y)),NA())</f>
        <v>1.6942354956068013E-2</v>
      </c>
      <c r="Q2153" s="52">
        <f>IFERROR(_xll.qlIndexFixing(ONIndex1Y,I2153,TRUE,_xll.ohTrigger(RecalcTrigger,Trigger1Y)),NA())</f>
        <v>1.6807787407868702E-2</v>
      </c>
    </row>
    <row r="2154" spans="2:17" x14ac:dyDescent="0.2">
      <c r="B2154" s="46" t="s">
        <v>42</v>
      </c>
      <c r="D2154" s="49">
        <f>_xll.qlCalendarAdvance(Calendar,$D2153,B2154,"f",FALSE)</f>
        <v>54477</v>
      </c>
      <c r="E2154" s="49">
        <f>_xll.qlInterestRateIndexValueDate(IndexON,D2154)</f>
        <v>54477</v>
      </c>
      <c r="F2154" s="52">
        <f>IFERROR(_xll.qlIndexFixing(IndexON,D2154,TRUE,_xll.ohTrigger(RecalcTrigger,TriggerON)),NA())</f>
        <v>1.6370017809297366E-2</v>
      </c>
      <c r="H2154" s="49">
        <f>_xll.qlCalendarAdvance(Calendar,$H2153,B2154,"f",FALSE)</f>
        <v>54477</v>
      </c>
      <c r="I2154" s="49">
        <f>_xll.qlInterestRateIndexValueDate(Index1M,$H2154)</f>
        <v>54479</v>
      </c>
      <c r="J2154" s="52">
        <f>IFERROR(_xll.qlIndexFixing(Index1M,$H2154,TRUE,_xll.ohTrigger(RecalcTrigger,Trigger1M)),NA())</f>
        <v>1.6301271773767452E-2</v>
      </c>
      <c r="K2154" s="52">
        <f>IFERROR(_xll.qlIndexFixing(ONIndex1M,I2154,TRUE,_xll.ohTrigger(RecalcTrigger,Trigger1M)),NA())</f>
        <v>1.6291800160619374E-2</v>
      </c>
      <c r="L2154" s="52">
        <f>IFERROR(_xll.qlIndexFixing(Index3M,H2154,TRUE,_xll.ohTrigger(RecalcTrigger,Trigger3M)),NA())</f>
        <v>1.6546354548550947E-2</v>
      </c>
      <c r="M2154" s="52">
        <f>IFERROR(_xll.qlIndexFixing(ONIndex3M,I2154,TRUE,_xll.ohTrigger(RecalcTrigger,Trigger3M)),NA())</f>
        <v>1.6513770876267486E-2</v>
      </c>
      <c r="N2154" s="52">
        <f>IFERROR(_xll.qlIndexFixing(Index6M,$H2154,TRUE,_xll.ohTrigger(RecalcTrigger,Trigger6M)),NA())</f>
        <v>1.6631019705273916E-2</v>
      </c>
      <c r="O2154" s="52">
        <f>IFERROR(_xll.qlIndexFixing(ONIndex6M,I2154,TRUE,_xll.ohTrigger(RecalcTrigger,Trigger6M)),NA())</f>
        <v>1.6584409082911478E-2</v>
      </c>
      <c r="P2154" s="52">
        <f>IFERROR(_xll.qlIndexFixing(Index1Y,$H2154,TRUE,_xll.ohTrigger(RecalcTrigger,Trigger1Y)),NA())</f>
        <v>1.6941885141771178E-2</v>
      </c>
      <c r="Q2154" s="52">
        <f>IFERROR(_xll.qlIndexFixing(ONIndex1Y,I2154,TRUE,_xll.ohTrigger(RecalcTrigger,Trigger1Y)),NA())</f>
        <v>1.6807643321046228E-2</v>
      </c>
    </row>
    <row r="2155" spans="2:17" x14ac:dyDescent="0.2">
      <c r="B2155" s="46" t="s">
        <v>42</v>
      </c>
      <c r="D2155" s="49">
        <f>_xll.qlCalendarAdvance(Calendar,$D2154,B2155,"f",FALSE)</f>
        <v>54484</v>
      </c>
      <c r="E2155" s="49">
        <f>_xll.qlInterestRateIndexValueDate(IndexON,D2155)</f>
        <v>54484</v>
      </c>
      <c r="F2155" s="52">
        <f>IFERROR(_xll.qlIndexFixing(IndexON,D2155,TRUE,_xll.ohTrigger(RecalcTrigger,TriggerON)),NA())</f>
        <v>1.6370402105412296E-2</v>
      </c>
      <c r="H2155" s="49">
        <f>_xll.qlCalendarAdvance(Calendar,$H2154,B2155,"f",FALSE)</f>
        <v>54484</v>
      </c>
      <c r="I2155" s="49">
        <f>_xll.qlInterestRateIndexValueDate(Index1M,$H2155)</f>
        <v>54486</v>
      </c>
      <c r="J2155" s="52">
        <f>IFERROR(_xll.qlIndexFixing(Index1M,$H2155,TRUE,_xll.ohTrigger(RecalcTrigger,Trigger1M)),NA())</f>
        <v>1.6302255421701273E-2</v>
      </c>
      <c r="K2155" s="52">
        <f>IFERROR(_xll.qlIndexFixing(ONIndex1M,I2155,TRUE,_xll.ohTrigger(RecalcTrigger,Trigger1M)),NA())</f>
        <v>1.6291459492885352E-2</v>
      </c>
      <c r="L2155" s="52">
        <f>IFERROR(_xll.qlIndexFixing(Index3M,H2155,TRUE,_xll.ohTrigger(RecalcTrigger,Trigger3M)),NA())</f>
        <v>1.6547253639298352E-2</v>
      </c>
      <c r="M2155" s="52">
        <f>IFERROR(_xll.qlIndexFixing(ONIndex3M,I2155,TRUE,_xll.ohTrigger(RecalcTrigger,Trigger3M)),NA())</f>
        <v>1.6513710759316069E-2</v>
      </c>
      <c r="N2155" s="52">
        <f>IFERROR(_xll.qlIndexFixing(Index6M,$H2155,TRUE,_xll.ohTrigger(RecalcTrigger,Trigger6M)),NA())</f>
        <v>1.6630169136167352E-2</v>
      </c>
      <c r="O2155" s="52">
        <f>IFERROR(_xll.qlIndexFixing(ONIndex6M,I2155,TRUE,_xll.ohTrigger(RecalcTrigger,Trigger6M)),NA())</f>
        <v>1.6582903638981961E-2</v>
      </c>
      <c r="P2155" s="52">
        <f>IFERROR(_xll.qlIndexFixing(Index1Y,$H2155,TRUE,_xll.ohTrigger(RecalcTrigger,Trigger1Y)),NA())</f>
        <v>1.6941402370975345E-2</v>
      </c>
      <c r="Q2155" s="52">
        <f>IFERROR(_xll.qlIndexFixing(ONIndex1Y,I2155,TRUE,_xll.ohTrigger(RecalcTrigger,Trigger1Y)),NA())</f>
        <v>1.6807487192975756E-2</v>
      </c>
    </row>
    <row r="2156" spans="2:17" x14ac:dyDescent="0.2">
      <c r="B2156" s="46" t="s">
        <v>42</v>
      </c>
      <c r="D2156" s="49">
        <f>_xll.qlCalendarAdvance(Calendar,$D2155,B2156,"f",FALSE)</f>
        <v>54491</v>
      </c>
      <c r="E2156" s="49">
        <f>_xll.qlInterestRateIndexValueDate(IndexON,D2156)</f>
        <v>54491</v>
      </c>
      <c r="F2156" s="52">
        <f>IFERROR(_xll.qlIndexFixing(IndexON,D2156,TRUE,_xll.ohTrigger(RecalcTrigger,TriggerON)),NA())</f>
        <v>1.6370760236856796E-2</v>
      </c>
      <c r="H2156" s="49">
        <f>_xll.qlCalendarAdvance(Calendar,$H2155,B2156,"f",FALSE)</f>
        <v>54491</v>
      </c>
      <c r="I2156" s="49">
        <f>_xll.qlInterestRateIndexValueDate(Index1M,$H2156)</f>
        <v>54493</v>
      </c>
      <c r="J2156" s="52">
        <f>IFERROR(_xll.qlIndexFixing(Index1M,$H2156,TRUE,_xll.ohTrigger(RecalcTrigger,Trigger1M)),NA())</f>
        <v>1.6301847945093817E-2</v>
      </c>
      <c r="K2156" s="52">
        <f>IFERROR(_xll.qlIndexFixing(ONIndex1M,I2156,TRUE,_xll.ohTrigger(RecalcTrigger,Trigger1M)),NA())</f>
        <v>1.629109382131233E-2</v>
      </c>
      <c r="L2156" s="52">
        <f>IFERROR(_xll.qlIndexFixing(Index3M,H2156,TRUE,_xll.ohTrigger(RecalcTrigger,Trigger3M)),NA())</f>
        <v>1.6547039654453723E-2</v>
      </c>
      <c r="M2156" s="52">
        <f>IFERROR(_xll.qlIndexFixing(ONIndex3M,I2156,TRUE,_xll.ohTrigger(RecalcTrigger,Trigger3M)),NA())</f>
        <v>1.6513628751395615E-2</v>
      </c>
      <c r="N2156" s="52">
        <f>IFERROR(_xll.qlIndexFixing(Index6M,$H2156,TRUE,_xll.ohTrigger(RecalcTrigger,Trigger6M)),NA())</f>
        <v>1.6628129697941741E-2</v>
      </c>
      <c r="O2156" s="52">
        <f>IFERROR(_xll.qlIndexFixing(ONIndex6M,I2156,TRUE,_xll.ohTrigger(RecalcTrigger,Trigger6M)),NA())</f>
        <v>1.6581360980181259E-2</v>
      </c>
      <c r="P2156" s="52">
        <f>IFERROR(_xll.qlIndexFixing(Index1Y,$H2156,TRUE,_xll.ohTrigger(RecalcTrigger,Trigger1Y)),NA())</f>
        <v>1.6940906615810426E-2</v>
      </c>
      <c r="Q2156" s="52">
        <f>IFERROR(_xll.qlIndexFixing(ONIndex1Y,I2156,TRUE,_xll.ohTrigger(RecalcTrigger,Trigger1Y)),NA())</f>
        <v>1.6807318996239218E-2</v>
      </c>
    </row>
    <row r="2157" spans="2:17" x14ac:dyDescent="0.2">
      <c r="B2157" s="46" t="s">
        <v>42</v>
      </c>
      <c r="D2157" s="49">
        <f>_xll.qlCalendarAdvance(Calendar,$D2156,B2157,"f",FALSE)</f>
        <v>54498</v>
      </c>
      <c r="E2157" s="49">
        <f>_xll.qlInterestRateIndexValueDate(IndexON,D2157)</f>
        <v>54498</v>
      </c>
      <c r="F2157" s="52">
        <f>IFERROR(_xll.qlIndexFixing(IndexON,D2157,TRUE,_xll.ohTrigger(RecalcTrigger,TriggerON)),NA())</f>
        <v>1.637109214839505E-2</v>
      </c>
      <c r="H2157" s="49">
        <f>_xll.qlCalendarAdvance(Calendar,$H2156,B2157,"f",FALSE)</f>
        <v>54498</v>
      </c>
      <c r="I2157" s="49">
        <f>_xll.qlInterestRateIndexValueDate(Index1M,$H2157)</f>
        <v>54500</v>
      </c>
      <c r="J2157" s="52">
        <f>IFERROR(_xll.qlIndexFixing(Index1M,$H2157,TRUE,_xll.ohTrigger(RecalcTrigger,Trigger1M)),NA())</f>
        <v>1.6301750934882137E-2</v>
      </c>
      <c r="K2157" s="52">
        <f>IFERROR(_xll.qlIndexFixing(ONIndex1M,I2157,TRUE,_xll.ohTrigger(RecalcTrigger,Trigger1M)),NA())</f>
        <v>1.6290703094341552E-2</v>
      </c>
      <c r="L2157" s="52">
        <f>IFERROR(_xll.qlIndexFixing(Index3M,H2157,TRUE,_xll.ohTrigger(RecalcTrigger,Trigger3M)),NA())</f>
        <v>1.6546803360125272E-2</v>
      </c>
      <c r="M2157" s="52">
        <f>IFERROR(_xll.qlIndexFixing(ONIndex3M,I2157,TRUE,_xll.ohTrigger(RecalcTrigger,Trigger3M)),NA())</f>
        <v>1.6513524805423785E-2</v>
      </c>
      <c r="N2157" s="52">
        <f>IFERROR(_xll.qlIndexFixing(Index6M,$H2157,TRUE,_xll.ohTrigger(RecalcTrigger,Trigger6M)),NA())</f>
        <v>1.6626051658615752E-2</v>
      </c>
      <c r="O2157" s="52">
        <f>IFERROR(_xll.qlIndexFixing(ONIndex6M,I2157,TRUE,_xll.ohTrigger(RecalcTrigger,Trigger6M)),NA())</f>
        <v>1.6579781028651652E-2</v>
      </c>
      <c r="P2157" s="52">
        <f>IFERROR(_xll.qlIndexFixing(Index1Y,$H2157,TRUE,_xll.ohTrigger(RecalcTrigger,Trigger1Y)),NA())</f>
        <v>1.6940397848407424E-2</v>
      </c>
      <c r="Q2157" s="52">
        <f>IFERROR(_xll.qlIndexFixing(ONIndex1Y,I2157,TRUE,_xll.ohTrigger(RecalcTrigger,Trigger1Y)),NA())</f>
        <v>1.6807138703338609E-2</v>
      </c>
    </row>
    <row r="2158" spans="2:17" x14ac:dyDescent="0.2">
      <c r="B2158" s="46" t="s">
        <v>42</v>
      </c>
      <c r="D2158" s="49">
        <f>_xll.qlCalendarAdvance(Calendar,$D2157,B2158,"f",FALSE)</f>
        <v>54505</v>
      </c>
      <c r="E2158" s="49">
        <f>_xll.qlInterestRateIndexValueDate(IndexON,D2158)</f>
        <v>54505</v>
      </c>
      <c r="F2158" s="52">
        <f>IFERROR(_xll.qlIndexFixing(IndexON,D2158,TRUE,_xll.ohTrigger(RecalcTrigger,TriggerON)),NA())</f>
        <v>1.6371397784551434E-2</v>
      </c>
      <c r="H2158" s="49">
        <f>_xll.qlCalendarAdvance(Calendar,$H2157,B2158,"f",FALSE)</f>
        <v>54505</v>
      </c>
      <c r="I2158" s="49">
        <f>_xll.qlInterestRateIndexValueDate(Index1M,$H2158)</f>
        <v>54507</v>
      </c>
      <c r="J2158" s="52">
        <f>IFERROR(_xll.qlIndexFixing(Index1M,$H2158,TRUE,_xll.ohTrigger(RecalcTrigger,Trigger1M)),NA())</f>
        <v>1.6300957416542916E-2</v>
      </c>
      <c r="K2158" s="52">
        <f>IFERROR(_xll.qlIndexFixing(ONIndex1M,I2158,TRUE,_xll.ohTrigger(RecalcTrigger,Trigger1M)),NA())</f>
        <v>1.6290287261053749E-2</v>
      </c>
      <c r="L2158" s="52">
        <f>IFERROR(_xll.qlIndexFixing(Index3M,H2158,TRUE,_xll.ohTrigger(RecalcTrigger,Trigger3M)),NA())</f>
        <v>1.6546544709133342E-2</v>
      </c>
      <c r="M2158" s="52">
        <f>IFERROR(_xll.qlIndexFixing(ONIndex3M,I2158,TRUE,_xll.ohTrigger(RecalcTrigger,Trigger3M)),NA())</f>
        <v>1.6513398874478113E-2</v>
      </c>
      <c r="N2158" s="52">
        <f>IFERROR(_xll.qlIndexFixing(Index6M,$H2158,TRUE,_xll.ohTrigger(RecalcTrigger,Trigger6M)),NA())</f>
        <v>1.6623934939844306E-2</v>
      </c>
      <c r="O2158" s="52">
        <f>IFERROR(_xll.qlIndexFixing(ONIndex6M,I2158,TRUE,_xll.ohTrigger(RecalcTrigger,Trigger6M)),NA())</f>
        <v>1.6578163707015037E-2</v>
      </c>
      <c r="P2158" s="52">
        <f>IFERROR(_xll.qlIndexFixing(Index1Y,$H2158,TRUE,_xll.ohTrigger(RecalcTrigger,Trigger1Y)),NA())</f>
        <v>1.6939876040897344E-2</v>
      </c>
      <c r="Q2158" s="52">
        <f>IFERROR(_xll.qlIndexFixing(ONIndex1Y,I2158,TRUE,_xll.ohTrigger(RecalcTrigger,Trigger1Y)),NA())</f>
        <v>1.6806946286775926E-2</v>
      </c>
    </row>
    <row r="2159" spans="2:17" x14ac:dyDescent="0.2">
      <c r="B2159" s="46" t="s">
        <v>42</v>
      </c>
      <c r="D2159" s="49">
        <f>_xll.qlCalendarAdvance(Calendar,$D2158,B2159,"f",FALSE)</f>
        <v>54512</v>
      </c>
      <c r="E2159" s="49">
        <f>_xll.qlInterestRateIndexValueDate(IndexON,D2159)</f>
        <v>54512</v>
      </c>
      <c r="F2159" s="52">
        <f>IFERROR(_xll.qlIndexFixing(IndexON,D2159,TRUE,_xll.ohTrigger(RecalcTrigger,TriggerON)),NA())</f>
        <v>1.6371677090090131E-2</v>
      </c>
      <c r="H2159" s="49">
        <f>_xll.qlCalendarAdvance(Calendar,$H2158,B2159,"f",FALSE)</f>
        <v>54512</v>
      </c>
      <c r="I2159" s="49">
        <f>_xll.qlInterestRateIndexValueDate(Index1M,$H2159)</f>
        <v>54514</v>
      </c>
      <c r="J2159" s="52">
        <f>IFERROR(_xll.qlIndexFixing(Index1M,$H2159,TRUE,_xll.ohTrigger(RecalcTrigger,Trigger1M)),NA())</f>
        <v>1.6300474261941589E-2</v>
      </c>
      <c r="K2159" s="52">
        <f>IFERROR(_xll.qlIndexFixing(ONIndex1M,I2159,TRUE,_xll.ohTrigger(RecalcTrigger,Trigger1M)),NA())</f>
        <v>1.6289846270129971E-2</v>
      </c>
      <c r="L2159" s="52">
        <f>IFERROR(_xll.qlIndexFixing(Index3M,H2159,TRUE,_xll.ohTrigger(RecalcTrigger,Trigger3M)),NA())</f>
        <v>1.6545908257891945E-2</v>
      </c>
      <c r="M2159" s="52">
        <f>IFERROR(_xll.qlIndexFixing(ONIndex3M,I2159,TRUE,_xll.ohTrigger(RecalcTrigger,Trigger3M)),NA())</f>
        <v>1.6513250911716071E-2</v>
      </c>
      <c r="N2159" s="52">
        <f>IFERROR(_xll.qlIndexFixing(Index6M,$H2159,TRUE,_xll.ohTrigger(RecalcTrigger,Trigger6M)),NA())</f>
        <v>1.6621133245244689E-2</v>
      </c>
      <c r="O2159" s="52">
        <f>IFERROR(_xll.qlIndexFixing(ONIndex6M,I2159,TRUE,_xll.ohTrigger(RecalcTrigger,Trigger6M)),NA())</f>
        <v>1.6576508937173884E-2</v>
      </c>
      <c r="P2159" s="52">
        <f>IFERROR(_xll.qlIndexFixing(Index1Y,$H2159,TRUE,_xll.ohTrigger(RecalcTrigger,Trigger1Y)),NA())</f>
        <v>1.6939341165412073E-2</v>
      </c>
      <c r="Q2159" s="52">
        <f>IFERROR(_xll.qlIndexFixing(ONIndex1Y,I2159,TRUE,_xll.ohTrigger(RecalcTrigger,Trigger1Y)),NA())</f>
        <v>1.6806741719372909E-2</v>
      </c>
    </row>
    <row r="2160" spans="2:17" x14ac:dyDescent="0.2">
      <c r="B2160" s="46" t="s">
        <v>42</v>
      </c>
      <c r="D2160" s="49">
        <f>_xll.qlCalendarAdvance(Calendar,$D2159,B2160,"f",FALSE)</f>
        <v>54519</v>
      </c>
      <c r="E2160" s="49">
        <f>_xll.qlInterestRateIndexValueDate(IndexON,D2160)</f>
        <v>54519</v>
      </c>
      <c r="F2160" s="52">
        <f>IFERROR(_xll.qlIndexFixing(IndexON,D2160,TRUE,_xll.ohTrigger(RecalcTrigger,TriggerON)),NA())</f>
        <v>1.6371930009215774E-2</v>
      </c>
      <c r="H2160" s="49">
        <f>_xll.qlCalendarAdvance(Calendar,$H2159,B2160,"f",FALSE)</f>
        <v>54519</v>
      </c>
      <c r="I2160" s="49">
        <f>_xll.qlInterestRateIndexValueDate(Index1M,$H2160)</f>
        <v>54521</v>
      </c>
      <c r="J2160" s="52">
        <f>IFERROR(_xll.qlIndexFixing(Index1M,$H2160,TRUE,_xll.ohTrigger(RecalcTrigger,Trigger1M)),NA())</f>
        <v>1.6299965778683589E-2</v>
      </c>
      <c r="K2160" s="52">
        <f>IFERROR(_xll.qlIndexFixing(ONIndex1M,I2160,TRUE,_xll.ohTrigger(RecalcTrigger,Trigger1M)),NA())</f>
        <v>1.6289380070171333E-2</v>
      </c>
      <c r="L2160" s="52">
        <f>IFERROR(_xll.qlIndexFixing(Index3M,H2160,TRUE,_xll.ohTrigger(RecalcTrigger,Trigger3M)),NA())</f>
        <v>1.6545606378422829E-2</v>
      </c>
      <c r="M2160" s="52">
        <f>IFERROR(_xll.qlIndexFixing(ONIndex3M,I2160,TRUE,_xll.ohTrigger(RecalcTrigger,Trigger3M)),NA())</f>
        <v>1.6513080869815511E-2</v>
      </c>
      <c r="N2160" s="52">
        <f>IFERROR(_xll.qlIndexFixing(Index6M,$H2160,TRUE,_xll.ohTrigger(RecalcTrigger,Trigger6M)),NA())</f>
        <v>1.6618947636461334E-2</v>
      </c>
      <c r="O2160" s="52">
        <f>IFERROR(_xll.qlIndexFixing(ONIndex6M,I2160,TRUE,_xll.ohTrigger(RecalcTrigger,Trigger6M)),NA())</f>
        <v>1.6574816641350409E-2</v>
      </c>
      <c r="P2160" s="52">
        <f>IFERROR(_xll.qlIndexFixing(Index1Y,$H2160,TRUE,_xll.ohTrigger(RecalcTrigger,Trigger1Y)),NA())</f>
        <v>1.6940186466655537E-2</v>
      </c>
      <c r="Q2160" s="52">
        <f>IFERROR(_xll.qlIndexFixing(ONIndex1Y,I2160,TRUE,_xll.ohTrigger(RecalcTrigger,Trigger1Y)),NA())</f>
        <v>1.6806524973551618E-2</v>
      </c>
    </row>
    <row r="2161" spans="2:17" x14ac:dyDescent="0.2">
      <c r="B2161" s="46" t="s">
        <v>42</v>
      </c>
      <c r="D2161" s="49">
        <f>_xll.qlCalendarAdvance(Calendar,$D2160,B2161,"f",FALSE)</f>
        <v>54526</v>
      </c>
      <c r="E2161" s="49">
        <f>_xll.qlInterestRateIndexValueDate(IndexON,D2161)</f>
        <v>54526</v>
      </c>
      <c r="F2161" s="52">
        <f>IFERROR(_xll.qlIndexFixing(IndexON,D2161,TRUE,_xll.ohTrigger(RecalcTrigger,TriggerON)),NA())</f>
        <v>1.6372156486692546E-2</v>
      </c>
      <c r="H2161" s="49">
        <f>_xll.qlCalendarAdvance(Calendar,$H2160,B2161,"f",FALSE)</f>
        <v>54526</v>
      </c>
      <c r="I2161" s="49">
        <f>_xll.qlInterestRateIndexValueDate(Index1M,$H2161)</f>
        <v>54528</v>
      </c>
      <c r="J2161" s="52">
        <f>IFERROR(_xll.qlIndexFixing(Index1M,$H2161,TRUE,_xll.ohTrigger(RecalcTrigger,Trigger1M)),NA())</f>
        <v>1.6299431915442475E-2</v>
      </c>
      <c r="K2161" s="52">
        <f>IFERROR(_xll.qlIndexFixing(ONIndex1M,I2161,TRUE,_xll.ohTrigger(RecalcTrigger,Trigger1M)),NA())</f>
        <v>1.6288743545977979E-2</v>
      </c>
      <c r="L2161" s="52">
        <f>IFERROR(_xll.qlIndexFixing(Index3M,H2161,TRUE,_xll.ohTrigger(RecalcTrigger,Trigger3M)),NA())</f>
        <v>1.6545282005144702E-2</v>
      </c>
      <c r="M2161" s="52">
        <f>IFERROR(_xll.qlIndexFixing(ONIndex3M,I2161,TRUE,_xll.ohTrigger(RecalcTrigger,Trigger3M)),NA())</f>
        <v>1.6512829726309519E-2</v>
      </c>
      <c r="N2161" s="52">
        <f>IFERROR(_xll.qlIndexFixing(Index6M,$H2161,TRUE,_xll.ohTrigger(RecalcTrigger,Trigger6M)),NA())</f>
        <v>1.6616723135323724E-2</v>
      </c>
      <c r="O2161" s="52">
        <f>IFERROR(_xll.qlIndexFixing(ONIndex6M,I2161,TRUE,_xll.ohTrigger(RecalcTrigger,Trigger6M)),NA())</f>
        <v>1.6572585566985154E-2</v>
      </c>
      <c r="P2161" s="52">
        <f>IFERROR(_xll.qlIndexFixing(Index1Y,$H2161,TRUE,_xll.ohTrigger(RecalcTrigger,Trigger1Y)),NA())</f>
        <v>1.6938232099045217E-2</v>
      </c>
      <c r="Q2161" s="52">
        <f>IFERROR(_xll.qlIndexFixing(ONIndex1Y,I2161,TRUE,_xll.ohTrigger(RecalcTrigger,Trigger1Y)),NA())</f>
        <v>1.6806228361456732E-2</v>
      </c>
    </row>
    <row r="2162" spans="2:17" x14ac:dyDescent="0.2">
      <c r="B2162" s="46" t="s">
        <v>42</v>
      </c>
      <c r="D2162" s="49">
        <f>_xll.qlCalendarAdvance(Calendar,$D2161,B2162,"f",FALSE)</f>
        <v>54533</v>
      </c>
      <c r="E2162" s="49">
        <f>_xll.qlInterestRateIndexValueDate(IndexON,D2162)</f>
        <v>54533</v>
      </c>
      <c r="F2162" s="52">
        <f>IFERROR(_xll.qlIndexFixing(IndexON,D2162,TRUE,_xll.ohTrigger(RecalcTrigger,TriggerON)),NA())</f>
        <v>1.6372356467204696E-2</v>
      </c>
      <c r="H2162" s="49">
        <f>_xll.qlCalendarAdvance(Calendar,$H2161,B2162,"f",FALSE)</f>
        <v>54533</v>
      </c>
      <c r="I2162" s="49">
        <f>_xll.qlInterestRateIndexValueDate(Index1M,$H2162)</f>
        <v>54535</v>
      </c>
      <c r="J2162" s="52">
        <f>IFERROR(_xll.qlIndexFixing(Index1M,$H2162,TRUE,_xll.ohTrigger(RecalcTrigger,Trigger1M)),NA())</f>
        <v>1.6298872620889304E-2</v>
      </c>
      <c r="K2162" s="52">
        <f>IFERROR(_xll.qlIndexFixing(ONIndex1M,I2162,TRUE,_xll.ohTrigger(RecalcTrigger,Trigger1M)),NA())</f>
        <v>1.6288371838273363E-2</v>
      </c>
      <c r="L2162" s="52">
        <f>IFERROR(_xll.qlIndexFixing(Index3M,H2162,TRUE,_xll.ohTrigger(RecalcTrigger,Trigger3M)),NA())</f>
        <v>1.6544935090882989E-2</v>
      </c>
      <c r="M2162" s="52">
        <f>IFERROR(_xll.qlIndexFixing(ONIndex3M,I2162,TRUE,_xll.ohTrigger(RecalcTrigger,Trigger3M)),NA())</f>
        <v>1.6512674361308655E-2</v>
      </c>
      <c r="N2162" s="52">
        <f>IFERROR(_xll.qlIndexFixing(Index6M,$H2162,TRUE,_xll.ohTrigger(RecalcTrigger,Trigger6M)),NA())</f>
        <v>1.6614459663505443E-2</v>
      </c>
      <c r="O2162" s="52">
        <f>IFERROR(_xll.qlIndexFixing(ONIndex6M,I2162,TRUE,_xll.ohTrigger(RecalcTrigger,Trigger6M)),NA())</f>
        <v>1.6571319160485487E-2</v>
      </c>
      <c r="P2162" s="52">
        <f>IFERROR(_xll.qlIndexFixing(Index1Y,$H2162,TRUE,_xll.ohTrigger(RecalcTrigger,Trigger1Y)),NA())</f>
        <v>1.6937657852430028E-2</v>
      </c>
      <c r="Q2162" s="52">
        <f>IFERROR(_xll.qlIndexFixing(ONIndex1Y,I2162,TRUE,_xll.ohTrigger(RecalcTrigger,Trigger1Y)),NA())</f>
        <v>1.6806054836981943E-2</v>
      </c>
    </row>
    <row r="2163" spans="2:17" x14ac:dyDescent="0.2">
      <c r="B2163" s="46" t="s">
        <v>42</v>
      </c>
      <c r="D2163" s="49">
        <f>_xll.qlCalendarAdvance(Calendar,$D2162,B2163,"f",FALSE)</f>
        <v>54540</v>
      </c>
      <c r="E2163" s="49">
        <f>_xll.qlInterestRateIndexValueDate(IndexON,D2163)</f>
        <v>54540</v>
      </c>
      <c r="F2163" s="52">
        <f>IFERROR(_xll.qlIndexFixing(IndexON,D2163,TRUE,_xll.ohTrigger(RecalcTrigger,TriggerON)),NA())</f>
        <v>1.6372529895036791E-2</v>
      </c>
      <c r="H2163" s="49">
        <f>_xll.qlCalendarAdvance(Calendar,$H2162,B2163,"f",FALSE)</f>
        <v>54540</v>
      </c>
      <c r="I2163" s="49">
        <f>_xll.qlInterestRateIndexValueDate(Index1M,$H2163)</f>
        <v>54542</v>
      </c>
      <c r="J2163" s="52">
        <f>IFERROR(_xll.qlIndexFixing(Index1M,$H2163,TRUE,_xll.ohTrigger(RecalcTrigger,Trigger1M)),NA())</f>
        <v>1.6298287843692638E-2</v>
      </c>
      <c r="K2163" s="52">
        <f>IFERROR(_xll.qlIndexFixing(ONIndex1M,I2163,TRUE,_xll.ohTrigger(RecalcTrigger,Trigger1M)),NA())</f>
        <v>1.6287829703856005E-2</v>
      </c>
      <c r="L2163" s="52">
        <f>IFERROR(_xll.qlIndexFixing(Index3M,H2163,TRUE,_xll.ohTrigger(RecalcTrigger,Trigger3M)),NA())</f>
        <v>1.6544565588455212E-2</v>
      </c>
      <c r="M2163" s="52">
        <f>IFERROR(_xll.qlIndexFixing(ONIndex3M,I2163,TRUE,_xll.ohTrigger(RecalcTrigger,Trigger3M)),NA())</f>
        <v>1.6512437800697555E-2</v>
      </c>
      <c r="N2163" s="52">
        <f>IFERROR(_xll.qlIndexFixing(Index6M,$H2163,TRUE,_xll.ohTrigger(RecalcTrigger,Trigger6M)),NA())</f>
        <v>1.6612157142684443E-2</v>
      </c>
      <c r="O2163" s="52">
        <f>IFERROR(_xll.qlIndexFixing(ONIndex6M,I2163,TRUE,_xll.ohTrigger(RecalcTrigger,Trigger6M)),NA())</f>
        <v>1.6569513820048343E-2</v>
      </c>
      <c r="P2163" s="52">
        <f>IFERROR(_xll.qlIndexFixing(Index1Y,$H2163,TRUE,_xll.ohTrigger(RecalcTrigger,Trigger1Y)),NA())</f>
        <v>1.6937070426372641E-2</v>
      </c>
      <c r="Q2163" s="52">
        <f>IFERROR(_xll.qlIndexFixing(ONIndex1Y,I2163,TRUE,_xll.ohTrigger(RecalcTrigger,Trigger1Y)),NA())</f>
        <v>1.6805801391557296E-2</v>
      </c>
    </row>
    <row r="2164" spans="2:17" x14ac:dyDescent="0.2">
      <c r="B2164" s="46" t="s">
        <v>42</v>
      </c>
      <c r="D2164" s="49">
        <f>_xll.qlCalendarAdvance(Calendar,$D2163,B2164,"f",FALSE)</f>
        <v>54547</v>
      </c>
      <c r="E2164" s="49">
        <f>_xll.qlInterestRateIndexValueDate(IndexON,D2164)</f>
        <v>54547</v>
      </c>
      <c r="F2164" s="52">
        <f>IFERROR(_xll.qlIndexFixing(IndexON,D2164,TRUE,_xll.ohTrigger(RecalcTrigger,TriggerON)),NA())</f>
        <v>1.6372676715112888E-2</v>
      </c>
      <c r="H2164" s="49">
        <f>_xll.qlCalendarAdvance(Calendar,$H2163,B2164,"f",FALSE)</f>
        <v>54547</v>
      </c>
      <c r="I2164" s="49">
        <f>_xll.qlInterestRateIndexValueDate(Index1M,$H2164)</f>
        <v>54549</v>
      </c>
      <c r="J2164" s="52">
        <f>IFERROR(_xll.qlIndexFixing(Index1M,$H2164,TRUE,_xll.ohTrigger(RecalcTrigger,Trigger1M)),NA())</f>
        <v>1.6297677532533528E-2</v>
      </c>
      <c r="K2164" s="52">
        <f>IFERROR(_xll.qlIndexFixing(ONIndex1M,I2164,TRUE,_xll.ohTrigger(RecalcTrigger,Trigger1M)),NA())</f>
        <v>1.6287262155527671E-2</v>
      </c>
      <c r="L2164" s="52">
        <f>IFERROR(_xll.qlIndexFixing(Index3M,H2164,TRUE,_xll.ohTrigger(RecalcTrigger,Trigger3M)),NA())</f>
        <v>1.6544520671062286E-2</v>
      </c>
      <c r="M2164" s="52">
        <f>IFERROR(_xll.qlIndexFixing(ONIndex3M,I2164,TRUE,_xll.ohTrigger(RecalcTrigger,Trigger3M)),NA())</f>
        <v>1.6512178972938329E-2</v>
      </c>
      <c r="N2164" s="52">
        <f>IFERROR(_xll.qlIndexFixing(Index6M,$H2164,TRUE,_xll.ohTrigger(RecalcTrigger,Trigger6M)),NA())</f>
        <v>1.6610417971900229E-2</v>
      </c>
      <c r="O2164" s="52">
        <f>IFERROR(_xll.qlIndexFixing(ONIndex6M,I2164,TRUE,_xll.ohTrigger(RecalcTrigger,Trigger6M)),NA())</f>
        <v>1.6567670642357868E-2</v>
      </c>
      <c r="P2164" s="52">
        <f>IFERROR(_xll.qlIndexFixing(Index1Y,$H2164,TRUE,_xll.ohTrigger(RecalcTrigger,Trigger1Y)),NA())</f>
        <v>1.6936469793007568E-2</v>
      </c>
      <c r="Q2164" s="52">
        <f>IFERROR(_xll.qlIndexFixing(ONIndex1Y,I2164,TRUE,_xll.ohTrigger(RecalcTrigger,Trigger1Y)),NA())</f>
        <v>1.6805535657962167E-2</v>
      </c>
    </row>
    <row r="2165" spans="2:17" x14ac:dyDescent="0.2">
      <c r="B2165" s="46" t="s">
        <v>42</v>
      </c>
      <c r="D2165" s="49">
        <f>_xll.qlCalendarAdvance(Calendar,$D2164,B2165,"f",FALSE)</f>
        <v>54554</v>
      </c>
      <c r="E2165" s="49">
        <f>_xll.qlInterestRateIndexValueDate(IndexON,D2165)</f>
        <v>54554</v>
      </c>
      <c r="F2165" s="52">
        <f>IFERROR(_xll.qlIndexFixing(IndexON,D2165,TRUE,_xll.ohTrigger(RecalcTrigger,TriggerON)),NA())</f>
        <v>1.6372796871717554E-2</v>
      </c>
      <c r="H2165" s="49">
        <f>_xll.qlCalendarAdvance(Calendar,$H2164,B2165,"f",FALSE)</f>
        <v>54554</v>
      </c>
      <c r="I2165" s="49">
        <f>_xll.qlInterestRateIndexValueDate(Index1M,$H2165)</f>
        <v>54556</v>
      </c>
      <c r="J2165" s="52">
        <f>IFERROR(_xll.qlIndexFixing(Index1M,$H2165,TRUE,_xll.ohTrigger(RecalcTrigger,Trigger1M)),NA())</f>
        <v>1.6297041636080534E-2</v>
      </c>
      <c r="K2165" s="52">
        <f>IFERROR(_xll.qlIndexFixing(ONIndex1M,I2165,TRUE,_xll.ohTrigger(RecalcTrigger,Trigger1M)),NA())</f>
        <v>1.6286669141729604E-2</v>
      </c>
      <c r="L2165" s="52">
        <f>IFERROR(_xll.qlIndexFixing(Index3M,H2165,TRUE,_xll.ohTrigger(RecalcTrigger,Trigger3M)),NA())</f>
        <v>1.654410420235233E-2</v>
      </c>
      <c r="M2165" s="52">
        <f>IFERROR(_xll.qlIndexFixing(ONIndex3M,I2165,TRUE,_xll.ohTrigger(RecalcTrigger,Trigger3M)),NA())</f>
        <v>1.6511897831508193E-2</v>
      </c>
      <c r="N2165" s="52">
        <f>IFERROR(_xll.qlIndexFixing(Index6M,$H2165,TRUE,_xll.ohTrigger(RecalcTrigger,Trigger6M)),NA())</f>
        <v>1.6608028303585817E-2</v>
      </c>
      <c r="O2165" s="52">
        <f>IFERROR(_xll.qlIndexFixing(ONIndex6M,I2165,TRUE,_xll.ohTrigger(RecalcTrigger,Trigger6M)),NA())</f>
        <v>1.6565789549636278E-2</v>
      </c>
      <c r="P2165" s="52">
        <f>IFERROR(_xll.qlIndexFixing(Index1Y,$H2165,TRUE,_xll.ohTrigger(RecalcTrigger,Trigger1Y)),NA())</f>
        <v>1.6935855924469761E-2</v>
      </c>
      <c r="Q2165" s="52">
        <f>IFERROR(_xll.qlIndexFixing(ONIndex1Y,I2165,TRUE,_xll.ohTrigger(RecalcTrigger,Trigger1Y)),NA())</f>
        <v>1.6805257609018298E-2</v>
      </c>
    </row>
    <row r="2166" spans="2:17" x14ac:dyDescent="0.2">
      <c r="B2166" s="46" t="s">
        <v>42</v>
      </c>
      <c r="D2166" s="49">
        <f>_xll.qlCalendarAdvance(Calendar,$D2165,B2166,"f",FALSE)</f>
        <v>54561</v>
      </c>
      <c r="E2166" s="49">
        <f>_xll.qlInterestRateIndexValueDate(IndexON,D2166)</f>
        <v>54561</v>
      </c>
      <c r="F2166" s="52">
        <f>IFERROR(_xll.qlIndexFixing(IndexON,D2166,TRUE,_xll.ohTrigger(RecalcTrigger,TriggerON)),NA())</f>
        <v>1.6372890309535038E-2</v>
      </c>
      <c r="H2166" s="49">
        <f>_xll.qlCalendarAdvance(Calendar,$H2165,B2166,"f",FALSE)</f>
        <v>54561</v>
      </c>
      <c r="I2166" s="49">
        <f>_xll.qlInterestRateIndexValueDate(Index1M,$H2166)</f>
        <v>54563</v>
      </c>
      <c r="J2166" s="52">
        <f>IFERROR(_xll.qlIndexFixing(Index1M,$H2166,TRUE,_xll.ohTrigger(RecalcTrigger,Trigger1M)),NA())</f>
        <v>1.6296380103004715E-2</v>
      </c>
      <c r="K2166" s="52">
        <f>IFERROR(_xll.qlIndexFixing(ONIndex1M,I2166,TRUE,_xll.ohTrigger(RecalcTrigger,Trigger1M)),NA())</f>
        <v>1.6286050611542535E-2</v>
      </c>
      <c r="L2166" s="52">
        <f>IFERROR(_xll.qlIndexFixing(Index3M,H2166,TRUE,_xll.ohTrigger(RecalcTrigger,Trigger3M)),NA())</f>
        <v>1.6543664999533868E-2</v>
      </c>
      <c r="M2166" s="52">
        <f>IFERROR(_xll.qlIndexFixing(ONIndex3M,I2166,TRUE,_xll.ohTrigger(RecalcTrigger,Trigger3M)),NA())</f>
        <v>1.6511594329085E-2</v>
      </c>
      <c r="N2166" s="52">
        <f>IFERROR(_xll.qlIndexFixing(Index6M,$H2166,TRUE,_xll.ohTrigger(RecalcTrigger,Trigger6M)),NA())</f>
        <v>1.6605599329164649E-2</v>
      </c>
      <c r="O2166" s="52">
        <f>IFERROR(_xll.qlIndexFixing(ONIndex6M,I2166,TRUE,_xll.ohTrigger(RecalcTrigger,Trigger6M)),NA())</f>
        <v>1.6563870464265662E-2</v>
      </c>
      <c r="P2166" s="52">
        <f>IFERROR(_xll.qlIndexFixing(Index1Y,$H2166,TRUE,_xll.ohTrigger(RecalcTrigger,Trigger1Y)),NA())</f>
        <v>1.693522879289569E-2</v>
      </c>
      <c r="Q2166" s="52">
        <f>IFERROR(_xll.qlIndexFixing(ONIndex1Y,I2166,TRUE,_xll.ohTrigger(RecalcTrigger,Trigger1Y)),NA())</f>
        <v>1.6804967216987876E-2</v>
      </c>
    </row>
    <row r="2167" spans="2:17" x14ac:dyDescent="0.2">
      <c r="B2167" s="46" t="s">
        <v>42</v>
      </c>
      <c r="D2167" s="49">
        <f>_xll.qlCalendarAdvance(Calendar,$D2166,B2167,"f",FALSE)</f>
        <v>54568</v>
      </c>
      <c r="E2167" s="49">
        <f>_xll.qlInterestRateIndexValueDate(IndexON,D2167)</f>
        <v>54568</v>
      </c>
      <c r="F2167" s="52">
        <f>IFERROR(_xll.qlIndexFixing(IndexON,D2167,TRUE,_xll.ohTrigger(RecalcTrigger,TriggerON)),NA())</f>
        <v>1.6372956973249586E-2</v>
      </c>
      <c r="H2167" s="49">
        <f>_xll.qlCalendarAdvance(Calendar,$H2166,B2167,"f",FALSE)</f>
        <v>54568</v>
      </c>
      <c r="I2167" s="49">
        <f>_xll.qlInterestRateIndexValueDate(Index1M,$H2167)</f>
        <v>54570</v>
      </c>
      <c r="J2167" s="52">
        <f>IFERROR(_xll.qlIndexFixing(Index1M,$H2167,TRUE,_xll.ohTrigger(RecalcTrigger,Trigger1M)),NA())</f>
        <v>1.6295692881979629E-2</v>
      </c>
      <c r="K2167" s="52">
        <f>IFERROR(_xll.qlIndexFixing(ONIndex1M,I2167,TRUE,_xll.ohTrigger(RecalcTrigger,Trigger1M)),NA())</f>
        <v>1.6285406513727452E-2</v>
      </c>
      <c r="L2167" s="52">
        <f>IFERROR(_xll.qlIndexFixing(Index3M,H2167,TRUE,_xll.ohTrigger(RecalcTrigger,Trigger3M)),NA())</f>
        <v>1.6543203015434198E-2</v>
      </c>
      <c r="M2167" s="52">
        <f>IFERROR(_xll.qlIndexFixing(ONIndex3M,I2167,TRUE,_xll.ohTrigger(RecalcTrigger,Trigger3M)),NA())</f>
        <v>1.6511268418906155E-2</v>
      </c>
      <c r="N2167" s="52">
        <f>IFERROR(_xll.qlIndexFixing(Index6M,$H2167,TRUE,_xll.ohTrigger(RecalcTrigger,Trigger6M)),NA())</f>
        <v>1.6603130970317438E-2</v>
      </c>
      <c r="O2167" s="52">
        <f>IFERROR(_xll.qlIndexFixing(ONIndex6M,I2167,TRUE,_xll.ohTrigger(RecalcTrigger,Trigger6M)),NA())</f>
        <v>1.6561913308308363E-2</v>
      </c>
      <c r="P2167" s="52">
        <f>IFERROR(_xll.qlIndexFixing(Index1Y,$H2167,TRUE,_xll.ohTrigger(RecalcTrigger,Trigger1Y)),NA())</f>
        <v>1.6934588370420969E-2</v>
      </c>
      <c r="Q2167" s="52">
        <f>IFERROR(_xll.qlIndexFixing(ONIndex1Y,I2167,TRUE,_xll.ohTrigger(RecalcTrigger,Trigger1Y)),NA())</f>
        <v>1.6804664454772578E-2</v>
      </c>
    </row>
    <row r="2168" spans="2:17" x14ac:dyDescent="0.2">
      <c r="B2168" s="46" t="s">
        <v>42</v>
      </c>
      <c r="D2168" s="49">
        <f>_xll.qlCalendarAdvance(Calendar,$D2167,B2168,"f",FALSE)</f>
        <v>54575</v>
      </c>
      <c r="E2168" s="49">
        <f>_xll.qlInterestRateIndexValueDate(IndexON,D2168)</f>
        <v>54575</v>
      </c>
      <c r="F2168" s="52">
        <f>IFERROR(_xll.qlIndexFixing(IndexON,D2168,TRUE,_xll.ohTrigger(RecalcTrigger,TriggerON)),NA())</f>
        <v>1.637299680730564E-2</v>
      </c>
      <c r="H2168" s="49">
        <f>_xll.qlCalendarAdvance(Calendar,$H2167,B2168,"f",FALSE)</f>
        <v>54575</v>
      </c>
      <c r="I2168" s="49">
        <f>_xll.qlInterestRateIndexValueDate(Index1M,$H2168)</f>
        <v>54577</v>
      </c>
      <c r="J2168" s="52">
        <f>IFERROR(_xll.qlIndexFixing(Index1M,$H2168,TRUE,_xll.ohTrigger(RecalcTrigger,Trigger1M)),NA())</f>
        <v>1.6294979921686326E-2</v>
      </c>
      <c r="K2168" s="52">
        <f>IFERROR(_xll.qlIndexFixing(ONIndex1M,I2168,TRUE,_xll.ohTrigger(RecalcTrigger,Trigger1M)),NA())</f>
        <v>1.628473679664566E-2</v>
      </c>
      <c r="L2168" s="52">
        <f>IFERROR(_xll.qlIndexFixing(Index3M,H2168,TRUE,_xll.ohTrigger(RecalcTrigger,Trigger3M)),NA())</f>
        <v>1.6542718202870191E-2</v>
      </c>
      <c r="M2168" s="52">
        <f>IFERROR(_xll.qlIndexFixing(ONIndex3M,I2168,TRUE,_xll.ohTrigger(RecalcTrigger,Trigger3M)),NA())</f>
        <v>1.651092005372945E-2</v>
      </c>
      <c r="N2168" s="52">
        <f>IFERROR(_xll.qlIndexFixing(Index6M,$H2168,TRUE,_xll.ohTrigger(RecalcTrigger,Trigger6M)),NA())</f>
        <v>1.6600056062400174E-2</v>
      </c>
      <c r="O2168" s="52">
        <f>IFERROR(_xll.qlIndexFixing(ONIndex6M,I2168,TRUE,_xll.ohTrigger(RecalcTrigger,Trigger6M)),NA())</f>
        <v>1.6559918003826724E-2</v>
      </c>
      <c r="P2168" s="52">
        <f>IFERROR(_xll.qlIndexFixing(Index1Y,$H2168,TRUE,_xll.ohTrigger(RecalcTrigger,Trigger1Y)),NA())</f>
        <v>1.6933934629183165E-2</v>
      </c>
      <c r="Q2168" s="52">
        <f>IFERROR(_xll.qlIndexFixing(ONIndex1Y,I2168,TRUE,_xll.ohTrigger(RecalcTrigger,Trigger1Y)),NA())</f>
        <v>1.6804349294714527E-2</v>
      </c>
    </row>
    <row r="2169" spans="2:17" x14ac:dyDescent="0.2">
      <c r="B2169" s="46" t="s">
        <v>42</v>
      </c>
      <c r="D2169" s="49">
        <f>_xll.qlCalendarAdvance(Calendar,$D2168,B2169,"f",FALSE)</f>
        <v>54582</v>
      </c>
      <c r="E2169" s="49">
        <f>_xll.qlInterestRateIndexValueDate(IndexON,D2169)</f>
        <v>54582</v>
      </c>
      <c r="F2169" s="52">
        <f>IFERROR(_xll.qlIndexFixing(IndexON,D2169,TRUE,_xll.ohTrigger(RecalcTrigger,TriggerON)),NA())</f>
        <v>1.6373009756147638E-2</v>
      </c>
      <c r="H2169" s="49">
        <f>_xll.qlCalendarAdvance(Calendar,$H2168,B2169,"f",FALSE)</f>
        <v>54582</v>
      </c>
      <c r="I2169" s="49">
        <f>_xll.qlInterestRateIndexValueDate(Index1M,$H2169)</f>
        <v>54584</v>
      </c>
      <c r="J2169" s="52">
        <f>IFERROR(_xll.qlIndexFixing(Index1M,$H2169,TRUE,_xll.ohTrigger(RecalcTrigger,Trigger1M)),NA())</f>
        <v>1.6294241170783375E-2</v>
      </c>
      <c r="K2169" s="52">
        <f>IFERROR(_xll.qlIndexFixing(ONIndex1M,I2169,TRUE,_xll.ohTrigger(RecalcTrigger,Trigger1M)),NA())</f>
        <v>1.6284041409377892E-2</v>
      </c>
      <c r="L2169" s="52">
        <f>IFERROR(_xll.qlIndexFixing(Index3M,H2169,TRUE,_xll.ohTrigger(RecalcTrigger,Trigger3M)),NA())</f>
        <v>1.654221051466654E-2</v>
      </c>
      <c r="M2169" s="52">
        <f>IFERROR(_xll.qlIndexFixing(ONIndex3M,I2169,TRUE,_xll.ohTrigger(RecalcTrigger,Trigger3M)),NA())</f>
        <v>1.6510549186632417E-2</v>
      </c>
      <c r="N2169" s="52">
        <f>IFERROR(_xll.qlIndexFixing(Index6M,$H2169,TRUE,_xll.ohTrigger(RecalcTrigger,Trigger6M)),NA())</f>
        <v>1.6597517602919522E-2</v>
      </c>
      <c r="O2169" s="52">
        <f>IFERROR(_xll.qlIndexFixing(ONIndex6M,I2169,TRUE,_xll.ohTrigger(RecalcTrigger,Trigger6M)),NA())</f>
        <v>1.6557884473362705E-2</v>
      </c>
      <c r="P2169" s="52">
        <f>IFERROR(_xll.qlIndexFixing(Index1Y,$H2169,TRUE,_xll.ohTrigger(RecalcTrigger,Trigger1Y)),NA())</f>
        <v>1.6933267541319644E-2</v>
      </c>
      <c r="Q2169" s="52">
        <f>IFERROR(_xll.qlIndexFixing(ONIndex1Y,I2169,TRUE,_xll.ohTrigger(RecalcTrigger,Trigger1Y)),NA())</f>
        <v>1.6804021709475592E-2</v>
      </c>
    </row>
    <row r="2170" spans="2:17" x14ac:dyDescent="0.2">
      <c r="B2170" s="46" t="s">
        <v>42</v>
      </c>
      <c r="D2170" s="49">
        <f>_xll.qlCalendarAdvance(Calendar,$D2169,B2170,"f",FALSE)</f>
        <v>54589</v>
      </c>
      <c r="E2170" s="49">
        <f>_xll.qlInterestRateIndexValueDate(IndexON,D2170)</f>
        <v>54589</v>
      </c>
      <c r="F2170" s="52">
        <f>IFERROR(_xll.qlIndexFixing(IndexON,D2170,TRUE,_xll.ohTrigger(RecalcTrigger,TriggerON)),NA())</f>
        <v>1.6372995764539766E-2</v>
      </c>
      <c r="H2170" s="49">
        <f>_xll.qlCalendarAdvance(Calendar,$H2169,B2170,"f",FALSE)</f>
        <v>54589</v>
      </c>
      <c r="I2170" s="49">
        <f>_xll.qlInterestRateIndexValueDate(Index1M,$H2170)</f>
        <v>54591</v>
      </c>
      <c r="J2170" s="52">
        <f>IFERROR(_xll.qlIndexFixing(Index1M,$H2170,TRUE,_xll.ohTrigger(RecalcTrigger,Trigger1M)),NA())</f>
        <v>1.6293476577956822E-2</v>
      </c>
      <c r="K2170" s="52">
        <f>IFERROR(_xll.qlIndexFixing(ONIndex1M,I2170,TRUE,_xll.ohTrigger(RecalcTrigger,Trigger1M)),NA())</f>
        <v>1.6283320300525261E-2</v>
      </c>
      <c r="L2170" s="52">
        <f>IFERROR(_xll.qlIndexFixing(Index3M,H2170,TRUE,_xll.ohTrigger(RecalcTrigger,Trigger3M)),NA())</f>
        <v>1.6541679903645332E-2</v>
      </c>
      <c r="M2170" s="52">
        <f>IFERROR(_xll.qlIndexFixing(ONIndex3M,I2170,TRUE,_xll.ohTrigger(RecalcTrigger,Trigger3M)),NA())</f>
        <v>1.6510155770852464E-2</v>
      </c>
      <c r="N2170" s="52">
        <f>IFERROR(_xll.qlIndexFixing(Index6M,$H2170,TRUE,_xll.ohTrigger(RecalcTrigger,Trigger6M)),NA())</f>
        <v>1.6594939546247772E-2</v>
      </c>
      <c r="O2170" s="52">
        <f>IFERROR(_xll.qlIndexFixing(ONIndex6M,I2170,TRUE,_xll.ohTrigger(RecalcTrigger,Trigger6M)),NA())</f>
        <v>1.6555812638738843E-2</v>
      </c>
      <c r="P2170" s="52">
        <f>IFERROR(_xll.qlIndexFixing(Index1Y,$H2170,TRUE,_xll.ohTrigger(RecalcTrigger,Trigger1Y)),NA())</f>
        <v>1.6932587078968629E-2</v>
      </c>
      <c r="Q2170" s="52">
        <f>IFERROR(_xll.qlIndexFixing(ONIndex1Y,I2170,TRUE,_xll.ohTrigger(RecalcTrigger,Trigger1Y)),NA())</f>
        <v>1.6803681671797577E-2</v>
      </c>
    </row>
    <row r="2171" spans="2:17" x14ac:dyDescent="0.2">
      <c r="B2171" s="46" t="s">
        <v>42</v>
      </c>
      <c r="D2171" s="49">
        <f>_xll.qlCalendarAdvance(Calendar,$D2170,B2171,"f",FALSE)</f>
        <v>54596</v>
      </c>
      <c r="E2171" s="49">
        <f>_xll.qlInterestRateIndexValueDate(IndexON,D2171)</f>
        <v>54596</v>
      </c>
      <c r="F2171" s="52">
        <f>IFERROR(_xll.qlIndexFixing(IndexON,D2171,TRUE,_xll.ohTrigger(RecalcTrigger,TriggerON)),NA())</f>
        <v>1.6372954777086335E-2</v>
      </c>
      <c r="H2171" s="49">
        <f>_xll.qlCalendarAdvance(Calendar,$H2170,B2171,"f",FALSE)</f>
        <v>54596</v>
      </c>
      <c r="I2171" s="49">
        <f>_xll.qlInterestRateIndexValueDate(Index1M,$H2171)</f>
        <v>54598</v>
      </c>
      <c r="J2171" s="52">
        <f>IFERROR(_xll.qlIndexFixing(Index1M,$H2171,TRUE,_xll.ohTrigger(RecalcTrigger,Trigger1M)),NA())</f>
        <v>1.6292686091872732E-2</v>
      </c>
      <c r="K2171" s="52">
        <f>IFERROR(_xll.qlIndexFixing(ONIndex1M,I2171,TRUE,_xll.ohTrigger(RecalcTrigger,Trigger1M)),NA())</f>
        <v>1.6282573418928692E-2</v>
      </c>
      <c r="L2171" s="52">
        <f>IFERROR(_xll.qlIndexFixing(Index3M,H2171,TRUE,_xll.ohTrigger(RecalcTrigger,Trigger3M)),NA())</f>
        <v>1.6541126322630391E-2</v>
      </c>
      <c r="M2171" s="52">
        <f>IFERROR(_xll.qlIndexFixing(ONIndex3M,I2171,TRUE,_xll.ohTrigger(RecalcTrigger,Trigger3M)),NA())</f>
        <v>1.6509739759147379E-2</v>
      </c>
      <c r="N2171" s="52">
        <f>IFERROR(_xll.qlIndexFixing(Index6M,$H2171,TRUE,_xll.ohTrigger(RecalcTrigger,Trigger6M)),NA())</f>
        <v>1.6592321814084279E-2</v>
      </c>
      <c r="O2171" s="52">
        <f>IFERROR(_xll.qlIndexFixing(ONIndex6M,I2171,TRUE,_xll.ohTrigger(RecalcTrigger,Trigger6M)),NA())</f>
        <v>1.655370242241716E-2</v>
      </c>
      <c r="P2171" s="52">
        <f>IFERROR(_xll.qlIndexFixing(Index1Y,$H2171,TRUE,_xll.ohTrigger(RecalcTrigger,Trigger1Y)),NA())</f>
        <v>1.6931893214269453E-2</v>
      </c>
      <c r="Q2171" s="52">
        <f>IFERROR(_xll.qlIndexFixing(ONIndex1Y,I2171,TRUE,_xll.ohTrigger(RecalcTrigger,Trigger1Y)),NA())</f>
        <v>1.6803329154102542E-2</v>
      </c>
    </row>
    <row r="2172" spans="2:17" x14ac:dyDescent="0.2">
      <c r="B2172" s="46" t="s">
        <v>42</v>
      </c>
      <c r="D2172" s="49">
        <f>_xll.qlCalendarAdvance(Calendar,$D2171,B2172,"f",FALSE)</f>
        <v>54603</v>
      </c>
      <c r="E2172" s="49">
        <f>_xll.qlInterestRateIndexValueDate(IndexON,D2172)</f>
        <v>54603</v>
      </c>
      <c r="F2172" s="52">
        <f>IFERROR(_xll.qlIndexFixing(IndexON,D2172,TRUE,_xll.ohTrigger(RecalcTrigger,TriggerON)),NA())</f>
        <v>1.6372886738231784E-2</v>
      </c>
      <c r="H2172" s="49">
        <f>_xll.qlCalendarAdvance(Calendar,$H2171,B2172,"f",FALSE)</f>
        <v>54603</v>
      </c>
      <c r="I2172" s="49">
        <f>_xll.qlInterestRateIndexValueDate(Index1M,$H2172)</f>
        <v>54605</v>
      </c>
      <c r="J2172" s="52">
        <f>IFERROR(_xll.qlIndexFixing(Index1M,$H2172,TRUE,_xll.ohTrigger(RecalcTrigger,Trigger1M)),NA())</f>
        <v>1.6291869661214653E-2</v>
      </c>
      <c r="K2172" s="52">
        <f>IFERROR(_xll.qlIndexFixing(ONIndex1M,I2172,TRUE,_xll.ohTrigger(RecalcTrigger,Trigger1M)),NA())</f>
        <v>1.6281800713109362E-2</v>
      </c>
      <c r="L2172" s="52">
        <f>IFERROR(_xll.qlIndexFixing(Index3M,H2172,TRUE,_xll.ohTrigger(RecalcTrigger,Trigger3M)),NA())</f>
        <v>1.6540549724447278E-2</v>
      </c>
      <c r="M2172" s="52">
        <f>IFERROR(_xll.qlIndexFixing(ONIndex3M,I2172,TRUE,_xll.ohTrigger(RecalcTrigger,Trigger3M)),NA())</f>
        <v>1.6509301104594698E-2</v>
      </c>
      <c r="N2172" s="52">
        <f>IFERROR(_xll.qlIndexFixing(Index6M,$H2172,TRUE,_xll.ohTrigger(RecalcTrigger,Trigger6M)),NA())</f>
        <v>1.6590195668663547E-2</v>
      </c>
      <c r="O2172" s="52">
        <f>IFERROR(_xll.qlIndexFixing(ONIndex6M,I2172,TRUE,_xll.ohTrigger(RecalcTrigger,Trigger6M)),NA())</f>
        <v>1.6551553746460002E-2</v>
      </c>
      <c r="P2172" s="52">
        <f>IFERROR(_xll.qlIndexFixing(Index1Y,$H2172,TRUE,_xll.ohTrigger(RecalcTrigger,Trigger1Y)),NA())</f>
        <v>1.6931185919361002E-2</v>
      </c>
      <c r="Q2172" s="52">
        <f>IFERROR(_xll.qlIndexFixing(ONIndex1Y,I2172,TRUE,_xll.ohTrigger(RecalcTrigger,Trigger1Y)),NA())</f>
        <v>1.6802964128892484E-2</v>
      </c>
    </row>
    <row r="2173" spans="2:17" x14ac:dyDescent="0.2">
      <c r="B2173" s="46" t="s">
        <v>42</v>
      </c>
      <c r="D2173" s="49">
        <f>_xll.qlCalendarAdvance(Calendar,$D2172,B2173,"f",FALSE)</f>
        <v>54610</v>
      </c>
      <c r="E2173" s="49">
        <f>_xll.qlInterestRateIndexValueDate(IndexON,D2173)</f>
        <v>54610</v>
      </c>
      <c r="F2173" s="52">
        <f>IFERROR(_xll.qlIndexFixing(IndexON,D2173,TRUE,_xll.ohTrigger(RecalcTrigger,TriggerON)),NA())</f>
        <v>1.6372791592660363E-2</v>
      </c>
      <c r="H2173" s="49">
        <f>_xll.qlCalendarAdvance(Calendar,$H2172,B2173,"f",FALSE)</f>
        <v>54610</v>
      </c>
      <c r="I2173" s="49">
        <f>_xll.qlInterestRateIndexValueDate(Index1M,$H2173)</f>
        <v>54612</v>
      </c>
      <c r="J2173" s="52">
        <f>IFERROR(_xll.qlIndexFixing(Index1M,$H2173,TRUE,_xll.ohTrigger(RecalcTrigger,Trigger1M)),NA())</f>
        <v>1.6291027234648647E-2</v>
      </c>
      <c r="K2173" s="52">
        <f>IFERROR(_xll.qlIndexFixing(ONIndex1M,I2173,TRUE,_xll.ohTrigger(RecalcTrigger,Trigger1M)),NA())</f>
        <v>1.6281002132148004E-2</v>
      </c>
      <c r="L2173" s="52">
        <f>IFERROR(_xll.qlIndexFixing(Index3M,H2173,TRUE,_xll.ohTrigger(RecalcTrigger,Trigger3M)),NA())</f>
        <v>1.6539950061918079E-2</v>
      </c>
      <c r="M2173" s="52">
        <f>IFERROR(_xll.qlIndexFixing(ONIndex3M,I2173,TRUE,_xll.ohTrigger(RecalcTrigger,Trigger3M)),NA())</f>
        <v>1.6508839760271954E-2</v>
      </c>
      <c r="N2173" s="52">
        <f>IFERROR(_xll.qlIndexFixing(Index6M,$H2173,TRUE,_xll.ohTrigger(RecalcTrigger,Trigger6M)),NA())</f>
        <v>1.658748935868528E-2</v>
      </c>
      <c r="O2173" s="52">
        <f>IFERROR(_xll.qlIndexFixing(ONIndex6M,I2173,TRUE,_xll.ohTrigger(RecalcTrigger,Trigger6M)),NA())</f>
        <v>1.6549366533169518E-2</v>
      </c>
      <c r="P2173" s="52">
        <f>IFERROR(_xll.qlIndexFixing(Index1Y,$H2173,TRUE,_xll.ohTrigger(RecalcTrigger,Trigger1Y)),NA())</f>
        <v>1.6930465166383919E-2</v>
      </c>
      <c r="Q2173" s="52">
        <f>IFERROR(_xll.qlIndexFixing(ONIndex1Y,I2173,TRUE,_xll.ohTrigger(RecalcTrigger,Trigger1Y)),NA())</f>
        <v>1.6802586568989142E-2</v>
      </c>
    </row>
    <row r="2174" spans="2:17" x14ac:dyDescent="0.2">
      <c r="B2174" s="46" t="s">
        <v>42</v>
      </c>
      <c r="D2174" s="49">
        <f>_xll.qlCalendarAdvance(Calendar,$D2173,B2174,"f",FALSE)</f>
        <v>54617</v>
      </c>
      <c r="E2174" s="49">
        <f>_xll.qlInterestRateIndexValueDate(IndexON,D2174)</f>
        <v>54617</v>
      </c>
      <c r="F2174" s="52">
        <f>IFERROR(_xll.qlIndexFixing(IndexON,D2174,TRUE,_xll.ohTrigger(RecalcTrigger,TriggerON)),NA())</f>
        <v>1.637266928481651E-2</v>
      </c>
      <c r="H2174" s="49">
        <f>_xll.qlCalendarAdvance(Calendar,$H2173,B2174,"f",FALSE)</f>
        <v>54617</v>
      </c>
      <c r="I2174" s="49">
        <f>_xll.qlInterestRateIndexValueDate(Index1M,$H2174)</f>
        <v>54619</v>
      </c>
      <c r="J2174" s="52">
        <f>IFERROR(_xll.qlIndexFixing(Index1M,$H2174,TRUE,_xll.ohTrigger(RecalcTrigger,Trigger1M)),NA())</f>
        <v>1.6290158760848272E-2</v>
      </c>
      <c r="K2174" s="52">
        <f>IFERROR(_xll.qlIndexFixing(ONIndex1M,I2174,TRUE,_xll.ohTrigger(RecalcTrigger,Trigger1M)),NA())</f>
        <v>1.6280177624325987E-2</v>
      </c>
      <c r="L2174" s="52">
        <f>IFERROR(_xll.qlIndexFixing(Index3M,H2174,TRUE,_xll.ohTrigger(RecalcTrigger,Trigger3M)),NA())</f>
        <v>1.6539327287868357E-2</v>
      </c>
      <c r="M2174" s="52">
        <f>IFERROR(_xll.qlIndexFixing(ONIndex3M,I2174,TRUE,_xll.ohTrigger(RecalcTrigger,Trigger3M)),NA())</f>
        <v>1.6508355679096809E-2</v>
      </c>
      <c r="N2174" s="52">
        <f>IFERROR(_xll.qlIndexFixing(Index6M,$H2174,TRUE,_xll.ohTrigger(RecalcTrigger,Trigger6M)),NA())</f>
        <v>1.6584743116117302E-2</v>
      </c>
      <c r="O2174" s="52">
        <f>IFERROR(_xll.qlIndexFixing(ONIndex6M,I2174,TRUE,_xll.ohTrigger(RecalcTrigger,Trigger6M)),NA())</f>
        <v>1.6547140704608054E-2</v>
      </c>
      <c r="P2174" s="52">
        <f>IFERROR(_xll.qlIndexFixing(Index1Y,$H2174,TRUE,_xll.ohTrigger(RecalcTrigger,Trigger1Y)),NA())</f>
        <v>1.6929730927478411E-2</v>
      </c>
      <c r="Q2174" s="52">
        <f>IFERROR(_xll.qlIndexFixing(ONIndex1Y,I2174,TRUE,_xll.ohTrigger(RecalcTrigger,Trigger1Y)),NA())</f>
        <v>1.6802196446734641E-2</v>
      </c>
    </row>
    <row r="2175" spans="2:17" x14ac:dyDescent="0.2">
      <c r="B2175" s="46" t="s">
        <v>42</v>
      </c>
      <c r="D2175" s="49">
        <f>_xll.qlCalendarAdvance(Calendar,$D2174,B2175,"f",FALSE)</f>
        <v>54624</v>
      </c>
      <c r="E2175" s="49">
        <f>_xll.qlInterestRateIndexValueDate(IndexON,D2175)</f>
        <v>54624</v>
      </c>
      <c r="F2175" s="52">
        <f>IFERROR(_xll.qlIndexFixing(IndexON,D2175,TRUE,_xll.ohTrigger(RecalcTrigger,TriggerON)),NA())</f>
        <v>1.637251975946441E-2</v>
      </c>
      <c r="H2175" s="49">
        <f>_xll.qlCalendarAdvance(Calendar,$H2174,B2175,"f",FALSE)</f>
        <v>54624</v>
      </c>
      <c r="I2175" s="49">
        <f>_xll.qlInterestRateIndexValueDate(Index1M,$H2175)</f>
        <v>54626</v>
      </c>
      <c r="J2175" s="52">
        <f>IFERROR(_xll.qlIndexFixing(Index1M,$H2175,TRUE,_xll.ohTrigger(RecalcTrigger,Trigger1M)),NA())</f>
        <v>1.6289264188494579E-2</v>
      </c>
      <c r="K2175" s="52">
        <f>IFERROR(_xll.qlIndexFixing(ONIndex1M,I2175,TRUE,_xll.ohTrigger(RecalcTrigger,Trigger1M)),NA())</f>
        <v>1.6279327138883914E-2</v>
      </c>
      <c r="L2175" s="52">
        <f>IFERROR(_xll.qlIndexFixing(Index3M,H2175,TRUE,_xll.ohTrigger(RecalcTrigger,Trigger3M)),NA())</f>
        <v>1.6538681355123677E-2</v>
      </c>
      <c r="M2175" s="52">
        <f>IFERROR(_xll.qlIndexFixing(ONIndex3M,I2175,TRUE,_xll.ohTrigger(RecalcTrigger,Trigger3M)),NA())</f>
        <v>1.6507848814146797E-2</v>
      </c>
      <c r="N2175" s="52">
        <f>IFERROR(_xll.qlIndexFixing(Index6M,$H2175,TRUE,_xll.ohTrigger(RecalcTrigger,Trigger6M)),NA())</f>
        <v>1.6581956862660532E-2</v>
      </c>
      <c r="O2175" s="52">
        <f>IFERROR(_xll.qlIndexFixing(ONIndex6M,I2175,TRUE,_xll.ohTrigger(RecalcTrigger,Trigger6M)),NA())</f>
        <v>1.6544876183237633E-2</v>
      </c>
      <c r="P2175" s="52">
        <f>IFERROR(_xll.qlIndexFixing(Index1Y,$H2175,TRUE,_xll.ohTrigger(RecalcTrigger,Trigger1Y)),NA())</f>
        <v>1.6928983174785767E-2</v>
      </c>
      <c r="Q2175" s="52">
        <f>IFERROR(_xll.qlIndexFixing(ONIndex1Y,I2175,TRUE,_xll.ohTrigger(RecalcTrigger,Trigger1Y)),NA())</f>
        <v>1.6801793734870785E-2</v>
      </c>
    </row>
    <row r="2176" spans="2:17" x14ac:dyDescent="0.2">
      <c r="B2176" s="46" t="s">
        <v>42</v>
      </c>
      <c r="D2176" s="49">
        <f>_xll.qlCalendarAdvance(Calendar,$D2175,B2176,"f",FALSE)</f>
        <v>54631</v>
      </c>
      <c r="E2176" s="49">
        <f>_xll.qlInterestRateIndexValueDate(IndexON,D2176)</f>
        <v>54631</v>
      </c>
      <c r="F2176" s="52">
        <f>IFERROR(_xll.qlIndexFixing(IndexON,D2176,TRUE,_xll.ohTrigger(RecalcTrigger,TriggerON)),NA())</f>
        <v>1.6372342960968567E-2</v>
      </c>
      <c r="H2176" s="49">
        <f>_xll.qlCalendarAdvance(Calendar,$H2175,B2176,"f",FALSE)</f>
        <v>54631</v>
      </c>
      <c r="I2176" s="49">
        <f>_xll.qlInterestRateIndexValueDate(Index1M,$H2176)</f>
        <v>54633</v>
      </c>
      <c r="J2176" s="52">
        <f>IFERROR(_xll.qlIndexFixing(Index1M,$H2176,TRUE,_xll.ohTrigger(RecalcTrigger,Trigger1M)),NA())</f>
        <v>1.6288343466258626E-2</v>
      </c>
      <c r="K2176" s="52">
        <f>IFERROR(_xll.qlIndexFixing(ONIndex1M,I2176,TRUE,_xll.ohTrigger(RecalcTrigger,Trigger1M)),NA())</f>
        <v>1.6278450624103158E-2</v>
      </c>
      <c r="L2176" s="52">
        <f>IFERROR(_xll.qlIndexFixing(Index3M,H2176,TRUE,_xll.ohTrigger(RecalcTrigger,Trigger3M)),NA())</f>
        <v>1.6538012216509593E-2</v>
      </c>
      <c r="M2176" s="52">
        <f>IFERROR(_xll.qlIndexFixing(ONIndex3M,I2176,TRUE,_xll.ohTrigger(RecalcTrigger,Trigger3M)),NA())</f>
        <v>1.6507319118339581E-2</v>
      </c>
      <c r="N2176" s="52">
        <f>IFERROR(_xll.qlIndexFixing(Index6M,$H2176,TRUE,_xll.ohTrigger(RecalcTrigger,Trigger6M)),NA())</f>
        <v>1.6579130520020604E-2</v>
      </c>
      <c r="O2176" s="52">
        <f>IFERROR(_xll.qlIndexFixing(ONIndex6M,I2176,TRUE,_xll.ohTrigger(RecalcTrigger,Trigger6M)),NA())</f>
        <v>1.6542572890880791E-2</v>
      </c>
      <c r="P2176" s="52">
        <f>IFERROR(_xll.qlIndexFixing(Index1Y,$H2176,TRUE,_xll.ohTrigger(RecalcTrigger,Trigger1Y)),NA())</f>
        <v>1.6928221880448388E-2</v>
      </c>
      <c r="Q2176" s="52">
        <f>IFERROR(_xll.qlIndexFixing(ONIndex1Y,I2176,TRUE,_xll.ohTrigger(RecalcTrigger,Trigger1Y)),NA())</f>
        <v>1.6801378405739698E-2</v>
      </c>
    </row>
    <row r="2177" spans="2:17" x14ac:dyDescent="0.2">
      <c r="B2177" s="46" t="s">
        <v>42</v>
      </c>
      <c r="D2177" s="49">
        <f>_xll.qlCalendarAdvance(Calendar,$D2176,B2177,"f",FALSE)</f>
        <v>54638</v>
      </c>
      <c r="E2177" s="49">
        <f>_xll.qlInterestRateIndexValueDate(IndexON,D2177)</f>
        <v>54638</v>
      </c>
      <c r="F2177" s="52">
        <f>IFERROR(_xll.qlIndexFixing(IndexON,D2177,TRUE,_xll.ohTrigger(RecalcTrigger,TriggerON)),NA())</f>
        <v>1.6372138833853356E-2</v>
      </c>
      <c r="H2177" s="49">
        <f>_xll.qlCalendarAdvance(Calendar,$H2176,B2177,"f",FALSE)</f>
        <v>54638</v>
      </c>
      <c r="I2177" s="49">
        <f>_xll.qlInterestRateIndexValueDate(Index1M,$H2177)</f>
        <v>54640</v>
      </c>
      <c r="J2177" s="52">
        <f>IFERROR(_xll.qlIndexFixing(Index1M,$H2177,TRUE,_xll.ohTrigger(RecalcTrigger,Trigger1M)),NA())</f>
        <v>1.6287396542811472E-2</v>
      </c>
      <c r="K2177" s="52">
        <f>IFERROR(_xll.qlIndexFixing(ONIndex1M,I2177,TRUE,_xll.ohTrigger(RecalcTrigger,Trigger1M)),NA())</f>
        <v>1.627754802922432E-2</v>
      </c>
      <c r="L2177" s="52">
        <f>IFERROR(_xll.qlIndexFixing(Index3M,H2177,TRUE,_xll.ohTrigger(RecalcTrigger,Trigger3M)),NA())</f>
        <v>1.65373198248508E-2</v>
      </c>
      <c r="M2177" s="52">
        <f>IFERROR(_xll.qlIndexFixing(ONIndex3M,I2177,TRUE,_xll.ohTrigger(RecalcTrigger,Trigger3M)),NA())</f>
        <v>1.650676654483263E-2</v>
      </c>
      <c r="N2177" s="52">
        <f>IFERROR(_xll.qlIndexFixing(Index6M,$H2177,TRUE,_xll.ohTrigger(RecalcTrigger,Trigger6M)),NA())</f>
        <v>1.6576264009905309E-2</v>
      </c>
      <c r="O2177" s="52">
        <f>IFERROR(_xll.qlIndexFixing(ONIndex6M,I2177,TRUE,_xll.ohTrigger(RecalcTrigger,Trigger6M)),NA())</f>
        <v>1.6540230749919616E-2</v>
      </c>
      <c r="P2177" s="52">
        <f>IFERROR(_xll.qlIndexFixing(Index1Y,$H2177,TRUE,_xll.ohTrigger(RecalcTrigger,Trigger1Y)),NA())</f>
        <v>1.6927447016608668E-2</v>
      </c>
      <c r="Q2177" s="52">
        <f>IFERROR(_xll.qlIndexFixing(ONIndex1Y,I2177,TRUE,_xll.ohTrigger(RecalcTrigger,Trigger1Y)),NA())</f>
        <v>1.6800950432322992E-2</v>
      </c>
    </row>
    <row r="2178" spans="2:17" x14ac:dyDescent="0.2">
      <c r="B2178" s="46" t="s">
        <v>42</v>
      </c>
      <c r="D2178" s="49">
        <f>_xll.qlCalendarAdvance(Calendar,$D2177,B2178,"f",FALSE)</f>
        <v>54645</v>
      </c>
      <c r="E2178" s="49">
        <f>_xll.qlInterestRateIndexValueDate(IndexON,D2178)</f>
        <v>54645</v>
      </c>
      <c r="F2178" s="52">
        <f>IFERROR(_xll.qlIndexFixing(IndexON,D2178,TRUE,_xll.ohTrigger(RecalcTrigger,TriggerON)),NA())</f>
        <v>1.6371907323042834E-2</v>
      </c>
      <c r="H2178" s="49">
        <f>_xll.qlCalendarAdvance(Calendar,$H2177,B2178,"f",FALSE)</f>
        <v>54645</v>
      </c>
      <c r="I2178" s="49">
        <f>_xll.qlInterestRateIndexValueDate(Index1M,$H2178)</f>
        <v>54647</v>
      </c>
      <c r="J2178" s="52">
        <f>IFERROR(_xll.qlIndexFixing(Index1M,$H2178,TRUE,_xll.ohTrigger(RecalcTrigger,Trigger1M)),NA())</f>
        <v>1.6286423366836666E-2</v>
      </c>
      <c r="K2178" s="52">
        <f>IFERROR(_xll.qlIndexFixing(ONIndex1M,I2178,TRUE,_xll.ohTrigger(RecalcTrigger,Trigger1M)),NA())</f>
        <v>1.6276619302528772E-2</v>
      </c>
      <c r="L2178" s="52">
        <f>IFERROR(_xll.qlIndexFixing(Index3M,H2178,TRUE,_xll.ohTrigger(RecalcTrigger,Trigger3M)),NA())</f>
        <v>1.6536604132975474E-2</v>
      </c>
      <c r="M2178" s="52">
        <f>IFERROR(_xll.qlIndexFixing(ONIndex3M,I2178,TRUE,_xll.ohTrigger(RecalcTrigger,Trigger3M)),NA())</f>
        <v>1.6506191046543606E-2</v>
      </c>
      <c r="N2178" s="52">
        <f>IFERROR(_xll.qlIndexFixing(Index6M,$H2178,TRUE,_xll.ohTrigger(RecalcTrigger,Trigger6M)),NA())</f>
        <v>1.6573357254027161E-2</v>
      </c>
      <c r="O2178" s="52">
        <f>IFERROR(_xll.qlIndexFixing(ONIndex6M,I2178,TRUE,_xll.ohTrigger(RecalcTrigger,Trigger6M)),NA())</f>
        <v>1.6537849682576322E-2</v>
      </c>
      <c r="P2178" s="52">
        <f>IFERROR(_xll.qlIndexFixing(Index1Y,$H2178,TRUE,_xll.ohTrigger(RecalcTrigger,Trigger1Y)),NA())</f>
        <v>1.6926658555409653E-2</v>
      </c>
      <c r="Q2178" s="52">
        <f>IFERROR(_xll.qlIndexFixing(ONIndex1Y,I2178,TRUE,_xll.ohTrigger(RecalcTrigger,Trigger1Y)),NA())</f>
        <v>1.6800509786882856E-2</v>
      </c>
    </row>
    <row r="2179" spans="2:17" x14ac:dyDescent="0.2">
      <c r="B2179" s="46" t="s">
        <v>42</v>
      </c>
      <c r="D2179" s="49">
        <f>_xll.qlCalendarAdvance(Calendar,$D2178,B2179,"f",FALSE)</f>
        <v>54652</v>
      </c>
      <c r="E2179" s="49">
        <f>_xll.qlInterestRateIndexValueDate(IndexON,D2179)</f>
        <v>54652</v>
      </c>
      <c r="F2179" s="52">
        <f>IFERROR(_xll.qlIndexFixing(IndexON,D2179,TRUE,_xll.ohTrigger(RecalcTrigger,TriggerON)),NA())</f>
        <v>1.6371648372741632E-2</v>
      </c>
      <c r="H2179" s="49">
        <f>_xll.qlCalendarAdvance(Calendar,$H2178,B2179,"f",FALSE)</f>
        <v>54652</v>
      </c>
      <c r="I2179" s="49">
        <f>_xll.qlInterestRateIndexValueDate(Index1M,$H2179)</f>
        <v>54654</v>
      </c>
      <c r="J2179" s="52">
        <f>IFERROR(_xll.qlIndexFixing(Index1M,$H2179,TRUE,_xll.ohTrigger(RecalcTrigger,Trigger1M)),NA())</f>
        <v>1.6285423887007766E-2</v>
      </c>
      <c r="K2179" s="52">
        <f>IFERROR(_xll.qlIndexFixing(ONIndex1M,I2179,TRUE,_xll.ohTrigger(RecalcTrigger,Trigger1M)),NA())</f>
        <v>1.6275664392937372E-2</v>
      </c>
      <c r="L2179" s="52">
        <f>IFERROR(_xll.qlIndexFixing(Index3M,H2179,TRUE,_xll.ohTrigger(RecalcTrigger,Trigger3M)),NA())</f>
        <v>1.6535865093708298E-2</v>
      </c>
      <c r="M2179" s="52">
        <f>IFERROR(_xll.qlIndexFixing(ONIndex3M,I2179,TRUE,_xll.ohTrigger(RecalcTrigger,Trigger3M)),NA())</f>
        <v>1.6505592576310235E-2</v>
      </c>
      <c r="N2179" s="52">
        <f>IFERROR(_xll.qlIndexFixing(Index6M,$H2179,TRUE,_xll.ohTrigger(RecalcTrigger,Trigger6M)),NA())</f>
        <v>1.6570410174099111E-2</v>
      </c>
      <c r="O2179" s="52">
        <f>IFERROR(_xll.qlIndexFixing(ONIndex6M,I2179,TRUE,_xll.ohTrigger(RecalcTrigger,Trigger6M)),NA())</f>
        <v>1.6535429611073127E-2</v>
      </c>
      <c r="P2179" s="52">
        <f>IFERROR(_xll.qlIndexFixing(Index1Y,$H2179,TRUE,_xll.ohTrigger(RecalcTrigger,Trigger1Y)),NA())</f>
        <v>1.6925856468995488E-2</v>
      </c>
      <c r="Q2179" s="52">
        <f>IFERROR(_xll.qlIndexFixing(ONIndex1Y,I2179,TRUE,_xll.ohTrigger(RecalcTrigger,Trigger1Y)),NA())</f>
        <v>1.6800056442001221E-2</v>
      </c>
    </row>
    <row r="2180" spans="2:17" x14ac:dyDescent="0.2">
      <c r="B2180" s="46" t="s">
        <v>42</v>
      </c>
      <c r="D2180" s="49">
        <f>_xll.qlCalendarAdvance(Calendar,$D2179,B2180,"f",FALSE)</f>
        <v>54659</v>
      </c>
      <c r="E2180" s="49">
        <f>_xll.qlInterestRateIndexValueDate(IndexON,D2180)</f>
        <v>54659</v>
      </c>
      <c r="F2180" s="52">
        <f>IFERROR(_xll.qlIndexFixing(IndexON,D2180,TRUE,_xll.ohTrigger(RecalcTrigger,TriggerON)),NA())</f>
        <v>1.6371361927713934E-2</v>
      </c>
      <c r="H2180" s="49">
        <f>_xll.qlCalendarAdvance(Calendar,$H2179,B2180,"f",FALSE)</f>
        <v>54659</v>
      </c>
      <c r="I2180" s="49">
        <f>_xll.qlInterestRateIndexValueDate(Index1M,$H2180)</f>
        <v>54661</v>
      </c>
      <c r="J2180" s="52">
        <f>IFERROR(_xll.qlIndexFixing(Index1M,$H2180,TRUE,_xll.ohTrigger(RecalcTrigger,Trigger1M)),NA())</f>
        <v>1.628439805199583E-2</v>
      </c>
      <c r="K2180" s="52">
        <f>IFERROR(_xll.qlIndexFixing(ONIndex1M,I2180,TRUE,_xll.ohTrigger(RecalcTrigger,Trigger1M)),NA())</f>
        <v>1.6274683249291044E-2</v>
      </c>
      <c r="L2180" s="52">
        <f>IFERROR(_xll.qlIndexFixing(Index3M,H2180,TRUE,_xll.ohTrigger(RecalcTrigger,Trigger3M)),NA())</f>
        <v>1.6535102659878315E-2</v>
      </c>
      <c r="M2180" s="52">
        <f>IFERROR(_xll.qlIndexFixing(ONIndex3M,I2180,TRUE,_xll.ohTrigger(RecalcTrigger,Trigger3M)),NA())</f>
        <v>1.6504971087609732E-2</v>
      </c>
      <c r="N2180" s="52">
        <f>IFERROR(_xll.qlIndexFixing(Index6M,$H2180,TRUE,_xll.ohTrigger(RecalcTrigger,Trigger6M)),NA())</f>
        <v>1.6567422691837964E-2</v>
      </c>
      <c r="O2180" s="52">
        <f>IFERROR(_xll.qlIndexFixing(ONIndex6M,I2180,TRUE,_xll.ohTrigger(RecalcTrigger,Trigger6M)),NA())</f>
        <v>1.653297045755231E-2</v>
      </c>
      <c r="P2180" s="52">
        <f>IFERROR(_xll.qlIndexFixing(Index1Y,$H2180,TRUE,_xll.ohTrigger(RecalcTrigger,Trigger1Y)),NA())</f>
        <v>1.692504072951076E-2</v>
      </c>
      <c r="Q2180" s="52">
        <f>IFERROR(_xll.qlIndexFixing(ONIndex1Y,I2180,TRUE,_xll.ohTrigger(RecalcTrigger,Trigger1Y)),NA())</f>
        <v>1.6799590370579764E-2</v>
      </c>
    </row>
    <row r="2181" spans="2:17" x14ac:dyDescent="0.2">
      <c r="B2181" s="46" t="s">
        <v>42</v>
      </c>
      <c r="D2181" s="49">
        <f>_xll.qlCalendarAdvance(Calendar,$D2180,B2181,"f",FALSE)</f>
        <v>54666</v>
      </c>
      <c r="E2181" s="49">
        <f>_xll.qlInterestRateIndexValueDate(IndexON,D2181)</f>
        <v>54666</v>
      </c>
      <c r="F2181" s="52">
        <f>IFERROR(_xll.qlIndexFixing(IndexON,D2181,TRUE,_xll.ohTrigger(RecalcTrigger,TriggerON)),NA())</f>
        <v>1.6371047932564053E-2</v>
      </c>
      <c r="H2181" s="49">
        <f>_xll.qlCalendarAdvance(Calendar,$H2180,B2181,"f",FALSE)</f>
        <v>54666</v>
      </c>
      <c r="I2181" s="49">
        <f>_xll.qlInterestRateIndexValueDate(Index1M,$H2181)</f>
        <v>54668</v>
      </c>
      <c r="J2181" s="52">
        <f>IFERROR(_xll.qlIndexFixing(Index1M,$H2181,TRUE,_xll.ohTrigger(RecalcTrigger,Trigger1M)),NA())</f>
        <v>1.6283345810476912E-2</v>
      </c>
      <c r="K2181" s="52">
        <f>IFERROR(_xll.qlIndexFixing(ONIndex1M,I2181,TRUE,_xll.ohTrigger(RecalcTrigger,Trigger1M)),NA())</f>
        <v>1.6273675820270839E-2</v>
      </c>
      <c r="L2181" s="52">
        <f>IFERROR(_xll.qlIndexFixing(Index3M,H2181,TRUE,_xll.ohTrigger(RecalcTrigger,Trigger3M)),NA())</f>
        <v>1.6533998188558541E-2</v>
      </c>
      <c r="M2181" s="52">
        <f>IFERROR(_xll.qlIndexFixing(ONIndex3M,I2181,TRUE,_xll.ohTrigger(RecalcTrigger,Trigger3M)),NA())</f>
        <v>1.6504326533040015E-2</v>
      </c>
      <c r="N2181" s="52">
        <f>IFERROR(_xll.qlIndexFixing(Index6M,$H2181,TRUE,_xll.ohTrigger(RecalcTrigger,Trigger6M)),NA())</f>
        <v>1.6563643930510373E-2</v>
      </c>
      <c r="O2181" s="52">
        <f>IFERROR(_xll.qlIndexFixing(ONIndex6M,I2181,TRUE,_xll.ohTrigger(RecalcTrigger,Trigger6M)),NA())</f>
        <v>1.6530472144316022E-2</v>
      </c>
      <c r="P2181" s="52">
        <f>IFERROR(_xll.qlIndexFixing(Index1Y,$H2181,TRUE,_xll.ohTrigger(RecalcTrigger,Trigger1Y)),NA())</f>
        <v>1.6924211309100053E-2</v>
      </c>
      <c r="Q2181" s="52">
        <f>IFERROR(_xll.qlIndexFixing(ONIndex1Y,I2181,TRUE,_xll.ohTrigger(RecalcTrigger,Trigger1Y)),NA())</f>
        <v>1.6799111544800738E-2</v>
      </c>
    </row>
    <row r="2182" spans="2:17" x14ac:dyDescent="0.2">
      <c r="B2182" s="46" t="s">
        <v>42</v>
      </c>
      <c r="D2182" s="49">
        <f>_xll.qlCalendarAdvance(Calendar,$D2181,B2182,"f",FALSE)</f>
        <v>54673</v>
      </c>
      <c r="E2182" s="49">
        <f>_xll.qlInterestRateIndexValueDate(IndexON,D2182)</f>
        <v>54673</v>
      </c>
      <c r="F2182" s="52">
        <f>IFERROR(_xll.qlIndexFixing(IndexON,D2182,TRUE,_xll.ohTrigger(RecalcTrigger,TriggerON)),NA())</f>
        <v>1.6370706331816365E-2</v>
      </c>
      <c r="H2182" s="49">
        <f>_xll.qlCalendarAdvance(Calendar,$H2181,B2182,"f",FALSE)</f>
        <v>54673</v>
      </c>
      <c r="I2182" s="49">
        <f>_xll.qlInterestRateIndexValueDate(Index1M,$H2182)</f>
        <v>54675</v>
      </c>
      <c r="J2182" s="52">
        <f>IFERROR(_xll.qlIndexFixing(Index1M,$H2182,TRUE,_xll.ohTrigger(RecalcTrigger,Trigger1M)),NA())</f>
        <v>1.6282267111132065E-2</v>
      </c>
      <c r="K2182" s="52">
        <f>IFERROR(_xll.qlIndexFixing(ONIndex1M,I2182,TRUE,_xll.ohTrigger(RecalcTrigger,Trigger1M)),NA())</f>
        <v>1.6272642054397934E-2</v>
      </c>
      <c r="L2182" s="52">
        <f>IFERROR(_xll.qlIndexFixing(Index3M,H2182,TRUE,_xll.ohTrigger(RecalcTrigger,Trigger3M)),NA())</f>
        <v>1.6533190547788457E-2</v>
      </c>
      <c r="M2182" s="52">
        <f>IFERROR(_xll.qlIndexFixing(ONIndex3M,I2182,TRUE,_xll.ohTrigger(RecalcTrigger,Trigger3M)),NA())</f>
        <v>1.6503658865758553E-2</v>
      </c>
      <c r="N2182" s="52">
        <f>IFERROR(_xll.qlIndexFixing(Index6M,$H2182,TRUE,_xll.ohTrigger(RecalcTrigger,Trigger6M)),NA())</f>
        <v>1.6560590724885693E-2</v>
      </c>
      <c r="O2182" s="52">
        <f>IFERROR(_xll.qlIndexFixing(ONIndex6M,I2182,TRUE,_xll.ohTrigger(RecalcTrigger,Trigger6M)),NA())</f>
        <v>1.6527934593346671E-2</v>
      </c>
      <c r="P2182" s="52">
        <f>IFERROR(_xll.qlIndexFixing(Index1Y,$H2182,TRUE,_xll.ohTrigger(RecalcTrigger,Trigger1Y)),NA())</f>
        <v>1.6923368179909696E-2</v>
      </c>
      <c r="Q2182" s="52">
        <f>IFERROR(_xll.qlIndexFixing(ONIndex1Y,I2182,TRUE,_xll.ohTrigger(RecalcTrigger,Trigger1Y)),NA())</f>
        <v>1.6798619937405945E-2</v>
      </c>
    </row>
    <row r="2183" spans="2:17" x14ac:dyDescent="0.2">
      <c r="B2183" s="46" t="s">
        <v>42</v>
      </c>
      <c r="D2183" s="49">
        <f>_xll.qlCalendarAdvance(Calendar,$D2182,B2183,"f",FALSE)</f>
        <v>54680</v>
      </c>
      <c r="E2183" s="49">
        <f>_xll.qlInterestRateIndexValueDate(IndexON,D2183)</f>
        <v>54680</v>
      </c>
      <c r="F2183" s="52">
        <f>IFERROR(_xll.qlIndexFixing(IndexON,D2183,TRUE,_xll.ohTrigger(RecalcTrigger,TriggerON)),NA())</f>
        <v>1.6370337069755436E-2</v>
      </c>
      <c r="H2183" s="49">
        <f>_xll.qlCalendarAdvance(Calendar,$H2182,B2183,"f",FALSE)</f>
        <v>54680</v>
      </c>
      <c r="I2183" s="49">
        <f>_xll.qlInterestRateIndexValueDate(Index1M,$H2183)</f>
        <v>54682</v>
      </c>
      <c r="J2183" s="52">
        <f>IFERROR(_xll.qlIndexFixing(Index1M,$H2183,TRUE,_xll.ohTrigger(RecalcTrigger,Trigger1M)),NA())</f>
        <v>1.6281161902634844E-2</v>
      </c>
      <c r="K2183" s="52">
        <f>IFERROR(_xll.qlIndexFixing(ONIndex1M,I2183,TRUE,_xll.ohTrigger(RecalcTrigger,Trigger1M)),NA())</f>
        <v>1.6271581900753063E-2</v>
      </c>
      <c r="L2183" s="52">
        <f>IFERROR(_xll.qlIndexFixing(Index3M,H2183,TRUE,_xll.ohTrigger(RecalcTrigger,Trigger3M)),NA())</f>
        <v>1.6532359375383707E-2</v>
      </c>
      <c r="M2183" s="52">
        <f>IFERROR(_xll.qlIndexFixing(ONIndex3M,I2183,TRUE,_xll.ohTrigger(RecalcTrigger,Trigger3M)),NA())</f>
        <v>1.6502968038603072E-2</v>
      </c>
      <c r="N2183" s="52">
        <f>IFERROR(_xll.qlIndexFixing(Index6M,$H2183,TRUE,_xll.ohTrigger(RecalcTrigger,Trigger6M)),NA())</f>
        <v>1.6557496919220115E-2</v>
      </c>
      <c r="O2183" s="52">
        <f>IFERROR(_xll.qlIndexFixing(ONIndex6M,I2183,TRUE,_xll.ohTrigger(RecalcTrigger,Trigger6M)),NA())</f>
        <v>1.6525357726786538E-2</v>
      </c>
      <c r="P2183" s="52">
        <f>IFERROR(_xll.qlIndexFixing(Index1Y,$H2183,TRUE,_xll.ohTrigger(RecalcTrigger,Trigger1Y)),NA())</f>
        <v>1.6922511314086251E-2</v>
      </c>
      <c r="Q2183" s="52">
        <f>IFERROR(_xll.qlIndexFixing(ONIndex1Y,I2183,TRUE,_xll.ohTrigger(RecalcTrigger,Trigger1Y)),NA())</f>
        <v>1.6798115521057255E-2</v>
      </c>
    </row>
    <row r="2184" spans="2:17" x14ac:dyDescent="0.2">
      <c r="B2184" s="46" t="s">
        <v>42</v>
      </c>
      <c r="D2184" s="49">
        <f>_xll.qlCalendarAdvance(Calendar,$D2183,B2184,"f",FALSE)</f>
        <v>54687</v>
      </c>
      <c r="E2184" s="49">
        <f>_xll.qlInterestRateIndexValueDate(IndexON,D2184)</f>
        <v>54687</v>
      </c>
      <c r="F2184" s="52">
        <f>IFERROR(_xll.qlIndexFixing(IndexON,D2184,TRUE,_xll.ohTrigger(RecalcTrigger,TriggerON)),NA())</f>
        <v>1.6369940091465196E-2</v>
      </c>
      <c r="H2184" s="49">
        <f>_xll.qlCalendarAdvance(Calendar,$H2183,B2184,"f",FALSE)</f>
        <v>54687</v>
      </c>
      <c r="I2184" s="49">
        <f>_xll.qlInterestRateIndexValueDate(Index1M,$H2184)</f>
        <v>54689</v>
      </c>
      <c r="J2184" s="52">
        <f>IFERROR(_xll.qlIndexFixing(Index1M,$H2184,TRUE,_xll.ohTrigger(RecalcTrigger,Trigger1M)),NA())</f>
        <v>1.6280030133661305E-2</v>
      </c>
      <c r="K2184" s="52">
        <f>IFERROR(_xll.qlIndexFixing(ONIndex1M,I2184,TRUE,_xll.ohTrigger(RecalcTrigger,Trigger1M)),NA())</f>
        <v>1.6270495307857402E-2</v>
      </c>
      <c r="L2184" s="52">
        <f>IFERROR(_xll.qlIndexFixing(Index3M,H2184,TRUE,_xll.ohTrigger(RecalcTrigger,Trigger3M)),NA())</f>
        <v>1.6531504624182021E-2</v>
      </c>
      <c r="M2184" s="52">
        <f>IFERROR(_xll.qlIndexFixing(ONIndex3M,I2184,TRUE,_xll.ohTrigger(RecalcTrigger,Trigger3M)),NA())</f>
        <v>1.6502254004970851E-2</v>
      </c>
      <c r="N2184" s="52">
        <f>IFERROR(_xll.qlIndexFixing(Index6M,$H2184,TRUE,_xll.ohTrigger(RecalcTrigger,Trigger6M)),NA())</f>
        <v>1.6554362435255796E-2</v>
      </c>
      <c r="O2184" s="52">
        <f>IFERROR(_xll.qlIndexFixing(ONIndex6M,I2184,TRUE,_xll.ohTrigger(RecalcTrigger,Trigger6M)),NA())</f>
        <v>1.652274146741739E-2</v>
      </c>
      <c r="P2184" s="52">
        <f>IFERROR(_xll.qlIndexFixing(Index1Y,$H2184,TRUE,_xll.ohTrigger(RecalcTrigger,Trigger1Y)),NA())</f>
        <v>1.6921640683776266E-2</v>
      </c>
      <c r="Q2184" s="52">
        <f>IFERROR(_xll.qlIndexFixing(ONIndex1Y,I2184,TRUE,_xll.ohTrigger(RecalcTrigger,Trigger1Y)),NA())</f>
        <v>1.67975982683366E-2</v>
      </c>
    </row>
    <row r="2185" spans="2:17" x14ac:dyDescent="0.2">
      <c r="B2185" s="46" t="s">
        <v>42</v>
      </c>
      <c r="D2185" s="49">
        <f>_xll.qlCalendarAdvance(Calendar,$D2184,B2185,"f",FALSE)</f>
        <v>54694</v>
      </c>
      <c r="E2185" s="49">
        <f>_xll.qlInterestRateIndexValueDate(IndexON,D2185)</f>
        <v>54694</v>
      </c>
      <c r="F2185" s="52">
        <f>IFERROR(_xll.qlIndexFixing(IndexON,D2185,TRUE,_xll.ohTrigger(RecalcTrigger,TriggerON)),NA())</f>
        <v>1.6369515341150276E-2</v>
      </c>
      <c r="H2185" s="49">
        <f>_xll.qlCalendarAdvance(Calendar,$H2184,B2185,"f",FALSE)</f>
        <v>54694</v>
      </c>
      <c r="I2185" s="49">
        <f>_xll.qlInterestRateIndexValueDate(Index1M,$H2185)</f>
        <v>54696</v>
      </c>
      <c r="J2185" s="52">
        <f>IFERROR(_xll.qlIndexFixing(Index1M,$H2185,TRUE,_xll.ohTrigger(RecalcTrigger,Trigger1M)),NA())</f>
        <v>1.6278022741557211E-2</v>
      </c>
      <c r="K2185" s="52">
        <f>IFERROR(_xll.qlIndexFixing(ONIndex1M,I2185,TRUE,_xll.ohTrigger(RecalcTrigger,Trigger1M)),NA())</f>
        <v>1.6269382224631812E-2</v>
      </c>
      <c r="L2185" s="52">
        <f>IFERROR(_xll.qlIndexFixing(Index3M,H2185,TRUE,_xll.ohTrigger(RecalcTrigger,Trigger3M)),NA())</f>
        <v>1.6530937921276502E-2</v>
      </c>
      <c r="M2185" s="52">
        <f>IFERROR(_xll.qlIndexFixing(ONIndex3M,I2185,TRUE,_xll.ohTrigger(RecalcTrigger,Trigger3M)),NA())</f>
        <v>1.650151671761968E-2</v>
      </c>
      <c r="N2185" s="52">
        <f>IFERROR(_xll.qlIndexFixing(Index6M,$H2185,TRUE,_xll.ohTrigger(RecalcTrigger,Trigger6M)),NA())</f>
        <v>1.6551325640756447E-2</v>
      </c>
      <c r="O2185" s="52">
        <f>IFERROR(_xll.qlIndexFixing(ONIndex6M,I2185,TRUE,_xll.ohTrigger(RecalcTrigger,Trigger6M)),NA())</f>
        <v>1.6520085736662082E-2</v>
      </c>
      <c r="P2185" s="52">
        <f>IFERROR(_xll.qlIndexFixing(Index1Y,$H2185,TRUE,_xll.ohTrigger(RecalcTrigger,Trigger1Y)),NA())</f>
        <v>1.6920756261128055E-2</v>
      </c>
      <c r="Q2185" s="52">
        <f>IFERROR(_xll.qlIndexFixing(ONIndex1Y,I2185,TRUE,_xll.ohTrigger(RecalcTrigger,Trigger1Y)),NA())</f>
        <v>1.6797068151586103E-2</v>
      </c>
    </row>
    <row r="2186" spans="2:17" x14ac:dyDescent="0.2">
      <c r="B2186" s="46" t="s">
        <v>42</v>
      </c>
      <c r="D2186" s="49">
        <f>_xll.qlCalendarAdvance(Calendar,$D2185,B2186,"f",FALSE)</f>
        <v>54701</v>
      </c>
      <c r="E2186" s="49">
        <f>_xll.qlInterestRateIndexValueDate(IndexON,D2186)</f>
        <v>54701</v>
      </c>
      <c r="F2186" s="52">
        <f>IFERROR(_xll.qlIndexFixing(IndexON,D2186,TRUE,_xll.ohTrigger(RecalcTrigger,TriggerON)),NA())</f>
        <v>1.636906276357486E-2</v>
      </c>
      <c r="H2186" s="49">
        <f>_xll.qlCalendarAdvance(Calendar,$H2185,B2186,"f",FALSE)</f>
        <v>54701</v>
      </c>
      <c r="I2186" s="49">
        <f>_xll.qlInterestRateIndexValueDate(Index1M,$H2186)</f>
        <v>54703</v>
      </c>
      <c r="J2186" s="52">
        <f>IFERROR(_xll.qlIndexFixing(Index1M,$H2186,TRUE,_xll.ohTrigger(RecalcTrigger,Trigger1M)),NA())</f>
        <v>1.6277686708989492E-2</v>
      </c>
      <c r="K2186" s="52">
        <f>IFERROR(_xll.qlIndexFixing(ONIndex1M,I2186,TRUE,_xll.ohTrigger(RecalcTrigger,Trigger1M)),NA())</f>
        <v>1.6268242599517535E-2</v>
      </c>
      <c r="L2186" s="52">
        <f>IFERROR(_xll.qlIndexFixing(Index3M,H2186,TRUE,_xll.ohTrigger(RecalcTrigger,Trigger3M)),NA())</f>
        <v>1.6530034129469021E-2</v>
      </c>
      <c r="M2186" s="52">
        <f>IFERROR(_xll.qlIndexFixing(ONIndex3M,I2186,TRUE,_xll.ohTrigger(RecalcTrigger,Trigger3M)),NA())</f>
        <v>1.6500756129547156E-2</v>
      </c>
      <c r="N2186" s="52">
        <f>IFERROR(_xll.qlIndexFixing(Index6M,$H2186,TRUE,_xll.ohTrigger(RecalcTrigger,Trigger6M)),NA())</f>
        <v>1.6548106474094854E-2</v>
      </c>
      <c r="O2186" s="52">
        <f>IFERROR(_xll.qlIndexFixing(ONIndex6M,I2186,TRUE,_xll.ohTrigger(RecalcTrigger,Trigger6M)),NA())</f>
        <v>1.6517390457222447E-2</v>
      </c>
      <c r="P2186" s="52">
        <f>IFERROR(_xll.qlIndexFixing(Index1Y,$H2186,TRUE,_xll.ohTrigger(RecalcTrigger,Trigger1Y)),NA())</f>
        <v>1.6919858018289918E-2</v>
      </c>
      <c r="Q2186" s="52">
        <f>IFERROR(_xll.qlIndexFixing(ONIndex1Y,I2186,TRUE,_xll.ohTrigger(RecalcTrigger,Trigger1Y)),NA())</f>
        <v>1.6796525143627505E-2</v>
      </c>
    </row>
    <row r="2187" spans="2:17" x14ac:dyDescent="0.2">
      <c r="B2187" s="46" t="s">
        <v>42</v>
      </c>
      <c r="D2187" s="49">
        <f>_xll.qlCalendarAdvance(Calendar,$D2186,B2187,"f",FALSE)</f>
        <v>54708</v>
      </c>
      <c r="E2187" s="49">
        <f>_xll.qlInterestRateIndexValueDate(IndexON,D2187)</f>
        <v>54708</v>
      </c>
      <c r="F2187" s="52">
        <f>IFERROR(_xll.qlIndexFixing(IndexON,D2187,TRUE,_xll.ohTrigger(RecalcTrigger,TriggerON)),NA())</f>
        <v>1.6368582303263324E-2</v>
      </c>
      <c r="H2187" s="49">
        <f>_xll.qlCalendarAdvance(Calendar,$H2186,B2187,"f",FALSE)</f>
        <v>54708</v>
      </c>
      <c r="I2187" s="49">
        <f>_xll.qlInterestRateIndexValueDate(Index1M,$H2187)</f>
        <v>54710</v>
      </c>
      <c r="J2187" s="52">
        <f>IFERROR(_xll.qlIndexFixing(Index1M,$H2187,TRUE,_xll.ohTrigger(RecalcTrigger,Trigger1M)),NA())</f>
        <v>1.6276474950650821E-2</v>
      </c>
      <c r="K2187" s="52">
        <f>IFERROR(_xll.qlIndexFixing(ONIndex1M,I2187,TRUE,_xll.ohTrigger(RecalcTrigger,Trigger1M)),NA())</f>
        <v>1.6267076381515366E-2</v>
      </c>
      <c r="L2187" s="52">
        <f>IFERROR(_xll.qlIndexFixing(Index3M,H2187,TRUE,_xll.ohTrigger(RecalcTrigger,Trigger3M)),NA())</f>
        <v>1.652910661290373E-2</v>
      </c>
      <c r="M2187" s="52">
        <f>IFERROR(_xll.qlIndexFixing(ONIndex3M,I2187,TRUE,_xll.ohTrigger(RecalcTrigger,Trigger3M)),NA())</f>
        <v>1.6499972193830814E-2</v>
      </c>
      <c r="N2187" s="52">
        <f>IFERROR(_xll.qlIndexFixing(Index6M,$H2187,TRUE,_xll.ohTrigger(RecalcTrigger,Trigger6M)),NA())</f>
        <v>1.6544846386940336E-2</v>
      </c>
      <c r="O2187" s="52">
        <f>IFERROR(_xll.qlIndexFixing(ONIndex6M,I2187,TRUE,_xll.ohTrigger(RecalcTrigger,Trigger6M)),NA())</f>
        <v>1.6514655551160828E-2</v>
      </c>
      <c r="P2187" s="52">
        <f>IFERROR(_xll.qlIndexFixing(Index1Y,$H2187,TRUE,_xll.ohTrigger(RecalcTrigger,Trigger1Y)),NA())</f>
        <v>1.6918945927410382E-2</v>
      </c>
      <c r="Q2187" s="52">
        <f>IFERROR(_xll.qlIndexFixing(ONIndex1Y,I2187,TRUE,_xll.ohTrigger(RecalcTrigger,Trigger1Y)),NA())</f>
        <v>1.6795969216882867E-2</v>
      </c>
    </row>
    <row r="2188" spans="2:17" x14ac:dyDescent="0.2">
      <c r="B2188" s="46" t="s">
        <v>42</v>
      </c>
      <c r="D2188" s="49">
        <f>_xll.qlCalendarAdvance(Calendar,$D2187,B2188,"f",FALSE)</f>
        <v>54715</v>
      </c>
      <c r="E2188" s="49">
        <f>_xll.qlInterestRateIndexValueDate(IndexON,D2188)</f>
        <v>54715</v>
      </c>
      <c r="F2188" s="52">
        <f>IFERROR(_xll.qlIndexFixing(IndexON,D2188,TRUE,_xll.ohTrigger(RecalcTrigger,TriggerON)),NA())</f>
        <v>1.6368073904660108E-2</v>
      </c>
      <c r="H2188" s="49">
        <f>_xll.qlCalendarAdvance(Calendar,$H2187,B2188,"f",FALSE)</f>
        <v>54715</v>
      </c>
      <c r="I2188" s="49">
        <f>_xll.qlInterestRateIndexValueDate(Index1M,$H2188)</f>
        <v>54717</v>
      </c>
      <c r="J2188" s="52">
        <f>IFERROR(_xll.qlIndexFixing(Index1M,$H2188,TRUE,_xll.ohTrigger(RecalcTrigger,Trigger1M)),NA())</f>
        <v>1.6275236426540052E-2</v>
      </c>
      <c r="K2188" s="52">
        <f>IFERROR(_xll.qlIndexFixing(ONIndex1M,I2188,TRUE,_xll.ohTrigger(RecalcTrigger,Trigger1M)),NA())</f>
        <v>1.6265883519306357E-2</v>
      </c>
      <c r="L2188" s="52">
        <f>IFERROR(_xll.qlIndexFixing(Index3M,H2188,TRUE,_xll.ohTrigger(RecalcTrigger,Trigger3M)),NA())</f>
        <v>1.6528155324410536E-2</v>
      </c>
      <c r="M2188" s="52">
        <f>IFERROR(_xll.qlIndexFixing(ONIndex3M,I2188,TRUE,_xll.ohTrigger(RecalcTrigger,Trigger3M)),NA())</f>
        <v>1.6499164863388316E-2</v>
      </c>
      <c r="N2188" s="52">
        <f>IFERROR(_xll.qlIndexFixing(Index6M,$H2188,TRUE,_xll.ohTrigger(RecalcTrigger,Trigger6M)),NA())</f>
        <v>1.6541545301042515E-2</v>
      </c>
      <c r="O2188" s="52">
        <f>IFERROR(_xll.qlIndexFixing(ONIndex6M,I2188,TRUE,_xll.ohTrigger(RecalcTrigger,Trigger6M)),NA())</f>
        <v>1.6511880940699442E-2</v>
      </c>
      <c r="P2188" s="52">
        <f>IFERROR(_xll.qlIndexFixing(Index1Y,$H2188,TRUE,_xll.ohTrigger(RecalcTrigger,Trigger1Y)),NA())</f>
        <v>1.6918019960640161E-2</v>
      </c>
      <c r="Q2188" s="52">
        <f>IFERROR(_xll.qlIndexFixing(ONIndex1Y,I2188,TRUE,_xll.ohTrigger(RecalcTrigger,Trigger1Y)),NA())</f>
        <v>1.6795400344253864E-2</v>
      </c>
    </row>
    <row r="2189" spans="2:17" x14ac:dyDescent="0.2">
      <c r="B2189" s="46" t="s">
        <v>42</v>
      </c>
      <c r="D2189" s="49">
        <f>_xll.qlCalendarAdvance(Calendar,$D2188,B2189,"f",FALSE)</f>
        <v>54722</v>
      </c>
      <c r="E2189" s="49">
        <f>_xll.qlInterestRateIndexValueDate(IndexON,D2189)</f>
        <v>54722</v>
      </c>
      <c r="F2189" s="52">
        <f>IFERROR(_xll.qlIndexFixing(IndexON,D2189,TRUE,_xll.ohTrigger(RecalcTrigger,TriggerON)),NA())</f>
        <v>1.6367537512529395E-2</v>
      </c>
      <c r="H2189" s="49">
        <f>_xll.qlCalendarAdvance(Calendar,$H2188,B2189,"f",FALSE)</f>
        <v>54722</v>
      </c>
      <c r="I2189" s="49">
        <f>_xll.qlInterestRateIndexValueDate(Index1M,$H2189)</f>
        <v>54724</v>
      </c>
      <c r="J2189" s="52">
        <f>IFERROR(_xll.qlIndexFixing(Index1M,$H2189,TRUE,_xll.ohTrigger(RecalcTrigger,Trigger1M)),NA())</f>
        <v>1.6273971085338235E-2</v>
      </c>
      <c r="K2189" s="52">
        <f>IFERROR(_xll.qlIndexFixing(ONIndex1M,I2189,TRUE,_xll.ohTrigger(RecalcTrigger,Trigger1M)),NA())</f>
        <v>1.6264663961651493E-2</v>
      </c>
      <c r="L2189" s="52">
        <f>IFERROR(_xll.qlIndexFixing(Index3M,H2189,TRUE,_xll.ohTrigger(RecalcTrigger,Trigger3M)),NA())</f>
        <v>1.6527180216821948E-2</v>
      </c>
      <c r="M2189" s="52">
        <f>IFERROR(_xll.qlIndexFixing(ONIndex3M,I2189,TRUE,_xll.ohTrigger(RecalcTrigger,Trigger3M)),NA())</f>
        <v>1.6498334091217259E-2</v>
      </c>
      <c r="N2189" s="52">
        <f>IFERROR(_xll.qlIndexFixing(Index6M,$H2189,TRUE,_xll.ohTrigger(RecalcTrigger,Trigger6M)),NA())</f>
        <v>1.653820313815673E-2</v>
      </c>
      <c r="O2189" s="52">
        <f>IFERROR(_xll.qlIndexFixing(ONIndex6M,I2189,TRUE,_xll.ohTrigger(RecalcTrigger,Trigger6M)),NA())</f>
        <v>1.6509066547980566E-2</v>
      </c>
      <c r="P2189" s="52">
        <f>IFERROR(_xll.qlIndexFixing(Index1Y,$H2189,TRUE,_xll.ohTrigger(RecalcTrigger,Trigger1Y)),NA())</f>
        <v>1.6917080090129318E-2</v>
      </c>
      <c r="Q2189" s="52">
        <f>IFERROR(_xll.qlIndexFixing(ONIndex1Y,I2189,TRUE,_xll.ohTrigger(RecalcTrigger,Trigger1Y)),NA())</f>
        <v>1.6794818497922748E-2</v>
      </c>
    </row>
    <row r="2190" spans="2:17" x14ac:dyDescent="0.2">
      <c r="B2190" s="46" t="s">
        <v>42</v>
      </c>
      <c r="D2190" s="49">
        <f>_xll.qlCalendarAdvance(Calendar,$D2189,B2190,"f",FALSE)</f>
        <v>54729</v>
      </c>
      <c r="E2190" s="49">
        <f>_xll.qlInterestRateIndexValueDate(IndexON,D2190)</f>
        <v>54729</v>
      </c>
      <c r="F2190" s="52">
        <f>IFERROR(_xll.qlIndexFixing(IndexON,D2190,TRUE,_xll.ohTrigger(RecalcTrigger,TriggerON)),NA())</f>
        <v>1.6366973071395563E-2</v>
      </c>
      <c r="H2190" s="49">
        <f>_xll.qlCalendarAdvance(Calendar,$H2189,B2190,"f",FALSE)</f>
        <v>54729</v>
      </c>
      <c r="I2190" s="49">
        <f>_xll.qlInterestRateIndexValueDate(Index1M,$H2190)</f>
        <v>54731</v>
      </c>
      <c r="J2190" s="52">
        <f>IFERROR(_xll.qlIndexFixing(Index1M,$H2190,TRUE,_xll.ohTrigger(RecalcTrigger,Trigger1M)),NA())</f>
        <v>1.6272678875723923E-2</v>
      </c>
      <c r="K2190" s="52">
        <f>IFERROR(_xll.qlIndexFixing(ONIndex1M,I2190,TRUE,_xll.ohTrigger(RecalcTrigger,Trigger1M)),NA())</f>
        <v>1.6263417657071955E-2</v>
      </c>
      <c r="L2190" s="52">
        <f>IFERROR(_xll.qlIndexFixing(Index3M,H2190,TRUE,_xll.ohTrigger(RecalcTrigger,Trigger3M)),NA())</f>
        <v>1.6526181242967872E-2</v>
      </c>
      <c r="M2190" s="52">
        <f>IFERROR(_xll.qlIndexFixing(ONIndex3M,I2190,TRUE,_xll.ohTrigger(RecalcTrigger,Trigger3M)),NA())</f>
        <v>1.6497479830634987E-2</v>
      </c>
      <c r="N2190" s="52">
        <f>IFERROR(_xll.qlIndexFixing(Index6M,$H2190,TRUE,_xll.ohTrigger(RecalcTrigger,Trigger6M)),NA())</f>
        <v>1.6534696905026573E-2</v>
      </c>
      <c r="O2190" s="52">
        <f>IFERROR(_xll.qlIndexFixing(ONIndex6M,I2190,TRUE,_xll.ohTrigger(RecalcTrigger,Trigger6M)),NA())</f>
        <v>1.6506212295226419E-2</v>
      </c>
      <c r="P2190" s="52">
        <f>IFERROR(_xll.qlIndexFixing(Index1Y,$H2190,TRUE,_xll.ohTrigger(RecalcTrigger,Trigger1Y)),NA())</f>
        <v>1.6916126288029222E-2</v>
      </c>
      <c r="Q2190" s="52">
        <f>IFERROR(_xll.qlIndexFixing(ONIndex1Y,I2190,TRUE,_xll.ohTrigger(RecalcTrigger,Trigger1Y)),NA())</f>
        <v>1.6794223650631324E-2</v>
      </c>
    </row>
    <row r="2191" spans="2:17" x14ac:dyDescent="0.2">
      <c r="B2191" s="46" t="s">
        <v>42</v>
      </c>
      <c r="D2191" s="49">
        <f>_xll.qlCalendarAdvance(Calendar,$D2190,B2191,"f",FALSE)</f>
        <v>54736</v>
      </c>
      <c r="E2191" s="49">
        <f>_xll.qlInterestRateIndexValueDate(IndexON,D2191)</f>
        <v>54736</v>
      </c>
      <c r="F2191" s="52">
        <f>IFERROR(_xll.qlIndexFixing(IndexON,D2191,TRUE,_xll.ohTrigger(RecalcTrigger,TriggerON)),NA())</f>
        <v>1.6366380525782986E-2</v>
      </c>
      <c r="H2191" s="49">
        <f>_xll.qlCalendarAdvance(Calendar,$H2190,B2191,"f",FALSE)</f>
        <v>54736</v>
      </c>
      <c r="I2191" s="49">
        <f>_xll.qlInterestRateIndexValueDate(Index1M,$H2191)</f>
        <v>54738</v>
      </c>
      <c r="J2191" s="52">
        <f>IFERROR(_xll.qlIndexFixing(Index1M,$H2191,TRUE,_xll.ohTrigger(RecalcTrigger,Trigger1M)),NA())</f>
        <v>1.6271359746375669E-2</v>
      </c>
      <c r="K2191" s="52">
        <f>IFERROR(_xll.qlIndexFixing(ONIndex1M,I2191,TRUE,_xll.ohTrigger(RecalcTrigger,Trigger1M)),NA())</f>
        <v>1.6262144554648472E-2</v>
      </c>
      <c r="L2191" s="52">
        <f>IFERROR(_xll.qlIndexFixing(Index3M,H2191,TRUE,_xll.ohTrigger(RecalcTrigger,Trigger3M)),NA())</f>
        <v>1.6525158355684303E-2</v>
      </c>
      <c r="M2191" s="52">
        <f>IFERROR(_xll.qlIndexFixing(ONIndex3M,I2191,TRUE,_xll.ohTrigger(RecalcTrigger,Trigger3M)),NA())</f>
        <v>1.6496602034239416E-2</v>
      </c>
      <c r="N2191" s="52">
        <f>IFERROR(_xll.qlIndexFixing(Index6M,$H2191,TRUE,_xll.ohTrigger(RecalcTrigger,Trigger6M)),NA())</f>
        <v>1.6531275481952875E-2</v>
      </c>
      <c r="O2191" s="52">
        <f>IFERROR(_xll.qlIndexFixing(ONIndex6M,I2191,TRUE,_xll.ohTrigger(RecalcTrigger,Trigger6M)),NA())</f>
        <v>1.6503318104499343E-2</v>
      </c>
      <c r="P2191" s="52">
        <f>IFERROR(_xll.qlIndexFixing(Index1Y,$H2191,TRUE,_xll.ohTrigger(RecalcTrigger,Trigger1Y)),NA())</f>
        <v>1.6915158526491468E-2</v>
      </c>
      <c r="Q2191" s="52">
        <f>IFERROR(_xll.qlIndexFixing(ONIndex1Y,I2191,TRUE,_xll.ohTrigger(RecalcTrigger,Trigger1Y)),NA())</f>
        <v>1.6793615774961523E-2</v>
      </c>
    </row>
    <row r="2192" spans="2:17" x14ac:dyDescent="0.2">
      <c r="B2192" s="46" t="s">
        <v>42</v>
      </c>
      <c r="D2192" s="49">
        <f>_xll.qlCalendarAdvance(Calendar,$D2191,B2192,"f",FALSE)</f>
        <v>54743</v>
      </c>
      <c r="E2192" s="49">
        <f>_xll.qlInterestRateIndexValueDate(IndexON,D2192)</f>
        <v>54743</v>
      </c>
      <c r="F2192" s="52">
        <f>IFERROR(_xll.qlIndexFixing(IndexON,D2192,TRUE,_xll.ohTrigger(RecalcTrigger,TriggerON)),NA())</f>
        <v>1.6365759820216041E-2</v>
      </c>
      <c r="H2192" s="49">
        <f>_xll.qlCalendarAdvance(Calendar,$H2191,B2192,"f",FALSE)</f>
        <v>54743</v>
      </c>
      <c r="I2192" s="49">
        <f>_xll.qlInterestRateIndexValueDate(Index1M,$H2192)</f>
        <v>54745</v>
      </c>
      <c r="J2192" s="52">
        <f>IFERROR(_xll.qlIndexFixing(Index1M,$H2192,TRUE,_xll.ohTrigger(RecalcTrigger,Trigger1M)),NA())</f>
        <v>1.6270013645969528E-2</v>
      </c>
      <c r="K2192" s="52">
        <f>IFERROR(_xll.qlIndexFixing(ONIndex1M,I2192,TRUE,_xll.ohTrigger(RecalcTrigger,Trigger1M)),NA())</f>
        <v>1.6260844602982161E-2</v>
      </c>
      <c r="L2192" s="52">
        <f>IFERROR(_xll.qlIndexFixing(Index3M,H2192,TRUE,_xll.ohTrigger(RecalcTrigger,Trigger3M)),NA())</f>
        <v>1.652411150780201E-2</v>
      </c>
      <c r="M2192" s="52">
        <f>IFERROR(_xll.qlIndexFixing(ONIndex3M,I2192,TRUE,_xll.ohTrigger(RecalcTrigger,Trigger3M)),NA())</f>
        <v>1.6495700655347889E-2</v>
      </c>
      <c r="N2192" s="52">
        <f>IFERROR(_xll.qlIndexFixing(Index6M,$H2192,TRUE,_xll.ohTrigger(RecalcTrigger,Trigger6M)),NA())</f>
        <v>1.6527812754613094E-2</v>
      </c>
      <c r="O2192" s="52">
        <f>IFERROR(_xll.qlIndexFixing(ONIndex6M,I2192,TRUE,_xll.ohTrigger(RecalcTrigger,Trigger6M)),NA())</f>
        <v>1.6500383898421234E-2</v>
      </c>
      <c r="P2192" s="52">
        <f>IFERROR(_xll.qlIndexFixing(Index1Y,$H2192,TRUE,_xll.ohTrigger(RecalcTrigger,Trigger1Y)),NA())</f>
        <v>1.6914176777668519E-2</v>
      </c>
      <c r="Q2192" s="52">
        <f>IFERROR(_xll.qlIndexFixing(ONIndex1Y,I2192,TRUE,_xll.ohTrigger(RecalcTrigger,Trigger1Y)),NA())</f>
        <v>1.6792994843655151E-2</v>
      </c>
    </row>
    <row r="2193" spans="2:17" x14ac:dyDescent="0.2">
      <c r="B2193" s="46" t="s">
        <v>42</v>
      </c>
      <c r="D2193" s="49">
        <f>_xll.qlCalendarAdvance(Calendar,$D2192,B2193,"f",FALSE)</f>
        <v>54750</v>
      </c>
      <c r="E2193" s="49">
        <f>_xll.qlInterestRateIndexValueDate(IndexON,D2193)</f>
        <v>54750</v>
      </c>
      <c r="F2193" s="52">
        <f>IFERROR(_xll.qlIndexFixing(IndexON,D2193,TRUE,_xll.ohTrigger(RecalcTrigger,TriggerON)),NA())</f>
        <v>1.6365110899378976E-2</v>
      </c>
      <c r="H2193" s="49">
        <f>_xll.qlCalendarAdvance(Calendar,$H2192,B2193,"f",FALSE)</f>
        <v>54750</v>
      </c>
      <c r="I2193" s="49">
        <f>_xll.qlInterestRateIndexValueDate(Index1M,$H2193)</f>
        <v>54752</v>
      </c>
      <c r="J2193" s="52">
        <f>IFERROR(_xll.qlIndexFixing(Index1M,$H2193,TRUE,_xll.ohTrigger(RecalcTrigger,Trigger1M)),NA())</f>
        <v>1.6268640523184053E-2</v>
      </c>
      <c r="K2193" s="52">
        <f>IFERROR(_xll.qlIndexFixing(ONIndex1M,I2193,TRUE,_xll.ohTrigger(RecalcTrigger,Trigger1M)),NA())</f>
        <v>1.6259517750834007E-2</v>
      </c>
      <c r="L2193" s="52">
        <f>IFERROR(_xll.qlIndexFixing(Index3M,H2193,TRUE,_xll.ohTrigger(RecalcTrigger,Trigger3M)),NA())</f>
        <v>1.6523040652155246E-2</v>
      </c>
      <c r="M2193" s="52">
        <f>IFERROR(_xll.qlIndexFixing(ONIndex3M,I2193,TRUE,_xll.ohTrigger(RecalcTrigger,Trigger3M)),NA())</f>
        <v>1.6494775646798132E-2</v>
      </c>
      <c r="N2193" s="52">
        <f>IFERROR(_xll.qlIndexFixing(Index6M,$H2193,TRUE,_xll.ohTrigger(RecalcTrigger,Trigger6M)),NA())</f>
        <v>1.6524308644774558E-2</v>
      </c>
      <c r="O2193" s="52">
        <f>IFERROR(_xll.qlIndexFixing(ONIndex6M,I2193,TRUE,_xll.ohTrigger(RecalcTrigger,Trigger6M)),NA())</f>
        <v>1.6497409598654755E-2</v>
      </c>
      <c r="P2193" s="52">
        <f>IFERROR(_xll.qlIndexFixing(Index1Y,$H2193,TRUE,_xll.ohTrigger(RecalcTrigger,Trigger1Y)),NA())</f>
        <v>1.6913181013713498E-2</v>
      </c>
      <c r="Q2193" s="52">
        <f>IFERROR(_xll.qlIndexFixing(ONIndex1Y,I2193,TRUE,_xll.ohTrigger(RecalcTrigger,Trigger1Y)),NA())</f>
        <v>1.6792360828894459E-2</v>
      </c>
    </row>
    <row r="2194" spans="2:17" x14ac:dyDescent="0.2">
      <c r="B2194" s="46" t="s">
        <v>42</v>
      </c>
      <c r="D2194" s="49">
        <f>_xll.qlCalendarAdvance(Calendar,$D2193,B2194,"f",FALSE)</f>
        <v>54757</v>
      </c>
      <c r="E2194" s="49">
        <f>_xll.qlInterestRateIndexValueDate(IndexON,D2194)</f>
        <v>54757</v>
      </c>
      <c r="F2194" s="52">
        <f>IFERROR(_xll.qlIndexFixing(IndexON,D2194,TRUE,_xll.ohTrigger(RecalcTrigger,TriggerON)),NA())</f>
        <v>1.6364433707796167E-2</v>
      </c>
      <c r="H2194" s="49">
        <f>_xll.qlCalendarAdvance(Calendar,$H2193,B2194,"f",FALSE)</f>
        <v>54757</v>
      </c>
      <c r="I2194" s="49">
        <f>_xll.qlInterestRateIndexValueDate(Index1M,$H2194)</f>
        <v>54759</v>
      </c>
      <c r="J2194" s="52">
        <f>IFERROR(_xll.qlIndexFixing(Index1M,$H2194,TRUE,_xll.ohTrigger(RecalcTrigger,Trigger1M)),NA())</f>
        <v>1.6267240326700294E-2</v>
      </c>
      <c r="K2194" s="52">
        <f>IFERROR(_xll.qlIndexFixing(ONIndex1M,I2194,TRUE,_xll.ohTrigger(RecalcTrigger,Trigger1M)),NA())</f>
        <v>1.625816394672519E-2</v>
      </c>
      <c r="L2194" s="52">
        <f>IFERROR(_xll.qlIndexFixing(Index3M,H2194,TRUE,_xll.ohTrigger(RecalcTrigger,Trigger3M)),NA())</f>
        <v>1.6521353899996427E-2</v>
      </c>
      <c r="M2194" s="52">
        <f>IFERROR(_xll.qlIndexFixing(ONIndex3M,I2194,TRUE,_xll.ohTrigger(RecalcTrigger,Trigger3M)),NA())</f>
        <v>1.6493826961587743E-2</v>
      </c>
      <c r="N2194" s="52">
        <f>IFERROR(_xll.qlIndexFixing(Index6M,$H2194,TRUE,_xll.ohTrigger(RecalcTrigger,Trigger6M)),NA())</f>
        <v>1.6520873430470286E-2</v>
      </c>
      <c r="O2194" s="52">
        <f>IFERROR(_xll.qlIndexFixing(ONIndex6M,I2194,TRUE,_xll.ohTrigger(RecalcTrigger,Trigger6M)),NA())</f>
        <v>1.6494395127661932E-2</v>
      </c>
      <c r="P2194" s="52">
        <f>IFERROR(_xll.qlIndexFixing(Index1Y,$H2194,TRUE,_xll.ohTrigger(RecalcTrigger,Trigger1Y)),NA())</f>
        <v>1.6912171206781072E-2</v>
      </c>
      <c r="Q2194" s="52">
        <f>IFERROR(_xll.qlIndexFixing(ONIndex1Y,I2194,TRUE,_xll.ohTrigger(RecalcTrigger,Trigger1Y)),NA())</f>
        <v>1.679171370366106E-2</v>
      </c>
    </row>
    <row r="2195" spans="2:17" x14ac:dyDescent="0.2">
      <c r="B2195" s="46" t="s">
        <v>42</v>
      </c>
      <c r="D2195" s="49">
        <f>_xll.qlCalendarAdvance(Calendar,$D2194,B2195,"f",FALSE)</f>
        <v>54764</v>
      </c>
      <c r="E2195" s="49">
        <f>_xll.qlInterestRateIndexValueDate(IndexON,D2195)</f>
        <v>54764</v>
      </c>
      <c r="F2195" s="52">
        <f>IFERROR(_xll.qlIndexFixing(IndexON,D2195,TRUE,_xll.ohTrigger(RecalcTrigger,TriggerON)),NA())</f>
        <v>1.6363728189991988E-2</v>
      </c>
      <c r="H2195" s="49">
        <f>_xll.qlCalendarAdvance(Calendar,$H2194,B2195,"f",FALSE)</f>
        <v>54764</v>
      </c>
      <c r="I2195" s="49">
        <f>_xll.qlInterestRateIndexValueDate(Index1M,$H2195)</f>
        <v>54766</v>
      </c>
      <c r="J2195" s="52">
        <f>IFERROR(_xll.qlIndexFixing(Index1M,$H2195,TRUE,_xll.ohTrigger(RecalcTrigger,Trigger1M)),NA())</f>
        <v>1.6265813005191809E-2</v>
      </c>
      <c r="K2195" s="52">
        <f>IFERROR(_xll.qlIndexFixing(ONIndex1M,I2195,TRUE,_xll.ohTrigger(RecalcTrigger,Trigger1M)),NA())</f>
        <v>1.6256783139656505E-2</v>
      </c>
      <c r="L2195" s="52">
        <f>IFERROR(_xll.qlIndexFixing(Index3M,H2195,TRUE,_xll.ohTrigger(RecalcTrigger,Trigger3M)),NA())</f>
        <v>1.6520238450139502E-2</v>
      </c>
      <c r="M2195" s="52">
        <f>IFERROR(_xll.qlIndexFixing(ONIndex3M,I2195,TRUE,_xll.ohTrigger(RecalcTrigger,Trigger3M)),NA())</f>
        <v>1.6492854552874192E-2</v>
      </c>
      <c r="N2195" s="52">
        <f>IFERROR(_xll.qlIndexFixing(Index6M,$H2195,TRUE,_xll.ohTrigger(RecalcTrigger,Trigger6M)),NA())</f>
        <v>1.6517283162641755E-2</v>
      </c>
      <c r="O2195" s="52">
        <f>IFERROR(_xll.qlIndexFixing(ONIndex6M,I2195,TRUE,_xll.ohTrigger(RecalcTrigger,Trigger6M)),NA())</f>
        <v>1.6491340407904787E-2</v>
      </c>
      <c r="P2195" s="52">
        <f>IFERROR(_xll.qlIndexFixing(Index1Y,$H2195,TRUE,_xll.ohTrigger(RecalcTrigger,Trigger1Y)),NA())</f>
        <v>1.6911147329025013E-2</v>
      </c>
      <c r="Q2195" s="52">
        <f>IFERROR(_xll.qlIndexFixing(ONIndex1Y,I2195,TRUE,_xll.ohTrigger(RecalcTrigger,Trigger1Y)),NA())</f>
        <v>1.6791053440456949E-2</v>
      </c>
    </row>
    <row r="2196" spans="2:17" x14ac:dyDescent="0.2">
      <c r="B2196" s="46" t="s">
        <v>42</v>
      </c>
      <c r="D2196" s="49">
        <f>_xll.qlCalendarAdvance(Calendar,$D2195,B2196,"f",FALSE)</f>
        <v>54771</v>
      </c>
      <c r="E2196" s="49">
        <f>_xll.qlInterestRateIndexValueDate(IndexON,D2196)</f>
        <v>54771</v>
      </c>
      <c r="F2196" s="52">
        <f>IFERROR(_xll.qlIndexFixing(IndexON,D2196,TRUE,_xll.ohTrigger(RecalcTrigger,TriggerON)),NA())</f>
        <v>1.636299429065069E-2</v>
      </c>
      <c r="H2196" s="49">
        <f>_xll.qlCalendarAdvance(Calendar,$H2195,B2196,"f",FALSE)</f>
        <v>54771</v>
      </c>
      <c r="I2196" s="49">
        <f>_xll.qlInterestRateIndexValueDate(Index1M,$H2196)</f>
        <v>54773</v>
      </c>
      <c r="J2196" s="52">
        <f>IFERROR(_xll.qlIndexFixing(Index1M,$H2196,TRUE,_xll.ohTrigger(RecalcTrigger,Trigger1M)),NA())</f>
        <v>1.6264358507344645E-2</v>
      </c>
      <c r="K2196" s="52">
        <f>IFERROR(_xll.qlIndexFixing(ONIndex1M,I2196,TRUE,_xll.ohTrigger(RecalcTrigger,Trigger1M)),NA())</f>
        <v>1.6255375278388939E-2</v>
      </c>
      <c r="L2196" s="52">
        <f>IFERROR(_xll.qlIndexFixing(Index3M,H2196,TRUE,_xll.ohTrigger(RecalcTrigger,Trigger3M)),NA())</f>
        <v>1.651909885996794E-2</v>
      </c>
      <c r="M2196" s="52">
        <f>IFERROR(_xll.qlIndexFixing(ONIndex3M,I2196,TRUE,_xll.ohTrigger(RecalcTrigger,Trigger3M)),NA())</f>
        <v>1.6491858373495205E-2</v>
      </c>
      <c r="N2196" s="52">
        <f>IFERROR(_xll.qlIndexFixing(Index6M,$H2196,TRUE,_xll.ohTrigger(RecalcTrigger,Trigger6M)),NA())</f>
        <v>1.6513651270184209E-2</v>
      </c>
      <c r="O2196" s="52">
        <f>IFERROR(_xll.qlIndexFixing(ONIndex6M,I2196,TRUE,_xll.ohTrigger(RecalcTrigger,Trigger6M)),NA())</f>
        <v>1.6488245361045983E-2</v>
      </c>
      <c r="P2196" s="52">
        <f>IFERROR(_xll.qlIndexFixing(Index1Y,$H2196,TRUE,_xll.ohTrigger(RecalcTrigger,Trigger1Y)),NA())</f>
        <v>1.6910109352601295E-2</v>
      </c>
      <c r="Q2196" s="52">
        <f>IFERROR(_xll.qlIndexFixing(ONIndex1Y,I2196,TRUE,_xll.ohTrigger(RecalcTrigger,Trigger1Y)),NA())</f>
        <v>1.6790380011544315E-2</v>
      </c>
    </row>
    <row r="2197" spans="2:17" x14ac:dyDescent="0.2">
      <c r="B2197" s="46" t="s">
        <v>42</v>
      </c>
      <c r="D2197" s="49">
        <f>_xll.qlCalendarAdvance(Calendar,$D2196,B2197,"f",FALSE)</f>
        <v>54778</v>
      </c>
      <c r="E2197" s="49">
        <f>_xll.qlInterestRateIndexValueDate(IndexON,D2197)</f>
        <v>54778</v>
      </c>
      <c r="F2197" s="52">
        <f>IFERROR(_xll.qlIndexFixing(IndexON,D2197,TRUE,_xll.ohTrigger(RecalcTrigger,TriggerON)),NA())</f>
        <v>1.6362231954296647E-2</v>
      </c>
      <c r="H2197" s="49">
        <f>_xll.qlCalendarAdvance(Calendar,$H2196,B2197,"f",FALSE)</f>
        <v>54778</v>
      </c>
      <c r="I2197" s="49">
        <f>_xll.qlInterestRateIndexValueDate(Index1M,$H2197)</f>
        <v>54780</v>
      </c>
      <c r="J2197" s="52">
        <f>IFERROR(_xll.qlIndexFixing(Index1M,$H2197,TRUE,_xll.ohTrigger(RecalcTrigger,Trigger1M)),NA())</f>
        <v>1.6262876781837354E-2</v>
      </c>
      <c r="K2197" s="52">
        <f>IFERROR(_xll.qlIndexFixing(ONIndex1M,I2197,TRUE,_xll.ohTrigger(RecalcTrigger,Trigger1M)),NA())</f>
        <v>1.6253940311363735E-2</v>
      </c>
      <c r="L2197" s="52">
        <f>IFERROR(_xll.qlIndexFixing(Index3M,H2197,TRUE,_xll.ohTrigger(RecalcTrigger,Trigger3M)),NA())</f>
        <v>1.6517935082311475E-2</v>
      </c>
      <c r="M2197" s="52">
        <f>IFERROR(_xll.qlIndexFixing(ONIndex3M,I2197,TRUE,_xll.ohTrigger(RecalcTrigger,Trigger3M)),NA())</f>
        <v>1.6490838376608252E-2</v>
      </c>
      <c r="N2197" s="52">
        <f>IFERROR(_xll.qlIndexFixing(Index6M,$H2197,TRUE,_xll.ohTrigger(RecalcTrigger,Trigger6M)),NA())</f>
        <v>1.6509977674877135E-2</v>
      </c>
      <c r="O2197" s="52">
        <f>IFERROR(_xll.qlIndexFixing(ONIndex6M,I2197,TRUE,_xll.ohTrigger(RecalcTrigger,Trigger6M)),NA())</f>
        <v>1.6485109909547546E-2</v>
      </c>
      <c r="P2197" s="52">
        <f>IFERROR(_xll.qlIndexFixing(Index1Y,$H2197,TRUE,_xll.ohTrigger(RecalcTrigger,Trigger1Y)),NA())</f>
        <v>1.6909057249665238E-2</v>
      </c>
      <c r="Q2197" s="52">
        <f>IFERROR(_xll.qlIndexFixing(ONIndex1Y,I2197,TRUE,_xll.ohTrigger(RecalcTrigger,Trigger1Y)),NA())</f>
        <v>1.6789693389984706E-2</v>
      </c>
    </row>
    <row r="2198" spans="2:17" x14ac:dyDescent="0.2">
      <c r="B2198" s="46" t="s">
        <v>42</v>
      </c>
      <c r="D2198" s="49">
        <f>_xll.qlCalendarAdvance(Calendar,$D2197,B2198,"f",FALSE)</f>
        <v>54785</v>
      </c>
      <c r="E2198" s="49">
        <f>_xll.qlInterestRateIndexValueDate(IndexON,D2198)</f>
        <v>54785</v>
      </c>
      <c r="F2198" s="52">
        <f>IFERROR(_xll.qlIndexFixing(IndexON,D2198,TRUE,_xll.ohTrigger(RecalcTrigger,TriggerON)),NA())</f>
        <v>1.6361441125374299E-2</v>
      </c>
      <c r="H2198" s="49">
        <f>_xll.qlCalendarAdvance(Calendar,$H2197,B2198,"f",FALSE)</f>
        <v>54785</v>
      </c>
      <c r="I2198" s="49">
        <f>_xll.qlInterestRateIndexValueDate(Index1M,$H2198)</f>
        <v>54787</v>
      </c>
      <c r="J2198" s="52">
        <f>IFERROR(_xll.qlIndexFixing(Index1M,$H2198,TRUE,_xll.ohTrigger(RecalcTrigger,Trigger1M)),NA())</f>
        <v>1.6261367777338498E-2</v>
      </c>
      <c r="K2198" s="52">
        <f>IFERROR(_xll.qlIndexFixing(ONIndex1M,I2198,TRUE,_xll.ohTrigger(RecalcTrigger,Trigger1M)),NA())</f>
        <v>1.6252478187741559E-2</v>
      </c>
      <c r="L2198" s="52">
        <f>IFERROR(_xll.qlIndexFixing(Index3M,H2198,TRUE,_xll.ohTrigger(RecalcTrigger,Trigger3M)),NA())</f>
        <v>1.6516747070014937E-2</v>
      </c>
      <c r="M2198" s="52">
        <f>IFERROR(_xll.qlIndexFixing(ONIndex3M,I2198,TRUE,_xll.ohTrigger(RecalcTrigger,Trigger3M)),NA())</f>
        <v>1.6489794515130995E-2</v>
      </c>
      <c r="N2198" s="52">
        <f>IFERROR(_xll.qlIndexFixing(Index6M,$H2198,TRUE,_xll.ohTrigger(RecalcTrigger,Trigger6M)),NA())</f>
        <v>1.6506262298500031E-2</v>
      </c>
      <c r="O2198" s="52">
        <f>IFERROR(_xll.qlIndexFixing(ONIndex6M,I2198,TRUE,_xll.ohTrigger(RecalcTrigger,Trigger6M)),NA())</f>
        <v>1.6481933975631691E-2</v>
      </c>
      <c r="P2198" s="52">
        <f>IFERROR(_xll.qlIndexFixing(Index1Y,$H2198,TRUE,_xll.ohTrigger(RecalcTrigger,Trigger1Y)),NA())</f>
        <v>1.6907990992374337E-2</v>
      </c>
      <c r="Q2198" s="52">
        <f>IFERROR(_xll.qlIndexFixing(ONIndex1Y,I2198,TRUE,_xll.ohTrigger(RecalcTrigger,Trigger1Y)),NA())</f>
        <v>1.6788993547800501E-2</v>
      </c>
    </row>
    <row r="2199" spans="2:17" x14ac:dyDescent="0.2">
      <c r="B2199" s="46" t="s">
        <v>42</v>
      </c>
      <c r="D2199" s="49">
        <f>_xll.qlCalendarAdvance(Calendar,$D2198,B2199,"f",FALSE)</f>
        <v>54792</v>
      </c>
      <c r="E2199" s="49">
        <f>_xll.qlInterestRateIndexValueDate(IndexON,D2199)</f>
        <v>54792</v>
      </c>
      <c r="F2199" s="52">
        <f>IFERROR(_xll.qlIndexFixing(IndexON,D2199,TRUE,_xll.ohTrigger(RecalcTrigger,TriggerON)),NA())</f>
        <v>1.636062174864783E-2</v>
      </c>
      <c r="H2199" s="49">
        <f>_xll.qlCalendarAdvance(Calendar,$H2198,B2199,"f",FALSE)</f>
        <v>54792</v>
      </c>
      <c r="I2199" s="49">
        <f>_xll.qlInterestRateIndexValueDate(Index1M,$H2199)</f>
        <v>54794</v>
      </c>
      <c r="J2199" s="52">
        <f>IFERROR(_xll.qlIndexFixing(Index1M,$H2199,TRUE,_xll.ohTrigger(RecalcTrigger,Trigger1M)),NA())</f>
        <v>1.6259831442536621E-2</v>
      </c>
      <c r="K2199" s="52">
        <f>IFERROR(_xll.qlIndexFixing(ONIndex1M,I2199,TRUE,_xll.ohTrigger(RecalcTrigger,Trigger1M)),NA())</f>
        <v>1.6250988855883719E-2</v>
      </c>
      <c r="L2199" s="52">
        <f>IFERROR(_xll.qlIndexFixing(Index3M,H2199,TRUE,_xll.ohTrigger(RecalcTrigger,Trigger3M)),NA())</f>
        <v>1.6515534775920493E-2</v>
      </c>
      <c r="M2199" s="52">
        <f>IFERROR(_xll.qlIndexFixing(ONIndex3M,I2199,TRUE,_xll.ohTrigger(RecalcTrigger,Trigger3M)),NA())</f>
        <v>1.6488726742220905E-2</v>
      </c>
      <c r="N2199" s="52">
        <f>IFERROR(_xll.qlIndexFixing(Index6M,$H2199,TRUE,_xll.ohTrigger(RecalcTrigger,Trigger6M)),NA())</f>
        <v>1.6502410572670653E-2</v>
      </c>
      <c r="O2199" s="52">
        <f>IFERROR(_xll.qlIndexFixing(ONIndex6M,I2199,TRUE,_xll.ohTrigger(RecalcTrigger,Trigger6M)),NA())</f>
        <v>1.6478717481520633E-2</v>
      </c>
      <c r="P2199" s="52">
        <f>IFERROR(_xll.qlIndexFixing(Index1Y,$H2199,TRUE,_xll.ohTrigger(RecalcTrigger,Trigger1Y)),NA())</f>
        <v>1.6906910552885446E-2</v>
      </c>
      <c r="Q2199" s="52">
        <f>IFERROR(_xll.qlIndexFixing(ONIndex1Y,I2199,TRUE,_xll.ohTrigger(RecalcTrigger,Trigger1Y)),NA())</f>
        <v>1.6788280458293059E-2</v>
      </c>
    </row>
    <row r="2200" spans="2:17" x14ac:dyDescent="0.2">
      <c r="B2200" s="46" t="s">
        <v>42</v>
      </c>
      <c r="D2200" s="49">
        <f>_xll.qlCalendarAdvance(Calendar,$D2199,B2200,"f",FALSE)</f>
        <v>54799</v>
      </c>
      <c r="E2200" s="49">
        <f>_xll.qlInterestRateIndexValueDate(IndexON,D2200)</f>
        <v>54799</v>
      </c>
      <c r="F2200" s="52">
        <f>IFERROR(_xll.qlIndexFixing(IndexON,D2200,TRUE,_xll.ohTrigger(RecalcTrigger,TriggerON)),NA())</f>
        <v>1.6359773768561681E-2</v>
      </c>
      <c r="H2200" s="49">
        <f>_xll.qlCalendarAdvance(Calendar,$H2199,B2200,"f",FALSE)</f>
        <v>54799</v>
      </c>
      <c r="I2200" s="49">
        <f>_xll.qlInterestRateIndexValueDate(Index1M,$H2200)</f>
        <v>54801</v>
      </c>
      <c r="J2200" s="52">
        <f>IFERROR(_xll.qlIndexFixing(Index1M,$H2200,TRUE,_xll.ohTrigger(RecalcTrigger,Trigger1M)),NA())</f>
        <v>1.6258267726112774E-2</v>
      </c>
      <c r="K2200" s="52">
        <f>IFERROR(_xll.qlIndexFixing(ONIndex1M,I2200,TRUE,_xll.ohTrigger(RecalcTrigger,Trigger1M)),NA())</f>
        <v>1.6249472264711073E-2</v>
      </c>
      <c r="L2200" s="52">
        <f>IFERROR(_xll.qlIndexFixing(Index3M,H2200,TRUE,_xll.ohTrigger(RecalcTrigger,Trigger3M)),NA())</f>
        <v>1.6514298152864093E-2</v>
      </c>
      <c r="M2200" s="52">
        <f>IFERROR(_xll.qlIndexFixing(ONIndex3M,I2200,TRUE,_xll.ohTrigger(RecalcTrigger,Trigger3M)),NA())</f>
        <v>1.6487635010795643E-2</v>
      </c>
      <c r="N2200" s="52">
        <f>IFERROR(_xll.qlIndexFixing(Index6M,$H2200,TRUE,_xll.ohTrigger(RecalcTrigger,Trigger6M)),NA())</f>
        <v>1.649861459510699E-2</v>
      </c>
      <c r="O2200" s="52">
        <f>IFERROR(_xll.qlIndexFixing(ONIndex6M,I2200,TRUE,_xll.ohTrigger(RecalcTrigger,Trigger6M)),NA())</f>
        <v>1.6475460349116844E-2</v>
      </c>
      <c r="P2200" s="52">
        <f>IFERROR(_xll.qlIndexFixing(Index1Y,$H2200,TRUE,_xll.ohTrigger(RecalcTrigger,Trigger1Y)),NA())</f>
        <v>1.6905815903357164E-2</v>
      </c>
      <c r="Q2200" s="52">
        <f>IFERROR(_xll.qlIndexFixing(ONIndex1Y,I2200,TRUE,_xll.ohTrigger(RecalcTrigger,Trigger1Y)),NA())</f>
        <v>1.6787554093404822E-2</v>
      </c>
    </row>
    <row r="2201" spans="2:17" x14ac:dyDescent="0.2">
      <c r="B2201" s="46" t="s">
        <v>42</v>
      </c>
      <c r="D2201" s="49">
        <f>_xll.qlCalendarAdvance(Calendar,$D2200,B2201,"f",FALSE)</f>
        <v>54806</v>
      </c>
      <c r="E2201" s="49">
        <f>_xll.qlInterestRateIndexValueDate(IndexON,D2201)</f>
        <v>54806</v>
      </c>
      <c r="F2201" s="52">
        <f>IFERROR(_xll.qlIndexFixing(IndexON,D2201,TRUE,_xll.ohTrigger(RecalcTrigger,TriggerON)),NA())</f>
        <v>1.6358897129720162E-2</v>
      </c>
      <c r="H2201" s="49">
        <f>_xll.qlCalendarAdvance(Calendar,$H2200,B2201,"f",FALSE)</f>
        <v>54806</v>
      </c>
      <c r="I2201" s="49">
        <f>_xll.qlInterestRateIndexValueDate(Index1M,$H2201)</f>
        <v>54808</v>
      </c>
      <c r="J2201" s="52">
        <f>IFERROR(_xll.qlIndexFixing(Index1M,$H2201,TRUE,_xll.ohTrigger(RecalcTrigger,Trigger1M)),NA())</f>
        <v>1.6256676576748008E-2</v>
      </c>
      <c r="K2201" s="52">
        <f>IFERROR(_xll.qlIndexFixing(ONIndex1M,I2201,TRUE,_xll.ohTrigger(RecalcTrigger,Trigger1M)),NA())</f>
        <v>1.6247928362904673E-2</v>
      </c>
      <c r="L2201" s="52">
        <f>IFERROR(_xll.qlIndexFixing(Index3M,H2201,TRUE,_xll.ohTrigger(RecalcTrigger,Trigger3M)),NA())</f>
        <v>1.6513037153691457E-2</v>
      </c>
      <c r="M2201" s="52">
        <f>IFERROR(_xll.qlIndexFixing(ONIndex3M,I2201,TRUE,_xll.ohTrigger(RecalcTrigger,Trigger3M)),NA())</f>
        <v>1.6486519273612998E-2</v>
      </c>
      <c r="N2201" s="52">
        <f>IFERROR(_xll.qlIndexFixing(Index6M,$H2201,TRUE,_xll.ohTrigger(RecalcTrigger,Trigger6M)),NA())</f>
        <v>1.6494776609300696E-2</v>
      </c>
      <c r="O2201" s="52">
        <f>IFERROR(_xll.qlIndexFixing(ONIndex6M,I2201,TRUE,_xll.ohTrigger(RecalcTrigger,Trigger6M)),NA())</f>
        <v>1.6472162500962284E-2</v>
      </c>
      <c r="P2201" s="52">
        <f>IFERROR(_xll.qlIndexFixing(Index1Y,$H2201,TRUE,_xll.ohTrigger(RecalcTrigger,Trigger1Y)),NA())</f>
        <v>1.690470701594831E-2</v>
      </c>
      <c r="Q2201" s="52">
        <f>IFERROR(_xll.qlIndexFixing(ONIndex1Y,I2201,TRUE,_xll.ohTrigger(RecalcTrigger,Trigger1Y)),NA())</f>
        <v>1.678681442595753E-2</v>
      </c>
    </row>
    <row r="2202" spans="2:17" x14ac:dyDescent="0.2">
      <c r="B2202" s="46" t="s">
        <v>42</v>
      </c>
      <c r="D2202" s="49">
        <f>_xll.qlCalendarAdvance(Calendar,$D2201,B2202,"f",FALSE)</f>
        <v>54813</v>
      </c>
      <c r="E2202" s="49">
        <f>_xll.qlInterestRateIndexValueDate(IndexON,D2202)</f>
        <v>54813</v>
      </c>
      <c r="F2202" s="52">
        <f>IFERROR(_xll.qlIndexFixing(IndexON,D2202,TRUE,_xll.ohTrigger(RecalcTrigger,TriggerON)),NA())</f>
        <v>1.6357991776887459E-2</v>
      </c>
      <c r="H2202" s="49">
        <f>_xll.qlCalendarAdvance(Calendar,$H2201,B2202,"f",FALSE)</f>
        <v>54813</v>
      </c>
      <c r="I2202" s="49">
        <f>_xll.qlInterestRateIndexValueDate(Index1M,$H2202)</f>
        <v>54815</v>
      </c>
      <c r="J2202" s="52">
        <f>IFERROR(_xll.qlIndexFixing(Index1M,$H2202,TRUE,_xll.ohTrigger(RecalcTrigger,Trigger1M)),NA())</f>
        <v>1.6255057943118378E-2</v>
      </c>
      <c r="K2202" s="52">
        <f>IFERROR(_xll.qlIndexFixing(ONIndex1M,I2202,TRUE,_xll.ohTrigger(RecalcTrigger,Trigger1M)),NA())</f>
        <v>1.6246357099385378E-2</v>
      </c>
      <c r="L2202" s="52">
        <f>IFERROR(_xll.qlIndexFixing(Index3M,H2202,TRUE,_xll.ohTrigger(RecalcTrigger,Trigger3M)),NA())</f>
        <v>1.6511751731242086E-2</v>
      </c>
      <c r="M2202" s="52">
        <f>IFERROR(_xll.qlIndexFixing(ONIndex3M,I2202,TRUE,_xll.ohTrigger(RecalcTrigger,Trigger3M)),NA())</f>
        <v>1.6485379484150187E-2</v>
      </c>
      <c r="N2202" s="52">
        <f>IFERROR(_xll.qlIndexFixing(Index6M,$H2202,TRUE,_xll.ohTrigger(RecalcTrigger,Trigger6M)),NA())</f>
        <v>1.6490896537048695E-2</v>
      </c>
      <c r="O2202" s="52">
        <f>IFERROR(_xll.qlIndexFixing(ONIndex6M,I2202,TRUE,_xll.ohTrigger(RecalcTrigger,Trigger6M)),NA())</f>
        <v>1.6468823859359105E-2</v>
      </c>
      <c r="P2202" s="52">
        <f>IFERROR(_xll.qlIndexFixing(Index1Y,$H2202,TRUE,_xll.ohTrigger(RecalcTrigger,Trigger1Y)),NA())</f>
        <v>1.6903583862818577E-2</v>
      </c>
      <c r="Q2202" s="52">
        <f>IFERROR(_xll.qlIndexFixing(ONIndex1Y,I2202,TRUE,_xll.ohTrigger(RecalcTrigger,Trigger1Y)),NA())</f>
        <v>1.6786061428692989E-2</v>
      </c>
    </row>
    <row r="2203" spans="2:17" x14ac:dyDescent="0.2">
      <c r="B2203" s="46" t="s">
        <v>42</v>
      </c>
      <c r="D2203" s="49">
        <f>_xll.qlCalendarAdvance(Calendar,$D2202,B2203,"f",FALSE)</f>
        <v>54820</v>
      </c>
      <c r="E2203" s="49">
        <f>_xll.qlInterestRateIndexValueDate(IndexON,D2203)</f>
        <v>54820</v>
      </c>
      <c r="F2203" s="52">
        <f>IFERROR(_xll.qlIndexFixing(IndexON,D2203,TRUE,_xll.ohTrigger(RecalcTrigger,TriggerON)),NA())</f>
        <v>1.6357057654268203E-2</v>
      </c>
      <c r="H2203" s="49">
        <f>_xll.qlCalendarAdvance(Calendar,$H2202,B2203,"f",FALSE)</f>
        <v>54820</v>
      </c>
      <c r="I2203" s="49">
        <f>_xll.qlInterestRateIndexValueDate(Index1M,$H2203)</f>
        <v>54822</v>
      </c>
      <c r="J2203" s="52">
        <f>IFERROR(_xll.qlIndexFixing(Index1M,$H2203,TRUE,_xll.ohTrigger(RecalcTrigger,Trigger1M)),NA())</f>
        <v>1.6252423625909364E-2</v>
      </c>
      <c r="K2203" s="52">
        <f>IFERROR(_xll.qlIndexFixing(ONIndex1M,I2203,TRUE,_xll.ohTrigger(RecalcTrigger,Trigger1M)),NA())</f>
        <v>1.6244758422754302E-2</v>
      </c>
      <c r="L2203" s="52">
        <f>IFERROR(_xll.qlIndexFixing(Index3M,H2203,TRUE,_xll.ohTrigger(RecalcTrigger,Trigger3M)),NA())</f>
        <v>1.6510161863437775E-2</v>
      </c>
      <c r="M2203" s="52">
        <f>IFERROR(_xll.qlIndexFixing(ONIndex3M,I2203,TRUE,_xll.ohTrigger(RecalcTrigger,Trigger3M)),NA())</f>
        <v>1.6484215595085061E-2</v>
      </c>
      <c r="N2203" s="52">
        <f>IFERROR(_xll.qlIndexFixing(Index6M,$H2203,TRUE,_xll.ohTrigger(RecalcTrigger,Trigger6M)),NA())</f>
        <v>1.6486974300150552E-2</v>
      </c>
      <c r="O2203" s="52">
        <f>IFERROR(_xll.qlIndexFixing(ONIndex6M,I2203,TRUE,_xll.ohTrigger(RecalcTrigger,Trigger6M)),NA())</f>
        <v>1.6465444346209779E-2</v>
      </c>
      <c r="P2203" s="52">
        <f>IFERROR(_xll.qlIndexFixing(Index1Y,$H2203,TRUE,_xll.ohTrigger(RecalcTrigger,Trigger1Y)),NA())</f>
        <v>1.6902446416128099E-2</v>
      </c>
      <c r="Q2203" s="52">
        <f>IFERROR(_xll.qlIndexFixing(ONIndex1Y,I2203,TRUE,_xll.ohTrigger(RecalcTrigger,Trigger1Y)),NA())</f>
        <v>1.6785295073793449E-2</v>
      </c>
    </row>
    <row r="2204" spans="2:17" x14ac:dyDescent="0.2">
      <c r="B2204" s="46" t="s">
        <v>42</v>
      </c>
      <c r="D2204" s="49">
        <f>_xll.qlCalendarAdvance(Calendar,$D2203,B2204,"f",FALSE)</f>
        <v>54827</v>
      </c>
      <c r="E2204" s="49">
        <f>_xll.qlInterestRateIndexValueDate(IndexON,D2204)</f>
        <v>54827</v>
      </c>
      <c r="F2204" s="52">
        <f>IFERROR(_xll.qlIndexFixing(IndexON,D2204,TRUE,_xll.ohTrigger(RecalcTrigger,TriggerON)),NA())</f>
        <v>1.635609470678645E-2</v>
      </c>
      <c r="H2204" s="49">
        <f>_xll.qlCalendarAdvance(Calendar,$H2203,B2204,"f",FALSE)</f>
        <v>54827</v>
      </c>
      <c r="I2204" s="49">
        <f>_xll.qlInterestRateIndexValueDate(Index1M,$H2204)</f>
        <v>54829</v>
      </c>
      <c r="J2204" s="52">
        <f>IFERROR(_xll.qlIndexFixing(Index1M,$H2204,TRUE,_xll.ohTrigger(RecalcTrigger,Trigger1M)),NA())</f>
        <v>1.6250758068066289E-2</v>
      </c>
      <c r="K2204" s="52">
        <f>IFERROR(_xll.qlIndexFixing(ONIndex1M,I2204,TRUE,_xll.ohTrigger(RecalcTrigger,Trigger1M)),NA())</f>
        <v>1.6243132281692496E-2</v>
      </c>
      <c r="L2204" s="52">
        <f>IFERROR(_xll.qlIndexFixing(Index3M,H2204,TRUE,_xll.ohTrigger(RecalcTrigger,Trigger3M)),NA())</f>
        <v>1.6508829273950927E-2</v>
      </c>
      <c r="M2204" s="52">
        <f>IFERROR(_xll.qlIndexFixing(ONIndex3M,I2204,TRUE,_xll.ohTrigger(RecalcTrigger,Trigger3M)),NA())</f>
        <v>1.6483027559575092E-2</v>
      </c>
      <c r="N2204" s="52">
        <f>IFERROR(_xll.qlIndexFixing(Index6M,$H2204,TRUE,_xll.ohTrigger(RecalcTrigger,Trigger6M)),NA())</f>
        <v>1.6483009820408935E-2</v>
      </c>
      <c r="O2204" s="52">
        <f>IFERROR(_xll.qlIndexFixing(ONIndex6M,I2204,TRUE,_xll.ohTrigger(RecalcTrigger,Trigger6M)),NA())</f>
        <v>1.6462023883816457E-2</v>
      </c>
      <c r="P2204" s="52">
        <f>IFERROR(_xll.qlIndexFixing(Index1Y,$H2204,TRUE,_xll.ohTrigger(RecalcTrigger,Trigger1Y)),NA())</f>
        <v>1.6901294648037881E-2</v>
      </c>
      <c r="Q2204" s="52">
        <f>IFERROR(_xll.qlIndexFixing(ONIndex1Y,I2204,TRUE,_xll.ohTrigger(RecalcTrigger,Trigger1Y)),NA())</f>
        <v>1.6784515334240524E-2</v>
      </c>
    </row>
    <row r="2205" spans="2:17" x14ac:dyDescent="0.2">
      <c r="B2205" s="46" t="s">
        <v>42</v>
      </c>
      <c r="D2205" s="49">
        <f>_xll.qlCalendarAdvance(Calendar,$D2204,B2205,"f",FALSE)</f>
        <v>54834</v>
      </c>
      <c r="E2205" s="49">
        <f>_xll.qlInterestRateIndexValueDate(IndexON,D2205)</f>
        <v>54834</v>
      </c>
      <c r="F2205" s="52">
        <f>IFERROR(_xll.qlIndexFixing(IndexON,D2205,TRUE,_xll.ohTrigger(RecalcTrigger,TriggerON)),NA())</f>
        <v>1.6355102878806704E-2</v>
      </c>
      <c r="H2205" s="49">
        <f>_xll.qlCalendarAdvance(Calendar,$H2204,B2205,"f",FALSE)</f>
        <v>54834</v>
      </c>
      <c r="I2205" s="49">
        <f>_xll.qlInterestRateIndexValueDate(Index1M,$H2205)</f>
        <v>54836</v>
      </c>
      <c r="J2205" s="52">
        <f>IFERROR(_xll.qlIndexFixing(Index1M,$H2205,TRUE,_xll.ohTrigger(RecalcTrigger,Trigger1M)),NA())</f>
        <v>1.6249064891624379E-2</v>
      </c>
      <c r="K2205" s="52">
        <f>IFERROR(_xll.qlIndexFixing(ONIndex1M,I2205,TRUE,_xll.ohTrigger(RecalcTrigger,Trigger1M)),NA())</f>
        <v>1.6241478624960948E-2</v>
      </c>
      <c r="L2205" s="52">
        <f>IFERROR(_xll.qlIndexFixing(Index3M,H2205,TRUE,_xll.ohTrigger(RecalcTrigger,Trigger3M)),NA())</f>
        <v>1.6507472124204635E-2</v>
      </c>
      <c r="M2205" s="52">
        <f>IFERROR(_xll.qlIndexFixing(ONIndex3M,I2205,TRUE,_xll.ohTrigger(RecalcTrigger,Trigger3M)),NA())</f>
        <v>1.6481815330458005E-2</v>
      </c>
      <c r="N2205" s="52">
        <f>IFERROR(_xll.qlIndexFixing(Index6M,$H2205,TRUE,_xll.ohTrigger(RecalcTrigger,Trigger6M)),NA())</f>
        <v>1.6479003019630917E-2</v>
      </c>
      <c r="O2205" s="52">
        <f>IFERROR(_xll.qlIndexFixing(ONIndex6M,I2205,TRUE,_xll.ohTrigger(RecalcTrigger,Trigger6M)),NA())</f>
        <v>1.6458562394161547E-2</v>
      </c>
      <c r="P2205" s="52">
        <f>IFERROR(_xll.qlIndexFixing(Index1Y,$H2205,TRUE,_xll.ohTrigger(RecalcTrigger,Trigger1Y)),NA())</f>
        <v>1.6900128530710469E-2</v>
      </c>
      <c r="Q2205" s="52">
        <f>IFERROR(_xll.qlIndexFixing(ONIndex1Y,I2205,TRUE,_xll.ohTrigger(RecalcTrigger,Trigger1Y)),NA())</f>
        <v>1.6783722182296401E-2</v>
      </c>
    </row>
    <row r="2206" spans="2:17" x14ac:dyDescent="0.2">
      <c r="B2206" s="46" t="s">
        <v>42</v>
      </c>
      <c r="D2206" s="49">
        <f>_xll.qlCalendarAdvance(Calendar,$D2205,B2206,"f",FALSE)</f>
        <v>54841</v>
      </c>
      <c r="E2206" s="49">
        <f>_xll.qlInterestRateIndexValueDate(IndexON,D2206)</f>
        <v>54841</v>
      </c>
      <c r="F2206" s="52">
        <f>IFERROR(_xll.qlIndexFixing(IndexON,D2206,TRUE,_xll.ohTrigger(RecalcTrigger,TriggerON)),NA())</f>
        <v>1.6354082115013213E-2</v>
      </c>
      <c r="H2206" s="49">
        <f>_xll.qlCalendarAdvance(Calendar,$H2205,B2206,"f",FALSE)</f>
        <v>54841</v>
      </c>
      <c r="I2206" s="49">
        <f>_xll.qlInterestRateIndexValueDate(Index1M,$H2206)</f>
        <v>54843</v>
      </c>
      <c r="J2206" s="52">
        <f>IFERROR(_xll.qlIndexFixing(Index1M,$H2206,TRUE,_xll.ohTrigger(RecalcTrigger,Trigger1M)),NA())</f>
        <v>1.6247344045261829E-2</v>
      </c>
      <c r="K2206" s="52">
        <f>IFERROR(_xll.qlIndexFixing(ONIndex1M,I2206,TRUE,_xll.ohTrigger(RecalcTrigger,Trigger1M)),NA())</f>
        <v>1.623979740140058E-2</v>
      </c>
      <c r="L2206" s="52">
        <f>IFERROR(_xll.qlIndexFixing(Index3M,H2206,TRUE,_xll.ohTrigger(RecalcTrigger,Trigger3M)),NA())</f>
        <v>1.6506090367042914E-2</v>
      </c>
      <c r="M2206" s="52">
        <f>IFERROR(_xll.qlIndexFixing(ONIndex3M,I2206,TRUE,_xll.ohTrigger(RecalcTrigger,Trigger3M)),NA())</f>
        <v>1.6480578861211015E-2</v>
      </c>
      <c r="N2206" s="52">
        <f>IFERROR(_xll.qlIndexFixing(Index6M,$H2206,TRUE,_xll.ohTrigger(RecalcTrigger,Trigger6M)),NA())</f>
        <v>1.6474953819626229E-2</v>
      </c>
      <c r="O2206" s="52">
        <f>IFERROR(_xll.qlIndexFixing(ONIndex6M,I2206,TRUE,_xll.ohTrigger(RecalcTrigger,Trigger6M)),NA())</f>
        <v>1.6455059799707072E-2</v>
      </c>
      <c r="P2206" s="52">
        <f>IFERROR(_xll.qlIndexFixing(Index1Y,$H2206,TRUE,_xll.ohTrigger(RecalcTrigger,Trigger1Y)),NA())</f>
        <v>1.6898948036307527E-2</v>
      </c>
      <c r="Q2206" s="52">
        <f>IFERROR(_xll.qlIndexFixing(ONIndex1Y,I2206,TRUE,_xll.ohTrigger(RecalcTrigger,Trigger1Y)),NA())</f>
        <v>1.6782915590862757E-2</v>
      </c>
    </row>
    <row r="2207" spans="2:17" x14ac:dyDescent="0.2">
      <c r="B2207" s="46" t="s">
        <v>42</v>
      </c>
      <c r="D2207" s="49">
        <f>_xll.qlCalendarAdvance(Calendar,$D2206,B2207,"f",FALSE)</f>
        <v>54848</v>
      </c>
      <c r="E2207" s="49">
        <f>_xll.qlInterestRateIndexValueDate(IndexON,D2207)</f>
        <v>54848</v>
      </c>
      <c r="F2207" s="52">
        <f>IFERROR(_xll.qlIndexFixing(IndexON,D2207,TRUE,_xll.ohTrigger(RecalcTrigger,TriggerON)),NA())</f>
        <v>1.6353032359770481E-2</v>
      </c>
      <c r="H2207" s="49">
        <f>_xll.qlCalendarAdvance(Calendar,$H2206,B2207,"f",FALSE)</f>
        <v>54848</v>
      </c>
      <c r="I2207" s="49">
        <f>_xll.qlInterestRateIndexValueDate(Index1M,$H2207)</f>
        <v>54850</v>
      </c>
      <c r="J2207" s="52">
        <f>IFERROR(_xll.qlIndexFixing(Index1M,$H2207,TRUE,_xll.ohTrigger(RecalcTrigger,Trigger1M)),NA())</f>
        <v>1.6246550714841546E-2</v>
      </c>
      <c r="K2207" s="52">
        <f>IFERROR(_xll.qlIndexFixing(ONIndex1M,I2207,TRUE,_xll.ohTrigger(RecalcTrigger,Trigger1M)),NA())</f>
        <v>1.6238088559692443E-2</v>
      </c>
      <c r="L2207" s="52">
        <f>IFERROR(_xll.qlIndexFixing(Index3M,H2207,TRUE,_xll.ohTrigger(RecalcTrigger,Trigger3M)),NA())</f>
        <v>1.650550144572455E-2</v>
      </c>
      <c r="M2207" s="52">
        <f>IFERROR(_xll.qlIndexFixing(ONIndex3M,I2207,TRUE,_xll.ohTrigger(RecalcTrigger,Trigger3M)),NA())</f>
        <v>1.6479318104032359E-2</v>
      </c>
      <c r="N2207" s="52">
        <f>IFERROR(_xll.qlIndexFixing(Index6M,$H2207,TRUE,_xll.ohTrigger(RecalcTrigger,Trigger6M)),NA())</f>
        <v>1.6471202626993156E-2</v>
      </c>
      <c r="O2207" s="52">
        <f>IFERROR(_xll.qlIndexFixing(ONIndex6M,I2207,TRUE,_xll.ohTrigger(RecalcTrigger,Trigger6M)),NA())</f>
        <v>1.6451516022755186E-2</v>
      </c>
      <c r="P2207" s="52">
        <f>IFERROR(_xll.qlIndexFixing(Index1Y,$H2207,TRUE,_xll.ohTrigger(RecalcTrigger,Trigger1Y)),NA())</f>
        <v>1.6897753136993345E-2</v>
      </c>
      <c r="Q2207" s="52">
        <f>IFERROR(_xll.qlIndexFixing(ONIndex1Y,I2207,TRUE,_xll.ohTrigger(RecalcTrigger,Trigger1Y)),NA())</f>
        <v>1.6782095532281716E-2</v>
      </c>
    </row>
    <row r="2208" spans="2:17" x14ac:dyDescent="0.2">
      <c r="B2208" s="46" t="s">
        <v>42</v>
      </c>
      <c r="D2208" s="49">
        <f>_xll.qlCalendarAdvance(Calendar,$D2207,B2208,"f",FALSE)</f>
        <v>54855</v>
      </c>
      <c r="E2208" s="49">
        <f>_xll.qlInterestRateIndexValueDate(IndexON,D2208)</f>
        <v>54855</v>
      </c>
      <c r="F2208" s="52">
        <f>IFERROR(_xll.qlIndexFixing(IndexON,D2208,TRUE,_xll.ohTrigger(RecalcTrigger,TriggerON)),NA())</f>
        <v>1.6351953557922627E-2</v>
      </c>
      <c r="H2208" s="49">
        <f>_xll.qlCalendarAdvance(Calendar,$H2207,B2208,"f",FALSE)</f>
        <v>54855</v>
      </c>
      <c r="I2208" s="49">
        <f>_xll.qlInterestRateIndexValueDate(Index1M,$H2208)</f>
        <v>54857</v>
      </c>
      <c r="J2208" s="52">
        <f>IFERROR(_xll.qlIndexFixing(Index1M,$H2208,TRUE,_xll.ohTrigger(RecalcTrigger,Trigger1M)),NA())</f>
        <v>1.6245002361885016E-2</v>
      </c>
      <c r="K2208" s="52">
        <f>IFERROR(_xll.qlIndexFixing(ONIndex1M,I2208,TRUE,_xll.ohTrigger(RecalcTrigger,Trigger1M)),NA())</f>
        <v>1.6236352048437652E-2</v>
      </c>
      <c r="L2208" s="52">
        <f>IFERROR(_xll.qlIndexFixing(Index3M,H2208,TRUE,_xll.ohTrigger(RecalcTrigger,Trigger3M)),NA())</f>
        <v>1.6504064813964908E-2</v>
      </c>
      <c r="M2208" s="52">
        <f>IFERROR(_xll.qlIndexFixing(ONIndex3M,I2208,TRUE,_xll.ohTrigger(RecalcTrigger,Trigger3M)),NA())</f>
        <v>1.6478033012798932E-2</v>
      </c>
      <c r="N2208" s="52">
        <f>IFERROR(_xll.qlIndexFixing(Index6M,$H2208,TRUE,_xll.ohTrigger(RecalcTrigger,Trigger6M)),NA())</f>
        <v>1.646705210907971E-2</v>
      </c>
      <c r="O2208" s="52">
        <f>IFERROR(_xll.qlIndexFixing(ONIndex6M,I2208,TRUE,_xll.ohTrigger(RecalcTrigger,Trigger6M)),NA())</f>
        <v>1.6447930985128423E-2</v>
      </c>
      <c r="P2208" s="52">
        <f>IFERROR(_xll.qlIndexFixing(Index1Y,$H2208,TRUE,_xll.ohTrigger(RecalcTrigger,Trigger1Y)),NA())</f>
        <v>1.6896543804931347E-2</v>
      </c>
      <c r="Q2208" s="52">
        <f>IFERROR(_xll.qlIndexFixing(ONIndex1Y,I2208,TRUE,_xll.ohTrigger(RecalcTrigger,Trigger1Y)),NA())</f>
        <v>1.6781261979055273E-2</v>
      </c>
    </row>
    <row r="2209" spans="2:17" x14ac:dyDescent="0.2">
      <c r="B2209" s="46" t="s">
        <v>42</v>
      </c>
      <c r="D2209" s="49">
        <f>_xll.qlCalendarAdvance(Calendar,$D2208,B2209,"f",FALSE)</f>
        <v>54862</v>
      </c>
      <c r="E2209" s="49">
        <f>_xll.qlInterestRateIndexValueDate(IndexON,D2209)</f>
        <v>54862</v>
      </c>
      <c r="F2209" s="52">
        <f>IFERROR(_xll.qlIndexFixing(IndexON,D2209,TRUE,_xll.ohTrigger(RecalcTrigger,TriggerON)),NA())</f>
        <v>1.6350845653914092E-2</v>
      </c>
      <c r="H2209" s="49">
        <f>_xll.qlCalendarAdvance(Calendar,$H2208,B2209,"f",FALSE)</f>
        <v>54862</v>
      </c>
      <c r="I2209" s="49">
        <f>_xll.qlInterestRateIndexValueDate(Index1M,$H2209)</f>
        <v>54864</v>
      </c>
      <c r="J2209" s="52">
        <f>IFERROR(_xll.qlIndexFixing(Index1M,$H2209,TRUE,_xll.ohTrigger(RecalcTrigger,Trigger1M)),NA())</f>
        <v>1.6242953637525537E-2</v>
      </c>
      <c r="K2209" s="52">
        <f>IFERROR(_xll.qlIndexFixing(ONIndex1M,I2209,TRUE,_xll.ohTrigger(RecalcTrigger,Trigger1M)),NA())</f>
        <v>1.6234587816637003E-2</v>
      </c>
      <c r="L2209" s="52">
        <f>IFERROR(_xll.qlIndexFixing(Index3M,H2209,TRUE,_xll.ohTrigger(RecalcTrigger,Trigger3M)),NA())</f>
        <v>1.6502603419845278E-2</v>
      </c>
      <c r="M2209" s="52">
        <f>IFERROR(_xll.qlIndexFixing(ONIndex3M,I2209,TRUE,_xll.ohTrigger(RecalcTrigger,Trigger3M)),NA())</f>
        <v>1.6476723539868843E-2</v>
      </c>
      <c r="N2209" s="52">
        <f>IFERROR(_xll.qlIndexFixing(Index6M,$H2209,TRUE,_xll.ohTrigger(RecalcTrigger,Trigger6M)),NA())</f>
        <v>1.6462858919990855E-2</v>
      </c>
      <c r="O2209" s="52">
        <f>IFERROR(_xll.qlIndexFixing(ONIndex6M,I2209,TRUE,_xll.ohTrigger(RecalcTrigger,Trigger6M)),NA())</f>
        <v>1.6444304609208871E-2</v>
      </c>
      <c r="P2209" s="52">
        <f>IFERROR(_xll.qlIndexFixing(Index1Y,$H2209,TRUE,_xll.ohTrigger(RecalcTrigger,Trigger1Y)),NA())</f>
        <v>1.6895320012286701E-2</v>
      </c>
      <c r="Q2209" s="52">
        <f>IFERROR(_xll.qlIndexFixing(ONIndex1Y,I2209,TRUE,_xll.ohTrigger(RecalcTrigger,Trigger1Y)),NA())</f>
        <v>1.6780414904165042E-2</v>
      </c>
    </row>
    <row r="2210" spans="2:17" x14ac:dyDescent="0.2">
      <c r="B2210" s="46" t="s">
        <v>42</v>
      </c>
      <c r="D2210" s="49">
        <f>_xll.qlCalendarAdvance(Calendar,$D2209,B2210,"f",FALSE)</f>
        <v>54869</v>
      </c>
      <c r="E2210" s="49">
        <f>_xll.qlInterestRateIndexValueDate(IndexON,D2210)</f>
        <v>54869</v>
      </c>
      <c r="F2210" s="52">
        <f>IFERROR(_xll.qlIndexFixing(IndexON,D2210,TRUE,_xll.ohTrigger(RecalcTrigger,TriggerON)),NA())</f>
        <v>1.6349708592189316E-2</v>
      </c>
      <c r="H2210" s="49">
        <f>_xll.qlCalendarAdvance(Calendar,$H2209,B2210,"f",FALSE)</f>
        <v>54869</v>
      </c>
      <c r="I2210" s="49">
        <f>_xll.qlInterestRateIndexValueDate(Index1M,$H2210)</f>
        <v>54871</v>
      </c>
      <c r="J2210" s="52">
        <f>IFERROR(_xll.qlIndexFixing(Index1M,$H2210,TRUE,_xll.ohTrigger(RecalcTrigger,Trigger1M)),NA())</f>
        <v>1.6241113282307318E-2</v>
      </c>
      <c r="K2210" s="52">
        <f>IFERROR(_xll.qlIndexFixing(ONIndex1M,I2210,TRUE,_xll.ohTrigger(RecalcTrigger,Trigger1M)),NA())</f>
        <v>1.6232795813051482E-2</v>
      </c>
      <c r="L2210" s="52">
        <f>IFERROR(_xll.qlIndexFixing(Index3M,H2210,TRUE,_xll.ohTrigger(RecalcTrigger,Trigger3M)),NA())</f>
        <v>1.650111721620599E-2</v>
      </c>
      <c r="M2210" s="52">
        <f>IFERROR(_xll.qlIndexFixing(ONIndex3M,I2210,TRUE,_xll.ohTrigger(RecalcTrigger,Trigger3M)),NA())</f>
        <v>1.6475389638719307E-2</v>
      </c>
      <c r="N2210" s="52">
        <f>IFERROR(_xll.qlIndexFixing(Index6M,$H2210,TRUE,_xll.ohTrigger(RecalcTrigger,Trigger6M)),NA())</f>
        <v>1.6458623013290617E-2</v>
      </c>
      <c r="O2210" s="52">
        <f>IFERROR(_xll.qlIndexFixing(ONIndex6M,I2210,TRUE,_xll.ohTrigger(RecalcTrigger,Trigger6M)),NA())</f>
        <v>1.6440636817378618E-2</v>
      </c>
      <c r="P2210" s="52">
        <f>IFERROR(_xll.qlIndexFixing(Index1Y,$H2210,TRUE,_xll.ohTrigger(RecalcTrigger,Trigger1Y)),NA())</f>
        <v>1.6894081731224576E-2</v>
      </c>
      <c r="Q2210" s="52">
        <f>IFERROR(_xll.qlIndexFixing(ONIndex1Y,I2210,TRUE,_xll.ohTrigger(RecalcTrigger,Trigger1Y)),NA())</f>
        <v>1.677955427987321E-2</v>
      </c>
    </row>
    <row r="2211" spans="2:17" x14ac:dyDescent="0.2">
      <c r="B2211" s="46" t="s">
        <v>42</v>
      </c>
      <c r="D2211" s="49">
        <f>_xll.qlCalendarAdvance(Calendar,$D2210,B2211,"f",FALSE)</f>
        <v>54876</v>
      </c>
      <c r="E2211" s="49">
        <f>_xll.qlInterestRateIndexValueDate(IndexON,D2211)</f>
        <v>54876</v>
      </c>
      <c r="F2211" s="52">
        <f>IFERROR(_xll.qlIndexFixing(IndexON,D2211,TRUE,_xll.ohTrigger(RecalcTrigger,TriggerON)),NA())</f>
        <v>1.6348542317672354E-2</v>
      </c>
      <c r="H2211" s="49">
        <f>_xll.qlCalendarAdvance(Calendar,$H2210,B2211,"f",FALSE)</f>
        <v>54876</v>
      </c>
      <c r="I2211" s="49">
        <f>_xll.qlInterestRateIndexValueDate(Index1M,$H2211)</f>
        <v>54878</v>
      </c>
      <c r="J2211" s="52">
        <f>IFERROR(_xll.qlIndexFixing(Index1M,$H2211,TRUE,_xll.ohTrigger(RecalcTrigger,Trigger1M)),NA())</f>
        <v>1.623855375981087E-2</v>
      </c>
      <c r="K2211" s="52">
        <f>IFERROR(_xll.qlIndexFixing(ONIndex1M,I2211,TRUE,_xll.ohTrigger(RecalcTrigger,Trigger1M)),NA())</f>
        <v>1.6230975986122331E-2</v>
      </c>
      <c r="L2211" s="52">
        <f>IFERROR(_xll.qlIndexFixing(Index3M,H2211,TRUE,_xll.ohTrigger(RecalcTrigger,Trigger3M)),NA())</f>
        <v>1.6499341212994005E-2</v>
      </c>
      <c r="M2211" s="52">
        <f>IFERROR(_xll.qlIndexFixing(ONIndex3M,I2211,TRUE,_xll.ohTrigger(RecalcTrigger,Trigger3M)),NA())</f>
        <v>1.6474031262028177E-2</v>
      </c>
      <c r="N2211" s="52">
        <f>IFERROR(_xll.qlIndexFixing(Index6M,$H2211,TRUE,_xll.ohTrigger(RecalcTrigger,Trigger6M)),NA())</f>
        <v>1.6454180492024233E-2</v>
      </c>
      <c r="O2211" s="52">
        <f>IFERROR(_xll.qlIndexFixing(ONIndex6M,I2211,TRUE,_xll.ohTrigger(RecalcTrigger,Trigger6M)),NA())</f>
        <v>1.6436927531540135E-2</v>
      </c>
      <c r="P2211" s="52">
        <f>IFERROR(_xll.qlIndexFixing(Index1Y,$H2211,TRUE,_xll.ohTrigger(RecalcTrigger,Trigger1Y)),NA())</f>
        <v>1.6892533818165495E-2</v>
      </c>
      <c r="Q2211" s="52">
        <f>IFERROR(_xll.qlIndexFixing(ONIndex1Y,I2211,TRUE,_xll.ohTrigger(RecalcTrigger,Trigger1Y)),NA())</f>
        <v>1.6778680078681774E-2</v>
      </c>
    </row>
    <row r="2212" spans="2:17" x14ac:dyDescent="0.2">
      <c r="B2212" s="46" t="s">
        <v>42</v>
      </c>
      <c r="D2212" s="49">
        <f>_xll.qlCalendarAdvance(Calendar,$D2211,B2212,"f",FALSE)</f>
        <v>54883</v>
      </c>
      <c r="E2212" s="49">
        <f>_xll.qlInterestRateIndexValueDate(IndexON,D2212)</f>
        <v>54883</v>
      </c>
      <c r="F2212" s="52">
        <f>IFERROR(_xll.qlIndexFixing(IndexON,D2212,TRUE,_xll.ohTrigger(RecalcTrigger,TriggerON)),NA())</f>
        <v>1.6347346774647775E-2</v>
      </c>
      <c r="H2212" s="49">
        <f>_xll.qlCalendarAdvance(Calendar,$H2211,B2212,"f",FALSE)</f>
        <v>54883</v>
      </c>
      <c r="I2212" s="49">
        <f>_xll.qlInterestRateIndexValueDate(Index1M,$H2212)</f>
        <v>54885</v>
      </c>
      <c r="J2212" s="52">
        <f>IFERROR(_xll.qlIndexFixing(Index1M,$H2212,TRUE,_xll.ohTrigger(RecalcTrigger,Trigger1M)),NA())</f>
        <v>1.6237348682165698E-2</v>
      </c>
      <c r="K2212" s="52">
        <f>IFERROR(_xll.qlIndexFixing(ONIndex1M,I2212,TRUE,_xll.ohTrigger(RecalcTrigger,Trigger1M)),NA())</f>
        <v>1.6228595243079624E-2</v>
      </c>
      <c r="L2212" s="52">
        <f>IFERROR(_xll.qlIndexFixing(Index3M,H2212,TRUE,_xll.ohTrigger(RecalcTrigger,Trigger3M)),NA())</f>
        <v>1.6497807106761186E-2</v>
      </c>
      <c r="M2212" s="52">
        <f>IFERROR(_xll.qlIndexFixing(ONIndex3M,I2212,TRUE,_xll.ohTrigger(RecalcTrigger,Trigger3M)),NA())</f>
        <v>1.6472248738379491E-2</v>
      </c>
      <c r="N2212" s="52">
        <f>IFERROR(_xll.qlIndexFixing(Index6M,$H2212,TRUE,_xll.ohTrigger(RecalcTrigger,Trigger6M)),NA())</f>
        <v>1.6449871555309473E-2</v>
      </c>
      <c r="O2212" s="52">
        <f>IFERROR(_xll.qlIndexFixing(ONIndex6M,I2212,TRUE,_xll.ohTrigger(RecalcTrigger,Trigger6M)),NA())</f>
        <v>1.6432097354002195E-2</v>
      </c>
      <c r="P2212" s="52">
        <f>IFERROR(_xll.qlIndexFixing(Index1Y,$H2212,TRUE,_xll.ohTrigger(RecalcTrigger,Trigger1Y)),NA())</f>
        <v>1.6891561592515571E-2</v>
      </c>
      <c r="Q2212" s="52">
        <f>IFERROR(_xll.qlIndexFixing(ONIndex1Y,I2212,TRUE,_xll.ohTrigger(RecalcTrigger,Trigger1Y)),NA())</f>
        <v>1.6777536112240199E-2</v>
      </c>
    </row>
    <row r="2213" spans="2:17" x14ac:dyDescent="0.2">
      <c r="B2213" s="46" t="s">
        <v>42</v>
      </c>
      <c r="D2213" s="49">
        <f>_xll.qlCalendarAdvance(Calendar,$D2212,B2213,"f",FALSE)</f>
        <v>54890</v>
      </c>
      <c r="E2213" s="49">
        <f>_xll.qlInterestRateIndexValueDate(IndexON,D2213)</f>
        <v>54890</v>
      </c>
      <c r="F2213" s="52">
        <f>IFERROR(_xll.qlIndexFixing(IndexON,D2213,TRUE,_xll.ohTrigger(RecalcTrigger,TriggerON)),NA())</f>
        <v>1.6346121907799827E-2</v>
      </c>
      <c r="H2213" s="49">
        <f>_xll.qlCalendarAdvance(Calendar,$H2212,B2213,"f",FALSE)</f>
        <v>54890</v>
      </c>
      <c r="I2213" s="49">
        <f>_xll.qlInterestRateIndexValueDate(Index1M,$H2213)</f>
        <v>54892</v>
      </c>
      <c r="J2213" s="52">
        <f>IFERROR(_xll.qlIndexFixing(Index1M,$H2213,TRUE,_xll.ohTrigger(RecalcTrigger,Trigger1M)),NA())</f>
        <v>1.6235424334606896E-2</v>
      </c>
      <c r="K2213" s="52">
        <f>IFERROR(_xll.qlIndexFixing(ONIndex1M,I2213,TRUE,_xll.ohTrigger(RecalcTrigger,Trigger1M)),NA())</f>
        <v>1.6227252657596836E-2</v>
      </c>
      <c r="L2213" s="52">
        <f>IFERROR(_xll.qlIndexFixing(Index3M,H2213,TRUE,_xll.ohTrigger(RecalcTrigger,Trigger3M)),NA())</f>
        <v>1.6496248054042175E-2</v>
      </c>
      <c r="M2213" s="52">
        <f>IFERROR(_xll.qlIndexFixing(ONIndex3M,I2213,TRUE,_xll.ohTrigger(RecalcTrigger,Trigger3M)),NA())</f>
        <v>1.6471240894491146E-2</v>
      </c>
      <c r="N2213" s="52">
        <f>IFERROR(_xll.qlIndexFixing(Index6M,$H2213,TRUE,_xll.ohTrigger(RecalcTrigger,Trigger6M)),NA())</f>
        <v>1.6445524585730863E-2</v>
      </c>
      <c r="O2213" s="52">
        <f>IFERROR(_xll.qlIndexFixing(ONIndex6M,I2213,TRUE,_xll.ohTrigger(RecalcTrigger,Trigger6M)),NA())</f>
        <v>1.6429384167286898E-2</v>
      </c>
      <c r="P2213" s="52">
        <f>IFERROR(_xll.qlIndexFixing(Index1Y,$H2213,TRUE,_xll.ohTrigger(RecalcTrigger,Trigger1Y)),NA())</f>
        <v>1.6890279679203851E-2</v>
      </c>
      <c r="Q2213" s="52">
        <f>IFERROR(_xll.qlIndexFixing(ONIndex1Y,I2213,TRUE,_xll.ohTrigger(RecalcTrigger,Trigger1Y)),NA())</f>
        <v>1.677689083664724E-2</v>
      </c>
    </row>
    <row r="2214" spans="2:17" x14ac:dyDescent="0.2">
      <c r="B2214" s="46" t="s">
        <v>42</v>
      </c>
      <c r="D2214" s="49">
        <f>_xll.qlCalendarAdvance(Calendar,$D2213,B2214,"f",FALSE)</f>
        <v>54897</v>
      </c>
      <c r="E2214" s="49">
        <f>_xll.qlInterestRateIndexValueDate(IndexON,D2214)</f>
        <v>54897</v>
      </c>
      <c r="F2214" s="52">
        <f>IFERROR(_xll.qlIndexFixing(IndexON,D2214,TRUE,_xll.ohTrigger(RecalcTrigger,TriggerON)),NA())</f>
        <v>1.6344867661493012E-2</v>
      </c>
      <c r="H2214" s="49">
        <f>_xll.qlCalendarAdvance(Calendar,$H2213,B2214,"f",FALSE)</f>
        <v>54897</v>
      </c>
      <c r="I2214" s="49">
        <f>_xll.qlInterestRateIndexValueDate(Index1M,$H2214)</f>
        <v>54899</v>
      </c>
      <c r="J2214" s="52">
        <f>IFERROR(_xll.qlIndexFixing(Index1M,$H2214,TRUE,_xll.ohTrigger(RecalcTrigger,Trigger1M)),NA())</f>
        <v>1.6233471886965833E-2</v>
      </c>
      <c r="K2214" s="52">
        <f>IFERROR(_xll.qlIndexFixing(ONIndex1M,I2214,TRUE,_xll.ohTrigger(RecalcTrigger,Trigger1M)),NA())</f>
        <v>1.62253490536024E-2</v>
      </c>
      <c r="L2214" s="52">
        <f>IFERROR(_xll.qlIndexFixing(Index3M,H2214,TRUE,_xll.ohTrigger(RecalcTrigger,Trigger3M)),NA())</f>
        <v>1.6494664007685234E-2</v>
      </c>
      <c r="M2214" s="52">
        <f>IFERROR(_xll.qlIndexFixing(ONIndex3M,I2214,TRUE,_xll.ohTrigger(RecalcTrigger,Trigger3M)),NA())</f>
        <v>1.6469808809720377E-2</v>
      </c>
      <c r="N2214" s="52">
        <f>IFERROR(_xll.qlIndexFixing(Index6M,$H2214,TRUE,_xll.ohTrigger(RecalcTrigger,Trigger6M)),NA())</f>
        <v>1.6441141977230928E-2</v>
      </c>
      <c r="O2214" s="52">
        <f>IFERROR(_xll.qlIndexFixing(ONIndex6M,I2214,TRUE,_xll.ohTrigger(RecalcTrigger,Trigger6M)),NA())</f>
        <v>1.642554993299683E-2</v>
      </c>
      <c r="P2214" s="52">
        <f>IFERROR(_xll.qlIndexFixing(Index1Y,$H2214,TRUE,_xll.ohTrigger(RecalcTrigger,Trigger1Y)),NA())</f>
        <v>1.6888983166144747E-2</v>
      </c>
      <c r="Q2214" s="52">
        <f>IFERROR(_xll.qlIndexFixing(ONIndex1Y,I2214,TRUE,_xll.ohTrigger(RecalcTrigger,Trigger1Y)),NA())</f>
        <v>1.67759757407282E-2</v>
      </c>
    </row>
    <row r="2215" spans="2:17" x14ac:dyDescent="0.2">
      <c r="B2215" s="46" t="s">
        <v>42</v>
      </c>
      <c r="D2215" s="49">
        <f>_xll.qlCalendarAdvance(Calendar,$D2214,B2215,"f",FALSE)</f>
        <v>54904</v>
      </c>
      <c r="E2215" s="49">
        <f>_xll.qlInterestRateIndexValueDate(IndexON,D2215)</f>
        <v>54904</v>
      </c>
      <c r="F2215" s="52">
        <f>IFERROR(_xll.qlIndexFixing(IndexON,D2215,TRUE,_xll.ohTrigger(RecalcTrigger,TriggerON)),NA())</f>
        <v>1.6343583980571452E-2</v>
      </c>
      <c r="H2215" s="49">
        <f>_xll.qlCalendarAdvance(Calendar,$H2214,B2215,"f",FALSE)</f>
        <v>54904</v>
      </c>
      <c r="I2215" s="49">
        <f>_xll.qlInterestRateIndexValueDate(Index1M,$H2215)</f>
        <v>54906</v>
      </c>
      <c r="J2215" s="52">
        <f>IFERROR(_xll.qlIndexFixing(Index1M,$H2215,TRUE,_xll.ohTrigger(RecalcTrigger,Trigger1M)),NA())</f>
        <v>1.6231491287931055E-2</v>
      </c>
      <c r="K2215" s="52">
        <f>IFERROR(_xll.qlIndexFixing(ONIndex1M,I2215,TRUE,_xll.ohTrigger(RecalcTrigger,Trigger1M)),NA())</f>
        <v>1.6223417421308284E-2</v>
      </c>
      <c r="L2215" s="52">
        <f>IFERROR(_xll.qlIndexFixing(Index3M,H2215,TRUE,_xll.ohTrigger(RecalcTrigger,Trigger3M)),NA())</f>
        <v>1.6493054920535995E-2</v>
      </c>
      <c r="M2215" s="52">
        <f>IFERROR(_xll.qlIndexFixing(ONIndex3M,I2215,TRUE,_xll.ohTrigger(RecalcTrigger,Trigger3M)),NA())</f>
        <v>1.6468352061558278E-2</v>
      </c>
      <c r="N2215" s="52">
        <f>IFERROR(_xll.qlIndexFixing(Index6M,$H2215,TRUE,_xll.ohTrigger(RecalcTrigger,Trigger6M)),NA())</f>
        <v>1.6436726129116216E-2</v>
      </c>
      <c r="O2215" s="52">
        <f>IFERROR(_xll.qlIndexFixing(ONIndex6M,I2215,TRUE,_xll.ohTrigger(RecalcTrigger,Trigger6M)),NA())</f>
        <v>1.642167389350746E-2</v>
      </c>
      <c r="P2215" s="52">
        <f>IFERROR(_xll.qlIndexFixing(Index1Y,$H2215,TRUE,_xll.ohTrigger(RecalcTrigger,Trigger1Y)),NA())</f>
        <v>1.6887672025508026E-2</v>
      </c>
      <c r="Q2215" s="52">
        <f>IFERROR(_xll.qlIndexFixing(ONIndex1Y,I2215,TRUE,_xll.ohTrigger(RecalcTrigger,Trigger1Y)),NA())</f>
        <v>1.6775046958477091E-2</v>
      </c>
    </row>
    <row r="2216" spans="2:17" x14ac:dyDescent="0.2">
      <c r="B2216" s="46" t="s">
        <v>42</v>
      </c>
      <c r="D2216" s="49">
        <f>_xll.qlCalendarAdvance(Calendar,$D2215,B2216,"f",FALSE)</f>
        <v>54911</v>
      </c>
      <c r="E2216" s="49">
        <f>_xll.qlInterestRateIndexValueDate(IndexON,D2216)</f>
        <v>54911</v>
      </c>
      <c r="F2216" s="52">
        <f>IFERROR(_xll.qlIndexFixing(IndexON,D2216,TRUE,_xll.ohTrigger(RecalcTrigger,TriggerON)),NA())</f>
        <v>1.6342270809559523E-2</v>
      </c>
      <c r="H2216" s="49">
        <f>_xll.qlCalendarAdvance(Calendar,$H2215,B2216,"f",FALSE)</f>
        <v>54911</v>
      </c>
      <c r="I2216" s="49">
        <f>_xll.qlInterestRateIndexValueDate(Index1M,$H2216)</f>
        <v>54913</v>
      </c>
      <c r="J2216" s="52">
        <f>IFERROR(_xll.qlIndexFixing(Index1M,$H2216,TRUE,_xll.ohTrigger(RecalcTrigger,Trigger1M)),NA())</f>
        <v>1.6229482486181113E-2</v>
      </c>
      <c r="K2216" s="52">
        <f>IFERROR(_xll.qlIndexFixing(ONIndex1M,I2216,TRUE,_xll.ohTrigger(RecalcTrigger,Trigger1M)),NA())</f>
        <v>1.6221457709555409E-2</v>
      </c>
      <c r="L2216" s="52">
        <f>IFERROR(_xll.qlIndexFixing(Index3M,H2216,TRUE,_xll.ohTrigger(RecalcTrigger,Trigger3M)),NA())</f>
        <v>1.649167635373594E-2</v>
      </c>
      <c r="M2216" s="52">
        <f>IFERROR(_xll.qlIndexFixing(ONIndex3M,I2216,TRUE,_xll.ohTrigger(RecalcTrigger,Trigger3M)),NA())</f>
        <v>1.6466870602922512E-2</v>
      </c>
      <c r="N2216" s="52">
        <f>IFERROR(_xll.qlIndexFixing(Index6M,$H2216,TRUE,_xll.ohTrigger(RecalcTrigger,Trigger6M)),NA())</f>
        <v>1.6432412737949969E-2</v>
      </c>
      <c r="O2216" s="52">
        <f>IFERROR(_xll.qlIndexFixing(ONIndex6M,I2216,TRUE,_xll.ohTrigger(RecalcTrigger,Trigger6M)),NA())</f>
        <v>1.6417755971360748E-2</v>
      </c>
      <c r="P2216" s="52">
        <f>IFERROR(_xll.qlIndexFixing(Index1Y,$H2216,TRUE,_xll.ohTrigger(RecalcTrigger,Trigger1Y)),NA())</f>
        <v>1.6886346229464336E-2</v>
      </c>
      <c r="Q2216" s="52">
        <f>IFERROR(_xll.qlIndexFixing(ONIndex1Y,I2216,TRUE,_xll.ohTrigger(RecalcTrigger,Trigger1Y)),NA())</f>
        <v>1.6774104462395911E-2</v>
      </c>
    </row>
    <row r="2217" spans="2:17" x14ac:dyDescent="0.2">
      <c r="B2217" s="46" t="s">
        <v>42</v>
      </c>
      <c r="D2217" s="49">
        <f>_xll.qlCalendarAdvance(Calendar,$D2216,B2217,"f",FALSE)</f>
        <v>54918</v>
      </c>
      <c r="E2217" s="49">
        <f>_xll.qlInterestRateIndexValueDate(IndexON,D2217)</f>
        <v>54918</v>
      </c>
      <c r="F2217" s="52">
        <f>IFERROR(_xll.qlIndexFixing(IndexON,D2217,TRUE,_xll.ohTrigger(RecalcTrigger,TriggerON)),NA())</f>
        <v>1.6340928092981599E-2</v>
      </c>
      <c r="H2217" s="49">
        <f>_xll.qlCalendarAdvance(Calendar,$H2216,B2217,"f",FALSE)</f>
        <v>54918</v>
      </c>
      <c r="I2217" s="49">
        <f>_xll.qlInterestRateIndexValueDate(Index1M,$H2217)</f>
        <v>54920</v>
      </c>
      <c r="J2217" s="52">
        <f>IFERROR(_xll.qlIndexFixing(Index1M,$H2217,TRUE,_xll.ohTrigger(RecalcTrigger,Trigger1M)),NA())</f>
        <v>1.6227445430402054E-2</v>
      </c>
      <c r="K2217" s="52">
        <f>IFERROR(_xll.qlIndexFixing(ONIndex1M,I2217,TRUE,_xll.ohTrigger(RecalcTrigger,Trigger1M)),NA())</f>
        <v>1.6219469867184699E-2</v>
      </c>
      <c r="L2217" s="52">
        <f>IFERROR(_xll.qlIndexFixing(Index3M,H2217,TRUE,_xll.ohTrigger(RecalcTrigger,Trigger3M)),NA())</f>
        <v>1.649001516309959E-2</v>
      </c>
      <c r="M2217" s="52">
        <f>IFERROR(_xll.qlIndexFixing(ONIndex3M,I2217,TRUE,_xll.ohTrigger(RecalcTrigger,Trigger3M)),NA())</f>
        <v>1.6465364387050485E-2</v>
      </c>
      <c r="N2217" s="52">
        <f>IFERROR(_xll.qlIndexFixing(Index6M,$H2217,TRUE,_xll.ohTrigger(RecalcTrigger,Trigger6M)),NA())</f>
        <v>1.6427933831093817E-2</v>
      </c>
      <c r="O2217" s="52">
        <f>IFERROR(_xll.qlIndexFixing(ONIndex6M,I2217,TRUE,_xll.ohTrigger(RecalcTrigger,Trigger6M)),NA())</f>
        <v>1.6413796088539101E-2</v>
      </c>
      <c r="P2217" s="52">
        <f>IFERROR(_xll.qlIndexFixing(Index1Y,$H2217,TRUE,_xll.ohTrigger(RecalcTrigger,Trigger1Y)),NA())</f>
        <v>1.6885005750184322E-2</v>
      </c>
      <c r="Q2217" s="52">
        <f>IFERROR(_xll.qlIndexFixing(ONIndex1Y,I2217,TRUE,_xll.ohTrigger(RecalcTrigger,Trigger1Y)),NA())</f>
        <v>1.6773148224986656E-2</v>
      </c>
    </row>
    <row r="2218" spans="2:17" x14ac:dyDescent="0.2">
      <c r="B2218" s="46" t="s">
        <v>42</v>
      </c>
      <c r="D2218" s="49">
        <f>_xll.qlCalendarAdvance(Calendar,$D2217,B2218,"f",FALSE)</f>
        <v>54925</v>
      </c>
      <c r="E2218" s="49">
        <f>_xll.qlInterestRateIndexValueDate(IndexON,D2218)</f>
        <v>54925</v>
      </c>
      <c r="F2218" s="52">
        <f>IFERROR(_xll.qlIndexFixing(IndexON,D2218,TRUE,_xll.ohTrigger(RecalcTrigger,TriggerON)),NA())</f>
        <v>1.6339555775441994E-2</v>
      </c>
      <c r="H2218" s="49">
        <f>_xll.qlCalendarAdvance(Calendar,$H2217,B2218,"f",FALSE)</f>
        <v>54925</v>
      </c>
      <c r="I2218" s="49">
        <f>_xll.qlInterestRateIndexValueDate(Index1M,$H2218)</f>
        <v>54927</v>
      </c>
      <c r="J2218" s="52">
        <f>IFERROR(_xll.qlIndexFixing(Index1M,$H2218,TRUE,_xll.ohTrigger(RecalcTrigger,Trigger1M)),NA())</f>
        <v>1.6225380069277429E-2</v>
      </c>
      <c r="K2218" s="52">
        <f>IFERROR(_xll.qlIndexFixing(ONIndex1M,I2218,TRUE,_xll.ohTrigger(RecalcTrigger,Trigger1M)),NA())</f>
        <v>1.6217453842717333E-2</v>
      </c>
      <c r="L2218" s="52">
        <f>IFERROR(_xll.qlIndexFixing(Index3M,H2218,TRUE,_xll.ohTrigger(RecalcTrigger,Trigger3M)),NA())</f>
        <v>1.6488328785705338E-2</v>
      </c>
      <c r="M2218" s="52">
        <f>IFERROR(_xll.qlIndexFixing(ONIndex3M,I2218,TRUE,_xll.ohTrigger(RecalcTrigger,Trigger3M)),NA())</f>
        <v>1.6463833366939795E-2</v>
      </c>
      <c r="N2218" s="52">
        <f>IFERROR(_xll.qlIndexFixing(Index6M,$H2218,TRUE,_xll.ohTrigger(RecalcTrigger,Trigger6M)),NA())</f>
        <v>1.6423429668049987E-2</v>
      </c>
      <c r="O2218" s="52">
        <f>IFERROR(_xll.qlIndexFixing(ONIndex6M,I2218,TRUE,_xll.ohTrigger(RecalcTrigger,Trigger6M)),NA())</f>
        <v>1.6409794167104863E-2</v>
      </c>
      <c r="P2218" s="52">
        <f>IFERROR(_xll.qlIndexFixing(Index1Y,$H2218,TRUE,_xll.ohTrigger(RecalcTrigger,Trigger1Y)),NA())</f>
        <v>1.6883650559839723E-2</v>
      </c>
      <c r="Q2218" s="52">
        <f>IFERROR(_xll.qlIndexFixing(ONIndex1Y,I2218,TRUE,_xll.ohTrigger(RecalcTrigger,Trigger1Y)),NA())</f>
        <v>1.6772178218911193E-2</v>
      </c>
    </row>
    <row r="2219" spans="2:17" x14ac:dyDescent="0.2">
      <c r="B2219" s="46" t="s">
        <v>42</v>
      </c>
      <c r="D2219" s="49">
        <f>_xll.qlCalendarAdvance(Calendar,$D2218,B2219,"f",FALSE)</f>
        <v>54932</v>
      </c>
      <c r="E2219" s="49">
        <f>_xll.qlInterestRateIndexValueDate(IndexON,D2219)</f>
        <v>54932</v>
      </c>
      <c r="F2219" s="52">
        <f>IFERROR(_xll.qlIndexFixing(IndexON,D2219,TRUE,_xll.ohTrigger(RecalcTrigger,TriggerON)),NA())</f>
        <v>1.6338153801465083E-2</v>
      </c>
      <c r="H2219" s="49">
        <f>_xll.qlCalendarAdvance(Calendar,$H2218,B2219,"f",FALSE)</f>
        <v>54932</v>
      </c>
      <c r="I2219" s="49">
        <f>_xll.qlInterestRateIndexValueDate(Index1M,$H2219)</f>
        <v>54934</v>
      </c>
      <c r="J2219" s="52">
        <f>IFERROR(_xll.qlIndexFixing(Index1M,$H2219,TRUE,_xll.ohTrigger(RecalcTrigger,Trigger1M)),NA())</f>
        <v>1.6223286351490784E-2</v>
      </c>
      <c r="K2219" s="52">
        <f>IFERROR(_xll.qlIndexFixing(ONIndex1M,I2219,TRUE,_xll.ohTrigger(RecalcTrigger,Trigger1M)),NA())</f>
        <v>1.6215409584914298E-2</v>
      </c>
      <c r="L2219" s="52">
        <f>IFERROR(_xll.qlIndexFixing(Index3M,H2219,TRUE,_xll.ohTrigger(RecalcTrigger,Trigger3M)),NA())</f>
        <v>1.6486617174395264E-2</v>
      </c>
      <c r="M2219" s="52">
        <f>IFERROR(_xll.qlIndexFixing(ONIndex3M,I2219,TRUE,_xll.ohTrigger(RecalcTrigger,Trigger3M)),NA())</f>
        <v>1.646227749518836E-2</v>
      </c>
      <c r="N2219" s="52">
        <f>IFERROR(_xll.qlIndexFixing(Index6M,$H2219,TRUE,_xll.ohTrigger(RecalcTrigger,Trigger6M)),NA())</f>
        <v>1.6418902631868366E-2</v>
      </c>
      <c r="O2219" s="52">
        <f>IFERROR(_xll.qlIndexFixing(ONIndex6M,I2219,TRUE,_xll.ohTrigger(RecalcTrigger,Trigger6M)),NA())</f>
        <v>1.6405750129360186E-2</v>
      </c>
      <c r="P2219" s="52">
        <f>IFERROR(_xll.qlIndexFixing(Index1Y,$H2219,TRUE,_xll.ohTrigger(RecalcTrigger,Trigger1Y)),NA())</f>
        <v>1.6882280630603808E-2</v>
      </c>
      <c r="Q2219" s="52">
        <f>IFERROR(_xll.qlIndexFixing(ONIndex1Y,I2219,TRUE,_xll.ohTrigger(RecalcTrigger,Trigger1Y)),NA())</f>
        <v>1.6771194416751456E-2</v>
      </c>
    </row>
    <row r="2220" spans="2:17" x14ac:dyDescent="0.2">
      <c r="B2220" s="46" t="s">
        <v>42</v>
      </c>
      <c r="D2220" s="49">
        <f>_xll.qlCalendarAdvance(Calendar,$D2219,B2220,"f",FALSE)</f>
        <v>54939</v>
      </c>
      <c r="E2220" s="49">
        <f>_xll.qlInterestRateIndexValueDate(IndexON,D2220)</f>
        <v>54939</v>
      </c>
      <c r="F2220" s="52">
        <f>IFERROR(_xll.qlIndexFixing(IndexON,D2220,TRUE,_xll.ohTrigger(RecalcTrigger,TriggerON)),NA())</f>
        <v>1.6336722115735114E-2</v>
      </c>
      <c r="H2220" s="49">
        <f>_xll.qlCalendarAdvance(Calendar,$H2219,B2220,"f",FALSE)</f>
        <v>54939</v>
      </c>
      <c r="I2220" s="49">
        <f>_xll.qlInterestRateIndexValueDate(Index1M,$H2220)</f>
        <v>54941</v>
      </c>
      <c r="J2220" s="52">
        <f>IFERROR(_xll.qlIndexFixing(Index1M,$H2220,TRUE,_xll.ohTrigger(RecalcTrigger,Trigger1M)),NA())</f>
        <v>1.6221164225730667E-2</v>
      </c>
      <c r="K2220" s="52">
        <f>IFERROR(_xll.qlIndexFixing(ONIndex1M,I2220,TRUE,_xll.ohTrigger(RecalcTrigger,Trigger1M)),NA())</f>
        <v>1.6213337042616516E-2</v>
      </c>
      <c r="L2220" s="52">
        <f>IFERROR(_xll.qlIndexFixing(Index3M,H2220,TRUE,_xll.ohTrigger(RecalcTrigger,Trigger3M)),NA())</f>
        <v>1.6484880282023596E-2</v>
      </c>
      <c r="M2220" s="52">
        <f>IFERROR(_xll.qlIndexFixing(ONIndex3M,I2220,TRUE,_xll.ohTrigger(RecalcTrigger,Trigger3M)),NA())</f>
        <v>1.646069672535333E-2</v>
      </c>
      <c r="N2220" s="52">
        <f>IFERROR(_xll.qlIndexFixing(Index6M,$H2220,TRUE,_xll.ohTrigger(RecalcTrigger,Trigger6M)),NA())</f>
        <v>1.6414232645661359E-2</v>
      </c>
      <c r="O2220" s="52">
        <f>IFERROR(_xll.qlIndexFixing(ONIndex6M,I2220,TRUE,_xll.ohTrigger(RecalcTrigger,Trigger6M)),NA())</f>
        <v>1.6401663897527285E-2</v>
      </c>
      <c r="P2220" s="52">
        <f>IFERROR(_xll.qlIndexFixing(Index1Y,$H2220,TRUE,_xll.ohTrigger(RecalcTrigger,Trigger1Y)),NA())</f>
        <v>1.6880895934649417E-2</v>
      </c>
      <c r="Q2220" s="52">
        <f>IFERROR(_xll.qlIndexFixing(ONIndex1Y,I2220,TRUE,_xll.ohTrigger(RecalcTrigger,Trigger1Y)),NA())</f>
        <v>1.677019679100944E-2</v>
      </c>
    </row>
    <row r="2221" spans="2:17" x14ac:dyDescent="0.2">
      <c r="B2221" s="46" t="s">
        <v>42</v>
      </c>
      <c r="D2221" s="49">
        <f>_xll.qlCalendarAdvance(Calendar,$D2220,B2221,"f",FALSE)</f>
        <v>54946</v>
      </c>
      <c r="E2221" s="49">
        <f>_xll.qlInterestRateIndexValueDate(IndexON,D2221)</f>
        <v>54946</v>
      </c>
      <c r="F2221" s="52">
        <f>IFERROR(_xll.qlIndexFixing(IndexON,D2221,TRUE,_xll.ohTrigger(RecalcTrigger,TriggerON)),NA())</f>
        <v>1.6335260662456719E-2</v>
      </c>
      <c r="H2221" s="49">
        <f>_xll.qlCalendarAdvance(Calendar,$H2220,B2221,"f",FALSE)</f>
        <v>54946</v>
      </c>
      <c r="I2221" s="49">
        <f>_xll.qlInterestRateIndexValueDate(Index1M,$H2221)</f>
        <v>54948</v>
      </c>
      <c r="J2221" s="52">
        <f>IFERROR(_xll.qlIndexFixing(Index1M,$H2221,TRUE,_xll.ohTrigger(RecalcTrigger,Trigger1M)),NA())</f>
        <v>1.6219013640675628E-2</v>
      </c>
      <c r="K2221" s="52">
        <f>IFERROR(_xll.qlIndexFixing(ONIndex1M,I2221,TRUE,_xll.ohTrigger(RecalcTrigger,Trigger1M)),NA())</f>
        <v>1.6211236164584975E-2</v>
      </c>
      <c r="L2221" s="52">
        <f>IFERROR(_xll.qlIndexFixing(Index3M,H2221,TRUE,_xll.ohTrigger(RecalcTrigger,Trigger3M)),NA())</f>
        <v>1.6483118061431538E-2</v>
      </c>
      <c r="M2221" s="52">
        <f>IFERROR(_xll.qlIndexFixing(ONIndex3M,I2221,TRUE,_xll.ohTrigger(RecalcTrigger,Trigger3M)),NA())</f>
        <v>1.6459091010192495E-2</v>
      </c>
      <c r="N2221" s="52">
        <f>IFERROR(_xll.qlIndexFixing(Index6M,$H2221,TRUE,_xll.ohTrigger(RecalcTrigger,Trigger6M)),NA())</f>
        <v>1.6409668045760675E-2</v>
      </c>
      <c r="O2221" s="52">
        <f>IFERROR(_xll.qlIndexFixing(ONIndex6M,I2221,TRUE,_xll.ohTrigger(RecalcTrigger,Trigger6M)),NA())</f>
        <v>1.6397535393908313E-2</v>
      </c>
      <c r="P2221" s="52">
        <f>IFERROR(_xll.qlIndexFixing(Index1Y,$H2221,TRUE,_xll.ohTrigger(RecalcTrigger,Trigger1Y)),NA())</f>
        <v>1.6879496444150696E-2</v>
      </c>
      <c r="Q2221" s="52">
        <f>IFERROR(_xll.qlIndexFixing(ONIndex1Y,I2221,TRUE,_xll.ohTrigger(RecalcTrigger,Trigger1Y)),NA())</f>
        <v>1.6769185314426949E-2</v>
      </c>
    </row>
    <row r="2222" spans="2:17" x14ac:dyDescent="0.2">
      <c r="B2222" s="46" t="s">
        <v>42</v>
      </c>
      <c r="D2222" s="49">
        <f>_xll.qlCalendarAdvance(Calendar,$D2221,B2222,"f",FALSE)</f>
        <v>54953</v>
      </c>
      <c r="E2222" s="49">
        <f>_xll.qlInterestRateIndexValueDate(IndexON,D2222)</f>
        <v>54953</v>
      </c>
      <c r="F2222" s="52">
        <f>IFERROR(_xll.qlIndexFixing(IndexON,D2222,TRUE,_xll.ohTrigger(RecalcTrigger,TriggerON)),NA())</f>
        <v>1.633376938663389E-2</v>
      </c>
      <c r="H2222" s="49">
        <f>_xll.qlCalendarAdvance(Calendar,$H2221,B2222,"f",FALSE)</f>
        <v>54953</v>
      </c>
      <c r="I2222" s="49">
        <f>_xll.qlInterestRateIndexValueDate(Index1M,$H2222)</f>
        <v>54955</v>
      </c>
      <c r="J2222" s="52">
        <f>IFERROR(_xll.qlIndexFixing(Index1M,$H2222,TRUE,_xll.ohTrigger(RecalcTrigger,Trigger1M)),NA())</f>
        <v>1.6216834545016712E-2</v>
      </c>
      <c r="K2222" s="52">
        <f>IFERROR(_xll.qlIndexFixing(ONIndex1M,I2222,TRUE,_xll.ohTrigger(RecalcTrigger,Trigger1M)),NA())</f>
        <v>1.6209106899580661E-2</v>
      </c>
      <c r="L2222" s="52">
        <f>IFERROR(_xll.qlIndexFixing(Index3M,H2222,TRUE,_xll.ohTrigger(RecalcTrigger,Trigger3M)),NA())</f>
        <v>1.6481330465472455E-2</v>
      </c>
      <c r="M2222" s="52">
        <f>IFERROR(_xll.qlIndexFixing(ONIndex3M,I2222,TRUE,_xll.ohTrigger(RecalcTrigger,Trigger3M)),NA())</f>
        <v>1.6457460302783389E-2</v>
      </c>
      <c r="N2222" s="52">
        <f>IFERROR(_xll.qlIndexFixing(Index6M,$H2222,TRUE,_xll.ohTrigger(RecalcTrigger,Trigger6M)),NA())</f>
        <v>1.6405087151609675E-2</v>
      </c>
      <c r="O2222" s="52">
        <f>IFERROR(_xll.qlIndexFixing(ONIndex6M,I2222,TRUE,_xll.ohTrigger(RecalcTrigger,Trigger6M)),NA())</f>
        <v>1.6393364540565614E-2</v>
      </c>
      <c r="P2222" s="52">
        <f>IFERROR(_xll.qlIndexFixing(Index1Y,$H2222,TRUE,_xll.ohTrigger(RecalcTrigger,Trigger1Y)),NA())</f>
        <v>1.6878082131283546E-2</v>
      </c>
      <c r="Q2222" s="52">
        <f>IFERROR(_xll.qlIndexFixing(ONIndex1Y,I2222,TRUE,_xll.ohTrigger(RecalcTrigger,Trigger1Y)),NA())</f>
        <v>1.6768159959426043E-2</v>
      </c>
    </row>
    <row r="2223" spans="2:17" x14ac:dyDescent="0.2">
      <c r="B2223" s="46" t="s">
        <v>42</v>
      </c>
      <c r="D2223" s="49">
        <f>_xll.qlCalendarAdvance(Calendar,$D2222,B2223,"f",FALSE)</f>
        <v>54960</v>
      </c>
      <c r="E2223" s="49">
        <f>_xll.qlInterestRateIndexValueDate(IndexON,D2223)</f>
        <v>54960</v>
      </c>
      <c r="F2223" s="52">
        <f>IFERROR(_xll.qlIndexFixing(IndexON,D2223,TRUE,_xll.ohTrigger(RecalcTrigger,TriggerON)),NA())</f>
        <v>1.6332248232711066E-2</v>
      </c>
      <c r="H2223" s="49">
        <f>_xll.qlCalendarAdvance(Calendar,$H2222,B2223,"f",FALSE)</f>
        <v>54960</v>
      </c>
      <c r="I2223" s="49">
        <f>_xll.qlInterestRateIndexValueDate(Index1M,$H2223)</f>
        <v>54962</v>
      </c>
      <c r="J2223" s="52">
        <f>IFERROR(_xll.qlIndexFixing(Index1M,$H2223,TRUE,_xll.ohTrigger(RecalcTrigger,Trigger1M)),NA())</f>
        <v>1.6214626887437467E-2</v>
      </c>
      <c r="K2223" s="52">
        <f>IFERROR(_xll.qlIndexFixing(ONIndex1M,I2223,TRUE,_xll.ohTrigger(RecalcTrigger,Trigger1M)),NA())</f>
        <v>1.620694919620469E-2</v>
      </c>
      <c r="L2223" s="52">
        <f>IFERROR(_xll.qlIndexFixing(Index3M,H2223,TRUE,_xll.ohTrigger(RecalcTrigger,Trigger3M)),NA())</f>
        <v>1.6479517446994496E-2</v>
      </c>
      <c r="M2223" s="52">
        <f>IFERROR(_xll.qlIndexFixing(ONIndex3M,I2223,TRUE,_xll.ohTrigger(RecalcTrigger,Trigger3M)),NA())</f>
        <v>1.6455804555963738E-2</v>
      </c>
      <c r="N2223" s="52">
        <f>IFERROR(_xll.qlIndexFixing(Index6M,$H2223,TRUE,_xll.ohTrigger(RecalcTrigger,Trigger6M)),NA())</f>
        <v>1.6400492405427892E-2</v>
      </c>
      <c r="O2223" s="52">
        <f>IFERROR(_xll.qlIndexFixing(ONIndex6M,I2223,TRUE,_xll.ohTrigger(RecalcTrigger,Trigger6M)),NA())</f>
        <v>1.6389151259481594E-2</v>
      </c>
      <c r="P2223" s="52">
        <f>IFERROR(_xll.qlIndexFixing(Index1Y,$H2223,TRUE,_xll.ohTrigger(RecalcTrigger,Trigger1Y)),NA())</f>
        <v>1.6876652968222775E-2</v>
      </c>
      <c r="Q2223" s="52">
        <f>IFERROR(_xll.qlIndexFixing(ONIndex1Y,I2223,TRUE,_xll.ohTrigger(RecalcTrigger,Trigger1Y)),NA())</f>
        <v>1.6767120698588656E-2</v>
      </c>
    </row>
    <row r="2224" spans="2:17" x14ac:dyDescent="0.2">
      <c r="B2224" s="46" t="s">
        <v>42</v>
      </c>
      <c r="D2224" s="49">
        <f>_xll.qlCalendarAdvance(Calendar,$D2223,B2224,"f",FALSE)</f>
        <v>54967</v>
      </c>
      <c r="E2224" s="49">
        <f>_xll.qlInterestRateIndexValueDate(IndexON,D2224)</f>
        <v>54967</v>
      </c>
      <c r="F2224" s="52">
        <f>IFERROR(_xll.qlIndexFixing(IndexON,D2224,TRUE,_xll.ohTrigger(RecalcTrigger,TriggerON)),NA())</f>
        <v>1.6330697145292561E-2</v>
      </c>
      <c r="H2224" s="49">
        <f>_xll.qlCalendarAdvance(Calendar,$H2223,B2224,"f",FALSE)</f>
        <v>54967</v>
      </c>
      <c r="I2224" s="49">
        <f>_xll.qlInterestRateIndexValueDate(Index1M,$H2224)</f>
        <v>54969</v>
      </c>
      <c r="J2224" s="52">
        <f>IFERROR(_xll.qlIndexFixing(Index1M,$H2224,TRUE,_xll.ohTrigger(RecalcTrigger,Trigger1M)),NA())</f>
        <v>1.6211782023741468E-2</v>
      </c>
      <c r="K2224" s="52">
        <f>IFERROR(_xll.qlIndexFixing(ONIndex1M,I2224,TRUE,_xll.ohTrigger(RecalcTrigger,Trigger1M)),NA())</f>
        <v>1.6204763003297984E-2</v>
      </c>
      <c r="L2224" s="52">
        <f>IFERROR(_xll.qlIndexFixing(Index3M,H2224,TRUE,_xll.ohTrigger(RecalcTrigger,Trigger3M)),NA())</f>
        <v>1.6477678958849298E-2</v>
      </c>
      <c r="M2224" s="52">
        <f>IFERROR(_xll.qlIndexFixing(ONIndex3M,I2224,TRUE,_xll.ohTrigger(RecalcTrigger,Trigger3M)),NA())</f>
        <v>1.6454123722891012E-2</v>
      </c>
      <c r="N2224" s="52">
        <f>IFERROR(_xll.qlIndexFixing(Index6M,$H2224,TRUE,_xll.ohTrigger(RecalcTrigger,Trigger6M)),NA())</f>
        <v>1.6395886254798889E-2</v>
      </c>
      <c r="O2224" s="52">
        <f>IFERROR(_xll.qlIndexFixing(ONIndex6M,I2224,TRUE,_xll.ohTrigger(RecalcTrigger,Trigger6M)),NA())</f>
        <v>1.6384895473517957E-2</v>
      </c>
      <c r="P2224" s="52">
        <f>IFERROR(_xll.qlIndexFixing(Index1Y,$H2224,TRUE,_xll.ohTrigger(RecalcTrigger,Trigger1Y)),NA())</f>
        <v>1.6875208927145814E-2</v>
      </c>
      <c r="Q2224" s="52">
        <f>IFERROR(_xll.qlIndexFixing(ONIndex1Y,I2224,TRUE,_xll.ohTrigger(RecalcTrigger,Trigger1Y)),NA())</f>
        <v>1.6766067504736526E-2</v>
      </c>
    </row>
    <row r="2225" spans="2:17" x14ac:dyDescent="0.2">
      <c r="B2225" s="46" t="s">
        <v>42</v>
      </c>
      <c r="D2225" s="49">
        <f>_xll.qlCalendarAdvance(Calendar,$D2224,B2225,"f",FALSE)</f>
        <v>54974</v>
      </c>
      <c r="E2225" s="49">
        <f>_xll.qlInterestRateIndexValueDate(IndexON,D2225)</f>
        <v>54974</v>
      </c>
      <c r="F2225" s="52">
        <f>IFERROR(_xll.qlIndexFixing(IndexON,D2225,TRUE,_xll.ohTrigger(RecalcTrigger,TriggerON)),NA())</f>
        <v>1.6329116068662941E-2</v>
      </c>
      <c r="H2225" s="49">
        <f>_xll.qlCalendarAdvance(Calendar,$H2224,B2225,"f",FALSE)</f>
        <v>54974</v>
      </c>
      <c r="I2225" s="49">
        <f>_xll.qlInterestRateIndexValueDate(Index1M,$H2225)</f>
        <v>54976</v>
      </c>
      <c r="J2225" s="52">
        <f>IFERROR(_xll.qlIndexFixing(Index1M,$H2225,TRUE,_xll.ohTrigger(RecalcTrigger,Trigger1M)),NA())</f>
        <v>1.6210125681259679E-2</v>
      </c>
      <c r="K2225" s="52">
        <f>IFERROR(_xll.qlIndexFixing(ONIndex1M,I2225,TRUE,_xll.ohTrigger(RecalcTrigger,Trigger1M)),NA())</f>
        <v>1.6202548269621531E-2</v>
      </c>
      <c r="L2225" s="52">
        <f>IFERROR(_xll.qlIndexFixing(Index3M,H2225,TRUE,_xll.ohTrigger(RecalcTrigger,Trigger3M)),NA())</f>
        <v>1.6475814953884133E-2</v>
      </c>
      <c r="M2225" s="52">
        <f>IFERROR(_xll.qlIndexFixing(ONIndex3M,I2225,TRUE,_xll.ohTrigger(RecalcTrigger,Trigger3M)),NA())</f>
        <v>1.6452417756642745E-2</v>
      </c>
      <c r="N2225" s="52">
        <f>IFERROR(_xll.qlIndexFixing(Index6M,$H2225,TRUE,_xll.ohTrigger(RecalcTrigger,Trigger6M)),NA())</f>
        <v>1.6391394194732883E-2</v>
      </c>
      <c r="O2225" s="52">
        <f>IFERROR(_xll.qlIndexFixing(ONIndex6M,I2225,TRUE,_xll.ohTrigger(RecalcTrigger,Trigger6M)),NA())</f>
        <v>1.6380597104257433E-2</v>
      </c>
      <c r="P2225" s="52">
        <f>IFERROR(_xll.qlIndexFixing(Index1Y,$H2225,TRUE,_xll.ohTrigger(RecalcTrigger,Trigger1Y)),NA())</f>
        <v>1.6873749980229658E-2</v>
      </c>
      <c r="Q2225" s="52">
        <f>IFERROR(_xll.qlIndexFixing(ONIndex1Y,I2225,TRUE,_xll.ohTrigger(RecalcTrigger,Trigger1Y)),NA())</f>
        <v>1.6765000350131842E-2</v>
      </c>
    </row>
    <row r="2226" spans="2:17" x14ac:dyDescent="0.2">
      <c r="B2226" s="46" t="s">
        <v>42</v>
      </c>
      <c r="D2226" s="49">
        <f>_xll.qlCalendarAdvance(Calendar,$D2225,B2226,"f",FALSE)</f>
        <v>54981</v>
      </c>
      <c r="E2226" s="49">
        <f>_xll.qlInterestRateIndexValueDate(IndexON,D2226)</f>
        <v>54981</v>
      </c>
      <c r="F2226" s="52">
        <f>IFERROR(_xll.qlIndexFixing(IndexON,D2226,TRUE,_xll.ohTrigger(RecalcTrigger,TriggerON)),NA())</f>
        <v>1.6327504947906135E-2</v>
      </c>
      <c r="H2226" s="49">
        <f>_xll.qlCalendarAdvance(Calendar,$H2225,B2226,"f",FALSE)</f>
        <v>54981</v>
      </c>
      <c r="I2226" s="49">
        <f>_xll.qlInterestRateIndexValueDate(Index1M,$H2226)</f>
        <v>54983</v>
      </c>
      <c r="J2226" s="52">
        <f>IFERROR(_xll.qlIndexFixing(Index1M,$H2226,TRUE,_xll.ohTrigger(RecalcTrigger,Trigger1M)),NA())</f>
        <v>1.6207832030033231E-2</v>
      </c>
      <c r="K2226" s="52">
        <f>IFERROR(_xll.qlIndexFixing(ONIndex1M,I2226,TRUE,_xll.ohTrigger(RecalcTrigger,Trigger1M)),NA())</f>
        <v>1.6200304943856381E-2</v>
      </c>
      <c r="L2226" s="52">
        <f>IFERROR(_xll.qlIndexFixing(Index3M,H2226,TRUE,_xll.ohTrigger(RecalcTrigger,Trigger3M)),NA())</f>
        <v>1.6473925384954981E-2</v>
      </c>
      <c r="M2226" s="52">
        <f>IFERROR(_xll.qlIndexFixing(ONIndex3M,I2226,TRUE,_xll.ohTrigger(RecalcTrigger,Trigger3M)),NA())</f>
        <v>1.64506866101366E-2</v>
      </c>
      <c r="N2226" s="52">
        <f>IFERROR(_xll.qlIndexFixing(Index6M,$H2226,TRUE,_xll.ohTrigger(RecalcTrigger,Trigger6M)),NA())</f>
        <v>1.6386774215322666E-2</v>
      </c>
      <c r="O2226" s="52">
        <f>IFERROR(_xll.qlIndexFixing(ONIndex6M,I2226,TRUE,_xll.ohTrigger(RecalcTrigger,Trigger6M)),NA())</f>
        <v>1.6376256073922235E-2</v>
      </c>
      <c r="P2226" s="52">
        <f>IFERROR(_xll.qlIndexFixing(Index1Y,$H2226,TRUE,_xll.ohTrigger(RecalcTrigger,Trigger1Y)),NA())</f>
        <v>1.6872276099653281E-2</v>
      </c>
      <c r="Q2226" s="52">
        <f>IFERROR(_xll.qlIndexFixing(ONIndex1Y,I2226,TRUE,_xll.ohTrigger(RecalcTrigger,Trigger1Y)),NA())</f>
        <v>1.6763919207436473E-2</v>
      </c>
    </row>
    <row r="2227" spans="2:17" x14ac:dyDescent="0.2">
      <c r="B2227" s="46" t="s">
        <v>42</v>
      </c>
      <c r="D2227" s="49">
        <f>_xll.qlCalendarAdvance(Calendar,$D2226,B2227,"f",FALSE)</f>
        <v>54988</v>
      </c>
      <c r="E2227" s="49">
        <f>_xll.qlInterestRateIndexValueDate(IndexON,D2227)</f>
        <v>54988</v>
      </c>
      <c r="F2227" s="52">
        <f>IFERROR(_xll.qlIndexFixing(IndexON,D2227,TRUE,_xll.ohTrigger(RecalcTrigger,TriggerON)),NA())</f>
        <v>1.6325863727146839E-2</v>
      </c>
      <c r="H2227" s="49">
        <f>_xll.qlCalendarAdvance(Calendar,$H2226,B2227,"f",FALSE)</f>
        <v>54988</v>
      </c>
      <c r="I2227" s="49">
        <f>_xll.qlInterestRateIndexValueDate(Index1M,$H2227)</f>
        <v>54990</v>
      </c>
      <c r="J2227" s="52">
        <f>IFERROR(_xll.qlIndexFixing(Index1M,$H2227,TRUE,_xll.ohTrigger(RecalcTrigger,Trigger1M)),NA())</f>
        <v>1.6205509611628144E-2</v>
      </c>
      <c r="K2227" s="52">
        <f>IFERROR(_xll.qlIndexFixing(ONIndex1M,I2227,TRUE,_xll.ohTrigger(RecalcTrigger,Trigger1M)),NA())</f>
        <v>1.6198032974603649E-2</v>
      </c>
      <c r="L2227" s="52">
        <f>IFERROR(_xll.qlIndexFixing(Index3M,H2227,TRUE,_xll.ohTrigger(RecalcTrigger,Trigger3M)),NA())</f>
        <v>1.6472010204909994E-2</v>
      </c>
      <c r="M2227" s="52">
        <f>IFERROR(_xll.qlIndexFixing(ONIndex3M,I2227,TRUE,_xll.ohTrigger(RecalcTrigger,Trigger3M)),NA())</f>
        <v>1.6448930236290238E-2</v>
      </c>
      <c r="N2227" s="52">
        <f>IFERROR(_xll.qlIndexFixing(Index6M,$H2227,TRUE,_xll.ohTrigger(RecalcTrigger,Trigger6M)),NA())</f>
        <v>1.6382150617159835E-2</v>
      </c>
      <c r="O2227" s="52">
        <f>IFERROR(_xll.qlIndexFixing(ONIndex6M,I2227,TRUE,_xll.ohTrigger(RecalcTrigger,Trigger6M)),NA())</f>
        <v>1.6371872304974389E-2</v>
      </c>
      <c r="P2227" s="52">
        <f>IFERROR(_xll.qlIndexFixing(Index1Y,$H2227,TRUE,_xll.ohTrigger(RecalcTrigger,Trigger1Y)),NA())</f>
        <v>1.68707872575952E-2</v>
      </c>
      <c r="Q2227" s="52">
        <f>IFERROR(_xll.qlIndexFixing(ONIndex1Y,I2227,TRUE,_xll.ohTrigger(RecalcTrigger,Trigger1Y)),NA())</f>
        <v>1.6762824049312286E-2</v>
      </c>
    </row>
    <row r="2228" spans="2:17" x14ac:dyDescent="0.2">
      <c r="B2228" s="46" t="s">
        <v>42</v>
      </c>
      <c r="D2228" s="49">
        <f>_xll.qlCalendarAdvance(Calendar,$D2227,B2228,"f",FALSE)</f>
        <v>54995</v>
      </c>
      <c r="E2228" s="49">
        <f>_xll.qlInterestRateIndexValueDate(IndexON,D2228)</f>
        <v>54995</v>
      </c>
      <c r="F2228" s="52">
        <f>IFERROR(_xll.qlIndexFixing(IndexON,D2228,TRUE,_xll.ohTrigger(RecalcTrigger,TriggerON)),NA())</f>
        <v>1.63241923510693E-2</v>
      </c>
      <c r="H2228" s="49">
        <f>_xll.qlCalendarAdvance(Calendar,$H2227,B2228,"f",FALSE)</f>
        <v>54995</v>
      </c>
      <c r="I2228" s="49">
        <f>_xll.qlInterestRateIndexValueDate(Index1M,$H2228)</f>
        <v>54997</v>
      </c>
      <c r="J2228" s="52">
        <f>IFERROR(_xll.qlIndexFixing(Index1M,$H2228,TRUE,_xll.ohTrigger(RecalcTrigger,Trigger1M)),NA())</f>
        <v>1.6203158374732962E-2</v>
      </c>
      <c r="K2228" s="52">
        <f>IFERROR(_xll.qlIndexFixing(ONIndex1M,I2228,TRUE,_xll.ohTrigger(RecalcTrigger,Trigger1M)),NA())</f>
        <v>1.6195732311024003E-2</v>
      </c>
      <c r="L2228" s="52">
        <f>IFERROR(_xll.qlIndexFixing(Index3M,H2228,TRUE,_xll.ohTrigger(RecalcTrigger,Trigger3M)),NA())</f>
        <v>1.6470069366603404E-2</v>
      </c>
      <c r="M2228" s="52">
        <f>IFERROR(_xll.qlIndexFixing(ONIndex3M,I2228,TRUE,_xll.ohTrigger(RecalcTrigger,Trigger3M)),NA())</f>
        <v>1.6447148588341065E-2</v>
      </c>
      <c r="N2228" s="52">
        <f>IFERROR(_xll.qlIndexFixing(Index6M,$H2228,TRUE,_xll.ohTrigger(RecalcTrigger,Trigger6M)),NA())</f>
        <v>1.63775258307849E-2</v>
      </c>
      <c r="O2228" s="52">
        <f>IFERROR(_xll.qlIndexFixing(ONIndex6M,I2228,TRUE,_xll.ohTrigger(RecalcTrigger,Trigger6M)),NA())</f>
        <v>1.6367445719556173E-2</v>
      </c>
      <c r="P2228" s="52">
        <f>IFERROR(_xll.qlIndexFixing(Index1Y,$H2228,TRUE,_xll.ohTrigger(RecalcTrigger,Trigger1Y)),NA())</f>
        <v>1.6869283426236146E-2</v>
      </c>
      <c r="Q2228" s="52">
        <f>IFERROR(_xll.qlIndexFixing(ONIndex1Y,I2228,TRUE,_xll.ohTrigger(RecalcTrigger,Trigger1Y)),NA())</f>
        <v>1.676171484842115E-2</v>
      </c>
    </row>
    <row r="2229" spans="2:17" x14ac:dyDescent="0.2">
      <c r="B2229" s="46" t="s">
        <v>42</v>
      </c>
      <c r="D2229" s="49">
        <f>_xll.qlCalendarAdvance(Calendar,$D2228,B2229,"f",FALSE)</f>
        <v>55002</v>
      </c>
      <c r="E2229" s="49">
        <f>_xll.qlInterestRateIndexValueDate(IndexON,D2229)</f>
        <v>55002</v>
      </c>
      <c r="F2229" s="52">
        <f>IFERROR(_xll.qlIndexFixing(IndexON,D2229,TRUE,_xll.ohTrigger(RecalcTrigger,TriggerON)),NA())</f>
        <v>1.6322490764437703E-2</v>
      </c>
      <c r="H2229" s="49">
        <f>_xll.qlCalendarAdvance(Calendar,$H2228,B2229,"f",FALSE)</f>
        <v>55002</v>
      </c>
      <c r="I2229" s="49">
        <f>_xll.qlInterestRateIndexValueDate(Index1M,$H2229)</f>
        <v>55004</v>
      </c>
      <c r="J2229" s="52">
        <f>IFERROR(_xll.qlIndexFixing(Index1M,$H2229,TRUE,_xll.ohTrigger(RecalcTrigger,Trigger1M)),NA())</f>
        <v>1.6200778268041227E-2</v>
      </c>
      <c r="K2229" s="52">
        <f>IFERROR(_xll.qlIndexFixing(ONIndex1M,I2229,TRUE,_xll.ohTrigger(RecalcTrigger,Trigger1M)),NA())</f>
        <v>1.6193402901398812E-2</v>
      </c>
      <c r="L2229" s="52">
        <f>IFERROR(_xll.qlIndexFixing(Index3M,H2229,TRUE,_xll.ohTrigger(RecalcTrigger,Trigger3M)),NA())</f>
        <v>1.646810282288597E-2</v>
      </c>
      <c r="M2229" s="52">
        <f>IFERROR(_xll.qlIndexFixing(ONIndex3M,I2229,TRUE,_xll.ohTrigger(RecalcTrigger,Trigger3M)),NA())</f>
        <v>1.6445341619126808E-2</v>
      </c>
      <c r="N2229" s="52">
        <f>IFERROR(_xll.qlIndexFixing(Index6M,$H2229,TRUE,_xll.ohTrigger(RecalcTrigger,Trigger6M)),NA())</f>
        <v>1.6372902292016281E-2</v>
      </c>
      <c r="O2229" s="52">
        <f>IFERROR(_xll.qlIndexFixing(ONIndex6M,I2229,TRUE,_xll.ohTrigger(RecalcTrigger,Trigger6M)),NA())</f>
        <v>1.6362976239809868E-2</v>
      </c>
      <c r="P2229" s="52">
        <f>IFERROR(_xll.qlIndexFixing(Index1Y,$H2229,TRUE,_xll.ohTrigger(RecalcTrigger,Trigger1Y)),NA())</f>
        <v>1.6867764577755955E-2</v>
      </c>
      <c r="Q2229" s="52">
        <f>IFERROR(_xll.qlIndexFixing(ONIndex1Y,I2229,TRUE,_xll.ohTrigger(RecalcTrigger,Trigger1Y)),NA())</f>
        <v>1.6760591577185124E-2</v>
      </c>
    </row>
    <row r="2230" spans="2:17" x14ac:dyDescent="0.2">
      <c r="B2230" s="46" t="s">
        <v>42</v>
      </c>
      <c r="D2230" s="49">
        <f>_xll.qlCalendarAdvance(Calendar,$D2229,B2230,"f",FALSE)</f>
        <v>55009</v>
      </c>
      <c r="E2230" s="49">
        <f>_xll.qlInterestRateIndexValueDate(IndexON,D2230)</f>
        <v>55009</v>
      </c>
      <c r="F2230" s="52">
        <f>IFERROR(_xll.qlIndexFixing(IndexON,D2230,TRUE,_xll.ohTrigger(RecalcTrigger,TriggerON)),NA())</f>
        <v>1.6320758911696487E-2</v>
      </c>
      <c r="H2230" s="49">
        <f>_xll.qlCalendarAdvance(Calendar,$H2229,B2230,"f",FALSE)</f>
        <v>55009</v>
      </c>
      <c r="I2230" s="49">
        <f>_xll.qlInterestRateIndexValueDate(Index1M,$H2230)</f>
        <v>55011</v>
      </c>
      <c r="J2230" s="52">
        <f>IFERROR(_xll.qlIndexFixing(Index1M,$H2230,TRUE,_xll.ohTrigger(RecalcTrigger,Trigger1M)),NA())</f>
        <v>1.6198369240231492E-2</v>
      </c>
      <c r="K2230" s="52">
        <f>IFERROR(_xll.qlIndexFixing(ONIndex1M,I2230,TRUE,_xll.ohTrigger(RecalcTrigger,Trigger1M)),NA())</f>
        <v>1.6191044694808809E-2</v>
      </c>
      <c r="L2230" s="52">
        <f>IFERROR(_xll.qlIndexFixing(Index3M,H2230,TRUE,_xll.ohTrigger(RecalcTrigger,Trigger3M)),NA())</f>
        <v>1.6466110526612794E-2</v>
      </c>
      <c r="M2230" s="52">
        <f>IFERROR(_xll.qlIndexFixing(ONIndex3M,I2230,TRUE,_xll.ohTrigger(RecalcTrigger,Trigger3M)),NA())</f>
        <v>1.6443509281645063E-2</v>
      </c>
      <c r="N2230" s="52">
        <f>IFERROR(_xll.qlIndexFixing(Index6M,$H2230,TRUE,_xll.ohTrigger(RecalcTrigger,Trigger6M)),NA())</f>
        <v>1.636828244194647E-2</v>
      </c>
      <c r="O2230" s="52">
        <f>IFERROR(_xll.qlIndexFixing(ONIndex6M,I2230,TRUE,_xll.ohTrigger(RecalcTrigger,Trigger6M)),NA())</f>
        <v>1.6358463787957689E-2</v>
      </c>
      <c r="P2230" s="52">
        <f>IFERROR(_xll.qlIndexFixing(Index1Y,$H2230,TRUE,_xll.ohTrigger(RecalcTrigger,Trigger1Y)),NA())</f>
        <v>1.6866230684337097E-2</v>
      </c>
      <c r="Q2230" s="52">
        <f>IFERROR(_xll.qlIndexFixing(ONIndex1Y,I2230,TRUE,_xll.ohTrigger(RecalcTrigger,Trigger1Y)),NA())</f>
        <v>1.6759454208266078E-2</v>
      </c>
    </row>
    <row r="2231" spans="2:17" x14ac:dyDescent="0.2">
      <c r="B2231" s="46" t="s">
        <v>42</v>
      </c>
      <c r="D2231" s="49">
        <f>_xll.qlCalendarAdvance(Calendar,$D2230,B2231,"f",FALSE)</f>
        <v>55016</v>
      </c>
      <c r="E2231" s="49">
        <f>_xll.qlInterestRateIndexValueDate(IndexON,D2231)</f>
        <v>55016</v>
      </c>
      <c r="F2231" s="52">
        <f>IFERROR(_xll.qlIndexFixing(IndexON,D2231,TRUE,_xll.ohTrigger(RecalcTrigger,TriggerON)),NA())</f>
        <v>1.6318996737449964E-2</v>
      </c>
      <c r="H2231" s="49">
        <f>_xll.qlCalendarAdvance(Calendar,$H2230,B2231,"f",FALSE)</f>
        <v>55016</v>
      </c>
      <c r="I2231" s="49">
        <f>_xll.qlInterestRateIndexValueDate(Index1M,$H2231)</f>
        <v>55018</v>
      </c>
      <c r="J2231" s="52">
        <f>IFERROR(_xll.qlIndexFixing(Index1M,$H2231,TRUE,_xll.ohTrigger(RecalcTrigger,Trigger1M)),NA())</f>
        <v>1.6195931239994799E-2</v>
      </c>
      <c r="K2231" s="52">
        <f>IFERROR(_xll.qlIndexFixing(ONIndex1M,I2231,TRUE,_xll.ohTrigger(RecalcTrigger,Trigger1M)),NA())</f>
        <v>1.6188657639695236E-2</v>
      </c>
      <c r="L2231" s="52">
        <f>IFERROR(_xll.qlIndexFixing(Index3M,H2231,TRUE,_xll.ohTrigger(RecalcTrigger,Trigger3M)),NA())</f>
        <v>1.6464092430638986E-2</v>
      </c>
      <c r="M2231" s="52">
        <f>IFERROR(_xll.qlIndexFixing(ONIndex3M,I2231,TRUE,_xll.ohTrigger(RecalcTrigger,Trigger3M)),NA())</f>
        <v>1.6441651529133239E-2</v>
      </c>
      <c r="N2231" s="52">
        <f>IFERROR(_xll.qlIndexFixing(Index6M,$H2231,TRUE,_xll.ohTrigger(RecalcTrigger,Trigger6M)),NA())</f>
        <v>1.6363668726942018E-2</v>
      </c>
      <c r="O2231" s="52">
        <f>IFERROR(_xll.qlIndexFixing(ONIndex6M,I2231,TRUE,_xll.ohTrigger(RecalcTrigger,Trigger6M)),NA())</f>
        <v>1.6353908286221852E-2</v>
      </c>
      <c r="P2231" s="52">
        <f>IFERROR(_xll.qlIndexFixing(Index1Y,$H2231,TRUE,_xll.ohTrigger(RecalcTrigger,Trigger1Y)),NA())</f>
        <v>1.6864681718161609E-2</v>
      </c>
      <c r="Q2231" s="52">
        <f>IFERROR(_xll.qlIndexFixing(ONIndex1Y,I2231,TRUE,_xll.ohTrigger(RecalcTrigger,Trigger1Y)),NA())</f>
        <v>1.6758302714166007E-2</v>
      </c>
    </row>
    <row r="2232" spans="2:17" x14ac:dyDescent="0.2">
      <c r="B2232" s="46" t="s">
        <v>42</v>
      </c>
      <c r="D2232" s="49">
        <f>_xll.qlCalendarAdvance(Calendar,$D2231,B2232,"f",FALSE)</f>
        <v>55023</v>
      </c>
      <c r="E2232" s="49">
        <f>_xll.qlInterestRateIndexValueDate(IndexON,D2232)</f>
        <v>55023</v>
      </c>
      <c r="F2232" s="52">
        <f>IFERROR(_xll.qlIndexFixing(IndexON,D2232,TRUE,_xll.ohTrigger(RecalcTrigger,TriggerON)),NA())</f>
        <v>1.6317204186142575E-2</v>
      </c>
      <c r="H2232" s="49">
        <f>_xll.qlCalendarAdvance(Calendar,$H2231,B2232,"f",FALSE)</f>
        <v>55023</v>
      </c>
      <c r="I2232" s="49">
        <f>_xll.qlInterestRateIndexValueDate(Index1M,$H2232)</f>
        <v>55025</v>
      </c>
      <c r="J2232" s="52">
        <f>IFERROR(_xll.qlIndexFixing(Index1M,$H2232,TRUE,_xll.ohTrigger(RecalcTrigger,Trigger1M)),NA())</f>
        <v>1.6193464216019693E-2</v>
      </c>
      <c r="K2232" s="52">
        <f>IFERROR(_xll.qlIndexFixing(ONIndex1M,I2232,TRUE,_xll.ohTrigger(RecalcTrigger,Trigger1M)),NA())</f>
        <v>1.6186241685218761E-2</v>
      </c>
      <c r="L2232" s="52">
        <f>IFERROR(_xll.qlIndexFixing(Index3M,H2232,TRUE,_xll.ohTrigger(RecalcTrigger,Trigger3M)),NA())</f>
        <v>1.6462048487818771E-2</v>
      </c>
      <c r="M2232" s="52">
        <f>IFERROR(_xll.qlIndexFixing(ONIndex3M,I2232,TRUE,_xll.ohTrigger(RecalcTrigger,Trigger3M)),NA())</f>
        <v>1.6439768314349124E-2</v>
      </c>
      <c r="N2232" s="52">
        <f>IFERROR(_xll.qlIndexFixing(Index6M,$H2232,TRUE,_xll.ohTrigger(RecalcTrigger,Trigger6M)),NA())</f>
        <v>1.6359063598649123E-2</v>
      </c>
      <c r="O2232" s="52">
        <f>IFERROR(_xll.qlIndexFixing(ONIndex6M,I2232,TRUE,_xll.ohTrigger(RecalcTrigger,Trigger6M)),NA())</f>
        <v>1.6349309656824573E-2</v>
      </c>
      <c r="P2232" s="52">
        <f>IFERROR(_xll.qlIndexFixing(Index1Y,$H2232,TRUE,_xll.ohTrigger(RecalcTrigger,Trigger1Y)),NA())</f>
        <v>1.6863117651413493E-2</v>
      </c>
      <c r="Q2232" s="52">
        <f>IFERROR(_xll.qlIndexFixing(ONIndex1Y,I2232,TRUE,_xll.ohTrigger(RecalcTrigger,Trigger1Y)),NA())</f>
        <v>1.6757137067546779E-2</v>
      </c>
    </row>
    <row r="2233" spans="2:17" x14ac:dyDescent="0.2">
      <c r="B2233" s="46" t="s">
        <v>42</v>
      </c>
      <c r="D2233" s="49">
        <f>_xll.qlCalendarAdvance(Calendar,$D2232,B2233,"f",FALSE)</f>
        <v>55030</v>
      </c>
      <c r="E2233" s="49">
        <f>_xll.qlInterestRateIndexValueDate(IndexON,D2233)</f>
        <v>55030</v>
      </c>
      <c r="F2233" s="52">
        <f>IFERROR(_xll.qlIndexFixing(IndexON,D2233,TRUE,_xll.ohTrigger(RecalcTrigger,TriggerON)),NA())</f>
        <v>1.6315381202458568E-2</v>
      </c>
      <c r="H2233" s="49">
        <f>_xll.qlCalendarAdvance(Calendar,$H2232,B2233,"f",FALSE)</f>
        <v>55030</v>
      </c>
      <c r="I2233" s="49">
        <f>_xll.qlInterestRateIndexValueDate(Index1M,$H2233)</f>
        <v>55032</v>
      </c>
      <c r="J2233" s="52">
        <f>IFERROR(_xll.qlIndexFixing(Index1M,$H2233,TRUE,_xll.ohTrigger(RecalcTrigger,Trigger1M)),NA())</f>
        <v>1.6190968116989723E-2</v>
      </c>
      <c r="K2233" s="52">
        <f>IFERROR(_xll.qlIndexFixing(ONIndex1M,I2233,TRUE,_xll.ohTrigger(RecalcTrigger,Trigger1M)),NA())</f>
        <v>1.6183796779580817E-2</v>
      </c>
      <c r="L2233" s="52">
        <f>IFERROR(_xll.qlIndexFixing(Index3M,H2233,TRUE,_xll.ohTrigger(RecalcTrigger,Trigger3M)),NA())</f>
        <v>1.6459755624981195E-2</v>
      </c>
      <c r="M2233" s="52">
        <f>IFERROR(_xll.qlIndexFixing(ONIndex3M,I2233,TRUE,_xll.ohTrigger(RecalcTrigger,Trigger3M)),NA())</f>
        <v>1.6437859590290316E-2</v>
      </c>
      <c r="N2233" s="52">
        <f>IFERROR(_xll.qlIndexFixing(Index6M,$H2233,TRUE,_xll.ohTrigger(RecalcTrigger,Trigger6M)),NA())</f>
        <v>1.6354227968306413E-2</v>
      </c>
      <c r="O2233" s="52">
        <f>IFERROR(_xll.qlIndexFixing(ONIndex6M,I2233,TRUE,_xll.ohTrigger(RecalcTrigger,Trigger6M)),NA())</f>
        <v>1.6344667821668324E-2</v>
      </c>
      <c r="P2233" s="52">
        <f>IFERROR(_xll.qlIndexFixing(Index1Y,$H2233,TRUE,_xll.ohTrigger(RecalcTrigger,Trigger1Y)),NA())</f>
        <v>1.6861538456276751E-2</v>
      </c>
      <c r="Q2233" s="52">
        <f>IFERROR(_xll.qlIndexFixing(ONIndex1Y,I2233,TRUE,_xll.ohTrigger(RecalcTrigger,Trigger1Y)),NA())</f>
        <v>1.6755957240830455E-2</v>
      </c>
    </row>
    <row r="2234" spans="2:17" x14ac:dyDescent="0.2">
      <c r="B2234" s="46" t="s">
        <v>42</v>
      </c>
      <c r="D2234" s="49">
        <f>_xll.qlCalendarAdvance(Calendar,$D2233,B2234,"f",FALSE)</f>
        <v>55037</v>
      </c>
      <c r="E2234" s="49">
        <f>_xll.qlInterestRateIndexValueDate(IndexON,D2234)</f>
        <v>55037</v>
      </c>
      <c r="F2234" s="52">
        <f>IFERROR(_xll.qlIndexFixing(IndexON,D2234,TRUE,_xll.ohTrigger(RecalcTrigger,TriggerON)),NA())</f>
        <v>1.6313527730922317E-2</v>
      </c>
      <c r="H2234" s="49">
        <f>_xll.qlCalendarAdvance(Calendar,$H2233,B2234,"f",FALSE)</f>
        <v>55037</v>
      </c>
      <c r="I2234" s="49">
        <f>_xll.qlInterestRateIndexValueDate(Index1M,$H2234)</f>
        <v>55039</v>
      </c>
      <c r="J2234" s="52">
        <f>IFERROR(_xll.qlIndexFixing(Index1M,$H2234,TRUE,_xll.ohTrigger(RecalcTrigger,Trigger1M)),NA())</f>
        <v>1.6188442891600929E-2</v>
      </c>
      <c r="K2234" s="52">
        <f>IFERROR(_xll.qlIndexFixing(ONIndex1M,I2234,TRUE,_xll.ohTrigger(RecalcTrigger,Trigger1M)),NA())</f>
        <v>1.6181322871862136E-2</v>
      </c>
      <c r="L2234" s="52">
        <f>IFERROR(_xll.qlIndexFixing(Index3M,H2234,TRUE,_xll.ohTrigger(RecalcTrigger,Trigger3M)),NA())</f>
        <v>1.6457661804405811E-2</v>
      </c>
      <c r="M2234" s="52">
        <f>IFERROR(_xll.qlIndexFixing(ONIndex3M,I2234,TRUE,_xll.ohTrigger(RecalcTrigger,Trigger3M)),NA())</f>
        <v>1.6435925310194222E-2</v>
      </c>
      <c r="N2234" s="52">
        <f>IFERROR(_xll.qlIndexFixing(Index6M,$H2234,TRUE,_xll.ohTrigger(RecalcTrigger,Trigger6M)),NA())</f>
        <v>1.6349641028950777E-2</v>
      </c>
      <c r="O2234" s="52">
        <f>IFERROR(_xll.qlIndexFixing(ONIndex6M,I2234,TRUE,_xll.ohTrigger(RecalcTrigger,Trigger6M)),NA())</f>
        <v>1.6339982703534872E-2</v>
      </c>
      <c r="P2234" s="52">
        <f>IFERROR(_xll.qlIndexFixing(Index1Y,$H2234,TRUE,_xll.ohTrigger(RecalcTrigger,Trigger1Y)),NA())</f>
        <v>1.6859944104935829E-2</v>
      </c>
      <c r="Q2234" s="52">
        <f>IFERROR(_xll.qlIndexFixing(ONIndex1Y,I2234,TRUE,_xll.ohTrigger(RecalcTrigger,Trigger1Y)),NA())</f>
        <v>1.6754763206998646E-2</v>
      </c>
    </row>
    <row r="2235" spans="2:17" x14ac:dyDescent="0.2">
      <c r="B2235" s="46" t="s">
        <v>42</v>
      </c>
      <c r="D2235" s="49">
        <f>_xll.qlCalendarAdvance(Calendar,$D2234,B2235,"f",FALSE)</f>
        <v>55044</v>
      </c>
      <c r="E2235" s="49">
        <f>_xll.qlInterestRateIndexValueDate(IndexON,D2235)</f>
        <v>55044</v>
      </c>
      <c r="F2235" s="52">
        <f>IFERROR(_xll.qlIndexFixing(IndexON,D2235,TRUE,_xll.ohTrigger(RecalcTrigger,TriggerON)),NA())</f>
        <v>1.6311643716138136E-2</v>
      </c>
      <c r="H2235" s="49">
        <f>_xll.qlCalendarAdvance(Calendar,$H2234,B2235,"f",FALSE)</f>
        <v>55044</v>
      </c>
      <c r="I2235" s="49">
        <f>_xll.qlInterestRateIndexValueDate(Index1M,$H2235)</f>
        <v>55046</v>
      </c>
      <c r="J2235" s="52">
        <f>IFERROR(_xll.qlIndexFixing(Index1M,$H2235,TRUE,_xll.ohTrigger(RecalcTrigger,Trigger1M)),NA())</f>
        <v>1.6185888488534361E-2</v>
      </c>
      <c r="K2235" s="52">
        <f>IFERROR(_xll.qlIndexFixing(ONIndex1M,I2235,TRUE,_xll.ohTrigger(RecalcTrigger,Trigger1M)),NA())</f>
        <v>1.6178819910823705E-2</v>
      </c>
      <c r="L2235" s="52">
        <f>IFERROR(_xll.qlIndexFixing(Index3M,H2235,TRUE,_xll.ohTrigger(RecalcTrigger,Trigger3M)),NA())</f>
        <v>1.6455542000093068E-2</v>
      </c>
      <c r="M2235" s="52">
        <f>IFERROR(_xll.qlIndexFixing(ONIndex3M,I2235,TRUE,_xll.ohTrigger(RecalcTrigger,Trigger3M)),NA())</f>
        <v>1.6433965426898567E-2</v>
      </c>
      <c r="N2235" s="52">
        <f>IFERROR(_xll.qlIndexFixing(Index6M,$H2235,TRUE,_xll.ohTrigger(RecalcTrigger,Trigger6M)),NA())</f>
        <v>1.6345069893954949E-2</v>
      </c>
      <c r="O2235" s="52">
        <f>IFERROR(_xll.qlIndexFixing(ONIndex6M,I2235,TRUE,_xll.ohTrigger(RecalcTrigger,Trigger6M)),NA())</f>
        <v>1.6335254224086881E-2</v>
      </c>
      <c r="P2235" s="52">
        <f>IFERROR(_xll.qlIndexFixing(Index1Y,$H2235,TRUE,_xll.ohTrigger(RecalcTrigger,Trigger1Y)),NA())</f>
        <v>1.6858334569577575E-2</v>
      </c>
      <c r="Q2235" s="52">
        <f>IFERROR(_xll.qlIndexFixing(ONIndex1Y,I2235,TRUE,_xll.ohTrigger(RecalcTrigger,Trigger1Y)),NA())</f>
        <v>1.6753554938233606E-2</v>
      </c>
    </row>
    <row r="2236" spans="2:17" x14ac:dyDescent="0.2">
      <c r="B2236" s="46" t="s">
        <v>42</v>
      </c>
      <c r="D2236" s="49">
        <f>_xll.qlCalendarAdvance(Calendar,$D2235,B2236,"f",FALSE)</f>
        <v>55051</v>
      </c>
      <c r="E2236" s="49">
        <f>_xll.qlInterestRateIndexValueDate(IndexON,D2236)</f>
        <v>55051</v>
      </c>
      <c r="F2236" s="52">
        <f>IFERROR(_xll.qlIndexFixing(IndexON,D2236,TRUE,_xll.ohTrigger(RecalcTrigger,TriggerON)),NA())</f>
        <v>1.6309729102790271E-2</v>
      </c>
      <c r="H2236" s="49">
        <f>_xll.qlCalendarAdvance(Calendar,$H2235,B2236,"f",FALSE)</f>
        <v>55051</v>
      </c>
      <c r="I2236" s="49">
        <f>_xll.qlInterestRateIndexValueDate(Index1M,$H2236)</f>
        <v>55053</v>
      </c>
      <c r="J2236" s="52">
        <f>IFERROR(_xll.qlIndexFixing(Index1M,$H2236,TRUE,_xll.ohTrigger(RecalcTrigger,Trigger1M)),NA())</f>
        <v>1.6183304856481062E-2</v>
      </c>
      <c r="K2236" s="52">
        <f>IFERROR(_xll.qlIndexFixing(ONIndex1M,I2236,TRUE,_xll.ohTrigger(RecalcTrigger,Trigger1M)),NA())</f>
        <v>1.6176287845066639E-2</v>
      </c>
      <c r="L2236" s="52">
        <f>IFERROR(_xll.qlIndexFixing(Index3M,H2236,TRUE,_xll.ohTrigger(RecalcTrigger,Trigger3M)),NA())</f>
        <v>1.6453396164900016E-2</v>
      </c>
      <c r="M2236" s="52">
        <f>IFERROR(_xll.qlIndexFixing(ONIndex3M,I2236,TRUE,_xll.ohTrigger(RecalcTrigger,Trigger3M)),NA())</f>
        <v>1.6431979893560822E-2</v>
      </c>
      <c r="N2236" s="52">
        <f>IFERROR(_xll.qlIndexFixing(Index6M,$H2236,TRUE,_xll.ohTrigger(RecalcTrigger,Trigger6M)),NA())</f>
        <v>1.6340517102086359E-2</v>
      </c>
      <c r="O2236" s="52">
        <f>IFERROR(_xll.qlIndexFixing(ONIndex6M,I2236,TRUE,_xll.ohTrigger(RecalcTrigger,Trigger6M)),NA())</f>
        <v>1.6330490331206704E-2</v>
      </c>
      <c r="P2236" s="52">
        <f>IFERROR(_xll.qlIndexFixing(Index1Y,$H2236,TRUE,_xll.ohTrigger(RecalcTrigger,Trigger1Y)),NA())</f>
        <v>1.6856709822388183E-2</v>
      </c>
      <c r="Q2236" s="52">
        <f>IFERROR(_xll.qlIndexFixing(ONIndex1Y,I2236,TRUE,_xll.ohTrigger(RecalcTrigger,Trigger1Y)),NA())</f>
        <v>1.6752332407197201E-2</v>
      </c>
    </row>
    <row r="2237" spans="2:17" x14ac:dyDescent="0.2">
      <c r="B2237" s="46" t="s">
        <v>42</v>
      </c>
      <c r="D2237" s="49">
        <f>_xll.qlCalendarAdvance(Calendar,$D2236,B2237,"f",FALSE)</f>
        <v>55058</v>
      </c>
      <c r="E2237" s="49">
        <f>_xll.qlInterestRateIndexValueDate(IndexON,D2237)</f>
        <v>55058</v>
      </c>
      <c r="F2237" s="52">
        <f>IFERROR(_xll.qlIndexFixing(IndexON,D2237,TRUE,_xll.ohTrigger(RecalcTrigger,TriggerON)),NA())</f>
        <v>1.6307783835323164E-2</v>
      </c>
      <c r="H2237" s="49">
        <f>_xll.qlCalendarAdvance(Calendar,$H2236,B2237,"f",FALSE)</f>
        <v>55058</v>
      </c>
      <c r="I2237" s="49">
        <f>_xll.qlInterestRateIndexValueDate(Index1M,$H2237)</f>
        <v>55060</v>
      </c>
      <c r="J2237" s="52">
        <f>IFERROR(_xll.qlIndexFixing(Index1M,$H2237,TRUE,_xll.ohTrigger(RecalcTrigger,Trigger1M)),NA())</f>
        <v>1.6180691944137071E-2</v>
      </c>
      <c r="K2237" s="52">
        <f>IFERROR(_xll.qlIndexFixing(ONIndex1M,I2237,TRUE,_xll.ohTrigger(RecalcTrigger,Trigger1M)),NA())</f>
        <v>1.6173726623431861E-2</v>
      </c>
      <c r="L2237" s="52">
        <f>IFERROR(_xll.qlIndexFixing(Index3M,H2237,TRUE,_xll.ohTrigger(RecalcTrigger,Trigger3M)),NA())</f>
        <v>1.6451224251690735E-2</v>
      </c>
      <c r="M2237" s="52">
        <f>IFERROR(_xll.qlIndexFixing(ONIndex3M,I2237,TRUE,_xll.ohTrigger(RecalcTrigger,Trigger3M)),NA())</f>
        <v>1.642996866285884E-2</v>
      </c>
      <c r="N2237" s="52">
        <f>IFERROR(_xll.qlIndexFixing(Index6M,$H2237,TRUE,_xll.ohTrigger(RecalcTrigger,Trigger6M)),NA())</f>
        <v>1.6335984936543611E-2</v>
      </c>
      <c r="O2237" s="52">
        <f>IFERROR(_xll.qlIndexFixing(ONIndex6M,I2237,TRUE,_xll.ohTrigger(RecalcTrigger,Trigger6M)),NA())</f>
        <v>1.6325738718823146E-2</v>
      </c>
      <c r="P2237" s="52">
        <f>IFERROR(_xll.qlIndexFixing(Index1Y,$H2237,TRUE,_xll.ohTrigger(RecalcTrigger,Trigger1Y)),NA())</f>
        <v>1.6855069835555819E-2</v>
      </c>
      <c r="Q2237" s="52">
        <f>IFERROR(_xll.qlIndexFixing(ONIndex1Y,I2237,TRUE,_xll.ohTrigger(RecalcTrigger,Trigger1Y)),NA())</f>
        <v>1.6751095586551301E-2</v>
      </c>
    </row>
    <row r="2238" spans="2:17" x14ac:dyDescent="0.2">
      <c r="B2238" s="46" t="s">
        <v>42</v>
      </c>
      <c r="D2238" s="49">
        <f>_xll.qlCalendarAdvance(Calendar,$D2237,B2238,"f",FALSE)</f>
        <v>55065</v>
      </c>
      <c r="E2238" s="49">
        <f>_xll.qlInterestRateIndexValueDate(IndexON,D2238)</f>
        <v>55065</v>
      </c>
      <c r="F2238" s="52">
        <f>IFERROR(_xll.qlIndexFixing(IndexON,D2238,TRUE,_xll.ohTrigger(RecalcTrigger,TriggerON)),NA())</f>
        <v>1.6305807858181254E-2</v>
      </c>
      <c r="H2238" s="49">
        <f>_xll.qlCalendarAdvance(Calendar,$H2237,B2238,"f",FALSE)</f>
        <v>55065</v>
      </c>
      <c r="I2238" s="49">
        <f>_xll.qlInterestRateIndexValueDate(Index1M,$H2238)</f>
        <v>55067</v>
      </c>
      <c r="J2238" s="52">
        <f>IFERROR(_xll.qlIndexFixing(Index1M,$H2238,TRUE,_xll.ohTrigger(RecalcTrigger,Trigger1M)),NA())</f>
        <v>1.6178049700180941E-2</v>
      </c>
      <c r="K2238" s="52">
        <f>IFERROR(_xll.qlIndexFixing(ONIndex1M,I2238,TRUE,_xll.ohTrigger(RecalcTrigger,Trigger1M)),NA())</f>
        <v>1.6171136194520486E-2</v>
      </c>
      <c r="L2238" s="52">
        <f>IFERROR(_xll.qlIndexFixing(Index3M,H2238,TRUE,_xll.ohTrigger(RecalcTrigger,Trigger3M)),NA())</f>
        <v>1.6449239407067044E-2</v>
      </c>
      <c r="M2238" s="52">
        <f>IFERROR(_xll.qlIndexFixing(ONIndex3M,I2238,TRUE,_xll.ohTrigger(RecalcTrigger,Trigger3M)),NA())</f>
        <v>1.6427931688269837E-2</v>
      </c>
      <c r="N2238" s="52">
        <f>IFERROR(_xll.qlIndexFixing(Index6M,$H2238,TRUE,_xll.ohTrigger(RecalcTrigger,Trigger6M)),NA())</f>
        <v>1.6331528701591106E-2</v>
      </c>
      <c r="O2238" s="52">
        <f>IFERROR(_xll.qlIndexFixing(ONIndex6M,I2238,TRUE,_xll.ohTrigger(RecalcTrigger,Trigger6M)),NA())</f>
        <v>1.6321007468551585E-2</v>
      </c>
      <c r="P2238" s="52">
        <f>IFERROR(_xll.qlIndexFixing(Index1Y,$H2238,TRUE,_xll.ohTrigger(RecalcTrigger,Trigger1Y)),NA())</f>
        <v>1.685341458126843E-2</v>
      </c>
      <c r="Q2238" s="52">
        <f>IFERROR(_xll.qlIndexFixing(ONIndex1Y,I2238,TRUE,_xll.ohTrigger(RecalcTrigger,Trigger1Y)),NA())</f>
        <v>1.6749844448797901E-2</v>
      </c>
    </row>
    <row r="2239" spans="2:17" x14ac:dyDescent="0.2">
      <c r="B2239" s="46" t="s">
        <v>42</v>
      </c>
      <c r="D2239" s="49">
        <f>_xll.qlCalendarAdvance(Calendar,$D2238,B2239,"f",FALSE)</f>
        <v>55072</v>
      </c>
      <c r="E2239" s="49">
        <f>_xll.qlInterestRateIndexValueDate(IndexON,D2239)</f>
        <v>55072</v>
      </c>
      <c r="F2239" s="52">
        <f>IFERROR(_xll.qlIndexFixing(IndexON,D2239,TRUE,_xll.ohTrigger(RecalcTrigger,TriggerON)),NA())</f>
        <v>1.6303801116128724E-2</v>
      </c>
      <c r="H2239" s="49">
        <f>_xll.qlCalendarAdvance(Calendar,$H2238,B2239,"f",FALSE)</f>
        <v>55072</v>
      </c>
      <c r="I2239" s="49">
        <f>_xll.qlInterestRateIndexValueDate(Index1M,$H2239)</f>
        <v>55074</v>
      </c>
      <c r="J2239" s="52">
        <f>IFERROR(_xll.qlIndexFixing(Index1M,$H2239,TRUE,_xll.ohTrigger(RecalcTrigger,Trigger1M)),NA())</f>
        <v>1.617537807330871E-2</v>
      </c>
      <c r="K2239" s="52">
        <f>IFERROR(_xll.qlIndexFixing(ONIndex1M,I2239,TRUE,_xll.ohTrigger(RecalcTrigger,Trigger1M)),NA())</f>
        <v>1.6168516507333308E-2</v>
      </c>
      <c r="L2239" s="52">
        <f>IFERROR(_xll.qlIndexFixing(Index3M,H2239,TRUE,_xll.ohTrigger(RecalcTrigger,Trigger3M)),NA())</f>
        <v>1.6447013216305744E-2</v>
      </c>
      <c r="M2239" s="52">
        <f>IFERROR(_xll.qlIndexFixing(ONIndex3M,I2239,TRUE,_xll.ohTrigger(RecalcTrigger,Trigger3M)),NA())</f>
        <v>1.6425868922551601E-2</v>
      </c>
      <c r="N2239" s="52">
        <f>IFERROR(_xll.qlIndexFixing(Index6M,$H2239,TRUE,_xll.ohTrigger(RecalcTrigger,Trigger6M)),NA())</f>
        <v>1.6327040550161702E-2</v>
      </c>
      <c r="O2239" s="52">
        <f>IFERROR(_xll.qlIndexFixing(ONIndex6M,I2239,TRUE,_xll.ohTrigger(RecalcTrigger,Trigger6M)),NA())</f>
        <v>1.6316296641942785E-2</v>
      </c>
      <c r="P2239" s="52">
        <f>IFERROR(_xll.qlIndexFixing(Index1Y,$H2239,TRUE,_xll.ohTrigger(RecalcTrigger,Trigger1Y)),NA())</f>
        <v>1.6851744031716152E-2</v>
      </c>
      <c r="Q2239" s="52">
        <f>IFERROR(_xll.qlIndexFixing(ONIndex1Y,I2239,TRUE,_xll.ohTrigger(RecalcTrigger,Trigger1Y)),NA())</f>
        <v>1.6748578966678807E-2</v>
      </c>
    </row>
    <row r="2240" spans="2:17" x14ac:dyDescent="0.2">
      <c r="B2240" s="46" t="s">
        <v>42</v>
      </c>
      <c r="D2240" s="49">
        <f>_xll.qlCalendarAdvance(Calendar,$D2239,B2240,"f",FALSE)</f>
        <v>55079</v>
      </c>
      <c r="E2240" s="49">
        <f>_xll.qlInterestRateIndexValueDate(IndexON,D2240)</f>
        <v>55079</v>
      </c>
      <c r="F2240" s="52">
        <f>IFERROR(_xll.qlIndexFixing(IndexON,D2240,TRUE,_xll.ohTrigger(RecalcTrigger,TriggerON)),NA())</f>
        <v>1.6301763553849824E-2</v>
      </c>
      <c r="H2240" s="49">
        <f>_xll.qlCalendarAdvance(Calendar,$H2239,B2240,"f",FALSE)</f>
        <v>55079</v>
      </c>
      <c r="I2240" s="49">
        <f>_xll.qlInterestRateIndexValueDate(Index1M,$H2240)</f>
        <v>55081</v>
      </c>
      <c r="J2240" s="52">
        <f>IFERROR(_xll.qlIndexFixing(Index1M,$H2240,TRUE,_xll.ohTrigger(RecalcTrigger,Trigger1M)),NA())</f>
        <v>1.6172677012208925E-2</v>
      </c>
      <c r="K2240" s="52">
        <f>IFERROR(_xll.qlIndexFixing(ONIndex1M,I2240,TRUE,_xll.ohTrigger(RecalcTrigger,Trigger1M)),NA())</f>
        <v>1.6165867510391507E-2</v>
      </c>
      <c r="L2240" s="52">
        <f>IFERROR(_xll.qlIndexFixing(Index3M,H2240,TRUE,_xll.ohTrigger(RecalcTrigger,Trigger3M)),NA())</f>
        <v>1.6444760801559724E-2</v>
      </c>
      <c r="M2240" s="52">
        <f>IFERROR(_xll.qlIndexFixing(ONIndex3M,I2240,TRUE,_xll.ohTrigger(RecalcTrigger,Trigger3M)),NA())</f>
        <v>1.6423780318621795E-2</v>
      </c>
      <c r="N2240" s="52">
        <f>IFERROR(_xll.qlIndexFixing(Index6M,$H2240,TRUE,_xll.ohTrigger(RecalcTrigger,Trigger6M)),NA())</f>
        <v>1.6322573832613339E-2</v>
      </c>
      <c r="O2240" s="52">
        <f>IFERROR(_xll.qlIndexFixing(ONIndex6M,I2240,TRUE,_xll.ohTrigger(RecalcTrigger,Trigger6M)),NA())</f>
        <v>1.6311606300867254E-2</v>
      </c>
      <c r="P2240" s="52">
        <f>IFERROR(_xll.qlIndexFixing(Index1Y,$H2240,TRUE,_xll.ohTrigger(RecalcTrigger,Trigger1Y)),NA())</f>
        <v>1.6850058159088899E-2</v>
      </c>
      <c r="Q2240" s="52">
        <f>IFERROR(_xll.qlIndexFixing(ONIndex1Y,I2240,TRUE,_xll.ohTrigger(RecalcTrigger,Trigger1Y)),NA())</f>
        <v>1.674729911253614E-2</v>
      </c>
    </row>
    <row r="2241" spans="2:17" x14ac:dyDescent="0.2">
      <c r="B2241" s="46" t="s">
        <v>42</v>
      </c>
      <c r="D2241" s="49">
        <f>_xll.qlCalendarAdvance(Calendar,$D2240,B2241,"f",FALSE)</f>
        <v>55086</v>
      </c>
      <c r="E2241" s="49">
        <f>_xll.qlInterestRateIndexValueDate(IndexON,D2241)</f>
        <v>55086</v>
      </c>
      <c r="F2241" s="52">
        <f>IFERROR(_xll.qlIndexFixing(IndexON,D2241,TRUE,_xll.ohTrigger(RecalcTrigger,TriggerON)),NA())</f>
        <v>1.629969511562912E-2</v>
      </c>
      <c r="H2241" s="49">
        <f>_xll.qlCalendarAdvance(Calendar,$H2240,B2241,"f",FALSE)</f>
        <v>55086</v>
      </c>
      <c r="I2241" s="49">
        <f>_xll.qlInterestRateIndexValueDate(Index1M,$H2241)</f>
        <v>55088</v>
      </c>
      <c r="J2241" s="52">
        <f>IFERROR(_xll.qlIndexFixing(Index1M,$H2241,TRUE,_xll.ohTrigger(RecalcTrigger,Trigger1M)),NA())</f>
        <v>1.6169946465575125E-2</v>
      </c>
      <c r="K2241" s="52">
        <f>IFERROR(_xll.qlIndexFixing(ONIndex1M,I2241,TRUE,_xll.ohTrigger(RecalcTrigger,Trigger1M)),NA())</f>
        <v>1.6163189152376134E-2</v>
      </c>
      <c r="L2241" s="52">
        <f>IFERROR(_xll.qlIndexFixing(Index3M,H2241,TRUE,_xll.ohTrigger(RecalcTrigger,Trigger3M)),NA())</f>
        <v>1.6442482115689296E-2</v>
      </c>
      <c r="M2241" s="52">
        <f>IFERROR(_xll.qlIndexFixing(ONIndex3M,I2241,TRUE,_xll.ohTrigger(RecalcTrigger,Trigger3M)),NA())</f>
        <v>1.6421665829717824E-2</v>
      </c>
      <c r="N2241" s="52">
        <f>IFERROR(_xll.qlIndexFixing(Index6M,$H2241,TRUE,_xll.ohTrigger(RecalcTrigger,Trigger6M)),NA())</f>
        <v>1.6318128611128805E-2</v>
      </c>
      <c r="O2241" s="52">
        <f>IFERROR(_xll.qlIndexFixing(ONIndex6M,I2241,TRUE,_xll.ohTrigger(RecalcTrigger,Trigger6M)),NA())</f>
        <v>1.6306936507115566E-2</v>
      </c>
      <c r="P2241" s="52">
        <f>IFERROR(_xll.qlIndexFixing(Index1Y,$H2241,TRUE,_xll.ohTrigger(RecalcTrigger,Trigger1Y)),NA())</f>
        <v>1.6848356935578124E-2</v>
      </c>
      <c r="Q2241" s="52">
        <f>IFERROR(_xll.qlIndexFixing(ONIndex1Y,I2241,TRUE,_xll.ohTrigger(RecalcTrigger,Trigger1Y)),NA())</f>
        <v>1.6746004859031771E-2</v>
      </c>
    </row>
    <row r="2242" spans="2:17" x14ac:dyDescent="0.2">
      <c r="B2242" s="46" t="s">
        <v>42</v>
      </c>
      <c r="D2242" s="49">
        <f>_xll.qlCalendarAdvance(Calendar,$D2241,B2242,"f",FALSE)</f>
        <v>55093</v>
      </c>
      <c r="E2242" s="49">
        <f>_xll.qlInterestRateIndexValueDate(IndexON,D2242)</f>
        <v>55093</v>
      </c>
      <c r="F2242" s="52">
        <f>IFERROR(_xll.qlIndexFixing(IndexON,D2242,TRUE,_xll.ohTrigger(RecalcTrigger,TriggerON)),NA())</f>
        <v>1.6297595746150861E-2</v>
      </c>
      <c r="H2242" s="49">
        <f>_xll.qlCalendarAdvance(Calendar,$H2241,B2242,"f",FALSE)</f>
        <v>55093</v>
      </c>
      <c r="I2242" s="49">
        <f>_xll.qlInterestRateIndexValueDate(Index1M,$H2242)</f>
        <v>55095</v>
      </c>
      <c r="J2242" s="52">
        <f>IFERROR(_xll.qlIndexFixing(Index1M,$H2242,TRUE,_xll.ohTrigger(RecalcTrigger,Trigger1M)),NA())</f>
        <v>1.6167186382090859E-2</v>
      </c>
      <c r="K2242" s="52">
        <f>IFERROR(_xll.qlIndexFixing(ONIndex1M,I2242,TRUE,_xll.ohTrigger(RecalcTrigger,Trigger1M)),NA())</f>
        <v>1.6160481382287983E-2</v>
      </c>
      <c r="L2242" s="52">
        <f>IFERROR(_xll.qlIndexFixing(Index3M,H2242,TRUE,_xll.ohTrigger(RecalcTrigger,Trigger3M)),NA())</f>
        <v>1.6440177111553038E-2</v>
      </c>
      <c r="M2242" s="52">
        <f>IFERROR(_xll.qlIndexFixing(ONIndex3M,I2242,TRUE,_xll.ohTrigger(RecalcTrigger,Trigger3M)),NA())</f>
        <v>1.641952540859748E-2</v>
      </c>
      <c r="N2242" s="52">
        <f>IFERROR(_xll.qlIndexFixing(Index6M,$H2242,TRUE,_xll.ohTrigger(RecalcTrigger,Trigger6M)),NA())</f>
        <v>1.6313644907259901E-2</v>
      </c>
      <c r="O2242" s="52">
        <f>IFERROR(_xll.qlIndexFixing(ONIndex6M,I2242,TRUE,_xll.ohTrigger(RecalcTrigger,Trigger6M)),NA())</f>
        <v>1.6302287322718101E-2</v>
      </c>
      <c r="P2242" s="52">
        <f>IFERROR(_xll.qlIndexFixing(Index1Y,$H2242,TRUE,_xll.ohTrigger(RecalcTrigger,Trigger1Y)),NA())</f>
        <v>1.6846640333375712E-2</v>
      </c>
      <c r="Q2242" s="52">
        <f>IFERROR(_xll.qlIndexFixing(ONIndex1Y,I2242,TRUE,_xll.ohTrigger(RecalcTrigger,Trigger1Y)),NA())</f>
        <v>1.6744696179067375E-2</v>
      </c>
    </row>
    <row r="2243" spans="2:17" x14ac:dyDescent="0.2">
      <c r="B2243" s="46" t="s">
        <v>42</v>
      </c>
      <c r="D2243" s="49">
        <f>_xll.qlCalendarAdvance(Calendar,$D2242,B2243,"f",FALSE)</f>
        <v>55100</v>
      </c>
      <c r="E2243" s="49">
        <f>_xll.qlInterestRateIndexValueDate(IndexON,D2243)</f>
        <v>55100</v>
      </c>
      <c r="F2243" s="52">
        <f>IFERROR(_xll.qlIndexFixing(IndexON,D2243,TRUE,_xll.ohTrigger(RecalcTrigger,TriggerON)),NA())</f>
        <v>1.6295465390019359E-2</v>
      </c>
      <c r="H2243" s="49">
        <f>_xll.qlCalendarAdvance(Calendar,$H2242,B2243,"f",FALSE)</f>
        <v>55100</v>
      </c>
      <c r="I2243" s="49">
        <f>_xll.qlInterestRateIndexValueDate(Index1M,$H2243)</f>
        <v>55102</v>
      </c>
      <c r="J2243" s="52">
        <f>IFERROR(_xll.qlIndexFixing(Index1M,$H2243,TRUE,_xll.ohTrigger(RecalcTrigger,Trigger1M)),NA())</f>
        <v>1.6164396710454665E-2</v>
      </c>
      <c r="K2243" s="52">
        <f>IFERROR(_xll.qlIndexFixing(ONIndex1M,I2243,TRUE,_xll.ohTrigger(RecalcTrigger,Trigger1M)),NA())</f>
        <v>1.615774414872817E-2</v>
      </c>
      <c r="L2243" s="52">
        <f>IFERROR(_xll.qlIndexFixing(Index3M,H2243,TRUE,_xll.ohTrigger(RecalcTrigger,Trigger3M)),NA())</f>
        <v>1.6437845742014748E-2</v>
      </c>
      <c r="M2243" s="52">
        <f>IFERROR(_xll.qlIndexFixing(ONIndex3M,I2243,TRUE,_xll.ohTrigger(RecalcTrigger,Trigger3M)),NA())</f>
        <v>1.6417359008498167E-2</v>
      </c>
      <c r="N2243" s="52">
        <f>IFERROR(_xll.qlIndexFixing(Index6M,$H2243,TRUE,_xll.ohTrigger(RecalcTrigger,Trigger6M)),NA())</f>
        <v>1.6309241497549667E-2</v>
      </c>
      <c r="O2243" s="52">
        <f>IFERROR(_xll.qlIndexFixing(ONIndex6M,I2243,TRUE,_xll.ohTrigger(RecalcTrigger,Trigger6M)),NA())</f>
        <v>1.629765880930556E-2</v>
      </c>
      <c r="P2243" s="52">
        <f>IFERROR(_xll.qlIndexFixing(Index1Y,$H2243,TRUE,_xll.ohTrigger(RecalcTrigger,Trigger1Y)),NA())</f>
        <v>1.6844908324674866E-2</v>
      </c>
      <c r="Q2243" s="52">
        <f>IFERROR(_xll.qlIndexFixing(ONIndex1Y,I2243,TRUE,_xll.ohTrigger(RecalcTrigger,Trigger1Y)),NA())</f>
        <v>1.6743373044745269E-2</v>
      </c>
    </row>
    <row r="2244" spans="2:17" x14ac:dyDescent="0.2">
      <c r="B2244" s="46" t="s">
        <v>42</v>
      </c>
      <c r="D2244" s="49">
        <f>_xll.qlCalendarAdvance(Calendar,$D2243,B2244,"f",FALSE)</f>
        <v>55107</v>
      </c>
      <c r="E2244" s="49">
        <f>_xll.qlInterestRateIndexValueDate(IndexON,D2244)</f>
        <v>55107</v>
      </c>
      <c r="F2244" s="52">
        <f>IFERROR(_xll.qlIndexFixing(IndexON,D2244,TRUE,_xll.ohTrigger(RecalcTrigger,TriggerON)),NA())</f>
        <v>1.6293303991998798E-2</v>
      </c>
      <c r="H2244" s="49">
        <f>_xll.qlCalendarAdvance(Calendar,$H2243,B2244,"f",FALSE)</f>
        <v>55107</v>
      </c>
      <c r="I2244" s="49">
        <f>_xll.qlInterestRateIndexValueDate(Index1M,$H2244)</f>
        <v>55109</v>
      </c>
      <c r="J2244" s="52">
        <f>IFERROR(_xll.qlIndexFixing(Index1M,$H2244,TRUE,_xll.ohTrigger(RecalcTrigger,Trigger1M)),NA())</f>
        <v>1.6161577399352589E-2</v>
      </c>
      <c r="K2244" s="52">
        <f>IFERROR(_xll.qlIndexFixing(ONIndex1M,I2244,TRUE,_xll.ohTrigger(RecalcTrigger,Trigger1M)),NA())</f>
        <v>1.615497740029781E-2</v>
      </c>
      <c r="L2244" s="52">
        <f>IFERROR(_xll.qlIndexFixing(Index3M,H2244,TRUE,_xll.ohTrigger(RecalcTrigger,Trigger3M)),NA())</f>
        <v>1.6435487959936473E-2</v>
      </c>
      <c r="M2244" s="52">
        <f>IFERROR(_xll.qlIndexFixing(ONIndex3M,I2244,TRUE,_xll.ohTrigger(RecalcTrigger,Trigger3M)),NA())</f>
        <v>1.6415166582417484E-2</v>
      </c>
      <c r="N2244" s="52">
        <f>IFERROR(_xll.qlIndexFixing(Index6M,$H2244,TRUE,_xll.ohTrigger(RecalcTrigger,Trigger6M)),NA())</f>
        <v>1.6304859764974217E-2</v>
      </c>
      <c r="O2244" s="52">
        <f>IFERROR(_xll.qlIndexFixing(ONIndex6M,I2244,TRUE,_xll.ohTrigger(RecalcTrigger,Trigger6M)),NA())</f>
        <v>1.6293051028668515E-2</v>
      </c>
      <c r="P2244" s="52">
        <f>IFERROR(_xll.qlIndexFixing(Index1Y,$H2244,TRUE,_xll.ohTrigger(RecalcTrigger,Trigger1Y)),NA())</f>
        <v>1.6843160881669449E-2</v>
      </c>
      <c r="Q2244" s="52">
        <f>IFERROR(_xll.qlIndexFixing(ONIndex1Y,I2244,TRUE,_xll.ohTrigger(RecalcTrigger,Trigger1Y)),NA())</f>
        <v>1.6742035428807256E-2</v>
      </c>
    </row>
    <row r="2245" spans="2:17" x14ac:dyDescent="0.2">
      <c r="B2245" s="46" t="s">
        <v>42</v>
      </c>
      <c r="D2245" s="49">
        <f>_xll.qlCalendarAdvance(Calendar,$D2244,B2245,"f",FALSE)</f>
        <v>55114</v>
      </c>
      <c r="E2245" s="49">
        <f>_xll.qlInterestRateIndexValueDate(IndexON,D2245)</f>
        <v>55114</v>
      </c>
      <c r="F2245" s="52">
        <f>IFERROR(_xll.qlIndexFixing(IndexON,D2245,TRUE,_xll.ohTrigger(RecalcTrigger,TriggerON)),NA())</f>
        <v>1.6291111496213873E-2</v>
      </c>
      <c r="H2245" s="49">
        <f>_xll.qlCalendarAdvance(Calendar,$H2244,B2245,"f",FALSE)</f>
        <v>55114</v>
      </c>
      <c r="I2245" s="49">
        <f>_xll.qlInterestRateIndexValueDate(Index1M,$H2245)</f>
        <v>55116</v>
      </c>
      <c r="J2245" s="52">
        <f>IFERROR(_xll.qlIndexFixing(Index1M,$H2245,TRUE,_xll.ohTrigger(RecalcTrigger,Trigger1M)),NA())</f>
        <v>1.6158884583522045E-2</v>
      </c>
      <c r="K2245" s="52">
        <f>IFERROR(_xll.qlIndexFixing(ONIndex1M,I2245,TRUE,_xll.ohTrigger(RecalcTrigger,Trigger1M)),NA())</f>
        <v>1.6152181085997697E-2</v>
      </c>
      <c r="L2245" s="52">
        <f>IFERROR(_xll.qlIndexFixing(Index3M,H2245,TRUE,_xll.ohTrigger(RecalcTrigger,Trigger3M)),NA())</f>
        <v>1.6433103718181144E-2</v>
      </c>
      <c r="M2245" s="52">
        <f>IFERROR(_xll.qlIndexFixing(ONIndex3M,I2245,TRUE,_xll.ohTrigger(RecalcTrigger,Trigger3M)),NA())</f>
        <v>1.6412948083113221E-2</v>
      </c>
      <c r="N2245" s="52">
        <f>IFERROR(_xll.qlIndexFixing(Index6M,$H2245,TRUE,_xll.ohTrigger(RecalcTrigger,Trigger6M)),NA())</f>
        <v>1.6300499771712763E-2</v>
      </c>
      <c r="O2245" s="52">
        <f>IFERROR(_xll.qlIndexFixing(ONIndex6M,I2245,TRUE,_xll.ohTrigger(RecalcTrigger,Trigger6M)),NA())</f>
        <v>1.6288464042757411E-2</v>
      </c>
      <c r="P2245" s="52">
        <f>IFERROR(_xll.qlIndexFixing(Index1Y,$H2245,TRUE,_xll.ohTrigger(RecalcTrigger,Trigger1Y)),NA())</f>
        <v>1.6841397976554189E-2</v>
      </c>
      <c r="Q2245" s="52">
        <f>IFERROR(_xll.qlIndexFixing(ONIndex1Y,I2245,TRUE,_xll.ohTrigger(RecalcTrigger,Trigger1Y)),NA())</f>
        <v>1.6740683303995141E-2</v>
      </c>
    </row>
    <row r="2246" spans="2:17" x14ac:dyDescent="0.2">
      <c r="B2246" s="46" t="s">
        <v>42</v>
      </c>
      <c r="D2246" s="49">
        <f>_xll.qlCalendarAdvance(Calendar,$D2245,B2246,"f",FALSE)</f>
        <v>55121</v>
      </c>
      <c r="E2246" s="49">
        <f>_xll.qlInterestRateIndexValueDate(IndexON,D2246)</f>
        <v>55121</v>
      </c>
      <c r="F2246" s="52">
        <f>IFERROR(_xll.qlIndexFixing(IndexON,D2246,TRUE,_xll.ohTrigger(RecalcTrigger,TriggerON)),NA())</f>
        <v>1.6288887847668576E-2</v>
      </c>
      <c r="H2246" s="49">
        <f>_xll.qlCalendarAdvance(Calendar,$H2245,B2246,"f",FALSE)</f>
        <v>55121</v>
      </c>
      <c r="I2246" s="49">
        <f>_xll.qlInterestRateIndexValueDate(Index1M,$H2246)</f>
        <v>55123</v>
      </c>
      <c r="J2246" s="52">
        <f>IFERROR(_xll.qlIndexFixing(Index1M,$H2246,TRUE,_xll.ohTrigger(RecalcTrigger,Trigger1M)),NA())</f>
        <v>1.6155849653522458E-2</v>
      </c>
      <c r="K2246" s="52">
        <f>IFERROR(_xll.qlIndexFixing(ONIndex1M,I2246,TRUE,_xll.ohTrigger(RecalcTrigger,Trigger1M)),NA())</f>
        <v>1.6149355154508882E-2</v>
      </c>
      <c r="L2246" s="52">
        <f>IFERROR(_xll.qlIndexFixing(Index3M,H2246,TRUE,_xll.ohTrigger(RecalcTrigger,Trigger3M)),NA())</f>
        <v>1.6430298332068993E-2</v>
      </c>
      <c r="M2246" s="52">
        <f>IFERROR(_xll.qlIndexFixing(ONIndex3M,I2246,TRUE,_xll.ohTrigger(RecalcTrigger,Trigger3M)),NA())</f>
        <v>1.6410703464062593E-2</v>
      </c>
      <c r="N2246" s="52">
        <f>IFERROR(_xll.qlIndexFixing(Index6M,$H2246,TRUE,_xll.ohTrigger(RecalcTrigger,Trigger6M)),NA())</f>
        <v>1.6296227120993042E-2</v>
      </c>
      <c r="O2246" s="52">
        <f>IFERROR(_xll.qlIndexFixing(ONIndex6M,I2246,TRUE,_xll.ohTrigger(RecalcTrigger,Trigger6M)),NA())</f>
        <v>1.6283897913362821E-2</v>
      </c>
      <c r="P2246" s="52">
        <f>IFERROR(_xll.qlIndexFixing(Index1Y,$H2246,TRUE,_xll.ohTrigger(RecalcTrigger,Trigger1Y)),NA())</f>
        <v>1.6839619581524922E-2</v>
      </c>
      <c r="Q2246" s="52">
        <f>IFERROR(_xll.qlIndexFixing(ONIndex1Y,I2246,TRUE,_xll.ohTrigger(RecalcTrigger,Trigger1Y)),NA())</f>
        <v>1.673931664281092E-2</v>
      </c>
    </row>
    <row r="2247" spans="2:17" x14ac:dyDescent="0.2">
      <c r="B2247" s="46" t="s">
        <v>42</v>
      </c>
      <c r="D2247" s="49">
        <f>_xll.qlCalendarAdvance(Calendar,$D2246,B2247,"f",FALSE)</f>
        <v>55128</v>
      </c>
      <c r="E2247" s="49">
        <f>_xll.qlInterestRateIndexValueDate(IndexON,D2247)</f>
        <v>55128</v>
      </c>
      <c r="F2247" s="52">
        <f>IFERROR(_xll.qlIndexFixing(IndexON,D2247,TRUE,_xll.ohTrigger(RecalcTrigger,TriggerON)),NA())</f>
        <v>1.6286632990647476E-2</v>
      </c>
      <c r="H2247" s="49">
        <f>_xll.qlCalendarAdvance(Calendar,$H2246,B2247,"f",FALSE)</f>
        <v>55128</v>
      </c>
      <c r="I2247" s="49">
        <f>_xll.qlInterestRateIndexValueDate(Index1M,$H2247)</f>
        <v>55130</v>
      </c>
      <c r="J2247" s="52">
        <f>IFERROR(_xll.qlIndexFixing(Index1M,$H2247,TRUE,_xll.ohTrigger(RecalcTrigger,Trigger1M)),NA())</f>
        <v>1.6152941116176489E-2</v>
      </c>
      <c r="K2247" s="52">
        <f>IFERROR(_xll.qlIndexFixing(ONIndex1M,I2247,TRUE,_xll.ohTrigger(RecalcTrigger,Trigger1M)),NA())</f>
        <v>1.6146499554432481E-2</v>
      </c>
      <c r="L2247" s="52">
        <f>IFERROR(_xll.qlIndexFixing(Index3M,H2247,TRUE,_xll.ohTrigger(RecalcTrigger,Trigger3M)),NA())</f>
        <v>1.6427865062103919E-2</v>
      </c>
      <c r="M2247" s="52">
        <f>IFERROR(_xll.qlIndexFixing(ONIndex3M,I2247,TRUE,_xll.ohTrigger(RecalcTrigger,Trigger3M)),NA())</f>
        <v>1.640843267778358E-2</v>
      </c>
      <c r="N2247" s="52">
        <f>IFERROR(_xll.qlIndexFixing(Index6M,$H2247,TRUE,_xll.ohTrigger(RecalcTrigger,Trigger6M)),NA())</f>
        <v>1.6291912181695307E-2</v>
      </c>
      <c r="O2247" s="52">
        <f>IFERROR(_xll.qlIndexFixing(ONIndex6M,I2247,TRUE,_xll.ohTrigger(RecalcTrigger,Trigger6M)),NA())</f>
        <v>1.6279352702195382E-2</v>
      </c>
      <c r="P2247" s="52">
        <f>IFERROR(_xll.qlIndexFixing(Index1Y,$H2247,TRUE,_xll.ohTrigger(RecalcTrigger,Trigger1Y)),NA())</f>
        <v>1.6837825668778134E-2</v>
      </c>
      <c r="Q2247" s="52">
        <f>IFERROR(_xll.qlIndexFixing(ONIndex1Y,I2247,TRUE,_xll.ohTrigger(RecalcTrigger,Trigger1Y)),NA())</f>
        <v>1.6737935417676653E-2</v>
      </c>
    </row>
    <row r="2248" spans="2:17" x14ac:dyDescent="0.2">
      <c r="B2248" s="46" t="s">
        <v>42</v>
      </c>
      <c r="D2248" s="49">
        <f>_xll.qlCalendarAdvance(Calendar,$D2247,B2248,"f",FALSE)</f>
        <v>55135</v>
      </c>
      <c r="E2248" s="49">
        <f>_xll.qlInterestRateIndexValueDate(IndexON,D2248)</f>
        <v>55135</v>
      </c>
      <c r="F2248" s="52">
        <f>IFERROR(_xll.qlIndexFixing(IndexON,D2248,TRUE,_xll.ohTrigger(RecalcTrigger,TriggerON)),NA())</f>
        <v>1.6284346869994692E-2</v>
      </c>
      <c r="H2248" s="49">
        <f>_xll.qlCalendarAdvance(Calendar,$H2247,B2248,"f",FALSE)</f>
        <v>55135</v>
      </c>
      <c r="I2248" s="49">
        <f>_xll.qlInterestRateIndexValueDate(Index1M,$H2248)</f>
        <v>55137</v>
      </c>
      <c r="J2248" s="52">
        <f>IFERROR(_xll.qlIndexFixing(Index1M,$H2248,TRUE,_xll.ohTrigger(RecalcTrigger,Trigger1M)),NA())</f>
        <v>1.6150002734138802E-2</v>
      </c>
      <c r="K2248" s="52">
        <f>IFERROR(_xll.qlIndexFixing(ONIndex1M,I2248,TRUE,_xll.ohTrigger(RecalcTrigger,Trigger1M)),NA())</f>
        <v>1.6143614234609416E-2</v>
      </c>
      <c r="L2248" s="52">
        <f>IFERROR(_xll.qlIndexFixing(Index3M,H2248,TRUE,_xll.ohTrigger(RecalcTrigger,Trigger3M)),NA())</f>
        <v>1.6425405200175547E-2</v>
      </c>
      <c r="M2248" s="52">
        <f>IFERROR(_xll.qlIndexFixing(ONIndex3M,I2248,TRUE,_xll.ohTrigger(RecalcTrigger,Trigger3M)),NA())</f>
        <v>1.6406135677433653E-2</v>
      </c>
      <c r="N2248" s="52">
        <f>IFERROR(_xll.qlIndexFixing(Index6M,$H2248,TRUE,_xll.ohTrigger(RecalcTrigger,Trigger6M)),NA())</f>
        <v>1.6287619173733878E-2</v>
      </c>
      <c r="O2248" s="52">
        <f>IFERROR(_xll.qlIndexFixing(ONIndex6M,I2248,TRUE,_xll.ohTrigger(RecalcTrigger,Trigger6M)),NA())</f>
        <v>1.6274828471045666E-2</v>
      </c>
      <c r="P2248" s="52">
        <f>IFERROR(_xll.qlIndexFixing(Index1Y,$H2248,TRUE,_xll.ohTrigger(RecalcTrigger,Trigger1Y)),NA())</f>
        <v>1.6836016210511843E-2</v>
      </c>
      <c r="Q2248" s="52">
        <f>IFERROR(_xll.qlIndexFixing(ONIndex1Y,I2248,TRUE,_xll.ohTrigger(RecalcTrigger,Trigger1Y)),NA())</f>
        <v>1.6736539601254208E-2</v>
      </c>
    </row>
    <row r="2249" spans="2:17" x14ac:dyDescent="0.2">
      <c r="B2249" s="46" t="s">
        <v>42</v>
      </c>
      <c r="D2249" s="49">
        <f>_xll.qlCalendarAdvance(Calendar,$D2248,B2249,"f",FALSE)</f>
        <v>55142</v>
      </c>
      <c r="E2249" s="49">
        <f>_xll.qlInterestRateIndexValueDate(IndexON,D2249)</f>
        <v>55142</v>
      </c>
      <c r="F2249" s="52">
        <f>IFERROR(_xll.qlIndexFixing(IndexON,D2249,TRUE,_xll.ohTrigger(RecalcTrigger,TriggerON)),NA())</f>
        <v>1.6282029429914857E-2</v>
      </c>
      <c r="H2249" s="49">
        <f>_xll.qlCalendarAdvance(Calendar,$H2248,B2249,"f",FALSE)</f>
        <v>55142</v>
      </c>
      <c r="I2249" s="49">
        <f>_xll.qlInterestRateIndexValueDate(Index1M,$H2249)</f>
        <v>55144</v>
      </c>
      <c r="J2249" s="52">
        <f>IFERROR(_xll.qlIndexFixing(Index1M,$H2249,TRUE,_xll.ohTrigger(RecalcTrigger,Trigger1M)),NA())</f>
        <v>1.6147034456090448E-2</v>
      </c>
      <c r="K2249" s="52">
        <f>IFERROR(_xll.qlIndexFixing(ONIndex1M,I2249,TRUE,_xll.ohTrigger(RecalcTrigger,Trigger1M)),NA())</f>
        <v>1.6140280268945872E-2</v>
      </c>
      <c r="L2249" s="52">
        <f>IFERROR(_xll.qlIndexFixing(Index3M,H2249,TRUE,_xll.ohTrigger(RecalcTrigger,Trigger3M)),NA())</f>
        <v>1.6422918699155353E-2</v>
      </c>
      <c r="M2249" s="52">
        <f>IFERROR(_xll.qlIndexFixing(ONIndex3M,I2249,TRUE,_xll.ohTrigger(RecalcTrigger,Trigger3M)),NA())</f>
        <v>1.6403478375295322E-2</v>
      </c>
      <c r="N2249" s="52">
        <f>IFERROR(_xll.qlIndexFixing(Index6M,$H2249,TRUE,_xll.ohTrigger(RecalcTrigger,Trigger6M)),NA())</f>
        <v>1.6283348159288471E-2</v>
      </c>
      <c r="O2249" s="52">
        <f>IFERROR(_xll.qlIndexFixing(ONIndex6M,I2249,TRUE,_xll.ohTrigger(RecalcTrigger,Trigger6M)),NA())</f>
        <v>1.6269683690524062E-2</v>
      </c>
      <c r="P2249" s="52">
        <f>IFERROR(_xll.qlIndexFixing(Index1Y,$H2249,TRUE,_xll.ohTrigger(RecalcTrigger,Trigger1Y)),NA())</f>
        <v>1.6834191178924072E-2</v>
      </c>
      <c r="Q2249" s="52">
        <f>IFERROR(_xll.qlIndexFixing(ONIndex1Y,I2249,TRUE,_xll.ohTrigger(RecalcTrigger,Trigger1Y)),NA())</f>
        <v>1.6734926480657109E-2</v>
      </c>
    </row>
    <row r="2250" spans="2:17" x14ac:dyDescent="0.2">
      <c r="B2250" s="46" t="s">
        <v>42</v>
      </c>
      <c r="D2250" s="49">
        <f>_xll.qlCalendarAdvance(Calendar,$D2249,B2250,"f",FALSE)</f>
        <v>55149</v>
      </c>
      <c r="E2250" s="49">
        <f>_xll.qlInterestRateIndexValueDate(IndexON,D2250)</f>
        <v>55149</v>
      </c>
      <c r="F2250" s="52">
        <f>IFERROR(_xll.qlIndexFixing(IndexON,D2250,TRUE,_xll.ohTrigger(RecalcTrigger,TriggerON)),NA())</f>
        <v>1.6279680615332026E-2</v>
      </c>
      <c r="H2250" s="49">
        <f>_xll.qlCalendarAdvance(Calendar,$H2249,B2250,"f",FALSE)</f>
        <v>55149</v>
      </c>
      <c r="I2250" s="49">
        <f>_xll.qlInterestRateIndexValueDate(Index1M,$H2250)</f>
        <v>55151</v>
      </c>
      <c r="J2250" s="52">
        <f>IFERROR(_xll.qlIndexFixing(Index1M,$H2250,TRUE,_xll.ohTrigger(RecalcTrigger,Trigger1M)),NA())</f>
        <v>1.6144036230732461E-2</v>
      </c>
      <c r="K2250" s="52">
        <f>IFERROR(_xll.qlIndexFixing(ONIndex1M,I2250,TRUE,_xll.ohTrigger(RecalcTrigger,Trigger1M)),NA())</f>
        <v>1.6137754230527435E-2</v>
      </c>
      <c r="L2250" s="52">
        <f>IFERROR(_xll.qlIndexFixing(Index3M,H2250,TRUE,_xll.ohTrigger(RecalcTrigger,Trigger3M)),NA())</f>
        <v>1.642040551190771E-2</v>
      </c>
      <c r="M2250" s="52">
        <f>IFERROR(_xll.qlIndexFixing(ONIndex3M,I2250,TRUE,_xll.ohTrigger(RecalcTrigger,Trigger3M)),NA())</f>
        <v>1.6401462847071002E-2</v>
      </c>
      <c r="N2250" s="52">
        <f>IFERROR(_xll.qlIndexFixing(Index6M,$H2250,TRUE,_xll.ohTrigger(RecalcTrigger,Trigger6M)),NA())</f>
        <v>1.6279099200543184E-2</v>
      </c>
      <c r="O2250" s="52">
        <f>IFERROR(_xll.qlIndexFixing(ONIndex6M,I2250,TRUE,_xll.ohTrigger(RecalcTrigger,Trigger6M)),NA())</f>
        <v>1.6265843196601182E-2</v>
      </c>
      <c r="P2250" s="52">
        <f>IFERROR(_xll.qlIndexFixing(Index1Y,$H2250,TRUE,_xll.ohTrigger(RecalcTrigger,Trigger1Y)),NA())</f>
        <v>1.6832350546214153E-2</v>
      </c>
      <c r="Q2250" s="52">
        <f>IFERROR(_xll.qlIndexFixing(ONIndex1Y,I2250,TRUE,_xll.ohTrigger(RecalcTrigger,Trigger1Y)),NA())</f>
        <v>1.6733704085192258E-2</v>
      </c>
    </row>
    <row r="2251" spans="2:17" x14ac:dyDescent="0.2">
      <c r="B2251" s="46" t="s">
        <v>42</v>
      </c>
      <c r="D2251" s="49">
        <f>_xll.qlCalendarAdvance(Calendar,$D2250,B2251,"f",FALSE)</f>
        <v>55156</v>
      </c>
      <c r="E2251" s="49">
        <f>_xll.qlInterestRateIndexValueDate(IndexON,D2251)</f>
        <v>55156</v>
      </c>
      <c r="F2251" s="52">
        <f>IFERROR(_xll.qlIndexFixing(IndexON,D2251,TRUE,_xll.ohTrigger(RecalcTrigger,TriggerON)),NA())</f>
        <v>1.6277300370690639E-2</v>
      </c>
      <c r="H2251" s="49">
        <f>_xll.qlCalendarAdvance(Calendar,$H2250,B2251,"f",FALSE)</f>
        <v>55156</v>
      </c>
      <c r="I2251" s="49">
        <f>_xll.qlInterestRateIndexValueDate(Index1M,$H2251)</f>
        <v>55158</v>
      </c>
      <c r="J2251" s="52">
        <f>IFERROR(_xll.qlIndexFixing(Index1M,$H2251,TRUE,_xll.ohTrigger(RecalcTrigger,Trigger1M)),NA())</f>
        <v>1.6141008006758384E-2</v>
      </c>
      <c r="K2251" s="52">
        <f>IFERROR(_xll.qlIndexFixing(ONIndex1M,I2251,TRUE,_xll.ohTrigger(RecalcTrigger,Trigger1M)),NA())</f>
        <v>1.6134779443870428E-2</v>
      </c>
      <c r="L2251" s="52">
        <f>IFERROR(_xll.qlIndexFixing(Index3M,H2251,TRUE,_xll.ohTrigger(RecalcTrigger,Trigger3M)),NA())</f>
        <v>1.6417865591307645E-2</v>
      </c>
      <c r="M2251" s="52">
        <f>IFERROR(_xll.qlIndexFixing(ONIndex3M,I2251,TRUE,_xll.ohTrigger(RecalcTrigger,Trigger3M)),NA())</f>
        <v>1.6399086922973538E-2</v>
      </c>
      <c r="N2251" s="52">
        <f>IFERROR(_xll.qlIndexFixing(Index6M,$H2251,TRUE,_xll.ohTrigger(RecalcTrigger,Trigger6M)),NA())</f>
        <v>1.6274799819814886E-2</v>
      </c>
      <c r="O2251" s="52">
        <f>IFERROR(_xll.qlIndexFixing(ONIndex6M,I2251,TRUE,_xll.ohTrigger(RecalcTrigger,Trigger6M)),NA())</f>
        <v>1.6261382276727687E-2</v>
      </c>
      <c r="P2251" s="52">
        <f>IFERROR(_xll.qlIndexFixing(Index1Y,$H2251,TRUE,_xll.ohTrigger(RecalcTrigger,Trigger1Y)),NA())</f>
        <v>1.6830494284582952E-2</v>
      </c>
      <c r="Q2251" s="52">
        <f>IFERROR(_xll.qlIndexFixing(ONIndex1Y,I2251,TRUE,_xll.ohTrigger(RecalcTrigger,Trigger1Y)),NA())</f>
        <v>1.6732264330556745E-2</v>
      </c>
    </row>
    <row r="2252" spans="2:17" x14ac:dyDescent="0.2">
      <c r="B2252" s="46" t="s">
        <v>42</v>
      </c>
      <c r="D2252" s="49">
        <f>_xll.qlCalendarAdvance(Calendar,$D2251,B2252,"f",FALSE)</f>
        <v>55163</v>
      </c>
      <c r="E2252" s="49">
        <f>_xll.qlInterestRateIndexValueDate(IndexON,D2252)</f>
        <v>55163</v>
      </c>
      <c r="F2252" s="52">
        <f>IFERROR(_xll.qlIndexFixing(IndexON,D2252,TRUE,_xll.ohTrigger(RecalcTrigger,TriggerON)),NA())</f>
        <v>1.6274888640355201E-2</v>
      </c>
      <c r="H2252" s="49">
        <f>_xll.qlCalendarAdvance(Calendar,$H2251,B2252,"f",FALSE)</f>
        <v>55163</v>
      </c>
      <c r="I2252" s="49">
        <f>_xll.qlInterestRateIndexValueDate(Index1M,$H2252)</f>
        <v>55165</v>
      </c>
      <c r="J2252" s="52">
        <f>IFERROR(_xll.qlIndexFixing(Index1M,$H2252,TRUE,_xll.ohTrigger(RecalcTrigger,Trigger1M)),NA())</f>
        <v>1.6137949732861756E-2</v>
      </c>
      <c r="K2252" s="52">
        <f>IFERROR(_xll.qlIndexFixing(ONIndex1M,I2252,TRUE,_xll.ohTrigger(RecalcTrigger,Trigger1M)),NA())</f>
        <v>1.6131774732270898E-2</v>
      </c>
      <c r="L2252" s="52">
        <f>IFERROR(_xll.qlIndexFixing(Index3M,H2252,TRUE,_xll.ohTrigger(RecalcTrigger,Trigger3M)),NA())</f>
        <v>1.6415298890225749E-2</v>
      </c>
      <c r="M2252" s="52">
        <f>IFERROR(_xll.qlIndexFixing(ONIndex3M,I2252,TRUE,_xll.ohTrigger(RecalcTrigger,Trigger3M)),NA())</f>
        <v>1.6396684596795552E-2</v>
      </c>
      <c r="N2252" s="52">
        <f>IFERROR(_xll.qlIndexFixing(Index6M,$H2252,TRUE,_xll.ohTrigger(RecalcTrigger,Trigger6M)),NA())</f>
        <v>1.627059374279495E-2</v>
      </c>
      <c r="O2252" s="52">
        <f>IFERROR(_xll.qlIndexFixing(ONIndex6M,I2252,TRUE,_xll.ohTrigger(RecalcTrigger,Trigger6M)),NA())</f>
        <v>1.6256942584194078E-2</v>
      </c>
      <c r="P2252" s="52">
        <f>IFERROR(_xll.qlIndexFixing(Index1Y,$H2252,TRUE,_xll.ohTrigger(RecalcTrigger,Trigger1Y)),NA())</f>
        <v>1.6828622366231557E-2</v>
      </c>
      <c r="Q2252" s="52">
        <f>IFERROR(_xll.qlIndexFixing(ONIndex1Y,I2252,TRUE,_xll.ohTrigger(RecalcTrigger,Trigger1Y)),NA())</f>
        <v>1.6730809875120656E-2</v>
      </c>
    </row>
    <row r="2253" spans="2:17" x14ac:dyDescent="0.2">
      <c r="B2253" s="46" t="s">
        <v>42</v>
      </c>
      <c r="D2253" s="49">
        <f>_xll.qlCalendarAdvance(Calendar,$D2252,B2253,"f",FALSE)</f>
        <v>55170</v>
      </c>
      <c r="E2253" s="49">
        <f>_xll.qlInterestRateIndexValueDate(IndexON,D2253)</f>
        <v>55170</v>
      </c>
      <c r="F2253" s="52">
        <f>IFERROR(_xll.qlIndexFixing(IndexON,D2253,TRUE,_xll.ohTrigger(RecalcTrigger,TriggerON)),NA())</f>
        <v>1.6272445369249766E-2</v>
      </c>
      <c r="H2253" s="49">
        <f>_xll.qlCalendarAdvance(Calendar,$H2252,B2253,"f",FALSE)</f>
        <v>55170</v>
      </c>
      <c r="I2253" s="49">
        <f>_xll.qlInterestRateIndexValueDate(Index1M,$H2253)</f>
        <v>55172</v>
      </c>
      <c r="J2253" s="52">
        <f>IFERROR(_xll.qlIndexFixing(Index1M,$H2253,TRUE,_xll.ohTrigger(RecalcTrigger,Trigger1M)),NA())</f>
        <v>1.6134861357728625E-2</v>
      </c>
      <c r="K2253" s="52">
        <f>IFERROR(_xll.qlIndexFixing(ONIndex1M,I2253,TRUE,_xll.ohTrigger(RecalcTrigger,Trigger1M)),NA())</f>
        <v>1.6128740044809575E-2</v>
      </c>
      <c r="L2253" s="52">
        <f>IFERROR(_xll.qlIndexFixing(Index3M,H2253,TRUE,_xll.ohTrigger(RecalcTrigger,Trigger3M)),NA())</f>
        <v>1.6412705361529056E-2</v>
      </c>
      <c r="M2253" s="52">
        <f>IFERROR(_xll.qlIndexFixing(ONIndex3M,I2253,TRUE,_xll.ohTrigger(RecalcTrigger,Trigger3M)),NA())</f>
        <v>1.6394255821774451E-2</v>
      </c>
      <c r="N2253" s="52">
        <f>IFERROR(_xll.qlIndexFixing(Index6M,$H2253,TRUE,_xll.ohTrigger(RecalcTrigger,Trigger6M)),NA())</f>
        <v>1.6266409902532426E-2</v>
      </c>
      <c r="O2253" s="52">
        <f>IFERROR(_xll.qlIndexFixing(ONIndex6M,I2253,TRUE,_xll.ohTrigger(RecalcTrigger,Trigger6M)),NA())</f>
        <v>1.6252524181030736E-2</v>
      </c>
      <c r="P2253" s="52">
        <f>IFERROR(_xll.qlIndexFixing(Index1Y,$H2253,TRUE,_xll.ohTrigger(RecalcTrigger,Trigger1Y)),NA())</f>
        <v>1.6826734763361932E-2</v>
      </c>
      <c r="Q2253" s="52">
        <f>IFERROR(_xll.qlIndexFixing(ONIndex1Y,I2253,TRUE,_xll.ohTrigger(RecalcTrigger,Trigger1Y)),NA())</f>
        <v>1.6729340691226113E-2</v>
      </c>
    </row>
    <row r="2254" spans="2:17" x14ac:dyDescent="0.2">
      <c r="B2254" s="46" t="s">
        <v>42</v>
      </c>
      <c r="D2254" s="49">
        <f>_xll.qlCalendarAdvance(Calendar,$D2253,B2254,"f",FALSE)</f>
        <v>55177</v>
      </c>
      <c r="E2254" s="49">
        <f>_xll.qlInterestRateIndexValueDate(IndexON,D2254)</f>
        <v>55177</v>
      </c>
      <c r="F2254" s="52">
        <f>IFERROR(_xll.qlIndexFixing(IndexON,D2254,TRUE,_xll.ohTrigger(RecalcTrigger,TriggerON)),NA())</f>
        <v>1.6269970501658904E-2</v>
      </c>
      <c r="H2254" s="49">
        <f>_xll.qlCalendarAdvance(Calendar,$H2253,B2254,"f",FALSE)</f>
        <v>55177</v>
      </c>
      <c r="I2254" s="49">
        <f>_xll.qlInterestRateIndexValueDate(Index1M,$H2254)</f>
        <v>55179</v>
      </c>
      <c r="J2254" s="52">
        <f>IFERROR(_xll.qlIndexFixing(Index1M,$H2254,TRUE,_xll.ohTrigger(RecalcTrigger,Trigger1M)),NA())</f>
        <v>1.6131742830060025E-2</v>
      </c>
      <c r="K2254" s="52">
        <f>IFERROR(_xll.qlIndexFixing(ONIndex1M,I2254,TRUE,_xll.ohTrigger(RecalcTrigger,Trigger1M)),NA())</f>
        <v>1.6125675330007638E-2</v>
      </c>
      <c r="L2254" s="52">
        <f>IFERROR(_xll.qlIndexFixing(Index3M,H2254,TRUE,_xll.ohTrigger(RecalcTrigger,Trigger3M)),NA())</f>
        <v>1.6410084958093485E-2</v>
      </c>
      <c r="M2254" s="52">
        <f>IFERROR(_xll.qlIndexFixing(ONIndex3M,I2254,TRUE,_xll.ohTrigger(RecalcTrigger,Trigger3M)),NA())</f>
        <v>1.6391800550668023E-2</v>
      </c>
      <c r="N2254" s="52">
        <f>IFERROR(_xll.qlIndexFixing(Index6M,$H2254,TRUE,_xll.ohTrigger(RecalcTrigger,Trigger6M)),NA())</f>
        <v>1.6262248361209167E-2</v>
      </c>
      <c r="O2254" s="52">
        <f>IFERROR(_xll.qlIndexFixing(ONIndex6M,I2254,TRUE,_xll.ohTrigger(RecalcTrigger,Trigger6M)),NA())</f>
        <v>1.6248127128708489E-2</v>
      </c>
      <c r="P2254" s="52">
        <f>IFERROR(_xll.qlIndexFixing(Index1Y,$H2254,TRUE,_xll.ohTrigger(RecalcTrigger,Trigger1Y)),NA())</f>
        <v>1.6824831448177566E-2</v>
      </c>
      <c r="Q2254" s="52">
        <f>IFERROR(_xll.qlIndexFixing(ONIndex1Y,I2254,TRUE,_xll.ohTrigger(RecalcTrigger,Trigger1Y)),NA())</f>
        <v>1.6727856751694858E-2</v>
      </c>
    </row>
    <row r="2255" spans="2:17" x14ac:dyDescent="0.2">
      <c r="B2255" s="46" t="s">
        <v>42</v>
      </c>
      <c r="D2255" s="49">
        <f>_xll.qlCalendarAdvance(Calendar,$D2254,B2255,"f",FALSE)</f>
        <v>55184</v>
      </c>
      <c r="E2255" s="49">
        <f>_xll.qlInterestRateIndexValueDate(IndexON,D2255)</f>
        <v>55184</v>
      </c>
      <c r="F2255" s="52">
        <f>IFERROR(_xll.qlIndexFixing(IndexON,D2255,TRUE,_xll.ohTrigger(RecalcTrigger,TriggerON)),NA())</f>
        <v>1.6267463982506669E-2</v>
      </c>
      <c r="H2255" s="49">
        <f>_xll.qlCalendarAdvance(Calendar,$H2254,B2255,"f",FALSE)</f>
        <v>55184</v>
      </c>
      <c r="I2255" s="49">
        <f>_xll.qlInterestRateIndexValueDate(Index1M,$H2255)</f>
        <v>55186</v>
      </c>
      <c r="J2255" s="52">
        <f>IFERROR(_xll.qlIndexFixing(Index1M,$H2255,TRUE,_xll.ohTrigger(RecalcTrigger,Trigger1M)),NA())</f>
        <v>1.6128058431195452E-2</v>
      </c>
      <c r="K2255" s="52">
        <f>IFERROR(_xll.qlIndexFixing(ONIndex1M,I2255,TRUE,_xll.ohTrigger(RecalcTrigger,Trigger1M)),NA())</f>
        <v>1.6122580536466202E-2</v>
      </c>
      <c r="L2255" s="52">
        <f>IFERROR(_xll.qlIndexFixing(Index3M,H2255,TRUE,_xll.ohTrigger(RecalcTrigger,Trigger3M)),NA())</f>
        <v>1.6407258338559962E-2</v>
      </c>
      <c r="M2255" s="52">
        <f>IFERROR(_xll.qlIndexFixing(ONIndex3M,I2255,TRUE,_xll.ohTrigger(RecalcTrigger,Trigger3M)),NA())</f>
        <v>1.638931873663374E-2</v>
      </c>
      <c r="N2255" s="52">
        <f>IFERROR(_xll.qlIndexFixing(Index6M,$H2255,TRUE,_xll.ohTrigger(RecalcTrigger,Trigger6M)),NA())</f>
        <v>1.6258109181007483E-2</v>
      </c>
      <c r="O2255" s="52">
        <f>IFERROR(_xll.qlIndexFixing(ONIndex6M,I2255,TRUE,_xll.ohTrigger(RecalcTrigger,Trigger6M)),NA())</f>
        <v>1.6243751489337654E-2</v>
      </c>
      <c r="P2255" s="52">
        <f>IFERROR(_xll.qlIndexFixing(Index1Y,$H2255,TRUE,_xll.ohTrigger(RecalcTrigger,Trigger1Y)),NA())</f>
        <v>1.6822912392882181E-2</v>
      </c>
      <c r="Q2255" s="52">
        <f>IFERROR(_xll.qlIndexFixing(ONIndex1Y,I2255,TRUE,_xll.ohTrigger(RecalcTrigger,Trigger1Y)),NA())</f>
        <v>1.6726358028789079E-2</v>
      </c>
    </row>
    <row r="2256" spans="2:17" x14ac:dyDescent="0.2">
      <c r="B2256" s="46" t="s">
        <v>42</v>
      </c>
      <c r="D2256" s="49">
        <f>_xll.qlCalendarAdvance(Calendar,$D2255,B2256,"f",FALSE)</f>
        <v>55191</v>
      </c>
      <c r="E2256" s="49">
        <f>_xll.qlInterestRateIndexValueDate(IndexON,D2256)</f>
        <v>55191</v>
      </c>
      <c r="F2256" s="52">
        <f>IFERROR(_xll.qlIndexFixing(IndexON,D2256,TRUE,_xll.ohTrigger(RecalcTrigger,TriggerON)),NA())</f>
        <v>1.6264925755997695E-2</v>
      </c>
      <c r="H2256" s="49">
        <f>_xll.qlCalendarAdvance(Calendar,$H2255,B2256,"f",FALSE)</f>
        <v>55191</v>
      </c>
      <c r="I2256" s="49">
        <f>_xll.qlInterestRateIndexValueDate(Index1M,$H2256)</f>
        <v>55193</v>
      </c>
      <c r="J2256" s="52">
        <f>IFERROR(_xll.qlIndexFixing(Index1M,$H2256,TRUE,_xll.ohTrigger(RecalcTrigger,Trigger1M)),NA())</f>
        <v>1.6124888672237284E-2</v>
      </c>
      <c r="K2256" s="52">
        <f>IFERROR(_xll.qlIndexFixing(ONIndex1M,I2256,TRUE,_xll.ohTrigger(RecalcTrigger,Trigger1M)),NA())</f>
        <v>1.6119455613106126E-2</v>
      </c>
      <c r="L2256" s="52">
        <f>IFERROR(_xll.qlIndexFixing(Index3M,H2256,TRUE,_xll.ohTrigger(RecalcTrigger,Trigger3M)),NA())</f>
        <v>1.6404586100896453E-2</v>
      </c>
      <c r="M2256" s="52">
        <f>IFERROR(_xll.qlIndexFixing(ONIndex3M,I2256,TRUE,_xll.ohTrigger(RecalcTrigger,Trigger3M)),NA())</f>
        <v>1.6386810332749135E-2</v>
      </c>
      <c r="N2256" s="52">
        <f>IFERROR(_xll.qlIndexFixing(Index6M,$H2256,TRUE,_xll.ohTrigger(RecalcTrigger,Trigger6M)),NA())</f>
        <v>1.6253992424107026E-2</v>
      </c>
      <c r="O2256" s="52">
        <f>IFERROR(_xll.qlIndexFixing(ONIndex6M,I2256,TRUE,_xll.ohTrigger(RecalcTrigger,Trigger6M)),NA())</f>
        <v>1.6239397324548932E-2</v>
      </c>
      <c r="P2256" s="52">
        <f>IFERROR(_xll.qlIndexFixing(Index1Y,$H2256,TRUE,_xll.ohTrigger(RecalcTrigger,Trigger1Y)),NA())</f>
        <v>1.6820977569681237E-2</v>
      </c>
      <c r="Q2256" s="52">
        <f>IFERROR(_xll.qlIndexFixing(ONIndex1Y,I2256,TRUE,_xll.ohTrigger(RecalcTrigger,Trigger1Y)),NA())</f>
        <v>1.6724844495410451E-2</v>
      </c>
    </row>
    <row r="2257" spans="2:17" x14ac:dyDescent="0.2">
      <c r="B2257" s="46" t="s">
        <v>42</v>
      </c>
      <c r="D2257" s="49">
        <f>_xll.qlCalendarAdvance(Calendar,$D2256,B2257,"f",FALSE)</f>
        <v>55198</v>
      </c>
      <c r="E2257" s="49">
        <f>_xll.qlInterestRateIndexValueDate(IndexON,D2257)</f>
        <v>55198</v>
      </c>
      <c r="F2257" s="52">
        <f>IFERROR(_xll.qlIndexFixing(IndexON,D2257,TRUE,_xll.ohTrigger(RecalcTrigger,TriggerON)),NA())</f>
        <v>1.6262355766816228E-2</v>
      </c>
      <c r="H2257" s="49">
        <f>_xll.qlCalendarAdvance(Calendar,$H2256,B2257,"f",FALSE)</f>
        <v>55198</v>
      </c>
      <c r="I2257" s="49">
        <f>_xll.qlInterestRateIndexValueDate(Index1M,$H2257)</f>
        <v>55200</v>
      </c>
      <c r="J2257" s="52">
        <f>IFERROR(_xll.qlIndexFixing(Index1M,$H2257,TRUE,_xll.ohTrigger(RecalcTrigger,Trigger1M)),NA())</f>
        <v>1.6121688626797224E-2</v>
      </c>
      <c r="K2257" s="52">
        <f>IFERROR(_xll.qlIndexFixing(ONIndex1M,I2257,TRUE,_xll.ohTrigger(RecalcTrigger,Trigger1M)),NA())</f>
        <v>1.6116300508768333E-2</v>
      </c>
      <c r="L2257" s="52">
        <f>IFERROR(_xll.qlIndexFixing(Index3M,H2257,TRUE,_xll.ohTrigger(RecalcTrigger,Trigger3M)),NA())</f>
        <v>1.6401886851686687E-2</v>
      </c>
      <c r="M2257" s="52">
        <f>IFERROR(_xll.qlIndexFixing(ONIndex3M,I2257,TRUE,_xll.ohTrigger(RecalcTrigger,Trigger3M)),NA())</f>
        <v>1.6384275292091743E-2</v>
      </c>
      <c r="N2257" s="52">
        <f>IFERROR(_xll.qlIndexFixing(Index6M,$H2257,TRUE,_xll.ohTrigger(RecalcTrigger,Trigger6M)),NA())</f>
        <v>1.6249898152691424E-2</v>
      </c>
      <c r="O2257" s="52">
        <f>IFERROR(_xll.qlIndexFixing(ONIndex6M,I2257,TRUE,_xll.ohTrigger(RecalcTrigger,Trigger6M)),NA())</f>
        <v>1.6235064696292767E-2</v>
      </c>
      <c r="P2257" s="52">
        <f>IFERROR(_xll.qlIndexFixing(Index1Y,$H2257,TRUE,_xll.ohTrigger(RecalcTrigger,Trigger1Y)),NA())</f>
        <v>1.6819026950780424E-2</v>
      </c>
      <c r="Q2257" s="52">
        <f>IFERROR(_xll.qlIndexFixing(ONIndex1Y,I2257,TRUE,_xll.ohTrigger(RecalcTrigger,Trigger1Y)),NA())</f>
        <v>1.6723316123981036E-2</v>
      </c>
    </row>
    <row r="2258" spans="2:17" x14ac:dyDescent="0.2">
      <c r="B2258" s="46" t="s">
        <v>42</v>
      </c>
      <c r="D2258" s="49">
        <f>_xll.qlCalendarAdvance(Calendar,$D2257,B2258,"f",FALSE)</f>
        <v>55205</v>
      </c>
      <c r="E2258" s="49">
        <f>_xll.qlInterestRateIndexValueDate(IndexON,D2258)</f>
        <v>55205</v>
      </c>
      <c r="F2258" s="52">
        <f>IFERROR(_xll.qlIndexFixing(IndexON,D2258,TRUE,_xll.ohTrigger(RecalcTrigger,TriggerON)),NA())</f>
        <v>1.6259753959726453E-2</v>
      </c>
      <c r="H2258" s="49">
        <f>_xll.qlCalendarAdvance(Calendar,$H2257,B2258,"f",FALSE)</f>
        <v>55205</v>
      </c>
      <c r="I2258" s="49">
        <f>_xll.qlInterestRateIndexValueDate(Index1M,$H2258)</f>
        <v>55207</v>
      </c>
      <c r="J2258" s="52">
        <f>IFERROR(_xll.qlIndexFixing(Index1M,$H2258,TRUE,_xll.ohTrigger(RecalcTrigger,Trigger1M)),NA())</f>
        <v>1.6118458243570593E-2</v>
      </c>
      <c r="K2258" s="52">
        <f>IFERROR(_xll.qlIndexFixing(ONIndex1M,I2258,TRUE,_xll.ohTrigger(RecalcTrigger,Trigger1M)),NA())</f>
        <v>1.6113115172053938E-2</v>
      </c>
      <c r="L2258" s="52">
        <f>IFERROR(_xll.qlIndexFixing(Index3M,H2258,TRUE,_xll.ohTrigger(RecalcTrigger,Trigger3M)),NA())</f>
        <v>1.6399160543807013E-2</v>
      </c>
      <c r="M2258" s="52">
        <f>IFERROR(_xll.qlIndexFixing(ONIndex3M,I2258,TRUE,_xll.ohTrigger(RecalcTrigger,Trigger3M)),NA())</f>
        <v>1.6381713567419354E-2</v>
      </c>
      <c r="N2258" s="52">
        <f>IFERROR(_xll.qlIndexFixing(Index6M,$H2258,TRUE,_xll.ohTrigger(RecalcTrigger,Trigger6M)),NA())</f>
        <v>1.6245826428942983E-2</v>
      </c>
      <c r="O2258" s="52">
        <f>IFERROR(_xll.qlIndexFixing(ONIndex6M,I2258,TRUE,_xll.ohTrigger(RecalcTrigger,Trigger6M)),NA())</f>
        <v>1.623075366619986E-2</v>
      </c>
      <c r="P2258" s="52">
        <f>IFERROR(_xll.qlIndexFixing(Index1Y,$H2258,TRUE,_xll.ohTrigger(RecalcTrigger,Trigger1Y)),NA())</f>
        <v>1.6817060508387174E-2</v>
      </c>
      <c r="Q2258" s="52">
        <f>IFERROR(_xll.qlIndexFixing(ONIndex1Y,I2258,TRUE,_xll.ohTrigger(RecalcTrigger,Trigger1Y)),NA())</f>
        <v>1.67217728871627E-2</v>
      </c>
    </row>
    <row r="2259" spans="2:17" x14ac:dyDescent="0.2">
      <c r="B2259" s="46" t="s">
        <v>42</v>
      </c>
      <c r="D2259" s="49">
        <f>_xll.qlCalendarAdvance(Calendar,$D2258,B2259,"f",FALSE)</f>
        <v>55212</v>
      </c>
      <c r="E2259" s="49">
        <f>_xll.qlInterestRateIndexValueDate(IndexON,D2259)</f>
        <v>55212</v>
      </c>
      <c r="F2259" s="52">
        <f>IFERROR(_xll.qlIndexFixing(IndexON,D2259,TRUE,_xll.ohTrigger(RecalcTrigger,TriggerON)),NA())</f>
        <v>1.625712027917281E-2</v>
      </c>
      <c r="H2259" s="49">
        <f>_xll.qlCalendarAdvance(Calendar,$H2258,B2259,"f",FALSE)</f>
        <v>55212</v>
      </c>
      <c r="I2259" s="49">
        <f>_xll.qlInterestRateIndexValueDate(Index1M,$H2259)</f>
        <v>55214</v>
      </c>
      <c r="J2259" s="52">
        <f>IFERROR(_xll.qlIndexFixing(Index1M,$H2259,TRUE,_xll.ohTrigger(RecalcTrigger,Trigger1M)),NA())</f>
        <v>1.6115820222320148E-2</v>
      </c>
      <c r="K2259" s="52">
        <f>IFERROR(_xll.qlIndexFixing(ONIndex1M,I2259,TRUE,_xll.ohTrigger(RecalcTrigger,Trigger1M)),NA())</f>
        <v>1.6109899551643991E-2</v>
      </c>
      <c r="L2259" s="52">
        <f>IFERROR(_xll.qlIndexFixing(Index3M,H2259,TRUE,_xll.ohTrigger(RecalcTrigger,Trigger3M)),NA())</f>
        <v>1.6396919672302439E-2</v>
      </c>
      <c r="M2259" s="52">
        <f>IFERROR(_xll.qlIndexFixing(ONIndex3M,I2259,TRUE,_xll.ohTrigger(RecalcTrigger,Trigger3M)),NA())</f>
        <v>1.63791251118095E-2</v>
      </c>
      <c r="N2259" s="52">
        <f>IFERROR(_xll.qlIndexFixing(Index6M,$H2259,TRUE,_xll.ohTrigger(RecalcTrigger,Trigger6M)),NA())</f>
        <v>1.6242198860077224E-2</v>
      </c>
      <c r="O2259" s="52">
        <f>IFERROR(_xll.qlIndexFixing(ONIndex6M,I2259,TRUE,_xll.ohTrigger(RecalcTrigger,Trigger6M)),NA())</f>
        <v>1.6226464296300591E-2</v>
      </c>
      <c r="P2259" s="52">
        <f>IFERROR(_xll.qlIndexFixing(Index1Y,$H2259,TRUE,_xll.ohTrigger(RecalcTrigger,Trigger1Y)),NA())</f>
        <v>1.6815793125969321E-2</v>
      </c>
      <c r="Q2259" s="52">
        <f>IFERROR(_xll.qlIndexFixing(ONIndex1Y,I2259,TRUE,_xll.ohTrigger(RecalcTrigger,Trigger1Y)),NA())</f>
        <v>1.6720214757377505E-2</v>
      </c>
    </row>
    <row r="2260" spans="2:17" x14ac:dyDescent="0.2">
      <c r="B2260" s="46" t="s">
        <v>42</v>
      </c>
      <c r="D2260" s="49">
        <f>_xll.qlCalendarAdvance(Calendar,$D2259,B2260,"f",FALSE)</f>
        <v>55219</v>
      </c>
      <c r="E2260" s="49">
        <f>_xll.qlInterestRateIndexValueDate(IndexON,D2260)</f>
        <v>55219</v>
      </c>
      <c r="F2260" s="52">
        <f>IFERROR(_xll.qlIndexFixing(IndexON,D2260,TRUE,_xll.ohTrigger(RecalcTrigger,TriggerON)),NA())</f>
        <v>1.6254454669519802E-2</v>
      </c>
      <c r="H2260" s="49">
        <f>_xll.qlCalendarAdvance(Calendar,$H2259,B2260,"f",FALSE)</f>
        <v>55219</v>
      </c>
      <c r="I2260" s="49">
        <f>_xll.qlInterestRateIndexValueDate(Index1M,$H2260)</f>
        <v>55221</v>
      </c>
      <c r="J2260" s="52">
        <f>IFERROR(_xll.qlIndexFixing(Index1M,$H2260,TRUE,_xll.ohTrigger(RecalcTrigger,Trigger1M)),NA())</f>
        <v>1.6112395587686845E-2</v>
      </c>
      <c r="K2260" s="52">
        <f>IFERROR(_xll.qlIndexFixing(ONIndex1M,I2260,TRUE,_xll.ohTrigger(RecalcTrigger,Trigger1M)),NA())</f>
        <v>1.6106653596459353E-2</v>
      </c>
      <c r="L2260" s="52">
        <f>IFERROR(_xll.qlIndexFixing(Index3M,H2260,TRUE,_xll.ohTrigger(RecalcTrigger,Trigger3M)),NA())</f>
        <v>1.6394132879391222E-2</v>
      </c>
      <c r="M2260" s="52">
        <f>IFERROR(_xll.qlIndexFixing(ONIndex3M,I2260,TRUE,_xll.ohTrigger(RecalcTrigger,Trigger3M)),NA())</f>
        <v>1.6376509878419654E-2</v>
      </c>
      <c r="N2260" s="52">
        <f>IFERROR(_xll.qlIndexFixing(Index6M,$H2260,TRUE,_xll.ohTrigger(RecalcTrigger,Trigger6M)),NA())</f>
        <v>1.6238179724940266E-2</v>
      </c>
      <c r="O2260" s="52">
        <f>IFERROR(_xll.qlIndexFixing(ONIndex6M,I2260,TRUE,_xll.ohTrigger(RecalcTrigger,Trigger6M)),NA())</f>
        <v>1.6222196648305598E-2</v>
      </c>
      <c r="P2260" s="52">
        <f>IFERROR(_xll.qlIndexFixing(Index1Y,$H2260,TRUE,_xll.ohTrigger(RecalcTrigger,Trigger1Y)),NA())</f>
        <v>1.6813791216746581E-2</v>
      </c>
      <c r="Q2260" s="52">
        <f>IFERROR(_xll.qlIndexFixing(ONIndex1Y,I2260,TRUE,_xll.ohTrigger(RecalcTrigger,Trigger1Y)),NA())</f>
        <v>1.671864170744719E-2</v>
      </c>
    </row>
    <row r="2261" spans="2:17" x14ac:dyDescent="0.2">
      <c r="B2261" s="46" t="s">
        <v>42</v>
      </c>
      <c r="D2261" s="49">
        <f>_xll.qlCalendarAdvance(Calendar,$D2260,B2261,"f",FALSE)</f>
        <v>55226</v>
      </c>
      <c r="E2261" s="49">
        <f>_xll.qlInterestRateIndexValueDate(IndexON,D2261)</f>
        <v>55226</v>
      </c>
      <c r="F2261" s="52">
        <f>IFERROR(_xll.qlIndexFixing(IndexON,D2261,TRUE,_xll.ohTrigger(RecalcTrigger,TriggerON)),NA())</f>
        <v>1.625175707561155E-2</v>
      </c>
      <c r="H2261" s="49">
        <f>_xll.qlCalendarAdvance(Calendar,$H2260,B2261,"f",FALSE)</f>
        <v>55226</v>
      </c>
      <c r="I2261" s="49">
        <f>_xll.qlInterestRateIndexValueDate(Index1M,$H2261)</f>
        <v>55228</v>
      </c>
      <c r="J2261" s="52">
        <f>IFERROR(_xll.qlIndexFixing(Index1M,$H2261,TRUE,_xll.ohTrigger(RecalcTrigger,Trigger1M)),NA())</f>
        <v>1.6109064555719088E-2</v>
      </c>
      <c r="K2261" s="52">
        <f>IFERROR(_xll.qlIndexFixing(ONIndex1M,I2261,TRUE,_xll.ohTrigger(RecalcTrigger,Trigger1M)),NA())</f>
        <v>1.6103377255181073E-2</v>
      </c>
      <c r="L2261" s="52">
        <f>IFERROR(_xll.qlIndexFixing(Index3M,H2261,TRUE,_xll.ohTrigger(RecalcTrigger,Trigger3M)),NA())</f>
        <v>1.6391318872700077E-2</v>
      </c>
      <c r="M2261" s="52">
        <f>IFERROR(_xll.qlIndexFixing(ONIndex3M,I2261,TRUE,_xll.ohTrigger(RecalcTrigger,Trigger3M)),NA())</f>
        <v>1.637386782008754E-2</v>
      </c>
      <c r="N2261" s="52">
        <f>IFERROR(_xll.qlIndexFixing(Index6M,$H2261,TRUE,_xll.ohTrigger(RecalcTrigger,Trigger6M)),NA())</f>
        <v>1.6234183351560516E-2</v>
      </c>
      <c r="O2261" s="52">
        <f>IFERROR(_xll.qlIndexFixing(ONIndex6M,I2261,TRUE,_xll.ohTrigger(RecalcTrigger,Trigger6M)),NA())</f>
        <v>1.6217950784085389E-2</v>
      </c>
      <c r="P2261" s="52">
        <f>IFERROR(_xll.qlIndexFixing(Index1Y,$H2261,TRUE,_xll.ohTrigger(RecalcTrigger,Trigger1Y)),NA())</f>
        <v>1.681177339252626E-2</v>
      </c>
      <c r="Q2261" s="52">
        <f>IFERROR(_xll.qlIndexFixing(ONIndex1Y,I2261,TRUE,_xll.ohTrigger(RecalcTrigger,Trigger1Y)),NA())</f>
        <v>1.671705370971388E-2</v>
      </c>
    </row>
    <row r="2262" spans="2:17" x14ac:dyDescent="0.2">
      <c r="B2262" s="46" t="s">
        <v>42</v>
      </c>
      <c r="D2262" s="49">
        <f>_xll.qlCalendarAdvance(Calendar,$D2261,B2262,"f",FALSE)</f>
        <v>55233</v>
      </c>
      <c r="E2262" s="49">
        <f>_xll.qlInterestRateIndexValueDate(IndexON,D2262)</f>
        <v>55233</v>
      </c>
      <c r="F2262" s="52">
        <f>IFERROR(_xll.qlIndexFixing(IndexON,D2262,TRUE,_xll.ohTrigger(RecalcTrigger,TriggerON)),NA())</f>
        <v>1.6249027442052366E-2</v>
      </c>
      <c r="H2262" s="49">
        <f>_xll.qlCalendarAdvance(Calendar,$H2261,B2262,"f",FALSE)</f>
        <v>55233</v>
      </c>
      <c r="I2262" s="49">
        <f>_xll.qlInterestRateIndexValueDate(Index1M,$H2262)</f>
        <v>55235</v>
      </c>
      <c r="J2262" s="52">
        <f>IFERROR(_xll.qlIndexFixing(Index1M,$H2262,TRUE,_xll.ohTrigger(RecalcTrigger,Trigger1M)),NA())</f>
        <v>1.6105702960784174E-2</v>
      </c>
      <c r="K2262" s="52">
        <f>IFERROR(_xll.qlIndexFixing(ONIndex1M,I2262,TRUE,_xll.ohTrigger(RecalcTrigger,Trigger1M)),NA())</f>
        <v>1.6100070476410266E-2</v>
      </c>
      <c r="L2262" s="52">
        <f>IFERROR(_xll.qlIndexFixing(Index3M,H2262,TRUE,_xll.ohTrigger(RecalcTrigger,Trigger3M)),NA())</f>
        <v>1.6388477605103226E-2</v>
      </c>
      <c r="M2262" s="52">
        <f>IFERROR(_xll.qlIndexFixing(ONIndex3M,I2262,TRUE,_xll.ohTrigger(RecalcTrigger,Trigger3M)),NA())</f>
        <v>1.6371198889890692E-2</v>
      </c>
      <c r="N2262" s="52">
        <f>IFERROR(_xll.qlIndexFixing(Index6M,$H2262,TRUE,_xll.ohTrigger(RecalcTrigger,Trigger6M)),NA())</f>
        <v>1.6230209802130809E-2</v>
      </c>
      <c r="O2262" s="52">
        <f>IFERROR(_xll.qlIndexFixing(ONIndex6M,I2262,TRUE,_xll.ohTrigger(RecalcTrigger,Trigger6M)),NA())</f>
        <v>1.6213726765270664E-2</v>
      </c>
      <c r="P2262" s="52">
        <f>IFERROR(_xll.qlIndexFixing(Index1Y,$H2262,TRUE,_xll.ohTrigger(RecalcTrigger,Trigger1Y)),NA())</f>
        <v>1.6809739625515806E-2</v>
      </c>
      <c r="Q2262" s="52">
        <f>IFERROR(_xll.qlIndexFixing(ONIndex1Y,I2262,TRUE,_xll.ohTrigger(RecalcTrigger,Trigger1Y)),NA())</f>
        <v>1.6715450736919379E-2</v>
      </c>
    </row>
    <row r="2263" spans="2:17" x14ac:dyDescent="0.2">
      <c r="B2263" s="46" t="s">
        <v>42</v>
      </c>
      <c r="D2263" s="49">
        <f>_xll.qlCalendarAdvance(Calendar,$D2262,B2263,"f",FALSE)</f>
        <v>55240</v>
      </c>
      <c r="E2263" s="49">
        <f>_xll.qlInterestRateIndexValueDate(IndexON,D2263)</f>
        <v>55240</v>
      </c>
      <c r="F2263" s="52">
        <f>IFERROR(_xll.qlIndexFixing(IndexON,D2263,TRUE,_xll.ohTrigger(RecalcTrigger,TriggerON)),NA())</f>
        <v>1.6246265713126817E-2</v>
      </c>
      <c r="H2263" s="49">
        <f>_xll.qlCalendarAdvance(Calendar,$H2262,B2263,"f",FALSE)</f>
        <v>55240</v>
      </c>
      <c r="I2263" s="49">
        <f>_xll.qlInterestRateIndexValueDate(Index1M,$H2263)</f>
        <v>55242</v>
      </c>
      <c r="J2263" s="52">
        <f>IFERROR(_xll.qlIndexFixing(Index1M,$H2263,TRUE,_xll.ohTrigger(RecalcTrigger,Trigger1M)),NA())</f>
        <v>1.6101965116896145E-2</v>
      </c>
      <c r="K2263" s="52">
        <f>IFERROR(_xll.qlIndexFixing(ONIndex1M,I2263,TRUE,_xll.ohTrigger(RecalcTrigger,Trigger1M)),NA())</f>
        <v>1.6095774096918092E-2</v>
      </c>
      <c r="L2263" s="52">
        <f>IFERROR(_xll.qlIndexFixing(Index3M,H2263,TRUE,_xll.ohTrigger(RecalcTrigger,Trigger3M)),NA())</f>
        <v>1.6385609029478363E-2</v>
      </c>
      <c r="M2263" s="52">
        <f>IFERROR(_xll.qlIndexFixing(ONIndex3M,I2263,TRUE,_xll.ohTrigger(RecalcTrigger,Trigger3M)),NA())</f>
        <v>1.6367727847717006E-2</v>
      </c>
      <c r="N2263" s="52">
        <f>IFERROR(_xll.qlIndexFixing(Index6M,$H2263,TRUE,_xll.ohTrigger(RecalcTrigger,Trigger6M)),NA())</f>
        <v>1.62259881413543E-2</v>
      </c>
      <c r="O2263" s="52">
        <f>IFERROR(_xll.qlIndexFixing(ONIndex6M,I2263,TRUE,_xll.ohTrigger(RecalcTrigger,Trigger6M)),NA())</f>
        <v>1.6208328083129331E-2</v>
      </c>
      <c r="P2263" s="52">
        <f>IFERROR(_xll.qlIndexFixing(Index1Y,$H2263,TRUE,_xll.ohTrigger(RecalcTrigger,Trigger1Y)),NA())</f>
        <v>1.6806989971342903E-2</v>
      </c>
      <c r="Q2263" s="52">
        <f>IFERROR(_xll.qlIndexFixing(ONIndex1Y,I2263,TRUE,_xll.ohTrigger(RecalcTrigger,Trigger1Y)),NA())</f>
        <v>1.6713367723557582E-2</v>
      </c>
    </row>
    <row r="2264" spans="2:17" x14ac:dyDescent="0.2">
      <c r="B2264" s="46" t="s">
        <v>42</v>
      </c>
      <c r="D2264" s="49">
        <f>_xll.qlCalendarAdvance(Calendar,$D2263,B2264,"f",FALSE)</f>
        <v>55247</v>
      </c>
      <c r="E2264" s="49">
        <f>_xll.qlInterestRateIndexValueDate(IndexON,D2264)</f>
        <v>55247</v>
      </c>
      <c r="F2264" s="52">
        <f>IFERROR(_xll.qlIndexFixing(IndexON,D2264,TRUE,_xll.ohTrigger(RecalcTrigger,TriggerON)),NA())</f>
        <v>1.6243471833679024E-2</v>
      </c>
      <c r="H2264" s="49">
        <f>_xll.qlCalendarAdvance(Calendar,$H2263,B2264,"f",FALSE)</f>
        <v>55247</v>
      </c>
      <c r="I2264" s="49">
        <f>_xll.qlInterestRateIndexValueDate(Index1M,$H2264)</f>
        <v>55249</v>
      </c>
      <c r="J2264" s="52">
        <f>IFERROR(_xll.qlIndexFixing(Index1M,$H2264,TRUE,_xll.ohTrigger(RecalcTrigger,Trigger1M)),NA())</f>
        <v>1.6098887876769552E-2</v>
      </c>
      <c r="K2264" s="52">
        <f>IFERROR(_xll.qlIndexFixing(ONIndex1M,I2264,TRUE,_xll.ohTrigger(RecalcTrigger,Trigger1M)),NA())</f>
        <v>1.6093365401754767E-2</v>
      </c>
      <c r="L2264" s="52">
        <f>IFERROR(_xll.qlIndexFixing(Index3M,H2264,TRUE,_xll.ohTrigger(RecalcTrigger,Trigger3M)),NA())</f>
        <v>1.6382552869715589E-2</v>
      </c>
      <c r="M2264" s="52">
        <f>IFERROR(_xll.qlIndexFixing(ONIndex3M,I2264,TRUE,_xll.ohTrigger(RecalcTrigger,Trigger3M)),NA())</f>
        <v>1.6365780226132998E-2</v>
      </c>
      <c r="N2264" s="52">
        <f>IFERROR(_xll.qlIndexFixing(Index6M,$H2264,TRUE,_xll.ohTrigger(RecalcTrigger,Trigger6M)),NA())</f>
        <v>1.6222055974522594E-2</v>
      </c>
      <c r="O2264" s="52">
        <f>IFERROR(_xll.qlIndexFixing(ONIndex6M,I2264,TRUE,_xll.ohTrigger(RecalcTrigger,Trigger6M)),NA())</f>
        <v>1.6205344511659447E-2</v>
      </c>
      <c r="P2264" s="52">
        <f>IFERROR(_xll.qlIndexFixing(Index1Y,$H2264,TRUE,_xll.ohTrigger(RecalcTrigger,Trigger1Y)),NA())</f>
        <v>1.6805624151962559E-2</v>
      </c>
      <c r="Q2264" s="52">
        <f>IFERROR(_xll.qlIndexFixing(ONIndex1Y,I2264,TRUE,_xll.ohTrigger(RecalcTrigger,Trigger1Y)),NA())</f>
        <v>1.6712199756314661E-2</v>
      </c>
    </row>
    <row r="2265" spans="2:17" x14ac:dyDescent="0.2">
      <c r="B2265" s="46" t="s">
        <v>42</v>
      </c>
      <c r="D2265" s="49">
        <f>_xll.qlCalendarAdvance(Calendar,$D2264,B2265,"f",FALSE)</f>
        <v>55254</v>
      </c>
      <c r="E2265" s="49">
        <f>_xll.qlInterestRateIndexValueDate(IndexON,D2265)</f>
        <v>55254</v>
      </c>
      <c r="F2265" s="52">
        <f>IFERROR(_xll.qlIndexFixing(IndexON,D2265,TRUE,_xll.ohTrigger(RecalcTrigger,TriggerON)),NA())</f>
        <v>1.6240645748233362E-2</v>
      </c>
      <c r="H2265" s="49">
        <f>_xll.qlCalendarAdvance(Calendar,$H2264,B2265,"f",FALSE)</f>
        <v>55254</v>
      </c>
      <c r="I2265" s="49">
        <f>_xll.qlInterestRateIndexValueDate(Index1M,$H2265)</f>
        <v>55256</v>
      </c>
      <c r="J2265" s="52">
        <f>IFERROR(_xll.qlIndexFixing(Index1M,$H2265,TRUE,_xll.ohTrigger(RecalcTrigger,Trigger1M)),NA())</f>
        <v>1.6095434285091914E-2</v>
      </c>
      <c r="K2265" s="52">
        <f>IFERROR(_xll.qlIndexFixing(ONIndex1M,I2265,TRUE,_xll.ohTrigger(RecalcTrigger,Trigger1M)),NA())</f>
        <v>1.6089967003312111E-2</v>
      </c>
      <c r="L2265" s="52">
        <f>IFERROR(_xll.qlIndexFixing(Index3M,H2265,TRUE,_xll.ohTrigger(RecalcTrigger,Trigger3M)),NA())</f>
        <v>1.6379631635521266E-2</v>
      </c>
      <c r="M2265" s="52">
        <f>IFERROR(_xll.qlIndexFixing(ONIndex3M,I2265,TRUE,_xll.ohTrigger(RecalcTrigger,Trigger3M)),NA())</f>
        <v>1.6363030398567346E-2</v>
      </c>
      <c r="N2265" s="52">
        <f>IFERROR(_xll.qlIndexFixing(Index6M,$H2265,TRUE,_xll.ohTrigger(RecalcTrigger,Trigger6M)),NA())</f>
        <v>1.6218146801673126E-2</v>
      </c>
      <c r="O2265" s="52">
        <f>IFERROR(_xll.qlIndexFixing(ONIndex6M,I2265,TRUE,_xll.ohTrigger(RecalcTrigger,Trigger6M)),NA())</f>
        <v>1.6201186400524037E-2</v>
      </c>
      <c r="P2265" s="52">
        <f>IFERROR(_xll.qlIndexFixing(Index1Y,$H2265,TRUE,_xll.ohTrigger(RecalcTrigger,Trigger1Y)),NA())</f>
        <v>1.6803542389840741E-2</v>
      </c>
      <c r="Q2265" s="52">
        <f>IFERROR(_xll.qlIndexFixing(ONIndex1Y,I2265,TRUE,_xll.ohTrigger(RecalcTrigger,Trigger1Y)),NA())</f>
        <v>1.6710551693748243E-2</v>
      </c>
    </row>
    <row r="2266" spans="2:17" x14ac:dyDescent="0.2">
      <c r="B2266" s="46" t="s">
        <v>42</v>
      </c>
      <c r="D2266" s="49">
        <f>_xll.qlCalendarAdvance(Calendar,$D2265,B2266,"f",FALSE)</f>
        <v>55261</v>
      </c>
      <c r="E2266" s="49">
        <f>_xll.qlInterestRateIndexValueDate(IndexON,D2266)</f>
        <v>55261</v>
      </c>
      <c r="F2266" s="52">
        <f>IFERROR(_xll.qlIndexFixing(IndexON,D2266,TRUE,_xll.ohTrigger(RecalcTrigger,TriggerON)),NA())</f>
        <v>1.6237787401234272E-2</v>
      </c>
      <c r="H2266" s="49">
        <f>_xll.qlCalendarAdvance(Calendar,$H2265,B2266,"f",FALSE)</f>
        <v>55261</v>
      </c>
      <c r="I2266" s="49">
        <f>_xll.qlInterestRateIndexValueDate(Index1M,$H2266)</f>
        <v>55263</v>
      </c>
      <c r="J2266" s="52">
        <f>IFERROR(_xll.qlIndexFixing(Index1M,$H2266,TRUE,_xll.ohTrigger(RecalcTrigger,Trigger1M)),NA())</f>
        <v>1.6091949925231275E-2</v>
      </c>
      <c r="K2266" s="52">
        <f>IFERROR(_xll.qlIndexFixing(ONIndex1M,I2266,TRUE,_xll.ohTrigger(RecalcTrigger,Trigger1M)),NA())</f>
        <v>1.6086537962340941E-2</v>
      </c>
      <c r="L2266" s="52">
        <f>IFERROR(_xll.qlIndexFixing(Index3M,H2266,TRUE,_xll.ohTrigger(RecalcTrigger,Trigger3M)),NA())</f>
        <v>1.6376682956512172E-2</v>
      </c>
      <c r="M2266" s="52">
        <f>IFERROR(_xll.qlIndexFixing(ONIndex3M,I2266,TRUE,_xll.ohTrigger(RecalcTrigger,Trigger3M)),NA())</f>
        <v>1.6360253510967482E-2</v>
      </c>
      <c r="N2266" s="52">
        <f>IFERROR(_xll.qlIndexFixing(Index6M,$H2266,TRUE,_xll.ohTrigger(RecalcTrigger,Trigger6M)),NA())</f>
        <v>1.6214260684995273E-2</v>
      </c>
      <c r="O2266" s="52">
        <f>IFERROR(_xll.qlIndexFixing(ONIndex6M,I2266,TRUE,_xll.ohTrigger(RecalcTrigger,Trigger6M)),NA())</f>
        <v>1.6197050382116274E-2</v>
      </c>
      <c r="P2266" s="52">
        <f>IFERROR(_xll.qlIndexFixing(Index1Y,$H2266,TRUE,_xll.ohTrigger(RecalcTrigger,Trigger1Y)),NA())</f>
        <v>1.6801673872775903E-2</v>
      </c>
      <c r="Q2266" s="52">
        <f>IFERROR(_xll.qlIndexFixing(ONIndex1Y,I2266,TRUE,_xll.ohTrigger(RecalcTrigger,Trigger1Y)),NA())</f>
        <v>1.6708888546288492E-2</v>
      </c>
    </row>
    <row r="2267" spans="2:17" x14ac:dyDescent="0.2">
      <c r="B2267" s="46" t="s">
        <v>42</v>
      </c>
      <c r="D2267" s="49">
        <f>_xll.qlCalendarAdvance(Calendar,$D2266,B2267,"f",FALSE)</f>
        <v>55268</v>
      </c>
      <c r="E2267" s="49">
        <f>_xll.qlInterestRateIndexValueDate(IndexON,D2267)</f>
        <v>55268</v>
      </c>
      <c r="F2267" s="52">
        <f>IFERROR(_xll.qlIndexFixing(IndexON,D2267,TRUE,_xll.ohTrigger(RecalcTrigger,TriggerON)),NA())</f>
        <v>1.6234896737366E-2</v>
      </c>
      <c r="H2267" s="49">
        <f>_xll.qlCalendarAdvance(Calendar,$H2266,B2267,"f",FALSE)</f>
        <v>55268</v>
      </c>
      <c r="I2267" s="49">
        <f>_xll.qlInterestRateIndexValueDate(Index1M,$H2267)</f>
        <v>55270</v>
      </c>
      <c r="J2267" s="52">
        <f>IFERROR(_xll.qlIndexFixing(Index1M,$H2267,TRUE,_xll.ohTrigger(RecalcTrigger,Trigger1M)),NA())</f>
        <v>1.6088434745881175E-2</v>
      </c>
      <c r="K2267" s="52">
        <f>IFERROR(_xll.qlIndexFixing(ONIndex1M,I2267,TRUE,_xll.ohTrigger(RecalcTrigger,Trigger1M)),NA())</f>
        <v>1.6082581471446034E-2</v>
      </c>
      <c r="L2267" s="52">
        <f>IFERROR(_xll.qlIndexFixing(Index3M,H2267,TRUE,_xll.ohTrigger(RecalcTrigger,Trigger3M)),NA())</f>
        <v>1.6373706785570829E-2</v>
      </c>
      <c r="M2267" s="52">
        <f>IFERROR(_xll.qlIndexFixing(ONIndex3M,I2267,TRUE,_xll.ohTrigger(RecalcTrigger,Trigger3M)),NA())</f>
        <v>1.6357046730686164E-2</v>
      </c>
      <c r="N2267" s="52">
        <f>IFERROR(_xll.qlIndexFixing(Index6M,$H2267,TRUE,_xll.ohTrigger(RecalcTrigger,Trigger6M)),NA())</f>
        <v>1.6210397686677105E-2</v>
      </c>
      <c r="O2267" s="52">
        <f>IFERROR(_xll.qlIndexFixing(ONIndex6M,I2267,TRUE,_xll.ohTrigger(RecalcTrigger,Trigger6M)),NA())</f>
        <v>1.6192350635764186E-2</v>
      </c>
      <c r="P2267" s="52">
        <f>IFERROR(_xll.qlIndexFixing(Index1Y,$H2267,TRUE,_xll.ohTrigger(RecalcTrigger,Trigger1Y)),NA())</f>
        <v>1.6799330675967648E-2</v>
      </c>
      <c r="Q2267" s="52">
        <f>IFERROR(_xll.qlIndexFixing(ONIndex1Y,I2267,TRUE,_xll.ohTrigger(RecalcTrigger,Trigger1Y)),NA())</f>
        <v>1.6706969300006591E-2</v>
      </c>
    </row>
    <row r="2268" spans="2:17" x14ac:dyDescent="0.2">
      <c r="B2268" s="46" t="s">
        <v>42</v>
      </c>
      <c r="D2268" s="49">
        <f>_xll.qlCalendarAdvance(Calendar,$D2267,B2268,"f",FALSE)</f>
        <v>55275</v>
      </c>
      <c r="E2268" s="49">
        <f>_xll.qlInterestRateIndexValueDate(IndexON,D2268)</f>
        <v>55275</v>
      </c>
      <c r="F2268" s="52">
        <f>IFERROR(_xll.qlIndexFixing(IndexON,D2268,TRUE,_xll.ohTrigger(RecalcTrigger,TriggerON)),NA())</f>
        <v>1.6231973701152924E-2</v>
      </c>
      <c r="H2268" s="49">
        <f>_xll.qlCalendarAdvance(Calendar,$H2267,B2268,"f",FALSE)</f>
        <v>55275</v>
      </c>
      <c r="I2268" s="49">
        <f>_xll.qlInterestRateIndexValueDate(Index1M,$H2268)</f>
        <v>55277</v>
      </c>
      <c r="J2268" s="52">
        <f>IFERROR(_xll.qlIndexFixing(Index1M,$H2268,TRUE,_xll.ohTrigger(RecalcTrigger,Trigger1M)),NA())</f>
        <v>1.6084888695745148E-2</v>
      </c>
      <c r="K2268" s="52">
        <f>IFERROR(_xll.qlIndexFixing(ONIndex1M,I2268,TRUE,_xll.ohTrigger(RecalcTrigger,Trigger1M)),NA())</f>
        <v>1.6079587748336621E-2</v>
      </c>
      <c r="L2268" s="52">
        <f>IFERROR(_xll.qlIndexFixing(Index3M,H2268,TRUE,_xll.ohTrigger(RecalcTrigger,Trigger3M)),NA())</f>
        <v>1.6370854881579293E-2</v>
      </c>
      <c r="M2268" s="52">
        <f>IFERROR(_xll.qlIndexFixing(ONIndex3M,I2268,TRUE,_xll.ohTrigger(RecalcTrigger,Trigger3M)),NA())</f>
        <v>1.6354618368934482E-2</v>
      </c>
      <c r="N2268" s="52">
        <f>IFERROR(_xll.qlIndexFixing(Index6M,$H2268,TRUE,_xll.ohTrigger(RecalcTrigger,Trigger6M)),NA())</f>
        <v>1.6206851291386673E-2</v>
      </c>
      <c r="O2268" s="52">
        <f>IFERROR(_xll.qlIndexFixing(ONIndex6M,I2268,TRUE,_xll.ohTrigger(RecalcTrigger,Trigger6M)),NA())</f>
        <v>1.6188844871125596E-2</v>
      </c>
      <c r="P2268" s="52">
        <f>IFERROR(_xll.qlIndexFixing(Index1Y,$H2268,TRUE,_xll.ohTrigger(RecalcTrigger,Trigger1Y)),NA())</f>
        <v>1.6797200668642782E-2</v>
      </c>
      <c r="Q2268" s="52">
        <f>IFERROR(_xll.qlIndexFixing(ONIndex1Y,I2268,TRUE,_xll.ohTrigger(RecalcTrigger,Trigger1Y)),NA())</f>
        <v>1.6705516887416394E-2</v>
      </c>
    </row>
    <row r="2269" spans="2:17" x14ac:dyDescent="0.2">
      <c r="B2269" s="46" t="s">
        <v>42</v>
      </c>
      <c r="D2269" s="49">
        <f>_xll.qlCalendarAdvance(Calendar,$D2268,B2269,"f",FALSE)</f>
        <v>55282</v>
      </c>
      <c r="E2269" s="49">
        <f>_xll.qlInterestRateIndexValueDate(IndexON,D2269)</f>
        <v>55282</v>
      </c>
      <c r="F2269" s="52">
        <f>IFERROR(_xll.qlIndexFixing(IndexON,D2269,TRUE,_xll.ohTrigger(RecalcTrigger,TriggerON)),NA())</f>
        <v>1.6229018237199355E-2</v>
      </c>
      <c r="H2269" s="49">
        <f>_xll.qlCalendarAdvance(Calendar,$H2268,B2269,"f",FALSE)</f>
        <v>55282</v>
      </c>
      <c r="I2269" s="49">
        <f>_xll.qlInterestRateIndexValueDate(Index1M,$H2269)</f>
        <v>55284</v>
      </c>
      <c r="J2269" s="52">
        <f>IFERROR(_xll.qlIndexFixing(Index1M,$H2269,TRUE,_xll.ohTrigger(RecalcTrigger,Trigger1M)),NA())</f>
        <v>1.6081311723519232E-2</v>
      </c>
      <c r="K2269" s="52">
        <f>IFERROR(_xll.qlIndexFixing(ONIndex1M,I2269,TRUE,_xll.ohTrigger(RecalcTrigger,Trigger1M)),NA())</f>
        <v>1.6076066472665573E-2</v>
      </c>
      <c r="L2269" s="52">
        <f>IFERROR(_xll.qlIndexFixing(Index3M,H2269,TRUE,_xll.ohTrigger(RecalcTrigger,Trigger3M)),NA())</f>
        <v>1.6367821468191858E-2</v>
      </c>
      <c r="M2269" s="52">
        <f>IFERROR(_xll.qlIndexFixing(ONIndex3M,I2269,TRUE,_xll.ohTrigger(RecalcTrigger,Trigger3M)),NA())</f>
        <v>1.6351760020096862E-2</v>
      </c>
      <c r="N2269" s="52">
        <f>IFERROR(_xll.qlIndexFixing(Index6M,$H2269,TRUE,_xll.ohTrigger(RecalcTrigger,Trigger6M)),NA())</f>
        <v>1.6203039251056393E-2</v>
      </c>
      <c r="O2269" s="52">
        <f>IFERROR(_xll.qlIndexFixing(ONIndex6M,I2269,TRUE,_xll.ohTrigger(RecalcTrigger,Trigger6M)),NA())</f>
        <v>1.6184775502043891E-2</v>
      </c>
      <c r="P2269" s="52">
        <f>IFERROR(_xll.qlIndexFixing(Index1Y,$H2269,TRUE,_xll.ohTrigger(RecalcTrigger,Trigger1Y)),NA())</f>
        <v>1.6795054524012507E-2</v>
      </c>
      <c r="Q2269" s="52">
        <f>IFERROR(_xll.qlIndexFixing(ONIndex1Y,I2269,TRUE,_xll.ohTrigger(RecalcTrigger,Trigger1Y)),NA())</f>
        <v>1.6703808321167912E-2</v>
      </c>
    </row>
    <row r="2270" spans="2:17" x14ac:dyDescent="0.2">
      <c r="B2270" s="46" t="s">
        <v>42</v>
      </c>
      <c r="D2270" s="49">
        <f>_xll.qlCalendarAdvance(Calendar,$D2269,B2270,"f",FALSE)</f>
        <v>55289</v>
      </c>
      <c r="E2270" s="49">
        <f>_xll.qlInterestRateIndexValueDate(IndexON,D2270)</f>
        <v>55289</v>
      </c>
      <c r="F2270" s="52">
        <f>IFERROR(_xll.qlIndexFixing(IndexON,D2270,TRUE,_xll.ohTrigger(RecalcTrigger,TriggerON)),NA())</f>
        <v>1.6226030290109605E-2</v>
      </c>
      <c r="H2270" s="49">
        <f>_xll.qlCalendarAdvance(Calendar,$H2269,B2270,"f",FALSE)</f>
        <v>55289</v>
      </c>
      <c r="I2270" s="49">
        <f>_xll.qlInterestRateIndexValueDate(Index1M,$H2270)</f>
        <v>55291</v>
      </c>
      <c r="J2270" s="52">
        <f>IFERROR(_xll.qlIndexFixing(Index1M,$H2270,TRUE,_xll.ohTrigger(RecalcTrigger,Trigger1M)),NA())</f>
        <v>1.6077703777901964E-2</v>
      </c>
      <c r="K2270" s="52">
        <f>IFERROR(_xll.qlIndexFixing(ONIndex1M,I2270,TRUE,_xll.ohTrigger(RecalcTrigger,Trigger1M)),NA())</f>
        <v>1.6072514349430023E-2</v>
      </c>
      <c r="L2270" s="52">
        <f>IFERROR(_xll.qlIndexFixing(Index3M,H2270,TRUE,_xll.ohTrigger(RecalcTrigger,Trigger3M)),NA())</f>
        <v>1.6364760416921139E-2</v>
      </c>
      <c r="M2270" s="52">
        <f>IFERROR(_xll.qlIndexFixing(ONIndex3M,I2270,TRUE,_xll.ohTrigger(RecalcTrigger,Trigger3M)),NA())</f>
        <v>1.6348874423535165E-2</v>
      </c>
      <c r="N2270" s="52">
        <f>IFERROR(_xll.qlIndexFixing(Index6M,$H2270,TRUE,_xll.ohTrigger(RecalcTrigger,Trigger6M)),NA())</f>
        <v>1.6199250532235566E-2</v>
      </c>
      <c r="O2270" s="52">
        <f>IFERROR(_xll.qlIndexFixing(ONIndex6M,I2270,TRUE,_xll.ohTrigger(RecalcTrigger,Trigger6M)),NA())</f>
        <v>1.6180728473171868E-2</v>
      </c>
      <c r="P2270" s="52">
        <f>IFERROR(_xll.qlIndexFixing(Index1Y,$H2270,TRUE,_xll.ohTrigger(RecalcTrigger,Trigger1Y)),NA())</f>
        <v>1.6792892214292754E-2</v>
      </c>
      <c r="Q2270" s="52">
        <f>IFERROR(_xll.qlIndexFixing(ONIndex1Y,I2270,TRUE,_xll.ohTrigger(RecalcTrigger,Trigger1Y)),NA())</f>
        <v>1.6702084560273889E-2</v>
      </c>
    </row>
    <row r="2271" spans="2:17" x14ac:dyDescent="0.2">
      <c r="B2271" s="46" t="s">
        <v>42</v>
      </c>
      <c r="D2271" s="49">
        <f>_xll.qlCalendarAdvance(Calendar,$D2270,B2271,"f",FALSE)</f>
        <v>55296</v>
      </c>
      <c r="E2271" s="49">
        <f>_xll.qlInterestRateIndexValueDate(IndexON,D2271)</f>
        <v>55296</v>
      </c>
      <c r="F2271" s="52">
        <f>IFERROR(_xll.qlIndexFixing(IndexON,D2271,TRUE,_xll.ohTrigger(RecalcTrigger,TriggerON)),NA())</f>
        <v>1.6223009804408051E-2</v>
      </c>
      <c r="H2271" s="49">
        <f>_xll.qlCalendarAdvance(Calendar,$H2270,B2271,"f",FALSE)</f>
        <v>55296</v>
      </c>
      <c r="I2271" s="49">
        <f>_xll.qlInterestRateIndexValueDate(Index1M,$H2271)</f>
        <v>55298</v>
      </c>
      <c r="J2271" s="52">
        <f>IFERROR(_xll.qlIndexFixing(Index1M,$H2271,TRUE,_xll.ohTrigger(RecalcTrigger,Trigger1M)),NA())</f>
        <v>1.6074064807594379E-2</v>
      </c>
      <c r="K2271" s="52">
        <f>IFERROR(_xll.qlIndexFixing(ONIndex1M,I2271,TRUE,_xll.ohTrigger(RecalcTrigger,Trigger1M)),NA())</f>
        <v>1.6068931327630764E-2</v>
      </c>
      <c r="L2271" s="52">
        <f>IFERROR(_xll.qlIndexFixing(Index3M,H2271,TRUE,_xll.ohTrigger(RecalcTrigger,Trigger3M)),NA())</f>
        <v>1.6361671680646565E-2</v>
      </c>
      <c r="M2271" s="52">
        <f>IFERROR(_xll.qlIndexFixing(ONIndex3M,I2271,TRUE,_xll.ohTrigger(RecalcTrigger,Trigger3M)),NA())</f>
        <v>1.6345961532246989E-2</v>
      </c>
      <c r="N2271" s="52">
        <f>IFERROR(_xll.qlIndexFixing(Index6M,$H2271,TRUE,_xll.ohTrigger(RecalcTrigger,Trigger6M)),NA())</f>
        <v>1.6195485197123046E-2</v>
      </c>
      <c r="O2271" s="52">
        <f>IFERROR(_xll.qlIndexFixing(ONIndex6M,I2271,TRUE,_xll.ohTrigger(RecalcTrigger,Trigger6M)),NA())</f>
        <v>1.6176703846220164E-2</v>
      </c>
      <c r="P2271" s="52">
        <f>IFERROR(_xll.qlIndexFixing(Index1Y,$H2271,TRUE,_xll.ohTrigger(RecalcTrigger,Trigger1Y)),NA())</f>
        <v>1.679071371170052E-2</v>
      </c>
      <c r="Q2271" s="52">
        <f>IFERROR(_xll.qlIndexFixing(ONIndex1Y,I2271,TRUE,_xll.ohTrigger(RecalcTrigger,Trigger1Y)),NA())</f>
        <v>1.6700345577715936E-2</v>
      </c>
    </row>
    <row r="2272" spans="2:17" x14ac:dyDescent="0.2">
      <c r="B2272" s="46" t="s">
        <v>42</v>
      </c>
      <c r="D2272" s="49">
        <f>_xll.qlCalendarAdvance(Calendar,$D2271,B2272,"f",FALSE)</f>
        <v>55303</v>
      </c>
      <c r="E2272" s="49">
        <f>_xll.qlInterestRateIndexValueDate(IndexON,D2272)</f>
        <v>55303</v>
      </c>
      <c r="F2272" s="52">
        <f>IFERROR(_xll.qlIndexFixing(IndexON,D2272,TRUE,_xll.ohTrigger(RecalcTrigger,TriggerON)),NA())</f>
        <v>1.6219956724619067E-2</v>
      </c>
      <c r="H2272" s="49">
        <f>_xll.qlCalendarAdvance(Calendar,$H2271,B2272,"f",FALSE)</f>
        <v>55303</v>
      </c>
      <c r="I2272" s="49">
        <f>_xll.qlInterestRateIndexValueDate(Index1M,$H2272)</f>
        <v>55305</v>
      </c>
      <c r="J2272" s="52">
        <f>IFERROR(_xll.qlIndexFixing(Index1M,$H2272,TRUE,_xll.ohTrigger(RecalcTrigger,Trigger1M)),NA())</f>
        <v>1.6070394761292517E-2</v>
      </c>
      <c r="K2272" s="52">
        <f>IFERROR(_xll.qlIndexFixing(ONIndex1M,I2272,TRUE,_xll.ohTrigger(RecalcTrigger,Trigger1M)),NA())</f>
        <v>1.6065317355709041E-2</v>
      </c>
      <c r="L2272" s="52">
        <f>IFERROR(_xll.qlIndexFixing(Index3M,H2272,TRUE,_xll.ohTrigger(RecalcTrigger,Trigger3M)),NA())</f>
        <v>1.6358555212250176E-2</v>
      </c>
      <c r="M2272" s="52">
        <f>IFERROR(_xll.qlIndexFixing(ONIndex3M,I2272,TRUE,_xll.ohTrigger(RecalcTrigger,Trigger3M)),NA())</f>
        <v>1.6343021299229932E-2</v>
      </c>
      <c r="N2272" s="52">
        <f>IFERROR(_xll.qlIndexFixing(Index6M,$H2272,TRUE,_xll.ohTrigger(RecalcTrigger,Trigger6M)),NA())</f>
        <v>1.6191431647130362E-2</v>
      </c>
      <c r="O2272" s="52">
        <f>IFERROR(_xll.qlIndexFixing(ONIndex6M,I2272,TRUE,_xll.ohTrigger(RecalcTrigger,Trigger6M)),NA())</f>
        <v>1.6172701682819479E-2</v>
      </c>
      <c r="P2272" s="52">
        <f>IFERROR(_xll.qlIndexFixing(Index1Y,$H2272,TRUE,_xll.ohTrigger(RecalcTrigger,Trigger1Y)),NA())</f>
        <v>1.6788518988454335E-2</v>
      </c>
      <c r="Q2272" s="52">
        <f>IFERROR(_xll.qlIndexFixing(ONIndex1Y,I2272,TRUE,_xll.ohTrigger(RecalcTrigger,Trigger1Y)),NA())</f>
        <v>1.6698591345676306E-2</v>
      </c>
    </row>
    <row r="2273" spans="2:17" x14ac:dyDescent="0.2">
      <c r="B2273" s="46" t="s">
        <v>42</v>
      </c>
      <c r="D2273" s="49">
        <f>_xll.qlCalendarAdvance(Calendar,$D2272,B2273,"f",FALSE)</f>
        <v>55310</v>
      </c>
      <c r="E2273" s="49">
        <f>_xll.qlInterestRateIndexValueDate(IndexON,D2273)</f>
        <v>55310</v>
      </c>
      <c r="F2273" s="52">
        <f>IFERROR(_xll.qlIndexFixing(IndexON,D2273,TRUE,_xll.ohTrigger(RecalcTrigger,TriggerON)),NA())</f>
        <v>1.6216870995426902E-2</v>
      </c>
      <c r="H2273" s="49">
        <f>_xll.qlCalendarAdvance(Calendar,$H2272,B2273,"f",FALSE)</f>
        <v>55310</v>
      </c>
      <c r="I2273" s="49">
        <f>_xll.qlInterestRateIndexValueDate(Index1M,$H2273)</f>
        <v>55312</v>
      </c>
      <c r="J2273" s="52">
        <f>IFERROR(_xll.qlIndexFixing(Index1M,$H2273,TRUE,_xll.ohTrigger(RecalcTrigger,Trigger1M)),NA())</f>
        <v>1.6066693587707404E-2</v>
      </c>
      <c r="K2273" s="52">
        <f>IFERROR(_xll.qlIndexFixing(ONIndex1M,I2273,TRUE,_xll.ohTrigger(RecalcTrigger,Trigger1M)),NA())</f>
        <v>1.6061672382665648E-2</v>
      </c>
      <c r="L2273" s="52">
        <f>IFERROR(_xll.qlIndexFixing(Index3M,H2273,TRUE,_xll.ohTrigger(RecalcTrigger,Trigger3M)),NA())</f>
        <v>1.6355410964614875E-2</v>
      </c>
      <c r="M2273" s="52">
        <f>IFERROR(_xll.qlIndexFixing(ONIndex3M,I2273,TRUE,_xll.ohTrigger(RecalcTrigger,Trigger3M)),NA())</f>
        <v>1.6340053677401656E-2</v>
      </c>
      <c r="N2273" s="52">
        <f>IFERROR(_xll.qlIndexFixing(Index6M,$H2273,TRUE,_xll.ohTrigger(RecalcTrigger,Trigger6M)),NA())</f>
        <v>1.6187708664961688E-2</v>
      </c>
      <c r="O2273" s="52">
        <f>IFERROR(_xll.qlIndexFixing(ONIndex6M,I2273,TRUE,_xll.ohTrigger(RecalcTrigger,Trigger6M)),NA())</f>
        <v>1.6168722045000194E-2</v>
      </c>
      <c r="P2273" s="52">
        <f>IFERROR(_xll.qlIndexFixing(Index1Y,$H2273,TRUE,_xll.ohTrigger(RecalcTrigger,Trigger1Y)),NA())</f>
        <v>1.6786308016772944E-2</v>
      </c>
      <c r="Q2273" s="52">
        <f>IFERROR(_xll.qlIndexFixing(ONIndex1Y,I2273,TRUE,_xll.ohTrigger(RecalcTrigger,Trigger1Y)),NA())</f>
        <v>1.6696821837056675E-2</v>
      </c>
    </row>
    <row r="2274" spans="2:17" x14ac:dyDescent="0.2">
      <c r="B2274" s="46" t="s">
        <v>42</v>
      </c>
      <c r="D2274" s="49">
        <f>_xll.qlCalendarAdvance(Calendar,$D2273,B2274,"f",FALSE)</f>
        <v>55317</v>
      </c>
      <c r="E2274" s="49">
        <f>_xll.qlInterestRateIndexValueDate(IndexON,D2274)</f>
        <v>55317</v>
      </c>
      <c r="F2274" s="52">
        <f>IFERROR(_xll.qlIndexFixing(IndexON,D2274,TRUE,_xll.ohTrigger(RecalcTrigger,TriggerON)),NA())</f>
        <v>1.6213752561275996E-2</v>
      </c>
      <c r="H2274" s="49">
        <f>_xll.qlCalendarAdvance(Calendar,$H2273,B2274,"f",FALSE)</f>
        <v>55317</v>
      </c>
      <c r="I2274" s="49">
        <f>_xll.qlInterestRateIndexValueDate(Index1M,$H2274)</f>
        <v>55319</v>
      </c>
      <c r="J2274" s="52">
        <f>IFERROR(_xll.qlIndexFixing(Index1M,$H2274,TRUE,_xll.ohTrigger(RecalcTrigger,Trigger1M)),NA())</f>
        <v>1.6062961235527584E-2</v>
      </c>
      <c r="K2274" s="52">
        <f>IFERROR(_xll.qlIndexFixing(ONIndex1M,I2274,TRUE,_xll.ohTrigger(RecalcTrigger,Trigger1M)),NA())</f>
        <v>1.60579963571017E-2</v>
      </c>
      <c r="L2274" s="52">
        <f>IFERROR(_xll.qlIndexFixing(Index3M,H2274,TRUE,_xll.ohTrigger(RecalcTrigger,Trigger3M)),NA())</f>
        <v>1.6352238890622706E-2</v>
      </c>
      <c r="M2274" s="52">
        <f>IFERROR(_xll.qlIndexFixing(ONIndex3M,I2274,TRUE,_xll.ohTrigger(RecalcTrigger,Trigger3M)),NA())</f>
        <v>1.6337058619999567E-2</v>
      </c>
      <c r="N2274" s="52">
        <f>IFERROR(_xll.qlIndexFixing(Index6M,$H2274,TRUE,_xll.ohTrigger(RecalcTrigger,Trigger6M)),NA())</f>
        <v>1.6184009236484911E-2</v>
      </c>
      <c r="O2274" s="52">
        <f>IFERROR(_xll.qlIndexFixing(ONIndex6M,I2274,TRUE,_xll.ohTrigger(RecalcTrigger,Trigger6M)),NA())</f>
        <v>1.6164764994552883E-2</v>
      </c>
      <c r="P2274" s="52">
        <f>IFERROR(_xll.qlIndexFixing(Index1Y,$H2274,TRUE,_xll.ohTrigger(RecalcTrigger,Trigger1Y)),NA())</f>
        <v>1.678408076887683E-2</v>
      </c>
      <c r="Q2274" s="52">
        <f>IFERROR(_xll.qlIndexFixing(ONIndex1Y,I2274,TRUE,_xll.ohTrigger(RecalcTrigger,Trigger1Y)),NA())</f>
        <v>1.6695037024279102E-2</v>
      </c>
    </row>
    <row r="2275" spans="2:17" x14ac:dyDescent="0.2">
      <c r="B2275" s="46" t="s">
        <v>42</v>
      </c>
      <c r="D2275" s="49">
        <f>_xll.qlCalendarAdvance(Calendar,$D2274,B2275,"f",FALSE)</f>
        <v>55324</v>
      </c>
      <c r="E2275" s="49">
        <f>_xll.qlInterestRateIndexValueDate(IndexON,D2275)</f>
        <v>55324</v>
      </c>
      <c r="F2275" s="52">
        <f>IFERROR(_xll.qlIndexFixing(IndexON,D2275,TRUE,_xll.ohTrigger(RecalcTrigger,TriggerON)),NA())</f>
        <v>1.6210601366850597E-2</v>
      </c>
      <c r="H2275" s="49">
        <f>_xll.qlCalendarAdvance(Calendar,$H2274,B2275,"f",FALSE)</f>
        <v>55324</v>
      </c>
      <c r="I2275" s="49">
        <f>_xll.qlInterestRateIndexValueDate(Index1M,$H2275)</f>
        <v>55326</v>
      </c>
      <c r="J2275" s="52">
        <f>IFERROR(_xll.qlIndexFixing(Index1M,$H2275,TRUE,_xll.ohTrigger(RecalcTrigger,Trigger1M)),NA())</f>
        <v>1.6059197653451596E-2</v>
      </c>
      <c r="K2275" s="52">
        <f>IFERROR(_xll.qlIndexFixing(ONIndex1M,I2275,TRUE,_xll.ohTrigger(RecalcTrigger,Trigger1M)),NA())</f>
        <v>1.6054289227858121E-2</v>
      </c>
      <c r="L2275" s="52">
        <f>IFERROR(_xll.qlIndexFixing(Index3M,H2275,TRUE,_xll.ohTrigger(RecalcTrigger,Trigger3M)),NA())</f>
        <v>1.6349038943159176E-2</v>
      </c>
      <c r="M2275" s="52">
        <f>IFERROR(_xll.qlIndexFixing(ONIndex3M,I2275,TRUE,_xll.ohTrigger(RecalcTrigger,Trigger3M)),NA())</f>
        <v>1.6334036079701519E-2</v>
      </c>
      <c r="N2275" s="52">
        <f>IFERROR(_xll.qlIndexFixing(Index6M,$H2275,TRUE,_xll.ohTrigger(RecalcTrigger,Trigger6M)),NA())</f>
        <v>1.6180333423893769E-2</v>
      </c>
      <c r="O2275" s="52">
        <f>IFERROR(_xll.qlIndexFixing(ONIndex6M,I2275,TRUE,_xll.ohTrigger(RecalcTrigger,Trigger6M)),NA())</f>
        <v>1.6160830593427988E-2</v>
      </c>
      <c r="P2275" s="52">
        <f>IFERROR(_xll.qlIndexFixing(Index1Y,$H2275,TRUE,_xll.ohTrigger(RecalcTrigger,Trigger1Y)),NA())</f>
        <v>1.6781837216987561E-2</v>
      </c>
      <c r="Q2275" s="52">
        <f>IFERROR(_xll.qlIndexFixing(ONIndex1Y,I2275,TRUE,_xll.ohTrigger(RecalcTrigger,Trigger1Y)),NA())</f>
        <v>1.6693236880005458E-2</v>
      </c>
    </row>
    <row r="2276" spans="2:17" x14ac:dyDescent="0.2">
      <c r="B2276" s="46" t="s">
        <v>42</v>
      </c>
      <c r="D2276" s="49">
        <f>_xll.qlCalendarAdvance(Calendar,$D2275,B2276,"f",FALSE)</f>
        <v>55331</v>
      </c>
      <c r="E2276" s="49">
        <f>_xll.qlInterestRateIndexValueDate(IndexON,D2276)</f>
        <v>55331</v>
      </c>
      <c r="F2276" s="52">
        <f>IFERROR(_xll.qlIndexFixing(IndexON,D2276,TRUE,_xll.ohTrigger(RecalcTrigger,TriggerON)),NA())</f>
        <v>1.6207417356834952E-2</v>
      </c>
      <c r="H2276" s="49">
        <f>_xll.qlCalendarAdvance(Calendar,$H2275,B2276,"f",FALSE)</f>
        <v>55331</v>
      </c>
      <c r="I2276" s="49">
        <f>_xll.qlInterestRateIndexValueDate(Index1M,$H2276)</f>
        <v>55333</v>
      </c>
      <c r="J2276" s="52">
        <f>IFERROR(_xll.qlIndexFixing(Index1M,$H2276,TRUE,_xll.ohTrigger(RecalcTrigger,Trigger1M)),NA())</f>
        <v>1.6055402790192963E-2</v>
      </c>
      <c r="K2276" s="52">
        <f>IFERROR(_xll.qlIndexFixing(ONIndex1M,I2276,TRUE,_xll.ohTrigger(RecalcTrigger,Trigger1M)),NA())</f>
        <v>1.6050550943536024E-2</v>
      </c>
      <c r="L2276" s="52">
        <f>IFERROR(_xll.qlIndexFixing(Index3M,H2276,TRUE,_xll.ohTrigger(RecalcTrigger,Trigger3M)),NA())</f>
        <v>1.63458110751072E-2</v>
      </c>
      <c r="M2276" s="52">
        <f>IFERROR(_xll.qlIndexFixing(ONIndex3M,I2276,TRUE,_xll.ohTrigger(RecalcTrigger,Trigger3M)),NA())</f>
        <v>1.6330986009904791E-2</v>
      </c>
      <c r="N2276" s="52">
        <f>IFERROR(_xll.qlIndexFixing(Index6M,$H2276,TRUE,_xll.ohTrigger(RecalcTrigger,Trigger6M)),NA())</f>
        <v>1.6176681289378523E-2</v>
      </c>
      <c r="O2276" s="52">
        <f>IFERROR(_xll.qlIndexFixing(ONIndex6M,I2276,TRUE,_xll.ohTrigger(RecalcTrigger,Trigger6M)),NA())</f>
        <v>1.6156918903016404E-2</v>
      </c>
      <c r="P2276" s="52">
        <f>IFERROR(_xll.qlIndexFixing(Index1Y,$H2276,TRUE,_xll.ohTrigger(RecalcTrigger,Trigger1Y)),NA())</f>
        <v>1.6778927049902234E-2</v>
      </c>
      <c r="Q2276" s="52">
        <f>IFERROR(_xll.qlIndexFixing(ONIndex1Y,I2276,TRUE,_xll.ohTrigger(RecalcTrigger,Trigger1Y)),NA())</f>
        <v>1.6691421376737736E-2</v>
      </c>
    </row>
    <row r="2277" spans="2:17" x14ac:dyDescent="0.2">
      <c r="B2277" s="46" t="s">
        <v>42</v>
      </c>
      <c r="D2277" s="49">
        <f>_xll.qlCalendarAdvance(Calendar,$D2276,B2277,"f",FALSE)</f>
        <v>55338</v>
      </c>
      <c r="E2277" s="49">
        <f>_xll.qlInterestRateIndexValueDate(IndexON,D2277)</f>
        <v>55338</v>
      </c>
      <c r="F2277" s="52">
        <f>IFERROR(_xll.qlIndexFixing(IndexON,D2277,TRUE,_xll.ohTrigger(RecalcTrigger,TriggerON)),NA())</f>
        <v>1.620420047551363E-2</v>
      </c>
      <c r="H2277" s="49">
        <f>_xll.qlCalendarAdvance(Calendar,$H2276,B2277,"f",FALSE)</f>
        <v>55338</v>
      </c>
      <c r="I2277" s="49">
        <f>_xll.qlInterestRateIndexValueDate(Index1M,$H2277)</f>
        <v>55340</v>
      </c>
      <c r="J2277" s="52">
        <f>IFERROR(_xll.qlIndexFixing(Index1M,$H2277,TRUE,_xll.ohTrigger(RecalcTrigger,Trigger1M)),NA())</f>
        <v>1.6051576594445227E-2</v>
      </c>
      <c r="K2277" s="52">
        <f>IFERROR(_xll.qlIndexFixing(ONIndex1M,I2277,TRUE,_xll.ohTrigger(RecalcTrigger,Trigger1M)),NA())</f>
        <v>1.6046781452816461E-2</v>
      </c>
      <c r="L2277" s="52">
        <f>IFERROR(_xll.qlIndexFixing(Index3M,H2277,TRUE,_xll.ohTrigger(RecalcTrigger,Trigger3M)),NA())</f>
        <v>1.6342555239353154E-2</v>
      </c>
      <c r="M2277" s="52">
        <f>IFERROR(_xll.qlIndexFixing(ONIndex3M,I2277,TRUE,_xll.ohTrigger(RecalcTrigger,Trigger3M)),NA())</f>
        <v>1.6327908363367172E-2</v>
      </c>
      <c r="N2277" s="52">
        <f>IFERROR(_xll.qlIndexFixing(Index6M,$H2277,TRUE,_xll.ohTrigger(RecalcTrigger,Trigger6M)),NA())</f>
        <v>1.6173387727356357E-2</v>
      </c>
      <c r="O2277" s="52">
        <f>IFERROR(_xll.qlIndexFixing(ONIndex6M,I2277,TRUE,_xll.ohTrigger(RecalcTrigger,Trigger6M)),NA())</f>
        <v>1.6153029985588319E-2</v>
      </c>
      <c r="P2277" s="52">
        <f>IFERROR(_xll.qlIndexFixing(Index1Y,$H2277,TRUE,_xll.ohTrigger(RecalcTrigger,Trigger1Y)),NA())</f>
        <v>1.6777301090119087E-2</v>
      </c>
      <c r="Q2277" s="52">
        <f>IFERROR(_xll.qlIndexFixing(ONIndex1Y,I2277,TRUE,_xll.ohTrigger(RecalcTrigger,Trigger1Y)),NA())</f>
        <v>1.6689590486897998E-2</v>
      </c>
    </row>
    <row r="2278" spans="2:17" x14ac:dyDescent="0.2">
      <c r="B2278" s="46" t="s">
        <v>42</v>
      </c>
      <c r="D2278" s="49">
        <f>_xll.qlCalendarAdvance(Calendar,$D2277,B2278,"f",FALSE)</f>
        <v>55345</v>
      </c>
      <c r="E2278" s="49">
        <f>_xll.qlInterestRateIndexValueDate(IndexON,D2278)</f>
        <v>55345</v>
      </c>
      <c r="F2278" s="52">
        <f>IFERROR(_xll.qlIndexFixing(IndexON,D2278,TRUE,_xll.ohTrigger(RecalcTrigger,TriggerON)),NA())</f>
        <v>1.6200950667650815E-2</v>
      </c>
      <c r="H2278" s="49">
        <f>_xll.qlCalendarAdvance(Calendar,$H2277,B2278,"f",FALSE)</f>
        <v>55345</v>
      </c>
      <c r="I2278" s="49">
        <f>_xll.qlInterestRateIndexValueDate(Index1M,$H2278)</f>
        <v>55347</v>
      </c>
      <c r="J2278" s="52">
        <f>IFERROR(_xll.qlIndexFixing(Index1M,$H2278,TRUE,_xll.ohTrigger(RecalcTrigger,Trigger1M)),NA())</f>
        <v>1.6047719014909423E-2</v>
      </c>
      <c r="K2278" s="52">
        <f>IFERROR(_xll.qlIndexFixing(ONIndex1M,I2278,TRUE,_xll.ohTrigger(RecalcTrigger,Trigger1M)),NA())</f>
        <v>1.6042980704780163E-2</v>
      </c>
      <c r="L2278" s="52">
        <f>IFERROR(_xll.qlIndexFixing(Index3M,H2278,TRUE,_xll.ohTrigger(RecalcTrigger,Trigger3M)),NA())</f>
        <v>1.6339271388784295E-2</v>
      </c>
      <c r="M2278" s="52">
        <f>IFERROR(_xll.qlIndexFixing(ONIndex3M,I2278,TRUE,_xll.ohTrigger(RecalcTrigger,Trigger3M)),NA())</f>
        <v>1.6324803093246132E-2</v>
      </c>
      <c r="N2278" s="52">
        <f>IFERROR(_xll.qlIndexFixing(Index6M,$H2278,TRUE,_xll.ohTrigger(RecalcTrigger,Trigger6M)),NA())</f>
        <v>1.6169787819729737E-2</v>
      </c>
      <c r="O2278" s="52">
        <f>IFERROR(_xll.qlIndexFixing(ONIndex6M,I2278,TRUE,_xll.ohTrigger(RecalcTrigger,Trigger6M)),NA())</f>
        <v>1.6149163902774433E-2</v>
      </c>
      <c r="P2278" s="52">
        <f>IFERROR(_xll.qlIndexFixing(Index1Y,$H2278,TRUE,_xll.ohTrigger(RecalcTrigger,Trigger1Y)),NA())</f>
        <v>1.6775008459587366E-2</v>
      </c>
      <c r="Q2278" s="52">
        <f>IFERROR(_xll.qlIndexFixing(ONIndex1Y,I2278,TRUE,_xll.ohTrigger(RecalcTrigger,Trigger1Y)),NA())</f>
        <v>1.6687744183307984E-2</v>
      </c>
    </row>
    <row r="2279" spans="2:17" x14ac:dyDescent="0.2">
      <c r="B2279" s="46" t="s">
        <v>42</v>
      </c>
      <c r="D2279" s="49">
        <f>_xll.qlCalendarAdvance(Calendar,$D2278,B2279,"f",FALSE)</f>
        <v>55352</v>
      </c>
      <c r="E2279" s="49">
        <f>_xll.qlInterestRateIndexValueDate(IndexON,D2279)</f>
        <v>55352</v>
      </c>
      <c r="F2279" s="52">
        <f>IFERROR(_xll.qlIndexFixing(IndexON,D2279,TRUE,_xll.ohTrigger(RecalcTrigger,TriggerON)),NA())</f>
        <v>1.6197667877850819E-2</v>
      </c>
      <c r="H2279" s="49">
        <f>_xll.qlCalendarAdvance(Calendar,$H2278,B2279,"f",FALSE)</f>
        <v>55352</v>
      </c>
      <c r="I2279" s="49">
        <f>_xll.qlInterestRateIndexValueDate(Index1M,$H2279)</f>
        <v>55354</v>
      </c>
      <c r="J2279" s="52">
        <f>IFERROR(_xll.qlIndexFixing(Index1M,$H2279,TRUE,_xll.ohTrigger(RecalcTrigger,Trigger1M)),NA())</f>
        <v>1.6043830000289083E-2</v>
      </c>
      <c r="K2279" s="52">
        <f>IFERROR(_xll.qlIndexFixing(ONIndex1M,I2279,TRUE,_xll.ohTrigger(RecalcTrigger,Trigger1M)),NA())</f>
        <v>1.6039148647948309E-2</v>
      </c>
      <c r="L2279" s="52">
        <f>IFERROR(_xll.qlIndexFixing(Index3M,H2279,TRUE,_xll.ohTrigger(RecalcTrigger,Trigger3M)),NA())</f>
        <v>1.6335959476284394E-2</v>
      </c>
      <c r="M2279" s="52">
        <f>IFERROR(_xll.qlIndexFixing(ONIndex3M,I2279,TRUE,_xll.ohTrigger(RecalcTrigger,Trigger3M)),NA())</f>
        <v>1.6321670152299461E-2</v>
      </c>
      <c r="N2279" s="52">
        <f>IFERROR(_xll.qlIndexFixing(Index6M,$H2279,TRUE,_xll.ohTrigger(RecalcTrigger,Trigger6M)),NA())</f>
        <v>1.6166211793397479E-2</v>
      </c>
      <c r="O2279" s="52">
        <f>IFERROR(_xll.qlIndexFixing(ONIndex6M,I2279,TRUE,_xll.ohTrigger(RecalcTrigger,Trigger6M)),NA())</f>
        <v>1.6145320716365319E-2</v>
      </c>
      <c r="P2279" s="52">
        <f>IFERROR(_xll.qlIndexFixing(Index1Y,$H2279,TRUE,_xll.ohTrigger(RecalcTrigger,Trigger1Y)),NA())</f>
        <v>1.6772699413958099E-2</v>
      </c>
      <c r="Q2279" s="52">
        <f>IFERROR(_xll.qlIndexFixing(ONIndex1Y,I2279,TRUE,_xll.ohTrigger(RecalcTrigger,Trigger1Y)),NA())</f>
        <v>1.6685882438709498E-2</v>
      </c>
    </row>
    <row r="2280" spans="2:17" x14ac:dyDescent="0.2">
      <c r="B2280" s="46" t="s">
        <v>42</v>
      </c>
      <c r="D2280" s="49">
        <f>_xll.qlCalendarAdvance(Calendar,$D2279,B2280,"f",FALSE)</f>
        <v>55359</v>
      </c>
      <c r="E2280" s="49">
        <f>_xll.qlInterestRateIndexValueDate(IndexON,D2280)</f>
        <v>55359</v>
      </c>
      <c r="F2280" s="52">
        <f>IFERROR(_xll.qlIndexFixing(IndexON,D2280,TRUE,_xll.ohTrigger(RecalcTrigger,TriggerON)),NA())</f>
        <v>1.6194352050478145E-2</v>
      </c>
      <c r="H2280" s="49">
        <f>_xll.qlCalendarAdvance(Calendar,$H2279,B2280,"f",FALSE)</f>
        <v>55359</v>
      </c>
      <c r="I2280" s="49">
        <f>_xll.qlInterestRateIndexValueDate(Index1M,$H2280)</f>
        <v>55361</v>
      </c>
      <c r="J2280" s="52">
        <f>IFERROR(_xll.qlIndexFixing(Index1M,$H2280,TRUE,_xll.ohTrigger(RecalcTrigger,Trigger1M)),NA())</f>
        <v>1.6039909499285243E-2</v>
      </c>
      <c r="K2280" s="52">
        <f>IFERROR(_xll.qlIndexFixing(ONIndex1M,I2280,TRUE,_xll.ohTrigger(RecalcTrigger,Trigger1M)),NA())</f>
        <v>1.6035285230922014E-2</v>
      </c>
      <c r="L2280" s="52">
        <f>IFERROR(_xll.qlIndexFixing(Index3M,H2280,TRUE,_xll.ohTrigger(RecalcTrigger,Trigger3M)),NA())</f>
        <v>1.6332619454744179E-2</v>
      </c>
      <c r="M2280" s="52">
        <f>IFERROR(_xll.qlIndexFixing(ONIndex3M,I2280,TRUE,_xll.ohTrigger(RecalcTrigger,Trigger3M)),NA())</f>
        <v>1.6318509493764566E-2</v>
      </c>
      <c r="N2280" s="52">
        <f>IFERROR(_xll.qlIndexFixing(Index6M,$H2280,TRUE,_xll.ohTrigger(RecalcTrigger,Trigger6M)),NA())</f>
        <v>1.6162659710558434E-2</v>
      </c>
      <c r="O2280" s="52">
        <f>IFERROR(_xll.qlIndexFixing(ONIndex6M,I2280,TRUE,_xll.ohTrigger(RecalcTrigger,Trigger6M)),NA())</f>
        <v>1.614150048815155E-2</v>
      </c>
      <c r="P2280" s="52">
        <f>IFERROR(_xll.qlIndexFixing(Index1Y,$H2280,TRUE,_xll.ohTrigger(RecalcTrigger,Trigger1Y)),NA())</f>
        <v>1.6770373925458073E-2</v>
      </c>
      <c r="Q2280" s="52">
        <f>IFERROR(_xll.qlIndexFixing(ONIndex1Y,I2280,TRUE,_xll.ohTrigger(RecalcTrigger,Trigger1Y)),NA())</f>
        <v>1.6684005225204857E-2</v>
      </c>
    </row>
    <row r="2281" spans="2:17" x14ac:dyDescent="0.2">
      <c r="B2281" s="46" t="s">
        <v>42</v>
      </c>
      <c r="D2281" s="49">
        <f>_xll.qlCalendarAdvance(Calendar,$D2280,B2281,"f",FALSE)</f>
        <v>55366</v>
      </c>
      <c r="E2281" s="49">
        <f>_xll.qlInterestRateIndexValueDate(IndexON,D2281)</f>
        <v>55366</v>
      </c>
      <c r="F2281" s="52">
        <f>IFERROR(_xll.qlIndexFixing(IndexON,D2281,TRUE,_xll.ohTrigger(RecalcTrigger,TriggerON)),NA())</f>
        <v>1.6191003130296977E-2</v>
      </c>
      <c r="H2281" s="49">
        <f>_xll.qlCalendarAdvance(Calendar,$H2280,B2281,"f",FALSE)</f>
        <v>55366</v>
      </c>
      <c r="I2281" s="49">
        <f>_xll.qlInterestRateIndexValueDate(Index1M,$H2281)</f>
        <v>55368</v>
      </c>
      <c r="J2281" s="52">
        <f>IFERROR(_xll.qlIndexFixing(Index1M,$H2281,TRUE,_xll.ohTrigger(RecalcTrigger,Trigger1M)),NA())</f>
        <v>1.6035957460603933E-2</v>
      </c>
      <c r="K2281" s="52">
        <f>IFERROR(_xll.qlIndexFixing(ONIndex1M,I2281,TRUE,_xll.ohTrigger(RecalcTrigger,Trigger1M)),NA())</f>
        <v>1.6031390402622137E-2</v>
      </c>
      <c r="L2281" s="52">
        <f>IFERROR(_xll.qlIndexFixing(Index3M,H2281,TRUE,_xll.ohTrigger(RecalcTrigger,Trigger3M)),NA())</f>
        <v>1.6329251277049168E-2</v>
      </c>
      <c r="M2281" s="52">
        <f>IFERROR(_xll.qlIndexFixing(ONIndex3M,I2281,TRUE,_xll.ohTrigger(RecalcTrigger,Trigger3M)),NA())</f>
        <v>1.6315321070639044E-2</v>
      </c>
      <c r="N2281" s="52">
        <f>IFERROR(_xll.qlIndexFixing(Index6M,$H2281,TRUE,_xll.ohTrigger(RecalcTrigger,Trigger6M)),NA())</f>
        <v>1.6159131633413162E-2</v>
      </c>
      <c r="O2281" s="52">
        <f>IFERROR(_xll.qlIndexFixing(ONIndex6M,I2281,TRUE,_xll.ohTrigger(RecalcTrigger,Trigger6M)),NA())</f>
        <v>1.6137703280163507E-2</v>
      </c>
      <c r="P2281" s="52">
        <f>IFERROR(_xll.qlIndexFixing(Index1Y,$H2281,TRUE,_xll.ohTrigger(RecalcTrigger,Trigger1Y)),NA())</f>
        <v>1.67680319663145E-2</v>
      </c>
      <c r="Q2281" s="52">
        <f>IFERROR(_xll.qlIndexFixing(ONIndex1Y,I2281,TRUE,_xll.ohTrigger(RecalcTrigger,Trigger1Y)),NA())</f>
        <v>1.6682112515775671E-2</v>
      </c>
    </row>
    <row r="2282" spans="2:17" x14ac:dyDescent="0.2">
      <c r="B2282" s="46" t="s">
        <v>42</v>
      </c>
      <c r="D2282" s="49">
        <f>_xll.qlCalendarAdvance(Calendar,$D2281,B2282,"f",FALSE)</f>
        <v>55373</v>
      </c>
      <c r="E2282" s="49">
        <f>_xll.qlInterestRateIndexValueDate(IndexON,D2282)</f>
        <v>55373</v>
      </c>
      <c r="F2282" s="52">
        <f>IFERROR(_xll.qlIndexFixing(IndexON,D2282,TRUE,_xll.ohTrigger(RecalcTrigger,TriggerON)),NA())</f>
        <v>1.6187621061831692E-2</v>
      </c>
      <c r="H2282" s="49">
        <f>_xll.qlCalendarAdvance(Calendar,$H2281,B2282,"f",FALSE)</f>
        <v>55373</v>
      </c>
      <c r="I2282" s="49">
        <f>_xll.qlInterestRateIndexValueDate(Index1M,$H2282)</f>
        <v>55375</v>
      </c>
      <c r="J2282" s="52">
        <f>IFERROR(_xll.qlIndexFixing(Index1M,$H2282,TRUE,_xll.ohTrigger(RecalcTrigger,Trigger1M)),NA())</f>
        <v>1.6031973832943691E-2</v>
      </c>
      <c r="K2282" s="52">
        <f>IFERROR(_xll.qlIndexFixing(ONIndex1M,I2282,TRUE,_xll.ohTrigger(RecalcTrigger,Trigger1M)),NA())</f>
        <v>1.60274641118896E-2</v>
      </c>
      <c r="L2282" s="52">
        <f>IFERROR(_xll.qlIndexFixing(Index3M,H2282,TRUE,_xll.ohTrigger(RecalcTrigger,Trigger3M)),NA())</f>
        <v>1.6325854896089214E-2</v>
      </c>
      <c r="M2282" s="52">
        <f>IFERROR(_xll.qlIndexFixing(ONIndex3M,I2282,TRUE,_xll.ohTrigger(RecalcTrigger,Trigger3M)),NA())</f>
        <v>1.6312104835920493E-2</v>
      </c>
      <c r="N2282" s="52">
        <f>IFERROR(_xll.qlIndexFixing(Index6M,$H2282,TRUE,_xll.ohTrigger(RecalcTrigger,Trigger6M)),NA())</f>
        <v>1.6155627624162668E-2</v>
      </c>
      <c r="O2282" s="52">
        <f>IFERROR(_xll.qlIndexFixing(ONIndex6M,I2282,TRUE,_xll.ohTrigger(RecalcTrigger,Trigger6M)),NA())</f>
        <v>1.6133929153872018E-2</v>
      </c>
      <c r="P2282" s="52">
        <f>IFERROR(_xll.qlIndexFixing(Index1Y,$H2282,TRUE,_xll.ohTrigger(RecalcTrigger,Trigger1Y)),NA())</f>
        <v>1.6765673508755685E-2</v>
      </c>
      <c r="Q2282" s="52">
        <f>IFERROR(_xll.qlIndexFixing(ONIndex1Y,I2282,TRUE,_xll.ohTrigger(RecalcTrigger,Trigger1Y)),NA())</f>
        <v>1.6680204282923938E-2</v>
      </c>
    </row>
    <row r="2283" spans="2:17" x14ac:dyDescent="0.2">
      <c r="B2283" s="46" t="s">
        <v>42</v>
      </c>
      <c r="D2283" s="49">
        <f>_xll.qlCalendarAdvance(Calendar,$D2282,B2283,"f",FALSE)</f>
        <v>55380</v>
      </c>
      <c r="E2283" s="49">
        <f>_xll.qlInterestRateIndexValueDate(IndexON,D2283)</f>
        <v>55380</v>
      </c>
      <c r="F2283" s="52">
        <f>IFERROR(_xll.qlIndexFixing(IndexON,D2283,TRUE,_xll.ohTrigger(RecalcTrigger,TriggerON)),NA())</f>
        <v>1.6184205789606665E-2</v>
      </c>
      <c r="H2283" s="49">
        <f>_xll.qlCalendarAdvance(Calendar,$H2282,B2283,"f",FALSE)</f>
        <v>55380</v>
      </c>
      <c r="I2283" s="49">
        <f>_xll.qlInterestRateIndexValueDate(Index1M,$H2283)</f>
        <v>55382</v>
      </c>
      <c r="J2283" s="52">
        <f>IFERROR(_xll.qlIndexFixing(Index1M,$H2283,TRUE,_xll.ohTrigger(RecalcTrigger,Trigger1M)),NA())</f>
        <v>1.6027958565010547E-2</v>
      </c>
      <c r="K2283" s="52">
        <f>IFERROR(_xll.qlIndexFixing(ONIndex1M,I2283,TRUE,_xll.ohTrigger(RecalcTrigger,Trigger1M)),NA())</f>
        <v>1.6023506307245583E-2</v>
      </c>
      <c r="L2283" s="52">
        <f>IFERROR(_xll.qlIndexFixing(Index3M,H2283,TRUE,_xll.ohTrigger(RecalcTrigger,Trigger3M)),NA())</f>
        <v>1.6322430264755917E-2</v>
      </c>
      <c r="M2283" s="52">
        <f>IFERROR(_xll.qlIndexFixing(ONIndex3M,I2283,TRUE,_xll.ohTrigger(RecalcTrigger,Trigger3M)),NA())</f>
        <v>1.6308860742526576E-2</v>
      </c>
      <c r="N2283" s="52">
        <f>IFERROR(_xll.qlIndexFixing(Index6M,$H2283,TRUE,_xll.ohTrigger(RecalcTrigger,Trigger6M)),NA())</f>
        <v>1.615214774500923E-2</v>
      </c>
      <c r="O2283" s="52">
        <f>IFERROR(_xll.qlIndexFixing(ONIndex6M,I2283,TRUE,_xll.ohTrigger(RecalcTrigger,Trigger6M)),NA())</f>
        <v>1.6130178171467335E-2</v>
      </c>
      <c r="P2283" s="52">
        <f>IFERROR(_xll.qlIndexFixing(Index1Y,$H2283,TRUE,_xll.ohTrigger(RecalcTrigger,Trigger1Y)),NA())</f>
        <v>1.6763298525012321E-2</v>
      </c>
      <c r="Q2283" s="52">
        <f>IFERROR(_xll.qlIndexFixing(ONIndex1Y,I2283,TRUE,_xll.ohTrigger(RecalcTrigger,Trigger1Y)),NA())</f>
        <v>1.6678280498991782E-2</v>
      </c>
    </row>
    <row r="2284" spans="2:17" x14ac:dyDescent="0.2">
      <c r="B2284" s="46" t="s">
        <v>42</v>
      </c>
      <c r="D2284" s="49">
        <f>_xll.qlCalendarAdvance(Calendar,$D2283,B2284,"f",FALSE)</f>
        <v>55387</v>
      </c>
      <c r="E2284" s="49">
        <f>_xll.qlInterestRateIndexValueDate(IndexON,D2284)</f>
        <v>55387</v>
      </c>
      <c r="F2284" s="52">
        <f>IFERROR(_xll.qlIndexFixing(IndexON,D2284,TRUE,_xll.ohTrigger(RecalcTrigger,TriggerON)),NA())</f>
        <v>1.6180757258466016E-2</v>
      </c>
      <c r="H2284" s="49">
        <f>_xll.qlCalendarAdvance(Calendar,$H2283,B2284,"f",FALSE)</f>
        <v>55387</v>
      </c>
      <c r="I2284" s="49">
        <f>_xll.qlInterestRateIndexValueDate(Index1M,$H2284)</f>
        <v>55389</v>
      </c>
      <c r="J2284" s="52">
        <f>IFERROR(_xll.qlIndexFixing(Index1M,$H2284,TRUE,_xll.ohTrigger(RecalcTrigger,Trigger1M)),NA())</f>
        <v>1.6023911605510532E-2</v>
      </c>
      <c r="K2284" s="52">
        <f>IFERROR(_xll.qlIndexFixing(ONIndex1M,I2284,TRUE,_xll.ohTrigger(RecalcTrigger,Trigger1M)),NA())</f>
        <v>1.6019516937531009E-2</v>
      </c>
      <c r="L2284" s="52">
        <f>IFERROR(_xll.qlIndexFixing(Index3M,H2284,TRUE,_xll.ohTrigger(RecalcTrigger,Trigger3M)),NA())</f>
        <v>1.6318977335939133E-2</v>
      </c>
      <c r="M2284" s="52">
        <f>IFERROR(_xll.qlIndexFixing(ONIndex3M,I2284,TRUE,_xll.ohTrigger(RecalcTrigger,Trigger3M)),NA())</f>
        <v>1.6305588743374955E-2</v>
      </c>
      <c r="N2284" s="52">
        <f>IFERROR(_xll.qlIndexFixing(Index6M,$H2284,TRUE,_xll.ohTrigger(RecalcTrigger,Trigger6M)),NA())</f>
        <v>1.6148692058153852E-2</v>
      </c>
      <c r="O2284" s="52">
        <f>IFERROR(_xll.qlIndexFixing(ONIndex6M,I2284,TRUE,_xll.ohTrigger(RecalcTrigger,Trigger6M)),NA())</f>
        <v>1.6126450394500225E-2</v>
      </c>
      <c r="P2284" s="52">
        <f>IFERROR(_xll.qlIndexFixing(Index1Y,$H2284,TRUE,_xll.ohTrigger(RecalcTrigger,Trigger1Y)),NA())</f>
        <v>1.6760906987315312E-2</v>
      </c>
      <c r="Q2284" s="52">
        <f>IFERROR(_xll.qlIndexFixing(ONIndex1Y,I2284,TRUE,_xll.ohTrigger(RecalcTrigger,Trigger1Y)),NA())</f>
        <v>1.6676341136800943E-2</v>
      </c>
    </row>
    <row r="2285" spans="2:17" x14ac:dyDescent="0.2">
      <c r="B2285" s="46" t="s">
        <v>42</v>
      </c>
      <c r="D2285" s="49">
        <f>_xll.qlCalendarAdvance(Calendar,$D2284,B2285,"f",FALSE)</f>
        <v>55394</v>
      </c>
      <c r="E2285" s="49">
        <f>_xll.qlInterestRateIndexValueDate(IndexON,D2285)</f>
        <v>55394</v>
      </c>
      <c r="F2285" s="52">
        <f>IFERROR(_xll.qlIndexFixing(IndexON,D2285,TRUE,_xll.ohTrigger(RecalcTrigger,TriggerON)),NA())</f>
        <v>1.6177275412454506E-2</v>
      </c>
      <c r="H2285" s="49">
        <f>_xll.qlCalendarAdvance(Calendar,$H2284,B2285,"f",FALSE)</f>
        <v>55394</v>
      </c>
      <c r="I2285" s="49">
        <f>_xll.qlInterestRateIndexValueDate(Index1M,$H2285)</f>
        <v>55396</v>
      </c>
      <c r="J2285" s="52">
        <f>IFERROR(_xll.qlIndexFixing(Index1M,$H2285,TRUE,_xll.ohTrigger(RecalcTrigger,Trigger1M)),NA())</f>
        <v>1.6019645656108875E-2</v>
      </c>
      <c r="K2285" s="52">
        <f>IFERROR(_xll.qlIndexFixing(ONIndex1M,I2285,TRUE,_xll.ohTrigger(RecalcTrigger,Trigger1M)),NA())</f>
        <v>1.60154959515868E-2</v>
      </c>
      <c r="L2285" s="52">
        <f>IFERROR(_xll.qlIndexFixing(Index3M,H2285,TRUE,_xll.ohTrigger(RecalcTrigger,Trigger3M)),NA())</f>
        <v>1.6315380874981623E-2</v>
      </c>
      <c r="M2285" s="52">
        <f>IFERROR(_xll.qlIndexFixing(ONIndex3M,I2285,TRUE,_xll.ohTrigger(RecalcTrigger,Trigger3M)),NA())</f>
        <v>1.6302288791862907E-2</v>
      </c>
      <c r="N2285" s="52">
        <f>IFERROR(_xll.qlIndexFixing(Index6M,$H2285,TRUE,_xll.ohTrigger(RecalcTrigger,Trigger6M)),NA())</f>
        <v>1.6144763912252613E-2</v>
      </c>
      <c r="O2285" s="52">
        <f>IFERROR(_xll.qlIndexFixing(ONIndex6M,I2285,TRUE,_xll.ohTrigger(RecalcTrigger,Trigger6M)),NA())</f>
        <v>1.6122745885001066E-2</v>
      </c>
      <c r="P2285" s="52">
        <f>IFERROR(_xll.qlIndexFixing(Index1Y,$H2285,TRUE,_xll.ohTrigger(RecalcTrigger,Trigger1Y)),NA())</f>
        <v>1.6757883754996622E-2</v>
      </c>
      <c r="Q2285" s="52">
        <f>IFERROR(_xll.qlIndexFixing(ONIndex1Y,I2285,TRUE,_xll.ohTrigger(RecalcTrigger,Trigger1Y)),NA())</f>
        <v>1.6674386168933353E-2</v>
      </c>
    </row>
    <row r="2286" spans="2:17" x14ac:dyDescent="0.2">
      <c r="B2286" s="46" t="s">
        <v>42</v>
      </c>
      <c r="D2286" s="49">
        <f>_xll.qlCalendarAdvance(Calendar,$D2285,B2286,"f",FALSE)</f>
        <v>55401</v>
      </c>
      <c r="E2286" s="49">
        <f>_xll.qlInterestRateIndexValueDate(IndexON,D2286)</f>
        <v>55401</v>
      </c>
      <c r="F2286" s="52">
        <f>IFERROR(_xll.qlIndexFixing(IndexON,D2286,TRUE,_xll.ohTrigger(RecalcTrigger,TriggerON)),NA())</f>
        <v>1.6173760196576126E-2</v>
      </c>
      <c r="H2286" s="49">
        <f>_xll.qlCalendarAdvance(Calendar,$H2285,B2286,"f",FALSE)</f>
        <v>55401</v>
      </c>
      <c r="I2286" s="49">
        <f>_xll.qlInterestRateIndexValueDate(Index1M,$H2286)</f>
        <v>55403</v>
      </c>
      <c r="J2286" s="52">
        <f>IFERROR(_xll.qlIndexFixing(Index1M,$H2286,TRUE,_xll.ohTrigger(RecalcTrigger,Trigger1M)),NA())</f>
        <v>1.6015722406611532E-2</v>
      </c>
      <c r="K2286" s="52">
        <f>IFERROR(_xll.qlIndexFixing(ONIndex1M,I2286,TRUE,_xll.ohTrigger(RecalcTrigger,Trigger1M)),NA())</f>
        <v>1.6011443297934136E-2</v>
      </c>
      <c r="L2286" s="52">
        <f>IFERROR(_xll.qlIndexFixing(Index3M,H2286,TRUE,_xll.ohTrigger(RecalcTrigger,Trigger3M)),NA())</f>
        <v>1.6311873405371043E-2</v>
      </c>
      <c r="M2286" s="52">
        <f>IFERROR(_xll.qlIndexFixing(ONIndex3M,I2286,TRUE,_xll.ohTrigger(RecalcTrigger,Trigger3M)),NA())</f>
        <v>1.6298960840748222E-2</v>
      </c>
      <c r="N2286" s="52">
        <f>IFERROR(_xll.qlIndexFixing(Index6M,$H2286,TRUE,_xll.ohTrigger(RecalcTrigger,Trigger6M)),NA())</f>
        <v>1.6141350374503885E-2</v>
      </c>
      <c r="O2286" s="52">
        <f>IFERROR(_xll.qlIndexFixing(ONIndex6M,I2286,TRUE,_xll.ohTrigger(RecalcTrigger,Trigger6M)),NA())</f>
        <v>1.6119064704600561E-2</v>
      </c>
      <c r="P2286" s="52">
        <f>IFERROR(_xll.qlIndexFixing(Index1Y,$H2286,TRUE,_xll.ohTrigger(RecalcTrigger,Trigger1Y)),NA())</f>
        <v>1.6756074138988348E-2</v>
      </c>
      <c r="Q2286" s="52">
        <f>IFERROR(_xll.qlIndexFixing(ONIndex1Y,I2286,TRUE,_xll.ohTrigger(RecalcTrigger,Trigger1Y)),NA())</f>
        <v>1.6672415567811072E-2</v>
      </c>
    </row>
    <row r="2287" spans="2:17" x14ac:dyDescent="0.2">
      <c r="B2287" s="46" t="s">
        <v>42</v>
      </c>
      <c r="D2287" s="49">
        <f>_xll.qlCalendarAdvance(Calendar,$D2286,B2287,"f",FALSE)</f>
        <v>55408</v>
      </c>
      <c r="E2287" s="49">
        <f>_xll.qlInterestRateIndexValueDate(IndexON,D2287)</f>
        <v>55408</v>
      </c>
      <c r="F2287" s="52">
        <f>IFERROR(_xll.qlIndexFixing(IndexON,D2287,TRUE,_xll.ohTrigger(RecalcTrigger,TriggerON)),NA())</f>
        <v>1.6170211555355252E-2</v>
      </c>
      <c r="H2287" s="49">
        <f>_xll.qlCalendarAdvance(Calendar,$H2286,B2287,"f",FALSE)</f>
        <v>55408</v>
      </c>
      <c r="I2287" s="49">
        <f>_xll.qlInterestRateIndexValueDate(Index1M,$H2287)</f>
        <v>55410</v>
      </c>
      <c r="J2287" s="52">
        <f>IFERROR(_xll.qlIndexFixing(Index1M,$H2287,TRUE,_xll.ohTrigger(RecalcTrigger,Trigger1M)),NA())</f>
        <v>1.6011580064627107E-2</v>
      </c>
      <c r="K2287" s="52">
        <f>IFERROR(_xll.qlIndexFixing(ONIndex1M,I2287,TRUE,_xll.ohTrigger(RecalcTrigger,Trigger1M)),NA())</f>
        <v>1.6007358925493875E-2</v>
      </c>
      <c r="L2287" s="52">
        <f>IFERROR(_xll.qlIndexFixing(Index3M,H2287,TRUE,_xll.ohTrigger(RecalcTrigger,Trigger3M)),NA())</f>
        <v>1.6308337501569202E-2</v>
      </c>
      <c r="M2287" s="52">
        <f>IFERROR(_xll.qlIndexFixing(ONIndex3M,I2287,TRUE,_xll.ohTrigger(RecalcTrigger,Trigger3M)),NA())</f>
        <v>1.6295604842948563E-2</v>
      </c>
      <c r="N2287" s="52">
        <f>IFERROR(_xll.qlIndexFixing(Index6M,$H2287,TRUE,_xll.ohTrigger(RecalcTrigger,Trigger6M)),NA())</f>
        <v>1.613796119341163E-2</v>
      </c>
      <c r="O2287" s="52">
        <f>IFERROR(_xll.qlIndexFixing(ONIndex6M,I2287,TRUE,_xll.ohTrigger(RecalcTrigger,Trigger6M)),NA())</f>
        <v>1.6115406915089281E-2</v>
      </c>
      <c r="P2287" s="52">
        <f>IFERROR(_xll.qlIndexFixing(Index1Y,$H2287,TRUE,_xll.ohTrigger(RecalcTrigger,Trigger1Y)),NA())</f>
        <v>1.6753632772825856E-2</v>
      </c>
      <c r="Q2287" s="52">
        <f>IFERROR(_xll.qlIndexFixing(ONIndex1Y,I2287,TRUE,_xll.ohTrigger(RecalcTrigger,Trigger1Y)),NA())</f>
        <v>1.6670429306175905E-2</v>
      </c>
    </row>
    <row r="2288" spans="2:17" x14ac:dyDescent="0.2">
      <c r="B2288" s="46" t="s">
        <v>42</v>
      </c>
      <c r="D2288" s="49">
        <f>_xll.qlCalendarAdvance(Calendar,$D2287,B2288,"f",FALSE)</f>
        <v>55415</v>
      </c>
      <c r="E2288" s="49">
        <f>_xll.qlInterestRateIndexValueDate(IndexON,D2288)</f>
        <v>55415</v>
      </c>
      <c r="F2288" s="52">
        <f>IFERROR(_xll.qlIndexFixing(IndexON,D2288,TRUE,_xll.ohTrigger(RecalcTrigger,TriggerON)),NA())</f>
        <v>1.6166629433076452E-2</v>
      </c>
      <c r="H2288" s="49">
        <f>_xll.qlCalendarAdvance(Calendar,$H2287,B2288,"f",FALSE)</f>
        <v>55415</v>
      </c>
      <c r="I2288" s="49">
        <f>_xll.qlInterestRateIndexValueDate(Index1M,$H2288)</f>
        <v>55417</v>
      </c>
      <c r="J2288" s="52">
        <f>IFERROR(_xll.qlIndexFixing(Index1M,$H2288,TRUE,_xll.ohTrigger(RecalcTrigger,Trigger1M)),NA())</f>
        <v>1.6007405825887444E-2</v>
      </c>
      <c r="K2288" s="52">
        <f>IFERROR(_xll.qlIndexFixing(ONIndex1M,I2288,TRUE,_xll.ohTrigger(RecalcTrigger,Trigger1M)),NA())</f>
        <v>1.6003242782867133E-2</v>
      </c>
      <c r="L2288" s="52">
        <f>IFERROR(_xll.qlIndexFixing(Index3M,H2288,TRUE,_xll.ohTrigger(RecalcTrigger,Trigger3M)),NA())</f>
        <v>1.6304773116471796E-2</v>
      </c>
      <c r="M2288" s="52">
        <f>IFERROR(_xll.qlIndexFixing(ONIndex3M,I2288,TRUE,_xll.ohTrigger(RecalcTrigger,Trigger3M)),NA())</f>
        <v>1.6292220751701336E-2</v>
      </c>
      <c r="N2288" s="52">
        <f>IFERROR(_xll.qlIndexFixing(Index6M,$H2288,TRUE,_xll.ohTrigger(RecalcTrigger,Trigger6M)),NA())</f>
        <v>1.6134596431168734E-2</v>
      </c>
      <c r="O2288" s="52">
        <f>IFERROR(_xll.qlIndexFixing(ONIndex6M,I2288,TRUE,_xll.ohTrigger(RecalcTrigger,Trigger6M)),NA())</f>
        <v>1.6111772578417671E-2</v>
      </c>
      <c r="P2288" s="52">
        <f>IFERROR(_xll.qlIndexFixing(Index1Y,$H2288,TRUE,_xll.ohTrigger(RecalcTrigger,Trigger1Y)),NA())</f>
        <v>1.6751174741644434E-2</v>
      </c>
      <c r="Q2288" s="52">
        <f>IFERROR(_xll.qlIndexFixing(ONIndex1Y,I2288,TRUE,_xll.ohTrigger(RecalcTrigger,Trigger1Y)),NA())</f>
        <v>1.6668427356449911E-2</v>
      </c>
    </row>
    <row r="2289" spans="2:17" x14ac:dyDescent="0.2">
      <c r="B2289" s="46" t="s">
        <v>42</v>
      </c>
      <c r="D2289" s="49">
        <f>_xll.qlCalendarAdvance(Calendar,$D2288,B2289,"f",FALSE)</f>
        <v>55422</v>
      </c>
      <c r="E2289" s="49">
        <f>_xll.qlInterestRateIndexValueDate(IndexON,D2289)</f>
        <v>55422</v>
      </c>
      <c r="F2289" s="52">
        <f>IFERROR(_xll.qlIndexFixing(IndexON,D2289,TRUE,_xll.ohTrigger(RecalcTrigger,TriggerON)),NA())</f>
        <v>1.6163013774663781E-2</v>
      </c>
      <c r="H2289" s="49">
        <f>_xll.qlCalendarAdvance(Calendar,$H2288,B2289,"f",FALSE)</f>
        <v>55422</v>
      </c>
      <c r="I2289" s="49">
        <f>_xll.qlInterestRateIndexValueDate(Index1M,$H2289)</f>
        <v>55424</v>
      </c>
      <c r="J2289" s="52">
        <f>IFERROR(_xll.qlIndexFixing(Index1M,$H2289,TRUE,_xll.ohTrigger(RecalcTrigger,Trigger1M)),NA())</f>
        <v>1.6003199639101073E-2</v>
      </c>
      <c r="K2289" s="52">
        <f>IFERROR(_xll.qlIndexFixing(ONIndex1M,I2289,TRUE,_xll.ohTrigger(RecalcTrigger,Trigger1M)),NA())</f>
        <v>1.5999094818894832E-2</v>
      </c>
      <c r="L2289" s="52">
        <f>IFERROR(_xll.qlIndexFixing(Index3M,H2289,TRUE,_xll.ohTrigger(RecalcTrigger,Trigger3M)),NA())</f>
        <v>1.6301180202972769E-2</v>
      </c>
      <c r="M2289" s="52">
        <f>IFERROR(_xll.qlIndexFixing(ONIndex3M,I2289,TRUE,_xll.ohTrigger(RecalcTrigger,Trigger3M)),NA())</f>
        <v>1.6288808519844267E-2</v>
      </c>
      <c r="N2289" s="52">
        <f>IFERROR(_xll.qlIndexFixing(Index6M,$H2289,TRUE,_xll.ohTrigger(RecalcTrigger,Trigger6M)),NA())</f>
        <v>1.6131256149972916E-2</v>
      </c>
      <c r="O2289" s="52">
        <f>IFERROR(_xll.qlIndexFixing(ONIndex6M,I2289,TRUE,_xll.ohTrigger(RecalcTrigger,Trigger6M)),NA())</f>
        <v>1.6108161756296369E-2</v>
      </c>
      <c r="P2289" s="52">
        <f>IFERROR(_xll.qlIndexFixing(Index1Y,$H2289,TRUE,_xll.ohTrigger(RecalcTrigger,Trigger1Y)),NA())</f>
        <v>1.6748700017679988E-2</v>
      </c>
      <c r="Q2289" s="52">
        <f>IFERROR(_xll.qlIndexFixing(ONIndex1Y,I2289,TRUE,_xll.ohTrigger(RecalcTrigger,Trigger1Y)),NA())</f>
        <v>1.6666409691534767E-2</v>
      </c>
    </row>
    <row r="2290" spans="2:17" x14ac:dyDescent="0.2">
      <c r="B2290" s="46" t="s">
        <v>42</v>
      </c>
      <c r="D2290" s="49">
        <f>_xll.qlCalendarAdvance(Calendar,$D2289,B2290,"f",FALSE)</f>
        <v>55429</v>
      </c>
      <c r="E2290" s="49">
        <f>_xll.qlInterestRateIndexValueDate(IndexON,D2290)</f>
        <v>55429</v>
      </c>
      <c r="F2290" s="52">
        <f>IFERROR(_xll.qlIndexFixing(IndexON,D2290,TRUE,_xll.ohTrigger(RecalcTrigger,TriggerON)),NA())</f>
        <v>1.6159364524641617E-2</v>
      </c>
      <c r="H2290" s="49">
        <f>_xll.qlCalendarAdvance(Calendar,$H2289,B2290,"f",FALSE)</f>
        <v>55429</v>
      </c>
      <c r="I2290" s="49">
        <f>_xll.qlInterestRateIndexValueDate(Index1M,$H2290)</f>
        <v>55431</v>
      </c>
      <c r="J2290" s="52">
        <f>IFERROR(_xll.qlIndexFixing(Index1M,$H2290,TRUE,_xll.ohTrigger(RecalcTrigger,Trigger1M)),NA())</f>
        <v>1.5998961452976523E-2</v>
      </c>
      <c r="K2290" s="52">
        <f>IFERROR(_xll.qlIndexFixing(ONIndex1M,I2290,TRUE,_xll.ohTrigger(RecalcTrigger,Trigger1M)),NA())</f>
        <v>1.599491498233796E-2</v>
      </c>
      <c r="L2290" s="52">
        <f>IFERROR(_xll.qlIndexFixing(Index3M,H2290,TRUE,_xll.ohTrigger(RecalcTrigger,Trigger3M)),NA())</f>
        <v>1.6297662877850193E-2</v>
      </c>
      <c r="M2290" s="52">
        <f>IFERROR(_xll.qlIndexFixing(ONIndex3M,I2290,TRUE,_xll.ohTrigger(RecalcTrigger,Trigger3M)),NA())</f>
        <v>1.6285368100454889E-2</v>
      </c>
      <c r="N2290" s="52">
        <f>IFERROR(_xll.qlIndexFixing(Index6M,$H2290,TRUE,_xll.ohTrigger(RecalcTrigger,Trigger6M)),NA())</f>
        <v>1.6128072432791449E-2</v>
      </c>
      <c r="O2290" s="52">
        <f>IFERROR(_xll.qlIndexFixing(ONIndex6M,I2290,TRUE,_xll.ohTrigger(RecalcTrigger,Trigger6M)),NA())</f>
        <v>1.6104574510675818E-2</v>
      </c>
      <c r="P2290" s="52">
        <f>IFERROR(_xll.qlIndexFixing(Index1Y,$H2290,TRUE,_xll.ohTrigger(RecalcTrigger,Trigger1Y)),NA())</f>
        <v>1.6746208573170156E-2</v>
      </c>
      <c r="Q2290" s="52">
        <f>IFERROR(_xll.qlIndexFixing(ONIndex1Y,I2290,TRUE,_xll.ohTrigger(RecalcTrigger,Trigger1Y)),NA())</f>
        <v>1.6664376283532789E-2</v>
      </c>
    </row>
    <row r="2291" spans="2:17" x14ac:dyDescent="0.2">
      <c r="B2291" s="46" t="s">
        <v>42</v>
      </c>
      <c r="D2291" s="49">
        <f>_xll.qlCalendarAdvance(Calendar,$D2290,B2291,"f",FALSE)</f>
        <v>55436</v>
      </c>
      <c r="E2291" s="49">
        <f>_xll.qlInterestRateIndexValueDate(IndexON,D2291)</f>
        <v>55436</v>
      </c>
      <c r="F2291" s="52">
        <f>IFERROR(_xll.qlIndexFixing(IndexON,D2291,TRUE,_xll.ohTrigger(RecalcTrigger,TriggerON)),NA())</f>
        <v>1.6155681627374463E-2</v>
      </c>
      <c r="H2291" s="49">
        <f>_xll.qlCalendarAdvance(Calendar,$H2290,B2291,"f",FALSE)</f>
        <v>55436</v>
      </c>
      <c r="I2291" s="49">
        <f>_xll.qlInterestRateIndexValueDate(Index1M,$H2291)</f>
        <v>55438</v>
      </c>
      <c r="J2291" s="52">
        <f>IFERROR(_xll.qlIndexFixing(Index1M,$H2291,TRUE,_xll.ohTrigger(RecalcTrigger,Trigger1M)),NA())</f>
        <v>1.5994691216217327E-2</v>
      </c>
      <c r="K2291" s="52">
        <f>IFERROR(_xll.qlIndexFixing(ONIndex1M,I2291,TRUE,_xll.ohTrigger(RecalcTrigger,Trigger1M)),NA())</f>
        <v>1.5990703221877567E-2</v>
      </c>
      <c r="L2291" s="52">
        <f>IFERROR(_xll.qlIndexFixing(Index3M,H2291,TRUE,_xll.ohTrigger(RecalcTrigger,Trigger3M)),NA())</f>
        <v>1.6294010547651044E-2</v>
      </c>
      <c r="M2291" s="52">
        <f>IFERROR(_xll.qlIndexFixing(ONIndex3M,I2291,TRUE,_xll.ohTrigger(RecalcTrigger,Trigger3M)),NA())</f>
        <v>1.6281899446610737E-2</v>
      </c>
      <c r="N2291" s="52">
        <f>IFERROR(_xll.qlIndexFixing(Index6M,$H2291,TRUE,_xll.ohTrigger(RecalcTrigger,Trigger6M)),NA())</f>
        <v>1.6124782932766507E-2</v>
      </c>
      <c r="O2291" s="52">
        <f>IFERROR(_xll.qlIndexFixing(ONIndex6M,I2291,TRUE,_xll.ohTrigger(RecalcTrigger,Trigger6M)),NA())</f>
        <v>1.6101010903266655E-2</v>
      </c>
      <c r="P2291" s="52">
        <f>IFERROR(_xll.qlIndexFixing(Index1Y,$H2291,TRUE,_xll.ohTrigger(RecalcTrigger,Trigger1Y)),NA())</f>
        <v>1.6743700380353888E-2</v>
      </c>
      <c r="Q2291" s="52">
        <f>IFERROR(_xll.qlIndexFixing(ONIndex1Y,I2291,TRUE,_xll.ohTrigger(RecalcTrigger,Trigger1Y)),NA())</f>
        <v>1.6662327105265717E-2</v>
      </c>
    </row>
    <row r="2292" spans="2:17" x14ac:dyDescent="0.2">
      <c r="B2292" s="46" t="s">
        <v>42</v>
      </c>
      <c r="D2292" s="49">
        <f>_xll.qlCalendarAdvance(Calendar,$D2291,B2292,"f",FALSE)</f>
        <v>55443</v>
      </c>
      <c r="E2292" s="49">
        <f>_xll.qlInterestRateIndexValueDate(IndexON,D2292)</f>
        <v>55443</v>
      </c>
      <c r="F2292" s="52">
        <f>IFERROR(_xll.qlIndexFixing(IndexON,D2292,TRUE,_xll.ohTrigger(RecalcTrigger,TriggerON)),NA())</f>
        <v>1.6151965027626503E-2</v>
      </c>
      <c r="H2292" s="49">
        <f>_xll.qlCalendarAdvance(Calendar,$H2291,B2292,"f",FALSE)</f>
        <v>55443</v>
      </c>
      <c r="I2292" s="49">
        <f>_xll.qlInterestRateIndexValueDate(Index1M,$H2292)</f>
        <v>55445</v>
      </c>
      <c r="J2292" s="52">
        <f>IFERROR(_xll.qlIndexFixing(Index1M,$H2292,TRUE,_xll.ohTrigger(RecalcTrigger,Trigger1M)),NA())</f>
        <v>1.5990388877527018E-2</v>
      </c>
      <c r="K2292" s="52">
        <f>IFERROR(_xll.qlIndexFixing(ONIndex1M,I2292,TRUE,_xll.ohTrigger(RecalcTrigger,Trigger1M)),NA())</f>
        <v>1.598645948627464E-2</v>
      </c>
      <c r="L2292" s="52">
        <f>IFERROR(_xll.qlIndexFixing(Index3M,H2292,TRUE,_xll.ohTrigger(RecalcTrigger,Trigger3M)),NA())</f>
        <v>1.6290329543122033E-2</v>
      </c>
      <c r="M2292" s="52">
        <f>IFERROR(_xll.qlIndexFixing(ONIndex3M,I2292,TRUE,_xll.ohTrigger(RecalcTrigger,Trigger3M)),NA())</f>
        <v>1.6278402511149537E-2</v>
      </c>
      <c r="N2292" s="52">
        <f>IFERROR(_xll.qlIndexFixing(Index6M,$H2292,TRUE,_xll.ohTrigger(RecalcTrigger,Trigger6M)),NA())</f>
        <v>1.6122060888958289E-2</v>
      </c>
      <c r="O2292" s="52">
        <f>IFERROR(_xll.qlIndexFixing(ONIndex6M,I2292,TRUE,_xll.ohTrigger(RecalcTrigger,Trigger6M)),NA())</f>
        <v>1.6097470996099261E-2</v>
      </c>
      <c r="P2292" s="52">
        <f>IFERROR(_xll.qlIndexFixing(Index1Y,$H2292,TRUE,_xll.ohTrigger(RecalcTrigger,Trigger1Y)),NA())</f>
        <v>1.6741175411470563E-2</v>
      </c>
      <c r="Q2292" s="52">
        <f>IFERROR(_xll.qlIndexFixing(ONIndex1Y,I2292,TRUE,_xll.ohTrigger(RecalcTrigger,Trigger1Y)),NA())</f>
        <v>1.6660262129475356E-2</v>
      </c>
    </row>
    <row r="2293" spans="2:17" x14ac:dyDescent="0.2">
      <c r="B2293" s="46" t="s">
        <v>42</v>
      </c>
      <c r="D2293" s="49">
        <f>_xll.qlCalendarAdvance(Calendar,$D2292,B2293,"f",FALSE)</f>
        <v>55450</v>
      </c>
      <c r="E2293" s="49">
        <f>_xll.qlInterestRateIndexValueDate(IndexON,D2293)</f>
        <v>55450</v>
      </c>
      <c r="F2293" s="52">
        <f>IFERROR(_xll.qlIndexFixing(IndexON,D2293,TRUE,_xll.ohTrigger(RecalcTrigger,TriggerON)),NA())</f>
        <v>1.614821466976224E-2</v>
      </c>
      <c r="H2293" s="49">
        <f>_xll.qlCalendarAdvance(Calendar,$H2292,B2293,"f",FALSE)</f>
        <v>55450</v>
      </c>
      <c r="I2293" s="49">
        <f>_xll.qlInterestRateIndexValueDate(Index1M,$H2293)</f>
        <v>55452</v>
      </c>
      <c r="J2293" s="52">
        <f>IFERROR(_xll.qlIndexFixing(Index1M,$H2293,TRUE,_xll.ohTrigger(RecalcTrigger,Trigger1M)),NA())</f>
        <v>1.5986054385616622E-2</v>
      </c>
      <c r="K2293" s="52">
        <f>IFERROR(_xll.qlIndexFixing(ONIndex1M,I2293,TRUE,_xll.ohTrigger(RecalcTrigger,Trigger1M)),NA())</f>
        <v>1.598218372421023E-2</v>
      </c>
      <c r="L2293" s="52">
        <f>IFERROR(_xll.qlIndexFixing(Index3M,H2293,TRUE,_xll.ohTrigger(RecalcTrigger,Trigger3M)),NA())</f>
        <v>1.6286619817159089E-2</v>
      </c>
      <c r="M2293" s="52">
        <f>IFERROR(_xll.qlIndexFixing(ONIndex3M,I2293,TRUE,_xll.ohTrigger(RecalcTrigger,Trigger3M)),NA())</f>
        <v>1.6274877247308694E-2</v>
      </c>
      <c r="N2293" s="52">
        <f>IFERROR(_xll.qlIndexFixing(Index6M,$H2293,TRUE,_xll.ohTrigger(RecalcTrigger,Trigger6M)),NA())</f>
        <v>1.6118278014542329E-2</v>
      </c>
      <c r="O2293" s="52">
        <f>IFERROR(_xll.qlIndexFixing(ONIndex6M,I2293,TRUE,_xll.ohTrigger(RecalcTrigger,Trigger6M)),NA())</f>
        <v>1.6093954850724401E-2</v>
      </c>
      <c r="P2293" s="52">
        <f>IFERROR(_xll.qlIndexFixing(Index1Y,$H2293,TRUE,_xll.ohTrigger(RecalcTrigger,Trigger1Y)),NA())</f>
        <v>1.6738633638761515E-2</v>
      </c>
      <c r="Q2293" s="52">
        <f>IFERROR(_xll.qlIndexFixing(ONIndex1Y,I2293,TRUE,_xll.ohTrigger(RecalcTrigger,Trigger1Y)),NA())</f>
        <v>1.6658181328583765E-2</v>
      </c>
    </row>
    <row r="2294" spans="2:17" x14ac:dyDescent="0.2">
      <c r="B2294" s="46" t="s">
        <v>42</v>
      </c>
      <c r="D2294" s="49">
        <f>_xll.qlCalendarAdvance(Calendar,$D2293,B2294,"f",FALSE)</f>
        <v>55457</v>
      </c>
      <c r="E2294" s="49">
        <f>_xll.qlInterestRateIndexValueDate(IndexON,D2294)</f>
        <v>55457</v>
      </c>
      <c r="F2294" s="52">
        <f>IFERROR(_xll.qlIndexFixing(IndexON,D2294,TRUE,_xll.ohTrigger(RecalcTrigger,TriggerON)),NA())</f>
        <v>1.6144430498705731E-2</v>
      </c>
      <c r="H2294" s="49">
        <f>_xll.qlCalendarAdvance(Calendar,$H2293,B2294,"f",FALSE)</f>
        <v>55457</v>
      </c>
      <c r="I2294" s="49">
        <f>_xll.qlInterestRateIndexValueDate(Index1M,$H2294)</f>
        <v>55459</v>
      </c>
      <c r="J2294" s="52">
        <f>IFERROR(_xll.qlIndexFixing(Index1M,$H2294,TRUE,_xll.ohTrigger(RecalcTrigger,Trigger1M)),NA())</f>
        <v>1.5981687689189672E-2</v>
      </c>
      <c r="K2294" s="52">
        <f>IFERROR(_xll.qlIndexFixing(ONIndex1M,I2294,TRUE,_xll.ohTrigger(RecalcTrigger,Trigger1M)),NA())</f>
        <v>1.5977875884685133E-2</v>
      </c>
      <c r="L2294" s="52">
        <f>IFERROR(_xll.qlIndexFixing(Index3M,H2294,TRUE,_xll.ohTrigger(RecalcTrigger,Trigger3M)),NA())</f>
        <v>1.6282881322662507E-2</v>
      </c>
      <c r="M2294" s="52">
        <f>IFERROR(_xll.qlIndexFixing(ONIndex3M,I2294,TRUE,_xll.ohTrigger(RecalcTrigger,Trigger3M)),NA())</f>
        <v>1.6271323607925936E-2</v>
      </c>
      <c r="N2294" s="52">
        <f>IFERROR(_xll.qlIndexFixing(Index6M,$H2294,TRUE,_xll.ohTrigger(RecalcTrigger,Trigger6M)),NA())</f>
        <v>1.611492413656531E-2</v>
      </c>
      <c r="O2294" s="52">
        <f>IFERROR(_xll.qlIndexFixing(ONIndex6M,I2294,TRUE,_xll.ohTrigger(RecalcTrigger,Trigger6M)),NA())</f>
        <v>1.6090462528772775E-2</v>
      </c>
      <c r="P2294" s="52">
        <f>IFERROR(_xll.qlIndexFixing(Index1Y,$H2294,TRUE,_xll.ohTrigger(RecalcTrigger,Trigger1Y)),NA())</f>
        <v>1.6736075034469167E-2</v>
      </c>
      <c r="Q2294" s="52">
        <f>IFERROR(_xll.qlIndexFixing(ONIndex1Y,I2294,TRUE,_xll.ohTrigger(RecalcTrigger,Trigger1Y)),NA())</f>
        <v>1.6656084675172877E-2</v>
      </c>
    </row>
    <row r="2295" spans="2:17" x14ac:dyDescent="0.2">
      <c r="B2295" s="46" t="s">
        <v>42</v>
      </c>
      <c r="D2295" s="49">
        <f>_xll.qlCalendarAdvance(Calendar,$D2294,B2295,"f",FALSE)</f>
        <v>55464</v>
      </c>
      <c r="E2295" s="49">
        <f>_xll.qlInterestRateIndexValueDate(IndexON,D2295)</f>
        <v>55464</v>
      </c>
      <c r="F2295" s="52">
        <f>IFERROR(_xll.qlIndexFixing(IndexON,D2295,TRUE,_xll.ohTrigger(RecalcTrigger,TriggerON)),NA())</f>
        <v>1.6140612458581671E-2</v>
      </c>
      <c r="H2295" s="49">
        <f>_xll.qlCalendarAdvance(Calendar,$H2294,B2295,"f",FALSE)</f>
        <v>55464</v>
      </c>
      <c r="I2295" s="49">
        <f>_xll.qlInterestRateIndexValueDate(Index1M,$H2295)</f>
        <v>55466</v>
      </c>
      <c r="J2295" s="52">
        <f>IFERROR(_xll.qlIndexFixing(Index1M,$H2295,TRUE,_xll.ohTrigger(RecalcTrigger,Trigger1M)),NA())</f>
        <v>1.5977288736959694E-2</v>
      </c>
      <c r="K2295" s="52">
        <f>IFERROR(_xll.qlIndexFixing(ONIndex1M,I2295,TRUE,_xll.ohTrigger(RecalcTrigger,Trigger1M)),NA())</f>
        <v>1.5973535915980719E-2</v>
      </c>
      <c r="L2295" s="52">
        <f>IFERROR(_xll.qlIndexFixing(Index3M,H2295,TRUE,_xll.ohTrigger(RecalcTrigger,Trigger3M)),NA())</f>
        <v>1.6279114012532566E-2</v>
      </c>
      <c r="M2295" s="52">
        <f>IFERROR(_xll.qlIndexFixing(ONIndex3M,I2295,TRUE,_xll.ohTrigger(RecalcTrigger,Trigger3M)),NA())</f>
        <v>1.6267741545998859E-2</v>
      </c>
      <c r="N2295" s="52">
        <f>IFERROR(_xll.qlIndexFixing(Index6M,$H2295,TRUE,_xll.ohTrigger(RecalcTrigger,Trigger6M)),NA())</f>
        <v>1.6111732047782559E-2</v>
      </c>
      <c r="O2295" s="52">
        <f>IFERROR(_xll.qlIndexFixing(ONIndex6M,I2295,TRUE,_xll.ohTrigger(RecalcTrigger,Trigger6M)),NA())</f>
        <v>1.6086994092514573E-2</v>
      </c>
      <c r="P2295" s="52">
        <f>IFERROR(_xll.qlIndexFixing(Index1Y,$H2295,TRUE,_xll.ohTrigger(RecalcTrigger,Trigger1Y)),NA())</f>
        <v>1.673349957083594E-2</v>
      </c>
      <c r="Q2295" s="52">
        <f>IFERROR(_xll.qlIndexFixing(ONIndex1Y,I2295,TRUE,_xll.ohTrigger(RecalcTrigger,Trigger1Y)),NA())</f>
        <v>1.6653972141824624E-2</v>
      </c>
    </row>
    <row r="2296" spans="2:17" x14ac:dyDescent="0.2">
      <c r="B2296" s="46" t="s">
        <v>42</v>
      </c>
      <c r="D2296" s="49">
        <f>_xll.qlCalendarAdvance(Calendar,$D2295,B2296,"f",FALSE)</f>
        <v>55471</v>
      </c>
      <c r="E2296" s="49">
        <f>_xll.qlInterestRateIndexValueDate(IndexON,D2296)</f>
        <v>55471</v>
      </c>
      <c r="F2296" s="52">
        <f>IFERROR(_xll.qlIndexFixing(IndexON,D2296,TRUE,_xll.ohTrigger(RecalcTrigger,TriggerON)),NA())</f>
        <v>1.6136760494314117E-2</v>
      </c>
      <c r="H2296" s="49">
        <f>_xll.qlCalendarAdvance(Calendar,$H2295,B2296,"f",FALSE)</f>
        <v>55471</v>
      </c>
      <c r="I2296" s="49">
        <f>_xll.qlInterestRateIndexValueDate(Index1M,$H2296)</f>
        <v>55473</v>
      </c>
      <c r="J2296" s="52">
        <f>IFERROR(_xll.qlIndexFixing(Index1M,$H2296,TRUE,_xll.ohTrigger(RecalcTrigger,Trigger1M)),NA())</f>
        <v>1.5972857477627722E-2</v>
      </c>
      <c r="K2296" s="52">
        <f>IFERROR(_xll.qlIndexFixing(ONIndex1M,I2296,TRUE,_xll.ohTrigger(RecalcTrigger,Trigger1M)),NA())</f>
        <v>1.5969163767257655E-2</v>
      </c>
      <c r="L2296" s="52">
        <f>IFERROR(_xll.qlIndexFixing(Index3M,H2296,TRUE,_xll.ohTrigger(RecalcTrigger,Trigger3M)),NA())</f>
        <v>1.6275317839668683E-2</v>
      </c>
      <c r="M2296" s="52">
        <f>IFERROR(_xll.qlIndexFixing(ONIndex3M,I2296,TRUE,_xll.ohTrigger(RecalcTrigger,Trigger3M)),NA())</f>
        <v>1.6264131014684935E-2</v>
      </c>
      <c r="N2296" s="52">
        <f>IFERROR(_xll.qlIndexFixing(Index6M,$H2296,TRUE,_xll.ohTrigger(RecalcTrigger,Trigger6M)),NA())</f>
        <v>1.6108564875430924E-2</v>
      </c>
      <c r="O2296" s="52">
        <f>IFERROR(_xll.qlIndexFixing(ONIndex6M,I2296,TRUE,_xll.ohTrigger(RecalcTrigger,Trigger6M)),NA())</f>
        <v>1.6083549603820302E-2</v>
      </c>
      <c r="P2296" s="52">
        <f>IFERROR(_xll.qlIndexFixing(Index1Y,$H2296,TRUE,_xll.ohTrigger(RecalcTrigger,Trigger1Y)),NA())</f>
        <v>1.6730907220106207E-2</v>
      </c>
      <c r="Q2296" s="52">
        <f>IFERROR(_xll.qlIndexFixing(ONIndex1Y,I2296,TRUE,_xll.ohTrigger(RecalcTrigger,Trigger1Y)),NA())</f>
        <v>1.6651843701041003E-2</v>
      </c>
    </row>
    <row r="2297" spans="2:17" x14ac:dyDescent="0.2">
      <c r="B2297" s="46" t="s">
        <v>42</v>
      </c>
      <c r="D2297" s="49">
        <f>_xll.qlCalendarAdvance(Calendar,$D2296,B2297,"f",FALSE)</f>
        <v>55478</v>
      </c>
      <c r="E2297" s="49">
        <f>_xll.qlInterestRateIndexValueDate(IndexON,D2297)</f>
        <v>55478</v>
      </c>
      <c r="F2297" s="52">
        <f>IFERROR(_xll.qlIndexFixing(IndexON,D2297,TRUE,_xll.ohTrigger(RecalcTrigger,TriggerON)),NA())</f>
        <v>1.6132874550427445E-2</v>
      </c>
      <c r="H2297" s="49">
        <f>_xll.qlCalendarAdvance(Calendar,$H2296,B2297,"f",FALSE)</f>
        <v>55478</v>
      </c>
      <c r="I2297" s="49">
        <f>_xll.qlInterestRateIndexValueDate(Index1M,$H2297)</f>
        <v>55480</v>
      </c>
      <c r="J2297" s="52">
        <f>IFERROR(_xll.qlIndexFixing(Index1M,$H2297,TRUE,_xll.ohTrigger(RecalcTrigger,Trigger1M)),NA())</f>
        <v>1.5968457850292772E-2</v>
      </c>
      <c r="K2297" s="52">
        <f>IFERROR(_xll.qlIndexFixing(ONIndex1M,I2297,TRUE,_xll.ohTrigger(RecalcTrigger,Trigger1M)),NA())</f>
        <v>1.596475938703712E-2</v>
      </c>
      <c r="L2297" s="52">
        <f>IFERROR(_xll.qlIndexFixing(Index3M,H2297,TRUE,_xll.ohTrigger(RecalcTrigger,Trigger3M)),NA())</f>
        <v>1.6271492756969406E-2</v>
      </c>
      <c r="M2297" s="52">
        <f>IFERROR(_xll.qlIndexFixing(ONIndex3M,I2297,TRUE,_xll.ohTrigger(RecalcTrigger,Trigger3M)),NA())</f>
        <v>1.626049196698176E-2</v>
      </c>
      <c r="N2297" s="52">
        <f>IFERROR(_xll.qlIndexFixing(Index6M,$H2297,TRUE,_xll.ohTrigger(RecalcTrigger,Trigger6M)),NA())</f>
        <v>1.6105422681705492E-2</v>
      </c>
      <c r="O2297" s="52">
        <f>IFERROR(_xll.qlIndexFixing(ONIndex6M,I2297,TRUE,_xll.ohTrigger(RecalcTrigger,Trigger6M)),NA())</f>
        <v>1.6080129124000919E-2</v>
      </c>
      <c r="P2297" s="52">
        <f>IFERROR(_xll.qlIndexFixing(Index1Y,$H2297,TRUE,_xll.ohTrigger(RecalcTrigger,Trigger1Y)),NA())</f>
        <v>1.6728297954525868E-2</v>
      </c>
      <c r="Q2297" s="52">
        <f>IFERROR(_xll.qlIndexFixing(ONIndex1Y,I2297,TRUE,_xll.ohTrigger(RecalcTrigger,Trigger1Y)),NA())</f>
        <v>1.6649699325563816E-2</v>
      </c>
    </row>
    <row r="2298" spans="2:17" x14ac:dyDescent="0.2">
      <c r="B2298" s="46" t="s">
        <v>42</v>
      </c>
      <c r="D2298" s="49">
        <f>_xll.qlCalendarAdvance(Calendar,$D2297,B2298,"f",FALSE)</f>
        <v>55485</v>
      </c>
      <c r="E2298" s="49">
        <f>_xll.qlInterestRateIndexValueDate(IndexON,D2298)</f>
        <v>55485</v>
      </c>
      <c r="F2298" s="52">
        <f>IFERROR(_xll.qlIndexFixing(IndexON,D2298,TRUE,_xll.ohTrigger(RecalcTrigger,TriggerON)),NA())</f>
        <v>1.6128954571286158E-2</v>
      </c>
      <c r="H2298" s="49">
        <f>_xll.qlCalendarAdvance(Calendar,$H2297,B2298,"f",FALSE)</f>
        <v>55485</v>
      </c>
      <c r="I2298" s="49">
        <f>_xll.qlInterestRateIndexValueDate(Index1M,$H2298)</f>
        <v>55487</v>
      </c>
      <c r="J2298" s="52">
        <f>IFERROR(_xll.qlIndexFixing(Index1M,$H2298,TRUE,_xll.ohTrigger(RecalcTrigger,Trigger1M)),NA())</f>
        <v>1.5963807609136488E-2</v>
      </c>
      <c r="K2298" s="52">
        <f>IFERROR(_xll.qlIndexFixing(ONIndex1M,I2298,TRUE,_xll.ohTrigger(RecalcTrigger,Trigger1M)),NA())</f>
        <v>1.5960322724160037E-2</v>
      </c>
      <c r="L2298" s="52">
        <f>IFERROR(_xll.qlIndexFixing(Index3M,H2298,TRUE,_xll.ohTrigger(RecalcTrigger,Trigger3M)),NA())</f>
        <v>1.6267552431688714E-2</v>
      </c>
      <c r="M2298" s="52">
        <f>IFERROR(_xll.qlIndexFixing(ONIndex3M,I2298,TRUE,_xll.ohTrigger(RecalcTrigger,Trigger3M)),NA())</f>
        <v>1.6256824355727062E-2</v>
      </c>
      <c r="N2298" s="52">
        <f>IFERROR(_xll.qlIndexFixing(Index6M,$H2298,TRUE,_xll.ohTrigger(RecalcTrigger,Trigger6M)),NA())</f>
        <v>1.610245076566471E-2</v>
      </c>
      <c r="O2298" s="52">
        <f>IFERROR(_xll.qlIndexFixing(ONIndex6M,I2298,TRUE,_xll.ohTrigger(RecalcTrigger,Trigger6M)),NA())</f>
        <v>1.6076732715166742E-2</v>
      </c>
      <c r="P2298" s="52">
        <f>IFERROR(_xll.qlIndexFixing(Index1Y,$H2298,TRUE,_xll.ohTrigger(RecalcTrigger,Trigger1Y)),NA())</f>
        <v>1.6725108608470204E-2</v>
      </c>
      <c r="Q2298" s="52">
        <f>IFERROR(_xll.qlIndexFixing(ONIndex1Y,I2298,TRUE,_xll.ohTrigger(RecalcTrigger,Trigger1Y)),NA())</f>
        <v>1.6647538987974997E-2</v>
      </c>
    </row>
    <row r="2299" spans="2:17" x14ac:dyDescent="0.2">
      <c r="B2299" s="46" t="s">
        <v>42</v>
      </c>
      <c r="D2299" s="49">
        <f>_xll.qlCalendarAdvance(Calendar,$D2298,B2299,"f",FALSE)</f>
        <v>55492</v>
      </c>
      <c r="E2299" s="49">
        <f>_xll.qlInterestRateIndexValueDate(IndexON,D2299)</f>
        <v>55492</v>
      </c>
      <c r="F2299" s="52">
        <f>IFERROR(_xll.qlIndexFixing(IndexON,D2299,TRUE,_xll.ohTrigger(RecalcTrigger,TriggerON)),NA())</f>
        <v>1.6125000501734377E-2</v>
      </c>
      <c r="H2299" s="49">
        <f>_xll.qlCalendarAdvance(Calendar,$H2298,B2299,"f",FALSE)</f>
        <v>55492</v>
      </c>
      <c r="I2299" s="49">
        <f>_xll.qlInterestRateIndexValueDate(Index1M,$H2299)</f>
        <v>55494</v>
      </c>
      <c r="J2299" s="52">
        <f>IFERROR(_xll.qlIndexFixing(Index1M,$H2299,TRUE,_xll.ohTrigger(RecalcTrigger,Trigger1M)),NA())</f>
        <v>1.595936934412262E-2</v>
      </c>
      <c r="K2299" s="52">
        <f>IFERROR(_xll.qlIndexFixing(ONIndex1M,I2299,TRUE,_xll.ohTrigger(RecalcTrigger,Trigger1M)),NA())</f>
        <v>1.5955853727307456E-2</v>
      </c>
      <c r="L2299" s="52">
        <f>IFERROR(_xll.qlIndexFixing(Index3M,H2299,TRUE,_xll.ohTrigger(RecalcTrigger,Trigger3M)),NA())</f>
        <v>1.6263671643633848E-2</v>
      </c>
      <c r="M2299" s="52">
        <f>IFERROR(_xll.qlIndexFixing(ONIndex3M,I2299,TRUE,_xll.ohTrigger(RecalcTrigger,Trigger3M)),NA())</f>
        <v>1.625312813407831E-2</v>
      </c>
      <c r="N2299" s="52">
        <f>IFERROR(_xll.qlIndexFixing(Index6M,$H2299,TRUE,_xll.ohTrigger(RecalcTrigger,Trigger6M)),NA())</f>
        <v>1.6099360392934095E-2</v>
      </c>
      <c r="O2299" s="52">
        <f>IFERROR(_xll.qlIndexFixing(ONIndex6M,I2299,TRUE,_xll.ohTrigger(RecalcTrigger,Trigger6M)),NA())</f>
        <v>1.6073360439268214E-2</v>
      </c>
      <c r="P2299" s="52">
        <f>IFERROR(_xll.qlIndexFixing(Index1Y,$H2299,TRUE,_xll.ohTrigger(RecalcTrigger,Trigger1Y)),NA())</f>
        <v>1.6723028567801519E-2</v>
      </c>
      <c r="Q2299" s="52">
        <f>IFERROR(_xll.qlIndexFixing(ONIndex1Y,I2299,TRUE,_xll.ohTrigger(RecalcTrigger,Trigger1Y)),NA())</f>
        <v>1.6645362660616669E-2</v>
      </c>
    </row>
    <row r="2300" spans="2:17" x14ac:dyDescent="0.2">
      <c r="B2300" s="46" t="s">
        <v>42</v>
      </c>
      <c r="D2300" s="49">
        <f>_xll.qlCalendarAdvance(Calendar,$D2299,B2300,"f",FALSE)</f>
        <v>55499</v>
      </c>
      <c r="E2300" s="49">
        <f>_xll.qlInterestRateIndexValueDate(IndexON,D2300)</f>
        <v>55499</v>
      </c>
      <c r="F2300" s="52">
        <f>IFERROR(_xll.qlIndexFixing(IndexON,D2300,TRUE,_xll.ohTrigger(RecalcTrigger,TriggerON)),NA())</f>
        <v>1.6121012286136605E-2</v>
      </c>
      <c r="H2300" s="49">
        <f>_xll.qlCalendarAdvance(Calendar,$H2299,B2300,"f",FALSE)</f>
        <v>55499</v>
      </c>
      <c r="I2300" s="49">
        <f>_xll.qlInterestRateIndexValueDate(Index1M,$H2300)</f>
        <v>55501</v>
      </c>
      <c r="J2300" s="52">
        <f>IFERROR(_xll.qlIndexFixing(Index1M,$H2300,TRUE,_xll.ohTrigger(RecalcTrigger,Trigger1M)),NA())</f>
        <v>1.5954808343477955E-2</v>
      </c>
      <c r="K2300" s="52">
        <f>IFERROR(_xll.qlIndexFixing(ONIndex1M,I2300,TRUE,_xll.ohTrigger(RecalcTrigger,Trigger1M)),NA())</f>
        <v>1.5951352345240366E-2</v>
      </c>
      <c r="L2300" s="52">
        <f>IFERROR(_xll.qlIndexFixing(Index3M,H2300,TRUE,_xll.ohTrigger(RecalcTrigger,Trigger3M)),NA())</f>
        <v>1.6259761809085418E-2</v>
      </c>
      <c r="M2300" s="52">
        <f>IFERROR(_xll.qlIndexFixing(ONIndex3M,I2300,TRUE,_xll.ohTrigger(RecalcTrigger,Trigger3M)),NA())</f>
        <v>1.6249403254953165E-2</v>
      </c>
      <c r="N2300" s="52">
        <f>IFERROR(_xll.qlIndexFixing(Index6M,$H2300,TRUE,_xll.ohTrigger(RecalcTrigger,Trigger6M)),NA())</f>
        <v>1.6096295191025411E-2</v>
      </c>
      <c r="O2300" s="52">
        <f>IFERROR(_xll.qlIndexFixing(ONIndex6M,I2300,TRUE,_xll.ohTrigger(RecalcTrigger,Trigger6M)),NA())</f>
        <v>1.6070012357936037E-2</v>
      </c>
      <c r="P2300" s="52">
        <f>IFERROR(_xll.qlIndexFixing(Index1Y,$H2300,TRUE,_xll.ohTrigger(RecalcTrigger,Trigger1Y)),NA())</f>
        <v>1.6720368391153425E-2</v>
      </c>
      <c r="Q2300" s="52">
        <f>IFERROR(_xll.qlIndexFixing(ONIndex1Y,I2300,TRUE,_xll.ohTrigger(RecalcTrigger,Trigger1Y)),NA())</f>
        <v>1.664317031639051E-2</v>
      </c>
    </row>
    <row r="2301" spans="2:17" x14ac:dyDescent="0.2">
      <c r="B2301" s="46" t="s">
        <v>42</v>
      </c>
      <c r="D2301" s="49">
        <f>_xll.qlCalendarAdvance(Calendar,$D2300,B2301,"f",FALSE)</f>
        <v>55506</v>
      </c>
      <c r="E2301" s="49">
        <f>_xll.qlInterestRateIndexValueDate(IndexON,D2301)</f>
        <v>55506</v>
      </c>
      <c r="F2301" s="52">
        <f>IFERROR(_xll.qlIndexFixing(IndexON,D2301,TRUE,_xll.ohTrigger(RecalcTrigger,TriggerON)),NA())</f>
        <v>1.6116989869257026E-2</v>
      </c>
      <c r="H2301" s="49">
        <f>_xll.qlCalendarAdvance(Calendar,$H2300,B2301,"f",FALSE)</f>
        <v>55506</v>
      </c>
      <c r="I2301" s="49">
        <f>_xll.qlInterestRateIndexValueDate(Index1M,$H2301)</f>
        <v>55508</v>
      </c>
      <c r="J2301" s="52">
        <f>IFERROR(_xll.qlIndexFixing(Index1M,$H2301,TRUE,_xll.ohTrigger(RecalcTrigger,Trigger1M)),NA())</f>
        <v>1.5950214779278937E-2</v>
      </c>
      <c r="K2301" s="52">
        <f>IFERROR(_xll.qlIndexFixing(ONIndex1M,I2301,TRUE,_xll.ohTrigger(RecalcTrigger,Trigger1M)),NA())</f>
        <v>1.5945517185205205E-2</v>
      </c>
      <c r="L2301" s="52">
        <f>IFERROR(_xll.qlIndexFixing(Index3M,H2301,TRUE,_xll.ohTrigger(RecalcTrigger,Trigger3M)),NA())</f>
        <v>1.6255822880947915E-2</v>
      </c>
      <c r="M2301" s="52">
        <f>IFERROR(_xll.qlIndexFixing(ONIndex3M,I2301,TRUE,_xll.ohTrigger(RecalcTrigger,Trigger3M)),NA())</f>
        <v>1.6244571940164931E-2</v>
      </c>
      <c r="N2301" s="52">
        <f>IFERROR(_xll.qlIndexFixing(Index6M,$H2301,TRUE,_xll.ohTrigger(RecalcTrigger,Trigger6M)),NA())</f>
        <v>1.6093255222143322E-2</v>
      </c>
      <c r="O2301" s="52">
        <f>IFERROR(_xll.qlIndexFixing(ONIndex6M,I2301,TRUE,_xll.ohTrigger(RecalcTrigger,Trigger6M)),NA())</f>
        <v>1.6065743332482896E-2</v>
      </c>
      <c r="P2301" s="52">
        <f>IFERROR(_xll.qlIndexFixing(Index1Y,$H2301,TRUE,_xll.ohTrigger(RecalcTrigger,Trigger1Y)),NA())</f>
        <v>1.671769118864852E-2</v>
      </c>
      <c r="Q2301" s="52">
        <f>IFERROR(_xll.qlIndexFixing(ONIndex1Y,I2301,TRUE,_xll.ohTrigger(RecalcTrigger,Trigger1Y)),NA())</f>
        <v>1.6640328008561411E-2</v>
      </c>
    </row>
    <row r="2302" spans="2:17" x14ac:dyDescent="0.2">
      <c r="B2302" s="46" t="s">
        <v>42</v>
      </c>
      <c r="D2302" s="49">
        <f>_xll.qlCalendarAdvance(Calendar,$D2301,B2302,"f",FALSE)</f>
        <v>55514</v>
      </c>
      <c r="E2302" s="49">
        <f>_xll.qlInterestRateIndexValueDate(IndexON,D2302)</f>
        <v>55514</v>
      </c>
      <c r="F2302" s="52">
        <f>IFERROR(_xll.qlIndexFixing(IndexON,D2302,TRUE,_xll.ohTrigger(RecalcTrigger,TriggerON)),NA())</f>
        <v>1.6112350870951531E-2</v>
      </c>
      <c r="H2302" s="49">
        <f>_xll.qlCalendarAdvance(Calendar,$H2301,B2302,"f",FALSE)</f>
        <v>55514</v>
      </c>
      <c r="I2302" s="49">
        <f>_xll.qlInterestRateIndexValueDate(Index1M,$H2302)</f>
        <v>55516</v>
      </c>
      <c r="J2302" s="52">
        <f>IFERROR(_xll.qlIndexFixing(Index1M,$H2302,TRUE,_xll.ohTrigger(RecalcTrigger,Trigger1M)),NA())</f>
        <v>1.5944944157451475E-2</v>
      </c>
      <c r="K2302" s="52">
        <f>IFERROR(_xll.qlIndexFixing(ONIndex1M,I2302,TRUE,_xll.ohTrigger(RecalcTrigger,Trigger1M)),NA())</f>
        <v>1.5940941587304636E-2</v>
      </c>
      <c r="L2302" s="52">
        <f>IFERROR(_xll.qlIndexFixing(Index3M,H2302,TRUE,_xll.ohTrigger(RecalcTrigger,Trigger3M)),NA())</f>
        <v>1.6251285563578615E-2</v>
      </c>
      <c r="M2302" s="52">
        <f>IFERROR(_xll.qlIndexFixing(ONIndex3M,I2302,TRUE,_xll.ohTrigger(RecalcTrigger,Trigger3M)),NA())</f>
        <v>1.6240781381977598E-2</v>
      </c>
      <c r="N2302" s="52">
        <f>IFERROR(_xll.qlIndexFixing(Index6M,$H2302,TRUE,_xll.ohTrigger(RecalcTrigger,Trigger6M)),NA())</f>
        <v>1.6089659727993515E-2</v>
      </c>
      <c r="O2302" s="52">
        <f>IFERROR(_xll.qlIndexFixing(ONIndex6M,I2302,TRUE,_xll.ohTrigger(RecalcTrigger,Trigger6M)),NA())</f>
        <v>1.6062450785128135E-2</v>
      </c>
      <c r="P2302" s="52">
        <f>IFERROR(_xll.qlIndexFixing(Index1Y,$H2302,TRUE,_xll.ohTrigger(RecalcTrigger,Trigger1Y)),NA())</f>
        <v>1.6714610645058955E-2</v>
      </c>
      <c r="Q2302" s="52">
        <f>IFERROR(_xll.qlIndexFixing(ONIndex1Y,I2302,TRUE,_xll.ohTrigger(RecalcTrigger,Trigger1Y)),NA())</f>
        <v>1.663809895106283E-2</v>
      </c>
    </row>
    <row r="2303" spans="2:17" x14ac:dyDescent="0.2">
      <c r="B2303" s="46" t="s">
        <v>42</v>
      </c>
      <c r="D2303" s="49">
        <f>_xll.qlCalendarAdvance(Calendar,$D2302,B2303,"f",FALSE)</f>
        <v>55521</v>
      </c>
      <c r="E2303" s="49">
        <f>_xll.qlInterestRateIndexValueDate(IndexON,D2303)</f>
        <v>55521</v>
      </c>
      <c r="F2303" s="52">
        <f>IFERROR(_xll.qlIndexFixing(IndexON,D2303,TRUE,_xll.ohTrigger(RecalcTrigger,TriggerON)),NA())</f>
        <v>1.6108254978846048E-2</v>
      </c>
      <c r="H2303" s="49">
        <f>_xll.qlCalendarAdvance(Calendar,$H2302,B2303,"f",FALSE)</f>
        <v>55521</v>
      </c>
      <c r="I2303" s="49">
        <f>_xll.qlInterestRateIndexValueDate(Index1M,$H2303)</f>
        <v>55523</v>
      </c>
      <c r="J2303" s="52">
        <f>IFERROR(_xll.qlIndexFixing(Index1M,$H2303,TRUE,_xll.ohTrigger(RecalcTrigger,Trigger1M)),NA())</f>
        <v>1.5940244733517059E-2</v>
      </c>
      <c r="K2303" s="52">
        <f>IFERROR(_xll.qlIndexFixing(ONIndex1M,I2303,TRUE,_xll.ohTrigger(RecalcTrigger,Trigger1M)),NA())</f>
        <v>1.5936993738216998E-2</v>
      </c>
      <c r="L2303" s="52">
        <f>IFERROR(_xll.qlIndexFixing(Index3M,H2303,TRUE,_xll.ohTrigger(RecalcTrigger,Trigger3M)),NA())</f>
        <v>1.624728413345862E-2</v>
      </c>
      <c r="M2303" s="52">
        <f>IFERROR(_xll.qlIndexFixing(ONIndex3M,I2303,TRUE,_xll.ohTrigger(RecalcTrigger,Trigger3M)),NA())</f>
        <v>1.6237509402170502E-2</v>
      </c>
      <c r="N2303" s="52">
        <f>IFERROR(_xll.qlIndexFixing(Index6M,$H2303,TRUE,_xll.ohTrigger(RecalcTrigger,Trigger6M)),NA())</f>
        <v>1.6086672339040601E-2</v>
      </c>
      <c r="O2303" s="52">
        <f>IFERROR(_xll.qlIndexFixing(ONIndex6M,I2303,TRUE,_xll.ohTrigger(RecalcTrigger,Trigger6M)),NA())</f>
        <v>1.6059648017989758E-2</v>
      </c>
      <c r="P2303" s="52">
        <f>IFERROR(_xll.qlIndexFixing(Index1Y,$H2303,TRUE,_xll.ohTrigger(RecalcTrigger,Trigger1Y)),NA())</f>
        <v>1.6711716260204811E-2</v>
      </c>
      <c r="Q2303" s="52">
        <f>IFERROR(_xll.qlIndexFixing(ONIndex1Y,I2303,TRUE,_xll.ohTrigger(RecalcTrigger,Trigger1Y)),NA())</f>
        <v>1.6636175511415274E-2</v>
      </c>
    </row>
    <row r="2304" spans="2:17" x14ac:dyDescent="0.2">
      <c r="B2304" s="46" t="s">
        <v>42</v>
      </c>
      <c r="D2304" s="49">
        <f>_xll.qlCalendarAdvance(Calendar,$D2303,B2304,"f",FALSE)</f>
        <v>55528</v>
      </c>
      <c r="E2304" s="49">
        <f>_xll.qlInterestRateIndexValueDate(IndexON,D2304)</f>
        <v>55528</v>
      </c>
      <c r="F2304" s="52">
        <f>IFERROR(_xll.qlIndexFixing(IndexON,D2304,TRUE,_xll.ohTrigger(RecalcTrigger,TriggerON)),NA())</f>
        <v>1.6104124710878409E-2</v>
      </c>
      <c r="H2304" s="49">
        <f>_xll.qlCalendarAdvance(Calendar,$H2303,B2304,"f",FALSE)</f>
        <v>55528</v>
      </c>
      <c r="I2304" s="49">
        <f>_xll.qlInterestRateIndexValueDate(Index1M,$H2304)</f>
        <v>55530</v>
      </c>
      <c r="J2304" s="52">
        <f>IFERROR(_xll.qlIndexFixing(Index1M,$H2304,TRUE,_xll.ohTrigger(RecalcTrigger,Trigger1M)),NA())</f>
        <v>1.5935551042403861E-2</v>
      </c>
      <c r="K2304" s="52">
        <f>IFERROR(_xll.qlIndexFixing(ONIndex1M,I2304,TRUE,_xll.ohTrigger(RecalcTrigger,Trigger1M)),NA())</f>
        <v>1.5932357642789441E-2</v>
      </c>
      <c r="L2304" s="52">
        <f>IFERROR(_xll.qlIndexFixing(Index3M,H2304,TRUE,_xll.ohTrigger(RecalcTrigger,Trigger3M)),NA())</f>
        <v>1.6243253461744864E-2</v>
      </c>
      <c r="M2304" s="52">
        <f>IFERROR(_xll.qlIndexFixing(ONIndex3M,I2304,TRUE,_xll.ohTrigger(RecalcTrigger,Trigger3M)),NA())</f>
        <v>1.6233665298894806E-2</v>
      </c>
      <c r="N2304" s="52">
        <f>IFERROR(_xll.qlIndexFixing(Index6M,$H2304,TRUE,_xll.ohTrigger(RecalcTrigger,Trigger6M)),NA())</f>
        <v>1.6083710373017378E-2</v>
      </c>
      <c r="O2304" s="52">
        <f>IFERROR(_xll.qlIndexFixing(ONIndex6M,I2304,TRUE,_xll.ohTrigger(RecalcTrigger,Trigger6M)),NA())</f>
        <v>1.6056400829871365E-2</v>
      </c>
      <c r="P2304" s="52">
        <f>IFERROR(_xll.qlIndexFixing(Index1Y,$H2304,TRUE,_xll.ohTrigger(RecalcTrigger,Trigger1Y)),NA())</f>
        <v>1.6708986733534294E-2</v>
      </c>
      <c r="Q2304" s="52">
        <f>IFERROR(_xll.qlIndexFixing(ONIndex1Y,I2304,TRUE,_xll.ohTrigger(RecalcTrigger,Trigger1Y)),NA())</f>
        <v>1.6633916518662417E-2</v>
      </c>
    </row>
    <row r="2305" spans="2:17" x14ac:dyDescent="0.2">
      <c r="B2305" s="46" t="s">
        <v>42</v>
      </c>
      <c r="D2305" s="49">
        <f>_xll.qlCalendarAdvance(Calendar,$D2304,B2305,"f",FALSE)</f>
        <v>55535</v>
      </c>
      <c r="E2305" s="49">
        <f>_xll.qlInterestRateIndexValueDate(IndexON,D2305)</f>
        <v>55535</v>
      </c>
      <c r="F2305" s="52">
        <f>IFERROR(_xll.qlIndexFixing(IndexON,D2305,TRUE,_xll.ohTrigger(RecalcTrigger,TriggerON)),NA())</f>
        <v>1.6099960012052605E-2</v>
      </c>
      <c r="H2305" s="49">
        <f>_xll.qlCalendarAdvance(Calendar,$H2304,B2305,"f",FALSE)</f>
        <v>55535</v>
      </c>
      <c r="I2305" s="49">
        <f>_xll.qlInterestRateIndexValueDate(Index1M,$H2305)</f>
        <v>55537</v>
      </c>
      <c r="J2305" s="52">
        <f>IFERROR(_xll.qlIndexFixing(Index1M,$H2305,TRUE,_xll.ohTrigger(RecalcTrigger,Trigger1M)),NA())</f>
        <v>1.5930824580304738E-2</v>
      </c>
      <c r="K2305" s="52">
        <f>IFERROR(_xll.qlIndexFixing(ONIndex1M,I2305,TRUE,_xll.ohTrigger(RecalcTrigger,Trigger1M)),NA())</f>
        <v>1.5927688898518255E-2</v>
      </c>
      <c r="L2305" s="52">
        <f>IFERROR(_xll.qlIndexFixing(Index3M,H2305,TRUE,_xll.ohTrigger(RecalcTrigger,Trigger3M)),NA())</f>
        <v>1.6239472493447406E-2</v>
      </c>
      <c r="M2305" s="52">
        <f>IFERROR(_xll.qlIndexFixing(ONIndex3M,I2305,TRUE,_xll.ohTrigger(RecalcTrigger,Trigger3M)),NA())</f>
        <v>1.6229792296735823E-2</v>
      </c>
      <c r="N2305" s="52">
        <f>IFERROR(_xll.qlIndexFixing(Index6M,$H2305,TRUE,_xll.ohTrigger(RecalcTrigger,Trigger6M)),NA())</f>
        <v>1.6080773892128159E-2</v>
      </c>
      <c r="O2305" s="52">
        <f>IFERROR(_xll.qlIndexFixing(ONIndex6M,I2305,TRUE,_xll.ohTrigger(RecalcTrigger,Trigger6M)),NA())</f>
        <v>1.6053178154304959E-2</v>
      </c>
      <c r="P2305" s="52">
        <f>IFERROR(_xll.qlIndexFixing(Index1Y,$H2305,TRUE,_xll.ohTrigger(RecalcTrigger,Trigger1Y)),NA())</f>
        <v>1.6706240068805174E-2</v>
      </c>
      <c r="Q2305" s="52">
        <f>IFERROR(_xll.qlIndexFixing(ONIndex1Y,I2305,TRUE,_xll.ohTrigger(RecalcTrigger,Trigger1Y)),NA())</f>
        <v>1.6631641368034522E-2</v>
      </c>
    </row>
    <row r="2306" spans="2:17" x14ac:dyDescent="0.2">
      <c r="B2306" s="46" t="s">
        <v>42</v>
      </c>
      <c r="D2306" s="49">
        <f>_xll.qlCalendarAdvance(Calendar,$D2305,B2306,"f",FALSE)</f>
        <v>55542</v>
      </c>
      <c r="E2306" s="49">
        <f>_xll.qlInterestRateIndexValueDate(IndexON,D2306)</f>
        <v>55542</v>
      </c>
      <c r="F2306" s="52">
        <f>IFERROR(_xll.qlIndexFixing(IndexON,D2306,TRUE,_xll.ohTrigger(RecalcTrigger,TriggerON)),NA())</f>
        <v>1.6095760826813077E-2</v>
      </c>
      <c r="H2306" s="49">
        <f>_xll.qlCalendarAdvance(Calendar,$H2305,B2306,"f",FALSE)</f>
        <v>55542</v>
      </c>
      <c r="I2306" s="49">
        <f>_xll.qlInterestRateIndexValueDate(Index1M,$H2306)</f>
        <v>55544</v>
      </c>
      <c r="J2306" s="52">
        <f>IFERROR(_xll.qlIndexFixing(Index1M,$H2306,TRUE,_xll.ohTrigger(RecalcTrigger,Trigger1M)),NA())</f>
        <v>1.5926065295929107E-2</v>
      </c>
      <c r="K2306" s="52">
        <f>IFERROR(_xll.qlIndexFixing(ONIndex1M,I2306,TRUE,_xll.ohTrigger(RecalcTrigger,Trigger1M)),NA())</f>
        <v>1.5922987454244364E-2</v>
      </c>
      <c r="L2306" s="52">
        <f>IFERROR(_xll.qlIndexFixing(Index3M,H2306,TRUE,_xll.ohTrigger(RecalcTrigger,Trigger3M)),NA())</f>
        <v>1.6235104205168938E-2</v>
      </c>
      <c r="M2306" s="52">
        <f>IFERROR(_xll.qlIndexFixing(ONIndex3M,I2306,TRUE,_xll.ohTrigger(RecalcTrigger,Trigger3M)),NA())</f>
        <v>1.6225890348291472E-2</v>
      </c>
      <c r="N2306" s="52">
        <f>IFERROR(_xll.qlIndexFixing(Index6M,$H2306,TRUE,_xll.ohTrigger(RecalcTrigger,Trigger6M)),NA())</f>
        <v>1.6077862958577254E-2</v>
      </c>
      <c r="O2306" s="52">
        <f>IFERROR(_xll.qlIndexFixing(ONIndex6M,I2306,TRUE,_xll.ohTrigger(RecalcTrigger,Trigger6M)),NA())</f>
        <v>1.6049980053081114E-2</v>
      </c>
      <c r="P2306" s="52">
        <f>IFERROR(_xll.qlIndexFixing(Index1Y,$H2306,TRUE,_xll.ohTrigger(RecalcTrigger,Trigger1Y)),NA())</f>
        <v>1.6703476238275283E-2</v>
      </c>
      <c r="Q2306" s="52">
        <f>IFERROR(_xll.qlIndexFixing(ONIndex1Y,I2306,TRUE,_xll.ohTrigger(RecalcTrigger,Trigger1Y)),NA())</f>
        <v>1.6629350032033585E-2</v>
      </c>
    </row>
    <row r="2307" spans="2:17" x14ac:dyDescent="0.2">
      <c r="B2307" s="46" t="s">
        <v>42</v>
      </c>
      <c r="D2307" s="49">
        <f>_xll.qlCalendarAdvance(Calendar,$D2306,B2307,"f",FALSE)</f>
        <v>55549</v>
      </c>
      <c r="E2307" s="49">
        <f>_xll.qlInterestRateIndexValueDate(IndexON,D2307)</f>
        <v>55549</v>
      </c>
      <c r="F2307" s="52">
        <f>IFERROR(_xll.qlIndexFixing(IndexON,D2307,TRUE,_xll.ohTrigger(RecalcTrigger,TriggerON)),NA())</f>
        <v>1.6091527099604264E-2</v>
      </c>
      <c r="H2307" s="49">
        <f>_xll.qlCalendarAdvance(Calendar,$H2306,B2307,"f",FALSE)</f>
        <v>55549</v>
      </c>
      <c r="I2307" s="49">
        <f>_xll.qlInterestRateIndexValueDate(Index1M,$H2307)</f>
        <v>55551</v>
      </c>
      <c r="J2307" s="52">
        <f>IFERROR(_xll.qlIndexFixing(Index1M,$H2307,TRUE,_xll.ohTrigger(RecalcTrigger,Trigger1M)),NA())</f>
        <v>1.592127313798896E-2</v>
      </c>
      <c r="K2307" s="52">
        <f>IFERROR(_xll.qlIndexFixing(ONIndex1M,I2307,TRUE,_xll.ohTrigger(RecalcTrigger,Trigger1M)),NA())</f>
        <v>1.5918253258648818E-2</v>
      </c>
      <c r="L2307" s="52">
        <f>IFERROR(_xll.qlIndexFixing(Index3M,H2307,TRUE,_xll.ohTrigger(RecalcTrigger,Trigger3M)),NA())</f>
        <v>1.6230919818372769E-2</v>
      </c>
      <c r="M2307" s="52">
        <f>IFERROR(_xll.qlIndexFixing(ONIndex3M,I2307,TRUE,_xll.ohTrigger(RecalcTrigger,Trigger3M)),NA())</f>
        <v>1.6221959406719222E-2</v>
      </c>
      <c r="N2307" s="52">
        <f>IFERROR(_xll.qlIndexFixing(Index6M,$H2307,TRUE,_xll.ohTrigger(RecalcTrigger,Trigger6M)),NA())</f>
        <v>1.6074977634570723E-2</v>
      </c>
      <c r="O2307" s="52">
        <f>IFERROR(_xll.qlIndexFixing(ONIndex6M,I2307,TRUE,_xll.ohTrigger(RecalcTrigger,Trigger6M)),NA())</f>
        <v>1.6046806587990403E-2</v>
      </c>
      <c r="P2307" s="52">
        <f>IFERROR(_xll.qlIndexFixing(Index1Y,$H2307,TRUE,_xll.ohTrigger(RecalcTrigger,Trigger1Y)),NA())</f>
        <v>1.6700695214201585E-2</v>
      </c>
      <c r="Q2307" s="52">
        <f>IFERROR(_xll.qlIndexFixing(ONIndex1Y,I2307,TRUE,_xll.ohTrigger(RecalcTrigger,Trigger1Y)),NA())</f>
        <v>1.6627042482921794E-2</v>
      </c>
    </row>
    <row r="2308" spans="2:17" x14ac:dyDescent="0.2">
      <c r="B2308" s="46" t="s">
        <v>42</v>
      </c>
      <c r="D2308" s="49">
        <f>_xll.qlCalendarAdvance(Calendar,$D2307,B2308,"f",FALSE)</f>
        <v>55556</v>
      </c>
      <c r="E2308" s="49">
        <f>_xll.qlInterestRateIndexValueDate(IndexON,D2308)</f>
        <v>55556</v>
      </c>
      <c r="F2308" s="52">
        <f>IFERROR(_xll.qlIndexFixing(IndexON,D2308,TRUE,_xll.ohTrigger(RecalcTrigger,TriggerON)),NA())</f>
        <v>1.608725877519035E-2</v>
      </c>
      <c r="H2308" s="49">
        <f>_xll.qlCalendarAdvance(Calendar,$H2307,B2308,"f",FALSE)</f>
        <v>55556</v>
      </c>
      <c r="I2308" s="49">
        <f>_xll.qlInterestRateIndexValueDate(Index1M,$H2308)</f>
        <v>55558</v>
      </c>
      <c r="J2308" s="52">
        <f>IFERROR(_xll.qlIndexFixing(Index1M,$H2308,TRUE,_xll.ohTrigger(RecalcTrigger,Trigger1M)),NA())</f>
        <v>1.5916448055201447E-2</v>
      </c>
      <c r="K2308" s="52">
        <f>IFERROR(_xll.qlIndexFixing(ONIndex1M,I2308,TRUE,_xll.ohTrigger(RecalcTrigger,Trigger1M)),NA())</f>
        <v>1.5913486260332732E-2</v>
      </c>
      <c r="L2308" s="52">
        <f>IFERROR(_xll.qlIndexFixing(Index3M,H2308,TRUE,_xll.ohTrigger(RecalcTrigger,Trigger3M)),NA())</f>
        <v>1.6226774006856459E-2</v>
      </c>
      <c r="M2308" s="52">
        <f>IFERROR(_xll.qlIndexFixing(ONIndex3M,I2308,TRUE,_xll.ohTrigger(RecalcTrigger,Trigger3M)),NA())</f>
        <v>1.6217999425336416E-2</v>
      </c>
      <c r="N2308" s="52">
        <f>IFERROR(_xll.qlIndexFixing(Index6M,$H2308,TRUE,_xll.ohTrigger(RecalcTrigger,Trigger6M)),NA())</f>
        <v>1.6072117982315948E-2</v>
      </c>
      <c r="O2308" s="52">
        <f>IFERROR(_xll.qlIndexFixing(ONIndex6M,I2308,TRUE,_xll.ohTrigger(RecalcTrigger,Trigger6M)),NA())</f>
        <v>1.6043657820903334E-2</v>
      </c>
      <c r="P2308" s="52">
        <f>IFERROR(_xll.qlIndexFixing(Index1Y,$H2308,TRUE,_xll.ohTrigger(RecalcTrigger,Trigger1Y)),NA())</f>
        <v>1.6697896968844526E-2</v>
      </c>
      <c r="Q2308" s="52">
        <f>IFERROR(_xll.qlIndexFixing(ONIndex1Y,I2308,TRUE,_xll.ohTrigger(RecalcTrigger,Trigger1Y)),NA())</f>
        <v>1.6624718693760698E-2</v>
      </c>
    </row>
    <row r="2309" spans="2:17" x14ac:dyDescent="0.2">
      <c r="B2309" s="46" t="s">
        <v>42</v>
      </c>
      <c r="D2309" s="49">
        <f>_xll.qlCalendarAdvance(Calendar,$D2308,B2309,"f",FALSE)</f>
        <v>55563</v>
      </c>
      <c r="E2309" s="49">
        <f>_xll.qlInterestRateIndexValueDate(IndexON,D2309)</f>
        <v>55563</v>
      </c>
      <c r="F2309" s="52">
        <f>IFERROR(_xll.qlIndexFixing(IndexON,D2309,TRUE,_xll.ohTrigger(RecalcTrigger,TriggerON)),NA())</f>
        <v>1.6082955798095711E-2</v>
      </c>
      <c r="H2309" s="49">
        <f>_xll.qlCalendarAdvance(Calendar,$H2308,B2309,"f",FALSE)</f>
        <v>55563</v>
      </c>
      <c r="I2309" s="49">
        <f>_xll.qlInterestRateIndexValueDate(Index1M,$H2309)</f>
        <v>55565</v>
      </c>
      <c r="J2309" s="52">
        <f>IFERROR(_xll.qlIndexFixing(Index1M,$H2309,TRUE,_xll.ohTrigger(RecalcTrigger,Trigger1M)),NA())</f>
        <v>1.5911589996278567E-2</v>
      </c>
      <c r="K2309" s="52">
        <f>IFERROR(_xll.qlIndexFixing(ONIndex1M,I2309,TRUE,_xll.ohTrigger(RecalcTrigger,Trigger1M)),NA())</f>
        <v>1.5908686408216965E-2</v>
      </c>
      <c r="L2309" s="52">
        <f>IFERROR(_xll.qlIndexFixing(Index3M,H2309,TRUE,_xll.ohTrigger(RecalcTrigger,Trigger3M)),NA())</f>
        <v>1.6222598722941406E-2</v>
      </c>
      <c r="M2309" s="52">
        <f>IFERROR(_xll.qlIndexFixing(ONIndex3M,I2309,TRUE,_xll.ohTrigger(RecalcTrigger,Trigger3M)),NA())</f>
        <v>1.6214010356980779E-2</v>
      </c>
      <c r="N2309" s="52">
        <f>IFERROR(_xll.qlIndexFixing(Index6M,$H2309,TRUE,_xll.ohTrigger(RecalcTrigger,Trigger6M)),NA())</f>
        <v>1.6069284064017676E-2</v>
      </c>
      <c r="O2309" s="52">
        <f>IFERROR(_xll.qlIndexFixing(ONIndex6M,I2309,TRUE,_xll.ohTrigger(RecalcTrigger,Trigger6M)),NA())</f>
        <v>1.6040533813690416E-2</v>
      </c>
      <c r="P2309" s="52">
        <f>IFERROR(_xll.qlIndexFixing(Index1Y,$H2309,TRUE,_xll.ohTrigger(RecalcTrigger,Trigger1Y)),NA())</f>
        <v>1.6695081474463889E-2</v>
      </c>
      <c r="Q2309" s="52">
        <f>IFERROR(_xll.qlIndexFixing(ONIndex1Y,I2309,TRUE,_xll.ohTrigger(RecalcTrigger,Trigger1Y)),NA())</f>
        <v>1.6622378636732549E-2</v>
      </c>
    </row>
    <row r="2310" spans="2:17" x14ac:dyDescent="0.2">
      <c r="B2310" s="46" t="s">
        <v>42</v>
      </c>
      <c r="D2310" s="49">
        <f>_xll.qlCalendarAdvance(Calendar,$D2309,B2310,"f",FALSE)</f>
        <v>55570</v>
      </c>
      <c r="E2310" s="49">
        <f>_xll.qlInterestRateIndexValueDate(IndexON,D2310)</f>
        <v>55570</v>
      </c>
      <c r="F2310" s="52">
        <f>IFERROR(_xll.qlIndexFixing(IndexON,D2310,TRUE,_xll.ohTrigger(RecalcTrigger,TriggerON)),NA())</f>
        <v>1.6078618112844723E-2</v>
      </c>
      <c r="H2310" s="49">
        <f>_xll.qlCalendarAdvance(Calendar,$H2309,B2310,"f",FALSE)</f>
        <v>55570</v>
      </c>
      <c r="I2310" s="49">
        <f>_xll.qlInterestRateIndexValueDate(Index1M,$H2310)</f>
        <v>55572</v>
      </c>
      <c r="J2310" s="52">
        <f>IFERROR(_xll.qlIndexFixing(Index1M,$H2310,TRUE,_xll.ohTrigger(RecalcTrigger,Trigger1M)),NA())</f>
        <v>1.5906698909932307E-2</v>
      </c>
      <c r="K2310" s="52">
        <f>IFERROR(_xll.qlIndexFixing(ONIndex1M,I2310,TRUE,_xll.ohTrigger(RecalcTrigger,Trigger1M)),NA())</f>
        <v>1.5903853650982569E-2</v>
      </c>
      <c r="L2310" s="52">
        <f>IFERROR(_xll.qlIndexFixing(Index3M,H2310,TRUE,_xll.ohTrigger(RecalcTrigger,Trigger3M)),NA())</f>
        <v>1.6218393919538165E-2</v>
      </c>
      <c r="M2310" s="52">
        <f>IFERROR(_xll.qlIndexFixing(ONIndex3M,I2310,TRUE,_xll.ohTrigger(RecalcTrigger,Trigger3M)),NA())</f>
        <v>1.6209992154410102E-2</v>
      </c>
      <c r="N2310" s="52">
        <f>IFERROR(_xll.qlIndexFixing(Index6M,$H2310,TRUE,_xll.ohTrigger(RecalcTrigger,Trigger6M)),NA())</f>
        <v>1.6066475941885049E-2</v>
      </c>
      <c r="O2310" s="52">
        <f>IFERROR(_xll.qlIndexFixing(ONIndex6M,I2310,TRUE,_xll.ohTrigger(RecalcTrigger,Trigger6M)),NA())</f>
        <v>1.603743462798235E-2</v>
      </c>
      <c r="P2310" s="52">
        <f>IFERROR(_xll.qlIndexFixing(Index1Y,$H2310,TRUE,_xll.ohTrigger(RecalcTrigger,Trigger1Y)),NA())</f>
        <v>1.6692248703322091E-2</v>
      </c>
      <c r="Q2310" s="52">
        <f>IFERROR(_xll.qlIndexFixing(ONIndex1Y,I2310,TRUE,_xll.ohTrigger(RecalcTrigger,Trigger1Y)),NA())</f>
        <v>1.6620022284739022E-2</v>
      </c>
    </row>
    <row r="2311" spans="2:17" x14ac:dyDescent="0.2">
      <c r="B2311" s="46" t="s">
        <v>42</v>
      </c>
      <c r="D2311" s="49">
        <f>_xll.qlCalendarAdvance(Calendar,$D2310,B2311,"f",FALSE)</f>
        <v>55577</v>
      </c>
      <c r="E2311" s="49">
        <f>_xll.qlInterestRateIndexValueDate(IndexON,D2311)</f>
        <v>55577</v>
      </c>
      <c r="F2311" s="52">
        <f>IFERROR(_xll.qlIndexFixing(IndexON,D2311,TRUE,_xll.ohTrigger(RecalcTrigger,TriggerON)),NA())</f>
        <v>1.6074245664041698E-2</v>
      </c>
      <c r="H2311" s="49">
        <f>_xll.qlCalendarAdvance(Calendar,$H2310,B2311,"f",FALSE)</f>
        <v>55577</v>
      </c>
      <c r="I2311" s="49">
        <f>_xll.qlInterestRateIndexValueDate(Index1M,$H2311)</f>
        <v>55579</v>
      </c>
      <c r="J2311" s="52">
        <f>IFERROR(_xll.qlIndexFixing(Index1M,$H2311,TRUE,_xll.ohTrigger(RecalcTrigger,Trigger1M)),NA())</f>
        <v>1.5901774744879821E-2</v>
      </c>
      <c r="K2311" s="52">
        <f>IFERROR(_xll.qlIndexFixing(ONIndex1M,I2311,TRUE,_xll.ohTrigger(RecalcTrigger,Trigger1M)),NA())</f>
        <v>1.5898987937470466E-2</v>
      </c>
      <c r="L2311" s="52">
        <f>IFERROR(_xll.qlIndexFixing(Index3M,H2311,TRUE,_xll.ohTrigger(RecalcTrigger,Trigger3M)),NA())</f>
        <v>1.6214384193394518E-2</v>
      </c>
      <c r="M2311" s="52">
        <f>IFERROR(_xll.qlIndexFixing(ONIndex3M,I2311,TRUE,_xll.ohTrigger(RecalcTrigger,Trigger3M)),NA())</f>
        <v>1.6205944770941727E-2</v>
      </c>
      <c r="N2311" s="52">
        <f>IFERROR(_xll.qlIndexFixing(Index6M,$H2311,TRUE,_xll.ohTrigger(RecalcTrigger,Trigger6M)),NA())</f>
        <v>1.6064197374497702E-2</v>
      </c>
      <c r="O2311" s="52">
        <f>IFERROR(_xll.qlIndexFixing(ONIndex6M,I2311,TRUE,_xll.ohTrigger(RecalcTrigger,Trigger6M)),NA())</f>
        <v>1.6034360325569708E-2</v>
      </c>
      <c r="P2311" s="52">
        <f>IFERROR(_xll.qlIndexFixing(Index1Y,$H2311,TRUE,_xll.ohTrigger(RecalcTrigger,Trigger1Y)),NA())</f>
        <v>1.6689398627682182E-2</v>
      </c>
      <c r="Q2311" s="52">
        <f>IFERROR(_xll.qlIndexFixing(ONIndex1Y,I2311,TRUE,_xll.ohTrigger(RecalcTrigger,Trigger1Y)),NA())</f>
        <v>1.6617649609962371E-2</v>
      </c>
    </row>
    <row r="2312" spans="2:17" x14ac:dyDescent="0.2">
      <c r="B2312" s="46" t="s">
        <v>42</v>
      </c>
      <c r="D2312" s="49">
        <f>_xll.qlCalendarAdvance(Calendar,$D2311,B2312,"f",FALSE)</f>
        <v>55584</v>
      </c>
      <c r="E2312" s="49">
        <f>_xll.qlInterestRateIndexValueDate(IndexON,D2312)</f>
        <v>55584</v>
      </c>
      <c r="F2312" s="52">
        <f>IFERROR(_xll.qlIndexFixing(IndexON,D2312,TRUE,_xll.ohTrigger(RecalcTrigger,TriggerON)),NA())</f>
        <v>1.6069838396211011E-2</v>
      </c>
      <c r="H2312" s="49">
        <f>_xll.qlCalendarAdvance(Calendar,$H2311,B2312,"f",FALSE)</f>
        <v>55584</v>
      </c>
      <c r="I2312" s="49">
        <f>_xll.qlInterestRateIndexValueDate(Index1M,$H2312)</f>
        <v>55586</v>
      </c>
      <c r="J2312" s="52">
        <f>IFERROR(_xll.qlIndexFixing(Index1M,$H2312,TRUE,_xll.ohTrigger(RecalcTrigger,Trigger1M)),NA())</f>
        <v>1.5896817449830524E-2</v>
      </c>
      <c r="K2312" s="52">
        <f>IFERROR(_xll.qlIndexFixing(ONIndex1M,I2312,TRUE,_xll.ohTrigger(RecalcTrigger,Trigger1M)),NA())</f>
        <v>1.5894089216201834E-2</v>
      </c>
      <c r="L2312" s="52">
        <f>IFERROR(_xll.qlIndexFixing(Index3M,H2312,TRUE,_xll.ohTrigger(RecalcTrigger,Trigger3M)),NA())</f>
        <v>1.6210110942495002E-2</v>
      </c>
      <c r="M2312" s="52">
        <f>IFERROR(_xll.qlIndexFixing(ONIndex3M,I2312,TRUE,_xll.ohTrigger(RecalcTrigger,Trigger3M)),NA())</f>
        <v>1.620186815941338E-2</v>
      </c>
      <c r="N2312" s="52">
        <f>IFERROR(_xll.qlIndexFixing(Index6M,$H2312,TRUE,_xll.ohTrigger(RecalcTrigger,Trigger6M)),NA())</f>
        <v>1.6061446285416617E-2</v>
      </c>
      <c r="O2312" s="52">
        <f>IFERROR(_xll.qlIndexFixing(ONIndex6M,I2312,TRUE,_xll.ohTrigger(RecalcTrigger,Trigger6M)),NA())</f>
        <v>1.6031310968562806E-2</v>
      </c>
      <c r="P2312" s="52">
        <f>IFERROR(_xll.qlIndexFixing(Index1Y,$H2312,TRUE,_xll.ohTrigger(RecalcTrigger,Trigger1Y)),NA())</f>
        <v>1.66865312198081E-2</v>
      </c>
      <c r="Q2312" s="52">
        <f>IFERROR(_xll.qlIndexFixing(ONIndex1Y,I2312,TRUE,_xll.ohTrigger(RecalcTrigger,Trigger1Y)),NA())</f>
        <v>1.6615260585464142E-2</v>
      </c>
    </row>
    <row r="2313" spans="2:17" x14ac:dyDescent="0.2">
      <c r="B2313" s="46" t="s">
        <v>42</v>
      </c>
      <c r="D2313" s="49">
        <f>_xll.qlCalendarAdvance(Calendar,$D2312,B2313,"f",FALSE)</f>
        <v>55591</v>
      </c>
      <c r="E2313" s="49">
        <f>_xll.qlInterestRateIndexValueDate(IndexON,D2313)</f>
        <v>55591</v>
      </c>
      <c r="F2313" s="52">
        <f>IFERROR(_xll.qlIndexFixing(IndexON,D2313,TRUE,_xll.ohTrigger(RecalcTrigger,TriggerON)),NA())</f>
        <v>1.6065396254036912E-2</v>
      </c>
      <c r="H2313" s="49">
        <f>_xll.qlCalendarAdvance(Calendar,$H2312,B2313,"f",FALSE)</f>
        <v>55591</v>
      </c>
      <c r="I2313" s="49">
        <f>_xll.qlInterestRateIndexValueDate(Index1M,$H2313)</f>
        <v>55593</v>
      </c>
      <c r="J2313" s="52">
        <f>IFERROR(_xll.qlIndexFixing(Index1M,$H2313,TRUE,_xll.ohTrigger(RecalcTrigger,Trigger1M)),NA())</f>
        <v>1.5891826973506728E-2</v>
      </c>
      <c r="K2313" s="52">
        <f>IFERROR(_xll.qlIndexFixing(ONIndex1M,I2313,TRUE,_xll.ohTrigger(RecalcTrigger,Trigger1M)),NA())</f>
        <v>1.588915743617747E-2</v>
      </c>
      <c r="L2313" s="52">
        <f>IFERROR(_xll.qlIndexFixing(Index3M,H2313,TRUE,_xll.ohTrigger(RecalcTrigger,Trigger3M)),NA())</f>
        <v>1.6205808012273507E-2</v>
      </c>
      <c r="M2313" s="52">
        <f>IFERROR(_xll.qlIndexFixing(ONIndex3M,I2313,TRUE,_xll.ohTrigger(RecalcTrigger,Trigger3M)),NA())</f>
        <v>1.6197762273062466E-2</v>
      </c>
      <c r="N2313" s="52">
        <f>IFERROR(_xll.qlIndexFixing(Index6M,$H2313,TRUE,_xll.ohTrigger(RecalcTrigger,Trigger6M)),NA())</f>
        <v>1.6058721195986399E-2</v>
      </c>
      <c r="O2313" s="52">
        <f>IFERROR(_xll.qlIndexFixing(ONIndex6M,I2313,TRUE,_xll.ohTrigger(RecalcTrigger,Trigger6M)),NA())</f>
        <v>1.6028286618592347E-2</v>
      </c>
      <c r="P2313" s="52">
        <f>IFERROR(_xll.qlIndexFixing(Index1Y,$H2313,TRUE,_xll.ohTrigger(RecalcTrigger,Trigger1Y)),NA())</f>
        <v>1.6683646451965729E-2</v>
      </c>
      <c r="Q2313" s="52">
        <f>IFERROR(_xll.qlIndexFixing(ONIndex1Y,I2313,TRUE,_xll.ohTrigger(RecalcTrigger,Trigger1Y)),NA())</f>
        <v>1.6612855183506525E-2</v>
      </c>
    </row>
    <row r="2314" spans="2:17" x14ac:dyDescent="0.2">
      <c r="B2314" s="46" t="s">
        <v>42</v>
      </c>
      <c r="D2314" s="49">
        <f>_xll.qlCalendarAdvance(Calendar,$D2313,B2314,"f",FALSE)</f>
        <v>55598</v>
      </c>
      <c r="E2314" s="49">
        <f>_xll.qlInterestRateIndexValueDate(IndexON,D2314)</f>
        <v>55598</v>
      </c>
      <c r="F2314" s="52">
        <f>IFERROR(_xll.qlIndexFixing(IndexON,D2314,TRUE,_xll.ohTrigger(RecalcTrigger,TriggerON)),NA())</f>
        <v>1.6060919181883904E-2</v>
      </c>
      <c r="H2314" s="49">
        <f>_xll.qlCalendarAdvance(Calendar,$H2313,B2314,"f",FALSE)</f>
        <v>55598</v>
      </c>
      <c r="I2314" s="49">
        <f>_xll.qlInterestRateIndexValueDate(Index1M,$H2314)</f>
        <v>55600</v>
      </c>
      <c r="J2314" s="52">
        <f>IFERROR(_xll.qlIndexFixing(Index1M,$H2314,TRUE,_xll.ohTrigger(RecalcTrigger,Trigger1M)),NA())</f>
        <v>1.5886791743720541E-2</v>
      </c>
      <c r="K2314" s="52">
        <f>IFERROR(_xll.qlIndexFixing(ONIndex1M,I2314,TRUE,_xll.ohTrigger(RecalcTrigger,Trigger1M)),NA())</f>
        <v>1.5884192545838616E-2</v>
      </c>
      <c r="L2314" s="52">
        <f>IFERROR(_xll.qlIndexFixing(Index3M,H2314,TRUE,_xll.ohTrigger(RecalcTrigger,Trigger3M)),NA())</f>
        <v>1.6201475355646845E-2</v>
      </c>
      <c r="M2314" s="52">
        <f>IFERROR(_xll.qlIndexFixing(ONIndex3M,I2314,TRUE,_xll.ohTrigger(RecalcTrigger,Trigger3M)),NA())</f>
        <v>1.619362706456684E-2</v>
      </c>
      <c r="N2314" s="52">
        <f>IFERROR(_xll.qlIndexFixing(Index6M,$H2314,TRUE,_xll.ohTrigger(RecalcTrigger,Trigger6M)),NA())</f>
        <v>1.6056022168422359E-2</v>
      </c>
      <c r="O2314" s="52">
        <f>IFERROR(_xll.qlIndexFixing(ONIndex6M,I2314,TRUE,_xll.ohTrigger(RecalcTrigger,Trigger6M)),NA())</f>
        <v>1.6025287337368965E-2</v>
      </c>
      <c r="P2314" s="52">
        <f>IFERROR(_xll.qlIndexFixing(Index1Y,$H2314,TRUE,_xll.ohTrigger(RecalcTrigger,Trigger1Y)),NA())</f>
        <v>1.6680744296421617E-2</v>
      </c>
      <c r="Q2314" s="52">
        <f>IFERROR(_xll.qlIndexFixing(ONIndex1Y,I2314,TRUE,_xll.ohTrigger(RecalcTrigger,Trigger1Y)),NA())</f>
        <v>1.6610433376671452E-2</v>
      </c>
    </row>
    <row r="2315" spans="2:17" x14ac:dyDescent="0.2">
      <c r="B2315" s="46" t="s">
        <v>42</v>
      </c>
      <c r="D2315" s="49">
        <f>_xll.qlCalendarAdvance(Calendar,$D2314,B2315,"f",FALSE)</f>
        <v>55605</v>
      </c>
      <c r="E2315" s="49">
        <f>_xll.qlInterestRateIndexValueDate(IndexON,D2315)</f>
        <v>55605</v>
      </c>
      <c r="F2315" s="52">
        <f>IFERROR(_xll.qlIndexFixing(IndexON,D2315,TRUE,_xll.ohTrigger(RecalcTrigger,TriggerON)),NA())</f>
        <v>1.6056407124436234E-2</v>
      </c>
      <c r="H2315" s="49">
        <f>_xll.qlCalendarAdvance(Calendar,$H2314,B2315,"f",FALSE)</f>
        <v>55605</v>
      </c>
      <c r="I2315" s="49">
        <f>_xll.qlInterestRateIndexValueDate(Index1M,$H2315)</f>
        <v>55607</v>
      </c>
      <c r="J2315" s="52">
        <f>IFERROR(_xll.qlIndexFixing(Index1M,$H2315,TRUE,_xll.ohTrigger(RecalcTrigger,Trigger1M)),NA())</f>
        <v>1.5881732145774929E-2</v>
      </c>
      <c r="K2315" s="52">
        <f>IFERROR(_xll.qlIndexFixing(ONIndex1M,I2315,TRUE,_xll.ohTrigger(RecalcTrigger,Trigger1M)),NA())</f>
        <v>1.5879194494186066E-2</v>
      </c>
      <c r="L2315" s="52">
        <f>IFERROR(_xll.qlIndexFixing(Index3M,H2315,TRUE,_xll.ohTrigger(RecalcTrigger,Trigger3M)),NA())</f>
        <v>1.619697266021615E-2</v>
      </c>
      <c r="M2315" s="52">
        <f>IFERROR(_xll.qlIndexFixing(ONIndex3M,I2315,TRUE,_xll.ohTrigger(RecalcTrigger,Trigger3M)),NA())</f>
        <v>1.6189462487083972E-2</v>
      </c>
      <c r="N2315" s="52">
        <f>IFERROR(_xll.qlIndexFixing(Index6M,$H2315,TRUE,_xll.ohTrigger(RecalcTrigger,Trigger6M)),NA())</f>
        <v>1.6053349264942403E-2</v>
      </c>
      <c r="O2315" s="52">
        <f>IFERROR(_xll.qlIndexFixing(ONIndex6M,I2315,TRUE,_xll.ohTrigger(RecalcTrigger,Trigger6M)),NA())</f>
        <v>1.6022313187002979E-2</v>
      </c>
      <c r="P2315" s="52">
        <f>IFERROR(_xll.qlIndexFixing(Index1Y,$H2315,TRUE,_xll.ohTrigger(RecalcTrigger,Trigger1Y)),NA())</f>
        <v>1.6677824725443397E-2</v>
      </c>
      <c r="Q2315" s="52">
        <f>IFERROR(_xll.qlIndexFixing(ONIndex1Y,I2315,TRUE,_xll.ohTrigger(RecalcTrigger,Trigger1Y)),NA())</f>
        <v>1.6607995137700726E-2</v>
      </c>
    </row>
    <row r="2316" spans="2:17" x14ac:dyDescent="0.2">
      <c r="B2316" s="46" t="s">
        <v>42</v>
      </c>
      <c r="D2316" s="49">
        <f>_xll.qlCalendarAdvance(Calendar,$D2315,B2316,"f",FALSE)</f>
        <v>55612</v>
      </c>
      <c r="E2316" s="49">
        <f>_xll.qlInterestRateIndexValueDate(IndexON,D2316)</f>
        <v>55612</v>
      </c>
      <c r="F2316" s="52">
        <f>IFERROR(_xll.qlIndexFixing(IndexON,D2316,TRUE,_xll.ohTrigger(RecalcTrigger,TriggerON)),NA())</f>
        <v>1.6051860026538023E-2</v>
      </c>
      <c r="H2316" s="49">
        <f>_xll.qlCalendarAdvance(Calendar,$H2315,B2316,"f",FALSE)</f>
        <v>55612</v>
      </c>
      <c r="I2316" s="49">
        <f>_xll.qlInterestRateIndexValueDate(Index1M,$H2316)</f>
        <v>55614</v>
      </c>
      <c r="J2316" s="52">
        <f>IFERROR(_xll.qlIndexFixing(Index1M,$H2316,TRUE,_xll.ohTrigger(RecalcTrigger,Trigger1M)),NA())</f>
        <v>1.5876655944021149E-2</v>
      </c>
      <c r="K2316" s="52">
        <f>IFERROR(_xll.qlIndexFixing(ONIndex1M,I2316,TRUE,_xll.ohTrigger(RecalcTrigger,Trigger1M)),NA())</f>
        <v>1.5874163229980809E-2</v>
      </c>
      <c r="L2316" s="52">
        <f>IFERROR(_xll.qlIndexFixing(Index3M,H2316,TRUE,_xll.ohTrigger(RecalcTrigger,Trigger3M)),NA())</f>
        <v>1.6192587416507771E-2</v>
      </c>
      <c r="M2316" s="52">
        <f>IFERROR(_xll.qlIndexFixing(ONIndex3M,I2316,TRUE,_xll.ohTrigger(RecalcTrigger,Trigger3M)),NA())</f>
        <v>1.6185268493771332E-2</v>
      </c>
      <c r="N2316" s="52">
        <f>IFERROR(_xll.qlIndexFixing(Index6M,$H2316,TRUE,_xll.ohTrigger(RecalcTrigger,Trigger6M)),NA())</f>
        <v>1.6050702547765305E-2</v>
      </c>
      <c r="O2316" s="52">
        <f>IFERROR(_xll.qlIndexFixing(ONIndex6M,I2316,TRUE,_xll.ohTrigger(RecalcTrigger,Trigger6M)),NA())</f>
        <v>1.6019364229045152E-2</v>
      </c>
      <c r="P2316" s="52">
        <f>IFERROR(_xll.qlIndexFixing(Index1Y,$H2316,TRUE,_xll.ohTrigger(RecalcTrigger,Trigger1Y)),NA())</f>
        <v>1.6675050339427393E-2</v>
      </c>
      <c r="Q2316" s="52">
        <f>IFERROR(_xll.qlIndexFixing(ONIndex1Y,I2316,TRUE,_xll.ohTrigger(RecalcTrigger,Trigger1Y)),NA())</f>
        <v>1.6605540439096345E-2</v>
      </c>
    </row>
    <row r="2317" spans="2:17" x14ac:dyDescent="0.2">
      <c r="B2317" s="46" t="s">
        <v>42</v>
      </c>
      <c r="D2317" s="49">
        <f>_xll.qlCalendarAdvance(Calendar,$D2316,B2317,"f",FALSE)</f>
        <v>55619</v>
      </c>
      <c r="E2317" s="49">
        <f>_xll.qlInterestRateIndexValueDate(IndexON,D2317)</f>
        <v>55619</v>
      </c>
      <c r="F2317" s="52">
        <f>IFERROR(_xll.qlIndexFixing(IndexON,D2317,TRUE,_xll.ohTrigger(RecalcTrigger,TriggerON)),NA())</f>
        <v>1.6047277832393902E-2</v>
      </c>
      <c r="H2317" s="49">
        <f>_xll.qlCalendarAdvance(Calendar,$H2316,B2317,"f",FALSE)</f>
        <v>55619</v>
      </c>
      <c r="I2317" s="49">
        <f>_xll.qlInterestRateIndexValueDate(Index1M,$H2317)</f>
        <v>55621</v>
      </c>
      <c r="J2317" s="52">
        <f>IFERROR(_xll.qlIndexFixing(Index1M,$H2317,TRUE,_xll.ohTrigger(RecalcTrigger,Trigger1M)),NA())</f>
        <v>1.5871532229739912E-2</v>
      </c>
      <c r="K2317" s="52">
        <f>IFERROR(_xll.qlIndexFixing(ONIndex1M,I2317,TRUE,_xll.ohTrigger(RecalcTrigger,Trigger1M)),NA())</f>
        <v>1.5869098701664086E-2</v>
      </c>
      <c r="L2317" s="52">
        <f>IFERROR(_xll.qlIndexFixing(Index3M,H2317,TRUE,_xll.ohTrigger(RecalcTrigger,Trigger3M)),NA())</f>
        <v>1.6188172319087799E-2</v>
      </c>
      <c r="M2317" s="52">
        <f>IFERROR(_xll.qlIndexFixing(ONIndex3M,I2317,TRUE,_xll.ohTrigger(RecalcTrigger,Trigger3M)),NA())</f>
        <v>1.6181045037546582E-2</v>
      </c>
      <c r="N2317" s="52">
        <f>IFERROR(_xll.qlIndexFixing(Index6M,$H2317,TRUE,_xll.ohTrigger(RecalcTrigger,Trigger6M)),NA())</f>
        <v>1.6048082079108968E-2</v>
      </c>
      <c r="O2317" s="52">
        <f>IFERROR(_xll.qlIndexFixing(ONIndex6M,I2317,TRUE,_xll.ohTrigger(RecalcTrigger,Trigger6M)),NA())</f>
        <v>1.601644052544593E-2</v>
      </c>
      <c r="P2317" s="52">
        <f>IFERROR(_xll.qlIndexFixing(Index1Y,$H2317,TRUE,_xll.ohTrigger(RecalcTrigger,Trigger1Y)),NA())</f>
        <v>1.667193322626366E-2</v>
      </c>
      <c r="Q2317" s="52">
        <f>IFERROR(_xll.qlIndexFixing(ONIndex1Y,I2317,TRUE,_xll.ohTrigger(RecalcTrigger,Trigger1Y)),NA())</f>
        <v>1.6603069253360303E-2</v>
      </c>
    </row>
    <row r="2318" spans="2:17" x14ac:dyDescent="0.2">
      <c r="B2318" s="46" t="s">
        <v>42</v>
      </c>
      <c r="D2318" s="49">
        <f>_xll.qlCalendarAdvance(Calendar,$D2317,B2318,"f",FALSE)</f>
        <v>55626</v>
      </c>
      <c r="E2318" s="49">
        <f>_xll.qlInterestRateIndexValueDate(IndexON,D2318)</f>
        <v>55626</v>
      </c>
      <c r="F2318" s="52">
        <f>IFERROR(_xll.qlIndexFixing(IndexON,D2318,TRUE,_xll.ohTrigger(RecalcTrigger,TriggerON)),NA())</f>
        <v>1.6042660486688121E-2</v>
      </c>
      <c r="H2318" s="49">
        <f>_xll.qlCalendarAdvance(Calendar,$H2317,B2318,"f",FALSE)</f>
        <v>55626</v>
      </c>
      <c r="I2318" s="49">
        <f>_xll.qlInterestRateIndexValueDate(Index1M,$H2318)</f>
        <v>55632</v>
      </c>
      <c r="J2318" s="52">
        <f>IFERROR(_xll.qlIndexFixing(Index1M,$H2318,TRUE,_xll.ohTrigger(RecalcTrigger,Trigger1M)),NA())</f>
        <v>1.5863436321984281E-2</v>
      </c>
      <c r="K2318" s="52">
        <f>IFERROR(_xll.qlIndexFixing(ONIndex1M,I2318,TRUE,_xll.ohTrigger(RecalcTrigger,Trigger1M)),NA())</f>
        <v>1.5862538205198007E-2</v>
      </c>
      <c r="L2318" s="52">
        <f>IFERROR(_xll.qlIndexFixing(Index3M,H2318,TRUE,_xll.ohTrigger(RecalcTrigger,Trigger3M)),NA())</f>
        <v>1.6181173878933374E-2</v>
      </c>
      <c r="M2318" s="52">
        <f>IFERROR(_xll.qlIndexFixing(ONIndex3M,I2318,TRUE,_xll.ohTrigger(RecalcTrigger,Trigger3M)),NA())</f>
        <v>1.6175571511274356E-2</v>
      </c>
      <c r="N2318" s="52">
        <f>IFERROR(_xll.qlIndexFixing(Index6M,$H2318,TRUE,_xll.ohTrigger(RecalcTrigger,Trigger6M)),NA())</f>
        <v>1.604365460675701E-2</v>
      </c>
      <c r="O2318" s="52">
        <f>IFERROR(_xll.qlIndexFixing(ONIndex6M,I2318,TRUE,_xll.ohTrigger(RecalcTrigger,Trigger6M)),NA())</f>
        <v>1.6012718685809446E-2</v>
      </c>
      <c r="P2318" s="52">
        <f>IFERROR(_xll.qlIndexFixing(Index1Y,$H2318,TRUE,_xll.ohTrigger(RecalcTrigger,Trigger1Y)),NA())</f>
        <v>1.6666936672812233E-2</v>
      </c>
      <c r="Q2318" s="52">
        <f>IFERROR(_xll.qlIndexFixing(ONIndex1Y,I2318,TRUE,_xll.ohTrigger(RecalcTrigger,Trigger1Y)),NA())</f>
        <v>1.6599867744542252E-2</v>
      </c>
    </row>
    <row r="2319" spans="2:17" x14ac:dyDescent="0.2">
      <c r="B2319" s="46" t="s">
        <v>42</v>
      </c>
      <c r="D2319" s="49">
        <f>_xll.qlCalendarAdvance(Calendar,$D2318,B2319,"f",FALSE)</f>
        <v>55633</v>
      </c>
      <c r="E2319" s="49">
        <f>_xll.qlInterestRateIndexValueDate(IndexON,D2319)</f>
        <v>55633</v>
      </c>
      <c r="F2319" s="52">
        <f>IFERROR(_xll.qlIndexFixing(IndexON,D2319,TRUE,_xll.ohTrigger(RecalcTrigger,TriggerON)),NA())</f>
        <v>1.6038007934104925E-2</v>
      </c>
      <c r="H2319" s="49">
        <f>_xll.qlCalendarAdvance(Calendar,$H2318,B2319,"f",FALSE)</f>
        <v>55633</v>
      </c>
      <c r="I2319" s="49">
        <f>_xll.qlInterestRateIndexValueDate(Index1M,$H2319)</f>
        <v>55635</v>
      </c>
      <c r="J2319" s="52">
        <f>IFERROR(_xll.qlIndexFixing(Index1M,$H2319,TRUE,_xll.ohTrigger(RecalcTrigger,Trigger1M)),NA())</f>
        <v>1.5861184436810293E-2</v>
      </c>
      <c r="K2319" s="52">
        <f>IFERROR(_xll.qlIndexFixing(ONIndex1M,I2319,TRUE,_xll.ohTrigger(RecalcTrigger,Trigger1M)),NA())</f>
        <v>1.5858851064565194E-2</v>
      </c>
      <c r="L2319" s="52">
        <f>IFERROR(_xll.qlIndexFixing(Index3M,H2319,TRUE,_xll.ohTrigger(RecalcTrigger,Trigger3M)),NA())</f>
        <v>1.6179252374792518E-2</v>
      </c>
      <c r="M2319" s="52">
        <f>IFERROR(_xll.qlIndexFixing(ONIndex3M,I2319,TRUE,_xll.ohTrigger(RecalcTrigger,Trigger3M)),NA())</f>
        <v>1.6172565696077612E-2</v>
      </c>
      <c r="N2319" s="52">
        <f>IFERROR(_xll.qlIndexFixing(Index6M,$H2319,TRUE,_xll.ohTrigger(RecalcTrigger,Trigger6M)),NA())</f>
        <v>1.6042920136239713E-2</v>
      </c>
      <c r="O2319" s="52">
        <f>IFERROR(_xll.qlIndexFixing(ONIndex6M,I2319,TRUE,_xll.ohTrigger(RecalcTrigger,Trigger6M)),NA())</f>
        <v>1.6010820971943396E-2</v>
      </c>
      <c r="P2319" s="52">
        <f>IFERROR(_xll.qlIndexFixing(Index1Y,$H2319,TRUE,_xll.ohTrigger(RecalcTrigger,Trigger1Y)),NA())</f>
        <v>1.666597173259568E-2</v>
      </c>
      <c r="Q2319" s="52">
        <f>IFERROR(_xll.qlIndexFixing(ONIndex1Y,I2319,TRUE,_xll.ohTrigger(RecalcTrigger,Trigger1Y)),NA())</f>
        <v>1.6598280386057596E-2</v>
      </c>
    </row>
    <row r="2320" spans="2:17" x14ac:dyDescent="0.2">
      <c r="B2320" s="46" t="s">
        <v>42</v>
      </c>
      <c r="D2320" s="49">
        <f>_xll.qlCalendarAdvance(Calendar,$D2319,B2320,"f",FALSE)</f>
        <v>55641</v>
      </c>
      <c r="E2320" s="49">
        <f>_xll.qlInterestRateIndexValueDate(IndexON,D2320)</f>
        <v>55641</v>
      </c>
      <c r="F2320" s="52">
        <f>IFERROR(_xll.qlIndexFixing(IndexON,D2320,TRUE,_xll.ohTrigger(RecalcTrigger,TriggerON)),NA())</f>
        <v>1.6032647549328871E-2</v>
      </c>
      <c r="H2320" s="49">
        <f>_xll.qlCalendarAdvance(Calendar,$H2319,B2320,"f",FALSE)</f>
        <v>55641</v>
      </c>
      <c r="I2320" s="49">
        <f>_xll.qlInterestRateIndexValueDate(Index1M,$H2320)</f>
        <v>55645</v>
      </c>
      <c r="J2320" s="52">
        <f>IFERROR(_xll.qlIndexFixing(Index1M,$H2320,TRUE,_xll.ohTrigger(RecalcTrigger,Trigger1M)),NA())</f>
        <v>1.5853711040647731E-2</v>
      </c>
      <c r="K2320" s="52">
        <f>IFERROR(_xll.qlIndexFixing(ONIndex1M,I2320,TRUE,_xll.ohTrigger(RecalcTrigger,Trigger1M)),NA())</f>
        <v>1.5852964485940646E-2</v>
      </c>
      <c r="L2320" s="52">
        <f>IFERROR(_xll.qlIndexFixing(Index3M,H2320,TRUE,_xll.ohTrigger(RecalcTrigger,Trigger3M)),NA())</f>
        <v>1.6172841795079534E-2</v>
      </c>
      <c r="M2320" s="52">
        <f>IFERROR(_xll.qlIndexFixing(ONIndex3M,I2320,TRUE,_xll.ohTrigger(RecalcTrigger,Trigger3M)),NA())</f>
        <v>1.6167578983594666E-2</v>
      </c>
      <c r="N2320" s="52">
        <f>IFERROR(_xll.qlIndexFixing(Index6M,$H2320,TRUE,_xll.ohTrigger(RecalcTrigger,Trigger6M)),NA())</f>
        <v>1.6039112930743029E-2</v>
      </c>
      <c r="O2320" s="52">
        <f>IFERROR(_xll.qlIndexFixing(ONIndex6M,I2320,TRUE,_xll.ohTrigger(RecalcTrigger,Trigger6M)),NA())</f>
        <v>1.6007416843404343E-2</v>
      </c>
      <c r="P2320" s="52">
        <f>IFERROR(_xll.qlIndexFixing(Index1Y,$H2320,TRUE,_xll.ohTrigger(RecalcTrigger,Trigger1Y)),NA())</f>
        <v>1.6661357356906076E-2</v>
      </c>
      <c r="Q2320" s="52">
        <f>IFERROR(_xll.qlIndexFixing(ONIndex1Y,I2320,TRUE,_xll.ohTrigger(RecalcTrigger,Trigger1Y)),NA())</f>
        <v>1.6595195029687204E-2</v>
      </c>
    </row>
    <row r="2321" spans="2:17" x14ac:dyDescent="0.2">
      <c r="B2321" s="46" t="s">
        <v>42</v>
      </c>
      <c r="D2321" s="49">
        <f>_xll.qlCalendarAdvance(Calendar,$D2320,B2321,"f",FALSE)</f>
        <v>55648</v>
      </c>
      <c r="E2321" s="49">
        <f>_xll.qlInterestRateIndexValueDate(IndexON,D2321)</f>
        <v>55648</v>
      </c>
      <c r="F2321" s="52">
        <f>IFERROR(_xll.qlIndexFixing(IndexON,D2321,TRUE,_xll.ohTrigger(RecalcTrigger,TriggerON)),NA())</f>
        <v>1.6027919366443655E-2</v>
      </c>
      <c r="H2321" s="49">
        <f>_xll.qlCalendarAdvance(Calendar,$H2320,B2321,"f",FALSE)</f>
        <v>55648</v>
      </c>
      <c r="I2321" s="49">
        <f>_xll.qlInterestRateIndexValueDate(Index1M,$H2321)</f>
        <v>55652</v>
      </c>
      <c r="J2321" s="52">
        <f>IFERROR(_xll.qlIndexFixing(Index1M,$H2321,TRUE,_xll.ohTrigger(RecalcTrigger,Trigger1M)),NA())</f>
        <v>1.5848438855811931E-2</v>
      </c>
      <c r="K2321" s="52">
        <f>IFERROR(_xll.qlIndexFixing(ONIndex1M,I2321,TRUE,_xll.ohTrigger(RecalcTrigger,Trigger1M)),NA())</f>
        <v>1.5847761604055322E-2</v>
      </c>
      <c r="L2321" s="52">
        <f>IFERROR(_xll.qlIndexFixing(Index3M,H2321,TRUE,_xll.ohTrigger(RecalcTrigger,Trigger3M)),NA())</f>
        <v>1.6168291562054384E-2</v>
      </c>
      <c r="M2321" s="52">
        <f>IFERROR(_xll.qlIndexFixing(ONIndex3M,I2321,TRUE,_xll.ohTrigger(RecalcTrigger,Trigger3M)),NA())</f>
        <v>1.6163232966208696E-2</v>
      </c>
      <c r="N2321" s="52">
        <f>IFERROR(_xll.qlIndexFixing(Index6M,$H2321,TRUE,_xll.ohTrigger(RecalcTrigger,Trigger6M)),NA())</f>
        <v>1.6036607648426213E-2</v>
      </c>
      <c r="O2321" s="52">
        <f>IFERROR(_xll.qlIndexFixing(ONIndex6M,I2321,TRUE,_xll.ohTrigger(RecalcTrigger,Trigger6M)),NA())</f>
        <v>1.6004598423586813E-2</v>
      </c>
      <c r="P2321" s="52">
        <f>IFERROR(_xll.qlIndexFixing(Index1Y,$H2321,TRUE,_xll.ohTrigger(RecalcTrigger,Trigger1Y)),NA())</f>
        <v>1.6658327995256437E-2</v>
      </c>
      <c r="Q2321" s="52">
        <f>IFERROR(_xll.qlIndexFixing(ONIndex1Y,I2321,TRUE,_xll.ohTrigger(RecalcTrigger,Trigger1Y)),NA())</f>
        <v>1.659265524834197E-2</v>
      </c>
    </row>
    <row r="2322" spans="2:17" x14ac:dyDescent="0.2">
      <c r="B2322" s="46" t="s">
        <v>42</v>
      </c>
      <c r="D2322" s="49">
        <f>_xll.qlCalendarAdvance(Calendar,$D2321,B2322,"f",FALSE)</f>
        <v>55655</v>
      </c>
      <c r="E2322" s="49">
        <f>_xll.qlInterestRateIndexValueDate(IndexON,D2322)</f>
        <v>55655</v>
      </c>
      <c r="F2322" s="52">
        <f>IFERROR(_xll.qlIndexFixing(IndexON,D2322,TRUE,_xll.ohTrigger(RecalcTrigger,TriggerON)),NA())</f>
        <v>1.6023155802580291E-2</v>
      </c>
      <c r="H2322" s="49">
        <f>_xll.qlCalendarAdvance(Calendar,$H2321,B2322,"f",FALSE)</f>
        <v>55655</v>
      </c>
      <c r="I2322" s="49">
        <f>_xll.qlInterestRateIndexValueDate(Index1M,$H2322)</f>
        <v>55659</v>
      </c>
      <c r="J2322" s="52">
        <f>IFERROR(_xll.qlIndexFixing(Index1M,$H2322,TRUE,_xll.ohTrigger(RecalcTrigger,Trigger1M)),NA())</f>
        <v>1.5843133006168419E-2</v>
      </c>
      <c r="K2322" s="52">
        <f>IFERROR(_xll.qlIndexFixing(ONIndex1M,I2322,TRUE,_xll.ohTrigger(RecalcTrigger,Trigger1M)),NA())</f>
        <v>1.5842525194509349E-2</v>
      </c>
      <c r="L2322" s="52">
        <f>IFERROR(_xll.qlIndexFixing(Index3M,H2322,TRUE,_xll.ohTrigger(RecalcTrigger,Trigger3M)),NA())</f>
        <v>1.6163711215096147E-2</v>
      </c>
      <c r="M2322" s="52">
        <f>IFERROR(_xll.qlIndexFixing(ONIndex3M,I2322,TRUE,_xll.ohTrigger(RecalcTrigger,Trigger3M)),NA())</f>
        <v>1.6158857243864233E-2</v>
      </c>
      <c r="N2322" s="52">
        <f>IFERROR(_xll.qlIndexFixing(Index6M,$H2322,TRUE,_xll.ohTrigger(RecalcTrigger,Trigger6M)),NA())</f>
        <v>1.6034128946761421E-2</v>
      </c>
      <c r="O2322" s="52">
        <f>IFERROR(_xll.qlIndexFixing(ONIndex6M,I2322,TRUE,_xll.ohTrigger(RecalcTrigger,Trigger6M)),NA())</f>
        <v>1.6001805575553973E-2</v>
      </c>
      <c r="P2322" s="52">
        <f>IFERROR(_xll.qlIndexFixing(Index1Y,$H2322,TRUE,_xll.ohTrigger(RecalcTrigger,Trigger1Y)),NA())</f>
        <v>1.6655281017728504E-2</v>
      </c>
      <c r="Q2322" s="52">
        <f>IFERROR(_xll.qlIndexFixing(ONIndex1Y,I2322,TRUE,_xll.ohTrigger(RecalcTrigger,Trigger1Y)),NA())</f>
        <v>1.6590098838937806E-2</v>
      </c>
    </row>
    <row r="2323" spans="2:17" x14ac:dyDescent="0.2">
      <c r="B2323" s="46" t="s">
        <v>42</v>
      </c>
      <c r="D2323" s="49">
        <f>_xll.qlCalendarAdvance(Calendar,$D2322,B2323,"f",FALSE)</f>
        <v>55662</v>
      </c>
      <c r="E2323" s="49">
        <f>_xll.qlInterestRateIndexValueDate(IndexON,D2323)</f>
        <v>55662</v>
      </c>
      <c r="F2323" s="52">
        <f>IFERROR(_xll.qlIndexFixing(IndexON,D2323,TRUE,_xll.ohTrigger(RecalcTrigger,TriggerON)),NA())</f>
        <v>1.6018356802023348E-2</v>
      </c>
      <c r="H2323" s="49">
        <f>_xll.qlCalendarAdvance(Calendar,$H2322,B2323,"f",FALSE)</f>
        <v>55662</v>
      </c>
      <c r="I2323" s="49">
        <f>_xll.qlInterestRateIndexValueDate(Index1M,$H2323)</f>
        <v>55666</v>
      </c>
      <c r="J2323" s="52">
        <f>IFERROR(_xll.qlIndexFixing(Index1M,$H2323,TRUE,_xll.ohTrigger(RecalcTrigger,Trigger1M)),NA())</f>
        <v>1.5837793440444652E-2</v>
      </c>
      <c r="K2323" s="52">
        <f>IFERROR(_xll.qlIndexFixing(ONIndex1M,I2323,TRUE,_xll.ohTrigger(RecalcTrigger,Trigger1M)),NA())</f>
        <v>1.5837255206063716E-2</v>
      </c>
      <c r="L2323" s="52">
        <f>IFERROR(_xll.qlIndexFixing(Index3M,H2323,TRUE,_xll.ohTrigger(RecalcTrigger,Trigger3M)),NA())</f>
        <v>1.6159100707131172E-2</v>
      </c>
      <c r="M2323" s="52">
        <f>IFERROR(_xll.qlIndexFixing(ONIndex3M,I2323,TRUE,_xll.ohTrigger(RecalcTrigger,Trigger3M)),NA())</f>
        <v>1.6154451770118428E-2</v>
      </c>
      <c r="N2323" s="52">
        <f>IFERROR(_xll.qlIndexFixing(Index6M,$H2323,TRUE,_xll.ohTrigger(RecalcTrigger,Trigger6M)),NA())</f>
        <v>1.6031676887971493E-2</v>
      </c>
      <c r="O2323" s="52">
        <f>IFERROR(_xll.qlIndexFixing(ONIndex6M,I2323,TRUE,_xll.ohTrigger(RecalcTrigger,Trigger6M)),NA())</f>
        <v>1.5999038361975693E-2</v>
      </c>
      <c r="P2323" s="52">
        <f>IFERROR(_xll.qlIndexFixing(Index1Y,$H2323,TRUE,_xll.ohTrigger(RecalcTrigger,Trigger1Y)),NA())</f>
        <v>1.6652216396602647E-2</v>
      </c>
      <c r="Q2323" s="52">
        <f>IFERROR(_xll.qlIndexFixing(ONIndex1Y,I2323,TRUE,_xll.ohTrigger(RecalcTrigger,Trigger1Y)),NA())</f>
        <v>1.6587525774056644E-2</v>
      </c>
    </row>
    <row r="2324" spans="2:17" x14ac:dyDescent="0.2">
      <c r="B2324" s="46" t="s">
        <v>42</v>
      </c>
      <c r="D2324" s="49">
        <f>_xll.qlCalendarAdvance(Calendar,$D2323,B2324,"f",FALSE)</f>
        <v>55669</v>
      </c>
      <c r="E2324" s="49">
        <f>_xll.qlInterestRateIndexValueDate(IndexON,D2324)</f>
        <v>55669</v>
      </c>
      <c r="F2324" s="52">
        <f>IFERROR(_xll.qlIndexFixing(IndexON,D2324,TRUE,_xll.ohTrigger(RecalcTrigger,TriggerON)),NA())</f>
        <v>1.6013522309377137E-2</v>
      </c>
      <c r="H2324" s="49">
        <f>_xll.qlCalendarAdvance(Calendar,$H2323,B2324,"f",FALSE)</f>
        <v>55669</v>
      </c>
      <c r="I2324" s="49">
        <f>_xll.qlInterestRateIndexValueDate(Index1M,$H2324)</f>
        <v>55673</v>
      </c>
      <c r="J2324" s="52">
        <f>IFERROR(_xll.qlIndexFixing(Index1M,$H2324,TRUE,_xll.ohTrigger(RecalcTrigger,Trigger1M)),NA())</f>
        <v>1.5832458791574133E-2</v>
      </c>
      <c r="K2324" s="52">
        <f>IFERROR(_xll.qlIndexFixing(ONIndex1M,I2324,TRUE,_xll.ohTrigger(RecalcTrigger,Trigger1M)),NA())</f>
        <v>1.583195158787909E-2</v>
      </c>
      <c r="L2324" s="52">
        <f>IFERROR(_xll.qlIndexFixing(Index3M,H2324,TRUE,_xll.ohTrigger(RecalcTrigger,Trigger3M)),NA())</f>
        <v>1.6154459991082337E-2</v>
      </c>
      <c r="M2324" s="52">
        <f>IFERROR(_xll.qlIndexFixing(ONIndex3M,I2324,TRUE,_xll.ohTrigger(RecalcTrigger,Trigger3M)),NA())</f>
        <v>1.6150016497888942E-2</v>
      </c>
      <c r="N2324" s="52">
        <f>IFERROR(_xll.qlIndexFixing(Index6M,$H2324,TRUE,_xll.ohTrigger(RecalcTrigger,Trigger6M)),NA())</f>
        <v>1.6029059647525889E-2</v>
      </c>
      <c r="O2324" s="52">
        <f>IFERROR(_xll.qlIndexFixing(ONIndex6M,I2324,TRUE,_xll.ohTrigger(RecalcTrigger,Trigger6M)),NA())</f>
        <v>1.5996296844162927E-2</v>
      </c>
      <c r="P2324" s="52">
        <f>IFERROR(_xll.qlIndexFixing(Index1Y,$H2324,TRUE,_xll.ohTrigger(RecalcTrigger,Trigger1Y)),NA())</f>
        <v>1.6649134104159889E-2</v>
      </c>
      <c r="Q2324" s="52">
        <f>IFERROR(_xll.qlIndexFixing(ONIndex1Y,I2324,TRUE,_xll.ohTrigger(RecalcTrigger,Trigger1Y)),NA())</f>
        <v>1.6584936026360353E-2</v>
      </c>
    </row>
    <row r="2325" spans="2:17" x14ac:dyDescent="0.2">
      <c r="B2325" s="46" t="s">
        <v>42</v>
      </c>
      <c r="D2325" s="49">
        <f>_xll.qlCalendarAdvance(Calendar,$D2324,B2325,"f",FALSE)</f>
        <v>55676</v>
      </c>
      <c r="E2325" s="49">
        <f>_xll.qlInterestRateIndexValueDate(IndexON,D2325)</f>
        <v>55676</v>
      </c>
      <c r="F2325" s="52">
        <f>IFERROR(_xll.qlIndexFixing(IndexON,D2325,TRUE,_xll.ohTrigger(RecalcTrigger,TriggerON)),NA())</f>
        <v>1.6008652269325907E-2</v>
      </c>
      <c r="H2325" s="49">
        <f>_xll.qlCalendarAdvance(Calendar,$H2324,B2325,"f",FALSE)</f>
        <v>55676</v>
      </c>
      <c r="I2325" s="49">
        <f>_xll.qlInterestRateIndexValueDate(Index1M,$H2325)</f>
        <v>55680</v>
      </c>
      <c r="J2325" s="52">
        <f>IFERROR(_xll.qlIndexFixing(Index1M,$H2325,TRUE,_xll.ohTrigger(RecalcTrigger,Trigger1M)),NA())</f>
        <v>1.5827054297311349E-2</v>
      </c>
      <c r="K2325" s="52">
        <f>IFERROR(_xll.qlIndexFixing(ONIndex1M,I2325,TRUE,_xll.ohTrigger(RecalcTrigger,Trigger1M)),NA())</f>
        <v>1.582661428823684E-2</v>
      </c>
      <c r="L2325" s="52">
        <f>IFERROR(_xll.qlIndexFixing(Index3M,H2325,TRUE,_xll.ohTrigger(RecalcTrigger,Trigger3M)),NA())</f>
        <v>1.6149789019873389E-2</v>
      </c>
      <c r="M2325" s="52">
        <f>IFERROR(_xll.qlIndexFixing(ONIndex3M,I2325,TRUE,_xll.ohTrigger(RecalcTrigger,Trigger3M)),NA())</f>
        <v>1.6145551380013501E-2</v>
      </c>
      <c r="N2325" s="52">
        <f>IFERROR(_xll.qlIndexFixing(Index6M,$H2325,TRUE,_xll.ohTrigger(RecalcTrigger,Trigger6M)),NA())</f>
        <v>1.6026659234138266E-2</v>
      </c>
      <c r="O2325" s="52">
        <f>IFERROR(_xll.qlIndexFixing(ONIndex6M,I2325,TRUE,_xll.ohTrigger(RecalcTrigger,Trigger6M)),NA())</f>
        <v>1.599358108390625E-2</v>
      </c>
      <c r="P2325" s="52">
        <f>IFERROR(_xll.qlIndexFixing(Index1Y,$H2325,TRUE,_xll.ohTrigger(RecalcTrigger,Trigger1Y)),NA())</f>
        <v>1.6646034112682784E-2</v>
      </c>
      <c r="Q2325" s="52">
        <f>IFERROR(_xll.qlIndexFixing(ONIndex1Y,I2325,TRUE,_xll.ohTrigger(RecalcTrigger,Trigger1Y)),NA())</f>
        <v>1.6582329568430865E-2</v>
      </c>
    </row>
    <row r="2326" spans="2:17" x14ac:dyDescent="0.2">
      <c r="B2326" s="46" t="s">
        <v>42</v>
      </c>
      <c r="D2326" s="49">
        <f>_xll.qlCalendarAdvance(Calendar,$D2325,B2326,"f",FALSE)</f>
        <v>55683</v>
      </c>
      <c r="E2326" s="49">
        <f>_xll.qlInterestRateIndexValueDate(IndexON,D2326)</f>
        <v>55683</v>
      </c>
      <c r="F2326" s="52">
        <f>IFERROR(_xll.qlIndexFixing(IndexON,D2326,TRUE,_xll.ohTrigger(RecalcTrigger,TriggerON)),NA())</f>
        <v>1.6003746626553905E-2</v>
      </c>
      <c r="H2326" s="49">
        <f>_xll.qlCalendarAdvance(Calendar,$H2325,B2326,"f",FALSE)</f>
        <v>55683</v>
      </c>
      <c r="I2326" s="49">
        <f>_xll.qlInterestRateIndexValueDate(Index1M,$H2326)</f>
        <v>55687</v>
      </c>
      <c r="J2326" s="52">
        <f>IFERROR(_xll.qlIndexFixing(Index1M,$H2326,TRUE,_xll.ohTrigger(RecalcTrigger,Trigger1M)),NA())</f>
        <v>1.582161593819098E-2</v>
      </c>
      <c r="K2326" s="52">
        <f>IFERROR(_xll.qlIndexFixing(ONIndex1M,I2326,TRUE,_xll.ohTrigger(RecalcTrigger,Trigger1M)),NA())</f>
        <v>1.5821243256057826E-2</v>
      </c>
      <c r="L2326" s="52">
        <f>IFERROR(_xll.qlIndexFixing(Index3M,H2326,TRUE,_xll.ohTrigger(RecalcTrigger,Trigger3M)),NA())</f>
        <v>1.6145087746435884E-2</v>
      </c>
      <c r="M2326" s="52">
        <f>IFERROR(_xll.qlIndexFixing(ONIndex3M,I2326,TRUE,_xll.ohTrigger(RecalcTrigger,Trigger3M)),NA())</f>
        <v>1.6141056369649576E-2</v>
      </c>
      <c r="N2326" s="52">
        <f>IFERROR(_xll.qlIndexFixing(Index6M,$H2326,TRUE,_xll.ohTrigger(RecalcTrigger,Trigger6M)),NA())</f>
        <v>1.602428564464457E-2</v>
      </c>
      <c r="O2326" s="52">
        <f>IFERROR(_xll.qlIndexFixing(ONIndex6M,I2326,TRUE,_xll.ohTrigger(RecalcTrigger,Trigger6M)),NA())</f>
        <v>1.5990891143395913E-2</v>
      </c>
      <c r="P2326" s="52">
        <f>IFERROR(_xll.qlIndexFixing(Index1Y,$H2326,TRUE,_xll.ohTrigger(RecalcTrigger,Trigger1Y)),NA())</f>
        <v>1.6642916394454976E-2</v>
      </c>
      <c r="Q2326" s="52">
        <f>IFERROR(_xll.qlIndexFixing(ONIndex1Y,I2326,TRUE,_xll.ohTrigger(RecalcTrigger,Trigger1Y)),NA())</f>
        <v>1.6579706372530367E-2</v>
      </c>
    </row>
    <row r="2327" spans="2:17" x14ac:dyDescent="0.2">
      <c r="B2327" s="46" t="s">
        <v>42</v>
      </c>
      <c r="D2327" s="49">
        <f>_xll.qlCalendarAdvance(Calendar,$D2326,B2327,"f",FALSE)</f>
        <v>55690</v>
      </c>
      <c r="E2327" s="49">
        <f>_xll.qlInterestRateIndexValueDate(IndexON,D2327)</f>
        <v>55690</v>
      </c>
      <c r="F2327" s="52">
        <f>IFERROR(_xll.qlIndexFixing(IndexON,D2327,TRUE,_xll.ohTrigger(RecalcTrigger,TriggerON)),NA())</f>
        <v>1.59988053253457E-2</v>
      </c>
      <c r="H2327" s="49">
        <f>_xll.qlCalendarAdvance(Calendar,$H2326,B2327,"f",FALSE)</f>
        <v>55690</v>
      </c>
      <c r="I2327" s="49">
        <f>_xll.qlInterestRateIndexValueDate(Index1M,$H2327)</f>
        <v>55694</v>
      </c>
      <c r="J2327" s="52">
        <f>IFERROR(_xll.qlIndexFixing(Index1M,$H2327,TRUE,_xll.ohTrigger(RecalcTrigger,Trigger1M)),NA())</f>
        <v>1.5816143662939375E-2</v>
      </c>
      <c r="K2327" s="52">
        <f>IFERROR(_xll.qlIndexFixing(ONIndex1M,I2327,TRUE,_xll.ohTrigger(RecalcTrigger,Trigger1M)),NA())</f>
        <v>1.5815838439943164E-2</v>
      </c>
      <c r="L2327" s="52">
        <f>IFERROR(_xll.qlIndexFixing(Index3M,H2327,TRUE,_xll.ohTrigger(RecalcTrigger,Trigger3M)),NA())</f>
        <v>1.6140356123694442E-2</v>
      </c>
      <c r="M2327" s="52">
        <f>IFERROR(_xll.qlIndexFixing(ONIndex3M,I2327,TRUE,_xll.ohTrigger(RecalcTrigger,Trigger3M)),NA())</f>
        <v>1.6136531419554956E-2</v>
      </c>
      <c r="N2327" s="52">
        <f>IFERROR(_xll.qlIndexFixing(Index6M,$H2327,TRUE,_xll.ohTrigger(RecalcTrigger,Trigger6M)),NA())</f>
        <v>1.6021938941267376E-2</v>
      </c>
      <c r="O2327" s="52">
        <f>IFERROR(_xll.qlIndexFixing(ONIndex6M,I2327,TRUE,_xll.ohTrigger(RecalcTrigger,Trigger6M)),NA())</f>
        <v>1.598822708402281E-2</v>
      </c>
      <c r="P2327" s="52">
        <f>IFERROR(_xll.qlIndexFixing(Index1Y,$H2327,TRUE,_xll.ohTrigger(RecalcTrigger,Trigger1Y)),NA())</f>
        <v>1.6639780921762316E-2</v>
      </c>
      <c r="Q2327" s="52">
        <f>IFERROR(_xll.qlIndexFixing(ONIndex1Y,I2327,TRUE,_xll.ohTrigger(RecalcTrigger,Trigger1Y)),NA())</f>
        <v>1.6577066411560537E-2</v>
      </c>
    </row>
    <row r="2328" spans="2:17" x14ac:dyDescent="0.2">
      <c r="B2328" s="46" t="s">
        <v>42</v>
      </c>
      <c r="D2328" s="49">
        <f>_xll.qlCalendarAdvance(Calendar,$D2327,B2328,"f",FALSE)</f>
        <v>55697</v>
      </c>
      <c r="E2328" s="49">
        <f>_xll.qlInterestRateIndexValueDate(IndexON,D2328)</f>
        <v>55697</v>
      </c>
      <c r="F2328" s="52">
        <f>IFERROR(_xll.qlIndexFixing(IndexON,D2328,TRUE,_xll.ohTrigger(RecalcTrigger,TriggerON)),NA())</f>
        <v>1.5993828310385538E-2</v>
      </c>
      <c r="H2328" s="49">
        <f>_xll.qlCalendarAdvance(Calendar,$H2327,B2328,"f",FALSE)</f>
        <v>55697</v>
      </c>
      <c r="I2328" s="49">
        <f>_xll.qlInterestRateIndexValueDate(Index1M,$H2328)</f>
        <v>55701</v>
      </c>
      <c r="J2328" s="52">
        <f>IFERROR(_xll.qlIndexFixing(Index1M,$H2328,TRUE,_xll.ohTrigger(RecalcTrigger,Trigger1M)),NA())</f>
        <v>1.5810588075740407E-2</v>
      </c>
      <c r="K2328" s="52">
        <f>IFERROR(_xll.qlIndexFixing(ONIndex1M,I2328,TRUE,_xll.ohTrigger(RecalcTrigger,Trigger1M)),NA())</f>
        <v>1.5810399788813712E-2</v>
      </c>
      <c r="L2328" s="52">
        <f>IFERROR(_xll.qlIndexFixing(Index3M,H2328,TRUE,_xll.ohTrigger(RecalcTrigger,Trigger3M)),NA())</f>
        <v>1.6135594104579758E-2</v>
      </c>
      <c r="M2328" s="52">
        <f>IFERROR(_xll.qlIndexFixing(ONIndex3M,I2328,TRUE,_xll.ohTrigger(RecalcTrigger,Trigger3M)),NA())</f>
        <v>1.6131976483206856E-2</v>
      </c>
      <c r="N2328" s="52">
        <f>IFERROR(_xll.qlIndexFixing(Index6M,$H2328,TRUE,_xll.ohTrigger(RecalcTrigger,Trigger6M)),NA())</f>
        <v>1.6020017826890404E-2</v>
      </c>
      <c r="O2328" s="52">
        <f>IFERROR(_xll.qlIndexFixing(ONIndex6M,I2328,TRUE,_xll.ohTrigger(RecalcTrigger,Trigger6M)),NA())</f>
        <v>1.5985588967977193E-2</v>
      </c>
      <c r="P2328" s="52">
        <f>IFERROR(_xll.qlIndexFixing(Index1Y,$H2328,TRUE,_xll.ohTrigger(RecalcTrigger,Trigger1Y)),NA())</f>
        <v>1.6636627666890638E-2</v>
      </c>
      <c r="Q2328" s="52">
        <f>IFERROR(_xll.qlIndexFixing(ONIndex1Y,I2328,TRUE,_xll.ohTrigger(RecalcTrigger,Trigger1Y)),NA())</f>
        <v>1.657440965802337E-2</v>
      </c>
    </row>
    <row r="2329" spans="2:17" x14ac:dyDescent="0.2">
      <c r="B2329" s="46" t="s">
        <v>42</v>
      </c>
      <c r="D2329" s="49">
        <f>_xll.qlCalendarAdvance(Calendar,$D2328,B2329,"f",FALSE)</f>
        <v>55704</v>
      </c>
      <c r="E2329" s="49">
        <f>_xll.qlInterestRateIndexValueDate(IndexON,D2329)</f>
        <v>55704</v>
      </c>
      <c r="F2329" s="52">
        <f>IFERROR(_xll.qlIndexFixing(IndexON,D2329,TRUE,_xll.ohTrigger(RecalcTrigger,TriggerON)),NA())</f>
        <v>1.5988815526277733E-2</v>
      </c>
      <c r="H2329" s="49">
        <f>_xll.qlCalendarAdvance(Calendar,$H2328,B2329,"f",FALSE)</f>
        <v>55704</v>
      </c>
      <c r="I2329" s="49">
        <f>_xll.qlInterestRateIndexValueDate(Index1M,$H2329)</f>
        <v>55708</v>
      </c>
      <c r="J2329" s="52">
        <f>IFERROR(_xll.qlIndexFixing(Index1M,$H2329,TRUE,_xll.ohTrigger(RecalcTrigger,Trigger1M)),NA())</f>
        <v>1.5805045136631411E-2</v>
      </c>
      <c r="K2329" s="52">
        <f>IFERROR(_xll.qlIndexFixing(ONIndex1M,I2329,TRUE,_xll.ohTrigger(RecalcTrigger,Trigger1M)),NA())</f>
        <v>1.580492725135052E-2</v>
      </c>
      <c r="L2329" s="52">
        <f>IFERROR(_xll.qlIndexFixing(Index3M,H2329,TRUE,_xll.ohTrigger(RecalcTrigger,Trigger3M)),NA())</f>
        <v>1.6130801642019913E-2</v>
      </c>
      <c r="M2329" s="52">
        <f>IFERROR(_xll.qlIndexFixing(ONIndex3M,I2329,TRUE,_xll.ohTrigger(RecalcTrigger,Trigger3M)),NA())</f>
        <v>1.6127391513363065E-2</v>
      </c>
      <c r="N2329" s="52">
        <f>IFERROR(_xll.qlIndexFixing(Index6M,$H2329,TRUE,_xll.ohTrigger(RecalcTrigger,Trigger6M)),NA())</f>
        <v>1.6017527520094572E-2</v>
      </c>
      <c r="O2329" s="52">
        <f>IFERROR(_xll.qlIndexFixing(ONIndex6M,I2329,TRUE,_xll.ohTrigger(RecalcTrigger,Trigger6M)),NA())</f>
        <v>1.5982976856809827E-2</v>
      </c>
      <c r="P2329" s="52">
        <f>IFERROR(_xll.qlIndexFixing(Index1Y,$H2329,TRUE,_xll.ohTrigger(RecalcTrigger,Trigger1Y)),NA())</f>
        <v>1.6633456602127315E-2</v>
      </c>
      <c r="Q2329" s="52">
        <f>IFERROR(_xll.qlIndexFixing(ONIndex1Y,I2329,TRUE,_xll.ohTrigger(RecalcTrigger,Trigger1Y)),NA())</f>
        <v>1.6571736084340927E-2</v>
      </c>
    </row>
    <row r="2330" spans="2:17" x14ac:dyDescent="0.2">
      <c r="B2330" s="46" t="s">
        <v>42</v>
      </c>
      <c r="D2330" s="49">
        <f>_xll.qlCalendarAdvance(Calendar,$D2329,B2330,"f",FALSE)</f>
        <v>55711</v>
      </c>
      <c r="E2330" s="49">
        <f>_xll.qlInterestRateIndexValueDate(IndexON,D2330)</f>
        <v>55711</v>
      </c>
      <c r="F2330" s="52">
        <f>IFERROR(_xll.qlIndexFixing(IndexON,D2330,TRUE,_xll.ohTrigger(RecalcTrigger,TriggerON)),NA())</f>
        <v>1.5983766917706532E-2</v>
      </c>
      <c r="H2330" s="49">
        <f>_xll.qlCalendarAdvance(Calendar,$H2329,B2330,"f",FALSE)</f>
        <v>55711</v>
      </c>
      <c r="I2330" s="49">
        <f>_xll.qlInterestRateIndexValueDate(Index1M,$H2330)</f>
        <v>55715</v>
      </c>
      <c r="J2330" s="52">
        <f>IFERROR(_xll.qlIndexFixing(Index1M,$H2330,TRUE,_xll.ohTrigger(RecalcTrigger,Trigger1M)),NA())</f>
        <v>1.5799468122477695E-2</v>
      </c>
      <c r="K2330" s="52">
        <f>IFERROR(_xll.qlIndexFixing(ONIndex1M,I2330,TRUE,_xll.ohTrigger(RecalcTrigger,Trigger1M)),NA())</f>
        <v>1.5799420776314577E-2</v>
      </c>
      <c r="L2330" s="52">
        <f>IFERROR(_xll.qlIndexFixing(Index3M,H2330,TRUE,_xll.ohTrigger(RecalcTrigger,Trigger3M)),NA())</f>
        <v>1.6125978688946479E-2</v>
      </c>
      <c r="M2330" s="52">
        <f>IFERROR(_xll.qlIndexFixing(ONIndex3M,I2330,TRUE,_xll.ohTrigger(RecalcTrigger,Trigger3M)),NA())</f>
        <v>1.612277646286131E-2</v>
      </c>
      <c r="N2330" s="52">
        <f>IFERROR(_xll.qlIndexFixing(Index6M,$H2330,TRUE,_xll.ohTrigger(RecalcTrigger,Trigger6M)),NA())</f>
        <v>1.6015263703691537E-2</v>
      </c>
      <c r="O2330" s="52">
        <f>IFERROR(_xll.qlIndexFixing(ONIndex6M,I2330,TRUE,_xll.ohTrigger(RecalcTrigger,Trigger6M)),NA())</f>
        <v>1.5980390812311285E-2</v>
      </c>
      <c r="P2330" s="52">
        <f>IFERROR(_xll.qlIndexFixing(Index1Y,$H2330,TRUE,_xll.ohTrigger(RecalcTrigger,Trigger1Y)),NA())</f>
        <v>1.6630267699762131E-2</v>
      </c>
      <c r="Q2330" s="52">
        <f>IFERROR(_xll.qlIndexFixing(ONIndex1Y,I2330,TRUE,_xll.ohTrigger(RecalcTrigger,Trigger1Y)),NA())</f>
        <v>1.6569045663494819E-2</v>
      </c>
    </row>
    <row r="2331" spans="2:17" x14ac:dyDescent="0.2">
      <c r="B2331" s="46" t="s">
        <v>42</v>
      </c>
      <c r="D2331" s="49">
        <f>_xll.qlCalendarAdvance(Calendar,$D2330,B2331,"f",FALSE)</f>
        <v>55718</v>
      </c>
      <c r="E2331" s="49">
        <f>_xll.qlInterestRateIndexValueDate(IndexON,D2331)</f>
        <v>55718</v>
      </c>
      <c r="F2331" s="52">
        <f>IFERROR(_xll.qlIndexFixing(IndexON,D2331,TRUE,_xll.ohTrigger(RecalcTrigger,TriggerON)),NA())</f>
        <v>1.5978682429116375E-2</v>
      </c>
      <c r="H2331" s="49">
        <f>_xll.qlCalendarAdvance(Calendar,$H2330,B2331,"f",FALSE)</f>
        <v>55718</v>
      </c>
      <c r="I2331" s="49">
        <f>_xll.qlInterestRateIndexValueDate(Index1M,$H2331)</f>
        <v>55722</v>
      </c>
      <c r="J2331" s="52">
        <f>IFERROR(_xll.qlIndexFixing(Index1M,$H2331,TRUE,_xll.ohTrigger(RecalcTrigger,Trigger1M)),NA())</f>
        <v>1.5793856982004147E-2</v>
      </c>
      <c r="K2331" s="52">
        <f>IFERROR(_xll.qlIndexFixing(ONIndex1M,I2331,TRUE,_xll.ohTrigger(RecalcTrigger,Trigger1M)),NA())</f>
        <v>1.5793880312306996E-2</v>
      </c>
      <c r="L2331" s="52">
        <f>IFERROR(_xll.qlIndexFixing(Index3M,H2331,TRUE,_xll.ohTrigger(RecalcTrigger,Trigger3M)),NA())</f>
        <v>1.6121125198286672E-2</v>
      </c>
      <c r="M2331" s="52">
        <f>IFERROR(_xll.qlIndexFixing(ONIndex3M,I2331,TRUE,_xll.ohTrigger(RecalcTrigger,Trigger3M)),NA())</f>
        <v>1.6118131284859061E-2</v>
      </c>
      <c r="N2331" s="52">
        <f>IFERROR(_xll.qlIndexFixing(Index6M,$H2331,TRUE,_xll.ohTrigger(RecalcTrigger,Trigger6M)),NA())</f>
        <v>1.6013027027962996E-2</v>
      </c>
      <c r="O2331" s="52">
        <f>IFERROR(_xll.qlIndexFixing(ONIndex6M,I2331,TRUE,_xll.ohTrigger(RecalcTrigger,Trigger6M)),NA())</f>
        <v>1.5977830896511946E-2</v>
      </c>
      <c r="P2331" s="52">
        <f>IFERROR(_xll.qlIndexFixing(Index1Y,$H2331,TRUE,_xll.ohTrigger(RecalcTrigger,Trigger1Y)),NA())</f>
        <v>1.6627060932085089E-2</v>
      </c>
      <c r="Q2331" s="52">
        <f>IFERROR(_xll.qlIndexFixing(ONIndex1Y,I2331,TRUE,_xll.ohTrigger(RecalcTrigger,Trigger1Y)),NA())</f>
        <v>1.6566338367587363E-2</v>
      </c>
    </row>
    <row r="2332" spans="2:17" x14ac:dyDescent="0.2">
      <c r="B2332" s="46" t="s">
        <v>42</v>
      </c>
      <c r="D2332" s="49">
        <f>_xll.qlCalendarAdvance(Calendar,$D2331,B2332,"f",FALSE)</f>
        <v>55725</v>
      </c>
      <c r="E2332" s="49">
        <f>_xll.qlInterestRateIndexValueDate(IndexON,D2332)</f>
        <v>55725</v>
      </c>
      <c r="F2332" s="52">
        <f>IFERROR(_xll.qlIndexFixing(IndexON,D2332,TRUE,_xll.ohTrigger(RecalcTrigger,TriggerON)),NA())</f>
        <v>1.5973562005191511E-2</v>
      </c>
      <c r="H2332" s="49">
        <f>_xll.qlCalendarAdvance(Calendar,$H2331,B2332,"f",FALSE)</f>
        <v>55725</v>
      </c>
      <c r="I2332" s="49">
        <f>_xll.qlInterestRateIndexValueDate(Index1M,$H2332)</f>
        <v>55729</v>
      </c>
      <c r="J2332" s="52">
        <f>IFERROR(_xll.qlIndexFixing(Index1M,$H2332,TRUE,_xll.ohTrigger(RecalcTrigger,Trigger1M)),NA())</f>
        <v>1.5788211663938224E-2</v>
      </c>
      <c r="K2332" s="52">
        <f>IFERROR(_xll.qlIndexFixing(ONIndex1M,I2332,TRUE,_xll.ohTrigger(RecalcTrigger,Trigger1M)),NA())</f>
        <v>1.5788305808408509E-2</v>
      </c>
      <c r="L2332" s="52">
        <f>IFERROR(_xll.qlIndexFixing(Index3M,H2332,TRUE,_xll.ohTrigger(RecalcTrigger,Trigger3M)),NA())</f>
        <v>1.6116241122979873E-2</v>
      </c>
      <c r="M2332" s="52">
        <f>IFERROR(_xll.qlIndexFixing(ONIndex3M,I2332,TRUE,_xll.ohTrigger(RecalcTrigger,Trigger3M)),NA())</f>
        <v>1.6113455932593723E-2</v>
      </c>
      <c r="N2332" s="52">
        <f>IFERROR(_xll.qlIndexFixing(Index6M,$H2332,TRUE,_xll.ohTrigger(RecalcTrigger,Trigger6M)),NA())</f>
        <v>1.6010817555137863E-2</v>
      </c>
      <c r="O2332" s="52">
        <f>IFERROR(_xll.qlIndexFixing(ONIndex6M,I2332,TRUE,_xll.ohTrigger(RecalcTrigger,Trigger6M)),NA())</f>
        <v>1.5975297171202385E-2</v>
      </c>
      <c r="P2332" s="52">
        <f>IFERROR(_xll.qlIndexFixing(Index1Y,$H2332,TRUE,_xll.ohTrigger(RecalcTrigger,Trigger1Y)),NA())</f>
        <v>1.6623836271387717E-2</v>
      </c>
      <c r="Q2332" s="52">
        <f>IFERROR(_xll.qlIndexFixing(ONIndex1Y,I2332,TRUE,_xll.ohTrigger(RecalcTrigger,Trigger1Y)),NA())</f>
        <v>1.6563614169600172E-2</v>
      </c>
    </row>
    <row r="2333" spans="2:17" x14ac:dyDescent="0.2">
      <c r="B2333" s="46" t="s">
        <v>42</v>
      </c>
      <c r="D2333" s="49">
        <f>_xll.qlCalendarAdvance(Calendar,$D2332,B2333,"f",FALSE)</f>
        <v>55732</v>
      </c>
      <c r="E2333" s="49">
        <f>_xll.qlInterestRateIndexValueDate(IndexON,D2333)</f>
        <v>55732</v>
      </c>
      <c r="F2333" s="52">
        <f>IFERROR(_xll.qlIndexFixing(IndexON,D2333,TRUE,_xll.ohTrigger(RecalcTrigger,TriggerON)),NA())</f>
        <v>1.5968405590216506E-2</v>
      </c>
      <c r="H2333" s="49">
        <f>_xll.qlCalendarAdvance(Calendar,$H2332,B2333,"f",FALSE)</f>
        <v>55732</v>
      </c>
      <c r="I2333" s="49">
        <f>_xll.qlInterestRateIndexValueDate(Index1M,$H2333)</f>
        <v>55736</v>
      </c>
      <c r="J2333" s="52">
        <f>IFERROR(_xll.qlIndexFixing(Index1M,$H2333,TRUE,_xll.ohTrigger(RecalcTrigger,Trigger1M)),NA())</f>
        <v>1.5782532116997088E-2</v>
      </c>
      <c r="K2333" s="52">
        <f>IFERROR(_xll.qlIndexFixing(ONIndex1M,I2333,TRUE,_xll.ohTrigger(RecalcTrigger,Trigger1M)),NA())</f>
        <v>1.5782697213060359E-2</v>
      </c>
      <c r="L2333" s="52">
        <f>IFERROR(_xll.qlIndexFixing(Index3M,H2333,TRUE,_xll.ohTrigger(RecalcTrigger,Trigger3M)),NA())</f>
        <v>1.6111326415954176E-2</v>
      </c>
      <c r="M2333" s="52">
        <f>IFERROR(_xll.qlIndexFixing(ONIndex3M,I2333,TRUE,_xll.ohTrigger(RecalcTrigger,Trigger3M)),NA())</f>
        <v>1.6108750358743151E-2</v>
      </c>
      <c r="N2333" s="52">
        <f>IFERROR(_xll.qlIndexFixing(Index6M,$H2333,TRUE,_xll.ohTrigger(RecalcTrigger,Trigger6M)),NA())</f>
        <v>1.6008635347444622E-2</v>
      </c>
      <c r="O2333" s="52">
        <f>IFERROR(_xll.qlIndexFixing(ONIndex6M,I2333,TRUE,_xll.ohTrigger(RecalcTrigger,Trigger6M)),NA())</f>
        <v>1.5972789697933365E-2</v>
      </c>
      <c r="P2333" s="52">
        <f>IFERROR(_xll.qlIndexFixing(Index1Y,$H2333,TRUE,_xll.ohTrigger(RecalcTrigger,Trigger1Y)),NA())</f>
        <v>1.6620593689963312E-2</v>
      </c>
      <c r="Q2333" s="52">
        <f>IFERROR(_xll.qlIndexFixing(ONIndex1Y,I2333,TRUE,_xll.ohTrigger(RecalcTrigger,Trigger1Y)),NA())</f>
        <v>1.6560873041875368E-2</v>
      </c>
    </row>
    <row r="2334" spans="2:17" x14ac:dyDescent="0.2">
      <c r="B2334" s="46" t="s">
        <v>42</v>
      </c>
      <c r="D2334" s="49">
        <f>_xll.qlCalendarAdvance(Calendar,$D2333,B2334,"f",FALSE)</f>
        <v>55739</v>
      </c>
      <c r="E2334" s="49">
        <f>_xll.qlInterestRateIndexValueDate(IndexON,D2334)</f>
        <v>55739</v>
      </c>
      <c r="F2334" s="52">
        <f>IFERROR(_xll.qlIndexFixing(IndexON,D2334,TRUE,_xll.ohTrigger(RecalcTrigger,TriggerON)),NA())</f>
        <v>1.5963213129115417E-2</v>
      </c>
      <c r="H2334" s="49">
        <f>_xll.qlCalendarAdvance(Calendar,$H2333,B2334,"f",FALSE)</f>
        <v>55739</v>
      </c>
      <c r="I2334" s="49">
        <f>_xll.qlInterestRateIndexValueDate(Index1M,$H2334)</f>
        <v>55743</v>
      </c>
      <c r="J2334" s="52">
        <f>IFERROR(_xll.qlIndexFixing(Index1M,$H2334,TRUE,_xll.ohTrigger(RecalcTrigger,Trigger1M)),NA())</f>
        <v>1.5776818289905618E-2</v>
      </c>
      <c r="K2334" s="52">
        <f>IFERROR(_xll.qlIndexFixing(ONIndex1M,I2334,TRUE,_xll.ohTrigger(RecalcTrigger,Trigger1M)),NA())</f>
        <v>1.5777054474943597E-2</v>
      </c>
      <c r="L2334" s="52">
        <f>IFERROR(_xll.qlIndexFixing(Index3M,H2334,TRUE,_xll.ohTrigger(RecalcTrigger,Trigger3M)),NA())</f>
        <v>1.6106381030146357E-2</v>
      </c>
      <c r="M2334" s="52">
        <f>IFERROR(_xll.qlIndexFixing(ONIndex3M,I2334,TRUE,_xll.ohTrigger(RecalcTrigger,Trigger3M)),NA())</f>
        <v>1.6104014516225007E-2</v>
      </c>
      <c r="N2334" s="52">
        <f>IFERROR(_xll.qlIndexFixing(Index6M,$H2334,TRUE,_xll.ohTrigger(RecalcTrigger,Trigger6M)),NA())</f>
        <v>1.6006480467114795E-2</v>
      </c>
      <c r="O2334" s="52">
        <f>IFERROR(_xll.qlIndexFixing(ONIndex6M,I2334,TRUE,_xll.ohTrigger(RecalcTrigger,Trigger6M)),NA())</f>
        <v>1.5970308538815203E-2</v>
      </c>
      <c r="P2334" s="52">
        <f>IFERROR(_xll.qlIndexFixing(Index1Y,$H2334,TRUE,_xll.ohTrigger(RecalcTrigger,Trigger1Y)),NA())</f>
        <v>1.6617333160106024E-2</v>
      </c>
      <c r="Q2334" s="52">
        <f>IFERROR(_xll.qlIndexFixing(ONIndex1Y,I2334,TRUE,_xll.ohTrigger(RecalcTrigger,Trigger1Y)),NA())</f>
        <v>1.6558114957074821E-2</v>
      </c>
    </row>
    <row r="2335" spans="2:17" x14ac:dyDescent="0.2">
      <c r="B2335" s="46" t="s">
        <v>42</v>
      </c>
      <c r="D2335" s="49">
        <f>_xll.qlCalendarAdvance(Calendar,$D2334,B2335,"f",FALSE)</f>
        <v>55746</v>
      </c>
      <c r="E2335" s="49">
        <f>_xll.qlInterestRateIndexValueDate(IndexON,D2335)</f>
        <v>55746</v>
      </c>
      <c r="F2335" s="52">
        <f>IFERROR(_xll.qlIndexFixing(IndexON,D2335,TRUE,_xll.ohTrigger(RecalcTrigger,TriggerON)),NA())</f>
        <v>1.5957984566252748E-2</v>
      </c>
      <c r="H2335" s="49">
        <f>_xll.qlCalendarAdvance(Calendar,$H2334,B2335,"f",FALSE)</f>
        <v>55746</v>
      </c>
      <c r="I2335" s="49">
        <f>_xll.qlInterestRateIndexValueDate(Index1M,$H2335)</f>
        <v>55750</v>
      </c>
      <c r="J2335" s="52">
        <f>IFERROR(_xll.qlIndexFixing(Index1M,$H2335,TRUE,_xll.ohTrigger(RecalcTrigger,Trigger1M)),NA())</f>
        <v>1.5771070131393863E-2</v>
      </c>
      <c r="K2335" s="52">
        <f>IFERROR(_xll.qlIndexFixing(ONIndex1M,I2335,TRUE,_xll.ohTrigger(RecalcTrigger,Trigger1M)),NA())</f>
        <v>1.5771377543059018E-2</v>
      </c>
      <c r="L2335" s="52">
        <f>IFERROR(_xll.qlIndexFixing(Index3M,H2335,TRUE,_xll.ohTrigger(RecalcTrigger,Trigger3M)),NA())</f>
        <v>1.6101404918491453E-2</v>
      </c>
      <c r="M2335" s="52">
        <f>IFERROR(_xll.qlIndexFixing(ONIndex3M,I2335,TRUE,_xll.ohTrigger(RecalcTrigger,Trigger3M)),NA())</f>
        <v>1.6099248358676377E-2</v>
      </c>
      <c r="N2335" s="52">
        <f>IFERROR(_xll.qlIndexFixing(Index6M,$H2335,TRUE,_xll.ohTrigger(RecalcTrigger,Trigger6M)),NA())</f>
        <v>1.6004352976378169E-2</v>
      </c>
      <c r="O2335" s="52">
        <f>IFERROR(_xll.qlIndexFixing(ONIndex6M,I2335,TRUE,_xll.ohTrigger(RecalcTrigger,Trigger6M)),NA())</f>
        <v>1.5967853755558536E-2</v>
      </c>
      <c r="P2335" s="52">
        <f>IFERROR(_xll.qlIndexFixing(Index1Y,$H2335,TRUE,_xll.ohTrigger(RecalcTrigger,Trigger1Y)),NA())</f>
        <v>1.6614054654111338E-2</v>
      </c>
      <c r="Q2335" s="52">
        <f>IFERROR(_xll.qlIndexFixing(ONIndex1Y,I2335,TRUE,_xll.ohTrigger(RecalcTrigger,Trigger1Y)),NA())</f>
        <v>1.6555339887700526E-2</v>
      </c>
    </row>
    <row r="2336" spans="2:17" x14ac:dyDescent="0.2">
      <c r="B2336" s="46" t="s">
        <v>42</v>
      </c>
      <c r="D2336" s="49">
        <f>_xll.qlCalendarAdvance(Calendar,$D2335,B2336,"f",FALSE)</f>
        <v>55753</v>
      </c>
      <c r="E2336" s="49">
        <f>_xll.qlInterestRateIndexValueDate(IndexON,D2336)</f>
        <v>55753</v>
      </c>
      <c r="F2336" s="52">
        <f>IFERROR(_xll.qlIndexFixing(IndexON,D2336,TRUE,_xll.ohTrigger(RecalcTrigger,TriggerON)),NA())</f>
        <v>1.5952719846392682E-2</v>
      </c>
      <c r="H2336" s="49">
        <f>_xll.qlCalendarAdvance(Calendar,$H2335,B2336,"f",FALSE)</f>
        <v>55753</v>
      </c>
      <c r="I2336" s="49">
        <f>_xll.qlInterestRateIndexValueDate(Index1M,$H2336)</f>
        <v>55757</v>
      </c>
      <c r="J2336" s="52">
        <f>IFERROR(_xll.qlIndexFixing(Index1M,$H2336,TRUE,_xll.ohTrigger(RecalcTrigger,Trigger1M)),NA())</f>
        <v>1.5765287590173812E-2</v>
      </c>
      <c r="K2336" s="52">
        <f>IFERROR(_xll.qlIndexFixing(ONIndex1M,I2336,TRUE,_xll.ohTrigger(RecalcTrigger,Trigger1M)),NA())</f>
        <v>1.57656663659278E-2</v>
      </c>
      <c r="L2336" s="52">
        <f>IFERROR(_xll.qlIndexFixing(Index3M,H2336,TRUE,_xll.ohTrigger(RecalcTrigger,Trigger3M)),NA())</f>
        <v>1.6096398033923633E-2</v>
      </c>
      <c r="M2336" s="52">
        <f>IFERROR(_xll.qlIndexFixing(ONIndex3M,I2336,TRUE,_xll.ohTrigger(RecalcTrigger,Trigger3M)),NA())</f>
        <v>1.609445183845537E-2</v>
      </c>
      <c r="N2336" s="52">
        <f>IFERROR(_xll.qlIndexFixing(Index6M,$H2336,TRUE,_xll.ohTrigger(RecalcTrigger,Trigger6M)),NA())</f>
        <v>1.6002252937468445E-2</v>
      </c>
      <c r="O2336" s="52">
        <f>IFERROR(_xll.qlIndexFixing(ONIndex6M,I2336,TRUE,_xll.ohTrigger(RecalcTrigger,Trigger6M)),NA())</f>
        <v>1.5965425410033873E-2</v>
      </c>
      <c r="P2336" s="52">
        <f>IFERROR(_xll.qlIndexFixing(Index1Y,$H2336,TRUE,_xll.ohTrigger(RecalcTrigger,Trigger1Y)),NA())</f>
        <v>1.6610758144275824E-2</v>
      </c>
      <c r="Q2336" s="52">
        <f>IFERROR(_xll.qlIndexFixing(ONIndex1Y,I2336,TRUE,_xll.ohTrigger(RecalcTrigger,Trigger1Y)),NA())</f>
        <v>1.6552547806574225E-2</v>
      </c>
    </row>
    <row r="2337" spans="2:17" x14ac:dyDescent="0.2">
      <c r="B2337" s="46" t="s">
        <v>42</v>
      </c>
      <c r="D2337" s="49">
        <f>_xll.qlCalendarAdvance(Calendar,$D2336,B2337,"f",FALSE)</f>
        <v>55760</v>
      </c>
      <c r="E2337" s="49">
        <f>_xll.qlInterestRateIndexValueDate(IndexON,D2337)</f>
        <v>55760</v>
      </c>
      <c r="F2337" s="52">
        <f>IFERROR(_xll.qlIndexFixing(IndexON,D2337,TRUE,_xll.ohTrigger(RecalcTrigger,TriggerON)),NA())</f>
        <v>1.5947418913739853E-2</v>
      </c>
      <c r="H2337" s="49">
        <f>_xll.qlCalendarAdvance(Calendar,$H2336,B2337,"f",FALSE)</f>
        <v>55760</v>
      </c>
      <c r="I2337" s="49">
        <f>_xll.qlInterestRateIndexValueDate(Index1M,$H2337)</f>
        <v>55764</v>
      </c>
      <c r="J2337" s="52">
        <f>IFERROR(_xll.qlIndexFixing(Index1M,$H2337,TRUE,_xll.ohTrigger(RecalcTrigger,Trigger1M)),NA())</f>
        <v>1.5759544241922718E-2</v>
      </c>
      <c r="K2337" s="52">
        <f>IFERROR(_xll.qlIndexFixing(ONIndex1M,I2337,TRUE,_xll.ohTrigger(RecalcTrigger,Trigger1M)),NA())</f>
        <v>1.5759920892470802E-2</v>
      </c>
      <c r="L2337" s="52">
        <f>IFERROR(_xll.qlIndexFixing(Index3M,H2337,TRUE,_xll.ohTrigger(RecalcTrigger,Trigger3M)),NA())</f>
        <v>1.6091366845663157E-2</v>
      </c>
      <c r="M2337" s="52">
        <f>IFERROR(_xll.qlIndexFixing(ONIndex3M,I2337,TRUE,_xll.ohTrigger(RecalcTrigger,Trigger3M)),NA())</f>
        <v>1.608962490887933E-2</v>
      </c>
      <c r="N2337" s="52">
        <f>IFERROR(_xll.qlIndexFixing(Index6M,$H2337,TRUE,_xll.ohTrigger(RecalcTrigger,Trigger6M)),NA())</f>
        <v>1.5999748442610425E-2</v>
      </c>
      <c r="O2337" s="52">
        <f>IFERROR(_xll.qlIndexFixing(ONIndex6M,I2337,TRUE,_xll.ohTrigger(RecalcTrigger,Trigger6M)),NA())</f>
        <v>1.596302356395185E-2</v>
      </c>
      <c r="P2337" s="52">
        <f>IFERROR(_xll.qlIndexFixing(Index1Y,$H2337,TRUE,_xll.ohTrigger(RecalcTrigger,Trigger1Y)),NA())</f>
        <v>1.6607443602898241E-2</v>
      </c>
      <c r="Q2337" s="52">
        <f>IFERROR(_xll.qlIndexFixing(ONIndex1Y,I2337,TRUE,_xll.ohTrigger(RecalcTrigger,Trigger1Y)),NA())</f>
        <v>1.6549738685958104E-2</v>
      </c>
    </row>
    <row r="2338" spans="2:17" x14ac:dyDescent="0.2">
      <c r="B2338" s="46" t="s">
        <v>42</v>
      </c>
      <c r="D2338" s="49">
        <f>_xll.qlCalendarAdvance(Calendar,$D2337,B2338,"f",FALSE)</f>
        <v>55767</v>
      </c>
      <c r="E2338" s="49">
        <f>_xll.qlInterestRateIndexValueDate(IndexON,D2338)</f>
        <v>55767</v>
      </c>
      <c r="F2338" s="52">
        <f>IFERROR(_xll.qlIndexFixing(IndexON,D2338,TRUE,_xll.ohTrigger(RecalcTrigger,TriggerON)),NA())</f>
        <v>1.5942081713218315E-2</v>
      </c>
      <c r="H2338" s="49">
        <f>_xll.qlCalendarAdvance(Calendar,$H2337,B2338,"f",FALSE)</f>
        <v>55767</v>
      </c>
      <c r="I2338" s="49">
        <f>_xll.qlInterestRateIndexValueDate(Index1M,$H2338)</f>
        <v>55771</v>
      </c>
      <c r="J2338" s="52">
        <f>IFERROR(_xll.qlIndexFixing(Index1M,$H2338,TRUE,_xll.ohTrigger(RecalcTrigger,Trigger1M)),NA())</f>
        <v>1.5753695504897358E-2</v>
      </c>
      <c r="K2338" s="52">
        <f>IFERROR(_xll.qlIndexFixing(ONIndex1M,I2338,TRUE,_xll.ohTrigger(RecalcTrigger,Trigger1M)),NA())</f>
        <v>1.5754141071369077E-2</v>
      </c>
      <c r="L2338" s="52">
        <f>IFERROR(_xll.qlIndexFixing(Index3M,H2338,TRUE,_xll.ohTrigger(RecalcTrigger,Trigger3M)),NA())</f>
        <v>1.6086300713727221E-2</v>
      </c>
      <c r="M2338" s="52">
        <f>IFERROR(_xll.qlIndexFixing(ONIndex3M,I2338,TRUE,_xll.ohTrigger(RecalcTrigger,Trigger3M)),NA())</f>
        <v>1.6084767522865917E-2</v>
      </c>
      <c r="N2338" s="52">
        <f>IFERROR(_xll.qlIndexFixing(Index6M,$H2338,TRUE,_xll.ohTrigger(RecalcTrigger,Trigger6M)),NA())</f>
        <v>1.5997699693371156E-2</v>
      </c>
      <c r="O2338" s="52">
        <f>IFERROR(_xll.qlIndexFixing(ONIndex6M,I2338,TRUE,_xll.ohTrigger(RecalcTrigger,Trigger6M)),NA())</f>
        <v>1.5960648279262912E-2</v>
      </c>
      <c r="P2338" s="52">
        <f>IFERROR(_xll.qlIndexFixing(Index1Y,$H2338,TRUE,_xll.ohTrigger(RecalcTrigger,Trigger1Y)),NA())</f>
        <v>1.6604111002278009E-2</v>
      </c>
      <c r="Q2338" s="52">
        <f>IFERROR(_xll.qlIndexFixing(ONIndex1Y,I2338,TRUE,_xll.ohTrigger(RecalcTrigger,Trigger1Y)),NA())</f>
        <v>1.6546912498673905E-2</v>
      </c>
    </row>
    <row r="2339" spans="2:17" x14ac:dyDescent="0.2">
      <c r="B2339" s="46" t="s">
        <v>42</v>
      </c>
      <c r="D2339" s="49">
        <f>_xll.qlCalendarAdvance(Calendar,$D2338,B2339,"f",FALSE)</f>
        <v>55774</v>
      </c>
      <c r="E2339" s="49">
        <f>_xll.qlInterestRateIndexValueDate(IndexON,D2339)</f>
        <v>55774</v>
      </c>
      <c r="F2339" s="52">
        <f>IFERROR(_xll.qlIndexFixing(IndexON,D2339,TRUE,_xll.ohTrigger(RecalcTrigger,TriggerON)),NA())</f>
        <v>1.5936708189352444E-2</v>
      </c>
      <c r="H2339" s="49">
        <f>_xll.qlCalendarAdvance(Calendar,$H2338,B2339,"f",FALSE)</f>
        <v>55774</v>
      </c>
      <c r="I2339" s="49">
        <f>_xll.qlInterestRateIndexValueDate(Index1M,$H2339)</f>
        <v>55778</v>
      </c>
      <c r="J2339" s="52">
        <f>IFERROR(_xll.qlIndexFixing(Index1M,$H2339,TRUE,_xll.ohTrigger(RecalcTrigger,Trigger1M)),NA())</f>
        <v>1.5747812236419634E-2</v>
      </c>
      <c r="K2339" s="52">
        <f>IFERROR(_xll.qlIndexFixing(ONIndex1M,I2339,TRUE,_xll.ohTrigger(RecalcTrigger,Trigger1M)),NA())</f>
        <v>1.5748326851463545E-2</v>
      </c>
      <c r="L2339" s="52">
        <f>IFERROR(_xll.qlIndexFixing(Index3M,H2339,TRUE,_xll.ohTrigger(RecalcTrigger,Trigger3M)),NA())</f>
        <v>1.6081203672365055E-2</v>
      </c>
      <c r="M2339" s="52">
        <f>IFERROR(_xll.qlIndexFixing(ONIndex3M,I2339,TRUE,_xll.ohTrigger(RecalcTrigger,Trigger3M)),NA())</f>
        <v>1.6079879633572602E-2</v>
      </c>
      <c r="N2339" s="52">
        <f>IFERROR(_xll.qlIndexFixing(Index6M,$H2339,TRUE,_xll.ohTrigger(RecalcTrigger,Trigger6M)),NA())</f>
        <v>1.5995678571299254E-2</v>
      </c>
      <c r="O2339" s="52">
        <f>IFERROR(_xll.qlIndexFixing(ONIndex6M,I2339,TRUE,_xll.ohTrigger(RecalcTrigger,Trigger6M)),NA())</f>
        <v>1.595829961759776E-2</v>
      </c>
      <c r="P2339" s="52">
        <f>IFERROR(_xll.qlIndexFixing(Index1Y,$H2339,TRUE,_xll.ohTrigger(RecalcTrigger,Trigger1Y)),NA())</f>
        <v>1.660076031471586E-2</v>
      </c>
      <c r="Q2339" s="52">
        <f>IFERROR(_xll.qlIndexFixing(ONIndex1Y,I2339,TRUE,_xll.ohTrigger(RecalcTrigger,Trigger1Y)),NA())</f>
        <v>1.654406921706375E-2</v>
      </c>
    </row>
    <row r="2340" spans="2:17" x14ac:dyDescent="0.2">
      <c r="B2340" s="46" t="s">
        <v>42</v>
      </c>
      <c r="D2340" s="49">
        <f>_xll.qlCalendarAdvance(Calendar,$D2339,B2340,"f",FALSE)</f>
        <v>55781</v>
      </c>
      <c r="E2340" s="49">
        <f>_xll.qlInterestRateIndexValueDate(IndexON,D2340)</f>
        <v>55781</v>
      </c>
      <c r="F2340" s="52">
        <f>IFERROR(_xll.qlIndexFixing(IndexON,D2340,TRUE,_xll.ohTrigger(RecalcTrigger,TriggerON)),NA())</f>
        <v>1.5931298286746554E-2</v>
      </c>
      <c r="H2340" s="49">
        <f>_xll.qlCalendarAdvance(Calendar,$H2339,B2340,"f",FALSE)</f>
        <v>55781</v>
      </c>
      <c r="I2340" s="49">
        <f>_xll.qlInterestRateIndexValueDate(Index1M,$H2340)</f>
        <v>55785</v>
      </c>
      <c r="J2340" s="52">
        <f>IFERROR(_xll.qlIndexFixing(Index1M,$H2340,TRUE,_xll.ohTrigger(RecalcTrigger,Trigger1M)),NA())</f>
        <v>1.5741894385221222E-2</v>
      </c>
      <c r="K2340" s="52">
        <f>IFERROR(_xll.qlIndexFixing(ONIndex1M,I2340,TRUE,_xll.ohTrigger(RecalcTrigger,Trigger1M)),NA())</f>
        <v>1.5742478181195452E-2</v>
      </c>
      <c r="L2340" s="52">
        <f>IFERROR(_xll.qlIndexFixing(Index3M,H2340,TRUE,_xll.ohTrigger(RecalcTrigger,Trigger3M)),NA())</f>
        <v>1.6076075674514526E-2</v>
      </c>
      <c r="M2340" s="52">
        <f>IFERROR(_xll.qlIndexFixing(ONIndex3M,I2340,TRUE,_xll.ohTrigger(RecalcTrigger,Trigger3M)),NA())</f>
        <v>1.6074961193917048E-2</v>
      </c>
      <c r="N2340" s="52">
        <f>IFERROR(_xll.qlIndexFixing(Index6M,$H2340,TRUE,_xll.ohTrigger(RecalcTrigger,Trigger6M)),NA())</f>
        <v>1.5993685138626694E-2</v>
      </c>
      <c r="O2340" s="52">
        <f>IFERROR(_xll.qlIndexFixing(ONIndex6M,I2340,TRUE,_xll.ohTrigger(RecalcTrigger,Trigger6M)),NA())</f>
        <v>1.595597764106671E-2</v>
      </c>
      <c r="P2340" s="52">
        <f>IFERROR(_xll.qlIndexFixing(Index1Y,$H2340,TRUE,_xll.ohTrigger(RecalcTrigger,Trigger1Y)),NA())</f>
        <v>1.6597391512514499E-2</v>
      </c>
      <c r="Q2340" s="52">
        <f>IFERROR(_xll.qlIndexFixing(ONIndex1Y,I2340,TRUE,_xll.ohTrigger(RecalcTrigger,Trigger1Y)),NA())</f>
        <v>1.6541208813949382E-2</v>
      </c>
    </row>
    <row r="2341" spans="2:17" x14ac:dyDescent="0.2">
      <c r="B2341" s="46" t="s">
        <v>42</v>
      </c>
      <c r="D2341" s="49">
        <f>_xll.qlCalendarAdvance(Calendar,$D2340,B2341,"f",FALSE)</f>
        <v>55788</v>
      </c>
      <c r="E2341" s="49">
        <f>_xll.qlInterestRateIndexValueDate(IndexON,D2341)</f>
        <v>55788</v>
      </c>
      <c r="F2341" s="52">
        <f>IFERROR(_xll.qlIndexFixing(IndexON,D2341,TRUE,_xll.ohTrigger(RecalcTrigger,TriggerON)),NA())</f>
        <v>1.5925851949765146E-2</v>
      </c>
      <c r="H2341" s="49">
        <f>_xll.qlCalendarAdvance(Calendar,$H2340,B2341,"f",FALSE)</f>
        <v>55788</v>
      </c>
      <c r="I2341" s="49">
        <f>_xll.qlInterestRateIndexValueDate(Index1M,$H2341)</f>
        <v>55792</v>
      </c>
      <c r="J2341" s="52">
        <f>IFERROR(_xll.qlIndexFixing(Index1M,$H2341,TRUE,_xll.ohTrigger(RecalcTrigger,Trigger1M)),NA())</f>
        <v>1.5735857348931081E-2</v>
      </c>
      <c r="K2341" s="52">
        <f>IFERROR(_xll.qlIndexFixing(ONIndex1M,I2341,TRUE,_xll.ohTrigger(RecalcTrigger,Trigger1M)),NA())</f>
        <v>1.573659500956559E-2</v>
      </c>
      <c r="L2341" s="52">
        <f>IFERROR(_xll.qlIndexFixing(Index3M,H2341,TRUE,_xll.ohTrigger(RecalcTrigger,Trigger3M)),NA())</f>
        <v>1.6070900370256238E-2</v>
      </c>
      <c r="M2341" s="52">
        <f>IFERROR(_xll.qlIndexFixing(ONIndex3M,I2341,TRUE,_xll.ohTrigger(RecalcTrigger,Trigger3M)),NA())</f>
        <v>1.6070012156657043E-2</v>
      </c>
      <c r="N2341" s="52">
        <f>IFERROR(_xll.qlIndexFixing(Index6M,$H2341,TRUE,_xll.ohTrigger(RecalcTrigger,Trigger6M)),NA())</f>
        <v>1.5991719457585461E-2</v>
      </c>
      <c r="O2341" s="52">
        <f>IFERROR(_xll.qlIndexFixing(ONIndex6M,I2341,TRUE,_xll.ohTrigger(RecalcTrigger,Trigger6M)),NA())</f>
        <v>1.5953682411140591E-2</v>
      </c>
      <c r="P2341" s="52">
        <f>IFERROR(_xll.qlIndexFixing(Index1Y,$H2341,TRUE,_xll.ohTrigger(RecalcTrigger,Trigger1Y)),NA())</f>
        <v>1.6594004567977501E-2</v>
      </c>
      <c r="Q2341" s="52">
        <f>IFERROR(_xll.qlIndexFixing(ONIndex1Y,I2341,TRUE,_xll.ohTrigger(RecalcTrigger,Trigger1Y)),NA())</f>
        <v>1.6538331261832795E-2</v>
      </c>
    </row>
    <row r="2342" spans="2:17" x14ac:dyDescent="0.2">
      <c r="B2342" s="46" t="s">
        <v>42</v>
      </c>
      <c r="D2342" s="49">
        <f>_xll.qlCalendarAdvance(Calendar,$D2341,B2342,"f",FALSE)</f>
        <v>55795</v>
      </c>
      <c r="E2342" s="49">
        <f>_xll.qlInterestRateIndexValueDate(IndexON,D2342)</f>
        <v>55795</v>
      </c>
      <c r="F2342" s="52">
        <f>IFERROR(_xll.qlIndexFixing(IndexON,D2342,TRUE,_xll.ohTrigger(RecalcTrigger,TriggerON)),NA())</f>
        <v>1.5920369123172406E-2</v>
      </c>
      <c r="H2342" s="49">
        <f>_xll.qlCalendarAdvance(Calendar,$H2341,B2342,"f",FALSE)</f>
        <v>55795</v>
      </c>
      <c r="I2342" s="49">
        <f>_xll.qlInterestRateIndexValueDate(Index1M,$H2342)</f>
        <v>55799</v>
      </c>
      <c r="J2342" s="52">
        <f>IFERROR(_xll.qlIndexFixing(Index1M,$H2342,TRUE,_xll.ohTrigger(RecalcTrigger,Trigger1M)),NA())</f>
        <v>1.5729867434727728E-2</v>
      </c>
      <c r="K2342" s="52">
        <f>IFERROR(_xll.qlIndexFixing(ONIndex1M,I2342,TRUE,_xll.ohTrigger(RecalcTrigger,Trigger1M)),NA())</f>
        <v>1.5730677285175076E-2</v>
      </c>
      <c r="L2342" s="52">
        <f>IFERROR(_xll.qlIndexFixing(Index3M,H2342,TRUE,_xll.ohTrigger(RecalcTrigger,Trigger3M)),NA())</f>
        <v>1.6065707859935389E-2</v>
      </c>
      <c r="M2342" s="52">
        <f>IFERROR(_xll.qlIndexFixing(ONIndex3M,I2342,TRUE,_xll.ohTrigger(RecalcTrigger,Trigger3M)),NA())</f>
        <v>1.6065032475349739E-2</v>
      </c>
      <c r="N2342" s="52">
        <f>IFERROR(_xll.qlIndexFixing(Index6M,$H2342,TRUE,_xll.ohTrigger(RecalcTrigger,Trigger6M)),NA())</f>
        <v>1.5990007038181084E-2</v>
      </c>
      <c r="O2342" s="52">
        <f>IFERROR(_xll.qlIndexFixing(ONIndex6M,I2342,TRUE,_xll.ohTrigger(RecalcTrigger,Trigger6M)),NA())</f>
        <v>1.5951413989769847E-2</v>
      </c>
      <c r="P2342" s="52">
        <f>IFERROR(_xll.qlIndexFixing(Index1Y,$H2342,TRUE,_xll.ohTrigger(RecalcTrigger,Trigger1Y)),NA())</f>
        <v>1.6590599453409766E-2</v>
      </c>
      <c r="Q2342" s="52">
        <f>IFERROR(_xll.qlIndexFixing(ONIndex1Y,I2342,TRUE,_xll.ohTrigger(RecalcTrigger,Trigger1Y)),NA())</f>
        <v>1.6535436533215986E-2</v>
      </c>
    </row>
    <row r="2343" spans="2:17" x14ac:dyDescent="0.2">
      <c r="B2343" s="46" t="s">
        <v>42</v>
      </c>
      <c r="D2343" s="49">
        <f>_xll.qlCalendarAdvance(Calendar,$D2342,B2343,"f",FALSE)</f>
        <v>55802</v>
      </c>
      <c r="E2343" s="49">
        <f>_xll.qlInterestRateIndexValueDate(IndexON,D2343)</f>
        <v>55802</v>
      </c>
      <c r="F2343" s="52">
        <f>IFERROR(_xll.qlIndexFixing(IndexON,D2343,TRUE,_xll.ohTrigger(RecalcTrigger,TriggerON)),NA())</f>
        <v>1.5914849751412774E-2</v>
      </c>
      <c r="H2343" s="49">
        <f>_xll.qlCalendarAdvance(Calendar,$H2342,B2343,"f",FALSE)</f>
        <v>55802</v>
      </c>
      <c r="I2343" s="49">
        <f>_xll.qlInterestRateIndexValueDate(Index1M,$H2343)</f>
        <v>55806</v>
      </c>
      <c r="J2343" s="52">
        <f>IFERROR(_xll.qlIndexFixing(Index1M,$H2343,TRUE,_xll.ohTrigger(RecalcTrigger,Trigger1M)),NA())</f>
        <v>1.5723842778905765E-2</v>
      </c>
      <c r="K2343" s="52">
        <f>IFERROR(_xll.qlIndexFixing(ONIndex1M,I2343,TRUE,_xll.ohTrigger(RecalcTrigger,Trigger1M)),NA())</f>
        <v>1.5724724956944769E-2</v>
      </c>
      <c r="L2343" s="52">
        <f>IFERROR(_xll.qlIndexFixing(Index3M,H2343,TRUE,_xll.ohTrigger(RecalcTrigger,Trigger3M)),NA())</f>
        <v>1.6060484247286004E-2</v>
      </c>
      <c r="M2343" s="52">
        <f>IFERROR(_xll.qlIndexFixing(ONIndex3M,I2343,TRUE,_xll.ohTrigger(RecalcTrigger,Trigger3M)),NA())</f>
        <v>1.6060022102593052E-2</v>
      </c>
      <c r="N2343" s="52">
        <f>IFERROR(_xll.qlIndexFixing(Index6M,$H2343,TRUE,_xll.ohTrigger(RecalcTrigger,Trigger6M)),NA())</f>
        <v>1.5987871599327505E-2</v>
      </c>
      <c r="O2343" s="52">
        <f>IFERROR(_xll.qlIndexFixing(ONIndex6M,I2343,TRUE,_xll.ohTrigger(RecalcTrigger,Trigger6M)),NA())</f>
        <v>1.5949172438904924E-2</v>
      </c>
      <c r="P2343" s="52">
        <f>IFERROR(_xll.qlIndexFixing(Index1Y,$H2343,TRUE,_xll.ohTrigger(RecalcTrigger,Trigger1Y)),NA())</f>
        <v>1.6587176141117717E-2</v>
      </c>
      <c r="Q2343" s="52">
        <f>IFERROR(_xll.qlIndexFixing(ONIndex1Y,I2343,TRUE,_xll.ohTrigger(RecalcTrigger,Trigger1Y)),NA())</f>
        <v>1.6532524600760823E-2</v>
      </c>
    </row>
    <row r="2344" spans="2:17" x14ac:dyDescent="0.2">
      <c r="B2344" s="46" t="s">
        <v>42</v>
      </c>
      <c r="D2344" s="49">
        <f>_xll.qlCalendarAdvance(Calendar,$D2343,B2344,"f",FALSE)</f>
        <v>55809</v>
      </c>
      <c r="E2344" s="49">
        <f>_xll.qlInterestRateIndexValueDate(IndexON,D2344)</f>
        <v>55809</v>
      </c>
      <c r="F2344" s="52">
        <f>IFERROR(_xll.qlIndexFixing(IndexON,D2344,TRUE,_xll.ohTrigger(RecalcTrigger,TriggerON)),NA())</f>
        <v>1.5909293779170497E-2</v>
      </c>
      <c r="H2344" s="49">
        <f>_xll.qlCalendarAdvance(Calendar,$H2343,B2344,"f",FALSE)</f>
        <v>55809</v>
      </c>
      <c r="I2344" s="49">
        <f>_xll.qlInterestRateIndexValueDate(Index1M,$H2344)</f>
        <v>55813</v>
      </c>
      <c r="J2344" s="52">
        <f>IFERROR(_xll.qlIndexFixing(Index1M,$H2344,TRUE,_xll.ohTrigger(RecalcTrigger,Trigger1M)),NA())</f>
        <v>1.571778333019265E-2</v>
      </c>
      <c r="K2344" s="52">
        <f>IFERROR(_xll.qlIndexFixing(ONIndex1M,I2344,TRUE,_xll.ohTrigger(RecalcTrigger,Trigger1M)),NA())</f>
        <v>1.5718737973475783E-2</v>
      </c>
      <c r="L2344" s="52">
        <f>IFERROR(_xll.qlIndexFixing(Index3M,H2344,TRUE,_xll.ohTrigger(RecalcTrigger,Trigger3M)),NA())</f>
        <v>1.6055229485248328E-2</v>
      </c>
      <c r="M2344" s="52">
        <f>IFERROR(_xll.qlIndexFixing(ONIndex3M,I2344,TRUE,_xll.ohTrigger(RecalcTrigger,Trigger3M)),NA())</f>
        <v>1.6054980991464518E-2</v>
      </c>
      <c r="N2344" s="52">
        <f>IFERROR(_xll.qlIndexFixing(Index6M,$H2344,TRUE,_xll.ohTrigger(RecalcTrigger,Trigger6M)),NA())</f>
        <v>1.5985989546579569E-2</v>
      </c>
      <c r="O2344" s="52">
        <f>IFERROR(_xll.qlIndexFixing(ONIndex6M,I2344,TRUE,_xll.ohTrigger(RecalcTrigger,Trigger6M)),NA())</f>
        <v>1.5946957820256458E-2</v>
      </c>
      <c r="P2344" s="52">
        <f>IFERROR(_xll.qlIndexFixing(Index1Y,$H2344,TRUE,_xll.ohTrigger(RecalcTrigger,Trigger1Y)),NA())</f>
        <v>1.6583734603409093E-2</v>
      </c>
      <c r="Q2344" s="52">
        <f>IFERROR(_xll.qlIndexFixing(ONIndex1Y,I2344,TRUE,_xll.ohTrigger(RecalcTrigger,Trigger1Y)),NA())</f>
        <v>1.6529595437129174E-2</v>
      </c>
    </row>
    <row r="2345" spans="2:17" x14ac:dyDescent="0.2">
      <c r="B2345" s="46" t="s">
        <v>42</v>
      </c>
      <c r="D2345" s="49">
        <f>_xll.qlCalendarAdvance(Calendar,$D2344,B2345,"f",FALSE)</f>
        <v>55816</v>
      </c>
      <c r="E2345" s="49">
        <f>_xll.qlInterestRateIndexValueDate(IndexON,D2345)</f>
        <v>55816</v>
      </c>
      <c r="F2345" s="52">
        <f>IFERROR(_xll.qlIndexFixing(IndexON,D2345,TRUE,_xll.ohTrigger(RecalcTrigger,TriggerON)),NA())</f>
        <v>1.5903701150969951E-2</v>
      </c>
      <c r="H2345" s="49">
        <f>_xll.qlCalendarAdvance(Calendar,$H2344,B2345,"f",FALSE)</f>
        <v>55816</v>
      </c>
      <c r="I2345" s="49">
        <f>_xll.qlInterestRateIndexValueDate(Index1M,$H2345)</f>
        <v>55820</v>
      </c>
      <c r="J2345" s="52">
        <f>IFERROR(_xll.qlIndexFixing(Index1M,$H2345,TRUE,_xll.ohTrigger(RecalcTrigger,Trigger1M)),NA())</f>
        <v>1.5711689037310694E-2</v>
      </c>
      <c r="K2345" s="52">
        <f>IFERROR(_xll.qlIndexFixing(ONIndex1M,I2345,TRUE,_xll.ohTrigger(RecalcTrigger,Trigger1M)),NA())</f>
        <v>1.5712716283529105E-2</v>
      </c>
      <c r="L2345" s="52">
        <f>IFERROR(_xll.qlIndexFixing(Index3M,H2345,TRUE,_xll.ohTrigger(RecalcTrigger,Trigger3M)),NA())</f>
        <v>1.6049943526770444E-2</v>
      </c>
      <c r="M2345" s="52">
        <f>IFERROR(_xll.qlIndexFixing(ONIndex3M,I2345,TRUE,_xll.ohTrigger(RecalcTrigger,Trigger3M)),NA())</f>
        <v>1.6049909094961734E-2</v>
      </c>
      <c r="N2345" s="52">
        <f>IFERROR(_xll.qlIndexFixing(Index6M,$H2345,TRUE,_xll.ohTrigger(RecalcTrigger,Trigger6M)),NA())</f>
        <v>1.5984135494400094E-2</v>
      </c>
      <c r="O2345" s="52">
        <f>IFERROR(_xll.qlIndexFixing(ONIndex6M,I2345,TRUE,_xll.ohTrigger(RecalcTrigger,Trigger6M)),NA())</f>
        <v>1.5944770195615021E-2</v>
      </c>
      <c r="P2345" s="52">
        <f>IFERROR(_xll.qlIndexFixing(Index1Y,$H2345,TRUE,_xll.ohTrigger(RecalcTrigger,Trigger1Y)),NA())</f>
        <v>1.658027481259295E-2</v>
      </c>
      <c r="Q2345" s="52">
        <f>IFERROR(_xll.qlIndexFixing(ONIndex1Y,I2345,TRUE,_xll.ohTrigger(RecalcTrigger,Trigger1Y)),NA())</f>
        <v>1.6526649014663164E-2</v>
      </c>
    </row>
    <row r="2346" spans="2:17" x14ac:dyDescent="0.2">
      <c r="B2346" s="46" t="s">
        <v>42</v>
      </c>
      <c r="D2346" s="49">
        <f>_xll.qlCalendarAdvance(Calendar,$D2345,B2346,"f",FALSE)</f>
        <v>55823</v>
      </c>
      <c r="E2346" s="49">
        <f>_xll.qlInterestRateIndexValueDate(IndexON,D2346)</f>
        <v>55823</v>
      </c>
      <c r="F2346" s="52">
        <f>IFERROR(_xll.qlIndexFixing(IndexON,D2346,TRUE,_xll.ohTrigger(RecalcTrigger,TriggerON)),NA())</f>
        <v>1.5898071811335512E-2</v>
      </c>
      <c r="H2346" s="49">
        <f>_xll.qlCalendarAdvance(Calendar,$H2345,B2346,"f",FALSE)</f>
        <v>55823</v>
      </c>
      <c r="I2346" s="49">
        <f>_xll.qlInterestRateIndexValueDate(Index1M,$H2346)</f>
        <v>55827</v>
      </c>
      <c r="J2346" s="52">
        <f>IFERROR(_xll.qlIndexFixing(Index1M,$H2346,TRUE,_xll.ohTrigger(RecalcTrigger,Trigger1M)),NA())</f>
        <v>1.5705658169547831E-2</v>
      </c>
      <c r="K2346" s="52">
        <f>IFERROR(_xll.qlIndexFixing(ONIndex1M,I2346,TRUE,_xll.ohTrigger(RecalcTrigger,Trigger1M)),NA())</f>
        <v>1.5706659835865722E-2</v>
      </c>
      <c r="L2346" s="52">
        <f>IFERROR(_xll.qlIndexFixing(Index3M,H2346,TRUE,_xll.ohTrigger(RecalcTrigger,Trigger3M)),NA())</f>
        <v>1.6044626324796071E-2</v>
      </c>
      <c r="M2346" s="52">
        <f>IFERROR(_xll.qlIndexFixing(ONIndex3M,I2346,TRUE,_xll.ohTrigger(RecalcTrigger,Trigger3M)),NA())</f>
        <v>1.6044806366322106E-2</v>
      </c>
      <c r="N2346" s="52">
        <f>IFERROR(_xll.qlIndexFixing(Index6M,$H2346,TRUE,_xll.ohTrigger(RecalcTrigger,Trigger6M)),NA())</f>
        <v>1.598230950502369E-2</v>
      </c>
      <c r="O2346" s="52">
        <f>IFERROR(_xll.qlIndexFixing(ONIndex6M,I2346,TRUE,_xll.ohTrigger(RecalcTrigger,Trigger6M)),NA())</f>
        <v>1.5942609626851123E-2</v>
      </c>
      <c r="P2346" s="52">
        <f>IFERROR(_xll.qlIndexFixing(Index1Y,$H2346,TRUE,_xll.ohTrigger(RecalcTrigger,Trigger1Y)),NA())</f>
        <v>1.6576796740979657E-2</v>
      </c>
      <c r="Q2346" s="52">
        <f>IFERROR(_xll.qlIndexFixing(ONIndex1Y,I2346,TRUE,_xll.ohTrigger(RecalcTrigger,Trigger1Y)),NA())</f>
        <v>1.6523685306184532E-2</v>
      </c>
    </row>
    <row r="2347" spans="2:17" x14ac:dyDescent="0.2">
      <c r="B2347" s="46" t="s">
        <v>42</v>
      </c>
      <c r="D2347" s="49">
        <f>_xll.qlCalendarAdvance(Calendar,$D2346,B2347,"f",FALSE)</f>
        <v>55830</v>
      </c>
      <c r="E2347" s="49">
        <f>_xll.qlInterestRateIndexValueDate(IndexON,D2347)</f>
        <v>55830</v>
      </c>
      <c r="F2347" s="52">
        <f>IFERROR(_xll.qlIndexFixing(IndexON,D2347,TRUE,_xll.ohTrigger(RecalcTrigger,TriggerON)),NA())</f>
        <v>1.5892405704871493E-2</v>
      </c>
      <c r="H2347" s="49">
        <f>_xll.qlCalendarAdvance(Calendar,$H2346,B2347,"f",FALSE)</f>
        <v>55830</v>
      </c>
      <c r="I2347" s="49">
        <f>_xll.qlInterestRateIndexValueDate(Index1M,$H2347)</f>
        <v>55834</v>
      </c>
      <c r="J2347" s="52">
        <f>IFERROR(_xll.qlIndexFixing(Index1M,$H2347,TRUE,_xll.ohTrigger(RecalcTrigger,Trigger1M)),NA())</f>
        <v>1.5699496803653012E-2</v>
      </c>
      <c r="K2347" s="52">
        <f>IFERROR(_xll.qlIndexFixing(ONIndex1M,I2347,TRUE,_xll.ohTrigger(RecalcTrigger,Trigger1M)),NA())</f>
        <v>1.5700568579246621E-2</v>
      </c>
      <c r="L2347" s="52">
        <f>IFERROR(_xll.qlIndexFixing(Index3M,H2347,TRUE,_xll.ohTrigger(RecalcTrigger,Trigger3M)),NA())</f>
        <v>1.6039277832274157E-2</v>
      </c>
      <c r="M2347" s="52">
        <f>IFERROR(_xll.qlIndexFixing(ONIndex3M,I2347,TRUE,_xll.ohTrigger(RecalcTrigger,Trigger3M)),NA())</f>
        <v>1.6039672758303425E-2</v>
      </c>
      <c r="N2347" s="52">
        <f>IFERROR(_xll.qlIndexFixing(Index6M,$H2347,TRUE,_xll.ohTrigger(RecalcTrigger,Trigger6M)),NA())</f>
        <v>1.5980511640689359E-2</v>
      </c>
      <c r="O2347" s="52">
        <f>IFERROR(_xll.qlIndexFixing(ONIndex6M,I2347,TRUE,_xll.ohTrigger(RecalcTrigger,Trigger6M)),NA())</f>
        <v>1.59404761756754E-2</v>
      </c>
      <c r="P2347" s="52">
        <f>IFERROR(_xll.qlIndexFixing(Index1Y,$H2347,TRUE,_xll.ohTrigger(RecalcTrigger,Trigger1Y)),NA())</f>
        <v>1.6573300360881338E-2</v>
      </c>
      <c r="Q2347" s="52">
        <f>IFERROR(_xll.qlIndexFixing(ONIndex1Y,I2347,TRUE,_xll.ohTrigger(RecalcTrigger,Trigger1Y)),NA())</f>
        <v>1.6520704284035403E-2</v>
      </c>
    </row>
    <row r="2348" spans="2:17" x14ac:dyDescent="0.2">
      <c r="B2348" s="46" t="s">
        <v>42</v>
      </c>
      <c r="D2348" s="49">
        <f>_xll.qlCalendarAdvance(Calendar,$D2347,B2348,"f",FALSE)</f>
        <v>55837</v>
      </c>
      <c r="E2348" s="49">
        <f>_xll.qlInterestRateIndexValueDate(IndexON,D2348)</f>
        <v>55837</v>
      </c>
      <c r="F2348" s="52">
        <f>IFERROR(_xll.qlIndexFixing(IndexON,D2348,TRUE,_xll.ohTrigger(RecalcTrigger,TriggerON)),NA())</f>
        <v>1.5886702776342077E-2</v>
      </c>
      <c r="H2348" s="49">
        <f>_xll.qlCalendarAdvance(Calendar,$H2347,B2348,"f",FALSE)</f>
        <v>55837</v>
      </c>
      <c r="I2348" s="49">
        <f>_xll.qlInterestRateIndexValueDate(Index1M,$H2348)</f>
        <v>55841</v>
      </c>
      <c r="J2348" s="52">
        <f>IFERROR(_xll.qlIndexFixing(Index1M,$H2348,TRUE,_xll.ohTrigger(RecalcTrigger,Trigger1M)),NA())</f>
        <v>1.5693300444858949E-2</v>
      </c>
      <c r="K2348" s="52">
        <f>IFERROR(_xll.qlIndexFixing(ONIndex1M,I2348,TRUE,_xll.ohTrigger(RecalcTrigger,Trigger1M)),NA())</f>
        <v>1.5694442462272917E-2</v>
      </c>
      <c r="L2348" s="52">
        <f>IFERROR(_xll.qlIndexFixing(Index3M,H2348,TRUE,_xll.ohTrigger(RecalcTrigger,Trigger3M)),NA())</f>
        <v>1.6033898002151898E-2</v>
      </c>
      <c r="M2348" s="52">
        <f>IFERROR(_xll.qlIndexFixing(ONIndex3M,I2348,TRUE,_xll.ohTrigger(RecalcTrigger,Trigger3M)),NA())</f>
        <v>1.6034508223903288E-2</v>
      </c>
      <c r="N2348" s="52">
        <f>IFERROR(_xll.qlIndexFixing(Index6M,$H2348,TRUE,_xll.ohTrigger(RecalcTrigger,Trigger6M)),NA())</f>
        <v>1.5978741963635669E-2</v>
      </c>
      <c r="O2348" s="52">
        <f>IFERROR(_xll.qlIndexFixing(ONIndex6M,I2348,TRUE,_xll.ohTrigger(RecalcTrigger,Trigger6M)),NA())</f>
        <v>1.5938369904118233E-2</v>
      </c>
      <c r="P2348" s="52">
        <f>IFERROR(_xll.qlIndexFixing(Index1Y,$H2348,TRUE,_xll.ohTrigger(RecalcTrigger,Trigger1Y)),NA())</f>
        <v>1.6569785644611638E-2</v>
      </c>
      <c r="Q2348" s="52">
        <f>IFERROR(_xll.qlIndexFixing(ONIndex1Y,I2348,TRUE,_xll.ohTrigger(RecalcTrigger,Trigger1Y)),NA())</f>
        <v>1.6517705921117454E-2</v>
      </c>
    </row>
    <row r="2349" spans="2:17" x14ac:dyDescent="0.2">
      <c r="B2349" s="46" t="s">
        <v>42</v>
      </c>
      <c r="D2349" s="49">
        <f>_xll.qlCalendarAdvance(Calendar,$D2348,B2349,"f",FALSE)</f>
        <v>55844</v>
      </c>
      <c r="E2349" s="49">
        <f>_xll.qlInterestRateIndexValueDate(IndexON,D2349)</f>
        <v>55844</v>
      </c>
      <c r="F2349" s="52">
        <f>IFERROR(_xll.qlIndexFixing(IndexON,D2349,TRUE,_xll.ohTrigger(RecalcTrigger,TriggerON)),NA())</f>
        <v>1.5880962970111767E-2</v>
      </c>
      <c r="H2349" s="49">
        <f>_xll.qlCalendarAdvance(Calendar,$H2348,B2349,"f",FALSE)</f>
        <v>55844</v>
      </c>
      <c r="I2349" s="49">
        <f>_xll.qlInterestRateIndexValueDate(Index1M,$H2349)</f>
        <v>55848</v>
      </c>
      <c r="J2349" s="52">
        <f>IFERROR(_xll.qlIndexFixing(Index1M,$H2349,TRUE,_xll.ohTrigger(RecalcTrigger,Trigger1M)),NA())</f>
        <v>1.5686855487187235E-2</v>
      </c>
      <c r="K2349" s="52">
        <f>IFERROR(_xll.qlIndexFixing(ONIndex1M,I2349,TRUE,_xll.ohTrigger(RecalcTrigger,Trigger1M)),NA())</f>
        <v>1.5688281433945406E-2</v>
      </c>
      <c r="L2349" s="52">
        <f>IFERROR(_xll.qlIndexFixing(Index3M,H2349,TRUE,_xll.ohTrigger(RecalcTrigger,Trigger3M)),NA())</f>
        <v>1.6028486787375635E-2</v>
      </c>
      <c r="M2349" s="52">
        <f>IFERROR(_xll.qlIndexFixing(ONIndex3M,I2349,TRUE,_xll.ohTrigger(RecalcTrigger,Trigger3M)),NA())</f>
        <v>1.6029312716359101E-2</v>
      </c>
      <c r="N2349" s="52">
        <f>IFERROR(_xll.qlIndexFixing(Index6M,$H2349,TRUE,_xll.ohTrigger(RecalcTrigger,Trigger6M)),NA())</f>
        <v>1.5977000536099868E-2</v>
      </c>
      <c r="O2349" s="52">
        <f>IFERROR(_xll.qlIndexFixing(ONIndex6M,I2349,TRUE,_xll.ohTrigger(RecalcTrigger,Trigger6M)),NA())</f>
        <v>1.5936290873810322E-2</v>
      </c>
      <c r="P2349" s="52">
        <f>IFERROR(_xll.qlIndexFixing(Index1Y,$H2349,TRUE,_xll.ohTrigger(RecalcTrigger,Trigger1Y)),NA())</f>
        <v>1.6566252564484438E-2</v>
      </c>
      <c r="Q2349" s="52">
        <f>IFERROR(_xll.qlIndexFixing(ONIndex1Y,I2349,TRUE,_xll.ohTrigger(RecalcTrigger,Trigger1Y)),NA())</f>
        <v>1.6514690189772807E-2</v>
      </c>
    </row>
    <row r="2350" spans="2:17" x14ac:dyDescent="0.2">
      <c r="B2350" s="46" t="s">
        <v>42</v>
      </c>
      <c r="D2350" s="49">
        <f>_xll.qlCalendarAdvance(Calendar,$D2349,B2350,"f",FALSE)</f>
        <v>55851</v>
      </c>
      <c r="E2350" s="49">
        <f>_xll.qlInterestRateIndexValueDate(IndexON,D2350)</f>
        <v>55851</v>
      </c>
      <c r="F2350" s="52">
        <f>IFERROR(_xll.qlIndexFixing(IndexON,D2350,TRUE,_xll.ohTrigger(RecalcTrigger,TriggerON)),NA())</f>
        <v>1.5875186230545069E-2</v>
      </c>
      <c r="H2350" s="49">
        <f>_xll.qlCalendarAdvance(Calendar,$H2349,B2350,"f",FALSE)</f>
        <v>55851</v>
      </c>
      <c r="I2350" s="49">
        <f>_xll.qlInterestRateIndexValueDate(Index1M,$H2350)</f>
        <v>55855</v>
      </c>
      <c r="J2350" s="52">
        <f>IFERROR(_xll.qlIndexFixing(Index1M,$H2350,TRUE,_xll.ohTrigger(RecalcTrigger,Trigger1M)),NA())</f>
        <v>1.5680693115914694E-2</v>
      </c>
      <c r="K2350" s="52">
        <f>IFERROR(_xll.qlIndexFixing(ONIndex1M,I2350,TRUE,_xll.ohTrigger(RecalcTrigger,Trigger1M)),NA())</f>
        <v>1.5682085442865201E-2</v>
      </c>
      <c r="L2350" s="52">
        <f>IFERROR(_xll.qlIndexFixing(Index3M,H2350,TRUE,_xll.ohTrigger(RecalcTrigger,Trigger3M)),NA())</f>
        <v>1.6023082736856271E-2</v>
      </c>
      <c r="M2350" s="52">
        <f>IFERROR(_xll.qlIndexFixing(ONIndex3M,I2350,TRUE,_xll.ohTrigger(RecalcTrigger,Trigger3M)),NA())</f>
        <v>1.6024086188508591E-2</v>
      </c>
      <c r="N2350" s="52">
        <f>IFERROR(_xll.qlIndexFixing(Index6M,$H2350,TRUE,_xll.ohTrigger(RecalcTrigger,Trigger6M)),NA())</f>
        <v>1.5975287420324918E-2</v>
      </c>
      <c r="O2350" s="52">
        <f>IFERROR(_xll.qlIndexFixing(ONIndex6M,I2350,TRUE,_xll.ohTrigger(RecalcTrigger,Trigger6M)),NA())</f>
        <v>1.5934239146702112E-2</v>
      </c>
      <c r="P2350" s="52">
        <f>IFERROR(_xll.qlIndexFixing(Index1Y,$H2350,TRUE,_xll.ohTrigger(RecalcTrigger,Trigger1Y)),NA())</f>
        <v>1.6562701092815799E-2</v>
      </c>
      <c r="Q2350" s="52">
        <f>IFERROR(_xll.qlIndexFixing(ONIndex1Y,I2350,TRUE,_xll.ohTrigger(RecalcTrigger,Trigger1Y)),NA())</f>
        <v>1.6511657062663332E-2</v>
      </c>
    </row>
    <row r="2351" spans="2:17" x14ac:dyDescent="0.2">
      <c r="B2351" s="46" t="s">
        <v>42</v>
      </c>
      <c r="D2351" s="49">
        <f>_xll.qlCalendarAdvance(Calendar,$D2350,B2351,"f",FALSE)</f>
        <v>55858</v>
      </c>
      <c r="E2351" s="49">
        <f>_xll.qlInterestRateIndexValueDate(IndexON,D2351)</f>
        <v>55858</v>
      </c>
      <c r="F2351" s="52">
        <f>IFERROR(_xll.qlIndexFixing(IndexON,D2351,TRUE,_xll.ohTrigger(RecalcTrigger,TriggerON)),NA())</f>
        <v>1.5869372502805845E-2</v>
      </c>
      <c r="H2351" s="49">
        <f>_xll.qlCalendarAdvance(Calendar,$H2350,B2351,"f",FALSE)</f>
        <v>55858</v>
      </c>
      <c r="I2351" s="49">
        <f>_xll.qlInterestRateIndexValueDate(Index1M,$H2351)</f>
        <v>55862</v>
      </c>
      <c r="J2351" s="52">
        <f>IFERROR(_xll.qlIndexFixing(Index1M,$H2351,TRUE,_xll.ohTrigger(RecalcTrigger,Trigger1M)),NA())</f>
        <v>1.5674388681342882E-2</v>
      </c>
      <c r="K2351" s="52">
        <f>IFERROR(_xll.qlIndexFixing(ONIndex1M,I2351,TRUE,_xll.ohTrigger(RecalcTrigger,Trigger1M)),NA())</f>
        <v>1.5675854437633419E-2</v>
      </c>
      <c r="L2351" s="52">
        <f>IFERROR(_xll.qlIndexFixing(Index3M,H2351,TRUE,_xll.ohTrigger(RecalcTrigger,Trigger3M)),NA())</f>
        <v>1.6017611112014267E-2</v>
      </c>
      <c r="M2351" s="52">
        <f>IFERROR(_xll.qlIndexFixing(ONIndex3M,I2351,TRUE,_xll.ohTrigger(RecalcTrigger,Trigger3M)),NA())</f>
        <v>1.6018828593429291E-2</v>
      </c>
      <c r="N2351" s="52">
        <f>IFERROR(_xll.qlIndexFixing(Index6M,$H2351,TRUE,_xll.ohTrigger(RecalcTrigger,Trigger6M)),NA())</f>
        <v>1.5973602678550698E-2</v>
      </c>
      <c r="O2351" s="52">
        <f>IFERROR(_xll.qlIndexFixing(ONIndex6M,I2351,TRUE,_xll.ohTrigger(RecalcTrigger,Trigger6M)),NA())</f>
        <v>1.5932214784424303E-2</v>
      </c>
      <c r="P2351" s="52">
        <f>IFERROR(_xll.qlIndexFixing(Index1Y,$H2351,TRUE,_xll.ohTrigger(RecalcTrigger,Trigger1Y)),NA())</f>
        <v>1.655913120192419E-2</v>
      </c>
      <c r="Q2351" s="52">
        <f>IFERROR(_xll.qlIndexFixing(ONIndex1Y,I2351,TRUE,_xll.ohTrigger(RecalcTrigger,Trigger1Y)),NA())</f>
        <v>1.6508606512211088E-2</v>
      </c>
    </row>
    <row r="2352" spans="2:17" x14ac:dyDescent="0.2">
      <c r="B2352" s="46" t="s">
        <v>42</v>
      </c>
      <c r="D2352" s="49">
        <f>_xll.qlCalendarAdvance(Calendar,$D2351,B2352,"f",FALSE)</f>
        <v>55865</v>
      </c>
      <c r="E2352" s="49">
        <f>_xll.qlInterestRateIndexValueDate(IndexON,D2352)</f>
        <v>55865</v>
      </c>
      <c r="F2352" s="52">
        <f>IFERROR(_xll.qlIndexFixing(IndexON,D2352,TRUE,_xll.ohTrigger(RecalcTrigger,TriggerON)),NA())</f>
        <v>1.5863521731018793E-2</v>
      </c>
      <c r="H2352" s="49">
        <f>_xll.qlCalendarAdvance(Calendar,$H2351,B2352,"f",FALSE)</f>
        <v>55865</v>
      </c>
      <c r="I2352" s="49">
        <f>_xll.qlInterestRateIndexValueDate(Index1M,$H2352)</f>
        <v>55869</v>
      </c>
      <c r="J2352" s="52">
        <f>IFERROR(_xll.qlIndexFixing(Index1M,$H2352,TRUE,_xll.ohTrigger(RecalcTrigger,Trigger1M)),NA())</f>
        <v>1.566804904371254E-2</v>
      </c>
      <c r="K2352" s="52">
        <f>IFERROR(_xll.qlIndexFixing(ONIndex1M,I2352,TRUE,_xll.ohTrigger(RecalcTrigger,Trigger1M)),NA())</f>
        <v>1.5669588367250853E-2</v>
      </c>
      <c r="L2352" s="52">
        <f>IFERROR(_xll.qlIndexFixing(Index3M,H2352,TRUE,_xll.ohTrigger(RecalcTrigger,Trigger3M)),NA())</f>
        <v>1.6012107966049849E-2</v>
      </c>
      <c r="M2352" s="52">
        <f>IFERROR(_xll.qlIndexFixing(ONIndex3M,I2352,TRUE,_xll.ohTrigger(RecalcTrigger,Trigger3M)),NA())</f>
        <v>1.6013539884198735E-2</v>
      </c>
      <c r="N2352" s="52">
        <f>IFERROR(_xll.qlIndexFixing(Index6M,$H2352,TRUE,_xll.ohTrigger(RecalcTrigger,Trigger6M)),NA())</f>
        <v>1.597194637301929E-2</v>
      </c>
      <c r="O2352" s="52">
        <f>IFERROR(_xll.qlIndexFixing(ONIndex6M,I2352,TRUE,_xll.ohTrigger(RecalcTrigger,Trigger6M)),NA())</f>
        <v>1.5930217849087214E-2</v>
      </c>
      <c r="P2352" s="52">
        <f>IFERROR(_xll.qlIndexFixing(Index1Y,$H2352,TRUE,_xll.ohTrigger(RecalcTrigger,Trigger1Y)),NA())</f>
        <v>1.6555542864127644E-2</v>
      </c>
      <c r="Q2352" s="52">
        <f>IFERROR(_xll.qlIndexFixing(ONIndex1Y,I2352,TRUE,_xll.ohTrigger(RecalcTrigger,Trigger1Y)),NA())</f>
        <v>1.6505538511317752E-2</v>
      </c>
    </row>
    <row r="2353" spans="2:17" x14ac:dyDescent="0.2">
      <c r="B2353" s="46" t="s">
        <v>42</v>
      </c>
      <c r="D2353" s="49">
        <f>_xll.qlCalendarAdvance(Calendar,$D2352,B2353,"f",FALSE)</f>
        <v>55872</v>
      </c>
      <c r="E2353" s="49">
        <f>_xll.qlInterestRateIndexValueDate(IndexON,D2353)</f>
        <v>55872</v>
      </c>
      <c r="F2353" s="52">
        <f>IFERROR(_xll.qlIndexFixing(IndexON,D2353,TRUE,_xll.ohTrigger(RecalcTrigger,TriggerON)),NA())</f>
        <v>1.5857633859868159E-2</v>
      </c>
      <c r="H2353" s="49">
        <f>_xll.qlCalendarAdvance(Calendar,$H2352,B2353,"f",FALSE)</f>
        <v>55872</v>
      </c>
      <c r="I2353" s="49">
        <f>_xll.qlInterestRateIndexValueDate(Index1M,$H2353)</f>
        <v>55876</v>
      </c>
      <c r="J2353" s="52">
        <f>IFERROR(_xll.qlIndexFixing(Index1M,$H2353,TRUE,_xll.ohTrigger(RecalcTrigger,Trigger1M)),NA())</f>
        <v>1.5661674151753707E-2</v>
      </c>
      <c r="K2353" s="52">
        <f>IFERROR(_xll.qlIndexFixing(ONIndex1M,I2353,TRUE,_xll.ohTrigger(RecalcTrigger,Trigger1M)),NA())</f>
        <v>1.5661256939543122E-2</v>
      </c>
      <c r="L2353" s="52">
        <f>IFERROR(_xll.qlIndexFixing(Index3M,H2353,TRUE,_xll.ohTrigger(RecalcTrigger,Trigger3M)),NA())</f>
        <v>1.6006573251916689E-2</v>
      </c>
      <c r="M2353" s="52">
        <f>IFERROR(_xll.qlIndexFixing(ONIndex3M,I2353,TRUE,_xll.ohTrigger(RecalcTrigger,Trigger3M)),NA())</f>
        <v>1.6006641954771084E-2</v>
      </c>
      <c r="N2353" s="52">
        <f>IFERROR(_xll.qlIndexFixing(Index6M,$H2353,TRUE,_xll.ohTrigger(RecalcTrigger,Trigger6M)),NA())</f>
        <v>1.5970318565975406E-2</v>
      </c>
      <c r="O2353" s="52">
        <f>IFERROR(_xll.qlIndexFixing(ONIndex6M,I2353,TRUE,_xll.ohTrigger(RecalcTrigger,Trigger6M)),NA())</f>
        <v>1.5928117655201746E-2</v>
      </c>
      <c r="P2353" s="52">
        <f>IFERROR(_xll.qlIndexFixing(Index1Y,$H2353,TRUE,_xll.ohTrigger(RecalcTrigger,Trigger1Y)),NA())</f>
        <v>1.655193605174661E-2</v>
      </c>
      <c r="Q2353" s="52">
        <f>IFERROR(_xll.qlIndexFixing(ONIndex1Y,I2353,TRUE,_xll.ohTrigger(RecalcTrigger,Trigger1Y)),NA())</f>
        <v>1.6501881572459354E-2</v>
      </c>
    </row>
    <row r="2354" spans="2:17" x14ac:dyDescent="0.2">
      <c r="B2354" s="46" t="s">
        <v>42</v>
      </c>
      <c r="D2354" s="49">
        <f>_xll.qlCalendarAdvance(Calendar,$D2353,B2354,"f",FALSE)</f>
        <v>55880</v>
      </c>
      <c r="E2354" s="49">
        <f>_xll.qlInterestRateIndexValueDate(IndexON,D2354)</f>
        <v>55880</v>
      </c>
      <c r="F2354" s="52">
        <f>IFERROR(_xll.qlIndexFixing(IndexON,D2354,TRUE,_xll.ohTrigger(RecalcTrigger,TriggerON)),NA())</f>
        <v>1.5850706735340836E-2</v>
      </c>
      <c r="H2354" s="49">
        <f>_xll.qlCalendarAdvance(Calendar,$H2353,B2354,"f",FALSE)</f>
        <v>55880</v>
      </c>
      <c r="I2354" s="49">
        <f>_xll.qlInterestRateIndexValueDate(Index1M,$H2354)</f>
        <v>55884</v>
      </c>
      <c r="J2354" s="52">
        <f>IFERROR(_xll.qlIndexFixing(Index1M,$H2354,TRUE,_xll.ohTrigger(RecalcTrigger,Trigger1M)),NA())</f>
        <v>1.5654345326612109E-2</v>
      </c>
      <c r="K2354" s="52">
        <f>IFERROR(_xll.qlIndexFixing(ONIndex1M,I2354,TRUE,_xll.ohTrigger(RecalcTrigger,Trigger1M)),NA())</f>
        <v>1.5654904944399917E-2</v>
      </c>
      <c r="L2354" s="52">
        <f>IFERROR(_xll.qlIndexFixing(Index3M,H2354,TRUE,_xll.ohTrigger(RecalcTrigger,Trigger3M)),NA())</f>
        <v>1.6000257892406999E-2</v>
      </c>
      <c r="M2354" s="52">
        <f>IFERROR(_xll.qlIndexFixing(ONIndex3M,I2354,TRUE,_xll.ohTrigger(RecalcTrigger,Trigger3M)),NA())</f>
        <v>1.6001277009456416E-2</v>
      </c>
      <c r="N2354" s="52">
        <f>IFERROR(_xll.qlIndexFixing(Index6M,$H2354,TRUE,_xll.ohTrigger(RecalcTrigger,Trigger6M)),NA())</f>
        <v>1.5968244139348362E-2</v>
      </c>
      <c r="O2354" s="52">
        <f>IFERROR(_xll.qlIndexFixing(ONIndex6M,I2354,TRUE,_xll.ohTrigger(RecalcTrigger,Trigger6M)),NA())</f>
        <v>1.592618741462104E-2</v>
      </c>
      <c r="P2354" s="52">
        <f>IFERROR(_xll.qlIndexFixing(Index1Y,$H2354,TRUE,_xll.ohTrigger(RecalcTrigger,Trigger1Y)),NA())</f>
        <v>1.6547791323008636E-2</v>
      </c>
      <c r="Q2354" s="52">
        <f>IFERROR(_xll.qlIndexFixing(ONIndex1Y,I2354,TRUE,_xll.ohTrigger(RecalcTrigger,Trigger1Y)),NA())</f>
        <v>1.6498770791946171E-2</v>
      </c>
    </row>
    <row r="2355" spans="2:17" x14ac:dyDescent="0.2">
      <c r="B2355" s="46" t="s">
        <v>42</v>
      </c>
      <c r="D2355" s="49">
        <f>_xll.qlCalendarAdvance(Calendar,$D2354,B2355,"f",FALSE)</f>
        <v>55887</v>
      </c>
      <c r="E2355" s="49">
        <f>_xll.qlInterestRateIndexValueDate(IndexON,D2355)</f>
        <v>55887</v>
      </c>
      <c r="F2355" s="52">
        <f>IFERROR(_xll.qlIndexFixing(IndexON,D2355,TRUE,_xll.ohTrigger(RecalcTrigger,TriggerON)),NA())</f>
        <v>1.5844733331302763E-2</v>
      </c>
      <c r="H2355" s="49">
        <f>_xll.qlCalendarAdvance(Calendar,$H2354,B2355,"f",FALSE)</f>
        <v>55887</v>
      </c>
      <c r="I2355" s="49">
        <f>_xll.qlInterestRateIndexValueDate(Index1M,$H2355)</f>
        <v>55891</v>
      </c>
      <c r="J2355" s="52">
        <f>IFERROR(_xll.qlIndexFixing(Index1M,$H2355,TRUE,_xll.ohTrigger(RecalcTrigger,Trigger1M)),NA())</f>
        <v>1.5647894717030136E-2</v>
      </c>
      <c r="K2355" s="52">
        <f>IFERROR(_xll.qlIndexFixing(ONIndex1M,I2355,TRUE,_xll.ohTrigger(RecalcTrigger,Trigger1M)),NA())</f>
        <v>1.5649666148975783E-2</v>
      </c>
      <c r="L2355" s="52">
        <f>IFERROR(_xll.qlIndexFixing(Index3M,H2355,TRUE,_xll.ohTrigger(RecalcTrigger,Trigger3M)),NA())</f>
        <v>1.5994606630466451E-2</v>
      </c>
      <c r="M2355" s="52">
        <f>IFERROR(_xll.qlIndexFixing(ONIndex3M,I2355,TRUE,_xll.ohTrigger(RecalcTrigger,Trigger3M)),NA())</f>
        <v>1.5996715141879392E-2</v>
      </c>
      <c r="N2355" s="52">
        <f>IFERROR(_xll.qlIndexFixing(Index6M,$H2355,TRUE,_xll.ohTrigger(RecalcTrigger,Trigger6M)),NA())</f>
        <v>1.5966675612958926E-2</v>
      </c>
      <c r="O2355" s="52">
        <f>IFERROR(_xll.qlIndexFixing(ONIndex6M,I2355,TRUE,_xll.ohTrigger(RecalcTrigger,Trigger6M)),NA())</f>
        <v>1.592412100989371E-2</v>
      </c>
      <c r="P2355" s="52">
        <f>IFERROR(_xll.qlIndexFixing(Index1Y,$H2355,TRUE,_xll.ohTrigger(RecalcTrigger,Trigger1Y)),NA())</f>
        <v>1.6544144829031725E-2</v>
      </c>
      <c r="Q2355" s="52">
        <f>IFERROR(_xll.qlIndexFixing(ONIndex1Y,I2355,TRUE,_xll.ohTrigger(RecalcTrigger,Trigger1Y)),NA())</f>
        <v>1.6495782309471352E-2</v>
      </c>
    </row>
    <row r="2356" spans="2:17" x14ac:dyDescent="0.2">
      <c r="B2356" s="46" t="s">
        <v>42</v>
      </c>
      <c r="D2356" s="49">
        <f>_xll.qlCalendarAdvance(Calendar,$D2355,B2356,"f",FALSE)</f>
        <v>55894</v>
      </c>
      <c r="E2356" s="49">
        <f>_xll.qlInterestRateIndexValueDate(IndexON,D2356)</f>
        <v>55894</v>
      </c>
      <c r="F2356" s="52">
        <f>IFERROR(_xll.qlIndexFixing(IndexON,D2356,TRUE,_xll.ohTrigger(RecalcTrigger,TriggerON)),NA())</f>
        <v>1.5838722642769199E-2</v>
      </c>
      <c r="H2356" s="49">
        <f>_xll.qlCalendarAdvance(Calendar,$H2355,B2356,"f",FALSE)</f>
        <v>55894</v>
      </c>
      <c r="I2356" s="49">
        <f>_xll.qlInterestRateIndexValueDate(Index1M,$H2356)</f>
        <v>55898</v>
      </c>
      <c r="J2356" s="52">
        <f>IFERROR(_xll.qlIndexFixing(Index1M,$H2356,TRUE,_xll.ohTrigger(RecalcTrigger,Trigger1M)),NA())</f>
        <v>1.5641408691989215E-2</v>
      </c>
      <c r="K2356" s="52">
        <f>IFERROR(_xll.qlIndexFixing(ONIndex1M,I2356,TRUE,_xll.ohTrigger(RecalcTrigger,Trigger1M)),NA())</f>
        <v>1.5643254262194262E-2</v>
      </c>
      <c r="L2356" s="52">
        <f>IFERROR(_xll.qlIndexFixing(Index3M,H2356,TRUE,_xll.ohTrigger(RecalcTrigger,Trigger3M)),NA())</f>
        <v>1.5989026182304578E-2</v>
      </c>
      <c r="M2356" s="52">
        <f>IFERROR(_xll.qlIndexFixing(ONIndex3M,I2356,TRUE,_xll.ohTrigger(RecalcTrigger,Trigger3M)),NA())</f>
        <v>1.5991297030319984E-2</v>
      </c>
      <c r="N2356" s="52">
        <f>IFERROR(_xll.qlIndexFixing(Index6M,$H2356,TRUE,_xll.ohTrigger(RecalcTrigger,Trigger6M)),NA())</f>
        <v>1.5965135774963914E-2</v>
      </c>
      <c r="O2356" s="52">
        <f>IFERROR(_xll.qlIndexFixing(ONIndex6M,I2356,TRUE,_xll.ohTrigger(RecalcTrigger,Trigger6M)),NA())</f>
        <v>1.592223835809925E-2</v>
      </c>
      <c r="P2356" s="52">
        <f>IFERROR(_xll.qlIndexFixing(Index1Y,$H2356,TRUE,_xll.ohTrigger(RecalcTrigger,Trigger1Y)),NA())</f>
        <v>1.6540479773486754E-2</v>
      </c>
      <c r="Q2356" s="52">
        <f>IFERROR(_xll.qlIndexFixing(ONIndex1Y,I2356,TRUE,_xll.ohTrigger(RecalcTrigger,Trigger1Y)),NA())</f>
        <v>1.6492641720962098E-2</v>
      </c>
    </row>
    <row r="2357" spans="2:17" x14ac:dyDescent="0.2">
      <c r="B2357" s="46" t="s">
        <v>42</v>
      </c>
      <c r="D2357" s="49">
        <f>_xll.qlCalendarAdvance(Calendar,$D2356,B2357,"f",FALSE)</f>
        <v>55901</v>
      </c>
      <c r="E2357" s="49">
        <f>_xll.qlInterestRateIndexValueDate(IndexON,D2357)</f>
        <v>55901</v>
      </c>
      <c r="F2357" s="52">
        <f>IFERROR(_xll.qlIndexFixing(IndexON,D2357,TRUE,_xll.ohTrigger(RecalcTrigger,TriggerON)),NA())</f>
        <v>1.5832674614184583E-2</v>
      </c>
      <c r="H2357" s="49">
        <f>_xll.qlCalendarAdvance(Calendar,$H2356,B2357,"f",FALSE)</f>
        <v>55901</v>
      </c>
      <c r="I2357" s="49">
        <f>_xll.qlInterestRateIndexValueDate(Index1M,$H2357)</f>
        <v>55905</v>
      </c>
      <c r="J2357" s="52">
        <f>IFERROR(_xll.qlIndexFixing(Index1M,$H2357,TRUE,_xll.ohTrigger(RecalcTrigger,Trigger1M)),NA())</f>
        <v>1.5634887200229694E-2</v>
      </c>
      <c r="K2357" s="52">
        <f>IFERROR(_xll.qlIndexFixing(ONIndex1M,I2357,TRUE,_xll.ohTrigger(RecalcTrigger,Trigger1M)),NA())</f>
        <v>1.5636807046472967E-2</v>
      </c>
      <c r="L2357" s="52">
        <f>IFERROR(_xll.qlIndexFixing(Index3M,H2357,TRUE,_xll.ohTrigger(RecalcTrigger,Trigger3M)),NA())</f>
        <v>1.598336271320111E-2</v>
      </c>
      <c r="M2357" s="52">
        <f>IFERROR(_xll.qlIndexFixing(ONIndex3M,I2357,TRUE,_xll.ohTrigger(RecalcTrigger,Trigger3M)),NA())</f>
        <v>1.5985847562642874E-2</v>
      </c>
      <c r="N2357" s="52">
        <f>IFERROR(_xll.qlIndexFixing(Index6M,$H2357,TRUE,_xll.ohTrigger(RecalcTrigger,Trigger6M)),NA())</f>
        <v>1.5963624687609663E-2</v>
      </c>
      <c r="O2357" s="52">
        <f>IFERROR(_xll.qlIndexFixing(ONIndex6M,I2357,TRUE,_xll.ohTrigger(RecalcTrigger,Trigger6M)),NA())</f>
        <v>1.5920383450991338E-2</v>
      </c>
      <c r="P2357" s="52">
        <f>IFERROR(_xll.qlIndexFixing(Index1Y,$H2357,TRUE,_xll.ohTrigger(RecalcTrigger,Trigger1Y)),NA())</f>
        <v>1.6536796128699634E-2</v>
      </c>
      <c r="Q2357" s="52">
        <f>IFERROR(_xll.qlIndexFixing(ONIndex1Y,I2357,TRUE,_xll.ohTrigger(RecalcTrigger,Trigger1Y)),NA())</f>
        <v>1.6489483540844674E-2</v>
      </c>
    </row>
    <row r="2358" spans="2:17" x14ac:dyDescent="0.2">
      <c r="B2358" s="46" t="s">
        <v>42</v>
      </c>
      <c r="D2358" s="49">
        <f>_xll.qlCalendarAdvance(Calendar,$D2357,B2358,"f",FALSE)</f>
        <v>55908</v>
      </c>
      <c r="E2358" s="49">
        <f>_xll.qlInterestRateIndexValueDate(IndexON,D2358)</f>
        <v>55908</v>
      </c>
      <c r="F2358" s="52">
        <f>IFERROR(_xll.qlIndexFixing(IndexON,D2358,TRUE,_xll.ohTrigger(RecalcTrigger,TriggerON)),NA())</f>
        <v>1.5826589190233165E-2</v>
      </c>
      <c r="H2358" s="49">
        <f>_xll.qlCalendarAdvance(Calendar,$H2357,B2358,"f",FALSE)</f>
        <v>55908</v>
      </c>
      <c r="I2358" s="49">
        <f>_xll.qlInterestRateIndexValueDate(Index1M,$H2358)</f>
        <v>55912</v>
      </c>
      <c r="J2358" s="52">
        <f>IFERROR(_xll.qlIndexFixing(Index1M,$H2358,TRUE,_xll.ohTrigger(RecalcTrigger,Trigger1M)),NA())</f>
        <v>1.5628330190473893E-2</v>
      </c>
      <c r="K2358" s="52">
        <f>IFERROR(_xll.qlIndexFixing(ONIndex1M,I2358,TRUE,_xll.ohTrigger(RecalcTrigger,Trigger1M)),NA())</f>
        <v>1.5630324450492949E-2</v>
      </c>
      <c r="L2358" s="52">
        <f>IFERROR(_xll.qlIndexFixing(Index3M,H2358,TRUE,_xll.ohTrigger(RecalcTrigger,Trigger3M)),NA())</f>
        <v>1.5977667438672682E-2</v>
      </c>
      <c r="M2358" s="52">
        <f>IFERROR(_xll.qlIndexFixing(ONIndex3M,I2358,TRUE,_xll.ohTrigger(RecalcTrigger,Trigger3M)),NA())</f>
        <v>1.5980366692165404E-2</v>
      </c>
      <c r="N2358" s="52">
        <f>IFERROR(_xll.qlIndexFixing(Index6M,$H2358,TRUE,_xll.ohTrigger(RecalcTrigger,Trigger6M)),NA())</f>
        <v>1.5962142413140749E-2</v>
      </c>
      <c r="O2358" s="52">
        <f>IFERROR(_xll.qlIndexFixing(ONIndex6M,I2358,TRUE,_xll.ohTrigger(RecalcTrigger,Trigger6M)),NA())</f>
        <v>1.5918556350520419E-2</v>
      </c>
      <c r="P2358" s="52">
        <f>IFERROR(_xll.qlIndexFixing(Index1Y,$H2358,TRUE,_xll.ohTrigger(RecalcTrigger,Trigger1Y)),NA())</f>
        <v>1.6533093866997823E-2</v>
      </c>
      <c r="Q2358" s="52">
        <f>IFERROR(_xll.qlIndexFixing(ONIndex1Y,I2358,TRUE,_xll.ohTrigger(RecalcTrigger,Trigger1Y)),NA())</f>
        <v>1.648630774154114E-2</v>
      </c>
    </row>
    <row r="2359" spans="2:17" x14ac:dyDescent="0.2">
      <c r="B2359" s="46" t="s">
        <v>42</v>
      </c>
      <c r="D2359" s="49">
        <f>_xll.qlCalendarAdvance(Calendar,$D2358,B2359,"f",FALSE)</f>
        <v>55915</v>
      </c>
      <c r="E2359" s="49">
        <f>_xll.qlInterestRateIndexValueDate(IndexON,D2359)</f>
        <v>55915</v>
      </c>
      <c r="F2359" s="52">
        <f>IFERROR(_xll.qlIndexFixing(IndexON,D2359,TRUE,_xll.ohTrigger(RecalcTrigger,TriggerON)),NA())</f>
        <v>1.5820466315439319E-2</v>
      </c>
      <c r="H2359" s="49">
        <f>_xll.qlCalendarAdvance(Calendar,$H2358,B2359,"f",FALSE)</f>
        <v>55915</v>
      </c>
      <c r="I2359" s="49">
        <f>_xll.qlInterestRateIndexValueDate(Index1M,$H2359)</f>
        <v>55919</v>
      </c>
      <c r="J2359" s="52">
        <f>IFERROR(_xll.qlIndexFixing(Index1M,$H2359,TRUE,_xll.ohTrigger(RecalcTrigger,Trigger1M)),NA())</f>
        <v>1.5622142151043532E-2</v>
      </c>
      <c r="K2359" s="52">
        <f>IFERROR(_xll.qlIndexFixing(ONIndex1M,I2359,TRUE,_xll.ohTrigger(RecalcTrigger,Trigger1M)),NA())</f>
        <v>1.5623806423334941E-2</v>
      </c>
      <c r="L2359" s="52">
        <f>IFERROR(_xll.qlIndexFixing(Index3M,H2359,TRUE,_xll.ohTrigger(RecalcTrigger,Trigger3M)),NA())</f>
        <v>1.5971940311679589E-2</v>
      </c>
      <c r="M2359" s="52">
        <f>IFERROR(_xll.qlIndexFixing(ONIndex3M,I2359,TRUE,_xll.ohTrigger(RecalcTrigger,Trigger3M)),NA())</f>
        <v>1.5974854371965108E-2</v>
      </c>
      <c r="N2359" s="52">
        <f>IFERROR(_xll.qlIndexFixing(Index6M,$H2359,TRUE,_xll.ohTrigger(RecalcTrigger,Trigger6M)),NA())</f>
        <v>1.5960689013806165E-2</v>
      </c>
      <c r="O2359" s="52">
        <f>IFERROR(_xll.qlIndexFixing(ONIndex6M,I2359,TRUE,_xll.ohTrigger(RecalcTrigger,Trigger6M)),NA())</f>
        <v>1.5916757118157321E-2</v>
      </c>
      <c r="P2359" s="52">
        <f>IFERROR(_xll.qlIndexFixing(Index1Y,$H2359,TRUE,_xll.ohTrigger(RecalcTrigger,Trigger1Y)),NA())</f>
        <v>1.6529372960710737E-2</v>
      </c>
      <c r="Q2359" s="52">
        <f>IFERROR(_xll.qlIndexFixing(ONIndex1Y,I2359,TRUE,_xll.ohTrigger(RecalcTrigger,Trigger1Y)),NA())</f>
        <v>1.6483114295953172E-2</v>
      </c>
    </row>
    <row r="2360" spans="2:17" x14ac:dyDescent="0.2">
      <c r="B2360" s="46" t="s">
        <v>42</v>
      </c>
      <c r="D2360" s="49">
        <f>_xll.qlCalendarAdvance(Calendar,$D2359,B2360,"f",FALSE)</f>
        <v>55922</v>
      </c>
      <c r="E2360" s="49">
        <f>_xll.qlInterestRateIndexValueDate(IndexON,D2360)</f>
        <v>55922</v>
      </c>
      <c r="F2360" s="52">
        <f>IFERROR(_xll.qlIndexFixing(IndexON,D2360,TRUE,_xll.ohTrigger(RecalcTrigger,TriggerON)),NA())</f>
        <v>1.5814305934434003E-2</v>
      </c>
      <c r="H2360" s="49">
        <f>_xll.qlCalendarAdvance(Calendar,$H2359,B2360,"f",FALSE)</f>
        <v>55922</v>
      </c>
      <c r="I2360" s="49">
        <f>_xll.qlInterestRateIndexValueDate(Index1M,$H2360)</f>
        <v>55926</v>
      </c>
      <c r="J2360" s="52">
        <f>IFERROR(_xll.qlIndexFixing(Index1M,$H2360,TRUE,_xll.ohTrigger(RecalcTrigger,Trigger1M)),NA())</f>
        <v>1.5615522457655802E-2</v>
      </c>
      <c r="K2360" s="52">
        <f>IFERROR(_xll.qlIndexFixing(ONIndex1M,I2360,TRUE,_xll.ohTrigger(RecalcTrigger,Trigger1M)),NA())</f>
        <v>1.5617252913360247E-2</v>
      </c>
      <c r="L2360" s="52">
        <f>IFERROR(_xll.qlIndexFixing(Index3M,H2360,TRUE,_xll.ohTrigger(RecalcTrigger,Trigger3M)),NA())</f>
        <v>1.5966181285184788E-2</v>
      </c>
      <c r="M2360" s="52">
        <f>IFERROR(_xll.qlIndexFixing(ONIndex3M,I2360,TRUE,_xll.ohTrigger(RecalcTrigger,Trigger3M)),NA())</f>
        <v>1.5969310554799776E-2</v>
      </c>
      <c r="N2360" s="52">
        <f>IFERROR(_xll.qlIndexFixing(Index6M,$H2360,TRUE,_xll.ohTrigger(RecalcTrigger,Trigger6M)),NA())</f>
        <v>1.5959264551854455E-2</v>
      </c>
      <c r="O2360" s="52">
        <f>IFERROR(_xll.qlIndexFixing(ONIndex6M,I2360,TRUE,_xll.ohTrigger(RecalcTrigger,Trigger6M)),NA())</f>
        <v>1.5914985816092297E-2</v>
      </c>
      <c r="P2360" s="52">
        <f>IFERROR(_xll.qlIndexFixing(Index1Y,$H2360,TRUE,_xll.ohTrigger(RecalcTrigger,Trigger1Y)),NA())</f>
        <v>1.6525633382168458E-2</v>
      </c>
      <c r="Q2360" s="52">
        <f>IFERROR(_xll.qlIndexFixing(ONIndex1Y,I2360,TRUE,_xll.ohTrigger(RecalcTrigger,Trigger1Y)),NA())</f>
        <v>1.6479903176422894E-2</v>
      </c>
    </row>
    <row r="2361" spans="2:17" x14ac:dyDescent="0.2">
      <c r="B2361" s="46" t="s">
        <v>42</v>
      </c>
      <c r="D2361" s="49">
        <f>_xll.qlCalendarAdvance(Calendar,$D2360,B2361,"f",FALSE)</f>
        <v>55929</v>
      </c>
      <c r="E2361" s="49">
        <f>_xll.qlInterestRateIndexValueDate(IndexON,D2361)</f>
        <v>55929</v>
      </c>
      <c r="F2361" s="52">
        <f>IFERROR(_xll.qlIndexFixing(IndexON,D2361,TRUE,_xll.ohTrigger(RecalcTrigger,TriggerON)),NA())</f>
        <v>1.5808107991688303E-2</v>
      </c>
      <c r="H2361" s="49">
        <f>_xll.qlCalendarAdvance(Calendar,$H2360,B2361,"f",FALSE)</f>
        <v>55929</v>
      </c>
      <c r="I2361" s="49">
        <f>_xll.qlInterestRateIndexValueDate(Index1M,$H2361)</f>
        <v>55933</v>
      </c>
      <c r="J2361" s="52">
        <f>IFERROR(_xll.qlIndexFixing(Index1M,$H2361,TRUE,_xll.ohTrigger(RecalcTrigger,Trigger1M)),NA())</f>
        <v>1.560886710773606E-2</v>
      </c>
      <c r="K2361" s="52">
        <f>IFERROR(_xll.qlIndexFixing(ONIndex1M,I2361,TRUE,_xll.ohTrigger(RecalcTrigger,Trigger1M)),NA())</f>
        <v>1.5610663869649599E-2</v>
      </c>
      <c r="L2361" s="52">
        <f>IFERROR(_xll.qlIndexFixing(Index3M,H2361,TRUE,_xll.ohTrigger(RecalcTrigger,Trigger3M)),NA())</f>
        <v>1.5960390312149464E-2</v>
      </c>
      <c r="M2361" s="52">
        <f>IFERROR(_xll.qlIndexFixing(ONIndex3M,I2361,TRUE,_xll.ohTrigger(RecalcTrigger,Trigger3M)),NA())</f>
        <v>1.5963735193746942E-2</v>
      </c>
      <c r="N2361" s="52">
        <f>IFERROR(_xll.qlIndexFixing(Index6M,$H2361,TRUE,_xll.ohTrigger(RecalcTrigger,Trigger6M)),NA())</f>
        <v>1.5957869089532409E-2</v>
      </c>
      <c r="O2361" s="52">
        <f>IFERROR(_xll.qlIndexFixing(ONIndex6M,I2361,TRUE,_xll.ohTrigger(RecalcTrigger,Trigger6M)),NA())</f>
        <v>1.5913242505796177E-2</v>
      </c>
      <c r="P2361" s="52">
        <f>IFERROR(_xll.qlIndexFixing(Index1Y,$H2361,TRUE,_xll.ohTrigger(RecalcTrigger,Trigger1Y)),NA())</f>
        <v>1.652187510370369E-2</v>
      </c>
      <c r="Q2361" s="52">
        <f>IFERROR(_xll.qlIndexFixing(ONIndex1Y,I2361,TRUE,_xll.ohTrigger(RecalcTrigger,Trigger1Y)),NA())</f>
        <v>1.6476674355532239E-2</v>
      </c>
    </row>
    <row r="2362" spans="2:17" x14ac:dyDescent="0.2">
      <c r="B2362" s="46" t="s">
        <v>42</v>
      </c>
      <c r="D2362" s="49">
        <f>_xll.qlCalendarAdvance(Calendar,$D2361,B2362,"f",FALSE)</f>
        <v>55936</v>
      </c>
      <c r="E2362" s="49">
        <f>_xll.qlInterestRateIndexValueDate(IndexON,D2362)</f>
        <v>55936</v>
      </c>
      <c r="F2362" s="52">
        <f>IFERROR(_xll.qlIndexFixing(IndexON,D2362,TRUE,_xll.ohTrigger(RecalcTrigger,TriggerON)),NA())</f>
        <v>1.5801872431886466E-2</v>
      </c>
      <c r="H2362" s="49">
        <f>_xll.qlCalendarAdvance(Calendar,$H2361,B2362,"f",FALSE)</f>
        <v>55936</v>
      </c>
      <c r="I2362" s="49">
        <f>_xll.qlInterestRateIndexValueDate(Index1M,$H2362)</f>
        <v>55940</v>
      </c>
      <c r="J2362" s="52">
        <f>IFERROR(_xll.qlIndexFixing(Index1M,$H2362,TRUE,_xll.ohTrigger(RecalcTrigger,Trigger1M)),NA())</f>
        <v>1.5602176050025309E-2</v>
      </c>
      <c r="K2362" s="52">
        <f>IFERROR(_xll.qlIndexFixing(ONIndex1M,I2362,TRUE,_xll.ohTrigger(RecalcTrigger,Trigger1M)),NA())</f>
        <v>1.5604039240644241E-2</v>
      </c>
      <c r="L2362" s="52">
        <f>IFERROR(_xll.qlIndexFixing(Index3M,H2362,TRUE,_xll.ohTrigger(RecalcTrigger,Trigger3M)),NA())</f>
        <v>1.5954567345540127E-2</v>
      </c>
      <c r="M2362" s="52">
        <f>IFERROR(_xll.qlIndexFixing(ONIndex3M,I2362,TRUE,_xll.ohTrigger(RecalcTrigger,Trigger3M)),NA())</f>
        <v>1.5958128241964076E-2</v>
      </c>
      <c r="N2362" s="52">
        <f>IFERROR(_xll.qlIndexFixing(Index6M,$H2362,TRUE,_xll.ohTrigger(RecalcTrigger,Trigger6M)),NA())</f>
        <v>1.5956502689092981E-2</v>
      </c>
      <c r="O2362" s="52">
        <f>IFERROR(_xll.qlIndexFixing(ONIndex6M,I2362,TRUE,_xll.ohTrigger(RecalcTrigger,Trigger6M)),NA())</f>
        <v>1.5911527249459212E-2</v>
      </c>
      <c r="P2362" s="52">
        <f>IFERROR(_xll.qlIndexFixing(Index1Y,$H2362,TRUE,_xll.ohTrigger(RecalcTrigger,Trigger1Y)),NA())</f>
        <v>1.6518098097649363E-2</v>
      </c>
      <c r="Q2362" s="52">
        <f>IFERROR(_xll.qlIndexFixing(ONIndex1Y,I2362,TRUE,_xll.ohTrigger(RecalcTrigger,Trigger1Y)),NA())</f>
        <v>1.6473427806102947E-2</v>
      </c>
    </row>
    <row r="2363" spans="2:17" x14ac:dyDescent="0.2">
      <c r="B2363" s="46" t="s">
        <v>42</v>
      </c>
      <c r="D2363" s="49">
        <f>_xll.qlCalendarAdvance(Calendar,$D2362,B2363,"f",FALSE)</f>
        <v>55943</v>
      </c>
      <c r="E2363" s="49">
        <f>_xll.qlInterestRateIndexValueDate(IndexON,D2363)</f>
        <v>55943</v>
      </c>
      <c r="F2363" s="52">
        <f>IFERROR(_xll.qlIndexFixing(IndexON,D2363,TRUE,_xll.ohTrigger(RecalcTrigger,TriggerON)),NA())</f>
        <v>1.5795599199526222E-2</v>
      </c>
      <c r="H2363" s="49">
        <f>_xll.qlCalendarAdvance(Calendar,$H2362,B2363,"f",FALSE)</f>
        <v>55943</v>
      </c>
      <c r="I2363" s="49">
        <f>_xll.qlInterestRateIndexValueDate(Index1M,$H2363)</f>
        <v>55947</v>
      </c>
      <c r="J2363" s="52">
        <f>IFERROR(_xll.qlIndexFixing(Index1M,$H2363,TRUE,_xll.ohTrigger(RecalcTrigger,Trigger1M)),NA())</f>
        <v>1.5594421835008936E-2</v>
      </c>
      <c r="K2363" s="52">
        <f>IFERROR(_xll.qlIndexFixing(ONIndex1M,I2363,TRUE,_xll.ohTrigger(RecalcTrigger,Trigger1M)),NA())</f>
        <v>1.559737897526503E-2</v>
      </c>
      <c r="L2363" s="52">
        <f>IFERROR(_xll.qlIndexFixing(Index3M,H2363,TRUE,_xll.ohTrigger(RecalcTrigger,Trigger3M)),NA())</f>
        <v>1.5948568921835563E-2</v>
      </c>
      <c r="M2363" s="52">
        <f>IFERROR(_xll.qlIndexFixing(ONIndex3M,I2363,TRUE,_xll.ohTrigger(RecalcTrigger,Trigger3M)),NA())</f>
        <v>1.5952489652288904E-2</v>
      </c>
      <c r="N2363" s="52">
        <f>IFERROR(_xll.qlIndexFixing(Index6M,$H2363,TRUE,_xll.ohTrigger(RecalcTrigger,Trigger6M)),NA())</f>
        <v>1.5955967721414221E-2</v>
      </c>
      <c r="O2363" s="52">
        <f>IFERROR(_xll.qlIndexFixing(ONIndex6M,I2363,TRUE,_xll.ohTrigger(RecalcTrigger,Trigger6M)),NA())</f>
        <v>1.5909840108552231E-2</v>
      </c>
      <c r="P2363" s="52">
        <f>IFERROR(_xll.qlIndexFixing(Index1Y,$H2363,TRUE,_xll.ohTrigger(RecalcTrigger,Trigger1Y)),NA())</f>
        <v>1.6514302336340589E-2</v>
      </c>
      <c r="Q2363" s="52">
        <f>IFERROR(_xll.qlIndexFixing(ONIndex1Y,I2363,TRUE,_xll.ohTrigger(RecalcTrigger,Trigger1Y)),NA())</f>
        <v>1.6470163500397206E-2</v>
      </c>
    </row>
    <row r="2364" spans="2:17" x14ac:dyDescent="0.2">
      <c r="B2364" s="46" t="s">
        <v>42</v>
      </c>
      <c r="D2364" s="49">
        <f>_xll.qlCalendarAdvance(Calendar,$D2363,B2364,"f",FALSE)</f>
        <v>55950</v>
      </c>
      <c r="E2364" s="49">
        <f>_xll.qlInterestRateIndexValueDate(IndexON,D2364)</f>
        <v>55950</v>
      </c>
      <c r="F2364" s="52">
        <f>IFERROR(_xll.qlIndexFixing(IndexON,D2364,TRUE,_xll.ohTrigger(RecalcTrigger,TriggerON)),NA())</f>
        <v>1.5789288239211885E-2</v>
      </c>
      <c r="H2364" s="49">
        <f>_xll.qlCalendarAdvance(Calendar,$H2363,B2364,"f",FALSE)</f>
        <v>55950</v>
      </c>
      <c r="I2364" s="49">
        <f>_xll.qlInterestRateIndexValueDate(Index1M,$H2364)</f>
        <v>55954</v>
      </c>
      <c r="J2364" s="52">
        <f>IFERROR(_xll.qlIndexFixing(Index1M,$H2364,TRUE,_xll.ohTrigger(RecalcTrigger,Trigger1M)),NA())</f>
        <v>1.558823938332499E-2</v>
      </c>
      <c r="K2364" s="52">
        <f>IFERROR(_xll.qlIndexFixing(ONIndex1M,I2364,TRUE,_xll.ohTrigger(RecalcTrigger,Trigger1M)),NA())</f>
        <v>1.5590683022033147E-2</v>
      </c>
      <c r="L2364" s="52">
        <f>IFERROR(_xll.qlIndexFixing(Index3M,H2364,TRUE,_xll.ohTrigger(RecalcTrigger,Trigger3M)),NA())</f>
        <v>1.5942676703702155E-2</v>
      </c>
      <c r="M2364" s="52">
        <f>IFERROR(_xll.qlIndexFixing(ONIndex3M,I2364,TRUE,_xll.ohTrigger(RecalcTrigger,Trigger3M)),NA())</f>
        <v>1.5946819378038768E-2</v>
      </c>
      <c r="N2364" s="52">
        <f>IFERROR(_xll.qlIndexFixing(Index6M,$H2364,TRUE,_xll.ohTrigger(RecalcTrigger,Trigger6M)),NA())</f>
        <v>1.5954665779427391E-2</v>
      </c>
      <c r="O2364" s="52">
        <f>IFERROR(_xll.qlIndexFixing(ONIndex6M,I2364,TRUE,_xll.ohTrigger(RecalcTrigger,Trigger6M)),NA())</f>
        <v>1.5908181145025679E-2</v>
      </c>
      <c r="P2364" s="52">
        <f>IFERROR(_xll.qlIndexFixing(Index1Y,$H2364,TRUE,_xll.ohTrigger(RecalcTrigger,Trigger1Y)),NA())</f>
        <v>1.6510487792113799E-2</v>
      </c>
      <c r="Q2364" s="52">
        <f>IFERROR(_xll.qlIndexFixing(ONIndex1Y,I2364,TRUE,_xll.ohTrigger(RecalcTrigger,Trigger1Y)),NA())</f>
        <v>1.6466881411076884E-2</v>
      </c>
    </row>
    <row r="2365" spans="2:17" x14ac:dyDescent="0.2">
      <c r="B2365" s="46" t="s">
        <v>42</v>
      </c>
      <c r="D2365" s="49">
        <f>_xll.qlCalendarAdvance(Calendar,$D2364,B2365,"f",FALSE)</f>
        <v>55957</v>
      </c>
      <c r="E2365" s="49">
        <f>_xll.qlInterestRateIndexValueDate(IndexON,D2365)</f>
        <v>55957</v>
      </c>
      <c r="F2365" s="52">
        <f>IFERROR(_xll.qlIndexFixing(IndexON,D2365,TRUE,_xll.ohTrigger(RecalcTrigger,TriggerON)),NA())</f>
        <v>1.578293949552112E-2</v>
      </c>
      <c r="H2365" s="49">
        <f>_xll.qlCalendarAdvance(Calendar,$H2364,B2365,"f",FALSE)</f>
        <v>55957</v>
      </c>
      <c r="I2365" s="49">
        <f>_xll.qlInterestRateIndexValueDate(Index1M,$H2365)</f>
        <v>55961</v>
      </c>
      <c r="J2365" s="52">
        <f>IFERROR(_xll.qlIndexFixing(Index1M,$H2365,TRUE,_xll.ohTrigger(RecalcTrigger,Trigger1M)),NA())</f>
        <v>1.5581432312224652E-2</v>
      </c>
      <c r="K2365" s="52">
        <f>IFERROR(_xll.qlIndexFixing(ONIndex1M,I2365,TRUE,_xll.ohTrigger(RecalcTrigger,Trigger1M)),NA())</f>
        <v>1.5583951330109258E-2</v>
      </c>
      <c r="L2365" s="52">
        <f>IFERROR(_xll.qlIndexFixing(Index3M,H2365,TRUE,_xll.ohTrigger(RecalcTrigger,Trigger3M)),NA())</f>
        <v>1.5936752341523929E-2</v>
      </c>
      <c r="M2365" s="52">
        <f>IFERROR(_xll.qlIndexFixing(ONIndex3M,I2365,TRUE,_xll.ohTrigger(RecalcTrigger,Trigger3M)),NA())</f>
        <v>1.594111737173165E-2</v>
      </c>
      <c r="N2365" s="52">
        <f>IFERROR(_xll.qlIndexFixing(Index6M,$H2365,TRUE,_xll.ohTrigger(RecalcTrigger,Trigger6M)),NA())</f>
        <v>1.5953393103308986E-2</v>
      </c>
      <c r="O2365" s="52">
        <f>IFERROR(_xll.qlIndexFixing(ONIndex6M,I2365,TRUE,_xll.ohTrigger(RecalcTrigger,Trigger6M)),NA())</f>
        <v>1.5906550420909937E-2</v>
      </c>
      <c r="P2365" s="52">
        <f>IFERROR(_xll.qlIndexFixing(Index1Y,$H2365,TRUE,_xll.ohTrigger(RecalcTrigger,Trigger1Y)),NA())</f>
        <v>1.6506654437307394E-2</v>
      </c>
      <c r="Q2365" s="52">
        <f>IFERROR(_xll.qlIndexFixing(ONIndex1Y,I2365,TRUE,_xll.ohTrigger(RecalcTrigger,Trigger1Y)),NA())</f>
        <v>1.6463581510803849E-2</v>
      </c>
    </row>
    <row r="2366" spans="2:17" x14ac:dyDescent="0.2">
      <c r="B2366" s="46" t="s">
        <v>42</v>
      </c>
      <c r="D2366" s="49">
        <f>_xll.qlCalendarAdvance(Calendar,$D2365,B2366,"f",FALSE)</f>
        <v>55964</v>
      </c>
      <c r="E2366" s="49">
        <f>_xll.qlInterestRateIndexValueDate(IndexON,D2366)</f>
        <v>55964</v>
      </c>
      <c r="F2366" s="52">
        <f>IFERROR(_xll.qlIndexFixing(IndexON,D2366,TRUE,_xll.ohTrigger(RecalcTrigger,TriggerON)),NA())</f>
        <v>1.5776552913004949E-2</v>
      </c>
      <c r="H2366" s="49">
        <f>_xll.qlCalendarAdvance(Calendar,$H2365,B2366,"f",FALSE)</f>
        <v>55964</v>
      </c>
      <c r="I2366" s="49">
        <f>_xll.qlInterestRateIndexValueDate(Index1M,$H2366)</f>
        <v>55968</v>
      </c>
      <c r="J2366" s="52">
        <f>IFERROR(_xll.qlIndexFixing(Index1M,$H2366,TRUE,_xll.ohTrigger(RecalcTrigger,Trigger1M)),NA())</f>
        <v>1.5574589313017372E-2</v>
      </c>
      <c r="K2366" s="52">
        <f>IFERROR(_xll.qlIndexFixing(ONIndex1M,I2366,TRUE,_xll.ohTrigger(RecalcTrigger,Trigger1M)),NA())</f>
        <v>1.557718384785467E-2</v>
      </c>
      <c r="L2366" s="52">
        <f>IFERROR(_xll.qlIndexFixing(Index3M,H2366,TRUE,_xll.ohTrigger(RecalcTrigger,Trigger3M)),NA())</f>
        <v>1.5930795788265468E-2</v>
      </c>
      <c r="M2366" s="52">
        <f>IFERROR(_xll.qlIndexFixing(ONIndex3M,I2366,TRUE,_xll.ohTrigger(RecalcTrigger,Trigger3M)),NA())</f>
        <v>1.5935383586764829E-2</v>
      </c>
      <c r="N2366" s="52">
        <f>IFERROR(_xll.qlIndexFixing(Index6M,$H2366,TRUE,_xll.ohTrigger(RecalcTrigger,Trigger6M)),NA())</f>
        <v>1.5952149755323115E-2</v>
      </c>
      <c r="O2366" s="52">
        <f>IFERROR(_xll.qlIndexFixing(ONIndex6M,I2366,TRUE,_xll.ohTrigger(RecalcTrigger,Trigger6M)),NA())</f>
        <v>1.5904947997835706E-2</v>
      </c>
      <c r="P2366" s="52">
        <f>IFERROR(_xll.qlIndexFixing(Index1Y,$H2366,TRUE,_xll.ohTrigger(RecalcTrigger,Trigger1Y)),NA())</f>
        <v>1.6502802244259776E-2</v>
      </c>
      <c r="Q2366" s="52">
        <f>IFERROR(_xll.qlIndexFixing(ONIndex1Y,I2366,TRUE,_xll.ohTrigger(RecalcTrigger,Trigger1Y)),NA())</f>
        <v>1.6460263772239969E-2</v>
      </c>
    </row>
    <row r="2367" spans="2:17" x14ac:dyDescent="0.2">
      <c r="B2367" s="46" t="s">
        <v>42</v>
      </c>
      <c r="D2367" s="49">
        <f>_xll.qlCalendarAdvance(Calendar,$D2366,B2367,"f",FALSE)</f>
        <v>55971</v>
      </c>
      <c r="E2367" s="49">
        <f>_xll.qlInterestRateIndexValueDate(IndexON,D2367)</f>
        <v>55971</v>
      </c>
      <c r="F2367" s="52">
        <f>IFERROR(_xll.qlIndexFixing(IndexON,D2367,TRUE,_xll.ohTrigger(RecalcTrigger,TriggerON)),NA())</f>
        <v>1.5770128436267683E-2</v>
      </c>
      <c r="H2367" s="49">
        <f>_xll.qlCalendarAdvance(Calendar,$H2366,B2367,"f",FALSE)</f>
        <v>55971</v>
      </c>
      <c r="I2367" s="49">
        <f>_xll.qlInterestRateIndexValueDate(Index1M,$H2367)</f>
        <v>55975</v>
      </c>
      <c r="J2367" s="52">
        <f>IFERROR(_xll.qlIndexFixing(Index1M,$H2367,TRUE,_xll.ohTrigger(RecalcTrigger,Trigger1M)),NA())</f>
        <v>1.5567710334446089E-2</v>
      </c>
      <c r="K2367" s="52">
        <f>IFERROR(_xll.qlIndexFixing(ONIndex1M,I2367,TRUE,_xll.ohTrigger(RecalcTrigger,Trigger1M)),NA())</f>
        <v>1.5569775985866841E-2</v>
      </c>
      <c r="L2367" s="52">
        <f>IFERROR(_xll.qlIndexFixing(Index3M,H2367,TRUE,_xll.ohTrigger(RecalcTrigger,Trigger3M)),NA())</f>
        <v>1.592488910406659E-2</v>
      </c>
      <c r="M2367" s="52">
        <f>IFERROR(_xll.qlIndexFixing(ONIndex3M,I2367,TRUE,_xll.ohTrigger(RecalcTrigger,Trigger3M)),NA())</f>
        <v>1.5929373662782353E-2</v>
      </c>
      <c r="N2367" s="52">
        <f>IFERROR(_xll.qlIndexFixing(Index6M,$H2367,TRUE,_xll.ohTrigger(RecalcTrigger,Trigger6M)),NA())</f>
        <v>1.5950659923136889E-2</v>
      </c>
      <c r="O2367" s="52">
        <f>IFERROR(_xll.qlIndexFixing(ONIndex6M,I2367,TRUE,_xll.ohTrigger(RecalcTrigger,Trigger6M)),NA())</f>
        <v>1.5904335084259813E-2</v>
      </c>
      <c r="P2367" s="52">
        <f>IFERROR(_xll.qlIndexFixing(Index1Y,$H2367,TRUE,_xll.ohTrigger(RecalcTrigger,Trigger1Y)),NA())</f>
        <v>1.6498931185312631E-2</v>
      </c>
      <c r="Q2367" s="52">
        <f>IFERROR(_xll.qlIndexFixing(ONIndex1Y,I2367,TRUE,_xll.ohTrigger(RecalcTrigger,Trigger1Y)),NA())</f>
        <v>1.6457475994887005E-2</v>
      </c>
    </row>
    <row r="2368" spans="2:17" x14ac:dyDescent="0.2">
      <c r="B2368" s="46" t="s">
        <v>42</v>
      </c>
      <c r="D2368" s="49">
        <f>_xll.qlCalendarAdvance(Calendar,$D2367,B2368,"f",FALSE)</f>
        <v>55982</v>
      </c>
      <c r="E2368" s="49">
        <f>_xll.qlInterestRateIndexValueDate(IndexON,D2368)</f>
        <v>55982</v>
      </c>
      <c r="F2368" s="52">
        <f>IFERROR(_xll.qlIndexFixing(IndexON,D2368,TRUE,_xll.ohTrigger(RecalcTrigger,TriggerON)),NA())</f>
        <v>1.5760195061318427E-2</v>
      </c>
      <c r="H2368" s="49">
        <f>_xll.qlCalendarAdvance(Calendar,$H2367,B2368,"f",FALSE)</f>
        <v>55982</v>
      </c>
      <c r="I2368" s="49">
        <f>_xll.qlInterestRateIndexValueDate(Index1M,$H2368)</f>
        <v>55984</v>
      </c>
      <c r="J2368" s="52">
        <f>IFERROR(_xll.qlIndexFixing(Index1M,$H2368,TRUE,_xll.ohTrigger(RecalcTrigger,Trigger1M)),NA())</f>
        <v>1.5558651054127515E-2</v>
      </c>
      <c r="K2368" s="52">
        <f>IFERROR(_xll.qlIndexFixing(ONIndex1M,I2368,TRUE,_xll.ohTrigger(RecalcTrigger,Trigger1M)),NA())</f>
        <v>1.5559617049278884E-2</v>
      </c>
      <c r="L2368" s="52">
        <f>IFERROR(_xll.qlIndexFixing(Index3M,H2368,TRUE,_xll.ohTrigger(RecalcTrigger,Trigger3M)),NA())</f>
        <v>1.5917145102289178E-2</v>
      </c>
      <c r="M2368" s="52">
        <f>IFERROR(_xll.qlIndexFixing(ONIndex3M,I2368,TRUE,_xll.ohTrigger(RecalcTrigger,Trigger3M)),NA())</f>
        <v>1.592049331654799E-2</v>
      </c>
      <c r="N2368" s="52">
        <f>IFERROR(_xll.qlIndexFixing(Index6M,$H2368,TRUE,_xll.ohTrigger(RecalcTrigger,Trigger6M)),NA())</f>
        <v>1.5949139740387371E-2</v>
      </c>
      <c r="O2368" s="52">
        <f>IFERROR(_xll.qlIndexFixing(ONIndex6M,I2368,TRUE,_xll.ohTrigger(RecalcTrigger,Trigger6M)),NA())</f>
        <v>1.5900957867369669E-2</v>
      </c>
      <c r="P2368" s="52">
        <f>IFERROR(_xll.qlIndexFixing(Index1Y,$H2368,TRUE,_xll.ohTrigger(RecalcTrigger,Trigger1Y)),NA())</f>
        <v>1.6493926343691168E-2</v>
      </c>
      <c r="Q2368" s="52">
        <f>IFERROR(_xll.qlIndexFixing(ONIndex1Y,I2368,TRUE,_xll.ohTrigger(RecalcTrigger,Trigger1Y)),NA())</f>
        <v>1.6451650341391399E-2</v>
      </c>
    </row>
    <row r="2369" spans="2:17" x14ac:dyDescent="0.2">
      <c r="B2369" s="46" t="s">
        <v>42</v>
      </c>
      <c r="D2369" s="49">
        <f>_xll.qlCalendarAdvance(Calendar,$D2368,B2369,"f",FALSE)</f>
        <v>55989</v>
      </c>
      <c r="E2369" s="49">
        <f>_xll.qlInterestRateIndexValueDate(IndexON,D2369)</f>
        <v>55989</v>
      </c>
      <c r="F2369" s="52">
        <f>IFERROR(_xll.qlIndexFixing(IndexON,D2369,TRUE,_xll.ohTrigger(RecalcTrigger,TriggerON)),NA())</f>
        <v>1.5753678895791268E-2</v>
      </c>
      <c r="H2369" s="49">
        <f>_xll.qlCalendarAdvance(Calendar,$H2368,B2369,"f",FALSE)</f>
        <v>55989</v>
      </c>
      <c r="I2369" s="49">
        <f>_xll.qlInterestRateIndexValueDate(Index1M,$H2369)</f>
        <v>55991</v>
      </c>
      <c r="J2369" s="52">
        <f>IFERROR(_xll.qlIndexFixing(Index1M,$H2369,TRUE,_xll.ohTrigger(RecalcTrigger,Trigger1M)),NA())</f>
        <v>1.5551686760768013E-2</v>
      </c>
      <c r="K2369" s="52">
        <f>IFERROR(_xll.qlIndexFixing(ONIndex1M,I2369,TRUE,_xll.ohTrigger(RecalcTrigger,Trigger1M)),NA())</f>
        <v>1.5552721326566044E-2</v>
      </c>
      <c r="L2369" s="52">
        <f>IFERROR(_xll.qlIndexFixing(Index3M,H2369,TRUE,_xll.ohTrigger(RecalcTrigger,Trigger3M)),NA())</f>
        <v>1.5911085033857932E-2</v>
      </c>
      <c r="M2369" s="52">
        <f>IFERROR(_xll.qlIndexFixing(ONIndex3M,I2369,TRUE,_xll.ohTrigger(RecalcTrigger,Trigger3M)),NA())</f>
        <v>1.5914645652355119E-2</v>
      </c>
      <c r="N2369" s="52">
        <f>IFERROR(_xll.qlIndexFixing(Index6M,$H2369,TRUE,_xll.ohTrigger(RecalcTrigger,Trigger6M)),NA())</f>
        <v>1.594799111435068E-2</v>
      </c>
      <c r="O2369" s="52">
        <f>IFERROR(_xll.qlIndexFixing(ONIndex6M,I2369,TRUE,_xll.ohTrigger(RecalcTrigger,Trigger6M)),NA())</f>
        <v>1.5899457024000085E-2</v>
      </c>
      <c r="P2369" s="52">
        <f>IFERROR(_xll.qlIndexFixing(Index1Y,$H2369,TRUE,_xll.ohTrigger(RecalcTrigger,Trigger1Y)),NA())</f>
        <v>1.6490012058832843E-2</v>
      </c>
      <c r="Q2369" s="52">
        <f>IFERROR(_xll.qlIndexFixing(ONIndex1Y,I2369,TRUE,_xll.ohTrigger(RecalcTrigger,Trigger1Y)),NA())</f>
        <v>1.6448268670368194E-2</v>
      </c>
    </row>
    <row r="2370" spans="2:17" x14ac:dyDescent="0.2">
      <c r="B2370" s="46" t="s">
        <v>42</v>
      </c>
      <c r="D2370" s="49">
        <f>_xll.qlCalendarAdvance(Calendar,$D2369,B2370,"f",FALSE)</f>
        <v>55996</v>
      </c>
      <c r="E2370" s="49">
        <f>_xll.qlInterestRateIndexValueDate(IndexON,D2370)</f>
        <v>55996</v>
      </c>
      <c r="F2370" s="52">
        <f>IFERROR(_xll.qlIndexFixing(IndexON,D2370,TRUE,_xll.ohTrigger(RecalcTrigger,TriggerON)),NA())</f>
        <v>1.5747124649045929E-2</v>
      </c>
      <c r="H2370" s="49">
        <f>_xll.qlCalendarAdvance(Calendar,$H2369,B2370,"f",FALSE)</f>
        <v>55996</v>
      </c>
      <c r="I2370" s="49">
        <f>_xll.qlInterestRateIndexValueDate(Index1M,$H2370)</f>
        <v>55998</v>
      </c>
      <c r="J2370" s="52">
        <f>IFERROR(_xll.qlIndexFixing(Index1M,$H2370,TRUE,_xll.ohTrigger(RecalcTrigger,Trigger1M)),NA())</f>
        <v>1.5544686314522826E-2</v>
      </c>
      <c r="K2370" s="52">
        <f>IFERROR(_xll.qlIndexFixing(ONIndex1M,I2370,TRUE,_xll.ohTrigger(RecalcTrigger,Trigger1M)),NA())</f>
        <v>1.5545789579309854E-2</v>
      </c>
      <c r="L2370" s="52">
        <f>IFERROR(_xll.qlIndexFixing(Index3M,H2370,TRUE,_xll.ohTrigger(RecalcTrigger,Trigger3M)),NA())</f>
        <v>1.5904992577474148E-2</v>
      </c>
      <c r="M2370" s="52">
        <f>IFERROR(_xll.qlIndexFixing(ONIndex3M,I2370,TRUE,_xll.ohTrigger(RecalcTrigger,Trigger3M)),NA())</f>
        <v>1.5908765994554486E-2</v>
      </c>
      <c r="N2370" s="52">
        <f>IFERROR(_xll.qlIndexFixing(Index6M,$H2370,TRUE,_xll.ohTrigger(RecalcTrigger,Trigger6M)),NA())</f>
        <v>1.5946872077539052E-2</v>
      </c>
      <c r="O2370" s="52">
        <f>IFERROR(_xll.qlIndexFixing(ONIndex6M,I2370,TRUE,_xll.ohTrigger(RecalcTrigger,Trigger6M)),NA())</f>
        <v>1.589798476416604E-2</v>
      </c>
      <c r="P2370" s="52">
        <f>IFERROR(_xll.qlIndexFixing(Index1Y,$H2370,TRUE,_xll.ohTrigger(RecalcTrigger,Trigger1Y)),NA())</f>
        <v>1.6486078817204996E-2</v>
      </c>
      <c r="Q2370" s="52">
        <f>IFERROR(_xll.qlIndexFixing(ONIndex1Y,I2370,TRUE,_xll.ohTrigger(RecalcTrigger,Trigger1Y)),NA())</f>
        <v>1.6444869035634468E-2</v>
      </c>
    </row>
    <row r="2371" spans="2:17" x14ac:dyDescent="0.2">
      <c r="B2371" s="46" t="s">
        <v>42</v>
      </c>
      <c r="D2371" s="49">
        <f>_xll.qlCalendarAdvance(Calendar,$D2370,B2371,"f",FALSE)</f>
        <v>56003</v>
      </c>
      <c r="E2371" s="49">
        <f>_xll.qlInterestRateIndexValueDate(IndexON,D2371)</f>
        <v>56003</v>
      </c>
      <c r="F2371" s="52">
        <f>IFERROR(_xll.qlIndexFixing(IndexON,D2371,TRUE,_xll.ohTrigger(RecalcTrigger,TriggerON)),NA())</f>
        <v>1.5740532265686724E-2</v>
      </c>
      <c r="H2371" s="49">
        <f>_xll.qlCalendarAdvance(Calendar,$H2370,B2371,"f",FALSE)</f>
        <v>56003</v>
      </c>
      <c r="I2371" s="49">
        <f>_xll.qlInterestRateIndexValueDate(Index1M,$H2371)</f>
        <v>56006</v>
      </c>
      <c r="J2371" s="52">
        <f>IFERROR(_xll.qlIndexFixing(Index1M,$H2371,TRUE,_xll.ohTrigger(RecalcTrigger,Trigger1M)),NA())</f>
        <v>1.5536812479399968E-2</v>
      </c>
      <c r="K2371" s="52">
        <f>IFERROR(_xll.qlIndexFixing(ONIndex1M,I2371,TRUE,_xll.ohTrigger(RecalcTrigger,Trigger1M)),NA())</f>
        <v>1.5537823404949691E-2</v>
      </c>
      <c r="L2371" s="52">
        <f>IFERROR(_xll.qlIndexFixing(Index3M,H2371,TRUE,_xll.ohTrigger(RecalcTrigger,Trigger3M)),NA())</f>
        <v>1.5897708584443542E-2</v>
      </c>
      <c r="M2371" s="52">
        <f>IFERROR(_xll.qlIndexFixing(ONIndex3M,I2371,TRUE,_xll.ohTrigger(RecalcTrigger,Trigger3M)),NA())</f>
        <v>1.5902007149550812E-2</v>
      </c>
      <c r="N2371" s="52">
        <f>IFERROR(_xll.qlIndexFixing(Index6M,$H2371,TRUE,_xll.ohTrigger(RecalcTrigger,Trigger6M)),NA())</f>
        <v>1.594619989600294E-2</v>
      </c>
      <c r="O2371" s="52">
        <f>IFERROR(_xll.qlIndexFixing(ONIndex6M,I2371,TRUE,_xll.ohTrigger(RecalcTrigger,Trigger6M)),NA())</f>
        <v>1.5896337261072091E-2</v>
      </c>
      <c r="P2371" s="52">
        <f>IFERROR(_xll.qlIndexFixing(Index1Y,$H2371,TRUE,_xll.ohTrigger(RecalcTrigger,Trigger1Y)),NA())</f>
        <v>1.6481720556989151E-2</v>
      </c>
      <c r="Q2371" s="52">
        <f>IFERROR(_xll.qlIndexFixing(ONIndex1Y,I2371,TRUE,_xll.ohTrigger(RecalcTrigger,Trigger1Y)),NA())</f>
        <v>1.6440961707093749E-2</v>
      </c>
    </row>
    <row r="2372" spans="2:17" x14ac:dyDescent="0.2">
      <c r="B2372" s="46" t="s">
        <v>42</v>
      </c>
      <c r="D2372" s="49">
        <f>_xll.qlCalendarAdvance(Calendar,$D2371,B2372,"f",FALSE)</f>
        <v>56010</v>
      </c>
      <c r="E2372" s="49">
        <f>_xll.qlInterestRateIndexValueDate(IndexON,D2372)</f>
        <v>56010</v>
      </c>
      <c r="F2372" s="52">
        <f>IFERROR(_xll.qlIndexFixing(IndexON,D2372,TRUE,_xll.ohTrigger(RecalcTrigger,TriggerON)),NA())</f>
        <v>1.57339016903979E-2</v>
      </c>
      <c r="H2372" s="49">
        <f>_xll.qlCalendarAdvance(Calendar,$H2371,B2372,"f",FALSE)</f>
        <v>56010</v>
      </c>
      <c r="I2372" s="49">
        <f>_xll.qlInterestRateIndexValueDate(Index1M,$H2372)</f>
        <v>56012</v>
      </c>
      <c r="J2372" s="52">
        <f>IFERROR(_xll.qlIndexFixing(Index1M,$H2372,TRUE,_xll.ohTrigger(RecalcTrigger,Trigger1M)),NA())</f>
        <v>1.5530576758339409E-2</v>
      </c>
      <c r="K2372" s="52">
        <f>IFERROR(_xll.qlIndexFixing(ONIndex1M,I2372,TRUE,_xll.ohTrigger(RecalcTrigger,Trigger1M)),NA())</f>
        <v>1.5531817806211379E-2</v>
      </c>
      <c r="L2372" s="52">
        <f>IFERROR(_xll.qlIndexFixing(Index3M,H2372,TRUE,_xll.ohTrigger(RecalcTrigger,Trigger3M)),NA())</f>
        <v>1.5892614512037835E-2</v>
      </c>
      <c r="M2372" s="52">
        <f>IFERROR(_xll.qlIndexFixing(ONIndex3M,I2372,TRUE,_xll.ohTrigger(RecalcTrigger,Trigger3M)),NA())</f>
        <v>1.5896910510360129E-2</v>
      </c>
      <c r="N2372" s="52">
        <f>IFERROR(_xll.qlIndexFixing(Index6M,$H2372,TRUE,_xll.ohTrigger(RecalcTrigger,Trigger6M)),NA())</f>
        <v>1.5945584340504589E-2</v>
      </c>
      <c r="O2372" s="52">
        <f>IFERROR(_xll.qlIndexFixing(ONIndex6M,I2372,TRUE,_xll.ohTrigger(RecalcTrigger,Trigger6M)),NA())</f>
        <v>1.5895126242666535E-2</v>
      </c>
      <c r="P2372" s="52">
        <f>IFERROR(_xll.qlIndexFixing(Index1Y,$H2372,TRUE,_xll.ohTrigger(RecalcTrigger,Trigger1Y)),NA())</f>
        <v>1.6478155353033094E-2</v>
      </c>
      <c r="Q2372" s="52">
        <f>IFERROR(_xll.qlIndexFixing(ONIndex1Y,I2372,TRUE,_xll.ohTrigger(RecalcTrigger,Trigger1Y)),NA())</f>
        <v>1.6438015765203318E-2</v>
      </c>
    </row>
    <row r="2373" spans="2:17" x14ac:dyDescent="0.2">
      <c r="B2373" s="46" t="s">
        <v>42</v>
      </c>
      <c r="D2373" s="49">
        <f>_xll.qlCalendarAdvance(Calendar,$D2372,B2373,"f",FALSE)</f>
        <v>56017</v>
      </c>
      <c r="E2373" s="49">
        <f>_xll.qlInterestRateIndexValueDate(IndexON,D2373)</f>
        <v>56017</v>
      </c>
      <c r="F2373" s="52">
        <f>IFERROR(_xll.qlIndexFixing(IndexON,D2373,TRUE,_xll.ohTrigger(RecalcTrigger,TriggerON)),NA())</f>
        <v>1.5727232867623897E-2</v>
      </c>
      <c r="H2373" s="49">
        <f>_xll.qlCalendarAdvance(Calendar,$H2372,B2373,"f",FALSE)</f>
        <v>56017</v>
      </c>
      <c r="I2373" s="49">
        <f>_xll.qlInterestRateIndexValueDate(Index1M,$H2373)</f>
        <v>56019</v>
      </c>
      <c r="J2373" s="52">
        <f>IFERROR(_xll.qlIndexFixing(Index1M,$H2373,TRUE,_xll.ohTrigger(RecalcTrigger,Trigger1M)),NA())</f>
        <v>1.5523467545878189E-2</v>
      </c>
      <c r="K2373" s="52">
        <f>IFERROR(_xll.qlIndexFixing(ONIndex1M,I2373,TRUE,_xll.ohTrigger(RecalcTrigger,Trigger1M)),NA())</f>
        <v>1.5524777677731194E-2</v>
      </c>
      <c r="L2373" s="52">
        <f>IFERROR(_xll.qlIndexFixing(Index3M,H2373,TRUE,_xll.ohTrigger(RecalcTrigger,Trigger3M)),NA())</f>
        <v>1.5886422004244331E-2</v>
      </c>
      <c r="M2373" s="52">
        <f>IFERROR(_xll.qlIndexFixing(ONIndex3M,I2373,TRUE,_xll.ohTrigger(RecalcTrigger,Trigger3M)),NA())</f>
        <v>1.5890934589961603E-2</v>
      </c>
      <c r="N2373" s="52">
        <f>IFERROR(_xll.qlIndexFixing(Index6M,$H2373,TRUE,_xll.ohTrigger(RecalcTrigger,Trigger6M)),NA())</f>
        <v>1.594456075685793E-2</v>
      </c>
      <c r="O2373" s="52">
        <f>IFERROR(_xll.qlIndexFixing(ONIndex6M,I2373,TRUE,_xll.ohTrigger(RecalcTrigger,Trigger6M)),NA())</f>
        <v>1.5893740104662157E-2</v>
      </c>
      <c r="P2373" s="52">
        <f>IFERROR(_xll.qlIndexFixing(Index1Y,$H2373,TRUE,_xll.ohTrigger(RecalcTrigger,Trigger1Y)),NA())</f>
        <v>1.6474165075187744E-2</v>
      </c>
      <c r="Q2373" s="52">
        <f>IFERROR(_xll.qlIndexFixing(ONIndex1Y,I2373,TRUE,_xll.ohTrigger(RecalcTrigger,Trigger1Y)),NA())</f>
        <v>1.6434562074669756E-2</v>
      </c>
    </row>
    <row r="2374" spans="2:17" x14ac:dyDescent="0.2">
      <c r="B2374" s="46" t="s">
        <v>42</v>
      </c>
      <c r="D2374" s="49">
        <f>_xll.qlCalendarAdvance(Calendar,$D2373,B2374,"f",FALSE)</f>
        <v>56024</v>
      </c>
      <c r="E2374" s="49">
        <f>_xll.qlInterestRateIndexValueDate(IndexON,D2374)</f>
        <v>56024</v>
      </c>
      <c r="F2374" s="52">
        <f>IFERROR(_xll.qlIndexFixing(IndexON,D2374,TRUE,_xll.ohTrigger(RecalcTrigger,TriggerON)),NA())</f>
        <v>1.5720525741969027E-2</v>
      </c>
      <c r="H2374" s="49">
        <f>_xll.qlCalendarAdvance(Calendar,$H2373,B2374,"f",FALSE)</f>
        <v>56024</v>
      </c>
      <c r="I2374" s="49">
        <f>_xll.qlInterestRateIndexValueDate(Index1M,$H2374)</f>
        <v>56026</v>
      </c>
      <c r="J2374" s="52">
        <f>IFERROR(_xll.qlIndexFixing(Index1M,$H2374,TRUE,_xll.ohTrigger(RecalcTrigger,Trigger1M)),NA())</f>
        <v>1.5516321975492797E-2</v>
      </c>
      <c r="K2374" s="52">
        <f>IFERROR(_xll.qlIndexFixing(ONIndex1M,I2374,TRUE,_xll.ohTrigger(RecalcTrigger,Trigger1M)),NA())</f>
        <v>1.5517701319911481E-2</v>
      </c>
      <c r="L2374" s="52">
        <f>IFERROR(_xll.qlIndexFixing(Index3M,H2374,TRUE,_xll.ohTrigger(RecalcTrigger,Trigger3M)),NA())</f>
        <v>1.5880196915711853E-2</v>
      </c>
      <c r="M2374" s="52">
        <f>IFERROR(_xll.qlIndexFixing(ONIndex3M,I2374,TRUE,_xll.ohTrigger(RecalcTrigger,Trigger3M)),NA())</f>
        <v>1.5884926487945705E-2</v>
      </c>
      <c r="N2374" s="52">
        <f>IFERROR(_xll.qlIndexFixing(Index6M,$H2374,TRUE,_xll.ohTrigger(RecalcTrigger,Trigger6M)),NA())</f>
        <v>1.5943567028811844E-2</v>
      </c>
      <c r="O2374" s="52">
        <f>IFERROR(_xll.qlIndexFixing(ONIndex6M,I2374,TRUE,_xll.ohTrigger(RecalcTrigger,Trigger6M)),NA())</f>
        <v>1.5892382797675353E-2</v>
      </c>
      <c r="P2374" s="52">
        <f>IFERROR(_xll.qlIndexFixing(Index1Y,$H2374,TRUE,_xll.ohTrigger(RecalcTrigger,Trigger1Y)),NA())</f>
        <v>1.6470155729971587E-2</v>
      </c>
      <c r="Q2374" s="52">
        <f>IFERROR(_xll.qlIndexFixing(ONIndex1Y,I2374,TRUE,_xll.ohTrigger(RecalcTrigger,Trigger1Y)),NA())</f>
        <v>1.6431090310833341E-2</v>
      </c>
    </row>
    <row r="2375" spans="2:17" x14ac:dyDescent="0.2">
      <c r="B2375" s="46" t="s">
        <v>42</v>
      </c>
      <c r="D2375" s="49">
        <f>_xll.qlCalendarAdvance(Calendar,$D2374,B2375,"f",FALSE)</f>
        <v>56031</v>
      </c>
      <c r="E2375" s="49">
        <f>_xll.qlInterestRateIndexValueDate(IndexON,D2375)</f>
        <v>56031</v>
      </c>
      <c r="F2375" s="52">
        <f>IFERROR(_xll.qlIndexFixing(IndexON,D2375,TRUE,_xll.ohTrigger(RecalcTrigger,TriggerON)),NA())</f>
        <v>1.5713780257957666E-2</v>
      </c>
      <c r="H2375" s="49">
        <f>_xll.qlCalendarAdvance(Calendar,$H2374,B2375,"f",FALSE)</f>
        <v>56031</v>
      </c>
      <c r="I2375" s="49">
        <f>_xll.qlInterestRateIndexValueDate(Index1M,$H2375)</f>
        <v>56033</v>
      </c>
      <c r="J2375" s="52">
        <f>IFERROR(_xll.qlIndexFixing(Index1M,$H2375,TRUE,_xll.ohTrigger(RecalcTrigger,Trigger1M)),NA())</f>
        <v>1.5509139995921739E-2</v>
      </c>
      <c r="K2375" s="52">
        <f>IFERROR(_xll.qlIndexFixing(ONIndex1M,I2375,TRUE,_xll.ohTrigger(RecalcTrigger,Trigger1M)),NA())</f>
        <v>1.5510588681193482E-2</v>
      </c>
      <c r="L2375" s="52">
        <f>IFERROR(_xll.qlIndexFixing(Index3M,H2375,TRUE,_xll.ohTrigger(RecalcTrigger,Trigger3M)),NA())</f>
        <v>1.587393919941367E-2</v>
      </c>
      <c r="M2375" s="52">
        <f>IFERROR(_xll.qlIndexFixing(ONIndex3M,I2375,TRUE,_xll.ohTrigger(RecalcTrigger,Trigger3M)),NA())</f>
        <v>1.5878886157469907E-2</v>
      </c>
      <c r="N2375" s="52">
        <f>IFERROR(_xll.qlIndexFixing(Index6M,$H2375,TRUE,_xll.ohTrigger(RecalcTrigger,Trigger6M)),NA())</f>
        <v>1.594172291124701E-2</v>
      </c>
      <c r="O2375" s="52">
        <f>IFERROR(_xll.qlIndexFixing(ONIndex6M,I2375,TRUE,_xll.ohTrigger(RecalcTrigger,Trigger6M)),NA())</f>
        <v>1.5891054383256886E-2</v>
      </c>
      <c r="P2375" s="52">
        <f>IFERROR(_xll.qlIndexFixing(Index1Y,$H2375,TRUE,_xll.ohTrigger(RecalcTrigger,Trigger1Y)),NA())</f>
        <v>1.6466127289738359E-2</v>
      </c>
      <c r="Q2375" s="52">
        <f>IFERROR(_xll.qlIndexFixing(ONIndex1Y,I2375,TRUE,_xll.ohTrigger(RecalcTrigger,Trigger1Y)),NA())</f>
        <v>1.6427600446036195E-2</v>
      </c>
    </row>
    <row r="2376" spans="2:17" x14ac:dyDescent="0.2">
      <c r="B2376" s="46" t="s">
        <v>42</v>
      </c>
      <c r="D2376" s="49">
        <f>_xll.qlCalendarAdvance(Calendar,$D2375,B2376,"f",FALSE)</f>
        <v>56038</v>
      </c>
      <c r="E2376" s="49">
        <f>_xll.qlInterestRateIndexValueDate(IndexON,D2376)</f>
        <v>56038</v>
      </c>
      <c r="F2376" s="52">
        <f>IFERROR(_xll.qlIndexFixing(IndexON,D2376,TRUE,_xll.ohTrigger(RecalcTrigger,TriggerON)),NA())</f>
        <v>1.5706996360433934E-2</v>
      </c>
      <c r="H2376" s="49">
        <f>_xll.qlCalendarAdvance(Calendar,$H2375,B2376,"f",FALSE)</f>
        <v>56038</v>
      </c>
      <c r="I2376" s="49">
        <f>_xll.qlInterestRateIndexValueDate(Index1M,$H2376)</f>
        <v>56040</v>
      </c>
      <c r="J2376" s="52">
        <f>IFERROR(_xll.qlIndexFixing(Index1M,$H2376,TRUE,_xll.ohTrigger(RecalcTrigger,Trigger1M)),NA())</f>
        <v>1.5501921555911014E-2</v>
      </c>
      <c r="K2376" s="52">
        <f>IFERROR(_xll.qlIndexFixing(ONIndex1M,I2376,TRUE,_xll.ohTrigger(RecalcTrigger,Trigger1M)),NA())</f>
        <v>1.5503439710418121E-2</v>
      </c>
      <c r="L2376" s="52">
        <f>IFERROR(_xll.qlIndexFixing(Index3M,H2376,TRUE,_xll.ohTrigger(RecalcTrigger,Trigger3M)),NA())</f>
        <v>1.5867648808333475E-2</v>
      </c>
      <c r="M2376" s="52">
        <f>IFERROR(_xll.qlIndexFixing(ONIndex3M,I2376,TRUE,_xll.ohTrigger(RecalcTrigger,Trigger3M)),NA())</f>
        <v>1.5872813551611742E-2</v>
      </c>
      <c r="N2376" s="52">
        <f>IFERROR(_xll.qlIndexFixing(Index6M,$H2376,TRUE,_xll.ohTrigger(RecalcTrigger,Trigger6M)),NA())</f>
        <v>1.5940782717429131E-2</v>
      </c>
      <c r="O2376" s="52">
        <f>IFERROR(_xll.qlIndexFixing(ONIndex6M,I2376,TRUE,_xll.ohTrigger(RecalcTrigger,Trigger6M)),NA())</f>
        <v>1.5889754923437138E-2</v>
      </c>
      <c r="P2376" s="52">
        <f>IFERROR(_xll.qlIndexFixing(Index1Y,$H2376,TRUE,_xll.ohTrigger(RecalcTrigger,Trigger1Y)),NA())</f>
        <v>1.6462079726842223E-2</v>
      </c>
      <c r="Q2376" s="52">
        <f>IFERROR(_xll.qlIndexFixing(ONIndex1Y,I2376,TRUE,_xll.ohTrigger(RecalcTrigger,Trigger1Y)),NA())</f>
        <v>1.6424092453179995E-2</v>
      </c>
    </row>
    <row r="2377" spans="2:17" x14ac:dyDescent="0.2">
      <c r="B2377" s="46" t="s">
        <v>42</v>
      </c>
      <c r="D2377" s="49">
        <f>_xll.qlCalendarAdvance(Calendar,$D2376,B2377,"f",FALSE)</f>
        <v>56045</v>
      </c>
      <c r="E2377" s="49">
        <f>_xll.qlInterestRateIndexValueDate(IndexON,D2377)</f>
        <v>56045</v>
      </c>
      <c r="F2377" s="52">
        <f>IFERROR(_xll.qlIndexFixing(IndexON,D2377,TRUE,_xll.ohTrigger(RecalcTrigger,TriggerON)),NA())</f>
        <v>1.5700173993522526E-2</v>
      </c>
      <c r="H2377" s="49">
        <f>_xll.qlCalendarAdvance(Calendar,$H2376,B2377,"f",FALSE)</f>
        <v>56045</v>
      </c>
      <c r="I2377" s="49">
        <f>_xll.qlInterestRateIndexValueDate(Index1M,$H2377)</f>
        <v>56047</v>
      </c>
      <c r="J2377" s="52">
        <f>IFERROR(_xll.qlIndexFixing(Index1M,$H2377,TRUE,_xll.ohTrigger(RecalcTrigger,Trigger1M)),NA())</f>
        <v>1.5494666604204121E-2</v>
      </c>
      <c r="K2377" s="52">
        <f>IFERROR(_xll.qlIndexFixing(ONIndex1M,I2377,TRUE,_xll.ohTrigger(RecalcTrigger,Trigger1M)),NA())</f>
        <v>1.5496254356266448E-2</v>
      </c>
      <c r="L2377" s="52">
        <f>IFERROR(_xll.qlIndexFixing(Index3M,H2377,TRUE,_xll.ohTrigger(RecalcTrigger,Trigger3M)),NA())</f>
        <v>1.5861325695446276E-2</v>
      </c>
      <c r="M2377" s="52">
        <f>IFERROR(_xll.qlIndexFixing(ONIndex3M,I2377,TRUE,_xll.ohTrigger(RecalcTrigger,Trigger3M)),NA())</f>
        <v>1.5866708623049064E-2</v>
      </c>
      <c r="N2377" s="52">
        <f>IFERROR(_xll.qlIndexFixing(Index6M,$H2377,TRUE,_xll.ohTrigger(RecalcTrigger,Trigger6M)),NA())</f>
        <v>1.5939872548725448E-2</v>
      </c>
      <c r="O2377" s="52">
        <f>IFERROR(_xll.qlIndexFixing(ONIndex6M,I2377,TRUE,_xll.ohTrigger(RecalcTrigger,Trigger6M)),NA())</f>
        <v>1.5888484479926746E-2</v>
      </c>
      <c r="P2377" s="52">
        <f>IFERROR(_xll.qlIndexFixing(Index1Y,$H2377,TRUE,_xll.ohTrigger(RecalcTrigger,Trigger1Y)),NA())</f>
        <v>1.6458013013640638E-2</v>
      </c>
      <c r="Q2377" s="52">
        <f>IFERROR(_xll.qlIndexFixing(ONIndex1Y,I2377,TRUE,_xll.ohTrigger(RecalcTrigger,Trigger1Y)),NA())</f>
        <v>1.6420566304367057E-2</v>
      </c>
    </row>
    <row r="2378" spans="2:17" x14ac:dyDescent="0.2">
      <c r="B2378" s="46" t="s">
        <v>42</v>
      </c>
      <c r="D2378" s="49">
        <f>_xll.qlCalendarAdvance(Calendar,$D2377,B2378,"f",FALSE)</f>
        <v>56052</v>
      </c>
      <c r="E2378" s="49">
        <f>_xll.qlInterestRateIndexValueDate(IndexON,D2378)</f>
        <v>56052</v>
      </c>
      <c r="F2378" s="52">
        <f>IFERROR(_xll.qlIndexFixing(IndexON,D2378,TRUE,_xll.ohTrigger(RecalcTrigger,TriggerON)),NA())</f>
        <v>1.5693313102147499E-2</v>
      </c>
      <c r="H2378" s="49">
        <f>_xll.qlCalendarAdvance(Calendar,$H2377,B2378,"f",FALSE)</f>
        <v>56052</v>
      </c>
      <c r="I2378" s="49">
        <f>_xll.qlInterestRateIndexValueDate(Index1M,$H2378)</f>
        <v>56054</v>
      </c>
      <c r="J2378" s="52">
        <f>IFERROR(_xll.qlIndexFixing(Index1M,$H2378,TRUE,_xll.ohTrigger(RecalcTrigger,Trigger1M)),NA())</f>
        <v>1.548737508953707E-2</v>
      </c>
      <c r="K2378" s="52">
        <f>IFERROR(_xll.qlIndexFixing(ONIndex1M,I2378,TRUE,_xll.ohTrigger(RecalcTrigger,Trigger1M)),NA())</f>
        <v>1.5489032567659322E-2</v>
      </c>
      <c r="L2378" s="52">
        <f>IFERROR(_xll.qlIndexFixing(Index3M,H2378,TRUE,_xll.ohTrigger(RecalcTrigger,Trigger3M)),NA())</f>
        <v>1.5854969813734032E-2</v>
      </c>
      <c r="M2378" s="52">
        <f>IFERROR(_xll.qlIndexFixing(ONIndex3M,I2378,TRUE,_xll.ohTrigger(RecalcTrigger,Trigger3M)),NA())</f>
        <v>1.5860571325179151E-2</v>
      </c>
      <c r="N2378" s="52">
        <f>IFERROR(_xll.qlIndexFixing(Index6M,$H2378,TRUE,_xll.ohTrigger(RecalcTrigger,Trigger6M)),NA())</f>
        <v>1.5938992467412264E-2</v>
      </c>
      <c r="O2378" s="52">
        <f>IFERROR(_xll.qlIndexFixing(ONIndex6M,I2378,TRUE,_xll.ohTrigger(RecalcTrigger,Trigger6M)),NA())</f>
        <v>1.5887243114676153E-2</v>
      </c>
      <c r="P2378" s="52">
        <f>IFERROR(_xll.qlIndexFixing(Index1Y,$H2378,TRUE,_xll.ohTrigger(RecalcTrigger,Trigger1Y)),NA())</f>
        <v>1.6453927122491052E-2</v>
      </c>
      <c r="Q2378" s="52">
        <f>IFERROR(_xll.qlIndexFixing(ONIndex1Y,I2378,TRUE,_xll.ohTrigger(RecalcTrigger,Trigger1Y)),NA())</f>
        <v>1.6417021972658929E-2</v>
      </c>
    </row>
    <row r="2379" spans="2:17" x14ac:dyDescent="0.2">
      <c r="B2379" s="46" t="s">
        <v>42</v>
      </c>
      <c r="D2379" s="49">
        <f>_xll.qlCalendarAdvance(Calendar,$D2378,B2379,"f",FALSE)</f>
        <v>56059</v>
      </c>
      <c r="E2379" s="49">
        <f>_xll.qlInterestRateIndexValueDate(IndexON,D2379)</f>
        <v>56059</v>
      </c>
      <c r="F2379" s="52">
        <f>IFERROR(_xll.qlIndexFixing(IndexON,D2379,TRUE,_xll.ohTrigger(RecalcTrigger,TriggerON)),NA())</f>
        <v>1.5686413630833229E-2</v>
      </c>
      <c r="H2379" s="49">
        <f>_xll.qlCalendarAdvance(Calendar,$H2378,B2379,"f",FALSE)</f>
        <v>56059</v>
      </c>
      <c r="I2379" s="49">
        <f>_xll.qlInterestRateIndexValueDate(Index1M,$H2379)</f>
        <v>56061</v>
      </c>
      <c r="J2379" s="52">
        <f>IFERROR(_xll.qlIndexFixing(Index1M,$H2379,TRUE,_xll.ohTrigger(RecalcTrigger,Trigger1M)),NA())</f>
        <v>1.5480046960660854E-2</v>
      </c>
      <c r="K2379" s="52">
        <f>IFERROR(_xll.qlIndexFixing(ONIndex1M,I2379,TRUE,_xll.ohTrigger(RecalcTrigger,Trigger1M)),NA())</f>
        <v>1.5481774293197859E-2</v>
      </c>
      <c r="L2379" s="52">
        <f>IFERROR(_xll.qlIndexFixing(Index3M,H2379,TRUE,_xll.ohTrigger(RecalcTrigger,Trigger3M)),NA())</f>
        <v>1.5848581116176097E-2</v>
      </c>
      <c r="M2379" s="52">
        <f>IFERROR(_xll.qlIndexFixing(ONIndex3M,I2379,TRUE,_xll.ohTrigger(RecalcTrigger,Trigger3M)),NA())</f>
        <v>1.5854401610759794E-2</v>
      </c>
      <c r="N2379" s="52">
        <f>IFERROR(_xll.qlIndexFixing(Index6M,$H2379,TRUE,_xll.ohTrigger(RecalcTrigger,Trigger6M)),NA())</f>
        <v>1.5939048402405034E-2</v>
      </c>
      <c r="O2379" s="52">
        <f>IFERROR(_xll.qlIndexFixing(ONIndex6M,I2379,TRUE,_xll.ohTrigger(RecalcTrigger,Trigger6M)),NA())</f>
        <v>1.5886030889395997E-2</v>
      </c>
      <c r="P2379" s="52">
        <f>IFERROR(_xll.qlIndexFixing(Index1Y,$H2379,TRUE,_xll.ohTrigger(RecalcTrigger,Trigger1Y)),NA())</f>
        <v>1.6449822025753336E-2</v>
      </c>
      <c r="Q2379" s="52">
        <f>IFERROR(_xll.qlIndexFixing(ONIndex1Y,I2379,TRUE,_xll.ohTrigger(RecalcTrigger,Trigger1Y)),NA())</f>
        <v>1.6413459430477673E-2</v>
      </c>
    </row>
    <row r="2380" spans="2:17" x14ac:dyDescent="0.2">
      <c r="B2380" s="46" t="s">
        <v>42</v>
      </c>
      <c r="D2380" s="49">
        <f>_xll.qlCalendarAdvance(Calendar,$D2379,B2380,"f",FALSE)</f>
        <v>56066</v>
      </c>
      <c r="E2380" s="49">
        <f>_xll.qlInterestRateIndexValueDate(IndexON,D2380)</f>
        <v>56066</v>
      </c>
      <c r="F2380" s="52">
        <f>IFERROR(_xll.qlIndexFixing(IndexON,D2380,TRUE,_xll.ohTrigger(RecalcTrigger,TriggerON)),NA())</f>
        <v>1.5679475524024156E-2</v>
      </c>
      <c r="H2380" s="49">
        <f>_xll.qlCalendarAdvance(Calendar,$H2379,B2380,"f",FALSE)</f>
        <v>56066</v>
      </c>
      <c r="I2380" s="49">
        <f>_xll.qlInterestRateIndexValueDate(Index1M,$H2380)</f>
        <v>56068</v>
      </c>
      <c r="J2380" s="52">
        <f>IFERROR(_xll.qlIndexFixing(Index1M,$H2380,TRUE,_xll.ohTrigger(RecalcTrigger,Trigger1M)),NA())</f>
        <v>1.547268216631148E-2</v>
      </c>
      <c r="K2380" s="52">
        <f>IFERROR(_xll.qlIndexFixing(ONIndex1M,I2380,TRUE,_xll.ohTrigger(RecalcTrigger,Trigger1M)),NA())</f>
        <v>1.5474479481563108E-2</v>
      </c>
      <c r="L2380" s="52">
        <f>IFERROR(_xll.qlIndexFixing(Index3M,H2380,TRUE,_xll.ohTrigger(RecalcTrigger,Trigger3M)),NA())</f>
        <v>1.584215955575877E-2</v>
      </c>
      <c r="M2380" s="52">
        <f>IFERROR(_xll.qlIndexFixing(ONIndex3M,I2380,TRUE,_xll.ohTrigger(RecalcTrigger,Trigger3M)),NA())</f>
        <v>1.5848199432948462E-2</v>
      </c>
      <c r="N2380" s="52">
        <f>IFERROR(_xll.qlIndexFixing(Index6M,$H2380,TRUE,_xll.ohTrigger(RecalcTrigger,Trigger6M)),NA())</f>
        <v>1.5938235115864983E-2</v>
      </c>
      <c r="O2380" s="52">
        <f>IFERROR(_xll.qlIndexFixing(ONIndex6M,I2380,TRUE,_xll.ohTrigger(RecalcTrigger,Trigger6M)),NA())</f>
        <v>1.588484786587685E-2</v>
      </c>
      <c r="P2380" s="52">
        <f>IFERROR(_xll.qlIndexFixing(Index1Y,$H2380,TRUE,_xll.ohTrigger(RecalcTrigger,Trigger1Y)),NA())</f>
        <v>1.6445697695788662E-2</v>
      </c>
      <c r="Q2380" s="52">
        <f>IFERROR(_xll.qlIndexFixing(ONIndex1Y,I2380,TRUE,_xll.ohTrigger(RecalcTrigger,Trigger1Y)),NA())</f>
        <v>1.6409878650245346E-2</v>
      </c>
    </row>
    <row r="2381" spans="2:17" x14ac:dyDescent="0.2">
      <c r="B2381" s="46" t="s">
        <v>42</v>
      </c>
      <c r="D2381" s="49">
        <f>_xll.qlCalendarAdvance(Calendar,$D2380,B2381,"f",FALSE)</f>
        <v>56073</v>
      </c>
      <c r="E2381" s="49">
        <f>_xll.qlInterestRateIndexValueDate(IndexON,D2381)</f>
        <v>56073</v>
      </c>
      <c r="F2381" s="52">
        <f>IFERROR(_xll.qlIndexFixing(IndexON,D2381,TRUE,_xll.ohTrigger(RecalcTrigger,TriggerON)),NA())</f>
        <v>1.5672498726324591E-2</v>
      </c>
      <c r="H2381" s="49">
        <f>_xll.qlCalendarAdvance(Calendar,$H2380,B2381,"f",FALSE)</f>
        <v>56073</v>
      </c>
      <c r="I2381" s="49">
        <f>_xll.qlInterestRateIndexValueDate(Index1M,$H2381)</f>
        <v>56075</v>
      </c>
      <c r="J2381" s="52">
        <f>IFERROR(_xll.qlIndexFixing(Index1M,$H2381,TRUE,_xll.ohTrigger(RecalcTrigger,Trigger1M)),NA())</f>
        <v>1.5465280655237446E-2</v>
      </c>
      <c r="K2381" s="52">
        <f>IFERROR(_xll.qlIndexFixing(ONIndex1M,I2381,TRUE,_xll.ohTrigger(RecalcTrigger,Trigger1M)),NA())</f>
        <v>1.546714808167593E-2</v>
      </c>
      <c r="L2381" s="52">
        <f>IFERROR(_xll.qlIndexFixing(Index3M,H2381,TRUE,_xll.ohTrigger(RecalcTrigger,Trigger3M)),NA())</f>
        <v>1.5835705085463142E-2</v>
      </c>
      <c r="M2381" s="52">
        <f>IFERROR(_xll.qlIndexFixing(ONIndex3M,I2381,TRUE,_xll.ohTrigger(RecalcTrigger,Trigger3M)),NA())</f>
        <v>1.5841964744582882E-2</v>
      </c>
      <c r="N2381" s="52">
        <f>IFERROR(_xll.qlIndexFixing(Index6M,$H2381,TRUE,_xll.ohTrigger(RecalcTrigger,Trigger6M)),NA())</f>
        <v>1.5937452120903643E-2</v>
      </c>
      <c r="O2381" s="52">
        <f>IFERROR(_xll.qlIndexFixing(ONIndex6M,I2381,TRUE,_xll.ohTrigger(RecalcTrigger,Trigger6M)),NA())</f>
        <v>1.5883694105989221E-2</v>
      </c>
      <c r="P2381" s="52">
        <f>IFERROR(_xll.qlIndexFixing(Index1Y,$H2381,TRUE,_xll.ohTrigger(RecalcTrigger,Trigger1Y)),NA())</f>
        <v>1.6441554104959306E-2</v>
      </c>
      <c r="Q2381" s="52">
        <f>IFERROR(_xll.qlIndexFixing(ONIndex1Y,I2381,TRUE,_xll.ohTrigger(RecalcTrigger,Trigger1Y)),NA())</f>
        <v>1.6406279604703755E-2</v>
      </c>
    </row>
    <row r="2382" spans="2:17" x14ac:dyDescent="0.2">
      <c r="B2382" s="46" t="s">
        <v>42</v>
      </c>
      <c r="D2382" s="49">
        <f>_xll.qlCalendarAdvance(Calendar,$D2381,B2382,"f",FALSE)</f>
        <v>56080</v>
      </c>
      <c r="E2382" s="49">
        <f>_xll.qlInterestRateIndexValueDate(IndexON,D2382)</f>
        <v>56080</v>
      </c>
      <c r="F2382" s="52">
        <f>IFERROR(_xll.qlIndexFixing(IndexON,D2382,TRUE,_xll.ohTrigger(RecalcTrigger,TriggerON)),NA())</f>
        <v>1.5665483182338846E-2</v>
      </c>
      <c r="H2382" s="49">
        <f>_xll.qlCalendarAdvance(Calendar,$H2381,B2382,"f",FALSE)</f>
        <v>56080</v>
      </c>
      <c r="I2382" s="49">
        <f>_xll.qlInterestRateIndexValueDate(Index1M,$H2382)</f>
        <v>56082</v>
      </c>
      <c r="J2382" s="52">
        <f>IFERROR(_xll.qlIndexFixing(Index1M,$H2382,TRUE,_xll.ohTrigger(RecalcTrigger,Trigger1M)),NA())</f>
        <v>1.5457842376184749E-2</v>
      </c>
      <c r="K2382" s="52">
        <f>IFERROR(_xll.qlIndexFixing(ONIndex1M,I2382,TRUE,_xll.ohTrigger(RecalcTrigger,Trigger1M)),NA())</f>
        <v>1.5459780042137439E-2</v>
      </c>
      <c r="L2382" s="52">
        <f>IFERROR(_xll.qlIndexFixing(Index3M,H2382,TRUE,_xll.ohTrigger(RecalcTrigger,Trigger3M)),NA())</f>
        <v>1.5829217658275517E-2</v>
      </c>
      <c r="M2382" s="52">
        <f>IFERROR(_xll.qlIndexFixing(ONIndex3M,I2382,TRUE,_xll.ohTrigger(RecalcTrigger,Trigger3M)),NA())</f>
        <v>1.5835697498980394E-2</v>
      </c>
      <c r="N2382" s="52">
        <f>IFERROR(_xll.qlIndexFixing(Index6M,$H2382,TRUE,_xll.ohTrigger(RecalcTrigger,Trigger6M)),NA())</f>
        <v>1.593669947980925E-2</v>
      </c>
      <c r="O2382" s="52">
        <f>IFERROR(_xll.qlIndexFixing(ONIndex6M,I2382,TRUE,_xll.ohTrigger(RecalcTrigger,Trigger6M)),NA())</f>
        <v>1.5882569671443747E-2</v>
      </c>
      <c r="P2382" s="52">
        <f>IFERROR(_xll.qlIndexFixing(Index1Y,$H2382,TRUE,_xll.ohTrigger(RecalcTrigger,Trigger1Y)),NA())</f>
        <v>1.6437391225629944E-2</v>
      </c>
      <c r="Q2382" s="52">
        <f>IFERROR(_xll.qlIndexFixing(ONIndex1Y,I2382,TRUE,_xll.ohTrigger(RecalcTrigger,Trigger1Y)),NA())</f>
        <v>1.6402662266434831E-2</v>
      </c>
    </row>
    <row r="2383" spans="2:17" x14ac:dyDescent="0.2">
      <c r="B2383" s="46" t="s">
        <v>42</v>
      </c>
      <c r="D2383" s="49">
        <f>_xll.qlCalendarAdvance(Calendar,$D2382,B2383,"f",FALSE)</f>
        <v>56087</v>
      </c>
      <c r="E2383" s="49">
        <f>_xll.qlInterestRateIndexValueDate(IndexON,D2383)</f>
        <v>56087</v>
      </c>
      <c r="F2383" s="52">
        <f>IFERROR(_xll.qlIndexFixing(IndexON,D2383,TRUE,_xll.ohTrigger(RecalcTrigger,TriggerON)),NA())</f>
        <v>1.5658428836831106E-2</v>
      </c>
      <c r="H2383" s="49">
        <f>_xll.qlCalendarAdvance(Calendar,$H2382,B2383,"f",FALSE)</f>
        <v>56087</v>
      </c>
      <c r="I2383" s="49">
        <f>_xll.qlInterestRateIndexValueDate(Index1M,$H2383)</f>
        <v>56089</v>
      </c>
      <c r="J2383" s="52">
        <f>IFERROR(_xll.qlIndexFixing(Index1M,$H2383,TRUE,_xll.ohTrigger(RecalcTrigger,Trigger1M)),NA())</f>
        <v>1.5450367277894395E-2</v>
      </c>
      <c r="K2383" s="52">
        <f>IFERROR(_xll.qlIndexFixing(ONIndex1M,I2383,TRUE,_xll.ohTrigger(RecalcTrigger,Trigger1M)),NA())</f>
        <v>1.5452375311708622E-2</v>
      </c>
      <c r="L2383" s="52">
        <f>IFERROR(_xll.qlIndexFixing(Index3M,H2383,TRUE,_xll.ohTrigger(RecalcTrigger,Trigger3M)),NA())</f>
        <v>1.5822697227183064E-2</v>
      </c>
      <c r="M2383" s="52">
        <f>IFERROR(_xll.qlIndexFixing(ONIndex3M,I2383,TRUE,_xll.ohTrigger(RecalcTrigger,Trigger3M)),NA())</f>
        <v>1.5829397648738919E-2</v>
      </c>
      <c r="N2383" s="52">
        <f>IFERROR(_xll.qlIndexFixing(Index6M,$H2383,TRUE,_xll.ohTrigger(RecalcTrigger,Trigger6M)),NA())</f>
        <v>1.5935977254870039E-2</v>
      </c>
      <c r="O2383" s="52">
        <f>IFERROR(_xll.qlIndexFixing(ONIndex6M,I2383,TRUE,_xll.ohTrigger(RecalcTrigger,Trigger6M)),NA())</f>
        <v>1.5881474624350744E-2</v>
      </c>
      <c r="P2383" s="52">
        <f>IFERROR(_xll.qlIndexFixing(Index1Y,$H2383,TRUE,_xll.ohTrigger(RecalcTrigger,Trigger1Y)),NA())</f>
        <v>1.6433209030166797E-2</v>
      </c>
      <c r="Q2383" s="52">
        <f>IFERROR(_xll.qlIndexFixing(ONIndex1Y,I2383,TRUE,_xll.ohTrigger(RecalcTrigger,Trigger1Y)),NA())</f>
        <v>1.639902660794057E-2</v>
      </c>
    </row>
    <row r="2384" spans="2:17" x14ac:dyDescent="0.2">
      <c r="B2384" s="46" t="s">
        <v>42</v>
      </c>
      <c r="D2384" s="49">
        <f>_xll.qlCalendarAdvance(Calendar,$D2383,B2384,"f",FALSE)</f>
        <v>56094</v>
      </c>
      <c r="E2384" s="49">
        <f>_xll.qlInterestRateIndexValueDate(IndexON,D2384)</f>
        <v>56094</v>
      </c>
      <c r="F2384" s="52">
        <f>IFERROR(_xll.qlIndexFixing(IndexON,D2384,TRUE,_xll.ohTrigger(RecalcTrigger,TriggerON)),NA())</f>
        <v>1.5651335634165875E-2</v>
      </c>
      <c r="H2384" s="49">
        <f>_xll.qlCalendarAdvance(Calendar,$H2383,B2384,"f",FALSE)</f>
        <v>56094</v>
      </c>
      <c r="I2384" s="49">
        <f>_xll.qlInterestRateIndexValueDate(Index1M,$H2384)</f>
        <v>56096</v>
      </c>
      <c r="J2384" s="52">
        <f>IFERROR(_xll.qlIndexFixing(Index1M,$H2384,TRUE,_xll.ohTrigger(RecalcTrigger,Trigger1M)),NA())</f>
        <v>1.5443480482435488E-2</v>
      </c>
      <c r="K2384" s="52">
        <f>IFERROR(_xll.qlIndexFixing(ONIndex1M,I2384,TRUE,_xll.ohTrigger(RecalcTrigger,Trigger1M)),NA())</f>
        <v>1.5444933839310337E-2</v>
      </c>
      <c r="L2384" s="52">
        <f>IFERROR(_xll.qlIndexFixing(Index3M,H2384,TRUE,_xll.ohTrigger(RecalcTrigger,Trigger3M)),NA())</f>
        <v>1.5816143745167745E-2</v>
      </c>
      <c r="M2384" s="52">
        <f>IFERROR(_xll.qlIndexFixing(ONIndex3M,I2384,TRUE,_xll.ohTrigger(RecalcTrigger,Trigger3M)),NA())</f>
        <v>1.5823065147255733E-2</v>
      </c>
      <c r="N2384" s="52">
        <f>IFERROR(_xll.qlIndexFixing(Index6M,$H2384,TRUE,_xll.ohTrigger(RecalcTrigger,Trigger6M)),NA())</f>
        <v>1.5934347302252638E-2</v>
      </c>
      <c r="O2384" s="52">
        <f>IFERROR(_xll.qlIndexFixing(ONIndex6M,I2384,TRUE,_xll.ohTrigger(RecalcTrigger,Trigger6M)),NA())</f>
        <v>1.5880409026260978E-2</v>
      </c>
      <c r="P2384" s="52">
        <f>IFERROR(_xll.qlIndexFixing(Index1Y,$H2384,TRUE,_xll.ohTrigger(RecalcTrigger,Trigger1Y)),NA())</f>
        <v>1.6429007490936513E-2</v>
      </c>
      <c r="Q2384" s="52">
        <f>IFERROR(_xll.qlIndexFixing(ONIndex1Y,I2384,TRUE,_xll.ohTrigger(RecalcTrigger,Trigger1Y)),NA())</f>
        <v>1.6395372601882841E-2</v>
      </c>
    </row>
    <row r="2385" spans="2:17" x14ac:dyDescent="0.2">
      <c r="B2385" s="46" t="s">
        <v>42</v>
      </c>
      <c r="D2385" s="49">
        <f>_xll.qlCalendarAdvance(Calendar,$D2384,B2385,"f",FALSE)</f>
        <v>56101</v>
      </c>
      <c r="E2385" s="49">
        <f>_xll.qlInterestRateIndexValueDate(IndexON,D2385)</f>
        <v>56101</v>
      </c>
      <c r="F2385" s="52">
        <f>IFERROR(_xll.qlIndexFixing(IndexON,D2385,TRUE,_xll.ohTrigger(RecalcTrigger,TriggerON)),NA())</f>
        <v>1.5644203518787592E-2</v>
      </c>
      <c r="H2385" s="49">
        <f>_xll.qlCalendarAdvance(Calendar,$H2384,B2385,"f",FALSE)</f>
        <v>56101</v>
      </c>
      <c r="I2385" s="49">
        <f>_xll.qlInterestRateIndexValueDate(Index1M,$H2385)</f>
        <v>56103</v>
      </c>
      <c r="J2385" s="52">
        <f>IFERROR(_xll.qlIndexFixing(Index1M,$H2385,TRUE,_xll.ohTrigger(RecalcTrigger,Trigger1M)),NA())</f>
        <v>1.543530641860219E-2</v>
      </c>
      <c r="K2385" s="52">
        <f>IFERROR(_xll.qlIndexFixing(ONIndex1M,I2385,TRUE,_xll.ohTrigger(RecalcTrigger,Trigger1M)),NA())</f>
        <v>1.5437455573383829E-2</v>
      </c>
      <c r="L2385" s="52">
        <f>IFERROR(_xll.qlIndexFixing(Index3M,H2385,TRUE,_xll.ohTrigger(RecalcTrigger,Trigger3M)),NA())</f>
        <v>1.5809557165224548E-2</v>
      </c>
      <c r="M2385" s="52">
        <f>IFERROR(_xll.qlIndexFixing(ONIndex3M,I2385,TRUE,_xll.ohTrigger(RecalcTrigger,Trigger3M)),NA())</f>
        <v>1.5816699947368562E-2</v>
      </c>
      <c r="N2385" s="52">
        <f>IFERROR(_xll.qlIndexFixing(Index6M,$H2385,TRUE,_xll.ohTrigger(RecalcTrigger,Trigger6M)),NA())</f>
        <v>1.5934624302621311E-2</v>
      </c>
      <c r="O2385" s="52">
        <f>IFERROR(_xll.qlIndexFixing(ONIndex6M,I2385,TRUE,_xll.ohTrigger(RecalcTrigger,Trigger6M)),NA())</f>
        <v>1.587937293896502E-2</v>
      </c>
      <c r="P2385" s="52">
        <f>IFERROR(_xll.qlIndexFixing(Index1Y,$H2385,TRUE,_xll.ohTrigger(RecalcTrigger,Trigger1Y)),NA())</f>
        <v>1.6424786580308593E-2</v>
      </c>
      <c r="Q2385" s="52">
        <f>IFERROR(_xll.qlIndexFixing(ONIndex1Y,I2385,TRUE,_xll.ohTrigger(RecalcTrigger,Trigger1Y)),NA())</f>
        <v>1.6391700220923511E-2</v>
      </c>
    </row>
    <row r="2386" spans="2:17" x14ac:dyDescent="0.2">
      <c r="B2386" s="46" t="s">
        <v>42</v>
      </c>
      <c r="D2386" s="49">
        <f>_xll.qlCalendarAdvance(Calendar,$D2385,B2386,"f",FALSE)</f>
        <v>56108</v>
      </c>
      <c r="E2386" s="49">
        <f>_xll.qlInterestRateIndexValueDate(IndexON,D2386)</f>
        <v>56108</v>
      </c>
      <c r="F2386" s="52">
        <f>IFERROR(_xll.qlIndexFixing(IndexON,D2386,TRUE,_xll.ohTrigger(RecalcTrigger,TriggerON)),NA())</f>
        <v>1.5637032435620313E-2</v>
      </c>
      <c r="H2386" s="49">
        <f>_xll.qlCalendarAdvance(Calendar,$H2385,B2386,"f",FALSE)</f>
        <v>56108</v>
      </c>
      <c r="I2386" s="49">
        <f>_xll.qlInterestRateIndexValueDate(Index1M,$H2386)</f>
        <v>56110</v>
      </c>
      <c r="J2386" s="52">
        <f>IFERROR(_xll.qlIndexFixing(Index1M,$H2386,TRUE,_xll.ohTrigger(RecalcTrigger,Trigger1M)),NA())</f>
        <v>1.5427720555082347E-2</v>
      </c>
      <c r="K2386" s="52">
        <f>IFERROR(_xll.qlIndexFixing(ONIndex1M,I2386,TRUE,_xll.ohTrigger(RecalcTrigger,Trigger1M)),NA())</f>
        <v>1.5429940462929892E-2</v>
      </c>
      <c r="L2386" s="52">
        <f>IFERROR(_xll.qlIndexFixing(Index3M,H2386,TRUE,_xll.ohTrigger(RecalcTrigger,Trigger3M)),NA())</f>
        <v>1.5802937440338911E-2</v>
      </c>
      <c r="M2386" s="52">
        <f>IFERROR(_xll.qlIndexFixing(ONIndex3M,I2386,TRUE,_xll.ohTrigger(RecalcTrigger,Trigger3M)),NA())</f>
        <v>1.5810302002075005E-2</v>
      </c>
      <c r="N2386" s="52">
        <f>IFERROR(_xll.qlIndexFixing(Index6M,$H2386,TRUE,_xll.ohTrigger(RecalcTrigger,Trigger6M)),NA())</f>
        <v>1.5933993699895576E-2</v>
      </c>
      <c r="O2386" s="52">
        <f>IFERROR(_xll.qlIndexFixing(ONIndex6M,I2386,TRUE,_xll.ohTrigger(RecalcTrigger,Trigger6M)),NA())</f>
        <v>1.5878366424413315E-2</v>
      </c>
      <c r="P2386" s="52">
        <f>IFERROR(_xll.qlIndexFixing(Index1Y,$H2386,TRUE,_xll.ohTrigger(RecalcTrigger,Trigger1Y)),NA())</f>
        <v>1.6420546270653629E-2</v>
      </c>
      <c r="Q2386" s="52">
        <f>IFERROR(_xll.qlIndexFixing(ONIndex1Y,I2386,TRUE,_xll.ohTrigger(RecalcTrigger,Trigger1Y)),NA())</f>
        <v>1.6388009437404705E-2</v>
      </c>
    </row>
    <row r="2387" spans="2:17" x14ac:dyDescent="0.2">
      <c r="B2387" s="46" t="s">
        <v>42</v>
      </c>
      <c r="D2387" s="49">
        <f>_xll.qlCalendarAdvance(Calendar,$D2386,B2387,"f",FALSE)</f>
        <v>56115</v>
      </c>
      <c r="E2387" s="49">
        <f>_xll.qlInterestRateIndexValueDate(IndexON,D2387)</f>
        <v>56115</v>
      </c>
      <c r="F2387" s="52">
        <f>IFERROR(_xll.qlIndexFixing(IndexON,D2387,TRUE,_xll.ohTrigger(RecalcTrigger,TriggerON)),NA())</f>
        <v>1.5629822328948606E-2</v>
      </c>
      <c r="H2387" s="49">
        <f>_xll.qlCalendarAdvance(Calendar,$H2386,B2387,"f",FALSE)</f>
        <v>56115</v>
      </c>
      <c r="I2387" s="49">
        <f>_xll.qlInterestRateIndexValueDate(Index1M,$H2387)</f>
        <v>56117</v>
      </c>
      <c r="J2387" s="52">
        <f>IFERROR(_xll.qlIndexFixing(Index1M,$H2387,TRUE,_xll.ohTrigger(RecalcTrigger,Trigger1M)),NA())</f>
        <v>1.5420097667313837E-2</v>
      </c>
      <c r="K2387" s="52">
        <f>IFERROR(_xll.qlIndexFixing(ONIndex1M,I2387,TRUE,_xll.ohTrigger(RecalcTrigger,Trigger1M)),NA())</f>
        <v>1.5422388456629577E-2</v>
      </c>
      <c r="L2387" s="52">
        <f>IFERROR(_xll.qlIndexFixing(Index3M,H2387,TRUE,_xll.ohTrigger(RecalcTrigger,Trigger3M)),NA())</f>
        <v>1.5796284523501476E-2</v>
      </c>
      <c r="M2387" s="52">
        <f>IFERROR(_xll.qlIndexFixing(ONIndex3M,I2387,TRUE,_xll.ohTrigger(RecalcTrigger,Trigger3M)),NA())</f>
        <v>1.580387126437266E-2</v>
      </c>
      <c r="N2387" s="52">
        <f>IFERROR(_xll.qlIndexFixing(Index6M,$H2387,TRUE,_xll.ohTrigger(RecalcTrigger,Trigger6M)),NA())</f>
        <v>1.5933393762494311E-2</v>
      </c>
      <c r="O2387" s="52">
        <f>IFERROR(_xll.qlIndexFixing(ONIndex6M,I2387,TRUE,_xll.ohTrigger(RecalcTrigger,Trigger6M)),NA())</f>
        <v>1.5877389544636245E-2</v>
      </c>
      <c r="P2387" s="52">
        <f>IFERROR(_xll.qlIndexFixing(Index1Y,$H2387,TRUE,_xll.ohTrigger(RecalcTrigger,Trigger1Y)),NA())</f>
        <v>1.6416286534343752E-2</v>
      </c>
      <c r="Q2387" s="52">
        <f>IFERROR(_xll.qlIndexFixing(ONIndex1Y,I2387,TRUE,_xll.ohTrigger(RecalcTrigger,Trigger1Y)),NA())</f>
        <v>1.6384300224148163E-2</v>
      </c>
    </row>
    <row r="2388" spans="2:17" x14ac:dyDescent="0.2">
      <c r="B2388" s="46" t="s">
        <v>42</v>
      </c>
      <c r="D2388" s="49">
        <f>_xll.qlCalendarAdvance(Calendar,$D2387,B2388,"f",FALSE)</f>
        <v>56122</v>
      </c>
      <c r="E2388" s="49">
        <f>_xll.qlInterestRateIndexValueDate(IndexON,D2388)</f>
        <v>56122</v>
      </c>
      <c r="F2388" s="52">
        <f>IFERROR(_xll.qlIndexFixing(IndexON,D2388,TRUE,_xll.ohTrigger(RecalcTrigger,TriggerON)),NA())</f>
        <v>1.5622573143536655E-2</v>
      </c>
      <c r="H2388" s="49">
        <f>_xll.qlCalendarAdvance(Calendar,$H2387,B2388,"f",FALSE)</f>
        <v>56122</v>
      </c>
      <c r="I2388" s="49">
        <f>_xll.qlInterestRateIndexValueDate(Index1M,$H2388)</f>
        <v>56124</v>
      </c>
      <c r="J2388" s="52">
        <f>IFERROR(_xll.qlIndexFixing(Index1M,$H2388,TRUE,_xll.ohTrigger(RecalcTrigger,Trigger1M)),NA())</f>
        <v>1.5412437704050153E-2</v>
      </c>
      <c r="K2388" s="52">
        <f>IFERROR(_xll.qlIndexFixing(ONIndex1M,I2388,TRUE,_xll.ohTrigger(RecalcTrigger,Trigger1M)),NA())</f>
        <v>1.5414799502924126E-2</v>
      </c>
      <c r="L2388" s="52">
        <f>IFERROR(_xll.qlIndexFixing(Index3M,H2388,TRUE,_xll.ohTrigger(RecalcTrigger,Trigger3M)),NA())</f>
        <v>1.5789598367706364E-2</v>
      </c>
      <c r="M2388" s="52">
        <f>IFERROR(_xll.qlIndexFixing(ONIndex3M,I2388,TRUE,_xll.ohTrigger(RecalcTrigger,Trigger3M)),NA())</f>
        <v>1.579740768733906E-2</v>
      </c>
      <c r="N2388" s="52">
        <f>IFERROR(_xll.qlIndexFixing(Index6M,$H2388,TRUE,_xll.ohTrigger(RecalcTrigger,Trigger6M)),NA())</f>
        <v>1.5931860162037331E-2</v>
      </c>
      <c r="O2388" s="52">
        <f>IFERROR(_xll.qlIndexFixing(ONIndex6M,I2388,TRUE,_xll.ohTrigger(RecalcTrigger,Trigger6M)),NA())</f>
        <v>1.5876442360864829E-2</v>
      </c>
      <c r="P2388" s="52">
        <f>IFERROR(_xll.qlIndexFixing(Index1Y,$H2388,TRUE,_xll.ohTrigger(RecalcTrigger,Trigger1Y)),NA())</f>
        <v>1.6412007343752838E-2</v>
      </c>
      <c r="Q2388" s="52">
        <f>IFERROR(_xll.qlIndexFixing(ONIndex1Y,I2388,TRUE,_xll.ohTrigger(RecalcTrigger,Trigger1Y)),NA())</f>
        <v>1.6380572553496009E-2</v>
      </c>
    </row>
    <row r="2389" spans="2:17" x14ac:dyDescent="0.2">
      <c r="B2389" s="46" t="s">
        <v>42</v>
      </c>
      <c r="D2389" s="49">
        <f>_xll.qlCalendarAdvance(Calendar,$D2388,B2389,"f",FALSE)</f>
        <v>56129</v>
      </c>
      <c r="E2389" s="49">
        <f>_xll.qlInterestRateIndexValueDate(IndexON,D2389)</f>
        <v>56129</v>
      </c>
      <c r="F2389" s="52">
        <f>IFERROR(_xll.qlIndexFixing(IndexON,D2389,TRUE,_xll.ohTrigger(RecalcTrigger,TriggerON)),NA())</f>
        <v>1.5615284823748965E-2</v>
      </c>
      <c r="H2389" s="49">
        <f>_xll.qlCalendarAdvance(Calendar,$H2388,B2389,"f",FALSE)</f>
        <v>56129</v>
      </c>
      <c r="I2389" s="49">
        <f>_xll.qlInterestRateIndexValueDate(Index1M,$H2389)</f>
        <v>56131</v>
      </c>
      <c r="J2389" s="52">
        <f>IFERROR(_xll.qlIndexFixing(Index1M,$H2389,TRUE,_xll.ohTrigger(RecalcTrigger,Trigger1M)),NA())</f>
        <v>1.5404740614032297E-2</v>
      </c>
      <c r="K2389" s="52">
        <f>IFERROR(_xll.qlIndexFixing(ONIndex1M,I2389,TRUE,_xll.ohTrigger(RecalcTrigger,Trigger1M)),NA())</f>
        <v>1.5407173551054143E-2</v>
      </c>
      <c r="L2389" s="52">
        <f>IFERROR(_xll.qlIndexFixing(Index3M,H2389,TRUE,_xll.ohTrigger(RecalcTrigger,Trigger3M)),NA())</f>
        <v>1.5783019656008306E-2</v>
      </c>
      <c r="M2389" s="52">
        <f>IFERROR(_xll.qlIndexFixing(ONIndex3M,I2389,TRUE,_xll.ohTrigger(RecalcTrigger,Trigger3M)),NA())</f>
        <v>1.5790911223971804E-2</v>
      </c>
      <c r="N2389" s="52">
        <f>IFERROR(_xll.qlIndexFixing(Index6M,$H2389,TRUE,_xll.ohTrigger(RecalcTrigger,Trigger6M)),NA())</f>
        <v>1.5930668934286463E-2</v>
      </c>
      <c r="O2389" s="52">
        <f>IFERROR(_xll.qlIndexFixing(ONIndex6M,I2389,TRUE,_xll.ohTrigger(RecalcTrigger,Trigger6M)),NA())</f>
        <v>1.5875524935449192E-2</v>
      </c>
      <c r="P2389" s="52">
        <f>IFERROR(_xll.qlIndexFixing(Index1Y,$H2389,TRUE,_xll.ohTrigger(RecalcTrigger,Trigger1Y)),NA())</f>
        <v>1.6407708671256741E-2</v>
      </c>
      <c r="Q2389" s="52">
        <f>IFERROR(_xll.qlIndexFixing(ONIndex1Y,I2389,TRUE,_xll.ohTrigger(RecalcTrigger,Trigger1Y)),NA())</f>
        <v>1.6376826398190047E-2</v>
      </c>
    </row>
    <row r="2390" spans="2:17" x14ac:dyDescent="0.2">
      <c r="B2390" s="46" t="s">
        <v>42</v>
      </c>
      <c r="D2390" s="49">
        <f>_xll.qlCalendarAdvance(Calendar,$D2389,B2390,"f",FALSE)</f>
        <v>56136</v>
      </c>
      <c r="E2390" s="49">
        <f>_xll.qlInterestRateIndexValueDate(IndexON,D2390)</f>
        <v>56136</v>
      </c>
      <c r="F2390" s="52">
        <f>IFERROR(_xll.qlIndexFixing(IndexON,D2390,TRUE,_xll.ohTrigger(RecalcTrigger,TriggerON)),NA())</f>
        <v>1.5607957314349719E-2</v>
      </c>
      <c r="H2390" s="49">
        <f>_xll.qlCalendarAdvance(Calendar,$H2389,B2390,"f",FALSE)</f>
        <v>56136</v>
      </c>
      <c r="I2390" s="49">
        <f>_xll.qlInterestRateIndexValueDate(Index1M,$H2390)</f>
        <v>56138</v>
      </c>
      <c r="J2390" s="52">
        <f>IFERROR(_xll.qlIndexFixing(Index1M,$H2390,TRUE,_xll.ohTrigger(RecalcTrigger,Trigger1M)),NA())</f>
        <v>1.5397006346003772E-2</v>
      </c>
      <c r="K2390" s="52">
        <f>IFERROR(_xll.qlIndexFixing(ONIndex1M,I2390,TRUE,_xll.ohTrigger(RecalcTrigger,Trigger1M)),NA())</f>
        <v>1.5399510549460871E-2</v>
      </c>
      <c r="L2390" s="52">
        <f>IFERROR(_xll.qlIndexFixing(Index3M,H2390,TRUE,_xll.ohTrigger(RecalcTrigger,Trigger3M)),NA())</f>
        <v>1.5776269566381715E-2</v>
      </c>
      <c r="M2390" s="52">
        <f>IFERROR(_xll.qlIndexFixing(ONIndex3M,I2390,TRUE,_xll.ohTrigger(RecalcTrigger,Trigger3M)),NA())</f>
        <v>1.578438182726849E-2</v>
      </c>
      <c r="N2390" s="52">
        <f>IFERROR(_xll.qlIndexFixing(Index6M,$H2390,TRUE,_xll.ohTrigger(RecalcTrigger,Trigger6M)),NA())</f>
        <v>1.5930150357896678E-2</v>
      </c>
      <c r="O2390" s="52">
        <f>IFERROR(_xll.qlIndexFixing(ONIndex6M,I2390,TRUE,_xll.ohTrigger(RecalcTrigger,Trigger6M)),NA())</f>
        <v>1.5874637330020036E-2</v>
      </c>
      <c r="P2390" s="52">
        <f>IFERROR(_xll.qlIndexFixing(Index1Y,$H2390,TRUE,_xll.ohTrigger(RecalcTrigger,Trigger1Y)),NA())</f>
        <v>1.6403390489231527E-2</v>
      </c>
      <c r="Q2390" s="52">
        <f>IFERROR(_xll.qlIndexFixing(ONIndex1Y,I2390,TRUE,_xll.ohTrigger(RecalcTrigger,Trigger1Y)),NA())</f>
        <v>1.6373061730732275E-2</v>
      </c>
    </row>
    <row r="2391" spans="2:17" x14ac:dyDescent="0.2">
      <c r="B2391" s="46" t="s">
        <v>42</v>
      </c>
      <c r="D2391" s="49">
        <f>_xll.qlCalendarAdvance(Calendar,$D2390,B2391,"f",FALSE)</f>
        <v>56143</v>
      </c>
      <c r="E2391" s="49">
        <f>_xll.qlInterestRateIndexValueDate(IndexON,D2391)</f>
        <v>56143</v>
      </c>
      <c r="F2391" s="52">
        <f>IFERROR(_xll.qlIndexFixing(IndexON,D2391,TRUE,_xll.ohTrigger(RecalcTrigger,TriggerON)),NA())</f>
        <v>1.5600590559943228E-2</v>
      </c>
      <c r="H2391" s="49">
        <f>_xll.qlCalendarAdvance(Calendar,$H2390,B2391,"f",FALSE)</f>
        <v>56143</v>
      </c>
      <c r="I2391" s="49">
        <f>_xll.qlInterestRateIndexValueDate(Index1M,$H2391)</f>
        <v>56145</v>
      </c>
      <c r="J2391" s="52">
        <f>IFERROR(_xll.qlIndexFixing(Index1M,$H2391,TRUE,_xll.ohTrigger(RecalcTrigger,Trigger1M)),NA())</f>
        <v>1.5389234848725564E-2</v>
      </c>
      <c r="K2391" s="52">
        <f>IFERROR(_xll.qlIndexFixing(ONIndex1M,I2391,TRUE,_xll.ohTrigger(RecalcTrigger,Trigger1M)),NA())</f>
        <v>1.5391810446985232E-2</v>
      </c>
      <c r="L2391" s="52">
        <f>IFERROR(_xll.qlIndexFixing(Index3M,H2391,TRUE,_xll.ohTrigger(RecalcTrigger,Trigger3M)),NA())</f>
        <v>1.5769486101470172E-2</v>
      </c>
      <c r="M2391" s="52">
        <f>IFERROR(_xll.qlIndexFixing(ONIndex3M,I2391,TRUE,_xll.ohTrigger(RecalcTrigger,Trigger3M)),NA())</f>
        <v>1.5777819450306652E-2</v>
      </c>
      <c r="N2391" s="52">
        <f>IFERROR(_xll.qlIndexFixing(Index6M,$H2391,TRUE,_xll.ohTrigger(RecalcTrigger,Trigger6M)),NA())</f>
        <v>1.5929662666961528E-2</v>
      </c>
      <c r="O2391" s="52">
        <f>IFERROR(_xll.qlIndexFixing(ONIndex6M,I2391,TRUE,_xll.ohTrigger(RecalcTrigger,Trigger6M)),NA())</f>
        <v>1.5873779606287997E-2</v>
      </c>
      <c r="P2391" s="52">
        <f>IFERROR(_xll.qlIndexFixing(Index1Y,$H2391,TRUE,_xll.ohTrigger(RecalcTrigger,Trigger1Y)),NA())</f>
        <v>1.6399052770056769E-2</v>
      </c>
      <c r="Q2391" s="52">
        <f>IFERROR(_xll.qlIndexFixing(ONIndex1Y,I2391,TRUE,_xll.ohTrigger(RecalcTrigger,Trigger1Y)),NA())</f>
        <v>1.6369278523784558E-2</v>
      </c>
    </row>
    <row r="2392" spans="2:17" x14ac:dyDescent="0.2">
      <c r="B2392" s="46" t="s">
        <v>42</v>
      </c>
      <c r="D2392" s="49">
        <f>_xll.qlCalendarAdvance(Calendar,$D2391,B2392,"f",FALSE)</f>
        <v>56150</v>
      </c>
      <c r="E2392" s="49">
        <f>_xll.qlInterestRateIndexValueDate(IndexON,D2392)</f>
        <v>56150</v>
      </c>
      <c r="F2392" s="52">
        <f>IFERROR(_xll.qlIndexFixing(IndexON,D2392,TRUE,_xll.ohTrigger(RecalcTrigger,TriggerON)),NA())</f>
        <v>1.5593184504973934E-2</v>
      </c>
      <c r="H2392" s="49">
        <f>_xll.qlCalendarAdvance(Calendar,$H2391,B2392,"f",FALSE)</f>
        <v>56150</v>
      </c>
      <c r="I2392" s="49">
        <f>_xll.qlInterestRateIndexValueDate(Index1M,$H2392)</f>
        <v>56152</v>
      </c>
      <c r="J2392" s="52">
        <f>IFERROR(_xll.qlIndexFixing(Index1M,$H2392,TRUE,_xll.ohTrigger(RecalcTrigger,Trigger1M)),NA())</f>
        <v>1.5381426070941173E-2</v>
      </c>
      <c r="K2392" s="52">
        <f>IFERROR(_xll.qlIndexFixing(ONIndex1M,I2392,TRUE,_xll.ohTrigger(RecalcTrigger,Trigger1M)),NA())</f>
        <v>1.5384073192228342E-2</v>
      </c>
      <c r="L2392" s="52">
        <f>IFERROR(_xll.qlIndexFixing(Index3M,H2392,TRUE,_xll.ohTrigger(RecalcTrigger,Trigger3M)),NA())</f>
        <v>1.5762072444905965E-2</v>
      </c>
      <c r="M2392" s="52">
        <f>IFERROR(_xll.qlIndexFixing(ONIndex3M,I2392,TRUE,_xll.ohTrigger(RecalcTrigger,Trigger3M)),NA())</f>
        <v>1.5771224045924015E-2</v>
      </c>
      <c r="N2392" s="52">
        <f>IFERROR(_xll.qlIndexFixing(Index6M,$H2392,TRUE,_xll.ohTrigger(RecalcTrigger,Trigger6M)),NA())</f>
        <v>1.5929205923767984E-2</v>
      </c>
      <c r="O2392" s="52">
        <f>IFERROR(_xll.qlIndexFixing(ONIndex6M,I2392,TRUE,_xll.ohTrigger(RecalcTrigger,Trigger6M)),NA())</f>
        <v>1.5872951826203519E-2</v>
      </c>
      <c r="P2392" s="52">
        <f>IFERROR(_xll.qlIndexFixing(Index1Y,$H2392,TRUE,_xll.ohTrigger(RecalcTrigger,Trigger1Y)),NA())</f>
        <v>1.6394695486112266E-2</v>
      </c>
      <c r="Q2392" s="52">
        <f>IFERROR(_xll.qlIndexFixing(ONIndex1Y,I2392,TRUE,_xll.ohTrigger(RecalcTrigger,Trigger1Y)),NA())</f>
        <v>1.6365476749928831E-2</v>
      </c>
    </row>
    <row r="2393" spans="2:17" x14ac:dyDescent="0.2">
      <c r="B2393" s="46" t="s">
        <v>42</v>
      </c>
      <c r="D2393" s="49">
        <f>_xll.qlCalendarAdvance(Calendar,$D2392,B2393,"f",FALSE)</f>
        <v>56157</v>
      </c>
      <c r="E2393" s="49">
        <f>_xll.qlInterestRateIndexValueDate(IndexON,D2393)</f>
        <v>56157</v>
      </c>
      <c r="F2393" s="52">
        <f>IFERROR(_xll.qlIndexFixing(IndexON,D2393,TRUE,_xll.ohTrigger(RecalcTrigger,TriggerON)),NA())</f>
        <v>1.5585739093966211E-2</v>
      </c>
      <c r="H2393" s="49">
        <f>_xll.qlCalendarAdvance(Calendar,$H2392,B2393,"f",FALSE)</f>
        <v>56157</v>
      </c>
      <c r="I2393" s="49">
        <f>_xll.qlInterestRateIndexValueDate(Index1M,$H2393)</f>
        <v>56159</v>
      </c>
      <c r="J2393" s="52">
        <f>IFERROR(_xll.qlIndexFixing(Index1M,$H2393,TRUE,_xll.ohTrigger(RecalcTrigger,Trigger1M)),NA())</f>
        <v>1.5373579961401596E-2</v>
      </c>
      <c r="K2393" s="52">
        <f>IFERROR(_xll.qlIndexFixing(ONIndex1M,I2393,TRUE,_xll.ohTrigger(RecalcTrigger,Trigger1M)),NA())</f>
        <v>1.5376298734190996E-2</v>
      </c>
      <c r="L2393" s="52">
        <f>IFERROR(_xll.qlIndexFixing(Index3M,H2393,TRUE,_xll.ohTrigger(RecalcTrigger,Trigger3M)),NA())</f>
        <v>1.5755667359137422E-2</v>
      </c>
      <c r="M2393" s="52">
        <f>IFERROR(_xll.qlIndexFixing(ONIndex3M,I2393,TRUE,_xll.ohTrigger(RecalcTrigger,Trigger3M)),NA())</f>
        <v>1.5764595567357986E-2</v>
      </c>
      <c r="N2393" s="52">
        <f>IFERROR(_xll.qlIndexFixing(Index6M,$H2393,TRUE,_xll.ohTrigger(RecalcTrigger,Trigger6M)),NA())</f>
        <v>1.592911202648362E-2</v>
      </c>
      <c r="O2393" s="52">
        <f>IFERROR(_xll.qlIndexFixing(ONIndex6M,I2393,TRUE,_xll.ohTrigger(RecalcTrigger,Trigger6M)),NA())</f>
        <v>1.5872154051637111E-2</v>
      </c>
      <c r="P2393" s="52">
        <f>IFERROR(_xll.qlIndexFixing(Index1Y,$H2393,TRUE,_xll.ohTrigger(RecalcTrigger,Trigger1Y)),NA())</f>
        <v>1.6390318609780651E-2</v>
      </c>
      <c r="Q2393" s="52">
        <f>IFERROR(_xll.qlIndexFixing(ONIndex1Y,I2393,TRUE,_xll.ohTrigger(RecalcTrigger,Trigger1Y)),NA())</f>
        <v>1.6361656381747025E-2</v>
      </c>
    </row>
    <row r="2394" spans="2:17" x14ac:dyDescent="0.2">
      <c r="B2394" s="46" t="s">
        <v>42</v>
      </c>
      <c r="D2394" s="49">
        <f>_xll.qlCalendarAdvance(Calendar,$D2393,B2394,"f",FALSE)</f>
        <v>56164</v>
      </c>
      <c r="E2394" s="49">
        <f>_xll.qlInterestRateIndexValueDate(IndexON,D2394)</f>
        <v>56164</v>
      </c>
      <c r="F2394" s="52">
        <f>IFERROR(_xll.qlIndexFixing(IndexON,D2394,TRUE,_xll.ohTrigger(RecalcTrigger,TriggerON)),NA())</f>
        <v>1.5578254271684244E-2</v>
      </c>
      <c r="H2394" s="49">
        <f>_xll.qlCalendarAdvance(Calendar,$H2393,B2394,"f",FALSE)</f>
        <v>56164</v>
      </c>
      <c r="I2394" s="49">
        <f>_xll.qlInterestRateIndexValueDate(Index1M,$H2394)</f>
        <v>56166</v>
      </c>
      <c r="J2394" s="52">
        <f>IFERROR(_xll.qlIndexFixing(Index1M,$H2394,TRUE,_xll.ohTrigger(RecalcTrigger,Trigger1M)),NA())</f>
        <v>1.5365696468857826E-2</v>
      </c>
      <c r="K2394" s="52">
        <f>IFERROR(_xll.qlIndexFixing(ONIndex1M,I2394,TRUE,_xll.ohTrigger(RecalcTrigger,Trigger1M)),NA())</f>
        <v>1.5368487021394373E-2</v>
      </c>
      <c r="L2394" s="52">
        <f>IFERROR(_xll.qlIndexFixing(Index3M,H2394,TRUE,_xll.ohTrigger(RecalcTrigger,Trigger3M)),NA())</f>
        <v>1.5748780782481538E-2</v>
      </c>
      <c r="M2394" s="52">
        <f>IFERROR(_xll.qlIndexFixing(ONIndex3M,I2394,TRUE,_xll.ohTrigger(RecalcTrigger,Trigger3M)),NA())</f>
        <v>1.5757933967446291E-2</v>
      </c>
      <c r="N2394" s="52">
        <f>IFERROR(_xll.qlIndexFixing(Index6M,$H2394,TRUE,_xll.ohTrigger(RecalcTrigger,Trigger6M)),NA())</f>
        <v>1.5928719589415722E-2</v>
      </c>
      <c r="O2394" s="52">
        <f>IFERROR(_xll.qlIndexFixing(ONIndex6M,I2394,TRUE,_xll.ohTrigger(RecalcTrigger,Trigger6M)),NA())</f>
        <v>1.5871386344219474E-2</v>
      </c>
      <c r="P2394" s="52">
        <f>IFERROR(_xll.qlIndexFixing(Index1Y,$H2394,TRUE,_xll.ohTrigger(RecalcTrigger,Trigger1Y)),NA())</f>
        <v>1.6385922113444345E-2</v>
      </c>
      <c r="Q2394" s="52">
        <f>IFERROR(_xll.qlIndexFixing(ONIndex1Y,I2394,TRUE,_xll.ohTrigger(RecalcTrigger,Trigger1Y)),NA())</f>
        <v>1.63578173916612E-2</v>
      </c>
    </row>
    <row r="2395" spans="2:17" x14ac:dyDescent="0.2">
      <c r="B2395" s="46" t="s">
        <v>42</v>
      </c>
      <c r="D2395" s="49">
        <f>_xll.qlCalendarAdvance(Calendar,$D2394,B2395,"f",FALSE)</f>
        <v>56171</v>
      </c>
      <c r="E2395" s="49">
        <f>_xll.qlInterestRateIndexValueDate(IndexON,D2395)</f>
        <v>56171</v>
      </c>
      <c r="F2395" s="52">
        <f>IFERROR(_xll.qlIndexFixing(IndexON,D2395,TRUE,_xll.ohTrigger(RecalcTrigger,TriggerON)),NA())</f>
        <v>1.5570729982732345E-2</v>
      </c>
      <c r="H2395" s="49">
        <f>_xll.qlCalendarAdvance(Calendar,$H2394,B2395,"f",FALSE)</f>
        <v>56171</v>
      </c>
      <c r="I2395" s="49">
        <f>_xll.qlInterestRateIndexValueDate(Index1M,$H2395)</f>
        <v>56173</v>
      </c>
      <c r="J2395" s="52">
        <f>IFERROR(_xll.qlIndexFixing(Index1M,$H2395,TRUE,_xll.ohTrigger(RecalcTrigger,Trigger1M)),NA())</f>
        <v>1.5357775542063357E-2</v>
      </c>
      <c r="K2395" s="52">
        <f>IFERROR(_xll.qlIndexFixing(ONIndex1M,I2395,TRUE,_xll.ohTrigger(RecalcTrigger,Trigger1M)),NA())</f>
        <v>1.5360638002679394E-2</v>
      </c>
      <c r="L2395" s="52">
        <f>IFERROR(_xll.qlIndexFixing(Index3M,H2395,TRUE,_xll.ohTrigger(RecalcTrigger,Trigger3M)),NA())</f>
        <v>1.5741860637842477E-2</v>
      </c>
      <c r="M2395" s="52">
        <f>IFERROR(_xll.qlIndexFixing(ONIndex3M,I2395,TRUE,_xll.ohTrigger(RecalcTrigger,Trigger3M)),NA())</f>
        <v>1.5751239199266465E-2</v>
      </c>
      <c r="N2395" s="52">
        <f>IFERROR(_xll.qlIndexFixing(Index6M,$H2395,TRUE,_xll.ohTrigger(RecalcTrigger,Trigger6M)),NA())</f>
        <v>1.5928358292783548E-2</v>
      </c>
      <c r="O2395" s="52">
        <f>IFERROR(_xll.qlIndexFixing(ONIndex6M,I2395,TRUE,_xll.ohTrigger(RecalcTrigger,Trigger6M)),NA())</f>
        <v>1.5870648765901052E-2</v>
      </c>
      <c r="P2395" s="52">
        <f>IFERROR(_xll.qlIndexFixing(Index1Y,$H2395,TRUE,_xll.ohTrigger(RecalcTrigger,Trigger1Y)),NA())</f>
        <v>1.6381505969489056E-2</v>
      </c>
      <c r="Q2395" s="52">
        <f>IFERROR(_xll.qlIndexFixing(ONIndex1Y,I2395,TRUE,_xll.ohTrigger(RecalcTrigger,Trigger1Y)),NA())</f>
        <v>1.6353959752493097E-2</v>
      </c>
    </row>
    <row r="2396" spans="2:17" x14ac:dyDescent="0.2">
      <c r="B2396" s="46" t="s">
        <v>42</v>
      </c>
      <c r="D2396" s="49">
        <f>_xll.qlCalendarAdvance(Calendar,$D2395,B2396,"f",FALSE)</f>
        <v>56178</v>
      </c>
      <c r="E2396" s="49">
        <f>_xll.qlInterestRateIndexValueDate(IndexON,D2396)</f>
        <v>56178</v>
      </c>
      <c r="F2396" s="52">
        <f>IFERROR(_xll.qlIndexFixing(IndexON,D2396,TRUE,_xll.ohTrigger(RecalcTrigger,TriggerON)),NA())</f>
        <v>1.5563166171315146E-2</v>
      </c>
      <c r="H2396" s="49">
        <f>_xll.qlCalendarAdvance(Calendar,$H2395,B2396,"f",FALSE)</f>
        <v>56178</v>
      </c>
      <c r="I2396" s="49">
        <f>_xll.qlInterestRateIndexValueDate(Index1M,$H2396)</f>
        <v>56180</v>
      </c>
      <c r="J2396" s="52">
        <f>IFERROR(_xll.qlIndexFixing(Index1M,$H2396,TRUE,_xll.ohTrigger(RecalcTrigger,Trigger1M)),NA())</f>
        <v>1.5349817129766685E-2</v>
      </c>
      <c r="K2396" s="52">
        <f>IFERROR(_xll.qlIndexFixing(ONIndex1M,I2396,TRUE,_xll.ohTrigger(RecalcTrigger,Trigger1M)),NA())</f>
        <v>1.5352751626647176E-2</v>
      </c>
      <c r="L2396" s="52">
        <f>IFERROR(_xll.qlIndexFixing(Index3M,H2396,TRUE,_xll.ohTrigger(RecalcTrigger,Trigger3M)),NA())</f>
        <v>1.5734906878219577E-2</v>
      </c>
      <c r="M2396" s="52">
        <f>IFERROR(_xll.qlIndexFixing(ONIndex3M,I2396,TRUE,_xll.ohTrigger(RecalcTrigger,Trigger3M)),NA())</f>
        <v>1.574451121589604E-2</v>
      </c>
      <c r="N2396" s="52">
        <f>IFERROR(_xll.qlIndexFixing(Index6M,$H2396,TRUE,_xll.ohTrigger(RecalcTrigger,Trigger6M)),NA())</f>
        <v>1.5928028198882324E-2</v>
      </c>
      <c r="O2396" s="52">
        <f>IFERROR(_xll.qlIndexFixing(ONIndex6M,I2396,TRUE,_xll.ohTrigger(RecalcTrigger,Trigger6M)),NA())</f>
        <v>1.5869941378392483E-2</v>
      </c>
      <c r="P2396" s="52">
        <f>IFERROR(_xll.qlIndexFixing(Index1Y,$H2396,TRUE,_xll.ohTrigger(RecalcTrigger,Trigger1Y)),NA())</f>
        <v>1.6377070150302021E-2</v>
      </c>
      <c r="Q2396" s="52">
        <f>IFERROR(_xll.qlIndexFixing(ONIndex1Y,I2396,TRUE,_xll.ohTrigger(RecalcTrigger,Trigger1Y)),NA())</f>
        <v>1.6350083436584839E-2</v>
      </c>
    </row>
    <row r="2397" spans="2:17" x14ac:dyDescent="0.2">
      <c r="B2397" s="46" t="s">
        <v>42</v>
      </c>
      <c r="D2397" s="49">
        <f>_xll.qlCalendarAdvance(Calendar,$D2396,B2397,"f",FALSE)</f>
        <v>56185</v>
      </c>
      <c r="E2397" s="49">
        <f>_xll.qlInterestRateIndexValueDate(IndexON,D2397)</f>
        <v>56185</v>
      </c>
      <c r="F2397" s="52">
        <f>IFERROR(_xll.qlIndexFixing(IndexON,D2397,TRUE,_xll.ohTrigger(RecalcTrigger,TriggerON)),NA())</f>
        <v>1.5555562782436638E-2</v>
      </c>
      <c r="H2397" s="49">
        <f>_xll.qlCalendarAdvance(Calendar,$H2396,B2397,"f",FALSE)</f>
        <v>56185</v>
      </c>
      <c r="I2397" s="49">
        <f>_xll.qlInterestRateIndexValueDate(Index1M,$H2397)</f>
        <v>56187</v>
      </c>
      <c r="J2397" s="52">
        <f>IFERROR(_xll.qlIndexFixing(Index1M,$H2397,TRUE,_xll.ohTrigger(RecalcTrigger,Trigger1M)),NA())</f>
        <v>1.5342563161957324E-2</v>
      </c>
      <c r="K2397" s="52">
        <f>IFERROR(_xll.qlIndexFixing(ONIndex1M,I2397,TRUE,_xll.ohTrigger(RecalcTrigger,Trigger1M)),NA())</f>
        <v>1.5344827842298514E-2</v>
      </c>
      <c r="L2397" s="52">
        <f>IFERROR(_xll.qlIndexFixing(Index3M,H2397,TRUE,_xll.ohTrigger(RecalcTrigger,Trigger3M)),NA())</f>
        <v>1.5727919456619121E-2</v>
      </c>
      <c r="M2397" s="52">
        <f>IFERROR(_xll.qlIndexFixing(ONIndex3M,I2397,TRUE,_xll.ohTrigger(RecalcTrigger,Trigger3M)),NA())</f>
        <v>1.5737749970252679E-2</v>
      </c>
      <c r="N2397" s="52">
        <f>IFERROR(_xll.qlIndexFixing(Index6M,$H2397,TRUE,_xll.ohTrigger(RecalcTrigger,Trigger6M)),NA())</f>
        <v>1.5927729370011225E-2</v>
      </c>
      <c r="O2397" s="52">
        <f>IFERROR(_xll.qlIndexFixing(ONIndex6M,I2397,TRUE,_xll.ohTrigger(RecalcTrigger,Trigger6M)),NA())</f>
        <v>1.5869264243804082E-2</v>
      </c>
      <c r="P2397" s="52">
        <f>IFERROR(_xll.qlIndexFixing(Index1Y,$H2397,TRUE,_xll.ohTrigger(RecalcTrigger,Trigger1Y)),NA())</f>
        <v>1.6372614628270919E-2</v>
      </c>
      <c r="Q2397" s="52">
        <f>IFERROR(_xll.qlIndexFixing(ONIndex1Y,I2397,TRUE,_xll.ohTrigger(RecalcTrigger,Trigger1Y)),NA())</f>
        <v>1.6346188416758167E-2</v>
      </c>
    </row>
    <row r="2398" spans="2:17" x14ac:dyDescent="0.2">
      <c r="B2398" s="46" t="s">
        <v>42</v>
      </c>
      <c r="D2398" s="49">
        <f>_xll.qlCalendarAdvance(Calendar,$D2397,B2398,"f",FALSE)</f>
        <v>56192</v>
      </c>
      <c r="E2398" s="49">
        <f>_xll.qlInterestRateIndexValueDate(IndexON,D2398)</f>
        <v>56192</v>
      </c>
      <c r="F2398" s="52">
        <f>IFERROR(_xll.qlIndexFixing(IndexON,D2398,TRUE,_xll.ohTrigger(RecalcTrigger,TriggerON)),NA())</f>
        <v>1.5547919760541262E-2</v>
      </c>
      <c r="H2398" s="49">
        <f>_xll.qlCalendarAdvance(Calendar,$H2397,B2398,"f",FALSE)</f>
        <v>56192</v>
      </c>
      <c r="I2398" s="49">
        <f>_xll.qlInterestRateIndexValueDate(Index1M,$H2398)</f>
        <v>56194</v>
      </c>
      <c r="J2398" s="52">
        <f>IFERROR(_xll.qlIndexFixing(Index1M,$H2398,TRUE,_xll.ohTrigger(RecalcTrigger,Trigger1M)),NA())</f>
        <v>1.5333787643680707E-2</v>
      </c>
      <c r="K2398" s="52">
        <f>IFERROR(_xll.qlIndexFixing(ONIndex1M,I2398,TRUE,_xll.ohTrigger(RecalcTrigger,Trigger1M)),NA())</f>
        <v>1.5336866598154586E-2</v>
      </c>
      <c r="L2398" s="52">
        <f>IFERROR(_xll.qlIndexFixing(Index3M,H2398,TRUE,_xll.ohTrigger(RecalcTrigger,Trigger3M)),NA())</f>
        <v>1.572089832603871E-2</v>
      </c>
      <c r="M2398" s="52">
        <f>IFERROR(_xll.qlIndexFixing(ONIndex3M,I2398,TRUE,_xll.ohTrigger(RecalcTrigger,Trigger3M)),NA())</f>
        <v>1.573095541533398E-2</v>
      </c>
      <c r="N2398" s="52">
        <f>IFERROR(_xll.qlIndexFixing(Index6M,$H2398,TRUE,_xll.ohTrigger(RecalcTrigger,Trigger6M)),NA())</f>
        <v>1.5927118855477419E-2</v>
      </c>
      <c r="O2398" s="52">
        <f>IFERROR(_xll.qlIndexFixing(ONIndex6M,I2398,TRUE,_xll.ohTrigger(RecalcTrigger,Trigger6M)),NA())</f>
        <v>1.5868617423686615E-2</v>
      </c>
      <c r="P2398" s="52">
        <f>IFERROR(_xll.qlIndexFixing(Index1Y,$H2398,TRUE,_xll.ohTrigger(RecalcTrigger,Trigger1Y)),NA())</f>
        <v>1.6368139375786493E-2</v>
      </c>
      <c r="Q2398" s="52">
        <f>IFERROR(_xll.qlIndexFixing(ONIndex1Y,I2398,TRUE,_xll.ohTrigger(RecalcTrigger,Trigger1Y)),NA())</f>
        <v>1.6342274665435141E-2</v>
      </c>
    </row>
    <row r="2399" spans="2:17" x14ac:dyDescent="0.2">
      <c r="B2399" s="46" t="s">
        <v>42</v>
      </c>
      <c r="D2399" s="49">
        <f>_xll.qlCalendarAdvance(Calendar,$D2398,B2399,"f",FALSE)</f>
        <v>56199</v>
      </c>
      <c r="E2399" s="49">
        <f>_xll.qlInterestRateIndexValueDate(IndexON,D2399)</f>
        <v>56199</v>
      </c>
      <c r="F2399" s="52">
        <f>IFERROR(_xll.qlIndexFixing(IndexON,D2399,TRUE,_xll.ohTrigger(RecalcTrigger,TriggerON)),NA())</f>
        <v>1.5540237049913586E-2</v>
      </c>
      <c r="H2399" s="49">
        <f>_xll.qlCalendarAdvance(Calendar,$H2398,B2399,"f",FALSE)</f>
        <v>56199</v>
      </c>
      <c r="I2399" s="49">
        <f>_xll.qlInterestRateIndexValueDate(Index1M,$H2399)</f>
        <v>56201</v>
      </c>
      <c r="J2399" s="52">
        <f>IFERROR(_xll.qlIndexFixing(Index1M,$H2399,TRUE,_xll.ohTrigger(RecalcTrigger,Trigger1M)),NA())</f>
        <v>1.5325716467395889E-2</v>
      </c>
      <c r="K2399" s="52">
        <f>IFERROR(_xll.qlIndexFixing(ONIndex1M,I2399,TRUE,_xll.ohTrigger(RecalcTrigger,Trigger1M)),NA())</f>
        <v>1.5328867843136251E-2</v>
      </c>
      <c r="L2399" s="52">
        <f>IFERROR(_xll.qlIndexFixing(Index3M,H2399,TRUE,_xll.ohTrigger(RecalcTrigger,Trigger3M)),NA())</f>
        <v>1.5713843439489845E-2</v>
      </c>
      <c r="M2399" s="52">
        <f>IFERROR(_xll.qlIndexFixing(ONIndex3M,I2399,TRUE,_xll.ohTrigger(RecalcTrigger,Trigger3M)),NA())</f>
        <v>1.5724127504297414E-2</v>
      </c>
      <c r="N2399" s="52">
        <f>IFERROR(_xll.qlIndexFixing(Index6M,$H2399,TRUE,_xll.ohTrigger(RecalcTrigger,Trigger6M)),NA())</f>
        <v>1.5926880490649872E-2</v>
      </c>
      <c r="O2399" s="52">
        <f>IFERROR(_xll.qlIndexFixing(ONIndex6M,I2399,TRUE,_xll.ohTrigger(RecalcTrigger,Trigger6M)),NA())</f>
        <v>1.5868000979750718E-2</v>
      </c>
      <c r="P2399" s="52">
        <f>IFERROR(_xll.qlIndexFixing(Index1Y,$H2399,TRUE,_xll.ohTrigger(RecalcTrigger,Trigger1Y)),NA())</f>
        <v>1.6363644365240355E-2</v>
      </c>
      <c r="Q2399" s="52">
        <f>IFERROR(_xll.qlIndexFixing(ONIndex1Y,I2399,TRUE,_xll.ohTrigger(RecalcTrigger,Trigger1Y)),NA())</f>
        <v>1.6338342155197694E-2</v>
      </c>
    </row>
    <row r="2400" spans="2:17" x14ac:dyDescent="0.2">
      <c r="B2400" s="46" t="s">
        <v>42</v>
      </c>
      <c r="D2400" s="49">
        <f>_xll.qlCalendarAdvance(Calendar,$D2399,B2400,"f",FALSE)</f>
        <v>56206</v>
      </c>
      <c r="E2400" s="49">
        <f>_xll.qlInterestRateIndexValueDate(IndexON,D2400)</f>
        <v>56206</v>
      </c>
      <c r="F2400" s="52">
        <f>IFERROR(_xll.qlIndexFixing(IndexON,D2400,TRUE,_xll.ohTrigger(RecalcTrigger,TriggerON)),NA())</f>
        <v>1.5532514595557601E-2</v>
      </c>
      <c r="H2400" s="49">
        <f>_xll.qlCalendarAdvance(Calendar,$H2399,B2400,"f",FALSE)</f>
        <v>56206</v>
      </c>
      <c r="I2400" s="49">
        <f>_xll.qlInterestRateIndexValueDate(Index1M,$H2400)</f>
        <v>56208</v>
      </c>
      <c r="J2400" s="52">
        <f>IFERROR(_xll.qlIndexFixing(Index1M,$H2400,TRUE,_xll.ohTrigger(RecalcTrigger,Trigger1M)),NA())</f>
        <v>1.5317607600620342E-2</v>
      </c>
      <c r="K2400" s="52">
        <f>IFERROR(_xll.qlIndexFixing(ONIndex1M,I2400,TRUE,_xll.ohTrigger(RecalcTrigger,Trigger1M)),NA())</f>
        <v>1.5320831525924561E-2</v>
      </c>
      <c r="L2400" s="52">
        <f>IFERROR(_xll.qlIndexFixing(Index3M,H2400,TRUE,_xll.ohTrigger(RecalcTrigger,Trigger3M)),NA())</f>
        <v>1.5706754749974468E-2</v>
      </c>
      <c r="M2400" s="52">
        <f>IFERROR(_xll.qlIndexFixing(ONIndex3M,I2400,TRUE,_xll.ohTrigger(RecalcTrigger,Trigger3M)),NA())</f>
        <v>1.5717266189980705E-2</v>
      </c>
      <c r="N2400" s="52">
        <f>IFERROR(_xll.qlIndexFixing(Index6M,$H2400,TRUE,_xll.ohTrigger(RecalcTrigger,Trigger6M)),NA())</f>
        <v>1.5926673571915795E-2</v>
      </c>
      <c r="O2400" s="52">
        <f>IFERROR(_xll.qlIndexFixing(ONIndex6M,I2400,TRUE,_xll.ohTrigger(RecalcTrigger,Trigger6M)),NA())</f>
        <v>1.5867414974106708E-2</v>
      </c>
      <c r="P2400" s="52">
        <f>IFERROR(_xll.qlIndexFixing(Index1Y,$H2400,TRUE,_xll.ohTrigger(RecalcTrigger,Trigger1Y)),NA())</f>
        <v>1.6359129569026104E-2</v>
      </c>
      <c r="Q2400" s="52">
        <f>IFERROR(_xll.qlIndexFixing(ONIndex1Y,I2400,TRUE,_xll.ohTrigger(RecalcTrigger,Trigger1Y)),NA())</f>
        <v>1.6334390858787629E-2</v>
      </c>
    </row>
    <row r="2401" spans="2:17" x14ac:dyDescent="0.2">
      <c r="B2401" s="46" t="s">
        <v>42</v>
      </c>
      <c r="D2401" s="49">
        <f>_xll.qlCalendarAdvance(Calendar,$D2400,B2401,"f",FALSE)</f>
        <v>56213</v>
      </c>
      <c r="E2401" s="49">
        <f>_xll.qlInterestRateIndexValueDate(IndexON,D2401)</f>
        <v>56213</v>
      </c>
      <c r="F2401" s="52">
        <f>IFERROR(_xll.qlIndexFixing(IndexON,D2401,TRUE,_xll.ohTrigger(RecalcTrigger,TriggerON)),NA())</f>
        <v>1.5524752341837811E-2</v>
      </c>
      <c r="H2401" s="49">
        <f>_xll.qlCalendarAdvance(Calendar,$H2400,B2401,"f",FALSE)</f>
        <v>56213</v>
      </c>
      <c r="I2401" s="49">
        <f>_xll.qlInterestRateIndexValueDate(Index1M,$H2401)</f>
        <v>56215</v>
      </c>
      <c r="J2401" s="52">
        <f>IFERROR(_xll.qlIndexFixing(Index1M,$H2401,TRUE,_xll.ohTrigger(RecalcTrigger,Trigger1M)),NA())</f>
        <v>1.5309460992115054E-2</v>
      </c>
      <c r="K2401" s="52">
        <f>IFERROR(_xll.qlIndexFixing(ONIndex1M,I2401,TRUE,_xll.ohTrigger(RecalcTrigger,Trigger1M)),NA())</f>
        <v>1.531275759512063E-2</v>
      </c>
      <c r="L2401" s="52">
        <f>IFERROR(_xll.qlIndexFixing(Index3M,H2401,TRUE,_xll.ohTrigger(RecalcTrigger,Trigger3M)),NA())</f>
        <v>1.5699632210502339E-2</v>
      </c>
      <c r="M2401" s="52">
        <f>IFERROR(_xll.qlIndexFixing(ONIndex3M,I2401,TRUE,_xll.ohTrigger(RecalcTrigger,Trigger3M)),NA())</f>
        <v>1.5710371425541325E-2</v>
      </c>
      <c r="N2401" s="52">
        <f>IFERROR(_xll.qlIndexFixing(Index6M,$H2401,TRUE,_xll.ohTrigger(RecalcTrigger,Trigger6M)),NA())</f>
        <v>1.5926498161576281E-2</v>
      </c>
      <c r="O2401" s="52">
        <f>IFERROR(_xll.qlIndexFixing(ONIndex6M,I2401,TRUE,_xll.ohTrigger(RecalcTrigger,Trigger6M)),NA())</f>
        <v>1.5866859468465222E-2</v>
      </c>
      <c r="P2401" s="52">
        <f>IFERROR(_xll.qlIndexFixing(Index1Y,$H2401,TRUE,_xll.ohTrigger(RecalcTrigger,Trigger1Y)),NA())</f>
        <v>1.6354594959538855E-2</v>
      </c>
      <c r="Q2401" s="52">
        <f>IFERROR(_xll.qlIndexFixing(ONIndex1Y,I2401,TRUE,_xll.ohTrigger(RecalcTrigger,Trigger1Y)),NA())</f>
        <v>1.6330420748467134E-2</v>
      </c>
    </row>
    <row r="2402" spans="2:17" x14ac:dyDescent="0.2">
      <c r="B2402" s="46" t="s">
        <v>42</v>
      </c>
      <c r="D2402" s="49">
        <f>_xll.qlCalendarAdvance(Calendar,$D2401,B2402,"f",FALSE)</f>
        <v>56220</v>
      </c>
      <c r="E2402" s="49">
        <f>_xll.qlInterestRateIndexValueDate(IndexON,D2402)</f>
        <v>56220</v>
      </c>
      <c r="F2402" s="52">
        <f>IFERROR(_xll.qlIndexFixing(IndexON,D2402,TRUE,_xll.ohTrigger(RecalcTrigger,TriggerON)),NA())</f>
        <v>1.5516950233358529E-2</v>
      </c>
      <c r="H2402" s="49">
        <f>_xll.qlCalendarAdvance(Calendar,$H2401,B2402,"f",FALSE)</f>
        <v>56220</v>
      </c>
      <c r="I2402" s="49">
        <f>_xll.qlInterestRateIndexValueDate(Index1M,$H2402)</f>
        <v>56222</v>
      </c>
      <c r="J2402" s="52">
        <f>IFERROR(_xll.qlIndexFixing(Index1M,$H2402,TRUE,_xll.ohTrigger(RecalcTrigger,Trigger1M)),NA())</f>
        <v>1.5301276590631019E-2</v>
      </c>
      <c r="K2402" s="52">
        <f>IFERROR(_xll.qlIndexFixing(ONIndex1M,I2402,TRUE,_xll.ohTrigger(RecalcTrigger,Trigger1M)),NA())</f>
        <v>1.5304645999565381E-2</v>
      </c>
      <c r="L2402" s="52">
        <f>IFERROR(_xll.qlIndexFixing(Index3M,H2402,TRUE,_xll.ohTrigger(RecalcTrigger,Trigger3M)),NA())</f>
        <v>1.5692827511696095E-2</v>
      </c>
      <c r="M2402" s="52">
        <f>IFERROR(_xll.qlIndexFixing(ONIndex3M,I2402,TRUE,_xll.ohTrigger(RecalcTrigger,Trigger3M)),NA())</f>
        <v>1.5703443163816999E-2</v>
      </c>
      <c r="N2402" s="52">
        <f>IFERROR(_xll.qlIndexFixing(Index6M,$H2402,TRUE,_xll.ohTrigger(RecalcTrigger,Trigger6M)),NA())</f>
        <v>1.5926706381598127E-2</v>
      </c>
      <c r="O2402" s="52">
        <f>IFERROR(_xll.qlIndexFixing(ONIndex6M,I2402,TRUE,_xll.ohTrigger(RecalcTrigger,Trigger6M)),NA())</f>
        <v>1.5866334524377024E-2</v>
      </c>
      <c r="P2402" s="52">
        <f>IFERROR(_xll.qlIndexFixing(Index1Y,$H2402,TRUE,_xll.ohTrigger(RecalcTrigger,Trigger1Y)),NA())</f>
        <v>1.6350040509175268E-2</v>
      </c>
      <c r="Q2402" s="52">
        <f>IFERROR(_xll.qlIndexFixing(ONIndex1Y,I2402,TRUE,_xll.ohTrigger(RecalcTrigger,Trigger1Y)),NA())</f>
        <v>1.6326431797217822E-2</v>
      </c>
    </row>
    <row r="2403" spans="2:17" x14ac:dyDescent="0.2">
      <c r="B2403" s="46" t="s">
        <v>42</v>
      </c>
      <c r="D2403" s="49">
        <f>_xll.qlCalendarAdvance(Calendar,$D2402,B2403,"f",FALSE)</f>
        <v>56227</v>
      </c>
      <c r="E2403" s="49">
        <f>_xll.qlInterestRateIndexValueDate(IndexON,D2403)</f>
        <v>56227</v>
      </c>
      <c r="F2403" s="52">
        <f>IFERROR(_xll.qlIndexFixing(IndexON,D2403,TRUE,_xll.ohTrigger(RecalcTrigger,TriggerON)),NA())</f>
        <v>1.5509108214724066E-2</v>
      </c>
      <c r="H2403" s="49">
        <f>_xll.qlCalendarAdvance(Calendar,$H2402,B2403,"f",FALSE)</f>
        <v>56227</v>
      </c>
      <c r="I2403" s="49">
        <f>_xll.qlInterestRateIndexValueDate(Index1M,$H2403)</f>
        <v>56229</v>
      </c>
      <c r="J2403" s="52">
        <f>IFERROR(_xll.qlIndexFixing(Index1M,$H2403,TRUE,_xll.ohTrigger(RecalcTrigger,Trigger1M)),NA())</f>
        <v>1.529305434492173E-2</v>
      </c>
      <c r="K2403" s="52">
        <f>IFERROR(_xll.qlIndexFixing(ONIndex1M,I2403,TRUE,_xll.ohTrigger(RecalcTrigger,Trigger1M)),NA())</f>
        <v>1.5296496687939865E-2</v>
      </c>
      <c r="L2403" s="52">
        <f>IFERROR(_xll.qlIndexFixing(Index3M,H2403,TRUE,_xll.ohTrigger(RecalcTrigger,Trigger3M)),NA())</f>
        <v>1.5685642622981888E-2</v>
      </c>
      <c r="M2403" s="52">
        <f>IFERROR(_xll.qlIndexFixing(ONIndex3M,I2403,TRUE,_xll.ohTrigger(RecalcTrigger,Trigger3M)),NA())</f>
        <v>1.5696481357965197E-2</v>
      </c>
      <c r="N2403" s="52">
        <f>IFERROR(_xll.qlIndexFixing(Index6M,$H2403,TRUE,_xll.ohTrigger(RecalcTrigger,Trigger6M)),NA())</f>
        <v>1.5926596451226068E-2</v>
      </c>
      <c r="O2403" s="52">
        <f>IFERROR(_xll.qlIndexFixing(ONIndex6M,I2403,TRUE,_xll.ohTrigger(RecalcTrigger,Trigger6M)),NA())</f>
        <v>1.5865840204112303E-2</v>
      </c>
      <c r="P2403" s="52">
        <f>IFERROR(_xll.qlIndexFixing(Index1Y,$H2403,TRUE,_xll.ohTrigger(RecalcTrigger,Trigger1Y)),NA())</f>
        <v>1.6345466190333967E-2</v>
      </c>
      <c r="Q2403" s="52">
        <f>IFERROR(_xll.qlIndexFixing(ONIndex1Y,I2403,TRUE,_xll.ohTrigger(RecalcTrigger,Trigger1Y)),NA())</f>
        <v>1.6322423977301881E-2</v>
      </c>
    </row>
    <row r="2404" spans="2:17" x14ac:dyDescent="0.2">
      <c r="B2404" s="46" t="s">
        <v>42</v>
      </c>
      <c r="D2404" s="49">
        <f>_xll.qlCalendarAdvance(Calendar,$D2403,B2404,"f",FALSE)</f>
        <v>56234</v>
      </c>
      <c r="E2404" s="49">
        <f>_xll.qlInterestRateIndexValueDate(IndexON,D2404)</f>
        <v>56234</v>
      </c>
      <c r="F2404" s="52">
        <f>IFERROR(_xll.qlIndexFixing(IndexON,D2404,TRUE,_xll.ohTrigger(RecalcTrigger,TriggerON)),NA())</f>
        <v>1.5501226230378862E-2</v>
      </c>
      <c r="H2404" s="49">
        <f>_xll.qlCalendarAdvance(Calendar,$H2403,B2404,"f",FALSE)</f>
        <v>56234</v>
      </c>
      <c r="I2404" s="49">
        <f>_xll.qlInterestRateIndexValueDate(Index1M,$H2404)</f>
        <v>56236</v>
      </c>
      <c r="J2404" s="52">
        <f>IFERROR(_xll.qlIndexFixing(Index1M,$H2404,TRUE,_xll.ohTrigger(RecalcTrigger,Trigger1M)),NA())</f>
        <v>1.5284794203745677E-2</v>
      </c>
      <c r="K2404" s="52">
        <f>IFERROR(_xll.qlIndexFixing(ONIndex1M,I2404,TRUE,_xll.ohTrigger(RecalcTrigger,Trigger1M)),NA())</f>
        <v>1.5288309609324813E-2</v>
      </c>
      <c r="L2404" s="52">
        <f>IFERROR(_xll.qlIndexFixing(Index3M,H2404,TRUE,_xll.ohTrigger(RecalcTrigger,Trigger3M)),NA())</f>
        <v>1.5678423752719439E-2</v>
      </c>
      <c r="M2404" s="52">
        <f>IFERROR(_xll.qlIndexFixing(ONIndex3M,I2404,TRUE,_xll.ohTrigger(RecalcTrigger,Trigger3M)),NA())</f>
        <v>1.5689485961063454E-2</v>
      </c>
      <c r="N2404" s="52">
        <f>IFERROR(_xll.qlIndexFixing(Index6M,$H2404,TRUE,_xll.ohTrigger(RecalcTrigger,Trigger6M)),NA())</f>
        <v>1.5926518222006043E-2</v>
      </c>
      <c r="O2404" s="52">
        <f>IFERROR(_xll.qlIndexFixing(ONIndex6M,I2404,TRUE,_xll.ohTrigger(RecalcTrigger,Trigger6M)),NA())</f>
        <v>1.5865376569381695E-2</v>
      </c>
      <c r="P2404" s="52">
        <f>IFERROR(_xll.qlIndexFixing(Index1Y,$H2404,TRUE,_xll.ohTrigger(RecalcTrigger,Trigger1Y)),NA())</f>
        <v>1.6340871975414679E-2</v>
      </c>
      <c r="Q2404" s="52">
        <f>IFERROR(_xll.qlIndexFixing(ONIndex1Y,I2404,TRUE,_xll.ohTrigger(RecalcTrigger,Trigger1Y)),NA())</f>
        <v>1.6318397261541051E-2</v>
      </c>
    </row>
    <row r="2405" spans="2:17" x14ac:dyDescent="0.2">
      <c r="B2405" s="46" t="s">
        <v>42</v>
      </c>
      <c r="D2405" s="49">
        <f>_xll.qlCalendarAdvance(Calendar,$D2404,B2405,"f",FALSE)</f>
        <v>56241</v>
      </c>
      <c r="E2405" s="49">
        <f>_xll.qlInterestRateIndexValueDate(IndexON,D2405)</f>
        <v>56241</v>
      </c>
      <c r="F2405" s="52">
        <f>IFERROR(_xll.qlIndexFixing(IndexON,D2405,TRUE,_xll.ohTrigger(RecalcTrigger,TriggerON)),NA())</f>
        <v>1.5493304225087101E-2</v>
      </c>
      <c r="H2405" s="49">
        <f>_xll.qlCalendarAdvance(Calendar,$H2404,B2405,"f",FALSE)</f>
        <v>56241</v>
      </c>
      <c r="I2405" s="49">
        <f>_xll.qlInterestRateIndexValueDate(Index1M,$H2405)</f>
        <v>56247</v>
      </c>
      <c r="J2405" s="52">
        <f>IFERROR(_xll.qlIndexFixing(Index1M,$H2405,TRUE,_xll.ohTrigger(RecalcTrigger,Trigger1M)),NA())</f>
        <v>1.527201106397018E-2</v>
      </c>
      <c r="K2405" s="52">
        <f>IFERROR(_xll.qlIndexFixing(ONIndex1M,I2405,TRUE,_xll.ohTrigger(RecalcTrigger,Trigger1M)),NA())</f>
        <v>1.5277462131129127E-2</v>
      </c>
      <c r="L2405" s="52">
        <f>IFERROR(_xll.qlIndexFixing(Index3M,H2405,TRUE,_xll.ohTrigger(RecalcTrigger,Trigger3M)),NA())</f>
        <v>1.5666639650401031E-2</v>
      </c>
      <c r="M2405" s="52">
        <f>IFERROR(_xll.qlIndexFixing(ONIndex3M,I2405,TRUE,_xll.ohTrigger(RecalcTrigger,Trigger3M)),NA())</f>
        <v>1.5680279782044337E-2</v>
      </c>
      <c r="N2405" s="52">
        <f>IFERROR(_xll.qlIndexFixing(Index6M,$H2405,TRUE,_xll.ohTrigger(RecalcTrigger,Trigger6M)),NA())</f>
        <v>1.5926459489508934E-2</v>
      </c>
      <c r="O2405" s="52">
        <f>IFERROR(_xll.qlIndexFixing(ONIndex6M,I2405,TRUE,_xll.ohTrigger(RecalcTrigger,Trigger6M)),NA())</f>
        <v>1.5865146192783897E-2</v>
      </c>
      <c r="P2405" s="52">
        <f>IFERROR(_xll.qlIndexFixing(Index1Y,$H2405,TRUE,_xll.ohTrigger(RecalcTrigger,Trigger1Y)),NA())</f>
        <v>1.6333612230250861E-2</v>
      </c>
      <c r="Q2405" s="52">
        <f>IFERROR(_xll.qlIndexFixing(ONIndex1Y,I2405,TRUE,_xll.ohTrigger(RecalcTrigger,Trigger1Y)),NA())</f>
        <v>1.6313271709877952E-2</v>
      </c>
    </row>
    <row r="2406" spans="2:17" x14ac:dyDescent="0.2">
      <c r="B2406" s="46" t="s">
        <v>42</v>
      </c>
      <c r="D2406" s="49">
        <f>_xll.qlCalendarAdvance(Calendar,$D2405,B2406,"f",FALSE)</f>
        <v>56248</v>
      </c>
      <c r="E2406" s="49">
        <f>_xll.qlInterestRateIndexValueDate(IndexON,D2406)</f>
        <v>56248</v>
      </c>
      <c r="F2406" s="52">
        <f>IFERROR(_xll.qlIndexFixing(IndexON,D2406,TRUE,_xll.ohTrigger(RecalcTrigger,TriggerON)),NA())</f>
        <v>1.5485342143213288E-2</v>
      </c>
      <c r="H2406" s="49">
        <f>_xll.qlCalendarAdvance(Calendar,$H2405,B2406,"f",FALSE)</f>
        <v>56248</v>
      </c>
      <c r="I2406" s="49">
        <f>_xll.qlInterestRateIndexValueDate(Index1M,$H2406)</f>
        <v>56251</v>
      </c>
      <c r="J2406" s="52">
        <f>IFERROR(_xll.qlIndexFixing(Index1M,$H2406,TRUE,_xll.ohTrigger(RecalcTrigger,Trigger1M)),NA())</f>
        <v>1.5267241581785499E-2</v>
      </c>
      <c r="K2406" s="52">
        <f>IFERROR(_xll.qlIndexFixing(ONIndex1M,I2406,TRUE,_xll.ohTrigger(RecalcTrigger,Trigger1M)),NA())</f>
        <v>1.5270638455264773E-2</v>
      </c>
      <c r="L2406" s="52">
        <f>IFERROR(_xll.qlIndexFixing(Index3M,H2406,TRUE,_xll.ohTrigger(RecalcTrigger,Trigger3M)),NA())</f>
        <v>1.5662840098852548E-2</v>
      </c>
      <c r="M2406" s="52">
        <f>IFERROR(_xll.qlIndexFixing(ONIndex3M,I2406,TRUE,_xll.ohTrigger(RecalcTrigger,Trigger3M)),NA())</f>
        <v>1.5674382493067185E-2</v>
      </c>
      <c r="N2406" s="52">
        <f>IFERROR(_xll.qlIndexFixing(Index6M,$H2406,TRUE,_xll.ohTrigger(RecalcTrigger,Trigger6M)),NA())</f>
        <v>1.5926096098464636E-2</v>
      </c>
      <c r="O2406" s="52">
        <f>IFERROR(_xll.qlIndexFixing(ONIndex6M,I2406,TRUE,_xll.ohTrigger(RecalcTrigger,Trigger6M)),NA())</f>
        <v>1.5864486682097834E-2</v>
      </c>
      <c r="P2406" s="52">
        <f>IFERROR(_xll.qlIndexFixing(Index1Y,$H2406,TRUE,_xll.ohTrigger(RecalcTrigger,Trigger1Y)),NA())</f>
        <v>1.6331007883432523E-2</v>
      </c>
      <c r="Q2406" s="52">
        <f>IFERROR(_xll.qlIndexFixing(ONIndex1Y,I2406,TRUE,_xll.ohTrigger(RecalcTrigger,Trigger1Y)),NA())</f>
        <v>1.6309704828048055E-2</v>
      </c>
    </row>
    <row r="2407" spans="2:17" x14ac:dyDescent="0.2">
      <c r="B2407" s="46" t="s">
        <v>42</v>
      </c>
      <c r="D2407" s="49">
        <f>_xll.qlCalendarAdvance(Calendar,$D2406,B2407,"f",FALSE)</f>
        <v>56255</v>
      </c>
      <c r="E2407" s="49">
        <f>_xll.qlInterestRateIndexValueDate(IndexON,D2407)</f>
        <v>56255</v>
      </c>
      <c r="F2407" s="52">
        <f>IFERROR(_xll.qlIndexFixing(IndexON,D2407,TRUE,_xll.ohTrigger(RecalcTrigger,TriggerON)),NA())</f>
        <v>1.5477339929601541E-2</v>
      </c>
      <c r="H2407" s="49">
        <f>_xll.qlCalendarAdvance(Calendar,$H2406,B2407,"f",FALSE)</f>
        <v>56255</v>
      </c>
      <c r="I2407" s="49">
        <f>_xll.qlInterestRateIndexValueDate(Index1M,$H2407)</f>
        <v>56257</v>
      </c>
      <c r="J2407" s="52">
        <f>IFERROR(_xll.qlIndexFixing(Index1M,$H2407,TRUE,_xll.ohTrigger(RecalcTrigger,Trigger1M)),NA())</f>
        <v>1.5259785894984335E-2</v>
      </c>
      <c r="K2407" s="52">
        <f>IFERROR(_xll.qlIndexFixing(ONIndex1M,I2407,TRUE,_xll.ohTrigger(RecalcTrigger,Trigger1M)),NA())</f>
        <v>1.5263521256914103E-2</v>
      </c>
      <c r="L2407" s="52">
        <f>IFERROR(_xll.qlIndexFixing(Index3M,H2407,TRUE,_xll.ohTrigger(RecalcTrigger,Trigger3M)),NA())</f>
        <v>1.5656562782771388E-2</v>
      </c>
      <c r="M2407" s="52">
        <f>IFERROR(_xll.qlIndexFixing(ONIndex3M,I2407,TRUE,_xll.ohTrigger(RecalcTrigger,Trigger3M)),NA())</f>
        <v>1.566829775331513E-2</v>
      </c>
      <c r="N2407" s="52">
        <f>IFERROR(_xll.qlIndexFixing(Index6M,$H2407,TRUE,_xll.ohTrigger(RecalcTrigger,Trigger6M)),NA())</f>
        <v>1.5926110864818079E-2</v>
      </c>
      <c r="O2407" s="52">
        <f>IFERROR(_xll.qlIndexFixing(ONIndex6M,I2407,TRUE,_xll.ohTrigger(RecalcTrigger,Trigger6M)),NA())</f>
        <v>1.5864170395500921E-2</v>
      </c>
      <c r="P2407" s="52">
        <f>IFERROR(_xll.qlIndexFixing(Index1Y,$H2407,TRUE,_xll.ohTrigger(RecalcTrigger,Trigger1Y)),NA())</f>
        <v>1.6326969678220025E-2</v>
      </c>
      <c r="Q2407" s="52">
        <f>IFERROR(_xll.qlIndexFixing(ONIndex1Y,I2407,TRUE,_xll.ohTrigger(RecalcTrigger,Trigger1Y)),NA())</f>
        <v>1.6306203464129254E-2</v>
      </c>
    </row>
    <row r="2408" spans="2:17" x14ac:dyDescent="0.2">
      <c r="B2408" s="46" t="s">
        <v>42</v>
      </c>
      <c r="D2408" s="49">
        <f>_xll.qlCalendarAdvance(Calendar,$D2407,B2408,"f",FALSE)</f>
        <v>56262</v>
      </c>
      <c r="E2408" s="49">
        <f>_xll.qlInterestRateIndexValueDate(IndexON,D2408)</f>
        <v>56262</v>
      </c>
      <c r="F2408" s="52">
        <f>IFERROR(_xll.qlIndexFixing(IndexON,D2408,TRUE,_xll.ohTrigger(RecalcTrigger,TriggerON)),NA())</f>
        <v>1.546929752853643E-2</v>
      </c>
      <c r="H2408" s="49">
        <f>_xll.qlCalendarAdvance(Calendar,$H2407,B2408,"f",FALSE)</f>
        <v>56262</v>
      </c>
      <c r="I2408" s="49">
        <f>_xll.qlInterestRateIndexValueDate(Index1M,$H2408)</f>
        <v>56264</v>
      </c>
      <c r="J2408" s="52">
        <f>IFERROR(_xll.qlIndexFixing(Index1M,$H2408,TRUE,_xll.ohTrigger(RecalcTrigger,Trigger1M)),NA())</f>
        <v>1.5251373659508627E-2</v>
      </c>
      <c r="K2408" s="52">
        <f>IFERROR(_xll.qlIndexFixing(ONIndex1M,I2408,TRUE,_xll.ohTrigger(RecalcTrigger,Trigger1M)),NA())</f>
        <v>1.5255182596431993E-2</v>
      </c>
      <c r="L2408" s="52">
        <f>IFERROR(_xll.qlIndexFixing(Index3M,H2408,TRUE,_xll.ohTrigger(RecalcTrigger,Trigger3M)),NA())</f>
        <v>1.5649207516448271E-2</v>
      </c>
      <c r="M2408" s="52">
        <f>IFERROR(_xll.qlIndexFixing(ONIndex3M,I2408,TRUE,_xll.ohTrigger(RecalcTrigger,Trigger3M)),NA())</f>
        <v>1.5661167521869857E-2</v>
      </c>
      <c r="N2408" s="52">
        <f>IFERROR(_xll.qlIndexFixing(Index6M,$H2408,TRUE,_xll.ohTrigger(RecalcTrigger,Trigger6M)),NA())</f>
        <v>1.5926157757769923E-2</v>
      </c>
      <c r="O2408" s="52">
        <f>IFERROR(_xll.qlIndexFixing(ONIndex6M,I2408,TRUE,_xll.ohTrigger(RecalcTrigger,Trigger6M)),NA())</f>
        <v>1.586383012049275E-2</v>
      </c>
      <c r="P2408" s="52">
        <f>IFERROR(_xll.qlIndexFixing(Index1Y,$H2408,TRUE,_xll.ohTrigger(RecalcTrigger,Trigger1Y)),NA())</f>
        <v>1.6322295603026508E-2</v>
      </c>
      <c r="Q2408" s="52">
        <f>IFERROR(_xll.qlIndexFixing(ONIndex1Y,I2408,TRUE,_xll.ohTrigger(RecalcTrigger,Trigger1Y)),NA())</f>
        <v>1.6302100890168703E-2</v>
      </c>
    </row>
    <row r="2409" spans="2:17" x14ac:dyDescent="0.2">
      <c r="B2409" s="46" t="s">
        <v>42</v>
      </c>
      <c r="D2409" s="49">
        <f>_xll.qlCalendarAdvance(Calendar,$D2408,B2409,"f",FALSE)</f>
        <v>56269</v>
      </c>
      <c r="E2409" s="49">
        <f>_xll.qlInterestRateIndexValueDate(IndexON,D2409)</f>
        <v>56269</v>
      </c>
      <c r="F2409" s="52">
        <f>IFERROR(_xll.qlIndexFixing(IndexON,D2409,TRUE,_xll.ohTrigger(RecalcTrigger,TriggerON)),NA())</f>
        <v>1.5461214884862073E-2</v>
      </c>
      <c r="H2409" s="49">
        <f>_xll.qlCalendarAdvance(Calendar,$H2408,B2409,"f",FALSE)</f>
        <v>56269</v>
      </c>
      <c r="I2409" s="49">
        <f>_xll.qlInterestRateIndexValueDate(Index1M,$H2409)</f>
        <v>56271</v>
      </c>
      <c r="J2409" s="52">
        <f>IFERROR(_xll.qlIndexFixing(Index1M,$H2409,TRUE,_xll.ohTrigger(RecalcTrigger,Trigger1M)),NA())</f>
        <v>1.5242923272353603E-2</v>
      </c>
      <c r="K2409" s="52">
        <f>IFERROR(_xll.qlIndexFixing(ONIndex1M,I2409,TRUE,_xll.ohTrigger(RecalcTrigger,Trigger1M)),NA())</f>
        <v>1.524680591260541E-2</v>
      </c>
      <c r="L2409" s="52">
        <f>IFERROR(_xll.qlIndexFixing(Index3M,H2409,TRUE,_xll.ohTrigger(RecalcTrigger,Trigger3M)),NA())</f>
        <v>1.5641818033650168E-2</v>
      </c>
      <c r="M2409" s="52">
        <f>IFERROR(_xll.qlIndexFixing(ONIndex3M,I2409,TRUE,_xll.ohTrigger(RecalcTrigger,Trigger3M)),NA())</f>
        <v>1.5654003464202759E-2</v>
      </c>
      <c r="N2409" s="52">
        <f>IFERROR(_xll.qlIndexFixing(Index6M,$H2409,TRUE,_xll.ohTrigger(RecalcTrigger,Trigger6M)),NA())</f>
        <v>1.5926236657572857E-2</v>
      </c>
      <c r="O2409" s="52">
        <f>IFERROR(_xll.qlIndexFixing(ONIndex6M,I2409,TRUE,_xll.ohTrigger(RecalcTrigger,Trigger6M)),NA())</f>
        <v>1.5863520840051493E-2</v>
      </c>
      <c r="P2409" s="52">
        <f>IFERROR(_xll.qlIndexFixing(Index1Y,$H2409,TRUE,_xll.ohTrigger(RecalcTrigger,Trigger1Y)),NA())</f>
        <v>1.6317601493782297E-2</v>
      </c>
      <c r="Q2409" s="52">
        <f>IFERROR(_xll.qlIndexFixing(ONIndex1Y,I2409,TRUE,_xll.ohTrigger(RecalcTrigger,Trigger1Y)),NA())</f>
        <v>1.6297979283352859E-2</v>
      </c>
    </row>
    <row r="2410" spans="2:17" x14ac:dyDescent="0.2">
      <c r="B2410" s="46" t="s">
        <v>42</v>
      </c>
      <c r="D2410" s="49">
        <f>_xll.qlCalendarAdvance(Calendar,$D2409,B2410,"f",FALSE)</f>
        <v>56276</v>
      </c>
      <c r="E2410" s="49">
        <f>_xll.qlInterestRateIndexValueDate(IndexON,D2410)</f>
        <v>56276</v>
      </c>
      <c r="F2410" s="52">
        <f>IFERROR(_xll.qlIndexFixing(IndexON,D2410,TRUE,_xll.ohTrigger(RecalcTrigger,TriggerON)),NA())</f>
        <v>1.5453091943022912E-2</v>
      </c>
      <c r="H2410" s="49">
        <f>_xll.qlCalendarAdvance(Calendar,$H2409,B2410,"f",FALSE)</f>
        <v>56276</v>
      </c>
      <c r="I2410" s="49">
        <f>_xll.qlInterestRateIndexValueDate(Index1M,$H2410)</f>
        <v>56278</v>
      </c>
      <c r="J2410" s="52">
        <f>IFERROR(_xll.qlIndexFixing(Index1M,$H2410,TRUE,_xll.ohTrigger(RecalcTrigger,Trigger1M)),NA())</f>
        <v>1.5235296048431931E-2</v>
      </c>
      <c r="K2410" s="52">
        <f>IFERROR(_xll.qlIndexFixing(ONIndex1M,I2410,TRUE,_xll.ohTrigger(RecalcTrigger,Trigger1M)),NA())</f>
        <v>1.5238391153795661E-2</v>
      </c>
      <c r="L2410" s="52">
        <f>IFERROR(_xll.qlIndexFixing(Index3M,H2410,TRUE,_xll.ohTrigger(RecalcTrigger,Trigger3M)),NA())</f>
        <v>1.5634394287393327E-2</v>
      </c>
      <c r="M2410" s="52">
        <f>IFERROR(_xll.qlIndexFixing(ONIndex3M,I2410,TRUE,_xll.ohTrigger(RecalcTrigger,Trigger3M)),NA())</f>
        <v>1.5646805533471309E-2</v>
      </c>
      <c r="N2410" s="52">
        <f>IFERROR(_xll.qlIndexFixing(Index6M,$H2410,TRUE,_xll.ohTrigger(RecalcTrigger,Trigger6M)),NA())</f>
        <v>1.5926347626539911E-2</v>
      </c>
      <c r="O2410" s="52">
        <f>IFERROR(_xll.qlIndexFixing(ONIndex6M,I2410,TRUE,_xll.ohTrigger(RecalcTrigger,Trigger6M)),NA())</f>
        <v>1.5863242615887785E-2</v>
      </c>
      <c r="P2410" s="52">
        <f>IFERROR(_xll.qlIndexFixing(Index1Y,$H2410,TRUE,_xll.ohTrigger(RecalcTrigger,Trigger1Y)),NA())</f>
        <v>1.6312887322897186E-2</v>
      </c>
      <c r="Q2410" s="52">
        <f>IFERROR(_xll.qlIndexFixing(ONIndex1Y,I2410,TRUE,_xll.ohTrigger(RecalcTrigger,Trigger1Y)),NA())</f>
        <v>1.6293838615863976E-2</v>
      </c>
    </row>
    <row r="2411" spans="2:17" x14ac:dyDescent="0.2">
      <c r="B2411" s="46" t="s">
        <v>42</v>
      </c>
      <c r="D2411" s="49">
        <f>_xll.qlCalendarAdvance(Calendar,$D2410,B2411,"f",FALSE)</f>
        <v>56283</v>
      </c>
      <c r="E2411" s="49">
        <f>_xll.qlInterestRateIndexValueDate(IndexON,D2411)</f>
        <v>56283</v>
      </c>
      <c r="F2411" s="52">
        <f>IFERROR(_xll.qlIndexFixing(IndexON,D2411,TRUE,_xll.ohTrigger(RecalcTrigger,TriggerON)),NA())</f>
        <v>1.5444928647543321E-2</v>
      </c>
      <c r="H2411" s="49">
        <f>_xll.qlCalendarAdvance(Calendar,$H2410,B2411,"f",FALSE)</f>
        <v>56283</v>
      </c>
      <c r="I2411" s="49">
        <f>_xll.qlInterestRateIndexValueDate(Index1M,$H2411)</f>
        <v>56285</v>
      </c>
      <c r="J2411" s="52">
        <f>IFERROR(_xll.qlIndexFixing(Index1M,$H2411,TRUE,_xll.ohTrigger(RecalcTrigger,Trigger1M)),NA())</f>
        <v>1.5227068106001987E-2</v>
      </c>
      <c r="K2411" s="52">
        <f>IFERROR(_xll.qlIndexFixing(ONIndex1M,I2411,TRUE,_xll.ohTrigger(RecalcTrigger,Trigger1M)),NA())</f>
        <v>1.5229938269083476E-2</v>
      </c>
      <c r="L2411" s="52">
        <f>IFERROR(_xll.qlIndexFixing(Index3M,H2411,TRUE,_xll.ohTrigger(RecalcTrigger,Trigger3M)),NA())</f>
        <v>1.5627136573172627E-2</v>
      </c>
      <c r="M2411" s="52">
        <f>IFERROR(_xll.qlIndexFixing(ONIndex3M,I2411,TRUE,_xll.ohTrigger(RecalcTrigger,Trigger3M)),NA())</f>
        <v>1.5639573682832975E-2</v>
      </c>
      <c r="N2411" s="52">
        <f>IFERROR(_xll.qlIndexFixing(Index6M,$H2411,TRUE,_xll.ohTrigger(RecalcTrigger,Trigger6M)),NA())</f>
        <v>1.592649072698676E-2</v>
      </c>
      <c r="O2411" s="52">
        <f>IFERROR(_xll.qlIndexFixing(ONIndex6M,I2411,TRUE,_xll.ohTrigger(RecalcTrigger,Trigger6M)),NA())</f>
        <v>1.5862995509872135E-2</v>
      </c>
      <c r="P2411" s="52">
        <f>IFERROR(_xll.qlIndexFixing(Index1Y,$H2411,TRUE,_xll.ohTrigger(RecalcTrigger,Trigger1Y)),NA())</f>
        <v>1.6308153062783826E-2</v>
      </c>
      <c r="Q2411" s="52">
        <f>IFERROR(_xll.qlIndexFixing(ONIndex1Y,I2411,TRUE,_xll.ohTrigger(RecalcTrigger,Trigger1Y)),NA())</f>
        <v>1.6289678860683665E-2</v>
      </c>
    </row>
    <row r="2412" spans="2:17" x14ac:dyDescent="0.2">
      <c r="B2412" s="46" t="s">
        <v>42</v>
      </c>
      <c r="D2412" s="49">
        <f>_xll.qlCalendarAdvance(Calendar,$D2411,B2412,"f",FALSE)</f>
        <v>56290</v>
      </c>
      <c r="E2412" s="49">
        <f>_xll.qlInterestRateIndexValueDate(IndexON,D2412)</f>
        <v>56290</v>
      </c>
      <c r="F2412" s="52">
        <f>IFERROR(_xll.qlIndexFixing(IndexON,D2412,TRUE,_xll.ohTrigger(RecalcTrigger,TriggerON)),NA())</f>
        <v>1.5436724943027613E-2</v>
      </c>
      <c r="H2412" s="49">
        <f>_xll.qlCalendarAdvance(Calendar,$H2411,B2412,"f",FALSE)</f>
        <v>56290</v>
      </c>
      <c r="I2412" s="49">
        <f>_xll.qlInterestRateIndexValueDate(Index1M,$H2412)</f>
        <v>56292</v>
      </c>
      <c r="J2412" s="52">
        <f>IFERROR(_xll.qlIndexFixing(Index1M,$H2412,TRUE,_xll.ohTrigger(RecalcTrigger,Trigger1M)),NA())</f>
        <v>1.5218515362360106E-2</v>
      </c>
      <c r="K2412" s="52">
        <f>IFERROR(_xll.qlIndexFixing(ONIndex1M,I2412,TRUE,_xll.ohTrigger(RecalcTrigger,Trigger1M)),NA())</f>
        <v>1.5221447207069971E-2</v>
      </c>
      <c r="L2412" s="52">
        <f>IFERROR(_xll.qlIndexFixing(Index3M,H2412,TRUE,_xll.ohTrigger(RecalcTrigger,Trigger3M)),NA())</f>
        <v>1.5619646946306064E-2</v>
      </c>
      <c r="M2412" s="52">
        <f>IFERROR(_xll.qlIndexFixing(ONIndex3M,I2412,TRUE,_xll.ohTrigger(RecalcTrigger,Trigger3M)),NA())</f>
        <v>1.5632307865125483E-2</v>
      </c>
      <c r="N2412" s="52">
        <f>IFERROR(_xll.qlIndexFixing(Index6M,$H2412,TRUE,_xll.ohTrigger(RecalcTrigger,Trigger6M)),NA())</f>
        <v>1.5926666021229972E-2</v>
      </c>
      <c r="O2412" s="52">
        <f>IFERROR(_xll.qlIndexFixing(ONIndex6M,I2412,TRUE,_xll.ohTrigger(RecalcTrigger,Trigger6M)),NA())</f>
        <v>1.5862779583875053E-2</v>
      </c>
      <c r="P2412" s="52">
        <f>IFERROR(_xll.qlIndexFixing(Index1Y,$H2412,TRUE,_xll.ohTrigger(RecalcTrigger,Trigger1Y)),NA())</f>
        <v>1.6303398685855511E-2</v>
      </c>
      <c r="Q2412" s="52">
        <f>IFERROR(_xll.qlIndexFixing(ONIndex1Y,I2412,TRUE,_xll.ohTrigger(RecalcTrigger,Trigger1Y)),NA())</f>
        <v>1.6285499990074115E-2</v>
      </c>
    </row>
    <row r="2413" spans="2:17" x14ac:dyDescent="0.2">
      <c r="B2413" s="46" t="s">
        <v>42</v>
      </c>
      <c r="D2413" s="49">
        <f>_xll.qlCalendarAdvance(Calendar,$D2412,B2413,"f",FALSE)</f>
        <v>56297</v>
      </c>
      <c r="E2413" s="49">
        <f>_xll.qlInterestRateIndexValueDate(IndexON,D2413)</f>
        <v>56297</v>
      </c>
      <c r="F2413" s="52">
        <f>IFERROR(_xll.qlIndexFixing(IndexON,D2413,TRUE,_xll.ohTrigger(RecalcTrigger,TriggerON)),NA())</f>
        <v>1.5428480774160036E-2</v>
      </c>
      <c r="H2413" s="49">
        <f>_xll.qlCalendarAdvance(Calendar,$H2412,B2413,"f",FALSE)</f>
        <v>56297</v>
      </c>
      <c r="I2413" s="49">
        <f>_xll.qlInterestRateIndexValueDate(Index1M,$H2413)</f>
        <v>56299</v>
      </c>
      <c r="J2413" s="52">
        <f>IFERROR(_xll.qlIndexFixing(Index1M,$H2413,TRUE,_xll.ohTrigger(RecalcTrigger,Trigger1M)),NA())</f>
        <v>1.5209924282384117E-2</v>
      </c>
      <c r="K2413" s="52">
        <f>IFERROR(_xll.qlIndexFixing(ONIndex1M,I2413,TRUE,_xll.ohTrigger(RecalcTrigger,Trigger1M)),NA())</f>
        <v>1.5212917916436197E-2</v>
      </c>
      <c r="L2413" s="52">
        <f>IFERROR(_xll.qlIndexFixing(Index3M,H2413,TRUE,_xll.ohTrigger(RecalcTrigger,Trigger3M)),NA())</f>
        <v>1.5612122919733946E-2</v>
      </c>
      <c r="M2413" s="52">
        <f>IFERROR(_xll.qlIndexFixing(ONIndex3M,I2413,TRUE,_xll.ohTrigger(RecalcTrigger,Trigger3M)),NA())</f>
        <v>1.5625008033266496E-2</v>
      </c>
      <c r="N2413" s="52">
        <f>IFERROR(_xll.qlIndexFixing(Index6M,$H2413,TRUE,_xll.ohTrigger(RecalcTrigger,Trigger6M)),NA())</f>
        <v>1.592687357158919E-2</v>
      </c>
      <c r="O2413" s="52">
        <f>IFERROR(_xll.qlIndexFixing(ONIndex6M,I2413,TRUE,_xll.ohTrigger(RecalcTrigger,Trigger6M)),NA())</f>
        <v>1.586259489968711E-2</v>
      </c>
      <c r="P2413" s="52">
        <f>IFERROR(_xll.qlIndexFixing(Index1Y,$H2413,TRUE,_xll.ohTrigger(RecalcTrigger,Trigger1Y)),NA())</f>
        <v>1.6298624164528389E-2</v>
      </c>
      <c r="Q2413" s="52">
        <f>IFERROR(_xll.qlIndexFixing(ONIndex1Y,I2413,TRUE,_xll.ohTrigger(RecalcTrigger,Trigger1Y)),NA())</f>
        <v>1.6281301976697193E-2</v>
      </c>
    </row>
    <row r="2414" spans="2:17" x14ac:dyDescent="0.2">
      <c r="B2414" s="46" t="s">
        <v>42</v>
      </c>
      <c r="D2414" s="49">
        <f>_xll.qlCalendarAdvance(Calendar,$D2413,B2414,"f",FALSE)</f>
        <v>56304</v>
      </c>
      <c r="E2414" s="49">
        <f>_xll.qlInterestRateIndexValueDate(IndexON,D2414)</f>
        <v>56304</v>
      </c>
      <c r="F2414" s="52">
        <f>IFERROR(_xll.qlIndexFixing(IndexON,D2414,TRUE,_xll.ohTrigger(RecalcTrigger,TriggerON)),NA())</f>
        <v>1.542019608538503E-2</v>
      </c>
      <c r="H2414" s="49">
        <f>_xll.qlCalendarAdvance(Calendar,$H2413,B2414,"f",FALSE)</f>
        <v>56304</v>
      </c>
      <c r="I2414" s="49">
        <f>_xll.qlInterestRateIndexValueDate(Index1M,$H2414)</f>
        <v>56306</v>
      </c>
      <c r="J2414" s="52">
        <f>IFERROR(_xll.qlIndexFixing(Index1M,$H2414,TRUE,_xll.ohTrigger(RecalcTrigger,Trigger1M)),NA())</f>
        <v>1.5201294814832154E-2</v>
      </c>
      <c r="K2414" s="52">
        <f>IFERROR(_xll.qlIndexFixing(ONIndex1M,I2414,TRUE,_xll.ohTrigger(RecalcTrigger,Trigger1M)),NA())</f>
        <v>1.5204350346023077E-2</v>
      </c>
      <c r="L2414" s="52">
        <f>IFERROR(_xll.qlIndexFixing(Index3M,H2414,TRUE,_xll.ohTrigger(RecalcTrigger,Trigger3M)),NA())</f>
        <v>1.5604564446475426E-2</v>
      </c>
      <c r="M2414" s="52">
        <f>IFERROR(_xll.qlIndexFixing(ONIndex3M,I2414,TRUE,_xll.ohTrigger(RecalcTrigger,Trigger3M)),NA())</f>
        <v>1.5617674140333548E-2</v>
      </c>
      <c r="N2414" s="52">
        <f>IFERROR(_xll.qlIndexFixing(Index6M,$H2414,TRUE,_xll.ohTrigger(RecalcTrigger,Trigger6M)),NA())</f>
        <v>1.5927113440382747E-2</v>
      </c>
      <c r="O2414" s="52">
        <f>IFERROR(_xll.qlIndexFixing(ONIndex6M,I2414,TRUE,_xll.ohTrigger(RecalcTrigger,Trigger6M)),NA())</f>
        <v>1.5862441519018944E-2</v>
      </c>
      <c r="P2414" s="52">
        <f>IFERROR(_xll.qlIndexFixing(Index1Y,$H2414,TRUE,_xll.ohTrigger(RecalcTrigger,Trigger1Y)),NA())</f>
        <v>1.6293829471219483E-2</v>
      </c>
      <c r="Q2414" s="52">
        <f>IFERROR(_xll.qlIndexFixing(ONIndex1Y,I2414,TRUE,_xll.ohTrigger(RecalcTrigger,Trigger1Y)),NA())</f>
        <v>1.6277084793294705E-2</v>
      </c>
    </row>
    <row r="2415" spans="2:17" x14ac:dyDescent="0.2">
      <c r="B2415" s="46" t="s">
        <v>42</v>
      </c>
      <c r="D2415" s="49">
        <f>_xll.qlCalendarAdvance(Calendar,$D2414,B2415,"f",FALSE)</f>
        <v>56311</v>
      </c>
      <c r="E2415" s="49">
        <f>_xll.qlInterestRateIndexValueDate(IndexON,D2415)</f>
        <v>56311</v>
      </c>
      <c r="F2415" s="52">
        <f>IFERROR(_xll.qlIndexFixing(IndexON,D2415,TRUE,_xll.ohTrigger(RecalcTrigger,TriggerON)),NA())</f>
        <v>1.5411870821306906E-2</v>
      </c>
      <c r="H2415" s="49">
        <f>_xll.qlCalendarAdvance(Calendar,$H2414,B2415,"f",FALSE)</f>
        <v>56311</v>
      </c>
      <c r="I2415" s="49">
        <f>_xll.qlInterestRateIndexValueDate(Index1M,$H2415)</f>
        <v>56313</v>
      </c>
      <c r="J2415" s="52">
        <f>IFERROR(_xll.qlIndexFixing(Index1M,$H2415,TRUE,_xll.ohTrigger(RecalcTrigger,Trigger1M)),NA())</f>
        <v>1.519141689472564E-2</v>
      </c>
      <c r="K2415" s="52">
        <f>IFERROR(_xll.qlIndexFixing(ONIndex1M,I2415,TRUE,_xll.ohTrigger(RecalcTrigger,Trigger1M)),NA())</f>
        <v>1.5195744444431725E-2</v>
      </c>
      <c r="L2415" s="52">
        <f>IFERROR(_xll.qlIndexFixing(Index3M,H2415,TRUE,_xll.ohTrigger(RecalcTrigger,Trigger3M)),NA())</f>
        <v>1.5596336099260349E-2</v>
      </c>
      <c r="M2415" s="52">
        <f>IFERROR(_xll.qlIndexFixing(ONIndex3M,I2415,TRUE,_xll.ohTrigger(RecalcTrigger,Trigger3M)),NA())</f>
        <v>1.5610306139643981E-2</v>
      </c>
      <c r="N2415" s="52">
        <f>IFERROR(_xll.qlIndexFixing(Index6M,$H2415,TRUE,_xll.ohTrigger(RecalcTrigger,Trigger6M)),NA())</f>
        <v>1.5929298596773802E-2</v>
      </c>
      <c r="O2415" s="52">
        <f>IFERROR(_xll.qlIndexFixing(ONIndex6M,I2415,TRUE,_xll.ohTrigger(RecalcTrigger,Trigger6M)),NA())</f>
        <v>1.5862319503980871E-2</v>
      </c>
      <c r="P2415" s="52">
        <f>IFERROR(_xll.qlIndexFixing(Index1Y,$H2415,TRUE,_xll.ohTrigger(RecalcTrigger,Trigger1Y)),NA())</f>
        <v>1.6289014578348665E-2</v>
      </c>
      <c r="Q2415" s="52">
        <f>IFERROR(_xll.qlIndexFixing(ONIndex1Y,I2415,TRUE,_xll.ohTrigger(RecalcTrigger,Trigger1Y)),NA())</f>
        <v>1.6272848412208774E-2</v>
      </c>
    </row>
    <row r="2416" spans="2:17" x14ac:dyDescent="0.2">
      <c r="B2416" s="46" t="s">
        <v>42</v>
      </c>
      <c r="D2416" s="49">
        <f>_xll.qlCalendarAdvance(Calendar,$D2415,B2416,"f",FALSE)</f>
        <v>56318</v>
      </c>
      <c r="E2416" s="49">
        <f>_xll.qlInterestRateIndexValueDate(IndexON,D2416)</f>
        <v>56318</v>
      </c>
      <c r="F2416" s="52">
        <f>IFERROR(_xll.qlIndexFixing(IndexON,D2416,TRUE,_xll.ohTrigger(RecalcTrigger,TriggerON)),NA())</f>
        <v>1.5403504926689848E-2</v>
      </c>
      <c r="H2416" s="49">
        <f>_xll.qlCalendarAdvance(Calendar,$H2415,B2416,"f",FALSE)</f>
        <v>56318</v>
      </c>
      <c r="I2416" s="49">
        <f>_xll.qlInterestRateIndexValueDate(Index1M,$H2416)</f>
        <v>56320</v>
      </c>
      <c r="J2416" s="52">
        <f>IFERROR(_xll.qlIndexFixing(Index1M,$H2416,TRUE,_xll.ohTrigger(RecalcTrigger,Trigger1M)),NA())</f>
        <v>1.5182698011110551E-2</v>
      </c>
      <c r="K2416" s="52">
        <f>IFERROR(_xll.qlIndexFixing(ONIndex1M,I2416,TRUE,_xll.ohTrigger(RecalcTrigger,Trigger1M)),NA())</f>
        <v>1.5187100160662936E-2</v>
      </c>
      <c r="L2416" s="52">
        <f>IFERROR(_xll.qlIndexFixing(Index3M,H2416,TRUE,_xll.ohTrigger(RecalcTrigger,Trigger3M)),NA())</f>
        <v>1.5588700172121059E-2</v>
      </c>
      <c r="M2416" s="52">
        <f>IFERROR(_xll.qlIndexFixing(ONIndex3M,I2416,TRUE,_xll.ohTrigger(RecalcTrigger,Trigger3M)),NA())</f>
        <v>1.5602903983875649E-2</v>
      </c>
      <c r="N2416" s="52">
        <f>IFERROR(_xll.qlIndexFixing(Index6M,$H2416,TRUE,_xll.ohTrigger(RecalcTrigger,Trigger6M)),NA())</f>
        <v>1.5929615058280264E-2</v>
      </c>
      <c r="O2416" s="52">
        <f>IFERROR(_xll.qlIndexFixing(ONIndex6M,I2416,TRUE,_xll.ohTrigger(RecalcTrigger,Trigger6M)),NA())</f>
        <v>1.5862228915963783E-2</v>
      </c>
      <c r="P2416" s="52">
        <f>IFERROR(_xll.qlIndexFixing(Index1Y,$H2416,TRUE,_xll.ohTrigger(RecalcTrigger,Trigger1Y)),NA())</f>
        <v>1.6284179458336021E-2</v>
      </c>
      <c r="Q2416" s="52">
        <f>IFERROR(_xll.qlIndexFixing(ONIndex1Y,I2416,TRUE,_xll.ohTrigger(RecalcTrigger,Trigger1Y)),NA())</f>
        <v>1.626859280626114E-2</v>
      </c>
    </row>
    <row r="2417" spans="2:17" x14ac:dyDescent="0.2">
      <c r="B2417" s="46" t="s">
        <v>42</v>
      </c>
      <c r="D2417" s="49">
        <f>_xll.qlCalendarAdvance(Calendar,$D2416,B2417,"f",FALSE)</f>
        <v>56325</v>
      </c>
      <c r="E2417" s="49">
        <f>_xll.qlInterestRateIndexValueDate(IndexON,D2417)</f>
        <v>56325</v>
      </c>
      <c r="F2417" s="52">
        <f>IFERROR(_xll.qlIndexFixing(IndexON,D2417,TRUE,_xll.ohTrigger(RecalcTrigger,TriggerON)),NA())</f>
        <v>1.5395098345898361E-2</v>
      </c>
      <c r="H2417" s="49">
        <f>_xll.qlCalendarAdvance(Calendar,$H2416,B2417,"f",FALSE)</f>
        <v>56325</v>
      </c>
      <c r="I2417" s="49">
        <f>_xll.qlInterestRateIndexValueDate(Index1M,$H2417)</f>
        <v>56327</v>
      </c>
      <c r="J2417" s="52">
        <f>IFERROR(_xll.qlIndexFixing(Index1M,$H2417,TRUE,_xll.ohTrigger(RecalcTrigger,Trigger1M)),NA())</f>
        <v>1.5173940565901545E-2</v>
      </c>
      <c r="K2417" s="52">
        <f>IFERROR(_xll.qlIndexFixing(ONIndex1M,I2417,TRUE,_xll.ohTrigger(RecalcTrigger,Trigger1M)),NA())</f>
        <v>1.5178417443157954E-2</v>
      </c>
      <c r="L2417" s="52">
        <f>IFERROR(_xll.qlIndexFixing(Index3M,H2417,TRUE,_xll.ohTrigger(RecalcTrigger,Trigger3M)),NA())</f>
        <v>1.5581029643310677E-2</v>
      </c>
      <c r="M2417" s="52">
        <f>IFERROR(_xll.qlIndexFixing(ONIndex3M,I2417,TRUE,_xll.ohTrigger(RecalcTrigger,Trigger3M)),NA())</f>
        <v>1.5595467626026149E-2</v>
      </c>
      <c r="N2417" s="52">
        <f>IFERROR(_xll.qlIndexFixing(Index6M,$H2417,TRUE,_xll.ohTrigger(RecalcTrigger,Trigger6M)),NA())</f>
        <v>1.592996405462134E-2</v>
      </c>
      <c r="O2417" s="52">
        <f>IFERROR(_xll.qlIndexFixing(ONIndex6M,I2417,TRUE,_xll.ohTrigger(RecalcTrigger,Trigger6M)),NA())</f>
        <v>1.5862169816998062E-2</v>
      </c>
      <c r="P2417" s="52">
        <f>IFERROR(_xll.qlIndexFixing(Index1Y,$H2417,TRUE,_xll.ohTrigger(RecalcTrigger,Trigger1Y)),NA())</f>
        <v>1.6279324083604052E-2</v>
      </c>
      <c r="Q2417" s="52">
        <f>IFERROR(_xll.qlIndexFixing(ONIndex1Y,I2417,TRUE,_xll.ohTrigger(RecalcTrigger,Trigger1Y)),NA())</f>
        <v>1.6264317947793927E-2</v>
      </c>
    </row>
    <row r="2418" spans="2:17" x14ac:dyDescent="0.2">
      <c r="B2418" s="46" t="s">
        <v>42</v>
      </c>
      <c r="D2418" s="49">
        <f>_xll.qlCalendarAdvance(Calendar,$D2417,B2418,"f",FALSE)</f>
        <v>56332</v>
      </c>
      <c r="E2418" s="49">
        <f>_xll.qlInterestRateIndexValueDate(IndexON,D2418)</f>
        <v>56332</v>
      </c>
      <c r="F2418" s="52">
        <f>IFERROR(_xll.qlIndexFixing(IndexON,D2418,TRUE,_xll.ohTrigger(RecalcTrigger,TriggerON)),NA())</f>
        <v>1.5386651023376885E-2</v>
      </c>
      <c r="H2418" s="49">
        <f>_xll.qlCalendarAdvance(Calendar,$H2417,B2418,"f",FALSE)</f>
        <v>56332</v>
      </c>
      <c r="I2418" s="49">
        <f>_xll.qlInterestRateIndexValueDate(Index1M,$H2418)</f>
        <v>56334</v>
      </c>
      <c r="J2418" s="52">
        <f>IFERROR(_xll.qlIndexFixing(Index1M,$H2418,TRUE,_xll.ohTrigger(RecalcTrigger,Trigger1M)),NA())</f>
        <v>1.5165144507869599E-2</v>
      </c>
      <c r="K2418" s="52">
        <f>IFERROR(_xll.qlIndexFixing(ONIndex1M,I2418,TRUE,_xll.ohTrigger(RecalcTrigger,Trigger1M)),NA())</f>
        <v>1.516719739290906E-2</v>
      </c>
      <c r="L2418" s="52">
        <f>IFERROR(_xll.qlIndexFixing(Index3M,H2418,TRUE,_xll.ohTrigger(RecalcTrigger,Trigger3M)),NA())</f>
        <v>1.5573324465853734E-2</v>
      </c>
      <c r="M2418" s="52">
        <f>IFERROR(_xll.qlIndexFixing(ONIndex3M,I2418,TRUE,_xll.ohTrigger(RecalcTrigger,Trigger3M)),NA())</f>
        <v>1.5585856262880782E-2</v>
      </c>
      <c r="N2418" s="52">
        <f>IFERROR(_xll.qlIndexFixing(Index6M,$H2418,TRUE,_xll.ohTrigger(RecalcTrigger,Trigger6M)),NA())</f>
        <v>1.5930345648138555E-2</v>
      </c>
      <c r="O2418" s="52">
        <f>IFERROR(_xll.qlIndexFixing(ONIndex6M,I2418,TRUE,_xll.ohTrigger(RecalcTrigger,Trigger6M)),NA())</f>
        <v>1.5862140201967634E-2</v>
      </c>
      <c r="P2418" s="52">
        <f>IFERROR(_xll.qlIndexFixing(Index1Y,$H2418,TRUE,_xll.ohTrigger(RecalcTrigger,Trigger1Y)),NA())</f>
        <v>1.62744484265781E-2</v>
      </c>
      <c r="Q2418" s="52">
        <f>IFERROR(_xll.qlIndexFixing(ONIndex1Y,I2418,TRUE,_xll.ohTrigger(RecalcTrigger,Trigger1Y)),NA())</f>
        <v>1.6258793367880386E-2</v>
      </c>
    </row>
    <row r="2419" spans="2:17" x14ac:dyDescent="0.2">
      <c r="B2419" s="46" t="s">
        <v>42</v>
      </c>
      <c r="D2419" s="49">
        <f>_xll.qlCalendarAdvance(Calendar,$D2418,B2419,"f",FALSE)</f>
        <v>56339</v>
      </c>
      <c r="E2419" s="49">
        <f>_xll.qlInterestRateIndexValueDate(IndexON,D2419)</f>
        <v>56339</v>
      </c>
      <c r="F2419" s="52">
        <f>IFERROR(_xll.qlIndexFixing(IndexON,D2419,TRUE,_xll.ohTrigger(RecalcTrigger,TriggerON)),NA())</f>
        <v>1.5378162903969539E-2</v>
      </c>
      <c r="H2419" s="49">
        <f>_xll.qlCalendarAdvance(Calendar,$H2418,B2419,"f",FALSE)</f>
        <v>56339</v>
      </c>
      <c r="I2419" s="49">
        <f>_xll.qlInterestRateIndexValueDate(Index1M,$H2419)</f>
        <v>56341</v>
      </c>
      <c r="J2419" s="52">
        <f>IFERROR(_xll.qlIndexFixing(Index1M,$H2419,TRUE,_xll.ohTrigger(RecalcTrigger,Trigger1M)),NA())</f>
        <v>1.5156309785773203E-2</v>
      </c>
      <c r="K2419" s="52">
        <f>IFERROR(_xll.qlIndexFixing(ONIndex1M,I2419,TRUE,_xll.ohTrigger(RecalcTrigger,Trigger1M)),NA())</f>
        <v>1.5160936502462974E-2</v>
      </c>
      <c r="L2419" s="52">
        <f>IFERROR(_xll.qlIndexFixing(Index3M,H2419,TRUE,_xll.ohTrigger(RecalcTrigger,Trigger3M)),NA())</f>
        <v>1.5565807916407716E-2</v>
      </c>
      <c r="M2419" s="52">
        <f>IFERROR(_xll.qlIndexFixing(ONIndex3M,I2419,TRUE,_xll.ohTrigger(RecalcTrigger,Trigger3M)),NA())</f>
        <v>1.5580492116393785E-2</v>
      </c>
      <c r="N2419" s="52">
        <f>IFERROR(_xll.qlIndexFixing(Index6M,$H2419,TRUE,_xll.ohTrigger(RecalcTrigger,Trigger6M)),NA())</f>
        <v>1.5929583088278926E-2</v>
      </c>
      <c r="O2419" s="52">
        <f>IFERROR(_xll.qlIndexFixing(ONIndex6M,I2419,TRUE,_xll.ohTrigger(RecalcTrigger,Trigger6M)),NA())</f>
        <v>1.586214633378269E-2</v>
      </c>
      <c r="P2419" s="52">
        <f>IFERROR(_xll.qlIndexFixing(Index1Y,$H2419,TRUE,_xll.ohTrigger(RecalcTrigger,Trigger1Y)),NA())</f>
        <v>1.6269552459683513E-2</v>
      </c>
      <c r="Q2419" s="52">
        <f>IFERROR(_xll.qlIndexFixing(ONIndex1Y,I2419,TRUE,_xll.ohTrigger(RecalcTrigger,Trigger1Y)),NA())</f>
        <v>1.6255710364108111E-2</v>
      </c>
    </row>
    <row r="2420" spans="2:17" x14ac:dyDescent="0.2">
      <c r="B2420" s="46" t="s">
        <v>42</v>
      </c>
      <c r="D2420" s="49">
        <f>_xll.qlCalendarAdvance(Calendar,$D2419,B2420,"f",FALSE)</f>
        <v>56346</v>
      </c>
      <c r="E2420" s="49">
        <f>_xll.qlInterestRateIndexValueDate(IndexON,D2420)</f>
        <v>56346</v>
      </c>
      <c r="F2420" s="52">
        <f>IFERROR(_xll.qlIndexFixing(IndexON,D2420,TRUE,_xll.ohTrigger(RecalcTrigger,TriggerON)),NA())</f>
        <v>1.5369633932200699E-2</v>
      </c>
      <c r="H2420" s="49">
        <f>_xll.qlCalendarAdvance(Calendar,$H2419,B2420,"f",FALSE)</f>
        <v>56346</v>
      </c>
      <c r="I2420" s="49">
        <f>_xll.qlInterestRateIndexValueDate(Index1M,$H2420)</f>
        <v>56348</v>
      </c>
      <c r="J2420" s="52">
        <f>IFERROR(_xll.qlIndexFixing(Index1M,$H2420,TRUE,_xll.ohTrigger(RecalcTrigger,Trigger1M)),NA())</f>
        <v>1.5147436348383336E-2</v>
      </c>
      <c r="K2420" s="52">
        <f>IFERROR(_xll.qlIndexFixing(ONIndex1M,I2420,TRUE,_xll.ohTrigger(RecalcTrigger,Trigger1M)),NA())</f>
        <v>1.5152138176715013E-2</v>
      </c>
      <c r="L2420" s="52">
        <f>IFERROR(_xll.qlIndexFixing(Index3M,H2420,TRUE,_xll.ohTrigger(RecalcTrigger,Trigger3M)),NA())</f>
        <v>1.555803612655692E-2</v>
      </c>
      <c r="M2420" s="52">
        <f>IFERROR(_xll.qlIndexFixing(ONIndex3M,I2420,TRUE,_xll.ohTrigger(RecalcTrigger,Trigger3M)),NA())</f>
        <v>1.5572952870765988E-2</v>
      </c>
      <c r="N2420" s="52">
        <f>IFERROR(_xll.qlIndexFixing(Index6M,$H2420,TRUE,_xll.ohTrigger(RecalcTrigger,Trigger6M)),NA())</f>
        <v>1.5930022929272283E-2</v>
      </c>
      <c r="O2420" s="52">
        <f>IFERROR(_xll.qlIndexFixing(ONIndex6M,I2420,TRUE,_xll.ohTrigger(RecalcTrigger,Trigger6M)),NA())</f>
        <v>1.5862182072954312E-2</v>
      </c>
      <c r="P2420" s="52">
        <f>IFERROR(_xll.qlIndexFixing(Index1Y,$H2420,TRUE,_xll.ohTrigger(RecalcTrigger,Trigger1Y)),NA())</f>
        <v>1.626463615534848E-2</v>
      </c>
      <c r="Q2420" s="52">
        <f>IFERROR(_xll.qlIndexFixing(ONIndex1Y,I2420,TRUE,_xll.ohTrigger(RecalcTrigger,Trigger1Y)),NA())</f>
        <v>1.62513775838935E-2</v>
      </c>
    </row>
    <row r="2421" spans="2:17" x14ac:dyDescent="0.2">
      <c r="B2421" s="46" t="s">
        <v>42</v>
      </c>
      <c r="D2421" s="49">
        <f>_xll.qlCalendarAdvance(Calendar,$D2420,B2421,"f",FALSE)</f>
        <v>56353</v>
      </c>
      <c r="E2421" s="49">
        <f>_xll.qlInterestRateIndexValueDate(IndexON,D2421)</f>
        <v>56353</v>
      </c>
      <c r="F2421" s="52">
        <f>IFERROR(_xll.qlIndexFixing(IndexON,D2421,TRUE,_xll.ohTrigger(RecalcTrigger,TriggerON)),NA())</f>
        <v>1.5361064052594742E-2</v>
      </c>
      <c r="H2421" s="49">
        <f>_xll.qlCalendarAdvance(Calendar,$H2420,B2421,"f",FALSE)</f>
        <v>56353</v>
      </c>
      <c r="I2421" s="49">
        <f>_xll.qlInterestRateIndexValueDate(Index1M,$H2421)</f>
        <v>56355</v>
      </c>
      <c r="J2421" s="52">
        <f>IFERROR(_xll.qlIndexFixing(Index1M,$H2421,TRUE,_xll.ohTrigger(RecalcTrigger,Trigger1M)),NA())</f>
        <v>1.5138524144458487E-2</v>
      </c>
      <c r="K2421" s="52">
        <f>IFERROR(_xll.qlIndexFixing(ONIndex1M,I2421,TRUE,_xll.ohTrigger(RecalcTrigger,Trigger1M)),NA())</f>
        <v>1.5143301212274807E-2</v>
      </c>
      <c r="L2421" s="52">
        <f>IFERROR(_xll.qlIndexFixing(Index3M,H2421,TRUE,_xll.ohTrigger(RecalcTrigger,Trigger3M)),NA())</f>
        <v>1.5550229551839271E-2</v>
      </c>
      <c r="M2421" s="52">
        <f>IFERROR(_xll.qlIndexFixing(ONIndex3M,I2421,TRUE,_xll.ohTrigger(RecalcTrigger,Trigger3M)),NA())</f>
        <v>1.5565379235047416E-2</v>
      </c>
      <c r="N2421" s="52">
        <f>IFERROR(_xll.qlIndexFixing(Index6M,$H2421,TRUE,_xll.ohTrigger(RecalcTrigger,Trigger6M)),NA())</f>
        <v>1.5930495536780821E-2</v>
      </c>
      <c r="O2421" s="52">
        <f>IFERROR(_xll.qlIndexFixing(ONIndex6M,I2421,TRUE,_xll.ohTrigger(RecalcTrigger,Trigger6M)),NA())</f>
        <v>1.5862249548499463E-2</v>
      </c>
      <c r="P2421" s="52">
        <f>IFERROR(_xll.qlIndexFixing(Index1Y,$H2421,TRUE,_xll.ohTrigger(RecalcTrigger,Trigger1Y)),NA())</f>
        <v>1.6259694857114437E-2</v>
      </c>
      <c r="Q2421" s="52">
        <f>IFERROR(_xll.qlIndexFixing(ONIndex1Y,I2421,TRUE,_xll.ohTrigger(RecalcTrigger,Trigger1Y)),NA())</f>
        <v>1.6247025441726848E-2</v>
      </c>
    </row>
    <row r="2422" spans="2:17" x14ac:dyDescent="0.2">
      <c r="B2422" s="46" t="s">
        <v>42</v>
      </c>
      <c r="D2422" s="49">
        <f>_xll.qlCalendarAdvance(Calendar,$D2421,B2422,"f",FALSE)</f>
        <v>56360</v>
      </c>
      <c r="E2422" s="49">
        <f>_xll.qlInterestRateIndexValueDate(IndexON,D2422)</f>
        <v>56360</v>
      </c>
      <c r="F2422" s="52">
        <f>IFERROR(_xll.qlIndexFixing(IndexON,D2422,TRUE,_xll.ohTrigger(RecalcTrigger,TriggerON)),NA())</f>
        <v>1.5352453209676042E-2</v>
      </c>
      <c r="H2422" s="49">
        <f>_xll.qlCalendarAdvance(Calendar,$H2421,B2422,"f",FALSE)</f>
        <v>56360</v>
      </c>
      <c r="I2422" s="49">
        <f>_xll.qlInterestRateIndexValueDate(Index1M,$H2422)</f>
        <v>56362</v>
      </c>
      <c r="J2422" s="52">
        <f>IFERROR(_xll.qlIndexFixing(Index1M,$H2422,TRUE,_xll.ohTrigger(RecalcTrigger,Trigger1M)),NA())</f>
        <v>1.5129573122762141E-2</v>
      </c>
      <c r="K2422" s="52">
        <f>IFERROR(_xll.qlIndexFixing(ONIndex1M,I2422,TRUE,_xll.ohTrigger(RecalcTrigger,Trigger1M)),NA())</f>
        <v>1.5134425558063214E-2</v>
      </c>
      <c r="L2422" s="52">
        <f>IFERROR(_xll.qlIndexFixing(Index3M,H2422,TRUE,_xll.ohTrigger(RecalcTrigger,Trigger3M)),NA())</f>
        <v>1.5542388145289257E-2</v>
      </c>
      <c r="M2422" s="52">
        <f>IFERROR(_xll.qlIndexFixing(ONIndex3M,I2422,TRUE,_xll.ohTrigger(RecalcTrigger,Trigger3M)),NA())</f>
        <v>1.5557771162555412E-2</v>
      </c>
      <c r="N2422" s="52">
        <f>IFERROR(_xll.qlIndexFixing(Index6M,$H2422,TRUE,_xll.ohTrigger(RecalcTrigger,Trigger6M)),NA())</f>
        <v>1.5931000973144621E-2</v>
      </c>
      <c r="O2422" s="52">
        <f>IFERROR(_xll.qlIndexFixing(ONIndex6M,I2422,TRUE,_xll.ohTrigger(RecalcTrigger,Trigger6M)),NA())</f>
        <v>1.5862348822208716E-2</v>
      </c>
      <c r="P2422" s="52">
        <f>IFERROR(_xll.qlIndexFixing(Index1Y,$H2422,TRUE,_xll.ohTrigger(RecalcTrigger,Trigger1Y)),NA())</f>
        <v>1.6254742424078615E-2</v>
      </c>
      <c r="Q2422" s="52">
        <f>IFERROR(_xll.qlIndexFixing(ONIndex1Y,I2422,TRUE,_xll.ohTrigger(RecalcTrigger,Trigger1Y)),NA())</f>
        <v>1.624265391011015E-2</v>
      </c>
    </row>
    <row r="2423" spans="2:17" x14ac:dyDescent="0.2">
      <c r="B2423" s="46" t="s">
        <v>42</v>
      </c>
      <c r="D2423" s="49">
        <f>_xll.qlCalendarAdvance(Calendar,$D2422,B2423,"f",FALSE)</f>
        <v>56367</v>
      </c>
      <c r="E2423" s="49">
        <f>_xll.qlInterestRateIndexValueDate(IndexON,D2423)</f>
        <v>56367</v>
      </c>
      <c r="F2423" s="52">
        <f>IFERROR(_xll.qlIndexFixing(IndexON,D2423,TRUE,_xll.ohTrigger(RecalcTrigger,TriggerON)),NA())</f>
        <v>1.5343801348288721E-2</v>
      </c>
      <c r="H2423" s="49">
        <f>_xll.qlCalendarAdvance(Calendar,$H2422,B2423,"f",FALSE)</f>
        <v>56367</v>
      </c>
      <c r="I2423" s="49">
        <f>_xll.qlInterestRateIndexValueDate(Index1M,$H2423)</f>
        <v>56369</v>
      </c>
      <c r="J2423" s="52">
        <f>IFERROR(_xll.qlIndexFixing(Index1M,$H2423,TRUE,_xll.ohTrigger(RecalcTrigger,Trigger1M)),NA())</f>
        <v>1.5121566557043357E-2</v>
      </c>
      <c r="K2423" s="52">
        <f>IFERROR(_xll.qlIndexFixing(ONIndex1M,I2423,TRUE,_xll.ohTrigger(RecalcTrigger,Trigger1M)),NA())</f>
        <v>1.5124234511976198E-2</v>
      </c>
      <c r="L2423" s="52">
        <f>IFERROR(_xll.qlIndexFixing(Index3M,H2423,TRUE,_xll.ohTrigger(RecalcTrigger,Trigger3M)),NA())</f>
        <v>1.5534277204974285E-2</v>
      </c>
      <c r="M2423" s="52">
        <f>IFERROR(_xll.qlIndexFixing(ONIndex3M,I2423,TRUE,_xll.ohTrigger(RecalcTrigger,Trigger3M)),NA())</f>
        <v>1.5549033994446404E-2</v>
      </c>
      <c r="N2423" s="52">
        <f>IFERROR(_xll.qlIndexFixing(Index6M,$H2423,TRUE,_xll.ohTrigger(RecalcTrigger,Trigger6M)),NA())</f>
        <v>1.5931539300703762E-2</v>
      </c>
      <c r="O2423" s="52">
        <f>IFERROR(_xll.qlIndexFixing(ONIndex6M,I2423,TRUE,_xll.ohTrigger(RecalcTrigger,Trigger6M)),NA())</f>
        <v>1.5862501293684161E-2</v>
      </c>
      <c r="P2423" s="52">
        <f>IFERROR(_xll.qlIndexFixing(Index1Y,$H2423,TRUE,_xll.ohTrigger(RecalcTrigger,Trigger1Y)),NA())</f>
        <v>1.6249764942008266E-2</v>
      </c>
      <c r="Q2423" s="52">
        <f>IFERROR(_xll.qlIndexFixing(ONIndex1Y,I2423,TRUE,_xll.ohTrigger(RecalcTrigger,Trigger1Y)),NA())</f>
        <v>1.623763409650536E-2</v>
      </c>
    </row>
    <row r="2424" spans="2:17" x14ac:dyDescent="0.2">
      <c r="B2424" s="46" t="s">
        <v>42</v>
      </c>
      <c r="D2424" s="49">
        <f>_xll.qlCalendarAdvance(Calendar,$D2423,B2424,"f",FALSE)</f>
        <v>56374</v>
      </c>
      <c r="E2424" s="49">
        <f>_xll.qlInterestRateIndexValueDate(IndexON,D2424)</f>
        <v>56374</v>
      </c>
      <c r="F2424" s="52">
        <f>IFERROR(_xll.qlIndexFixing(IndexON,D2424,TRUE,_xll.ohTrigger(RecalcTrigger,TriggerON)),NA())</f>
        <v>1.533510841263741E-2</v>
      </c>
      <c r="H2424" s="49">
        <f>_xll.qlCalendarAdvance(Calendar,$H2423,B2424,"f",FALSE)</f>
        <v>56374</v>
      </c>
      <c r="I2424" s="49">
        <f>_xll.qlInterestRateIndexValueDate(Index1M,$H2424)</f>
        <v>56376</v>
      </c>
      <c r="J2424" s="52">
        <f>IFERROR(_xll.qlIndexFixing(Index1M,$H2424,TRUE,_xll.ohTrigger(RecalcTrigger,Trigger1M)),NA())</f>
        <v>1.5111554421153861E-2</v>
      </c>
      <c r="K2424" s="52">
        <f>IFERROR(_xll.qlIndexFixing(ONIndex1M,I2424,TRUE,_xll.ohTrigger(RecalcTrigger,Trigger1M)),NA())</f>
        <v>1.5116557974810263E-2</v>
      </c>
      <c r="L2424" s="52">
        <f>IFERROR(_xll.qlIndexFixing(Index3M,H2424,TRUE,_xll.ohTrigger(RecalcTrigger,Trigger3M)),NA())</f>
        <v>1.552636314931565E-2</v>
      </c>
      <c r="M2424" s="52">
        <f>IFERROR(_xll.qlIndexFixing(ONIndex3M,I2424,TRUE,_xll.ohTrigger(RecalcTrigger,Trigger3M)),NA())</f>
        <v>1.5542451518681943E-2</v>
      </c>
      <c r="N2424" s="52">
        <f>IFERROR(_xll.qlIndexFixing(Index6M,$H2424,TRUE,_xll.ohTrigger(RecalcTrigger,Trigger6M)),NA())</f>
        <v>1.5933323241272761E-2</v>
      </c>
      <c r="O2424" s="52">
        <f>IFERROR(_xll.qlIndexFixing(ONIndex6M,I2424,TRUE,_xll.ohTrigger(RecalcTrigger,Trigger6M)),NA())</f>
        <v>1.5862643011361754E-2</v>
      </c>
      <c r="P2424" s="52">
        <f>IFERROR(_xll.qlIndexFixing(Index1Y,$H2424,TRUE,_xll.ohTrigger(RecalcTrigger,Trigger1Y)),NA())</f>
        <v>1.6244767012227546E-2</v>
      </c>
      <c r="Q2424" s="52">
        <f>IFERROR(_xll.qlIndexFixing(ONIndex1Y,I2424,TRUE,_xll.ohTrigger(RecalcTrigger,Trigger1Y)),NA())</f>
        <v>1.6233852568454665E-2</v>
      </c>
    </row>
    <row r="2425" spans="2:17" x14ac:dyDescent="0.2">
      <c r="B2425" s="46" t="s">
        <v>42</v>
      </c>
      <c r="D2425" s="49">
        <f>_xll.qlCalendarAdvance(Calendar,$D2424,B2425,"f",FALSE)</f>
        <v>56381</v>
      </c>
      <c r="E2425" s="49">
        <f>_xll.qlInterestRateIndexValueDate(IndexON,D2425)</f>
        <v>56381</v>
      </c>
      <c r="F2425" s="52">
        <f>IFERROR(_xll.qlIndexFixing(IndexON,D2425,TRUE,_xll.ohTrigger(RecalcTrigger,TriggerON)),NA())</f>
        <v>1.5326374347486293E-2</v>
      </c>
      <c r="H2425" s="49">
        <f>_xll.qlCalendarAdvance(Calendar,$H2424,B2425,"f",FALSE)</f>
        <v>56381</v>
      </c>
      <c r="I2425" s="49">
        <f>_xll.qlInterestRateIndexValueDate(Index1M,$H2425)</f>
        <v>56383</v>
      </c>
      <c r="J2425" s="52">
        <f>IFERROR(_xll.qlIndexFixing(Index1M,$H2425,TRUE,_xll.ohTrigger(RecalcTrigger,Trigger1M)),NA())</f>
        <v>1.5102486638766399E-2</v>
      </c>
      <c r="K2425" s="52">
        <f>IFERROR(_xll.qlIndexFixing(ONIndex1M,I2425,TRUE,_xll.ohTrigger(RecalcTrigger,Trigger1M)),NA())</f>
        <v>1.5107565943450751E-2</v>
      </c>
      <c r="L2425" s="52">
        <f>IFERROR(_xll.qlIndexFixing(Index3M,H2425,TRUE,_xll.ohTrigger(RecalcTrigger,Trigger3M)),NA())</f>
        <v>1.5518414116247351E-2</v>
      </c>
      <c r="M2425" s="52">
        <f>IFERROR(_xll.qlIndexFixing(ONIndex3M,I2425,TRUE,_xll.ohTrigger(RecalcTrigger,Trigger3M)),NA())</f>
        <v>1.5534739853375612E-2</v>
      </c>
      <c r="N2425" s="52">
        <f>IFERROR(_xll.qlIndexFixing(Index6M,$H2425,TRUE,_xll.ohTrigger(RecalcTrigger,Trigger6M)),NA())</f>
        <v>1.5933934760725472E-2</v>
      </c>
      <c r="O2425" s="52">
        <f>IFERROR(_xll.qlIndexFixing(ONIndex6M,I2425,TRUE,_xll.ohTrigger(RecalcTrigger,Trigger6M)),NA())</f>
        <v>1.5862838050466621E-2</v>
      </c>
      <c r="P2425" s="52">
        <f>IFERROR(_xll.qlIndexFixing(Index1Y,$H2425,TRUE,_xll.ohTrigger(RecalcTrigger,Trigger1Y)),NA())</f>
        <v>1.6239748607172744E-2</v>
      </c>
      <c r="Q2425" s="52">
        <f>IFERROR(_xll.qlIndexFixing(ONIndex1Y,I2425,TRUE,_xll.ohTrigger(RecalcTrigger,Trigger1Y)),NA())</f>
        <v>1.6229422703819552E-2</v>
      </c>
    </row>
    <row r="2426" spans="2:17" x14ac:dyDescent="0.2">
      <c r="B2426" s="46" t="s">
        <v>42</v>
      </c>
      <c r="D2426" s="49">
        <f>_xll.qlCalendarAdvance(Calendar,$D2425,B2426,"f",FALSE)</f>
        <v>56388</v>
      </c>
      <c r="E2426" s="49">
        <f>_xll.qlInterestRateIndexValueDate(IndexON,D2426)</f>
        <v>56388</v>
      </c>
      <c r="F2426" s="52">
        <f>IFERROR(_xll.qlIndexFixing(IndexON,D2426,TRUE,_xll.ohTrigger(RecalcTrigger,TriggerON)),NA())</f>
        <v>1.5317599097359746E-2</v>
      </c>
      <c r="H2426" s="49">
        <f>_xll.qlCalendarAdvance(Calendar,$H2425,B2426,"f",FALSE)</f>
        <v>56388</v>
      </c>
      <c r="I2426" s="49">
        <f>_xll.qlInterestRateIndexValueDate(Index1M,$H2426)</f>
        <v>56390</v>
      </c>
      <c r="J2426" s="52">
        <f>IFERROR(_xll.qlIndexFixing(Index1M,$H2426,TRUE,_xll.ohTrigger(RecalcTrigger,Trigger1M)),NA())</f>
        <v>1.5093379833681364E-2</v>
      </c>
      <c r="K2426" s="52">
        <f>IFERROR(_xll.qlIndexFixing(ONIndex1M,I2426,TRUE,_xll.ohTrigger(RecalcTrigger,Trigger1M)),NA())</f>
        <v>1.5098535017203929E-2</v>
      </c>
      <c r="L2426" s="52">
        <f>IFERROR(_xll.qlIndexFixing(Index3M,H2426,TRUE,_xll.ohTrigger(RecalcTrigger,Trigger3M)),NA())</f>
        <v>1.5510430058806953E-2</v>
      </c>
      <c r="M2426" s="52">
        <f>IFERROR(_xll.qlIndexFixing(ONIndex3M,I2426,TRUE,_xll.ohTrigger(RecalcTrigger,Trigger3M)),NA())</f>
        <v>1.552699356328624E-2</v>
      </c>
      <c r="N2426" s="52">
        <f>IFERROR(_xll.qlIndexFixing(Index6M,$H2426,TRUE,_xll.ohTrigger(RecalcTrigger,Trigger6M)),NA())</f>
        <v>1.5934579376145869E-2</v>
      </c>
      <c r="O2426" s="52">
        <f>IFERROR(_xll.qlIndexFixing(ONIndex6M,I2426,TRUE,_xll.ohTrigger(RecalcTrigger,Trigger6M)),NA())</f>
        <v>1.586306513489788E-2</v>
      </c>
      <c r="P2426" s="52">
        <f>IFERROR(_xll.qlIndexFixing(Index1Y,$H2426,TRUE,_xll.ohTrigger(RecalcTrigger,Trigger1Y)),NA())</f>
        <v>1.6234709699283225E-2</v>
      </c>
      <c r="Q2426" s="52">
        <f>IFERROR(_xll.qlIndexFixing(ONIndex1Y,I2426,TRUE,_xll.ohTrigger(RecalcTrigger,Trigger1Y)),NA())</f>
        <v>1.6224973340062121E-2</v>
      </c>
    </row>
    <row r="2427" spans="2:17" x14ac:dyDescent="0.2">
      <c r="B2427" s="46" t="s">
        <v>42</v>
      </c>
      <c r="D2427" s="49">
        <f>_xll.qlCalendarAdvance(Calendar,$D2426,B2427,"f",FALSE)</f>
        <v>56395</v>
      </c>
      <c r="E2427" s="49">
        <f>_xll.qlInterestRateIndexValueDate(IndexON,D2427)</f>
        <v>56395</v>
      </c>
      <c r="F2427" s="52">
        <f>IFERROR(_xll.qlIndexFixing(IndexON,D2427,TRUE,_xll.ohTrigger(RecalcTrigger,TriggerON)),NA())</f>
        <v>1.5308782607021953E-2</v>
      </c>
      <c r="H2427" s="49">
        <f>_xll.qlCalendarAdvance(Calendar,$H2426,B2427,"f",FALSE)</f>
        <v>56395</v>
      </c>
      <c r="I2427" s="49">
        <f>_xll.qlInterestRateIndexValueDate(Index1M,$H2427)</f>
        <v>56397</v>
      </c>
      <c r="J2427" s="52">
        <f>IFERROR(_xll.qlIndexFixing(Index1M,$H2427,TRUE,_xll.ohTrigger(RecalcTrigger,Trigger1M)),NA())</f>
        <v>1.5084233954667237E-2</v>
      </c>
      <c r="K2427" s="52">
        <f>IFERROR(_xll.qlIndexFixing(ONIndex1M,I2427,TRUE,_xll.ohTrigger(RecalcTrigger,Trigger1M)),NA())</f>
        <v>1.508946514467091E-2</v>
      </c>
      <c r="L2427" s="52">
        <f>IFERROR(_xll.qlIndexFixing(Index3M,H2427,TRUE,_xll.ohTrigger(RecalcTrigger,Trigger3M)),NA())</f>
        <v>1.5502410930037238E-2</v>
      </c>
      <c r="M2427" s="52">
        <f>IFERROR(_xll.qlIndexFixing(ONIndex3M,I2427,TRUE,_xll.ohTrigger(RecalcTrigger,Trigger3M)),NA())</f>
        <v>1.5519212601251553E-2</v>
      </c>
      <c r="N2427" s="52">
        <f>IFERROR(_xll.qlIndexFixing(Index6M,$H2427,TRUE,_xll.ohTrigger(RecalcTrigger,Trigger6M)),NA())</f>
        <v>1.5935257149891382E-2</v>
      </c>
      <c r="O2427" s="52">
        <f>IFERROR(_xll.qlIndexFixing(ONIndex6M,I2427,TRUE,_xll.ohTrigger(RecalcTrigger,Trigger6M)),NA())</f>
        <v>1.586332432652604E-2</v>
      </c>
      <c r="P2427" s="52">
        <f>IFERROR(_xll.qlIndexFixing(Index1Y,$H2427,TRUE,_xll.ohTrigger(RecalcTrigger,Trigger1Y)),NA())</f>
        <v>1.6229650260999227E-2</v>
      </c>
      <c r="Q2427" s="52">
        <f>IFERROR(_xll.qlIndexFixing(ONIndex1Y,I2427,TRUE,_xll.ohTrigger(RecalcTrigger,Trigger1Y)),NA())</f>
        <v>1.6220504449604434E-2</v>
      </c>
    </row>
    <row r="2428" spans="2:17" x14ac:dyDescent="0.2">
      <c r="B2428" s="46" t="s">
        <v>42</v>
      </c>
      <c r="D2428" s="49">
        <f>_xll.qlCalendarAdvance(Calendar,$D2427,B2428,"f",FALSE)</f>
        <v>56402</v>
      </c>
      <c r="E2428" s="49">
        <f>_xll.qlInterestRateIndexValueDate(IndexON,D2428)</f>
        <v>56402</v>
      </c>
      <c r="F2428" s="52">
        <f>IFERROR(_xll.qlIndexFixing(IndexON,D2428,TRUE,_xll.ohTrigger(RecalcTrigger,TriggerON)),NA())</f>
        <v>1.5299924820677546E-2</v>
      </c>
      <c r="H2428" s="49">
        <f>_xll.qlCalendarAdvance(Calendar,$H2427,B2428,"f",FALSE)</f>
        <v>56402</v>
      </c>
      <c r="I2428" s="49">
        <f>_xll.qlInterestRateIndexValueDate(Index1M,$H2428)</f>
        <v>56404</v>
      </c>
      <c r="J2428" s="52">
        <f>IFERROR(_xll.qlIndexFixing(Index1M,$H2428,TRUE,_xll.ohTrigger(RecalcTrigger,Trigger1M)),NA())</f>
        <v>1.5075048950497494E-2</v>
      </c>
      <c r="K2428" s="52">
        <f>IFERROR(_xll.qlIndexFixing(ONIndex1M,I2428,TRUE,_xll.ohTrigger(RecalcTrigger,Trigger1M)),NA())</f>
        <v>1.5080356274692619E-2</v>
      </c>
      <c r="L2428" s="52">
        <f>IFERROR(_xll.qlIndexFixing(Index3M,H2428,TRUE,_xll.ohTrigger(RecalcTrigger,Trigger3M)),NA())</f>
        <v>1.5494356682977505E-2</v>
      </c>
      <c r="M2428" s="52">
        <f>IFERROR(_xll.qlIndexFixing(ONIndex3M,I2428,TRUE,_xll.ohTrigger(RecalcTrigger,Trigger3M)),NA())</f>
        <v>1.5511396920429021E-2</v>
      </c>
      <c r="N2428" s="52">
        <f>IFERROR(_xll.qlIndexFixing(Index6M,$H2428,TRUE,_xll.ohTrigger(RecalcTrigger,Trigger6M)),NA())</f>
        <v>1.5934726488482594E-2</v>
      </c>
      <c r="O2428" s="52">
        <f>IFERROR(_xll.qlIndexFixing(ONIndex6M,I2428,TRUE,_xll.ohTrigger(RecalcTrigger,Trigger6M)),NA())</f>
        <v>1.5863615687381483E-2</v>
      </c>
      <c r="P2428" s="52">
        <f>IFERROR(_xll.qlIndexFixing(Index1Y,$H2428,TRUE,_xll.ohTrigger(RecalcTrigger,Trigger1Y)),NA())</f>
        <v>1.6224570264763174E-2</v>
      </c>
      <c r="Q2428" s="52">
        <f>IFERROR(_xll.qlIndexFixing(ONIndex1Y,I2428,TRUE,_xll.ohTrigger(RecalcTrigger,Trigger1Y)),NA())</f>
        <v>1.6216016005188294E-2</v>
      </c>
    </row>
    <row r="2429" spans="2:17" x14ac:dyDescent="0.2">
      <c r="B2429" s="46" t="s">
        <v>42</v>
      </c>
      <c r="D2429" s="49">
        <f>_xll.qlCalendarAdvance(Calendar,$D2428,B2429,"f",FALSE)</f>
        <v>56409</v>
      </c>
      <c r="E2429" s="49">
        <f>_xll.qlInterestRateIndexValueDate(IndexON,D2429)</f>
        <v>56409</v>
      </c>
      <c r="F2429" s="52">
        <f>IFERROR(_xll.qlIndexFixing(IndexON,D2429,TRUE,_xll.ohTrigger(RecalcTrigger,TriggerON)),NA())</f>
        <v>1.5291025683250581E-2</v>
      </c>
      <c r="H2429" s="49">
        <f>_xll.qlCalendarAdvance(Calendar,$H2428,B2429,"f",FALSE)</f>
        <v>56409</v>
      </c>
      <c r="I2429" s="49">
        <f>_xll.qlInterestRateIndexValueDate(Index1M,$H2429)</f>
        <v>56411</v>
      </c>
      <c r="J2429" s="52">
        <f>IFERROR(_xll.qlIndexFixing(Index1M,$H2429,TRUE,_xll.ohTrigger(RecalcTrigger,Trigger1M)),NA())</f>
        <v>1.5065824769938119E-2</v>
      </c>
      <c r="K2429" s="52">
        <f>IFERROR(_xll.qlIndexFixing(ONIndex1M,I2429,TRUE,_xll.ohTrigger(RecalcTrigger,Trigger1M)),NA())</f>
        <v>1.5071208356189914E-2</v>
      </c>
      <c r="L2429" s="52">
        <f>IFERROR(_xll.qlIndexFixing(Index3M,H2429,TRUE,_xll.ohTrigger(RecalcTrigger,Trigger3M)),NA())</f>
        <v>1.5486267270671407E-2</v>
      </c>
      <c r="M2429" s="52">
        <f>IFERROR(_xll.qlIndexFixing(ONIndex3M,I2429,TRUE,_xll.ohTrigger(RecalcTrigger,Trigger3M)),NA())</f>
        <v>1.5503546473896179E-2</v>
      </c>
      <c r="N2429" s="52">
        <f>IFERROR(_xll.qlIndexFixing(Index6M,$H2429,TRUE,_xll.ohTrigger(RecalcTrigger,Trigger6M)),NA())</f>
        <v>1.5935463472468565E-2</v>
      </c>
      <c r="O2429" s="52">
        <f>IFERROR(_xll.qlIndexFixing(ONIndex6M,I2429,TRUE,_xll.ohTrigger(RecalcTrigger,Trigger6M)),NA())</f>
        <v>1.5863939279094907E-2</v>
      </c>
      <c r="P2429" s="52">
        <f>IFERROR(_xll.qlIndexFixing(Index1Y,$H2429,TRUE,_xll.ohTrigger(RecalcTrigger,Trigger1Y)),NA())</f>
        <v>1.6219469683019468E-2</v>
      </c>
      <c r="Q2429" s="52">
        <f>IFERROR(_xll.qlIndexFixing(ONIndex1Y,I2429,TRUE,_xll.ohTrigger(RecalcTrigger,Trigger1Y)),NA())</f>
        <v>1.6211507979315698E-2</v>
      </c>
    </row>
    <row r="2430" spans="2:17" x14ac:dyDescent="0.2">
      <c r="B2430" s="46" t="s">
        <v>42</v>
      </c>
      <c r="D2430" s="49">
        <f>_xll.qlCalendarAdvance(Calendar,$D2429,B2430,"f",FALSE)</f>
        <v>56416</v>
      </c>
      <c r="E2430" s="49">
        <f>_xll.qlInterestRateIndexValueDate(IndexON,D2430)</f>
        <v>56416</v>
      </c>
      <c r="F2430" s="52">
        <f>IFERROR(_xll.qlIndexFixing(IndexON,D2430,TRUE,_xll.ohTrigger(RecalcTrigger,TriggerON)),NA())</f>
        <v>1.5282085139105561E-2</v>
      </c>
      <c r="H2430" s="49">
        <f>_xll.qlCalendarAdvance(Calendar,$H2429,B2430,"f",FALSE)</f>
        <v>56416</v>
      </c>
      <c r="I2430" s="49">
        <f>_xll.qlInterestRateIndexValueDate(Index1M,$H2430)</f>
        <v>56418</v>
      </c>
      <c r="J2430" s="52">
        <f>IFERROR(_xll.qlIndexFixing(Index1M,$H2430,TRUE,_xll.ohTrigger(RecalcTrigger,Trigger1M)),NA())</f>
        <v>1.505656136176009E-2</v>
      </c>
      <c r="K2430" s="52">
        <f>IFERROR(_xll.qlIndexFixing(ONIndex1M,I2430,TRUE,_xll.ohTrigger(RecalcTrigger,Trigger1M)),NA())</f>
        <v>1.5062021337683973E-2</v>
      </c>
      <c r="L2430" s="52">
        <f>IFERROR(_xll.qlIndexFixing(Index3M,H2430,TRUE,_xll.ohTrigger(RecalcTrigger,Trigger3M)),NA())</f>
        <v>1.5478142646165196E-2</v>
      </c>
      <c r="M2430" s="52">
        <f>IFERROR(_xll.qlIndexFixing(ONIndex3M,I2430,TRUE,_xll.ohTrigger(RecalcTrigger,Trigger3M)),NA())</f>
        <v>1.5495661214410816E-2</v>
      </c>
      <c r="N2430" s="52">
        <f>IFERROR(_xll.qlIndexFixing(Index6M,$H2430,TRUE,_xll.ohTrigger(RecalcTrigger,Trigger6M)),NA())</f>
        <v>1.5936233784085027E-2</v>
      </c>
      <c r="O2430" s="52">
        <f>IFERROR(_xll.qlIndexFixing(ONIndex6M,I2430,TRUE,_xll.ohTrigger(RecalcTrigger,Trigger6M)),NA())</f>
        <v>1.5864295163456887E-2</v>
      </c>
      <c r="P2430" s="52">
        <f>IFERROR(_xll.qlIndexFixing(Index1Y,$H2430,TRUE,_xll.ohTrigger(RecalcTrigger,Trigger1Y)),NA())</f>
        <v>1.621434848821382E-2</v>
      </c>
      <c r="Q2430" s="52">
        <f>IFERROR(_xll.qlIndexFixing(ONIndex1Y,I2430,TRUE,_xll.ohTrigger(RecalcTrigger,Trigger1Y)),NA())</f>
        <v>1.6206980344648514E-2</v>
      </c>
    </row>
    <row r="2431" spans="2:17" x14ac:dyDescent="0.2">
      <c r="B2431" s="46" t="s">
        <v>42</v>
      </c>
      <c r="D2431" s="49">
        <f>_xll.qlCalendarAdvance(Calendar,$D2430,B2431,"f",FALSE)</f>
        <v>56423</v>
      </c>
      <c r="E2431" s="49">
        <f>_xll.qlInterestRateIndexValueDate(IndexON,D2431)</f>
        <v>56423</v>
      </c>
      <c r="F2431" s="52">
        <f>IFERROR(_xll.qlIndexFixing(IndexON,D2431,TRUE,_xll.ohTrigger(RecalcTrigger,TriggerON)),NA())</f>
        <v>1.5273103132926735E-2</v>
      </c>
      <c r="H2431" s="49">
        <f>_xll.qlCalendarAdvance(Calendar,$H2430,B2431,"f",FALSE)</f>
        <v>56423</v>
      </c>
      <c r="I2431" s="49">
        <f>_xll.qlInterestRateIndexValueDate(Index1M,$H2431)</f>
        <v>56425</v>
      </c>
      <c r="J2431" s="52">
        <f>IFERROR(_xll.qlIndexFixing(Index1M,$H2431,TRUE,_xll.ohTrigger(RecalcTrigger,Trigger1M)),NA())</f>
        <v>1.5047258674736885E-2</v>
      </c>
      <c r="K2431" s="52">
        <f>IFERROR(_xll.qlIndexFixing(ONIndex1M,I2431,TRUE,_xll.ohTrigger(RecalcTrigger,Trigger1M)),NA())</f>
        <v>1.505279516801572E-2</v>
      </c>
      <c r="L2431" s="52">
        <f>IFERROR(_xll.qlIndexFixing(Index3M,H2431,TRUE,_xll.ohTrigger(RecalcTrigger,Trigger3M)),NA())</f>
        <v>1.5469982762498178E-2</v>
      </c>
      <c r="M2431" s="52">
        <f>IFERROR(_xll.qlIndexFixing(ONIndex3M,I2431,TRUE,_xll.ohTrigger(RecalcTrigger,Trigger3M)),NA())</f>
        <v>1.5487741094970531E-2</v>
      </c>
      <c r="N2431" s="52">
        <f>IFERROR(_xll.qlIndexFixing(Index6M,$H2431,TRUE,_xll.ohTrigger(RecalcTrigger,Trigger6M)),NA())</f>
        <v>1.5938301075328683E-2</v>
      </c>
      <c r="O2431" s="52">
        <f>IFERROR(_xll.qlIndexFixing(ONIndex6M,I2431,TRUE,_xll.ohTrigger(RecalcTrigger,Trigger6M)),NA())</f>
        <v>1.5864683402098123E-2</v>
      </c>
      <c r="P2431" s="52">
        <f>IFERROR(_xll.qlIndexFixing(Index1Y,$H2431,TRUE,_xll.ohTrigger(RecalcTrigger,Trigger1Y)),NA())</f>
        <v>1.6209206652794569E-2</v>
      </c>
      <c r="Q2431" s="52">
        <f>IFERROR(_xll.qlIndexFixing(ONIndex1Y,I2431,TRUE,_xll.ohTrigger(RecalcTrigger,Trigger1Y)),NA())</f>
        <v>1.6202433073688738E-2</v>
      </c>
    </row>
    <row r="2432" spans="2:17" x14ac:dyDescent="0.2">
      <c r="B2432" s="46" t="s">
        <v>42</v>
      </c>
      <c r="D2432" s="49">
        <f>_xll.qlCalendarAdvance(Calendar,$D2431,B2432,"f",FALSE)</f>
        <v>56430</v>
      </c>
      <c r="E2432" s="49">
        <f>_xll.qlInterestRateIndexValueDate(IndexON,D2432)</f>
        <v>56430</v>
      </c>
      <c r="F2432" s="52">
        <f>IFERROR(_xll.qlIndexFixing(IndexON,D2432,TRUE,_xll.ohTrigger(RecalcTrigger,TriggerON)),NA())</f>
        <v>1.5264079609318415E-2</v>
      </c>
      <c r="H2432" s="49">
        <f>_xll.qlCalendarAdvance(Calendar,$H2431,B2432,"f",FALSE)</f>
        <v>56430</v>
      </c>
      <c r="I2432" s="49">
        <f>_xll.qlInterestRateIndexValueDate(Index1M,$H2432)</f>
        <v>56432</v>
      </c>
      <c r="J2432" s="52">
        <f>IFERROR(_xll.qlIndexFixing(Index1M,$H2432,TRUE,_xll.ohTrigger(RecalcTrigger,Trigger1M)),NA())</f>
        <v>1.5037916657634487E-2</v>
      </c>
      <c r="K2432" s="52">
        <f>IFERROR(_xll.qlIndexFixing(ONIndex1M,I2432,TRUE,_xll.ohTrigger(RecalcTrigger,Trigger1M)),NA())</f>
        <v>1.5043529795946142E-2</v>
      </c>
      <c r="L2432" s="52">
        <f>IFERROR(_xll.qlIndexFixing(Index3M,H2432,TRUE,_xll.ohTrigger(RecalcTrigger,Trigger3M)),NA())</f>
        <v>1.5461787572725294E-2</v>
      </c>
      <c r="M2432" s="52">
        <f>IFERROR(_xll.qlIndexFixing(ONIndex3M,I2432,TRUE,_xll.ohTrigger(RecalcTrigger,Trigger3M)),NA())</f>
        <v>1.5479786068892665E-2</v>
      </c>
      <c r="N2432" s="52">
        <f>IFERROR(_xll.qlIndexFixing(Index6M,$H2432,TRUE,_xll.ohTrigger(RecalcTrigger,Trigger6M)),NA())</f>
        <v>1.5939145576116691E-2</v>
      </c>
      <c r="O2432" s="52">
        <f>IFERROR(_xll.qlIndexFixing(ONIndex6M,I2432,TRUE,_xll.ohTrigger(RecalcTrigger,Trigger6M)),NA())</f>
        <v>1.586510405736874E-2</v>
      </c>
      <c r="P2432" s="52">
        <f>IFERROR(_xll.qlIndexFixing(Index1Y,$H2432,TRUE,_xll.ohTrigger(RecalcTrigger,Trigger1Y)),NA())</f>
        <v>1.6204044149210714E-2</v>
      </c>
      <c r="Q2432" s="52">
        <f>IFERROR(_xll.qlIndexFixing(ONIndex1Y,I2432,TRUE,_xll.ohTrigger(RecalcTrigger,Trigger1Y)),NA())</f>
        <v>1.6197866139098238E-2</v>
      </c>
    </row>
    <row r="2433" spans="2:17" x14ac:dyDescent="0.2">
      <c r="B2433" s="46" t="s">
        <v>42</v>
      </c>
      <c r="D2433" s="49">
        <f>_xll.qlCalendarAdvance(Calendar,$D2432,B2433,"f",FALSE)</f>
        <v>56437</v>
      </c>
      <c r="E2433" s="49">
        <f>_xll.qlInterestRateIndexValueDate(IndexON,D2433)</f>
        <v>56437</v>
      </c>
      <c r="F2433" s="52">
        <f>IFERROR(_xll.qlIndexFixing(IndexON,D2433,TRUE,_xll.ohTrigger(RecalcTrigger,TriggerON)),NA())</f>
        <v>1.5255014512645104E-2</v>
      </c>
      <c r="H2433" s="49">
        <f>_xll.qlCalendarAdvance(Calendar,$H2432,B2433,"f",FALSE)</f>
        <v>56437</v>
      </c>
      <c r="I2433" s="49">
        <f>_xll.qlInterestRateIndexValueDate(Index1M,$H2433)</f>
        <v>56439</v>
      </c>
      <c r="J2433" s="52">
        <f>IFERROR(_xll.qlIndexFixing(Index1M,$H2433,TRUE,_xll.ohTrigger(RecalcTrigger,Trigger1M)),NA())</f>
        <v>1.502853525922887E-2</v>
      </c>
      <c r="K2433" s="52">
        <f>IFERROR(_xll.qlIndexFixing(ONIndex1M,I2433,TRUE,_xll.ohTrigger(RecalcTrigger,Trigger1M)),NA())</f>
        <v>1.503422517015629E-2</v>
      </c>
      <c r="L2433" s="52">
        <f>IFERROR(_xll.qlIndexFixing(Index3M,H2433,TRUE,_xll.ohTrigger(RecalcTrigger,Trigger3M)),NA())</f>
        <v>1.5453557029889323E-2</v>
      </c>
      <c r="M2433" s="52">
        <f>IFERROR(_xll.qlIndexFixing(ONIndex3M,I2433,TRUE,_xll.ohTrigger(RecalcTrigger,Trigger3M)),NA())</f>
        <v>1.547179608909488E-2</v>
      </c>
      <c r="N2433" s="52">
        <f>IFERROR(_xll.qlIndexFixing(Index6M,$H2433,TRUE,_xll.ohTrigger(RecalcTrigger,Trigger6M)),NA())</f>
        <v>1.5940023609409645E-2</v>
      </c>
      <c r="O2433" s="52">
        <f>IFERROR(_xll.qlIndexFixing(ONIndex6M,I2433,TRUE,_xll.ohTrigger(RecalcTrigger,Trigger6M)),NA())</f>
        <v>1.5865557190739565E-2</v>
      </c>
      <c r="P2433" s="52">
        <f>IFERROR(_xll.qlIndexFixing(Index1Y,$H2433,TRUE,_xll.ohTrigger(RecalcTrigger,Trigger1Y)),NA())</f>
        <v>1.6198860949914757E-2</v>
      </c>
      <c r="Q2433" s="52">
        <f>IFERROR(_xll.qlIndexFixing(ONIndex1Y,I2433,TRUE,_xll.ohTrigger(RecalcTrigger,Trigger1Y)),NA())</f>
        <v>1.6193279513458947E-2</v>
      </c>
    </row>
    <row r="2434" spans="2:17" x14ac:dyDescent="0.2">
      <c r="B2434" s="46" t="s">
        <v>42</v>
      </c>
      <c r="D2434" s="49">
        <f>_xll.qlCalendarAdvance(Calendar,$D2433,B2434,"f",FALSE)</f>
        <v>56444</v>
      </c>
      <c r="E2434" s="49">
        <f>_xll.qlInterestRateIndexValueDate(IndexON,D2434)</f>
        <v>56444</v>
      </c>
      <c r="F2434" s="52">
        <f>IFERROR(_xll.qlIndexFixing(IndexON,D2434,TRUE,_xll.ohTrigger(RecalcTrigger,TriggerON)),NA())</f>
        <v>1.5245907787750923E-2</v>
      </c>
      <c r="H2434" s="49">
        <f>_xll.qlCalendarAdvance(Calendar,$H2433,B2434,"f",FALSE)</f>
        <v>56444</v>
      </c>
      <c r="I2434" s="49">
        <f>_xll.qlInterestRateIndexValueDate(Index1M,$H2434)</f>
        <v>56446</v>
      </c>
      <c r="J2434" s="52">
        <f>IFERROR(_xll.qlIndexFixing(Index1M,$H2434,TRUE,_xll.ohTrigger(RecalcTrigger,Trigger1M)),NA())</f>
        <v>1.501911442829601E-2</v>
      </c>
      <c r="K2434" s="52">
        <f>IFERROR(_xll.qlIndexFixing(ONIndex1M,I2434,TRUE,_xll.ohTrigger(RecalcTrigger,Trigger1M)),NA())</f>
        <v>1.5024881239327215E-2</v>
      </c>
      <c r="L2434" s="52">
        <f>IFERROR(_xll.qlIndexFixing(Index3M,H2434,TRUE,_xll.ohTrigger(RecalcTrigger,Trigger3M)),NA())</f>
        <v>1.5445291087040867E-2</v>
      </c>
      <c r="M2434" s="52">
        <f>IFERROR(_xll.qlIndexFixing(ONIndex3M,I2434,TRUE,_xll.ohTrigger(RecalcTrigger,Trigger3M)),NA())</f>
        <v>1.5463771108414903E-2</v>
      </c>
      <c r="N2434" s="52">
        <f>IFERROR(_xll.qlIndexFixing(Index6M,$H2434,TRUE,_xll.ohTrigger(RecalcTrigger,Trigger6M)),NA())</f>
        <v>1.594093523757615E-2</v>
      </c>
      <c r="O2434" s="52">
        <f>IFERROR(_xll.qlIndexFixing(ONIndex6M,I2434,TRUE,_xll.ohTrigger(RecalcTrigger,Trigger6M)),NA())</f>
        <v>1.5866042864001173E-2</v>
      </c>
      <c r="P2434" s="52">
        <f>IFERROR(_xll.qlIndexFixing(Index1Y,$H2434,TRUE,_xll.ohTrigger(RecalcTrigger,Trigger1Y)),NA())</f>
        <v>1.6193657027360073E-2</v>
      </c>
      <c r="Q2434" s="52">
        <f>IFERROR(_xll.qlIndexFixing(ONIndex1Y,I2434,TRUE,_xll.ohTrigger(RecalcTrigger,Trigger1Y)),NA())</f>
        <v>1.6188673169192924E-2</v>
      </c>
    </row>
    <row r="2435" spans="2:17" x14ac:dyDescent="0.2">
      <c r="B2435" s="46" t="s">
        <v>42</v>
      </c>
      <c r="D2435" s="49">
        <f>_xll.qlCalendarAdvance(Calendar,$D2434,B2435,"f",FALSE)</f>
        <v>56451</v>
      </c>
      <c r="E2435" s="49">
        <f>_xll.qlInterestRateIndexValueDate(IndexON,D2435)</f>
        <v>56451</v>
      </c>
      <c r="F2435" s="52">
        <f>IFERROR(_xll.qlIndexFixing(IndexON,D2435,TRUE,_xll.ohTrigger(RecalcTrigger,TriggerON)),NA())</f>
        <v>1.5236759379160247E-2</v>
      </c>
      <c r="H2435" s="49">
        <f>_xll.qlCalendarAdvance(Calendar,$H2434,B2435,"f",FALSE)</f>
        <v>56451</v>
      </c>
      <c r="I2435" s="49">
        <f>_xll.qlInterestRateIndexValueDate(Index1M,$H2435)</f>
        <v>56453</v>
      </c>
      <c r="J2435" s="52">
        <f>IFERROR(_xll.qlIndexFixing(Index1M,$H2435,TRUE,_xll.ohTrigger(RecalcTrigger,Trigger1M)),NA())</f>
        <v>1.5009654113601889E-2</v>
      </c>
      <c r="K2435" s="52">
        <f>IFERROR(_xll.qlIndexFixing(ONIndex1M,I2435,TRUE,_xll.ohTrigger(RecalcTrigger,Trigger1M)),NA())</f>
        <v>1.5015497952299839E-2</v>
      </c>
      <c r="L2435" s="52">
        <f>IFERROR(_xll.qlIndexFixing(Index3M,H2435,TRUE,_xll.ohTrigger(RecalcTrigger,Trigger3M)),NA())</f>
        <v>1.5436989697233131E-2</v>
      </c>
      <c r="M2435" s="52">
        <f>IFERROR(_xll.qlIndexFixing(ONIndex3M,I2435,TRUE,_xll.ohTrigger(RecalcTrigger,Trigger3M)),NA())</f>
        <v>1.545571108009014E-2</v>
      </c>
      <c r="N2435" s="52">
        <f>IFERROR(_xll.qlIndexFixing(Index6M,$H2435,TRUE,_xll.ohTrigger(RecalcTrigger,Trigger6M)),NA())</f>
        <v>1.5941880522986958E-2</v>
      </c>
      <c r="O2435" s="52">
        <f>IFERROR(_xll.qlIndexFixing(ONIndex6M,I2435,TRUE,_xll.ohTrigger(RecalcTrigger,Trigger6M)),NA())</f>
        <v>1.5866561139024071E-2</v>
      </c>
      <c r="P2435" s="52">
        <f>IFERROR(_xll.qlIndexFixing(Index1Y,$H2435,TRUE,_xll.ohTrigger(RecalcTrigger,Trigger1Y)),NA())</f>
        <v>1.6188432354000699E-2</v>
      </c>
      <c r="Q2435" s="52">
        <f>IFERROR(_xll.qlIndexFixing(ONIndex1Y,I2435,TRUE,_xll.ohTrigger(RecalcTrigger,Trigger1Y)),NA())</f>
        <v>1.618404707912191E-2</v>
      </c>
    </row>
    <row r="2436" spans="2:17" x14ac:dyDescent="0.2">
      <c r="B2436" s="46" t="s">
        <v>42</v>
      </c>
      <c r="D2436" s="49">
        <f>_xll.qlCalendarAdvance(Calendar,$D2435,B2436,"f",FALSE)</f>
        <v>56458</v>
      </c>
      <c r="E2436" s="49">
        <f>_xll.qlInterestRateIndexValueDate(IndexON,D2436)</f>
        <v>56458</v>
      </c>
      <c r="F2436" s="52">
        <f>IFERROR(_xll.qlIndexFixing(IndexON,D2436,TRUE,_xll.ohTrigger(RecalcTrigger,TriggerON)),NA())</f>
        <v>1.5227569231317517E-2</v>
      </c>
      <c r="H2436" s="49">
        <f>_xll.qlCalendarAdvance(Calendar,$H2435,B2436,"f",FALSE)</f>
        <v>56458</v>
      </c>
      <c r="I2436" s="49">
        <f>_xll.qlInterestRateIndexValueDate(Index1M,$H2436)</f>
        <v>56460</v>
      </c>
      <c r="J2436" s="52">
        <f>IFERROR(_xll.qlIndexFixing(Index1M,$H2436,TRUE,_xll.ohTrigger(RecalcTrigger,Trigger1M)),NA())</f>
        <v>1.5000154263924981E-2</v>
      </c>
      <c r="K2436" s="52">
        <f>IFERROR(_xll.qlIndexFixing(ONIndex1M,I2436,TRUE,_xll.ohTrigger(RecalcTrigger,Trigger1M)),NA())</f>
        <v>1.5006075257995022E-2</v>
      </c>
      <c r="L2436" s="52">
        <f>IFERROR(_xll.qlIndexFixing(Index3M,H2436,TRUE,_xll.ohTrigger(RecalcTrigger,Trigger3M)),NA())</f>
        <v>1.5428652813515843E-2</v>
      </c>
      <c r="M2436" s="52">
        <f>IFERROR(_xll.qlIndexFixing(ONIndex3M,I2436,TRUE,_xll.ohTrigger(RecalcTrigger,Trigger3M)),NA())</f>
        <v>1.5447615956958316E-2</v>
      </c>
      <c r="N2436" s="52">
        <f>IFERROR(_xll.qlIndexFixing(Index6M,$H2436,TRUE,_xll.ohTrigger(RecalcTrigger,Trigger6M)),NA())</f>
        <v>1.5941559025994975E-2</v>
      </c>
      <c r="O2436" s="52">
        <f>IFERROR(_xll.qlIndexFixing(ONIndex6M,I2436,TRUE,_xll.ohTrigger(RecalcTrigger,Trigger6M)),NA())</f>
        <v>1.5867112077758705E-2</v>
      </c>
      <c r="P2436" s="52">
        <f>IFERROR(_xll.qlIndexFixing(Index1Y,$H2436,TRUE,_xll.ohTrigger(RecalcTrigger,Trigger1Y)),NA())</f>
        <v>1.6183186902295268E-2</v>
      </c>
      <c r="Q2436" s="52">
        <f>IFERROR(_xll.qlIndexFixing(ONIndex1Y,I2436,TRUE,_xll.ohTrigger(RecalcTrigger,Trigger1Y)),NA())</f>
        <v>1.617940121558803E-2</v>
      </c>
    </row>
    <row r="2437" spans="2:17" x14ac:dyDescent="0.2">
      <c r="B2437" s="46" t="s">
        <v>42</v>
      </c>
      <c r="D2437" s="49">
        <f>_xll.qlCalendarAdvance(Calendar,$D2436,B2437,"f",FALSE)</f>
        <v>56465</v>
      </c>
      <c r="E2437" s="49">
        <f>_xll.qlInterestRateIndexValueDate(IndexON,D2437)</f>
        <v>56465</v>
      </c>
      <c r="F2437" s="52">
        <f>IFERROR(_xll.qlIndexFixing(IndexON,D2437,TRUE,_xll.ohTrigger(RecalcTrigger,TriggerON)),NA())</f>
        <v>1.5218337288827044E-2</v>
      </c>
      <c r="H2437" s="49">
        <f>_xll.qlCalendarAdvance(Calendar,$H2436,B2437,"f",FALSE)</f>
        <v>56465</v>
      </c>
      <c r="I2437" s="49">
        <f>_xll.qlInterestRateIndexValueDate(Index1M,$H2437)</f>
        <v>56467</v>
      </c>
      <c r="J2437" s="52">
        <f>IFERROR(_xll.qlIndexFixing(Index1M,$H2437,TRUE,_xll.ohTrigger(RecalcTrigger,Trigger1M)),NA())</f>
        <v>1.499061482804126E-2</v>
      </c>
      <c r="K2437" s="52">
        <f>IFERROR(_xll.qlIndexFixing(ONIndex1M,I2437,TRUE,_xll.ohTrigger(RecalcTrigger,Trigger1M)),NA())</f>
        <v>1.4996613104854006E-2</v>
      </c>
      <c r="L2437" s="52">
        <f>IFERROR(_xll.qlIndexFixing(Index3M,H2437,TRUE,_xll.ohTrigger(RecalcTrigger,Trigger3M)),NA())</f>
        <v>1.5420280388943946E-2</v>
      </c>
      <c r="M2437" s="52">
        <f>IFERROR(_xll.qlIndexFixing(ONIndex3M,I2437,TRUE,_xll.ohTrigger(RecalcTrigger,Trigger3M)),NA())</f>
        <v>1.543948569201703E-2</v>
      </c>
      <c r="N2437" s="52">
        <f>IFERROR(_xll.qlIndexFixing(Index6M,$H2437,TRUE,_xll.ohTrigger(RecalcTrigger,Trigger6M)),NA())</f>
        <v>1.5943872315038677E-2</v>
      </c>
      <c r="O2437" s="52">
        <f>IFERROR(_xll.qlIndexFixing(ONIndex6M,I2437,TRUE,_xll.ohTrigger(RecalcTrigger,Trigger6M)),NA())</f>
        <v>1.5867695741835774E-2</v>
      </c>
      <c r="P2437" s="52">
        <f>IFERROR(_xll.qlIndexFixing(Index1Y,$H2437,TRUE,_xll.ohTrigger(RecalcTrigger,Trigger1Y)),NA())</f>
        <v>1.6177920644702193E-2</v>
      </c>
      <c r="Q2437" s="52">
        <f>IFERROR(_xll.qlIndexFixing(ONIndex1Y,I2437,TRUE,_xll.ohTrigger(RecalcTrigger,Trigger1Y)),NA())</f>
        <v>1.6174735551413022E-2</v>
      </c>
    </row>
    <row r="2438" spans="2:17" x14ac:dyDescent="0.2">
      <c r="B2438" s="46" t="s">
        <v>42</v>
      </c>
      <c r="D2438" s="49">
        <f>_xll.qlCalendarAdvance(Calendar,$D2437,B2438,"f",FALSE)</f>
        <v>56472</v>
      </c>
      <c r="E2438" s="49">
        <f>_xll.qlInterestRateIndexValueDate(IndexON,D2438)</f>
        <v>56472</v>
      </c>
      <c r="F2438" s="52">
        <f>IFERROR(_xll.qlIndexFixing(IndexON,D2438,TRUE,_xll.ohTrigger(RecalcTrigger,TriggerON)),NA())</f>
        <v>1.5209063496453012E-2</v>
      </c>
      <c r="H2438" s="49">
        <f>_xll.qlCalendarAdvance(Calendar,$H2437,B2438,"f",FALSE)</f>
        <v>56472</v>
      </c>
      <c r="I2438" s="49">
        <f>_xll.qlInterestRateIndexValueDate(Index1M,$H2438)</f>
        <v>56474</v>
      </c>
      <c r="J2438" s="52">
        <f>IFERROR(_xll.qlIndexFixing(Index1M,$H2438,TRUE,_xll.ohTrigger(RecalcTrigger,Trigger1M)),NA())</f>
        <v>1.4981035754726701E-2</v>
      </c>
      <c r="K2438" s="52">
        <f>IFERROR(_xll.qlIndexFixing(ONIndex1M,I2438,TRUE,_xll.ohTrigger(RecalcTrigger,Trigger1M)),NA())</f>
        <v>1.4987111441717715E-2</v>
      </c>
      <c r="L2438" s="52">
        <f>IFERROR(_xll.qlIndexFixing(Index3M,H2438,TRUE,_xll.ohTrigger(RecalcTrigger,Trigger3M)),NA())</f>
        <v>1.5411872376569782E-2</v>
      </c>
      <c r="M2438" s="52">
        <f>IFERROR(_xll.qlIndexFixing(ONIndex3M,I2438,TRUE,_xll.ohTrigger(RecalcTrigger,Trigger3M)),NA())</f>
        <v>1.5431320238423751E-2</v>
      </c>
      <c r="N2438" s="52">
        <f>IFERROR(_xll.qlIndexFixing(Index6M,$H2438,TRUE,_xll.ohTrigger(RecalcTrigger,Trigger6M)),NA())</f>
        <v>1.5944918946431845E-2</v>
      </c>
      <c r="O2438" s="52">
        <f>IFERROR(_xll.qlIndexFixing(ONIndex6M,I2438,TRUE,_xll.ohTrigger(RecalcTrigger,Trigger6M)),NA())</f>
        <v>1.5868312193205725E-2</v>
      </c>
      <c r="P2438" s="52">
        <f>IFERROR(_xll.qlIndexFixing(Index1Y,$H2438,TRUE,_xll.ohTrigger(RecalcTrigger,Trigger1Y)),NA())</f>
        <v>1.6172633553682082E-2</v>
      </c>
      <c r="Q2438" s="52">
        <f>IFERROR(_xll.qlIndexFixing(ONIndex1Y,I2438,TRUE,_xll.ohTrigger(RecalcTrigger,Trigger1Y)),NA())</f>
        <v>1.6170050058859076E-2</v>
      </c>
    </row>
    <row r="2439" spans="2:17" x14ac:dyDescent="0.2">
      <c r="B2439" s="46" t="s">
        <v>42</v>
      </c>
      <c r="D2439" s="49">
        <f>_xll.qlCalendarAdvance(Calendar,$D2438,B2439,"f",FALSE)</f>
        <v>56479</v>
      </c>
      <c r="E2439" s="49">
        <f>_xll.qlInterestRateIndexValueDate(IndexON,D2439)</f>
        <v>56479</v>
      </c>
      <c r="F2439" s="52">
        <f>IFERROR(_xll.qlIndexFixing(IndexON,D2439,TRUE,_xll.ohTrigger(RecalcTrigger,TriggerON)),NA())</f>
        <v>1.5199747798559926E-2</v>
      </c>
      <c r="H2439" s="49">
        <f>_xll.qlCalendarAdvance(Calendar,$H2438,B2439,"f",FALSE)</f>
        <v>56479</v>
      </c>
      <c r="I2439" s="49">
        <f>_xll.qlInterestRateIndexValueDate(Index1M,$H2439)</f>
        <v>56481</v>
      </c>
      <c r="J2439" s="52">
        <f>IFERROR(_xll.qlIndexFixing(Index1M,$H2439,TRUE,_xll.ohTrigger(RecalcTrigger,Trigger1M)),NA())</f>
        <v>1.4971416992749786E-2</v>
      </c>
      <c r="K2439" s="52">
        <f>IFERROR(_xll.qlIndexFixing(ONIndex1M,I2439,TRUE,_xll.ohTrigger(RecalcTrigger,Trigger1M)),NA())</f>
        <v>1.4977570217347136E-2</v>
      </c>
      <c r="L2439" s="52">
        <f>IFERROR(_xll.qlIndexFixing(Index3M,H2439,TRUE,_xll.ohTrigger(RecalcTrigger,Trigger3M)),NA())</f>
        <v>1.5403428729454372E-2</v>
      </c>
      <c r="M2439" s="52">
        <f>IFERROR(_xll.qlIndexFixing(ONIndex3M,I2439,TRUE,_xll.ohTrigger(RecalcTrigger,Trigger3M)),NA())</f>
        <v>1.5423119549176079E-2</v>
      </c>
      <c r="N2439" s="52">
        <f>IFERROR(_xll.qlIndexFixing(Index6M,$H2439,TRUE,_xll.ohTrigger(RecalcTrigger,Trigger6M)),NA())</f>
        <v>1.5945999484574248E-2</v>
      </c>
      <c r="O2439" s="52">
        <f>IFERROR(_xll.qlIndexFixing(ONIndex6M,I2439,TRUE,_xll.ohTrigger(RecalcTrigger,Trigger6M)),NA())</f>
        <v>1.5868961493579192E-2</v>
      </c>
      <c r="P2439" s="52">
        <f>IFERROR(_xll.qlIndexFixing(Index1Y,$H2439,TRUE,_xll.ohTrigger(RecalcTrigger,Trigger1Y)),NA())</f>
        <v>1.61673256016986E-2</v>
      </c>
      <c r="Q2439" s="52">
        <f>IFERROR(_xll.qlIndexFixing(ONIndex1Y,I2439,TRUE,_xll.ohTrigger(RecalcTrigger,Trigger1Y)),NA())</f>
        <v>1.6165344710827867E-2</v>
      </c>
    </row>
    <row r="2440" spans="2:17" x14ac:dyDescent="0.2">
      <c r="B2440" s="46" t="s">
        <v>42</v>
      </c>
      <c r="D2440" s="49">
        <f>_xll.qlCalendarAdvance(Calendar,$D2439,B2440,"f",FALSE)</f>
        <v>56486</v>
      </c>
      <c r="E2440" s="49">
        <f>_xll.qlInterestRateIndexValueDate(IndexON,D2440)</f>
        <v>56486</v>
      </c>
      <c r="F2440" s="52">
        <f>IFERROR(_xll.qlIndexFixing(IndexON,D2440,TRUE,_xll.ohTrigger(RecalcTrigger,TriggerON)),NA())</f>
        <v>1.5190390139672161E-2</v>
      </c>
      <c r="H2440" s="49">
        <f>_xll.qlCalendarAdvance(Calendar,$H2439,B2440,"f",FALSE)</f>
        <v>56486</v>
      </c>
      <c r="I2440" s="49">
        <f>_xll.qlInterestRateIndexValueDate(Index1M,$H2440)</f>
        <v>56488</v>
      </c>
      <c r="J2440" s="52">
        <f>IFERROR(_xll.qlIndexFixing(Index1M,$H2440,TRUE,_xll.ohTrigger(RecalcTrigger,Trigger1M)),NA())</f>
        <v>1.496175849088649E-2</v>
      </c>
      <c r="K2440" s="52">
        <f>IFERROR(_xll.qlIndexFixing(ONIndex1M,I2440,TRUE,_xll.ohTrigger(RecalcTrigger,Trigger1M)),NA())</f>
        <v>1.4967989380583191E-2</v>
      </c>
      <c r="L2440" s="52">
        <f>IFERROR(_xll.qlIndexFixing(Index3M,H2440,TRUE,_xll.ohTrigger(RecalcTrigger,Trigger3M)),NA())</f>
        <v>1.5394949400651791E-2</v>
      </c>
      <c r="M2440" s="52">
        <f>IFERROR(_xll.qlIndexFixing(ONIndex3M,I2440,TRUE,_xll.ohTrigger(RecalcTrigger,Trigger3M)),NA())</f>
        <v>1.5414883577351546E-2</v>
      </c>
      <c r="N2440" s="52">
        <f>IFERROR(_xll.qlIndexFixing(Index6M,$H2440,TRUE,_xll.ohTrigger(RecalcTrigger,Trigger6M)),NA())</f>
        <v>1.5945783638812799E-2</v>
      </c>
      <c r="O2440" s="52">
        <f>IFERROR(_xll.qlIndexFixing(ONIndex6M,I2440,TRUE,_xll.ohTrigger(RecalcTrigger,Trigger6M)),NA())</f>
        <v>1.586964370474675E-2</v>
      </c>
      <c r="P2440" s="52">
        <f>IFERROR(_xll.qlIndexFixing(Index1Y,$H2440,TRUE,_xll.ohTrigger(RecalcTrigger,Trigger1Y)),NA())</f>
        <v>1.6161996761215641E-2</v>
      </c>
      <c r="Q2440" s="52">
        <f>IFERROR(_xll.qlIndexFixing(ONIndex1Y,I2440,TRUE,_xll.ohTrigger(RecalcTrigger,Trigger1Y)),NA())</f>
        <v>1.6160619479821392E-2</v>
      </c>
    </row>
    <row r="2441" spans="2:17" x14ac:dyDescent="0.2">
      <c r="B2441" s="46" t="s">
        <v>42</v>
      </c>
      <c r="D2441" s="49">
        <f>_xll.qlCalendarAdvance(Calendar,$D2440,B2441,"f",FALSE)</f>
        <v>56493</v>
      </c>
      <c r="E2441" s="49">
        <f>_xll.qlInterestRateIndexValueDate(IndexON,D2441)</f>
        <v>56493</v>
      </c>
      <c r="F2441" s="52">
        <f>IFERROR(_xll.qlIndexFixing(IndexON,D2441,TRUE,_xll.ohTrigger(RecalcTrigger,TriggerON)),NA())</f>
        <v>1.5180990464473965E-2</v>
      </c>
      <c r="H2441" s="49">
        <f>_xll.qlCalendarAdvance(Calendar,$H2440,B2441,"f",FALSE)</f>
        <v>56493</v>
      </c>
      <c r="I2441" s="49">
        <f>_xll.qlInterestRateIndexValueDate(Index1M,$H2441)</f>
        <v>56495</v>
      </c>
      <c r="J2441" s="52">
        <f>IFERROR(_xll.qlIndexFixing(Index1M,$H2441,TRUE,_xll.ohTrigger(RecalcTrigger,Trigger1M)),NA())</f>
        <v>1.4952060197925277E-2</v>
      </c>
      <c r="K2441" s="52">
        <f>IFERROR(_xll.qlIndexFixing(ONIndex1M,I2441,TRUE,_xll.ohTrigger(RecalcTrigger,Trigger1M)),NA())</f>
        <v>1.4958368879947059E-2</v>
      </c>
      <c r="L2441" s="52">
        <f>IFERROR(_xll.qlIndexFixing(Index3M,H2441,TRUE,_xll.ohTrigger(RecalcTrigger,Trigger3M)),NA())</f>
        <v>1.5386720916691757E-2</v>
      </c>
      <c r="M2441" s="52">
        <f>IFERROR(_xll.qlIndexFixing(ONIndex3M,I2441,TRUE,_xll.ohTrigger(RecalcTrigger,Trigger3M)),NA())</f>
        <v>1.5406612275628007E-2</v>
      </c>
      <c r="N2441" s="52">
        <f>IFERROR(_xll.qlIndexFixing(Index6M,$H2441,TRUE,_xll.ohTrigger(RecalcTrigger,Trigger6M)),NA())</f>
        <v>1.5946034029228253E-2</v>
      </c>
      <c r="O2441" s="52">
        <f>IFERROR(_xll.qlIndexFixing(ONIndex6M,I2441,TRUE,_xll.ohTrigger(RecalcTrigger,Trigger6M)),NA())</f>
        <v>1.5870358888818714E-2</v>
      </c>
      <c r="P2441" s="52">
        <f>IFERROR(_xll.qlIndexFixing(Index1Y,$H2441,TRUE,_xll.ohTrigger(RecalcTrigger,Trigger1Y)),NA())</f>
        <v>1.615664700470016E-2</v>
      </c>
      <c r="Q2441" s="52">
        <f>IFERROR(_xll.qlIndexFixing(ONIndex1Y,I2441,TRUE,_xll.ohTrigger(RecalcTrigger,Trigger1Y)),NA())</f>
        <v>1.6155874338341647E-2</v>
      </c>
    </row>
    <row r="2442" spans="2:17" x14ac:dyDescent="0.2">
      <c r="B2442" s="46" t="s">
        <v>42</v>
      </c>
      <c r="D2442" s="49">
        <f>_xll.qlCalendarAdvance(Calendar,$D2441,B2442,"f",FALSE)</f>
        <v>56500</v>
      </c>
      <c r="E2442" s="49">
        <f>_xll.qlInterestRateIndexValueDate(IndexON,D2442)</f>
        <v>56500</v>
      </c>
      <c r="F2442" s="52">
        <f>IFERROR(_xll.qlIndexFixing(IndexON,D2442,TRUE,_xll.ohTrigger(RecalcTrigger,TriggerON)),NA())</f>
        <v>1.5171548717729522E-2</v>
      </c>
      <c r="H2442" s="49">
        <f>_xll.qlCalendarAdvance(Calendar,$H2441,B2442,"f",FALSE)</f>
        <v>56500</v>
      </c>
      <c r="I2442" s="49">
        <f>_xll.qlInterestRateIndexValueDate(Index1M,$H2442)</f>
        <v>56502</v>
      </c>
      <c r="J2442" s="52">
        <f>IFERROR(_xll.qlIndexFixing(Index1M,$H2442,TRUE,_xll.ohTrigger(RecalcTrigger,Trigger1M)),NA())</f>
        <v>1.4942322062639624E-2</v>
      </c>
      <c r="K2442" s="52">
        <f>IFERROR(_xll.qlIndexFixing(ONIndex1M,I2442,TRUE,_xll.ohTrigger(RecalcTrigger,Trigger1M)),NA())</f>
        <v>1.4948708664279664E-2</v>
      </c>
      <c r="L2442" s="52">
        <f>IFERROR(_xll.qlIndexFixing(Index3M,H2442,TRUE,_xll.ohTrigger(RecalcTrigger,Trigger3M)),NA())</f>
        <v>1.5378173012523533E-2</v>
      </c>
      <c r="M2442" s="52">
        <f>IFERROR(_xll.qlIndexFixing(ONIndex3M,I2442,TRUE,_xll.ohTrigger(RecalcTrigger,Trigger3M)),NA())</f>
        <v>1.5398305597322803E-2</v>
      </c>
      <c r="N2442" s="52">
        <f>IFERROR(_xll.qlIndexFixing(Index6M,$H2442,TRUE,_xll.ohTrigger(RecalcTrigger,Trigger6M)),NA())</f>
        <v>1.5947204122927536E-2</v>
      </c>
      <c r="O2442" s="52">
        <f>IFERROR(_xll.qlIndexFixing(ONIndex6M,I2442,TRUE,_xll.ohTrigger(RecalcTrigger,Trigger6M)),NA())</f>
        <v>1.5871107107185978E-2</v>
      </c>
      <c r="P2442" s="52">
        <f>IFERROR(_xll.qlIndexFixing(Index1Y,$H2442,TRUE,_xll.ohTrigger(RecalcTrigger,Trigger1Y)),NA())</f>
        <v>1.6151276304621081E-2</v>
      </c>
      <c r="Q2442" s="52">
        <f>IFERROR(_xll.qlIndexFixing(ONIndex1Y,I2442,TRUE,_xll.ohTrigger(RecalcTrigger,Trigger1Y)),NA())</f>
        <v>1.6151109258970564E-2</v>
      </c>
    </row>
    <row r="2443" spans="2:17" x14ac:dyDescent="0.2">
      <c r="B2443" s="46" t="s">
        <v>42</v>
      </c>
      <c r="D2443" s="49">
        <f>_xll.qlCalendarAdvance(Calendar,$D2442,B2443,"f",FALSE)</f>
        <v>56507</v>
      </c>
      <c r="E2443" s="49">
        <f>_xll.qlInterestRateIndexValueDate(IndexON,D2443)</f>
        <v>56507</v>
      </c>
      <c r="F2443" s="52">
        <f>IFERROR(_xll.qlIndexFixing(IndexON,D2443,TRUE,_xll.ohTrigger(RecalcTrigger,TriggerON)),NA())</f>
        <v>1.5162064843643464E-2</v>
      </c>
      <c r="H2443" s="49">
        <f>_xll.qlCalendarAdvance(Calendar,$H2442,B2443,"f",FALSE)</f>
        <v>56507</v>
      </c>
      <c r="I2443" s="49">
        <f>_xll.qlInterestRateIndexValueDate(Index1M,$H2443)</f>
        <v>56509</v>
      </c>
      <c r="J2443" s="52">
        <f>IFERROR(_xll.qlIndexFixing(Index1M,$H2443,TRUE,_xll.ohTrigger(RecalcTrigger,Trigger1M)),NA())</f>
        <v>1.4932544033795514E-2</v>
      </c>
      <c r="K2443" s="52">
        <f>IFERROR(_xll.qlIndexFixing(ONIndex1M,I2443,TRUE,_xll.ohTrigger(RecalcTrigger,Trigger1M)),NA())</f>
        <v>1.4939008682421928E-2</v>
      </c>
      <c r="L2443" s="52">
        <f>IFERROR(_xll.qlIndexFixing(Index3M,H2443,TRUE,_xll.ohTrigger(RecalcTrigger,Trigger3M)),NA())</f>
        <v>1.536958929052485E-2</v>
      </c>
      <c r="M2443" s="52">
        <f>IFERROR(_xll.qlIndexFixing(ONIndex3M,I2443,TRUE,_xll.ohTrigger(RecalcTrigger,Trigger3M)),NA())</f>
        <v>1.5389963495433534E-2</v>
      </c>
      <c r="N2443" s="52">
        <f>IFERROR(_xll.qlIndexFixing(Index6M,$H2443,TRUE,_xll.ohTrigger(RecalcTrigger,Trigger6M)),NA())</f>
        <v>1.5948408343078754E-2</v>
      </c>
      <c r="O2443" s="52">
        <f>IFERROR(_xll.qlIndexFixing(ONIndex6M,I2443,TRUE,_xll.ohTrigger(RecalcTrigger,Trigger6M)),NA())</f>
        <v>1.5871888421958857E-2</v>
      </c>
      <c r="P2443" s="52">
        <f>IFERROR(_xll.qlIndexFixing(Index1Y,$H2443,TRUE,_xll.ohTrigger(RecalcTrigger,Trigger1Y)),NA())</f>
        <v>1.6145884633448432E-2</v>
      </c>
      <c r="Q2443" s="52">
        <f>IFERROR(_xll.qlIndexFixing(ONIndex1Y,I2443,TRUE,_xll.ohTrigger(RecalcTrigger,Trigger1Y)),NA())</f>
        <v>1.6146324214370011E-2</v>
      </c>
    </row>
    <row r="2444" spans="2:17" x14ac:dyDescent="0.2">
      <c r="B2444" s="46" t="s">
        <v>42</v>
      </c>
      <c r="D2444" s="49">
        <f>_xll.qlCalendarAdvance(Calendar,$D2443,B2444,"f",FALSE)</f>
        <v>56514</v>
      </c>
      <c r="E2444" s="49">
        <f>_xll.qlInterestRateIndexValueDate(IndexON,D2444)</f>
        <v>56514</v>
      </c>
      <c r="F2444" s="52">
        <f>IFERROR(_xll.qlIndexFixing(IndexON,D2444,TRUE,_xll.ohTrigger(RecalcTrigger,TriggerON)),NA())</f>
        <v>1.5152538787219783E-2</v>
      </c>
      <c r="H2444" s="49">
        <f>_xll.qlCalendarAdvance(Calendar,$H2443,B2444,"f",FALSE)</f>
        <v>56514</v>
      </c>
      <c r="I2444" s="49">
        <f>_xll.qlInterestRateIndexValueDate(Index1M,$H2444)</f>
        <v>56516</v>
      </c>
      <c r="J2444" s="52">
        <f>IFERROR(_xll.qlIndexFixing(Index1M,$H2444,TRUE,_xll.ohTrigger(RecalcTrigger,Trigger1M)),NA())</f>
        <v>1.4922726060186409E-2</v>
      </c>
      <c r="K2444" s="52">
        <f>IFERROR(_xll.qlIndexFixing(ONIndex1M,I2444,TRUE,_xll.ohTrigger(RecalcTrigger,Trigger1M)),NA())</f>
        <v>1.4929268883214775E-2</v>
      </c>
      <c r="L2444" s="52">
        <f>IFERROR(_xll.qlIndexFixing(Index3M,H2444,TRUE,_xll.ohTrigger(RecalcTrigger,Trigger3M)),NA())</f>
        <v>1.5360969703760942E-2</v>
      </c>
      <c r="M2444" s="52">
        <f>IFERROR(_xll.qlIndexFixing(ONIndex3M,I2444,TRUE,_xll.ohTrigger(RecalcTrigger,Trigger3M)),NA())</f>
        <v>1.5381585922877861E-2</v>
      </c>
      <c r="N2444" s="52">
        <f>IFERROR(_xll.qlIndexFixing(Index6M,$H2444,TRUE,_xll.ohTrigger(RecalcTrigger,Trigger6M)),NA())</f>
        <v>1.5949646752054566E-2</v>
      </c>
      <c r="O2444" s="52">
        <f>IFERROR(_xll.qlIndexFixing(ONIndex6M,I2444,TRUE,_xll.ohTrigger(RecalcTrigger,Trigger6M)),NA())</f>
        <v>1.5872702895007862E-2</v>
      </c>
      <c r="P2444" s="52">
        <f>IFERROR(_xll.qlIndexFixing(Index1Y,$H2444,TRUE,_xll.ohTrigger(RecalcTrigger,Trigger1Y)),NA())</f>
        <v>1.6140469781472312E-2</v>
      </c>
      <c r="Q2444" s="52">
        <f>IFERROR(_xll.qlIndexFixing(ONIndex1Y,I2444,TRUE,_xll.ohTrigger(RecalcTrigger,Trigger1Y)),NA())</f>
        <v>1.6141519176962049E-2</v>
      </c>
    </row>
    <row r="2445" spans="2:17" x14ac:dyDescent="0.2">
      <c r="B2445" s="46" t="s">
        <v>42</v>
      </c>
      <c r="D2445" s="49">
        <f>_xll.qlCalendarAdvance(Calendar,$D2444,B2445,"f",FALSE)</f>
        <v>56521</v>
      </c>
      <c r="E2445" s="49">
        <f>_xll.qlInterestRateIndexValueDate(IndexON,D2445)</f>
        <v>56521</v>
      </c>
      <c r="F2445" s="52">
        <f>IFERROR(_xll.qlIndexFixing(IndexON,D2445,TRUE,_xll.ohTrigger(RecalcTrigger,TriggerON)),NA())</f>
        <v>1.5142970492583174E-2</v>
      </c>
      <c r="H2445" s="49">
        <f>_xll.qlCalendarAdvance(Calendar,$H2444,B2445,"f",FALSE)</f>
        <v>56521</v>
      </c>
      <c r="I2445" s="49">
        <f>_xll.qlInterestRateIndexValueDate(Index1M,$H2445)</f>
        <v>56523</v>
      </c>
      <c r="J2445" s="52">
        <f>IFERROR(_xll.qlIndexFixing(Index1M,$H2445,TRUE,_xll.ohTrigger(RecalcTrigger,Trigger1M)),NA())</f>
        <v>1.4912868090588283E-2</v>
      </c>
      <c r="K2445" s="52">
        <f>IFERROR(_xll.qlIndexFixing(ONIndex1M,I2445,TRUE,_xll.ohTrigger(RecalcTrigger,Trigger1M)),NA())</f>
        <v>1.4919489215099446E-2</v>
      </c>
      <c r="L2445" s="52">
        <f>IFERROR(_xll.qlIndexFixing(Index3M,H2445,TRUE,_xll.ohTrigger(RecalcTrigger,Trigger3M)),NA())</f>
        <v>1.5351119199592171E-2</v>
      </c>
      <c r="M2445" s="52">
        <f>IFERROR(_xll.qlIndexFixing(ONIndex3M,I2445,TRUE,_xll.ohTrigger(RecalcTrigger,Trigger3M)),NA())</f>
        <v>1.5373172832493509E-2</v>
      </c>
      <c r="N2445" s="52">
        <f>IFERROR(_xll.qlIndexFixing(Index6M,$H2445,TRUE,_xll.ohTrigger(RecalcTrigger,Trigger6M)),NA())</f>
        <v>1.5951374667986656E-2</v>
      </c>
      <c r="O2445" s="52">
        <f>IFERROR(_xll.qlIndexFixing(ONIndex6M,I2445,TRUE,_xll.ohTrigger(RecalcTrigger,Trigger6M)),NA())</f>
        <v>1.5873550587883756E-2</v>
      </c>
      <c r="P2445" s="52">
        <f>IFERROR(_xll.qlIndexFixing(Index1Y,$H2445,TRUE,_xll.ohTrigger(RecalcTrigger,Trigger1Y)),NA())</f>
        <v>1.6134898816129357E-2</v>
      </c>
      <c r="Q2445" s="52">
        <f>IFERROR(_xll.qlIndexFixing(ONIndex1Y,I2445,TRUE,_xll.ohTrigger(RecalcTrigger,Trigger1Y)),NA())</f>
        <v>1.6136694119648354E-2</v>
      </c>
    </row>
    <row r="2446" spans="2:17" x14ac:dyDescent="0.2">
      <c r="B2446" s="46" t="s">
        <v>42</v>
      </c>
      <c r="D2446" s="49">
        <f>_xll.qlCalendarAdvance(Calendar,$D2445,B2446,"f",FALSE)</f>
        <v>56528</v>
      </c>
      <c r="E2446" s="49">
        <f>_xll.qlInterestRateIndexValueDate(IndexON,D2446)</f>
        <v>56528</v>
      </c>
      <c r="F2446" s="52">
        <f>IFERROR(_xll.qlIndexFixing(IndexON,D2446,TRUE,_xll.ohTrigger(RecalcTrigger,TriggerON)),NA())</f>
        <v>1.5133359904737631E-2</v>
      </c>
      <c r="H2446" s="49">
        <f>_xll.qlCalendarAdvance(Calendar,$H2445,B2446,"f",FALSE)</f>
        <v>56528</v>
      </c>
      <c r="I2446" s="49">
        <f>_xll.qlInterestRateIndexValueDate(Index1M,$H2446)</f>
        <v>56530</v>
      </c>
      <c r="J2446" s="52">
        <f>IFERROR(_xll.qlIndexFixing(Index1M,$H2446,TRUE,_xll.ohTrigger(RecalcTrigger,Trigger1M)),NA())</f>
        <v>1.4902970073777111E-2</v>
      </c>
      <c r="K2446" s="52">
        <f>IFERROR(_xll.qlIndexFixing(ONIndex1M,I2446,TRUE,_xll.ohTrigger(RecalcTrigger,Trigger1M)),NA())</f>
        <v>1.490966962683693E-2</v>
      </c>
      <c r="L2446" s="52">
        <f>IFERROR(_xll.qlIndexFixing(Index3M,H2446,TRUE,_xll.ohTrigger(RecalcTrigger,Trigger3M)),NA())</f>
        <v>1.5343321483840546E-2</v>
      </c>
      <c r="M2446" s="52">
        <f>IFERROR(_xll.qlIndexFixing(ONIndex3M,I2446,TRUE,_xll.ohTrigger(RecalcTrigger,Trigger3M)),NA())</f>
        <v>1.5364724177677758E-2</v>
      </c>
      <c r="N2446" s="52">
        <f>IFERROR(_xll.qlIndexFixing(Index6M,$H2446,TRUE,_xll.ohTrigger(RecalcTrigger,Trigger6M)),NA())</f>
        <v>1.5952684172126943E-2</v>
      </c>
      <c r="O2446" s="52">
        <f>IFERROR(_xll.qlIndexFixing(ONIndex6M,I2446,TRUE,_xll.ohTrigger(RecalcTrigger,Trigger6M)),NA())</f>
        <v>1.5874431562457048E-2</v>
      </c>
      <c r="P2446" s="52">
        <f>IFERROR(_xll.qlIndexFixing(Index1Y,$H2446,TRUE,_xll.ohTrigger(RecalcTrigger,Trigger1Y)),NA())</f>
        <v>1.6129093990957803E-2</v>
      </c>
      <c r="Q2446" s="52">
        <f>IFERROR(_xll.qlIndexFixing(ONIndex1Y,I2446,TRUE,_xll.ohTrigger(RecalcTrigger,Trigger1Y)),NA())</f>
        <v>1.6131849014611177E-2</v>
      </c>
    </row>
    <row r="2447" spans="2:17" x14ac:dyDescent="0.2">
      <c r="B2447" s="46" t="s">
        <v>42</v>
      </c>
      <c r="D2447" s="49">
        <f>_xll.qlCalendarAdvance(Calendar,$D2446,B2447,"f",FALSE)</f>
        <v>56535</v>
      </c>
      <c r="E2447" s="49">
        <f>_xll.qlInterestRateIndexValueDate(IndexON,D2447)</f>
        <v>56535</v>
      </c>
      <c r="F2447" s="52">
        <f>IFERROR(_xll.qlIndexFixing(IndexON,D2447,TRUE,_xll.ohTrigger(RecalcTrigger,TriggerON)),NA())</f>
        <v>1.5123706967727912E-2</v>
      </c>
      <c r="H2447" s="49">
        <f>_xll.qlCalendarAdvance(Calendar,$H2446,B2447,"f",FALSE)</f>
        <v>56535</v>
      </c>
      <c r="I2447" s="49">
        <f>_xll.qlInterestRateIndexValueDate(Index1M,$H2447)</f>
        <v>56537</v>
      </c>
      <c r="J2447" s="52">
        <f>IFERROR(_xll.qlIndexFixing(Index1M,$H2447,TRUE,_xll.ohTrigger(RecalcTrigger,Trigger1M)),NA())</f>
        <v>1.4893031958533864E-2</v>
      </c>
      <c r="K2447" s="52">
        <f>IFERROR(_xll.qlIndexFixing(ONIndex1M,I2447,TRUE,_xll.ohTrigger(RecalcTrigger,Trigger1M)),NA())</f>
        <v>1.4899810067507957E-2</v>
      </c>
      <c r="L2447" s="52">
        <f>IFERROR(_xll.qlIndexFixing(Index3M,H2447,TRUE,_xll.ohTrigger(RecalcTrigger,Trigger3M)),NA())</f>
        <v>1.5334591068970376E-2</v>
      </c>
      <c r="M2447" s="52">
        <f>IFERROR(_xll.qlIndexFixing(ONIndex3M,I2447,TRUE,_xll.ohTrigger(RecalcTrigger,Trigger3M)),NA())</f>
        <v>1.5356239911348268E-2</v>
      </c>
      <c r="N2447" s="52">
        <f>IFERROR(_xll.qlIndexFixing(Index6M,$H2447,TRUE,_xll.ohTrigger(RecalcTrigger,Trigger6M)),NA())</f>
        <v>1.5954028058198379E-2</v>
      </c>
      <c r="O2447" s="52">
        <f>IFERROR(_xll.qlIndexFixing(ONIndex6M,I2447,TRUE,_xll.ohTrigger(RecalcTrigger,Trigger6M)),NA())</f>
        <v>1.5875345880838054E-2</v>
      </c>
      <c r="P2447" s="52">
        <f>IFERROR(_xll.qlIndexFixing(Index1Y,$H2447,TRUE,_xll.ohTrigger(RecalcTrigger,Trigger1Y)),NA())</f>
        <v>1.6123056237440925E-2</v>
      </c>
      <c r="Q2447" s="52">
        <f>IFERROR(_xll.qlIndexFixing(ONIndex1Y,I2447,TRUE,_xll.ohTrigger(RecalcTrigger,Trigger1Y)),NA())</f>
        <v>1.6126983834752195E-2</v>
      </c>
    </row>
    <row r="2448" spans="2:17" x14ac:dyDescent="0.2">
      <c r="B2448" s="46" t="s">
        <v>42</v>
      </c>
      <c r="D2448" s="49">
        <f>_xll.qlCalendarAdvance(Calendar,$D2447,B2448,"f",FALSE)</f>
        <v>56542</v>
      </c>
      <c r="E2448" s="49">
        <f>_xll.qlInterestRateIndexValueDate(IndexON,D2448)</f>
        <v>56542</v>
      </c>
      <c r="F2448" s="52">
        <f>IFERROR(_xll.qlIndexFixing(IndexON,D2448,TRUE,_xll.ohTrigger(RecalcTrigger,TriggerON)),NA())</f>
        <v>1.5114011626717883E-2</v>
      </c>
      <c r="H2448" s="49">
        <f>_xll.qlCalendarAdvance(Calendar,$H2447,B2448,"f",FALSE)</f>
        <v>56542</v>
      </c>
      <c r="I2448" s="49">
        <f>_xll.qlInterestRateIndexValueDate(Index1M,$H2448)</f>
        <v>56544</v>
      </c>
      <c r="J2448" s="52">
        <f>IFERROR(_xll.qlIndexFixing(Index1M,$H2448,TRUE,_xll.ohTrigger(RecalcTrigger,Trigger1M)),NA())</f>
        <v>1.4883053693637016E-2</v>
      </c>
      <c r="K2448" s="52">
        <f>IFERROR(_xll.qlIndexFixing(ONIndex1M,I2448,TRUE,_xll.ohTrigger(RecalcTrigger,Trigger1M)),NA())</f>
        <v>1.488991048555377E-2</v>
      </c>
      <c r="L2448" s="52">
        <f>IFERROR(_xll.qlIndexFixing(Index3M,H2448,TRUE,_xll.ohTrigger(RecalcTrigger,Trigger3M)),NA())</f>
        <v>1.5325824596925568E-2</v>
      </c>
      <c r="M2448" s="52">
        <f>IFERROR(_xll.qlIndexFixing(ONIndex3M,I2448,TRUE,_xll.ohTrigger(RecalcTrigger,Trigger3M)),NA())</f>
        <v>1.5347719986262831E-2</v>
      </c>
      <c r="N2448" s="52">
        <f>IFERROR(_xll.qlIndexFixing(Index6M,$H2448,TRUE,_xll.ohTrigger(RecalcTrigger,Trigger6M)),NA())</f>
        <v>1.5955406388585787E-2</v>
      </c>
      <c r="O2448" s="52">
        <f>IFERROR(_xll.qlIndexFixing(ONIndex6M,I2448,TRUE,_xll.ohTrigger(RecalcTrigger,Trigger6M)),NA())</f>
        <v>1.5876293604497604E-2</v>
      </c>
      <c r="P2448" s="52">
        <f>IFERROR(_xll.qlIndexFixing(Index1Y,$H2448,TRUE,_xll.ohTrigger(RecalcTrigger,Trigger1Y)),NA())</f>
        <v>1.6116786489615131E-2</v>
      </c>
      <c r="Q2448" s="52">
        <f>IFERROR(_xll.qlIndexFixing(ONIndex1Y,I2448,TRUE,_xll.ohTrigger(RecalcTrigger,Trigger1Y)),NA())</f>
        <v>1.6122098552573405E-2</v>
      </c>
    </row>
    <row r="2449" spans="2:17" x14ac:dyDescent="0.2">
      <c r="B2449" s="46" t="s">
        <v>42</v>
      </c>
      <c r="D2449" s="49">
        <f>_xll.qlCalendarAdvance(Calendar,$D2448,B2449,"f",FALSE)</f>
        <v>56549</v>
      </c>
      <c r="E2449" s="49">
        <f>_xll.qlInterestRateIndexValueDate(IndexON,D2449)</f>
        <v>56549</v>
      </c>
      <c r="F2449" s="52">
        <f>IFERROR(_xll.qlIndexFixing(IndexON,D2449,TRUE,_xll.ohTrigger(RecalcTrigger,TriggerON)),NA())</f>
        <v>1.5104273825992109E-2</v>
      </c>
      <c r="H2449" s="49">
        <f>_xll.qlCalendarAdvance(Calendar,$H2448,B2449,"f",FALSE)</f>
        <v>56549</v>
      </c>
      <c r="I2449" s="49">
        <f>_xll.qlInterestRateIndexValueDate(Index1M,$H2449)</f>
        <v>56551</v>
      </c>
      <c r="J2449" s="52">
        <f>IFERROR(_xll.qlIndexFixing(Index1M,$H2449,TRUE,_xll.ohTrigger(RecalcTrigger,Trigger1M)),NA())</f>
        <v>1.4873035227880027E-2</v>
      </c>
      <c r="K2449" s="52">
        <f>IFERROR(_xll.qlIndexFixing(ONIndex1M,I2449,TRUE,_xll.ohTrigger(RecalcTrigger,Trigger1M)),NA())</f>
        <v>1.4879970829815292E-2</v>
      </c>
      <c r="L2449" s="52">
        <f>IFERROR(_xll.qlIndexFixing(Index3M,H2449,TRUE,_xll.ohTrigger(RecalcTrigger,Trigger3M)),NA())</f>
        <v>1.5317022020776706E-2</v>
      </c>
      <c r="M2449" s="52">
        <f>IFERROR(_xll.qlIndexFixing(ONIndex3M,I2449,TRUE,_xll.ohTrigger(RecalcTrigger,Trigger3M)),NA())</f>
        <v>1.5339164355738788E-2</v>
      </c>
      <c r="N2449" s="52">
        <f>IFERROR(_xll.qlIndexFixing(Index6M,$H2449,TRUE,_xll.ohTrigger(RecalcTrigger,Trigger6M)),NA())</f>
        <v>1.5956819225671791E-2</v>
      </c>
      <c r="O2449" s="52">
        <f>IFERROR(_xll.qlIndexFixing(ONIndex6M,I2449,TRUE,_xll.ohTrigger(RecalcTrigger,Trigger6M)),NA())</f>
        <v>1.5877274795306207E-2</v>
      </c>
      <c r="P2449" s="52">
        <f>IFERROR(_xll.qlIndexFixing(Index1Y,$H2449,TRUE,_xll.ohTrigger(RecalcTrigger,Trigger1Y)),NA())</f>
        <v>1.6110285684067999E-2</v>
      </c>
      <c r="Q2449" s="52">
        <f>IFERROR(_xll.qlIndexFixing(ONIndex1Y,I2449,TRUE,_xll.ohTrigger(RecalcTrigger,Trigger1Y)),NA())</f>
        <v>1.611719314041693E-2</v>
      </c>
    </row>
    <row r="2450" spans="2:17" x14ac:dyDescent="0.2">
      <c r="B2450" s="46" t="s">
        <v>42</v>
      </c>
      <c r="D2450" s="49">
        <f>_xll.qlCalendarAdvance(Calendar,$D2449,B2450,"f",FALSE)</f>
        <v>56556</v>
      </c>
      <c r="E2450" s="49">
        <f>_xll.qlInterestRateIndexValueDate(IndexON,D2450)</f>
        <v>56556</v>
      </c>
      <c r="F2450" s="52">
        <f>IFERROR(_xll.qlIndexFixing(IndexON,D2450,TRUE,_xll.ohTrigger(RecalcTrigger,TriggerON)),NA())</f>
        <v>1.5094493510074969E-2</v>
      </c>
      <c r="H2450" s="49">
        <f>_xll.qlCalendarAdvance(Calendar,$H2449,B2450,"f",FALSE)</f>
        <v>56556</v>
      </c>
      <c r="I2450" s="49">
        <f>_xll.qlInterestRateIndexValueDate(Index1M,$H2450)</f>
        <v>56558</v>
      </c>
      <c r="J2450" s="52">
        <f>IFERROR(_xll.qlIndexFixing(Index1M,$H2450,TRUE,_xll.ohTrigger(RecalcTrigger,Trigger1M)),NA())</f>
        <v>1.4862976510033876E-2</v>
      </c>
      <c r="K2450" s="52">
        <f>IFERROR(_xll.qlIndexFixing(ONIndex1M,I2450,TRUE,_xll.ohTrigger(RecalcTrigger,Trigger1M)),NA())</f>
        <v>1.4869991048893638E-2</v>
      </c>
      <c r="L2450" s="52">
        <f>IFERROR(_xll.qlIndexFixing(Index3M,H2450,TRUE,_xll.ohTrigger(RecalcTrigger,Trigger3M)),NA())</f>
        <v>1.5308183293596112E-2</v>
      </c>
      <c r="M2450" s="52">
        <f>IFERROR(_xll.qlIndexFixing(ONIndex3M,I2450,TRUE,_xll.ohTrigger(RecalcTrigger,Trigger3M)),NA())</f>
        <v>1.5330572972693801E-2</v>
      </c>
      <c r="N2450" s="52">
        <f>IFERROR(_xll.qlIndexFixing(Index6M,$H2450,TRUE,_xll.ohTrigger(RecalcTrigger,Trigger6M)),NA())</f>
        <v>1.595779866433171E-2</v>
      </c>
      <c r="O2450" s="52">
        <f>IFERROR(_xll.qlIndexFixing(ONIndex6M,I2450,TRUE,_xll.ohTrigger(RecalcTrigger,Trigger6M)),NA())</f>
        <v>1.5878289515374178E-2</v>
      </c>
      <c r="P2450" s="52">
        <f>IFERROR(_xll.qlIndexFixing(Index1Y,$H2450,TRUE,_xll.ohTrigger(RecalcTrigger,Trigger1Y)),NA())</f>
        <v>1.6103554759935641E-2</v>
      </c>
      <c r="Q2450" s="52">
        <f>IFERROR(_xll.qlIndexFixing(ONIndex1Y,I2450,TRUE,_xll.ohTrigger(RecalcTrigger,Trigger1Y)),NA())</f>
        <v>1.6112267571344319E-2</v>
      </c>
    </row>
    <row r="2451" spans="2:17" x14ac:dyDescent="0.2">
      <c r="B2451" s="46" t="s">
        <v>42</v>
      </c>
      <c r="D2451" s="49">
        <f>_xll.qlCalendarAdvance(Calendar,$D2450,B2451,"f",FALSE)</f>
        <v>56563</v>
      </c>
      <c r="E2451" s="49">
        <f>_xll.qlInterestRateIndexValueDate(IndexON,D2451)</f>
        <v>56563</v>
      </c>
      <c r="F2451" s="52">
        <f>IFERROR(_xll.qlIndexFixing(IndexON,D2451,TRUE,_xll.ohTrigger(RecalcTrigger,TriggerON)),NA())</f>
        <v>1.5084670623570773E-2</v>
      </c>
      <c r="H2451" s="49">
        <f>_xll.qlCalendarAdvance(Calendar,$H2450,B2451,"f",FALSE)</f>
        <v>56563</v>
      </c>
      <c r="I2451" s="49">
        <f>_xll.qlInterestRateIndexValueDate(Index1M,$H2451)</f>
        <v>56565</v>
      </c>
      <c r="J2451" s="52">
        <f>IFERROR(_xll.qlIndexFixing(Index1M,$H2451,TRUE,_xll.ohTrigger(RecalcTrigger,Trigger1M)),NA())</f>
        <v>1.4852877488887029E-2</v>
      </c>
      <c r="K2451" s="52">
        <f>IFERROR(_xll.qlIndexFixing(ONIndex1M,I2451,TRUE,_xll.ohTrigger(RecalcTrigger,Trigger1M)),NA())</f>
        <v>1.4859971091789603E-2</v>
      </c>
      <c r="L2451" s="52">
        <f>IFERROR(_xll.qlIndexFixing(Index3M,H2451,TRUE,_xll.ohTrigger(RecalcTrigger,Trigger3M)),NA())</f>
        <v>1.5299308368457842E-2</v>
      </c>
      <c r="M2451" s="52">
        <f>IFERROR(_xll.qlIndexFixing(ONIndex3M,I2451,TRUE,_xll.ohTrigger(RecalcTrigger,Trigger3M)),NA())</f>
        <v>1.5321945790045532E-2</v>
      </c>
      <c r="N2451" s="52">
        <f>IFERROR(_xll.qlIndexFixing(Index6M,$H2451,TRUE,_xll.ohTrigger(RecalcTrigger,Trigger6M)),NA())</f>
        <v>1.5959278141669697E-2</v>
      </c>
      <c r="O2451" s="52">
        <f>IFERROR(_xll.qlIndexFixing(ONIndex6M,I2451,TRUE,_xll.ohTrigger(RecalcTrigger,Trigger6M)),NA())</f>
        <v>1.5879337826172346E-2</v>
      </c>
      <c r="P2451" s="52">
        <f>IFERROR(_xll.qlIndexFixing(Index1Y,$H2451,TRUE,_xll.ohTrigger(RecalcTrigger,Trigger1Y)),NA())</f>
        <v>1.6096594658899194E-2</v>
      </c>
      <c r="Q2451" s="52">
        <f>IFERROR(_xll.qlIndexFixing(ONIndex1Y,I2451,TRUE,_xll.ohTrigger(RecalcTrigger,Trigger1Y)),NA())</f>
        <v>1.6107321817377951E-2</v>
      </c>
    </row>
    <row r="2452" spans="2:17" x14ac:dyDescent="0.2">
      <c r="B2452" s="46" t="s">
        <v>42</v>
      </c>
      <c r="D2452" s="49">
        <f>_xll.qlCalendarAdvance(Calendar,$D2451,B2452,"f",FALSE)</f>
        <v>56570</v>
      </c>
      <c r="E2452" s="49">
        <f>_xll.qlInterestRateIndexValueDate(IndexON,D2452)</f>
        <v>56570</v>
      </c>
      <c r="F2452" s="52">
        <f>IFERROR(_xll.qlIndexFixing(IndexON,D2452,TRUE,_xll.ohTrigger(RecalcTrigger,TriggerON)),NA())</f>
        <v>1.5074805111323641E-2</v>
      </c>
      <c r="H2452" s="49">
        <f>_xll.qlCalendarAdvance(Calendar,$H2451,B2452,"f",FALSE)</f>
        <v>56570</v>
      </c>
      <c r="I2452" s="49">
        <f>_xll.qlInterestRateIndexValueDate(Index1M,$H2452)</f>
        <v>56572</v>
      </c>
      <c r="J2452" s="52">
        <f>IFERROR(_xll.qlIndexFixing(Index1M,$H2452,TRUE,_xll.ohTrigger(RecalcTrigger,Trigger1M)),NA())</f>
        <v>1.4842738113220455E-2</v>
      </c>
      <c r="K2452" s="52">
        <f>IFERROR(_xll.qlIndexFixing(ONIndex1M,I2452,TRUE,_xll.ohTrigger(RecalcTrigger,Trigger1M)),NA())</f>
        <v>1.4849910907184238E-2</v>
      </c>
      <c r="L2452" s="52">
        <f>IFERROR(_xll.qlIndexFixing(Index3M,H2452,TRUE,_xll.ohTrigger(RecalcTrigger,Trigger3M)),NA())</f>
        <v>1.5290397198432481E-2</v>
      </c>
      <c r="M2452" s="52">
        <f>IFERROR(_xll.qlIndexFixing(ONIndex3M,I2452,TRUE,_xll.ohTrigger(RecalcTrigger,Trigger3M)),NA())</f>
        <v>1.531328276079158E-2</v>
      </c>
      <c r="N2452" s="52">
        <f>IFERROR(_xll.qlIndexFixing(Index6M,$H2452,TRUE,_xll.ohTrigger(RecalcTrigger,Trigger6M)),NA())</f>
        <v>1.5960792306881032E-2</v>
      </c>
      <c r="O2452" s="52">
        <f>IFERROR(_xll.qlIndexFixing(ONIndex6M,I2452,TRUE,_xll.ohTrigger(RecalcTrigger,Trigger6M)),NA())</f>
        <v>1.5880419789811029E-2</v>
      </c>
      <c r="P2452" s="52">
        <f>IFERROR(_xll.qlIndexFixing(Index1Y,$H2452,TRUE,_xll.ohTrigger(RecalcTrigger,Trigger1Y)),NA())</f>
        <v>1.6089406325185282E-2</v>
      </c>
      <c r="Q2452" s="52">
        <f>IFERROR(_xll.qlIndexFixing(ONIndex1Y,I2452,TRUE,_xll.ohTrigger(RecalcTrigger,Trigger1Y)),NA())</f>
        <v>1.6102355851579375E-2</v>
      </c>
    </row>
    <row r="2453" spans="2:17" x14ac:dyDescent="0.2">
      <c r="B2453" s="46" t="s">
        <v>42</v>
      </c>
      <c r="D2453" s="49">
        <f>_xll.qlCalendarAdvance(Calendar,$D2452,B2453,"f",FALSE)</f>
        <v>56577</v>
      </c>
      <c r="E2453" s="49">
        <f>_xll.qlInterestRateIndexValueDate(IndexON,D2453)</f>
        <v>56577</v>
      </c>
      <c r="F2453" s="52">
        <f>IFERROR(_xll.qlIndexFixing(IndexON,D2453,TRUE,_xll.ohTrigger(RecalcTrigger,TriggerON)),NA())</f>
        <v>1.5064896917538206E-2</v>
      </c>
      <c r="H2453" s="49">
        <f>_xll.qlCalendarAdvance(Calendar,$H2452,B2453,"f",FALSE)</f>
        <v>56577</v>
      </c>
      <c r="I2453" s="49">
        <f>_xll.qlInterestRateIndexValueDate(Index1M,$H2453)</f>
        <v>56579</v>
      </c>
      <c r="J2453" s="52">
        <f>IFERROR(_xll.qlIndexFixing(Index1M,$H2453,TRUE,_xll.ohTrigger(RecalcTrigger,Trigger1M)),NA())</f>
        <v>1.4832558331817625E-2</v>
      </c>
      <c r="K2453" s="52">
        <f>IFERROR(_xll.qlIndexFixing(ONIndex1M,I2453,TRUE,_xll.ohTrigger(RecalcTrigger,Trigger1M)),NA())</f>
        <v>1.4839810443518786E-2</v>
      </c>
      <c r="L2453" s="52">
        <f>IFERROR(_xll.qlIndexFixing(Index3M,H2453,TRUE,_xll.ohTrigger(RecalcTrigger,Trigger3M)),NA())</f>
        <v>1.5281449736600169E-2</v>
      </c>
      <c r="M2453" s="52">
        <f>IFERROR(_xll.qlIndexFixing(ONIndex3M,I2453,TRUE,_xll.ohTrigger(RecalcTrigger,Trigger3M)),NA())</f>
        <v>1.530458383816935E-2</v>
      </c>
      <c r="N2453" s="52">
        <f>IFERROR(_xll.qlIndexFixing(Index6M,$H2453,TRUE,_xll.ohTrigger(RecalcTrigger,Trigger6M)),NA())</f>
        <v>1.5962341222354261E-2</v>
      </c>
      <c r="O2453" s="52">
        <f>IFERROR(_xll.qlIndexFixing(ONIndex6M,I2453,TRUE,_xll.ohTrigger(RecalcTrigger,Trigger6M)),NA())</f>
        <v>1.5881535467761054E-2</v>
      </c>
      <c r="P2453" s="52">
        <f>IFERROR(_xll.qlIndexFixing(Index1Y,$H2453,TRUE,_xll.ohTrigger(RecalcTrigger,Trigger1Y)),NA())</f>
        <v>1.6081990705560947E-2</v>
      </c>
      <c r="Q2453" s="52">
        <f>IFERROR(_xll.qlIndexFixing(ONIndex1Y,I2453,TRUE,_xll.ohTrigger(RecalcTrigger,Trigger1Y)),NA())</f>
        <v>1.609736964621078E-2</v>
      </c>
    </row>
    <row r="2454" spans="2:17" x14ac:dyDescent="0.2">
      <c r="B2454" s="46" t="s">
        <v>42</v>
      </c>
      <c r="D2454" s="49">
        <f>_xll.qlCalendarAdvance(Calendar,$D2453,B2454,"f",FALSE)</f>
        <v>56584</v>
      </c>
      <c r="E2454" s="49">
        <f>_xll.qlInterestRateIndexValueDate(IndexON,D2454)</f>
        <v>56584</v>
      </c>
      <c r="F2454" s="52">
        <f>IFERROR(_xll.qlIndexFixing(IndexON,D2454,TRUE,_xll.ohTrigger(RecalcTrigger,TriggerON)),NA())</f>
        <v>1.5054945986978652E-2</v>
      </c>
      <c r="H2454" s="49">
        <f>_xll.qlCalendarAdvance(Calendar,$H2453,B2454,"f",FALSE)</f>
        <v>56584</v>
      </c>
      <c r="I2454" s="49">
        <f>_xll.qlInterestRateIndexValueDate(Index1M,$H2454)</f>
        <v>56586</v>
      </c>
      <c r="J2454" s="52">
        <f>IFERROR(_xll.qlIndexFixing(Index1M,$H2454,TRUE,_xll.ohTrigger(RecalcTrigger,Trigger1M)),NA())</f>
        <v>1.4822338093467002E-2</v>
      </c>
      <c r="K2454" s="52">
        <f>IFERROR(_xll.qlIndexFixing(ONIndex1M,I2454,TRUE,_xll.ohTrigger(RecalcTrigger,Trigger1M)),NA())</f>
        <v>1.4829669650113786E-2</v>
      </c>
      <c r="L2454" s="52">
        <f>IFERROR(_xll.qlIndexFixing(Index3M,H2454,TRUE,_xll.ohTrigger(RecalcTrigger,Trigger3M)),NA())</f>
        <v>1.5273115667267412E-2</v>
      </c>
      <c r="M2454" s="52">
        <f>IFERROR(_xll.qlIndexFixing(ONIndex3M,I2454,TRUE,_xll.ohTrigger(RecalcTrigger,Trigger3M)),NA())</f>
        <v>1.529584897477676E-2</v>
      </c>
      <c r="N2454" s="52">
        <f>IFERROR(_xll.qlIndexFixing(Index6M,$H2454,TRUE,_xll.ohTrigger(RecalcTrigger,Trigger6M)),NA())</f>
        <v>1.5964403195228325E-2</v>
      </c>
      <c r="O2454" s="52">
        <f>IFERROR(_xll.qlIndexFixing(ONIndex6M,I2454,TRUE,_xll.ohTrigger(RecalcTrigger,Trigger6M)),NA())</f>
        <v>1.5882684922132739E-2</v>
      </c>
      <c r="P2454" s="52">
        <f>IFERROR(_xll.qlIndexFixing(Index1Y,$H2454,TRUE,_xll.ohTrigger(RecalcTrigger,Trigger1Y)),NA())</f>
        <v>1.6074348749333452E-2</v>
      </c>
      <c r="Q2454" s="52">
        <f>IFERROR(_xll.qlIndexFixing(ONIndex1Y,I2454,TRUE,_xll.ohTrigger(RecalcTrigger,Trigger1Y)),NA())</f>
        <v>1.6092363173934032E-2</v>
      </c>
    </row>
    <row r="2455" spans="2:17" x14ac:dyDescent="0.2">
      <c r="B2455" s="46" t="s">
        <v>42</v>
      </c>
      <c r="D2455" s="49">
        <f>_xll.qlCalendarAdvance(Calendar,$D2454,B2455,"f",FALSE)</f>
        <v>56591</v>
      </c>
      <c r="E2455" s="49">
        <f>_xll.qlInterestRateIndexValueDate(IndexON,D2455)</f>
        <v>56591</v>
      </c>
      <c r="F2455" s="52">
        <f>IFERROR(_xll.qlIndexFixing(IndexON,D2455,TRUE,_xll.ohTrigger(RecalcTrigger,TriggerON)),NA())</f>
        <v>1.5044952264169353E-2</v>
      </c>
      <c r="H2455" s="49">
        <f>_xll.qlCalendarAdvance(Calendar,$H2454,B2455,"f",FALSE)</f>
        <v>56591</v>
      </c>
      <c r="I2455" s="49">
        <f>_xll.qlInterestRateIndexValueDate(Index1M,$H2455)</f>
        <v>56593</v>
      </c>
      <c r="J2455" s="52">
        <f>IFERROR(_xll.qlIndexFixing(Index1M,$H2455,TRUE,_xll.ohTrigger(RecalcTrigger,Trigger1M)),NA())</f>
        <v>1.4812077346949559E-2</v>
      </c>
      <c r="K2455" s="52">
        <f>IFERROR(_xll.qlIndexFixing(ONIndex1M,I2455,TRUE,_xll.ohTrigger(RecalcTrigger,Trigger1M)),NA())</f>
        <v>1.4819488475170672E-2</v>
      </c>
      <c r="L2455" s="52">
        <f>IFERROR(_xll.qlIndexFixing(Index3M,H2455,TRUE,_xll.ohTrigger(RecalcTrigger,Trigger3M)),NA())</f>
        <v>1.5264101459660395E-2</v>
      </c>
      <c r="M2455" s="52">
        <f>IFERROR(_xll.qlIndexFixing(ONIndex3M,I2455,TRUE,_xll.ohTrigger(RecalcTrigger,Trigger3M)),NA())</f>
        <v>1.5287078124170961E-2</v>
      </c>
      <c r="N2455" s="52">
        <f>IFERROR(_xll.qlIndexFixing(Index6M,$H2455,TRUE,_xll.ohTrigger(RecalcTrigger,Trigger6M)),NA())</f>
        <v>1.5966024382715438E-2</v>
      </c>
      <c r="O2455" s="52">
        <f>IFERROR(_xll.qlIndexFixing(ONIndex6M,I2455,TRUE,_xll.ohTrigger(RecalcTrigger,Trigger6M)),NA())</f>
        <v>1.5883868214716657E-2</v>
      </c>
      <c r="P2455" s="52">
        <f>IFERROR(_xll.qlIndexFixing(Index1Y,$H2455,TRUE,_xll.ohTrigger(RecalcTrigger,Trigger1Y)),NA())</f>
        <v>1.6066481408347214E-2</v>
      </c>
      <c r="Q2455" s="52">
        <f>IFERROR(_xll.qlIndexFixing(ONIndex1Y,I2455,TRUE,_xll.ohTrigger(RecalcTrigger,Trigger1Y)),NA())</f>
        <v>1.6087336407490938E-2</v>
      </c>
    </row>
    <row r="2456" spans="2:17" x14ac:dyDescent="0.2">
      <c r="B2456" s="46" t="s">
        <v>42</v>
      </c>
      <c r="D2456" s="49">
        <f>_xll.qlCalendarAdvance(Calendar,$D2455,B2456,"f",FALSE)</f>
        <v>56598</v>
      </c>
      <c r="E2456" s="49">
        <f>_xll.qlInterestRateIndexValueDate(IndexON,D2456)</f>
        <v>56598</v>
      </c>
      <c r="F2456" s="52">
        <f>IFERROR(_xll.qlIndexFixing(IndexON,D2456,TRUE,_xll.ohTrigger(RecalcTrigger,TriggerON)),NA())</f>
        <v>1.5034915693634687E-2</v>
      </c>
      <c r="H2456" s="49">
        <f>_xll.qlCalendarAdvance(Calendar,$H2455,B2456,"f",FALSE)</f>
        <v>56598</v>
      </c>
      <c r="I2456" s="49">
        <f>_xll.qlInterestRateIndexValueDate(Index1M,$H2456)</f>
        <v>56600</v>
      </c>
      <c r="J2456" s="52">
        <f>IFERROR(_xll.qlIndexFixing(Index1M,$H2456,TRUE,_xll.ohTrigger(RecalcTrigger,Trigger1M)),NA())</f>
        <v>1.4801776041058756E-2</v>
      </c>
      <c r="K2456" s="52">
        <f>IFERROR(_xll.qlIndexFixing(ONIndex1M,I2456,TRUE,_xll.ohTrigger(RecalcTrigger,Trigger1M)),NA())</f>
        <v>1.4809266867690241E-2</v>
      </c>
      <c r="L2456" s="52">
        <f>IFERROR(_xll.qlIndexFixing(Index3M,H2456,TRUE,_xll.ohTrigger(RecalcTrigger,Trigger3M)),NA())</f>
        <v>1.5255050828818284E-2</v>
      </c>
      <c r="M2456" s="52">
        <f>IFERROR(_xll.qlIndexFixing(ONIndex3M,I2456,TRUE,_xll.ohTrigger(RecalcTrigger,Trigger3M)),NA())</f>
        <v>1.527827123894987E-2</v>
      </c>
      <c r="N2456" s="52">
        <f>IFERROR(_xll.qlIndexFixing(Index6M,$H2456,TRUE,_xll.ohTrigger(RecalcTrigger,Trigger6M)),NA())</f>
        <v>1.5967680513655956E-2</v>
      </c>
      <c r="O2456" s="52">
        <f>IFERROR(_xll.qlIndexFixing(ONIndex6M,I2456,TRUE,_xll.ohTrigger(RecalcTrigger,Trigger6M)),NA())</f>
        <v>1.5885085407223443E-2</v>
      </c>
      <c r="P2456" s="52">
        <f>IFERROR(_xll.qlIndexFixing(Index1Y,$H2456,TRUE,_xll.ohTrigger(RecalcTrigger,Trigger1Y)),NA())</f>
        <v>1.6058389636981595E-2</v>
      </c>
      <c r="Q2456" s="52">
        <f>IFERROR(_xll.qlIndexFixing(ONIndex1Y,I2456,TRUE,_xll.ohTrigger(RecalcTrigger,Trigger1Y)),NA())</f>
        <v>1.6082289319143683E-2</v>
      </c>
    </row>
    <row r="2457" spans="2:17" x14ac:dyDescent="0.2">
      <c r="B2457" s="46" t="s">
        <v>42</v>
      </c>
      <c r="D2457" s="49">
        <f>_xll.qlCalendarAdvance(Calendar,$D2456,B2457,"f",FALSE)</f>
        <v>56605</v>
      </c>
      <c r="E2457" s="49">
        <f>_xll.qlInterestRateIndexValueDate(IndexON,D2457)</f>
        <v>56605</v>
      </c>
      <c r="F2457" s="52">
        <f>IFERROR(_xll.qlIndexFixing(IndexON,D2457,TRUE,_xll.ohTrigger(RecalcTrigger,TriggerON)),NA())</f>
        <v>1.5024836220058901E-2</v>
      </c>
      <c r="H2457" s="49">
        <f>_xll.qlCalendarAdvance(Calendar,$H2456,B2457,"f",FALSE)</f>
        <v>56605</v>
      </c>
      <c r="I2457" s="49">
        <f>_xll.qlInterestRateIndexValueDate(Index1M,$H2457)</f>
        <v>56607</v>
      </c>
      <c r="J2457" s="52">
        <f>IFERROR(_xll.qlIndexFixing(Index1M,$H2457,TRUE,_xll.ohTrigger(RecalcTrigger,Trigger1M)),NA())</f>
        <v>1.4791434124573066E-2</v>
      </c>
      <c r="K2457" s="52">
        <f>IFERROR(_xll.qlIndexFixing(ONIndex1M,I2457,TRUE,_xll.ohTrigger(RecalcTrigger,Trigger1M)),NA())</f>
        <v>1.4797535455608468E-2</v>
      </c>
      <c r="L2457" s="52">
        <f>IFERROR(_xll.qlIndexFixing(Index3M,H2457,TRUE,_xll.ohTrigger(RecalcTrigger,Trigger3M)),NA())</f>
        <v>1.5245963727817724E-2</v>
      </c>
      <c r="M2457" s="52">
        <f>IFERROR(_xll.qlIndexFixing(ONIndex3M,I2457,TRUE,_xll.ohTrigger(RecalcTrigger,Trigger3M)),NA())</f>
        <v>1.5268162043149403E-2</v>
      </c>
      <c r="N2457" s="52">
        <f>IFERROR(_xll.qlIndexFixing(Index6M,$H2457,TRUE,_xll.ohTrigger(RecalcTrigger,Trigger6M)),NA())</f>
        <v>1.5969371650449635E-2</v>
      </c>
      <c r="O2457" s="52">
        <f>IFERROR(_xll.qlIndexFixing(ONIndex6M,I2457,TRUE,_xll.ohTrigger(RecalcTrigger,Trigger6M)),NA())</f>
        <v>1.5886518073928713E-2</v>
      </c>
      <c r="P2457" s="52">
        <f>IFERROR(_xll.qlIndexFixing(Index1Y,$H2457,TRUE,_xll.ohTrigger(RecalcTrigger,Trigger1Y)),NA())</f>
        <v>1.6050074392148086E-2</v>
      </c>
      <c r="Q2457" s="52">
        <f>IFERROR(_xll.qlIndexFixing(ONIndex1Y,I2457,TRUE,_xll.ohTrigger(RecalcTrigger,Trigger1Y)),NA())</f>
        <v>1.6076496299399778E-2</v>
      </c>
    </row>
    <row r="2458" spans="2:17" x14ac:dyDescent="0.2">
      <c r="B2458" s="46" t="s">
        <v>42</v>
      </c>
      <c r="D2458" s="49">
        <f>_xll.qlCalendarAdvance(Calendar,$D2457,B2458,"f",FALSE)</f>
        <v>56612</v>
      </c>
      <c r="E2458" s="49">
        <f>_xll.qlInterestRateIndexValueDate(IndexON,D2458)</f>
        <v>56612</v>
      </c>
      <c r="F2458" s="52">
        <f>IFERROR(_xll.qlIndexFixing(IndexON,D2458,TRUE,_xll.ohTrigger(RecalcTrigger,TriggerON)),NA())</f>
        <v>1.5014713788046308E-2</v>
      </c>
      <c r="H2458" s="49">
        <f>_xll.qlCalendarAdvance(Calendar,$H2457,B2458,"f",FALSE)</f>
        <v>56612</v>
      </c>
      <c r="I2458" s="49">
        <f>_xll.qlInterestRateIndexValueDate(Index1M,$H2458)</f>
        <v>56614</v>
      </c>
      <c r="J2458" s="52">
        <f>IFERROR(_xll.qlIndexFixing(Index1M,$H2458,TRUE,_xll.ohTrigger(RecalcTrigger,Trigger1M)),NA())</f>
        <v>1.4782375974848116E-2</v>
      </c>
      <c r="K2458" s="52">
        <f>IFERROR(_xll.qlIndexFixing(ONIndex1M,I2458,TRUE,_xll.ohTrigger(RecalcTrigger,Trigger1M)),NA())</f>
        <v>1.4787227034132044E-2</v>
      </c>
      <c r="L2458" s="52">
        <f>IFERROR(_xll.qlIndexFixing(Index3M,H2458,TRUE,_xll.ohTrigger(RecalcTrigger,Trigger3M)),NA())</f>
        <v>1.5236840109739802E-2</v>
      </c>
      <c r="M2458" s="52">
        <f>IFERROR(_xll.qlIndexFixing(ONIndex3M,I2458,TRUE,_xll.ohTrigger(RecalcTrigger,Trigger3M)),NA())</f>
        <v>1.525927778302183E-2</v>
      </c>
      <c r="N2458" s="52">
        <f>IFERROR(_xll.qlIndexFixing(Index6M,$H2458,TRUE,_xll.ohTrigger(RecalcTrigger,Trigger6M)),NA())</f>
        <v>1.5970609237448932E-2</v>
      </c>
      <c r="O2458" s="52">
        <f>IFERROR(_xll.qlIndexFixing(ONIndex6M,I2458,TRUE,_xll.ohTrigger(RecalcTrigger,Trigger6M)),NA())</f>
        <v>1.5887808117120983E-2</v>
      </c>
      <c r="P2458" s="52">
        <f>IFERROR(_xll.qlIndexFixing(Index1Y,$H2458,TRUE,_xll.ohTrigger(RecalcTrigger,Trigger1Y)),NA())</f>
        <v>1.6041536633289832E-2</v>
      </c>
      <c r="Q2458" s="52">
        <f>IFERROR(_xll.qlIndexFixing(ONIndex1Y,I2458,TRUE,_xll.ohTrigger(RecalcTrigger,Trigger1Y)),NA())</f>
        <v>1.6071405572439801E-2</v>
      </c>
    </row>
    <row r="2459" spans="2:17" x14ac:dyDescent="0.2">
      <c r="B2459" s="46" t="s">
        <v>42</v>
      </c>
      <c r="D2459" s="49">
        <f>_xll.qlCalendarAdvance(Calendar,$D2458,B2459,"f",FALSE)</f>
        <v>56619</v>
      </c>
      <c r="E2459" s="49">
        <f>_xll.qlInterestRateIndexValueDate(IndexON,D2459)</f>
        <v>56619</v>
      </c>
      <c r="F2459" s="52">
        <f>IFERROR(_xll.qlIndexFixing(IndexON,D2459,TRUE,_xll.ohTrigger(RecalcTrigger,TriggerON)),NA())</f>
        <v>1.5004548342041346E-2</v>
      </c>
      <c r="H2459" s="49">
        <f>_xll.qlCalendarAdvance(Calendar,$H2458,B2459,"f",FALSE)</f>
        <v>56619</v>
      </c>
      <c r="I2459" s="49">
        <f>_xll.qlInterestRateIndexValueDate(Index1M,$H2459)</f>
        <v>56621</v>
      </c>
      <c r="J2459" s="52">
        <f>IFERROR(_xll.qlIndexFixing(Index1M,$H2459,TRUE,_xll.ohTrigger(RecalcTrigger,Trigger1M)),NA())</f>
        <v>1.4770628254975882E-2</v>
      </c>
      <c r="K2459" s="52">
        <f>IFERROR(_xll.qlIndexFixing(ONIndex1M,I2459,TRUE,_xll.ohTrigger(RecalcTrigger,Trigger1M)),NA())</f>
        <v>1.4778358937235225E-2</v>
      </c>
      <c r="L2459" s="52">
        <f>IFERROR(_xll.qlIndexFixing(Index3M,H2459,TRUE,_xll.ohTrigger(RecalcTrigger,Trigger3M)),NA())</f>
        <v>1.5227679927670934E-2</v>
      </c>
      <c r="M2459" s="52">
        <f>IFERROR(_xll.qlIndexFixing(ONIndex3M,I2459,TRUE,_xll.ohTrigger(RecalcTrigger,Trigger3M)),NA())</f>
        <v>1.5251633906769868E-2</v>
      </c>
      <c r="N2459" s="52">
        <f>IFERROR(_xll.qlIndexFixing(Index6M,$H2459,TRUE,_xll.ohTrigger(RecalcTrigger,Trigger6M)),NA())</f>
        <v>1.5972367964797438E-2</v>
      </c>
      <c r="O2459" s="52">
        <f>IFERROR(_xll.qlIndexFixing(ONIndex6M,I2459,TRUE,_xll.ohTrigger(RecalcTrigger,Trigger6M)),NA())</f>
        <v>1.5888941002586421E-2</v>
      </c>
      <c r="P2459" s="52">
        <f>IFERROR(_xll.qlIndexFixing(Index1Y,$H2459,TRUE,_xll.ohTrigger(RecalcTrigger,Trigger1Y)),NA())</f>
        <v>1.6032777322377508E-2</v>
      </c>
      <c r="Q2459" s="52">
        <f>IFERROR(_xll.qlIndexFixing(ONIndex1Y,I2459,TRUE,_xll.ohTrigger(RecalcTrigger,Trigger1Y)),NA())</f>
        <v>1.6067025850174943E-2</v>
      </c>
    </row>
    <row r="2460" spans="2:17" x14ac:dyDescent="0.2">
      <c r="B2460" s="46" t="s">
        <v>42</v>
      </c>
      <c r="D2460" s="49">
        <f>_xll.qlCalendarAdvance(Calendar,$D2459,B2460,"f",FALSE)</f>
        <v>56626</v>
      </c>
      <c r="E2460" s="49">
        <f>_xll.qlInterestRateIndexValueDate(IndexON,D2460)</f>
        <v>56626</v>
      </c>
      <c r="F2460" s="52">
        <f>IFERROR(_xll.qlIndexFixing(IndexON,D2460,TRUE,_xll.ohTrigger(RecalcTrigger,TriggerON)),NA())</f>
        <v>1.4994339826808201E-2</v>
      </c>
      <c r="H2460" s="49">
        <f>_xll.qlCalendarAdvance(Calendar,$H2459,B2460,"f",FALSE)</f>
        <v>56626</v>
      </c>
      <c r="I2460" s="49">
        <f>_xll.qlInterestRateIndexValueDate(Index1M,$H2460)</f>
        <v>56628</v>
      </c>
      <c r="J2460" s="52">
        <f>IFERROR(_xll.qlIndexFixing(Index1M,$H2460,TRUE,_xll.ohTrigger(RecalcTrigger,Trigger1M)),NA())</f>
        <v>1.4760164199441317E-2</v>
      </c>
      <c r="K2460" s="52">
        <f>IFERROR(_xll.qlIndexFixing(ONIndex1M,I2460,TRUE,_xll.ohTrigger(RecalcTrigger,Trigger1M)),NA())</f>
        <v>1.476797508681571E-2</v>
      </c>
      <c r="L2460" s="52">
        <f>IFERROR(_xll.qlIndexFixing(Index3M,H2460,TRUE,_xll.ohTrigger(RecalcTrigger,Trigger3M)),NA())</f>
        <v>1.5218483134691319E-2</v>
      </c>
      <c r="M2460" s="52">
        <f>IFERROR(_xll.qlIndexFixing(ONIndex3M,I2460,TRUE,_xll.ohTrigger(RecalcTrigger,Trigger3M)),NA())</f>
        <v>1.5242682413783015E-2</v>
      </c>
      <c r="N2460" s="52">
        <f>IFERROR(_xll.qlIndexFixing(Index6M,$H2460,TRUE,_xll.ohTrigger(RecalcTrigger,Trigger6M)),NA())</f>
        <v>1.5974161879194801E-2</v>
      </c>
      <c r="O2460" s="52">
        <f>IFERROR(_xll.qlIndexFixing(ONIndex6M,I2460,TRUE,_xll.ohTrigger(RecalcTrigger,Trigger6M)),NA())</f>
        <v>1.5890294413170025E-2</v>
      </c>
      <c r="P2460" s="52">
        <f>IFERROR(_xll.qlIndexFixing(Index1Y,$H2460,TRUE,_xll.ohTrigger(RecalcTrigger,Trigger1Y)),NA())</f>
        <v>1.6023797423908633E-2</v>
      </c>
      <c r="Q2460" s="52">
        <f>IFERROR(_xll.qlIndexFixing(ONIndex1Y,I2460,TRUE,_xll.ohTrigger(RecalcTrigger,Trigger1Y)),NA())</f>
        <v>1.6061897200829733E-2</v>
      </c>
    </row>
    <row r="2461" spans="2:17" x14ac:dyDescent="0.2">
      <c r="B2461" s="46" t="s">
        <v>42</v>
      </c>
      <c r="D2461" s="49">
        <f>_xll.qlCalendarAdvance(Calendar,$D2460,B2461,"f",FALSE)</f>
        <v>56633</v>
      </c>
      <c r="E2461" s="49">
        <f>_xll.qlInterestRateIndexValueDate(IndexON,D2461)</f>
        <v>56633</v>
      </c>
      <c r="F2461" s="52">
        <f>IFERROR(_xll.qlIndexFixing(IndexON,D2461,TRUE,_xll.ohTrigger(RecalcTrigger,TriggerON)),NA())</f>
        <v>1.4984088186711375E-2</v>
      </c>
      <c r="H2461" s="49">
        <f>_xll.qlCalendarAdvance(Calendar,$H2460,B2461,"f",FALSE)</f>
        <v>56633</v>
      </c>
      <c r="I2461" s="49">
        <f>_xll.qlInterestRateIndexValueDate(Index1M,$H2461)</f>
        <v>56635</v>
      </c>
      <c r="J2461" s="52">
        <f>IFERROR(_xll.qlIndexFixing(Index1M,$H2461,TRUE,_xll.ohTrigger(RecalcTrigger,Trigger1M)),NA())</f>
        <v>1.4749659328470721E-2</v>
      </c>
      <c r="K2461" s="52">
        <f>IFERROR(_xll.qlIndexFixing(ONIndex1M,I2461,TRUE,_xll.ohTrigger(RecalcTrigger,Trigger1M)),NA())</f>
        <v>1.4757550547503939E-2</v>
      </c>
      <c r="L2461" s="52">
        <f>IFERROR(_xll.qlIndexFixing(Index3M,H2461,TRUE,_xll.ohTrigger(RecalcTrigger,Trigger3M)),NA())</f>
        <v>1.5209249683890036E-2</v>
      </c>
      <c r="M2461" s="52">
        <f>IFERROR(_xll.qlIndexFixing(ONIndex3M,I2461,TRUE,_xll.ohTrigger(RecalcTrigger,Trigger3M)),NA())</f>
        <v>1.5233694651408669E-2</v>
      </c>
      <c r="N2461" s="52">
        <f>IFERROR(_xll.qlIndexFixing(Index6M,$H2461,TRUE,_xll.ohTrigger(RecalcTrigger,Trigger6M)),NA())</f>
        <v>1.5975991043046346E-2</v>
      </c>
      <c r="O2461" s="52">
        <f>IFERROR(_xll.qlIndexFixing(ONIndex6M,I2461,TRUE,_xll.ohTrigger(RecalcTrigger,Trigger6M)),NA())</f>
        <v>1.5891682032709298E-2</v>
      </c>
      <c r="P2461" s="52">
        <f>IFERROR(_xll.qlIndexFixing(Index1Y,$H2461,TRUE,_xll.ohTrigger(RecalcTrigger,Trigger1Y)),NA())</f>
        <v>1.601459790490321E-2</v>
      </c>
      <c r="Q2461" s="52">
        <f>IFERROR(_xll.qlIndexFixing(ONIndex1Y,I2461,TRUE,_xll.ohTrigger(RecalcTrigger,Trigger1Y)),NA())</f>
        <v>1.6056748092889706E-2</v>
      </c>
    </row>
    <row r="2462" spans="2:17" x14ac:dyDescent="0.2">
      <c r="B2462" s="46" t="s">
        <v>42</v>
      </c>
      <c r="D2462" s="49">
        <f>_xll.qlCalendarAdvance(Calendar,$D2461,B2462,"f",FALSE)</f>
        <v>56640</v>
      </c>
      <c r="E2462" s="49">
        <f>_xll.qlInterestRateIndexValueDate(IndexON,D2462)</f>
        <v>56640</v>
      </c>
      <c r="F2462" s="52">
        <f>IFERROR(_xll.qlIndexFixing(IndexON,D2462,TRUE,_xll.ohTrigger(RecalcTrigger,TriggerON)),NA())</f>
        <v>1.4973793366435117E-2</v>
      </c>
      <c r="H2462" s="49">
        <f>_xll.qlCalendarAdvance(Calendar,$H2461,B2462,"f",FALSE)</f>
        <v>56640</v>
      </c>
      <c r="I2462" s="49">
        <f>_xll.qlInterestRateIndexValueDate(Index1M,$H2462)</f>
        <v>56642</v>
      </c>
      <c r="J2462" s="52">
        <f>IFERROR(_xll.qlIndexFixing(Index1M,$H2462,TRUE,_xll.ohTrigger(RecalcTrigger,Trigger1M)),NA())</f>
        <v>1.4740478182478806E-2</v>
      </c>
      <c r="K2462" s="52">
        <f>IFERROR(_xll.qlIndexFixing(ONIndex1M,I2462,TRUE,_xll.ohTrigger(RecalcTrigger,Trigger1M)),NA())</f>
        <v>1.4747085268220772E-2</v>
      </c>
      <c r="L2462" s="52">
        <f>IFERROR(_xll.qlIndexFixing(Index3M,H2462,TRUE,_xll.ohTrigger(RecalcTrigger,Trigger3M)),NA())</f>
        <v>1.5199979528350838E-2</v>
      </c>
      <c r="M2462" s="52">
        <f>IFERROR(_xll.qlIndexFixing(ONIndex3M,I2462,TRUE,_xll.ohTrigger(RecalcTrigger,Trigger3M)),NA())</f>
        <v>1.5224670572724364E-2</v>
      </c>
      <c r="N2462" s="52">
        <f>IFERROR(_xll.qlIndexFixing(Index6M,$H2462,TRUE,_xll.ohTrigger(RecalcTrigger,Trigger6M)),NA())</f>
        <v>1.5977855518759614E-2</v>
      </c>
      <c r="O2462" s="52">
        <f>IFERROR(_xll.qlIndexFixing(ONIndex6M,I2462,TRUE,_xll.ohTrigger(RecalcTrigger,Trigger6M)),NA())</f>
        <v>1.5893103923154683E-2</v>
      </c>
      <c r="P2462" s="52">
        <f>IFERROR(_xll.qlIndexFixing(Index1Y,$H2462,TRUE,_xll.ohTrigger(RecalcTrigger,Trigger1Y)),NA())</f>
        <v>1.6005179734904802E-2</v>
      </c>
      <c r="Q2462" s="52">
        <f>IFERROR(_xll.qlIndexFixing(ONIndex1Y,I2462,TRUE,_xll.ohTrigger(RecalcTrigger,Trigger1Y)),NA())</f>
        <v>1.6051578498617047E-2</v>
      </c>
    </row>
    <row r="2463" spans="2:17" x14ac:dyDescent="0.2">
      <c r="B2463" s="46" t="s">
        <v>42</v>
      </c>
      <c r="D2463" s="49">
        <f>_xll.qlCalendarAdvance(Calendar,$D2462,B2463,"f",FALSE)</f>
        <v>56647</v>
      </c>
      <c r="E2463" s="49">
        <f>_xll.qlInterestRateIndexValueDate(IndexON,D2463)</f>
        <v>56647</v>
      </c>
      <c r="F2463" s="52">
        <f>IFERROR(_xll.qlIndexFixing(IndexON,D2463,TRUE,_xll.ohTrigger(RecalcTrigger,TriggerON)),NA())</f>
        <v>1.4963455310503804E-2</v>
      </c>
      <c r="H2463" s="49">
        <f>_xll.qlCalendarAdvance(Calendar,$H2462,B2463,"f",FALSE)</f>
        <v>56647</v>
      </c>
      <c r="I2463" s="49">
        <f>_xll.qlInterestRateIndexValueDate(Index1M,$H2463)</f>
        <v>56649</v>
      </c>
      <c r="J2463" s="52">
        <f>IFERROR(_xll.qlIndexFixing(Index1M,$H2463,TRUE,_xll.ohTrigger(RecalcTrigger,Trigger1M)),NA())</f>
        <v>1.4730359163045595E-2</v>
      </c>
      <c r="K2463" s="52">
        <f>IFERROR(_xll.qlIndexFixing(ONIndex1M,I2463,TRUE,_xll.ohTrigger(RecalcTrigger,Trigger1M)),NA())</f>
        <v>1.4736579197407451E-2</v>
      </c>
      <c r="L2463" s="52">
        <f>IFERROR(_xll.qlIndexFixing(Index3M,H2463,TRUE,_xll.ohTrigger(RecalcTrigger,Trigger3M)),NA())</f>
        <v>1.519102410994619E-2</v>
      </c>
      <c r="M2463" s="52">
        <f>IFERROR(_xll.qlIndexFixing(ONIndex3M,I2463,TRUE,_xll.ohTrigger(RecalcTrigger,Trigger3M)),NA())</f>
        <v>1.5215610130407953E-2</v>
      </c>
      <c r="N2463" s="52">
        <f>IFERROR(_xll.qlIndexFixing(Index6M,$H2463,TRUE,_xll.ohTrigger(RecalcTrigger,Trigger6M)),NA())</f>
        <v>1.5979755368745231E-2</v>
      </c>
      <c r="O2463" s="52">
        <f>IFERROR(_xll.qlIndexFixing(ONIndex6M,I2463,TRUE,_xll.ohTrigger(RecalcTrigger,Trigger6M)),NA())</f>
        <v>1.5894560146296755E-2</v>
      </c>
      <c r="P2463" s="52">
        <f>IFERROR(_xll.qlIndexFixing(Index1Y,$H2463,TRUE,_xll.ohTrigger(RecalcTrigger,Trigger1Y)),NA())</f>
        <v>1.5995543885974853E-2</v>
      </c>
      <c r="Q2463" s="52">
        <f>IFERROR(_xll.qlIndexFixing(ONIndex1Y,I2463,TRUE,_xll.ohTrigger(RecalcTrigger,Trigger1Y)),NA())</f>
        <v>1.6046388390833499E-2</v>
      </c>
    </row>
    <row r="2464" spans="2:17" x14ac:dyDescent="0.2">
      <c r="B2464" s="46" t="s">
        <v>42</v>
      </c>
      <c r="D2464" s="49">
        <f>_xll.qlCalendarAdvance(Calendar,$D2463,B2464,"f",FALSE)</f>
        <v>56654</v>
      </c>
      <c r="E2464" s="49">
        <f>_xll.qlInterestRateIndexValueDate(IndexON,D2464)</f>
        <v>56654</v>
      </c>
      <c r="F2464" s="52">
        <f>IFERROR(_xll.qlIndexFixing(IndexON,D2464,TRUE,_xll.ohTrigger(RecalcTrigger,TriggerON)),NA())</f>
        <v>1.4953073963601682E-2</v>
      </c>
      <c r="H2464" s="49">
        <f>_xll.qlCalendarAdvance(Calendar,$H2463,B2464,"f",FALSE)</f>
        <v>56654</v>
      </c>
      <c r="I2464" s="49">
        <f>_xll.qlInterestRateIndexValueDate(Index1M,$H2464)</f>
        <v>56656</v>
      </c>
      <c r="J2464" s="52">
        <f>IFERROR(_xll.qlIndexFixing(Index1M,$H2464,TRUE,_xll.ohTrigger(RecalcTrigger,Trigger1M)),NA())</f>
        <v>1.4719744995386514E-2</v>
      </c>
      <c r="K2464" s="52">
        <f>IFERROR(_xll.qlIndexFixing(ONIndex1M,I2464,TRUE,_xll.ohTrigger(RecalcTrigger,Trigger1M)),NA())</f>
        <v>1.4726032284064772E-2</v>
      </c>
      <c r="L2464" s="52">
        <f>IFERROR(_xll.qlIndexFixing(Index3M,H2464,TRUE,_xll.ohTrigger(RecalcTrigger,Trigger3M)),NA())</f>
        <v>1.5181683434693598E-2</v>
      </c>
      <c r="M2464" s="52">
        <f>IFERROR(_xll.qlIndexFixing(ONIndex3M,I2464,TRUE,_xll.ohTrigger(RecalcTrigger,Trigger3M)),NA())</f>
        <v>1.5206513278016587E-2</v>
      </c>
      <c r="N2464" s="52">
        <f>IFERROR(_xll.qlIndexFixing(Index6M,$H2464,TRUE,_xll.ohTrigger(RecalcTrigger,Trigger6M)),NA())</f>
        <v>1.5981690655416041E-2</v>
      </c>
      <c r="O2464" s="52">
        <f>IFERROR(_xll.qlIndexFixing(ONIndex6M,I2464,TRUE,_xll.ohTrigger(RecalcTrigger,Trigger6M)),NA())</f>
        <v>1.5896050763846148E-2</v>
      </c>
      <c r="P2464" s="52">
        <f>IFERROR(_xll.qlIndexFixing(Index1Y,$H2464,TRUE,_xll.ohTrigger(RecalcTrigger,Trigger1Y)),NA())</f>
        <v>1.5985691332692693E-2</v>
      </c>
      <c r="Q2464" s="52">
        <f>IFERROR(_xll.qlIndexFixing(ONIndex1Y,I2464,TRUE,_xll.ohTrigger(RecalcTrigger,Trigger1Y)),NA())</f>
        <v>1.6041177741641377E-2</v>
      </c>
    </row>
    <row r="2465" spans="2:17" x14ac:dyDescent="0.2">
      <c r="B2465" s="46" t="s">
        <v>42</v>
      </c>
      <c r="D2465" s="49">
        <f>_xll.qlCalendarAdvance(Calendar,$D2464,B2465,"f",FALSE)</f>
        <v>56661</v>
      </c>
      <c r="E2465" s="49">
        <f>_xll.qlInterestRateIndexValueDate(IndexON,D2465)</f>
        <v>56661</v>
      </c>
      <c r="F2465" s="52">
        <f>IFERROR(_xll.qlIndexFixing(IndexON,D2465,TRUE,_xll.ohTrigger(RecalcTrigger,TriggerON)),NA())</f>
        <v>1.4942649270093256E-2</v>
      </c>
      <c r="H2465" s="49">
        <f>_xll.qlCalendarAdvance(Calendar,$H2464,B2465,"f",FALSE)</f>
        <v>56661</v>
      </c>
      <c r="I2465" s="49">
        <f>_xll.qlInterestRateIndexValueDate(Index1M,$H2465)</f>
        <v>56663</v>
      </c>
      <c r="J2465" s="52">
        <f>IFERROR(_xll.qlIndexFixing(Index1M,$H2465,TRUE,_xll.ohTrigger(RecalcTrigger,Trigger1M)),NA())</f>
        <v>1.4709089827532764E-2</v>
      </c>
      <c r="K2465" s="52">
        <f>IFERROR(_xll.qlIndexFixing(ONIndex1M,I2465,TRUE,_xll.ohTrigger(RecalcTrigger,Trigger1M)),NA())</f>
        <v>1.4715444476873785E-2</v>
      </c>
      <c r="L2465" s="52">
        <f>IFERROR(_xll.qlIndexFixing(Index3M,H2465,TRUE,_xll.ohTrigger(RecalcTrigger,Trigger3M)),NA())</f>
        <v>1.5172305918634645E-2</v>
      </c>
      <c r="M2465" s="52">
        <f>IFERROR(_xll.qlIndexFixing(ONIndex3M,I2465,TRUE,_xll.ohTrigger(RecalcTrigger,Trigger3M)),NA())</f>
        <v>1.5197379968148184E-2</v>
      </c>
      <c r="N2465" s="52">
        <f>IFERROR(_xll.qlIndexFixing(Index6M,$H2465,TRUE,_xll.ohTrigger(RecalcTrigger,Trigger6M)),NA())</f>
        <v>1.5983661441185754E-2</v>
      </c>
      <c r="O2465" s="52">
        <f>IFERROR(_xll.qlIndexFixing(ONIndex6M,I2465,TRUE,_xll.ohTrigger(RecalcTrigger,Trigger6M)),NA())</f>
        <v>1.589757583791318E-2</v>
      </c>
      <c r="P2465" s="52">
        <f>IFERROR(_xll.qlIndexFixing(Index1Y,$H2465,TRUE,_xll.ohTrigger(RecalcTrigger,Trigger1Y)),NA())</f>
        <v>1.5975623052152228E-2</v>
      </c>
      <c r="Q2465" s="52">
        <f>IFERROR(_xll.qlIndexFixing(ONIndex1Y,I2465,TRUE,_xll.ohTrigger(RecalcTrigger,Trigger1Y)),NA())</f>
        <v>1.6035946524262101E-2</v>
      </c>
    </row>
    <row r="2466" spans="2:17" x14ac:dyDescent="0.2">
      <c r="B2466" s="46" t="s">
        <v>42</v>
      </c>
      <c r="D2466" s="49">
        <f>_xll.qlCalendarAdvance(Calendar,$D2465,B2466,"f",FALSE)</f>
        <v>56668</v>
      </c>
      <c r="E2466" s="49">
        <f>_xll.qlInterestRateIndexValueDate(IndexON,D2466)</f>
        <v>56668</v>
      </c>
      <c r="F2466" s="52">
        <f>IFERROR(_xll.qlIndexFixing(IndexON,D2466,TRUE,_xll.ohTrigger(RecalcTrigger,TriggerON)),NA())</f>
        <v>1.4932181174822645E-2</v>
      </c>
      <c r="H2466" s="49">
        <f>_xll.qlCalendarAdvance(Calendar,$H2465,B2466,"f",FALSE)</f>
        <v>56668</v>
      </c>
      <c r="I2466" s="49">
        <f>_xll.qlInterestRateIndexValueDate(Index1M,$H2466)</f>
        <v>56670</v>
      </c>
      <c r="J2466" s="52">
        <f>IFERROR(_xll.qlIndexFixing(Index1M,$H2466,TRUE,_xll.ohTrigger(RecalcTrigger,Trigger1M)),NA())</f>
        <v>1.4698393608268174E-2</v>
      </c>
      <c r="K2466" s="52">
        <f>IFERROR(_xll.qlIndexFixing(ONIndex1M,I2466,TRUE,_xll.ohTrigger(RecalcTrigger,Trigger1M)),NA())</f>
        <v>1.4704815724435605E-2</v>
      </c>
      <c r="L2466" s="52">
        <f>IFERROR(_xll.qlIndexFixing(Index3M,H2466,TRUE,_xll.ohTrigger(RecalcTrigger,Trigger3M)),NA())</f>
        <v>1.5162891514860336E-2</v>
      </c>
      <c r="M2466" s="52">
        <f>IFERROR(_xll.qlIndexFixing(ONIndex3M,I2466,TRUE,_xll.ohTrigger(RecalcTrigger,Trigger3M)),NA())</f>
        <v>1.5188210154040149E-2</v>
      </c>
      <c r="N2466" s="52">
        <f>IFERROR(_xll.qlIndexFixing(Index6M,$H2466,TRUE,_xll.ohTrigger(RecalcTrigger,Trigger6M)),NA())</f>
        <v>1.5985667788471193E-2</v>
      </c>
      <c r="O2466" s="52">
        <f>IFERROR(_xll.qlIndexFixing(ONIndex6M,I2466,TRUE,_xll.ohTrigger(RecalcTrigger,Trigger6M)),NA())</f>
        <v>1.5899135429888744E-2</v>
      </c>
      <c r="P2466" s="52">
        <f>IFERROR(_xll.qlIndexFixing(Index1Y,$H2466,TRUE,_xll.ohTrigger(RecalcTrigger,Trigger1Y)),NA())</f>
        <v>1.5965340023961088E-2</v>
      </c>
      <c r="Q2466" s="52">
        <f>IFERROR(_xll.qlIndexFixing(ONIndex1Y,I2466,TRUE,_xll.ohTrigger(RecalcTrigger,Trigger1Y)),NA())</f>
        <v>1.6030694711037796E-2</v>
      </c>
    </row>
    <row r="2467" spans="2:17" x14ac:dyDescent="0.2">
      <c r="B2467" s="46" t="s">
        <v>42</v>
      </c>
      <c r="D2467" s="49">
        <f>_xll.qlCalendarAdvance(Calendar,$D2466,B2467,"f",FALSE)</f>
        <v>56675</v>
      </c>
      <c r="E2467" s="49">
        <f>_xll.qlInterestRateIndexValueDate(IndexON,D2467)</f>
        <v>56675</v>
      </c>
      <c r="F2467" s="52">
        <f>IFERROR(_xll.qlIndexFixing(IndexON,D2467,TRUE,_xll.ohTrigger(RecalcTrigger,TriggerON)),NA())</f>
        <v>1.492166962223429E-2</v>
      </c>
      <c r="H2467" s="49">
        <f>_xll.qlCalendarAdvance(Calendar,$H2466,B2467,"f",FALSE)</f>
        <v>56675</v>
      </c>
      <c r="I2467" s="49">
        <f>_xll.qlInterestRateIndexValueDate(Index1M,$H2467)</f>
        <v>56677</v>
      </c>
      <c r="J2467" s="52">
        <f>IFERROR(_xll.qlIndexFixing(Index1M,$H2467,TRUE,_xll.ohTrigger(RecalcTrigger,Trigger1M)),NA())</f>
        <v>1.4685770110706986E-2</v>
      </c>
      <c r="K2467" s="52">
        <f>IFERROR(_xll.qlIndexFixing(ONIndex1M,I2467,TRUE,_xll.ohTrigger(RecalcTrigger,Trigger1M)),NA())</f>
        <v>1.4694145975591155E-2</v>
      </c>
      <c r="L2467" s="52">
        <f>IFERROR(_xll.qlIndexFixing(Index3M,H2467,TRUE,_xll.ohTrigger(RecalcTrigger,Trigger3M)),NA())</f>
        <v>1.5152348357084644E-2</v>
      </c>
      <c r="M2467" s="52">
        <f>IFERROR(_xll.qlIndexFixing(ONIndex3M,I2467,TRUE,_xll.ohTrigger(RecalcTrigger,Trigger3M)),NA())</f>
        <v>1.5179003788450274E-2</v>
      </c>
      <c r="N2467" s="52">
        <f>IFERROR(_xll.qlIndexFixing(Index6M,$H2467,TRUE,_xll.ohTrigger(RecalcTrigger,Trigger6M)),NA())</f>
        <v>1.5990274012612878E-2</v>
      </c>
      <c r="O2467" s="52">
        <f>IFERROR(_xll.qlIndexFixing(ONIndex6M,I2467,TRUE,_xll.ohTrigger(RecalcTrigger,Trigger6M)),NA())</f>
        <v>1.5900729602043029E-2</v>
      </c>
      <c r="P2467" s="52">
        <f>IFERROR(_xll.qlIndexFixing(Index1Y,$H2467,TRUE,_xll.ohTrigger(RecalcTrigger,Trigger1Y)),NA())</f>
        <v>1.5953029355548598E-2</v>
      </c>
      <c r="Q2467" s="52">
        <f>IFERROR(_xll.qlIndexFixing(ONIndex1Y,I2467,TRUE,_xll.ohTrigger(RecalcTrigger,Trigger1Y)),NA())</f>
        <v>1.6025422274470458E-2</v>
      </c>
    </row>
    <row r="2468" spans="2:17" x14ac:dyDescent="0.2">
      <c r="B2468" s="46" t="s">
        <v>42</v>
      </c>
      <c r="D2468" s="49">
        <f>_xll.qlCalendarAdvance(Calendar,$D2467,B2468,"f",FALSE)</f>
        <v>56682</v>
      </c>
      <c r="E2468" s="49">
        <f>_xll.qlInterestRateIndexValueDate(IndexON,D2468)</f>
        <v>56682</v>
      </c>
      <c r="F2468" s="52">
        <f>IFERROR(_xll.qlIndexFixing(IndexON,D2468,TRUE,_xll.ohTrigger(RecalcTrigger,TriggerON)),NA())</f>
        <v>1.4911114557012439E-2</v>
      </c>
      <c r="H2468" s="49">
        <f>_xll.qlCalendarAdvance(Calendar,$H2467,B2468,"f",FALSE)</f>
        <v>56682</v>
      </c>
      <c r="I2468" s="49">
        <f>_xll.qlInterestRateIndexValueDate(Index1M,$H2468)</f>
        <v>56684</v>
      </c>
      <c r="J2468" s="52">
        <f>IFERROR(_xll.qlIndexFixing(Index1M,$H2468,TRUE,_xll.ohTrigger(RecalcTrigger,Trigger1M)),NA())</f>
        <v>1.4674978097816149E-2</v>
      </c>
      <c r="K2468" s="52">
        <f>IFERROR(_xll.qlIndexFixing(ONIndex1M,I2468,TRUE,_xll.ohTrigger(RecalcTrigger,Trigger1M)),NA())</f>
        <v>1.4683435179181359E-2</v>
      </c>
      <c r="L2468" s="52">
        <f>IFERROR(_xll.qlIndexFixing(Index3M,H2468,TRUE,_xll.ohTrigger(RecalcTrigger,Trigger3M)),NA())</f>
        <v>1.5142850888235011E-2</v>
      </c>
      <c r="M2468" s="52">
        <f>IFERROR(_xll.qlIndexFixing(ONIndex3M,I2468,TRUE,_xll.ohTrigger(RecalcTrigger,Trigger3M)),NA())</f>
        <v>1.5169760824536027E-2</v>
      </c>
      <c r="N2468" s="52">
        <f>IFERROR(_xll.qlIndexFixing(Index6M,$H2468,TRUE,_xll.ohTrigger(RecalcTrigger,Trigger6M)),NA())</f>
        <v>1.5992364990182893E-2</v>
      </c>
      <c r="O2468" s="52">
        <f>IFERROR(_xll.qlIndexFixing(ONIndex6M,I2468,TRUE,_xll.ohTrigger(RecalcTrigger,Trigger6M)),NA())</f>
        <v>1.5902358415926798E-2</v>
      </c>
      <c r="P2468" s="52">
        <f>IFERROR(_xll.qlIndexFixing(Index1Y,$H2468,TRUE,_xll.ohTrigger(RecalcTrigger,Trigger1Y)),NA())</f>
        <v>1.5942271729474305E-2</v>
      </c>
      <c r="Q2468" s="52">
        <f>IFERROR(_xll.qlIndexFixing(ONIndex1Y,I2468,TRUE,_xll.ohTrigger(RecalcTrigger,Trigger1Y)),NA())</f>
        <v>1.6020129187062082E-2</v>
      </c>
    </row>
    <row r="2469" spans="2:17" x14ac:dyDescent="0.2">
      <c r="B2469" s="46" t="s">
        <v>42</v>
      </c>
      <c r="D2469" s="49">
        <f>_xll.qlCalendarAdvance(Calendar,$D2468,B2469,"f",FALSE)</f>
        <v>56689</v>
      </c>
      <c r="E2469" s="49">
        <f>_xll.qlInterestRateIndexValueDate(IndexON,D2469)</f>
        <v>56689</v>
      </c>
      <c r="F2469" s="52">
        <f>IFERROR(_xll.qlIndexFixing(IndexON,D2469,TRUE,_xll.ohTrigger(RecalcTrigger,TriggerON)),NA())</f>
        <v>1.4900515923361723E-2</v>
      </c>
      <c r="H2469" s="49">
        <f>_xll.qlCalendarAdvance(Calendar,$H2468,B2469,"f",FALSE)</f>
        <v>56689</v>
      </c>
      <c r="I2469" s="49">
        <f>_xll.qlInterestRateIndexValueDate(Index1M,$H2469)</f>
        <v>56691</v>
      </c>
      <c r="J2469" s="52">
        <f>IFERROR(_xll.qlIndexFixing(Index1M,$H2469,TRUE,_xll.ohTrigger(RecalcTrigger,Trigger1M)),NA())</f>
        <v>1.4663665701470728E-2</v>
      </c>
      <c r="K2469" s="52">
        <f>IFERROR(_xll.qlIndexFixing(ONIndex1M,I2469,TRUE,_xll.ohTrigger(RecalcTrigger,Trigger1M)),NA())</f>
        <v>1.4672683283887267E-2</v>
      </c>
      <c r="L2469" s="52">
        <f>IFERROR(_xll.qlIndexFixing(Index3M,H2469,TRUE,_xll.ohTrigger(RecalcTrigger,Trigger3M)),NA())</f>
        <v>1.5133316376991007E-2</v>
      </c>
      <c r="M2469" s="52">
        <f>IFERROR(_xll.qlIndexFixing(ONIndex3M,I2469,TRUE,_xll.ohTrigger(RecalcTrigger,Trigger3M)),NA())</f>
        <v>1.516048121545488E-2</v>
      </c>
      <c r="N2469" s="52">
        <f>IFERROR(_xll.qlIndexFixing(Index6M,$H2469,TRUE,_xll.ohTrigger(RecalcTrigger,Trigger6M)),NA())</f>
        <v>1.5994491746802307E-2</v>
      </c>
      <c r="O2469" s="52">
        <f>IFERROR(_xll.qlIndexFixing(ONIndex6M,I2469,TRUE,_xll.ohTrigger(RecalcTrigger,Trigger6M)),NA())</f>
        <v>1.5904021933410561E-2</v>
      </c>
      <c r="P2469" s="52">
        <f>IFERROR(_xll.qlIndexFixing(Index1Y,$H2469,TRUE,_xll.ohTrigger(RecalcTrigger,Trigger1Y)),NA())</f>
        <v>1.5931304258320442E-2</v>
      </c>
      <c r="Q2469" s="52">
        <f>IFERROR(_xll.qlIndexFixing(ONIndex1Y,I2469,TRUE,_xll.ohTrigger(RecalcTrigger,Trigger1Y)),NA())</f>
        <v>1.6014815421714346E-2</v>
      </c>
    </row>
    <row r="2470" spans="2:17" x14ac:dyDescent="0.2">
      <c r="B2470" s="46" t="s">
        <v>42</v>
      </c>
      <c r="D2470" s="49">
        <f>_xll.qlCalendarAdvance(Calendar,$D2469,B2470,"f",FALSE)</f>
        <v>56696</v>
      </c>
      <c r="E2470" s="49">
        <f>_xll.qlInterestRateIndexValueDate(IndexON,D2470)</f>
        <v>56696</v>
      </c>
      <c r="F2470" s="52">
        <f>IFERROR(_xll.qlIndexFixing(IndexON,D2470,TRUE,_xll.ohTrigger(RecalcTrigger,TriggerON)),NA())</f>
        <v>1.4889873666366071E-2</v>
      </c>
      <c r="H2470" s="49">
        <f>_xll.qlCalendarAdvance(Calendar,$H2469,B2470,"f",FALSE)</f>
        <v>56696</v>
      </c>
      <c r="I2470" s="49">
        <f>_xll.qlInterestRateIndexValueDate(Index1M,$H2470)</f>
        <v>56698</v>
      </c>
      <c r="J2470" s="52">
        <f>IFERROR(_xll.qlIndexFixing(Index1M,$H2470,TRUE,_xll.ohTrigger(RecalcTrigger,Trigger1M)),NA())</f>
        <v>1.4653270345525438E-2</v>
      </c>
      <c r="K2470" s="52">
        <f>IFERROR(_xll.qlIndexFixing(ONIndex1M,I2470,TRUE,_xll.ohTrigger(RecalcTrigger,Trigger1M)),NA())</f>
        <v>1.4661890238309994E-2</v>
      </c>
      <c r="L2470" s="52">
        <f>IFERROR(_xll.qlIndexFixing(Index3M,H2470,TRUE,_xll.ohTrigger(RecalcTrigger,Trigger3M)),NA())</f>
        <v>1.5123744776452759E-2</v>
      </c>
      <c r="M2470" s="52">
        <f>IFERROR(_xll.qlIndexFixing(ONIndex3M,I2470,TRUE,_xll.ohTrigger(RecalcTrigger,Trigger3M)),NA())</f>
        <v>1.5151164913964621E-2</v>
      </c>
      <c r="N2470" s="52">
        <f>IFERROR(_xll.qlIndexFixing(Index6M,$H2470,TRUE,_xll.ohTrigger(RecalcTrigger,Trigger6M)),NA())</f>
        <v>1.5996654184722649E-2</v>
      </c>
      <c r="O2470" s="52">
        <f>IFERROR(_xll.qlIndexFixing(ONIndex6M,I2470,TRUE,_xll.ohTrigger(RecalcTrigger,Trigger6M)),NA())</f>
        <v>1.5905720216125019E-2</v>
      </c>
      <c r="P2470" s="52">
        <f>IFERROR(_xll.qlIndexFixing(Index1Y,$H2470,TRUE,_xll.ohTrigger(RecalcTrigger,Trigger1Y)),NA())</f>
        <v>1.5920127924656465E-2</v>
      </c>
      <c r="Q2470" s="52">
        <f>IFERROR(_xll.qlIndexFixing(ONIndex1Y,I2470,TRUE,_xll.ohTrigger(RecalcTrigger,Trigger1Y)),NA())</f>
        <v>1.60094809506095E-2</v>
      </c>
    </row>
    <row r="2471" spans="2:17" x14ac:dyDescent="0.2">
      <c r="B2471" s="46" t="s">
        <v>42</v>
      </c>
      <c r="D2471" s="49">
        <f>_xll.qlCalendarAdvance(Calendar,$D2470,B2471,"f",FALSE)</f>
        <v>56703</v>
      </c>
      <c r="E2471" s="49">
        <f>_xll.qlInterestRateIndexValueDate(IndexON,D2471)</f>
        <v>56703</v>
      </c>
      <c r="F2471" s="52">
        <f>IFERROR(_xll.qlIndexFixing(IndexON,D2471,TRUE,_xll.ohTrigger(RecalcTrigger,TriggerON)),NA())</f>
        <v>1.4879187730389987E-2</v>
      </c>
      <c r="H2471" s="49">
        <f>_xll.qlCalendarAdvance(Calendar,$H2470,B2471,"f",FALSE)</f>
        <v>56703</v>
      </c>
      <c r="I2471" s="49">
        <f>_xll.qlInterestRateIndexValueDate(Index1M,$H2471)</f>
        <v>56705</v>
      </c>
      <c r="J2471" s="52">
        <f>IFERROR(_xll.qlIndexFixing(Index1M,$H2471,TRUE,_xll.ohTrigger(RecalcTrigger,Trigger1M)),NA())</f>
        <v>1.4642354503719979E-2</v>
      </c>
      <c r="K2471" s="52">
        <f>IFERROR(_xll.qlIndexFixing(ONIndex1M,I2471,TRUE,_xll.ohTrigger(RecalcTrigger,Trigger1M)),NA())</f>
        <v>1.4651055991290463E-2</v>
      </c>
      <c r="L2471" s="52">
        <f>IFERROR(_xll.qlIndexFixing(Index3M,H2471,TRUE,_xll.ohTrigger(RecalcTrigger,Trigger3M)),NA())</f>
        <v>1.5114512509227858E-2</v>
      </c>
      <c r="M2471" s="52">
        <f>IFERROR(_xll.qlIndexFixing(ONIndex3M,I2471,TRUE,_xll.ohTrigger(RecalcTrigger,Trigger3M)),NA())</f>
        <v>1.5141811873222721E-2</v>
      </c>
      <c r="N2471" s="52">
        <f>IFERROR(_xll.qlIndexFixing(Index6M,$H2471,TRUE,_xll.ohTrigger(RecalcTrigger,Trigger6M)),NA())</f>
        <v>1.5997280097204757E-2</v>
      </c>
      <c r="O2471" s="52">
        <f>IFERROR(_xll.qlIndexFixing(ONIndex6M,I2471,TRUE,_xll.ohTrigger(RecalcTrigger,Trigger6M)),NA())</f>
        <v>1.5907453326260423E-2</v>
      </c>
      <c r="P2471" s="52">
        <f>IFERROR(_xll.qlIndexFixing(Index1Y,$H2471,TRUE,_xll.ohTrigger(RecalcTrigger,Trigger1Y)),NA())</f>
        <v>1.590807710966086E-2</v>
      </c>
      <c r="Q2471" s="52">
        <f>IFERROR(_xll.qlIndexFixing(ONIndex1Y,I2471,TRUE,_xll.ohTrigger(RecalcTrigger,Trigger1Y)),NA())</f>
        <v>1.6004125746569287E-2</v>
      </c>
    </row>
    <row r="2472" spans="2:17" x14ac:dyDescent="0.2">
      <c r="B2472" s="46" t="s">
        <v>42</v>
      </c>
      <c r="D2472" s="49">
        <f>_xll.qlCalendarAdvance(Calendar,$D2471,B2472,"f",FALSE)</f>
        <v>56710</v>
      </c>
      <c r="E2472" s="49">
        <f>_xll.qlInterestRateIndexValueDate(IndexON,D2472)</f>
        <v>56710</v>
      </c>
      <c r="F2472" s="52">
        <f>IFERROR(_xll.qlIndexFixing(IndexON,D2472,TRUE,_xll.ohTrigger(RecalcTrigger,TriggerON)),NA())</f>
        <v>1.4868458059797973E-2</v>
      </c>
      <c r="H2472" s="49">
        <f>_xll.qlCalendarAdvance(Calendar,$H2471,B2472,"f",FALSE)</f>
        <v>56710</v>
      </c>
      <c r="I2472" s="49">
        <f>_xll.qlInterestRateIndexValueDate(Index1M,$H2472)</f>
        <v>56712</v>
      </c>
      <c r="J2472" s="52">
        <f>IFERROR(_xll.qlIndexFixing(Index1M,$H2472,TRUE,_xll.ohTrigger(RecalcTrigger,Trigger1M)),NA())</f>
        <v>1.463139728319407E-2</v>
      </c>
      <c r="K2472" s="52">
        <f>IFERROR(_xll.qlIndexFixing(ONIndex1M,I2472,TRUE,_xll.ohTrigger(RecalcTrigger,Trigger1M)),NA())</f>
        <v>1.4640180491749533E-2</v>
      </c>
      <c r="L2472" s="52">
        <f>IFERROR(_xll.qlIndexFixing(Index3M,H2472,TRUE,_xll.ohTrigger(RecalcTrigger,Trigger3M)),NA())</f>
        <v>1.5104869658191513E-2</v>
      </c>
      <c r="M2472" s="52">
        <f>IFERROR(_xll.qlIndexFixing(ONIndex3M,I2472,TRUE,_xll.ohTrigger(RecalcTrigger,Trigger3M)),NA())</f>
        <v>1.5132422046386651E-2</v>
      </c>
      <c r="N2472" s="52">
        <f>IFERROR(_xll.qlIndexFixing(Index6M,$H2472,TRUE,_xll.ohTrigger(RecalcTrigger,Trigger6M)),NA())</f>
        <v>1.5999499210234046E-2</v>
      </c>
      <c r="O2472" s="52">
        <f>IFERROR(_xll.qlIndexFixing(ONIndex6M,I2472,TRUE,_xll.ohTrigger(RecalcTrigger,Trigger6M)),NA())</f>
        <v>1.5909221325447476E-2</v>
      </c>
      <c r="P2472" s="52">
        <f>IFERROR(_xll.qlIndexFixing(Index1Y,$H2472,TRUE,_xll.ohTrigger(RecalcTrigger,Trigger1Y)),NA())</f>
        <v>1.5897152612475443E-2</v>
      </c>
      <c r="Q2472" s="52">
        <f>IFERROR(_xll.qlIndexFixing(ONIndex1Y,I2472,TRUE,_xll.ohTrigger(RecalcTrigger,Trigger1Y)),NA())</f>
        <v>1.5998749782335508E-2</v>
      </c>
    </row>
    <row r="2473" spans="2:17" x14ac:dyDescent="0.2">
      <c r="B2473" s="46" t="s">
        <v>42</v>
      </c>
      <c r="D2473" s="49">
        <f>_xll.qlCalendarAdvance(Calendar,$D2472,B2473,"f",FALSE)</f>
        <v>56717</v>
      </c>
      <c r="E2473" s="49">
        <f>_xll.qlInterestRateIndexValueDate(IndexON,D2473)</f>
        <v>56717</v>
      </c>
      <c r="F2473" s="52">
        <f>IFERROR(_xll.qlIndexFixing(IndexON,D2473,TRUE,_xll.ohTrigger(RecalcTrigger,TriggerON)),NA())</f>
        <v>1.4857684599434151E-2</v>
      </c>
      <c r="H2473" s="49">
        <f>_xll.qlCalendarAdvance(Calendar,$H2472,B2473,"f",FALSE)</f>
        <v>56717</v>
      </c>
      <c r="I2473" s="49">
        <f>_xll.qlInterestRateIndexValueDate(Index1M,$H2473)</f>
        <v>56719</v>
      </c>
      <c r="J2473" s="52">
        <f>IFERROR(_xll.qlIndexFixing(Index1M,$H2473,TRUE,_xll.ohTrigger(RecalcTrigger,Trigger1M)),NA())</f>
        <v>1.4620398632751164E-2</v>
      </c>
      <c r="K2473" s="52">
        <f>IFERROR(_xll.qlIndexFixing(ONIndex1M,I2473,TRUE,_xll.ohTrigger(RecalcTrigger,Trigger1M)),NA())</f>
        <v>1.4626137007853757E-2</v>
      </c>
      <c r="L2473" s="52">
        <f>IFERROR(_xll.qlIndexFixing(Index3M,H2473,TRUE,_xll.ohTrigger(RecalcTrigger,Trigger3M)),NA())</f>
        <v>1.5095189581820267E-2</v>
      </c>
      <c r="M2473" s="52">
        <f>IFERROR(_xll.qlIndexFixing(ONIndex3M,I2473,TRUE,_xll.ohTrigger(RecalcTrigger,Trigger3M)),NA())</f>
        <v>1.512029528279335E-2</v>
      </c>
      <c r="N2473" s="52">
        <f>IFERROR(_xll.qlIndexFixing(Index6M,$H2473,TRUE,_xll.ohTrigger(RecalcTrigger,Trigger6M)),NA())</f>
        <v>1.6001743095361589E-2</v>
      </c>
      <c r="O2473" s="52">
        <f>IFERROR(_xll.qlIndexFixing(ONIndex6M,I2473,TRUE,_xll.ohTrigger(RecalcTrigger,Trigger6M)),NA())</f>
        <v>1.5911545832434371E-2</v>
      </c>
      <c r="P2473" s="52">
        <f>IFERROR(_xll.qlIndexFixing(Index1Y,$H2473,TRUE,_xll.ohTrigger(RecalcTrigger,Trigger1Y)),NA())</f>
        <v>1.5885355611492621E-2</v>
      </c>
      <c r="Q2473" s="52">
        <f>IFERROR(_xll.qlIndexFixing(ONIndex1Y,I2473,TRUE,_xll.ohTrigger(RecalcTrigger,Trigger1Y)),NA())</f>
        <v>1.5991807278803449E-2</v>
      </c>
    </row>
    <row r="2474" spans="2:17" x14ac:dyDescent="0.2">
      <c r="B2474" s="46" t="s">
        <v>42</v>
      </c>
      <c r="D2474" s="49">
        <f>_xll.qlCalendarAdvance(Calendar,$D2473,B2474,"f",FALSE)</f>
        <v>56724</v>
      </c>
      <c r="E2474" s="49">
        <f>_xll.qlInterestRateIndexValueDate(IndexON,D2474)</f>
        <v>56724</v>
      </c>
      <c r="F2474" s="52">
        <f>IFERROR(_xll.qlIndexFixing(IndexON,D2474,TRUE,_xll.ohTrigger(RecalcTrigger,TriggerON)),NA())</f>
        <v>1.484686729374296E-2</v>
      </c>
      <c r="H2474" s="49">
        <f>_xll.qlCalendarAdvance(Calendar,$H2473,B2474,"f",FALSE)</f>
        <v>56724</v>
      </c>
      <c r="I2474" s="49">
        <f>_xll.qlInterestRateIndexValueDate(Index1M,$H2474)</f>
        <v>56726</v>
      </c>
      <c r="J2474" s="52">
        <f>IFERROR(_xll.qlIndexFixing(Index1M,$H2474,TRUE,_xll.ohTrigger(RecalcTrigger,Trigger1M)),NA())</f>
        <v>1.4609358501192216E-2</v>
      </c>
      <c r="K2474" s="52">
        <f>IFERROR(_xll.qlIndexFixing(ONIndex1M,I2474,TRUE,_xll.ohTrigger(RecalcTrigger,Trigger1M)),NA())</f>
        <v>1.4618305529507936E-2</v>
      </c>
      <c r="L2474" s="52">
        <f>IFERROR(_xll.qlIndexFixing(Index3M,H2474,TRUE,_xll.ohTrigger(RecalcTrigger,Trigger3M)),NA())</f>
        <v>1.5085472233227669E-2</v>
      </c>
      <c r="M2474" s="52">
        <f>IFERROR(_xll.qlIndexFixing(ONIndex3M,I2474,TRUE,_xll.ohTrigger(RecalcTrigger,Trigger3M)),NA())</f>
        <v>1.5113531845782902E-2</v>
      </c>
      <c r="N2474" s="52">
        <f>IFERROR(_xll.qlIndexFixing(Index6M,$H2474,TRUE,_xll.ohTrigger(RecalcTrigger,Trigger6M)),NA())</f>
        <v>1.6004006554970619E-2</v>
      </c>
      <c r="O2474" s="52">
        <f>IFERROR(_xll.qlIndexFixing(ONIndex6M,I2474,TRUE,_xll.ohTrigger(RecalcTrigger,Trigger6M)),NA())</f>
        <v>1.5912862238298686E-2</v>
      </c>
      <c r="P2474" s="52">
        <f>IFERROR(_xll.qlIndexFixing(Index1Y,$H2474,TRUE,_xll.ohTrigger(RecalcTrigger,Trigger1Y)),NA())</f>
        <v>1.5873353703061616E-2</v>
      </c>
      <c r="Q2474" s="52">
        <f>IFERROR(_xll.qlIndexFixing(ONIndex1Y,I2474,TRUE,_xll.ohTrigger(RecalcTrigger,Trigger1Y)),NA())</f>
        <v>1.598793546257582E-2</v>
      </c>
    </row>
    <row r="2475" spans="2:17" x14ac:dyDescent="0.2">
      <c r="B2475" s="46" t="s">
        <v>42</v>
      </c>
      <c r="D2475" s="49">
        <f>_xll.qlCalendarAdvance(Calendar,$D2474,B2475,"f",FALSE)</f>
        <v>56731</v>
      </c>
      <c r="E2475" s="49">
        <f>_xll.qlInterestRateIndexValueDate(IndexON,D2475)</f>
        <v>56731</v>
      </c>
      <c r="F2475" s="52">
        <f>IFERROR(_xll.qlIndexFixing(IndexON,D2475,TRUE,_xll.ohTrigger(RecalcTrigger,TriggerON)),NA())</f>
        <v>1.4836006087568521E-2</v>
      </c>
      <c r="H2475" s="49">
        <f>_xll.qlCalendarAdvance(Calendar,$H2474,B2475,"f",FALSE)</f>
        <v>56731</v>
      </c>
      <c r="I2475" s="49">
        <f>_xll.qlInterestRateIndexValueDate(Index1M,$H2475)</f>
        <v>56733</v>
      </c>
      <c r="J2475" s="52">
        <f>IFERROR(_xll.qlIndexFixing(Index1M,$H2475,TRUE,_xll.ohTrigger(RecalcTrigger,Trigger1M)),NA())</f>
        <v>1.459827683730569E-2</v>
      </c>
      <c r="K2475" s="52">
        <f>IFERROR(_xll.qlIndexFixing(ONIndex1M,I2475,TRUE,_xll.ohTrigger(RecalcTrigger,Trigger1M)),NA())</f>
        <v>1.4607305964329242E-2</v>
      </c>
      <c r="L2475" s="52">
        <f>IFERROR(_xll.qlIndexFixing(Index3M,H2475,TRUE,_xll.ohTrigger(RecalcTrigger,Trigger3M)),NA())</f>
        <v>1.5075717565515845E-2</v>
      </c>
      <c r="M2475" s="52">
        <f>IFERROR(_xll.qlIndexFixing(ONIndex3M,I2475,TRUE,_xll.ohTrigger(RecalcTrigger,Trigger3M)),NA())</f>
        <v>1.5104031377930482E-2</v>
      </c>
      <c r="N2475" s="52">
        <f>IFERROR(_xll.qlIndexFixing(Index6M,$H2475,TRUE,_xll.ohTrigger(RecalcTrigger,Trigger6M)),NA())</f>
        <v>1.600628438139471E-2</v>
      </c>
      <c r="O2475" s="52">
        <f>IFERROR(_xll.qlIndexFixing(ONIndex6M,I2475,TRUE,_xll.ohTrigger(RecalcTrigger,Trigger6M)),NA())</f>
        <v>1.591473527554399E-2</v>
      </c>
      <c r="P2475" s="52">
        <f>IFERROR(_xll.qlIndexFixing(Index1Y,$H2475,TRUE,_xll.ohTrigger(RecalcTrigger,Trigger1Y)),NA())</f>
        <v>1.586329200204651E-2</v>
      </c>
      <c r="Q2475" s="52">
        <f>IFERROR(_xll.qlIndexFixing(ONIndex1Y,I2475,TRUE,_xll.ohTrigger(RecalcTrigger,Trigger1Y)),NA())</f>
        <v>1.5982497052453581E-2</v>
      </c>
    </row>
    <row r="2476" spans="2:17" x14ac:dyDescent="0.2">
      <c r="B2476" s="46" t="s">
        <v>42</v>
      </c>
      <c r="D2476" s="49">
        <f>_xll.qlCalendarAdvance(Calendar,$D2475,B2476,"f",FALSE)</f>
        <v>56738</v>
      </c>
      <c r="E2476" s="49">
        <f>_xll.qlInterestRateIndexValueDate(IndexON,D2476)</f>
        <v>56738</v>
      </c>
      <c r="F2476" s="52">
        <f>IFERROR(_xll.qlIndexFixing(IndexON,D2476,TRUE,_xll.ohTrigger(RecalcTrigger,TriggerON)),NA())</f>
        <v>1.4825100925115464E-2</v>
      </c>
      <c r="H2476" s="49">
        <f>_xll.qlCalendarAdvance(Calendar,$H2475,B2476,"f",FALSE)</f>
        <v>56738</v>
      </c>
      <c r="I2476" s="49">
        <f>_xll.qlInterestRateIndexValueDate(Index1M,$H2476)</f>
        <v>56740</v>
      </c>
      <c r="J2476" s="52">
        <f>IFERROR(_xll.qlIndexFixing(Index1M,$H2476,TRUE,_xll.ohTrigger(RecalcTrigger,Trigger1M)),NA())</f>
        <v>1.4587153589900037E-2</v>
      </c>
      <c r="K2476" s="52">
        <f>IFERROR(_xll.qlIndexFixing(ONIndex1M,I2476,TRUE,_xll.ohTrigger(RecalcTrigger,Trigger1M)),NA())</f>
        <v>1.459626494143329E-2</v>
      </c>
      <c r="L2476" s="52">
        <f>IFERROR(_xll.qlIndexFixing(Index3M,H2476,TRUE,_xll.ohTrigger(RecalcTrigger,Trigger3M)),NA())</f>
        <v>1.5065533671918735E-2</v>
      </c>
      <c r="M2476" s="52">
        <f>IFERROR(_xll.qlIndexFixing(ONIndex3M,I2476,TRUE,_xll.ohTrigger(RecalcTrigger,Trigger3M)),NA())</f>
        <v>1.5094493936054221E-2</v>
      </c>
      <c r="N2476" s="52">
        <f>IFERROR(_xll.qlIndexFixing(Index6M,$H2476,TRUE,_xll.ohTrigger(RecalcTrigger,Trigger6M)),NA())</f>
        <v>1.6010141768326606E-2</v>
      </c>
      <c r="O2476" s="52">
        <f>IFERROR(_xll.qlIndexFixing(ONIndex6M,I2476,TRUE,_xll.ohTrigger(RecalcTrigger,Trigger6M)),NA())</f>
        <v>1.5916643449083168E-2</v>
      </c>
      <c r="P2476" s="52">
        <f>IFERROR(_xll.qlIndexFixing(Index1Y,$H2476,TRUE,_xll.ohTrigger(RecalcTrigger,Trigger1Y)),NA())</f>
        <v>1.5848739146130001E-2</v>
      </c>
      <c r="Q2476" s="52">
        <f>IFERROR(_xll.qlIndexFixing(ONIndex1Y,I2476,TRUE,_xll.ohTrigger(RecalcTrigger,Trigger1Y)),NA())</f>
        <v>1.5977037772305636E-2</v>
      </c>
    </row>
    <row r="2477" spans="2:17" x14ac:dyDescent="0.2">
      <c r="B2477" s="46" t="s">
        <v>42</v>
      </c>
      <c r="D2477" s="49">
        <f>_xll.qlCalendarAdvance(Calendar,$D2476,B2477,"f",FALSE)</f>
        <v>56745</v>
      </c>
      <c r="E2477" s="49">
        <f>_xll.qlInterestRateIndexValueDate(IndexON,D2477)</f>
        <v>56745</v>
      </c>
      <c r="F2477" s="52">
        <f>IFERROR(_xll.qlIndexFixing(IndexON,D2477,TRUE,_xll.ohTrigger(RecalcTrigger,TriggerON)),NA())</f>
        <v>1.4814151751068039E-2</v>
      </c>
      <c r="H2477" s="49">
        <f>_xll.qlCalendarAdvance(Calendar,$H2476,B2477,"f",FALSE)</f>
        <v>56745</v>
      </c>
      <c r="I2477" s="49">
        <f>_xll.qlInterestRateIndexValueDate(Index1M,$H2477)</f>
        <v>56747</v>
      </c>
      <c r="J2477" s="52">
        <f>IFERROR(_xll.qlIndexFixing(Index1M,$H2477,TRUE,_xll.ohTrigger(RecalcTrigger,Trigger1M)),NA())</f>
        <v>1.4575988707771215E-2</v>
      </c>
      <c r="K2477" s="52">
        <f>IFERROR(_xll.qlIndexFixing(ONIndex1M,I2477,TRUE,_xll.ohTrigger(RecalcTrigger,Trigger1M)),NA())</f>
        <v>1.4585182409581066E-2</v>
      </c>
      <c r="L2477" s="52">
        <f>IFERROR(_xll.qlIndexFixing(Index3M,H2477,TRUE,_xll.ohTrigger(RecalcTrigger,Trigger3M)),NA())</f>
        <v>1.5055701133286746E-2</v>
      </c>
      <c r="M2477" s="52">
        <f>IFERROR(_xll.qlIndexFixing(ONIndex3M,I2477,TRUE,_xll.ohTrigger(RecalcTrigger,Trigger3M)),NA())</f>
        <v>1.5084919472991842E-2</v>
      </c>
      <c r="N2477" s="52">
        <f>IFERROR(_xll.qlIndexFixing(Index6M,$H2477,TRUE,_xll.ohTrigger(RecalcTrigger,Trigger6M)),NA())</f>
        <v>1.6012427447861279E-2</v>
      </c>
      <c r="O2477" s="52">
        <f>IFERROR(_xll.qlIndexFixing(ONIndex6M,I2477,TRUE,_xll.ohTrigger(RecalcTrigger,Trigger6M)),NA())</f>
        <v>1.5918586820786729E-2</v>
      </c>
      <c r="P2477" s="52">
        <f>IFERROR(_xll.qlIndexFixing(Index1Y,$H2477,TRUE,_xll.ohTrigger(RecalcTrigger,Trigger1Y)),NA())</f>
        <v>1.5836128494938883E-2</v>
      </c>
      <c r="Q2477" s="52">
        <f>IFERROR(_xll.qlIndexFixing(ONIndex1Y,I2477,TRUE,_xll.ohTrigger(RecalcTrigger,Trigger1Y)),NA())</f>
        <v>1.5971557594713914E-2</v>
      </c>
    </row>
    <row r="2478" spans="2:17" x14ac:dyDescent="0.2">
      <c r="B2478" s="46" t="s">
        <v>42</v>
      </c>
      <c r="D2478" s="49">
        <f>_xll.qlCalendarAdvance(Calendar,$D2477,B2478,"f",FALSE)</f>
        <v>56752</v>
      </c>
      <c r="E2478" s="49">
        <f>_xll.qlInterestRateIndexValueDate(IndexON,D2478)</f>
        <v>56752</v>
      </c>
      <c r="F2478" s="52">
        <f>IFERROR(_xll.qlIndexFixing(IndexON,D2478,TRUE,_xll.ohTrigger(RecalcTrigger,TriggerON)),NA())</f>
        <v>1.4803158510030556E-2</v>
      </c>
      <c r="H2478" s="49">
        <f>_xll.qlCalendarAdvance(Calendar,$H2477,B2478,"f",FALSE)</f>
        <v>56752</v>
      </c>
      <c r="I2478" s="49">
        <f>_xll.qlInterestRateIndexValueDate(Index1M,$H2478)</f>
        <v>56754</v>
      </c>
      <c r="J2478" s="52">
        <f>IFERROR(_xll.qlIndexFixing(Index1M,$H2478,TRUE,_xll.ohTrigger(RecalcTrigger,Trigger1M)),NA())</f>
        <v>1.456478213971768E-2</v>
      </c>
      <c r="K2478" s="52">
        <f>IFERROR(_xll.qlIndexFixing(ONIndex1M,I2478,TRUE,_xll.ohTrigger(RecalcTrigger,Trigger1M)),NA())</f>
        <v>1.4574058317533556E-2</v>
      </c>
      <c r="L2478" s="52">
        <f>IFERROR(_xll.qlIndexFixing(Index3M,H2478,TRUE,_xll.ohTrigger(RecalcTrigger,Trigger3M)),NA())</f>
        <v>1.5045831130220594E-2</v>
      </c>
      <c r="M2478" s="52">
        <f>IFERROR(_xll.qlIndexFixing(ONIndex3M,I2478,TRUE,_xll.ohTrigger(RecalcTrigger,Trigger3M)),NA())</f>
        <v>1.5075307941740945E-2</v>
      </c>
      <c r="N2478" s="52">
        <f>IFERROR(_xll.qlIndexFixing(Index6M,$H2478,TRUE,_xll.ohTrigger(RecalcTrigger,Trigger6M)),NA())</f>
        <v>1.6014710193077358E-2</v>
      </c>
      <c r="O2478" s="52">
        <f>IFERROR(_xll.qlIndexFixing(ONIndex6M,I2478,TRUE,_xll.ohTrigger(RecalcTrigger,Trigger6M)),NA())</f>
        <v>1.5920565452525182E-2</v>
      </c>
      <c r="P2478" s="52">
        <f>IFERROR(_xll.qlIndexFixing(Index1Y,$H2478,TRUE,_xll.ohTrigger(RecalcTrigger,Trigger1Y)),NA())</f>
        <v>1.5823316930914006E-2</v>
      </c>
      <c r="Q2478" s="52">
        <f>IFERROR(_xll.qlIndexFixing(ONIndex1Y,I2478,TRUE,_xll.ohTrigger(RecalcTrigger,Trigger1Y)),NA())</f>
        <v>1.5966056492100478E-2</v>
      </c>
    </row>
    <row r="2479" spans="2:17" x14ac:dyDescent="0.2">
      <c r="B2479" s="46" t="s">
        <v>42</v>
      </c>
      <c r="D2479" s="49">
        <f>_xll.qlCalendarAdvance(Calendar,$D2478,B2479,"f",FALSE)</f>
        <v>56759</v>
      </c>
      <c r="E2479" s="49">
        <f>_xll.qlInterestRateIndexValueDate(IndexON,D2479)</f>
        <v>56759</v>
      </c>
      <c r="F2479" s="52">
        <f>IFERROR(_xll.qlIndexFixing(IndexON,D2479,TRUE,_xll.ohTrigger(RecalcTrigger,TriggerON)),NA())</f>
        <v>1.4792121146847137E-2</v>
      </c>
      <c r="H2479" s="49">
        <f>_xll.qlCalendarAdvance(Calendar,$H2478,B2479,"f",FALSE)</f>
        <v>56759</v>
      </c>
      <c r="I2479" s="49">
        <f>_xll.qlInterestRateIndexValueDate(Index1M,$H2479)</f>
        <v>56761</v>
      </c>
      <c r="J2479" s="52">
        <f>IFERROR(_xll.qlIndexFixing(Index1M,$H2479,TRUE,_xll.ohTrigger(RecalcTrigger,Trigger1M)),NA())</f>
        <v>1.4553533834542887E-2</v>
      </c>
      <c r="K2479" s="52">
        <f>IFERROR(_xll.qlIndexFixing(ONIndex1M,I2479,TRUE,_xll.ohTrigger(RecalcTrigger,Trigger1M)),NA())</f>
        <v>1.4562892614051748E-2</v>
      </c>
      <c r="L2479" s="52">
        <f>IFERROR(_xll.qlIndexFixing(Index3M,H2479,TRUE,_xll.ohTrigger(RecalcTrigger,Trigger3M)),NA())</f>
        <v>1.5035923615840387E-2</v>
      </c>
      <c r="M2479" s="52">
        <f>IFERROR(_xll.qlIndexFixing(ONIndex3M,I2479,TRUE,_xll.ohTrigger(RecalcTrigger,Trigger3M)),NA())</f>
        <v>1.5065659295299128E-2</v>
      </c>
      <c r="N2479" s="52">
        <f>IFERROR(_xll.qlIndexFixing(Index6M,$H2479,TRUE,_xll.ohTrigger(RecalcTrigger,Trigger6M)),NA())</f>
        <v>1.6016984836817388E-2</v>
      </c>
      <c r="O2479" s="52">
        <f>IFERROR(_xll.qlIndexFixing(ONIndex6M,I2479,TRUE,_xll.ohTrigger(RecalcTrigger,Trigger6M)),NA())</f>
        <v>1.5922579405929227E-2</v>
      </c>
      <c r="P2479" s="52">
        <f>IFERROR(_xll.qlIndexFixing(Index1Y,$H2479,TRUE,_xll.ohTrigger(RecalcTrigger,Trigger1Y)),NA())</f>
        <v>1.5810305458872465E-2</v>
      </c>
      <c r="Q2479" s="52">
        <f>IFERROR(_xll.qlIndexFixing(ONIndex1Y,I2479,TRUE,_xll.ohTrigger(RecalcTrigger,Trigger1Y)),NA())</f>
        <v>1.596053443720713E-2</v>
      </c>
    </row>
    <row r="2480" spans="2:17" x14ac:dyDescent="0.2">
      <c r="B2480" s="46" t="s">
        <v>42</v>
      </c>
      <c r="D2480" s="49">
        <f>_xll.qlCalendarAdvance(Calendar,$D2479,B2480,"f",FALSE)</f>
        <v>56766</v>
      </c>
      <c r="E2480" s="49">
        <f>_xll.qlInterestRateIndexValueDate(IndexON,D2480)</f>
        <v>56766</v>
      </c>
      <c r="F2480" s="52">
        <f>IFERROR(_xll.qlIndexFixing(IndexON,D2480,TRUE,_xll.ohTrigger(RecalcTrigger,TriggerON)),NA())</f>
        <v>1.4781039605722412E-2</v>
      </c>
      <c r="H2480" s="49">
        <f>_xll.qlCalendarAdvance(Calendar,$H2479,B2480,"f",FALSE)</f>
        <v>56766</v>
      </c>
      <c r="I2480" s="49">
        <f>_xll.qlInterestRateIndexValueDate(Index1M,$H2480)</f>
        <v>56768</v>
      </c>
      <c r="J2480" s="52">
        <f>IFERROR(_xll.qlIndexFixing(Index1M,$H2480,TRUE,_xll.ohTrigger(RecalcTrigger,Trigger1M)),NA())</f>
        <v>1.4542243741047789E-2</v>
      </c>
      <c r="K2480" s="52">
        <f>IFERROR(_xll.qlIndexFixing(ONIndex1M,I2480,TRUE,_xll.ohTrigger(RecalcTrigger,Trigger1M)),NA())</f>
        <v>1.4551685247816692E-2</v>
      </c>
      <c r="L2480" s="52">
        <f>IFERROR(_xll.qlIndexFixing(Index3M,H2480,TRUE,_xll.ohTrigger(RecalcTrigger,Trigger3M)),NA())</f>
        <v>1.5025978543259282E-2</v>
      </c>
      <c r="M2480" s="52">
        <f>IFERROR(_xll.qlIndexFixing(ONIndex3M,I2480,TRUE,_xll.ohTrigger(RecalcTrigger,Trigger3M)),NA())</f>
        <v>1.5055973486823859E-2</v>
      </c>
      <c r="N2480" s="52">
        <f>IFERROR(_xll.qlIndexFixing(Index6M,$H2480,TRUE,_xll.ohTrigger(RecalcTrigger,Trigger6M)),NA())</f>
        <v>1.6017706043583865E-2</v>
      </c>
      <c r="O2480" s="52">
        <f>IFERROR(_xll.qlIndexFixing(ONIndex6M,I2480,TRUE,_xll.ohTrigger(RecalcTrigger,Trigger6M)),NA())</f>
        <v>1.5924628743029245E-2</v>
      </c>
      <c r="P2480" s="52">
        <f>IFERROR(_xll.qlIndexFixing(Index1Y,$H2480,TRUE,_xll.ohTrigger(RecalcTrigger,Trigger1Y)),NA())</f>
        <v>1.5797095086093085E-2</v>
      </c>
      <c r="Q2480" s="52">
        <f>IFERROR(_xll.qlIndexFixing(ONIndex1Y,I2480,TRUE,_xll.ohTrigger(RecalcTrigger,Trigger1Y)),NA())</f>
        <v>1.5954991402615804E-2</v>
      </c>
    </row>
    <row r="2481" spans="2:17" x14ac:dyDescent="0.2">
      <c r="B2481" s="46" t="s">
        <v>42</v>
      </c>
      <c r="D2481" s="49">
        <f>_xll.qlCalendarAdvance(Calendar,$D2480,B2481,"f",FALSE)</f>
        <v>56773</v>
      </c>
      <c r="E2481" s="49">
        <f>_xll.qlInterestRateIndexValueDate(IndexON,D2481)</f>
        <v>56773</v>
      </c>
      <c r="F2481" s="52">
        <f>IFERROR(_xll.qlIndexFixing(IndexON,D2481,TRUE,_xll.ohTrigger(RecalcTrigger,TriggerON)),NA())</f>
        <v>1.4769913831340631E-2</v>
      </c>
      <c r="H2481" s="49">
        <f>_xll.qlCalendarAdvance(Calendar,$H2480,B2481,"f",FALSE)</f>
        <v>56773</v>
      </c>
      <c r="I2481" s="49">
        <f>_xll.qlInterestRateIndexValueDate(Index1M,$H2481)</f>
        <v>56775</v>
      </c>
      <c r="J2481" s="52">
        <f>IFERROR(_xll.qlIndexFixing(Index1M,$H2481,TRUE,_xll.ohTrigger(RecalcTrigger,Trigger1M)),NA())</f>
        <v>1.4530911808033342E-2</v>
      </c>
      <c r="K2481" s="52">
        <f>IFERROR(_xll.qlIndexFixing(ONIndex1M,I2481,TRUE,_xll.ohTrigger(RecalcTrigger,Trigger1M)),NA())</f>
        <v>1.4540436167589377E-2</v>
      </c>
      <c r="L2481" s="52">
        <f>IFERROR(_xll.qlIndexFixing(Index3M,H2481,TRUE,_xll.ohTrigger(RecalcTrigger,Trigger3M)),NA())</f>
        <v>1.5015995865598257E-2</v>
      </c>
      <c r="M2481" s="52">
        <f>IFERROR(_xll.qlIndexFixing(ONIndex3M,I2481,TRUE,_xll.ohTrigger(RecalcTrigger,Trigger3M)),NA())</f>
        <v>1.5046250469152866E-2</v>
      </c>
      <c r="N2481" s="52">
        <f>IFERROR(_xll.qlIndexFixing(Index6M,$H2481,TRUE,_xll.ohTrigger(RecalcTrigger,Trigger6M)),NA())</f>
        <v>1.6019960146848124E-2</v>
      </c>
      <c r="O2481" s="52">
        <f>IFERROR(_xll.qlIndexFixing(ONIndex6M,I2481,TRUE,_xll.ohTrigger(RecalcTrigger,Trigger6M)),NA())</f>
        <v>1.5926713525455938E-2</v>
      </c>
      <c r="P2481" s="52">
        <f>IFERROR(_xll.qlIndexFixing(Index1Y,$H2481,TRUE,_xll.ohTrigger(RecalcTrigger,Trigger1Y)),NA())</f>
        <v>1.5783686822312296E-2</v>
      </c>
      <c r="Q2481" s="52">
        <f>IFERROR(_xll.qlIndexFixing(ONIndex1Y,I2481,TRUE,_xll.ohTrigger(RecalcTrigger,Trigger1Y)),NA())</f>
        <v>1.5949427360748558E-2</v>
      </c>
    </row>
    <row r="2482" spans="2:17" x14ac:dyDescent="0.2">
      <c r="B2482" s="46" t="s">
        <v>42</v>
      </c>
      <c r="D2482" s="49">
        <f>_xll.qlCalendarAdvance(Calendar,$D2481,B2482,"f",FALSE)</f>
        <v>56780</v>
      </c>
      <c r="E2482" s="49">
        <f>_xll.qlInterestRateIndexValueDate(IndexON,D2482)</f>
        <v>56780</v>
      </c>
      <c r="F2482" s="52">
        <f>IFERROR(_xll.qlIndexFixing(IndexON,D2482,TRUE,_xll.ohTrigger(RecalcTrigger,TriggerON)),NA())</f>
        <v>1.4758743768306104E-2</v>
      </c>
      <c r="H2482" s="49">
        <f>_xll.qlCalendarAdvance(Calendar,$H2481,B2482,"f",FALSE)</f>
        <v>56780</v>
      </c>
      <c r="I2482" s="49">
        <f>_xll.qlInterestRateIndexValueDate(Index1M,$H2482)</f>
        <v>56782</v>
      </c>
      <c r="J2482" s="52">
        <f>IFERROR(_xll.qlIndexFixing(Index1M,$H2482,TRUE,_xll.ohTrigger(RecalcTrigger,Trigger1M)),NA())</f>
        <v>1.4519537984300501E-2</v>
      </c>
      <c r="K2482" s="52">
        <f>IFERROR(_xll.qlIndexFixing(ONIndex1M,I2482,TRUE,_xll.ohTrigger(RecalcTrigger,Trigger1M)),NA())</f>
        <v>1.4529145322130788E-2</v>
      </c>
      <c r="L2482" s="52">
        <f>IFERROR(_xll.qlIndexFixing(Index3M,H2482,TRUE,_xll.ohTrigger(RecalcTrigger,Trigger3M)),NA())</f>
        <v>1.5005975535974816E-2</v>
      </c>
      <c r="M2482" s="52">
        <f>IFERROR(_xll.qlIndexFixing(ONIndex3M,I2482,TRUE,_xll.ohTrigger(RecalcTrigger,Trigger3M)),NA())</f>
        <v>1.5036490195283747E-2</v>
      </c>
      <c r="N2482" s="52">
        <f>IFERROR(_xll.qlIndexFixing(Index6M,$H2482,TRUE,_xll.ohTrigger(RecalcTrigger,Trigger6M)),NA())</f>
        <v>1.6022191881740314E-2</v>
      </c>
      <c r="O2482" s="52">
        <f>IFERROR(_xll.qlIndexFixing(ONIndex6M,I2482,TRUE,_xll.ohTrigger(RecalcTrigger,Trigger6M)),NA())</f>
        <v>1.5928833815239685E-2</v>
      </c>
      <c r="P2482" s="52">
        <f>IFERROR(_xll.qlIndexFixing(Index1Y,$H2482,TRUE,_xll.ohTrigger(RecalcTrigger,Trigger1Y)),NA())</f>
        <v>1.577008167972499E-2</v>
      </c>
      <c r="Q2482" s="52">
        <f>IFERROR(_xll.qlIndexFixing(ONIndex1Y,I2482,TRUE,_xll.ohTrigger(RecalcTrigger,Trigger1Y)),NA())</f>
        <v>1.5943842284347198E-2</v>
      </c>
    </row>
    <row r="2483" spans="2:17" x14ac:dyDescent="0.2">
      <c r="B2483" s="46" t="s">
        <v>42</v>
      </c>
      <c r="D2483" s="49">
        <f>_xll.qlCalendarAdvance(Calendar,$D2482,B2483,"f",FALSE)</f>
        <v>56787</v>
      </c>
      <c r="E2483" s="49">
        <f>_xll.qlInterestRateIndexValueDate(IndexON,D2483)</f>
        <v>56787</v>
      </c>
      <c r="F2483" s="52">
        <f>IFERROR(_xll.qlIndexFixing(IndexON,D2483,TRUE,_xll.ohTrigger(RecalcTrigger,TriggerON)),NA())</f>
        <v>1.4747529361143208E-2</v>
      </c>
      <c r="H2483" s="49">
        <f>_xll.qlCalendarAdvance(Calendar,$H2482,B2483,"f",FALSE)</f>
        <v>56787</v>
      </c>
      <c r="I2483" s="49">
        <f>_xll.qlInterestRateIndexValueDate(Index1M,$H2483)</f>
        <v>56789</v>
      </c>
      <c r="J2483" s="52">
        <f>IFERROR(_xll.qlIndexFixing(Index1M,$H2483,TRUE,_xll.ohTrigger(RecalcTrigger,Trigger1M)),NA())</f>
        <v>1.4508122218662711E-2</v>
      </c>
      <c r="K2483" s="52">
        <f>IFERROR(_xll.qlIndexFixing(ONIndex1M,I2483,TRUE,_xll.ohTrigger(RecalcTrigger,Trigger1M)),NA())</f>
        <v>1.4517812660201912E-2</v>
      </c>
      <c r="L2483" s="52">
        <f>IFERROR(_xll.qlIndexFixing(Index3M,H2483,TRUE,_xll.ohTrigger(RecalcTrigger,Trigger3M)),NA())</f>
        <v>1.4995915385992192E-2</v>
      </c>
      <c r="M2483" s="52">
        <f>IFERROR(_xll.qlIndexFixing(ONIndex3M,I2483,TRUE,_xll.ohTrigger(RecalcTrigger,Trigger3M)),NA())</f>
        <v>1.5026692618453907E-2</v>
      </c>
      <c r="N2483" s="52">
        <f>IFERROR(_xll.qlIndexFixing(Index6M,$H2483,TRUE,_xll.ohTrigger(RecalcTrigger,Trigger6M)),NA())</f>
        <v>1.6024395960160854E-2</v>
      </c>
      <c r="O2483" s="52">
        <f>IFERROR(_xll.qlIndexFixing(ONIndex6M,I2483,TRUE,_xll.ohTrigger(RecalcTrigger,Trigger6M)),NA())</f>
        <v>1.5930989673931251E-2</v>
      </c>
      <c r="P2483" s="52">
        <f>IFERROR(_xll.qlIndexFixing(Index1Y,$H2483,TRUE,_xll.ohTrigger(RecalcTrigger,Trigger1Y)),NA())</f>
        <v>1.575628067297866E-2</v>
      </c>
      <c r="Q2483" s="52">
        <f>IFERROR(_xll.qlIndexFixing(ONIndex1Y,I2483,TRUE,_xll.ohTrigger(RecalcTrigger,Trigger1Y)),NA())</f>
        <v>1.5938236146073592E-2</v>
      </c>
    </row>
    <row r="2484" spans="2:17" x14ac:dyDescent="0.2">
      <c r="B2484" s="46" t="s">
        <v>42</v>
      </c>
      <c r="D2484" s="49">
        <f>_xll.qlCalendarAdvance(Calendar,$D2483,B2484,"f",FALSE)</f>
        <v>56794</v>
      </c>
      <c r="E2484" s="49">
        <f>_xll.qlInterestRateIndexValueDate(IndexON,D2484)</f>
        <v>56794</v>
      </c>
      <c r="F2484" s="52">
        <f>IFERROR(_xll.qlIndexFixing(IndexON,D2484,TRUE,_xll.ohTrigger(RecalcTrigger,TriggerON)),NA())</f>
        <v>1.4736270554536191E-2</v>
      </c>
      <c r="H2484" s="49">
        <f>_xll.qlCalendarAdvance(Calendar,$H2483,B2484,"f",FALSE)</f>
        <v>56794</v>
      </c>
      <c r="I2484" s="49">
        <f>_xll.qlInterestRateIndexValueDate(Index1M,$H2484)</f>
        <v>56796</v>
      </c>
      <c r="J2484" s="52">
        <f>IFERROR(_xll.qlIndexFixing(Index1M,$H2484,TRUE,_xll.ohTrigger(RecalcTrigger,Trigger1M)),NA())</f>
        <v>1.4496664459913433E-2</v>
      </c>
      <c r="K2484" s="52">
        <f>IFERROR(_xll.qlIndexFixing(ONIndex1M,I2484,TRUE,_xll.ohTrigger(RecalcTrigger,Trigger1M)),NA())</f>
        <v>1.4506438130563737E-2</v>
      </c>
      <c r="L2484" s="52">
        <f>IFERROR(_xll.qlIndexFixing(Index3M,H2484,TRUE,_xll.ohTrigger(RecalcTrigger,Trigger3M)),NA())</f>
        <v>1.498568694150167E-2</v>
      </c>
      <c r="M2484" s="52">
        <f>IFERROR(_xll.qlIndexFixing(ONIndex3M,I2484,TRUE,_xll.ohTrigger(RecalcTrigger,Trigger3M)),NA())</f>
        <v>1.5016857691501073E-2</v>
      </c>
      <c r="N2484" s="52">
        <f>IFERROR(_xll.qlIndexFixing(Index6M,$H2484,TRUE,_xll.ohTrigger(RecalcTrigger,Trigger6M)),NA())</f>
        <v>1.6028054990271951E-2</v>
      </c>
      <c r="O2484" s="52">
        <f>IFERROR(_xll.qlIndexFixing(ONIndex6M,I2484,TRUE,_xll.ohTrigger(RecalcTrigger,Trigger6M)),NA())</f>
        <v>1.5933181163720889E-2</v>
      </c>
      <c r="P2484" s="52">
        <f>IFERROR(_xll.qlIndexFixing(Index1Y,$H2484,TRUE,_xll.ohTrigger(RecalcTrigger,Trigger1Y)),NA())</f>
        <v>1.5742284819175143E-2</v>
      </c>
      <c r="Q2484" s="52">
        <f>IFERROR(_xll.qlIndexFixing(ONIndex1Y,I2484,TRUE,_xll.ohTrigger(RecalcTrigger,Trigger1Y)),NA())</f>
        <v>1.59326089183498E-2</v>
      </c>
    </row>
    <row r="2485" spans="2:17" x14ac:dyDescent="0.2">
      <c r="B2485" s="46" t="s">
        <v>42</v>
      </c>
      <c r="D2485" s="49">
        <f>_xll.qlCalendarAdvance(Calendar,$D2484,B2485,"f",FALSE)</f>
        <v>56801</v>
      </c>
      <c r="E2485" s="49">
        <f>_xll.qlInterestRateIndexValueDate(IndexON,D2485)</f>
        <v>56801</v>
      </c>
      <c r="F2485" s="52">
        <f>IFERROR(_xll.qlIndexFixing(IndexON,D2485,TRUE,_xll.ohTrigger(RecalcTrigger,TriggerON)),NA())</f>
        <v>1.4724967293089364E-2</v>
      </c>
      <c r="H2485" s="49">
        <f>_xll.qlCalendarAdvance(Calendar,$H2484,B2485,"f",FALSE)</f>
        <v>56801</v>
      </c>
      <c r="I2485" s="49">
        <f>_xll.qlInterestRateIndexValueDate(Index1M,$H2485)</f>
        <v>56803</v>
      </c>
      <c r="J2485" s="52">
        <f>IFERROR(_xll.qlIndexFixing(Index1M,$H2485,TRUE,_xll.ohTrigger(RecalcTrigger,Trigger1M)),NA())</f>
        <v>1.4485164656863614E-2</v>
      </c>
      <c r="K2485" s="52">
        <f>IFERROR(_xll.qlIndexFixing(ONIndex1M,I2485,TRUE,_xll.ohTrigger(RecalcTrigger,Trigger1M)),NA())</f>
        <v>1.4495021681897313E-2</v>
      </c>
      <c r="L2485" s="52">
        <f>IFERROR(_xll.qlIndexFixing(Index3M,H2485,TRUE,_xll.ohTrigger(RecalcTrigger,Trigger3M)),NA())</f>
        <v>1.4975217756223845E-2</v>
      </c>
      <c r="M2485" s="52">
        <f>IFERROR(_xll.qlIndexFixing(ONIndex3M,I2485,TRUE,_xll.ohTrigger(RecalcTrigger,Trigger3M)),NA())</f>
        <v>1.5006985367183034E-2</v>
      </c>
      <c r="N2485" s="52">
        <f>IFERROR(_xll.qlIndexFixing(Index6M,$H2485,TRUE,_xll.ohTrigger(RecalcTrigger,Trigger6M)),NA())</f>
        <v>1.6030171960799859E-2</v>
      </c>
      <c r="O2485" s="52">
        <f>IFERROR(_xll.qlIndexFixing(ONIndex6M,I2485,TRUE,_xll.ohTrigger(RecalcTrigger,Trigger6M)),NA())</f>
        <v>1.5935408345999491E-2</v>
      </c>
      <c r="P2485" s="52">
        <f>IFERROR(_xll.qlIndexFixing(Index1Y,$H2485,TRUE,_xll.ohTrigger(RecalcTrigger,Trigger1Y)),NA())</f>
        <v>1.5728095137865192E-2</v>
      </c>
      <c r="Q2485" s="52">
        <f>IFERROR(_xll.qlIndexFixing(ONIndex1Y,I2485,TRUE,_xll.ohTrigger(RecalcTrigger,Trigger1Y)),NA())</f>
        <v>1.5926960573677817E-2</v>
      </c>
    </row>
    <row r="2486" spans="2:17" x14ac:dyDescent="0.2">
      <c r="B2486" s="46" t="s">
        <v>42</v>
      </c>
      <c r="D2486" s="49">
        <f>_xll.qlCalendarAdvance(Calendar,$D2485,B2486,"f",FALSE)</f>
        <v>56808</v>
      </c>
      <c r="E2486" s="49">
        <f>_xll.qlInterestRateIndexValueDate(IndexON,D2486)</f>
        <v>56808</v>
      </c>
      <c r="F2486" s="52">
        <f>IFERROR(_xll.qlIndexFixing(IndexON,D2486,TRUE,_xll.ohTrigger(RecalcTrigger,TriggerON)),NA())</f>
        <v>1.4713619521167232E-2</v>
      </c>
      <c r="H2486" s="49">
        <f>_xll.qlCalendarAdvance(Calendar,$H2485,B2486,"f",FALSE)</f>
        <v>56808</v>
      </c>
      <c r="I2486" s="49">
        <f>_xll.qlInterestRateIndexValueDate(Index1M,$H2486)</f>
        <v>56810</v>
      </c>
      <c r="J2486" s="52">
        <f>IFERROR(_xll.qlIndexFixing(Index1M,$H2486,TRUE,_xll.ohTrigger(RecalcTrigger,Trigger1M)),NA())</f>
        <v>1.4473622758314209E-2</v>
      </c>
      <c r="K2486" s="52">
        <f>IFERROR(_xll.qlIndexFixing(ONIndex1M,I2486,TRUE,_xll.ohTrigger(RecalcTrigger,Trigger1M)),NA())</f>
        <v>1.4483563263043564E-2</v>
      </c>
      <c r="L2486" s="52">
        <f>IFERROR(_xll.qlIndexFixing(Index3M,H2486,TRUE,_xll.ohTrigger(RecalcTrigger,Trigger3M)),NA())</f>
        <v>1.4964512321323547E-2</v>
      </c>
      <c r="M2486" s="52">
        <f>IFERROR(_xll.qlIndexFixing(ONIndex3M,I2486,TRUE,_xll.ohTrigger(RecalcTrigger,Trigger3M)),NA())</f>
        <v>1.4997075599056942E-2</v>
      </c>
      <c r="N2486" s="52">
        <f>IFERROR(_xll.qlIndexFixing(Index6M,$H2486,TRUE,_xll.ohTrigger(RecalcTrigger,Trigger6M)),NA())</f>
        <v>1.6032244382740583E-2</v>
      </c>
      <c r="O2486" s="52">
        <f>IFERROR(_xll.qlIndexFixing(ONIndex6M,I2486,TRUE,_xll.ohTrigger(RecalcTrigger,Trigger6M)),NA())</f>
        <v>1.5937671282957311E-2</v>
      </c>
      <c r="P2486" s="52">
        <f>IFERROR(_xll.qlIndexFixing(Index1Y,$H2486,TRUE,_xll.ohTrigger(RecalcTrigger,Trigger1Y)),NA())</f>
        <v>1.57137126510489E-2</v>
      </c>
      <c r="Q2486" s="52">
        <f>IFERROR(_xll.qlIndexFixing(ONIndex1Y,I2486,TRUE,_xll.ohTrigger(RecalcTrigger,Trigger1Y)),NA())</f>
        <v>1.5921291084879385E-2</v>
      </c>
    </row>
    <row r="2487" spans="2:17" x14ac:dyDescent="0.2">
      <c r="B2487" s="46" t="s">
        <v>42</v>
      </c>
      <c r="D2487" s="49">
        <f>_xll.qlCalendarAdvance(Calendar,$D2486,B2487,"f",FALSE)</f>
        <v>56815</v>
      </c>
      <c r="E2487" s="49">
        <f>_xll.qlInterestRateIndexValueDate(IndexON,D2487)</f>
        <v>56815</v>
      </c>
      <c r="F2487" s="52">
        <f>IFERROR(_xll.qlIndexFixing(IndexON,D2487,TRUE,_xll.ohTrigger(RecalcTrigger,TriggerON)),NA())</f>
        <v>1.4702227183454042E-2</v>
      </c>
      <c r="H2487" s="49">
        <f>_xll.qlCalendarAdvance(Calendar,$H2486,B2487,"f",FALSE)</f>
        <v>56815</v>
      </c>
      <c r="I2487" s="49">
        <f>_xll.qlInterestRateIndexValueDate(Index1M,$H2487)</f>
        <v>56817</v>
      </c>
      <c r="J2487" s="52">
        <f>IFERROR(_xll.qlIndexFixing(Index1M,$H2487,TRUE,_xll.ohTrigger(RecalcTrigger,Trigger1M)),NA())</f>
        <v>1.4462038713076164E-2</v>
      </c>
      <c r="K2487" s="52">
        <f>IFERROR(_xll.qlIndexFixing(ONIndex1M,I2487,TRUE,_xll.ohTrigger(RecalcTrigger,Trigger1M)),NA())</f>
        <v>1.4472062822603604E-2</v>
      </c>
      <c r="L2487" s="52">
        <f>IFERROR(_xll.qlIndexFixing(Index3M,H2487,TRUE,_xll.ohTrigger(RecalcTrigger,Trigger3M)),NA())</f>
        <v>1.4953575137192136E-2</v>
      </c>
      <c r="M2487" s="52">
        <f>IFERROR(_xll.qlIndexFixing(ONIndex3M,I2487,TRUE,_xll.ohTrigger(RecalcTrigger,Trigger3M)),NA())</f>
        <v>1.498712833996052E-2</v>
      </c>
      <c r="N2487" s="52">
        <f>IFERROR(_xll.qlIndexFixing(Index6M,$H2487,TRUE,_xll.ohTrigger(RecalcTrigger,Trigger6M)),NA())</f>
        <v>1.6034267009802119E-2</v>
      </c>
      <c r="O2487" s="52">
        <f>IFERROR(_xll.qlIndexFixing(ONIndex6M,I2487,TRUE,_xll.ohTrigger(RecalcTrigger,Trigger6M)),NA())</f>
        <v>1.5939970036145112E-2</v>
      </c>
      <c r="P2487" s="52">
        <f>IFERROR(_xll.qlIndexFixing(Index1Y,$H2487,TRUE,_xll.ohTrigger(RecalcTrigger,Trigger1Y)),NA())</f>
        <v>1.5699138383170705E-2</v>
      </c>
      <c r="Q2487" s="52">
        <f>IFERROR(_xll.qlIndexFixing(ONIndex1Y,I2487,TRUE,_xll.ohTrigger(RecalcTrigger,Trigger1Y)),NA())</f>
        <v>1.5915600424376564E-2</v>
      </c>
    </row>
    <row r="2488" spans="2:17" x14ac:dyDescent="0.2">
      <c r="B2488" s="46" t="s">
        <v>42</v>
      </c>
      <c r="D2488" s="49">
        <f>_xll.qlCalendarAdvance(Calendar,$D2487,B2488,"f",FALSE)</f>
        <v>56822</v>
      </c>
      <c r="E2488" s="49">
        <f>_xll.qlInterestRateIndexValueDate(IndexON,D2488)</f>
        <v>56822</v>
      </c>
      <c r="F2488" s="52">
        <f>IFERROR(_xll.qlIndexFixing(IndexON,D2488,TRUE,_xll.ohTrigger(RecalcTrigger,TriggerON)),NA())</f>
        <v>1.4690790224713979E-2</v>
      </c>
      <c r="H2488" s="49">
        <f>_xll.qlCalendarAdvance(Calendar,$H2487,B2488,"f",FALSE)</f>
        <v>56822</v>
      </c>
      <c r="I2488" s="49">
        <f>_xll.qlInterestRateIndexValueDate(Index1M,$H2488)</f>
        <v>56824</v>
      </c>
      <c r="J2488" s="52">
        <f>IFERROR(_xll.qlIndexFixing(Index1M,$H2488,TRUE,_xll.ohTrigger(RecalcTrigger,Trigger1M)),NA())</f>
        <v>1.4450412469955431E-2</v>
      </c>
      <c r="K2488" s="52">
        <f>IFERROR(_xll.qlIndexFixing(ONIndex1M,I2488,TRUE,_xll.ohTrigger(RecalcTrigger,Trigger1M)),NA())</f>
        <v>1.4460520309498293E-2</v>
      </c>
      <c r="L2488" s="52">
        <f>IFERROR(_xll.qlIndexFixing(Index3M,H2488,TRUE,_xll.ohTrigger(RecalcTrigger,Trigger3M)),NA())</f>
        <v>1.4942410713455334E-2</v>
      </c>
      <c r="M2488" s="52">
        <f>IFERROR(_xll.qlIndexFixing(ONIndex3M,I2488,TRUE,_xll.ohTrigger(RecalcTrigger,Trigger3M)),NA())</f>
        <v>1.4977143542731497E-2</v>
      </c>
      <c r="N2488" s="52">
        <f>IFERROR(_xll.qlIndexFixing(Index6M,$H2488,TRUE,_xll.ohTrigger(RecalcTrigger,Trigger6M)),NA())</f>
        <v>1.6036234585801452E-2</v>
      </c>
      <c r="O2488" s="52">
        <f>IFERROR(_xll.qlIndexFixing(ONIndex6M,I2488,TRUE,_xll.ohTrigger(RecalcTrigger,Trigger6M)),NA())</f>
        <v>1.5942304667433405E-2</v>
      </c>
      <c r="P2488" s="52">
        <f>IFERROR(_xll.qlIndexFixing(Index1Y,$H2488,TRUE,_xll.ohTrigger(RecalcTrigger,Trigger1Y)),NA())</f>
        <v>1.5684373361120704E-2</v>
      </c>
      <c r="Q2488" s="52">
        <f>IFERROR(_xll.qlIndexFixing(ONIndex1Y,I2488,TRUE,_xll.ohTrigger(RecalcTrigger,Trigger1Y)),NA())</f>
        <v>1.5909888564751284E-2</v>
      </c>
    </row>
    <row r="2489" spans="2:17" x14ac:dyDescent="0.2">
      <c r="B2489" s="46" t="s">
        <v>42</v>
      </c>
      <c r="D2489" s="49">
        <f>_xll.qlCalendarAdvance(Calendar,$D2488,B2489,"f",FALSE)</f>
        <v>56829</v>
      </c>
      <c r="E2489" s="49">
        <f>_xll.qlInterestRateIndexValueDate(IndexON,D2489)</f>
        <v>56829</v>
      </c>
      <c r="F2489" s="52">
        <f>IFERROR(_xll.qlIndexFixing(IndexON,D2489,TRUE,_xll.ohTrigger(RecalcTrigger,TriggerON)),NA())</f>
        <v>1.4679308589311546E-2</v>
      </c>
      <c r="H2489" s="49">
        <f>_xll.qlCalendarAdvance(Calendar,$H2488,B2489,"f",FALSE)</f>
        <v>56829</v>
      </c>
      <c r="I2489" s="49">
        <f>_xll.qlInterestRateIndexValueDate(Index1M,$H2489)</f>
        <v>56831</v>
      </c>
      <c r="J2489" s="52">
        <f>IFERROR(_xll.qlIndexFixing(Index1M,$H2489,TRUE,_xll.ohTrigger(RecalcTrigger,Trigger1M)),NA())</f>
        <v>1.443874397776046E-2</v>
      </c>
      <c r="K2489" s="52">
        <f>IFERROR(_xll.qlIndexFixing(ONIndex1M,I2489,TRUE,_xll.ohTrigger(RecalcTrigger,Trigger1M)),NA())</f>
        <v>1.4448935672248808E-2</v>
      </c>
      <c r="L2489" s="52">
        <f>IFERROR(_xll.qlIndexFixing(Index3M,H2489,TRUE,_xll.ohTrigger(RecalcTrigger,Trigger3M)),NA())</f>
        <v>1.4931023568964519E-2</v>
      </c>
      <c r="M2489" s="52">
        <f>IFERROR(_xll.qlIndexFixing(ONIndex3M,I2489,TRUE,_xll.ohTrigger(RecalcTrigger,Trigger3M)),NA())</f>
        <v>1.4967121160287533E-2</v>
      </c>
      <c r="N2489" s="52">
        <f>IFERROR(_xll.qlIndexFixing(Index6M,$H2489,TRUE,_xll.ohTrigger(RecalcTrigger,Trigger6M)),NA())</f>
        <v>1.603814184467315E-2</v>
      </c>
      <c r="O2489" s="52">
        <f>IFERROR(_xll.qlIndexFixing(ONIndex6M,I2489,TRUE,_xll.ohTrigger(RecalcTrigger,Trigger6M)),NA())</f>
        <v>1.5944675238692696E-2</v>
      </c>
      <c r="P2489" s="52">
        <f>IFERROR(_xll.qlIndexFixing(Index1Y,$H2489,TRUE,_xll.ohTrigger(RecalcTrigger,Trigger1Y)),NA())</f>
        <v>1.5669418614228565E-2</v>
      </c>
      <c r="Q2489" s="52">
        <f>IFERROR(_xll.qlIndexFixing(ONIndex1Y,I2489,TRUE,_xll.ohTrigger(RecalcTrigger,Trigger1Y)),NA())</f>
        <v>1.5904155478745352E-2</v>
      </c>
    </row>
    <row r="2490" spans="2:17" x14ac:dyDescent="0.2">
      <c r="B2490" s="46" t="s">
        <v>42</v>
      </c>
      <c r="D2490" s="49">
        <f>_xll.qlCalendarAdvance(Calendar,$D2489,B2490,"f",FALSE)</f>
        <v>56836</v>
      </c>
      <c r="E2490" s="49">
        <f>_xll.qlInterestRateIndexValueDate(IndexON,D2490)</f>
        <v>56836</v>
      </c>
      <c r="F2490" s="52">
        <f>IFERROR(_xll.qlIndexFixing(IndexON,D2490,TRUE,_xll.ohTrigger(RecalcTrigger,TriggerON)),NA())</f>
        <v>1.4667782221851056E-2</v>
      </c>
      <c r="H2490" s="49">
        <f>_xll.qlCalendarAdvance(Calendar,$H2489,B2490,"f",FALSE)</f>
        <v>56836</v>
      </c>
      <c r="I2490" s="49">
        <f>_xll.qlInterestRateIndexValueDate(Index1M,$H2490)</f>
        <v>56838</v>
      </c>
      <c r="J2490" s="52">
        <f>IFERROR(_xll.qlIndexFixing(Index1M,$H2490,TRUE,_xll.ohTrigger(RecalcTrigger,Trigger1M)),NA())</f>
        <v>1.4427033185294702E-2</v>
      </c>
      <c r="K2490" s="52">
        <f>IFERROR(_xll.qlIndexFixing(ONIndex1M,I2490,TRUE,_xll.ohTrigger(RecalcTrigger,Trigger1M)),NA())</f>
        <v>1.4437308859855946E-2</v>
      </c>
      <c r="L2490" s="52">
        <f>IFERROR(_xll.qlIndexFixing(Index3M,H2490,TRUE,_xll.ohTrigger(RecalcTrigger,Trigger3M)),NA())</f>
        <v>1.4919418231794128E-2</v>
      </c>
      <c r="M2490" s="52">
        <f>IFERROR(_xll.qlIndexFixing(ONIndex3M,I2490,TRUE,_xll.ohTrigger(RecalcTrigger,Trigger3M)),NA())</f>
        <v>1.4957061146185779E-2</v>
      </c>
      <c r="N2490" s="52">
        <f>IFERROR(_xll.qlIndexFixing(Index6M,$H2490,TRUE,_xll.ohTrigger(RecalcTrigger,Trigger6M)),NA())</f>
        <v>1.6039983510462912E-2</v>
      </c>
      <c r="O2490" s="52">
        <f>IFERROR(_xll.qlIndexFixing(ONIndex6M,I2490,TRUE,_xll.ohTrigger(RecalcTrigger,Trigger6M)),NA())</f>
        <v>1.5947081811873431E-2</v>
      </c>
      <c r="P2490" s="52">
        <f>IFERROR(_xll.qlIndexFixing(Index1Y,$H2490,TRUE,_xll.ohTrigger(RecalcTrigger,Trigger1Y)),NA())</f>
        <v>1.5654275174266121E-2</v>
      </c>
      <c r="Q2490" s="52">
        <f>IFERROR(_xll.qlIndexFixing(ONIndex1Y,I2490,TRUE,_xll.ohTrigger(RecalcTrigger,Trigger1Y)),NA())</f>
        <v>1.5898401138780827E-2</v>
      </c>
    </row>
    <row r="2491" spans="2:17" x14ac:dyDescent="0.2">
      <c r="B2491" s="46" t="s">
        <v>42</v>
      </c>
      <c r="D2491" s="49">
        <f>_xll.qlCalendarAdvance(Calendar,$D2490,B2491,"f",FALSE)</f>
        <v>56843</v>
      </c>
      <c r="E2491" s="49">
        <f>_xll.qlInterestRateIndexValueDate(IndexON,D2491)</f>
        <v>56843</v>
      </c>
      <c r="F2491" s="52">
        <f>IFERROR(_xll.qlIndexFixing(IndexON,D2491,TRUE,_xll.ohTrigger(RecalcTrigger,TriggerON)),NA())</f>
        <v>1.4656211066776947E-2</v>
      </c>
      <c r="H2491" s="49">
        <f>_xll.qlCalendarAdvance(Calendar,$H2490,B2491,"f",FALSE)</f>
        <v>56843</v>
      </c>
      <c r="I2491" s="49">
        <f>_xll.qlInterestRateIndexValueDate(Index1M,$H2491)</f>
        <v>56845</v>
      </c>
      <c r="J2491" s="52">
        <f>IFERROR(_xll.qlIndexFixing(Index1M,$H2491,TRUE,_xll.ohTrigger(RecalcTrigger,Trigger1M)),NA())</f>
        <v>1.4415280041371603E-2</v>
      </c>
      <c r="K2491" s="52">
        <f>IFERROR(_xll.qlIndexFixing(ONIndex1M,I2491,TRUE,_xll.ohTrigger(RecalcTrigger,Trigger1M)),NA())</f>
        <v>1.4425639820760949E-2</v>
      </c>
      <c r="L2491" s="52">
        <f>IFERROR(_xll.qlIndexFixing(Index3M,H2491,TRUE,_xll.ohTrigger(RecalcTrigger,Trigger3M)),NA())</f>
        <v>1.4907599239239046E-2</v>
      </c>
      <c r="M2491" s="52">
        <f>IFERROR(_xll.qlIndexFixing(ONIndex3M,I2491,TRUE,_xll.ohTrigger(RecalcTrigger,Trigger3M)),NA())</f>
        <v>1.4946963452864281E-2</v>
      </c>
      <c r="N2491" s="52">
        <f>IFERROR(_xll.qlIndexFixing(Index6M,$H2491,TRUE,_xll.ohTrigger(RecalcTrigger,Trigger6M)),NA())</f>
        <v>1.6041754297333167E-2</v>
      </c>
      <c r="O2491" s="52">
        <f>IFERROR(_xll.qlIndexFixing(ONIndex6M,I2491,TRUE,_xll.ohTrigger(RecalcTrigger,Trigger6M)),NA())</f>
        <v>1.5949524448686248E-2</v>
      </c>
      <c r="P2491" s="52">
        <f>IFERROR(_xll.qlIndexFixing(Index1Y,$H2491,TRUE,_xll.ohTrigger(RecalcTrigger,Trigger1Y)),NA())</f>
        <v>1.5638944075440666E-2</v>
      </c>
      <c r="Q2491" s="52">
        <f>IFERROR(_xll.qlIndexFixing(ONIndex1Y,I2491,TRUE,_xll.ohTrigger(RecalcTrigger,Trigger1Y)),NA())</f>
        <v>1.5892625517359704E-2</v>
      </c>
    </row>
    <row r="2492" spans="2:17" x14ac:dyDescent="0.2">
      <c r="B2492" s="46" t="s">
        <v>42</v>
      </c>
      <c r="D2492" s="49">
        <f>_xll.qlCalendarAdvance(Calendar,$D2491,B2492,"f",FALSE)</f>
        <v>56850</v>
      </c>
      <c r="E2492" s="49">
        <f>_xll.qlInterestRateIndexValueDate(IndexON,D2492)</f>
        <v>56850</v>
      </c>
      <c r="F2492" s="52">
        <f>IFERROR(_xll.qlIndexFixing(IndexON,D2492,TRUE,_xll.ohTrigger(RecalcTrigger,TriggerON)),NA())</f>
        <v>1.4644595069013278E-2</v>
      </c>
      <c r="H2492" s="49">
        <f>_xll.qlCalendarAdvance(Calendar,$H2491,B2492,"f",FALSE)</f>
        <v>56850</v>
      </c>
      <c r="I2492" s="49">
        <f>_xll.qlInterestRateIndexValueDate(Index1M,$H2492)</f>
        <v>56852</v>
      </c>
      <c r="J2492" s="52">
        <f>IFERROR(_xll.qlIndexFixing(Index1M,$H2492,TRUE,_xll.ohTrigger(RecalcTrigger,Trigger1M)),NA())</f>
        <v>1.4403456169025386E-2</v>
      </c>
      <c r="K2492" s="52">
        <f>IFERROR(_xll.qlIndexFixing(ONIndex1M,I2492,TRUE,_xll.ohTrigger(RecalcTrigger,Trigger1M)),NA())</f>
        <v>1.4413928504044549E-2</v>
      </c>
      <c r="L2492" s="52">
        <f>IFERROR(_xll.qlIndexFixing(Index3M,H2492,TRUE,_xll.ohTrigger(RecalcTrigger,Trigger3M)),NA())</f>
        <v>1.4895571137816352E-2</v>
      </c>
      <c r="M2492" s="52">
        <f>IFERROR(_xll.qlIndexFixing(ONIndex3M,I2492,TRUE,_xll.ohTrigger(RecalcTrigger,Trigger3M)),NA())</f>
        <v>1.4936828033480509E-2</v>
      </c>
      <c r="N2492" s="52">
        <f>IFERROR(_xll.qlIndexFixing(Index6M,$H2492,TRUE,_xll.ohTrigger(RecalcTrigger,Trigger6M)),NA())</f>
        <v>1.6043448909568648E-2</v>
      </c>
      <c r="O2492" s="52">
        <f>IFERROR(_xll.qlIndexFixing(ONIndex6M,I2492,TRUE,_xll.ohTrigger(RecalcTrigger,Trigger6M)),NA())</f>
        <v>1.5952003210761845E-2</v>
      </c>
      <c r="P2492" s="52">
        <f>IFERROR(_xll.qlIndexFixing(Index1Y,$H2492,TRUE,_xll.ohTrigger(RecalcTrigger,Trigger1Y)),NA())</f>
        <v>1.562342635439536E-2</v>
      </c>
      <c r="Q2492" s="52">
        <f>IFERROR(_xll.qlIndexFixing(ONIndex1Y,I2492,TRUE,_xll.ohTrigger(RecalcTrigger,Trigger1Y)),NA())</f>
        <v>1.5886828587223789E-2</v>
      </c>
    </row>
    <row r="2493" spans="2:17" x14ac:dyDescent="0.2">
      <c r="B2493" s="46" t="s">
        <v>42</v>
      </c>
      <c r="D2493" s="49">
        <f>_xll.qlCalendarAdvance(Calendar,$D2492,B2493,"f",FALSE)</f>
        <v>56857</v>
      </c>
      <c r="E2493" s="49">
        <f>_xll.qlInterestRateIndexValueDate(IndexON,D2493)</f>
        <v>56857</v>
      </c>
      <c r="F2493" s="52">
        <f>IFERROR(_xll.qlIndexFixing(IndexON,D2493,TRUE,_xll.ohTrigger(RecalcTrigger,TriggerON)),NA())</f>
        <v>1.463293417292455E-2</v>
      </c>
      <c r="H2493" s="49">
        <f>_xll.qlCalendarAdvance(Calendar,$H2492,B2493,"f",FALSE)</f>
        <v>56857</v>
      </c>
      <c r="I2493" s="49">
        <f>_xll.qlInterestRateIndexValueDate(Index1M,$H2493)</f>
        <v>56859</v>
      </c>
      <c r="J2493" s="52">
        <f>IFERROR(_xll.qlIndexFixing(Index1M,$H2493,TRUE,_xll.ohTrigger(RecalcTrigger,Trigger1M)),NA())</f>
        <v>1.439143820131189E-2</v>
      </c>
      <c r="K2493" s="52">
        <f>IFERROR(_xll.qlIndexFixing(ONIndex1M,I2493,TRUE,_xll.ohTrigger(RecalcTrigger,Trigger1M)),NA())</f>
        <v>1.4402174858147987E-2</v>
      </c>
      <c r="L2493" s="52">
        <f>IFERROR(_xll.qlIndexFixing(Index3M,H2493,TRUE,_xll.ohTrigger(RecalcTrigger,Trigger3M)),NA())</f>
        <v>1.4883944364124792E-2</v>
      </c>
      <c r="M2493" s="52">
        <f>IFERROR(_xll.qlIndexFixing(ONIndex3M,I2493,TRUE,_xll.ohTrigger(RecalcTrigger,Trigger3M)),NA())</f>
        <v>1.4926654841271869E-2</v>
      </c>
      <c r="N2493" s="52">
        <f>IFERROR(_xll.qlIndexFixing(Index6M,$H2493,TRUE,_xll.ohTrigger(RecalcTrigger,Trigger6M)),NA())</f>
        <v>1.6043304710769236E-2</v>
      </c>
      <c r="O2493" s="52">
        <f>IFERROR(_xll.qlIndexFixing(ONIndex6M,I2493,TRUE,_xll.ohTrigger(RecalcTrigger,Trigger6M)),NA())</f>
        <v>1.5954518160050668E-2</v>
      </c>
      <c r="P2493" s="52">
        <f>IFERROR(_xll.qlIndexFixing(Index1Y,$H2493,TRUE,_xll.ohTrigger(RecalcTrigger,Trigger1Y)),NA())</f>
        <v>1.5607723050206201E-2</v>
      </c>
      <c r="Q2493" s="52">
        <f>IFERROR(_xll.qlIndexFixing(ONIndex1Y,I2493,TRUE,_xll.ohTrigger(RecalcTrigger,Trigger1Y)),NA())</f>
        <v>1.5881010320875077E-2</v>
      </c>
    </row>
    <row r="2494" spans="2:17" x14ac:dyDescent="0.2">
      <c r="B2494" s="46" t="s">
        <v>42</v>
      </c>
      <c r="D2494" s="49">
        <f>_xll.qlCalendarAdvance(Calendar,$D2493,B2494,"f",FALSE)</f>
        <v>56864</v>
      </c>
      <c r="E2494" s="49">
        <f>_xll.qlInterestRateIndexValueDate(IndexON,D2494)</f>
        <v>56864</v>
      </c>
      <c r="F2494" s="52">
        <f>IFERROR(_xll.qlIndexFixing(IndexON,D2494,TRUE,_xll.ohTrigger(RecalcTrigger,TriggerON)),NA())</f>
        <v>1.462122832303514E-2</v>
      </c>
      <c r="H2494" s="49">
        <f>_xll.qlCalendarAdvance(Calendar,$H2493,B2494,"f",FALSE)</f>
        <v>56864</v>
      </c>
      <c r="I2494" s="49">
        <f>_xll.qlInterestRateIndexValueDate(Index1M,$H2494)</f>
        <v>56866</v>
      </c>
      <c r="J2494" s="52">
        <f>IFERROR(_xll.qlIndexFixing(Index1M,$H2494,TRUE,_xll.ohTrigger(RecalcTrigger,Trigger1M)),NA())</f>
        <v>1.4379224114464961E-2</v>
      </c>
      <c r="K2494" s="52">
        <f>IFERROR(_xll.qlIndexFixing(ONIndex1M,I2494,TRUE,_xll.ohTrigger(RecalcTrigger,Trigger1M)),NA())</f>
        <v>1.4390378832072059E-2</v>
      </c>
      <c r="L2494" s="52">
        <f>IFERROR(_xll.qlIndexFixing(Index3M,H2494,TRUE,_xll.ohTrigger(RecalcTrigger,Trigger3M)),NA())</f>
        <v>1.4871516547966635E-2</v>
      </c>
      <c r="M2494" s="52">
        <f>IFERROR(_xll.qlIndexFixing(ONIndex3M,I2494,TRUE,_xll.ohTrigger(RecalcTrigger,Trigger3M)),NA())</f>
        <v>1.4916443829076087E-2</v>
      </c>
      <c r="N2494" s="52">
        <f>IFERROR(_xll.qlIndexFixing(Index6M,$H2494,TRUE,_xll.ohTrigger(RecalcTrigger,Trigger6M)),NA())</f>
        <v>1.6044859883895778E-2</v>
      </c>
      <c r="O2494" s="52">
        <f>IFERROR(_xll.qlIndexFixing(ONIndex6M,I2494,TRUE,_xll.ohTrigger(RecalcTrigger,Trigger6M)),NA())</f>
        <v>1.5957069358583098E-2</v>
      </c>
      <c r="P2494" s="52">
        <f>IFERROR(_xll.qlIndexFixing(Index1Y,$H2494,TRUE,_xll.ohTrigger(RecalcTrigger,Trigger1Y)),NA())</f>
        <v>1.5591835204380287E-2</v>
      </c>
      <c r="Q2494" s="52">
        <f>IFERROR(_xll.qlIndexFixing(ONIndex1Y,I2494,TRUE,_xll.ohTrigger(RecalcTrigger,Trigger1Y)),NA())</f>
        <v>1.587517069113531E-2</v>
      </c>
    </row>
    <row r="2495" spans="2:17" x14ac:dyDescent="0.2">
      <c r="B2495" s="46" t="s">
        <v>42</v>
      </c>
      <c r="D2495" s="49">
        <f>_xll.qlCalendarAdvance(Calendar,$D2494,B2495,"f",FALSE)</f>
        <v>56871</v>
      </c>
      <c r="E2495" s="49">
        <f>_xll.qlInterestRateIndexValueDate(IndexON,D2495)</f>
        <v>56871</v>
      </c>
      <c r="F2495" s="52">
        <f>IFERROR(_xll.qlIndexFixing(IndexON,D2495,TRUE,_xll.ohTrigger(RecalcTrigger,TriggerON)),NA())</f>
        <v>1.4609477463949361E-2</v>
      </c>
      <c r="H2495" s="49">
        <f>_xll.qlCalendarAdvance(Calendar,$H2494,B2495,"f",FALSE)</f>
        <v>56871</v>
      </c>
      <c r="I2495" s="49">
        <f>_xll.qlInterestRateIndexValueDate(Index1M,$H2495)</f>
        <v>56873</v>
      </c>
      <c r="J2495" s="52">
        <f>IFERROR(_xll.qlIndexFixing(Index1M,$H2495,TRUE,_xll.ohTrigger(RecalcTrigger,Trigger1M)),NA())</f>
        <v>1.4366828285873878E-2</v>
      </c>
      <c r="K2495" s="52">
        <f>IFERROR(_xll.qlIndexFixing(ONIndex1M,I2495,TRUE,_xll.ohTrigger(RecalcTrigger,Trigger1M)),NA())</f>
        <v>1.4378540374497817E-2</v>
      </c>
      <c r="L2495" s="52">
        <f>IFERROR(_xll.qlIndexFixing(Index3M,H2495,TRUE,_xll.ohTrigger(RecalcTrigger,Trigger3M)),NA())</f>
        <v>1.4858890933967955E-2</v>
      </c>
      <c r="M2495" s="52">
        <f>IFERROR(_xll.qlIndexFixing(ONIndex3M,I2495,TRUE,_xll.ohTrigger(RecalcTrigger,Trigger3M)),NA())</f>
        <v>1.4906194949890761E-2</v>
      </c>
      <c r="N2495" s="52">
        <f>IFERROR(_xll.qlIndexFixing(Index6M,$H2495,TRUE,_xll.ohTrigger(RecalcTrigger,Trigger6M)),NA())</f>
        <v>1.6046323235341508E-2</v>
      </c>
      <c r="O2495" s="52">
        <f>IFERROR(_xll.qlIndexFixing(ONIndex6M,I2495,TRUE,_xll.ohTrigger(RecalcTrigger,Trigger6M)),NA())</f>
        <v>1.5959656867829963E-2</v>
      </c>
      <c r="P2495" s="52">
        <f>IFERROR(_xll.qlIndexFixing(Index1Y,$H2495,TRUE,_xll.ohTrigger(RecalcTrigger,Trigger1Y)),NA())</f>
        <v>1.5575763860855164E-2</v>
      </c>
      <c r="Q2495" s="52">
        <f>IFERROR(_xll.qlIndexFixing(ONIndex1Y,I2495,TRUE,_xll.ohTrigger(RecalcTrigger,Trigger1Y)),NA())</f>
        <v>1.5869309670266674E-2</v>
      </c>
    </row>
    <row r="2496" spans="2:17" x14ac:dyDescent="0.2">
      <c r="B2496" s="46" t="s">
        <v>42</v>
      </c>
      <c r="D2496" s="49">
        <f>_xll.qlCalendarAdvance(Calendar,$D2495,B2496,"f",FALSE)</f>
        <v>56878</v>
      </c>
      <c r="E2496" s="49">
        <f>_xll.qlInterestRateIndexValueDate(IndexON,D2496)</f>
        <v>56878</v>
      </c>
      <c r="F2496" s="52">
        <f>IFERROR(_xll.qlIndexFixing(IndexON,D2496,TRUE,_xll.ohTrigger(RecalcTrigger,TriggerON)),NA())</f>
        <v>1.4597681540431395E-2</v>
      </c>
      <c r="H2496" s="49">
        <f>_xll.qlCalendarAdvance(Calendar,$H2495,B2496,"f",FALSE)</f>
        <v>56878</v>
      </c>
      <c r="I2496" s="49">
        <f>_xll.qlInterestRateIndexValueDate(Index1M,$H2496)</f>
        <v>56880</v>
      </c>
      <c r="J2496" s="52">
        <f>IFERROR(_xll.qlIndexFixing(Index1M,$H2496,TRUE,_xll.ohTrigger(RecalcTrigger,Trigger1M)),NA())</f>
        <v>1.4354265120910537E-2</v>
      </c>
      <c r="K2496" s="52">
        <f>IFERROR(_xll.qlIndexFixing(ONIndex1M,I2496,TRUE,_xll.ohTrigger(RecalcTrigger,Trigger1M)),NA())</f>
        <v>1.4366155784184542E-2</v>
      </c>
      <c r="L2496" s="52">
        <f>IFERROR(_xll.qlIndexFixing(Index3M,H2496,TRUE,_xll.ohTrigger(RecalcTrigger,Trigger3M)),NA())</f>
        <v>1.4846072154838791E-2</v>
      </c>
      <c r="M2496" s="52">
        <f>IFERROR(_xll.qlIndexFixing(ONIndex3M,I2496,TRUE,_xll.ohTrigger(RecalcTrigger,Trigger3M)),NA())</f>
        <v>1.4894168650814166E-2</v>
      </c>
      <c r="N2496" s="52">
        <f>IFERROR(_xll.qlIndexFixing(Index6M,$H2496,TRUE,_xll.ohTrigger(RecalcTrigger,Trigger6M)),NA())</f>
        <v>1.6047689317993344E-2</v>
      </c>
      <c r="O2496" s="52">
        <f>IFERROR(_xll.qlIndexFixing(ONIndex6M,I2496,TRUE,_xll.ohTrigger(RecalcTrigger,Trigger6M)),NA())</f>
        <v>1.596225257843642E-2</v>
      </c>
      <c r="P2496" s="52">
        <f>IFERROR(_xll.qlIndexFixing(Index1Y,$H2496,TRUE,_xll.ohTrigger(RecalcTrigger,Trigger1Y)),NA())</f>
        <v>1.5559510065992526E-2</v>
      </c>
      <c r="Q2496" s="52">
        <f>IFERROR(_xll.qlIndexFixing(ONIndex1Y,I2496,TRUE,_xll.ohTrigger(RecalcTrigger,Trigger1Y)),NA())</f>
        <v>1.5856382513161904E-2</v>
      </c>
    </row>
    <row r="2497" spans="2:17" x14ac:dyDescent="0.2">
      <c r="B2497" s="46" t="s">
        <v>42</v>
      </c>
      <c r="D2497" s="49">
        <f>_xll.qlCalendarAdvance(Calendar,$D2496,B2497,"f",FALSE)</f>
        <v>56885</v>
      </c>
      <c r="E2497" s="49">
        <f>_xll.qlInterestRateIndexValueDate(IndexON,D2497)</f>
        <v>56885</v>
      </c>
      <c r="F2497" s="52">
        <f>IFERROR(_xll.qlIndexFixing(IndexON,D2497,TRUE,_xll.ohTrigger(RecalcTrigger,TriggerON)),NA())</f>
        <v>1.4585058834910569E-2</v>
      </c>
      <c r="H2497" s="49">
        <f>_xll.qlCalendarAdvance(Calendar,$H2496,B2497,"f",FALSE)</f>
        <v>56885</v>
      </c>
      <c r="I2497" s="49">
        <f>_xll.qlInterestRateIndexValueDate(Index1M,$H2497)</f>
        <v>56887</v>
      </c>
      <c r="J2497" s="52">
        <f>IFERROR(_xll.qlIndexFixing(Index1M,$H2497,TRUE,_xll.ohTrigger(RecalcTrigger,Trigger1M)),NA())</f>
        <v>1.434347873635603E-2</v>
      </c>
      <c r="K2497" s="52">
        <f>IFERROR(_xll.qlIndexFixing(ONIndex1M,I2497,TRUE,_xll.ohTrigger(RecalcTrigger,Trigger1M)),NA())</f>
        <v>1.4353502742050495E-2</v>
      </c>
      <c r="L2497" s="52">
        <f>IFERROR(_xll.qlIndexFixing(Index3M,H2497,TRUE,_xll.ohTrigger(RecalcTrigger,Trigger3M)),NA())</f>
        <v>1.4832557074441248E-2</v>
      </c>
      <c r="M2497" s="52">
        <f>IFERROR(_xll.qlIndexFixing(ONIndex3M,I2497,TRUE,_xll.ohTrigger(RecalcTrigger,Trigger3M)),NA())</f>
        <v>1.4881186622881515E-2</v>
      </c>
      <c r="N2497" s="52">
        <f>IFERROR(_xll.qlIndexFixing(Index6M,$H2497,TRUE,_xll.ohTrigger(RecalcTrigger,Trigger6M)),NA())</f>
        <v>1.604895355209756E-2</v>
      </c>
      <c r="O2497" s="52">
        <f>IFERROR(_xll.qlIndexFixing(ONIndex6M,I2497,TRUE,_xll.ohTrigger(RecalcTrigger,Trigger6M)),NA())</f>
        <v>1.5964757604542967E-2</v>
      </c>
      <c r="P2497" s="52">
        <f>IFERROR(_xll.qlIndexFixing(Index1Y,$H2497,TRUE,_xll.ohTrigger(RecalcTrigger,Trigger1Y)),NA())</f>
        <v>1.5545618593055878E-2</v>
      </c>
      <c r="Q2497" s="52">
        <f>IFERROR(_xll.qlIndexFixing(ONIndex1Y,I2497,TRUE,_xll.ohTrigger(RecalcTrigger,Trigger1Y)),NA())</f>
        <v>1.5839560284511833E-2</v>
      </c>
    </row>
    <row r="2498" spans="2:17" x14ac:dyDescent="0.2">
      <c r="B2498" s="46" t="s">
        <v>42</v>
      </c>
      <c r="D2498" s="49">
        <f>_xll.qlCalendarAdvance(Calendar,$D2497,B2498,"f",FALSE)</f>
        <v>56892</v>
      </c>
      <c r="E2498" s="49">
        <f>_xll.qlInterestRateIndexValueDate(IndexON,D2498)</f>
        <v>56892</v>
      </c>
      <c r="F2498" s="52">
        <f>IFERROR(_xll.qlIndexFixing(IndexON,D2498,TRUE,_xll.ohTrigger(RecalcTrigger,TriggerON)),NA())</f>
        <v>1.4572238826655592E-2</v>
      </c>
      <c r="H2498" s="49">
        <f>_xll.qlCalendarAdvance(Calendar,$H2497,B2498,"f",FALSE)</f>
        <v>56892</v>
      </c>
      <c r="I2498" s="49">
        <f>_xll.qlInterestRateIndexValueDate(Index1M,$H2498)</f>
        <v>56894</v>
      </c>
      <c r="J2498" s="52">
        <f>IFERROR(_xll.qlIndexFixing(Index1M,$H2498,TRUE,_xll.ohTrigger(RecalcTrigger,Trigger1M)),NA())</f>
        <v>1.4329027828791918E-2</v>
      </c>
      <c r="K2498" s="52">
        <f>IFERROR(_xll.qlIndexFixing(ONIndex1M,I2498,TRUE,_xll.ohTrigger(RecalcTrigger,Trigger1M)),NA())</f>
        <v>1.434087293533004E-2</v>
      </c>
      <c r="L2498" s="52">
        <f>IFERROR(_xll.qlIndexFixing(Index3M,H2498,TRUE,_xll.ohTrigger(RecalcTrigger,Trigger3M)),NA())</f>
        <v>1.4819677203714771E-2</v>
      </c>
      <c r="M2498" s="52">
        <f>IFERROR(_xll.qlIndexFixing(ONIndex3M,I2498,TRUE,_xll.ohTrigger(RecalcTrigger,Trigger3M)),NA())</f>
        <v>1.4868225983919459E-2</v>
      </c>
      <c r="N2498" s="52">
        <f>IFERROR(_xll.qlIndexFixing(Index6M,$H2498,TRUE,_xll.ohTrigger(RecalcTrigger,Trigger6M)),NA())</f>
        <v>1.6050518685719935E-2</v>
      </c>
      <c r="O2498" s="52">
        <f>IFERROR(_xll.qlIndexFixing(ONIndex6M,I2498,TRUE,_xll.ohTrigger(RecalcTrigger,Trigger6M)),NA())</f>
        <v>1.5967162978842708E-2</v>
      </c>
      <c r="P2498" s="52">
        <f>IFERROR(_xll.qlIndexFixing(Index1Y,$H2498,TRUE,_xll.ohTrigger(RecalcTrigger,Trigger1Y)),NA())</f>
        <v>1.5526882165628187E-2</v>
      </c>
      <c r="Q2498" s="52">
        <f>IFERROR(_xll.qlIndexFixing(ONIndex1Y,I2498,TRUE,_xll.ohTrigger(RecalcTrigger,Trigger1Y)),NA())</f>
        <v>1.5822765595832067E-2</v>
      </c>
    </row>
    <row r="2499" spans="2:17" x14ac:dyDescent="0.2">
      <c r="B2499" s="46" t="s">
        <v>42</v>
      </c>
      <c r="D2499" s="49">
        <f>_xll.qlCalendarAdvance(Calendar,$D2498,B2499,"f",FALSE)</f>
        <v>56899</v>
      </c>
      <c r="E2499" s="49">
        <f>_xll.qlInterestRateIndexValueDate(IndexON,D2499)</f>
        <v>56899</v>
      </c>
      <c r="F2499" s="52">
        <f>IFERROR(_xll.qlIndexFixing(IndexON,D2499,TRUE,_xll.ohTrigger(RecalcTrigger,TriggerON)),NA())</f>
        <v>1.455944217443772E-2</v>
      </c>
      <c r="H2499" s="49">
        <f>_xll.qlCalendarAdvance(Calendar,$H2498,B2499,"f",FALSE)</f>
        <v>56899</v>
      </c>
      <c r="I2499" s="49">
        <f>_xll.qlInterestRateIndexValueDate(Index1M,$H2499)</f>
        <v>56901</v>
      </c>
      <c r="J2499" s="52">
        <f>IFERROR(_xll.qlIndexFixing(Index1M,$H2499,TRUE,_xll.ohTrigger(RecalcTrigger,Trigger1M)),NA())</f>
        <v>1.431644436527324E-2</v>
      </c>
      <c r="K2499" s="52">
        <f>IFERROR(_xll.qlIndexFixing(ONIndex1M,I2499,TRUE,_xll.ohTrigger(RecalcTrigger,Trigger1M)),NA())</f>
        <v>1.4328266440601922E-2</v>
      </c>
      <c r="L2499" s="52">
        <f>IFERROR(_xll.qlIndexFixing(Index3M,H2499,TRUE,_xll.ohTrigger(RecalcTrigger,Trigger3M)),NA())</f>
        <v>1.4806819358119576E-2</v>
      </c>
      <c r="M2499" s="52">
        <f>IFERROR(_xll.qlIndexFixing(ONIndex3M,I2499,TRUE,_xll.ohTrigger(RecalcTrigger,Trigger3M)),NA())</f>
        <v>1.4855286807948787E-2</v>
      </c>
      <c r="N2499" s="52">
        <f>IFERROR(_xll.qlIndexFixing(Index6M,$H2499,TRUE,_xll.ohTrigger(RecalcTrigger,Trigger6M)),NA())</f>
        <v>1.6051569480131856E-2</v>
      </c>
      <c r="O2499" s="52">
        <f>IFERROR(_xll.qlIndexFixing(ONIndex6M,I2499,TRUE,_xll.ohTrigger(RecalcTrigger,Trigger6M)),NA())</f>
        <v>1.596946850309422E-2</v>
      </c>
      <c r="P2499" s="52">
        <f>IFERROR(_xll.qlIndexFixing(Index1Y,$H2499,TRUE,_xll.ohTrigger(RecalcTrigger,Trigger1Y)),NA())</f>
        <v>1.5510614441440463E-2</v>
      </c>
      <c r="Q2499" s="52">
        <f>IFERROR(_xll.qlIndexFixing(ONIndex1Y,I2499,TRUE,_xll.ohTrigger(RecalcTrigger,Trigger1Y)),NA())</f>
        <v>1.5805998543285682E-2</v>
      </c>
    </row>
    <row r="2500" spans="2:17" x14ac:dyDescent="0.2">
      <c r="B2500" s="46" t="s">
        <v>42</v>
      </c>
      <c r="D2500" s="49">
        <f>_xll.qlCalendarAdvance(Calendar,$D2499,B2500,"f",FALSE)</f>
        <v>56906</v>
      </c>
      <c r="E2500" s="49">
        <f>_xll.qlInterestRateIndexValueDate(IndexON,D2500)</f>
        <v>56906</v>
      </c>
      <c r="F2500" s="52">
        <f>IFERROR(_xll.qlIndexFixing(IndexON,D2500,TRUE,_xll.ohTrigger(RecalcTrigger,TriggerON)),NA())</f>
        <v>1.4546668956274544E-2</v>
      </c>
      <c r="H2500" s="49">
        <f>_xll.qlCalendarAdvance(Calendar,$H2499,B2500,"f",FALSE)</f>
        <v>56906</v>
      </c>
      <c r="I2500" s="49">
        <f>_xll.qlInterestRateIndexValueDate(Index1M,$H2500)</f>
        <v>56908</v>
      </c>
      <c r="J2500" s="52">
        <f>IFERROR(_xll.qlIndexFixing(Index1M,$H2500,TRUE,_xll.ohTrigger(RecalcTrigger,Trigger1M)),NA())</f>
        <v>1.4303884459073157E-2</v>
      </c>
      <c r="K2500" s="52">
        <f>IFERROR(_xll.qlIndexFixing(ONIndex1M,I2500,TRUE,_xll.ohTrigger(RecalcTrigger,Trigger1M)),NA())</f>
        <v>1.4315683334604756E-2</v>
      </c>
      <c r="L2500" s="52">
        <f>IFERROR(_xll.qlIndexFixing(Index3M,H2500,TRUE,_xll.ohTrigger(RecalcTrigger,Trigger3M)),NA())</f>
        <v>1.4793983611684275E-2</v>
      </c>
      <c r="M2500" s="52">
        <f>IFERROR(_xll.qlIndexFixing(ONIndex3M,I2500,TRUE,_xll.ohTrigger(RecalcTrigger,Trigger3M)),NA())</f>
        <v>1.4842369168510672E-2</v>
      </c>
      <c r="N2500" s="52">
        <f>IFERROR(_xll.qlIndexFixing(Index6M,$H2500,TRUE,_xll.ohTrigger(RecalcTrigger,Trigger6M)),NA())</f>
        <v>1.6052516930304815E-2</v>
      </c>
      <c r="O2500" s="52">
        <f>IFERROR(_xll.qlIndexFixing(ONIndex6M,I2500,TRUE,_xll.ohTrigger(RecalcTrigger,Trigger6M)),NA())</f>
        <v>1.5971673978896206E-2</v>
      </c>
      <c r="P2500" s="52">
        <f>IFERROR(_xll.qlIndexFixing(Index1Y,$H2500,TRUE,_xll.ohTrigger(RecalcTrigger,Trigger1Y)),NA())</f>
        <v>1.5494377663076903E-2</v>
      </c>
      <c r="Q2500" s="52">
        <f>IFERROR(_xll.qlIndexFixing(ONIndex1Y,I2500,TRUE,_xll.ohTrigger(RecalcTrigger,Trigger1Y)),NA())</f>
        <v>1.5789259223195629E-2</v>
      </c>
    </row>
    <row r="2501" spans="2:17" x14ac:dyDescent="0.2">
      <c r="B2501" s="46" t="s">
        <v>42</v>
      </c>
      <c r="D2501" s="49">
        <f>_xll.qlCalendarAdvance(Calendar,$D2500,B2501,"f",FALSE)</f>
        <v>56913</v>
      </c>
      <c r="E2501" s="49">
        <f>_xll.qlInterestRateIndexValueDate(IndexON,D2501)</f>
        <v>56913</v>
      </c>
      <c r="F2501" s="52">
        <f>IFERROR(_xll.qlIndexFixing(IndexON,D2501,TRUE,_xll.ohTrigger(RecalcTrigger,TriggerON)),NA())</f>
        <v>1.4533919250823146E-2</v>
      </c>
      <c r="H2501" s="49">
        <f>_xll.qlCalendarAdvance(Calendar,$H2500,B2501,"f",FALSE)</f>
        <v>56913</v>
      </c>
      <c r="I2501" s="49">
        <f>_xll.qlInterestRateIndexValueDate(Index1M,$H2501)</f>
        <v>56915</v>
      </c>
      <c r="J2501" s="52">
        <f>IFERROR(_xll.qlIndexFixing(Index1M,$H2501,TRUE,_xll.ohTrigger(RecalcTrigger,Trigger1M)),NA())</f>
        <v>1.4291348186895314E-2</v>
      </c>
      <c r="K2501" s="52">
        <f>IFERROR(_xll.qlIndexFixing(ONIndex1M,I2501,TRUE,_xll.ohTrigger(RecalcTrigger,Trigger1M)),NA())</f>
        <v>1.4303123694077158E-2</v>
      </c>
      <c r="L2501" s="52">
        <f>IFERROR(_xll.qlIndexFixing(Index3M,H2501,TRUE,_xll.ohTrigger(RecalcTrigger,Trigger3M)),NA())</f>
        <v>1.4781170038444428E-2</v>
      </c>
      <c r="M2501" s="52">
        <f>IFERROR(_xll.qlIndexFixing(ONIndex3M,I2501,TRUE,_xll.ohTrigger(RecalcTrigger,Trigger3M)),NA())</f>
        <v>1.4829473140185456E-2</v>
      </c>
      <c r="N2501" s="52">
        <f>IFERROR(_xll.qlIndexFixing(Index6M,$H2501,TRUE,_xll.ohTrigger(RecalcTrigger,Trigger6M)),NA())</f>
        <v>1.6053360836193811E-2</v>
      </c>
      <c r="O2501" s="52">
        <f>IFERROR(_xll.qlIndexFixing(ONIndex6M,I2501,TRUE,_xll.ohTrigger(RecalcTrigger,Trigger6M)),NA())</f>
        <v>1.5973779208167116E-2</v>
      </c>
      <c r="P2501" s="52">
        <f>IFERROR(_xll.qlIndexFixing(Index1Y,$H2501,TRUE,_xll.ohTrigger(RecalcTrigger,Trigger1Y)),NA())</f>
        <v>1.5478171926903031E-2</v>
      </c>
      <c r="Q2501" s="52">
        <f>IFERROR(_xll.qlIndexFixing(ONIndex1Y,I2501,TRUE,_xll.ohTrigger(RecalcTrigger,Trigger1Y)),NA())</f>
        <v>1.5772547731964792E-2</v>
      </c>
    </row>
    <row r="2502" spans="2:17" x14ac:dyDescent="0.2">
      <c r="B2502" s="46" t="s">
        <v>42</v>
      </c>
      <c r="D2502" s="49">
        <f>_xll.qlCalendarAdvance(Calendar,$D2501,B2502,"f",FALSE)</f>
        <v>56920</v>
      </c>
      <c r="E2502" s="49">
        <f>_xll.qlInterestRateIndexValueDate(IndexON,D2502)</f>
        <v>56920</v>
      </c>
      <c r="F2502" s="52">
        <f>IFERROR(_xll.qlIndexFixing(IndexON,D2502,TRUE,_xll.ohTrigger(RecalcTrigger,TriggerON)),NA())</f>
        <v>1.4521193136101118E-2</v>
      </c>
      <c r="H2502" s="49">
        <f>_xll.qlCalendarAdvance(Calendar,$H2501,B2502,"f",FALSE)</f>
        <v>56920</v>
      </c>
      <c r="I2502" s="49">
        <f>_xll.qlInterestRateIndexValueDate(Index1M,$H2502)</f>
        <v>56922</v>
      </c>
      <c r="J2502" s="52">
        <f>IFERROR(_xll.qlIndexFixing(Index1M,$H2502,TRUE,_xll.ohTrigger(RecalcTrigger,Trigger1M)),NA())</f>
        <v>1.4278835625465836E-2</v>
      </c>
      <c r="K2502" s="52">
        <f>IFERROR(_xll.qlIndexFixing(ONIndex1M,I2502,TRUE,_xll.ohTrigger(RecalcTrigger,Trigger1M)),NA())</f>
        <v>1.429058759559787E-2</v>
      </c>
      <c r="L2502" s="52">
        <f>IFERROR(_xll.qlIndexFixing(Index3M,H2502,TRUE,_xll.ohTrigger(RecalcTrigger,Trigger3M)),NA())</f>
        <v>1.4768378712421693E-2</v>
      </c>
      <c r="M2502" s="52">
        <f>IFERROR(_xll.qlIndexFixing(ONIndex3M,I2502,TRUE,_xll.ohTrigger(RecalcTrigger,Trigger3M)),NA())</f>
        <v>1.4816598796514313E-2</v>
      </c>
      <c r="N2502" s="52">
        <f>IFERROR(_xll.qlIndexFixing(Index6M,$H2502,TRUE,_xll.ohTrigger(RecalcTrigger,Trigger6M)),NA())</f>
        <v>1.6053726842872068E-2</v>
      </c>
      <c r="O2502" s="52">
        <f>IFERROR(_xll.qlIndexFixing(ONIndex6M,I2502,TRUE,_xll.ohTrigger(RecalcTrigger,Trigger6M)),NA())</f>
        <v>1.597578399218591E-2</v>
      </c>
      <c r="P2502" s="52">
        <f>IFERROR(_xll.qlIndexFixing(Index1Y,$H2502,TRUE,_xll.ohTrigger(RecalcTrigger,Trigger1Y)),NA())</f>
        <v>1.54619973292822E-2</v>
      </c>
      <c r="Q2502" s="52">
        <f>IFERROR(_xll.qlIndexFixing(ONIndex1Y,I2502,TRUE,_xll.ohTrigger(RecalcTrigger,Trigger1Y)),NA())</f>
        <v>1.5755864165836186E-2</v>
      </c>
    </row>
    <row r="2503" spans="2:17" x14ac:dyDescent="0.2">
      <c r="B2503" s="46" t="s">
        <v>42</v>
      </c>
      <c r="D2503" s="49">
        <f>_xll.qlCalendarAdvance(Calendar,$D2502,B2503,"f",FALSE)</f>
        <v>56927</v>
      </c>
      <c r="E2503" s="49">
        <f>_xll.qlInterestRateIndexValueDate(IndexON,D2503)</f>
        <v>56927</v>
      </c>
      <c r="F2503" s="52">
        <f>IFERROR(_xll.qlIndexFixing(IndexON,D2503,TRUE,_xll.ohTrigger(RecalcTrigger,TriggerON)),NA())</f>
        <v>1.4508490690765541E-2</v>
      </c>
      <c r="H2503" s="49">
        <f>_xll.qlCalendarAdvance(Calendar,$H2502,B2503,"f",FALSE)</f>
        <v>56927</v>
      </c>
      <c r="I2503" s="49">
        <f>_xll.qlInterestRateIndexValueDate(Index1M,$H2503)</f>
        <v>56929</v>
      </c>
      <c r="J2503" s="52">
        <f>IFERROR(_xll.qlIndexFixing(Index1M,$H2503,TRUE,_xll.ohTrigger(RecalcTrigger,Trigger1M)),NA())</f>
        <v>1.4266346851495859E-2</v>
      </c>
      <c r="K2503" s="52">
        <f>IFERROR(_xll.qlIndexFixing(ONIndex1M,I2503,TRUE,_xll.ohTrigger(RecalcTrigger,Trigger1M)),NA())</f>
        <v>1.4278075115985445E-2</v>
      </c>
      <c r="L2503" s="52">
        <f>IFERROR(_xll.qlIndexFixing(Index3M,H2503,TRUE,_xll.ohTrigger(RecalcTrigger,Trigger3M)),NA())</f>
        <v>1.475560970765076E-2</v>
      </c>
      <c r="M2503" s="52">
        <f>IFERROR(_xll.qlIndexFixing(ONIndex3M,I2503,TRUE,_xll.ohTrigger(RecalcTrigger,Trigger3M)),NA())</f>
        <v>1.4803746211518032E-2</v>
      </c>
      <c r="N2503" s="52">
        <f>IFERROR(_xll.qlIndexFixing(Index6M,$H2503,TRUE,_xll.ohTrigger(RecalcTrigger,Trigger6M)),NA())</f>
        <v>1.605437052480356E-2</v>
      </c>
      <c r="O2503" s="52">
        <f>IFERROR(_xll.qlIndexFixing(ONIndex6M,I2503,TRUE,_xll.ohTrigger(RecalcTrigger,Trigger6M)),NA())</f>
        <v>1.5977688133190782E-2</v>
      </c>
      <c r="P2503" s="52">
        <f>IFERROR(_xll.qlIndexFixing(Index1Y,$H2503,TRUE,_xll.ohTrigger(RecalcTrigger,Trigger1Y)),NA())</f>
        <v>1.5445853966573634E-2</v>
      </c>
      <c r="Q2503" s="52">
        <f>IFERROR(_xll.qlIndexFixing(ONIndex1Y,I2503,TRUE,_xll.ohTrigger(RecalcTrigger,Trigger1Y)),NA())</f>
        <v>1.5739208621372569E-2</v>
      </c>
    </row>
    <row r="2504" spans="2:17" x14ac:dyDescent="0.2">
      <c r="B2504" s="46" t="s">
        <v>42</v>
      </c>
      <c r="D2504" s="49">
        <f>_xll.qlCalendarAdvance(Calendar,$D2503,B2504,"f",FALSE)</f>
        <v>56934</v>
      </c>
      <c r="E2504" s="49">
        <f>_xll.qlInterestRateIndexValueDate(IndexON,D2504)</f>
        <v>56934</v>
      </c>
      <c r="F2504" s="52">
        <f>IFERROR(_xll.qlIndexFixing(IndexON,D2504,TRUE,_xll.ohTrigger(RecalcTrigger,TriggerON)),NA())</f>
        <v>1.4495811993153751E-2</v>
      </c>
      <c r="H2504" s="49">
        <f>_xll.qlCalendarAdvance(Calendar,$H2503,B2504,"f",FALSE)</f>
        <v>56934</v>
      </c>
      <c r="I2504" s="49">
        <f>_xll.qlInterestRateIndexValueDate(Index1M,$H2504)</f>
        <v>56936</v>
      </c>
      <c r="J2504" s="52">
        <f>IFERROR(_xll.qlIndexFixing(Index1M,$H2504,TRUE,_xll.ohTrigger(RecalcTrigger,Trigger1M)),NA())</f>
        <v>1.4253881941694024E-2</v>
      </c>
      <c r="K2504" s="52">
        <f>IFERROR(_xll.qlIndexFixing(ONIndex1M,I2504,TRUE,_xll.ohTrigger(RecalcTrigger,Trigger1M)),NA())</f>
        <v>1.4265586331818625E-2</v>
      </c>
      <c r="L2504" s="52">
        <f>IFERROR(_xll.qlIndexFixing(Index3M,H2504,TRUE,_xll.ohTrigger(RecalcTrigger,Trigger3M)),NA())</f>
        <v>1.4742863098157635E-2</v>
      </c>
      <c r="M2504" s="52">
        <f>IFERROR(_xll.qlIndexFixing(ONIndex3M,I2504,TRUE,_xll.ohTrigger(RecalcTrigger,Trigger3M)),NA())</f>
        <v>1.4790915459297338E-2</v>
      </c>
      <c r="N2504" s="52">
        <f>IFERROR(_xll.qlIndexFixing(Index6M,$H2504,TRUE,_xll.ohTrigger(RecalcTrigger,Trigger6M)),NA())</f>
        <v>1.6054910081310287E-2</v>
      </c>
      <c r="O2504" s="52">
        <f>IFERROR(_xll.qlIndexFixing(ONIndex6M,I2504,TRUE,_xll.ohTrigger(RecalcTrigger,Trigger6M)),NA())</f>
        <v>1.5979491432620563E-2</v>
      </c>
      <c r="P2504" s="52">
        <f>IFERROR(_xll.qlIndexFixing(Index1Y,$H2504,TRUE,_xll.ohTrigger(RecalcTrigger,Trigger1Y)),NA())</f>
        <v>1.5429741935133518E-2</v>
      </c>
      <c r="Q2504" s="52">
        <f>IFERROR(_xll.qlIndexFixing(ONIndex1Y,I2504,TRUE,_xll.ohTrigger(RecalcTrigger,Trigger1Y)),NA())</f>
        <v>1.5722581194737018E-2</v>
      </c>
    </row>
    <row r="2505" spans="2:17" x14ac:dyDescent="0.2">
      <c r="B2505" s="46" t="s">
        <v>42</v>
      </c>
      <c r="D2505" s="49">
        <f>_xll.qlCalendarAdvance(Calendar,$D2504,B2505,"f",FALSE)</f>
        <v>56941</v>
      </c>
      <c r="E2505" s="49">
        <f>_xll.qlInterestRateIndexValueDate(IndexON,D2505)</f>
        <v>56941</v>
      </c>
      <c r="F2505" s="52">
        <f>IFERROR(_xll.qlIndexFixing(IndexON,D2505,TRUE,_xll.ohTrigger(RecalcTrigger,TriggerON)),NA())</f>
        <v>1.4483157121523149E-2</v>
      </c>
      <c r="H2505" s="49">
        <f>_xll.qlCalendarAdvance(Calendar,$H2504,B2505,"f",FALSE)</f>
        <v>56941</v>
      </c>
      <c r="I2505" s="49">
        <f>_xll.qlInterestRateIndexValueDate(Index1M,$H2505)</f>
        <v>56943</v>
      </c>
      <c r="J2505" s="52">
        <f>IFERROR(_xll.qlIndexFixing(Index1M,$H2505,TRUE,_xll.ohTrigger(RecalcTrigger,Trigger1M)),NA())</f>
        <v>1.4241440972781461E-2</v>
      </c>
      <c r="K2505" s="52">
        <f>IFERROR(_xll.qlIndexFixing(ONIndex1M,I2505,TRUE,_xll.ohTrigger(RecalcTrigger,Trigger1M)),NA())</f>
        <v>1.4253121319995898E-2</v>
      </c>
      <c r="L2505" s="52">
        <f>IFERROR(_xll.qlIndexFixing(Index3M,H2505,TRUE,_xll.ohTrigger(RecalcTrigger,Trigger3M)),NA())</f>
        <v>1.4730138957968318E-2</v>
      </c>
      <c r="M2505" s="52">
        <f>IFERROR(_xll.qlIndexFixing(ONIndex3M,I2505,TRUE,_xll.ohTrigger(RecalcTrigger,Trigger3M)),NA())</f>
        <v>1.4778106613793085E-2</v>
      </c>
      <c r="N2505" s="52">
        <f>IFERROR(_xll.qlIndexFixing(Index6M,$H2505,TRUE,_xll.ohTrigger(RecalcTrigger,Trigger6M)),NA())</f>
        <v>1.6055345312415509E-2</v>
      </c>
      <c r="O2505" s="52">
        <f>IFERROR(_xll.qlIndexFixing(ONIndex6M,I2505,TRUE,_xll.ohTrigger(RecalcTrigger,Trigger6M)),NA())</f>
        <v>1.5981193692153894E-2</v>
      </c>
      <c r="P2505" s="52">
        <f>IFERROR(_xll.qlIndexFixing(Index1Y,$H2505,TRUE,_xll.ohTrigger(RecalcTrigger,Trigger1Y)),NA())</f>
        <v>1.5413661331314124E-2</v>
      </c>
      <c r="Q2505" s="52">
        <f>IFERROR(_xll.qlIndexFixing(ONIndex1Y,I2505,TRUE,_xll.ohTrigger(RecalcTrigger,Trigger1Y)),NA())</f>
        <v>1.5705981982412354E-2</v>
      </c>
    </row>
    <row r="2506" spans="2:17" x14ac:dyDescent="0.2">
      <c r="B2506" s="46" t="s">
        <v>42</v>
      </c>
      <c r="D2506" s="49">
        <f>_xll.qlCalendarAdvance(Calendar,$D2505,B2506,"f",FALSE)</f>
        <v>56948</v>
      </c>
      <c r="E2506" s="49">
        <f>_xll.qlInterestRateIndexValueDate(IndexON,D2506)</f>
        <v>56948</v>
      </c>
      <c r="F2506" s="52">
        <f>IFERROR(_xll.qlIndexFixing(IndexON,D2506,TRUE,_xll.ohTrigger(RecalcTrigger,TriggerON)),NA())</f>
        <v>1.4470526154211072E-2</v>
      </c>
      <c r="H2506" s="49">
        <f>_xll.qlCalendarAdvance(Calendar,$H2505,B2506,"f",FALSE)</f>
        <v>56948</v>
      </c>
      <c r="I2506" s="49">
        <f>_xll.qlInterestRateIndexValueDate(Index1M,$H2506)</f>
        <v>56950</v>
      </c>
      <c r="J2506" s="52">
        <f>IFERROR(_xll.qlIndexFixing(Index1M,$H2506,TRUE,_xll.ohTrigger(RecalcTrigger,Trigger1M)),NA())</f>
        <v>1.4229024021469305E-2</v>
      </c>
      <c r="K2506" s="52">
        <f>IFERROR(_xll.qlIndexFixing(ONIndex1M,I2506,TRUE,_xll.ohTrigger(RecalcTrigger,Trigger1M)),NA())</f>
        <v>1.4240680156936136E-2</v>
      </c>
      <c r="L2506" s="52">
        <f>IFERROR(_xll.qlIndexFixing(Index3M,H2506,TRUE,_xll.ohTrigger(RecalcTrigger,Trigger3M)),NA())</f>
        <v>1.4718039862756258E-2</v>
      </c>
      <c r="M2506" s="52">
        <f>IFERROR(_xll.qlIndexFixing(ONIndex3M,I2506,TRUE,_xll.ohTrigger(RecalcTrigger,Trigger3M)),NA())</f>
        <v>1.4765319748706318E-2</v>
      </c>
      <c r="N2506" s="52">
        <f>IFERROR(_xll.qlIndexFixing(Index6M,$H2506,TRUE,_xll.ohTrigger(RecalcTrigger,Trigger6M)),NA())</f>
        <v>1.6056020200804738E-2</v>
      </c>
      <c r="O2506" s="52">
        <f>IFERROR(_xll.qlIndexFixing(ONIndex6M,I2506,TRUE,_xll.ohTrigger(RecalcTrigger,Trigger6M)),NA())</f>
        <v>1.5982794713469417E-2</v>
      </c>
      <c r="P2506" s="52">
        <f>IFERROR(_xll.qlIndexFixing(Index1Y,$H2506,TRUE,_xll.ohTrigger(RecalcTrigger,Trigger1Y)),NA())</f>
        <v>1.5397612251464904E-2</v>
      </c>
      <c r="Q2506" s="52">
        <f>IFERROR(_xll.qlIndexFixing(ONIndex1Y,I2506,TRUE,_xll.ohTrigger(RecalcTrigger,Trigger1Y)),NA())</f>
        <v>1.5689411080641591E-2</v>
      </c>
    </row>
    <row r="2507" spans="2:17" x14ac:dyDescent="0.2">
      <c r="B2507" s="46" t="s">
        <v>42</v>
      </c>
      <c r="D2507" s="49">
        <f>_xll.qlCalendarAdvance(Calendar,$D2506,B2507,"f",FALSE)</f>
        <v>56955</v>
      </c>
      <c r="E2507" s="49">
        <f>_xll.qlInterestRateIndexValueDate(IndexON,D2507)</f>
        <v>56955</v>
      </c>
      <c r="F2507" s="52">
        <f>IFERROR(_xll.qlIndexFixing(IndexON,D2507,TRUE,_xll.ohTrigger(RecalcTrigger,TriggerON)),NA())</f>
        <v>1.4457919169634792E-2</v>
      </c>
      <c r="H2507" s="49">
        <f>_xll.qlCalendarAdvance(Calendar,$H2506,B2507,"f",FALSE)</f>
        <v>56955</v>
      </c>
      <c r="I2507" s="49">
        <f>_xll.qlInterestRateIndexValueDate(Index1M,$H2507)</f>
        <v>56957</v>
      </c>
      <c r="J2507" s="52">
        <f>IFERROR(_xll.qlIndexFixing(Index1M,$H2507,TRUE,_xll.ohTrigger(RecalcTrigger,Trigger1M)),NA())</f>
        <v>1.4216631164473692E-2</v>
      </c>
      <c r="K2507" s="52">
        <f>IFERROR(_xll.qlIndexFixing(ONIndex1M,I2507,TRUE,_xll.ohTrigger(RecalcTrigger,Trigger1M)),NA())</f>
        <v>1.4228262919537826E-2</v>
      </c>
      <c r="L2507" s="52">
        <f>IFERROR(_xll.qlIndexFixing(Index3M,H2507,TRUE,_xll.ohTrigger(RecalcTrigger,Trigger3M)),NA())</f>
        <v>1.4705359770968264E-2</v>
      </c>
      <c r="M2507" s="52">
        <f>IFERROR(_xll.qlIndexFixing(ONIndex3M,I2507,TRUE,_xll.ohTrigger(RecalcTrigger,Trigger3M)),NA())</f>
        <v>1.4752554938217699E-2</v>
      </c>
      <c r="N2507" s="52">
        <f>IFERROR(_xll.qlIndexFixing(Index6M,$H2507,TRUE,_xll.ohTrigger(RecalcTrigger,Trigger6M)),NA())</f>
        <v>1.6056238640874708E-2</v>
      </c>
      <c r="O2507" s="52">
        <f>IFERROR(_xll.qlIndexFixing(ONIndex6M,I2507,TRUE,_xll.ohTrigger(RecalcTrigger,Trigger6M)),NA())</f>
        <v>1.5984294298325707E-2</v>
      </c>
      <c r="P2507" s="52">
        <f>IFERROR(_xll.qlIndexFixing(Index1Y,$H2507,TRUE,_xll.ohTrigger(RecalcTrigger,Trigger1Y)),NA())</f>
        <v>1.5381594791931831E-2</v>
      </c>
      <c r="Q2507" s="52">
        <f>IFERROR(_xll.qlIndexFixing(ONIndex1Y,I2507,TRUE,_xll.ohTrigger(RecalcTrigger,Trigger1Y)),NA())</f>
        <v>1.5672868585747679E-2</v>
      </c>
    </row>
    <row r="2508" spans="2:17" x14ac:dyDescent="0.2">
      <c r="B2508" s="46" t="s">
        <v>42</v>
      </c>
      <c r="D2508" s="49">
        <f>_xll.qlCalendarAdvance(Calendar,$D2507,B2508,"f",FALSE)</f>
        <v>56962</v>
      </c>
      <c r="E2508" s="49">
        <f>_xll.qlInterestRateIndexValueDate(IndexON,D2508)</f>
        <v>56962</v>
      </c>
      <c r="F2508" s="52">
        <f>IFERROR(_xll.qlIndexFixing(IndexON,D2508,TRUE,_xll.ohTrigger(RecalcTrigger,TriggerON)),NA())</f>
        <v>1.444533624605171E-2</v>
      </c>
      <c r="H2508" s="49">
        <f>_xll.qlCalendarAdvance(Calendar,$H2507,B2508,"f",FALSE)</f>
        <v>56962</v>
      </c>
      <c r="I2508" s="49">
        <f>_xll.qlInterestRateIndexValueDate(Index1M,$H2508)</f>
        <v>56964</v>
      </c>
      <c r="J2508" s="52">
        <f>IFERROR(_xll.qlIndexFixing(Index1M,$H2508,TRUE,_xll.ohTrigger(RecalcTrigger,Trigger1M)),NA())</f>
        <v>1.4204262478508256E-2</v>
      </c>
      <c r="K2508" s="52">
        <f>IFERROR(_xll.qlIndexFixing(ONIndex1M,I2508,TRUE,_xll.ohTrigger(RecalcTrigger,Trigger1M)),NA())</f>
        <v>1.4215869684539584E-2</v>
      </c>
      <c r="L2508" s="52">
        <f>IFERROR(_xll.qlIndexFixing(Index3M,H2508,TRUE,_xll.ohTrigger(RecalcTrigger,Trigger3M)),NA())</f>
        <v>1.4692702363909972E-2</v>
      </c>
      <c r="M2508" s="52">
        <f>IFERROR(_xll.qlIndexFixing(ONIndex3M,I2508,TRUE,_xll.ohTrigger(RecalcTrigger,Trigger3M)),NA())</f>
        <v>1.4739812256507889E-2</v>
      </c>
      <c r="N2508" s="52">
        <f>IFERROR(_xll.qlIndexFixing(Index6M,$H2508,TRUE,_xll.ohTrigger(RecalcTrigger,Trigger6M)),NA())</f>
        <v>1.6056352136773724E-2</v>
      </c>
      <c r="O2508" s="52">
        <f>IFERROR(_xll.qlIndexFixing(ONIndex6M,I2508,TRUE,_xll.ohTrigger(RecalcTrigger,Trigger6M)),NA())</f>
        <v>1.5985692248641215E-2</v>
      </c>
      <c r="P2508" s="52">
        <f>IFERROR(_xll.qlIndexFixing(Index1Y,$H2508,TRUE,_xll.ohTrigger(RecalcTrigger,Trigger1Y)),NA())</f>
        <v>1.5365609049056973E-2</v>
      </c>
      <c r="Q2508" s="52">
        <f>IFERROR(_xll.qlIndexFixing(ONIndex1Y,I2508,TRUE,_xll.ohTrigger(RecalcTrigger,Trigger1Y)),NA())</f>
        <v>1.565635459421344E-2</v>
      </c>
    </row>
    <row r="2509" spans="2:17" x14ac:dyDescent="0.2">
      <c r="B2509" s="46" t="s">
        <v>42</v>
      </c>
      <c r="D2509" s="49">
        <f>_xll.qlCalendarAdvance(Calendar,$D2508,B2509,"f",FALSE)</f>
        <v>56969</v>
      </c>
      <c r="E2509" s="49">
        <f>_xll.qlInterestRateIndexValueDate(IndexON,D2509)</f>
        <v>56969</v>
      </c>
      <c r="F2509" s="52">
        <f>IFERROR(_xll.qlIndexFixing(IndexON,D2509,TRUE,_xll.ohTrigger(RecalcTrigger,TriggerON)),NA())</f>
        <v>1.4432777461959034E-2</v>
      </c>
      <c r="H2509" s="49">
        <f>_xll.qlCalendarAdvance(Calendar,$H2508,B2509,"f",FALSE)</f>
        <v>56969</v>
      </c>
      <c r="I2509" s="49">
        <f>_xll.qlInterestRateIndexValueDate(Index1M,$H2509)</f>
        <v>56971</v>
      </c>
      <c r="J2509" s="52">
        <f>IFERROR(_xll.qlIndexFixing(Index1M,$H2509,TRUE,_xll.ohTrigger(RecalcTrigger,Trigger1M)),NA())</f>
        <v>1.4191918040276641E-2</v>
      </c>
      <c r="K2509" s="52">
        <f>IFERROR(_xll.qlIndexFixing(ONIndex1M,I2509,TRUE,_xll.ohTrigger(RecalcTrigger,Trigger1M)),NA())</f>
        <v>1.4203500528520152E-2</v>
      </c>
      <c r="L2509" s="52">
        <f>IFERROR(_xll.qlIndexFixing(Index3M,H2509,TRUE,_xll.ohTrigger(RecalcTrigger,Trigger3M)),NA())</f>
        <v>1.4680067715603044E-2</v>
      </c>
      <c r="M2509" s="52">
        <f>IFERROR(_xll.qlIndexFixing(ONIndex3M,I2509,TRUE,_xll.ohTrigger(RecalcTrigger,Trigger3M)),NA())</f>
        <v>1.4727091777437806E-2</v>
      </c>
      <c r="N2509" s="52">
        <f>IFERROR(_xll.qlIndexFixing(Index6M,$H2509,TRUE,_xll.ohTrigger(RecalcTrigger,Trigger6M)),NA())</f>
        <v>1.6056360488585643E-2</v>
      </c>
      <c r="O2509" s="52">
        <f>IFERROR(_xll.qlIndexFixing(ONIndex6M,I2509,TRUE,_xll.ohTrigger(RecalcTrigger,Trigger6M)),NA())</f>
        <v>1.5986988365854771E-2</v>
      </c>
      <c r="P2509" s="52">
        <f>IFERROR(_xll.qlIndexFixing(Index1Y,$H2509,TRUE,_xll.ohTrigger(RecalcTrigger,Trigger1Y)),NA())</f>
        <v>1.5348069245180403E-2</v>
      </c>
      <c r="Q2509" s="52">
        <f>IFERROR(_xll.qlIndexFixing(ONIndex1Y,I2509,TRUE,_xll.ohTrigger(RecalcTrigger,Trigger1Y)),NA())</f>
        <v>1.5639869202361822E-2</v>
      </c>
    </row>
    <row r="2510" spans="2:17" x14ac:dyDescent="0.2">
      <c r="B2510" s="46" t="s">
        <v>42</v>
      </c>
      <c r="D2510" s="49">
        <f>_xll.qlCalendarAdvance(Calendar,$D2509,B2510,"f",FALSE)</f>
        <v>56976</v>
      </c>
      <c r="E2510" s="49">
        <f>_xll.qlInterestRateIndexValueDate(IndexON,D2510)</f>
        <v>56976</v>
      </c>
      <c r="F2510" s="52">
        <f>IFERROR(_xll.qlIndexFixing(IndexON,D2510,TRUE,_xll.ohTrigger(RecalcTrigger,TriggerON)),NA())</f>
        <v>1.4420242895614166E-2</v>
      </c>
      <c r="H2510" s="49">
        <f>_xll.qlCalendarAdvance(Calendar,$H2509,B2510,"f",FALSE)</f>
        <v>56976</v>
      </c>
      <c r="I2510" s="49">
        <f>_xll.qlInterestRateIndexValueDate(Index1M,$H2510)</f>
        <v>56978</v>
      </c>
      <c r="J2510" s="52">
        <f>IFERROR(_xll.qlIndexFixing(Index1M,$H2510,TRUE,_xll.ohTrigger(RecalcTrigger,Trigger1M)),NA())</f>
        <v>1.4179597926504972E-2</v>
      </c>
      <c r="K2510" s="52">
        <f>IFERROR(_xll.qlIndexFixing(ONIndex1M,I2510,TRUE,_xll.ohTrigger(RecalcTrigger,Trigger1M)),NA())</f>
        <v>1.4191155528138211E-2</v>
      </c>
      <c r="L2510" s="52">
        <f>IFERROR(_xll.qlIndexFixing(Index3M,H2510,TRUE,_xll.ohTrigger(RecalcTrigger,Trigger3M)),NA())</f>
        <v>1.4667455900073545E-2</v>
      </c>
      <c r="M2510" s="52">
        <f>IFERROR(_xll.qlIndexFixing(ONIndex3M,I2510,TRUE,_xll.ohTrigger(RecalcTrigger,Trigger3M)),NA())</f>
        <v>1.4714393574548623E-2</v>
      </c>
      <c r="N2510" s="52">
        <f>IFERROR(_xll.qlIndexFixing(Index6M,$H2510,TRUE,_xll.ohTrigger(RecalcTrigger,Trigger6M)),NA())</f>
        <v>1.605626349640742E-2</v>
      </c>
      <c r="O2510" s="52">
        <f>IFERROR(_xll.qlIndexFixing(ONIndex6M,I2510,TRUE,_xll.ohTrigger(RecalcTrigger,Trigger6M)),NA())</f>
        <v>1.5988182451724953E-2</v>
      </c>
      <c r="P2510" s="52">
        <f>IFERROR(_xll.qlIndexFixing(Index1Y,$H2510,TRUE,_xll.ohTrigger(RecalcTrigger,Trigger1Y)),NA())</f>
        <v>1.5336107951631451E-2</v>
      </c>
      <c r="Q2510" s="52">
        <f>IFERROR(_xll.qlIndexFixing(ONIndex1Y,I2510,TRUE,_xll.ohTrigger(RecalcTrigger,Trigger1Y)),NA())</f>
        <v>1.5623412506435841E-2</v>
      </c>
    </row>
    <row r="2511" spans="2:17" x14ac:dyDescent="0.2">
      <c r="B2511" s="46" t="s">
        <v>42</v>
      </c>
      <c r="D2511" s="49">
        <f>_xll.qlCalendarAdvance(Calendar,$D2510,B2511,"f",FALSE)</f>
        <v>56983</v>
      </c>
      <c r="E2511" s="49">
        <f>_xll.qlInterestRateIndexValueDate(IndexON,D2511)</f>
        <v>56983</v>
      </c>
      <c r="F2511" s="52">
        <f>IFERROR(_xll.qlIndexFixing(IndexON,D2511,TRUE,_xll.ohTrigger(RecalcTrigger,TriggerON)),NA())</f>
        <v>1.4407732625434377E-2</v>
      </c>
      <c r="H2511" s="49">
        <f>_xll.qlCalendarAdvance(Calendar,$H2510,B2511,"f",FALSE)</f>
        <v>56983</v>
      </c>
      <c r="I2511" s="49">
        <f>_xll.qlInterestRateIndexValueDate(Index1M,$H2511)</f>
        <v>56985</v>
      </c>
      <c r="J2511" s="52">
        <f>IFERROR(_xll.qlIndexFixing(Index1M,$H2511,TRUE,_xll.ohTrigger(RecalcTrigger,Trigger1M)),NA())</f>
        <v>1.4167302213901889E-2</v>
      </c>
      <c r="K2511" s="52">
        <f>IFERROR(_xll.qlIndexFixing(ONIndex1M,I2511,TRUE,_xll.ohTrigger(RecalcTrigger,Trigger1M)),NA())</f>
        <v>1.4178834760132375E-2</v>
      </c>
      <c r="L2511" s="52">
        <f>IFERROR(_xll.qlIndexFixing(Index3M,H2511,TRUE,_xll.ohTrigger(RecalcTrigger,Trigger3M)),NA())</f>
        <v>1.465486699134314E-2</v>
      </c>
      <c r="M2511" s="52">
        <f>IFERROR(_xll.qlIndexFixing(ONIndex3M,I2511,TRUE,_xll.ohTrigger(RecalcTrigger,Trigger3M)),NA())</f>
        <v>1.4701717722340746E-2</v>
      </c>
      <c r="N2511" s="52">
        <f>IFERROR(_xll.qlIndexFixing(Index6M,$H2511,TRUE,_xll.ohTrigger(RecalcTrigger,Trigger6M)),NA())</f>
        <v>1.6055754669037955E-2</v>
      </c>
      <c r="O2511" s="52">
        <f>IFERROR(_xll.qlIndexFixing(ONIndex6M,I2511,TRUE,_xll.ohTrigger(RecalcTrigger,Trigger6M)),NA())</f>
        <v>1.5989274307930401E-2</v>
      </c>
      <c r="P2511" s="52">
        <f>IFERROR(_xll.qlIndexFixing(Index1Y,$H2511,TRUE,_xll.ohTrigger(RecalcTrigger,Trigger1Y)),NA())</f>
        <v>1.5317843083761048E-2</v>
      </c>
      <c r="Q2511" s="52">
        <f>IFERROR(_xll.qlIndexFixing(ONIndex1Y,I2511,TRUE,_xll.ohTrigger(RecalcTrigger,Trigger1Y)),NA())</f>
        <v>1.5606984602838381E-2</v>
      </c>
    </row>
    <row r="2512" spans="2:17" x14ac:dyDescent="0.2">
      <c r="B2512" s="46" t="s">
        <v>42</v>
      </c>
      <c r="D2512" s="49">
        <f>_xll.qlCalendarAdvance(Calendar,$D2511,B2512,"f",FALSE)</f>
        <v>56990</v>
      </c>
      <c r="E2512" s="49">
        <f>_xll.qlInterestRateIndexValueDate(IndexON,D2512)</f>
        <v>56990</v>
      </c>
      <c r="F2512" s="52">
        <f>IFERROR(_xll.qlIndexFixing(IndexON,D2512,TRUE,_xll.ohTrigger(RecalcTrigger,TriggerON)),NA())</f>
        <v>1.4395246729597133E-2</v>
      </c>
      <c r="H2512" s="49">
        <f>_xll.qlCalendarAdvance(Calendar,$H2511,B2512,"f",FALSE)</f>
        <v>56990</v>
      </c>
      <c r="I2512" s="49">
        <f>_xll.qlInterestRateIndexValueDate(Index1M,$H2512)</f>
        <v>56992</v>
      </c>
      <c r="J2512" s="52">
        <f>IFERROR(_xll.qlIndexFixing(Index1M,$H2512,TRUE,_xll.ohTrigger(RecalcTrigger,Trigger1M)),NA())</f>
        <v>1.4155030979178529E-2</v>
      </c>
      <c r="K2512" s="52">
        <f>IFERROR(_xll.qlIndexFixing(ONIndex1M,I2512,TRUE,_xll.ohTrigger(RecalcTrigger,Trigger1M)),NA())</f>
        <v>1.416653830124126E-2</v>
      </c>
      <c r="L2512" s="52">
        <f>IFERROR(_xll.qlIndexFixing(Index3M,H2512,TRUE,_xll.ohTrigger(RecalcTrigger,Trigger3M)),NA())</f>
        <v>1.464230106343789E-2</v>
      </c>
      <c r="M2512" s="52">
        <f>IFERROR(_xll.qlIndexFixing(ONIndex3M,I2512,TRUE,_xll.ohTrigger(RecalcTrigger,Trigger3M)),NA())</f>
        <v>1.4689064294515219E-2</v>
      </c>
      <c r="N2512" s="52">
        <f>IFERROR(_xll.qlIndexFixing(Index6M,$H2512,TRUE,_xll.ohTrigger(RecalcTrigger,Trigger6M)),NA())</f>
        <v>1.6055454024390316E-2</v>
      </c>
      <c r="O2512" s="52">
        <f>IFERROR(_xll.qlIndexFixing(ONIndex6M,I2512,TRUE,_xll.ohTrigger(RecalcTrigger,Trigger6M)),NA())</f>
        <v>1.5990263736549437E-2</v>
      </c>
      <c r="P2512" s="52">
        <f>IFERROR(_xll.qlIndexFixing(Index1Y,$H2512,TRUE,_xll.ohTrigger(RecalcTrigger,Trigger1Y)),NA())</f>
        <v>1.5301985170881256E-2</v>
      </c>
      <c r="Q2512" s="52">
        <f>IFERROR(_xll.qlIndexFixing(ONIndex1Y,I2512,TRUE,_xll.ohTrigger(RecalcTrigger,Trigger1Y)),NA())</f>
        <v>1.5590585587972328E-2</v>
      </c>
    </row>
    <row r="2513" spans="2:17" x14ac:dyDescent="0.2">
      <c r="B2513" s="46" t="s">
        <v>42</v>
      </c>
      <c r="D2513" s="49">
        <f>_xll.qlCalendarAdvance(Calendar,$D2512,B2513,"f",FALSE)</f>
        <v>56997</v>
      </c>
      <c r="E2513" s="49">
        <f>_xll.qlInterestRateIndexValueDate(IndexON,D2513)</f>
        <v>56997</v>
      </c>
      <c r="F2513" s="52">
        <f>IFERROR(_xll.qlIndexFixing(IndexON,D2513,TRUE,_xll.ohTrigger(RecalcTrigger,TriggerON)),NA())</f>
        <v>1.4382785286679578E-2</v>
      </c>
      <c r="H2513" s="49">
        <f>_xll.qlCalendarAdvance(Calendar,$H2512,B2513,"f",FALSE)</f>
        <v>56997</v>
      </c>
      <c r="I2513" s="49">
        <f>_xll.qlInterestRateIndexValueDate(Index1M,$H2513)</f>
        <v>56999</v>
      </c>
      <c r="J2513" s="52">
        <f>IFERROR(_xll.qlIndexFixing(Index1M,$H2513,TRUE,_xll.ohTrigger(RecalcTrigger,Trigger1M)),NA())</f>
        <v>1.4142784299048528E-2</v>
      </c>
      <c r="K2513" s="52">
        <f>IFERROR(_xll.qlIndexFixing(ONIndex1M,I2513,TRUE,_xll.ohTrigger(RecalcTrigger,Trigger1M)),NA())</f>
        <v>1.4154266228203483E-2</v>
      </c>
      <c r="L2513" s="52">
        <f>IFERROR(_xll.qlIndexFixing(Index3M,H2513,TRUE,_xll.ohTrigger(RecalcTrigger,Trigger3M)),NA())</f>
        <v>1.4629758190379462E-2</v>
      </c>
      <c r="M2513" s="52">
        <f>IFERROR(_xll.qlIndexFixing(ONIndex3M,I2513,TRUE,_xll.ohTrigger(RecalcTrigger,Trigger3M)),NA())</f>
        <v>1.4676433365092834E-2</v>
      </c>
      <c r="N2513" s="52">
        <f>IFERROR(_xll.qlIndexFixing(Index6M,$H2513,TRUE,_xll.ohTrigger(RecalcTrigger,Trigger6M)),NA())</f>
        <v>1.6055047455126346E-2</v>
      </c>
      <c r="O2513" s="52">
        <f>IFERROR(_xll.qlIndexFixing(ONIndex6M,I2513,TRUE,_xll.ohTrigger(RecalcTrigger,Trigger6M)),NA())</f>
        <v>1.5991150538781085E-2</v>
      </c>
      <c r="P2513" s="52">
        <f>IFERROR(_xll.qlIndexFixing(Index1Y,$H2513,TRUE,_xll.ohTrigger(RecalcTrigger,Trigger1Y)),NA())</f>
        <v>1.5286159456325254E-2</v>
      </c>
      <c r="Q2513" s="52">
        <f>IFERROR(_xll.qlIndexFixing(ONIndex1Y,I2513,TRUE,_xll.ohTrigger(RecalcTrigger,Trigger1Y)),NA())</f>
        <v>1.5574215558240567E-2</v>
      </c>
    </row>
    <row r="2514" spans="2:17" x14ac:dyDescent="0.2">
      <c r="B2514" s="46" t="s">
        <v>42</v>
      </c>
      <c r="D2514" s="49">
        <f>_xll.qlCalendarAdvance(Calendar,$D2513,B2514,"f",FALSE)</f>
        <v>57004</v>
      </c>
      <c r="E2514" s="49">
        <f>_xll.qlInterestRateIndexValueDate(IndexON,D2514)</f>
        <v>57004</v>
      </c>
      <c r="F2514" s="52">
        <f>IFERROR(_xll.qlIndexFixing(IndexON,D2514,TRUE,_xll.ohTrigger(RecalcTrigger,TriggerON)),NA())</f>
        <v>1.4370348374939113E-2</v>
      </c>
      <c r="H2514" s="49">
        <f>_xll.qlCalendarAdvance(Calendar,$H2513,B2514,"f",FALSE)</f>
        <v>57004</v>
      </c>
      <c r="I2514" s="49">
        <f>_xll.qlInterestRateIndexValueDate(Index1M,$H2514)</f>
        <v>57006</v>
      </c>
      <c r="J2514" s="52">
        <f>IFERROR(_xll.qlIndexFixing(Index1M,$H2514,TRUE,_xll.ohTrigger(RecalcTrigger,Trigger1M)),NA())</f>
        <v>1.4130562250228018E-2</v>
      </c>
      <c r="K2514" s="52">
        <f>IFERROR(_xll.qlIndexFixing(ONIndex1M,I2514,TRUE,_xll.ohTrigger(RecalcTrigger,Trigger1M)),NA())</f>
        <v>1.4142018617597785E-2</v>
      </c>
      <c r="L2514" s="52">
        <f>IFERROR(_xll.qlIndexFixing(Index3M,H2514,TRUE,_xll.ohTrigger(RecalcTrigger,Trigger3M)),NA())</f>
        <v>1.4617238446188648E-2</v>
      </c>
      <c r="M2514" s="52">
        <f>IFERROR(_xll.qlIndexFixing(ONIndex3M,I2514,TRUE,_xll.ohTrigger(RecalcTrigger,Trigger3M)),NA())</f>
        <v>1.4663825007934506E-2</v>
      </c>
      <c r="N2514" s="52">
        <f>IFERROR(_xll.qlIndexFixing(Index6M,$H2514,TRUE,_xll.ohTrigger(RecalcTrigger,Trigger6M)),NA())</f>
        <v>1.6054534761423031E-2</v>
      </c>
      <c r="O2514" s="52">
        <f>IFERROR(_xll.qlIndexFixing(ONIndex6M,I2514,TRUE,_xll.ohTrigger(RecalcTrigger,Trigger6M)),NA())</f>
        <v>1.5991934516463857E-2</v>
      </c>
      <c r="P2514" s="52">
        <f>IFERROR(_xll.qlIndexFixing(Index1Y,$H2514,TRUE,_xll.ohTrigger(RecalcTrigger,Trigger1Y)),NA())</f>
        <v>1.5270366036415123E-2</v>
      </c>
      <c r="Q2514" s="52">
        <f>IFERROR(_xll.qlIndexFixing(ONIndex1Y,I2514,TRUE,_xll.ohTrigger(RecalcTrigger,Trigger1Y)),NA())</f>
        <v>1.5557874609806177E-2</v>
      </c>
    </row>
    <row r="2515" spans="2:17" x14ac:dyDescent="0.2">
      <c r="B2515" s="46" t="s">
        <v>42</v>
      </c>
      <c r="D2515" s="49">
        <f>_xll.qlCalendarAdvance(Calendar,$D2514,B2515,"f",FALSE)</f>
        <v>57011</v>
      </c>
      <c r="E2515" s="49">
        <f>_xll.qlInterestRateIndexValueDate(IndexON,D2515)</f>
        <v>57011</v>
      </c>
      <c r="F2515" s="52">
        <f>IFERROR(_xll.qlIndexFixing(IndexON,D2515,TRUE,_xll.ohTrigger(RecalcTrigger,TriggerON)),NA())</f>
        <v>1.4357936072872945E-2</v>
      </c>
      <c r="H2515" s="49">
        <f>_xll.qlCalendarAdvance(Calendar,$H2514,B2515,"f",FALSE)</f>
        <v>57011</v>
      </c>
      <c r="I2515" s="49">
        <f>_xll.qlInterestRateIndexValueDate(Index1M,$H2515)</f>
        <v>57013</v>
      </c>
      <c r="J2515" s="52">
        <f>IFERROR(_xll.qlIndexFixing(Index1M,$H2515,TRUE,_xll.ohTrigger(RecalcTrigger,Trigger1M)),NA())</f>
        <v>1.412014222809512E-2</v>
      </c>
      <c r="K2515" s="52">
        <f>IFERROR(_xll.qlIndexFixing(ONIndex1M,I2515,TRUE,_xll.ohTrigger(RecalcTrigger,Trigger1M)),NA())</f>
        <v>1.4129795546082846E-2</v>
      </c>
      <c r="L2515" s="52">
        <f>IFERROR(_xll.qlIndexFixing(Index3M,H2515,TRUE,_xll.ohTrigger(RecalcTrigger,Trigger3M)),NA())</f>
        <v>1.4605334252204116E-2</v>
      </c>
      <c r="M2515" s="52">
        <f>IFERROR(_xll.qlIndexFixing(ONIndex3M,I2515,TRUE,_xll.ohTrigger(RecalcTrigger,Trigger3M)),NA())</f>
        <v>1.4651239297300833E-2</v>
      </c>
      <c r="N2515" s="52">
        <f>IFERROR(_xll.qlIndexFixing(Index6M,$H2515,TRUE,_xll.ohTrigger(RecalcTrigger,Trigger6M)),NA())</f>
        <v>1.6053915743468334E-2</v>
      </c>
      <c r="O2515" s="52">
        <f>IFERROR(_xll.qlIndexFixing(ONIndex6M,I2515,TRUE,_xll.ohTrigger(RecalcTrigger,Trigger6M)),NA())</f>
        <v>1.5992615471516203E-2</v>
      </c>
      <c r="P2515" s="52">
        <f>IFERROR(_xll.qlIndexFixing(Index1Y,$H2515,TRUE,_xll.ohTrigger(RecalcTrigger,Trigger1Y)),NA())</f>
        <v>1.5254605007472073E-2</v>
      </c>
      <c r="Q2515" s="52">
        <f>IFERROR(_xll.qlIndexFixing(ONIndex1Y,I2515,TRUE,_xll.ohTrigger(RecalcTrigger,Trigger1Y)),NA())</f>
        <v>1.5541562839151979E-2</v>
      </c>
    </row>
    <row r="2516" spans="2:17" x14ac:dyDescent="0.2">
      <c r="B2516" s="46" t="s">
        <v>42</v>
      </c>
      <c r="D2516" s="49">
        <f>_xll.qlCalendarAdvance(Calendar,$D2515,B2516,"f",FALSE)</f>
        <v>57018</v>
      </c>
      <c r="E2516" s="49">
        <f>_xll.qlInterestRateIndexValueDate(IndexON,D2516)</f>
        <v>57018</v>
      </c>
      <c r="F2516" s="52">
        <f>IFERROR(_xll.qlIndexFixing(IndexON,D2516,TRUE,_xll.ohTrigger(RecalcTrigger,TriggerON)),NA())</f>
        <v>1.4345548458498669E-2</v>
      </c>
      <c r="H2516" s="49">
        <f>_xll.qlCalendarAdvance(Calendar,$H2515,B2516,"f",FALSE)</f>
        <v>57018</v>
      </c>
      <c r="I2516" s="49">
        <f>_xll.qlInterestRateIndexValueDate(Index1M,$H2516)</f>
        <v>57020</v>
      </c>
      <c r="J2516" s="52">
        <f>IFERROR(_xll.qlIndexFixing(Index1M,$H2516,TRUE,_xll.ohTrigger(RecalcTrigger,Trigger1M)),NA())</f>
        <v>1.4107965774032147E-2</v>
      </c>
      <c r="K2516" s="52">
        <f>IFERROR(_xll.qlIndexFixing(ONIndex1M,I2516,TRUE,_xll.ohTrigger(RecalcTrigger,Trigger1M)),NA())</f>
        <v>1.4117597090717027E-2</v>
      </c>
      <c r="L2516" s="52">
        <f>IFERROR(_xll.qlIndexFixing(Index3M,H2516,TRUE,_xll.ohTrigger(RecalcTrigger,Trigger3M)),NA())</f>
        <v>1.4592859816272785E-2</v>
      </c>
      <c r="M2516" s="52">
        <f>IFERROR(_xll.qlIndexFixing(ONIndex3M,I2516,TRUE,_xll.ohTrigger(RecalcTrigger,Trigger3M)),NA())</f>
        <v>1.4638676306892862E-2</v>
      </c>
      <c r="N2516" s="52">
        <f>IFERROR(_xll.qlIndexFixing(Index6M,$H2516,TRUE,_xll.ohTrigger(RecalcTrigger,Trigger6M)),NA())</f>
        <v>1.60531902014713E-2</v>
      </c>
      <c r="O2516" s="52">
        <f>IFERROR(_xll.qlIndexFixing(ONIndex6M,I2516,TRUE,_xll.ohTrigger(RecalcTrigger,Trigger6M)),NA())</f>
        <v>1.599319320545689E-2</v>
      </c>
      <c r="P2516" s="52">
        <f>IFERROR(_xll.qlIndexFixing(Index1Y,$H2516,TRUE,_xll.ohTrigger(RecalcTrigger,Trigger1Y)),NA())</f>
        <v>1.5238876465813192E-2</v>
      </c>
      <c r="Q2516" s="52">
        <f>IFERROR(_xll.qlIndexFixing(ONIndex1Y,I2516,TRUE,_xll.ohTrigger(RecalcTrigger,Trigger1Y)),NA())</f>
        <v>1.5525280342520986E-2</v>
      </c>
    </row>
    <row r="2517" spans="2:17" x14ac:dyDescent="0.2">
      <c r="B2517" s="46" t="s">
        <v>42</v>
      </c>
      <c r="D2517" s="49">
        <f>_xll.qlCalendarAdvance(Calendar,$D2516,B2517,"f",FALSE)</f>
        <v>57025</v>
      </c>
      <c r="E2517" s="49">
        <f>_xll.qlInterestRateIndexValueDate(IndexON,D2517)</f>
        <v>57025</v>
      </c>
      <c r="F2517" s="52">
        <f>IFERROR(_xll.qlIndexFixing(IndexON,D2517,TRUE,_xll.ohTrigger(RecalcTrigger,TriggerON)),NA())</f>
        <v>1.4333185610473365E-2</v>
      </c>
      <c r="H2517" s="49">
        <f>_xll.qlCalendarAdvance(Calendar,$H2516,B2517,"f",FALSE)</f>
        <v>57025</v>
      </c>
      <c r="I2517" s="49">
        <f>_xll.qlInterestRateIndexValueDate(Index1M,$H2517)</f>
        <v>57027</v>
      </c>
      <c r="J2517" s="52">
        <f>IFERROR(_xll.qlIndexFixing(Index1M,$H2517,TRUE,_xll.ohTrigger(RecalcTrigger,Trigger1M)),NA())</f>
        <v>1.4095814160826824E-2</v>
      </c>
      <c r="K2517" s="52">
        <f>IFERROR(_xll.qlIndexFixing(ONIndex1M,I2517,TRUE,_xll.ohTrigger(RecalcTrigger,Trigger1M)),NA())</f>
        <v>1.4105423327679389E-2</v>
      </c>
      <c r="L2517" s="52">
        <f>IFERROR(_xll.qlIndexFixing(Index3M,H2517,TRUE,_xll.ohTrigger(RecalcTrigger,Trigger3M)),NA())</f>
        <v>1.4580408724609306E-2</v>
      </c>
      <c r="M2517" s="52">
        <f>IFERROR(_xll.qlIndexFixing(ONIndex3M,I2517,TRUE,_xll.ohTrigger(RecalcTrigger,Trigger3M)),NA())</f>
        <v>1.4626136110891252E-2</v>
      </c>
      <c r="N2517" s="52">
        <f>IFERROR(_xll.qlIndexFixing(Index6M,$H2517,TRUE,_xll.ohTrigger(RecalcTrigger,Trigger6M)),NA())</f>
        <v>1.605235793565855E-2</v>
      </c>
      <c r="O2517" s="52">
        <f>IFERROR(_xll.qlIndexFixing(ONIndex6M,I2517,TRUE,_xll.ohTrigger(RecalcTrigger,Trigger6M)),NA())</f>
        <v>1.5993667520124433E-2</v>
      </c>
      <c r="P2517" s="52">
        <f>IFERROR(_xll.qlIndexFixing(Index1Y,$H2517,TRUE,_xll.ohTrigger(RecalcTrigger,Trigger1Y)),NA())</f>
        <v>1.5223180507752737E-2</v>
      </c>
      <c r="Q2517" s="52">
        <f>IFERROR(_xll.qlIndexFixing(ONIndex1Y,I2517,TRUE,_xll.ohTrigger(RecalcTrigger,Trigger1Y)),NA())</f>
        <v>1.5509027216396021E-2</v>
      </c>
    </row>
    <row r="2518" spans="2:17" x14ac:dyDescent="0.2">
      <c r="B2518" s="46" t="s">
        <v>42</v>
      </c>
      <c r="D2518" s="49">
        <f>_xll.qlCalendarAdvance(Calendar,$D2517,B2518,"f",FALSE)</f>
        <v>57032</v>
      </c>
      <c r="E2518" s="49">
        <f>_xll.qlInterestRateIndexValueDate(IndexON,D2518)</f>
        <v>57032</v>
      </c>
      <c r="F2518" s="52">
        <f>IFERROR(_xll.qlIndexFixing(IndexON,D2518,TRUE,_xll.ohTrigger(RecalcTrigger,TriggerON)),NA())</f>
        <v>1.4320847607214304E-2</v>
      </c>
      <c r="H2518" s="49">
        <f>_xll.qlCalendarAdvance(Calendar,$H2517,B2518,"f",FALSE)</f>
        <v>57032</v>
      </c>
      <c r="I2518" s="49">
        <f>_xll.qlInterestRateIndexValueDate(Index1M,$H2518)</f>
        <v>57034</v>
      </c>
      <c r="J2518" s="52">
        <f>IFERROR(_xll.qlIndexFixing(Index1M,$H2518,TRUE,_xll.ohTrigger(RecalcTrigger,Trigger1M)),NA())</f>
        <v>1.4083687465184685E-2</v>
      </c>
      <c r="K2518" s="52">
        <f>IFERROR(_xll.qlIndexFixing(ONIndex1M,I2518,TRUE,_xll.ohTrigger(RecalcTrigger,Trigger1M)),NA())</f>
        <v>1.4093274334028294E-2</v>
      </c>
      <c r="L2518" s="52">
        <f>IFERROR(_xll.qlIndexFixing(Index3M,H2518,TRUE,_xll.ohTrigger(RecalcTrigger,Trigger3M)),NA())</f>
        <v>1.4567981051236245E-2</v>
      </c>
      <c r="M2518" s="52">
        <f>IFERROR(_xll.qlIndexFixing(ONIndex3M,I2518,TRUE,_xll.ohTrigger(RecalcTrigger,Trigger3M)),NA())</f>
        <v>1.4613618782997051E-2</v>
      </c>
      <c r="N2518" s="52">
        <f>IFERROR(_xll.qlIndexFixing(Index6M,$H2518,TRUE,_xll.ohTrigger(RecalcTrigger,Trigger6M)),NA())</f>
        <v>1.6051418746271629E-2</v>
      </c>
      <c r="O2518" s="52">
        <f>IFERROR(_xll.qlIndexFixing(ONIndex6M,I2518,TRUE,_xll.ohTrigger(RecalcTrigger,Trigger6M)),NA())</f>
        <v>1.5994038217037598E-2</v>
      </c>
      <c r="P2518" s="52">
        <f>IFERROR(_xll.qlIndexFixing(Index1Y,$H2518,TRUE,_xll.ohTrigger(RecalcTrigger,Trigger1Y)),NA())</f>
        <v>1.5207517229602584E-2</v>
      </c>
      <c r="Q2518" s="52">
        <f>IFERROR(_xll.qlIndexFixing(ONIndex1Y,I2518,TRUE,_xll.ohTrigger(RecalcTrigger,Trigger1Y)),NA())</f>
        <v>1.5492803557020096E-2</v>
      </c>
    </row>
    <row r="2519" spans="2:17" x14ac:dyDescent="0.2">
      <c r="B2519" s="46" t="s">
        <v>42</v>
      </c>
      <c r="D2519" s="49">
        <f>_xll.qlCalendarAdvance(Calendar,$D2518,B2519,"f",FALSE)</f>
        <v>57039</v>
      </c>
      <c r="E2519" s="49">
        <f>_xll.qlInterestRateIndexValueDate(IndexON,D2519)</f>
        <v>57039</v>
      </c>
      <c r="F2519" s="52">
        <f>IFERROR(_xll.qlIndexFixing(IndexON,D2519,TRUE,_xll.ohTrigger(RecalcTrigger,TriggerON)),NA())</f>
        <v>1.4308534526739081E-2</v>
      </c>
      <c r="H2519" s="49">
        <f>_xll.qlCalendarAdvance(Calendar,$H2518,B2519,"f",FALSE)</f>
        <v>57039</v>
      </c>
      <c r="I2519" s="49">
        <f>_xll.qlInterestRateIndexValueDate(Index1M,$H2519)</f>
        <v>57041</v>
      </c>
      <c r="J2519" s="52">
        <f>IFERROR(_xll.qlIndexFixing(Index1M,$H2519,TRUE,_xll.ohTrigger(RecalcTrigger,Trigger1M)),NA())</f>
        <v>1.4069237181660362E-2</v>
      </c>
      <c r="K2519" s="52">
        <f>IFERROR(_xll.qlIndexFixing(ONIndex1M,I2519,TRUE,_xll.ohTrigger(RecalcTrigger,Trigger1M)),NA())</f>
        <v>1.4081150186342484E-2</v>
      </c>
      <c r="L2519" s="52">
        <f>IFERROR(_xll.qlIndexFixing(Index3M,H2519,TRUE,_xll.ohTrigger(RecalcTrigger,Trigger3M)),NA())</f>
        <v>1.4554401726503904E-2</v>
      </c>
      <c r="M2519" s="52">
        <f>IFERROR(_xll.qlIndexFixing(ONIndex3M,I2519,TRUE,_xll.ohTrigger(RecalcTrigger,Trigger3M)),NA())</f>
        <v>1.4601124397390919E-2</v>
      </c>
      <c r="N2519" s="52">
        <f>IFERROR(_xll.qlIndexFixing(Index6M,$H2519,TRUE,_xll.ohTrigger(RecalcTrigger,Trigger6M)),NA())</f>
        <v>1.6051346714959832E-2</v>
      </c>
      <c r="O2519" s="52">
        <f>IFERROR(_xll.qlIndexFixing(ONIndex6M,I2519,TRUE,_xll.ohTrigger(RecalcTrigger,Trigger6M)),NA())</f>
        <v>1.5994305098114836E-2</v>
      </c>
      <c r="P2519" s="52">
        <f>IFERROR(_xll.qlIndexFixing(Index1Y,$H2519,TRUE,_xll.ohTrigger(RecalcTrigger,Trigger1Y)),NA())</f>
        <v>1.5194215314209829E-2</v>
      </c>
      <c r="Q2519" s="52">
        <f>IFERROR(_xll.qlIndexFixing(ONIndex1Y,I2519,TRUE,_xll.ohTrigger(RecalcTrigger,Trigger1Y)),NA())</f>
        <v>1.5476609460876034E-2</v>
      </c>
    </row>
    <row r="2520" spans="2:17" x14ac:dyDescent="0.2">
      <c r="B2520" s="46" t="s">
        <v>42</v>
      </c>
      <c r="D2520" s="49">
        <f>_xll.qlCalendarAdvance(Calendar,$D2519,B2520,"f",FALSE)</f>
        <v>57046</v>
      </c>
      <c r="E2520" s="49">
        <f>_xll.qlInterestRateIndexValueDate(IndexON,D2520)</f>
        <v>57046</v>
      </c>
      <c r="F2520" s="52">
        <f>IFERROR(_xll.qlIndexFixing(IndexON,D2520,TRUE,_xll.ohTrigger(RecalcTrigger,TriggerON)),NA())</f>
        <v>1.4296246447704775E-2</v>
      </c>
      <c r="H2520" s="49">
        <f>_xll.qlCalendarAdvance(Calendar,$H2519,B2520,"f",FALSE)</f>
        <v>57046</v>
      </c>
      <c r="I2520" s="49">
        <f>_xll.qlInterestRateIndexValueDate(Index1M,$H2520)</f>
        <v>57048</v>
      </c>
      <c r="J2520" s="52">
        <f>IFERROR(_xll.qlIndexFixing(Index1M,$H2520,TRUE,_xll.ohTrigger(RecalcTrigger,Trigger1M)),NA())</f>
        <v>1.4057751510600514E-2</v>
      </c>
      <c r="K2520" s="52">
        <f>IFERROR(_xll.qlIndexFixing(ONIndex1M,I2520,TRUE,_xll.ohTrigger(RecalcTrigger,Trigger1M)),NA())</f>
        <v>1.4069050961200702E-2</v>
      </c>
      <c r="L2520" s="52">
        <f>IFERROR(_xll.qlIndexFixing(Index3M,H2520,TRUE,_xll.ohTrigger(RecalcTrigger,Trigger3M)),NA())</f>
        <v>1.4542023508824354E-2</v>
      </c>
      <c r="M2520" s="52">
        <f>IFERROR(_xll.qlIndexFixing(ONIndex3M,I2520,TRUE,_xll.ohTrigger(RecalcTrigger,Trigger3M)),NA())</f>
        <v>1.4588653027853837E-2</v>
      </c>
      <c r="N2520" s="52">
        <f>IFERROR(_xll.qlIndexFixing(Index6M,$H2520,TRUE,_xll.ohTrigger(RecalcTrigger,Trigger6M)),NA())</f>
        <v>1.6050161918286159E-2</v>
      </c>
      <c r="O2520" s="52">
        <f>IFERROR(_xll.qlIndexFixing(ONIndex6M,I2520,TRUE,_xll.ohTrigger(RecalcTrigger,Trigger6M)),NA())</f>
        <v>1.599446796495485E-2</v>
      </c>
      <c r="P2520" s="52">
        <f>IFERROR(_xll.qlIndexFixing(Index1Y,$H2520,TRUE,_xll.ohTrigger(RecalcTrigger,Trigger1Y)),NA())</f>
        <v>1.5178612410255983E-2</v>
      </c>
      <c r="Q2520" s="52">
        <f>IFERROR(_xll.qlIndexFixing(ONIndex1Y,I2520,TRUE,_xll.ohTrigger(RecalcTrigger,Trigger1Y)),NA())</f>
        <v>1.5460445024286784E-2</v>
      </c>
    </row>
    <row r="2521" spans="2:17" x14ac:dyDescent="0.2">
      <c r="B2521" s="46" t="s">
        <v>42</v>
      </c>
      <c r="D2521" s="49">
        <f>_xll.qlCalendarAdvance(Calendar,$D2520,B2521,"f",FALSE)</f>
        <v>57053</v>
      </c>
      <c r="E2521" s="49">
        <f>_xll.qlInterestRateIndexValueDate(IndexON,D2521)</f>
        <v>57053</v>
      </c>
      <c r="F2521" s="52">
        <f>IFERROR(_xll.qlIndexFixing(IndexON,D2521,TRUE,_xll.ohTrigger(RecalcTrigger,TriggerON)),NA())</f>
        <v>1.4283983448128978E-2</v>
      </c>
      <c r="H2521" s="49">
        <f>_xll.qlCalendarAdvance(Calendar,$H2520,B2521,"f",FALSE)</f>
        <v>57053</v>
      </c>
      <c r="I2521" s="49">
        <f>_xll.qlInterestRateIndexValueDate(Index1M,$H2521)</f>
        <v>57055</v>
      </c>
      <c r="J2521" s="52">
        <f>IFERROR(_xll.qlIndexFixing(Index1M,$H2521,TRUE,_xll.ohTrigger(RecalcTrigger,Trigger1M)),NA())</f>
        <v>1.4045704028858297E-2</v>
      </c>
      <c r="K2521" s="52">
        <f>IFERROR(_xll.qlIndexFixing(ONIndex1M,I2521,TRUE,_xll.ohTrigger(RecalcTrigger,Trigger1M)),NA())</f>
        <v>1.4056976735581372E-2</v>
      </c>
      <c r="L2521" s="52">
        <f>IFERROR(_xll.qlIndexFixing(Index3M,H2521,TRUE,_xll.ohTrigger(RecalcTrigger,Trigger3M)),NA())</f>
        <v>1.4529668944816001E-2</v>
      </c>
      <c r="M2521" s="52">
        <f>IFERROR(_xll.qlIndexFixing(ONIndex3M,I2521,TRUE,_xll.ohTrigger(RecalcTrigger,Trigger3M)),NA())</f>
        <v>1.4576204748646404E-2</v>
      </c>
      <c r="N2521" s="52">
        <f>IFERROR(_xll.qlIndexFixing(Index6M,$H2521,TRUE,_xll.ohTrigger(RecalcTrigger,Trigger6M)),NA())</f>
        <v>1.6048869522736011E-2</v>
      </c>
      <c r="O2521" s="52">
        <f>IFERROR(_xll.qlIndexFixing(ONIndex6M,I2521,TRUE,_xll.ohTrigger(RecalcTrigger,Trigger6M)),NA())</f>
        <v>1.5994526619316218E-2</v>
      </c>
      <c r="P2521" s="52">
        <f>IFERROR(_xll.qlIndexFixing(Index1Y,$H2521,TRUE,_xll.ohTrigger(RecalcTrigger,Trigger1Y)),NA())</f>
        <v>1.5163042448366774E-2</v>
      </c>
      <c r="Q2521" s="52">
        <f>IFERROR(_xll.qlIndexFixing(ONIndex1Y,I2521,TRUE,_xll.ohTrigger(RecalcTrigger,Trigger1Y)),NA())</f>
        <v>1.5444310343335488E-2</v>
      </c>
    </row>
    <row r="2522" spans="2:17" x14ac:dyDescent="0.2">
      <c r="B2522" s="46" t="s">
        <v>42</v>
      </c>
      <c r="D2522" s="49">
        <f>_xll.qlCalendarAdvance(Calendar,$D2521,B2522,"f",FALSE)</f>
        <v>57060</v>
      </c>
      <c r="E2522" s="49">
        <f>_xll.qlInterestRateIndexValueDate(IndexON,D2522)</f>
        <v>57060</v>
      </c>
      <c r="F2522" s="52">
        <f>IFERROR(_xll.qlIndexFixing(IndexON,D2522,TRUE,_xll.ohTrigger(RecalcTrigger,TriggerON)),NA())</f>
        <v>1.4271745606748709E-2</v>
      </c>
      <c r="H2522" s="49">
        <f>_xll.qlCalendarAdvance(Calendar,$H2521,B2522,"f",FALSE)</f>
        <v>57060</v>
      </c>
      <c r="I2522" s="49">
        <f>_xll.qlInterestRateIndexValueDate(Index1M,$H2522)</f>
        <v>57062</v>
      </c>
      <c r="J2522" s="52">
        <f>IFERROR(_xll.qlIndexFixing(Index1M,$H2522,TRUE,_xll.ohTrigger(RecalcTrigger,Trigger1M)),NA())</f>
        <v>1.4033681792119668E-2</v>
      </c>
      <c r="K2522" s="52">
        <f>IFERROR(_xll.qlIndexFixing(ONIndex1M,I2522,TRUE,_xll.ohTrigger(RecalcTrigger,Trigger1M)),NA())</f>
        <v>1.4044927585983302E-2</v>
      </c>
      <c r="L2522" s="52">
        <f>IFERROR(_xll.qlIndexFixing(Index3M,H2522,TRUE,_xll.ohTrigger(RecalcTrigger,Trigger3M)),NA())</f>
        <v>1.4517338108498761E-2</v>
      </c>
      <c r="M2522" s="52">
        <f>IFERROR(_xll.qlIndexFixing(ONIndex3M,I2522,TRUE,_xll.ohTrigger(RecalcTrigger,Trigger3M)),NA())</f>
        <v>1.4563779633309792E-2</v>
      </c>
      <c r="N2522" s="52">
        <f>IFERROR(_xll.qlIndexFixing(Index6M,$H2522,TRUE,_xll.ohTrigger(RecalcTrigger,Trigger6M)),NA())</f>
        <v>1.604746932859645E-2</v>
      </c>
      <c r="O2522" s="52">
        <f>IFERROR(_xll.qlIndexFixing(ONIndex6M,I2522,TRUE,_xll.ohTrigger(RecalcTrigger,Trigger6M)),NA())</f>
        <v>1.599448086287758E-2</v>
      </c>
      <c r="P2522" s="52">
        <f>IFERROR(_xll.qlIndexFixing(Index1Y,$H2522,TRUE,_xll.ohTrigger(RecalcTrigger,Trigger1Y)),NA())</f>
        <v>1.5147505524843254E-2</v>
      </c>
      <c r="Q2522" s="52">
        <f>IFERROR(_xll.qlIndexFixing(ONIndex1Y,I2522,TRUE,_xll.ohTrigger(RecalcTrigger,Trigger1Y)),NA())</f>
        <v>1.5428205514664839E-2</v>
      </c>
    </row>
    <row r="2523" spans="2:17" x14ac:dyDescent="0.2">
      <c r="B2523" s="46" t="s">
        <v>42</v>
      </c>
      <c r="D2523" s="49">
        <f>_xll.qlCalendarAdvance(Calendar,$D2522,B2523,"f",FALSE)</f>
        <v>57067</v>
      </c>
      <c r="E2523" s="49">
        <f>_xll.qlInterestRateIndexValueDate(IndexON,D2523)</f>
        <v>57067</v>
      </c>
      <c r="F2523" s="52">
        <f>IFERROR(_xll.qlIndexFixing(IndexON,D2523,TRUE,_xll.ohTrigger(RecalcTrigger,TriggerON)),NA())</f>
        <v>1.4259533001661495E-2</v>
      </c>
      <c r="H2523" s="49">
        <f>_xll.qlCalendarAdvance(Calendar,$H2522,B2523,"f",FALSE)</f>
        <v>57067</v>
      </c>
      <c r="I2523" s="49">
        <f>_xll.qlInterestRateIndexValueDate(Index1M,$H2523)</f>
        <v>57069</v>
      </c>
      <c r="J2523" s="52">
        <f>IFERROR(_xll.qlIndexFixing(Index1M,$H2523,TRUE,_xll.ohTrigger(RecalcTrigger,Trigger1M)),NA())</f>
        <v>1.4023430435289268E-2</v>
      </c>
      <c r="K2523" s="52">
        <f>IFERROR(_xll.qlIndexFixing(ONIndex1M,I2523,TRUE,_xll.ohTrigger(RecalcTrigger,Trigger1M)),NA())</f>
        <v>1.402947279213862E-2</v>
      </c>
      <c r="L2523" s="52">
        <f>IFERROR(_xll.qlIndexFixing(Index3M,H2523,TRUE,_xll.ohTrigger(RecalcTrigger,Trigger3M)),NA())</f>
        <v>1.4505031073885611E-2</v>
      </c>
      <c r="M2523" s="52">
        <f>IFERROR(_xll.qlIndexFixing(ONIndex3M,I2523,TRUE,_xll.ohTrigger(RecalcTrigger,Trigger3M)),NA())</f>
        <v>1.4547838641343347E-2</v>
      </c>
      <c r="N2523" s="52">
        <f>IFERROR(_xll.qlIndexFixing(Index6M,$H2523,TRUE,_xll.ohTrigger(RecalcTrigger,Trigger6M)),NA())</f>
        <v>1.6045325370971201E-2</v>
      </c>
      <c r="O2523" s="52">
        <f>IFERROR(_xll.qlIndexFixing(ONIndex6M,I2523,TRUE,_xll.ohTrigger(RecalcTrigger,Trigger6M)),NA())</f>
        <v>1.599426829387518E-2</v>
      </c>
      <c r="P2523" s="52">
        <f>IFERROR(_xll.qlIndexFixing(Index1Y,$H2523,TRUE,_xll.ohTrigger(RecalcTrigger,Trigger1Y)),NA())</f>
        <v>1.5132001735982746E-2</v>
      </c>
      <c r="Q2523" s="52">
        <f>IFERROR(_xll.qlIndexFixing(ONIndex1Y,I2523,TRUE,_xll.ohTrigger(RecalcTrigger,Trigger1Y)),NA())</f>
        <v>1.5407543325984818E-2</v>
      </c>
    </row>
    <row r="2524" spans="2:17" x14ac:dyDescent="0.2">
      <c r="B2524" s="46" t="s">
        <v>42</v>
      </c>
      <c r="D2524" s="49">
        <f>_xll.qlCalendarAdvance(Calendar,$D2523,B2524,"f",FALSE)</f>
        <v>57074</v>
      </c>
      <c r="E2524" s="49">
        <f>_xll.qlInterestRateIndexValueDate(IndexON,D2524)</f>
        <v>57074</v>
      </c>
      <c r="F2524" s="52">
        <f>IFERROR(_xll.qlIndexFixing(IndexON,D2524,TRUE,_xll.ohTrigger(RecalcTrigger,TriggerON)),NA())</f>
        <v>1.4247345711364545E-2</v>
      </c>
      <c r="H2524" s="49">
        <f>_xll.qlCalendarAdvance(Calendar,$H2523,B2524,"f",FALSE)</f>
        <v>57074</v>
      </c>
      <c r="I2524" s="49">
        <f>_xll.qlInterestRateIndexValueDate(Index1M,$H2524)</f>
        <v>57076</v>
      </c>
      <c r="J2524" s="52">
        <f>IFERROR(_xll.qlIndexFixing(Index1M,$H2524,TRUE,_xll.ohTrigger(RecalcTrigger,Trigger1M)),NA())</f>
        <v>1.4009713360480236E-2</v>
      </c>
      <c r="K2524" s="52">
        <f>IFERROR(_xll.qlIndexFixing(ONIndex1M,I2524,TRUE,_xll.ohTrigger(RecalcTrigger,Trigger1M)),NA())</f>
        <v>1.4020904821725466E-2</v>
      </c>
      <c r="L2524" s="52">
        <f>IFERROR(_xll.qlIndexFixing(Index3M,H2524,TRUE,_xll.ohTrigger(RecalcTrigger,Trigger3M)),NA())</f>
        <v>1.4493329376485904E-2</v>
      </c>
      <c r="M2524" s="52">
        <f>IFERROR(_xll.qlIndexFixing(ONIndex3M,I2524,TRUE,_xll.ohTrigger(RecalcTrigger,Trigger3M)),NA())</f>
        <v>1.4538999191131552E-2</v>
      </c>
      <c r="N2524" s="52">
        <f>IFERROR(_xll.qlIndexFixing(Index6M,$H2524,TRUE,_xll.ohTrigger(RecalcTrigger,Trigger6M)),NA())</f>
        <v>1.6043732582901458E-2</v>
      </c>
      <c r="O2524" s="52">
        <f>IFERROR(_xll.qlIndexFixing(ONIndex6M,I2524,TRUE,_xll.ohTrigger(RecalcTrigger,Trigger6M)),NA())</f>
        <v>1.5994075324234913E-2</v>
      </c>
      <c r="P2524" s="52">
        <f>IFERROR(_xll.qlIndexFixing(Index1Y,$H2524,TRUE,_xll.ohTrigger(RecalcTrigger,Trigger1Y)),NA())</f>
        <v>1.5116531178081044E-2</v>
      </c>
      <c r="Q2524" s="52">
        <f>IFERROR(_xll.qlIndexFixing(ONIndex1Y,I2524,TRUE,_xll.ohTrigger(RecalcTrigger,Trigger1Y)),NA())</f>
        <v>1.5396085799537218E-2</v>
      </c>
    </row>
    <row r="2525" spans="2:17" x14ac:dyDescent="0.2">
      <c r="B2525" s="46" t="s">
        <v>42</v>
      </c>
      <c r="D2525" s="49">
        <f>_xll.qlCalendarAdvance(Calendar,$D2524,B2525,"f",FALSE)</f>
        <v>57081</v>
      </c>
      <c r="E2525" s="49">
        <f>_xll.qlInterestRateIndexValueDate(IndexON,D2525)</f>
        <v>57081</v>
      </c>
      <c r="F2525" s="52">
        <f>IFERROR(_xll.qlIndexFixing(IndexON,D2525,TRUE,_xll.ohTrigger(RecalcTrigger,TriggerON)),NA())</f>
        <v>1.4235183814195196E-2</v>
      </c>
      <c r="H2525" s="49">
        <f>_xll.qlCalendarAdvance(Calendar,$H2524,B2525,"f",FALSE)</f>
        <v>57081</v>
      </c>
      <c r="I2525" s="49">
        <f>_xll.qlInterestRateIndexValueDate(Index1M,$H2525)</f>
        <v>57083</v>
      </c>
      <c r="J2525" s="52">
        <f>IFERROR(_xll.qlIndexFixing(Index1M,$H2525,TRUE,_xll.ohTrigger(RecalcTrigger,Trigger1M)),NA())</f>
        <v>1.3997767319004206E-2</v>
      </c>
      <c r="K2525" s="52">
        <f>IFERROR(_xll.qlIndexFixing(ONIndex1M,I2525,TRUE,_xll.ohTrigger(RecalcTrigger,Trigger1M)),NA())</f>
        <v>1.4008931360383059E-2</v>
      </c>
      <c r="L2525" s="52">
        <f>IFERROR(_xll.qlIndexFixing(Index3M,H2525,TRUE,_xll.ohTrigger(RecalcTrigger,Trigger3M)),NA())</f>
        <v>1.4481068935144172E-2</v>
      </c>
      <c r="M2525" s="52">
        <f>IFERROR(_xll.qlIndexFixing(ONIndex3M,I2525,TRUE,_xll.ohTrigger(RecalcTrigger,Trigger3M)),NA())</f>
        <v>1.452664401217163E-2</v>
      </c>
      <c r="N2525" s="52">
        <f>IFERROR(_xll.qlIndexFixing(Index6M,$H2525,TRUE,_xll.ohTrigger(RecalcTrigger,Trigger6M)),NA())</f>
        <v>1.6042031454396949E-2</v>
      </c>
      <c r="O2525" s="52">
        <f>IFERROR(_xll.qlIndexFixing(ONIndex6M,I2525,TRUE,_xll.ohTrigger(RecalcTrigger,Trigger6M)),NA())</f>
        <v>1.5993715145548038E-2</v>
      </c>
      <c r="P2525" s="52">
        <f>IFERROR(_xll.qlIndexFixing(Index1Y,$H2525,TRUE,_xll.ohTrigger(RecalcTrigger,Trigger1Y)),NA())</f>
        <v>1.5101093947430658E-2</v>
      </c>
      <c r="Q2525" s="52">
        <f>IFERROR(_xll.qlIndexFixing(ONIndex1Y,I2525,TRUE,_xll.ohTrigger(RecalcTrigger,Trigger1Y)),NA())</f>
        <v>1.5380071105406401E-2</v>
      </c>
    </row>
    <row r="2526" spans="2:17" x14ac:dyDescent="0.2">
      <c r="B2526" s="46" t="s">
        <v>42</v>
      </c>
      <c r="D2526" s="49">
        <f>_xll.qlCalendarAdvance(Calendar,$D2525,B2526,"f",FALSE)</f>
        <v>57088</v>
      </c>
      <c r="E2526" s="49">
        <f>_xll.qlInterestRateIndexValueDate(IndexON,D2526)</f>
        <v>57088</v>
      </c>
      <c r="F2526" s="52">
        <f>IFERROR(_xll.qlIndexFixing(IndexON,D2526,TRUE,_xll.ohTrigger(RecalcTrigger,TriggerON)),NA())</f>
        <v>1.4223047388490784E-2</v>
      </c>
      <c r="H2526" s="49">
        <f>_xll.qlCalendarAdvance(Calendar,$H2525,B2526,"f",FALSE)</f>
        <v>57088</v>
      </c>
      <c r="I2526" s="49">
        <f>_xll.qlInterestRateIndexValueDate(Index1M,$H2526)</f>
        <v>57090</v>
      </c>
      <c r="J2526" s="52">
        <f>IFERROR(_xll.qlIndexFixing(Index1M,$H2526,TRUE,_xll.ohTrigger(RecalcTrigger,Trigger1M)),NA())</f>
        <v>1.3985846829373816E-2</v>
      </c>
      <c r="K2526" s="52">
        <f>IFERROR(_xll.qlIndexFixing(ONIndex1M,I2526,TRUE,_xll.ohTrigger(RecalcTrigger,Trigger1M)),NA())</f>
        <v>1.3996983282016373E-2</v>
      </c>
      <c r="L2526" s="52">
        <f>IFERROR(_xll.qlIndexFixing(Index3M,H2526,TRUE,_xll.ohTrigger(RecalcTrigger,Trigger3M)),NA())</f>
        <v>1.4468832510895809E-2</v>
      </c>
      <c r="M2526" s="52">
        <f>IFERROR(_xll.qlIndexFixing(ONIndex3M,I2526,TRUE,_xll.ohTrigger(RecalcTrigger,Trigger3M)),NA())</f>
        <v>1.4514312293005815E-2</v>
      </c>
      <c r="N2526" s="52">
        <f>IFERROR(_xll.qlIndexFixing(Index6M,$H2526,TRUE,_xll.ohTrigger(RecalcTrigger,Trigger6M)),NA())</f>
        <v>1.6040221785839429E-2</v>
      </c>
      <c r="O2526" s="52">
        <f>IFERROR(_xll.qlIndexFixing(ONIndex6M,I2526,TRUE,_xll.ohTrigger(RecalcTrigger,Trigger6M)),NA())</f>
        <v>1.5993249763015527E-2</v>
      </c>
      <c r="P2526" s="52">
        <f>IFERROR(_xll.qlIndexFixing(Index1Y,$H2526,TRUE,_xll.ohTrigger(RecalcTrigger,Trigger1Y)),NA())</f>
        <v>1.5082635647690395E-2</v>
      </c>
      <c r="Q2526" s="52">
        <f>IFERROR(_xll.qlIndexFixing(ONIndex1Y,I2526,TRUE,_xll.ohTrigger(RecalcTrigger,Trigger1Y)),NA())</f>
        <v>1.5364086649087838E-2</v>
      </c>
    </row>
    <row r="2527" spans="2:17" x14ac:dyDescent="0.2">
      <c r="B2527" s="46" t="s">
        <v>42</v>
      </c>
      <c r="D2527" s="49">
        <f>_xll.qlCalendarAdvance(Calendar,$D2526,B2527,"f",FALSE)</f>
        <v>57095</v>
      </c>
      <c r="E2527" s="49">
        <f>_xll.qlInterestRateIndexValueDate(IndexON,D2527)</f>
        <v>57095</v>
      </c>
      <c r="F2527" s="52">
        <f>IFERROR(_xll.qlIndexFixing(IndexON,D2527,TRUE,_xll.ohTrigger(RecalcTrigger,TriggerON)),NA())</f>
        <v>1.4210936512428773E-2</v>
      </c>
      <c r="H2527" s="49">
        <f>_xll.qlCalendarAdvance(Calendar,$H2526,B2527,"f",FALSE)</f>
        <v>57095</v>
      </c>
      <c r="I2527" s="49">
        <f>_xll.qlInterestRateIndexValueDate(Index1M,$H2527)</f>
        <v>57097</v>
      </c>
      <c r="J2527" s="52">
        <f>IFERROR(_xll.qlIndexFixing(Index1M,$H2527,TRUE,_xll.ohTrigger(RecalcTrigger,Trigger1M)),NA())</f>
        <v>1.3973951968295206E-2</v>
      </c>
      <c r="K2527" s="52">
        <f>IFERROR(_xll.qlIndexFixing(ONIndex1M,I2527,TRUE,_xll.ohTrigger(RecalcTrigger,Trigger1M)),NA())</f>
        <v>1.3983359514702087E-2</v>
      </c>
      <c r="L2527" s="52">
        <f>IFERROR(_xll.qlIndexFixing(Index3M,H2527,TRUE,_xll.ohTrigger(RecalcTrigger,Trigger3M)),NA())</f>
        <v>1.4456620177754578E-2</v>
      </c>
      <c r="M2527" s="52">
        <f>IFERROR(_xll.qlIndexFixing(ONIndex3M,I2527,TRUE,_xll.ohTrigger(RecalcTrigger,Trigger3M)),NA())</f>
        <v>1.4500247721178638E-2</v>
      </c>
      <c r="N2527" s="52">
        <f>IFERROR(_xll.qlIndexFixing(Index6M,$H2527,TRUE,_xll.ohTrigger(RecalcTrigger,Trigger6M)),NA())</f>
        <v>1.6038303377627249E-2</v>
      </c>
      <c r="O2527" s="52">
        <f>IFERROR(_xll.qlIndexFixing(ONIndex6M,I2527,TRUE,_xll.ohTrigger(RecalcTrigger,Trigger6M)),NA())</f>
        <v>1.5992588821713838E-2</v>
      </c>
      <c r="P2527" s="52">
        <f>IFERROR(_xll.qlIndexFixing(Index1Y,$H2527,TRUE,_xll.ohTrigger(RecalcTrigger,Trigger1Y)),NA())</f>
        <v>1.5070319853039848E-2</v>
      </c>
      <c r="Q2527" s="52">
        <f>IFERROR(_xll.qlIndexFixing(ONIndex1Y,I2527,TRUE,_xll.ohTrigger(RecalcTrigger,Trigger1Y)),NA())</f>
        <v>1.5345855848138967E-2</v>
      </c>
    </row>
    <row r="2528" spans="2:17" x14ac:dyDescent="0.2">
      <c r="B2528" s="46" t="s">
        <v>42</v>
      </c>
      <c r="D2528" s="49">
        <f>_xll.qlCalendarAdvance(Calendar,$D2527,B2528,"f",FALSE)</f>
        <v>57102</v>
      </c>
      <c r="E2528" s="49">
        <f>_xll.qlInterestRateIndexValueDate(IndexON,D2528)</f>
        <v>57102</v>
      </c>
      <c r="F2528" s="52">
        <f>IFERROR(_xll.qlIndexFixing(IndexON,D2528,TRUE,_xll.ohTrigger(RecalcTrigger,TriggerON)),NA())</f>
        <v>1.4198851264666246E-2</v>
      </c>
      <c r="H2528" s="49">
        <f>_xll.qlCalendarAdvance(Calendar,$H2527,B2528,"f",FALSE)</f>
        <v>57102</v>
      </c>
      <c r="I2528" s="49">
        <f>_xll.qlInterestRateIndexValueDate(Index1M,$H2528)</f>
        <v>57104</v>
      </c>
      <c r="J2528" s="52">
        <f>IFERROR(_xll.qlIndexFixing(Index1M,$H2528,TRUE,_xll.ohTrigger(RecalcTrigger,Trigger1M)),NA())</f>
        <v>1.3962082812484511E-2</v>
      </c>
      <c r="K2528" s="52">
        <f>IFERROR(_xll.qlIndexFixing(ONIndex1M,I2528,TRUE,_xll.ohTrigger(RecalcTrigger,Trigger1M)),NA())</f>
        <v>1.3973163580605075E-2</v>
      </c>
      <c r="L2528" s="52">
        <f>IFERROR(_xll.qlIndexFixing(Index3M,H2528,TRUE,_xll.ohTrigger(RecalcTrigger,Trigger3M)),NA())</f>
        <v>1.4443855517034049E-2</v>
      </c>
      <c r="M2528" s="52">
        <f>IFERROR(_xll.qlIndexFixing(ONIndex3M,I2528,TRUE,_xll.ohTrigger(RecalcTrigger,Trigger3M)),NA())</f>
        <v>1.4489719530619283E-2</v>
      </c>
      <c r="N2528" s="52">
        <f>IFERROR(_xll.qlIndexFixing(Index6M,$H2528,TRUE,_xll.ohTrigger(RecalcTrigger,Trigger6M)),NA())</f>
        <v>1.6036793211844941E-2</v>
      </c>
      <c r="O2528" s="52">
        <f>IFERROR(_xll.qlIndexFixing(ONIndex6M,I2528,TRUE,_xll.ohTrigger(RecalcTrigger,Trigger6M)),NA())</f>
        <v>1.5992002592968291E-2</v>
      </c>
      <c r="P2528" s="52">
        <f>IFERROR(_xll.qlIndexFixing(Index1Y,$H2528,TRUE,_xll.ohTrigger(RecalcTrigger,Trigger1Y)),NA())</f>
        <v>1.5054983181870641E-2</v>
      </c>
      <c r="Q2528" s="52">
        <f>IFERROR(_xll.qlIndexFixing(ONIndex1Y,I2528,TRUE,_xll.ohTrigger(RecalcTrigger,Trigger1Y)),NA())</f>
        <v>1.5332208834619721E-2</v>
      </c>
    </row>
    <row r="2529" spans="2:17" x14ac:dyDescent="0.2">
      <c r="B2529" s="46" t="s">
        <v>42</v>
      </c>
      <c r="D2529" s="49">
        <f>_xll.qlCalendarAdvance(Calendar,$D2528,B2529,"f",FALSE)</f>
        <v>57109</v>
      </c>
      <c r="E2529" s="49">
        <f>_xll.qlInterestRateIndexValueDate(IndexON,D2529)</f>
        <v>57109</v>
      </c>
      <c r="F2529" s="52">
        <f>IFERROR(_xll.qlIndexFixing(IndexON,D2529,TRUE,_xll.ohTrigger(RecalcTrigger,TriggerON)),NA())</f>
        <v>1.4186791723540537E-2</v>
      </c>
      <c r="H2529" s="49">
        <f>_xll.qlCalendarAdvance(Calendar,$H2528,B2529,"f",FALSE)</f>
        <v>57109</v>
      </c>
      <c r="I2529" s="49">
        <f>_xll.qlInterestRateIndexValueDate(Index1M,$H2529)</f>
        <v>57111</v>
      </c>
      <c r="J2529" s="52">
        <f>IFERROR(_xll.qlIndexFixing(Index1M,$H2529,TRUE,_xll.ohTrigger(RecalcTrigger,Trigger1M)),NA())</f>
        <v>1.3950239438647871E-2</v>
      </c>
      <c r="K2529" s="52">
        <f>IFERROR(_xll.qlIndexFixing(ONIndex1M,I2529,TRUE,_xll.ohTrigger(RecalcTrigger,Trigger1M)),NA())</f>
        <v>1.3961292110877821E-2</v>
      </c>
      <c r="L2529" s="52">
        <f>IFERROR(_xll.qlIndexFixing(Index3M,H2529,TRUE,_xll.ohTrigger(RecalcTrigger,Trigger3M)),NA())</f>
        <v>1.4431692847014222E-2</v>
      </c>
      <c r="M2529" s="52">
        <f>IFERROR(_xll.qlIndexFixing(ONIndex3M,I2529,TRUE,_xll.ohTrigger(RecalcTrigger,Trigger3M)),NA())</f>
        <v>1.4477458635440144E-2</v>
      </c>
      <c r="N2529" s="52">
        <f>IFERROR(_xll.qlIndexFixing(Index6M,$H2529,TRUE,_xll.ohTrigger(RecalcTrigger,Trigger6M)),NA())</f>
        <v>1.6034632837207047E-2</v>
      </c>
      <c r="O2529" s="52">
        <f>IFERROR(_xll.qlIndexFixing(ONIndex6M,I2529,TRUE,_xll.ohTrigger(RecalcTrigger,Trigger6M)),NA())</f>
        <v>1.5991220408730911E-2</v>
      </c>
      <c r="P2529" s="52">
        <f>IFERROR(_xll.qlIndexFixing(Index1Y,$H2529,TRUE,_xll.ohTrigger(RecalcTrigger,Trigger1Y)),NA())</f>
        <v>1.5039680223095627E-2</v>
      </c>
      <c r="Q2529" s="52">
        <f>IFERROR(_xll.qlIndexFixing(ONIndex1Y,I2529,TRUE,_xll.ohTrigger(RecalcTrigger,Trigger1Y)),NA())</f>
        <v>1.5316315669036129E-2</v>
      </c>
    </row>
    <row r="2530" spans="2:17" x14ac:dyDescent="0.2">
      <c r="B2530" s="46" t="s">
        <v>42</v>
      </c>
      <c r="D2530" s="49">
        <f>_xll.qlCalendarAdvance(Calendar,$D2529,B2530,"f",FALSE)</f>
        <v>57116</v>
      </c>
      <c r="E2530" s="49">
        <f>_xll.qlInterestRateIndexValueDate(IndexON,D2530)</f>
        <v>57116</v>
      </c>
      <c r="F2530" s="52">
        <f>IFERROR(_xll.qlIndexFixing(IndexON,D2530,TRUE,_xll.ohTrigger(RecalcTrigger,TriggerON)),NA())</f>
        <v>1.4174757966989304E-2</v>
      </c>
      <c r="H2530" s="49">
        <f>_xll.qlCalendarAdvance(Calendar,$H2529,B2530,"f",FALSE)</f>
        <v>57116</v>
      </c>
      <c r="I2530" s="49">
        <f>_xll.qlInterestRateIndexValueDate(Index1M,$H2530)</f>
        <v>57118</v>
      </c>
      <c r="J2530" s="52">
        <f>IFERROR(_xll.qlIndexFixing(Index1M,$H2530,TRUE,_xll.ohTrigger(RecalcTrigger,Trigger1M)),NA())</f>
        <v>1.3938421923496425E-2</v>
      </c>
      <c r="K2530" s="52">
        <f>IFERROR(_xll.qlIndexFixing(ONIndex1M,I2530,TRUE,_xll.ohTrigger(RecalcTrigger,Trigger1M)),NA())</f>
        <v>1.3949446330840942E-2</v>
      </c>
      <c r="L2530" s="52">
        <f>IFERROR(_xll.qlIndexFixing(Index3M,H2530,TRUE,_xll.ohTrigger(RecalcTrigger,Trigger3M)),NA())</f>
        <v>1.4419554496812726E-2</v>
      </c>
      <c r="M2530" s="52">
        <f>IFERROR(_xll.qlIndexFixing(ONIndex3M,I2530,TRUE,_xll.ohTrigger(RecalcTrigger,Trigger3M)),NA())</f>
        <v>1.4465221496058334E-2</v>
      </c>
      <c r="N2530" s="52">
        <f>IFERROR(_xll.qlIndexFixing(Index6M,$H2530,TRUE,_xll.ohTrigger(RecalcTrigger,Trigger6M)),NA())</f>
        <v>1.6032363066955296E-2</v>
      </c>
      <c r="O2530" s="52">
        <f>IFERROR(_xll.qlIndexFixing(ONIndex6M,I2530,TRUE,_xll.ohTrigger(RecalcTrigger,Trigger6M)),NA())</f>
        <v>1.5990332227362458E-2</v>
      </c>
      <c r="P2530" s="52">
        <f>IFERROR(_xll.qlIndexFixing(Index1Y,$H2530,TRUE,_xll.ohTrigger(RecalcTrigger,Trigger1Y)),NA())</f>
        <v>1.5024411072994608E-2</v>
      </c>
      <c r="Q2530" s="52">
        <f>IFERROR(_xll.qlIndexFixing(ONIndex1Y,I2530,TRUE,_xll.ohTrigger(RecalcTrigger,Trigger1Y)),NA())</f>
        <v>1.5300453126636526E-2</v>
      </c>
    </row>
    <row r="2531" spans="2:17" x14ac:dyDescent="0.2">
      <c r="B2531" s="46" t="s">
        <v>42</v>
      </c>
      <c r="D2531" s="49">
        <f>_xll.qlCalendarAdvance(Calendar,$D2530,B2531,"f",FALSE)</f>
        <v>57123</v>
      </c>
      <c r="E2531" s="49">
        <f>_xll.qlInterestRateIndexValueDate(IndexON,D2531)</f>
        <v>57123</v>
      </c>
      <c r="F2531" s="52">
        <f>IFERROR(_xll.qlIndexFixing(IndexON,D2531,TRUE,_xll.ohTrigger(RecalcTrigger,TriggerON)),NA())</f>
        <v>1.41627500738295E-2</v>
      </c>
      <c r="H2531" s="49">
        <f>_xll.qlCalendarAdvance(Calendar,$H2530,B2531,"f",FALSE)</f>
        <v>57123</v>
      </c>
      <c r="I2531" s="49">
        <f>_xll.qlInterestRateIndexValueDate(Index1M,$H2531)</f>
        <v>57125</v>
      </c>
      <c r="J2531" s="52">
        <f>IFERROR(_xll.qlIndexFixing(Index1M,$H2531,TRUE,_xll.ohTrigger(RecalcTrigger,Trigger1M)),NA())</f>
        <v>1.3926630343736313E-2</v>
      </c>
      <c r="K2531" s="52">
        <f>IFERROR(_xll.qlIndexFixing(ONIndex1M,I2531,TRUE,_xll.ohTrigger(RecalcTrigger,Trigger1M)),NA())</f>
        <v>1.3937626317153118E-2</v>
      </c>
      <c r="L2531" s="52">
        <f>IFERROR(_xll.qlIndexFixing(Index3M,H2531,TRUE,_xll.ohTrigger(RecalcTrigger,Trigger3M)),NA())</f>
        <v>1.4407440540446008E-2</v>
      </c>
      <c r="M2531" s="52">
        <f>IFERROR(_xll.qlIndexFixing(ONIndex3M,I2531,TRUE,_xll.ohTrigger(RecalcTrigger,Trigger3M)),NA())</f>
        <v>1.4453008186254834E-2</v>
      </c>
      <c r="N2531" s="52">
        <f>IFERROR(_xll.qlIndexFixing(Index6M,$H2531,TRUE,_xll.ohTrigger(RecalcTrigger,Trigger6M)),NA())</f>
        <v>1.6029983701549091E-2</v>
      </c>
      <c r="O2531" s="52">
        <f>IFERROR(_xll.qlIndexFixing(ONIndex6M,I2531,TRUE,_xll.ohTrigger(RecalcTrigger,Trigger6M)),NA())</f>
        <v>1.5989337850781382E-2</v>
      </c>
      <c r="P2531" s="52">
        <f>IFERROR(_xll.qlIndexFixing(Index1Y,$H2531,TRUE,_xll.ohTrigger(RecalcTrigger,Trigger1Y)),NA())</f>
        <v>1.5009175827843672E-2</v>
      </c>
      <c r="Q2531" s="52">
        <f>IFERROR(_xll.qlIndexFixing(ONIndex1Y,I2531,TRUE,_xll.ohTrigger(RecalcTrigger,Trigger1Y)),NA())</f>
        <v>1.528462130358399E-2</v>
      </c>
    </row>
    <row r="2532" spans="2:17" x14ac:dyDescent="0.2">
      <c r="B2532" s="46" t="s">
        <v>42</v>
      </c>
      <c r="D2532" s="49">
        <f>_xll.qlCalendarAdvance(Calendar,$D2531,B2532,"f",FALSE)</f>
        <v>57130</v>
      </c>
      <c r="E2532" s="49">
        <f>_xll.qlInterestRateIndexValueDate(IndexON,D2532)</f>
        <v>57130</v>
      </c>
      <c r="F2532" s="52">
        <f>IFERROR(_xll.qlIndexFixing(IndexON,D2532,TRUE,_xll.ohTrigger(RecalcTrigger,TriggerON)),NA())</f>
        <v>1.4150768122238588E-2</v>
      </c>
      <c r="H2532" s="49">
        <f>_xll.qlCalendarAdvance(Calendar,$H2531,B2532,"f",FALSE)</f>
        <v>57130</v>
      </c>
      <c r="I2532" s="49">
        <f>_xll.qlInterestRateIndexValueDate(Index1M,$H2532)</f>
        <v>57132</v>
      </c>
      <c r="J2532" s="52">
        <f>IFERROR(_xll.qlIndexFixing(Index1M,$H2532,TRUE,_xll.ohTrigger(RecalcTrigger,Trigger1M)),NA())</f>
        <v>1.3914864776086167E-2</v>
      </c>
      <c r="K2532" s="52">
        <f>IFERROR(_xll.qlIndexFixing(ONIndex1M,I2532,TRUE,_xll.ohTrigger(RecalcTrigger,Trigger1M)),NA())</f>
        <v>1.3925832146393091E-2</v>
      </c>
      <c r="L2532" s="52">
        <f>IFERROR(_xll.qlIndexFixing(Index3M,H2532,TRUE,_xll.ohTrigger(RecalcTrigger,Trigger3M)),NA())</f>
        <v>1.4395351051925302E-2</v>
      </c>
      <c r="M2532" s="52">
        <f>IFERROR(_xll.qlIndexFixing(ONIndex3M,I2532,TRUE,_xll.ohTrigger(RecalcTrigger,Trigger3M)),NA())</f>
        <v>1.4440818780530051E-2</v>
      </c>
      <c r="N2532" s="52">
        <f>IFERROR(_xll.qlIndexFixing(Index6M,$H2532,TRUE,_xll.ohTrigger(RecalcTrigger,Trigger6M)),NA())</f>
        <v>1.6027073257023315E-2</v>
      </c>
      <c r="O2532" s="52">
        <f>IFERROR(_xll.qlIndexFixing(ONIndex6M,I2532,TRUE,_xll.ohTrigger(RecalcTrigger,Trigger6M)),NA())</f>
        <v>1.5988237080266643E-2</v>
      </c>
      <c r="P2532" s="52">
        <f>IFERROR(_xll.qlIndexFixing(Index1Y,$H2532,TRUE,_xll.ohTrigger(RecalcTrigger,Trigger1Y)),NA())</f>
        <v>1.4993974583917585E-2</v>
      </c>
      <c r="Q2532" s="52">
        <f>IFERROR(_xll.qlIndexFixing(ONIndex1Y,I2532,TRUE,_xll.ohTrigger(RecalcTrigger,Trigger1Y)),NA())</f>
        <v>1.5268820296121532E-2</v>
      </c>
    </row>
    <row r="2533" spans="2:17" x14ac:dyDescent="0.2">
      <c r="B2533" s="46" t="s">
        <v>42</v>
      </c>
      <c r="D2533" s="49">
        <f>_xll.qlCalendarAdvance(Calendar,$D2532,B2533,"f",FALSE)</f>
        <v>57137</v>
      </c>
      <c r="E2533" s="49">
        <f>_xll.qlInterestRateIndexValueDate(IndexON,D2533)</f>
        <v>57137</v>
      </c>
      <c r="F2533" s="52">
        <f>IFERROR(_xll.qlIndexFixing(IndexON,D2533,TRUE,_xll.ohTrigger(RecalcTrigger,TriggerON)),NA())</f>
        <v>1.4138812190633843E-2</v>
      </c>
      <c r="H2533" s="49">
        <f>_xll.qlCalendarAdvance(Calendar,$H2532,B2533,"f",FALSE)</f>
        <v>57137</v>
      </c>
      <c r="I2533" s="49">
        <f>_xll.qlInterestRateIndexValueDate(Index1M,$H2533)</f>
        <v>57139</v>
      </c>
      <c r="J2533" s="52">
        <f>IFERROR(_xll.qlIndexFixing(Index1M,$H2533,TRUE,_xll.ohTrigger(RecalcTrigger,Trigger1M)),NA())</f>
        <v>1.3903125297247132E-2</v>
      </c>
      <c r="K2533" s="52">
        <f>IFERROR(_xll.qlIndexFixing(ONIndex1M,I2533,TRUE,_xll.ohTrigger(RecalcTrigger,Trigger1M)),NA())</f>
        <v>1.391406389545935E-2</v>
      </c>
      <c r="L2533" s="52">
        <f>IFERROR(_xll.qlIndexFixing(Index3M,H2533,TRUE,_xll.ohTrigger(RecalcTrigger,Trigger3M)),NA())</f>
        <v>1.4383286105261836E-2</v>
      </c>
      <c r="M2533" s="52">
        <f>IFERROR(_xll.qlIndexFixing(ONIndex3M,I2533,TRUE,_xll.ohTrigger(RecalcTrigger,Trigger3M)),NA())</f>
        <v>1.4428653352425158E-2</v>
      </c>
      <c r="N2533" s="52">
        <f>IFERROR(_xll.qlIndexFixing(Index6M,$H2533,TRUE,_xll.ohTrigger(RecalcTrigger,Trigger6M)),NA())</f>
        <v>1.6024498220312676E-2</v>
      </c>
      <c r="O2533" s="52">
        <f>IFERROR(_xll.qlIndexFixing(ONIndex6M,I2533,TRUE,_xll.ohTrigger(RecalcTrigger,Trigger6M)),NA())</f>
        <v>1.5987029718056434E-2</v>
      </c>
      <c r="P2533" s="52">
        <f>IFERROR(_xll.qlIndexFixing(Index1Y,$H2533,TRUE,_xll.ohTrigger(RecalcTrigger,Trigger1Y)),NA())</f>
        <v>1.4978807437487611E-2</v>
      </c>
      <c r="Q2533" s="52">
        <f>IFERROR(_xll.qlIndexFixing(ONIndex1Y,I2533,TRUE,_xll.ohTrigger(RecalcTrigger,Trigger1Y)),NA())</f>
        <v>1.5253050200652041E-2</v>
      </c>
    </row>
    <row r="2534" spans="2:17" x14ac:dyDescent="0.2">
      <c r="B2534" s="46" t="s">
        <v>42</v>
      </c>
      <c r="D2534" s="49">
        <f>_xll.qlCalendarAdvance(Calendar,$D2533,B2534,"f",FALSE)</f>
        <v>57144</v>
      </c>
      <c r="E2534" s="49">
        <f>_xll.qlInterestRateIndexValueDate(IndexON,D2534)</f>
        <v>57144</v>
      </c>
      <c r="F2534" s="52">
        <f>IFERROR(_xll.qlIndexFixing(IndexON,D2534,TRUE,_xll.ohTrigger(RecalcTrigger,TriggerON)),NA())</f>
        <v>1.4126882357032855E-2</v>
      </c>
      <c r="H2534" s="49">
        <f>_xll.qlCalendarAdvance(Calendar,$H2533,B2534,"f",FALSE)</f>
        <v>57144</v>
      </c>
      <c r="I2534" s="49">
        <f>_xll.qlInterestRateIndexValueDate(Index1M,$H2534)</f>
        <v>57146</v>
      </c>
      <c r="J2534" s="52">
        <f>IFERROR(_xll.qlIndexFixing(Index1M,$H2534,TRUE,_xll.ohTrigger(RecalcTrigger,Trigger1M)),NA())</f>
        <v>1.3891411983930346E-2</v>
      </c>
      <c r="K2534" s="52">
        <f>IFERROR(_xll.qlIndexFixing(ONIndex1M,I2534,TRUE,_xll.ohTrigger(RecalcTrigger,Trigger1M)),NA())</f>
        <v>1.3902321640930637E-2</v>
      </c>
      <c r="L2534" s="52">
        <f>IFERROR(_xll.qlIndexFixing(Index3M,H2534,TRUE,_xll.ohTrigger(RecalcTrigger,Trigger3M)),NA())</f>
        <v>1.437124577447119E-2</v>
      </c>
      <c r="M2534" s="52">
        <f>IFERROR(_xll.qlIndexFixing(ONIndex3M,I2534,TRUE,_xll.ohTrigger(RecalcTrigger,Trigger3M)),NA())</f>
        <v>1.4416511976120816E-2</v>
      </c>
      <c r="N2534" s="52">
        <f>IFERROR(_xll.qlIndexFixing(Index6M,$H2534,TRUE,_xll.ohTrigger(RecalcTrigger,Trigger6M)),NA())</f>
        <v>1.6021813047267453E-2</v>
      </c>
      <c r="O2534" s="52">
        <f>IFERROR(_xll.qlIndexFixing(ONIndex6M,I2534,TRUE,_xll.ohTrigger(RecalcTrigger,Trigger6M)),NA())</f>
        <v>1.5985715565189906E-2</v>
      </c>
      <c r="P2534" s="52">
        <f>IFERROR(_xll.qlIndexFixing(Index1Y,$H2534,TRUE,_xll.ohTrigger(RecalcTrigger,Trigger1Y)),NA())</f>
        <v>1.4963674484823046E-2</v>
      </c>
      <c r="Q2534" s="52">
        <f>IFERROR(_xll.qlIndexFixing(ONIndex1Y,I2534,TRUE,_xll.ohTrigger(RecalcTrigger,Trigger1Y)),NA())</f>
        <v>1.5237311113818208E-2</v>
      </c>
    </row>
    <row r="2535" spans="2:17" x14ac:dyDescent="0.2">
      <c r="B2535" s="46" t="s">
        <v>42</v>
      </c>
      <c r="D2535" s="49">
        <f>_xll.qlCalendarAdvance(Calendar,$D2534,B2535,"f",FALSE)</f>
        <v>57151</v>
      </c>
      <c r="E2535" s="49">
        <f>_xll.qlInterestRateIndexValueDate(IndexON,D2535)</f>
        <v>57151</v>
      </c>
      <c r="F2535" s="52">
        <f>IFERROR(_xll.qlIndexFixing(IndexON,D2535,TRUE,_xll.ohTrigger(RecalcTrigger,TriggerON)),NA())</f>
        <v>1.4114978700332514E-2</v>
      </c>
      <c r="H2535" s="49">
        <f>_xll.qlCalendarAdvance(Calendar,$H2534,B2535,"f",FALSE)</f>
        <v>57151</v>
      </c>
      <c r="I2535" s="49">
        <f>_xll.qlInterestRateIndexValueDate(Index1M,$H2535)</f>
        <v>57153</v>
      </c>
      <c r="J2535" s="52">
        <f>IFERROR(_xll.qlIndexFixing(Index1M,$H2535,TRUE,_xll.ohTrigger(RecalcTrigger,Trigger1M)),NA())</f>
        <v>1.3879724912844449E-2</v>
      </c>
      <c r="K2535" s="52">
        <f>IFERROR(_xll.qlIndexFixing(ONIndex1M,I2535,TRUE,_xll.ohTrigger(RecalcTrigger,Trigger1M)),NA())</f>
        <v>1.3890605459545569E-2</v>
      </c>
      <c r="L2535" s="52">
        <f>IFERROR(_xll.qlIndexFixing(Index3M,H2535,TRUE,_xll.ohTrigger(RecalcTrigger,Trigger3M)),NA())</f>
        <v>1.4359230133564594E-2</v>
      </c>
      <c r="M2535" s="52">
        <f>IFERROR(_xll.qlIndexFixing(ONIndex3M,I2535,TRUE,_xll.ohTrigger(RecalcTrigger,Trigger3M)),NA())</f>
        <v>1.4404394725477943E-2</v>
      </c>
      <c r="N2535" s="52">
        <f>IFERROR(_xll.qlIndexFixing(Index6M,$H2535,TRUE,_xll.ohTrigger(RecalcTrigger,Trigger6M)),NA())</f>
        <v>1.6019017538440622E-2</v>
      </c>
      <c r="O2535" s="52">
        <f>IFERROR(_xll.qlIndexFixing(ONIndex6M,I2535,TRUE,_xll.ohTrigger(RecalcTrigger,Trigger6M)),NA())</f>
        <v>1.598429442398519E-2</v>
      </c>
      <c r="P2535" s="52">
        <f>IFERROR(_xll.qlIndexFixing(Index1Y,$H2535,TRUE,_xll.ohTrigger(RecalcTrigger,Trigger1Y)),NA())</f>
        <v>1.4948575822190993E-2</v>
      </c>
      <c r="Q2535" s="52">
        <f>IFERROR(_xll.qlIndexFixing(ONIndex1Y,I2535,TRUE,_xll.ohTrigger(RecalcTrigger,Trigger1Y)),NA())</f>
        <v>1.5221603131543304E-2</v>
      </c>
    </row>
    <row r="2536" spans="2:17" x14ac:dyDescent="0.2">
      <c r="B2536" s="46" t="s">
        <v>42</v>
      </c>
      <c r="D2536" s="49">
        <f>_xll.qlCalendarAdvance(Calendar,$D2535,B2536,"f",FALSE)</f>
        <v>57158</v>
      </c>
      <c r="E2536" s="49">
        <f>_xll.qlInterestRateIndexValueDate(IndexON,D2536)</f>
        <v>57158</v>
      </c>
      <c r="F2536" s="52">
        <f>IFERROR(_xll.qlIndexFixing(IndexON,D2536,TRUE,_xll.ohTrigger(RecalcTrigger,TriggerON)),NA())</f>
        <v>1.4103101298550413E-2</v>
      </c>
      <c r="H2536" s="49">
        <f>_xll.qlCalendarAdvance(Calendar,$H2535,B2536,"f",FALSE)</f>
        <v>57158</v>
      </c>
      <c r="I2536" s="49">
        <f>_xll.qlInterestRateIndexValueDate(Index1M,$H2536)</f>
        <v>57160</v>
      </c>
      <c r="J2536" s="52">
        <f>IFERROR(_xll.qlIndexFixing(Index1M,$H2536,TRUE,_xll.ohTrigger(RecalcTrigger,Trigger1M)),NA())</f>
        <v>1.3868064160703075E-2</v>
      </c>
      <c r="K2536" s="52">
        <f>IFERROR(_xll.qlIndexFixing(ONIndex1M,I2536,TRUE,_xll.ohTrigger(RecalcTrigger,Trigger1M)),NA())</f>
        <v>1.3878915427882887E-2</v>
      </c>
      <c r="L2536" s="52">
        <f>IFERROR(_xll.qlIndexFixing(Index3M,H2536,TRUE,_xll.ohTrigger(RecalcTrigger,Trigger3M)),NA())</f>
        <v>1.4347239256554149E-2</v>
      </c>
      <c r="M2536" s="52">
        <f>IFERROR(_xll.qlIndexFixing(ONIndex3M,I2536,TRUE,_xll.ohTrigger(RecalcTrigger,Trigger3M)),NA())</f>
        <v>1.4392301674437391E-2</v>
      </c>
      <c r="N2536" s="52">
        <f>IFERROR(_xll.qlIndexFixing(Index6M,$H2536,TRUE,_xll.ohTrigger(RecalcTrigger,Trigger6M)),NA())</f>
        <v>1.6016111494400024E-2</v>
      </c>
      <c r="O2536" s="52">
        <f>IFERROR(_xll.qlIndexFixing(ONIndex6M,I2536,TRUE,_xll.ohTrigger(RecalcTrigger,Trigger6M)),NA())</f>
        <v>1.5982766095961054E-2</v>
      </c>
      <c r="P2536" s="52">
        <f>IFERROR(_xll.qlIndexFixing(Index1Y,$H2536,TRUE,_xll.ohTrigger(RecalcTrigger,Trigger1Y)),NA())</f>
        <v>1.493351154585571E-2</v>
      </c>
      <c r="Q2536" s="52">
        <f>IFERROR(_xll.qlIndexFixing(ONIndex1Y,I2536,TRUE,_xll.ohTrigger(RecalcTrigger,Trigger1Y)),NA())</f>
        <v>1.5205926350390087E-2</v>
      </c>
    </row>
    <row r="2537" spans="2:17" x14ac:dyDescent="0.2">
      <c r="B2537" s="46" t="s">
        <v>42</v>
      </c>
      <c r="D2537" s="49">
        <f>_xll.qlCalendarAdvance(Calendar,$D2536,B2537,"f",FALSE)</f>
        <v>57165</v>
      </c>
      <c r="E2537" s="49">
        <f>_xll.qlInterestRateIndexValueDate(IndexON,D2537)</f>
        <v>57165</v>
      </c>
      <c r="F2537" s="52">
        <f>IFERROR(_xll.qlIndexFixing(IndexON,D2537,TRUE,_xll.ohTrigger(RecalcTrigger,TriggerON)),NA())</f>
        <v>1.4091250230263697E-2</v>
      </c>
      <c r="H2537" s="49">
        <f>_xll.qlCalendarAdvance(Calendar,$H2536,B2537,"f",FALSE)</f>
        <v>57165</v>
      </c>
      <c r="I2537" s="49">
        <f>_xll.qlInterestRateIndexValueDate(Index1M,$H2537)</f>
        <v>57167</v>
      </c>
      <c r="J2537" s="52">
        <f>IFERROR(_xll.qlIndexFixing(Index1M,$H2537,TRUE,_xll.ohTrigger(RecalcTrigger,Trigger1M)),NA())</f>
        <v>1.3856429804212367E-2</v>
      </c>
      <c r="K2537" s="52">
        <f>IFERROR(_xll.qlIndexFixing(ONIndex1M,I2537,TRUE,_xll.ohTrigger(RecalcTrigger,Trigger1M)),NA())</f>
        <v>1.3867251622761145E-2</v>
      </c>
      <c r="L2537" s="52">
        <f>IFERROR(_xll.qlIndexFixing(Index3M,H2537,TRUE,_xll.ohTrigger(RecalcTrigger,Trigger3M)),NA())</f>
        <v>1.4335273217451955E-2</v>
      </c>
      <c r="M2537" s="52">
        <f>IFERROR(_xll.qlIndexFixing(ONIndex3M,I2537,TRUE,_xll.ohTrigger(RecalcTrigger,Trigger3M)),NA())</f>
        <v>1.4380232897179823E-2</v>
      </c>
      <c r="N2537" s="52">
        <f>IFERROR(_xll.qlIndexFixing(Index6M,$H2537,TRUE,_xll.ohTrigger(RecalcTrigger,Trigger6M)),NA())</f>
        <v>1.6013394838967854E-2</v>
      </c>
      <c r="O2537" s="52">
        <f>IFERROR(_xll.qlIndexFixing(ONIndex6M,I2537,TRUE,_xll.ohTrigger(RecalcTrigger,Trigger6M)),NA())</f>
        <v>1.5981130382716202E-2</v>
      </c>
      <c r="P2537" s="52">
        <f>IFERROR(_xll.qlIndexFixing(Index1Y,$H2537,TRUE,_xll.ohTrigger(RecalcTrigger,Trigger1Y)),NA())</f>
        <v>1.4918481752079479E-2</v>
      </c>
      <c r="Q2537" s="52">
        <f>IFERROR(_xll.qlIndexFixing(ONIndex1Y,I2537,TRUE,_xll.ohTrigger(RecalcTrigger,Trigger1Y)),NA())</f>
        <v>1.5190280866681505E-2</v>
      </c>
    </row>
    <row r="2538" spans="2:17" x14ac:dyDescent="0.2">
      <c r="B2538" s="46" t="s">
        <v>42</v>
      </c>
      <c r="D2538" s="49">
        <f>_xll.qlCalendarAdvance(Calendar,$D2537,B2538,"f",FALSE)</f>
        <v>57172</v>
      </c>
      <c r="E2538" s="49">
        <f>_xll.qlInterestRateIndexValueDate(IndexON,D2538)</f>
        <v>57172</v>
      </c>
      <c r="F2538" s="52">
        <f>IFERROR(_xll.qlIndexFixing(IndexON,D2538,TRUE,_xll.ohTrigger(RecalcTrigger,TriggerON)),NA())</f>
        <v>1.407942557341002E-2</v>
      </c>
      <c r="H2538" s="49">
        <f>_xll.qlCalendarAdvance(Calendar,$H2537,B2538,"f",FALSE)</f>
        <v>57172</v>
      </c>
      <c r="I2538" s="49">
        <f>_xll.qlInterestRateIndexValueDate(Index1M,$H2538)</f>
        <v>57174</v>
      </c>
      <c r="J2538" s="52">
        <f>IFERROR(_xll.qlIndexFixing(Index1M,$H2538,TRUE,_xll.ohTrigger(RecalcTrigger,Trigger1M)),NA())</f>
        <v>1.3844821920078465E-2</v>
      </c>
      <c r="K2538" s="52">
        <f>IFERROR(_xll.qlIndexFixing(ONIndex1M,I2538,TRUE,_xll.ohTrigger(RecalcTrigger,Trigger1M)),NA())</f>
        <v>1.3855614120918958E-2</v>
      </c>
      <c r="L2538" s="52">
        <f>IFERROR(_xll.qlIndexFixing(Index3M,H2538,TRUE,_xll.ohTrigger(RecalcTrigger,Trigger3M)),NA())</f>
        <v>1.4323332090266639E-2</v>
      </c>
      <c r="M2538" s="52">
        <f>IFERROR(_xll.qlIndexFixing(ONIndex3M,I2538,TRUE,_xll.ohTrigger(RecalcTrigger,Trigger3M)),NA())</f>
        <v>1.4368188467326348E-2</v>
      </c>
      <c r="N2538" s="52">
        <f>IFERROR(_xll.qlIndexFixing(Index6M,$H2538,TRUE,_xll.ohTrigger(RecalcTrigger,Trigger6M)),NA())</f>
        <v>1.6010242721943683E-2</v>
      </c>
      <c r="O2538" s="52">
        <f>IFERROR(_xll.qlIndexFixing(ONIndex6M,I2538,TRUE,_xll.ohTrigger(RecalcTrigger,Trigger6M)),NA())</f>
        <v>1.5979387086009211E-2</v>
      </c>
      <c r="P2538" s="52">
        <f>IFERROR(_xll.qlIndexFixing(Index1Y,$H2538,TRUE,_xll.ohTrigger(RecalcTrigger,Trigger1Y)),NA())</f>
        <v>1.4903486537121962E-2</v>
      </c>
      <c r="Q2538" s="52">
        <f>IFERROR(_xll.qlIndexFixing(ONIndex1Y,I2538,TRUE,_xll.ohTrigger(RecalcTrigger,Trigger1Y)),NA())</f>
        <v>1.5174666776820445E-2</v>
      </c>
    </row>
    <row r="2539" spans="2:17" x14ac:dyDescent="0.2">
      <c r="B2539" s="46" t="s">
        <v>42</v>
      </c>
      <c r="D2539" s="49">
        <f>_xll.qlCalendarAdvance(Calendar,$D2538,B2539,"f",FALSE)</f>
        <v>57179</v>
      </c>
      <c r="E2539" s="49">
        <f>_xll.qlInterestRateIndexValueDate(IndexON,D2539)</f>
        <v>57179</v>
      </c>
      <c r="F2539" s="52">
        <f>IFERROR(_xll.qlIndexFixing(IndexON,D2539,TRUE,_xll.ohTrigger(RecalcTrigger,TriggerON)),NA())</f>
        <v>1.4067627406646466E-2</v>
      </c>
      <c r="H2539" s="49">
        <f>_xll.qlCalendarAdvance(Calendar,$H2538,B2539,"f",FALSE)</f>
        <v>57179</v>
      </c>
      <c r="I2539" s="49">
        <f>_xll.qlInterestRateIndexValueDate(Index1M,$H2539)</f>
        <v>57181</v>
      </c>
      <c r="J2539" s="52">
        <f>IFERROR(_xll.qlIndexFixing(Index1M,$H2539,TRUE,_xll.ohTrigger(RecalcTrigger,Trigger1M)),NA())</f>
        <v>1.3833240585017503E-2</v>
      </c>
      <c r="K2539" s="52">
        <f>IFERROR(_xll.qlIndexFixing(ONIndex1M,I2539,TRUE,_xll.ohTrigger(RecalcTrigger,Trigger1M)),NA())</f>
        <v>1.3844002998935068E-2</v>
      </c>
      <c r="L2539" s="52">
        <f>IFERROR(_xll.qlIndexFixing(Index3M,H2539,TRUE,_xll.ohTrigger(RecalcTrigger,Trigger3M)),NA())</f>
        <v>1.4311415949008562E-2</v>
      </c>
      <c r="M2539" s="52">
        <f>IFERROR(_xll.qlIndexFixing(ONIndex3M,I2539,TRUE,_xll.ohTrigger(RecalcTrigger,Trigger3M)),NA())</f>
        <v>1.4356168459137564E-2</v>
      </c>
      <c r="N2539" s="52">
        <f>IFERROR(_xll.qlIndexFixing(Index6M,$H2539,TRUE,_xll.ohTrigger(RecalcTrigger,Trigger6M)),NA())</f>
        <v>1.600697941413777E-2</v>
      </c>
      <c r="O2539" s="52">
        <f>IFERROR(_xll.qlIndexFixing(ONIndex6M,I2539,TRUE,_xll.ohTrigger(RecalcTrigger,Trigger6M)),NA())</f>
        <v>1.5977536007678594E-2</v>
      </c>
      <c r="P2539" s="52">
        <f>IFERROR(_xll.qlIndexFixing(Index1Y,$H2539,TRUE,_xll.ohTrigger(RecalcTrigger,Trigger1Y)),NA())</f>
        <v>1.4888525997240627E-2</v>
      </c>
      <c r="Q2539" s="52">
        <f>IFERROR(_xll.qlIndexFixing(ONIndex1Y,I2539,TRUE,_xll.ohTrigger(RecalcTrigger,Trigger1Y)),NA())</f>
        <v>1.515908417704992E-2</v>
      </c>
    </row>
    <row r="2540" spans="2:17" x14ac:dyDescent="0.2">
      <c r="B2540" s="46" t="s">
        <v>42</v>
      </c>
      <c r="D2540" s="49">
        <f>_xll.qlCalendarAdvance(Calendar,$D2539,B2540,"f",FALSE)</f>
        <v>57186</v>
      </c>
      <c r="E2540" s="49">
        <f>_xll.qlInterestRateIndexValueDate(IndexON,D2540)</f>
        <v>57186</v>
      </c>
      <c r="F2540" s="52">
        <f>IFERROR(_xll.qlIndexFixing(IndexON,D2540,TRUE,_xll.ohTrigger(RecalcTrigger,TriggerON)),NA())</f>
        <v>1.4055855808550177E-2</v>
      </c>
      <c r="H2540" s="49">
        <f>_xll.qlCalendarAdvance(Calendar,$H2539,B2540,"f",FALSE)</f>
        <v>57186</v>
      </c>
      <c r="I2540" s="49">
        <f>_xll.qlInterestRateIndexValueDate(Index1M,$H2540)</f>
        <v>57188</v>
      </c>
      <c r="J2540" s="52">
        <f>IFERROR(_xll.qlIndexFixing(Index1M,$H2540,TRUE,_xll.ohTrigger(RecalcTrigger,Trigger1M)),NA())</f>
        <v>1.3821685875730627E-2</v>
      </c>
      <c r="K2540" s="52">
        <f>IFERROR(_xll.qlIndexFixing(ONIndex1M,I2540,TRUE,_xll.ohTrigger(RecalcTrigger,Trigger1M)),NA())</f>
        <v>1.3832418333468155E-2</v>
      </c>
      <c r="L2540" s="52">
        <f>IFERROR(_xll.qlIndexFixing(Index3M,H2540,TRUE,_xll.ohTrigger(RecalcTrigger,Trigger3M)),NA())</f>
        <v>1.4299524867690696E-2</v>
      </c>
      <c r="M2540" s="52">
        <f>IFERROR(_xll.qlIndexFixing(ONIndex3M,I2540,TRUE,_xll.ohTrigger(RecalcTrigger,Trigger3M)),NA())</f>
        <v>1.4344172946394451E-2</v>
      </c>
      <c r="N2540" s="52">
        <f>IFERROR(_xll.qlIndexFixing(Index6M,$H2540,TRUE,_xll.ohTrigger(RecalcTrigger,Trigger6M)),NA())</f>
        <v>1.6003604716183138E-2</v>
      </c>
      <c r="O2540" s="52">
        <f>IFERROR(_xll.qlIndexFixing(ONIndex6M,I2540,TRUE,_xll.ohTrigger(RecalcTrigger,Trigger6M)),NA())</f>
        <v>1.5975576949163184E-2</v>
      </c>
      <c r="P2540" s="52">
        <f>IFERROR(_xll.qlIndexFixing(Index1Y,$H2540,TRUE,_xll.ohTrigger(RecalcTrigger,Trigger1Y)),NA())</f>
        <v>1.4873600228690529E-2</v>
      </c>
      <c r="Q2540" s="52">
        <f>IFERROR(_xll.qlIndexFixing(ONIndex1Y,I2540,TRUE,_xll.ohTrigger(RecalcTrigger,Trigger1Y)),NA())</f>
        <v>1.5143533163692879E-2</v>
      </c>
    </row>
    <row r="2541" spans="2:17" x14ac:dyDescent="0.2">
      <c r="B2541" s="46" t="s">
        <v>42</v>
      </c>
      <c r="D2541" s="49">
        <f>_xll.qlCalendarAdvance(Calendar,$D2540,B2541,"f",FALSE)</f>
        <v>57193</v>
      </c>
      <c r="E2541" s="49">
        <f>_xll.qlInterestRateIndexValueDate(IndexON,D2541)</f>
        <v>57193</v>
      </c>
      <c r="F2541" s="52">
        <f>IFERROR(_xll.qlIndexFixing(IndexON,D2541,TRUE,_xll.ohTrigger(RecalcTrigger,TriggerON)),NA())</f>
        <v>1.4044110856978875E-2</v>
      </c>
      <c r="H2541" s="49">
        <f>_xll.qlCalendarAdvance(Calendar,$H2540,B2541,"f",FALSE)</f>
        <v>57193</v>
      </c>
      <c r="I2541" s="49">
        <f>_xll.qlInterestRateIndexValueDate(Index1M,$H2541)</f>
        <v>57195</v>
      </c>
      <c r="J2541" s="52">
        <f>IFERROR(_xll.qlIndexFixing(Index1M,$H2541,TRUE,_xll.ohTrigger(RecalcTrigger,Trigger1M)),NA())</f>
        <v>1.3810157868928974E-2</v>
      </c>
      <c r="K2541" s="52">
        <f>IFERROR(_xll.qlIndexFixing(ONIndex1M,I2541,TRUE,_xll.ohTrigger(RecalcTrigger,Trigger1M)),NA())</f>
        <v>1.3820860201496643E-2</v>
      </c>
      <c r="L2541" s="52">
        <f>IFERROR(_xll.qlIndexFixing(Index3M,H2541,TRUE,_xll.ohTrigger(RecalcTrigger,Trigger3M)),NA())</f>
        <v>1.428765892031819E-2</v>
      </c>
      <c r="M2541" s="52">
        <f>IFERROR(_xll.qlIndexFixing(ONIndex3M,I2541,TRUE,_xll.ohTrigger(RecalcTrigger,Trigger3M)),NA())</f>
        <v>1.4332202003197736E-2</v>
      </c>
      <c r="N2541" s="52">
        <f>IFERROR(_xll.qlIndexFixing(Index6M,$H2541,TRUE,_xll.ohTrigger(RecalcTrigger,Trigger6M)),NA())</f>
        <v>1.6000118428739888E-2</v>
      </c>
      <c r="O2541" s="52">
        <f>IFERROR(_xll.qlIndexFixing(ONIndex6M,I2541,TRUE,_xll.ohTrigger(RecalcTrigger,Trigger6M)),NA())</f>
        <v>1.5973509712541301E-2</v>
      </c>
      <c r="P2541" s="52">
        <f>IFERROR(_xll.qlIndexFixing(Index1Y,$H2541,TRUE,_xll.ohTrigger(RecalcTrigger,Trigger1Y)),NA())</f>
        <v>1.4858709327725414E-2</v>
      </c>
      <c r="Q2541" s="52">
        <f>IFERROR(_xll.qlIndexFixing(ONIndex1Y,I2541,TRUE,_xll.ohTrigger(RecalcTrigger,Trigger1Y)),NA())</f>
        <v>1.5128013833471954E-2</v>
      </c>
    </row>
    <row r="2542" spans="2:17" x14ac:dyDescent="0.2">
      <c r="B2542" s="46" t="s">
        <v>42</v>
      </c>
      <c r="D2542" s="49">
        <f>_xll.qlCalendarAdvance(Calendar,$D2541,B2542,"f",FALSE)</f>
        <v>57200</v>
      </c>
      <c r="E2542" s="49">
        <f>_xll.qlInterestRateIndexValueDate(IndexON,D2542)</f>
        <v>57200</v>
      </c>
      <c r="F2542" s="52">
        <f>IFERROR(_xll.qlIndexFixing(IndexON,D2542,TRUE,_xll.ohTrigger(RecalcTrigger,TriggerON)),NA())</f>
        <v>1.4032392630669577E-2</v>
      </c>
      <c r="H2542" s="49">
        <f>_xll.qlCalendarAdvance(Calendar,$H2541,B2542,"f",FALSE)</f>
        <v>57200</v>
      </c>
      <c r="I2542" s="49">
        <f>_xll.qlInterestRateIndexValueDate(Index1M,$H2542)</f>
        <v>57202</v>
      </c>
      <c r="J2542" s="52">
        <f>IFERROR(_xll.qlIndexFixing(Index1M,$H2542,TRUE,_xll.ohTrigger(RecalcTrigger,Trigger1M)),NA())</f>
        <v>1.3798656641321183E-2</v>
      </c>
      <c r="K2542" s="52">
        <f>IFERROR(_xll.qlIndexFixing(ONIndex1M,I2542,TRUE,_xll.ohTrigger(RecalcTrigger,Trigger1M)),NA())</f>
        <v>1.3809328679439403E-2</v>
      </c>
      <c r="L2542" s="52">
        <f>IFERROR(_xll.qlIndexFixing(Index3M,H2542,TRUE,_xll.ohTrigger(RecalcTrigger,Trigger3M)),NA())</f>
        <v>1.4275818180904882E-2</v>
      </c>
      <c r="M2542" s="52">
        <f>IFERROR(_xll.qlIndexFixing(ONIndex3M,I2542,TRUE,_xll.ohTrigger(RecalcTrigger,Trigger3M)),NA())</f>
        <v>1.4320255703568208E-2</v>
      </c>
      <c r="N2542" s="52">
        <f>IFERROR(_xll.qlIndexFixing(Index6M,$H2542,TRUE,_xll.ohTrigger(RecalcTrigger,Trigger6M)),NA())</f>
        <v>1.5996520352484025E-2</v>
      </c>
      <c r="O2542" s="52">
        <f>IFERROR(_xll.qlIndexFixing(ONIndex6M,I2542,TRUE,_xll.ohTrigger(RecalcTrigger,Trigger6M)),NA())</f>
        <v>1.5971334099251777E-2</v>
      </c>
      <c r="P2542" s="52">
        <f>IFERROR(_xll.qlIndexFixing(Index1Y,$H2542,TRUE,_xll.ohTrigger(RecalcTrigger,Trigger1Y)),NA())</f>
        <v>1.4843853390595744E-2</v>
      </c>
      <c r="Q2542" s="52">
        <f>IFERROR(_xll.qlIndexFixing(ONIndex1Y,I2542,TRUE,_xll.ohTrigger(RecalcTrigger,Trigger1Y)),NA())</f>
        <v>1.5112526282230476E-2</v>
      </c>
    </row>
    <row r="2543" spans="2:17" x14ac:dyDescent="0.2">
      <c r="B2543" s="46" t="s">
        <v>42</v>
      </c>
      <c r="D2543" s="49">
        <f>_xll.qlCalendarAdvance(Calendar,$D2542,B2543,"f",FALSE)</f>
        <v>57207</v>
      </c>
      <c r="E2543" s="49">
        <f>_xll.qlInterestRateIndexValueDate(IndexON,D2543)</f>
        <v>57207</v>
      </c>
      <c r="F2543" s="52">
        <f>IFERROR(_xll.qlIndexFixing(IndexON,D2543,TRUE,_xll.ohTrigger(RecalcTrigger,TriggerON)),NA())</f>
        <v>1.4020701207799746E-2</v>
      </c>
      <c r="H2543" s="49">
        <f>_xll.qlCalendarAdvance(Calendar,$H2542,B2543,"f",FALSE)</f>
        <v>57207</v>
      </c>
      <c r="I2543" s="49">
        <f>_xll.qlInterestRateIndexValueDate(Index1M,$H2543)</f>
        <v>57209</v>
      </c>
      <c r="J2543" s="52">
        <f>IFERROR(_xll.qlIndexFixing(Index1M,$H2543,TRUE,_xll.ohTrigger(RecalcTrigger,Trigger1M)),NA())</f>
        <v>1.3787182269618392E-2</v>
      </c>
      <c r="K2543" s="52">
        <f>IFERROR(_xll.qlIndexFixing(ONIndex1M,I2543,TRUE,_xll.ohTrigger(RecalcTrigger,Trigger1M)),NA())</f>
        <v>1.3797823843955115E-2</v>
      </c>
      <c r="L2543" s="52">
        <f>IFERROR(_xll.qlIndexFixing(Index3M,H2543,TRUE,_xll.ohTrigger(RecalcTrigger,Trigger3M)),NA())</f>
        <v>1.4264002723456791E-2</v>
      </c>
      <c r="M2543" s="52">
        <f>IFERROR(_xll.qlIndexFixing(ONIndex3M,I2543,TRUE,_xll.ohTrigger(RecalcTrigger,Trigger3M)),NA())</f>
        <v>1.4308334121366784E-2</v>
      </c>
      <c r="N2543" s="52">
        <f>IFERROR(_xll.qlIndexFixing(Index6M,$H2543,TRUE,_xll.ohTrigger(RecalcTrigger,Trigger6M)),NA())</f>
        <v>1.5992810288114754E-2</v>
      </c>
      <c r="O2543" s="52">
        <f>IFERROR(_xll.qlIndexFixing(ONIndex6M,I2543,TRUE,_xll.ohTrigger(RecalcTrigger,Trigger6M)),NA())</f>
        <v>1.5969049910973254E-2</v>
      </c>
      <c r="P2543" s="52">
        <f>IFERROR(_xll.qlIndexFixing(Index1Y,$H2543,TRUE,_xll.ohTrigger(RecalcTrigger,Trigger1Y)),NA())</f>
        <v>1.4829032513550224E-2</v>
      </c>
      <c r="Q2543" s="52">
        <f>IFERROR(_xll.qlIndexFixing(ONIndex1Y,I2543,TRUE,_xll.ohTrigger(RecalcTrigger,Trigger1Y)),NA())</f>
        <v>1.5097070606531204E-2</v>
      </c>
    </row>
    <row r="2544" spans="2:17" x14ac:dyDescent="0.2">
      <c r="B2544" s="46" t="s">
        <v>42</v>
      </c>
      <c r="D2544" s="49">
        <f>_xll.qlCalendarAdvance(Calendar,$D2543,B2544,"f",FALSE)</f>
        <v>57214</v>
      </c>
      <c r="E2544" s="49">
        <f>_xll.qlInterestRateIndexValueDate(IndexON,D2544)</f>
        <v>57214</v>
      </c>
      <c r="F2544" s="52">
        <f>IFERROR(_xll.qlIndexFixing(IndexON,D2544,TRUE,_xll.ohTrigger(RecalcTrigger,TriggerON)),NA())</f>
        <v>1.400903666670672E-2</v>
      </c>
      <c r="H2544" s="49">
        <f>_xll.qlCalendarAdvance(Calendar,$H2543,B2544,"f",FALSE)</f>
        <v>57214</v>
      </c>
      <c r="I2544" s="49">
        <f>_xll.qlInterestRateIndexValueDate(Index1M,$H2544)</f>
        <v>57216</v>
      </c>
      <c r="J2544" s="52">
        <f>IFERROR(_xll.qlIndexFixing(Index1M,$H2544,TRUE,_xll.ohTrigger(RecalcTrigger,Trigger1M)),NA())</f>
        <v>1.3775734830524244E-2</v>
      </c>
      <c r="K2544" s="52">
        <f>IFERROR(_xll.qlIndexFixing(ONIndex1M,I2544,TRUE,_xll.ohTrigger(RecalcTrigger,Trigger1M)),NA())</f>
        <v>1.3786345772022202E-2</v>
      </c>
      <c r="L2544" s="52">
        <f>IFERROR(_xll.qlIndexFixing(Index3M,H2544,TRUE,_xll.ohTrigger(RecalcTrigger,Trigger3M)),NA())</f>
        <v>1.4252212621983411E-2</v>
      </c>
      <c r="M2544" s="52">
        <f>IFERROR(_xll.qlIndexFixing(ONIndex3M,I2544,TRUE,_xll.ohTrigger(RecalcTrigger,Trigger3M)),NA())</f>
        <v>1.4296437330374445E-2</v>
      </c>
      <c r="N2544" s="52">
        <f>IFERROR(_xll.qlIndexFixing(Index6M,$H2544,TRUE,_xll.ohTrigger(RecalcTrigger,Trigger6M)),NA())</f>
        <v>1.5988988036350626E-2</v>
      </c>
      <c r="O2544" s="52">
        <f>IFERROR(_xll.qlIndexFixing(ONIndex6M,I2544,TRUE,_xll.ohTrigger(RecalcTrigger,Trigger6M)),NA())</f>
        <v>1.5966656949624181E-2</v>
      </c>
      <c r="P2544" s="52">
        <f>IFERROR(_xll.qlIndexFixing(Index1Y,$H2544,TRUE,_xll.ohTrigger(RecalcTrigger,Trigger1Y)),NA())</f>
        <v>1.4814246792835153E-2</v>
      </c>
      <c r="Q2544" s="52">
        <f>IFERROR(_xll.qlIndexFixing(ONIndex1Y,I2544,TRUE,_xll.ohTrigger(RecalcTrigger,Trigger1Y)),NA())</f>
        <v>1.5081646902777024E-2</v>
      </c>
    </row>
    <row r="2545" spans="2:17" x14ac:dyDescent="0.2">
      <c r="B2545" s="46" t="s">
        <v>42</v>
      </c>
      <c r="D2545" s="49">
        <f>_xll.qlCalendarAdvance(Calendar,$D2544,B2545,"f",FALSE)</f>
        <v>57221</v>
      </c>
      <c r="E2545" s="49">
        <f>_xll.qlInterestRateIndexValueDate(IndexON,D2545)</f>
        <v>57221</v>
      </c>
      <c r="F2545" s="52">
        <f>IFERROR(_xll.qlIndexFixing(IndexON,D2545,TRUE,_xll.ohTrigger(RecalcTrigger,TriggerON)),NA())</f>
        <v>1.3997399085727835E-2</v>
      </c>
      <c r="H2545" s="49">
        <f>_xll.qlCalendarAdvance(Calendar,$H2544,B2545,"f",FALSE)</f>
        <v>57221</v>
      </c>
      <c r="I2545" s="49">
        <f>_xll.qlInterestRateIndexValueDate(Index1M,$H2545)</f>
        <v>57223</v>
      </c>
      <c r="J2545" s="52">
        <f>IFERROR(_xll.qlIndexFixing(Index1M,$H2545,TRUE,_xll.ohTrigger(RecalcTrigger,Trigger1M)),NA())</f>
        <v>1.3765965818192843E-2</v>
      </c>
      <c r="K2545" s="52">
        <f>IFERROR(_xll.qlIndexFixing(ONIndex1M,I2545,TRUE,_xll.ohTrigger(RecalcTrigger,Trigger1M)),NA())</f>
        <v>1.3774894540059535E-2</v>
      </c>
      <c r="L2545" s="52">
        <f>IFERROR(_xll.qlIndexFixing(Index3M,H2545,TRUE,_xll.ohTrigger(RecalcTrigger,Trigger3M)),NA())</f>
        <v>1.4241002135298352E-2</v>
      </c>
      <c r="M2545" s="52">
        <f>IFERROR(_xll.qlIndexFixing(ONIndex3M,I2545,TRUE,_xll.ohTrigger(RecalcTrigger,Trigger3M)),NA())</f>
        <v>1.4284565404931726E-2</v>
      </c>
      <c r="N2545" s="52">
        <f>IFERROR(_xll.qlIndexFixing(Index6M,$H2545,TRUE,_xll.ohTrigger(RecalcTrigger,Trigger6M)),NA())</f>
        <v>1.5984877302836233E-2</v>
      </c>
      <c r="O2545" s="52">
        <f>IFERROR(_xll.qlIndexFixing(ONIndex6M,I2545,TRUE,_xll.ohTrigger(RecalcTrigger,Trigger6M)),NA())</f>
        <v>1.5964155016883197E-2</v>
      </c>
      <c r="P2545" s="52">
        <f>IFERROR(_xll.qlIndexFixing(Index1Y,$H2545,TRUE,_xll.ohTrigger(RecalcTrigger,Trigger1Y)),NA())</f>
        <v>1.4799496324695736E-2</v>
      </c>
      <c r="Q2545" s="52">
        <f>IFERROR(_xll.qlIndexFixing(ONIndex1Y,I2545,TRUE,_xll.ohTrigger(RecalcTrigger,Trigger1Y)),NA())</f>
        <v>1.5066255267290884E-2</v>
      </c>
    </row>
    <row r="2546" spans="2:17" x14ac:dyDescent="0.2">
      <c r="B2546" s="46" t="s">
        <v>42</v>
      </c>
      <c r="D2546" s="49">
        <f>_xll.qlCalendarAdvance(Calendar,$D2545,B2546,"f",FALSE)</f>
        <v>57228</v>
      </c>
      <c r="E2546" s="49">
        <f>_xll.qlInterestRateIndexValueDate(IndexON,D2546)</f>
        <v>57228</v>
      </c>
      <c r="F2546" s="52">
        <f>IFERROR(_xll.qlIndexFixing(IndexON,D2546,TRUE,_xll.ohTrigger(RecalcTrigger,TriggerON)),NA())</f>
        <v>1.3985788543440236E-2</v>
      </c>
      <c r="H2546" s="49">
        <f>_xll.qlCalendarAdvance(Calendar,$H2545,B2546,"f",FALSE)</f>
        <v>57228</v>
      </c>
      <c r="I2546" s="49">
        <f>_xll.qlInterestRateIndexValueDate(Index1M,$H2546)</f>
        <v>57230</v>
      </c>
      <c r="J2546" s="52">
        <f>IFERROR(_xll.qlIndexFixing(Index1M,$H2546,TRUE,_xll.ohTrigger(RecalcTrigger,Trigger1M)),NA())</f>
        <v>1.3752921056998935E-2</v>
      </c>
      <c r="K2546" s="52">
        <f>IFERROR(_xll.qlIndexFixing(ONIndex1M,I2546,TRUE,_xll.ohTrigger(RecalcTrigger,Trigger1M)),NA())</f>
        <v>1.3763470224885666E-2</v>
      </c>
      <c r="L2546" s="52">
        <f>IFERROR(_xll.qlIndexFixing(Index3M,H2546,TRUE,_xll.ohTrigger(RecalcTrigger,Trigger3M)),NA())</f>
        <v>1.4229261595509636E-2</v>
      </c>
      <c r="M2546" s="52">
        <f>IFERROR(_xll.qlIndexFixing(ONIndex3M,I2546,TRUE,_xll.ohTrigger(RecalcTrigger,Trigger3M)),NA())</f>
        <v>1.4272718418819608E-2</v>
      </c>
      <c r="N2546" s="52">
        <f>IFERROR(_xll.qlIndexFixing(Index6M,$H2546,TRUE,_xll.ohTrigger(RecalcTrigger,Trigger6M)),NA())</f>
        <v>1.5980871507997856E-2</v>
      </c>
      <c r="O2546" s="52">
        <f>IFERROR(_xll.qlIndexFixing(ONIndex6M,I2546,TRUE,_xll.ohTrigger(RecalcTrigger,Trigger6M)),NA())</f>
        <v>1.5961543914349008E-2</v>
      </c>
      <c r="P2546" s="52">
        <f>IFERROR(_xll.qlIndexFixing(Index1Y,$H2546,TRUE,_xll.ohTrigger(RecalcTrigger,Trigger1Y)),NA())</f>
        <v>1.478478120537389E-2</v>
      </c>
      <c r="Q2546" s="52">
        <f>IFERROR(_xll.qlIndexFixing(ONIndex1Y,I2546,TRUE,_xll.ohTrigger(RecalcTrigger,Trigger1Y)),NA())</f>
        <v>1.5050895796475672E-2</v>
      </c>
    </row>
    <row r="2547" spans="2:17" x14ac:dyDescent="0.2">
      <c r="B2547" s="46" t="s">
        <v>42</v>
      </c>
      <c r="D2547" s="49">
        <f>_xll.qlCalendarAdvance(Calendar,$D2546,B2547,"f",FALSE)</f>
        <v>57235</v>
      </c>
      <c r="E2547" s="49">
        <f>_xll.qlInterestRateIndexValueDate(IndexON,D2547)</f>
        <v>57235</v>
      </c>
      <c r="F2547" s="52">
        <f>IFERROR(_xll.qlIndexFixing(IndexON,D2547,TRUE,_xll.ohTrigger(RecalcTrigger,TriggerON)),NA())</f>
        <v>1.3974205118101324E-2</v>
      </c>
      <c r="H2547" s="49">
        <f>_xll.qlCalendarAdvance(Calendar,$H2546,B2547,"f",FALSE)</f>
        <v>57235</v>
      </c>
      <c r="I2547" s="49">
        <f>_xll.qlInterestRateIndexValueDate(Index1M,$H2547)</f>
        <v>57237</v>
      </c>
      <c r="J2547" s="52">
        <f>IFERROR(_xll.qlIndexFixing(Index1M,$H2547,TRUE,_xll.ohTrigger(RecalcTrigger,Trigger1M)),NA())</f>
        <v>1.3741554875982553E-2</v>
      </c>
      <c r="K2547" s="52">
        <f>IFERROR(_xll.qlIndexFixing(ONIndex1M,I2547,TRUE,_xll.ohTrigger(RecalcTrigger,Trigger1M)),NA())</f>
        <v>1.375207290323921E-2</v>
      </c>
      <c r="L2547" s="52">
        <f>IFERROR(_xll.qlIndexFixing(Index3M,H2547,TRUE,_xll.ohTrigger(RecalcTrigger,Trigger3M)),NA())</f>
        <v>1.4217546627040929E-2</v>
      </c>
      <c r="M2547" s="52">
        <f>IFERROR(_xll.qlIndexFixing(ONIndex3M,I2547,TRUE,_xll.ohTrigger(RecalcTrigger,Trigger3M)),NA())</f>
        <v>1.4260896445978943E-2</v>
      </c>
      <c r="N2547" s="52">
        <f>IFERROR(_xll.qlIndexFixing(Index6M,$H2547,TRUE,_xll.ohTrigger(RecalcTrigger,Trigger6M)),NA())</f>
        <v>1.597675302387086E-2</v>
      </c>
      <c r="O2547" s="52">
        <f>IFERROR(_xll.qlIndexFixing(ONIndex6M,I2547,TRUE,_xll.ohTrigger(RecalcTrigger,Trigger6M)),NA())</f>
        <v>1.595882344378019E-2</v>
      </c>
      <c r="P2547" s="52">
        <f>IFERROR(_xll.qlIndexFixing(Index1Y,$H2547,TRUE,_xll.ohTrigger(RecalcTrigger,Trigger1Y)),NA())</f>
        <v>1.4770101531110223E-2</v>
      </c>
      <c r="Q2547" s="52">
        <f>IFERROR(_xll.qlIndexFixing(ONIndex1Y,I2547,TRUE,_xll.ohTrigger(RecalcTrigger,Trigger1Y)),NA())</f>
        <v>1.5035568586414527E-2</v>
      </c>
    </row>
    <row r="2548" spans="2:17" x14ac:dyDescent="0.2">
      <c r="B2548" s="46" t="s">
        <v>42</v>
      </c>
      <c r="D2548" s="49">
        <f>_xll.qlCalendarAdvance(Calendar,$D2547,B2548,"f",FALSE)</f>
        <v>57242</v>
      </c>
      <c r="E2548" s="49">
        <f>_xll.qlInterestRateIndexValueDate(IndexON,D2548)</f>
        <v>57242</v>
      </c>
      <c r="F2548" s="52">
        <f>IFERROR(_xll.qlIndexFixing(IndexON,D2548,TRUE,_xll.ohTrigger(RecalcTrigger,TriggerON)),NA())</f>
        <v>1.3962648887888562E-2</v>
      </c>
      <c r="H2548" s="49">
        <f>_xll.qlCalendarAdvance(Calendar,$H2547,B2548,"f",FALSE)</f>
        <v>57242</v>
      </c>
      <c r="I2548" s="49">
        <f>_xll.qlInterestRateIndexValueDate(Index1M,$H2548)</f>
        <v>57244</v>
      </c>
      <c r="J2548" s="52">
        <f>IFERROR(_xll.qlIndexFixing(Index1M,$H2548,TRUE,_xll.ohTrigger(RecalcTrigger,Trigger1M)),NA())</f>
        <v>1.3730215934409373E-2</v>
      </c>
      <c r="K2548" s="52">
        <f>IFERROR(_xll.qlIndexFixing(ONIndex1M,I2548,TRUE,_xll.ohTrigger(RecalcTrigger,Trigger1M)),NA())</f>
        <v>1.3740702651858783E-2</v>
      </c>
      <c r="L2548" s="52">
        <f>IFERROR(_xll.qlIndexFixing(Index3M,H2548,TRUE,_xll.ohTrigger(RecalcTrigger,Trigger3M)),NA())</f>
        <v>1.4205857303901597E-2</v>
      </c>
      <c r="M2548" s="52">
        <f>IFERROR(_xll.qlIndexFixing(ONIndex3M,I2548,TRUE,_xll.ohTrigger(RecalcTrigger,Trigger3M)),NA())</f>
        <v>1.424909956027065E-2</v>
      </c>
      <c r="N2548" s="52">
        <f>IFERROR(_xll.qlIndexFixing(Index6M,$H2548,TRUE,_xll.ohTrigger(RecalcTrigger,Trigger6M)),NA())</f>
        <v>1.5972521651274465E-2</v>
      </c>
      <c r="O2548" s="52">
        <f>IFERROR(_xll.qlIndexFixing(ONIndex6M,I2548,TRUE,_xll.ohTrigger(RecalcTrigger,Trigger6M)),NA())</f>
        <v>1.595599340693532E-2</v>
      </c>
      <c r="P2548" s="52">
        <f>IFERROR(_xll.qlIndexFixing(Index1Y,$H2548,TRUE,_xll.ohTrigger(RecalcTrigger,Trigger1Y)),NA())</f>
        <v>1.4755457398143362E-2</v>
      </c>
      <c r="Q2548" s="52">
        <f>IFERROR(_xll.qlIndexFixing(ONIndex1Y,I2548,TRUE,_xll.ohTrigger(RecalcTrigger,Trigger1Y)),NA())</f>
        <v>1.5020273733750145E-2</v>
      </c>
    </row>
    <row r="2549" spans="2:17" x14ac:dyDescent="0.2">
      <c r="B2549" s="46" t="s">
        <v>42</v>
      </c>
      <c r="D2549" s="49">
        <f>_xll.qlCalendarAdvance(Calendar,$D2548,B2549,"f",FALSE)</f>
        <v>57249</v>
      </c>
      <c r="E2549" s="49">
        <f>_xll.qlInterestRateIndexValueDate(IndexON,D2549)</f>
        <v>57249</v>
      </c>
      <c r="F2549" s="52">
        <f>IFERROR(_xll.qlIndexFixing(IndexON,D2549,TRUE,_xll.ohTrigger(RecalcTrigger,TriggerON)),NA())</f>
        <v>1.3951119931219225E-2</v>
      </c>
      <c r="H2549" s="49">
        <f>_xll.qlCalendarAdvance(Calendar,$H2548,B2549,"f",FALSE)</f>
        <v>57249</v>
      </c>
      <c r="I2549" s="49">
        <f>_xll.qlInterestRateIndexValueDate(Index1M,$H2549)</f>
        <v>57251</v>
      </c>
      <c r="J2549" s="52">
        <f>IFERROR(_xll.qlIndexFixing(Index1M,$H2549,TRUE,_xll.ohTrigger(RecalcTrigger,Trigger1M)),NA())</f>
        <v>1.3718904308983038E-2</v>
      </c>
      <c r="K2549" s="52">
        <f>IFERROR(_xll.qlIndexFixing(ONIndex1M,I2549,TRUE,_xll.ohTrigger(RecalcTrigger,Trigger1M)),NA())</f>
        <v>1.3729359547243192E-2</v>
      </c>
      <c r="L2549" s="52">
        <f>IFERROR(_xll.qlIndexFixing(Index3M,H2549,TRUE,_xll.ohTrigger(RecalcTrigger,Trigger3M)),NA())</f>
        <v>1.4194193700092228E-2</v>
      </c>
      <c r="M2549" s="52">
        <f>IFERROR(_xll.qlIndexFixing(ONIndex3M,I2549,TRUE,_xll.ohTrigger(RecalcTrigger,Trigger3M)),NA())</f>
        <v>1.4237327835955327E-2</v>
      </c>
      <c r="N2549" s="52">
        <f>IFERROR(_xll.qlIndexFixing(Index6M,$H2549,TRUE,_xll.ohTrigger(RecalcTrigger,Trigger6M)),NA())</f>
        <v>1.5968177191050849E-2</v>
      </c>
      <c r="O2549" s="52">
        <f>IFERROR(_xll.qlIndexFixing(ONIndex6M,I2549,TRUE,_xll.ohTrigger(RecalcTrigger,Trigger6M)),NA())</f>
        <v>1.5953053605413103E-2</v>
      </c>
      <c r="P2549" s="52">
        <f>IFERROR(_xll.qlIndexFixing(Index1Y,$H2549,TRUE,_xll.ohTrigger(RecalcTrigger,Trigger1Y)),NA())</f>
        <v>1.4740848902709975E-2</v>
      </c>
      <c r="Q2549" s="52">
        <f>IFERROR(_xll.qlIndexFixing(ONIndex1Y,I2549,TRUE,_xll.ohTrigger(RecalcTrigger,Trigger1Y)),NA())</f>
        <v>1.5005011334725538E-2</v>
      </c>
    </row>
    <row r="2550" spans="2:17" x14ac:dyDescent="0.2">
      <c r="B2550" s="46" t="s">
        <v>42</v>
      </c>
      <c r="D2550" s="49">
        <f>_xll.qlCalendarAdvance(Calendar,$D2549,B2550,"f",FALSE)</f>
        <v>57256</v>
      </c>
      <c r="E2550" s="49">
        <f>_xll.qlInterestRateIndexValueDate(IndexON,D2550)</f>
        <v>57256</v>
      </c>
      <c r="F2550" s="52">
        <f>IFERROR(_xll.qlIndexFixing(IndexON,D2550,TRUE,_xll.ohTrigger(RecalcTrigger,TriggerON)),NA())</f>
        <v>1.3939618326590519E-2</v>
      </c>
      <c r="H2550" s="49">
        <f>_xll.qlCalendarAdvance(Calendar,$H2549,B2550,"f",FALSE)</f>
        <v>57256</v>
      </c>
      <c r="I2550" s="49">
        <f>_xll.qlInterestRateIndexValueDate(Index1M,$H2550)</f>
        <v>57258</v>
      </c>
      <c r="J2550" s="52">
        <f>IFERROR(_xll.qlIndexFixing(Index1M,$H2550,TRUE,_xll.ohTrigger(RecalcTrigger,Trigger1M)),NA())</f>
        <v>1.3707620076414684E-2</v>
      </c>
      <c r="K2550" s="52">
        <f>IFERROR(_xll.qlIndexFixing(ONIndex1M,I2550,TRUE,_xll.ohTrigger(RecalcTrigger,Trigger1M)),NA())</f>
        <v>1.3718043666131052E-2</v>
      </c>
      <c r="L2550" s="52">
        <f>IFERROR(_xll.qlIndexFixing(Index3M,H2550,TRUE,_xll.ohTrigger(RecalcTrigger,Trigger3M)),NA())</f>
        <v>1.4182008633016017E-2</v>
      </c>
      <c r="M2550" s="52">
        <f>IFERROR(_xll.qlIndexFixing(ONIndex3M,I2550,TRUE,_xll.ohTrigger(RecalcTrigger,Trigger3M)),NA())</f>
        <v>1.4225581346654081E-2</v>
      </c>
      <c r="N2550" s="52">
        <f>IFERROR(_xll.qlIndexFixing(Index6M,$H2550,TRUE,_xll.ohTrigger(RecalcTrigger,Trigger6M)),NA())</f>
        <v>1.5963714646879439E-2</v>
      </c>
      <c r="O2550" s="52">
        <f>IFERROR(_xll.qlIndexFixing(ONIndex6M,I2550,TRUE,_xll.ohTrigger(RecalcTrigger,Trigger6M)),NA())</f>
        <v>1.5950003840972116E-2</v>
      </c>
      <c r="P2550" s="52">
        <f>IFERROR(_xll.qlIndexFixing(Index1Y,$H2550,TRUE,_xll.ohTrigger(RecalcTrigger,Trigger1Y)),NA())</f>
        <v>1.4726276141044095E-2</v>
      </c>
      <c r="Q2550" s="52">
        <f>IFERROR(_xll.qlIndexFixing(ONIndex1Y,I2550,TRUE,_xll.ohTrigger(RecalcTrigger,Trigger1Y)),NA())</f>
        <v>1.4989781485743592E-2</v>
      </c>
    </row>
    <row r="2551" spans="2:17" x14ac:dyDescent="0.2">
      <c r="B2551" s="46" t="s">
        <v>42</v>
      </c>
      <c r="D2551" s="49">
        <f>_xll.qlCalendarAdvance(Calendar,$D2550,B2551,"f",FALSE)</f>
        <v>57263</v>
      </c>
      <c r="E2551" s="49">
        <f>_xll.qlInterestRateIndexValueDate(IndexON,D2551)</f>
        <v>57263</v>
      </c>
      <c r="F2551" s="52">
        <f>IFERROR(_xll.qlIndexFixing(IndexON,D2551,TRUE,_xll.ohTrigger(RecalcTrigger,TriggerON)),NA())</f>
        <v>1.3928144152259847E-2</v>
      </c>
      <c r="H2551" s="49">
        <f>_xll.qlCalendarAdvance(Calendar,$H2550,B2551,"f",FALSE)</f>
        <v>57263</v>
      </c>
      <c r="I2551" s="49">
        <f>_xll.qlInterestRateIndexValueDate(Index1M,$H2551)</f>
        <v>57265</v>
      </c>
      <c r="J2551" s="52">
        <f>IFERROR(_xll.qlIndexFixing(Index1M,$H2551,TRUE,_xll.ohTrigger(RecalcTrigger,Trigger1M)),NA())</f>
        <v>1.3696363313410453E-2</v>
      </c>
      <c r="K2551" s="52">
        <f>IFERROR(_xll.qlIndexFixing(ONIndex1M,I2551,TRUE,_xll.ohTrigger(RecalcTrigger,Trigger1M)),NA())</f>
        <v>1.370675508526098E-2</v>
      </c>
      <c r="L2551" s="52">
        <f>IFERROR(_xll.qlIndexFixing(Index3M,H2551,TRUE,_xll.ohTrigger(RecalcTrigger,Trigger3M)),NA())</f>
        <v>1.4170398095562812E-2</v>
      </c>
      <c r="M2551" s="52">
        <f>IFERROR(_xll.qlIndexFixing(ONIndex3M,I2551,TRUE,_xll.ohTrigger(RecalcTrigger,Trigger3M)),NA())</f>
        <v>1.4213860166707448E-2</v>
      </c>
      <c r="N2551" s="52">
        <f>IFERROR(_xll.qlIndexFixing(Index6M,$H2551,TRUE,_xll.ohTrigger(RecalcTrigger,Trigger6M)),NA())</f>
        <v>1.5959135036412327E-2</v>
      </c>
      <c r="O2551" s="52">
        <f>IFERROR(_xll.qlIndexFixing(ONIndex6M,I2551,TRUE,_xll.ohTrigger(RecalcTrigger,Trigger6M)),NA())</f>
        <v>1.5946843915370934E-2</v>
      </c>
      <c r="P2551" s="52">
        <f>IFERROR(_xll.qlIndexFixing(Index1Y,$H2551,TRUE,_xll.ohTrigger(RecalcTrigger,Trigger1Y)),NA())</f>
        <v>1.4711739209379097E-2</v>
      </c>
      <c r="Q2551" s="52">
        <f>IFERROR(_xll.qlIndexFixing(ONIndex1Y,I2551,TRUE,_xll.ohTrigger(RecalcTrigger,Trigger1Y)),NA())</f>
        <v>1.4974584283047321E-2</v>
      </c>
    </row>
    <row r="2552" spans="2:17" x14ac:dyDescent="0.2">
      <c r="B2552" s="46" t="s">
        <v>42</v>
      </c>
      <c r="D2552" s="49">
        <f>_xll.qlCalendarAdvance(Calendar,$D2551,B2552,"f",FALSE)</f>
        <v>57270</v>
      </c>
      <c r="E2552" s="49">
        <f>_xll.qlInterestRateIndexValueDate(IndexON,D2552)</f>
        <v>57270</v>
      </c>
      <c r="F2552" s="52">
        <f>IFERROR(_xll.qlIndexFixing(IndexON,D2552,TRUE,_xll.ohTrigger(RecalcTrigger,TriggerON)),NA())</f>
        <v>1.391669748664448E-2</v>
      </c>
      <c r="H2552" s="49">
        <f>_xll.qlCalendarAdvance(Calendar,$H2551,B2552,"f",FALSE)</f>
        <v>57270</v>
      </c>
      <c r="I2552" s="49">
        <f>_xll.qlInterestRateIndexValueDate(Index1M,$H2552)</f>
        <v>57272</v>
      </c>
      <c r="J2552" s="52">
        <f>IFERROR(_xll.qlIndexFixing(Index1M,$H2552,TRUE,_xll.ohTrigger(RecalcTrigger,Trigger1M)),NA())</f>
        <v>1.3685134096678986E-2</v>
      </c>
      <c r="K2552" s="52">
        <f>IFERROR(_xll.qlIndexFixing(ONIndex1M,I2552,TRUE,_xll.ohTrigger(RecalcTrigger,Trigger1M)),NA())</f>
        <v>1.3695493881531462E-2</v>
      </c>
      <c r="L2552" s="52">
        <f>IFERROR(_xll.qlIndexFixing(Index3M,H2552,TRUE,_xll.ohTrigger(RecalcTrigger,Trigger3M)),NA())</f>
        <v>1.4158813506135074E-2</v>
      </c>
      <c r="M2552" s="52">
        <f>IFERROR(_xll.qlIndexFixing(ONIndex3M,I2552,TRUE,_xll.ohTrigger(RecalcTrigger,Trigger3M)),NA())</f>
        <v>1.4202164369816472E-2</v>
      </c>
      <c r="N2552" s="52">
        <f>IFERROR(_xll.qlIndexFixing(Index6M,$H2552,TRUE,_xll.ohTrigger(RecalcTrigger,Trigger6M)),NA())</f>
        <v>1.5954441721786599E-2</v>
      </c>
      <c r="O2552" s="52">
        <f>IFERROR(_xll.qlIndexFixing(ONIndex6M,I2552,TRUE,_xll.ohTrigger(RecalcTrigger,Trigger6M)),NA())</f>
        <v>1.5943573630448071E-2</v>
      </c>
      <c r="P2552" s="52">
        <f>IFERROR(_xll.qlIndexFixing(Index1Y,$H2552,TRUE,_xll.ohTrigger(RecalcTrigger,Trigger1Y)),NA())</f>
        <v>1.4697238203945516E-2</v>
      </c>
      <c r="Q2552" s="52">
        <f>IFERROR(_xll.qlIndexFixing(ONIndex1Y,I2552,TRUE,_xll.ohTrigger(RecalcTrigger,Trigger1Y)),NA())</f>
        <v>1.495941982303961E-2</v>
      </c>
    </row>
    <row r="2553" spans="2:17" x14ac:dyDescent="0.2">
      <c r="B2553" s="46" t="s">
        <v>42</v>
      </c>
      <c r="D2553" s="49">
        <f>_xll.qlCalendarAdvance(Calendar,$D2552,B2553,"f",FALSE)</f>
        <v>57277</v>
      </c>
      <c r="E2553" s="49">
        <f>_xll.qlInterestRateIndexValueDate(IndexON,D2553)</f>
        <v>57277</v>
      </c>
      <c r="F2553" s="52">
        <f>IFERROR(_xll.qlIndexFixing(IndexON,D2553,TRUE,_xll.ohTrigger(RecalcTrigger,TriggerON)),NA())</f>
        <v>1.3905278407841948E-2</v>
      </c>
      <c r="H2553" s="49">
        <f>_xll.qlCalendarAdvance(Calendar,$H2552,B2553,"f",FALSE)</f>
        <v>57277</v>
      </c>
      <c r="I2553" s="49">
        <f>_xll.qlInterestRateIndexValueDate(Index1M,$H2553)</f>
        <v>57279</v>
      </c>
      <c r="J2553" s="52">
        <f>IFERROR(_xll.qlIndexFixing(Index1M,$H2553,TRUE,_xll.ohTrigger(RecalcTrigger,Trigger1M)),NA())</f>
        <v>1.3673932502923924E-2</v>
      </c>
      <c r="K2553" s="52">
        <f>IFERROR(_xll.qlIndexFixing(ONIndex1M,I2553,TRUE,_xll.ohTrigger(RecalcTrigger,Trigger1M)),NA())</f>
        <v>1.368426013136137E-2</v>
      </c>
      <c r="L2553" s="52">
        <f>IFERROR(_xll.qlIndexFixing(Index3M,H2553,TRUE,_xll.ohTrigger(RecalcTrigger,Trigger3M)),NA())</f>
        <v>1.414725493874143E-2</v>
      </c>
      <c r="M2553" s="52">
        <f>IFERROR(_xll.qlIndexFixing(ONIndex3M,I2553,TRUE,_xll.ohTrigger(RecalcTrigger,Trigger3M)),NA())</f>
        <v>1.4190494030241751E-2</v>
      </c>
      <c r="N2553" s="52">
        <f>IFERROR(_xll.qlIndexFixing(Index6M,$H2553,TRUE,_xll.ohTrigger(RecalcTrigger,Trigger6M)),NA())</f>
        <v>1.594963450392765E-2</v>
      </c>
      <c r="O2553" s="52">
        <f>IFERROR(_xll.qlIndexFixing(ONIndex6M,I2553,TRUE,_xll.ohTrigger(RecalcTrigger,Trigger6M)),NA())</f>
        <v>1.594019278764236E-2</v>
      </c>
      <c r="P2553" s="52">
        <f>IFERROR(_xll.qlIndexFixing(Index1Y,$H2553,TRUE,_xll.ohTrigger(RecalcTrigger,Trigger1Y)),NA())</f>
        <v>1.4682773220972783E-2</v>
      </c>
      <c r="Q2553" s="52">
        <f>IFERROR(_xll.qlIndexFixing(ONIndex1Y,I2553,TRUE,_xll.ohTrigger(RecalcTrigger,Trigger1Y)),NA())</f>
        <v>1.4944288202203282E-2</v>
      </c>
    </row>
    <row r="2554" spans="2:17" x14ac:dyDescent="0.2">
      <c r="B2554" s="46" t="s">
        <v>42</v>
      </c>
      <c r="D2554" s="49">
        <f>_xll.qlCalendarAdvance(Calendar,$D2553,B2554,"f",FALSE)</f>
        <v>57284</v>
      </c>
      <c r="E2554" s="49">
        <f>_xll.qlInterestRateIndexValueDate(IndexON,D2554)</f>
        <v>57284</v>
      </c>
      <c r="F2554" s="52">
        <f>IFERROR(_xll.qlIndexFixing(IndexON,D2554,TRUE,_xll.ohTrigger(RecalcTrigger,TriggerON)),NA())</f>
        <v>1.3893886994669202E-2</v>
      </c>
      <c r="H2554" s="49">
        <f>_xll.qlCalendarAdvance(Calendar,$H2553,B2554,"f",FALSE)</f>
        <v>57284</v>
      </c>
      <c r="I2554" s="49">
        <f>_xll.qlInterestRateIndexValueDate(Index1M,$H2554)</f>
        <v>57286</v>
      </c>
      <c r="J2554" s="52">
        <f>IFERROR(_xll.qlIndexFixing(Index1M,$H2554,TRUE,_xll.ohTrigger(RecalcTrigger,Trigger1M)),NA())</f>
        <v>1.3662758608853909E-2</v>
      </c>
      <c r="K2554" s="52">
        <f>IFERROR(_xll.qlIndexFixing(ONIndex1M,I2554,TRUE,_xll.ohTrigger(RecalcTrigger,Trigger1M)),NA())</f>
        <v>1.3673053911569255E-2</v>
      </c>
      <c r="L2554" s="52">
        <f>IFERROR(_xll.qlIndexFixing(Index3M,H2554,TRUE,_xll.ohTrigger(RecalcTrigger,Trigger3M)),NA())</f>
        <v>1.4135722467380945E-2</v>
      </c>
      <c r="M2554" s="52">
        <f>IFERROR(_xll.qlIndexFixing(ONIndex3M,I2554,TRUE,_xll.ohTrigger(RecalcTrigger,Trigger3M)),NA())</f>
        <v>1.4178849221364587E-2</v>
      </c>
      <c r="N2554" s="52">
        <f>IFERROR(_xll.qlIndexFixing(Index6M,$H2554,TRUE,_xll.ohTrigger(RecalcTrigger,Trigger6M)),NA())</f>
        <v>1.5944751606433116E-2</v>
      </c>
      <c r="O2554" s="52">
        <f>IFERROR(_xll.qlIndexFixing(ONIndex6M,I2554,TRUE,_xll.ohTrigger(RecalcTrigger,Trigger6M)),NA())</f>
        <v>1.5936701188872249E-2</v>
      </c>
      <c r="P2554" s="52">
        <f>IFERROR(_xll.qlIndexFixing(Index1Y,$H2554,TRUE,_xll.ohTrigger(RecalcTrigger,Trigger1Y)),NA())</f>
        <v>1.4668344356687927E-2</v>
      </c>
      <c r="Q2554" s="52">
        <f>IFERROR(_xll.qlIndexFixing(ONIndex1Y,I2554,TRUE,_xll.ohTrigger(RecalcTrigger,Trigger1Y)),NA())</f>
        <v>1.4929189516621477E-2</v>
      </c>
    </row>
    <row r="2555" spans="2:17" x14ac:dyDescent="0.2">
      <c r="B2555" s="46" t="s">
        <v>42</v>
      </c>
      <c r="D2555" s="49">
        <f>_xll.qlCalendarAdvance(Calendar,$D2554,B2555,"f",FALSE)</f>
        <v>57291</v>
      </c>
      <c r="E2555" s="49">
        <f>_xll.qlInterestRateIndexValueDate(IndexON,D2555)</f>
        <v>57291</v>
      </c>
      <c r="F2555" s="52">
        <f>IFERROR(_xll.qlIndexFixing(IndexON,D2555,TRUE,_xll.ohTrigger(RecalcTrigger,TriggerON)),NA())</f>
        <v>1.3882523325223772E-2</v>
      </c>
      <c r="H2555" s="49">
        <f>_xll.qlCalendarAdvance(Calendar,$H2554,B2555,"f",FALSE)</f>
        <v>57291</v>
      </c>
      <c r="I2555" s="49">
        <f>_xll.qlInterestRateIndexValueDate(Index1M,$H2555)</f>
        <v>57293</v>
      </c>
      <c r="J2555" s="52">
        <f>IFERROR(_xll.qlIndexFixing(Index1M,$H2555,TRUE,_xll.ohTrigger(RecalcTrigger,Trigger1M)),NA())</f>
        <v>1.3651612491180076E-2</v>
      </c>
      <c r="K2555" s="52">
        <f>IFERROR(_xll.qlIndexFixing(ONIndex1M,I2555,TRUE,_xll.ohTrigger(RecalcTrigger,Trigger1M)),NA())</f>
        <v>1.3661875298733861E-2</v>
      </c>
      <c r="L2555" s="52">
        <f>IFERROR(_xll.qlIndexFixing(Index3M,H2555,TRUE,_xll.ohTrigger(RecalcTrigger,Trigger3M)),NA())</f>
        <v>1.4124216166063984E-2</v>
      </c>
      <c r="M2555" s="52">
        <f>IFERROR(_xll.qlIndexFixing(ONIndex3M,I2555,TRUE,_xll.ohTrigger(RecalcTrigger,Trigger3M)),NA())</f>
        <v>1.4167230017845256E-2</v>
      </c>
      <c r="N2555" s="52">
        <f>IFERROR(_xll.qlIndexFixing(Index6M,$H2555,TRUE,_xll.ohTrigger(RecalcTrigger,Trigger6M)),NA())</f>
        <v>1.5939724439286904E-2</v>
      </c>
      <c r="O2555" s="52">
        <f>IFERROR(_xll.qlIndexFixing(ONIndex6M,I2555,TRUE,_xll.ohTrigger(RecalcTrigger,Trigger6M)),NA())</f>
        <v>1.593309863557657E-2</v>
      </c>
      <c r="P2555" s="52">
        <f>IFERROR(_xll.qlIndexFixing(Index1Y,$H2555,TRUE,_xll.ohTrigger(RecalcTrigger,Trigger1Y)),NA())</f>
        <v>1.465395170731666E-2</v>
      </c>
      <c r="Q2555" s="52">
        <f>IFERROR(_xll.qlIndexFixing(ONIndex1Y,I2555,TRUE,_xll.ohTrigger(RecalcTrigger,Trigger1Y)),NA())</f>
        <v>1.4914123862777018E-2</v>
      </c>
    </row>
    <row r="2556" spans="2:17" x14ac:dyDescent="0.2">
      <c r="B2556" s="46" t="s">
        <v>42</v>
      </c>
      <c r="D2556" s="49">
        <f>_xll.qlCalendarAdvance(Calendar,$D2555,B2556,"f",FALSE)</f>
        <v>57298</v>
      </c>
      <c r="E2556" s="49">
        <f>_xll.qlInterestRateIndexValueDate(IndexON,D2556)</f>
        <v>57298</v>
      </c>
      <c r="F2556" s="52">
        <f>IFERROR(_xll.qlIndexFixing(IndexON,D2556,TRUE,_xll.ohTrigger(RecalcTrigger,TriggerON)),NA())</f>
        <v>1.3871187477683122E-2</v>
      </c>
      <c r="H2556" s="49">
        <f>_xll.qlCalendarAdvance(Calendar,$H2555,B2556,"f",FALSE)</f>
        <v>57298</v>
      </c>
      <c r="I2556" s="49">
        <f>_xll.qlInterestRateIndexValueDate(Index1M,$H2556)</f>
        <v>57300</v>
      </c>
      <c r="J2556" s="52">
        <f>IFERROR(_xll.qlIndexFixing(Index1M,$H2556,TRUE,_xll.ohTrigger(RecalcTrigger,Trigger1M)),NA())</f>
        <v>1.3640494226601074E-2</v>
      </c>
      <c r="K2556" s="52">
        <f>IFERROR(_xll.qlIndexFixing(ONIndex1M,I2556,TRUE,_xll.ohTrigger(RecalcTrigger,Trigger1M)),NA())</f>
        <v>1.3650724369833611E-2</v>
      </c>
      <c r="L2556" s="52">
        <f>IFERROR(_xll.qlIndexFixing(Index3M,H2556,TRUE,_xll.ohTrigger(RecalcTrigger,Trigger3M)),NA())</f>
        <v>1.4112736108789613E-2</v>
      </c>
      <c r="M2556" s="52">
        <f>IFERROR(_xll.qlIndexFixing(ONIndex3M,I2556,TRUE,_xll.ohTrigger(RecalcTrigger,Trigger3M)),NA())</f>
        <v>1.4155636493304868E-2</v>
      </c>
      <c r="N2556" s="52">
        <f>IFERROR(_xll.qlIndexFixing(Index6M,$H2556,TRUE,_xll.ohTrigger(RecalcTrigger,Trigger6M)),NA())</f>
        <v>1.5934582790991712E-2</v>
      </c>
      <c r="O2556" s="52">
        <f>IFERROR(_xll.qlIndexFixing(ONIndex6M,I2556,TRUE,_xll.ohTrigger(RecalcTrigger,Trigger6M)),NA())</f>
        <v>1.5929384929913581E-2</v>
      </c>
      <c r="P2556" s="52">
        <f>IFERROR(_xll.qlIndexFixing(Index1Y,$H2556,TRUE,_xll.ohTrigger(RecalcTrigger,Trigger1Y)),NA())</f>
        <v>1.463959536908316E-2</v>
      </c>
      <c r="Q2556" s="52">
        <f>IFERROR(_xll.qlIndexFixing(ONIndex1Y,I2556,TRUE,_xll.ohTrigger(RecalcTrigger,Trigger1Y)),NA())</f>
        <v>1.489909133707279E-2</v>
      </c>
    </row>
    <row r="2557" spans="2:17" x14ac:dyDescent="0.2">
      <c r="B2557" s="46" t="s">
        <v>42</v>
      </c>
      <c r="D2557" s="49">
        <f>_xll.qlCalendarAdvance(Calendar,$D2556,B2557,"f",FALSE)</f>
        <v>57305</v>
      </c>
      <c r="E2557" s="49">
        <f>_xll.qlInterestRateIndexValueDate(IndexON,D2557)</f>
        <v>57305</v>
      </c>
      <c r="F2557" s="52">
        <f>IFERROR(_xll.qlIndexFixing(IndexON,D2557,TRUE,_xll.ohTrigger(RecalcTrigger,TriggerON)),NA())</f>
        <v>1.3859879530784269E-2</v>
      </c>
      <c r="H2557" s="49">
        <f>_xll.qlCalendarAdvance(Calendar,$H2556,B2557,"f",FALSE)</f>
        <v>57305</v>
      </c>
      <c r="I2557" s="49">
        <f>_xll.qlInterestRateIndexValueDate(Index1M,$H2557)</f>
        <v>57307</v>
      </c>
      <c r="J2557" s="52">
        <f>IFERROR(_xll.qlIndexFixing(Index1M,$H2557,TRUE,_xll.ohTrigger(RecalcTrigger,Trigger1M)),NA())</f>
        <v>1.3628340673431334E-2</v>
      </c>
      <c r="K2557" s="52">
        <f>IFERROR(_xll.qlIndexFixing(ONIndex1M,I2557,TRUE,_xll.ohTrigger(RecalcTrigger,Trigger1M)),NA())</f>
        <v>1.3639601201287377E-2</v>
      </c>
      <c r="L2557" s="52">
        <f>IFERROR(_xll.qlIndexFixing(Index3M,H2557,TRUE,_xll.ohTrigger(RecalcTrigger,Trigger3M)),NA())</f>
        <v>1.4101282369562986E-2</v>
      </c>
      <c r="M2557" s="52">
        <f>IFERROR(_xll.qlIndexFixing(ONIndex3M,I2557,TRUE,_xll.ohTrigger(RecalcTrigger,Trigger3M)),NA())</f>
        <v>1.4144068721524405E-2</v>
      </c>
      <c r="N2557" s="52">
        <f>IFERROR(_xll.qlIndexFixing(Index6M,$H2557,TRUE,_xll.ohTrigger(RecalcTrigger,Trigger6M)),NA())</f>
        <v>1.5929326462558867E-2</v>
      </c>
      <c r="O2557" s="52">
        <f>IFERROR(_xll.qlIndexFixing(ONIndex6M,I2557,TRUE,_xll.ohTrigger(RecalcTrigger,Trigger6M)),NA())</f>
        <v>1.5925559873162243E-2</v>
      </c>
      <c r="P2557" s="52">
        <f>IFERROR(_xll.qlIndexFixing(Index1Y,$H2557,TRUE,_xll.ohTrigger(RecalcTrigger,Trigger1Y)),NA())</f>
        <v>1.4625275438209198E-2</v>
      </c>
      <c r="Q2557" s="52">
        <f>IFERROR(_xll.qlIndexFixing(ONIndex1Y,I2557,TRUE,_xll.ohTrigger(RecalcTrigger,Trigger1Y)),NA())</f>
        <v>1.4884092035831742E-2</v>
      </c>
    </row>
    <row r="2558" spans="2:17" x14ac:dyDescent="0.2">
      <c r="B2558" s="46" t="s">
        <v>42</v>
      </c>
      <c r="D2558" s="49">
        <f>_xll.qlCalendarAdvance(Calendar,$D2557,B2558,"f",FALSE)</f>
        <v>57312</v>
      </c>
      <c r="E2558" s="49">
        <f>_xll.qlInterestRateIndexValueDate(IndexON,D2558)</f>
        <v>57312</v>
      </c>
      <c r="F2558" s="52">
        <f>IFERROR(_xll.qlIndexFixing(IndexON,D2558,TRUE,_xll.ohTrigger(RecalcTrigger,TriggerON)),NA())</f>
        <v>1.3848599562704678E-2</v>
      </c>
      <c r="H2558" s="49">
        <f>_xll.qlCalendarAdvance(Calendar,$H2557,B2558,"f",FALSE)</f>
        <v>57312</v>
      </c>
      <c r="I2558" s="49">
        <f>_xll.qlInterestRateIndexValueDate(Index1M,$H2558)</f>
        <v>57314</v>
      </c>
      <c r="J2558" s="52">
        <f>IFERROR(_xll.qlIndexFixing(Index1M,$H2558,TRUE,_xll.ohTrigger(RecalcTrigger,Trigger1M)),NA())</f>
        <v>1.3619932661045369E-2</v>
      </c>
      <c r="K2558" s="52">
        <f>IFERROR(_xll.qlIndexFixing(ONIndex1M,I2558,TRUE,_xll.ohTrigger(RecalcTrigger,Trigger1M)),NA())</f>
        <v>1.3628505869833774E-2</v>
      </c>
      <c r="L2558" s="52">
        <f>IFERROR(_xll.qlIndexFixing(Index3M,H2558,TRUE,_xll.ohTrigger(RecalcTrigger,Trigger3M)),NA())</f>
        <v>1.4090926796241021E-2</v>
      </c>
      <c r="M2558" s="52">
        <f>IFERROR(_xll.qlIndexFixing(ONIndex3M,I2558,TRUE,_xll.ohTrigger(RecalcTrigger,Trigger3M)),NA())</f>
        <v>1.4132526776924337E-2</v>
      </c>
      <c r="N2558" s="52">
        <f>IFERROR(_xll.qlIndexFixing(Index6M,$H2558,TRUE,_xll.ohTrigger(RecalcTrigger,Trigger6M)),NA())</f>
        <v>1.592388289990045E-2</v>
      </c>
      <c r="O2558" s="52">
        <f>IFERROR(_xll.qlIndexFixing(ONIndex6M,I2558,TRUE,_xll.ohTrigger(RecalcTrigger,Trigger6M)),NA())</f>
        <v>1.5921623267241003E-2</v>
      </c>
      <c r="P2558" s="52">
        <f>IFERROR(_xll.qlIndexFixing(Index1Y,$H2558,TRUE,_xll.ohTrigger(RecalcTrigger,Trigger1Y)),NA())</f>
        <v>1.4610992010915669E-2</v>
      </c>
      <c r="Q2558" s="52">
        <f>IFERROR(_xll.qlIndexFixing(ONIndex1Y,I2558,TRUE,_xll.ohTrigger(RecalcTrigger,Trigger1Y)),NA())</f>
        <v>1.4869126055376825E-2</v>
      </c>
    </row>
    <row r="2559" spans="2:17" x14ac:dyDescent="0.2">
      <c r="B2559" s="46" t="s">
        <v>42</v>
      </c>
      <c r="D2559" s="49">
        <f>_xll.qlCalendarAdvance(Calendar,$D2558,B2559,"f",FALSE)</f>
        <v>57319</v>
      </c>
      <c r="E2559" s="49">
        <f>_xll.qlInterestRateIndexValueDate(IndexON,D2559)</f>
        <v>57319</v>
      </c>
      <c r="F2559" s="52">
        <f>IFERROR(_xll.qlIndexFixing(IndexON,D2559,TRUE,_xll.ohTrigger(RecalcTrigger,TriggerON)),NA())</f>
        <v>1.383734765146194E-2</v>
      </c>
      <c r="H2559" s="49">
        <f>_xll.qlCalendarAdvance(Calendar,$H2558,B2559,"f",FALSE)</f>
        <v>57319</v>
      </c>
      <c r="I2559" s="49">
        <f>_xll.qlInterestRateIndexValueDate(Index1M,$H2559)</f>
        <v>57321</v>
      </c>
      <c r="J2559" s="52">
        <f>IFERROR(_xll.qlIndexFixing(Index1M,$H2559,TRUE,_xll.ohTrigger(RecalcTrigger,Trigger1M)),NA())</f>
        <v>1.360730731852694E-2</v>
      </c>
      <c r="K2559" s="52">
        <f>IFERROR(_xll.qlIndexFixing(ONIndex1M,I2559,TRUE,_xll.ohTrigger(RecalcTrigger,Trigger1M)),NA())</f>
        <v>1.3617438452211417E-2</v>
      </c>
      <c r="L2559" s="52">
        <f>IFERROR(_xll.qlIndexFixing(Index3M,H2559,TRUE,_xll.ohTrigger(RecalcTrigger,Trigger3M)),NA())</f>
        <v>1.4079522997599625E-2</v>
      </c>
      <c r="M2559" s="52">
        <f>IFERROR(_xll.qlIndexFixing(ONIndex3M,I2559,TRUE,_xll.ohTrigger(RecalcTrigger,Trigger3M)),NA())</f>
        <v>1.41210107329659E-2</v>
      </c>
      <c r="N2559" s="52">
        <f>IFERROR(_xll.qlIndexFixing(Index6M,$H2559,TRUE,_xll.ohTrigger(RecalcTrigger,Trigger6M)),NA())</f>
        <v>1.5918388083211762E-2</v>
      </c>
      <c r="O2559" s="52">
        <f>IFERROR(_xll.qlIndexFixing(ONIndex6M,I2559,TRUE,_xll.ohTrigger(RecalcTrigger,Trigger6M)),NA())</f>
        <v>1.5917574913828503E-2</v>
      </c>
      <c r="P2559" s="52">
        <f>IFERROR(_xll.qlIndexFixing(Index1Y,$H2559,TRUE,_xll.ohTrigger(RecalcTrigger,Trigger1Y)),NA())</f>
        <v>1.4596745183421713E-2</v>
      </c>
      <c r="Q2559" s="52">
        <f>IFERROR(_xll.qlIndexFixing(ONIndex1Y,I2559,TRUE,_xll.ohTrigger(RecalcTrigger,Trigger1Y)),NA())</f>
        <v>1.4854193492110923E-2</v>
      </c>
    </row>
    <row r="2560" spans="2:17" x14ac:dyDescent="0.2">
      <c r="B2560" s="46" t="s">
        <v>42</v>
      </c>
      <c r="D2560" s="49">
        <f>_xll.qlCalendarAdvance(Calendar,$D2559,B2560,"f",FALSE)</f>
        <v>57326</v>
      </c>
      <c r="E2560" s="49">
        <f>_xll.qlInterestRateIndexValueDate(IndexON,D2560)</f>
        <v>57326</v>
      </c>
      <c r="F2560" s="52">
        <f>IFERROR(_xll.qlIndexFixing(IndexON,D2560,TRUE,_xll.ohTrigger(RecalcTrigger,TriggerON)),NA())</f>
        <v>1.3826123875873009E-2</v>
      </c>
      <c r="H2560" s="49">
        <f>_xll.qlCalendarAdvance(Calendar,$H2559,B2560,"f",FALSE)</f>
        <v>57326</v>
      </c>
      <c r="I2560" s="49">
        <f>_xll.qlInterestRateIndexValueDate(Index1M,$H2560)</f>
        <v>57328</v>
      </c>
      <c r="J2560" s="52">
        <f>IFERROR(_xll.qlIndexFixing(Index1M,$H2560,TRUE,_xll.ohTrigger(RecalcTrigger,Trigger1M)),NA())</f>
        <v>1.3596301233416153E-2</v>
      </c>
      <c r="K2560" s="52">
        <f>IFERROR(_xll.qlIndexFixing(ONIndex1M,I2560,TRUE,_xll.ohTrigger(RecalcTrigger,Trigger1M)),NA())</f>
        <v>1.3606399025158922E-2</v>
      </c>
      <c r="L2560" s="52">
        <f>IFERROR(_xll.qlIndexFixing(Index3M,H2560,TRUE,_xll.ohTrigger(RecalcTrigger,Trigger3M)),NA())</f>
        <v>1.4068145725653736E-2</v>
      </c>
      <c r="M2560" s="52">
        <f>IFERROR(_xll.qlIndexFixing(ONIndex3M,I2560,TRUE,_xll.ohTrigger(RecalcTrigger,Trigger3M)),NA())</f>
        <v>1.41095206641495E-2</v>
      </c>
      <c r="N2560" s="52">
        <f>IFERROR(_xll.qlIndexFixing(Index6M,$H2560,TRUE,_xll.ohTrigger(RecalcTrigger,Trigger6M)),NA())</f>
        <v>1.591277797035134E-2</v>
      </c>
      <c r="O2560" s="52">
        <f>IFERROR(_xll.qlIndexFixing(ONIndex6M,I2560,TRUE,_xll.ohTrigger(RecalcTrigger,Trigger6M)),NA())</f>
        <v>1.5913414614763255E-2</v>
      </c>
      <c r="P2560" s="52">
        <f>IFERROR(_xll.qlIndexFixing(Index1Y,$H2560,TRUE,_xll.ohTrigger(RecalcTrigger,Trigger1Y)),NA())</f>
        <v>1.4582535051944505E-2</v>
      </c>
      <c r="Q2560" s="52">
        <f>IFERROR(_xll.qlIndexFixing(ONIndex1Y,I2560,TRUE,_xll.ohTrigger(RecalcTrigger,Trigger1Y)),NA())</f>
        <v>1.4839294442277051E-2</v>
      </c>
    </row>
    <row r="2561" spans="2:17" x14ac:dyDescent="0.2">
      <c r="B2561" s="46" t="s">
        <v>42</v>
      </c>
      <c r="D2561" s="49">
        <f>_xll.qlCalendarAdvance(Calendar,$D2560,B2561,"f",FALSE)</f>
        <v>57333</v>
      </c>
      <c r="E2561" s="49">
        <f>_xll.qlInterestRateIndexValueDate(IndexON,D2561)</f>
        <v>57333</v>
      </c>
      <c r="F2561" s="52">
        <f>IFERROR(_xll.qlIndexFixing(IndexON,D2561,TRUE,_xll.ohTrigger(RecalcTrigger,TriggerON)),NA())</f>
        <v>1.3814928314275221E-2</v>
      </c>
      <c r="H2561" s="49">
        <f>_xll.qlCalendarAdvance(Calendar,$H2560,B2561,"f",FALSE)</f>
        <v>57333</v>
      </c>
      <c r="I2561" s="49">
        <f>_xll.qlInterestRateIndexValueDate(Index1M,$H2561)</f>
        <v>57335</v>
      </c>
      <c r="J2561" s="52">
        <f>IFERROR(_xll.qlIndexFixing(Index1M,$H2561,TRUE,_xll.ohTrigger(RecalcTrigger,Trigger1M)),NA())</f>
        <v>1.3585323384933401E-2</v>
      </c>
      <c r="K2561" s="52">
        <f>IFERROR(_xll.qlIndexFixing(ONIndex1M,I2561,TRUE,_xll.ohTrigger(RecalcTrigger,Trigger1M)),NA())</f>
        <v>1.3592246728464374E-2</v>
      </c>
      <c r="L2561" s="52">
        <f>IFERROR(_xll.qlIndexFixing(Index3M,H2561,TRUE,_xll.ohTrigger(RecalcTrigger,Trigger3M)),NA())</f>
        <v>1.4056795054402826E-2</v>
      </c>
      <c r="M2561" s="52">
        <f>IFERROR(_xll.qlIndexFixing(ONIndex3M,I2561,TRUE,_xll.ohTrigger(RecalcTrigger,Trigger3M)),NA())</f>
        <v>1.4094786004577031E-2</v>
      </c>
      <c r="N2561" s="52">
        <f>IFERROR(_xll.qlIndexFixing(Index6M,$H2561,TRUE,_xll.ohTrigger(RecalcTrigger,Trigger6M)),NA())</f>
        <v>1.5907052362416321E-2</v>
      </c>
      <c r="O2561" s="52">
        <f>IFERROR(_xll.qlIndexFixing(ONIndex6M,I2561,TRUE,_xll.ohTrigger(RecalcTrigger,Trigger6M)),NA())</f>
        <v>1.5907900847800249E-2</v>
      </c>
      <c r="P2561" s="52">
        <f>IFERROR(_xll.qlIndexFixing(Index1Y,$H2561,TRUE,_xll.ohTrigger(RecalcTrigger,Trigger1Y)),NA())</f>
        <v>1.4568361712699899E-2</v>
      </c>
      <c r="Q2561" s="52">
        <f>IFERROR(_xll.qlIndexFixing(ONIndex1Y,I2561,TRUE,_xll.ohTrigger(RecalcTrigger,Trigger1Y)),NA())</f>
        <v>1.4820187920392414E-2</v>
      </c>
    </row>
    <row r="2562" spans="2:17" x14ac:dyDescent="0.2">
      <c r="B2562" s="46" t="s">
        <v>42</v>
      </c>
      <c r="D2562" s="49">
        <f>_xll.qlCalendarAdvance(Calendar,$D2561,B2562,"f",FALSE)</f>
        <v>57341</v>
      </c>
      <c r="E2562" s="49">
        <f>_xll.qlInterestRateIndexValueDate(IndexON,D2562)</f>
        <v>57341</v>
      </c>
      <c r="F2562" s="52">
        <f>IFERROR(_xll.qlIndexFixing(IndexON,D2562,TRUE,_xll.ohTrigger(RecalcTrigger,TriggerON)),NA())</f>
        <v>1.3802168034642293E-2</v>
      </c>
      <c r="H2562" s="49">
        <f>_xll.qlCalendarAdvance(Calendar,$H2561,B2562,"f",FALSE)</f>
        <v>57341</v>
      </c>
      <c r="I2562" s="49">
        <f>_xll.qlInterestRateIndexValueDate(Index1M,$H2562)</f>
        <v>57343</v>
      </c>
      <c r="J2562" s="52">
        <f>IFERROR(_xll.qlIndexFixing(Index1M,$H2562,TRUE,_xll.ohTrigger(RecalcTrigger,Trigger1M)),NA())</f>
        <v>1.357228851514963E-2</v>
      </c>
      <c r="K2562" s="52">
        <f>IFERROR(_xll.qlIndexFixing(ONIndex1M,I2562,TRUE,_xll.ohTrigger(RecalcTrigger,Trigger1M)),NA())</f>
        <v>1.3581271567764119E-2</v>
      </c>
      <c r="L2562" s="52">
        <f>IFERROR(_xll.qlIndexFixing(Index3M,H2562,TRUE,_xll.ohTrigger(RecalcTrigger,Trigger3M)),NA())</f>
        <v>1.4043325661803184E-2</v>
      </c>
      <c r="M2562" s="52">
        <f>IFERROR(_xll.qlIndexFixing(ONIndex3M,I2562,TRUE,_xll.ohTrigger(RecalcTrigger,Trigger3M)),NA())</f>
        <v>1.4083355584606494E-2</v>
      </c>
      <c r="N2562" s="52">
        <f>IFERROR(_xll.qlIndexFixing(Index6M,$H2562,TRUE,_xll.ohTrigger(RecalcTrigger,Trigger6M)),NA())</f>
        <v>1.5900367132827508E-2</v>
      </c>
      <c r="O2562" s="52">
        <f>IFERROR(_xll.qlIndexFixing(ONIndex6M,I2562,TRUE,_xll.ohTrigger(RecalcTrigger,Trigger6M)),NA())</f>
        <v>1.5903483928090267E-2</v>
      </c>
      <c r="P2562" s="52">
        <f>IFERROR(_xll.qlIndexFixing(Index1Y,$H2562,TRUE,_xll.ohTrigger(RecalcTrigger,Trigger1Y)),NA())</f>
        <v>1.4550824120426482E-2</v>
      </c>
      <c r="Q2562" s="52">
        <f>IFERROR(_xll.qlIndexFixing(ONIndex1Y,I2562,TRUE,_xll.ohTrigger(RecalcTrigger,Trigger1Y)),NA())</f>
        <v>1.4805365834753559E-2</v>
      </c>
    </row>
    <row r="2563" spans="2:17" x14ac:dyDescent="0.2">
      <c r="B2563" s="46" t="s">
        <v>42</v>
      </c>
      <c r="D2563" s="49">
        <f>_xll.qlCalendarAdvance(Calendar,$D2562,B2563,"f",FALSE)</f>
        <v>57348</v>
      </c>
      <c r="E2563" s="49">
        <f>_xll.qlInterestRateIndexValueDate(IndexON,D2563)</f>
        <v>57348</v>
      </c>
      <c r="F2563" s="52">
        <f>IFERROR(_xll.qlIndexFixing(IndexON,D2563,TRUE,_xll.ohTrigger(RecalcTrigger,TriggerON)),NA())</f>
        <v>1.3791033195111879E-2</v>
      </c>
      <c r="H2563" s="49">
        <f>_xll.qlCalendarAdvance(Calendar,$H2562,B2563,"f",FALSE)</f>
        <v>57348</v>
      </c>
      <c r="I2563" s="49">
        <f>_xll.qlInterestRateIndexValueDate(Index1M,$H2563)</f>
        <v>57350</v>
      </c>
      <c r="J2563" s="52">
        <f>IFERROR(_xll.qlIndexFixing(Index1M,$H2563,TRUE,_xll.ohTrigger(RecalcTrigger,Trigger1M)),NA())</f>
        <v>1.356241681169284E-2</v>
      </c>
      <c r="K2563" s="52">
        <f>IFERROR(_xll.qlIndexFixing(ONIndex1M,I2563,TRUE,_xll.ohTrigger(RecalcTrigger,Trigger1M)),NA())</f>
        <v>1.3571886763070751E-2</v>
      </c>
      <c r="L2563" s="52">
        <f>IFERROR(_xll.qlIndexFixing(Index3M,H2563,TRUE,_xll.ohTrigger(RecalcTrigger,Trigger3M)),NA())</f>
        <v>1.4032562105330548E-2</v>
      </c>
      <c r="M2563" s="52">
        <f>IFERROR(_xll.qlIndexFixing(ONIndex3M,I2563,TRUE,_xll.ohTrigger(RecalcTrigger,Trigger3M)),NA())</f>
        <v>1.4073578946147691E-2</v>
      </c>
      <c r="N2563" s="52">
        <f>IFERROR(_xll.qlIndexFixing(Index6M,$H2563,TRUE,_xll.ohTrigger(RecalcTrigger,Trigger6M)),NA())</f>
        <v>1.5894509799674855E-2</v>
      </c>
      <c r="O2563" s="52">
        <f>IFERROR(_xll.qlIndexFixing(ONIndex6M,I2563,TRUE,_xll.ohTrigger(RecalcTrigger,Trigger6M)),NA())</f>
        <v>1.5899608386282793E-2</v>
      </c>
      <c r="P2563" s="52">
        <f>IFERROR(_xll.qlIndexFixing(Index1Y,$H2563,TRUE,_xll.ohTrigger(RecalcTrigger,Trigger1Y)),NA())</f>
        <v>1.4536734230031571E-2</v>
      </c>
      <c r="Q2563" s="52">
        <f>IFERROR(_xll.qlIndexFixing(ONIndex1Y,I2563,TRUE,_xll.ohTrigger(RecalcTrigger,Trigger1Y)),NA())</f>
        <v>1.479268811204193E-2</v>
      </c>
    </row>
    <row r="2564" spans="2:17" x14ac:dyDescent="0.2">
      <c r="B2564" s="46" t="s">
        <v>42</v>
      </c>
      <c r="D2564" s="49">
        <f>_xll.qlCalendarAdvance(Calendar,$D2563,B2564,"f",FALSE)</f>
        <v>57355</v>
      </c>
      <c r="E2564" s="49">
        <f>_xll.qlInterestRateIndexValueDate(IndexON,D2564)</f>
        <v>57355</v>
      </c>
      <c r="F2564" s="52">
        <f>IFERROR(_xll.qlIndexFixing(IndexON,D2564,TRUE,_xll.ohTrigger(RecalcTrigger,TriggerON)),NA())</f>
        <v>1.3779926815535859E-2</v>
      </c>
      <c r="H2564" s="49">
        <f>_xll.qlCalendarAdvance(Calendar,$H2563,B2564,"f",FALSE)</f>
        <v>57355</v>
      </c>
      <c r="I2564" s="49">
        <f>_xll.qlInterestRateIndexValueDate(Index1M,$H2564)</f>
        <v>57357</v>
      </c>
      <c r="J2564" s="52">
        <f>IFERROR(_xll.qlIndexFixing(Index1M,$H2564,TRUE,_xll.ohTrigger(RecalcTrigger,Trigger1M)),NA())</f>
        <v>1.3551526575380108E-2</v>
      </c>
      <c r="K2564" s="52">
        <f>IFERROR(_xll.qlIndexFixing(ONIndex1M,I2564,TRUE,_xll.ohTrigger(RecalcTrigger,Trigger1M)),NA())</f>
        <v>1.3560964113885632E-2</v>
      </c>
      <c r="L2564" s="52">
        <f>IFERROR(_xll.qlIndexFixing(Index3M,H2564,TRUE,_xll.ohTrigger(RecalcTrigger,Trigger3M)),NA())</f>
        <v>1.4021295518032773E-2</v>
      </c>
      <c r="M2564" s="52">
        <f>IFERROR(_xll.qlIndexFixing(ONIndex3M,I2564,TRUE,_xll.ohTrigger(RecalcTrigger,Trigger3M)),NA())</f>
        <v>1.4062197275501731E-2</v>
      </c>
      <c r="N2564" s="52">
        <f>IFERROR(_xll.qlIndexFixing(Index6M,$H2564,TRUE,_xll.ohTrigger(RecalcTrigger,Trigger6M)),NA())</f>
        <v>1.5888428542425486E-2</v>
      </c>
      <c r="O2564" s="52">
        <f>IFERROR(_xll.qlIndexFixing(ONIndex6M,I2564,TRUE,_xll.ohTrigger(RecalcTrigger,Trigger6M)),NA())</f>
        <v>1.5894982199409213E-2</v>
      </c>
      <c r="P2564" s="52">
        <f>IFERROR(_xll.qlIndexFixing(Index1Y,$H2564,TRUE,_xll.ohTrigger(RecalcTrigger,Trigger1Y)),NA())</f>
        <v>1.4522681452055087E-2</v>
      </c>
      <c r="Q2564" s="52">
        <f>IFERROR(_xll.qlIndexFixing(ONIndex1Y,I2564,TRUE,_xll.ohTrigger(RecalcTrigger,Trigger1Y)),NA())</f>
        <v>1.4777928930325146E-2</v>
      </c>
    </row>
    <row r="2565" spans="2:17" x14ac:dyDescent="0.2">
      <c r="B2565" s="46" t="s">
        <v>42</v>
      </c>
      <c r="D2565" s="49">
        <f>_xll.qlCalendarAdvance(Calendar,$D2564,B2565,"f",FALSE)</f>
        <v>57362</v>
      </c>
      <c r="E2565" s="49">
        <f>_xll.qlInterestRateIndexValueDate(IndexON,D2565)</f>
        <v>57362</v>
      </c>
      <c r="F2565" s="52">
        <f>IFERROR(_xll.qlIndexFixing(IndexON,D2565,TRUE,_xll.ohTrigger(RecalcTrigger,TriggerON)),NA())</f>
        <v>1.3768848974491377E-2</v>
      </c>
      <c r="H2565" s="49">
        <f>_xll.qlCalendarAdvance(Calendar,$H2564,B2565,"f",FALSE)</f>
        <v>57362</v>
      </c>
      <c r="I2565" s="49">
        <f>_xll.qlInterestRateIndexValueDate(Index1M,$H2565)</f>
        <v>57364</v>
      </c>
      <c r="J2565" s="52">
        <f>IFERROR(_xll.qlIndexFixing(Index1M,$H2565,TRUE,_xll.ohTrigger(RecalcTrigger,Trigger1M)),NA())</f>
        <v>1.3540664886603323E-2</v>
      </c>
      <c r="K2565" s="52">
        <f>IFERROR(_xll.qlIndexFixing(ONIndex1M,I2565,TRUE,_xll.ohTrigger(RecalcTrigger,Trigger1M)),NA())</f>
        <v>1.3550069849594948E-2</v>
      </c>
      <c r="L2565" s="52">
        <f>IFERROR(_xll.qlIndexFixing(Index3M,H2565,TRUE,_xll.ohTrigger(RecalcTrigger,Trigger3M)),NA())</f>
        <v>1.4010055838004298E-2</v>
      </c>
      <c r="M2565" s="52">
        <f>IFERROR(_xll.qlIndexFixing(ONIndex3M,I2565,TRUE,_xll.ohTrigger(RecalcTrigger,Trigger3M)),NA())</f>
        <v>1.4050841960093763E-2</v>
      </c>
      <c r="N2565" s="52">
        <f>IFERROR(_xll.qlIndexFixing(Index6M,$H2565,TRUE,_xll.ohTrigger(RecalcTrigger,Trigger6M)),NA())</f>
        <v>1.5882230985519802E-2</v>
      </c>
      <c r="O2565" s="52">
        <f>IFERROR(_xll.qlIndexFixing(ONIndex6M,I2565,TRUE,_xll.ohTrigger(RecalcTrigger,Trigger6M)),NA())</f>
        <v>1.5890243046978725E-2</v>
      </c>
      <c r="P2565" s="52">
        <f>IFERROR(_xll.qlIndexFixing(Index1Y,$H2565,TRUE,_xll.ohTrigger(RecalcTrigger,Trigger1Y)),NA())</f>
        <v>1.4508665882705189E-2</v>
      </c>
      <c r="Q2565" s="52">
        <f>IFERROR(_xll.qlIndexFixing(ONIndex1Y,I2565,TRUE,_xll.ohTrigger(RecalcTrigger,Trigger1Y)),NA())</f>
        <v>1.4763203757564014E-2</v>
      </c>
    </row>
    <row r="2566" spans="2:17" x14ac:dyDescent="0.2">
      <c r="B2566" s="46" t="s">
        <v>42</v>
      </c>
      <c r="D2566" s="49">
        <f>_xll.qlCalendarAdvance(Calendar,$D2565,B2566,"f",FALSE)</f>
        <v>57369</v>
      </c>
      <c r="E2566" s="49">
        <f>_xll.qlInterestRateIndexValueDate(IndexON,D2566)</f>
        <v>57369</v>
      </c>
      <c r="F2566" s="52">
        <f>IFERROR(_xll.qlIndexFixing(IndexON,D2566,TRUE,_xll.ohTrigger(RecalcTrigger,TriggerON)),NA())</f>
        <v>1.3757799750315769E-2</v>
      </c>
      <c r="H2566" s="49">
        <f>_xll.qlCalendarAdvance(Calendar,$H2565,B2566,"f",FALSE)</f>
        <v>57369</v>
      </c>
      <c r="I2566" s="49">
        <f>_xll.qlInterestRateIndexValueDate(Index1M,$H2566)</f>
        <v>57371</v>
      </c>
      <c r="J2566" s="52">
        <f>IFERROR(_xll.qlIndexFixing(Index1M,$H2566,TRUE,_xll.ohTrigger(RecalcTrigger,Trigger1M)),NA())</f>
        <v>1.3529831822065002E-2</v>
      </c>
      <c r="K2566" s="52">
        <f>IFERROR(_xll.qlIndexFixing(ONIndex1M,I2566,TRUE,_xll.ohTrigger(RecalcTrigger,Trigger1M)),NA())</f>
        <v>1.353920404701725E-2</v>
      </c>
      <c r="L2566" s="52">
        <f>IFERROR(_xll.qlIndexFixing(Index3M,H2566,TRUE,_xll.ohTrigger(RecalcTrigger,Trigger3M)),NA())</f>
        <v>1.3998843139246375E-2</v>
      </c>
      <c r="M2566" s="52">
        <f>IFERROR(_xll.qlIndexFixing(ONIndex3M,I2566,TRUE,_xll.ohTrigger(RecalcTrigger,Trigger3M)),NA())</f>
        <v>1.403951307386464E-2</v>
      </c>
      <c r="N2566" s="52">
        <f>IFERROR(_xll.qlIndexFixing(Index6M,$H2566,TRUE,_xll.ohTrigger(RecalcTrigger,Trigger6M)),NA())</f>
        <v>1.5875916930173609E-2</v>
      </c>
      <c r="O2566" s="52">
        <f>IFERROR(_xll.qlIndexFixing(ONIndex6M,I2566,TRUE,_xll.ohTrigger(RecalcTrigger,Trigger6M)),NA())</f>
        <v>1.5885390730989712E-2</v>
      </c>
      <c r="P2566" s="52">
        <f>IFERROR(_xll.qlIndexFixing(Index1Y,$H2566,TRUE,_xll.ohTrigger(RecalcTrigger,Trigger1Y)),NA())</f>
        <v>1.449468761818961E-2</v>
      </c>
      <c r="Q2566" s="52">
        <f>IFERROR(_xll.qlIndexFixing(ONIndex1Y,I2566,TRUE,_xll.ohTrigger(RecalcTrigger,Trigger1Y)),NA())</f>
        <v>1.4748512690161419E-2</v>
      </c>
    </row>
    <row r="2567" spans="2:17" x14ac:dyDescent="0.2">
      <c r="B2567" s="46" t="s">
        <v>42</v>
      </c>
      <c r="D2567" s="49">
        <f>_xll.qlCalendarAdvance(Calendar,$D2566,B2567,"f",FALSE)</f>
        <v>57376</v>
      </c>
      <c r="E2567" s="49">
        <f>_xll.qlInterestRateIndexValueDate(IndexON,D2567)</f>
        <v>57376</v>
      </c>
      <c r="F2567" s="52">
        <f>IFERROR(_xll.qlIndexFixing(IndexON,D2567,TRUE,_xll.ohTrigger(RecalcTrigger,TriggerON)),NA())</f>
        <v>1.3746779221346372E-2</v>
      </c>
      <c r="H2567" s="49">
        <f>_xll.qlCalendarAdvance(Calendar,$H2566,B2567,"f",FALSE)</f>
        <v>57376</v>
      </c>
      <c r="I2567" s="49">
        <f>_xll.qlInterestRateIndexValueDate(Index1M,$H2567)</f>
        <v>57378</v>
      </c>
      <c r="J2567" s="52">
        <f>IFERROR(_xll.qlIndexFixing(Index1M,$H2567,TRUE,_xll.ohTrigger(RecalcTrigger,Trigger1M)),NA())</f>
        <v>1.3520574478780618E-2</v>
      </c>
      <c r="K2567" s="52">
        <f>IFERROR(_xll.qlIndexFixing(ONIndex1M,I2567,TRUE,_xll.ohTrigger(RecalcTrigger,Trigger1M)),NA())</f>
        <v>1.3528366782891155E-2</v>
      </c>
      <c r="L2567" s="52">
        <f>IFERROR(_xll.qlIndexFixing(Index3M,H2567,TRUE,_xll.ohTrigger(RecalcTrigger,Trigger3M)),NA())</f>
        <v>1.398817999411368E-2</v>
      </c>
      <c r="M2567" s="52">
        <f>IFERROR(_xll.qlIndexFixing(ONIndex3M,I2567,TRUE,_xll.ohTrigger(RecalcTrigger,Trigger3M)),NA())</f>
        <v>1.4028210690835152E-2</v>
      </c>
      <c r="N2567" s="52">
        <f>IFERROR(_xll.qlIndexFixing(Index6M,$H2567,TRUE,_xll.ohTrigger(RecalcTrigger,Trigger6M)),NA())</f>
        <v>1.5869486177622145E-2</v>
      </c>
      <c r="O2567" s="52">
        <f>IFERROR(_xll.qlIndexFixing(ONIndex6M,I2567,TRUE,_xll.ohTrigger(RecalcTrigger,Trigger6M)),NA())</f>
        <v>1.5880425052641201E-2</v>
      </c>
      <c r="P2567" s="52">
        <f>IFERROR(_xll.qlIndexFixing(Index1Y,$H2567,TRUE,_xll.ohTrigger(RecalcTrigger,Trigger1Y)),NA())</f>
        <v>1.4480746754714986E-2</v>
      </c>
      <c r="Q2567" s="52">
        <f>IFERROR(_xll.qlIndexFixing(ONIndex1Y,I2567,TRUE,_xll.ohTrigger(RecalcTrigger,Trigger1Y)),NA())</f>
        <v>1.4733855824440312E-2</v>
      </c>
    </row>
    <row r="2568" spans="2:17" x14ac:dyDescent="0.2">
      <c r="B2568" s="46" t="s">
        <v>42</v>
      </c>
      <c r="D2568" s="49">
        <f>_xll.qlCalendarAdvance(Calendar,$D2567,B2568,"f",FALSE)</f>
        <v>57383</v>
      </c>
      <c r="E2568" s="49">
        <f>_xll.qlInterestRateIndexValueDate(IndexON,D2568)</f>
        <v>57383</v>
      </c>
      <c r="F2568" s="52">
        <f>IFERROR(_xll.qlIndexFixing(IndexON,D2568,TRUE,_xll.ohTrigger(RecalcTrigger,TriggerON)),NA())</f>
        <v>1.3735787465840588E-2</v>
      </c>
      <c r="H2568" s="49">
        <f>_xll.qlCalendarAdvance(Calendar,$H2567,B2568,"f",FALSE)</f>
        <v>57383</v>
      </c>
      <c r="I2568" s="49">
        <f>_xll.qlInterestRateIndexValueDate(Index1M,$H2568)</f>
        <v>57385</v>
      </c>
      <c r="J2568" s="52">
        <f>IFERROR(_xll.qlIndexFixing(Index1M,$H2568,TRUE,_xll.ohTrigger(RecalcTrigger,Trigger1M)),NA())</f>
        <v>1.3509793921790652E-2</v>
      </c>
      <c r="K2568" s="52">
        <f>IFERROR(_xll.qlIndexFixing(ONIndex1M,I2568,TRUE,_xll.ohTrigger(RecalcTrigger,Trigger1M)),NA())</f>
        <v>1.3517558133715468E-2</v>
      </c>
      <c r="L2568" s="52">
        <f>IFERROR(_xll.qlIndexFixing(Index3M,H2568,TRUE,_xll.ohTrigger(RecalcTrigger,Trigger3M)),NA())</f>
        <v>1.3977019961073965E-2</v>
      </c>
      <c r="M2568" s="52">
        <f>IFERROR(_xll.qlIndexFixing(ONIndex3M,I2568,TRUE,_xll.ohTrigger(RecalcTrigger,Trigger3M)),NA())</f>
        <v>1.4016934885106025E-2</v>
      </c>
      <c r="N2568" s="52">
        <f>IFERROR(_xll.qlIndexFixing(Index6M,$H2568,TRUE,_xll.ohTrigger(RecalcTrigger,Trigger6M)),NA())</f>
        <v>1.5862938529127152E-2</v>
      </c>
      <c r="O2568" s="52">
        <f>IFERROR(_xll.qlIndexFixing(ONIndex6M,I2568,TRUE,_xll.ohTrigger(RecalcTrigger,Trigger6M)),NA())</f>
        <v>1.5875345814091446E-2</v>
      </c>
      <c r="P2568" s="52">
        <f>IFERROR(_xll.qlIndexFixing(Index1Y,$H2568,TRUE,_xll.ohTrigger(RecalcTrigger,Trigger1Y)),NA())</f>
        <v>1.4466843388485563E-2</v>
      </c>
      <c r="Q2568" s="52">
        <f>IFERROR(_xll.qlIndexFixing(ONIndex1Y,I2568,TRUE,_xll.ohTrigger(RecalcTrigger,Trigger1Y)),NA())</f>
        <v>1.4719233256803577E-2</v>
      </c>
    </row>
    <row r="2569" spans="2:17" x14ac:dyDescent="0.2">
      <c r="B2569" s="46" t="s">
        <v>42</v>
      </c>
      <c r="D2569" s="49">
        <f>_xll.qlCalendarAdvance(Calendar,$D2568,B2569,"f",FALSE)</f>
        <v>57390</v>
      </c>
      <c r="E2569" s="49">
        <f>_xll.qlInterestRateIndexValueDate(IndexON,D2569)</f>
        <v>57390</v>
      </c>
      <c r="F2569" s="52">
        <f>IFERROR(_xll.qlIndexFixing(IndexON,D2569,TRUE,_xll.ohTrigger(RecalcTrigger,TriggerON)),NA())</f>
        <v>1.3724824562295623E-2</v>
      </c>
      <c r="H2569" s="49">
        <f>_xll.qlCalendarAdvance(Calendar,$H2568,B2569,"f",FALSE)</f>
        <v>57390</v>
      </c>
      <c r="I2569" s="49">
        <f>_xll.qlInterestRateIndexValueDate(Index1M,$H2569)</f>
        <v>57392</v>
      </c>
      <c r="J2569" s="52">
        <f>IFERROR(_xll.qlIndexFixing(Index1M,$H2569,TRUE,_xll.ohTrigger(RecalcTrigger,Trigger1M)),NA())</f>
        <v>1.3499042198513247E-2</v>
      </c>
      <c r="K2569" s="52">
        <f>IFERROR(_xll.qlIndexFixing(ONIndex1M,I2569,TRUE,_xll.ohTrigger(RecalcTrigger,Trigger1M)),NA())</f>
        <v>1.3506778176308742E-2</v>
      </c>
      <c r="L2569" s="52">
        <f>IFERROR(_xll.qlIndexFixing(Index3M,H2569,TRUE,_xll.ohTrigger(RecalcTrigger,Trigger3M)),NA())</f>
        <v>1.3965887124618112E-2</v>
      </c>
      <c r="M2569" s="52">
        <f>IFERROR(_xll.qlIndexFixing(ONIndex3M,I2569,TRUE,_xll.ohTrigger(RecalcTrigger,Trigger3M)),NA())</f>
        <v>1.4005685730458239E-2</v>
      </c>
      <c r="N2569" s="52">
        <f>IFERROR(_xll.qlIndexFixing(Index6M,$H2569,TRUE,_xll.ohTrigger(RecalcTrigger,Trigger6M)),NA())</f>
        <v>1.5856273785971119E-2</v>
      </c>
      <c r="O2569" s="52">
        <f>IFERROR(_xll.qlIndexFixing(ONIndex6M,I2569,TRUE,_xll.ohTrigger(RecalcTrigger,Trigger6M)),NA())</f>
        <v>1.5870152816779282E-2</v>
      </c>
      <c r="P2569" s="52">
        <f>IFERROR(_xll.qlIndexFixing(Index1Y,$H2569,TRUE,_xll.ohTrigger(RecalcTrigger,Trigger1Y)),NA())</f>
        <v>1.4452977615706018E-2</v>
      </c>
      <c r="Q2569" s="52">
        <f>IFERROR(_xll.qlIndexFixing(ONIndex1Y,I2569,TRUE,_xll.ohTrigger(RecalcTrigger,Trigger1Y)),NA())</f>
        <v>1.4704645083574164E-2</v>
      </c>
    </row>
    <row r="2570" spans="2:17" x14ac:dyDescent="0.2">
      <c r="B2570" s="46" t="s">
        <v>42</v>
      </c>
      <c r="D2570" s="49">
        <f>_xll.qlCalendarAdvance(Calendar,$D2569,B2570,"f",FALSE)</f>
        <v>57397</v>
      </c>
      <c r="E2570" s="49">
        <f>_xll.qlInterestRateIndexValueDate(IndexON,D2570)</f>
        <v>57397</v>
      </c>
      <c r="F2570" s="52">
        <f>IFERROR(_xll.qlIndexFixing(IndexON,D2570,TRUE,_xll.ohTrigger(RecalcTrigger,TriggerON)),NA())</f>
        <v>1.3713890588888944E-2</v>
      </c>
      <c r="H2570" s="49">
        <f>_xll.qlCalendarAdvance(Calendar,$H2569,B2570,"f",FALSE)</f>
        <v>57397</v>
      </c>
      <c r="I2570" s="49">
        <f>_xll.qlInterestRateIndexValueDate(Index1M,$H2570)</f>
        <v>57399</v>
      </c>
      <c r="J2570" s="52">
        <f>IFERROR(_xll.qlIndexFixing(Index1M,$H2570,TRUE,_xll.ohTrigger(RecalcTrigger,Trigger1M)),NA())</f>
        <v>1.3488319385649903E-2</v>
      </c>
      <c r="K2570" s="52">
        <f>IFERROR(_xll.qlIndexFixing(ONIndex1M,I2570,TRUE,_xll.ohTrigger(RecalcTrigger,Trigger1M)),NA())</f>
        <v>1.3496026987329657E-2</v>
      </c>
      <c r="L2570" s="52">
        <f>IFERROR(_xll.qlIndexFixing(Index3M,H2570,TRUE,_xll.ohTrigger(RecalcTrigger,Trigger3M)),NA())</f>
        <v>1.395478155874715E-2</v>
      </c>
      <c r="M2570" s="52">
        <f>IFERROR(_xll.qlIndexFixing(ONIndex3M,I2570,TRUE,_xll.ohTrigger(RecalcTrigger,Trigger3M)),NA())</f>
        <v>1.3994463300912585E-2</v>
      </c>
      <c r="N2570" s="52">
        <f>IFERROR(_xll.qlIndexFixing(Index6M,$H2570,TRUE,_xll.ohTrigger(RecalcTrigger,Trigger6M)),NA())</f>
        <v>1.5849491749459061E-2</v>
      </c>
      <c r="O2570" s="52">
        <f>IFERROR(_xll.qlIndexFixing(ONIndex6M,I2570,TRUE,_xll.ohTrigger(RecalcTrigger,Trigger6M)),NA())</f>
        <v>1.586484586254322E-2</v>
      </c>
      <c r="P2570" s="52">
        <f>IFERROR(_xll.qlIndexFixing(Index1Y,$H2570,TRUE,_xll.ohTrigger(RecalcTrigger,Trigger1Y)),NA())</f>
        <v>1.443914953257929E-2</v>
      </c>
      <c r="Q2570" s="52">
        <f>IFERROR(_xll.qlIndexFixing(ONIndex1Y,I2570,TRUE,_xll.ohTrigger(RecalcTrigger,Trigger1Y)),NA())</f>
        <v>1.4690091401075023E-2</v>
      </c>
    </row>
    <row r="2571" spans="2:17" x14ac:dyDescent="0.2">
      <c r="B2571" s="46" t="s">
        <v>42</v>
      </c>
      <c r="D2571" s="49">
        <f>_xll.qlCalendarAdvance(Calendar,$D2570,B2571,"f",FALSE)</f>
        <v>57404</v>
      </c>
      <c r="E2571" s="49">
        <f>_xll.qlInterestRateIndexValueDate(IndexON,D2571)</f>
        <v>57404</v>
      </c>
      <c r="F2571" s="52">
        <f>IFERROR(_xll.qlIndexFixing(IndexON,D2571,TRUE,_xll.ohTrigger(RecalcTrigger,TriggerON)),NA())</f>
        <v>1.3702985624197694E-2</v>
      </c>
      <c r="H2571" s="49">
        <f>_xll.qlCalendarAdvance(Calendar,$H2570,B2571,"f",FALSE)</f>
        <v>57404</v>
      </c>
      <c r="I2571" s="49">
        <f>_xll.qlInterestRateIndexValueDate(Index1M,$H2571)</f>
        <v>57406</v>
      </c>
      <c r="J2571" s="52">
        <f>IFERROR(_xll.qlIndexFixing(Index1M,$H2571,TRUE,_xll.ohTrigger(RecalcTrigger,Trigger1M)),NA())</f>
        <v>1.3476098547644103E-2</v>
      </c>
      <c r="K2571" s="52">
        <f>IFERROR(_xll.qlIndexFixing(ONIndex1M,I2571,TRUE,_xll.ohTrigger(RecalcTrigger,Trigger1M)),NA())</f>
        <v>1.3485304643676699E-2</v>
      </c>
      <c r="L2571" s="52">
        <f>IFERROR(_xll.qlIndexFixing(Index3M,H2571,TRUE,_xll.ohTrigger(RecalcTrigger,Trigger3M)),NA())</f>
        <v>1.3941122766524851E-2</v>
      </c>
      <c r="M2571" s="52">
        <f>IFERROR(_xll.qlIndexFixing(ONIndex3M,I2571,TRUE,_xll.ohTrigger(RecalcTrigger,Trigger3M)),NA())</f>
        <v>1.3983267670489852E-2</v>
      </c>
      <c r="N2571" s="52">
        <f>IFERROR(_xll.qlIndexFixing(Index6M,$H2571,TRUE,_xll.ohTrigger(RecalcTrigger,Trigger6M)),NA())</f>
        <v>1.584184310014004E-2</v>
      </c>
      <c r="O2571" s="52">
        <f>IFERROR(_xll.qlIndexFixing(ONIndex6M,I2571,TRUE,_xll.ohTrigger(RecalcTrigger,Trigger6M)),NA())</f>
        <v>1.5859424753141838E-2</v>
      </c>
      <c r="P2571" s="52">
        <f>IFERROR(_xll.qlIndexFixing(Index1Y,$H2571,TRUE,_xll.ohTrigger(RecalcTrigger,Trigger1Y)),NA())</f>
        <v>1.442535923530548E-2</v>
      </c>
      <c r="Q2571" s="52">
        <f>IFERROR(_xll.qlIndexFixing(ONIndex1Y,I2571,TRUE,_xll.ohTrigger(RecalcTrigger,Trigger1Y)),NA())</f>
        <v>1.4675572305709039E-2</v>
      </c>
    </row>
    <row r="2572" spans="2:17" x14ac:dyDescent="0.2">
      <c r="B2572" s="46" t="s">
        <v>42</v>
      </c>
      <c r="D2572" s="49">
        <f>_xll.qlCalendarAdvance(Calendar,$D2571,B2572,"f",FALSE)</f>
        <v>57411</v>
      </c>
      <c r="E2572" s="49">
        <f>_xll.qlInterestRateIndexValueDate(IndexON,D2572)</f>
        <v>57411</v>
      </c>
      <c r="F2572" s="52">
        <f>IFERROR(_xll.qlIndexFixing(IndexON,D2572,TRUE,_xll.ohTrigger(RecalcTrigger,TriggerON)),NA())</f>
        <v>1.3692109746399339E-2</v>
      </c>
      <c r="H2572" s="49">
        <f>_xll.qlCalendarAdvance(Calendar,$H2571,B2572,"f",FALSE)</f>
        <v>57411</v>
      </c>
      <c r="I2572" s="49">
        <f>_xll.qlInterestRateIndexValueDate(Index1M,$H2572)</f>
        <v>57413</v>
      </c>
      <c r="J2572" s="52">
        <f>IFERROR(_xll.qlIndexFixing(Index1M,$H2572,TRUE,_xll.ohTrigger(RecalcTrigger,Trigger1M)),NA())</f>
        <v>1.3465438839351269E-2</v>
      </c>
      <c r="K2572" s="52">
        <f>IFERROR(_xll.qlIndexFixing(ONIndex1M,I2572,TRUE,_xll.ohTrigger(RecalcTrigger,Trigger1M)),NA())</f>
        <v>1.347461122176874E-2</v>
      </c>
      <c r="L2572" s="52">
        <f>IFERROR(_xll.qlIndexFixing(Index3M,H2572,TRUE,_xll.ohTrigger(RecalcTrigger,Trigger3M)),NA())</f>
        <v>1.3930079698488671E-2</v>
      </c>
      <c r="M2572" s="52">
        <f>IFERROR(_xll.qlIndexFixing(ONIndex3M,I2572,TRUE,_xll.ohTrigger(RecalcTrigger,Trigger3M)),NA())</f>
        <v>1.3972098913050957E-2</v>
      </c>
      <c r="N2572" s="52">
        <f>IFERROR(_xll.qlIndexFixing(Index6M,$H2572,TRUE,_xll.ohTrigger(RecalcTrigger,Trigger6M)),NA())</f>
        <v>1.5834790734298894E-2</v>
      </c>
      <c r="O2572" s="52">
        <f>IFERROR(_xll.qlIndexFixing(ONIndex6M,I2572,TRUE,_xll.ohTrigger(RecalcTrigger,Trigger6M)),NA())</f>
        <v>1.5853889290093903E-2</v>
      </c>
      <c r="P2572" s="52">
        <f>IFERROR(_xll.qlIndexFixing(Index1Y,$H2572,TRUE,_xll.ohTrigger(RecalcTrigger,Trigger1Y)),NA())</f>
        <v>1.4411606820086223E-2</v>
      </c>
      <c r="Q2572" s="52">
        <f>IFERROR(_xll.qlIndexFixing(ONIndex1Y,I2572,TRUE,_xll.ohTrigger(RecalcTrigger,Trigger1Y)),NA())</f>
        <v>1.4661087893799163E-2</v>
      </c>
    </row>
    <row r="2573" spans="2:17" x14ac:dyDescent="0.2">
      <c r="B2573" s="46" t="s">
        <v>42</v>
      </c>
      <c r="D2573" s="49">
        <f>_xll.qlCalendarAdvance(Calendar,$D2572,B2573,"f",FALSE)</f>
        <v>57418</v>
      </c>
      <c r="E2573" s="49">
        <f>_xll.qlInterestRateIndexValueDate(IndexON,D2573)</f>
        <v>57418</v>
      </c>
      <c r="F2573" s="52">
        <f>IFERROR(_xll.qlIndexFixing(IndexON,D2573,TRUE,_xll.ohTrigger(RecalcTrigger,TriggerON)),NA())</f>
        <v>1.3681263033831215E-2</v>
      </c>
      <c r="H2573" s="49">
        <f>_xll.qlCalendarAdvance(Calendar,$H2572,B2573,"f",FALSE)</f>
        <v>57418</v>
      </c>
      <c r="I2573" s="49">
        <f>_xll.qlInterestRateIndexValueDate(Index1M,$H2573)</f>
        <v>57420</v>
      </c>
      <c r="J2573" s="52">
        <f>IFERROR(_xll.qlIndexFixing(Index1M,$H2573,TRUE,_xll.ohTrigger(RecalcTrigger,Trigger1M)),NA())</f>
        <v>1.3454808292235136E-2</v>
      </c>
      <c r="K2573" s="52">
        <f>IFERROR(_xll.qlIndexFixing(ONIndex1M,I2573,TRUE,_xll.ohTrigger(RecalcTrigger,Trigger1M)),NA())</f>
        <v>1.3463946798344395E-2</v>
      </c>
      <c r="L2573" s="52">
        <f>IFERROR(_xll.qlIndexFixing(Index3M,H2573,TRUE,_xll.ohTrigger(RecalcTrigger,Trigger3M)),NA())</f>
        <v>1.3919064156455245E-2</v>
      </c>
      <c r="M2573" s="52">
        <f>IFERROR(_xll.qlIndexFixing(ONIndex3M,I2573,TRUE,_xll.ohTrigger(RecalcTrigger,Trigger3M)),NA())</f>
        <v>1.3960957102616689E-2</v>
      </c>
      <c r="N2573" s="52">
        <f>IFERROR(_xll.qlIndexFixing(Index6M,$H2573,TRUE,_xll.ohTrigger(RecalcTrigger,Trigger6M)),NA())</f>
        <v>1.5827620402314512E-2</v>
      </c>
      <c r="O2573" s="52">
        <f>IFERROR(_xll.qlIndexFixing(ONIndex6M,I2573,TRUE,_xll.ohTrigger(RecalcTrigger,Trigger6M)),NA())</f>
        <v>1.5848239275317866E-2</v>
      </c>
      <c r="P2573" s="52">
        <f>IFERROR(_xll.qlIndexFixing(Index1Y,$H2573,TRUE,_xll.ohTrigger(RecalcTrigger,Trigger1Y)),NA())</f>
        <v>1.4397892383120314E-2</v>
      </c>
      <c r="Q2573" s="52">
        <f>IFERROR(_xll.qlIndexFixing(ONIndex1Y,I2573,TRUE,_xll.ohTrigger(RecalcTrigger,Trigger1Y)),NA())</f>
        <v>1.4646638261668343E-2</v>
      </c>
    </row>
    <row r="2574" spans="2:17" x14ac:dyDescent="0.2">
      <c r="B2574" s="46" t="s">
        <v>42</v>
      </c>
      <c r="D2574" s="49">
        <f>_xll.qlCalendarAdvance(Calendar,$D2573,B2574,"f",FALSE)</f>
        <v>57425</v>
      </c>
      <c r="E2574" s="49">
        <f>_xll.qlInterestRateIndexValueDate(IndexON,D2574)</f>
        <v>57425</v>
      </c>
      <c r="F2574" s="52">
        <f>IFERROR(_xll.qlIndexFixing(IndexON,D2574,TRUE,_xll.ohTrigger(RecalcTrigger,TriggerON)),NA())</f>
        <v>1.3670445564910594E-2</v>
      </c>
      <c r="H2574" s="49">
        <f>_xll.qlCalendarAdvance(Calendar,$H2573,B2574,"f",FALSE)</f>
        <v>57425</v>
      </c>
      <c r="I2574" s="49">
        <f>_xll.qlInterestRateIndexValueDate(Index1M,$H2574)</f>
        <v>57427</v>
      </c>
      <c r="J2574" s="52">
        <f>IFERROR(_xll.qlIndexFixing(Index1M,$H2574,TRUE,_xll.ohTrigger(RecalcTrigger,Trigger1M)),NA())</f>
        <v>1.3443703352881975E-2</v>
      </c>
      <c r="K2574" s="52">
        <f>IFERROR(_xll.qlIndexFixing(ONIndex1M,I2574,TRUE,_xll.ohTrigger(RecalcTrigger,Trigger1M)),NA())</f>
        <v>1.3453311450222216E-2</v>
      </c>
      <c r="L2574" s="52">
        <f>IFERROR(_xll.qlIndexFixing(Index3M,H2574,TRUE,_xll.ohTrigger(RecalcTrigger,Trigger3M)),NA())</f>
        <v>1.3908076214426654E-2</v>
      </c>
      <c r="M2574" s="52">
        <f>IFERROR(_xll.qlIndexFixing(ONIndex3M,I2574,TRUE,_xll.ohTrigger(RecalcTrigger,Trigger3M)),NA())</f>
        <v>1.3949842313287775E-2</v>
      </c>
      <c r="N2574" s="52">
        <f>IFERROR(_xll.qlIndexFixing(Index6M,$H2574,TRUE,_xll.ohTrigger(RecalcTrigger,Trigger6M)),NA())</f>
        <v>1.5820331905586415E-2</v>
      </c>
      <c r="O2574" s="52">
        <f>IFERROR(_xll.qlIndexFixing(ONIndex6M,I2574,TRUE,_xll.ohTrigger(RecalcTrigger,Trigger6M)),NA())</f>
        <v>1.584247451041243E-2</v>
      </c>
      <c r="P2574" s="52">
        <f>IFERROR(_xll.qlIndexFixing(Index1Y,$H2574,TRUE,_xll.ohTrigger(RecalcTrigger,Trigger1Y)),NA())</f>
        <v>1.4384216020605464E-2</v>
      </c>
      <c r="Q2574" s="52">
        <f>IFERROR(_xll.qlIndexFixing(ONIndex1Y,I2574,TRUE,_xll.ohTrigger(RecalcTrigger,Trigger1Y)),NA())</f>
        <v>1.4632223505719466E-2</v>
      </c>
    </row>
    <row r="2575" spans="2:17" x14ac:dyDescent="0.2">
      <c r="B2575" s="46" t="s">
        <v>42</v>
      </c>
      <c r="D2575" s="49">
        <f>_xll.qlCalendarAdvance(Calendar,$D2574,B2575,"f",FALSE)</f>
        <v>57432</v>
      </c>
      <c r="E2575" s="49">
        <f>_xll.qlInterestRateIndexValueDate(IndexON,D2575)</f>
        <v>57432</v>
      </c>
      <c r="F2575" s="52">
        <f>IFERROR(_xll.qlIndexFixing(IndexON,D2575,TRUE,_xll.ohTrigger(RecalcTrigger,TriggerON)),NA())</f>
        <v>1.3659657418134685E-2</v>
      </c>
      <c r="H2575" s="49">
        <f>_xll.qlCalendarAdvance(Calendar,$H2574,B2575,"f",FALSE)</f>
        <v>57432</v>
      </c>
      <c r="I2575" s="49">
        <f>_xll.qlInterestRateIndexValueDate(Index1M,$H2575)</f>
        <v>57434</v>
      </c>
      <c r="J2575" s="52">
        <f>IFERROR(_xll.qlIndexFixing(Index1M,$H2575,TRUE,_xll.ohTrigger(RecalcTrigger,Trigger1M)),NA())</f>
        <v>1.3433634988355918E-2</v>
      </c>
      <c r="K2575" s="52">
        <f>IFERROR(_xll.qlIndexFixing(ONIndex1M,I2575,TRUE,_xll.ohTrigger(RecalcTrigger,Trigger1M)),NA())</f>
        <v>1.3442705254060883E-2</v>
      </c>
      <c r="L2575" s="52">
        <f>IFERROR(_xll.qlIndexFixing(Index3M,H2575,TRUE,_xll.ohTrigger(RecalcTrigger,Trigger3M)),NA())</f>
        <v>1.3898645193909535E-2</v>
      </c>
      <c r="M2575" s="52">
        <f>IFERROR(_xll.qlIndexFixing(ONIndex3M,I2575,TRUE,_xll.ohTrigger(RecalcTrigger,Trigger3M)),NA())</f>
        <v>1.3938754618765259E-2</v>
      </c>
      <c r="N2575" s="52">
        <f>IFERROR(_xll.qlIndexFixing(Index6M,$H2575,TRUE,_xll.ohTrigger(RecalcTrigger,Trigger6M)),NA())</f>
        <v>1.5813593954008911E-2</v>
      </c>
      <c r="O2575" s="52">
        <f>IFERROR(_xll.qlIndexFixing(ONIndex6M,I2575,TRUE,_xll.ohTrigger(RecalcTrigger,Trigger6M)),NA())</f>
        <v>1.5836594797136172E-2</v>
      </c>
      <c r="P2575" s="52">
        <f>IFERROR(_xll.qlIndexFixing(Index1Y,$H2575,TRUE,_xll.ohTrigger(RecalcTrigger,Trigger1Y)),NA())</f>
        <v>1.4372569500638522E-2</v>
      </c>
      <c r="Q2575" s="52">
        <f>IFERROR(_xll.qlIndexFixing(ONIndex1Y,I2575,TRUE,_xll.ohTrigger(RecalcTrigger,Trigger1Y)),NA())</f>
        <v>1.4617843722195545E-2</v>
      </c>
    </row>
    <row r="2576" spans="2:17" x14ac:dyDescent="0.2">
      <c r="B2576" s="46" t="s">
        <v>42</v>
      </c>
      <c r="D2576" s="49">
        <f>_xll.qlCalendarAdvance(Calendar,$D2575,B2576,"f",FALSE)</f>
        <v>57439</v>
      </c>
      <c r="E2576" s="49">
        <f>_xll.qlInterestRateIndexValueDate(IndexON,D2576)</f>
        <v>57439</v>
      </c>
      <c r="F2576" s="52">
        <f>IFERROR(_xll.qlIndexFixing(IndexON,D2576,TRUE,_xll.ohTrigger(RecalcTrigger,TriggerON)),NA())</f>
        <v>1.3648898671680953E-2</v>
      </c>
      <c r="H2576" s="49">
        <f>_xll.qlCalendarAdvance(Calendar,$H2575,B2576,"f",FALSE)</f>
        <v>57439</v>
      </c>
      <c r="I2576" s="49">
        <f>_xll.qlInterestRateIndexValueDate(Index1M,$H2576)</f>
        <v>57441</v>
      </c>
      <c r="J2576" s="52">
        <f>IFERROR(_xll.qlIndexFixing(Index1M,$H2576,TRUE,_xll.ohTrigger(RecalcTrigger,Trigger1M)),NA())</f>
        <v>1.3423092385000444E-2</v>
      </c>
      <c r="K2576" s="52">
        <f>IFERROR(_xll.qlIndexFixing(ONIndex1M,I2576,TRUE,_xll.ohTrigger(RecalcTrigger,Trigger1M)),NA())</f>
        <v>1.3432128286439138E-2</v>
      </c>
      <c r="L2576" s="52">
        <f>IFERROR(_xll.qlIndexFixing(Index3M,H2576,TRUE,_xll.ohTrigger(RecalcTrigger,Trigger3M)),NA())</f>
        <v>1.3887707950785172E-2</v>
      </c>
      <c r="M2576" s="52">
        <f>IFERROR(_xll.qlIndexFixing(ONIndex3M,I2576,TRUE,_xll.ohTrigger(RecalcTrigger,Trigger3M)),NA())</f>
        <v>1.3927694093389675E-2</v>
      </c>
      <c r="N2576" s="52">
        <f>IFERROR(_xll.qlIndexFixing(Index6M,$H2576,TRUE,_xll.ohTrigger(RecalcTrigger,Trigger6M)),NA())</f>
        <v>1.5805399623622846E-2</v>
      </c>
      <c r="O2576" s="52">
        <f>IFERROR(_xll.qlIndexFixing(ONIndex6M,I2576,TRUE,_xll.ohTrigger(RecalcTrigger,Trigger6M)),NA())</f>
        <v>1.5830599937247669E-2</v>
      </c>
      <c r="P2576" s="52">
        <f>IFERROR(_xll.qlIndexFixing(Index1Y,$H2576,TRUE,_xll.ohTrigger(RecalcTrigger,Trigger1Y)),NA())</f>
        <v>1.43569779037189E-2</v>
      </c>
      <c r="Q2576" s="52">
        <f>IFERROR(_xll.qlIndexFixing(ONIndex1Y,I2576,TRUE,_xll.ohTrigger(RecalcTrigger,Trigger1Y)),NA())</f>
        <v>1.4603499007659337E-2</v>
      </c>
    </row>
    <row r="2577" spans="2:17" x14ac:dyDescent="0.2">
      <c r="B2577" s="46" t="s">
        <v>42</v>
      </c>
      <c r="D2577" s="49">
        <f>_xll.qlCalendarAdvance(Calendar,$D2576,B2577,"f",FALSE)</f>
        <v>57446</v>
      </c>
      <c r="E2577" s="49">
        <f>_xll.qlInterestRateIndexValueDate(IndexON,D2577)</f>
        <v>57446</v>
      </c>
      <c r="F2577" s="52">
        <f>IFERROR(_xll.qlIndexFixing(IndexON,D2577,TRUE,_xll.ohTrigger(RecalcTrigger,TriggerON)),NA())</f>
        <v>1.3638169403886735E-2</v>
      </c>
      <c r="H2577" s="49">
        <f>_xll.qlCalendarAdvance(Calendar,$H2576,B2577,"f",FALSE)</f>
        <v>57446</v>
      </c>
      <c r="I2577" s="49">
        <f>_xll.qlInterestRateIndexValueDate(Index1M,$H2577)</f>
        <v>57448</v>
      </c>
      <c r="J2577" s="52">
        <f>IFERROR(_xll.qlIndexFixing(Index1M,$H2577,TRUE,_xll.ohTrigger(RecalcTrigger,Trigger1M)),NA())</f>
        <v>1.3412579249644624E-2</v>
      </c>
      <c r="K2577" s="52">
        <f>IFERROR(_xll.qlIndexFixing(ONIndex1M,I2577,TRUE,_xll.ohTrigger(RecalcTrigger,Trigger1M)),NA())</f>
        <v>1.3421580624255469E-2</v>
      </c>
      <c r="L2577" s="52">
        <f>IFERROR(_xll.qlIndexFixing(Index3M,H2577,TRUE,_xll.ohTrigger(RecalcTrigger,Trigger3M)),NA())</f>
        <v>1.3876798509597386E-2</v>
      </c>
      <c r="M2577" s="52">
        <f>IFERROR(_xll.qlIndexFixing(ONIndex3M,I2577,TRUE,_xll.ohTrigger(RecalcTrigger,Trigger3M)),NA())</f>
        <v>1.3916660810702197E-2</v>
      </c>
      <c r="N2577" s="52">
        <f>IFERROR(_xll.qlIndexFixing(Index6M,$H2577,TRUE,_xll.ohTrigger(RecalcTrigger,Trigger6M)),NA())</f>
        <v>1.5797755441309978E-2</v>
      </c>
      <c r="O2577" s="52">
        <f>IFERROR(_xll.qlIndexFixing(ONIndex6M,I2577,TRUE,_xll.ohTrigger(RecalcTrigger,Trigger6M)),NA())</f>
        <v>1.582448973226569E-2</v>
      </c>
      <c r="P2577" s="52">
        <f>IFERROR(_xll.qlIndexFixing(Index1Y,$H2577,TRUE,_xll.ohTrigger(RecalcTrigger,Trigger1Y)),NA())</f>
        <v>1.4342757380356369E-2</v>
      </c>
      <c r="Q2577" s="52">
        <f>IFERROR(_xll.qlIndexFixing(ONIndex1Y,I2577,TRUE,_xll.ohTrigger(RecalcTrigger,Trigger1Y)),NA())</f>
        <v>1.4589189458114049E-2</v>
      </c>
    </row>
    <row r="2578" spans="2:17" x14ac:dyDescent="0.2">
      <c r="B2578" s="46" t="s">
        <v>42</v>
      </c>
      <c r="D2578" s="49">
        <f>_xll.qlCalendarAdvance(Calendar,$D2577,B2578,"f",FALSE)</f>
        <v>57453</v>
      </c>
      <c r="E2578" s="49">
        <f>_xll.qlInterestRateIndexValueDate(IndexON,D2578)</f>
        <v>57453</v>
      </c>
      <c r="F2578" s="52">
        <f>IFERROR(_xll.qlIndexFixing(IndexON,D2578,TRUE,_xll.ohTrigger(RecalcTrigger,TriggerON)),NA())</f>
        <v>1.3627469693249239E-2</v>
      </c>
      <c r="H2578" s="49">
        <f>_xll.qlCalendarAdvance(Calendar,$H2577,B2578,"f",FALSE)</f>
        <v>57453</v>
      </c>
      <c r="I2578" s="49">
        <f>_xll.qlInterestRateIndexValueDate(Index1M,$H2578)</f>
        <v>57459</v>
      </c>
      <c r="J2578" s="52">
        <f>IFERROR(_xll.qlIndexFixing(Index1M,$H2578,TRUE,_xll.ohTrigger(RecalcTrigger,Trigger1M)),NA())</f>
        <v>1.3396614255637651E-2</v>
      </c>
      <c r="K2578" s="52">
        <f>IFERROR(_xll.qlIndexFixing(ONIndex1M,I2578,TRUE,_xll.ohTrigger(RecalcTrigger,Trigger1M)),NA())</f>
        <v>1.3408062528652565E-2</v>
      </c>
      <c r="L2578" s="52">
        <f>IFERROR(_xll.qlIndexFixing(Index3M,H2578,TRUE,_xll.ohTrigger(RecalcTrigger,Trigger3M)),NA())</f>
        <v>1.3859711451262101E-2</v>
      </c>
      <c r="M2578" s="52">
        <f>IFERROR(_xll.qlIndexFixing(ONIndex3M,I2578,TRUE,_xll.ohTrigger(RecalcTrigger,Trigger3M)),NA())</f>
        <v>1.3902515310970642E-2</v>
      </c>
      <c r="N2578" s="52">
        <f>IFERROR(_xll.qlIndexFixing(Index6M,$H2578,TRUE,_xll.ohTrigger(RecalcTrigger,Trigger6M)),NA())</f>
        <v>1.5786013028926172E-2</v>
      </c>
      <c r="O2578" s="52">
        <f>IFERROR(_xll.qlIndexFixing(ONIndex6M,I2578,TRUE,_xll.ohTrigger(RecalcTrigger,Trigger6M)),NA())</f>
        <v>1.5816463949107629E-2</v>
      </c>
      <c r="P2578" s="52">
        <f>IFERROR(_xll.qlIndexFixing(Index1Y,$H2578,TRUE,_xll.ohTrigger(RecalcTrigger,Trigger1Y)),NA())</f>
        <v>1.4323494427377459E-2</v>
      </c>
      <c r="Q2578" s="52">
        <f>IFERROR(_xll.qlIndexFixing(ONIndex1Y,I2578,TRUE,_xll.ohTrigger(RecalcTrigger,Trigger1Y)),NA())</f>
        <v>1.4570843292567304E-2</v>
      </c>
    </row>
    <row r="2579" spans="2:17" x14ac:dyDescent="0.2">
      <c r="B2579" s="46" t="s">
        <v>42</v>
      </c>
      <c r="D2579" s="49">
        <f>_xll.qlCalendarAdvance(Calendar,$D2578,B2579,"f",FALSE)</f>
        <v>57460</v>
      </c>
      <c r="E2579" s="49">
        <f>_xll.qlInterestRateIndexValueDate(IndexON,D2579)</f>
        <v>57460</v>
      </c>
      <c r="F2579" s="52">
        <f>IFERROR(_xll.qlIndexFixing(IndexON,D2579,TRUE,_xll.ohTrigger(RecalcTrigger,TriggerON)),NA())</f>
        <v>1.3616799618025865E-2</v>
      </c>
      <c r="H2579" s="49">
        <f>_xll.qlCalendarAdvance(Calendar,$H2578,B2579,"f",FALSE)</f>
        <v>57460</v>
      </c>
      <c r="I2579" s="49">
        <f>_xll.qlInterestRateIndexValueDate(Index1M,$H2579)</f>
        <v>57462</v>
      </c>
      <c r="J2579" s="52">
        <f>IFERROR(_xll.qlIndexFixing(Index1M,$H2579,TRUE,_xll.ohTrigger(RecalcTrigger,Trigger1M)),NA())</f>
        <v>1.3391641689731689E-2</v>
      </c>
      <c r="K2579" s="52">
        <f>IFERROR(_xll.qlIndexFixing(ONIndex1M,I2579,TRUE,_xll.ohTrigger(RecalcTrigger,Trigger1M)),NA())</f>
        <v>1.3399077528788439E-2</v>
      </c>
      <c r="L2579" s="52">
        <f>IFERROR(_xll.qlIndexFixing(Index3M,H2579,TRUE,_xll.ohTrigger(RecalcTrigger,Trigger3M)),NA())</f>
        <v>1.3855063329025984E-2</v>
      </c>
      <c r="M2579" s="52">
        <f>IFERROR(_xll.qlIndexFixing(ONIndex3M,I2579,TRUE,_xll.ohTrigger(RecalcTrigger,Trigger3M)),NA())</f>
        <v>1.3893110142406684E-2</v>
      </c>
      <c r="N2579" s="52">
        <f>IFERROR(_xll.qlIndexFixing(Index6M,$H2579,TRUE,_xll.ohTrigger(RecalcTrigger,Trigger6M)),NA())</f>
        <v>1.5782110001507466E-2</v>
      </c>
      <c r="O2579" s="52">
        <f>IFERROR(_xll.qlIndexFixing(ONIndex6M,I2579,TRUE,_xll.ohTrigger(RecalcTrigger,Trigger6M)),NA())</f>
        <v>1.5811007107648933E-2</v>
      </c>
      <c r="P2579" s="52">
        <f>IFERROR(_xll.qlIndexFixing(Index1Y,$H2579,TRUE,_xll.ohTrigger(RecalcTrigger,Trigger1Y)),NA())</f>
        <v>1.4316408691674642E-2</v>
      </c>
      <c r="Q2579" s="52">
        <f>IFERROR(_xll.qlIndexFixing(ONIndex1Y,I2579,TRUE,_xll.ohTrigger(RecalcTrigger,Trigger1Y)),NA())</f>
        <v>1.4558644999551618E-2</v>
      </c>
    </row>
    <row r="2580" spans="2:17" x14ac:dyDescent="0.2">
      <c r="B2580" s="46" t="s">
        <v>42</v>
      </c>
      <c r="D2580" s="49">
        <f>_xll.qlCalendarAdvance(Calendar,$D2579,B2580,"f",FALSE)</f>
        <v>57467</v>
      </c>
      <c r="E2580" s="49">
        <f>_xll.qlInterestRateIndexValueDate(IndexON,D2580)</f>
        <v>57467</v>
      </c>
      <c r="F2580" s="52">
        <f>IFERROR(_xll.qlIndexFixing(IndexON,D2580,TRUE,_xll.ohTrigger(RecalcTrigger,TriggerON)),NA())</f>
        <v>1.3606159256633887E-2</v>
      </c>
      <c r="H2580" s="49">
        <f>_xll.qlCalendarAdvance(Calendar,$H2579,B2580,"f",FALSE)</f>
        <v>57467</v>
      </c>
      <c r="I2580" s="49">
        <f>_xll.qlInterestRateIndexValueDate(Index1M,$H2580)</f>
        <v>57469</v>
      </c>
      <c r="J2580" s="52">
        <f>IFERROR(_xll.qlIndexFixing(Index1M,$H2580,TRUE,_xll.ohTrigger(RecalcTrigger,Trigger1M)),NA())</f>
        <v>1.33812174185925E-2</v>
      </c>
      <c r="K2580" s="52">
        <f>IFERROR(_xll.qlIndexFixing(ONIndex1M,I2580,TRUE,_xll.ohTrigger(RecalcTrigger,Trigger1M)),NA())</f>
        <v>1.339011423659997E-2</v>
      </c>
      <c r="L2580" s="52">
        <f>IFERROR(_xll.qlIndexFixing(Index3M,H2580,TRUE,_xll.ohTrigger(RecalcTrigger,Trigger3M)),NA())</f>
        <v>1.3842732306210408E-2</v>
      </c>
      <c r="M2580" s="52">
        <f>IFERROR(_xll.qlIndexFixing(ONIndex3M,I2580,TRUE,_xll.ohTrigger(RecalcTrigger,Trigger3M)),NA())</f>
        <v>1.3883725159855587E-2</v>
      </c>
      <c r="N2580" s="52">
        <f>IFERROR(_xll.qlIndexFixing(Index6M,$H2580,TRUE,_xll.ohTrigger(RecalcTrigger,Trigger6M)),NA())</f>
        <v>1.5774108347089921E-2</v>
      </c>
      <c r="O2580" s="52">
        <f>IFERROR(_xll.qlIndexFixing(ONIndex6M,I2580,TRUE,_xll.ohTrigger(RecalcTrigger,Trigger6M)),NA())</f>
        <v>1.580546506514402E-2</v>
      </c>
      <c r="P2580" s="52">
        <f>IFERROR(_xll.qlIndexFixing(Index1Y,$H2580,TRUE,_xll.ohTrigger(RecalcTrigger,Trigger1Y)),NA())</f>
        <v>1.4302962795977738E-2</v>
      </c>
      <c r="Q2580" s="52">
        <f>IFERROR(_xll.qlIndexFixing(ONIndex1Y,I2580,TRUE,_xll.ohTrigger(RecalcTrigger,Trigger1Y)),NA())</f>
        <v>1.4546472764811469E-2</v>
      </c>
    </row>
    <row r="2581" spans="2:17" x14ac:dyDescent="0.2">
      <c r="B2581" s="46" t="s">
        <v>42</v>
      </c>
      <c r="D2581" s="49">
        <f>_xll.qlCalendarAdvance(Calendar,$D2580,B2581,"f",FALSE)</f>
        <v>57474</v>
      </c>
      <c r="E2581" s="49">
        <f>_xll.qlInterestRateIndexValueDate(IndexON,D2581)</f>
        <v>57474</v>
      </c>
      <c r="F2581" s="52">
        <f>IFERROR(_xll.qlIndexFixing(IndexON,D2581,TRUE,_xll.ohTrigger(RecalcTrigger,TriggerON)),NA())</f>
        <v>1.3595548687250769E-2</v>
      </c>
      <c r="H2581" s="49">
        <f>_xll.qlCalendarAdvance(Calendar,$H2580,B2581,"f",FALSE)</f>
        <v>57474</v>
      </c>
      <c r="I2581" s="49">
        <f>_xll.qlInterestRateIndexValueDate(Index1M,$H2581)</f>
        <v>57476</v>
      </c>
      <c r="J2581" s="52">
        <f>IFERROR(_xll.qlIndexFixing(Index1M,$H2581,TRUE,_xll.ohTrigger(RecalcTrigger,Trigger1M)),NA())</f>
        <v>1.3370822922268183E-2</v>
      </c>
      <c r="K2581" s="52">
        <f>IFERROR(_xll.qlIndexFixing(ONIndex1M,I2581,TRUE,_xll.ohTrigger(RecalcTrigger,Trigger1M)),NA())</f>
        <v>1.3379684562675465E-2</v>
      </c>
      <c r="L2581" s="52">
        <f>IFERROR(_xll.qlIndexFixing(Index3M,H2581,TRUE,_xll.ohTrigger(RecalcTrigger,Trigger3M)),NA())</f>
        <v>1.3831939636149773E-2</v>
      </c>
      <c r="M2581" s="52">
        <f>IFERROR(_xll.qlIndexFixing(ONIndex3M,I2581,TRUE,_xll.ohTrigger(RecalcTrigger,Trigger3M)),NA())</f>
        <v>1.3872801588448169E-2</v>
      </c>
      <c r="N2581" s="52">
        <f>IFERROR(_xll.qlIndexFixing(Index6M,$H2581,TRUE,_xll.ohTrigger(RecalcTrigger,Trigger6M)),NA())</f>
        <v>1.5765987138415292E-2</v>
      </c>
      <c r="O2581" s="52">
        <f>IFERROR(_xll.qlIndexFixing(ONIndex6M,I2581,TRUE,_xll.ohTrigger(RecalcTrigger,Trigger6M)),NA())</f>
        <v>1.579889149761371E-2</v>
      </c>
      <c r="P2581" s="52">
        <f>IFERROR(_xll.qlIndexFixing(Index1Y,$H2581,TRUE,_xll.ohTrigger(RecalcTrigger,Trigger1Y)),NA())</f>
        <v>1.4289555648093638E-2</v>
      </c>
      <c r="Q2581" s="52">
        <f>IFERROR(_xll.qlIndexFixing(ONIndex1Y,I2581,TRUE,_xll.ohTrigger(RecalcTrigger,Trigger1Y)),NA())</f>
        <v>1.4532304839658394E-2</v>
      </c>
    </row>
    <row r="2582" spans="2:17" x14ac:dyDescent="0.2">
      <c r="B2582" s="46" t="s">
        <v>42</v>
      </c>
      <c r="D2582" s="49">
        <f>_xll.qlCalendarAdvance(Calendar,$D2581,B2582,"f",FALSE)</f>
        <v>57481</v>
      </c>
      <c r="E2582" s="49">
        <f>_xll.qlInterestRateIndexValueDate(IndexON,D2582)</f>
        <v>57481</v>
      </c>
      <c r="F2582" s="52">
        <f>IFERROR(_xll.qlIndexFixing(IndexON,D2582,TRUE,_xll.ohTrigger(RecalcTrigger,TriggerON)),NA())</f>
        <v>1.3584967988453656E-2</v>
      </c>
      <c r="H2582" s="49">
        <f>_xll.qlCalendarAdvance(Calendar,$H2581,B2582,"f",FALSE)</f>
        <v>57481</v>
      </c>
      <c r="I2582" s="49">
        <f>_xll.qlInterestRateIndexValueDate(Index1M,$H2582)</f>
        <v>57483</v>
      </c>
      <c r="J2582" s="52">
        <f>IFERROR(_xll.qlIndexFixing(Index1M,$H2582,TRUE,_xll.ohTrigger(RecalcTrigger,Trigger1M)),NA())</f>
        <v>1.3360458277461251E-2</v>
      </c>
      <c r="K2582" s="52">
        <f>IFERROR(_xll.qlIndexFixing(ONIndex1M,I2582,TRUE,_xll.ohTrigger(RecalcTrigger,Trigger1M)),NA())</f>
        <v>1.3369284577562368E-2</v>
      </c>
      <c r="L2582" s="52">
        <f>IFERROR(_xll.qlIndexFixing(Index3M,H2582,TRUE,_xll.ohTrigger(RecalcTrigger,Trigger3M)),NA())</f>
        <v>1.3821175158074907E-2</v>
      </c>
      <c r="M2582" s="52">
        <f>IFERROR(_xll.qlIndexFixing(ONIndex3M,I2582,TRUE,_xll.ohTrigger(RecalcTrigger,Trigger3M)),NA())</f>
        <v>1.3861905629672933E-2</v>
      </c>
      <c r="N2582" s="52">
        <f>IFERROR(_xll.qlIndexFixing(Index6M,$H2582,TRUE,_xll.ohTrigger(RecalcTrigger,Trigger6M)),NA())</f>
        <v>1.5757746177083573E-2</v>
      </c>
      <c r="O2582" s="52">
        <f>IFERROR(_xll.qlIndexFixing(ONIndex6M,I2582,TRUE,_xll.ohTrigger(RecalcTrigger,Trigger6M)),NA())</f>
        <v>1.5792201593782806E-2</v>
      </c>
      <c r="P2582" s="52">
        <f>IFERROR(_xll.qlIndexFixing(Index1Y,$H2582,TRUE,_xll.ohTrigger(RecalcTrigger,Trigger1Y)),NA())</f>
        <v>1.4276187344213518E-2</v>
      </c>
      <c r="Q2582" s="52">
        <f>IFERROR(_xll.qlIndexFixing(ONIndex1Y,I2582,TRUE,_xll.ohTrigger(RecalcTrigger,Trigger1Y)),NA())</f>
        <v>1.4518172561590603E-2</v>
      </c>
    </row>
    <row r="2583" spans="2:17" x14ac:dyDescent="0.2">
      <c r="B2583" s="46" t="s">
        <v>42</v>
      </c>
      <c r="D2583" s="49">
        <f>_xll.qlCalendarAdvance(Calendar,$D2582,B2583,"f",FALSE)</f>
        <v>57488</v>
      </c>
      <c r="E2583" s="49">
        <f>_xll.qlInterestRateIndexValueDate(IndexON,D2583)</f>
        <v>57488</v>
      </c>
      <c r="F2583" s="52">
        <f>IFERROR(_xll.qlIndexFixing(IndexON,D2583,TRUE,_xll.ohTrigger(RecalcTrigger,TriggerON)),NA())</f>
        <v>1.3574417238420011E-2</v>
      </c>
      <c r="H2583" s="49">
        <f>_xll.qlCalendarAdvance(Calendar,$H2582,B2583,"f",FALSE)</f>
        <v>57488</v>
      </c>
      <c r="I2583" s="49">
        <f>_xll.qlInterestRateIndexValueDate(Index1M,$H2583)</f>
        <v>57490</v>
      </c>
      <c r="J2583" s="52">
        <f>IFERROR(_xll.qlIndexFixing(Index1M,$H2583,TRUE,_xll.ohTrigger(RecalcTrigger,Trigger1M)),NA())</f>
        <v>1.335012356087938E-2</v>
      </c>
      <c r="K2583" s="52">
        <f>IFERROR(_xll.qlIndexFixing(ONIndex1M,I2583,TRUE,_xll.ohTrigger(RecalcTrigger,Trigger1M)),NA())</f>
        <v>1.3358914357999296E-2</v>
      </c>
      <c r="L2583" s="52">
        <f>IFERROR(_xll.qlIndexFixing(Index3M,H2583,TRUE,_xll.ohTrigger(RecalcTrigger,Trigger3M)),NA())</f>
        <v>1.3810438945983636E-2</v>
      </c>
      <c r="M2583" s="52">
        <f>IFERROR(_xll.qlIndexFixing(ONIndex3M,I2583,TRUE,_xll.ohTrigger(RecalcTrigger,Trigger3M)),NA())</f>
        <v>1.3851037357710538E-2</v>
      </c>
      <c r="N2583" s="52">
        <f>IFERROR(_xll.qlIndexFixing(Index6M,$H2583,TRUE,_xll.ohTrigger(RecalcTrigger,Trigger6M)),NA())</f>
        <v>1.5749385264716372E-2</v>
      </c>
      <c r="O2583" s="52">
        <f>IFERROR(_xll.qlIndexFixing(ONIndex6M,I2583,TRUE,_xll.ohTrigger(RecalcTrigger,Trigger6M)),NA())</f>
        <v>1.5785395155250015E-2</v>
      </c>
      <c r="P2583" s="52">
        <f>IFERROR(_xll.qlIndexFixing(Index1Y,$H2583,TRUE,_xll.ohTrigger(RecalcTrigger,Trigger1Y)),NA())</f>
        <v>1.4262857980528119E-2</v>
      </c>
      <c r="Q2583" s="52">
        <f>IFERROR(_xll.qlIndexFixing(ONIndex1Y,I2583,TRUE,_xll.ohTrigger(RecalcTrigger,Trigger1Y)),NA())</f>
        <v>1.4504076026771173E-2</v>
      </c>
    </row>
    <row r="2584" spans="2:17" x14ac:dyDescent="0.2">
      <c r="B2584" s="46" t="s">
        <v>42</v>
      </c>
      <c r="D2584" s="49">
        <f>_xll.qlCalendarAdvance(Calendar,$D2583,B2584,"f",FALSE)</f>
        <v>57495</v>
      </c>
      <c r="E2584" s="49">
        <f>_xll.qlInterestRateIndexValueDate(IndexON,D2584)</f>
        <v>57495</v>
      </c>
      <c r="F2584" s="52">
        <f>IFERROR(_xll.qlIndexFixing(IndexON,D2584,TRUE,_xll.ohTrigger(RecalcTrigger,TriggerON)),NA())</f>
        <v>1.3563896515726981E-2</v>
      </c>
      <c r="H2584" s="49">
        <f>_xll.qlCalendarAdvance(Calendar,$H2583,B2584,"f",FALSE)</f>
        <v>57495</v>
      </c>
      <c r="I2584" s="49">
        <f>_xll.qlInterestRateIndexValueDate(Index1M,$H2584)</f>
        <v>57497</v>
      </c>
      <c r="J2584" s="52">
        <f>IFERROR(_xll.qlIndexFixing(Index1M,$H2584,TRUE,_xll.ohTrigger(RecalcTrigger,Trigger1M)),NA())</f>
        <v>1.3339818849227662E-2</v>
      </c>
      <c r="K2584" s="52">
        <f>IFERROR(_xll.qlIndexFixing(ONIndex1M,I2584,TRUE,_xll.ohTrigger(RecalcTrigger,Trigger1M)),NA())</f>
        <v>1.3348573980485057E-2</v>
      </c>
      <c r="L2584" s="52">
        <f>IFERROR(_xll.qlIndexFixing(Index3M,H2584,TRUE,_xll.ohTrigger(RecalcTrigger,Trigger3M)),NA())</f>
        <v>1.3799731073873792E-2</v>
      </c>
      <c r="M2584" s="52">
        <f>IFERROR(_xll.qlIndexFixing(ONIndex3M,I2584,TRUE,_xll.ohTrigger(RecalcTrigger,Trigger3M)),NA())</f>
        <v>1.3840196846341968E-2</v>
      </c>
      <c r="N2584" s="52">
        <f>IFERROR(_xll.qlIndexFixing(Index6M,$H2584,TRUE,_xll.ohTrigger(RecalcTrigger,Trigger6M)),NA())</f>
        <v>1.5740904202961651E-2</v>
      </c>
      <c r="O2584" s="52">
        <f>IFERROR(_xll.qlIndexFixing(ONIndex6M,I2584,TRUE,_xll.ohTrigger(RecalcTrigger,Trigger6M)),NA())</f>
        <v>1.5778471983773912E-2</v>
      </c>
      <c r="P2584" s="52">
        <f>IFERROR(_xll.qlIndexFixing(Index1Y,$H2584,TRUE,_xll.ohTrigger(RecalcTrigger,Trigger1Y)),NA())</f>
        <v>1.4249567653226656E-2</v>
      </c>
      <c r="Q2584" s="52">
        <f>IFERROR(_xll.qlIndexFixing(ONIndex1Y,I2584,TRUE,_xll.ohTrigger(RecalcTrigger,Trigger1Y)),NA())</f>
        <v>1.4490015331523054E-2</v>
      </c>
    </row>
    <row r="2585" spans="2:17" x14ac:dyDescent="0.2">
      <c r="B2585" s="46" t="s">
        <v>42</v>
      </c>
      <c r="D2585" s="49">
        <f>_xll.qlCalendarAdvance(Calendar,$D2584,B2585,"f",FALSE)</f>
        <v>57502</v>
      </c>
      <c r="E2585" s="49">
        <f>_xll.qlInterestRateIndexValueDate(IndexON,D2585)</f>
        <v>57502</v>
      </c>
      <c r="F2585" s="52">
        <f>IFERROR(_xll.qlIndexFixing(IndexON,D2585,TRUE,_xll.ohTrigger(RecalcTrigger,TriggerON)),NA())</f>
        <v>1.3553405898552029E-2</v>
      </c>
      <c r="H2585" s="49">
        <f>_xll.qlCalendarAdvance(Calendar,$H2584,B2585,"f",FALSE)</f>
        <v>57502</v>
      </c>
      <c r="I2585" s="49">
        <f>_xll.qlInterestRateIndexValueDate(Index1M,$H2585)</f>
        <v>57504</v>
      </c>
      <c r="J2585" s="52">
        <f>IFERROR(_xll.qlIndexFixing(Index1M,$H2585,TRUE,_xll.ohTrigger(RecalcTrigger,Trigger1M)),NA())</f>
        <v>1.3329544219213769E-2</v>
      </c>
      <c r="K2585" s="52">
        <f>IFERROR(_xll.qlIndexFixing(ONIndex1M,I2585,TRUE,_xll.ohTrigger(RecalcTrigger,Trigger1M)),NA())</f>
        <v>1.3338263522078009E-2</v>
      </c>
      <c r="L2585" s="52">
        <f>IFERROR(_xll.qlIndexFixing(Index3M,H2585,TRUE,_xll.ohTrigger(RecalcTrigger,Trigger3M)),NA())</f>
        <v>1.3789051615737248E-2</v>
      </c>
      <c r="M2585" s="52">
        <f>IFERROR(_xll.qlIndexFixing(ONIndex3M,I2585,TRUE,_xll.ohTrigger(RecalcTrigger,Trigger3M)),NA())</f>
        <v>1.3829384169747883E-2</v>
      </c>
      <c r="N2585" s="52">
        <f>IFERROR(_xll.qlIndexFixing(Index6M,$H2585,TRUE,_xll.ohTrigger(RecalcTrigger,Trigger6M)),NA())</f>
        <v>1.5732302793494159E-2</v>
      </c>
      <c r="O2585" s="52">
        <f>IFERROR(_xll.qlIndexFixing(ONIndex6M,I2585,TRUE,_xll.ohTrigger(RecalcTrigger,Trigger6M)),NA())</f>
        <v>1.5771431881033138E-2</v>
      </c>
      <c r="P2585" s="52">
        <f>IFERROR(_xll.qlIndexFixing(Index1Y,$H2585,TRUE,_xll.ohTrigger(RecalcTrigger,Trigger1Y)),NA())</f>
        <v>1.4236316458498557E-2</v>
      </c>
      <c r="Q2585" s="52">
        <f>IFERROR(_xll.qlIndexFixing(ONIndex1Y,I2585,TRUE,_xll.ohTrigger(RecalcTrigger,Trigger1Y)),NA())</f>
        <v>1.4475990572409003E-2</v>
      </c>
    </row>
    <row r="2586" spans="2:17" x14ac:dyDescent="0.2">
      <c r="B2586" s="46" t="s">
        <v>42</v>
      </c>
      <c r="D2586" s="49">
        <f>_xll.qlCalendarAdvance(Calendar,$D2585,B2586,"f",FALSE)</f>
        <v>57509</v>
      </c>
      <c r="E2586" s="49">
        <f>_xll.qlInterestRateIndexValueDate(IndexON,D2586)</f>
        <v>57509</v>
      </c>
      <c r="F2586" s="52">
        <f>IFERROR(_xll.qlIndexFixing(IndexON,D2586,TRUE,_xll.ohTrigger(RecalcTrigger,TriggerON)),NA())</f>
        <v>1.354294546507262E-2</v>
      </c>
      <c r="H2586" s="49">
        <f>_xll.qlCalendarAdvance(Calendar,$H2585,B2586,"f",FALSE)</f>
        <v>57509</v>
      </c>
      <c r="I2586" s="49">
        <f>_xll.qlInterestRateIndexValueDate(Index1M,$H2586)</f>
        <v>57511</v>
      </c>
      <c r="J2586" s="52">
        <f>IFERROR(_xll.qlIndexFixing(Index1M,$H2586,TRUE,_xll.ohTrigger(RecalcTrigger,Trigger1M)),NA())</f>
        <v>1.3319299747532482E-2</v>
      </c>
      <c r="K2586" s="52">
        <f>IFERROR(_xll.qlIndexFixing(ONIndex1M,I2586,TRUE,_xll.ohTrigger(RecalcTrigger,Trigger1M)),NA())</f>
        <v>1.3327983059197024E-2</v>
      </c>
      <c r="L2586" s="52">
        <f>IFERROR(_xll.qlIndexFixing(Index3M,H2586,TRUE,_xll.ohTrigger(RecalcTrigger,Trigger3M)),NA())</f>
        <v>1.3778400645575237E-2</v>
      </c>
      <c r="M2586" s="52">
        <f>IFERROR(_xll.qlIndexFixing(ONIndex3M,I2586,TRUE,_xll.ohTrigger(RecalcTrigger,Trigger3M)),NA())</f>
        <v>1.3818599401629328E-2</v>
      </c>
      <c r="N2586" s="52">
        <f>IFERROR(_xll.qlIndexFixing(Index6M,$H2586,TRUE,_xll.ohTrigger(RecalcTrigger,Trigger6M)),NA())</f>
        <v>1.5723580838012851E-2</v>
      </c>
      <c r="O2586" s="52">
        <f>IFERROR(_xll.qlIndexFixing(ONIndex6M,I2586,TRUE,_xll.ohTrigger(RecalcTrigger,Trigger6M)),NA())</f>
        <v>1.5764274648866206E-2</v>
      </c>
      <c r="P2586" s="52">
        <f>IFERROR(_xll.qlIndexFixing(Index1Y,$H2586,TRUE,_xll.ohTrigger(RecalcTrigger,Trigger1Y)),NA())</f>
        <v>1.4223104492532388E-2</v>
      </c>
      <c r="Q2586" s="52">
        <f>IFERROR(_xll.qlIndexFixing(ONIndex1Y,I2586,TRUE,_xll.ohTrigger(RecalcTrigger,Trigger1Y)),NA())</f>
        <v>1.4462001845592098E-2</v>
      </c>
    </row>
    <row r="2587" spans="2:17" x14ac:dyDescent="0.2">
      <c r="B2587" s="46" t="s">
        <v>42</v>
      </c>
      <c r="D2587" s="49">
        <f>_xll.qlCalendarAdvance(Calendar,$D2586,B2587,"f",FALSE)</f>
        <v>57516</v>
      </c>
      <c r="E2587" s="49">
        <f>_xll.qlInterestRateIndexValueDate(IndexON,D2587)</f>
        <v>57516</v>
      </c>
      <c r="F2587" s="52">
        <f>IFERROR(_xll.qlIndexFixing(IndexON,D2587,TRUE,_xll.ohTrigger(RecalcTrigger,TriggerON)),NA())</f>
        <v>1.3532515294105707E-2</v>
      </c>
      <c r="H2587" s="49">
        <f>_xll.qlCalendarAdvance(Calendar,$H2586,B2587,"f",FALSE)</f>
        <v>57516</v>
      </c>
      <c r="I2587" s="49">
        <f>_xll.qlInterestRateIndexValueDate(Index1M,$H2587)</f>
        <v>57518</v>
      </c>
      <c r="J2587" s="52">
        <f>IFERROR(_xll.qlIndexFixing(Index1M,$H2587,TRUE,_xll.ohTrigger(RecalcTrigger,Trigger1M)),NA())</f>
        <v>1.3309085510896631E-2</v>
      </c>
      <c r="K2587" s="52">
        <f>IFERROR(_xll.qlIndexFixing(ONIndex1M,I2587,TRUE,_xll.ohTrigger(RecalcTrigger,Trigger1M)),NA())</f>
        <v>1.3317732668660653E-2</v>
      </c>
      <c r="L2587" s="52">
        <f>IFERROR(_xll.qlIndexFixing(Index3M,H2587,TRUE,_xll.ohTrigger(RecalcTrigger,Trigger3M)),NA())</f>
        <v>1.3767778237381336E-2</v>
      </c>
      <c r="M2587" s="52">
        <f>IFERROR(_xll.qlIndexFixing(ONIndex3M,I2587,TRUE,_xll.ohTrigger(RecalcTrigger,Trigger3M)),NA())</f>
        <v>1.3807842616166965E-2</v>
      </c>
      <c r="N2587" s="52">
        <f>IFERROR(_xll.qlIndexFixing(Index6M,$H2587,TRUE,_xll.ohTrigger(RecalcTrigger,Trigger6M)),NA())</f>
        <v>1.5714738138244325E-2</v>
      </c>
      <c r="O2587" s="52">
        <f>IFERROR(_xll.qlIndexFixing(ONIndex6M,I2587,TRUE,_xll.ohTrigger(RecalcTrigger,Trigger6M)),NA())</f>
        <v>1.575700008887182E-2</v>
      </c>
      <c r="P2587" s="52">
        <f>IFERROR(_xll.qlIndexFixing(Index1Y,$H2587,TRUE,_xll.ohTrigger(RecalcTrigger,Trigger1Y)),NA())</f>
        <v>1.4209931851516056E-2</v>
      </c>
      <c r="Q2587" s="52">
        <f>IFERROR(_xll.qlIndexFixing(ONIndex1Y,I2587,TRUE,_xll.ohTrigger(RecalcTrigger,Trigger1Y)),NA())</f>
        <v>1.4448049247475225E-2</v>
      </c>
    </row>
    <row r="2588" spans="2:17" x14ac:dyDescent="0.2">
      <c r="B2588" s="46" t="s">
        <v>42</v>
      </c>
      <c r="D2588" s="49">
        <f>_xll.qlCalendarAdvance(Calendar,$D2587,B2588,"f",FALSE)</f>
        <v>57523</v>
      </c>
      <c r="E2588" s="49">
        <f>_xll.qlInterestRateIndexValueDate(IndexON,D2588)</f>
        <v>57523</v>
      </c>
      <c r="F2588" s="52">
        <f>IFERROR(_xll.qlIndexFixing(IndexON,D2588,TRUE,_xll.ohTrigger(RecalcTrigger,TriggerON)),NA())</f>
        <v>1.3522115463668882E-2</v>
      </c>
      <c r="H2588" s="49">
        <f>_xll.qlCalendarAdvance(Calendar,$H2587,B2588,"f",FALSE)</f>
        <v>57523</v>
      </c>
      <c r="I2588" s="49">
        <f>_xll.qlInterestRateIndexValueDate(Index1M,$H2588)</f>
        <v>57525</v>
      </c>
      <c r="J2588" s="52">
        <f>IFERROR(_xll.qlIndexFixing(Index1M,$H2588,TRUE,_xll.ohTrigger(RecalcTrigger,Trigger1M)),NA())</f>
        <v>1.3298422475021554E-2</v>
      </c>
      <c r="K2588" s="52">
        <f>IFERROR(_xll.qlIndexFixing(ONIndex1M,I2588,TRUE,_xll.ohTrigger(RecalcTrigger,Trigger1M)),NA())</f>
        <v>1.3307512426967705E-2</v>
      </c>
      <c r="L2588" s="52">
        <f>IFERROR(_xll.qlIndexFixing(Index3M,H2588,TRUE,_xll.ohTrigger(RecalcTrigger,Trigger3M)),NA())</f>
        <v>1.375865074749355E-2</v>
      </c>
      <c r="M2588" s="52">
        <f>IFERROR(_xll.qlIndexFixing(ONIndex3M,I2588,TRUE,_xll.ohTrigger(RecalcTrigger,Trigger3M)),NA())</f>
        <v>1.3797113886981904E-2</v>
      </c>
      <c r="N2588" s="52">
        <f>IFERROR(_xll.qlIndexFixing(Index6M,$H2588,TRUE,_xll.ohTrigger(RecalcTrigger,Trigger6M)),NA())</f>
        <v>1.5705774495938948E-2</v>
      </c>
      <c r="O2588" s="52">
        <f>IFERROR(_xll.qlIndexFixing(ONIndex6M,I2588,TRUE,_xll.ohTrigger(RecalcTrigger,Trigger6M)),NA())</f>
        <v>1.5749608002728621E-2</v>
      </c>
      <c r="P2588" s="52">
        <f>IFERROR(_xll.qlIndexFixing(Index1Y,$H2588,TRUE,_xll.ohTrigger(RecalcTrigger,Trigger1Y)),NA())</f>
        <v>1.4198700184581759E-2</v>
      </c>
      <c r="Q2588" s="52">
        <f>IFERROR(_xll.qlIndexFixing(ONIndex1Y,I2588,TRUE,_xll.ohTrigger(RecalcTrigger,Trigger1Y)),NA())</f>
        <v>1.4434132874381334E-2</v>
      </c>
    </row>
    <row r="2589" spans="2:17" x14ac:dyDescent="0.2">
      <c r="B2589" s="46" t="s">
        <v>42</v>
      </c>
      <c r="D2589" s="49">
        <f>_xll.qlCalendarAdvance(Calendar,$D2588,B2589,"f",FALSE)</f>
        <v>57530</v>
      </c>
      <c r="E2589" s="49">
        <f>_xll.qlInterestRateIndexValueDate(IndexON,D2589)</f>
        <v>57530</v>
      </c>
      <c r="F2589" s="52">
        <f>IFERROR(_xll.qlIndexFixing(IndexON,D2589,TRUE,_xll.ohTrigger(RecalcTrigger,TriggerON)),NA())</f>
        <v>1.3511746052339291E-2</v>
      </c>
      <c r="H2589" s="49">
        <f>_xll.qlCalendarAdvance(Calendar,$H2588,B2589,"f",FALSE)</f>
        <v>57530</v>
      </c>
      <c r="I2589" s="49">
        <f>_xll.qlInterestRateIndexValueDate(Index1M,$H2589)</f>
        <v>57532</v>
      </c>
      <c r="J2589" s="52">
        <f>IFERROR(_xll.qlIndexFixing(Index1M,$H2589,TRUE,_xll.ohTrigger(RecalcTrigger,Trigger1M)),NA())</f>
        <v>1.3288748049571293E-2</v>
      </c>
      <c r="K2589" s="52">
        <f>IFERROR(_xll.qlIndexFixing(ONIndex1M,I2589,TRUE,_xll.ohTrigger(RecalcTrigger,Trigger1M)),NA())</f>
        <v>1.3297322411176538E-2</v>
      </c>
      <c r="L2589" s="52">
        <f>IFERROR(_xll.qlIndexFixing(Index3M,H2589,TRUE,_xll.ohTrigger(RecalcTrigger,Trigger3M)),NA())</f>
        <v>1.3746619402884928E-2</v>
      </c>
      <c r="M2589" s="52">
        <f>IFERROR(_xll.qlIndexFixing(ONIndex3M,I2589,TRUE,_xll.ohTrigger(RecalcTrigger,Trigger3M)),NA())</f>
        <v>1.3786413288574551E-2</v>
      </c>
      <c r="N2589" s="52">
        <f>IFERROR(_xll.qlIndexFixing(Index6M,$H2589,TRUE,_xll.ohTrigger(RecalcTrigger,Trigger6M)),NA())</f>
        <v>1.5696689712873014E-2</v>
      </c>
      <c r="O2589" s="52">
        <f>IFERROR(_xll.qlIndexFixing(ONIndex6M,I2589,TRUE,_xll.ohTrigger(RecalcTrigger,Trigger6M)),NA())</f>
        <v>1.5742098192355058E-2</v>
      </c>
      <c r="P2589" s="52">
        <f>IFERROR(_xll.qlIndexFixing(Index1Y,$H2589,TRUE,_xll.ohTrigger(RecalcTrigger,Trigger1Y)),NA())</f>
        <v>1.4183704929082568E-2</v>
      </c>
      <c r="Q2589" s="52">
        <f>IFERROR(_xll.qlIndexFixing(ONIndex1Y,I2589,TRUE,_xll.ohTrigger(RecalcTrigger,Trigger1Y)),NA())</f>
        <v>1.4420252822713309E-2</v>
      </c>
    </row>
    <row r="2590" spans="2:17" x14ac:dyDescent="0.2">
      <c r="B2590" s="46" t="s">
        <v>42</v>
      </c>
      <c r="D2590" s="49">
        <f>_xll.qlCalendarAdvance(Calendar,$D2589,B2590,"f",FALSE)</f>
        <v>57537</v>
      </c>
      <c r="E2590" s="49">
        <f>_xll.qlInterestRateIndexValueDate(IndexON,D2590)</f>
        <v>57537</v>
      </c>
      <c r="F2590" s="52">
        <f>IFERROR(_xll.qlIndexFixing(IndexON,D2590,TRUE,_xll.ohTrigger(RecalcTrigger,TriggerON)),NA())</f>
        <v>1.3501407138134525E-2</v>
      </c>
      <c r="H2590" s="49">
        <f>_xll.qlCalendarAdvance(Calendar,$H2589,B2590,"f",FALSE)</f>
        <v>57537</v>
      </c>
      <c r="I2590" s="49">
        <f>_xll.qlInterestRateIndexValueDate(Index1M,$H2590)</f>
        <v>57539</v>
      </c>
      <c r="J2590" s="52">
        <f>IFERROR(_xll.qlIndexFixing(Index1M,$H2590,TRUE,_xll.ohTrigger(RecalcTrigger,Trigger1M)),NA())</f>
        <v>1.3278624978289416E-2</v>
      </c>
      <c r="K2590" s="52">
        <f>IFERROR(_xll.qlIndexFixing(ONIndex1M,I2590,TRUE,_xll.ohTrigger(RecalcTrigger,Trigger1M)),NA())</f>
        <v>1.3287162697626087E-2</v>
      </c>
      <c r="L2590" s="52">
        <f>IFERROR(_xll.qlIndexFixing(Index3M,H2590,TRUE,_xll.ohTrigger(RecalcTrigger,Trigger3M)),NA())</f>
        <v>1.3736083124572127E-2</v>
      </c>
      <c r="M2590" s="52">
        <f>IFERROR(_xll.qlIndexFixing(ONIndex3M,I2590,TRUE,_xll.ohTrigger(RecalcTrigger,Trigger3M)),NA())</f>
        <v>1.3775740894486077E-2</v>
      </c>
      <c r="N2590" s="52">
        <f>IFERROR(_xll.qlIndexFixing(Index6M,$H2590,TRUE,_xll.ohTrigger(RecalcTrigger,Trigger6M)),NA())</f>
        <v>1.5687483590851328E-2</v>
      </c>
      <c r="O2590" s="52">
        <f>IFERROR(_xll.qlIndexFixing(ONIndex6M,I2590,TRUE,_xll.ohTrigger(RecalcTrigger,Trigger6M)),NA())</f>
        <v>1.57344704592699E-2</v>
      </c>
      <c r="P2590" s="52">
        <f>IFERROR(_xll.qlIndexFixing(Index1Y,$H2590,TRUE,_xll.ohTrigger(RecalcTrigger,Trigger1Y)),NA())</f>
        <v>1.4170650840038617E-2</v>
      </c>
      <c r="Q2590" s="52">
        <f>IFERROR(_xll.qlIndexFixing(ONIndex1Y,I2590,TRUE,_xll.ohTrigger(RecalcTrigger,Trigger1Y)),NA())</f>
        <v>1.4406409188874036E-2</v>
      </c>
    </row>
    <row r="2591" spans="2:17" x14ac:dyDescent="0.2">
      <c r="B2591" s="46" t="s">
        <v>42</v>
      </c>
      <c r="D2591" s="49">
        <f>_xll.qlCalendarAdvance(Calendar,$D2590,B2591,"f",FALSE)</f>
        <v>57544</v>
      </c>
      <c r="E2591" s="49">
        <f>_xll.qlInterestRateIndexValueDate(IndexON,D2591)</f>
        <v>57544</v>
      </c>
      <c r="F2591" s="52">
        <f>IFERROR(_xll.qlIndexFixing(IndexON,D2591,TRUE,_xll.ohTrigger(RecalcTrigger,TriggerON)),NA())</f>
        <v>1.3491098799791601E-2</v>
      </c>
      <c r="H2591" s="49">
        <f>_xll.qlCalendarAdvance(Calendar,$H2590,B2591,"f",FALSE)</f>
        <v>57544</v>
      </c>
      <c r="I2591" s="49">
        <f>_xll.qlInterestRateIndexValueDate(Index1M,$H2591)</f>
        <v>57546</v>
      </c>
      <c r="J2591" s="52">
        <f>IFERROR(_xll.qlIndexFixing(Index1M,$H2591,TRUE,_xll.ohTrigger(RecalcTrigger,Trigger1M)),NA())</f>
        <v>1.3268532448873349E-2</v>
      </c>
      <c r="K2591" s="52">
        <f>IFERROR(_xll.qlIndexFixing(ONIndex1M,I2591,TRUE,_xll.ohTrigger(RecalcTrigger,Trigger1M)),NA())</f>
        <v>1.3277033363214841E-2</v>
      </c>
      <c r="L2591" s="52">
        <f>IFERROR(_xll.qlIndexFixing(Index3M,H2591,TRUE,_xll.ohTrigger(RecalcTrigger,Trigger3M)),NA())</f>
        <v>1.3725575704212799E-2</v>
      </c>
      <c r="M2591" s="52">
        <f>IFERROR(_xll.qlIndexFixing(ONIndex3M,I2591,TRUE,_xll.ohTrigger(RecalcTrigger,Trigger3M)),NA())</f>
        <v>1.3765096778897146E-2</v>
      </c>
      <c r="N2591" s="52">
        <f>IFERROR(_xll.qlIndexFixing(Index6M,$H2591,TRUE,_xll.ohTrigger(RecalcTrigger,Trigger6M)),NA())</f>
        <v>1.5678155931702475E-2</v>
      </c>
      <c r="O2591" s="52">
        <f>IFERROR(_xll.qlIndexFixing(ONIndex6M,I2591,TRUE,_xll.ohTrigger(RecalcTrigger,Trigger6M)),NA())</f>
        <v>1.5726724605391595E-2</v>
      </c>
      <c r="P2591" s="52">
        <f>IFERROR(_xll.qlIndexFixing(Index1Y,$H2591,TRUE,_xll.ohTrigger(RecalcTrigger,Trigger1Y)),NA())</f>
        <v>1.415763646069221E-2</v>
      </c>
      <c r="Q2591" s="52">
        <f>IFERROR(_xll.qlIndexFixing(ONIndex1Y,I2591,TRUE,_xll.ohTrigger(RecalcTrigger,Trigger1Y)),NA())</f>
        <v>1.4392602069026594E-2</v>
      </c>
    </row>
    <row r="2592" spans="2:17" x14ac:dyDescent="0.2">
      <c r="B2592" s="46" t="s">
        <v>42</v>
      </c>
      <c r="D2592" s="49">
        <f>_xll.qlCalendarAdvance(Calendar,$D2591,B2592,"f",FALSE)</f>
        <v>57551</v>
      </c>
      <c r="E2592" s="49">
        <f>_xll.qlInterestRateIndexValueDate(IndexON,D2592)</f>
        <v>57551</v>
      </c>
      <c r="F2592" s="52">
        <f>IFERROR(_xll.qlIndexFixing(IndexON,D2592,TRUE,_xll.ohTrigger(RecalcTrigger,TriggerON)),NA())</f>
        <v>1.3480821115408048E-2</v>
      </c>
      <c r="H2592" s="49">
        <f>_xll.qlCalendarAdvance(Calendar,$H2591,B2592,"f",FALSE)</f>
        <v>57551</v>
      </c>
      <c r="I2592" s="49">
        <f>_xll.qlInterestRateIndexValueDate(Index1M,$H2592)</f>
        <v>57553</v>
      </c>
      <c r="J2592" s="52">
        <f>IFERROR(_xll.qlIndexFixing(Index1M,$H2592,TRUE,_xll.ohTrigger(RecalcTrigger,Trigger1M)),NA())</f>
        <v>1.3258470538015297E-2</v>
      </c>
      <c r="K2592" s="52">
        <f>IFERROR(_xll.qlIndexFixing(ONIndex1M,I2592,TRUE,_xll.ohTrigger(RecalcTrigger,Trigger1M)),NA())</f>
        <v>1.3266934484441606E-2</v>
      </c>
      <c r="L2592" s="52">
        <f>IFERROR(_xll.qlIndexFixing(Index3M,H2592,TRUE,_xll.ohTrigger(RecalcTrigger,Trigger3M)),NA())</f>
        <v>1.3715097215799672E-2</v>
      </c>
      <c r="M2592" s="52">
        <f>IFERROR(_xll.qlIndexFixing(ONIndex3M,I2592,TRUE,_xll.ohTrigger(RecalcTrigger,Trigger3M)),NA())</f>
        <v>1.3754481015588738E-2</v>
      </c>
      <c r="N2592" s="52">
        <f>IFERROR(_xll.qlIndexFixing(Index6M,$H2592,TRUE,_xll.ohTrigger(RecalcTrigger,Trigger6M)),NA())</f>
        <v>1.5668706537282674E-2</v>
      </c>
      <c r="O2592" s="52">
        <f>IFERROR(_xll.qlIndexFixing(ONIndex6M,I2592,TRUE,_xll.ohTrigger(RecalcTrigger,Trigger6M)),NA())</f>
        <v>1.5718860432158976E-2</v>
      </c>
      <c r="P2592" s="52">
        <f>IFERROR(_xll.qlIndexFixing(Index1Y,$H2592,TRUE,_xll.ohTrigger(RecalcTrigger,Trigger1Y)),NA())</f>
        <v>1.4144661887228644E-2</v>
      </c>
      <c r="Q2592" s="52">
        <f>IFERROR(_xll.qlIndexFixing(ONIndex1Y,I2592,TRUE,_xll.ohTrigger(RecalcTrigger,Trigger1Y)),NA())</f>
        <v>1.4378831559653804E-2</v>
      </c>
    </row>
    <row r="2593" spans="2:17" x14ac:dyDescent="0.2">
      <c r="B2593" s="46" t="s">
        <v>42</v>
      </c>
      <c r="D2593" s="49">
        <f>_xll.qlCalendarAdvance(Calendar,$D2592,B2593,"f",FALSE)</f>
        <v>57558</v>
      </c>
      <c r="E2593" s="49">
        <f>_xll.qlInterestRateIndexValueDate(IndexON,D2593)</f>
        <v>57558</v>
      </c>
      <c r="F2593" s="52">
        <f>IFERROR(_xll.qlIndexFixing(IndexON,D2593,TRUE,_xll.ohTrigger(RecalcTrigger,TriggerON)),NA())</f>
        <v>1.3470574163401139E-2</v>
      </c>
      <c r="H2593" s="49">
        <f>_xll.qlCalendarAdvance(Calendar,$H2592,B2593,"f",FALSE)</f>
        <v>57558</v>
      </c>
      <c r="I2593" s="49">
        <f>_xll.qlInterestRateIndexValueDate(Index1M,$H2593)</f>
        <v>57560</v>
      </c>
      <c r="J2593" s="52">
        <f>IFERROR(_xll.qlIndexFixing(Index1M,$H2593,TRUE,_xll.ohTrigger(RecalcTrigger,Trigger1M)),NA())</f>
        <v>1.3248439322428083E-2</v>
      </c>
      <c r="K2593" s="52">
        <f>IFERROR(_xll.qlIndexFixing(ONIndex1M,I2593,TRUE,_xll.ohTrigger(RecalcTrigger,Trigger1M)),NA())</f>
        <v>1.3256866138444678E-2</v>
      </c>
      <c r="L2593" s="52">
        <f>IFERROR(_xll.qlIndexFixing(Index3M,H2593,TRUE,_xll.ohTrigger(RecalcTrigger,Trigger3M)),NA())</f>
        <v>1.3704647733328024E-2</v>
      </c>
      <c r="M2593" s="52">
        <f>IFERROR(_xll.qlIndexFixing(ONIndex3M,I2593,TRUE,_xll.ohTrigger(RecalcTrigger,Trigger3M)),NA())</f>
        <v>1.3743893678741514E-2</v>
      </c>
      <c r="N2593" s="52">
        <f>IFERROR(_xll.qlIndexFixing(Index6M,$H2593,TRUE,_xll.ohTrigger(RecalcTrigger,Trigger6M)),NA())</f>
        <v>1.5659135209474512E-2</v>
      </c>
      <c r="O2593" s="52">
        <f>IFERROR(_xll.qlIndexFixing(ONIndex6M,I2593,TRUE,_xll.ohTrigger(RecalcTrigger,Trigger6M)),NA())</f>
        <v>1.5710877741570428E-2</v>
      </c>
      <c r="P2593" s="52">
        <f>IFERROR(_xll.qlIndexFixing(Index1Y,$H2593,TRUE,_xll.ohTrigger(RecalcTrigger,Trigger1Y)),NA())</f>
        <v>1.4131727215832779E-2</v>
      </c>
      <c r="Q2593" s="52">
        <f>IFERROR(_xll.qlIndexFixing(ONIndex1Y,I2593,TRUE,_xll.ohTrigger(RecalcTrigger,Trigger1Y)),NA())</f>
        <v>1.4365097757158551E-2</v>
      </c>
    </row>
    <row r="2594" spans="2:17" x14ac:dyDescent="0.2">
      <c r="B2594" s="46" t="s">
        <v>42</v>
      </c>
      <c r="D2594" s="49">
        <f>_xll.qlCalendarAdvance(Calendar,$D2593,B2594,"f",FALSE)</f>
        <v>57565</v>
      </c>
      <c r="E2594" s="49">
        <f>_xll.qlInterestRateIndexValueDate(IndexON,D2594)</f>
        <v>57565</v>
      </c>
      <c r="F2594" s="52">
        <f>IFERROR(_xll.qlIndexFixing(IndexON,D2594,TRUE,_xll.ohTrigger(RecalcTrigger,TriggerON)),NA())</f>
        <v>1.3460358022188146E-2</v>
      </c>
      <c r="H2594" s="49">
        <f>_xll.qlCalendarAdvance(Calendar,$H2593,B2594,"f",FALSE)</f>
        <v>57565</v>
      </c>
      <c r="I2594" s="49">
        <f>_xll.qlInterestRateIndexValueDate(Index1M,$H2594)</f>
        <v>57567</v>
      </c>
      <c r="J2594" s="52">
        <f>IFERROR(_xll.qlIndexFixing(Index1M,$H2594,TRUE,_xll.ohTrigger(RecalcTrigger,Trigger1M)),NA())</f>
        <v>1.3238438878814226E-2</v>
      </c>
      <c r="K2594" s="52">
        <f>IFERROR(_xll.qlIndexFixing(ONIndex1M,I2594,TRUE,_xll.ohTrigger(RecalcTrigger,Trigger1M)),NA())</f>
        <v>1.3246828401403121E-2</v>
      </c>
      <c r="L2594" s="52">
        <f>IFERROR(_xll.qlIndexFixing(Index3M,H2594,TRUE,_xll.ohTrigger(RecalcTrigger,Trigger3M)),NA())</f>
        <v>1.3694227330793981E-2</v>
      </c>
      <c r="M2594" s="52">
        <f>IFERROR(_xll.qlIndexFixing(ONIndex3M,I2594,TRUE,_xll.ohTrigger(RecalcTrigger,Trigger3M)),NA())</f>
        <v>1.373333484229633E-2</v>
      </c>
      <c r="N2594" s="52">
        <f>IFERROR(_xll.qlIndexFixing(Index6M,$H2594,TRUE,_xll.ohTrigger(RecalcTrigger,Trigger6M)),NA())</f>
        <v>1.5649441750186503E-2</v>
      </c>
      <c r="O2594" s="52">
        <f>IFERROR(_xll.qlIndexFixing(ONIndex6M,I2594,TRUE,_xll.ohTrigger(RecalcTrigger,Trigger6M)),NA())</f>
        <v>1.5702776335144719E-2</v>
      </c>
      <c r="P2594" s="52">
        <f>IFERROR(_xll.qlIndexFixing(Index1Y,$H2594,TRUE,_xll.ohTrigger(RecalcTrigger,Trigger1Y)),NA())</f>
        <v>1.4118832542690559E-2</v>
      </c>
      <c r="Q2594" s="52">
        <f>IFERROR(_xll.qlIndexFixing(ONIndex1Y,I2594,TRUE,_xll.ohTrigger(RecalcTrigger,Trigger1Y)),NA())</f>
        <v>1.4351400757623978E-2</v>
      </c>
    </row>
    <row r="2595" spans="2:17" x14ac:dyDescent="0.2">
      <c r="B2595" s="46" t="s">
        <v>42</v>
      </c>
      <c r="D2595" s="49">
        <f>_xll.qlCalendarAdvance(Calendar,$D2594,B2595,"f",FALSE)</f>
        <v>57572</v>
      </c>
      <c r="E2595" s="49">
        <f>_xll.qlInterestRateIndexValueDate(IndexON,D2595)</f>
        <v>57572</v>
      </c>
      <c r="F2595" s="52">
        <f>IFERROR(_xll.qlIndexFixing(IndexON,D2595,TRUE,_xll.ohTrigger(RecalcTrigger,TriggerON)),NA())</f>
        <v>1.3450172770026469E-2</v>
      </c>
      <c r="H2595" s="49">
        <f>_xll.qlCalendarAdvance(Calendar,$H2594,B2595,"f",FALSE)</f>
        <v>57572</v>
      </c>
      <c r="I2595" s="49">
        <f>_xll.qlInterestRateIndexValueDate(Index1M,$H2595)</f>
        <v>57574</v>
      </c>
      <c r="J2595" s="52">
        <f>IFERROR(_xll.qlIndexFixing(Index1M,$H2595,TRUE,_xll.ohTrigger(RecalcTrigger,Trigger1M)),NA())</f>
        <v>1.3228469283881399E-2</v>
      </c>
      <c r="K2595" s="52">
        <f>IFERROR(_xll.qlIndexFixing(ONIndex1M,I2595,TRUE,_xll.ohTrigger(RecalcTrigger,Trigger1M)),NA())</f>
        <v>1.3236821350215422E-2</v>
      </c>
      <c r="L2595" s="52">
        <f>IFERROR(_xll.qlIndexFixing(Index3M,H2595,TRUE,_xll.ohTrigger(RecalcTrigger,Trigger3M)),NA())</f>
        <v>1.3683836082191123E-2</v>
      </c>
      <c r="M2595" s="52">
        <f>IFERROR(_xll.qlIndexFixing(ONIndex3M,I2595,TRUE,_xll.ohTrigger(RecalcTrigger,Trigger3M)),NA())</f>
        <v>1.3722804580034165E-2</v>
      </c>
      <c r="N2595" s="52">
        <f>IFERROR(_xll.qlIndexFixing(Index6M,$H2595,TRUE,_xll.ohTrigger(RecalcTrigger,Trigger6M)),NA())</f>
        <v>1.5639625961355243E-2</v>
      </c>
      <c r="O2595" s="52">
        <f>IFERROR(_xll.qlIndexFixing(ONIndex6M,I2595,TRUE,_xll.ohTrigger(RecalcTrigger,Trigger6M)),NA())</f>
        <v>1.569455601456049E-2</v>
      </c>
      <c r="P2595" s="52">
        <f>IFERROR(_xll.qlIndexFixing(Index1Y,$H2595,TRUE,_xll.ohTrigger(RecalcTrigger,Trigger1Y)),NA())</f>
        <v>1.4105977963986409E-2</v>
      </c>
      <c r="Q2595" s="52">
        <f>IFERROR(_xll.qlIndexFixing(ONIndex1Y,I2595,TRUE,_xll.ohTrigger(RecalcTrigger,Trigger1Y)),NA())</f>
        <v>1.4337740657772713E-2</v>
      </c>
    </row>
    <row r="2596" spans="2:17" x14ac:dyDescent="0.2">
      <c r="B2596" s="46" t="s">
        <v>42</v>
      </c>
      <c r="D2596" s="49">
        <f>_xll.qlCalendarAdvance(Calendar,$D2595,B2596,"f",FALSE)</f>
        <v>57579</v>
      </c>
      <c r="E2596" s="49">
        <f>_xll.qlInterestRateIndexValueDate(IndexON,D2596)</f>
        <v>57579</v>
      </c>
      <c r="F2596" s="52">
        <f>IFERROR(_xll.qlIndexFixing(IndexON,D2596,TRUE,_xll.ohTrigger(RecalcTrigger,TriggerON)),NA())</f>
        <v>1.3440018485333383E-2</v>
      </c>
      <c r="H2596" s="49">
        <f>_xll.qlCalendarAdvance(Calendar,$H2595,B2596,"f",FALSE)</f>
        <v>57579</v>
      </c>
      <c r="I2596" s="49">
        <f>_xll.qlInterestRateIndexValueDate(Index1M,$H2596)</f>
        <v>57581</v>
      </c>
      <c r="J2596" s="52">
        <f>IFERROR(_xll.qlIndexFixing(Index1M,$H2596,TRUE,_xll.ohTrigger(RecalcTrigger,Trigger1M)),NA())</f>
        <v>1.321853061432696E-2</v>
      </c>
      <c r="K2596" s="52">
        <f>IFERROR(_xll.qlIndexFixing(ONIndex1M,I2596,TRUE,_xll.ohTrigger(RecalcTrigger,Trigger1M)),NA())</f>
        <v>1.3226845061700132E-2</v>
      </c>
      <c r="L2596" s="52">
        <f>IFERROR(_xll.qlIndexFixing(Index3M,H2596,TRUE,_xll.ohTrigger(RecalcTrigger,Trigger3M)),NA())</f>
        <v>1.3673474061516429E-2</v>
      </c>
      <c r="M2596" s="52">
        <f>IFERROR(_xll.qlIndexFixing(ONIndex3M,I2596,TRUE,_xll.ohTrigger(RecalcTrigger,Trigger3M)),NA())</f>
        <v>1.3712302965975809E-2</v>
      </c>
      <c r="N2596" s="52">
        <f>IFERROR(_xll.qlIndexFixing(Index6M,$H2596,TRUE,_xll.ohTrigger(RecalcTrigger,Trigger6M)),NA())</f>
        <v>1.5629687644943255E-2</v>
      </c>
      <c r="O2596" s="52">
        <f>IFERROR(_xll.qlIndexFixing(ONIndex6M,I2596,TRUE,_xll.ohTrigger(RecalcTrigger,Trigger6M)),NA())</f>
        <v>1.5686216581896062E-2</v>
      </c>
      <c r="P2596" s="52">
        <f>IFERROR(_xll.qlIndexFixing(Index1Y,$H2596,TRUE,_xll.ohTrigger(RecalcTrigger,Trigger1Y)),NA())</f>
        <v>1.4093163575905622E-2</v>
      </c>
      <c r="Q2596" s="52">
        <f>IFERROR(_xll.qlIndexFixing(ONIndex1Y,I2596,TRUE,_xll.ohTrigger(RecalcTrigger,Trigger1Y)),NA())</f>
        <v>1.4324117553607962E-2</v>
      </c>
    </row>
    <row r="2597" spans="2:17" x14ac:dyDescent="0.2">
      <c r="B2597" s="46" t="s">
        <v>42</v>
      </c>
      <c r="D2597" s="49">
        <f>_xll.qlCalendarAdvance(Calendar,$D2596,B2597,"f",FALSE)</f>
        <v>57586</v>
      </c>
      <c r="E2597" s="49">
        <f>_xll.qlInterestRateIndexValueDate(IndexON,D2597)</f>
        <v>57586</v>
      </c>
      <c r="F2597" s="52">
        <f>IFERROR(_xll.qlIndexFixing(IndexON,D2597,TRUE,_xll.ohTrigger(RecalcTrigger,TriggerON)),NA())</f>
        <v>1.3429895246446222E-2</v>
      </c>
      <c r="H2597" s="49">
        <f>_xll.qlCalendarAdvance(Calendar,$H2596,B2597,"f",FALSE)</f>
        <v>57586</v>
      </c>
      <c r="I2597" s="49">
        <f>_xll.qlInterestRateIndexValueDate(Index1M,$H2597)</f>
        <v>57588</v>
      </c>
      <c r="J2597" s="52">
        <f>IFERROR(_xll.qlIndexFixing(Index1M,$H2597,TRUE,_xll.ohTrigger(RecalcTrigger,Trigger1M)),NA())</f>
        <v>1.3210011851320249E-2</v>
      </c>
      <c r="K2597" s="52">
        <f>IFERROR(_xll.qlIndexFixing(ONIndex1M,I2597,TRUE,_xll.ohTrigger(RecalcTrigger,Trigger1M)),NA())</f>
        <v>1.3216899612435995E-2</v>
      </c>
      <c r="L2597" s="52">
        <f>IFERROR(_xll.qlIndexFixing(Index3M,H2597,TRUE,_xll.ohTrigger(RecalcTrigger,Trigger3M)),NA())</f>
        <v>1.3664562046964351E-2</v>
      </c>
      <c r="M2597" s="52">
        <f>IFERROR(_xll.qlIndexFixing(ONIndex3M,I2597,TRUE,_xll.ohTrigger(RecalcTrigger,Trigger3M)),NA())</f>
        <v>1.3701830074301924E-2</v>
      </c>
      <c r="N2597" s="52">
        <f>IFERROR(_xll.qlIndexFixing(Index6M,$H2597,TRUE,_xll.ohTrigger(RecalcTrigger,Trigger6M)),NA())</f>
        <v>1.5621314502757432E-2</v>
      </c>
      <c r="O2597" s="52">
        <f>IFERROR(_xll.qlIndexFixing(ONIndex6M,I2597,TRUE,_xll.ohTrigger(RecalcTrigger,Trigger6M)),NA())</f>
        <v>1.5677757838430395E-2</v>
      </c>
      <c r="P2597" s="52">
        <f>IFERROR(_xll.qlIndexFixing(Index1Y,$H2597,TRUE,_xll.ohTrigger(RecalcTrigger,Trigger1Y)),NA())</f>
        <v>1.4082225997621007E-2</v>
      </c>
      <c r="Q2597" s="52">
        <f>IFERROR(_xll.qlIndexFixing(ONIndex1Y,I2597,TRUE,_xll.ohTrigger(RecalcTrigger,Trigger1Y)),NA())</f>
        <v>1.4310531541852356E-2</v>
      </c>
    </row>
    <row r="2598" spans="2:17" x14ac:dyDescent="0.2">
      <c r="B2598" s="46" t="s">
        <v>42</v>
      </c>
      <c r="D2598" s="49">
        <f>_xll.qlCalendarAdvance(Calendar,$D2597,B2598,"f",FALSE)</f>
        <v>57593</v>
      </c>
      <c r="E2598" s="49">
        <f>_xll.qlInterestRateIndexValueDate(IndexON,D2598)</f>
        <v>57593</v>
      </c>
      <c r="F2598" s="52">
        <f>IFERROR(_xll.qlIndexFixing(IndexON,D2598,TRUE,_xll.ohTrigger(RecalcTrigger,TriggerON)),NA())</f>
        <v>1.3419803131862196E-2</v>
      </c>
      <c r="H2598" s="49">
        <f>_xll.qlCalendarAdvance(Calendar,$H2597,B2598,"f",FALSE)</f>
        <v>57593</v>
      </c>
      <c r="I2598" s="49">
        <f>_xll.qlInterestRateIndexValueDate(Index1M,$H2598)</f>
        <v>57595</v>
      </c>
      <c r="J2598" s="52">
        <f>IFERROR(_xll.qlIndexFixing(Index1M,$H2598,TRUE,_xll.ohTrigger(RecalcTrigger,Trigger1M)),NA())</f>
        <v>1.3198746358181352E-2</v>
      </c>
      <c r="K2598" s="52">
        <f>IFERROR(_xll.qlIndexFixing(ONIndex1M,I2598,TRUE,_xll.ohTrigger(RecalcTrigger,Trigger1M)),NA())</f>
        <v>1.320698507908169E-2</v>
      </c>
      <c r="L2598" s="52">
        <f>IFERROR(_xll.qlIndexFixing(Index3M,H2598,TRUE,_xll.ohTrigger(RecalcTrigger,Trigger3M)),NA())</f>
        <v>1.3654253539509231E-2</v>
      </c>
      <c r="M2598" s="52">
        <f>IFERROR(_xll.qlIndexFixing(ONIndex3M,I2598,TRUE,_xll.ohTrigger(RecalcTrigger,Trigger3M)),NA())</f>
        <v>1.3691385978793491E-2</v>
      </c>
      <c r="N2598" s="52">
        <f>IFERROR(_xll.qlIndexFixing(Index6M,$H2598,TRUE,_xll.ohTrigger(RecalcTrigger,Trigger6M)),NA())</f>
        <v>1.5611167680320131E-2</v>
      </c>
      <c r="O2598" s="52">
        <f>IFERROR(_xll.qlIndexFixing(ONIndex6M,I2598,TRUE,_xll.ohTrigger(RecalcTrigger,Trigger6M)),NA())</f>
        <v>1.5669179586002002E-2</v>
      </c>
      <c r="P2598" s="52">
        <f>IFERROR(_xll.qlIndexFixing(Index1Y,$H2598,TRUE,_xll.ohTrigger(RecalcTrigger,Trigger1Y)),NA())</f>
        <v>1.4067655756350305E-2</v>
      </c>
      <c r="Q2598" s="52">
        <f>IFERROR(_xll.qlIndexFixing(ONIndex1Y,I2598,TRUE,_xll.ohTrigger(RecalcTrigger,Trigger1Y)),NA())</f>
        <v>1.4296982718509099E-2</v>
      </c>
    </row>
    <row r="2599" spans="2:17" x14ac:dyDescent="0.2">
      <c r="B2599" s="46" t="s">
        <v>42</v>
      </c>
      <c r="D2599" s="49">
        <f>_xll.qlCalendarAdvance(Calendar,$D2598,B2599,"f",FALSE)</f>
        <v>57600</v>
      </c>
      <c r="E2599" s="49">
        <f>_xll.qlInterestRateIndexValueDate(IndexON,D2599)</f>
        <v>57600</v>
      </c>
      <c r="F2599" s="52">
        <f>IFERROR(_xll.qlIndexFixing(IndexON,D2599,TRUE,_xll.ohTrigger(RecalcTrigger,TriggerON)),NA())</f>
        <v>1.3409742219598897E-2</v>
      </c>
      <c r="H2599" s="49">
        <f>_xll.qlCalendarAdvance(Calendar,$H2598,B2599,"f",FALSE)</f>
        <v>57600</v>
      </c>
      <c r="I2599" s="49">
        <f>_xll.qlInterestRateIndexValueDate(Index1M,$H2599)</f>
        <v>57602</v>
      </c>
      <c r="J2599" s="52">
        <f>IFERROR(_xll.qlIndexFixing(Index1M,$H2599,TRUE,_xll.ohTrigger(RecalcTrigger,Trigger1M)),NA())</f>
        <v>1.3188900924995214E-2</v>
      </c>
      <c r="K2599" s="52">
        <f>IFERROR(_xll.qlIndexFixing(ONIndex1M,I2599,TRUE,_xll.ohTrigger(RecalcTrigger,Trigger1M)),NA())</f>
        <v>1.3197101538375833E-2</v>
      </c>
      <c r="L2599" s="52">
        <f>IFERROR(_xll.qlIndexFixing(Index3M,H2599,TRUE,_xll.ohTrigger(RecalcTrigger,Trigger3M)),NA())</f>
        <v>1.3643974461883233E-2</v>
      </c>
      <c r="M2599" s="52">
        <f>IFERROR(_xll.qlIndexFixing(ONIndex3M,I2599,TRUE,_xll.ohTrigger(RecalcTrigger,Trigger3M)),NA())</f>
        <v>1.3680970753391364E-2</v>
      </c>
      <c r="N2599" s="52">
        <f>IFERROR(_xll.qlIndexFixing(Index6M,$H2599,TRUE,_xll.ohTrigger(RecalcTrigger,Trigger6M)),NA())</f>
        <v>1.5600897813007325E-2</v>
      </c>
      <c r="O2599" s="52">
        <f>IFERROR(_xll.qlIndexFixing(ONIndex6M,I2599,TRUE,_xll.ohTrigger(RecalcTrigger,Trigger6M)),NA())</f>
        <v>1.5660481626689204E-2</v>
      </c>
      <c r="P2599" s="52">
        <f>IFERROR(_xll.qlIndexFixing(Index1Y,$H2599,TRUE,_xll.ohTrigger(RecalcTrigger,Trigger1Y)),NA())</f>
        <v>1.4054962517245057E-2</v>
      </c>
      <c r="Q2599" s="52">
        <f>IFERROR(_xll.qlIndexFixing(ONIndex1Y,I2599,TRUE,_xll.ohTrigger(RecalcTrigger,Trigger1Y)),NA())</f>
        <v>1.4283471180061014E-2</v>
      </c>
    </row>
    <row r="2600" spans="2:17" x14ac:dyDescent="0.2">
      <c r="B2600" s="46" t="s">
        <v>42</v>
      </c>
      <c r="D2600" s="49">
        <f>_xll.qlCalendarAdvance(Calendar,$D2599,B2600,"f",FALSE)</f>
        <v>57607</v>
      </c>
      <c r="E2600" s="49">
        <f>_xll.qlInterestRateIndexValueDate(IndexON,D2600)</f>
        <v>57607</v>
      </c>
      <c r="F2600" s="52">
        <f>IFERROR(_xll.qlIndexFixing(IndexON,D2600,TRUE,_xll.ohTrigger(RecalcTrigger,TriggerON)),NA())</f>
        <v>1.3399712588153534E-2</v>
      </c>
      <c r="H2600" s="49">
        <f>_xll.qlCalendarAdvance(Calendar,$H2599,B2600,"f",FALSE)</f>
        <v>57607</v>
      </c>
      <c r="I2600" s="49">
        <f>_xll.qlInterestRateIndexValueDate(Index1M,$H2600)</f>
        <v>57609</v>
      </c>
      <c r="J2600" s="52">
        <f>IFERROR(_xll.qlIndexFixing(Index1M,$H2600,TRUE,_xll.ohTrigger(RecalcTrigger,Trigger1M)),NA())</f>
        <v>1.3179086724012998E-2</v>
      </c>
      <c r="K2600" s="52">
        <f>IFERROR(_xll.qlIndexFixing(ONIndex1M,I2600,TRUE,_xll.ohTrigger(RecalcTrigger,Trigger1M)),NA())</f>
        <v>1.3187249067057039E-2</v>
      </c>
      <c r="L2600" s="52">
        <f>IFERROR(_xll.qlIndexFixing(Index3M,H2600,TRUE,_xll.ohTrigger(RecalcTrigger,Trigger3M)),NA())</f>
        <v>1.3633724888081674E-2</v>
      </c>
      <c r="M2600" s="52">
        <f>IFERROR(_xll.qlIndexFixing(ONIndex3M,I2600,TRUE,_xll.ohTrigger(RecalcTrigger,Trigger3M)),NA())</f>
        <v>1.3670584472116332E-2</v>
      </c>
      <c r="N2600" s="52">
        <f>IFERROR(_xll.qlIndexFixing(Index6M,$H2600,TRUE,_xll.ohTrigger(RecalcTrigger,Trigger6M)),NA())</f>
        <v>1.5590504702875254E-2</v>
      </c>
      <c r="O2600" s="52">
        <f>IFERROR(_xll.qlIndexFixing(ONIndex6M,I2600,TRUE,_xll.ohTrigger(RecalcTrigger,Trigger6M)),NA())</f>
        <v>1.565166376161109E-2</v>
      </c>
      <c r="P2600" s="52">
        <f>IFERROR(_xll.qlIndexFixing(Index1Y,$H2600,TRUE,_xll.ohTrigger(RecalcTrigger,Trigger1Y)),NA())</f>
        <v>1.4042309853499991E-2</v>
      </c>
      <c r="Q2600" s="52">
        <f>IFERROR(_xll.qlIndexFixing(ONIndex1Y,I2600,TRUE,_xll.ohTrigger(RecalcTrigger,Trigger1Y)),NA())</f>
        <v>1.4269997022910985E-2</v>
      </c>
    </row>
    <row r="2601" spans="2:17" x14ac:dyDescent="0.2">
      <c r="B2601" s="46" t="s">
        <v>42</v>
      </c>
      <c r="D2601" s="49">
        <f>_xll.qlCalendarAdvance(Calendar,$D2600,B2601,"f",FALSE)</f>
        <v>57614</v>
      </c>
      <c r="E2601" s="49">
        <f>_xll.qlInterestRateIndexValueDate(IndexON,D2601)</f>
        <v>57614</v>
      </c>
      <c r="F2601" s="52">
        <f>IFERROR(_xll.qlIndexFixing(IndexON,D2601,TRUE,_xll.ohTrigger(RecalcTrigger,TriggerON)),NA())</f>
        <v>1.3389714316183188E-2</v>
      </c>
      <c r="H2601" s="49">
        <f>_xll.qlCalendarAdvance(Calendar,$H2600,B2601,"f",FALSE)</f>
        <v>57614</v>
      </c>
      <c r="I2601" s="49">
        <f>_xll.qlInterestRateIndexValueDate(Index1M,$H2601)</f>
        <v>57616</v>
      </c>
      <c r="J2601" s="52">
        <f>IFERROR(_xll.qlIndexFixing(Index1M,$H2601,TRUE,_xll.ohTrigger(RecalcTrigger,Trigger1M)),NA())</f>
        <v>1.3168393732190255E-2</v>
      </c>
      <c r="K2601" s="52">
        <f>IFERROR(_xll.qlIndexFixing(ONIndex1M,I2601,TRUE,_xll.ohTrigger(RecalcTrigger,Trigger1M)),NA())</f>
        <v>1.3177427741783987E-2</v>
      </c>
      <c r="L2601" s="52">
        <f>IFERROR(_xll.qlIndexFixing(Index3M,H2601,TRUE,_xll.ohTrigger(RecalcTrigger,Trigger3M)),NA())</f>
        <v>1.3622104966839748E-2</v>
      </c>
      <c r="M2601" s="52">
        <f>IFERROR(_xll.qlIndexFixing(ONIndex3M,I2601,TRUE,_xll.ohTrigger(RecalcTrigger,Trigger3M)),NA())</f>
        <v>1.366022720906912E-2</v>
      </c>
      <c r="N2601" s="52">
        <f>IFERROR(_xll.qlIndexFixing(Index6M,$H2601,TRUE,_xll.ohTrigger(RecalcTrigger,Trigger6M)),NA())</f>
        <v>1.5579530282615009E-2</v>
      </c>
      <c r="O2601" s="52">
        <f>IFERROR(_xll.qlIndexFixing(ONIndex6M,I2601,TRUE,_xll.ohTrigger(RecalcTrigger,Trigger6M)),NA())</f>
        <v>1.5642725793085788E-2</v>
      </c>
      <c r="P2601" s="52">
        <f>IFERROR(_xll.qlIndexFixing(Index1Y,$H2601,TRUE,_xll.ohTrigger(RecalcTrigger,Trigger1Y)),NA())</f>
        <v>1.4029697861299314E-2</v>
      </c>
      <c r="Q2601" s="52">
        <f>IFERROR(_xll.qlIndexFixing(ONIndex1Y,I2601,TRUE,_xll.ohTrigger(RecalcTrigger,Trigger1Y)),NA())</f>
        <v>1.4256560343302027E-2</v>
      </c>
    </row>
    <row r="2602" spans="2:17" x14ac:dyDescent="0.2">
      <c r="B2602" s="46" t="s">
        <v>42</v>
      </c>
      <c r="D2602" s="49">
        <f>_xll.qlCalendarAdvance(Calendar,$D2601,B2602,"f",FALSE)</f>
        <v>57621</v>
      </c>
      <c r="E2602" s="49">
        <f>_xll.qlInterestRateIndexValueDate(IndexON,D2602)</f>
        <v>57621</v>
      </c>
      <c r="F2602" s="52">
        <f>IFERROR(_xll.qlIndexFixing(IndexON,D2602,TRUE,_xll.ohTrigger(RecalcTrigger,TriggerON)),NA())</f>
        <v>1.3379747481705451E-2</v>
      </c>
      <c r="H2602" s="49">
        <f>_xll.qlCalendarAdvance(Calendar,$H2601,B2602,"f",FALSE)</f>
        <v>57621</v>
      </c>
      <c r="I2602" s="49">
        <f>_xll.qlInterestRateIndexValueDate(Index1M,$H2602)</f>
        <v>57623</v>
      </c>
      <c r="J2602" s="52">
        <f>IFERROR(_xll.qlIndexFixing(Index1M,$H2602,TRUE,_xll.ohTrigger(RecalcTrigger,Trigger1M)),NA())</f>
        <v>1.3159552325454913E-2</v>
      </c>
      <c r="K2602" s="52">
        <f>IFERROR(_xll.qlIndexFixing(ONIndex1M,I2602,TRUE,_xll.ohTrigger(RecalcTrigger,Trigger1M)),NA())</f>
        <v>1.3167637639295293E-2</v>
      </c>
      <c r="L2602" s="52">
        <f>IFERROR(_xll.qlIndexFixing(Index3M,H2602,TRUE,_xll.ohTrigger(RecalcTrigger,Trigger3M)),NA())</f>
        <v>1.3611919867604254E-2</v>
      </c>
      <c r="M2602" s="52">
        <f>IFERROR(_xll.qlIndexFixing(ONIndex3M,I2602,TRUE,_xll.ohTrigger(RecalcTrigger,Trigger3M)),NA())</f>
        <v>1.3649899037950775E-2</v>
      </c>
      <c r="N2602" s="52">
        <f>IFERROR(_xll.qlIndexFixing(Index6M,$H2602,TRUE,_xll.ohTrigger(RecalcTrigger,Trigger6M)),NA())</f>
        <v>1.5568880733834159E-2</v>
      </c>
      <c r="O2602" s="52">
        <f>IFERROR(_xll.qlIndexFixing(ONIndex6M,I2602,TRUE,_xll.ohTrigger(RecalcTrigger,Trigger6M)),NA())</f>
        <v>1.5633667522312322E-2</v>
      </c>
      <c r="P2602" s="52">
        <f>IFERROR(_xll.qlIndexFixing(Index1Y,$H2602,TRUE,_xll.ohTrigger(RecalcTrigger,Trigger1Y)),NA())</f>
        <v>1.4017126636827883E-2</v>
      </c>
      <c r="Q2602" s="52">
        <f>IFERROR(_xll.qlIndexFixing(ONIndex1Y,I2602,TRUE,_xll.ohTrigger(RecalcTrigger,Trigger1Y)),NA())</f>
        <v>1.4243161237716961E-2</v>
      </c>
    </row>
    <row r="2603" spans="2:17" x14ac:dyDescent="0.2">
      <c r="B2603" s="46" t="s">
        <v>42</v>
      </c>
      <c r="D2603" s="49">
        <f>_xll.qlCalendarAdvance(Calendar,$D2602,B2603,"f",FALSE)</f>
        <v>57628</v>
      </c>
      <c r="E2603" s="49">
        <f>_xll.qlInterestRateIndexValueDate(IndexON,D2603)</f>
        <v>57628</v>
      </c>
      <c r="F2603" s="52">
        <f>IFERROR(_xll.qlIndexFixing(IndexON,D2603,TRUE,_xll.ohTrigger(RecalcTrigger,TriggerON)),NA())</f>
        <v>1.3369812162977723E-2</v>
      </c>
      <c r="H2603" s="49">
        <f>_xll.qlCalendarAdvance(Calendar,$H2602,B2603,"f",FALSE)</f>
        <v>57628</v>
      </c>
      <c r="I2603" s="49">
        <f>_xll.qlInterestRateIndexValueDate(Index1M,$H2603)</f>
        <v>57630</v>
      </c>
      <c r="J2603" s="52">
        <f>IFERROR(_xll.qlIndexFixing(Index1M,$H2603,TRUE,_xll.ohTrigger(RecalcTrigger,Trigger1M)),NA())</f>
        <v>1.3149832281291811E-2</v>
      </c>
      <c r="K2603" s="52">
        <f>IFERROR(_xll.qlIndexFixing(ONIndex1M,I2603,TRUE,_xll.ohTrigger(RecalcTrigger,Trigger1M)),NA())</f>
        <v>1.3157878836169701E-2</v>
      </c>
      <c r="L2603" s="52">
        <f>IFERROR(_xll.qlIndexFixing(Index3M,H2603,TRUE,_xll.ohTrigger(RecalcTrigger,Trigger3M)),NA())</f>
        <v>1.3601764514255365E-2</v>
      </c>
      <c r="M2603" s="52">
        <f>IFERROR(_xll.qlIndexFixing(ONIndex3M,I2603,TRUE,_xll.ohTrigger(RecalcTrigger,Trigger3M)),NA())</f>
        <v>1.3639600032941956E-2</v>
      </c>
      <c r="N2603" s="52">
        <f>IFERROR(_xll.qlIndexFixing(Index6M,$H2603,TRUE,_xll.ohTrigger(RecalcTrigger,Trigger6M)),NA())</f>
        <v>1.55561917672282E-2</v>
      </c>
      <c r="O2603" s="52">
        <f>IFERROR(_xll.qlIndexFixing(ONIndex6M,I2603,TRUE,_xll.ohTrigger(RecalcTrigger,Trigger6M)),NA())</f>
        <v>1.5624488751129206E-2</v>
      </c>
      <c r="P2603" s="52">
        <f>IFERROR(_xll.qlIndexFixing(Index1Y,$H2603,TRUE,_xll.ohTrigger(RecalcTrigger,Trigger1Y)),NA())</f>
        <v>1.4004596276269252E-2</v>
      </c>
      <c r="Q2603" s="52">
        <f>IFERROR(_xll.qlIndexFixing(ONIndex1Y,I2603,TRUE,_xll.ohTrigger(RecalcTrigger,Trigger1Y)),NA())</f>
        <v>1.4229799802318865E-2</v>
      </c>
    </row>
    <row r="2604" spans="2:17" x14ac:dyDescent="0.2">
      <c r="B2604" s="46" t="s">
        <v>42</v>
      </c>
      <c r="D2604" s="49">
        <f>_xll.qlCalendarAdvance(Calendar,$D2603,B2604,"f",FALSE)</f>
        <v>57635</v>
      </c>
      <c r="E2604" s="49">
        <f>_xll.qlInterestRateIndexValueDate(IndexON,D2604)</f>
        <v>57635</v>
      </c>
      <c r="F2604" s="52">
        <f>IFERROR(_xll.qlIndexFixing(IndexON,D2604,TRUE,_xll.ohTrigger(RecalcTrigger,TriggerON)),NA())</f>
        <v>1.3359908438737023E-2</v>
      </c>
      <c r="H2604" s="49">
        <f>_xll.qlCalendarAdvance(Calendar,$H2603,B2604,"f",FALSE)</f>
        <v>57635</v>
      </c>
      <c r="I2604" s="49">
        <f>_xll.qlInterestRateIndexValueDate(Index1M,$H2604)</f>
        <v>57637</v>
      </c>
      <c r="J2604" s="52">
        <f>IFERROR(_xll.qlIndexFixing(Index1M,$H2604,TRUE,_xll.ohTrigger(RecalcTrigger,Trigger1M)),NA())</f>
        <v>1.3140143776142692E-2</v>
      </c>
      <c r="K2604" s="52">
        <f>IFERROR(_xll.qlIndexFixing(ONIndex1M,I2604,TRUE,_xll.ohTrigger(RecalcTrigger,Trigger1M)),NA())</f>
        <v>1.3148151409225761E-2</v>
      </c>
      <c r="L2604" s="52">
        <f>IFERROR(_xll.qlIndexFixing(Index3M,H2604,TRUE,_xll.ohTrigger(RecalcTrigger,Trigger3M)),NA())</f>
        <v>1.3591638980784958E-2</v>
      </c>
      <c r="M2604" s="52">
        <f>IFERROR(_xll.qlIndexFixing(ONIndex3M,I2604,TRUE,_xll.ohTrigger(RecalcTrigger,Trigger3M)),NA())</f>
        <v>1.3629330267983519E-2</v>
      </c>
      <c r="N2604" s="52">
        <f>IFERROR(_xll.qlIndexFixing(Index6M,$H2604,TRUE,_xll.ohTrigger(RecalcTrigger,Trigger6M)),NA())</f>
        <v>1.5547209871529513E-2</v>
      </c>
      <c r="O2604" s="52">
        <f>IFERROR(_xll.qlIndexFixing(ONIndex6M,I2604,TRUE,_xll.ohTrigger(RecalcTrigger,Trigger6M)),NA())</f>
        <v>1.5615189281694697E-2</v>
      </c>
      <c r="P2604" s="52">
        <f>IFERROR(_xll.qlIndexFixing(Index1Y,$H2604,TRUE,_xll.ohTrigger(RecalcTrigger,Trigger1Y)),NA())</f>
        <v>1.3992106875808496E-2</v>
      </c>
      <c r="Q2604" s="52">
        <f>IFERROR(_xll.qlIndexFixing(ONIndex1Y,I2604,TRUE,_xll.ohTrigger(RecalcTrigger,Trigger1Y)),NA())</f>
        <v>1.4216476133750433E-2</v>
      </c>
    </row>
    <row r="2605" spans="2:17" x14ac:dyDescent="0.2">
      <c r="B2605" s="46" t="s">
        <v>42</v>
      </c>
      <c r="D2605" s="49">
        <f>_xll.qlCalendarAdvance(Calendar,$D2604,B2605,"f",FALSE)</f>
        <v>57642</v>
      </c>
      <c r="E2605" s="49">
        <f>_xll.qlInterestRateIndexValueDate(IndexON,D2605)</f>
        <v>57642</v>
      </c>
      <c r="F2605" s="52">
        <f>IFERROR(_xll.qlIndexFixing(IndexON,D2605,TRUE,_xll.ohTrigger(RecalcTrigger,TriggerON)),NA())</f>
        <v>1.3350036387160813E-2</v>
      </c>
      <c r="H2605" s="49">
        <f>_xll.qlCalendarAdvance(Calendar,$H2604,B2605,"f",FALSE)</f>
        <v>57642</v>
      </c>
      <c r="I2605" s="49">
        <f>_xll.qlInterestRateIndexValueDate(Index1M,$H2605)</f>
        <v>57644</v>
      </c>
      <c r="J2605" s="52">
        <f>IFERROR(_xll.qlIndexFixing(Index1M,$H2605,TRUE,_xll.ohTrigger(RecalcTrigger,Trigger1M)),NA())</f>
        <v>1.3130486886712646E-2</v>
      </c>
      <c r="K2605" s="52">
        <f>IFERROR(_xll.qlIndexFixing(ONIndex1M,I2605,TRUE,_xll.ohTrigger(RecalcTrigger,Trigger1M)),NA())</f>
        <v>1.3138455435122154E-2</v>
      </c>
      <c r="L2605" s="52">
        <f>IFERROR(_xll.qlIndexFixing(Index3M,H2605,TRUE,_xll.ohTrigger(RecalcTrigger,Trigger3M)),NA())</f>
        <v>1.358154334118831E-2</v>
      </c>
      <c r="M2605" s="52">
        <f>IFERROR(_xll.qlIndexFixing(ONIndex3M,I2605,TRUE,_xll.ohTrigger(RecalcTrigger,Trigger3M)),NA())</f>
        <v>1.3619089816856444E-2</v>
      </c>
      <c r="N2605" s="52">
        <f>IFERROR(_xll.qlIndexFixing(Index6M,$H2605,TRUE,_xll.ohTrigger(RecalcTrigger,Trigger6M)),NA())</f>
        <v>1.5536188162368347E-2</v>
      </c>
      <c r="O2605" s="52">
        <f>IFERROR(_xll.qlIndexFixing(ONIndex6M,I2605,TRUE,_xll.ohTrigger(RecalcTrigger,Trigger6M)),NA())</f>
        <v>1.5605768915207818E-2</v>
      </c>
      <c r="P2605" s="52">
        <f>IFERROR(_xll.qlIndexFixing(Index1Y,$H2605,TRUE,_xll.ohTrigger(RecalcTrigger,Trigger1Y)),NA())</f>
        <v>1.39796585316296E-2</v>
      </c>
      <c r="Q2605" s="52">
        <f>IFERROR(_xll.qlIndexFixing(ONIndex1Y,I2605,TRUE,_xll.ohTrigger(RecalcTrigger,Trigger1Y)),NA())</f>
        <v>1.4203190327934934E-2</v>
      </c>
    </row>
    <row r="2606" spans="2:17" x14ac:dyDescent="0.2">
      <c r="B2606" s="46" t="s">
        <v>42</v>
      </c>
      <c r="D2606" s="49">
        <f>_xll.qlCalendarAdvance(Calendar,$D2605,B2606,"f",FALSE)</f>
        <v>57649</v>
      </c>
      <c r="E2606" s="49">
        <f>_xll.qlInterestRateIndexValueDate(IndexON,D2606)</f>
        <v>57649</v>
      </c>
      <c r="F2606" s="52">
        <f>IFERROR(_xll.qlIndexFixing(IndexON,D2606,TRUE,_xll.ohTrigger(RecalcTrigger,TriggerON)),NA())</f>
        <v>1.3340196086506495E-2</v>
      </c>
      <c r="H2606" s="49">
        <f>_xll.qlCalendarAdvance(Calendar,$H2605,B2606,"f",FALSE)</f>
        <v>57649</v>
      </c>
      <c r="I2606" s="49">
        <f>_xll.qlInterestRateIndexValueDate(Index1M,$H2606)</f>
        <v>57651</v>
      </c>
      <c r="J2606" s="52">
        <f>IFERROR(_xll.qlIndexFixing(Index1M,$H2606,TRUE,_xll.ohTrigger(RecalcTrigger,Trigger1M)),NA())</f>
        <v>1.3120861689704192E-2</v>
      </c>
      <c r="K2606" s="52">
        <f>IFERROR(_xll.qlIndexFixing(ONIndex1M,I2606,TRUE,_xll.ohTrigger(RecalcTrigger,Trigger1M)),NA())</f>
        <v>1.3128790990517558E-2</v>
      </c>
      <c r="L2606" s="52">
        <f>IFERROR(_xll.qlIndexFixing(Index3M,H2606,TRUE,_xll.ohTrigger(RecalcTrigger,Trigger3M)),NA())</f>
        <v>1.3571477669458997E-2</v>
      </c>
      <c r="M2606" s="52">
        <f>IFERROR(_xll.qlIndexFixing(ONIndex3M,I2606,TRUE,_xll.ohTrigger(RecalcTrigger,Trigger3M)),NA())</f>
        <v>1.3608878753741394E-2</v>
      </c>
      <c r="N2606" s="52">
        <f>IFERROR(_xll.qlIndexFixing(Index6M,$H2606,TRUE,_xll.ohTrigger(RecalcTrigger,Trigger6M)),NA())</f>
        <v>1.5525546861415896E-2</v>
      </c>
      <c r="O2606" s="52">
        <f>IFERROR(_xll.qlIndexFixing(ONIndex6M,I2606,TRUE,_xll.ohTrigger(RecalcTrigger,Trigger6M)),NA())</f>
        <v>1.5596227453507083E-2</v>
      </c>
      <c r="P2606" s="52">
        <f>IFERROR(_xll.qlIndexFixing(Index1Y,$H2606,TRUE,_xll.ohTrigger(RecalcTrigger,Trigger1Y)),NA())</f>
        <v>1.3967251339917428E-2</v>
      </c>
      <c r="Q2606" s="52">
        <f>IFERROR(_xll.qlIndexFixing(ONIndex1Y,I2606,TRUE,_xll.ohTrigger(RecalcTrigger,Trigger1Y)),NA())</f>
        <v>1.4189942481515061E-2</v>
      </c>
    </row>
    <row r="2607" spans="2:17" x14ac:dyDescent="0.2">
      <c r="B2607" s="46" t="s">
        <v>42</v>
      </c>
      <c r="D2607" s="49">
        <f>_xll.qlCalendarAdvance(Calendar,$D2606,B2607,"f",FALSE)</f>
        <v>57656</v>
      </c>
      <c r="E2607" s="49">
        <f>_xll.qlInterestRateIndexValueDate(IndexON,D2607)</f>
        <v>57656</v>
      </c>
      <c r="F2607" s="52">
        <f>IFERROR(_xll.qlIndexFixing(IndexON,D2607,TRUE,_xll.ohTrigger(RecalcTrigger,TriggerON)),NA())</f>
        <v>1.3330387615191341E-2</v>
      </c>
      <c r="H2607" s="49">
        <f>_xll.qlCalendarAdvance(Calendar,$H2606,B2607,"f",FALSE)</f>
        <v>57656</v>
      </c>
      <c r="I2607" s="49">
        <f>_xll.qlInterestRateIndexValueDate(Index1M,$H2607)</f>
        <v>57658</v>
      </c>
      <c r="J2607" s="52">
        <f>IFERROR(_xll.qlIndexFixing(Index1M,$H2607,TRUE,_xll.ohTrigger(RecalcTrigger,Trigger1M)),NA())</f>
        <v>1.3111268261827578E-2</v>
      </c>
      <c r="K2607" s="52">
        <f>IFERROR(_xll.qlIndexFixing(ONIndex1M,I2607,TRUE,_xll.ohTrigger(RecalcTrigger,Trigger1M)),NA())</f>
        <v>1.3119158152230526E-2</v>
      </c>
      <c r="L2607" s="52">
        <f>IFERROR(_xll.qlIndexFixing(Index3M,H2607,TRUE,_xll.ohTrigger(RecalcTrigger,Trigger3M)),NA())</f>
        <v>1.35614420395889E-2</v>
      </c>
      <c r="M2607" s="52">
        <f>IFERROR(_xll.qlIndexFixing(ONIndex3M,I2607,TRUE,_xll.ohTrigger(RecalcTrigger,Trigger3M)),NA())</f>
        <v>1.3598697152499284E-2</v>
      </c>
      <c r="N2607" s="52">
        <f>IFERROR(_xll.qlIndexFixing(Index6M,$H2607,TRUE,_xll.ohTrigger(RecalcTrigger,Trigger6M)),NA())</f>
        <v>1.5514285511386609E-2</v>
      </c>
      <c r="O2607" s="52">
        <f>IFERROR(_xll.qlIndexFixing(ONIndex6M,I2607,TRUE,_xll.ohTrigger(RecalcTrigger,Trigger6M)),NA())</f>
        <v>1.5586564698510941E-2</v>
      </c>
      <c r="P2607" s="52">
        <f>IFERROR(_xll.qlIndexFixing(Index1Y,$H2607,TRUE,_xll.ohTrigger(RecalcTrigger,Trigger1Y)),NA())</f>
        <v>1.3954885396857485E-2</v>
      </c>
      <c r="Q2607" s="52">
        <f>IFERROR(_xll.qlIndexFixing(ONIndex1Y,I2607,TRUE,_xll.ohTrigger(RecalcTrigger,Trigger1Y)),NA())</f>
        <v>1.4176732690893701E-2</v>
      </c>
    </row>
    <row r="2608" spans="2:17" x14ac:dyDescent="0.2">
      <c r="B2608" s="46" t="s">
        <v>42</v>
      </c>
      <c r="D2608" s="49">
        <f>_xll.qlCalendarAdvance(Calendar,$D2607,B2608,"f",FALSE)</f>
        <v>57663</v>
      </c>
      <c r="E2608" s="49">
        <f>_xll.qlInterestRateIndexValueDate(IndexON,D2608)</f>
        <v>57663</v>
      </c>
      <c r="F2608" s="52">
        <f>IFERROR(_xll.qlIndexFixing(IndexON,D2608,TRUE,_xll.ohTrigger(RecalcTrigger,TriggerON)),NA())</f>
        <v>1.3320611051632625E-2</v>
      </c>
      <c r="H2608" s="49">
        <f>_xll.qlCalendarAdvance(Calendar,$H2607,B2608,"f",FALSE)</f>
        <v>57663</v>
      </c>
      <c r="I2608" s="49">
        <f>_xll.qlInterestRateIndexValueDate(Index1M,$H2608)</f>
        <v>57665</v>
      </c>
      <c r="J2608" s="52">
        <f>IFERROR(_xll.qlIndexFixing(Index1M,$H2608,TRUE,_xll.ohTrigger(RecalcTrigger,Trigger1M)),NA())</f>
        <v>1.3101706679780164E-2</v>
      </c>
      <c r="K2608" s="52">
        <f>IFERROR(_xll.qlIndexFixing(ONIndex1M,I2608,TRUE,_xll.ohTrigger(RecalcTrigger,Trigger1M)),NA())</f>
        <v>1.3109556996759864E-2</v>
      </c>
      <c r="L2608" s="52">
        <f>IFERROR(_xll.qlIndexFixing(Index3M,H2608,TRUE,_xll.ohTrigger(RecalcTrigger,Trigger3M)),NA())</f>
        <v>1.3551436525575843E-2</v>
      </c>
      <c r="M2608" s="52">
        <f>IFERROR(_xll.qlIndexFixing(ONIndex3M,I2608,TRUE,_xll.ohTrigger(RecalcTrigger,Trigger3M)),NA())</f>
        <v>1.3588545087310777E-2</v>
      </c>
      <c r="N2608" s="52">
        <f>IFERROR(_xll.qlIndexFixing(Index6M,$H2608,TRUE,_xll.ohTrigger(RecalcTrigger,Trigger6M)),NA())</f>
        <v>1.5502899335960897E-2</v>
      </c>
      <c r="O2608" s="52">
        <f>IFERROR(_xll.qlIndexFixing(ONIndex6M,I2608,TRUE,_xll.ohTrigger(RecalcTrigger,Trigger6M)),NA())</f>
        <v>1.5576780451818095E-2</v>
      </c>
      <c r="P2608" s="52">
        <f>IFERROR(_xll.qlIndexFixing(Index1Y,$H2608,TRUE,_xll.ohTrigger(RecalcTrigger,Trigger1Y)),NA())</f>
        <v>1.3942560798634198E-2</v>
      </c>
      <c r="Q2608" s="52">
        <f>IFERROR(_xll.qlIndexFixing(ONIndex1Y,I2608,TRUE,_xll.ohTrigger(RecalcTrigger,Trigger1Y)),NA())</f>
        <v>1.4163561052313867E-2</v>
      </c>
    </row>
    <row r="2609" spans="2:17" x14ac:dyDescent="0.2">
      <c r="B2609" s="46" t="s">
        <v>42</v>
      </c>
      <c r="D2609" s="49">
        <f>_xll.qlCalendarAdvance(Calendar,$D2608,B2609,"f",FALSE)</f>
        <v>57670</v>
      </c>
      <c r="E2609" s="49">
        <f>_xll.qlInterestRateIndexValueDate(IndexON,D2609)</f>
        <v>57670</v>
      </c>
      <c r="F2609" s="52">
        <f>IFERROR(_xll.qlIndexFixing(IndexON,D2609,TRUE,_xll.ohTrigger(RecalcTrigger,TriggerON)),NA())</f>
        <v>1.3310866474087746E-2</v>
      </c>
      <c r="H2609" s="49">
        <f>_xll.qlCalendarAdvance(Calendar,$H2608,B2609,"f",FALSE)</f>
        <v>57670</v>
      </c>
      <c r="I2609" s="49">
        <f>_xll.qlInterestRateIndexValueDate(Index1M,$H2609)</f>
        <v>57672</v>
      </c>
      <c r="J2609" s="52">
        <f>IFERROR(_xll.qlIndexFixing(Index1M,$H2609,TRUE,_xll.ohTrigger(RecalcTrigger,Trigger1M)),NA())</f>
        <v>1.3092177020267043E-2</v>
      </c>
      <c r="K2609" s="52">
        <f>IFERROR(_xll.qlIndexFixing(ONIndex1M,I2609,TRUE,_xll.ohTrigger(RecalcTrigger,Trigger1M)),NA())</f>
        <v>1.3099987601004059E-2</v>
      </c>
      <c r="L2609" s="52">
        <f>IFERROR(_xll.qlIndexFixing(Index3M,H2609,TRUE,_xll.ohTrigger(RecalcTrigger,Trigger3M)),NA())</f>
        <v>1.3541461201407453E-2</v>
      </c>
      <c r="M2609" s="52">
        <f>IFERROR(_xll.qlIndexFixing(ONIndex3M,I2609,TRUE,_xll.ohTrigger(RecalcTrigger,Trigger3M)),NA())</f>
        <v>1.3578422631717046E-2</v>
      </c>
      <c r="N2609" s="52">
        <f>IFERROR(_xll.qlIndexFixing(Index6M,$H2609,TRUE,_xll.ohTrigger(RecalcTrigger,Trigger6M)),NA())</f>
        <v>1.5491388137442309E-2</v>
      </c>
      <c r="O2609" s="52">
        <f>IFERROR(_xll.qlIndexFixing(ONIndex6M,I2609,TRUE,_xll.ohTrigger(RecalcTrigger,Trigger6M)),NA())</f>
        <v>1.5566874515107187E-2</v>
      </c>
      <c r="P2609" s="52">
        <f>IFERROR(_xll.qlIndexFixing(Index1Y,$H2609,TRUE,_xll.ohTrigger(RecalcTrigger,Trigger1Y)),NA())</f>
        <v>1.3930277641433949E-2</v>
      </c>
      <c r="Q2609" s="52">
        <f>IFERROR(_xll.qlIndexFixing(ONIndex1Y,I2609,TRUE,_xll.ohTrigger(RecalcTrigger,Trigger1Y)),NA())</f>
        <v>1.4150427662098508E-2</v>
      </c>
    </row>
    <row r="2610" spans="2:17" x14ac:dyDescent="0.2">
      <c r="B2610" s="46" t="s">
        <v>42</v>
      </c>
      <c r="D2610" s="49">
        <f>_xll.qlCalendarAdvance(Calendar,$D2609,B2610,"f",FALSE)</f>
        <v>57677</v>
      </c>
      <c r="E2610" s="49">
        <f>_xll.qlInterestRateIndexValueDate(IndexON,D2610)</f>
        <v>57677</v>
      </c>
      <c r="F2610" s="52">
        <f>IFERROR(_xll.qlIndexFixing(IndexON,D2610,TRUE,_xll.ohTrigger(RecalcTrigger,TriggerON)),NA())</f>
        <v>1.3301153961053913E-2</v>
      </c>
      <c r="H2610" s="49">
        <f>_xll.qlCalendarAdvance(Calendar,$H2609,B2610,"f",FALSE)</f>
        <v>57677</v>
      </c>
      <c r="I2610" s="49">
        <f>_xll.qlInterestRateIndexValueDate(Index1M,$H2610)</f>
        <v>57679</v>
      </c>
      <c r="J2610" s="52">
        <f>IFERROR(_xll.qlIndexFixing(Index1M,$H2610,TRUE,_xll.ohTrigger(RecalcTrigger,Trigger1M)),NA())</f>
        <v>1.3082679359998467E-2</v>
      </c>
      <c r="K2610" s="52">
        <f>IFERROR(_xll.qlIndexFixing(ONIndex1M,I2610,TRUE,_xll.ohTrigger(RecalcTrigger,Trigger1M)),NA())</f>
        <v>1.3090450041541857E-2</v>
      </c>
      <c r="L2610" s="52">
        <f>IFERROR(_xll.qlIndexFixing(Index3M,H2610,TRUE,_xll.ohTrigger(RecalcTrigger,Trigger3M)),NA())</f>
        <v>1.3533319127467358E-2</v>
      </c>
      <c r="M2610" s="52">
        <f>IFERROR(_xll.qlIndexFixing(ONIndex3M,I2610,TRUE,_xll.ohTrigger(RecalcTrigger,Trigger3M)),NA())</f>
        <v>1.3568329859978689E-2</v>
      </c>
      <c r="N2610" s="52">
        <f>IFERROR(_xll.qlIndexFixing(Index6M,$H2610,TRUE,_xll.ohTrigger(RecalcTrigger,Trigger6M)),NA())</f>
        <v>1.5479208926258323E-2</v>
      </c>
      <c r="O2610" s="52">
        <f>IFERROR(_xll.qlIndexFixing(ONIndex6M,I2610,TRUE,_xll.ohTrigger(RecalcTrigger,Trigger6M)),NA())</f>
        <v>1.5556846690056858E-2</v>
      </c>
      <c r="P2610" s="52">
        <f>IFERROR(_xll.qlIndexFixing(Index1Y,$H2610,TRUE,_xll.ohTrigger(RecalcTrigger,Trigger1Y)),NA())</f>
        <v>1.3919774801552431E-2</v>
      </c>
      <c r="Q2610" s="52">
        <f>IFERROR(_xll.qlIndexFixing(ONIndex1Y,I2610,TRUE,_xll.ohTrigger(RecalcTrigger,Trigger1Y)),NA())</f>
        <v>1.4137332616570575E-2</v>
      </c>
    </row>
    <row r="2611" spans="2:17" x14ac:dyDescent="0.2">
      <c r="B2611" s="46" t="s">
        <v>42</v>
      </c>
      <c r="D2611" s="49">
        <f>_xll.qlCalendarAdvance(Calendar,$D2610,B2611,"f",FALSE)</f>
        <v>57684</v>
      </c>
      <c r="E2611" s="49">
        <f>_xll.qlInterestRateIndexValueDate(IndexON,D2611)</f>
        <v>57684</v>
      </c>
      <c r="F2611" s="52">
        <f>IFERROR(_xll.qlIndexFixing(IndexON,D2611,TRUE,_xll.ohTrigger(RecalcTrigger,TriggerON)),NA())</f>
        <v>1.3291473590708591E-2</v>
      </c>
      <c r="H2611" s="49">
        <f>_xll.qlCalendarAdvance(Calendar,$H2610,B2611,"f",FALSE)</f>
        <v>57684</v>
      </c>
      <c r="I2611" s="49">
        <f>_xll.qlInterestRateIndexValueDate(Index1M,$H2611)</f>
        <v>57686</v>
      </c>
      <c r="J2611" s="52">
        <f>IFERROR(_xll.qlIndexFixing(Index1M,$H2611,TRUE,_xll.ohTrigger(RecalcTrigger,Trigger1M)),NA())</f>
        <v>1.3073213775674372E-2</v>
      </c>
      <c r="K2611" s="52">
        <f>IFERROR(_xll.qlIndexFixing(ONIndex1M,I2611,TRUE,_xll.ohTrigger(RecalcTrigger,Trigger1M)),NA())</f>
        <v>1.3080944395111871E-2</v>
      </c>
      <c r="L2611" s="52">
        <f>IFERROR(_xll.qlIndexFixing(Index3M,H2611,TRUE,_xll.ohTrigger(RecalcTrigger,Trigger3M)),NA())</f>
        <v>1.3523397172078511E-2</v>
      </c>
      <c r="M2611" s="52">
        <f>IFERROR(_xll.qlIndexFixing(ONIndex3M,I2611,TRUE,_xll.ohTrigger(RecalcTrigger,Trigger3M)),NA())</f>
        <v>1.3558266846116496E-2</v>
      </c>
      <c r="N2611" s="52">
        <f>IFERROR(_xll.qlIndexFixing(Index6M,$H2611,TRUE,_xll.ohTrigger(RecalcTrigger,Trigger6M)),NA())</f>
        <v>1.5467437557126134E-2</v>
      </c>
      <c r="O2611" s="52">
        <f>IFERROR(_xll.qlIndexFixing(ONIndex6M,I2611,TRUE,_xll.ohTrigger(RecalcTrigger,Trigger6M)),NA())</f>
        <v>1.5546696778585556E-2</v>
      </c>
      <c r="P2611" s="52">
        <f>IFERROR(_xll.qlIndexFixing(Index1Y,$H2611,TRUE,_xll.ohTrigger(RecalcTrigger,Trigger1Y)),NA())</f>
        <v>1.3905836034844179E-2</v>
      </c>
      <c r="Q2611" s="52">
        <f>IFERROR(_xll.qlIndexFixing(ONIndex1Y,I2611,TRUE,_xll.ohTrigger(RecalcTrigger,Trigger1Y)),NA())</f>
        <v>1.4124276012212889E-2</v>
      </c>
    </row>
    <row r="2612" spans="2:17" x14ac:dyDescent="0.2">
      <c r="B2612" s="46" t="s">
        <v>42</v>
      </c>
      <c r="D2612" s="49">
        <f>_xll.qlCalendarAdvance(Calendar,$D2611,B2612,"f",FALSE)</f>
        <v>57691</v>
      </c>
      <c r="E2612" s="49">
        <f>_xll.qlInterestRateIndexValueDate(IndexON,D2612)</f>
        <v>57691</v>
      </c>
      <c r="F2612" s="52">
        <f>IFERROR(_xll.qlIndexFixing(IndexON,D2612,TRUE,_xll.ohTrigger(RecalcTrigger,TriggerON)),NA())</f>
        <v>1.3281825441628925E-2</v>
      </c>
      <c r="H2612" s="49">
        <f>_xll.qlCalendarAdvance(Calendar,$H2611,B2612,"f",FALSE)</f>
        <v>57691</v>
      </c>
      <c r="I2612" s="49">
        <f>_xll.qlInterestRateIndexValueDate(Index1M,$H2612)</f>
        <v>57693</v>
      </c>
      <c r="J2612" s="52">
        <f>IFERROR(_xll.qlIndexFixing(Index1M,$H2612,TRUE,_xll.ohTrigger(RecalcTrigger,Trigger1M)),NA())</f>
        <v>1.3063780343994694E-2</v>
      </c>
      <c r="K2612" s="52">
        <f>IFERROR(_xll.qlIndexFixing(ONIndex1M,I2612,TRUE,_xll.ohTrigger(RecalcTrigger,Trigger1M)),NA())</f>
        <v>1.3071470738212909E-2</v>
      </c>
      <c r="L2612" s="52">
        <f>IFERROR(_xll.qlIndexFixing(Index3M,H2612,TRUE,_xll.ohTrigger(RecalcTrigger,Trigger3M)),NA())</f>
        <v>1.3513505601732589E-2</v>
      </c>
      <c r="M2612" s="52">
        <f>IFERROR(_xll.qlIndexFixing(ONIndex3M,I2612,TRUE,_xll.ohTrigger(RecalcTrigger,Trigger3M)),NA())</f>
        <v>1.3548233663991383E-2</v>
      </c>
      <c r="N2612" s="52">
        <f>IFERROR(_xll.qlIndexFixing(Index6M,$H2612,TRUE,_xll.ohTrigger(RecalcTrigger,Trigger6M)),NA())</f>
        <v>1.545554055287186E-2</v>
      </c>
      <c r="O2612" s="52">
        <f>IFERROR(_xll.qlIndexFixing(ONIndex6M,I2612,TRUE,_xll.ohTrigger(RecalcTrigger,Trigger6M)),NA())</f>
        <v>1.5536424582132113E-2</v>
      </c>
      <c r="P2612" s="52">
        <f>IFERROR(_xll.qlIndexFixing(Index1Y,$H2612,TRUE,_xll.ohTrigger(RecalcTrigger,Trigger1Y)),NA())</f>
        <v>1.3893677777828076E-2</v>
      </c>
      <c r="Q2612" s="52">
        <f>IFERROR(_xll.qlIndexFixing(ONIndex1Y,I2612,TRUE,_xll.ohTrigger(RecalcTrigger,Trigger1Y)),NA())</f>
        <v>1.4111257945268463E-2</v>
      </c>
    </row>
    <row r="2613" spans="2:17" x14ac:dyDescent="0.2">
      <c r="B2613" s="46" t="s">
        <v>42</v>
      </c>
      <c r="D2613" s="49">
        <f>_xll.qlCalendarAdvance(Calendar,$D2612,B2613,"f",FALSE)</f>
        <v>57698</v>
      </c>
      <c r="E2613" s="49">
        <f>_xll.qlInterestRateIndexValueDate(IndexON,D2613)</f>
        <v>57698</v>
      </c>
      <c r="F2613" s="52">
        <f>IFERROR(_xll.qlIndexFixing(IndexON,D2613,TRUE,_xll.ohTrigger(RecalcTrigger,TriggerON)),NA())</f>
        <v>1.3272209591752571E-2</v>
      </c>
      <c r="H2613" s="49">
        <f>_xll.qlCalendarAdvance(Calendar,$H2612,B2613,"f",FALSE)</f>
        <v>57698</v>
      </c>
      <c r="I2613" s="49">
        <f>_xll.qlInterestRateIndexValueDate(Index1M,$H2613)</f>
        <v>57700</v>
      </c>
      <c r="J2613" s="52">
        <f>IFERROR(_xll.qlIndexFixing(Index1M,$H2613,TRUE,_xll.ohTrigger(RecalcTrigger,Trigger1M)),NA())</f>
        <v>1.3054379141672266E-2</v>
      </c>
      <c r="K2613" s="52">
        <f>IFERROR(_xll.qlIndexFixing(ONIndex1M,I2613,TRUE,_xll.ohTrigger(RecalcTrigger,Trigger1M)),NA())</f>
        <v>1.3059337451117869E-2</v>
      </c>
      <c r="L2613" s="52">
        <f>IFERROR(_xll.qlIndexFixing(Index3M,H2613,TRUE,_xll.ohTrigger(RecalcTrigger,Trigger3M)),NA())</f>
        <v>1.3503644490417521E-2</v>
      </c>
      <c r="M2613" s="52">
        <f>IFERROR(_xll.qlIndexFixing(ONIndex3M,I2613,TRUE,_xll.ohTrigger(RecalcTrigger,Trigger3M)),NA())</f>
        <v>1.3535377811688676E-2</v>
      </c>
      <c r="N2613" s="52">
        <f>IFERROR(_xll.qlIndexFixing(Index6M,$H2613,TRUE,_xll.ohTrigger(RecalcTrigger,Trigger6M)),NA())</f>
        <v>1.5443517715915966E-2</v>
      </c>
      <c r="O2613" s="52">
        <f>IFERROR(_xll.qlIndexFixing(ONIndex6M,I2613,TRUE,_xll.ohTrigger(RecalcTrigger,Trigger6M)),NA())</f>
        <v>1.5523037469593604E-2</v>
      </c>
      <c r="P2613" s="52">
        <f>IFERROR(_xll.qlIndexFixing(Index1Y,$H2613,TRUE,_xll.ohTrigger(RecalcTrigger,Trigger1Y)),NA())</f>
        <v>1.3881561346580763E-2</v>
      </c>
      <c r="Q2613" s="52">
        <f>IFERROR(_xll.qlIndexFixing(ONIndex1Y,I2613,TRUE,_xll.ohTrigger(RecalcTrigger,Trigger1Y)),NA())</f>
        <v>1.4094577211993808E-2</v>
      </c>
    </row>
    <row r="2614" spans="2:17" x14ac:dyDescent="0.2">
      <c r="B2614" s="46" t="s">
        <v>42</v>
      </c>
      <c r="D2614" s="49">
        <f>_xll.qlCalendarAdvance(Calendar,$D2613,B2614,"f",FALSE)</f>
        <v>57706</v>
      </c>
      <c r="E2614" s="49">
        <f>_xll.qlInterestRateIndexValueDate(IndexON,D2614)</f>
        <v>57706</v>
      </c>
      <c r="F2614" s="52">
        <f>IFERROR(_xll.qlIndexFixing(IndexON,D2614,TRUE,_xll.ohTrigger(RecalcTrigger,TriggerON)),NA())</f>
        <v>1.3261259700279027E-2</v>
      </c>
      <c r="H2614" s="49">
        <f>_xll.qlCalendarAdvance(Calendar,$H2613,B2614,"f",FALSE)</f>
        <v>57706</v>
      </c>
      <c r="I2614" s="49">
        <f>_xll.qlInterestRateIndexValueDate(Index1M,$H2614)</f>
        <v>57710</v>
      </c>
      <c r="J2614" s="52">
        <f>IFERROR(_xll.qlIndexFixing(Index1M,$H2614,TRUE,_xll.ohTrigger(RecalcTrigger,Trigger1M)),NA())</f>
        <v>1.3041004912760824E-2</v>
      </c>
      <c r="K2614" s="52">
        <f>IFERROR(_xll.qlIndexFixing(ONIndex1M,I2614,TRUE,_xll.ohTrigger(RecalcTrigger,Trigger1M)),NA())</f>
        <v>1.304993720173897E-2</v>
      </c>
      <c r="L2614" s="52">
        <f>IFERROR(_xll.qlIndexFixing(Index3M,H2614,TRUE,_xll.ohTrigger(RecalcTrigger,Trigger3M)),NA())</f>
        <v>1.3490496534095196E-2</v>
      </c>
      <c r="M2614" s="52">
        <f>IFERROR(_xll.qlIndexFixing(ONIndex3M,I2614,TRUE,_xll.ohTrigger(RecalcTrigger,Trigger3M)),NA())</f>
        <v>1.3525413094237493E-2</v>
      </c>
      <c r="N2614" s="52">
        <f>IFERROR(_xll.qlIndexFixing(Index6M,$H2614,TRUE,_xll.ohTrigger(RecalcTrigger,Trigger6M)),NA())</f>
        <v>1.5427876194550867E-2</v>
      </c>
      <c r="O2614" s="52">
        <f>IFERROR(_xll.qlIndexFixing(ONIndex6M,I2614,TRUE,_xll.ohTrigger(RecalcTrigger,Trigger6M)),NA())</f>
        <v>1.5512485020598987E-2</v>
      </c>
      <c r="P2614" s="52">
        <f>IFERROR(_xll.qlIndexFixing(Index1Y,$H2614,TRUE,_xll.ohTrigger(RecalcTrigger,Trigger1Y)),NA())</f>
        <v>1.3865460970726606E-2</v>
      </c>
      <c r="Q2614" s="52">
        <f>IFERROR(_xll.qlIndexFixing(ONIndex1Y,I2614,TRUE,_xll.ohTrigger(RecalcTrigger,Trigger1Y)),NA())</f>
        <v>1.4081647592538715E-2</v>
      </c>
    </row>
    <row r="2615" spans="2:17" x14ac:dyDescent="0.2">
      <c r="B2615" s="46" t="s">
        <v>42</v>
      </c>
      <c r="D2615" s="49">
        <f>_xll.qlCalendarAdvance(Calendar,$D2614,B2615,"f",FALSE)</f>
        <v>57713</v>
      </c>
      <c r="E2615" s="49">
        <f>_xll.qlInterestRateIndexValueDate(IndexON,D2615)</f>
        <v>57713</v>
      </c>
      <c r="F2615" s="52">
        <f>IFERROR(_xll.qlIndexFixing(IndexON,D2615,TRUE,_xll.ohTrigger(RecalcTrigger,TriggerON)),NA())</f>
        <v>1.3251713327466774E-2</v>
      </c>
      <c r="H2615" s="49">
        <f>_xll.qlCalendarAdvance(Calendar,$H2614,B2615,"f",FALSE)</f>
        <v>57713</v>
      </c>
      <c r="I2615" s="49">
        <f>_xll.qlInterestRateIndexValueDate(Index1M,$H2615)</f>
        <v>57717</v>
      </c>
      <c r="J2615" s="52">
        <f>IFERROR(_xll.qlIndexFixing(Index1M,$H2615,TRUE,_xll.ohTrigger(RecalcTrigger,Trigger1M)),NA())</f>
        <v>1.3031682301064013E-2</v>
      </c>
      <c r="K2615" s="52">
        <f>IFERROR(_xll.qlIndexFixing(ONIndex1M,I2615,TRUE,_xll.ohTrigger(RecalcTrigger,Trigger1M)),NA())</f>
        <v>1.3041905503952123E-2</v>
      </c>
      <c r="L2615" s="52">
        <f>IFERROR(_xll.qlIndexFixing(Index3M,H2615,TRUE,_xll.ohTrigger(RecalcTrigger,Trigger3M)),NA())</f>
        <v>1.3479382243328982E-2</v>
      </c>
      <c r="M2615" s="52">
        <f>IFERROR(_xll.qlIndexFixing(ONIndex3M,I2615,TRUE,_xll.ohTrigger(RecalcTrigger,Trigger3M)),NA())</f>
        <v>1.3516895841894083E-2</v>
      </c>
      <c r="N2615" s="52">
        <f>IFERROR(_xll.qlIndexFixing(Index6M,$H2615,TRUE,_xll.ohTrigger(RecalcTrigger,Trigger6M)),NA())</f>
        <v>1.5413794308634564E-2</v>
      </c>
      <c r="O2615" s="52">
        <f>IFERROR(_xll.qlIndexFixing(ONIndex6M,I2615,TRUE,_xll.ohTrigger(RecalcTrigger,Trigger6M)),NA())</f>
        <v>1.5503342224318928E-2</v>
      </c>
      <c r="P2615" s="52">
        <f>IFERROR(_xll.qlIndexFixing(Index1Y,$H2615,TRUE,_xll.ohTrigger(RecalcTrigger,Trigger1Y)),NA())</f>
        <v>1.38534413004928E-2</v>
      </c>
      <c r="Q2615" s="52">
        <f>IFERROR(_xll.qlIndexFixing(ONIndex1Y,I2615,TRUE,_xll.ohTrigger(RecalcTrigger,Trigger1Y)),NA())</f>
        <v>1.4070595982431655E-2</v>
      </c>
    </row>
    <row r="2616" spans="2:17" x14ac:dyDescent="0.2">
      <c r="B2616" s="46" t="s">
        <v>42</v>
      </c>
      <c r="D2616" s="49">
        <f>_xll.qlCalendarAdvance(Calendar,$D2615,B2616,"f",FALSE)</f>
        <v>57720</v>
      </c>
      <c r="E2616" s="49">
        <f>_xll.qlInterestRateIndexValueDate(IndexON,D2616)</f>
        <v>57720</v>
      </c>
      <c r="F2616" s="52">
        <f>IFERROR(_xll.qlIndexFixing(IndexON,D2616,TRUE,_xll.ohTrigger(RecalcTrigger,TriggerON)),NA())</f>
        <v>1.3242199500620444E-2</v>
      </c>
      <c r="H2616" s="49">
        <f>_xll.qlCalendarAdvance(Calendar,$H2615,B2616,"f",FALSE)</f>
        <v>57720</v>
      </c>
      <c r="I2616" s="49">
        <f>_xll.qlInterestRateIndexValueDate(Index1M,$H2616)</f>
        <v>57724</v>
      </c>
      <c r="J2616" s="52">
        <f>IFERROR(_xll.qlIndexFixing(Index1M,$H2616,TRUE,_xll.ohTrigger(RecalcTrigger,Trigger1M)),NA())</f>
        <v>1.3022392181703767E-2</v>
      </c>
      <c r="K2616" s="52">
        <f>IFERROR(_xll.qlIndexFixing(ONIndex1M,I2616,TRUE,_xll.ohTrigger(RecalcTrigger,Trigger1M)),NA())</f>
        <v>1.3032565193107359E-2</v>
      </c>
      <c r="L2616" s="52">
        <f>IFERROR(_xll.qlIndexFixing(Index3M,H2616,TRUE,_xll.ohTrigger(RecalcTrigger,Trigger3M)),NA())</f>
        <v>1.3469188879865432E-2</v>
      </c>
      <c r="M2616" s="52">
        <f>IFERROR(_xll.qlIndexFixing(ONIndex3M,I2616,TRUE,_xll.ohTrigger(RecalcTrigger,Trigger3M)),NA())</f>
        <v>1.3506987036437934E-2</v>
      </c>
      <c r="N2616" s="52">
        <f>IFERROR(_xll.qlIndexFixing(Index6M,$H2616,TRUE,_xll.ohTrigger(RecalcTrigger,Trigger6M)),NA())</f>
        <v>1.5401338545676808E-2</v>
      </c>
      <c r="O2616" s="52">
        <f>IFERROR(_xll.qlIndexFixing(ONIndex6M,I2616,TRUE,_xll.ohTrigger(RecalcTrigger,Trigger6M)),NA())</f>
        <v>1.5492561307199892E-2</v>
      </c>
      <c r="P2616" s="52">
        <f>IFERROR(_xll.qlIndexFixing(Index1Y,$H2616,TRUE,_xll.ohTrigger(RecalcTrigger,Trigger1Y)),NA())</f>
        <v>1.3841463768065445E-2</v>
      </c>
      <c r="Q2616" s="52">
        <f>IFERROR(_xll.qlIndexFixing(ONIndex1Y,I2616,TRUE,_xll.ohTrigger(RecalcTrigger,Trigger1Y)),NA())</f>
        <v>1.4057738597035296E-2</v>
      </c>
    </row>
    <row r="2617" spans="2:17" x14ac:dyDescent="0.2">
      <c r="B2617" s="46" t="s">
        <v>42</v>
      </c>
      <c r="D2617" s="49">
        <f>_xll.qlCalendarAdvance(Calendar,$D2616,B2617,"f",FALSE)</f>
        <v>57727</v>
      </c>
      <c r="E2617" s="49">
        <f>_xll.qlInterestRateIndexValueDate(IndexON,D2617)</f>
        <v>57727</v>
      </c>
      <c r="F2617" s="52">
        <f>IFERROR(_xll.qlIndexFixing(IndexON,D2617,TRUE,_xll.ohTrigger(RecalcTrigger,TriggerON)),NA())</f>
        <v>1.3232718297597756E-2</v>
      </c>
      <c r="H2617" s="49">
        <f>_xll.qlCalendarAdvance(Calendar,$H2616,B2617,"f",FALSE)</f>
        <v>57727</v>
      </c>
      <c r="I2617" s="49">
        <f>_xll.qlInterestRateIndexValueDate(Index1M,$H2617)</f>
        <v>57731</v>
      </c>
      <c r="J2617" s="52">
        <f>IFERROR(_xll.qlIndexFixing(Index1M,$H2617,TRUE,_xll.ohTrigger(RecalcTrigger,Trigger1M)),NA())</f>
        <v>1.3013134631385179E-2</v>
      </c>
      <c r="K2617" s="52">
        <f>IFERROR(_xll.qlIndexFixing(ONIndex1M,I2617,TRUE,_xll.ohTrigger(RecalcTrigger,Trigger1M)),NA())</f>
        <v>1.3023257266437938E-2</v>
      </c>
      <c r="L2617" s="52">
        <f>IFERROR(_xll.qlIndexFixing(Index3M,H2617,TRUE,_xll.ohTrigger(RecalcTrigger,Trigger3M)),NA())</f>
        <v>1.3459904486602794E-2</v>
      </c>
      <c r="M2617" s="52">
        <f>IFERROR(_xll.qlIndexFixing(ONIndex3M,I2617,TRUE,_xll.ohTrigger(RecalcTrigger,Trigger3M)),NA())</f>
        <v>1.3497108442974692E-2</v>
      </c>
      <c r="N2617" s="52">
        <f>IFERROR(_xll.qlIndexFixing(Index6M,$H2617,TRUE,_xll.ohTrigger(RecalcTrigger,Trigger6M)),NA())</f>
        <v>1.5388756075367627E-2</v>
      </c>
      <c r="O2617" s="52">
        <f>IFERROR(_xll.qlIndexFixing(ONIndex6M,I2617,TRUE,_xll.ohTrigger(RecalcTrigger,Trigger6M)),NA())</f>
        <v>1.5481657085354428E-2</v>
      </c>
      <c r="P2617" s="52">
        <f>IFERROR(_xll.qlIndexFixing(Index1Y,$H2617,TRUE,_xll.ohTrigger(RecalcTrigger,Trigger1Y)),NA())</f>
        <v>1.3829528469636086E-2</v>
      </c>
      <c r="Q2617" s="52">
        <f>IFERROR(_xll.qlIndexFixing(ONIndex1Y,I2617,TRUE,_xll.ohTrigger(RecalcTrigger,Trigger1Y)),NA())</f>
        <v>1.4044920244495884E-2</v>
      </c>
    </row>
    <row r="2618" spans="2:17" x14ac:dyDescent="0.2">
      <c r="B2618" s="46" t="s">
        <v>42</v>
      </c>
      <c r="D2618" s="49">
        <f>_xll.qlCalendarAdvance(Calendar,$D2617,B2618,"f",FALSE)</f>
        <v>57734</v>
      </c>
      <c r="E2618" s="49">
        <f>_xll.qlInterestRateIndexValueDate(IndexON,D2618)</f>
        <v>57734</v>
      </c>
      <c r="F2618" s="52">
        <f>IFERROR(_xll.qlIndexFixing(IndexON,D2618,TRUE,_xll.ohTrigger(RecalcTrigger,TriggerON)),NA())</f>
        <v>1.32232697972956E-2</v>
      </c>
      <c r="H2618" s="49">
        <f>_xll.qlCalendarAdvance(Calendar,$H2617,B2618,"f",FALSE)</f>
        <v>57734</v>
      </c>
      <c r="I2618" s="49">
        <f>_xll.qlInterestRateIndexValueDate(Index1M,$H2618)</f>
        <v>57738</v>
      </c>
      <c r="J2618" s="52">
        <f>IFERROR(_xll.qlIndexFixing(Index1M,$H2618,TRUE,_xll.ohTrigger(RecalcTrigger,Trigger1M)),NA())</f>
        <v>1.3003909726818497E-2</v>
      </c>
      <c r="K2618" s="52">
        <f>IFERROR(_xll.qlIndexFixing(ONIndex1M,I2618,TRUE,_xll.ohTrigger(RecalcTrigger,Trigger1M)),NA())</f>
        <v>1.3013981800362728E-2</v>
      </c>
      <c r="L2618" s="52">
        <f>IFERROR(_xll.qlIndexFixing(Index3M,H2618,TRUE,_xll.ohTrigger(RecalcTrigger,Trigger3M)),NA())</f>
        <v>1.3450211872346095E-2</v>
      </c>
      <c r="M2618" s="52">
        <f>IFERROR(_xll.qlIndexFixing(ONIndex3M,I2618,TRUE,_xll.ohTrigger(RecalcTrigger,Trigger3M)),NA())</f>
        <v>1.3487260135605084E-2</v>
      </c>
      <c r="N2618" s="52">
        <f>IFERROR(_xll.qlIndexFixing(Index6M,$H2618,TRUE,_xll.ohTrigger(RecalcTrigger,Trigger6M)),NA())</f>
        <v>1.5376046700285603E-2</v>
      </c>
      <c r="O2618" s="52">
        <f>IFERROR(_xll.qlIndexFixing(ONIndex6M,I2618,TRUE,_xll.ohTrigger(RecalcTrigger,Trigger6M)),NA())</f>
        <v>1.5470629360780919E-2</v>
      </c>
      <c r="P2618" s="52">
        <f>IFERROR(_xll.qlIndexFixing(Index1Y,$H2618,TRUE,_xll.ohTrigger(RecalcTrigger,Trigger1Y)),NA())</f>
        <v>1.3817635501395616E-2</v>
      </c>
      <c r="Q2618" s="52">
        <f>IFERROR(_xll.qlIndexFixing(ONIndex1Y,I2618,TRUE,_xll.ohTrigger(RecalcTrigger,Trigger1Y)),NA())</f>
        <v>1.4032141021376177E-2</v>
      </c>
    </row>
    <row r="2619" spans="2:17" x14ac:dyDescent="0.2">
      <c r="B2619" s="46" t="s">
        <v>42</v>
      </c>
      <c r="D2619" s="49">
        <f>_xll.qlCalendarAdvance(Calendar,$D2618,B2619,"f",FALSE)</f>
        <v>57741</v>
      </c>
      <c r="E2619" s="49">
        <f>_xll.qlInterestRateIndexValueDate(IndexON,D2619)</f>
        <v>57741</v>
      </c>
      <c r="F2619" s="52">
        <f>IFERROR(_xll.qlIndexFixing(IndexON,D2619,TRUE,_xll.ohTrigger(RecalcTrigger,TriggerON)),NA())</f>
        <v>1.3213854077731568E-2</v>
      </c>
      <c r="H2619" s="49">
        <f>_xll.qlCalendarAdvance(Calendar,$H2618,B2619,"f",FALSE)</f>
        <v>57741</v>
      </c>
      <c r="I2619" s="49">
        <f>_xll.qlInterestRateIndexValueDate(Index1M,$H2619)</f>
        <v>57745</v>
      </c>
      <c r="J2619" s="52">
        <f>IFERROR(_xll.qlIndexFixing(Index1M,$H2619,TRUE,_xll.ohTrigger(RecalcTrigger,Trigger1M)),NA())</f>
        <v>1.299597608722225E-2</v>
      </c>
      <c r="K2619" s="52">
        <f>IFERROR(_xll.qlIndexFixing(ONIndex1M,I2619,TRUE,_xll.ohTrigger(RecalcTrigger,Trigger1M)),NA())</f>
        <v>1.3004738872020027E-2</v>
      </c>
      <c r="L2619" s="52">
        <f>IFERROR(_xll.qlIndexFixing(Index3M,H2619,TRUE,_xll.ohTrigger(RecalcTrigger,Trigger3M)),NA())</f>
        <v>1.3440550199484773E-2</v>
      </c>
      <c r="M2619" s="52">
        <f>IFERROR(_xll.qlIndexFixing(ONIndex3M,I2619,TRUE,_xll.ohTrigger(RecalcTrigger,Trigger3M)),NA())</f>
        <v>1.3477442188429833E-2</v>
      </c>
      <c r="N2619" s="52">
        <f>IFERROR(_xll.qlIndexFixing(Index6M,$H2619,TRUE,_xll.ohTrigger(RecalcTrigger,Trigger6M)),NA())</f>
        <v>1.5363210223035667E-2</v>
      </c>
      <c r="O2619" s="52">
        <f>IFERROR(_xll.qlIndexFixing(ONIndex6M,I2619,TRUE,_xll.ohTrigger(RecalcTrigger,Trigger6M)),NA())</f>
        <v>1.545947793507807E-2</v>
      </c>
      <c r="P2619" s="52">
        <f>IFERROR(_xll.qlIndexFixing(Index1Y,$H2619,TRUE,_xll.ohTrigger(RecalcTrigger,Trigger1Y)),NA())</f>
        <v>1.3805784959535801E-2</v>
      </c>
      <c r="Q2619" s="52">
        <f>IFERROR(_xll.qlIndexFixing(ONIndex1Y,I2619,TRUE,_xll.ohTrigger(RecalcTrigger,Trigger1Y)),NA())</f>
        <v>1.4019401023839251E-2</v>
      </c>
    </row>
    <row r="2620" spans="2:17" x14ac:dyDescent="0.2">
      <c r="B2620" s="46" t="s">
        <v>42</v>
      </c>
      <c r="D2620" s="49">
        <f>_xll.qlCalendarAdvance(Calendar,$D2619,B2620,"f",FALSE)</f>
        <v>57748</v>
      </c>
      <c r="E2620" s="49">
        <f>_xll.qlInterestRateIndexValueDate(IndexON,D2620)</f>
        <v>57748</v>
      </c>
      <c r="F2620" s="52">
        <f>IFERROR(_xll.qlIndexFixing(IndexON,D2620,TRUE,_xll.ohTrigger(RecalcTrigger,TriggerON)),NA())</f>
        <v>1.3204471217163061E-2</v>
      </c>
      <c r="H2620" s="49">
        <f>_xll.qlCalendarAdvance(Calendar,$H2619,B2620,"f",FALSE)</f>
        <v>57748</v>
      </c>
      <c r="I2620" s="49">
        <f>_xll.qlInterestRateIndexValueDate(Index1M,$H2620)</f>
        <v>57752</v>
      </c>
      <c r="J2620" s="52">
        <f>IFERROR(_xll.qlIndexFixing(Index1M,$H2620,TRUE,_xll.ohTrigger(RecalcTrigger,Trigger1M)),NA())</f>
        <v>1.2986810649679039E-2</v>
      </c>
      <c r="K2620" s="52">
        <f>IFERROR(_xll.qlIndexFixing(ONIndex1M,I2620,TRUE,_xll.ohTrigger(RecalcTrigger,Trigger1M)),NA())</f>
        <v>1.2995528557988578E-2</v>
      </c>
      <c r="L2620" s="52">
        <f>IFERROR(_xll.qlIndexFixing(Index3M,H2620,TRUE,_xll.ohTrigger(RecalcTrigger,Trigger3M)),NA())</f>
        <v>1.3430919542008877E-2</v>
      </c>
      <c r="M2620" s="52">
        <f>IFERROR(_xll.qlIndexFixing(ONIndex3M,I2620,TRUE,_xll.ohTrigger(RecalcTrigger,Trigger3M)),NA())</f>
        <v>1.3467654675229923E-2</v>
      </c>
      <c r="N2620" s="52">
        <f>IFERROR(_xll.qlIndexFixing(Index6M,$H2620,TRUE,_xll.ohTrigger(RecalcTrigger,Trigger6M)),NA())</f>
        <v>1.5350246446255255E-2</v>
      </c>
      <c r="O2620" s="52">
        <f>IFERROR(_xll.qlIndexFixing(ONIndex6M,I2620,TRUE,_xll.ohTrigger(RecalcTrigger,Trigger6M)),NA())</f>
        <v>1.5448202610004458E-2</v>
      </c>
      <c r="P2620" s="52">
        <f>IFERROR(_xll.qlIndexFixing(Index1Y,$H2620,TRUE,_xll.ohTrigger(RecalcTrigger,Trigger1Y)),NA())</f>
        <v>1.3793976940249504E-2</v>
      </c>
      <c r="Q2620" s="52">
        <f>IFERROR(_xll.qlIndexFixing(ONIndex1Y,I2620,TRUE,_xll.ohTrigger(RecalcTrigger,Trigger1Y)),NA())</f>
        <v>1.4006700348367929E-2</v>
      </c>
    </row>
    <row r="2621" spans="2:17" x14ac:dyDescent="0.2">
      <c r="B2621" s="46" t="s">
        <v>42</v>
      </c>
      <c r="D2621" s="49">
        <f>_xll.qlCalendarAdvance(Calendar,$D2620,B2621,"f",FALSE)</f>
        <v>57755</v>
      </c>
      <c r="E2621" s="49">
        <f>_xll.qlInterestRateIndexValueDate(IndexON,D2621)</f>
        <v>57755</v>
      </c>
      <c r="F2621" s="52">
        <f>IFERROR(_xll.qlIndexFixing(IndexON,D2621,TRUE,_xll.ohTrigger(RecalcTrigger,TriggerON)),NA())</f>
        <v>1.3195121294247159E-2</v>
      </c>
      <c r="H2621" s="49">
        <f>_xll.qlCalendarAdvance(Calendar,$H2620,B2621,"f",FALSE)</f>
        <v>57755</v>
      </c>
      <c r="I2621" s="49">
        <f>_xll.qlInterestRateIndexValueDate(Index1M,$H2621)</f>
        <v>57759</v>
      </c>
      <c r="J2621" s="52">
        <f>IFERROR(_xll.qlIndexFixing(Index1M,$H2621,TRUE,_xll.ohTrigger(RecalcTrigger,Trigger1M)),NA())</f>
        <v>1.2977678067308698E-2</v>
      </c>
      <c r="K2621" s="52">
        <f>IFERROR(_xll.qlIndexFixing(ONIndex1M,I2621,TRUE,_xll.ohTrigger(RecalcTrigger,Trigger1M)),NA())</f>
        <v>1.2986350934767188E-2</v>
      </c>
      <c r="L2621" s="52">
        <f>IFERROR(_xll.qlIndexFixing(Index3M,H2621,TRUE,_xll.ohTrigger(RecalcTrigger,Trigger3M)),NA())</f>
        <v>1.3421319973909327E-2</v>
      </c>
      <c r="M2621" s="52">
        <f>IFERROR(_xll.qlIndexFixing(ONIndex3M,I2621,TRUE,_xll.ohTrigger(RecalcTrigger,Trigger3M)),NA())</f>
        <v>1.3457897670026142E-2</v>
      </c>
      <c r="N2621" s="52">
        <f>IFERROR(_xll.qlIndexFixing(Index6M,$H2621,TRUE,_xll.ohTrigger(RecalcTrigger,Trigger6M)),NA())</f>
        <v>1.5337155172609907E-2</v>
      </c>
      <c r="O2621" s="52">
        <f>IFERROR(_xll.qlIndexFixing(ONIndex6M,I2621,TRUE,_xll.ohTrigger(RecalcTrigger,Trigger6M)),NA())</f>
        <v>1.5436803187238723E-2</v>
      </c>
      <c r="P2621" s="52">
        <f>IFERROR(_xll.qlIndexFixing(Index1Y,$H2621,TRUE,_xll.ohTrigger(RecalcTrigger,Trigger1Y)),NA())</f>
        <v>1.3782211539730461E-2</v>
      </c>
      <c r="Q2621" s="52">
        <f>IFERROR(_xll.qlIndexFixing(ONIndex1Y,I2621,TRUE,_xll.ohTrigger(RecalcTrigger,Trigger1Y)),NA())</f>
        <v>1.399403909128516E-2</v>
      </c>
    </row>
    <row r="2622" spans="2:17" x14ac:dyDescent="0.2">
      <c r="B2622" s="46" t="s">
        <v>42</v>
      </c>
      <c r="D2622" s="49">
        <f>_xll.qlCalendarAdvance(Calendar,$D2621,B2622,"f",FALSE)</f>
        <v>57762</v>
      </c>
      <c r="E2622" s="49">
        <f>_xll.qlInterestRateIndexValueDate(IndexON,D2622)</f>
        <v>57762</v>
      </c>
      <c r="F2622" s="52">
        <f>IFERROR(_xll.qlIndexFixing(IndexON,D2622,TRUE,_xll.ohTrigger(RecalcTrigger,TriggerON)),NA())</f>
        <v>1.3185804387321198E-2</v>
      </c>
      <c r="H2622" s="49">
        <f>_xll.qlCalendarAdvance(Calendar,$H2621,B2622,"f",FALSE)</f>
        <v>57762</v>
      </c>
      <c r="I2622" s="49">
        <f>_xll.qlInterestRateIndexValueDate(Index1M,$H2622)</f>
        <v>57766</v>
      </c>
      <c r="J2622" s="52">
        <f>IFERROR(_xll.qlIndexFixing(Index1M,$H2622,TRUE,_xll.ohTrigger(RecalcTrigger,Trigger1M)),NA())</f>
        <v>1.2968578416818437E-2</v>
      </c>
      <c r="K2622" s="52">
        <f>IFERROR(_xll.qlIndexFixing(ONIndex1M,I2622,TRUE,_xll.ohTrigger(RecalcTrigger,Trigger1M)),NA())</f>
        <v>1.2977206079254344E-2</v>
      </c>
      <c r="L2622" s="52">
        <f>IFERROR(_xll.qlIndexFixing(Index3M,H2622,TRUE,_xll.ohTrigger(RecalcTrigger,Trigger3M)),NA())</f>
        <v>1.3411751569184078E-2</v>
      </c>
      <c r="M2622" s="52">
        <f>IFERROR(_xll.qlIndexFixing(ONIndex3M,I2622,TRUE,_xll.ohTrigger(RecalcTrigger,Trigger3M)),NA())</f>
        <v>1.3448171246919216E-2</v>
      </c>
      <c r="N2622" s="52">
        <f>IFERROR(_xll.qlIndexFixing(Index6M,$H2622,TRUE,_xll.ohTrigger(RecalcTrigger,Trigger6M)),NA())</f>
        <v>1.5323936204794157E-2</v>
      </c>
      <c r="O2622" s="52">
        <f>IFERROR(_xll.qlIndexFixing(ONIndex6M,I2622,TRUE,_xll.ohTrigger(RecalcTrigger,Trigger6M)),NA())</f>
        <v>1.5425279468459507E-2</v>
      </c>
      <c r="P2622" s="52">
        <f>IFERROR(_xll.qlIndexFixing(Index1Y,$H2622,TRUE,_xll.ohTrigger(RecalcTrigger,Trigger1Y)),NA())</f>
        <v>1.3770488854172192E-2</v>
      </c>
      <c r="Q2622" s="52">
        <f>IFERROR(_xll.qlIndexFixing(ONIndex1Y,I2622,TRUE,_xll.ohTrigger(RecalcTrigger,Trigger1Y)),NA())</f>
        <v>1.3981417348754022E-2</v>
      </c>
    </row>
    <row r="2623" spans="2:17" x14ac:dyDescent="0.2">
      <c r="B2623" s="46" t="s">
        <v>42</v>
      </c>
      <c r="D2623" s="49">
        <f>_xll.qlCalendarAdvance(Calendar,$D2622,B2623,"f",FALSE)</f>
        <v>57769</v>
      </c>
      <c r="E2623" s="49">
        <f>_xll.qlInterestRateIndexValueDate(IndexON,D2623)</f>
        <v>57769</v>
      </c>
      <c r="F2623" s="52">
        <f>IFERROR(_xll.qlIndexFixing(IndexON,D2623,TRUE,_xll.ohTrigger(RecalcTrigger,TriggerON)),NA())</f>
        <v>1.3176520574322836E-2</v>
      </c>
      <c r="H2623" s="49">
        <f>_xll.qlCalendarAdvance(Calendar,$H2622,B2623,"f",FALSE)</f>
        <v>57769</v>
      </c>
      <c r="I2623" s="49">
        <f>_xll.qlInterestRateIndexValueDate(Index1M,$H2623)</f>
        <v>57773</v>
      </c>
      <c r="J2623" s="52">
        <f>IFERROR(_xll.qlIndexFixing(Index1M,$H2623,TRUE,_xll.ohTrigger(RecalcTrigger,Trigger1M)),NA())</f>
        <v>1.2958277574838859E-2</v>
      </c>
      <c r="K2623" s="52">
        <f>IFERROR(_xll.qlIndexFixing(ONIndex1M,I2623,TRUE,_xll.ohTrigger(RecalcTrigger,Trigger1M)),NA())</f>
        <v>1.296809406802879E-2</v>
      </c>
      <c r="L2623" s="52">
        <f>IFERROR(_xll.qlIndexFixing(Index3M,H2623,TRUE,_xll.ohTrigger(RecalcTrigger,Trigger3M)),NA())</f>
        <v>1.340178841061789E-2</v>
      </c>
      <c r="M2623" s="52">
        <f>IFERROR(_xll.qlIndexFixing(ONIndex3M,I2623,TRUE,_xll.ohTrigger(RecalcTrigger,Trigger3M)),NA())</f>
        <v>1.343847547961019E-2</v>
      </c>
      <c r="N2623" s="52">
        <f>IFERROR(_xll.qlIndexFixing(Index6M,$H2623,TRUE,_xll.ohTrigger(RecalcTrigger,Trigger6M)),NA())</f>
        <v>1.5309241723195295E-2</v>
      </c>
      <c r="O2623" s="52">
        <f>IFERROR(_xll.qlIndexFixing(ONIndex6M,I2623,TRUE,_xll.ohTrigger(RecalcTrigger,Trigger6M)),NA())</f>
        <v>1.5413631255585258E-2</v>
      </c>
      <c r="P2623" s="52">
        <f>IFERROR(_xll.qlIndexFixing(Index1Y,$H2623,TRUE,_xll.ohTrigger(RecalcTrigger,Trigger1Y)),NA())</f>
        <v>1.3758808979771064E-2</v>
      </c>
      <c r="Q2623" s="52">
        <f>IFERROR(_xll.qlIndexFixing(ONIndex1Y,I2623,TRUE,_xll.ohTrigger(RecalcTrigger,Trigger1Y)),NA())</f>
        <v>1.3968835217417208E-2</v>
      </c>
    </row>
    <row r="2624" spans="2:17" x14ac:dyDescent="0.2">
      <c r="B2624" s="46" t="s">
        <v>42</v>
      </c>
      <c r="D2624" s="49">
        <f>_xll.qlCalendarAdvance(Calendar,$D2623,B2624,"f",FALSE)</f>
        <v>57776</v>
      </c>
      <c r="E2624" s="49">
        <f>_xll.qlInterestRateIndexValueDate(IndexON,D2624)</f>
        <v>57776</v>
      </c>
      <c r="F2624" s="52">
        <f>IFERROR(_xll.qlIndexFixing(IndexON,D2624,TRUE,_xll.ohTrigger(RecalcTrigger,TriggerON)),NA())</f>
        <v>1.3167269934069026E-2</v>
      </c>
      <c r="H2624" s="49">
        <f>_xll.qlCalendarAdvance(Calendar,$H2623,B2624,"f",FALSE)</f>
        <v>57776</v>
      </c>
      <c r="I2624" s="49">
        <f>_xll.qlInterestRateIndexValueDate(Index1M,$H2624)</f>
        <v>57780</v>
      </c>
      <c r="J2624" s="52">
        <f>IFERROR(_xll.qlIndexFixing(Index1M,$H2624,TRUE,_xll.ohTrigger(RecalcTrigger,Trigger1M)),NA())</f>
        <v>1.2949250155549341E-2</v>
      </c>
      <c r="K2624" s="52">
        <f>IFERROR(_xll.qlIndexFixing(ONIndex1M,I2624,TRUE,_xll.ohTrigger(RecalcTrigger,Trigger1M)),NA())</f>
        <v>1.2959014977829142E-2</v>
      </c>
      <c r="L2624" s="52">
        <f>IFERROR(_xll.qlIndexFixing(Index3M,H2624,TRUE,_xll.ohTrigger(RecalcTrigger,Trigger3M)),NA())</f>
        <v>1.3392284452435706E-2</v>
      </c>
      <c r="M2624" s="52">
        <f>IFERROR(_xll.qlIndexFixing(ONIndex3M,I2624,TRUE,_xll.ohTrigger(RecalcTrigger,Trigger3M)),NA())</f>
        <v>1.3428810442519534E-2</v>
      </c>
      <c r="N2624" s="52">
        <f>IFERROR(_xll.qlIndexFixing(Index6M,$H2624,TRUE,_xll.ohTrigger(RecalcTrigger,Trigger6M)),NA())</f>
        <v>1.5295747194215826E-2</v>
      </c>
      <c r="O2624" s="52">
        <f>IFERROR(_xll.qlIndexFixing(ONIndex6M,I2624,TRUE,_xll.ohTrigger(RecalcTrigger,Trigger6M)),NA())</f>
        <v>1.5401858350134745E-2</v>
      </c>
      <c r="P2624" s="52">
        <f>IFERROR(_xll.qlIndexFixing(Index1Y,$H2624,TRUE,_xll.ohTrigger(RecalcTrigger,Trigger1Y)),NA())</f>
        <v>1.3747172012722127E-2</v>
      </c>
      <c r="Q2624" s="52">
        <f>IFERROR(_xll.qlIndexFixing(ONIndex1Y,I2624,TRUE,_xll.ohTrigger(RecalcTrigger,Trigger1Y)),NA())</f>
        <v>1.3956292793357861E-2</v>
      </c>
    </row>
    <row r="2625" spans="2:17" x14ac:dyDescent="0.2">
      <c r="B2625" s="46" t="s">
        <v>42</v>
      </c>
      <c r="D2625" s="49">
        <f>_xll.qlCalendarAdvance(Calendar,$D2624,B2625,"f",FALSE)</f>
        <v>57783</v>
      </c>
      <c r="E2625" s="49">
        <f>_xll.qlInterestRateIndexValueDate(IndexON,D2625)</f>
        <v>57783</v>
      </c>
      <c r="F2625" s="52">
        <f>IFERROR(_xll.qlIndexFixing(IndexON,D2625,TRUE,_xll.ohTrigger(RecalcTrigger,TriggerON)),NA())</f>
        <v>1.3158052544737231E-2</v>
      </c>
      <c r="H2625" s="49">
        <f>_xll.qlCalendarAdvance(Calendar,$H2624,B2625,"f",FALSE)</f>
        <v>57783</v>
      </c>
      <c r="I2625" s="49">
        <f>_xll.qlInterestRateIndexValueDate(Index1M,$H2625)</f>
        <v>57787</v>
      </c>
      <c r="J2625" s="52">
        <f>IFERROR(_xll.qlIndexFixing(Index1M,$H2625,TRUE,_xll.ohTrigger(RecalcTrigger,Trigger1M)),NA())</f>
        <v>1.2940255918939655E-2</v>
      </c>
      <c r="K2625" s="52">
        <f>IFERROR(_xll.qlIndexFixing(ONIndex1M,I2625,TRUE,_xll.ohTrigger(RecalcTrigger,Trigger1M)),NA())</f>
        <v>1.2949968885314078E-2</v>
      </c>
      <c r="L2625" s="52">
        <f>IFERROR(_xll.qlIndexFixing(Index3M,H2625,TRUE,_xll.ohTrigger(RecalcTrigger,Trigger3M)),NA())</f>
        <v>1.3382811886300746E-2</v>
      </c>
      <c r="M2625" s="52">
        <f>IFERROR(_xll.qlIndexFixing(ONIndex3M,I2625,TRUE,_xll.ohTrigger(RecalcTrigger,Trigger3M)),NA())</f>
        <v>1.3419176208868677E-2</v>
      </c>
      <c r="N2625" s="52">
        <f>IFERROR(_xll.qlIndexFixing(Index6M,$H2625,TRUE,_xll.ohTrigger(RecalcTrigger,Trigger6M)),NA())</f>
        <v>1.5282124341318343E-2</v>
      </c>
      <c r="O2625" s="52">
        <f>IFERROR(_xll.qlIndexFixing(ONIndex6M,I2625,TRUE,_xll.ohTrigger(RecalcTrigger,Trigger6M)),NA())</f>
        <v>1.5389960553866544E-2</v>
      </c>
      <c r="P2625" s="52">
        <f>IFERROR(_xll.qlIndexFixing(Index1Y,$H2625,TRUE,_xll.ohTrigger(RecalcTrigger,Trigger1Y)),NA())</f>
        <v>1.3735578049222843E-2</v>
      </c>
      <c r="Q2625" s="52">
        <f>IFERROR(_xll.qlIndexFixing(ONIndex1Y,I2625,TRUE,_xll.ohTrigger(RecalcTrigger,Trigger1Y)),NA())</f>
        <v>1.3943790173138737E-2</v>
      </c>
    </row>
    <row r="2626" spans="2:17" x14ac:dyDescent="0.2">
      <c r="B2626" s="46" t="s">
        <v>42</v>
      </c>
      <c r="D2626" s="49">
        <f>_xll.qlCalendarAdvance(Calendar,$D2625,B2626,"f",FALSE)</f>
        <v>57790</v>
      </c>
      <c r="E2626" s="49">
        <f>_xll.qlInterestRateIndexValueDate(IndexON,D2626)</f>
        <v>57790</v>
      </c>
      <c r="F2626" s="52">
        <f>IFERROR(_xll.qlIndexFixing(IndexON,D2626,TRUE,_xll.ohTrigger(RecalcTrigger,TriggerON)),NA())</f>
        <v>1.3148868484584852E-2</v>
      </c>
      <c r="H2626" s="49">
        <f>_xll.qlCalendarAdvance(Calendar,$H2625,B2626,"f",FALSE)</f>
        <v>57790</v>
      </c>
      <c r="I2626" s="49">
        <f>_xll.qlInterestRateIndexValueDate(Index1M,$H2626)</f>
        <v>57794</v>
      </c>
      <c r="J2626" s="52">
        <f>IFERROR(_xll.qlIndexFixing(Index1M,$H2626,TRUE,_xll.ohTrigger(RecalcTrigger,Trigger1M)),NA())</f>
        <v>1.2931294941709734E-2</v>
      </c>
      <c r="K2626" s="52">
        <f>IFERROR(_xll.qlIndexFixing(ONIndex1M,I2626,TRUE,_xll.ohTrigger(RecalcTrigger,Trigger1M)),NA())</f>
        <v>1.2940955867222215E-2</v>
      </c>
      <c r="L2626" s="52">
        <f>IFERROR(_xll.qlIndexFixing(Index3M,H2626,TRUE,_xll.ohTrigger(RecalcTrigger,Trigger3M)),NA())</f>
        <v>1.3373370786203386E-2</v>
      </c>
      <c r="M2626" s="52">
        <f>IFERROR(_xll.qlIndexFixing(ONIndex3M,I2626,TRUE,_xll.ohTrigger(RecalcTrigger,Trigger3M)),NA())</f>
        <v>1.3409572853397833E-2</v>
      </c>
      <c r="N2626" s="52">
        <f>IFERROR(_xll.qlIndexFixing(Index6M,$H2626,TRUE,_xll.ohTrigger(RecalcTrigger,Trigger6M)),NA())</f>
        <v>1.5268372967335781E-2</v>
      </c>
      <c r="O2626" s="52">
        <f>IFERROR(_xll.qlIndexFixing(ONIndex6M,I2626,TRUE,_xll.ohTrigger(RecalcTrigger,Trigger6M)),NA())</f>
        <v>1.5377937668619168E-2</v>
      </c>
      <c r="P2626" s="52">
        <f>IFERROR(_xll.qlIndexFixing(Index1Y,$H2626,TRUE,_xll.ohTrigger(RecalcTrigger,Trigger1Y)),NA())</f>
        <v>1.3724027185472205E-2</v>
      </c>
      <c r="Q2626" s="52">
        <f>IFERROR(_xll.qlIndexFixing(ONIndex1Y,I2626,TRUE,_xll.ohTrigger(RecalcTrigger,Trigger1Y)),NA())</f>
        <v>1.3931327452922915E-2</v>
      </c>
    </row>
    <row r="2627" spans="2:17" x14ac:dyDescent="0.2">
      <c r="B2627" s="46" t="s">
        <v>42</v>
      </c>
      <c r="D2627" s="49">
        <f>_xll.qlCalendarAdvance(Calendar,$D2626,B2627,"f",FALSE)</f>
        <v>57797</v>
      </c>
      <c r="E2627" s="49">
        <f>_xll.qlInterestRateIndexValueDate(IndexON,D2627)</f>
        <v>57797</v>
      </c>
      <c r="F2627" s="52">
        <f>IFERROR(_xll.qlIndexFixing(IndexON,D2627,TRUE,_xll.ohTrigger(RecalcTrigger,TriggerON)),NA())</f>
        <v>1.3139717832109099E-2</v>
      </c>
      <c r="H2627" s="49">
        <f>_xll.qlCalendarAdvance(Calendar,$H2626,B2627,"f",FALSE)</f>
        <v>57797</v>
      </c>
      <c r="I2627" s="49">
        <f>_xll.qlInterestRateIndexValueDate(Index1M,$H2627)</f>
        <v>57801</v>
      </c>
      <c r="J2627" s="52">
        <f>IFERROR(_xll.qlIndexFixing(Index1M,$H2627,TRUE,_xll.ohTrigger(RecalcTrigger,Trigger1M)),NA())</f>
        <v>1.2922367300572408E-2</v>
      </c>
      <c r="K2627" s="52">
        <f>IFERROR(_xll.qlIndexFixing(ONIndex1M,I2627,TRUE,_xll.ohTrigger(RecalcTrigger,Trigger1M)),NA())</f>
        <v>1.2931976000292167E-2</v>
      </c>
      <c r="L2627" s="52">
        <f>IFERROR(_xll.qlIndexFixing(Index3M,H2627,TRUE,_xll.ohTrigger(RecalcTrigger,Trigger3M)),NA())</f>
        <v>1.3364379585844962E-2</v>
      </c>
      <c r="M2627" s="52">
        <f>IFERROR(_xll.qlIndexFixing(ONIndex3M,I2627,TRUE,_xll.ohTrigger(RecalcTrigger,Trigger3M)),NA())</f>
        <v>1.3400000449568239E-2</v>
      </c>
      <c r="N2627" s="52">
        <f>IFERROR(_xll.qlIndexFixing(Index6M,$H2627,TRUE,_xll.ohTrigger(RecalcTrigger,Trigger6M)),NA())</f>
        <v>1.5255206444460682E-2</v>
      </c>
      <c r="O2627" s="52">
        <f>IFERROR(_xll.qlIndexFixing(ONIndex6M,I2627,TRUE,_xll.ohTrigger(RecalcTrigger,Trigger6M)),NA())</f>
        <v>1.5365789495991322E-2</v>
      </c>
      <c r="P2627" s="52">
        <f>IFERROR(_xll.qlIndexFixing(Index1Y,$H2627,TRUE,_xll.ohTrigger(RecalcTrigger,Trigger1Y)),NA())</f>
        <v>1.3712519517668333E-2</v>
      </c>
      <c r="Q2627" s="52">
        <f>IFERROR(_xll.qlIndexFixing(ONIndex1Y,I2627,TRUE,_xll.ohTrigger(RecalcTrigger,Trigger1Y)),NA())</f>
        <v>1.3918904729273152E-2</v>
      </c>
    </row>
    <row r="2628" spans="2:17" x14ac:dyDescent="0.2">
      <c r="B2628" s="46" t="s">
        <v>42</v>
      </c>
      <c r="D2628" s="49">
        <f>_xll.qlCalendarAdvance(Calendar,$D2627,B2628,"f",FALSE)</f>
        <v>57804</v>
      </c>
      <c r="E2628" s="49">
        <f>_xll.qlInterestRateIndexValueDate(IndexON,D2628)</f>
        <v>57804</v>
      </c>
      <c r="F2628" s="52">
        <f>IFERROR(_xll.qlIndexFixing(IndexON,D2628,TRUE,_xll.ohTrigger(RecalcTrigger,TriggerON)),NA())</f>
        <v>1.3130600665727243E-2</v>
      </c>
      <c r="H2628" s="49">
        <f>_xll.qlCalendarAdvance(Calendar,$H2627,B2628,"f",FALSE)</f>
        <v>57804</v>
      </c>
      <c r="I2628" s="49">
        <f>_xll.qlInterestRateIndexValueDate(Index1M,$H2628)</f>
        <v>57808</v>
      </c>
      <c r="J2628" s="52">
        <f>IFERROR(_xll.qlIndexFixing(Index1M,$H2628,TRUE,_xll.ohTrigger(RecalcTrigger,Trigger1M)),NA())</f>
        <v>1.2913873985908708E-2</v>
      </c>
      <c r="K2628" s="52">
        <f>IFERROR(_xll.qlIndexFixing(ONIndex1M,I2628,TRUE,_xll.ohTrigger(RecalcTrigger,Trigger1M)),NA())</f>
        <v>1.292302936126255E-2</v>
      </c>
      <c r="L2628" s="52">
        <f>IFERROR(_xll.qlIndexFixing(Index3M,H2628,TRUE,_xll.ohTrigger(RecalcTrigger,Trigger3M)),NA())</f>
        <v>1.335499971518192E-2</v>
      </c>
      <c r="M2628" s="52">
        <f>IFERROR(_xll.qlIndexFixing(ONIndex3M,I2628,TRUE,_xll.ohTrigger(RecalcTrigger,Trigger3M)),NA())</f>
        <v>1.3390459071640493E-2</v>
      </c>
      <c r="N2628" s="52">
        <f>IFERROR(_xll.qlIndexFixing(Index6M,$H2628,TRUE,_xll.ohTrigger(RecalcTrigger,Trigger6M)),NA())</f>
        <v>1.5241207304450411E-2</v>
      </c>
      <c r="O2628" s="52">
        <f>IFERROR(_xll.qlIndexFixing(ONIndex6M,I2628,TRUE,_xll.ohTrigger(RecalcTrigger,Trigger6M)),NA())</f>
        <v>1.5353515837901455E-2</v>
      </c>
      <c r="P2628" s="52">
        <f>IFERROR(_xll.qlIndexFixing(Index1Y,$H2628,TRUE,_xll.ohTrigger(RecalcTrigger,Trigger1Y)),NA())</f>
        <v>1.3701055142011751E-2</v>
      </c>
      <c r="Q2628" s="52">
        <f>IFERROR(_xll.qlIndexFixing(ONIndex1Y,I2628,TRUE,_xll.ohTrigger(RecalcTrigger,Trigger1Y)),NA())</f>
        <v>1.3906522098352525E-2</v>
      </c>
    </row>
    <row r="2629" spans="2:17" x14ac:dyDescent="0.2">
      <c r="B2629" s="46" t="s">
        <v>42</v>
      </c>
      <c r="D2629" s="49">
        <f>_xll.qlCalendarAdvance(Calendar,$D2628,B2629,"f",FALSE)</f>
        <v>57811</v>
      </c>
      <c r="E2629" s="49">
        <f>_xll.qlInterestRateIndexValueDate(IndexON,D2629)</f>
        <v>57811</v>
      </c>
      <c r="F2629" s="52">
        <f>IFERROR(_xll.qlIndexFixing(IndexON,D2629,TRUE,_xll.ohTrigger(RecalcTrigger,TriggerON)),NA())</f>
        <v>1.3119884792498482E-2</v>
      </c>
      <c r="H2629" s="49">
        <f>_xll.qlCalendarAdvance(Calendar,$H2628,B2629,"f",FALSE)</f>
        <v>57811</v>
      </c>
      <c r="I2629" s="49">
        <f>_xll.qlInterestRateIndexValueDate(Index1M,$H2629)</f>
        <v>57817</v>
      </c>
      <c r="J2629" s="52">
        <f>IFERROR(_xll.qlIndexFixing(Index1M,$H2629,TRUE,_xll.ohTrigger(RecalcTrigger,Trigger1M)),NA())</f>
        <v>1.2902485092443072E-2</v>
      </c>
      <c r="K2629" s="52">
        <f>IFERROR(_xll.qlIndexFixing(ONIndex1M,I2629,TRUE,_xll.ohTrigger(RecalcTrigger,Trigger1M)),NA())</f>
        <v>1.2910769462113336E-2</v>
      </c>
      <c r="L2629" s="52">
        <f>IFERROR(_xll.qlIndexFixing(Index3M,H2629,TRUE,_xll.ohTrigger(RecalcTrigger,Trigger3M)),NA())</f>
        <v>1.3342986443966313E-2</v>
      </c>
      <c r="M2629" s="52">
        <f>IFERROR(_xll.qlIndexFixing(ONIndex3M,I2629,TRUE,_xll.ohTrigger(RecalcTrigger,Trigger3M)),NA())</f>
        <v>1.3377379775194598E-2</v>
      </c>
      <c r="N2629" s="52">
        <f>IFERROR(_xll.qlIndexFixing(Index6M,$H2629,TRUE,_xll.ohTrigger(RecalcTrigger,Trigger6M)),NA())</f>
        <v>1.5223018694264335E-2</v>
      </c>
      <c r="O2629" s="52">
        <f>IFERROR(_xll.qlIndexFixing(ONIndex6M,I2629,TRUE,_xll.ohTrigger(RecalcTrigger,Trigger6M)),NA())</f>
        <v>1.5336416413971321E-2</v>
      </c>
      <c r="P2629" s="52">
        <f>IFERROR(_xll.qlIndexFixing(Index1Y,$H2629,TRUE,_xll.ohTrigger(RecalcTrigger,Trigger1Y)),NA())</f>
        <v>1.3686378998224377E-2</v>
      </c>
      <c r="Q2629" s="52">
        <f>IFERROR(_xll.qlIndexFixing(ONIndex1Y,I2629,TRUE,_xll.ohTrigger(RecalcTrigger,Trigger1Y)),NA())</f>
        <v>1.3889438484468997E-2</v>
      </c>
    </row>
    <row r="2630" spans="2:17" x14ac:dyDescent="0.2">
      <c r="B2630" s="46" t="s">
        <v>42</v>
      </c>
      <c r="D2630" s="49">
        <f>_xll.qlCalendarAdvance(Calendar,$D2629,B2630,"f",FALSE)</f>
        <v>57818</v>
      </c>
      <c r="E2630" s="49">
        <f>_xll.qlInterestRateIndexValueDate(IndexON,D2630)</f>
        <v>57818</v>
      </c>
      <c r="F2630" s="52">
        <f>IFERROR(_xll.qlIndexFixing(IndexON,D2630,TRUE,_xll.ohTrigger(RecalcTrigger,TriggerON)),NA())</f>
        <v>1.3112467104194891E-2</v>
      </c>
      <c r="H2630" s="49">
        <f>_xll.qlCalendarAdvance(Calendar,$H2629,B2630,"f",FALSE)</f>
        <v>57818</v>
      </c>
      <c r="I2630" s="49">
        <f>_xll.qlInterestRateIndexValueDate(Index1M,$H2630)</f>
        <v>57822</v>
      </c>
      <c r="J2630" s="52">
        <f>IFERROR(_xll.qlIndexFixing(Index1M,$H2630,TRUE,_xll.ohTrigger(RecalcTrigger,Trigger1M)),NA())</f>
        <v>1.289618190555597E-2</v>
      </c>
      <c r="K2630" s="52">
        <f>IFERROR(_xll.qlIndexFixing(ONIndex1M,I2630,TRUE,_xll.ohTrigger(RecalcTrigger,Trigger1M)),NA())</f>
        <v>1.2905236073219584E-2</v>
      </c>
      <c r="L2630" s="52">
        <f>IFERROR(_xll.qlIndexFixing(Index3M,H2630,TRUE,_xll.ohTrigger(RecalcTrigger,Trigger3M)),NA())</f>
        <v>1.3336335091800128E-2</v>
      </c>
      <c r="M2630" s="52">
        <f>IFERROR(_xll.qlIndexFixing(ONIndex3M,I2630,TRUE,_xll.ohTrigger(RecalcTrigger,Trigger3M)),NA())</f>
        <v>1.3371469688934212E-2</v>
      </c>
      <c r="N2630" s="52">
        <f>IFERROR(_xll.qlIndexFixing(Index6M,$H2630,TRUE,_xll.ohTrigger(RecalcTrigger,Trigger6M)),NA())</f>
        <v>1.5212821547075619E-2</v>
      </c>
      <c r="O2630" s="52">
        <f>IFERROR(_xll.qlIndexFixing(ONIndex6M,I2630,TRUE,_xll.ohTrigger(RecalcTrigger,Trigger6M)),NA())</f>
        <v>1.5328591271490666E-2</v>
      </c>
      <c r="P2630" s="52">
        <f>IFERROR(_xll.qlIndexFixing(Index1Y,$H2630,TRUE,_xll.ohTrigger(RecalcTrigger,Trigger1Y)),NA())</f>
        <v>1.367825665194761E-2</v>
      </c>
      <c r="Q2630" s="52">
        <f>IFERROR(_xll.qlIndexFixing(ONIndex1Y,I2630,TRUE,_xll.ohTrigger(RecalcTrigger,Trigger1Y)),NA())</f>
        <v>1.3881877500310225E-2</v>
      </c>
    </row>
    <row r="2631" spans="2:17" x14ac:dyDescent="0.2">
      <c r="B2631" s="46" t="s">
        <v>42</v>
      </c>
      <c r="D2631" s="49">
        <f>_xll.qlCalendarAdvance(Calendar,$D2630,B2631,"f",FALSE)</f>
        <v>57825</v>
      </c>
      <c r="E2631" s="49">
        <f>_xll.qlInterestRateIndexValueDate(IndexON,D2631)</f>
        <v>57825</v>
      </c>
      <c r="F2631" s="52">
        <f>IFERROR(_xll.qlIndexFixing(IndexON,D2631,TRUE,_xll.ohTrigger(RecalcTrigger,TriggerON)),NA())</f>
        <v>1.3103450865799005E-2</v>
      </c>
      <c r="H2631" s="49">
        <f>_xll.qlCalendarAdvance(Calendar,$H2630,B2631,"f",FALSE)</f>
        <v>57825</v>
      </c>
      <c r="I2631" s="49">
        <f>_xll.qlInterestRateIndexValueDate(Index1M,$H2631)</f>
        <v>57829</v>
      </c>
      <c r="J2631" s="52">
        <f>IFERROR(_xll.qlIndexFixing(Index1M,$H2631,TRUE,_xll.ohTrigger(RecalcTrigger,Trigger1M)),NA())</f>
        <v>1.2887386281044577E-2</v>
      </c>
      <c r="K2631" s="52">
        <f>IFERROR(_xll.qlIndexFixing(ONIndex1M,I2631,TRUE,_xll.ohTrigger(RecalcTrigger,Trigger1M)),NA())</f>
        <v>1.2895128528338518E-2</v>
      </c>
      <c r="L2631" s="52">
        <f>IFERROR(_xll.qlIndexFixing(Index3M,H2631,TRUE,_xll.ohTrigger(RecalcTrigger,Trigger3M)),NA())</f>
        <v>1.3327050487067615E-2</v>
      </c>
      <c r="M2631" s="52">
        <f>IFERROR(_xll.qlIndexFixing(ONIndex3M,I2631,TRUE,_xll.ohTrigger(RecalcTrigger,Trigger3M)),NA())</f>
        <v>1.3360674693236874E-2</v>
      </c>
      <c r="N2631" s="52">
        <f>IFERROR(_xll.qlIndexFixing(Index6M,$H2631,TRUE,_xll.ohTrigger(RecalcTrigger,Trigger6M)),NA())</f>
        <v>1.5198434535635508E-2</v>
      </c>
      <c r="O2631" s="52">
        <f>IFERROR(_xll.qlIndexFixing(ONIndex6M,I2631,TRUE,_xll.ohTrigger(RecalcTrigger,Trigger6M)),NA())</f>
        <v>1.5314122333682789E-2</v>
      </c>
      <c r="P2631" s="52">
        <f>IFERROR(_xll.qlIndexFixing(Index1Y,$H2631,TRUE,_xll.ohTrigger(RecalcTrigger,Trigger1Y)),NA())</f>
        <v>1.366692272994614E-2</v>
      </c>
      <c r="Q2631" s="52">
        <f>IFERROR(_xll.qlIndexFixing(ONIndex1Y,I2631,TRUE,_xll.ohTrigger(RecalcTrigger,Trigger1Y)),NA())</f>
        <v>1.3867867345993545E-2</v>
      </c>
    </row>
    <row r="2632" spans="2:17" x14ac:dyDescent="0.2">
      <c r="B2632" s="46" t="s">
        <v>42</v>
      </c>
      <c r="D2632" s="49">
        <f>_xll.qlCalendarAdvance(Calendar,$D2631,B2632,"f",FALSE)</f>
        <v>57832</v>
      </c>
      <c r="E2632" s="49">
        <f>_xll.qlInterestRateIndexValueDate(IndexON,D2632)</f>
        <v>57832</v>
      </c>
      <c r="F2632" s="52">
        <f>IFERROR(_xll.qlIndexFixing(IndexON,D2632,TRUE,_xll.ohTrigger(RecalcTrigger,TriggerON)),NA())</f>
        <v>1.3094468426846362E-2</v>
      </c>
      <c r="H2632" s="49">
        <f>_xll.qlCalendarAdvance(Calendar,$H2631,B2632,"f",FALSE)</f>
        <v>57832</v>
      </c>
      <c r="I2632" s="49">
        <f>_xll.qlInterestRateIndexValueDate(Index1M,$H2632)</f>
        <v>57836</v>
      </c>
      <c r="J2632" s="52">
        <f>IFERROR(_xll.qlIndexFixing(Index1M,$H2632,TRUE,_xll.ohTrigger(RecalcTrigger,Trigger1M)),NA())</f>
        <v>1.287823182087823E-2</v>
      </c>
      <c r="K2632" s="52">
        <f>IFERROR(_xll.qlIndexFixing(ONIndex1M,I2632,TRUE,_xll.ohTrigger(RecalcTrigger,Trigger1M)),NA())</f>
        <v>1.2887576616842367E-2</v>
      </c>
      <c r="L2632" s="52">
        <f>IFERROR(_xll.qlIndexFixing(Index3M,H2632,TRUE,_xll.ohTrigger(RecalcTrigger,Trigger3M)),NA())</f>
        <v>1.3317389116075143E-2</v>
      </c>
      <c r="M2632" s="52">
        <f>IFERROR(_xll.qlIndexFixing(ONIndex3M,I2632,TRUE,_xll.ohTrigger(RecalcTrigger,Trigger3M)),NA())</f>
        <v>1.335260529680582E-2</v>
      </c>
      <c r="N2632" s="52">
        <f>IFERROR(_xll.qlIndexFixing(Index6M,$H2632,TRUE,_xll.ohTrigger(RecalcTrigger,Trigger6M)),NA())</f>
        <v>1.5183154743118528E-2</v>
      </c>
      <c r="O2632" s="52">
        <f>IFERROR(_xll.qlIndexFixing(ONIndex6M,I2632,TRUE,_xll.ohTrigger(RecalcTrigger,Trigger6M)),NA())</f>
        <v>1.5303162383375479E-2</v>
      </c>
      <c r="P2632" s="52">
        <f>IFERROR(_xll.qlIndexFixing(Index1Y,$H2632,TRUE,_xll.ohTrigger(RecalcTrigger,Trigger1Y)),NA())</f>
        <v>1.365563248490502E-2</v>
      </c>
      <c r="Q2632" s="52">
        <f>IFERROR(_xll.qlIndexFixing(ONIndex1Y,I2632,TRUE,_xll.ohTrigger(RecalcTrigger,Trigger1Y)),NA())</f>
        <v>1.3857394429779291E-2</v>
      </c>
    </row>
    <row r="2633" spans="2:17" x14ac:dyDescent="0.2">
      <c r="B2633" s="46" t="s">
        <v>42</v>
      </c>
      <c r="D2633" s="49">
        <f>_xll.qlCalendarAdvance(Calendar,$D2632,B2633,"f",FALSE)</f>
        <v>57839</v>
      </c>
      <c r="E2633" s="49">
        <f>_xll.qlInterestRateIndexValueDate(IndexON,D2633)</f>
        <v>57839</v>
      </c>
      <c r="F2633" s="52">
        <f>IFERROR(_xll.qlIndexFixing(IndexON,D2633,TRUE,_xll.ohTrigger(RecalcTrigger,TriggerON)),NA())</f>
        <v>1.30855198656743E-2</v>
      </c>
      <c r="H2633" s="49">
        <f>_xll.qlCalendarAdvance(Calendar,$H2632,B2633,"f",FALSE)</f>
        <v>57839</v>
      </c>
      <c r="I2633" s="49">
        <f>_xll.qlInterestRateIndexValueDate(Index1M,$H2633)</f>
        <v>57843</v>
      </c>
      <c r="J2633" s="52">
        <f>IFERROR(_xll.qlIndexFixing(Index1M,$H2633,TRUE,_xll.ohTrigger(RecalcTrigger,Trigger1M)),NA())</f>
        <v>1.2869505807072511E-2</v>
      </c>
      <c r="K2633" s="52">
        <f>IFERROR(_xll.qlIndexFixing(ONIndex1M,I2633,TRUE,_xll.ohTrigger(RecalcTrigger,Trigger1M)),NA())</f>
        <v>1.2878797267115161E-2</v>
      </c>
      <c r="L2633" s="52">
        <f>IFERROR(_xll.qlIndexFixing(Index3M,H2633,TRUE,_xll.ohTrigger(RecalcTrigger,Trigger3M)),NA())</f>
        <v>1.3308170350060234E-2</v>
      </c>
      <c r="M2633" s="52">
        <f>IFERROR(_xll.qlIndexFixing(ONIndex3M,I2633,TRUE,_xll.ohTrigger(RecalcTrigger,Trigger3M)),NA())</f>
        <v>1.3343220157340241E-2</v>
      </c>
      <c r="N2633" s="52">
        <f>IFERROR(_xll.qlIndexFixing(Index6M,$H2633,TRUE,_xll.ohTrigger(RecalcTrigger,Trigger6M)),NA())</f>
        <v>1.5168498203425754E-2</v>
      </c>
      <c r="O2633" s="52">
        <f>IFERROR(_xll.qlIndexFixing(ONIndex6M,I2633,TRUE,_xll.ohTrigger(RecalcTrigger,Trigger6M)),NA())</f>
        <v>1.5290258322915307E-2</v>
      </c>
      <c r="P2633" s="52">
        <f>IFERROR(_xll.qlIndexFixing(Index1Y,$H2633,TRUE,_xll.ohTrigger(RecalcTrigger,Trigger1Y)),NA())</f>
        <v>1.364438601303047E-2</v>
      </c>
      <c r="Q2633" s="52">
        <f>IFERROR(_xll.qlIndexFixing(ONIndex1Y,I2633,TRUE,_xll.ohTrigger(RecalcTrigger,Trigger1Y)),NA())</f>
        <v>1.3845213708068016E-2</v>
      </c>
    </row>
    <row r="2634" spans="2:17" x14ac:dyDescent="0.2">
      <c r="B2634" s="46" t="s">
        <v>42</v>
      </c>
      <c r="D2634" s="49">
        <f>_xll.qlCalendarAdvance(Calendar,$D2633,B2634,"f",FALSE)</f>
        <v>57846</v>
      </c>
      <c r="E2634" s="49">
        <f>_xll.qlInterestRateIndexValueDate(IndexON,D2634)</f>
        <v>57846</v>
      </c>
      <c r="F2634" s="52">
        <f>IFERROR(_xll.qlIndexFixing(IndexON,D2634,TRUE,_xll.ohTrigger(RecalcTrigger,TriggerON)),NA())</f>
        <v>1.3076605260540219E-2</v>
      </c>
      <c r="H2634" s="49">
        <f>_xll.qlCalendarAdvance(Calendar,$H2633,B2634,"f",FALSE)</f>
        <v>57846</v>
      </c>
      <c r="I2634" s="49">
        <f>_xll.qlInterestRateIndexValueDate(Index1M,$H2634)</f>
        <v>57850</v>
      </c>
      <c r="J2634" s="52">
        <f>IFERROR(_xll.qlIndexFixing(Index1M,$H2634,TRUE,_xll.ohTrigger(RecalcTrigger,Trigger1M)),NA())</f>
        <v>1.2860813666292466E-2</v>
      </c>
      <c r="K2634" s="52">
        <f>IFERROR(_xll.qlIndexFixing(ONIndex1M,I2634,TRUE,_xll.ohTrigger(RecalcTrigger,Trigger1M)),NA())</f>
        <v>1.2870051605640143E-2</v>
      </c>
      <c r="L2634" s="52">
        <f>IFERROR(_xll.qlIndexFixing(Index3M,H2634,TRUE,_xll.ohTrigger(RecalcTrigger,Trigger3M)),NA())</f>
        <v>1.3298983642030285E-2</v>
      </c>
      <c r="M2634" s="52">
        <f>IFERROR(_xll.qlIndexFixing(ONIndex3M,I2634,TRUE,_xll.ohTrigger(RecalcTrigger,Trigger3M)),NA())</f>
        <v>1.3333866487341695E-2</v>
      </c>
      <c r="N2634" s="52">
        <f>IFERROR(_xll.qlIndexFixing(Index6M,$H2634,TRUE,_xll.ohTrigger(RecalcTrigger,Trigger6M)),NA())</f>
        <v>1.515371156641832E-2</v>
      </c>
      <c r="O2634" s="52">
        <f>IFERROR(_xll.qlIndexFixing(ONIndex6M,I2634,TRUE,_xll.ohTrigger(RecalcTrigger,Trigger6M)),NA())</f>
        <v>1.5277227587224829E-2</v>
      </c>
      <c r="P2634" s="52">
        <f>IFERROR(_xll.qlIndexFixing(Index1Y,$H2634,TRUE,_xll.ohTrigger(RecalcTrigger,Trigger1Y)),NA())</f>
        <v>1.3633183410530466E-2</v>
      </c>
      <c r="Q2634" s="52">
        <f>IFERROR(_xll.qlIndexFixing(ONIndex1Y,I2634,TRUE,_xll.ohTrigger(RecalcTrigger,Trigger1Y)),NA())</f>
        <v>1.383307365734332E-2</v>
      </c>
    </row>
    <row r="2635" spans="2:17" x14ac:dyDescent="0.2">
      <c r="B2635" s="46" t="s">
        <v>42</v>
      </c>
      <c r="D2635" s="49">
        <f>_xll.qlCalendarAdvance(Calendar,$D2634,B2635,"f",FALSE)</f>
        <v>57853</v>
      </c>
      <c r="E2635" s="49">
        <f>_xll.qlInterestRateIndexValueDate(IndexON,D2635)</f>
        <v>57853</v>
      </c>
      <c r="F2635" s="52">
        <f>IFERROR(_xll.qlIndexFixing(IndexON,D2635,TRUE,_xll.ohTrigger(RecalcTrigger,TriggerON)),NA())</f>
        <v>1.3067724690021265E-2</v>
      </c>
      <c r="H2635" s="49">
        <f>_xll.qlCalendarAdvance(Calendar,$H2634,B2635,"f",FALSE)</f>
        <v>57853</v>
      </c>
      <c r="I2635" s="49">
        <f>_xll.qlInterestRateIndexValueDate(Index1M,$H2635)</f>
        <v>57857</v>
      </c>
      <c r="J2635" s="52">
        <f>IFERROR(_xll.qlIndexFixing(Index1M,$H2635,TRUE,_xll.ohTrigger(RecalcTrigger,Trigger1M)),NA())</f>
        <v>1.2852155475238032E-2</v>
      </c>
      <c r="K2635" s="52">
        <f>IFERROR(_xll.qlIndexFixing(ONIndex1M,I2635,TRUE,_xll.ohTrigger(RecalcTrigger,Trigger1M)),NA())</f>
        <v>1.2861339708596375E-2</v>
      </c>
      <c r="L2635" s="52">
        <f>IFERROR(_xll.qlIndexFixing(Index3M,H2635,TRUE,_xll.ohTrigger(RecalcTrigger,Trigger3M)),NA())</f>
        <v>1.3289829065973941E-2</v>
      </c>
      <c r="M2635" s="52">
        <f>IFERROR(_xll.qlIndexFixing(ONIndex3M,I2635,TRUE,_xll.ohTrigger(RecalcTrigger,Trigger3M)),NA())</f>
        <v>1.332454436083097E-2</v>
      </c>
      <c r="N2635" s="52">
        <f>IFERROR(_xll.qlIndexFixing(Index6M,$H2635,TRUE,_xll.ohTrigger(RecalcTrigger,Trigger6M)),NA())</f>
        <v>1.5138794635208504E-2</v>
      </c>
      <c r="O2635" s="52">
        <f>IFERROR(_xll.qlIndexFixing(ONIndex6M,I2635,TRUE,_xll.ohTrigger(RecalcTrigger,Trigger6M)),NA())</f>
        <v>1.5264069978062622E-2</v>
      </c>
      <c r="P2635" s="52">
        <f>IFERROR(_xll.qlIndexFixing(Index1Y,$H2635,TRUE,_xll.ohTrigger(RecalcTrigger,Trigger1Y)),NA())</f>
        <v>1.3622024773613635E-2</v>
      </c>
      <c r="Q2635" s="52">
        <f>IFERROR(_xll.qlIndexFixing(ONIndex1Y,I2635,TRUE,_xll.ohTrigger(RecalcTrigger,Trigger1Y)),NA())</f>
        <v>1.382097437376828E-2</v>
      </c>
    </row>
    <row r="2636" spans="2:17" x14ac:dyDescent="0.2">
      <c r="B2636" s="46" t="s">
        <v>42</v>
      </c>
      <c r="D2636" s="49">
        <f>_xll.qlCalendarAdvance(Calendar,$D2635,B2636,"f",FALSE)</f>
        <v>57860</v>
      </c>
      <c r="E2636" s="49">
        <f>_xll.qlInterestRateIndexValueDate(IndexON,D2636)</f>
        <v>57860</v>
      </c>
      <c r="F2636" s="52">
        <f>IFERROR(_xll.qlIndexFixing(IndexON,D2636,TRUE,_xll.ohTrigger(RecalcTrigger,TriggerON)),NA())</f>
        <v>1.3058878232374838E-2</v>
      </c>
      <c r="H2636" s="49">
        <f>_xll.qlCalendarAdvance(Calendar,$H2635,B2636,"f",FALSE)</f>
        <v>57860</v>
      </c>
      <c r="I2636" s="49">
        <f>_xll.qlInterestRateIndexValueDate(Index1M,$H2636)</f>
        <v>57864</v>
      </c>
      <c r="J2636" s="52">
        <f>IFERROR(_xll.qlIndexFixing(Index1M,$H2636,TRUE,_xll.ohTrigger(RecalcTrigger,Trigger1M)),NA())</f>
        <v>1.2843915383280446E-2</v>
      </c>
      <c r="K2636" s="52">
        <f>IFERROR(_xll.qlIndexFixing(ONIndex1M,I2636,TRUE,_xll.ohTrigger(RecalcTrigger,Trigger1M)),NA())</f>
        <v>1.2852661653042219E-2</v>
      </c>
      <c r="L2636" s="52">
        <f>IFERROR(_xll.qlIndexFixing(Index3M,H2636,TRUE,_xll.ohTrigger(RecalcTrigger,Trigger3M)),NA())</f>
        <v>1.32807066958894E-2</v>
      </c>
      <c r="M2636" s="52">
        <f>IFERROR(_xll.qlIndexFixing(ONIndex3M,I2636,TRUE,_xll.ohTrigger(RecalcTrigger,Trigger3M)),NA())</f>
        <v>1.3315253851908793E-2</v>
      </c>
      <c r="N2636" s="52">
        <f>IFERROR(_xll.qlIndexFixing(Index6M,$H2636,TRUE,_xll.ohTrigger(RecalcTrigger,Trigger6M)),NA())</f>
        <v>1.5124550272184562E-2</v>
      </c>
      <c r="O2636" s="52">
        <f>IFERROR(_xll.qlIndexFixing(ONIndex6M,I2636,TRUE,_xll.ohTrigger(RecalcTrigger,Trigger6M)),NA())</f>
        <v>1.5250785296867519E-2</v>
      </c>
      <c r="P2636" s="52">
        <f>IFERROR(_xll.qlIndexFixing(Index1Y,$H2636,TRUE,_xll.ohTrigger(RecalcTrigger,Trigger1Y)),NA())</f>
        <v>1.3610910198490579E-2</v>
      </c>
      <c r="Q2636" s="52">
        <f>IFERROR(_xll.qlIndexFixing(ONIndex1Y,I2636,TRUE,_xll.ohTrigger(RecalcTrigger,Trigger1Y)),NA())</f>
        <v>1.3808915953905654E-2</v>
      </c>
    </row>
    <row r="2637" spans="2:17" x14ac:dyDescent="0.2">
      <c r="B2637" s="46" t="s">
        <v>42</v>
      </c>
      <c r="D2637" s="49">
        <f>_xll.qlCalendarAdvance(Calendar,$D2636,B2637,"f",FALSE)</f>
        <v>57867</v>
      </c>
      <c r="E2637" s="49">
        <f>_xll.qlInterestRateIndexValueDate(IndexON,D2637)</f>
        <v>57867</v>
      </c>
      <c r="F2637" s="52">
        <f>IFERROR(_xll.qlIndexFixing(IndexON,D2637,TRUE,_xll.ohTrigger(RecalcTrigger,TriggerON)),NA())</f>
        <v>1.3050065965698465E-2</v>
      </c>
      <c r="H2637" s="49">
        <f>_xll.qlCalendarAdvance(Calendar,$H2636,B2637,"f",FALSE)</f>
        <v>57867</v>
      </c>
      <c r="I2637" s="49">
        <f>_xll.qlInterestRateIndexValueDate(Index1M,$H2637)</f>
        <v>57871</v>
      </c>
      <c r="J2637" s="52">
        <f>IFERROR(_xll.qlIndexFixing(Index1M,$H2637,TRUE,_xll.ohTrigger(RecalcTrigger,Trigger1M)),NA())</f>
        <v>1.2835323185623082E-2</v>
      </c>
      <c r="K2637" s="52">
        <f>IFERROR(_xll.qlIndexFixing(ONIndex1M,I2637,TRUE,_xll.ohTrigger(RecalcTrigger,Trigger1M)),NA())</f>
        <v>1.2844017515556416E-2</v>
      </c>
      <c r="L2637" s="52">
        <f>IFERROR(_xll.qlIndexFixing(Index3M,H2637,TRUE,_xll.ohTrigger(RecalcTrigger,Trigger3M)),NA())</f>
        <v>1.3271616605766172E-2</v>
      </c>
      <c r="M2637" s="52">
        <f>IFERROR(_xll.qlIndexFixing(ONIndex3M,I2637,TRUE,_xll.ohTrigger(RecalcTrigger,Trigger3M)),NA())</f>
        <v>1.330599503443608E-2</v>
      </c>
      <c r="N2637" s="52">
        <f>IFERROR(_xll.qlIndexFixing(Index6M,$H2637,TRUE,_xll.ohTrigger(RecalcTrigger,Trigger6M)),NA())</f>
        <v>1.5109382199964246E-2</v>
      </c>
      <c r="O2637" s="52">
        <f>IFERROR(_xll.qlIndexFixing(ONIndex6M,I2637,TRUE,_xll.ohTrigger(RecalcTrigger,Trigger6M)),NA())</f>
        <v>1.5237373345717842E-2</v>
      </c>
      <c r="P2637" s="52">
        <f>IFERROR(_xll.qlIndexFixing(Index1Y,$H2637,TRUE,_xll.ohTrigger(RecalcTrigger,Trigger1Y)),NA())</f>
        <v>1.3599839781373652E-2</v>
      </c>
      <c r="Q2637" s="52">
        <f>IFERROR(_xll.qlIndexFixing(ONIndex1Y,I2637,TRUE,_xll.ohTrigger(RecalcTrigger,Trigger1Y)),NA())</f>
        <v>1.3796898493918519E-2</v>
      </c>
    </row>
    <row r="2638" spans="2:17" x14ac:dyDescent="0.2">
      <c r="B2638" s="46" t="s">
        <v>42</v>
      </c>
      <c r="D2638" s="49">
        <f>_xll.qlCalendarAdvance(Calendar,$D2637,B2638,"f",FALSE)</f>
        <v>57874</v>
      </c>
      <c r="E2638" s="49">
        <f>_xll.qlInterestRateIndexValueDate(IndexON,D2638)</f>
        <v>57874</v>
      </c>
      <c r="F2638" s="52">
        <f>IFERROR(_xll.qlIndexFixing(IndexON,D2638,TRUE,_xll.ohTrigger(RecalcTrigger,TriggerON)),NA())</f>
        <v>1.3041287968649229E-2</v>
      </c>
      <c r="H2638" s="49">
        <f>_xll.qlCalendarAdvance(Calendar,$H2637,B2638,"f",FALSE)</f>
        <v>57874</v>
      </c>
      <c r="I2638" s="49">
        <f>_xll.qlInterestRateIndexValueDate(Index1M,$H2638)</f>
        <v>57878</v>
      </c>
      <c r="J2638" s="52">
        <f>IFERROR(_xll.qlIndexFixing(Index1M,$H2638,TRUE,_xll.ohTrigger(RecalcTrigger,Trigger1M)),NA())</f>
        <v>1.2826765160910192E-2</v>
      </c>
      <c r="K2638" s="52">
        <f>IFERROR(_xll.qlIndexFixing(ONIndex1M,I2638,TRUE,_xll.ohTrigger(RecalcTrigger,Trigger1M)),NA())</f>
        <v>1.2835407372957519E-2</v>
      </c>
      <c r="L2638" s="52">
        <f>IFERROR(_xll.qlIndexFixing(Index3M,H2638,TRUE,_xll.ohTrigger(RecalcTrigger,Trigger3M)),NA())</f>
        <v>1.3262558869601584E-2</v>
      </c>
      <c r="M2638" s="52">
        <f>IFERROR(_xll.qlIndexFixing(ONIndex3M,I2638,TRUE,_xll.ohTrigger(RecalcTrigger,Trigger3M)),NA())</f>
        <v>1.3296767982513558E-2</v>
      </c>
      <c r="N2638" s="52">
        <f>IFERROR(_xll.qlIndexFixing(Index6M,$H2638,TRUE,_xll.ohTrigger(RecalcTrigger,Trigger6M)),NA())</f>
        <v>1.5094083261956215E-2</v>
      </c>
      <c r="O2638" s="52">
        <f>IFERROR(_xll.qlIndexFixing(ONIndex6M,I2638,TRUE,_xll.ohTrigger(RecalcTrigger,Trigger6M)),NA())</f>
        <v>1.5223833926212293E-2</v>
      </c>
      <c r="P2638" s="52">
        <f>IFERROR(_xll.qlIndexFixing(Index1Y,$H2638,TRUE,_xll.ohTrigger(RecalcTrigger,Trigger1Y)),NA())</f>
        <v>1.3588813618476081E-2</v>
      </c>
      <c r="Q2638" s="52">
        <f>IFERROR(_xll.qlIndexFixing(ONIndex1Y,I2638,TRUE,_xll.ohTrigger(RecalcTrigger,Trigger1Y)),NA())</f>
        <v>1.3784922090209761E-2</v>
      </c>
    </row>
    <row r="2639" spans="2:17" x14ac:dyDescent="0.2">
      <c r="B2639" s="46" t="s">
        <v>42</v>
      </c>
      <c r="D2639" s="49">
        <f>_xll.qlCalendarAdvance(Calendar,$D2638,B2639,"f",FALSE)</f>
        <v>57881</v>
      </c>
      <c r="E2639" s="49">
        <f>_xll.qlInterestRateIndexValueDate(IndexON,D2639)</f>
        <v>57881</v>
      </c>
      <c r="F2639" s="52">
        <f>IFERROR(_xll.qlIndexFixing(IndexON,D2639,TRUE,_xll.ohTrigger(RecalcTrigger,TriggerON)),NA())</f>
        <v>1.3032544319484529E-2</v>
      </c>
      <c r="H2639" s="49">
        <f>_xll.qlCalendarAdvance(Calendar,$H2638,B2639,"f",FALSE)</f>
        <v>57881</v>
      </c>
      <c r="I2639" s="49">
        <f>_xll.qlInterestRateIndexValueDate(Index1M,$H2639)</f>
        <v>57885</v>
      </c>
      <c r="J2639" s="52">
        <f>IFERROR(_xll.qlIndexFixing(Index1M,$H2639,TRUE,_xll.ohTrigger(RecalcTrigger,Trigger1M)),NA())</f>
        <v>1.2818241385845752E-2</v>
      </c>
      <c r="K2639" s="52">
        <f>IFERROR(_xll.qlIndexFixing(ONIndex1M,I2639,TRUE,_xll.ohTrigger(RecalcTrigger,Trigger1M)),NA())</f>
        <v>1.2826831301744335E-2</v>
      </c>
      <c r="L2639" s="52">
        <f>IFERROR(_xll.qlIndexFixing(Index3M,H2639,TRUE,_xll.ohTrigger(RecalcTrigger,Trigger3M)),NA())</f>
        <v>1.3253533561386888E-2</v>
      </c>
      <c r="M2639" s="52">
        <f>IFERROR(_xll.qlIndexFixing(ONIndex3M,I2639,TRUE,_xll.ohTrigger(RecalcTrigger,Trigger3M)),NA())</f>
        <v>1.3287572770082079E-2</v>
      </c>
      <c r="N2639" s="52">
        <f>IFERROR(_xll.qlIndexFixing(Index6M,$H2639,TRUE,_xll.ohTrigger(RecalcTrigger,Trigger6M)),NA())</f>
        <v>1.5078653261389782E-2</v>
      </c>
      <c r="O2639" s="52">
        <f>IFERROR(_xll.qlIndexFixing(ONIndex6M,I2639,TRUE,_xll.ohTrigger(RecalcTrigger,Trigger6M)),NA())</f>
        <v>1.5210166840029515E-2</v>
      </c>
      <c r="P2639" s="52">
        <f>IFERROR(_xll.qlIndexFixing(Index1Y,$H2639,TRUE,_xll.ohTrigger(RecalcTrigger,Trigger1Y)),NA())</f>
        <v>1.357783180601285E-2</v>
      </c>
      <c r="Q2639" s="52">
        <f>IFERROR(_xll.qlIndexFixing(ONIndex1Y,I2639,TRUE,_xll.ohTrigger(RecalcTrigger,Trigger1Y)),NA())</f>
        <v>1.3772986839182266E-2</v>
      </c>
    </row>
    <row r="2640" spans="2:17" x14ac:dyDescent="0.2">
      <c r="B2640" s="46" t="s">
        <v>42</v>
      </c>
      <c r="D2640" s="49">
        <f>_xll.qlCalendarAdvance(Calendar,$D2639,B2640,"f",FALSE)</f>
        <v>57888</v>
      </c>
      <c r="E2640" s="49">
        <f>_xll.qlInterestRateIndexValueDate(IndexON,D2640)</f>
        <v>57888</v>
      </c>
      <c r="F2640" s="52">
        <f>IFERROR(_xll.qlIndexFixing(IndexON,D2640,TRUE,_xll.ohTrigger(RecalcTrigger,TriggerON)),NA())</f>
        <v>1.3023835096541703E-2</v>
      </c>
      <c r="H2640" s="49">
        <f>_xll.qlCalendarAdvance(Calendar,$H2639,B2640,"f",FALSE)</f>
        <v>57888</v>
      </c>
      <c r="I2640" s="49">
        <f>_xll.qlInterestRateIndexValueDate(Index1M,$H2640)</f>
        <v>57892</v>
      </c>
      <c r="J2640" s="52">
        <f>IFERROR(_xll.qlIndexFixing(Index1M,$H2640,TRUE,_xll.ohTrigger(RecalcTrigger,Trigger1M)),NA())</f>
        <v>1.280937645057989E-2</v>
      </c>
      <c r="K2640" s="52">
        <f>IFERROR(_xll.qlIndexFixing(ONIndex1M,I2640,TRUE,_xll.ohTrigger(RecalcTrigger,Trigger1M)),NA())</f>
        <v>1.2818289378735415E-2</v>
      </c>
      <c r="L2640" s="52">
        <f>IFERROR(_xll.qlIndexFixing(Index3M,H2640,TRUE,_xll.ohTrigger(RecalcTrigger,Trigger3M)),NA())</f>
        <v>1.3244540755115069E-2</v>
      </c>
      <c r="M2640" s="52">
        <f>IFERROR(_xll.qlIndexFixing(ONIndex3M,I2640,TRUE,_xll.ohTrigger(RecalcTrigger,Trigger3M)),NA())</f>
        <v>1.3278409470842689E-2</v>
      </c>
      <c r="N2640" s="52">
        <f>IFERROR(_xll.qlIndexFixing(Index6M,$H2640,TRUE,_xll.ohTrigger(RecalcTrigger,Trigger6M)),NA())</f>
        <v>1.5061404361823303E-2</v>
      </c>
      <c r="O2640" s="52">
        <f>IFERROR(_xll.qlIndexFixing(ONIndex6M,I2640,TRUE,_xll.ohTrigger(RecalcTrigger,Trigger6M)),NA())</f>
        <v>1.5196371888848148E-2</v>
      </c>
      <c r="P2640" s="52">
        <f>IFERROR(_xll.qlIndexFixing(Index1Y,$H2640,TRUE,_xll.ohTrigger(RecalcTrigger,Trigger1Y)),NA())</f>
        <v>1.356689444020091E-2</v>
      </c>
      <c r="Q2640" s="52">
        <f>IFERROR(_xll.qlIndexFixing(ONIndex1Y,I2640,TRUE,_xll.ohTrigger(RecalcTrigger,Trigger1Y)),NA())</f>
        <v>1.3761092837079048E-2</v>
      </c>
    </row>
    <row r="2641" spans="2:17" x14ac:dyDescent="0.2">
      <c r="B2641" s="46" t="s">
        <v>42</v>
      </c>
      <c r="D2641" s="49">
        <f>_xll.qlCalendarAdvance(Calendar,$D2640,B2641,"f",FALSE)</f>
        <v>57895</v>
      </c>
      <c r="E2641" s="49">
        <f>_xll.qlInterestRateIndexValueDate(IndexON,D2641)</f>
        <v>57895</v>
      </c>
      <c r="F2641" s="52">
        <f>IFERROR(_xll.qlIndexFixing(IndexON,D2641,TRUE,_xll.ohTrigger(RecalcTrigger,TriggerON)),NA())</f>
        <v>1.3015160378238022E-2</v>
      </c>
      <c r="H2641" s="49">
        <f>_xll.qlCalendarAdvance(Calendar,$H2640,B2641,"f",FALSE)</f>
        <v>57895</v>
      </c>
      <c r="I2641" s="49">
        <f>_xll.qlInterestRateIndexValueDate(Index1M,$H2641)</f>
        <v>57899</v>
      </c>
      <c r="J2641" s="52">
        <f>IFERROR(_xll.qlIndexFixing(Index1M,$H2641,TRUE,_xll.ohTrigger(RecalcTrigger,Trigger1M)),NA())</f>
        <v>1.2800923568709304E-2</v>
      </c>
      <c r="K2641" s="52">
        <f>IFERROR(_xll.qlIndexFixing(ONIndex1M,I2641,TRUE,_xll.ohTrigger(RecalcTrigger,Trigger1M)),NA())</f>
        <v>1.2809781680589438E-2</v>
      </c>
      <c r="L2641" s="52">
        <f>IFERROR(_xll.qlIndexFixing(Index3M,H2641,TRUE,_xll.ohTrigger(RecalcTrigger,Trigger3M)),NA())</f>
        <v>1.3235580524781717E-2</v>
      </c>
      <c r="M2641" s="52">
        <f>IFERROR(_xll.qlIndexFixing(ONIndex3M,I2641,TRUE,_xll.ohTrigger(RecalcTrigger,Trigger3M)),NA())</f>
        <v>1.3269278159055986E-2</v>
      </c>
      <c r="N2641" s="52">
        <f>IFERROR(_xll.qlIndexFixing(Index6M,$H2641,TRUE,_xll.ohTrigger(RecalcTrigger,Trigger6M)),NA())</f>
        <v>1.5046545848055943E-2</v>
      </c>
      <c r="O2641" s="52">
        <f>IFERROR(_xll.qlIndexFixing(ONIndex6M,I2641,TRUE,_xll.ohTrigger(RecalcTrigger,Trigger6M)),NA())</f>
        <v>1.518244887458664E-2</v>
      </c>
      <c r="P2641" s="52">
        <f>IFERROR(_xll.qlIndexFixing(Index1Y,$H2641,TRUE,_xll.ohTrigger(RecalcTrigger,Trigger1Y)),NA())</f>
        <v>1.3556001617258309E-2</v>
      </c>
      <c r="Q2641" s="52">
        <f>IFERROR(_xll.qlIndexFixing(ONIndex1Y,I2641,TRUE,_xll.ohTrigger(RecalcTrigger,Trigger1Y)),NA())</f>
        <v>1.3749240180462863E-2</v>
      </c>
    </row>
    <row r="2642" spans="2:17" x14ac:dyDescent="0.2">
      <c r="B2642" s="46" t="s">
        <v>42</v>
      </c>
      <c r="D2642" s="49">
        <f>_xll.qlCalendarAdvance(Calendar,$D2641,B2642,"f",FALSE)</f>
        <v>57902</v>
      </c>
      <c r="E2642" s="49">
        <f>_xll.qlInterestRateIndexValueDate(IndexON,D2642)</f>
        <v>57902</v>
      </c>
      <c r="F2642" s="52">
        <f>IFERROR(_xll.qlIndexFixing(IndexON,D2642,TRUE,_xll.ohTrigger(RecalcTrigger,TriggerON)),NA())</f>
        <v>1.3006520242910824E-2</v>
      </c>
      <c r="H2642" s="49">
        <f>_xll.qlCalendarAdvance(Calendar,$H2641,B2642,"f",FALSE)</f>
        <v>57902</v>
      </c>
      <c r="I2642" s="49">
        <f>_xll.qlInterestRateIndexValueDate(Index1M,$H2642)</f>
        <v>57906</v>
      </c>
      <c r="J2642" s="52">
        <f>IFERROR(_xll.qlIndexFixing(Index1M,$H2642,TRUE,_xll.ohTrigger(RecalcTrigger,Trigger1M)),NA())</f>
        <v>1.2792505173507721E-2</v>
      </c>
      <c r="K2642" s="52">
        <f>IFERROR(_xll.qlIndexFixing(ONIndex1M,I2642,TRUE,_xll.ohTrigger(RecalcTrigger,Trigger1M)),NA())</f>
        <v>1.2801308283965085E-2</v>
      </c>
      <c r="L2642" s="52">
        <f>IFERROR(_xll.qlIndexFixing(Index3M,H2642,TRUE,_xll.ohTrigger(RecalcTrigger,Trigger3M)),NA())</f>
        <v>1.3226652944382427E-2</v>
      </c>
      <c r="M2642" s="52">
        <f>IFERROR(_xll.qlIndexFixing(ONIndex3M,I2642,TRUE,_xll.ohTrigger(RecalcTrigger,Trigger3M)),NA())</f>
        <v>1.3260178908662823E-2</v>
      </c>
      <c r="N2642" s="52">
        <f>IFERROR(_xll.qlIndexFixing(Index6M,$H2642,TRUE,_xll.ohTrigger(RecalcTrigger,Trigger6M)),NA())</f>
        <v>1.5030711347281884E-2</v>
      </c>
      <c r="O2642" s="52">
        <f>IFERROR(_xll.qlIndexFixing(ONIndex6M,I2642,TRUE,_xll.ohTrigger(RecalcTrigger,Trigger6M)),NA())</f>
        <v>1.5168397598763761E-2</v>
      </c>
      <c r="P2642" s="52">
        <f>IFERROR(_xll.qlIndexFixing(Index1Y,$H2642,TRUE,_xll.ohTrigger(RecalcTrigger,Trigger1Y)),NA())</f>
        <v>1.3545153433405063E-2</v>
      </c>
      <c r="Q2642" s="52">
        <f>IFERROR(_xll.qlIndexFixing(ONIndex1Y,I2642,TRUE,_xll.ohTrigger(RecalcTrigger,Trigger1Y)),NA())</f>
        <v>1.373742896549679E-2</v>
      </c>
    </row>
    <row r="2643" spans="2:17" x14ac:dyDescent="0.2">
      <c r="B2643" s="46" t="s">
        <v>42</v>
      </c>
      <c r="D2643" s="49">
        <f>_xll.qlCalendarAdvance(Calendar,$D2642,B2643,"f",FALSE)</f>
        <v>57909</v>
      </c>
      <c r="E2643" s="49">
        <f>_xll.qlInterestRateIndexValueDate(IndexON,D2643)</f>
        <v>57909</v>
      </c>
      <c r="F2643" s="52">
        <f>IFERROR(_xll.qlIndexFixing(IndexON,D2643,TRUE,_xll.ohTrigger(RecalcTrigger,TriggerON)),NA())</f>
        <v>1.2997914768817509E-2</v>
      </c>
      <c r="H2643" s="49">
        <f>_xll.qlCalendarAdvance(Calendar,$H2642,B2643,"f",FALSE)</f>
        <v>57909</v>
      </c>
      <c r="I2643" s="49">
        <f>_xll.qlInterestRateIndexValueDate(Index1M,$H2643)</f>
        <v>57913</v>
      </c>
      <c r="J2643" s="52">
        <f>IFERROR(_xll.qlIndexFixing(Index1M,$H2643,TRUE,_xll.ohTrigger(RecalcTrigger,Trigger1M)),NA())</f>
        <v>1.278412134167508E-2</v>
      </c>
      <c r="K2643" s="52">
        <f>IFERROR(_xll.qlIndexFixing(ONIndex1M,I2643,TRUE,_xll.ohTrigger(RecalcTrigger,Trigger1M)),NA())</f>
        <v>1.279286926560097E-2</v>
      </c>
      <c r="L2643" s="52">
        <f>IFERROR(_xll.qlIndexFixing(Index3M,H2643,TRUE,_xll.ohTrigger(RecalcTrigger,Trigger3M)),NA())</f>
        <v>1.3217758087905838E-2</v>
      </c>
      <c r="M2643" s="52">
        <f>IFERROR(_xll.qlIndexFixing(ONIndex3M,I2643,TRUE,_xll.ohTrigger(RecalcTrigger,Trigger3M)),NA())</f>
        <v>1.3251111793444181E-2</v>
      </c>
      <c r="N2643" s="52">
        <f>IFERROR(_xll.qlIndexFixing(Index6M,$H2643,TRUE,_xll.ohTrigger(RecalcTrigger,Trigger6M)),NA())</f>
        <v>1.5014744978365767E-2</v>
      </c>
      <c r="O2643" s="52">
        <f>IFERROR(_xll.qlIndexFixing(ONIndex6M,I2643,TRUE,_xll.ohTrigger(RecalcTrigger,Trigger6M)),NA())</f>
        <v>1.5154217863218022E-2</v>
      </c>
      <c r="P2643" s="52">
        <f>IFERROR(_xll.qlIndexFixing(Index1Y,$H2643,TRUE,_xll.ohTrigger(RecalcTrigger,Trigger1Y)),NA())</f>
        <v>1.3534349984863383E-2</v>
      </c>
      <c r="Q2643" s="52">
        <f>IFERROR(_xll.qlIndexFixing(ONIndex1Y,I2643,TRUE,_xll.ohTrigger(RecalcTrigger,Trigger1Y)),NA())</f>
        <v>1.3725659288503778E-2</v>
      </c>
    </row>
    <row r="2644" spans="2:17" x14ac:dyDescent="0.2">
      <c r="B2644" s="46" t="s">
        <v>42</v>
      </c>
      <c r="D2644" s="49">
        <f>_xll.qlCalendarAdvance(Calendar,$D2643,B2644,"f",FALSE)</f>
        <v>57916</v>
      </c>
      <c r="E2644" s="49">
        <f>_xll.qlInterestRateIndexValueDate(IndexON,D2644)</f>
        <v>57916</v>
      </c>
      <c r="F2644" s="52">
        <f>IFERROR(_xll.qlIndexFixing(IndexON,D2644,TRUE,_xll.ohTrigger(RecalcTrigger,TriggerON)),NA())</f>
        <v>1.2989344034455286E-2</v>
      </c>
      <c r="H2644" s="49">
        <f>_xll.qlCalendarAdvance(Calendar,$H2643,B2644,"f",FALSE)</f>
        <v>57916</v>
      </c>
      <c r="I2644" s="49">
        <f>_xll.qlInterestRateIndexValueDate(Index1M,$H2644)</f>
        <v>57920</v>
      </c>
      <c r="J2644" s="52">
        <f>IFERROR(_xll.qlIndexFixing(Index1M,$H2644,TRUE,_xll.ohTrigger(RecalcTrigger,Trigger1M)),NA())</f>
        <v>1.2775772149921632E-2</v>
      </c>
      <c r="K2644" s="52">
        <f>IFERROR(_xll.qlIndexFixing(ONIndex1M,I2644,TRUE,_xll.ohTrigger(RecalcTrigger,Trigger1M)),NA())</f>
        <v>1.2784464702155773E-2</v>
      </c>
      <c r="L2644" s="52">
        <f>IFERROR(_xll.qlIndexFixing(Index3M,H2644,TRUE,_xll.ohTrigger(RecalcTrigger,Trigger3M)),NA())</f>
        <v>1.3208896029351019E-2</v>
      </c>
      <c r="M2644" s="52">
        <f>IFERROR(_xll.qlIndexFixing(ONIndex3M,I2644,TRUE,_xll.ohTrigger(RecalcTrigger,Trigger3M)),NA())</f>
        <v>1.3242076887420851E-2</v>
      </c>
      <c r="N2644" s="52">
        <f>IFERROR(_xll.qlIndexFixing(Index6M,$H2644,TRUE,_xll.ohTrigger(RecalcTrigger,Trigger6M)),NA())</f>
        <v>1.499864654471007E-2</v>
      </c>
      <c r="O2644" s="52">
        <f>IFERROR(_xll.qlIndexFixing(ONIndex6M,I2644,TRUE,_xll.ohTrigger(RecalcTrigger,Trigger6M)),NA())</f>
        <v>1.513990946954813E-2</v>
      </c>
      <c r="P2644" s="52">
        <f>IFERROR(_xll.qlIndexFixing(Index1Y,$H2644,TRUE,_xll.ohTrigger(RecalcTrigger,Trigger1Y)),NA())</f>
        <v>1.3523591367856131E-2</v>
      </c>
      <c r="Q2644" s="52">
        <f>IFERROR(_xll.qlIndexFixing(ONIndex1Y,I2644,TRUE,_xll.ohTrigger(RecalcTrigger,Trigger1Y)),NA())</f>
        <v>1.3713931245886712E-2</v>
      </c>
    </row>
    <row r="2645" spans="2:17" x14ac:dyDescent="0.2">
      <c r="B2645" s="46" t="s">
        <v>42</v>
      </c>
      <c r="D2645" s="49">
        <f>_xll.qlCalendarAdvance(Calendar,$D2644,B2645,"f",FALSE)</f>
        <v>57923</v>
      </c>
      <c r="E2645" s="49">
        <f>_xll.qlInterestRateIndexValueDate(IndexON,D2645)</f>
        <v>57923</v>
      </c>
      <c r="F2645" s="52">
        <f>IFERROR(_xll.qlIndexFixing(IndexON,D2645,TRUE,_xll.ohTrigger(RecalcTrigger,TriggerON)),NA())</f>
        <v>1.2980808118001619E-2</v>
      </c>
      <c r="H2645" s="49">
        <f>_xll.qlCalendarAdvance(Calendar,$H2644,B2645,"f",FALSE)</f>
        <v>57923</v>
      </c>
      <c r="I2645" s="49">
        <f>_xll.qlInterestRateIndexValueDate(Index1M,$H2645)</f>
        <v>57927</v>
      </c>
      <c r="J2645" s="52">
        <f>IFERROR(_xll.qlIndexFixing(Index1M,$H2645,TRUE,_xll.ohTrigger(RecalcTrigger,Trigger1M)),NA())</f>
        <v>1.2767457674952468E-2</v>
      </c>
      <c r="K2645" s="52">
        <f>IFERROR(_xll.qlIndexFixing(ONIndex1M,I2645,TRUE,_xll.ohTrigger(RecalcTrigger,Trigger1M)),NA())</f>
        <v>1.2776094670448046E-2</v>
      </c>
      <c r="L2645" s="52">
        <f>IFERROR(_xll.qlIndexFixing(Index3M,H2645,TRUE,_xll.ohTrigger(RecalcTrigger,Trigger3M)),NA())</f>
        <v>1.3200066842710956E-2</v>
      </c>
      <c r="M2645" s="52">
        <f>IFERROR(_xll.qlIndexFixing(ONIndex3M,I2645,TRUE,_xll.ohTrigger(RecalcTrigger,Trigger3M)),NA())</f>
        <v>1.3233074264773492E-2</v>
      </c>
      <c r="N2645" s="52">
        <f>IFERROR(_xll.qlIndexFixing(Index6M,$H2645,TRUE,_xll.ohTrigger(RecalcTrigger,Trigger6M)),NA())</f>
        <v>1.4982415849753766E-2</v>
      </c>
      <c r="O2645" s="52">
        <f>IFERROR(_xll.qlIndexFixing(ONIndex6M,I2645,TRUE,_xll.ohTrigger(RecalcTrigger,Trigger6M)),NA())</f>
        <v>1.5125472219752467E-2</v>
      </c>
      <c r="P2645" s="52">
        <f>IFERROR(_xll.qlIndexFixing(Index1Y,$H2645,TRUE,_xll.ohTrigger(RecalcTrigger,Trigger1Y)),NA())</f>
        <v>1.3512877678609023E-2</v>
      </c>
      <c r="Q2645" s="52">
        <f>IFERROR(_xll.qlIndexFixing(ONIndex1Y,I2645,TRUE,_xll.ohTrigger(RecalcTrigger,Trigger1Y)),NA())</f>
        <v>1.3702244934128416E-2</v>
      </c>
    </row>
    <row r="2646" spans="2:17" x14ac:dyDescent="0.2">
      <c r="B2646" s="46" t="s">
        <v>42</v>
      </c>
      <c r="D2646" s="49">
        <f>_xll.qlCalendarAdvance(Calendar,$D2645,B2646,"f",FALSE)</f>
        <v>57930</v>
      </c>
      <c r="E2646" s="49">
        <f>_xll.qlInterestRateIndexValueDate(IndexON,D2646)</f>
        <v>57930</v>
      </c>
      <c r="F2646" s="52">
        <f>IFERROR(_xll.qlIndexFixing(IndexON,D2646,TRUE,_xll.ohTrigger(RecalcTrigger,TriggerON)),NA())</f>
        <v>1.2972307097953717E-2</v>
      </c>
      <c r="H2646" s="49">
        <f>_xll.qlCalendarAdvance(Calendar,$H2645,B2646,"f",FALSE)</f>
        <v>57930</v>
      </c>
      <c r="I2646" s="49">
        <f>_xll.qlInterestRateIndexValueDate(Index1M,$H2646)</f>
        <v>57934</v>
      </c>
      <c r="J2646" s="52">
        <f>IFERROR(_xll.qlIndexFixing(Index1M,$H2646,TRUE,_xll.ohTrigger(RecalcTrigger,Trigger1M)),NA())</f>
        <v>1.2759177993475264E-2</v>
      </c>
      <c r="K2646" s="52">
        <f>IFERROR(_xll.qlIndexFixing(ONIndex1M,I2646,TRUE,_xll.ohTrigger(RecalcTrigger,Trigger1M)),NA())</f>
        <v>1.2767759247136468E-2</v>
      </c>
      <c r="L2646" s="52">
        <f>IFERROR(_xll.qlIndexFixing(Index3M,H2646,TRUE,_xll.ohTrigger(RecalcTrigger,Trigger3M)),NA())</f>
        <v>1.3191270601980372E-2</v>
      </c>
      <c r="M2646" s="52">
        <f>IFERROR(_xll.qlIndexFixing(ONIndex3M,I2646,TRUE,_xll.ohTrigger(RecalcTrigger,Trigger3M)),NA())</f>
        <v>1.3224103999363024E-2</v>
      </c>
      <c r="N2646" s="52">
        <f>IFERROR(_xll.qlIndexFixing(Index6M,$H2646,TRUE,_xll.ohTrigger(RecalcTrigger,Trigger6M)),NA())</f>
        <v>1.4966052696967106E-2</v>
      </c>
      <c r="O2646" s="52">
        <f>IFERROR(_xll.qlIndexFixing(ONIndex6M,I2646,TRUE,_xll.ohTrigger(RecalcTrigger,Trigger6M)),NA())</f>
        <v>1.5110905915269868E-2</v>
      </c>
      <c r="P2646" s="52">
        <f>IFERROR(_xll.qlIndexFixing(Index1Y,$H2646,TRUE,_xll.ohTrigger(RecalcTrigger,Trigger1Y)),NA())</f>
        <v>1.3502209013349302E-2</v>
      </c>
      <c r="Q2646" s="52">
        <f>IFERROR(_xll.qlIndexFixing(ONIndex1Y,I2646,TRUE,_xll.ohTrigger(RecalcTrigger,Trigger1Y)),NA())</f>
        <v>1.3690600449312029E-2</v>
      </c>
    </row>
    <row r="2647" spans="2:17" x14ac:dyDescent="0.2">
      <c r="B2647" s="46" t="s">
        <v>42</v>
      </c>
      <c r="D2647" s="49">
        <f>_xll.qlCalendarAdvance(Calendar,$D2646,B2647,"f",FALSE)</f>
        <v>57937</v>
      </c>
      <c r="E2647" s="49">
        <f>_xll.qlInterestRateIndexValueDate(IndexON,D2647)</f>
        <v>57937</v>
      </c>
      <c r="F2647" s="52">
        <f>IFERROR(_xll.qlIndexFixing(IndexON,D2647,TRUE,_xll.ohTrigger(RecalcTrigger,TriggerON)),NA())</f>
        <v>1.2963841052728853E-2</v>
      </c>
      <c r="H2647" s="49">
        <f>_xll.qlCalendarAdvance(Calendar,$H2646,B2647,"f",FALSE)</f>
        <v>57937</v>
      </c>
      <c r="I2647" s="49">
        <f>_xll.qlInterestRateIndexValueDate(Index1M,$H2647)</f>
        <v>57941</v>
      </c>
      <c r="J2647" s="52">
        <f>IFERROR(_xll.qlIndexFixing(Index1M,$H2647,TRUE,_xll.ohTrigger(RecalcTrigger,Trigger1M)),NA())</f>
        <v>1.2750933182192534E-2</v>
      </c>
      <c r="K2647" s="52">
        <f>IFERROR(_xll.qlIndexFixing(ONIndex1M,I2647,TRUE,_xll.ohTrigger(RecalcTrigger,Trigger1M)),NA())</f>
        <v>1.2759458508719845E-2</v>
      </c>
      <c r="L2647" s="52">
        <f>IFERROR(_xll.qlIndexFixing(Index3M,H2647,TRUE,_xll.ohTrigger(RecalcTrigger,Trigger3M)),NA())</f>
        <v>1.3182507381154857E-2</v>
      </c>
      <c r="M2647" s="52">
        <f>IFERROR(_xll.qlIndexFixing(ONIndex3M,I2647,TRUE,_xll.ohTrigger(RecalcTrigger,Trigger3M)),NA())</f>
        <v>1.3215166164970427E-2</v>
      </c>
      <c r="N2647" s="52">
        <f>IFERROR(_xll.qlIndexFixing(Index6M,$H2647,TRUE,_xll.ohTrigger(RecalcTrigger,Trigger6M)),NA())</f>
        <v>1.494955688985249E-2</v>
      </c>
      <c r="O2647" s="52">
        <f>IFERROR(_xll.qlIndexFixing(ONIndex6M,I2647,TRUE,_xll.ohTrigger(RecalcTrigger,Trigger6M)),NA())</f>
        <v>1.509621035801878E-2</v>
      </c>
      <c r="P2647" s="52">
        <f>IFERROR(_xll.qlIndexFixing(Index1Y,$H2647,TRUE,_xll.ohTrigger(RecalcTrigger,Trigger1Y)),NA())</f>
        <v>1.3491585468305747E-2</v>
      </c>
      <c r="Q2647" s="52">
        <f>IFERROR(_xll.qlIndexFixing(ONIndex1Y,I2647,TRUE,_xll.ohTrigger(RecalcTrigger,Trigger1Y)),NA())</f>
        <v>1.367899788800031E-2</v>
      </c>
    </row>
    <row r="2648" spans="2:17" x14ac:dyDescent="0.2">
      <c r="B2648" s="46" t="s">
        <v>42</v>
      </c>
      <c r="D2648" s="49">
        <f>_xll.qlCalendarAdvance(Calendar,$D2647,B2648,"f",FALSE)</f>
        <v>57944</v>
      </c>
      <c r="E2648" s="49">
        <f>_xll.qlInterestRateIndexValueDate(IndexON,D2648)</f>
        <v>57944</v>
      </c>
      <c r="F2648" s="52">
        <f>IFERROR(_xll.qlIndexFixing(IndexON,D2648,TRUE,_xll.ohTrigger(RecalcTrigger,TriggerON)),NA())</f>
        <v>1.2955410060584427E-2</v>
      </c>
      <c r="H2648" s="49">
        <f>_xll.qlCalendarAdvance(Calendar,$H2647,B2648,"f",FALSE)</f>
        <v>57944</v>
      </c>
      <c r="I2648" s="49">
        <f>_xll.qlInterestRateIndexValueDate(Index1M,$H2648)</f>
        <v>57948</v>
      </c>
      <c r="J2648" s="52">
        <f>IFERROR(_xll.qlIndexFixing(Index1M,$H2648,TRUE,_xll.ohTrigger(RecalcTrigger,Trigger1M)),NA())</f>
        <v>1.2742723317814527E-2</v>
      </c>
      <c r="K2648" s="52">
        <f>IFERROR(_xll.qlIndexFixing(ONIndex1M,I2648,TRUE,_xll.ohTrigger(RecalcTrigger,Trigger1M)),NA())</f>
        <v>1.2751192532176603E-2</v>
      </c>
      <c r="L2648" s="52">
        <f>IFERROR(_xll.qlIndexFixing(Index3M,H2648,TRUE,_xll.ohTrigger(RecalcTrigger,Trigger3M)),NA())</f>
        <v>1.3173777254227401E-2</v>
      </c>
      <c r="M2648" s="52">
        <f>IFERROR(_xll.qlIndexFixing(ONIndex3M,I2648,TRUE,_xll.ohTrigger(RecalcTrigger,Trigger3M)),NA())</f>
        <v>1.3206260835696426E-2</v>
      </c>
      <c r="N2648" s="52">
        <f>IFERROR(_xll.qlIndexFixing(Index6M,$H2648,TRUE,_xll.ohTrigger(RecalcTrigger,Trigger6M)),NA())</f>
        <v>1.4932928231947938E-2</v>
      </c>
      <c r="O2648" s="52">
        <f>IFERROR(_xll.qlIndexFixing(ONIndex6M,I2648,TRUE,_xll.ohTrigger(RecalcTrigger,Trigger6M)),NA())</f>
        <v>1.5081385349597909E-2</v>
      </c>
      <c r="P2648" s="52">
        <f>IFERROR(_xll.qlIndexFixing(Index1Y,$H2648,TRUE,_xll.ohTrigger(RecalcTrigger,Trigger1Y)),NA())</f>
        <v>1.3481007139709546E-2</v>
      </c>
      <c r="Q2648" s="52">
        <f>IFERROR(_xll.qlIndexFixing(ONIndex1Y,I2648,TRUE,_xll.ohTrigger(RecalcTrigger,Trigger1Y)),NA())</f>
        <v>1.3667437346516209E-2</v>
      </c>
    </row>
    <row r="2649" spans="2:17" x14ac:dyDescent="0.2">
      <c r="B2649" s="46" t="s">
        <v>42</v>
      </c>
      <c r="D2649" s="49">
        <f>_xll.qlCalendarAdvance(Calendar,$D2648,B2649,"f",FALSE)</f>
        <v>57951</v>
      </c>
      <c r="E2649" s="49">
        <f>_xll.qlInterestRateIndexValueDate(IndexON,D2649)</f>
        <v>57951</v>
      </c>
      <c r="F2649" s="52">
        <f>IFERROR(_xll.qlIndexFixing(IndexON,D2649,TRUE,_xll.ohTrigger(RecalcTrigger,TriggerON)),NA())</f>
        <v>1.294701419977784E-2</v>
      </c>
      <c r="H2649" s="49">
        <f>_xll.qlCalendarAdvance(Calendar,$H2648,B2649,"f",FALSE)</f>
        <v>57951</v>
      </c>
      <c r="I2649" s="49">
        <f>_xll.qlInterestRateIndexValueDate(Index1M,$H2649)</f>
        <v>57955</v>
      </c>
      <c r="J2649" s="52">
        <f>IFERROR(_xll.qlIndexFixing(Index1M,$H2649,TRUE,_xll.ohTrigger(RecalcTrigger,Trigger1M)),NA())</f>
        <v>1.2734904241068712E-2</v>
      </c>
      <c r="K2649" s="52">
        <f>IFERROR(_xll.qlIndexFixing(ONIndex1M,I2649,TRUE,_xll.ohTrigger(RecalcTrigger,Trigger1M)),NA())</f>
        <v>1.2742961394085484E-2</v>
      </c>
      <c r="L2649" s="52">
        <f>IFERROR(_xll.qlIndexFixing(Index3M,H2649,TRUE,_xll.ohTrigger(RecalcTrigger,Trigger3M)),NA())</f>
        <v>1.316545476466523E-2</v>
      </c>
      <c r="M2649" s="52">
        <f>IFERROR(_xll.qlIndexFixing(ONIndex3M,I2649,TRUE,_xll.ohTrigger(RecalcTrigger,Trigger3M)),NA())</f>
        <v>1.3197388085721684E-2</v>
      </c>
      <c r="N2649" s="52">
        <f>IFERROR(_xll.qlIndexFixing(Index6M,$H2649,TRUE,_xll.ohTrigger(RecalcTrigger,Trigger6M)),NA())</f>
        <v>1.491803556141982E-2</v>
      </c>
      <c r="O2649" s="52">
        <f>IFERROR(_xll.qlIndexFixing(ONIndex6M,I2649,TRUE,_xll.ohTrigger(RecalcTrigger,Trigger6M)),NA())</f>
        <v>1.5066430691685895E-2</v>
      </c>
      <c r="P2649" s="52">
        <f>IFERROR(_xll.qlIndexFixing(Index1Y,$H2649,TRUE,_xll.ohTrigger(RecalcTrigger,Trigger1Y)),NA())</f>
        <v>1.3470474123793857E-2</v>
      </c>
      <c r="Q2649" s="52">
        <f>IFERROR(_xll.qlIndexFixing(ONIndex1Y,I2649,TRUE,_xll.ohTrigger(RecalcTrigger,Trigger1Y)),NA())</f>
        <v>1.3655918921182675E-2</v>
      </c>
    </row>
    <row r="2650" spans="2:17" x14ac:dyDescent="0.2">
      <c r="B2650" s="46" t="s">
        <v>42</v>
      </c>
      <c r="D2650" s="49">
        <f>_xll.qlCalendarAdvance(Calendar,$D2649,B2650,"f",FALSE)</f>
        <v>57958</v>
      </c>
      <c r="E2650" s="49">
        <f>_xll.qlInterestRateIndexValueDate(IndexON,D2650)</f>
        <v>57958</v>
      </c>
      <c r="F2650" s="52">
        <f>IFERROR(_xll.qlIndexFixing(IndexON,D2650,TRUE,_xll.ohTrigger(RecalcTrigger,TriggerON)),NA())</f>
        <v>1.29386535488063E-2</v>
      </c>
      <c r="H2650" s="49">
        <f>_xll.qlCalendarAdvance(Calendar,$H2649,B2650,"f",FALSE)</f>
        <v>57958</v>
      </c>
      <c r="I2650" s="49">
        <f>_xll.qlInterestRateIndexValueDate(Index1M,$H2650)</f>
        <v>57962</v>
      </c>
      <c r="J2650" s="52">
        <f>IFERROR(_xll.qlIndexFixing(Index1M,$H2650,TRUE,_xll.ohTrigger(RecalcTrigger,Trigger1M)),NA())</f>
        <v>1.2726762274703596E-2</v>
      </c>
      <c r="K2650" s="52">
        <f>IFERROR(_xll.qlIndexFixing(ONIndex1M,I2650,TRUE,_xll.ohTrigger(RecalcTrigger,Trigger1M)),NA())</f>
        <v>1.2734765171025231E-2</v>
      </c>
      <c r="L2650" s="52">
        <f>IFERROR(_xll.qlIndexFixing(Index3M,H2650,TRUE,_xll.ohTrigger(RecalcTrigger,Trigger3M)),NA())</f>
        <v>1.31567889753984E-2</v>
      </c>
      <c r="M2650" s="52">
        <f>IFERROR(_xll.qlIndexFixing(ONIndex3M,I2650,TRUE,_xll.ohTrigger(RecalcTrigger,Trigger3M)),NA())</f>
        <v>1.3188547988427501E-2</v>
      </c>
      <c r="N2650" s="52">
        <f>IFERROR(_xll.qlIndexFixing(Index6M,$H2650,TRUE,_xll.ohTrigger(RecalcTrigger,Trigger6M)),NA())</f>
        <v>1.4901161175695486E-2</v>
      </c>
      <c r="O2650" s="52">
        <f>IFERROR(_xll.qlIndexFixing(ONIndex6M,I2650,TRUE,_xll.ohTrigger(RecalcTrigger,Trigger6M)),NA())</f>
        <v>1.5051346186201187E-2</v>
      </c>
      <c r="P2650" s="52">
        <f>IFERROR(_xll.qlIndexFixing(Index1Y,$H2650,TRUE,_xll.ohTrigger(RecalcTrigger,Trigger1Y)),NA())</f>
        <v>1.3459986516793589E-2</v>
      </c>
      <c r="Q2650" s="52">
        <f>IFERROR(_xll.qlIndexFixing(ONIndex1Y,I2650,TRUE,_xll.ohTrigger(RecalcTrigger,Trigger1Y)),NA())</f>
        <v>1.3644442708322657E-2</v>
      </c>
    </row>
    <row r="2651" spans="2:17" x14ac:dyDescent="0.2">
      <c r="B2651" s="46" t="s">
        <v>42</v>
      </c>
      <c r="D2651" s="49">
        <f>_xll.qlCalendarAdvance(Calendar,$D2650,B2651,"f",FALSE)</f>
        <v>57965</v>
      </c>
      <c r="E2651" s="49">
        <f>_xll.qlInterestRateIndexValueDate(IndexON,D2651)</f>
        <v>57965</v>
      </c>
      <c r="F2651" s="52">
        <f>IFERROR(_xll.qlIndexFixing(IndexON,D2651,TRUE,_xll.ohTrigger(RecalcTrigger,TriggerON)),NA())</f>
        <v>1.2930328185927209E-2</v>
      </c>
      <c r="H2651" s="49">
        <f>_xll.qlCalendarAdvance(Calendar,$H2650,B2651,"f",FALSE)</f>
        <v>57965</v>
      </c>
      <c r="I2651" s="49">
        <f>_xll.qlInterestRateIndexValueDate(Index1M,$H2651)</f>
        <v>57969</v>
      </c>
      <c r="J2651" s="52">
        <f>IFERROR(_xll.qlIndexFixing(Index1M,$H2651,TRUE,_xll.ohTrigger(RecalcTrigger,Trigger1M)),NA())</f>
        <v>1.2718655478455965E-2</v>
      </c>
      <c r="K2651" s="52">
        <f>IFERROR(_xll.qlIndexFixing(ONIndex1M,I2651,TRUE,_xll.ohTrigger(RecalcTrigger,Trigger1M)),NA())</f>
        <v>1.2726603939814396E-2</v>
      </c>
      <c r="L2651" s="52">
        <f>IFERROR(_xll.qlIndexFixing(Index3M,H2651,TRUE,_xll.ohTrigger(RecalcTrigger,Trigger3M)),NA())</f>
        <v>1.3148156495309404E-2</v>
      </c>
      <c r="M2651" s="52">
        <f>IFERROR(_xll.qlIndexFixing(ONIndex3M,I2651,TRUE,_xll.ohTrigger(RecalcTrigger,Trigger3M)),NA())</f>
        <v>1.3179740618554092E-2</v>
      </c>
      <c r="N2651" s="52">
        <f>IFERROR(_xll.qlIndexFixing(Index6M,$H2651,TRUE,_xll.ohTrigger(RecalcTrigger,Trigger6M)),NA())</f>
        <v>1.4884153387456182E-2</v>
      </c>
      <c r="O2651" s="52">
        <f>IFERROR(_xll.qlIndexFixing(ONIndex6M,I2651,TRUE,_xll.ohTrigger(RecalcTrigger,Trigger6M)),NA())</f>
        <v>1.5036131634662553E-2</v>
      </c>
      <c r="P2651" s="52">
        <f>IFERROR(_xll.qlIndexFixing(Index1Y,$H2651,TRUE,_xll.ohTrigger(RecalcTrigger,Trigger1Y)),NA())</f>
        <v>1.3449544414946064E-2</v>
      </c>
      <c r="Q2651" s="52">
        <f>IFERROR(_xll.qlIndexFixing(ONIndex1Y,I2651,TRUE,_xll.ohTrigger(RecalcTrigger,Trigger1Y)),NA())</f>
        <v>1.363300880417917E-2</v>
      </c>
    </row>
    <row r="2652" spans="2:17" x14ac:dyDescent="0.2">
      <c r="B2652" s="46" t="s">
        <v>42</v>
      </c>
      <c r="D2652" s="49">
        <f>_xll.qlCalendarAdvance(Calendar,$D2651,B2652,"f",FALSE)</f>
        <v>57972</v>
      </c>
      <c r="E2652" s="49">
        <f>_xll.qlInterestRateIndexValueDate(IndexON,D2652)</f>
        <v>57972</v>
      </c>
      <c r="F2652" s="52">
        <f>IFERROR(_xll.qlIndexFixing(IndexON,D2652,TRUE,_xll.ohTrigger(RecalcTrigger,TriggerON)),NA())</f>
        <v>1.2922038189637775E-2</v>
      </c>
      <c r="H2652" s="49">
        <f>_xll.qlCalendarAdvance(Calendar,$H2651,B2652,"f",FALSE)</f>
        <v>57972</v>
      </c>
      <c r="I2652" s="49">
        <f>_xll.qlInterestRateIndexValueDate(Index1M,$H2652)</f>
        <v>57976</v>
      </c>
      <c r="J2652" s="52">
        <f>IFERROR(_xll.qlIndexFixing(Index1M,$H2652,TRUE,_xll.ohTrigger(RecalcTrigger,Trigger1M)),NA())</f>
        <v>1.271058392903246E-2</v>
      </c>
      <c r="K2652" s="52">
        <f>IFERROR(_xll.qlIndexFixing(ONIndex1M,I2652,TRUE,_xll.ohTrigger(RecalcTrigger,Trigger1M)),NA())</f>
        <v>1.2718477777111659E-2</v>
      </c>
      <c r="L2652" s="52">
        <f>IFERROR(_xll.qlIndexFixing(Index3M,H2652,TRUE,_xll.ohTrigger(RecalcTrigger,Trigger3M)),NA())</f>
        <v>1.3139557398392678E-2</v>
      </c>
      <c r="M2652" s="52">
        <f>IFERROR(_xll.qlIndexFixing(ONIndex3M,I2652,TRUE,_xll.ohTrigger(RecalcTrigger,Trigger3M)),NA())</f>
        <v>1.3170966049482757E-2</v>
      </c>
      <c r="N2652" s="52">
        <f>IFERROR(_xll.qlIndexFixing(Index6M,$H2652,TRUE,_xll.ohTrigger(RecalcTrigger,Trigger6M)),NA())</f>
        <v>1.4867012000347329E-2</v>
      </c>
      <c r="O2652" s="52">
        <f>IFERROR(_xll.qlIndexFixing(ONIndex6M,I2652,TRUE,_xll.ohTrigger(RecalcTrigger,Trigger6M)),NA())</f>
        <v>1.5020786838988442E-2</v>
      </c>
      <c r="P2652" s="52">
        <f>IFERROR(_xll.qlIndexFixing(Index1Y,$H2652,TRUE,_xll.ohTrigger(RecalcTrigger,Trigger1Y)),NA())</f>
        <v>1.3439147914490352E-2</v>
      </c>
      <c r="Q2652" s="52">
        <f>IFERROR(_xll.qlIndexFixing(ONIndex1Y,I2652,TRUE,_xll.ohTrigger(RecalcTrigger,Trigger1Y)),NA())</f>
        <v>1.3621617305394906E-2</v>
      </c>
    </row>
    <row r="2653" spans="2:17" x14ac:dyDescent="0.2">
      <c r="B2653" s="46" t="s">
        <v>42</v>
      </c>
      <c r="D2653" s="49">
        <f>_xll.qlCalendarAdvance(Calendar,$D2652,B2653,"f",FALSE)</f>
        <v>57979</v>
      </c>
      <c r="E2653" s="49">
        <f>_xll.qlInterestRateIndexValueDate(IndexON,D2653)</f>
        <v>57979</v>
      </c>
      <c r="F2653" s="52">
        <f>IFERROR(_xll.qlIndexFixing(IndexON,D2653,TRUE,_xll.ohTrigger(RecalcTrigger,TriggerON)),NA())</f>
        <v>1.2913783638035525E-2</v>
      </c>
      <c r="H2653" s="49">
        <f>_xll.qlCalendarAdvance(Calendar,$H2652,B2653,"f",FALSE)</f>
        <v>57979</v>
      </c>
      <c r="I2653" s="49">
        <f>_xll.qlInterestRateIndexValueDate(Index1M,$H2653)</f>
        <v>57983</v>
      </c>
      <c r="J2653" s="52">
        <f>IFERROR(_xll.qlIndexFixing(Index1M,$H2653,TRUE,_xll.ohTrigger(RecalcTrigger,Trigger1M)),NA())</f>
        <v>1.2702200884183975E-2</v>
      </c>
      <c r="K2653" s="52">
        <f>IFERROR(_xll.qlIndexFixing(ONIndex1M,I2653,TRUE,_xll.ohTrigger(RecalcTrigger,Trigger1M)),NA())</f>
        <v>1.271038675973557E-2</v>
      </c>
      <c r="L2653" s="52">
        <f>IFERROR(_xll.qlIndexFixing(Index3M,H2653,TRUE,_xll.ohTrigger(RecalcTrigger,Trigger3M)),NA())</f>
        <v>1.3130625617910173E-2</v>
      </c>
      <c r="M2653" s="52">
        <f>IFERROR(_xll.qlIndexFixing(ONIndex3M,I2653,TRUE,_xll.ohTrigger(RecalcTrigger,Trigger3M)),NA())</f>
        <v>1.3162224355554031E-2</v>
      </c>
      <c r="N2653" s="52">
        <f>IFERROR(_xll.qlIndexFixing(Index6M,$H2653,TRUE,_xll.ohTrigger(RecalcTrigger,Trigger6M)),NA())</f>
        <v>1.4853627633974395E-2</v>
      </c>
      <c r="O2653" s="52">
        <f>IFERROR(_xll.qlIndexFixing(ONIndex6M,I2653,TRUE,_xll.ohTrigger(RecalcTrigger,Trigger6M)),NA())</f>
        <v>1.5005311600857496E-2</v>
      </c>
      <c r="P2653" s="52">
        <f>IFERROR(_xll.qlIndexFixing(Index1Y,$H2653,TRUE,_xll.ohTrigger(RecalcTrigger,Trigger1Y)),NA())</f>
        <v>1.3428797111668153E-2</v>
      </c>
      <c r="Q2653" s="52">
        <f>IFERROR(_xll.qlIndexFixing(ONIndex1Y,I2653,TRUE,_xll.ohTrigger(RecalcTrigger,Trigger1Y)),NA())</f>
        <v>1.3610268308132945E-2</v>
      </c>
    </row>
    <row r="2654" spans="2:17" x14ac:dyDescent="0.2">
      <c r="B2654" s="46" t="s">
        <v>42</v>
      </c>
      <c r="D2654" s="49">
        <f>_xll.qlCalendarAdvance(Calendar,$D2653,B2654,"f",FALSE)</f>
        <v>57986</v>
      </c>
      <c r="E2654" s="49">
        <f>_xll.qlInterestRateIndexValueDate(IndexON,D2654)</f>
        <v>57986</v>
      </c>
      <c r="F2654" s="52">
        <f>IFERROR(_xll.qlIndexFixing(IndexON,D2654,TRUE,_xll.ohTrigger(RecalcTrigger,TriggerON)),NA())</f>
        <v>1.2905564609857478E-2</v>
      </c>
      <c r="H2654" s="49">
        <f>_xll.qlCalendarAdvance(Calendar,$H2653,B2654,"f",FALSE)</f>
        <v>57986</v>
      </c>
      <c r="I2654" s="49">
        <f>_xll.qlInterestRateIndexValueDate(Index1M,$H2654)</f>
        <v>57990</v>
      </c>
      <c r="J2654" s="52">
        <f>IFERROR(_xll.qlIndexFixing(Index1M,$H2654,TRUE,_xll.ohTrigger(RecalcTrigger,Trigger1M)),NA())</f>
        <v>1.2694202312056761E-2</v>
      </c>
      <c r="K2654" s="52">
        <f>IFERROR(_xll.qlIndexFixing(ONIndex1M,I2654,TRUE,_xll.ohTrigger(RecalcTrigger,Trigger1M)),NA())</f>
        <v>1.2702330964264874E-2</v>
      </c>
      <c r="L2654" s="52">
        <f>IFERROR(_xll.qlIndexFixing(Index3M,H2654,TRUE,_xll.ohTrigger(RecalcTrigger,Trigger3M)),NA())</f>
        <v>1.3122095608278494E-2</v>
      </c>
      <c r="M2654" s="52">
        <f>IFERROR(_xll.qlIndexFixing(ONIndex3M,I2654,TRUE,_xll.ohTrigger(RecalcTrigger,Trigger3M)),NA())</f>
        <v>1.3153515610309086E-2</v>
      </c>
      <c r="N2654" s="52">
        <f>IFERROR(_xll.qlIndexFixing(Index6M,$H2654,TRUE,_xll.ohTrigger(RecalcTrigger,Trigger6M)),NA())</f>
        <v>1.4832327644274381E-2</v>
      </c>
      <c r="O2654" s="52">
        <f>IFERROR(_xll.qlIndexFixing(ONIndex6M,I2654,TRUE,_xll.ohTrigger(RecalcTrigger,Trigger6M)),NA())</f>
        <v>1.4989705721948354E-2</v>
      </c>
      <c r="P2654" s="52">
        <f>IFERROR(_xll.qlIndexFixing(Index1Y,$H2654,TRUE,_xll.ohTrigger(RecalcTrigger,Trigger1Y)),NA())</f>
        <v>1.3418492102722919E-2</v>
      </c>
      <c r="Q2654" s="52">
        <f>IFERROR(_xll.qlIndexFixing(ONIndex1Y,I2654,TRUE,_xll.ohTrigger(RecalcTrigger,Trigger1Y)),NA())</f>
        <v>1.3598961908716234E-2</v>
      </c>
    </row>
    <row r="2655" spans="2:17" x14ac:dyDescent="0.2">
      <c r="B2655" s="46" t="s">
        <v>42</v>
      </c>
      <c r="D2655" s="49">
        <f>_xll.qlCalendarAdvance(Calendar,$D2654,B2655,"f",FALSE)</f>
        <v>57993</v>
      </c>
      <c r="E2655" s="49">
        <f>_xll.qlInterestRateIndexValueDate(IndexON,D2655)</f>
        <v>57993</v>
      </c>
      <c r="F2655" s="52">
        <f>IFERROR(_xll.qlIndexFixing(IndexON,D2655,TRUE,_xll.ohTrigger(RecalcTrigger,TriggerON)),NA())</f>
        <v>1.2897381183121226E-2</v>
      </c>
      <c r="H2655" s="49">
        <f>_xll.qlCalendarAdvance(Calendar,$H2654,B2655,"f",FALSE)</f>
        <v>57993</v>
      </c>
      <c r="I2655" s="49">
        <f>_xll.qlInterestRateIndexValueDate(Index1M,$H2655)</f>
        <v>57997</v>
      </c>
      <c r="J2655" s="52">
        <f>IFERROR(_xll.qlIndexFixing(Index1M,$H2655,TRUE,_xll.ohTrigger(RecalcTrigger,Trigger1M)),NA())</f>
        <v>1.2686239223780245E-2</v>
      </c>
      <c r="K2655" s="52">
        <f>IFERROR(_xll.qlIndexFixing(ONIndex1M,I2655,TRUE,_xll.ohTrigger(RecalcTrigger,Trigger1M)),NA())</f>
        <v>1.2694310467278314E-2</v>
      </c>
      <c r="L2655" s="52">
        <f>IFERROR(_xll.qlIndexFixing(Index3M,H2655,TRUE,_xll.ohTrigger(RecalcTrigger,Trigger3M)),NA())</f>
        <v>1.3113599210519231E-2</v>
      </c>
      <c r="M2655" s="52">
        <f>IFERROR(_xll.qlIndexFixing(ONIndex3M,I2655,TRUE,_xll.ohTrigger(RecalcTrigger,Trigger3M)),NA())</f>
        <v>1.3144839888008519E-2</v>
      </c>
      <c r="N2655" s="52">
        <f>IFERROR(_xll.qlIndexFixing(Index6M,$H2655,TRUE,_xll.ohTrigger(RecalcTrigger,Trigger6M)),NA())</f>
        <v>1.4814784282771099E-2</v>
      </c>
      <c r="O2655" s="52">
        <f>IFERROR(_xll.qlIndexFixing(ONIndex6M,I2655,TRUE,_xll.ohTrigger(RecalcTrigger,Trigger6M)),NA())</f>
        <v>1.4973969003939658E-2</v>
      </c>
      <c r="P2655" s="52">
        <f>IFERROR(_xll.qlIndexFixing(Index1Y,$H2655,TRUE,_xll.ohTrigger(RecalcTrigger,Trigger1Y)),NA())</f>
        <v>1.3408232983900948E-2</v>
      </c>
      <c r="Q2655" s="52">
        <f>IFERROR(_xll.qlIndexFixing(ONIndex1Y,I2655,TRUE,_xll.ohTrigger(RecalcTrigger,Trigger1Y)),NA())</f>
        <v>1.3587698203467724E-2</v>
      </c>
    </row>
    <row r="2656" spans="2:17" x14ac:dyDescent="0.2">
      <c r="B2656" s="46" t="s">
        <v>42</v>
      </c>
      <c r="D2656" s="49">
        <f>_xll.qlCalendarAdvance(Calendar,$D2655,B2656,"f",FALSE)</f>
        <v>58000</v>
      </c>
      <c r="E2656" s="49">
        <f>_xll.qlInterestRateIndexValueDate(IndexON,D2656)</f>
        <v>58000</v>
      </c>
      <c r="F2656" s="52">
        <f>IFERROR(_xll.qlIndexFixing(IndexON,D2656,TRUE,_xll.ohTrigger(RecalcTrigger,TriggerON)),NA())</f>
        <v>1.2889233436323977E-2</v>
      </c>
      <c r="H2656" s="49">
        <f>_xll.qlCalendarAdvance(Calendar,$H2655,B2656,"f",FALSE)</f>
        <v>58000</v>
      </c>
      <c r="I2656" s="49">
        <f>_xll.qlInterestRateIndexValueDate(Index1M,$H2656)</f>
        <v>58004</v>
      </c>
      <c r="J2656" s="52">
        <f>IFERROR(_xll.qlIndexFixing(Index1M,$H2656,TRUE,_xll.ohTrigger(RecalcTrigger,Trigger1M)),NA())</f>
        <v>1.2678311696059518E-2</v>
      </c>
      <c r="K2656" s="52">
        <f>IFERROR(_xll.qlIndexFixing(ONIndex1M,I2656,TRUE,_xll.ohTrigger(RecalcTrigger,Trigger1M)),NA())</f>
        <v>1.2686325345754312E-2</v>
      </c>
      <c r="L2656" s="52">
        <f>IFERROR(_xll.qlIndexFixing(Index3M,H2656,TRUE,_xll.ohTrigger(RecalcTrigger,Trigger3M)),NA())</f>
        <v>1.3105136498623632E-2</v>
      </c>
      <c r="M2656" s="52">
        <f>IFERROR(_xll.qlIndexFixing(ONIndex3M,I2656,TRUE,_xll.ohTrigger(RecalcTrigger,Trigger3M)),NA())</f>
        <v>1.3136197262753058E-2</v>
      </c>
      <c r="N2656" s="52">
        <f>IFERROR(_xll.qlIndexFixing(Index6M,$H2656,TRUE,_xll.ohTrigger(RecalcTrigger,Trigger6M)),NA())</f>
        <v>1.479710653732033E-2</v>
      </c>
      <c r="O2656" s="52">
        <f>IFERROR(_xll.qlIndexFixing(ONIndex6M,I2656,TRUE,_xll.ohTrigger(RecalcTrigger,Trigger6M)),NA())</f>
        <v>1.4958101248589983E-2</v>
      </c>
      <c r="P2656" s="52">
        <f>IFERROR(_xll.qlIndexFixing(Index1Y,$H2656,TRUE,_xll.ohTrigger(RecalcTrigger,Trigger1Y)),NA())</f>
        <v>1.3398019851449632E-2</v>
      </c>
      <c r="Q2656" s="52">
        <f>IFERROR(_xll.qlIndexFixing(ONIndex1Y,I2656,TRUE,_xll.ohTrigger(RecalcTrigger,Trigger1Y)),NA())</f>
        <v>1.3576477288950173E-2</v>
      </c>
    </row>
    <row r="2657" spans="2:17" x14ac:dyDescent="0.2">
      <c r="B2657" s="46" t="s">
        <v>42</v>
      </c>
      <c r="D2657" s="49">
        <f>_xll.qlCalendarAdvance(Calendar,$D2656,B2657,"f",FALSE)</f>
        <v>58007</v>
      </c>
      <c r="E2657" s="49">
        <f>_xll.qlInterestRateIndexValueDate(IndexON,D2657)</f>
        <v>58007</v>
      </c>
      <c r="F2657" s="52">
        <f>IFERROR(_xll.qlIndexFixing(IndexON,D2657,TRUE,_xll.ohTrigger(RecalcTrigger,TriggerON)),NA())</f>
        <v>1.2881121447803068E-2</v>
      </c>
      <c r="H2657" s="49">
        <f>_xll.qlCalendarAdvance(Calendar,$H2656,B2657,"f",FALSE)</f>
        <v>58007</v>
      </c>
      <c r="I2657" s="49">
        <f>_xll.qlInterestRateIndexValueDate(Index1M,$H2657)</f>
        <v>58011</v>
      </c>
      <c r="J2657" s="52">
        <f>IFERROR(_xll.qlIndexFixing(Index1M,$H2657,TRUE,_xll.ohTrigger(RecalcTrigger,Trigger1M)),NA())</f>
        <v>1.2670419805604833E-2</v>
      </c>
      <c r="K2657" s="52">
        <f>IFERROR(_xll.qlIndexFixing(ONIndex1M,I2657,TRUE,_xll.ohTrigger(RecalcTrigger,Trigger1M)),NA())</f>
        <v>1.2678375676271614E-2</v>
      </c>
      <c r="L2657" s="52">
        <f>IFERROR(_xll.qlIndexFixing(Index3M,H2657,TRUE,_xll.ohTrigger(RecalcTrigger,Trigger3M)),NA())</f>
        <v>1.3096707546588158E-2</v>
      </c>
      <c r="M2657" s="52">
        <f>IFERROR(_xll.qlIndexFixing(ONIndex3M,I2657,TRUE,_xll.ohTrigger(RecalcTrigger,Trigger3M)),NA())</f>
        <v>1.3127587808083874E-2</v>
      </c>
      <c r="N2657" s="52">
        <f>IFERROR(_xll.qlIndexFixing(Index6M,$H2657,TRUE,_xll.ohTrigger(RecalcTrigger,Trigger6M)),NA())</f>
        <v>1.4779294211738346E-2</v>
      </c>
      <c r="O2657" s="52">
        <f>IFERROR(_xll.qlIndexFixing(ONIndex6M,I2657,TRUE,_xll.ohTrigger(RecalcTrigger,Trigger6M)),NA())</f>
        <v>1.4942102257737844E-2</v>
      </c>
      <c r="P2657" s="52">
        <f>IFERROR(_xll.qlIndexFixing(Index1Y,$H2657,TRUE,_xll.ohTrigger(RecalcTrigger,Trigger1Y)),NA())</f>
        <v>1.3387852801620309E-2</v>
      </c>
      <c r="Q2657" s="52">
        <f>IFERROR(_xll.qlIndexFixing(ONIndex1Y,I2657,TRUE,_xll.ohTrigger(RecalcTrigger,Trigger1Y)),NA())</f>
        <v>1.3565299261246722E-2</v>
      </c>
    </row>
    <row r="2658" spans="2:17" x14ac:dyDescent="0.2">
      <c r="B2658" s="46" t="s">
        <v>42</v>
      </c>
      <c r="D2658" s="49">
        <f>_xll.qlCalendarAdvance(Calendar,$D2657,B2658,"f",FALSE)</f>
        <v>58014</v>
      </c>
      <c r="E2658" s="49">
        <f>_xll.qlInterestRateIndexValueDate(IndexON,D2658)</f>
        <v>58014</v>
      </c>
      <c r="F2658" s="52">
        <f>IFERROR(_xll.qlIndexFixing(IndexON,D2658,TRUE,_xll.ohTrigger(RecalcTrigger,TriggerON)),NA())</f>
        <v>1.2873045295895835E-2</v>
      </c>
      <c r="H2658" s="49">
        <f>_xll.qlCalendarAdvance(Calendar,$H2657,B2658,"f",FALSE)</f>
        <v>58014</v>
      </c>
      <c r="I2658" s="49">
        <f>_xll.qlInterestRateIndexValueDate(Index1M,$H2658)</f>
        <v>58018</v>
      </c>
      <c r="J2658" s="52">
        <f>IFERROR(_xll.qlIndexFixing(Index1M,$H2658,TRUE,_xll.ohTrigger(RecalcTrigger,Trigger1M)),NA())</f>
        <v>1.2662899111348658E-2</v>
      </c>
      <c r="K2658" s="52">
        <f>IFERROR(_xll.qlIndexFixing(ONIndex1M,I2658,TRUE,_xll.ohTrigger(RecalcTrigger,Trigger1M)),NA())</f>
        <v>1.2670461535408961E-2</v>
      </c>
      <c r="L2658" s="52">
        <f>IFERROR(_xll.qlIndexFixing(Index3M,H2658,TRUE,_xll.ohTrigger(RecalcTrigger,Trigger3M)),NA())</f>
        <v>1.3088312428414482E-2</v>
      </c>
      <c r="M2658" s="52">
        <f>IFERROR(_xll.qlIndexFixing(ONIndex3M,I2658,TRUE,_xll.ohTrigger(RecalcTrigger,Trigger3M)),NA())</f>
        <v>1.3119011598421437E-2</v>
      </c>
      <c r="N2658" s="52">
        <f>IFERROR(_xll.qlIndexFixing(Index6M,$H2658,TRUE,_xll.ohTrigger(RecalcTrigger,Trigger6M)),NA())</f>
        <v>1.4761347109875237E-2</v>
      </c>
      <c r="O2658" s="52">
        <f>IFERROR(_xll.qlIndexFixing(ONIndex6M,I2658,TRUE,_xll.ohTrigger(RecalcTrigger,Trigger6M)),NA())</f>
        <v>1.4925971832981944E-2</v>
      </c>
      <c r="P2658" s="52">
        <f>IFERROR(_xll.qlIndexFixing(Index1Y,$H2658,TRUE,_xll.ohTrigger(RecalcTrigger,Trigger1Y)),NA())</f>
        <v>1.3377731930665628E-2</v>
      </c>
      <c r="Q2658" s="52">
        <f>IFERROR(_xll.qlIndexFixing(ONIndex1Y,I2658,TRUE,_xll.ohTrigger(RecalcTrigger,Trigger1Y)),NA())</f>
        <v>1.3554164216840192E-2</v>
      </c>
    </row>
    <row r="2659" spans="2:17" x14ac:dyDescent="0.2">
      <c r="B2659" s="46" t="s">
        <v>42</v>
      </c>
      <c r="D2659" s="49">
        <f>_xll.qlCalendarAdvance(Calendar,$D2658,B2659,"f",FALSE)</f>
        <v>58021</v>
      </c>
      <c r="E2659" s="49">
        <f>_xll.qlInterestRateIndexValueDate(IndexON,D2659)</f>
        <v>58021</v>
      </c>
      <c r="F2659" s="52">
        <f>IFERROR(_xll.qlIndexFixing(IndexON,D2659,TRUE,_xll.ohTrigger(RecalcTrigger,TriggerON)),NA())</f>
        <v>1.2865005058939616E-2</v>
      </c>
      <c r="H2659" s="49">
        <f>_xll.qlCalendarAdvance(Calendar,$H2658,B2659,"f",FALSE)</f>
        <v>58021</v>
      </c>
      <c r="I2659" s="49">
        <f>_xll.qlInterestRateIndexValueDate(Index1M,$H2659)</f>
        <v>58025</v>
      </c>
      <c r="J2659" s="52">
        <f>IFERROR(_xll.qlIndexFixing(Index1M,$H2659,TRUE,_xll.ohTrigger(RecalcTrigger,Trigger1M)),NA())</f>
        <v>1.265507643747199E-2</v>
      </c>
      <c r="K2659" s="52">
        <f>IFERROR(_xll.qlIndexFixing(ONIndex1M,I2659,TRUE,_xll.ohTrigger(RecalcTrigger,Trigger1M)),NA())</f>
        <v>1.2662582999984906E-2</v>
      </c>
      <c r="L2659" s="52">
        <f>IFERROR(_xll.qlIndexFixing(Index3M,H2659,TRUE,_xll.ohTrigger(RecalcTrigger,Trigger3M)),NA())</f>
        <v>1.3079951218095591E-2</v>
      </c>
      <c r="M2659" s="52">
        <f>IFERROR(_xll.qlIndexFixing(ONIndex3M,I2659,TRUE,_xll.ohTrigger(RecalcTrigger,Trigger3M)),NA())</f>
        <v>1.3110468707306921E-2</v>
      </c>
      <c r="N2659" s="52">
        <f>IFERROR(_xll.qlIndexFixing(Index6M,$H2659,TRUE,_xll.ohTrigger(RecalcTrigger,Trigger6M)),NA())</f>
        <v>1.4743265035614912E-2</v>
      </c>
      <c r="O2659" s="52">
        <f>IFERROR(_xll.qlIndexFixing(ONIndex6M,I2659,TRUE,_xll.ohTrigger(RecalcTrigger,Trigger6M)),NA())</f>
        <v>1.4909709776000923E-2</v>
      </c>
      <c r="P2659" s="52">
        <f>IFERROR(_xll.qlIndexFixing(Index1Y,$H2659,TRUE,_xll.ohTrigger(RecalcTrigger,Trigger1Y)),NA())</f>
        <v>1.3367657334841087E-2</v>
      </c>
      <c r="Q2659" s="52">
        <f>IFERROR(_xll.qlIndexFixing(ONIndex1Y,I2659,TRUE,_xll.ohTrigger(RecalcTrigger,Trigger1Y)),NA())</f>
        <v>1.3543072252053534E-2</v>
      </c>
    </row>
    <row r="2660" spans="2:17" x14ac:dyDescent="0.2">
      <c r="B2660" s="46" t="s">
        <v>42</v>
      </c>
      <c r="D2660" s="49">
        <f>_xll.qlCalendarAdvance(Calendar,$D2659,B2660,"f",FALSE)</f>
        <v>58028</v>
      </c>
      <c r="E2660" s="49">
        <f>_xll.qlInterestRateIndexValueDate(IndexON,D2660)</f>
        <v>58028</v>
      </c>
      <c r="F2660" s="52">
        <f>IFERROR(_xll.qlIndexFixing(IndexON,D2660,TRUE,_xll.ohTrigger(RecalcTrigger,TriggerON)),NA())</f>
        <v>1.2857000815271746E-2</v>
      </c>
      <c r="H2660" s="49">
        <f>_xll.qlCalendarAdvance(Calendar,$H2659,B2660,"f",FALSE)</f>
        <v>58028</v>
      </c>
      <c r="I2660" s="49">
        <f>_xll.qlInterestRateIndexValueDate(Index1M,$H2660)</f>
        <v>58032</v>
      </c>
      <c r="J2660" s="52">
        <f>IFERROR(_xll.qlIndexFixing(Index1M,$H2660,TRUE,_xll.ohTrigger(RecalcTrigger,Trigger1M)),NA())</f>
        <v>1.2647289624072577E-2</v>
      </c>
      <c r="K2660" s="52">
        <f>IFERROR(_xll.qlIndexFixing(ONIndex1M,I2660,TRUE,_xll.ohTrigger(RecalcTrigger,Trigger1M)),NA())</f>
        <v>1.2654740146658128E-2</v>
      </c>
      <c r="L2660" s="52">
        <f>IFERROR(_xll.qlIndexFixing(Index3M,H2660,TRUE,_xll.ohTrigger(RecalcTrigger,Trigger3M)),NA())</f>
        <v>1.3071623989629685E-2</v>
      </c>
      <c r="M2660" s="52">
        <f>IFERROR(_xll.qlIndexFixing(ONIndex3M,I2660,TRUE,_xll.ohTrigger(RecalcTrigger,Trigger3M)),NA())</f>
        <v>1.310195920908086E-2</v>
      </c>
      <c r="N2660" s="52">
        <f>IFERROR(_xll.qlIndexFixing(Index6M,$H2660,TRUE,_xll.ohTrigger(RecalcTrigger,Trigger6M)),NA())</f>
        <v>1.4725047792876859E-2</v>
      </c>
      <c r="O2660" s="52">
        <f>IFERROR(_xll.qlIndexFixing(ONIndex6M,I2660,TRUE,_xll.ohTrigger(RecalcTrigger,Trigger6M)),NA())</f>
        <v>1.4893315888793168E-2</v>
      </c>
      <c r="P2660" s="52">
        <f>IFERROR(_xll.qlIndexFixing(Index1Y,$H2660,TRUE,_xll.ohTrigger(RecalcTrigger,Trigger1Y)),NA())</f>
        <v>1.3357629110404589E-2</v>
      </c>
      <c r="Q2660" s="52">
        <f>IFERROR(_xll.qlIndexFixing(ONIndex1Y,I2660,TRUE,_xll.ohTrigger(RecalcTrigger,Trigger1Y)),NA())</f>
        <v>1.3532023463369569E-2</v>
      </c>
    </row>
    <row r="2661" spans="2:17" x14ac:dyDescent="0.2">
      <c r="B2661" s="46" t="s">
        <v>42</v>
      </c>
      <c r="D2661" s="49">
        <f>_xll.qlCalendarAdvance(Calendar,$D2660,B2661,"f",FALSE)</f>
        <v>58035</v>
      </c>
      <c r="E2661" s="49">
        <f>_xll.qlInterestRateIndexValueDate(IndexON,D2661)</f>
        <v>58035</v>
      </c>
      <c r="F2661" s="52">
        <f>IFERROR(_xll.qlIndexFixing(IndexON,D2661,TRUE,_xll.ohTrigger(RecalcTrigger,TriggerON)),NA())</f>
        <v>1.2849032643389435E-2</v>
      </c>
      <c r="H2661" s="49">
        <f>_xll.qlCalendarAdvance(Calendar,$H2660,B2661,"f",FALSE)</f>
        <v>58035</v>
      </c>
      <c r="I2661" s="49">
        <f>_xll.qlInterestRateIndexValueDate(Index1M,$H2661)</f>
        <v>58039</v>
      </c>
      <c r="J2661" s="52">
        <f>IFERROR(_xll.qlIndexFixing(Index1M,$H2661,TRUE,_xll.ohTrigger(RecalcTrigger,Trigger1M)),NA())</f>
        <v>1.2638881765439924E-2</v>
      </c>
      <c r="K2661" s="52">
        <f>IFERROR(_xll.qlIndexFixing(ONIndex1M,I2661,TRUE,_xll.ohTrigger(RecalcTrigger,Trigger1M)),NA())</f>
        <v>1.2646933052167242E-2</v>
      </c>
      <c r="L2661" s="52">
        <f>IFERROR(_xll.qlIndexFixing(Index3M,H2661,TRUE,_xll.ohTrigger(RecalcTrigger,Trigger3M)),NA())</f>
        <v>1.3063330817014961E-2</v>
      </c>
      <c r="M2661" s="52">
        <f>IFERROR(_xll.qlIndexFixing(ONIndex3M,I2661,TRUE,_xll.ohTrigger(RecalcTrigger,Trigger3M)),NA())</f>
        <v>1.3093483177684107E-2</v>
      </c>
      <c r="N2661" s="52">
        <f>IFERROR(_xll.qlIndexFixing(Index6M,$H2661,TRUE,_xll.ohTrigger(RecalcTrigger,Trigger6M)),NA())</f>
        <v>1.4706695185616578E-2</v>
      </c>
      <c r="O2661" s="52">
        <f>IFERROR(_xll.qlIndexFixing(ONIndex6M,I2661,TRUE,_xll.ohTrigger(RecalcTrigger,Trigger6M)),NA())</f>
        <v>1.4876789972957383E-2</v>
      </c>
      <c r="P2661" s="52">
        <f>IFERROR(_xll.qlIndexFixing(Index1Y,$H2661,TRUE,_xll.ohTrigger(RecalcTrigger,Trigger1Y)),NA())</f>
        <v>1.3347647353616232E-2</v>
      </c>
      <c r="Q2661" s="52">
        <f>IFERROR(_xll.qlIndexFixing(ONIndex1Y,I2661,TRUE,_xll.ohTrigger(RecalcTrigger,Trigger1Y)),NA())</f>
        <v>1.3521017947031311E-2</v>
      </c>
    </row>
    <row r="2662" spans="2:17" x14ac:dyDescent="0.2">
      <c r="B2662" s="46" t="s">
        <v>42</v>
      </c>
      <c r="D2662" s="49">
        <f>_xll.qlCalendarAdvance(Calendar,$D2661,B2662,"f",FALSE)</f>
        <v>58042</v>
      </c>
      <c r="E2662" s="49">
        <f>_xll.qlInterestRateIndexValueDate(IndexON,D2662)</f>
        <v>58042</v>
      </c>
      <c r="F2662" s="52">
        <f>IFERROR(_xll.qlIndexFixing(IndexON,D2662,TRUE,_xll.ohTrigger(RecalcTrigger,TriggerON)),NA())</f>
        <v>1.2841100621550083E-2</v>
      </c>
      <c r="H2662" s="49">
        <f>_xll.qlCalendarAdvance(Calendar,$H2661,B2662,"f",FALSE)</f>
        <v>58042</v>
      </c>
      <c r="I2662" s="49">
        <f>_xll.qlInterestRateIndexValueDate(Index1M,$H2662)</f>
        <v>58046</v>
      </c>
      <c r="J2662" s="52">
        <f>IFERROR(_xll.qlIndexFixing(Index1M,$H2662,TRUE,_xll.ohTrigger(RecalcTrigger,Trigger1M)),NA())</f>
        <v>1.2631497597036415E-2</v>
      </c>
      <c r="K2662" s="52">
        <f>IFERROR(_xll.qlIndexFixing(ONIndex1M,I2662,TRUE,_xll.ohTrigger(RecalcTrigger,Trigger1M)),NA())</f>
        <v>1.2639161793011056E-2</v>
      </c>
      <c r="L2662" s="52">
        <f>IFERROR(_xll.qlIndexFixing(Index3M,H2662,TRUE,_xll.ohTrigger(RecalcTrigger,Trigger3M)),NA())</f>
        <v>1.3055418782826034E-2</v>
      </c>
      <c r="M2662" s="52">
        <f>IFERROR(_xll.qlIndexFixing(ONIndex3M,I2662,TRUE,_xll.ohTrigger(RecalcTrigger,Trigger3M)),NA())</f>
        <v>1.3085040686657834E-2</v>
      </c>
      <c r="N2662" s="52">
        <f>IFERROR(_xll.qlIndexFixing(Index6M,$H2662,TRUE,_xll.ohTrigger(RecalcTrigger,Trigger6M)),NA())</f>
        <v>1.4688207017821631E-2</v>
      </c>
      <c r="O2662" s="52">
        <f>IFERROR(_xll.qlIndexFixing(ONIndex6M,I2662,TRUE,_xll.ohTrigger(RecalcTrigger,Trigger6M)),NA())</f>
        <v>1.4860131829852463E-2</v>
      </c>
      <c r="P2662" s="52">
        <f>IFERROR(_xll.qlIndexFixing(Index1Y,$H2662,TRUE,_xll.ohTrigger(RecalcTrigger,Trigger1Y)),NA())</f>
        <v>1.3337712160739177E-2</v>
      </c>
      <c r="Q2662" s="52">
        <f>IFERROR(_xll.qlIndexFixing(ONIndex1Y,I2662,TRUE,_xll.ohTrigger(RecalcTrigger,Trigger1Y)),NA())</f>
        <v>1.3510055799201837E-2</v>
      </c>
    </row>
    <row r="2663" spans="2:17" x14ac:dyDescent="0.2">
      <c r="B2663" s="46" t="s">
        <v>42</v>
      </c>
      <c r="D2663" s="49">
        <f>_xll.qlCalendarAdvance(Calendar,$D2662,B2663,"f",FALSE)</f>
        <v>58049</v>
      </c>
      <c r="E2663" s="49">
        <f>_xll.qlInterestRateIndexValueDate(IndexON,D2663)</f>
        <v>58049</v>
      </c>
      <c r="F2663" s="52">
        <f>IFERROR(_xll.qlIndexFixing(IndexON,D2663,TRUE,_xll.ohTrigger(RecalcTrigger,TriggerON)),NA())</f>
        <v>1.2833204828011091E-2</v>
      </c>
      <c r="H2663" s="49">
        <f>_xll.qlCalendarAdvance(Calendar,$H2662,B2663,"f",FALSE)</f>
        <v>58049</v>
      </c>
      <c r="I2663" s="49">
        <f>_xll.qlInterestRateIndexValueDate(Index1M,$H2663)</f>
        <v>58053</v>
      </c>
      <c r="J2663" s="52">
        <f>IFERROR(_xll.qlIndexFixing(Index1M,$H2663,TRUE,_xll.ohTrigger(RecalcTrigger,Trigger1M)),NA())</f>
        <v>1.2623821141023629E-2</v>
      </c>
      <c r="K2663" s="52">
        <f>IFERROR(_xll.qlIndexFixing(ONIndex1M,I2663,TRUE,_xll.ohTrigger(RecalcTrigger,Trigger1M)),NA())</f>
        <v>1.2631426446247929E-2</v>
      </c>
      <c r="L2663" s="52">
        <f>IFERROR(_xll.qlIndexFixing(Index3M,H2663,TRUE,_xll.ohTrigger(RecalcTrigger,Trigger3M)),NA())</f>
        <v>1.3047191784559223E-2</v>
      </c>
      <c r="M2663" s="52">
        <f>IFERROR(_xll.qlIndexFixing(ONIndex3M,I2663,TRUE,_xll.ohTrigger(RecalcTrigger,Trigger3M)),NA())</f>
        <v>1.3076631810502448E-2</v>
      </c>
      <c r="N2663" s="52">
        <f>IFERROR(_xll.qlIndexFixing(Index6M,$H2663,TRUE,_xll.ohTrigger(RecalcTrigger,Trigger6M)),NA())</f>
        <v>1.4669583093516913E-2</v>
      </c>
      <c r="O2663" s="52">
        <f>IFERROR(_xll.qlIndexFixing(ONIndex6M,I2663,TRUE,_xll.ohTrigger(RecalcTrigger,Trigger6M)),NA())</f>
        <v>1.4843341261876475E-2</v>
      </c>
      <c r="P2663" s="52">
        <f>IFERROR(_xll.qlIndexFixing(Index1Y,$H2663,TRUE,_xll.ohTrigger(RecalcTrigger,Trigger1Y)),NA())</f>
        <v>1.3327823628039215E-2</v>
      </c>
      <c r="Q2663" s="52">
        <f>IFERROR(_xll.qlIndexFixing(ONIndex1Y,I2663,TRUE,_xll.ohTrigger(RecalcTrigger,Trigger1Y)),NA())</f>
        <v>1.3499137116603777E-2</v>
      </c>
    </row>
    <row r="2664" spans="2:17" x14ac:dyDescent="0.2">
      <c r="B2664" s="46" t="s">
        <v>42</v>
      </c>
      <c r="D2664" s="49">
        <f>_xll.qlCalendarAdvance(Calendar,$D2663,B2664,"f",FALSE)</f>
        <v>58056</v>
      </c>
      <c r="E2664" s="49">
        <f>_xll.qlInterestRateIndexValueDate(IndexON,D2664)</f>
        <v>58056</v>
      </c>
      <c r="F2664" s="52">
        <f>IFERROR(_xll.qlIndexFixing(IndexON,D2664,TRUE,_xll.ohTrigger(RecalcTrigger,TriggerON)),NA())</f>
        <v>1.2825345341349603E-2</v>
      </c>
      <c r="H2664" s="49">
        <f>_xll.qlCalendarAdvance(Calendar,$H2663,B2664,"f",FALSE)</f>
        <v>58056</v>
      </c>
      <c r="I2664" s="49">
        <f>_xll.qlInterestRateIndexValueDate(Index1M,$H2664)</f>
        <v>58060</v>
      </c>
      <c r="J2664" s="52">
        <f>IFERROR(_xll.qlIndexFixing(Index1M,$H2664,TRUE,_xll.ohTrigger(RecalcTrigger,Trigger1M)),NA())</f>
        <v>1.2616180859222855E-2</v>
      </c>
      <c r="K2664" s="52">
        <f>IFERROR(_xll.qlIndexFixing(ONIndex1M,I2664,TRUE,_xll.ohTrigger(RecalcTrigger,Trigger1M)),NA())</f>
        <v>1.2623727088296732E-2</v>
      </c>
      <c r="L2664" s="52">
        <f>IFERROR(_xll.qlIndexFixing(Index3M,H2664,TRUE,_xll.ohTrigger(RecalcTrigger,Trigger3M)),NA())</f>
        <v>1.3038999057425156E-2</v>
      </c>
      <c r="M2664" s="52">
        <f>IFERROR(_xll.qlIndexFixing(ONIndex3M,I2664,TRUE,_xll.ohTrigger(RecalcTrigger,Trigger3M)),NA())</f>
        <v>1.3068256622839058E-2</v>
      </c>
      <c r="N2664" s="52">
        <f>IFERROR(_xll.qlIndexFixing(Index6M,$H2664,TRUE,_xll.ohTrigger(RecalcTrigger,Trigger6M)),NA())</f>
        <v>1.4650823216760263E-2</v>
      </c>
      <c r="O2664" s="52">
        <f>IFERROR(_xll.qlIndexFixing(ONIndex6M,I2664,TRUE,_xll.ohTrigger(RecalcTrigger,Trigger6M)),NA())</f>
        <v>1.4826418070308378E-2</v>
      </c>
      <c r="P2664" s="52">
        <f>IFERROR(_xll.qlIndexFixing(Index1Y,$H2664,TRUE,_xll.ohTrigger(RecalcTrigger,Trigger1Y)),NA())</f>
        <v>1.3317981851784323E-2</v>
      </c>
      <c r="Q2664" s="52">
        <f>IFERROR(_xll.qlIndexFixing(ONIndex1Y,I2664,TRUE,_xll.ohTrigger(RecalcTrigger,Trigger1Y)),NA())</f>
        <v>1.3488261995320272E-2</v>
      </c>
    </row>
    <row r="2665" spans="2:17" x14ac:dyDescent="0.2">
      <c r="B2665" s="46" t="s">
        <v>42</v>
      </c>
      <c r="D2665" s="49">
        <f>_xll.qlCalendarAdvance(Calendar,$D2664,B2665,"f",FALSE)</f>
        <v>58063</v>
      </c>
      <c r="E2665" s="49">
        <f>_xll.qlInterestRateIndexValueDate(IndexON,D2665)</f>
        <v>58063</v>
      </c>
      <c r="F2665" s="52">
        <f>IFERROR(_xll.qlIndexFixing(IndexON,D2665,TRUE,_xll.ohTrigger(RecalcTrigger,TriggerON)),NA())</f>
        <v>1.281752223982302E-2</v>
      </c>
      <c r="H2665" s="49">
        <f>_xll.qlCalendarAdvance(Calendar,$H2664,B2665,"f",FALSE)</f>
        <v>58063</v>
      </c>
      <c r="I2665" s="49">
        <f>_xll.qlInterestRateIndexValueDate(Index1M,$H2665)</f>
        <v>58067</v>
      </c>
      <c r="J2665" s="52">
        <f>IFERROR(_xll.qlIndexFixing(Index1M,$H2665,TRUE,_xll.ohTrigger(RecalcTrigger,Trigger1M)),NA())</f>
        <v>1.2608576828349503E-2</v>
      </c>
      <c r="K2665" s="52">
        <f>IFERROR(_xll.qlIndexFixing(ONIndex1M,I2665,TRUE,_xll.ohTrigger(RecalcTrigger,Trigger1M)),NA())</f>
        <v>1.2613232734324242E-2</v>
      </c>
      <c r="L2665" s="52">
        <f>IFERROR(_xll.qlIndexFixing(Index3M,H2665,TRUE,_xll.ohTrigger(RecalcTrigger,Trigger3M)),NA())</f>
        <v>1.3030840675421785E-2</v>
      </c>
      <c r="M2665" s="52">
        <f>IFERROR(_xll.qlIndexFixing(ONIndex3M,I2665,TRUE,_xll.ohTrigger(RecalcTrigger,Trigger3M)),NA())</f>
        <v>1.3056824414325874E-2</v>
      </c>
      <c r="N2665" s="52">
        <f>IFERROR(_xll.qlIndexFixing(Index6M,$H2665,TRUE,_xll.ohTrigger(RecalcTrigger,Trigger6M)),NA())</f>
        <v>1.4631927191648604E-2</v>
      </c>
      <c r="O2665" s="52">
        <f>IFERROR(_xll.qlIndexFixing(ONIndex6M,I2665,TRUE,_xll.ohTrigger(RecalcTrigger,Trigger6M)),NA())</f>
        <v>1.4802619340681389E-2</v>
      </c>
      <c r="P2665" s="52">
        <f>IFERROR(_xll.qlIndexFixing(Index1Y,$H2665,TRUE,_xll.ohTrigger(RecalcTrigger,Trigger1Y)),NA())</f>
        <v>1.3308186928245549E-2</v>
      </c>
      <c r="Q2665" s="52">
        <f>IFERROR(_xll.qlIndexFixing(ONIndex1Y,I2665,TRUE,_xll.ohTrigger(RecalcTrigger,Trigger1Y)),NA())</f>
        <v>1.3473306380760164E-2</v>
      </c>
    </row>
    <row r="2666" spans="2:17" x14ac:dyDescent="0.2">
      <c r="B2666" s="46" t="s">
        <v>42</v>
      </c>
      <c r="D2666" s="49">
        <f>_xll.qlCalendarAdvance(Calendar,$D2665,B2666,"f",FALSE)</f>
        <v>58071</v>
      </c>
      <c r="E2666" s="49">
        <f>_xll.qlInterestRateIndexValueDate(IndexON,D2666)</f>
        <v>58071</v>
      </c>
      <c r="F2666" s="52">
        <f>IFERROR(_xll.qlIndexFixing(IndexON,D2666,TRUE,_xll.ohTrigger(RecalcTrigger,TriggerON)),NA())</f>
        <v>1.2807973456165911E-2</v>
      </c>
      <c r="H2666" s="49">
        <f>_xll.qlCalendarAdvance(Calendar,$H2665,B2666,"f",FALSE)</f>
        <v>58071</v>
      </c>
      <c r="I2666" s="49">
        <f>_xll.qlInterestRateIndexValueDate(Index1M,$H2666)</f>
        <v>58075</v>
      </c>
      <c r="J2666" s="52">
        <f>IFERROR(_xll.qlIndexFixing(Index1M,$H2666,TRUE,_xll.ohTrigger(RecalcTrigger,Trigger1M)),NA())</f>
        <v>1.2599930994641184E-2</v>
      </c>
      <c r="K2666" s="52">
        <f>IFERROR(_xll.qlIndexFixing(ONIndex1M,I2666,TRUE,_xll.ohTrigger(RecalcTrigger,Trigger1M)),NA())</f>
        <v>1.260562056457637E-2</v>
      </c>
      <c r="L2666" s="52">
        <f>IFERROR(_xll.qlIndexFixing(Index3M,H2666,TRUE,_xll.ohTrigger(RecalcTrigger,Trigger3M)),NA())</f>
        <v>1.3023252062610801E-2</v>
      </c>
      <c r="M2666" s="52">
        <f>IFERROR(_xll.qlIndexFixing(ONIndex3M,I2666,TRUE,_xll.ohTrigger(RecalcTrigger,Trigger3M)),NA())</f>
        <v>1.3048530748944742E-2</v>
      </c>
      <c r="N2666" s="52">
        <f>IFERROR(_xll.qlIndexFixing(Index6M,$H2666,TRUE,_xll.ohTrigger(RecalcTrigger,Trigger6M)),NA())</f>
        <v>1.4611276558494304E-2</v>
      </c>
      <c r="O2666" s="52">
        <f>IFERROR(_xll.qlIndexFixing(ONIndex6M,I2666,TRUE,_xll.ohTrigger(RecalcTrigger,Trigger6M)),NA())</f>
        <v>1.4785371819296955E-2</v>
      </c>
      <c r="P2666" s="52">
        <f>IFERROR(_xll.qlIndexFixing(Index1Y,$H2666,TRUE,_xll.ohTrigger(RecalcTrigger,Trigger1Y)),NA())</f>
        <v>1.329705022408789E-2</v>
      </c>
      <c r="Q2666" s="52">
        <f>IFERROR(_xll.qlIndexFixing(ONIndex1Y,I2666,TRUE,_xll.ohTrigger(RecalcTrigger,Trigger1Y)),NA())</f>
        <v>1.3462536647468326E-2</v>
      </c>
    </row>
    <row r="2667" spans="2:17" x14ac:dyDescent="0.2">
      <c r="B2667" s="46" t="s">
        <v>42</v>
      </c>
      <c r="D2667" s="49">
        <f>_xll.qlCalendarAdvance(Calendar,$D2666,B2667,"f",FALSE)</f>
        <v>58078</v>
      </c>
      <c r="E2667" s="49">
        <f>_xll.qlInterestRateIndexValueDate(IndexON,D2667)</f>
        <v>58078</v>
      </c>
      <c r="F2667" s="52">
        <f>IFERROR(_xll.qlIndexFixing(IndexON,D2667,TRUE,_xll.ohTrigger(RecalcTrigger,TriggerON)),NA())</f>
        <v>1.2800233264744776E-2</v>
      </c>
      <c r="H2667" s="49">
        <f>_xll.qlCalendarAdvance(Calendar,$H2666,B2667,"f",FALSE)</f>
        <v>58078</v>
      </c>
      <c r="I2667" s="49">
        <f>_xll.qlInterestRateIndexValueDate(Index1M,$H2667)</f>
        <v>58082</v>
      </c>
      <c r="J2667" s="52">
        <f>IFERROR(_xll.qlIndexFixing(Index1M,$H2667,TRUE,_xll.ohTrigger(RecalcTrigger,Trigger1M)),NA())</f>
        <v>1.2592404902628359E-2</v>
      </c>
      <c r="K2667" s="52">
        <f>IFERROR(_xll.qlIndexFixing(ONIndex1M,I2667,TRUE,_xll.ohTrigger(RecalcTrigger,Trigger1M)),NA())</f>
        <v>1.2599764257057444E-2</v>
      </c>
      <c r="L2667" s="52">
        <f>IFERROR(_xll.qlIndexFixing(Index3M,H2667,TRUE,_xll.ohTrigger(RecalcTrigger,Trigger3M)),NA())</f>
        <v>1.301381045747263E-2</v>
      </c>
      <c r="M2667" s="52">
        <f>IFERROR(_xll.qlIndexFixing(ONIndex3M,I2667,TRUE,_xll.ohTrigger(RecalcTrigger,Trigger3M)),NA())</f>
        <v>1.3042154749776103E-2</v>
      </c>
      <c r="N2667" s="52">
        <f>IFERROR(_xll.qlIndexFixing(Index6M,$H2667,TRUE,_xll.ohTrigger(RecalcTrigger,Trigger6M)),NA())</f>
        <v>1.4592098725021872E-2</v>
      </c>
      <c r="O2667" s="52">
        <f>IFERROR(_xll.qlIndexFixing(ONIndex6M,I2667,TRUE,_xll.ohTrigger(RecalcTrigger,Trigger6M)),NA())</f>
        <v>1.4772365277906374E-2</v>
      </c>
      <c r="P2667" s="52">
        <f>IFERROR(_xll.qlIndexFixing(Index1Y,$H2667,TRUE,_xll.ohTrigger(RecalcTrigger,Trigger1Y)),NA())</f>
        <v>1.328735602341719E-2</v>
      </c>
      <c r="Q2667" s="52">
        <f>IFERROR(_xll.qlIndexFixing(ONIndex1Y,I2667,TRUE,_xll.ohTrigger(RecalcTrigger,Trigger1Y)),NA())</f>
        <v>1.3454367711300819E-2</v>
      </c>
    </row>
    <row r="2668" spans="2:17" x14ac:dyDescent="0.2">
      <c r="B2668" s="46" t="s">
        <v>42</v>
      </c>
      <c r="D2668" s="49">
        <f>_xll.qlCalendarAdvance(Calendar,$D2667,B2668,"f",FALSE)</f>
        <v>58085</v>
      </c>
      <c r="E2668" s="49">
        <f>_xll.qlInterestRateIndexValueDate(IndexON,D2668)</f>
        <v>58085</v>
      </c>
      <c r="F2668" s="52">
        <f>IFERROR(_xll.qlIndexFixing(IndexON,D2668,TRUE,_xll.ohTrigger(RecalcTrigger,TriggerON)),NA())</f>
        <v>1.2792529718836931E-2</v>
      </c>
      <c r="H2668" s="49">
        <f>_xll.qlCalendarAdvance(Calendar,$H2667,B2668,"f",FALSE)</f>
        <v>58085</v>
      </c>
      <c r="I2668" s="49">
        <f>_xll.qlInterestRateIndexValueDate(Index1M,$H2668)</f>
        <v>58089</v>
      </c>
      <c r="J2668" s="52">
        <f>IFERROR(_xll.qlIndexFixing(Index1M,$H2668,TRUE,_xll.ohTrigger(RecalcTrigger,Trigger1M)),NA())</f>
        <v>1.2584915302624948E-2</v>
      </c>
      <c r="K2668" s="52">
        <f>IFERROR(_xll.qlIndexFixing(ONIndex1M,I2668,TRUE,_xll.ohTrigger(RecalcTrigger,Trigger1M)),NA())</f>
        <v>1.2592214813107461E-2</v>
      </c>
      <c r="L2668" s="52">
        <f>IFERROR(_xll.qlIndexFixing(Index3M,H2668,TRUE,_xll.ohTrigger(RecalcTrigger,Trigger3M)),NA())</f>
        <v>1.3005758305883575E-2</v>
      </c>
      <c r="M2668" s="52">
        <f>IFERROR(_xll.qlIndexFixing(ONIndex3M,I2668,TRUE,_xll.ohTrigger(RecalcTrigger,Trigger3M)),NA())</f>
        <v>1.3033919917120329E-2</v>
      </c>
      <c r="N2668" s="52">
        <f>IFERROR(_xll.qlIndexFixing(Index6M,$H2668,TRUE,_xll.ohTrigger(RecalcTrigger,Trigger6M)),NA())</f>
        <v>1.4572784146203343E-2</v>
      </c>
      <c r="O2668" s="52">
        <f>IFERROR(_xll.qlIndexFixing(ONIndex6M,I2668,TRUE,_xll.ohTrigger(RecalcTrigger,Trigger6M)),NA())</f>
        <v>1.4754890533934528E-2</v>
      </c>
      <c r="P2668" s="52">
        <f>IFERROR(_xll.qlIndexFixing(Index1Y,$H2668,TRUE,_xll.ohTrigger(RecalcTrigger,Trigger1Y)),NA())</f>
        <v>1.3277708978046428E-2</v>
      </c>
      <c r="Q2668" s="52">
        <f>IFERROR(_xll.qlIndexFixing(ONIndex1Y,I2668,TRUE,_xll.ohTrigger(RecalcTrigger,Trigger1Y)),NA())</f>
        <v>1.3443674085076296E-2</v>
      </c>
    </row>
    <row r="2669" spans="2:17" x14ac:dyDescent="0.2">
      <c r="B2669" s="46" t="s">
        <v>42</v>
      </c>
      <c r="D2669" s="49">
        <f>_xll.qlCalendarAdvance(Calendar,$D2668,B2669,"f",FALSE)</f>
        <v>58092</v>
      </c>
      <c r="E2669" s="49">
        <f>_xll.qlInterestRateIndexValueDate(IndexON,D2669)</f>
        <v>58092</v>
      </c>
      <c r="F2669" s="52">
        <f>IFERROR(_xll.qlIndexFixing(IndexON,D2669,TRUE,_xll.ohTrigger(RecalcTrigger,TriggerON)),NA())</f>
        <v>1.2784862896726423E-2</v>
      </c>
      <c r="H2669" s="49">
        <f>_xll.qlCalendarAdvance(Calendar,$H2668,B2669,"f",FALSE)</f>
        <v>58092</v>
      </c>
      <c r="I2669" s="49">
        <f>_xll.qlInterestRateIndexValueDate(Index1M,$H2669)</f>
        <v>58096</v>
      </c>
      <c r="J2669" s="52">
        <f>IFERROR(_xll.qlIndexFixing(Index1M,$H2669,TRUE,_xll.ohTrigger(RecalcTrigger,Trigger1M)),NA())</f>
        <v>1.2577462271341202E-2</v>
      </c>
      <c r="K2669" s="52">
        <f>IFERROR(_xll.qlIndexFixing(ONIndex1M,I2669,TRUE,_xll.ohTrigger(RecalcTrigger,Trigger1M)),NA())</f>
        <v>1.2584701752373917E-2</v>
      </c>
      <c r="L2669" s="52">
        <f>IFERROR(_xll.qlIndexFixing(Index3M,H2669,TRUE,_xll.ohTrigger(RecalcTrigger,Trigger3M)),NA())</f>
        <v>1.2997740799282731E-2</v>
      </c>
      <c r="M2669" s="52">
        <f>IFERROR(_xll.qlIndexFixing(ONIndex3M,I2669,TRUE,_xll.ohTrigger(RecalcTrigger,Trigger3M)),NA())</f>
        <v>1.3025719153612059E-2</v>
      </c>
      <c r="N2669" s="52">
        <f>IFERROR(_xll.qlIndexFixing(Index6M,$H2669,TRUE,_xll.ohTrigger(RecalcTrigger,Trigger6M)),NA())</f>
        <v>1.4553332626264272E-2</v>
      </c>
      <c r="O2669" s="52">
        <f>IFERROR(_xll.qlIndexFixing(ONIndex6M,I2669,TRUE,_xll.ohTrigger(RecalcTrigger,Trigger6M)),NA())</f>
        <v>1.4737282146866093E-2</v>
      </c>
      <c r="P2669" s="52">
        <f>IFERROR(_xll.qlIndexFixing(Index1Y,$H2669,TRUE,_xll.ohTrigger(RecalcTrigger,Trigger1Y)),NA())</f>
        <v>1.326810918425804E-2</v>
      </c>
      <c r="Q2669" s="52">
        <f>IFERROR(_xll.qlIndexFixing(ONIndex1Y,I2669,TRUE,_xll.ohTrigger(RecalcTrigger,Trigger1Y)),NA())</f>
        <v>1.3433024515689951E-2</v>
      </c>
    </row>
    <row r="2670" spans="2:17" x14ac:dyDescent="0.2">
      <c r="B2670" s="46" t="s">
        <v>42</v>
      </c>
      <c r="D2670" s="49">
        <f>_xll.qlCalendarAdvance(Calendar,$D2669,B2670,"f",FALSE)</f>
        <v>58099</v>
      </c>
      <c r="E2670" s="49">
        <f>_xll.qlInterestRateIndexValueDate(IndexON,D2670)</f>
        <v>58099</v>
      </c>
      <c r="F2670" s="52">
        <f>IFERROR(_xll.qlIndexFixing(IndexON,D2670,TRUE,_xll.ohTrigger(RecalcTrigger,TriggerON)),NA())</f>
        <v>1.277723287685717E-2</v>
      </c>
      <c r="H2670" s="49">
        <f>_xll.qlCalendarAdvance(Calendar,$H2669,B2670,"f",FALSE)</f>
        <v>58099</v>
      </c>
      <c r="I2670" s="49">
        <f>_xll.qlInterestRateIndexValueDate(Index1M,$H2670)</f>
        <v>58103</v>
      </c>
      <c r="J2670" s="52">
        <f>IFERROR(_xll.qlIndexFixing(Index1M,$H2670,TRUE,_xll.ohTrigger(RecalcTrigger,Trigger1M)),NA())</f>
        <v>1.2570045885482216E-2</v>
      </c>
      <c r="K2670" s="52">
        <f>IFERROR(_xll.qlIndexFixing(ONIndex1M,I2670,TRUE,_xll.ohTrigger(RecalcTrigger,Trigger1M)),NA())</f>
        <v>1.2577225151595428E-2</v>
      </c>
      <c r="L2670" s="52">
        <f>IFERROR(_xll.qlIndexFixing(Index3M,H2670,TRUE,_xll.ohTrigger(RecalcTrigger,Trigger3M)),NA())</f>
        <v>1.2989758011667796E-2</v>
      </c>
      <c r="M2670" s="52">
        <f>IFERROR(_xll.qlIndexFixing(ONIndex3M,I2670,TRUE,_xll.ohTrigger(RecalcTrigger,Trigger3M)),NA())</f>
        <v>1.3017552533032273E-2</v>
      </c>
      <c r="N2670" s="52">
        <f>IFERROR(_xll.qlIndexFixing(Index6M,$H2670,TRUE,_xll.ohTrigger(RecalcTrigger,Trigger6M)),NA())</f>
        <v>1.45337439694651E-2</v>
      </c>
      <c r="O2670" s="52">
        <f>IFERROR(_xll.qlIndexFixing(ONIndex6M,I2670,TRUE,_xll.ohTrigger(RecalcTrigger,Trigger6M)),NA())</f>
        <v>1.4719539918299773E-2</v>
      </c>
      <c r="P2670" s="52">
        <f>IFERROR(_xll.qlIndexFixing(Index1Y,$H2670,TRUE,_xll.ohTrigger(RecalcTrigger,Trigger1Y)),NA())</f>
        <v>1.32585567383384E-2</v>
      </c>
      <c r="Q2670" s="52">
        <f>IFERROR(_xll.qlIndexFixing(ONIndex1Y,I2670,TRUE,_xll.ohTrigger(RecalcTrigger,Trigger1Y)),NA())</f>
        <v>1.3422419099544669E-2</v>
      </c>
    </row>
    <row r="2671" spans="2:17" x14ac:dyDescent="0.2">
      <c r="B2671" s="46" t="s">
        <v>42</v>
      </c>
      <c r="D2671" s="49">
        <f>_xll.qlCalendarAdvance(Calendar,$D2670,B2671,"f",FALSE)</f>
        <v>58106</v>
      </c>
      <c r="E2671" s="49">
        <f>_xll.qlInterestRateIndexValueDate(IndexON,D2671)</f>
        <v>58106</v>
      </c>
      <c r="F2671" s="52">
        <f>IFERROR(_xll.qlIndexFixing(IndexON,D2671,TRUE,_xll.ohTrigger(RecalcTrigger,TriggerON)),NA())</f>
        <v>1.2769639737539862E-2</v>
      </c>
      <c r="H2671" s="49">
        <f>_xll.qlCalendarAdvance(Calendar,$H2670,B2671,"f",FALSE)</f>
        <v>58106</v>
      </c>
      <c r="I2671" s="49">
        <f>_xll.qlInterestRateIndexValueDate(Index1M,$H2671)</f>
        <v>58110</v>
      </c>
      <c r="J2671" s="52">
        <f>IFERROR(_xll.qlIndexFixing(Index1M,$H2671,TRUE,_xll.ohTrigger(RecalcTrigger,Trigger1M)),NA())</f>
        <v>1.2563581457204012E-2</v>
      </c>
      <c r="K2671" s="52">
        <f>IFERROR(_xll.qlIndexFixing(ONIndex1M,I2671,TRUE,_xll.ohTrigger(RecalcTrigger,Trigger1M)),NA())</f>
        <v>1.2569785087590546E-2</v>
      </c>
      <c r="L2671" s="52">
        <f>IFERROR(_xll.qlIndexFixing(Index3M,H2671,TRUE,_xll.ohTrigger(RecalcTrigger,Trigger3M)),NA())</f>
        <v>1.2981810017036466E-2</v>
      </c>
      <c r="M2671" s="52">
        <f>IFERROR(_xll.qlIndexFixing(ONIndex3M,I2671,TRUE,_xll.ohTrigger(RecalcTrigger,Trigger3M)),NA())</f>
        <v>1.3009420129161953E-2</v>
      </c>
      <c r="N2671" s="52">
        <f>IFERROR(_xll.qlIndexFixing(Index6M,$H2671,TRUE,_xll.ohTrigger(RecalcTrigger,Trigger6M)),NA())</f>
        <v>1.4514017980105577E-2</v>
      </c>
      <c r="O2671" s="52">
        <f>IFERROR(_xll.qlIndexFixing(ONIndex6M,I2671,TRUE,_xll.ohTrigger(RecalcTrigger,Trigger6M)),NA())</f>
        <v>1.4701663649994146E-2</v>
      </c>
      <c r="P2671" s="52">
        <f>IFERROR(_xll.qlIndexFixing(Index1Y,$H2671,TRUE,_xll.ohTrigger(RecalcTrigger,Trigger1Y)),NA())</f>
        <v>1.324905173657542E-2</v>
      </c>
      <c r="Q2671" s="52">
        <f>IFERROR(_xll.qlIndexFixing(ONIndex1Y,I2671,TRUE,_xll.ohTrigger(RecalcTrigger,Trigger1Y)),NA())</f>
        <v>1.3411857932883464E-2</v>
      </c>
    </row>
    <row r="2672" spans="2:17" x14ac:dyDescent="0.2">
      <c r="B2672" s="46" t="s">
        <v>42</v>
      </c>
      <c r="D2672" s="49">
        <f>_xll.qlCalendarAdvance(Calendar,$D2671,B2672,"f",FALSE)</f>
        <v>58113</v>
      </c>
      <c r="E2672" s="49">
        <f>_xll.qlInterestRateIndexValueDate(IndexON,D2672)</f>
        <v>58113</v>
      </c>
      <c r="F2672" s="52">
        <f>IFERROR(_xll.qlIndexFixing(IndexON,D2672,TRUE,_xll.ohTrigger(RecalcTrigger,TriggerON)),NA())</f>
        <v>1.2762083557111836E-2</v>
      </c>
      <c r="H2672" s="49">
        <f>_xll.qlCalendarAdvance(Calendar,$H2671,B2672,"f",FALSE)</f>
        <v>58113</v>
      </c>
      <c r="I2672" s="49">
        <f>_xll.qlInterestRateIndexValueDate(Index1M,$H2672)</f>
        <v>58117</v>
      </c>
      <c r="J2672" s="52">
        <f>IFERROR(_xll.qlIndexFixing(Index1M,$H2672,TRUE,_xll.ohTrigger(RecalcTrigger,Trigger1M)),NA())</f>
        <v>1.2556231457809184E-2</v>
      </c>
      <c r="K2672" s="52">
        <f>IFERROR(_xll.qlIndexFixing(ONIndex1M,I2672,TRUE,_xll.ohTrigger(RecalcTrigger,Trigger1M)),NA())</f>
        <v>1.256238163701795E-2</v>
      </c>
      <c r="L2672" s="52">
        <f>IFERROR(_xll.qlIndexFixing(Index3M,H2672,TRUE,_xll.ohTrigger(RecalcTrigger,Trigger3M)),NA())</f>
        <v>1.2973896889389103E-2</v>
      </c>
      <c r="M2672" s="52">
        <f>IFERROR(_xll.qlIndexFixing(ONIndex3M,I2672,TRUE,_xll.ohTrigger(RecalcTrigger,Trigger3M)),NA())</f>
        <v>1.3001322016501504E-2</v>
      </c>
      <c r="N2672" s="52">
        <f>IFERROR(_xll.qlIndexFixing(Index6M,$H2672,TRUE,_xll.ohTrigger(RecalcTrigger,Trigger6M)),NA())</f>
        <v>1.4494154462516808E-2</v>
      </c>
      <c r="O2672" s="52">
        <f>IFERROR(_xll.qlIndexFixing(ONIndex6M,I2672,TRUE,_xll.ohTrigger(RecalcTrigger,Trigger6M)),NA())</f>
        <v>1.4683653143787723E-2</v>
      </c>
      <c r="P2672" s="52">
        <f>IFERROR(_xll.qlIndexFixing(Index1Y,$H2672,TRUE,_xll.ohTrigger(RecalcTrigger,Trigger1Y)),NA())</f>
        <v>1.3239594275260948E-2</v>
      </c>
      <c r="Q2672" s="52">
        <f>IFERROR(_xll.qlIndexFixing(ONIndex1Y,I2672,TRUE,_xll.ohTrigger(RecalcTrigger,Trigger1Y)),NA())</f>
        <v>1.340134111234903E-2</v>
      </c>
    </row>
    <row r="2673" spans="2:17" x14ac:dyDescent="0.2">
      <c r="B2673" s="46" t="s">
        <v>42</v>
      </c>
      <c r="D2673" s="49">
        <f>_xll.qlCalendarAdvance(Calendar,$D2672,B2673,"f",FALSE)</f>
        <v>58120</v>
      </c>
      <c r="E2673" s="49">
        <f>_xll.qlInterestRateIndexValueDate(IndexON,D2673)</f>
        <v>58120</v>
      </c>
      <c r="F2673" s="52">
        <f>IFERROR(_xll.qlIndexFixing(IndexON,D2673,TRUE,_xll.ohTrigger(RecalcTrigger,TriggerON)),NA())</f>
        <v>1.275456441396372E-2</v>
      </c>
      <c r="H2673" s="49">
        <f>_xll.qlCalendarAdvance(Calendar,$H2672,B2673,"f",FALSE)</f>
        <v>58120</v>
      </c>
      <c r="I2673" s="49">
        <f>_xll.qlInterestRateIndexValueDate(Index1M,$H2673)</f>
        <v>58124</v>
      </c>
      <c r="J2673" s="52">
        <f>IFERROR(_xll.qlIndexFixing(Index1M,$H2673,TRUE,_xll.ohTrigger(RecalcTrigger,Trigger1M)),NA())</f>
        <v>1.2548918313230699E-2</v>
      </c>
      <c r="K2673" s="52">
        <f>IFERROR(_xll.qlIndexFixing(ONIndex1M,I2673,TRUE,_xll.ohTrigger(RecalcTrigger,Trigger1M)),NA())</f>
        <v>1.2555014876616255E-2</v>
      </c>
      <c r="L2673" s="52">
        <f>IFERROR(_xll.qlIndexFixing(Index3M,H2673,TRUE,_xll.ohTrigger(RecalcTrigger,Trigger3M)),NA())</f>
        <v>1.2966018702730508E-2</v>
      </c>
      <c r="M2673" s="52">
        <f>IFERROR(_xll.qlIndexFixing(ONIndex3M,I2673,TRUE,_xll.ohTrigger(RecalcTrigger,Trigger3M)),NA())</f>
        <v>1.2993258268672037E-2</v>
      </c>
      <c r="N2673" s="52">
        <f>IFERROR(_xll.qlIndexFixing(Index6M,$H2673,TRUE,_xll.ohTrigger(RecalcTrigger,Trigger6M)),NA())</f>
        <v>1.4474153221071409E-2</v>
      </c>
      <c r="O2673" s="52">
        <f>IFERROR(_xll.qlIndexFixing(ONIndex6M,I2673,TRUE,_xll.ohTrigger(RecalcTrigger,Trigger6M)),NA())</f>
        <v>1.4665508201279209E-2</v>
      </c>
      <c r="P2673" s="52">
        <f>IFERROR(_xll.qlIndexFixing(Index1Y,$H2673,TRUE,_xll.ohTrigger(RecalcTrigger,Trigger1Y)),NA())</f>
        <v>1.3230184450689684E-2</v>
      </c>
      <c r="Q2673" s="52">
        <f>IFERROR(_xll.qlIndexFixing(ONIndex1Y,I2673,TRUE,_xll.ohTrigger(RecalcTrigger,Trigger1Y)),NA())</f>
        <v>1.3390868734024508E-2</v>
      </c>
    </row>
    <row r="2674" spans="2:17" x14ac:dyDescent="0.2">
      <c r="B2674" s="46" t="s">
        <v>42</v>
      </c>
      <c r="D2674" s="49">
        <f>_xll.qlCalendarAdvance(Calendar,$D2673,B2674,"f",FALSE)</f>
        <v>58127</v>
      </c>
      <c r="E2674" s="49">
        <f>_xll.qlInterestRateIndexValueDate(IndexON,D2674)</f>
        <v>58127</v>
      </c>
      <c r="F2674" s="52">
        <f>IFERROR(_xll.qlIndexFixing(IndexON,D2674,TRUE,_xll.ohTrigger(RecalcTrigger,TriggerON)),NA())</f>
        <v>1.2747082386486142E-2</v>
      </c>
      <c r="H2674" s="49">
        <f>_xll.qlCalendarAdvance(Calendar,$H2673,B2674,"f",FALSE)</f>
        <v>58127</v>
      </c>
      <c r="I2674" s="49">
        <f>_xll.qlInterestRateIndexValueDate(Index1M,$H2674)</f>
        <v>58131</v>
      </c>
      <c r="J2674" s="52">
        <f>IFERROR(_xll.qlIndexFixing(Index1M,$H2674,TRUE,_xll.ohTrigger(RecalcTrigger,Trigger1M)),NA())</f>
        <v>1.2541642100178623E-2</v>
      </c>
      <c r="K2674" s="52">
        <f>IFERROR(_xll.qlIndexFixing(ONIndex1M,I2674,TRUE,_xll.ohTrigger(RecalcTrigger,Trigger1M)),NA())</f>
        <v>1.2547684882884269E-2</v>
      </c>
      <c r="L2674" s="52">
        <f>IFERROR(_xll.qlIndexFixing(Index3M,H2674,TRUE,_xll.ohTrigger(RecalcTrigger,Trigger3M)),NA())</f>
        <v>1.2958175531056604E-2</v>
      </c>
      <c r="M2674" s="52">
        <f>IFERROR(_xll.qlIndexFixing(ONIndex3M,I2674,TRUE,_xll.ohTrigger(RecalcTrigger,Trigger3M)),NA())</f>
        <v>1.2985228959614403E-2</v>
      </c>
      <c r="N2674" s="52">
        <f>IFERROR(_xll.qlIndexFixing(Index6M,$H2674,TRUE,_xll.ohTrigger(RecalcTrigger,Trigger6M)),NA())</f>
        <v>1.4454014060173357E-2</v>
      </c>
      <c r="O2674" s="52">
        <f>IFERROR(_xll.qlIndexFixing(ONIndex6M,I2674,TRUE,_xll.ohTrigger(RecalcTrigger,Trigger6M)),NA())</f>
        <v>1.4647228624227182E-2</v>
      </c>
      <c r="P2674" s="52">
        <f>IFERROR(_xll.qlIndexFixing(Index1Y,$H2674,TRUE,_xll.ohTrigger(RecalcTrigger,Trigger1Y)),NA())</f>
        <v>1.3220822359159392E-2</v>
      </c>
      <c r="Q2674" s="52">
        <f>IFERROR(_xll.qlIndexFixing(ONIndex1Y,I2674,TRUE,_xll.ohTrigger(RecalcTrigger,Trigger1Y)),NA())</f>
        <v>1.3380440894312784E-2</v>
      </c>
    </row>
    <row r="2675" spans="2:17" x14ac:dyDescent="0.2">
      <c r="B2675" s="46" t="s">
        <v>42</v>
      </c>
      <c r="D2675" s="49">
        <f>_xll.qlCalendarAdvance(Calendar,$D2674,B2675,"f",FALSE)</f>
        <v>58134</v>
      </c>
      <c r="E2675" s="49">
        <f>_xll.qlInterestRateIndexValueDate(IndexON,D2675)</f>
        <v>58134</v>
      </c>
      <c r="F2675" s="52">
        <f>IFERROR(_xll.qlIndexFixing(IndexON,D2675,TRUE,_xll.ohTrigger(RecalcTrigger,TriggerON)),NA())</f>
        <v>1.2739637552963146E-2</v>
      </c>
      <c r="H2675" s="49">
        <f>_xll.qlCalendarAdvance(Calendar,$H2674,B2675,"f",FALSE)</f>
        <v>58134</v>
      </c>
      <c r="I2675" s="49">
        <f>_xll.qlInterestRateIndexValueDate(Index1M,$H2675)</f>
        <v>58138</v>
      </c>
      <c r="J2675" s="52">
        <f>IFERROR(_xll.qlIndexFixing(Index1M,$H2675,TRUE,_xll.ohTrigger(RecalcTrigger,Trigger1M)),NA())</f>
        <v>1.2533516322432929E-2</v>
      </c>
      <c r="K2675" s="52">
        <f>IFERROR(_xll.qlIndexFixing(ONIndex1M,I2675,TRUE,_xll.ohTrigger(RecalcTrigger,Trigger1M)),NA())</f>
        <v>1.2540391732880352E-2</v>
      </c>
      <c r="L2675" s="52">
        <f>IFERROR(_xll.qlIndexFixing(Index3M,H2675,TRUE,_xll.ohTrigger(RecalcTrigger,Trigger3M)),NA())</f>
        <v>1.2949731055864033E-2</v>
      </c>
      <c r="M2675" s="52">
        <f>IFERROR(_xll.qlIndexFixing(ONIndex3M,I2675,TRUE,_xll.ohTrigger(RecalcTrigger,Trigger3M)),NA())</f>
        <v>1.297723416342933E-2</v>
      </c>
      <c r="N2675" s="52">
        <f>IFERROR(_xll.qlIndexFixing(Index6M,$H2675,TRUE,_xll.ohTrigger(RecalcTrigger,Trigger6M)),NA())</f>
        <v>1.4430110107113776E-2</v>
      </c>
      <c r="O2675" s="52">
        <f>IFERROR(_xll.qlIndexFixing(ONIndex6M,I2675,TRUE,_xll.ohTrigger(RecalcTrigger,Trigger6M)),NA())</f>
        <v>1.462881421455009E-2</v>
      </c>
      <c r="P2675" s="52">
        <f>IFERROR(_xll.qlIndexFixing(Index1Y,$H2675,TRUE,_xll.ohTrigger(RecalcTrigger,Trigger1Y)),NA())</f>
        <v>1.3211115693191462E-2</v>
      </c>
      <c r="Q2675" s="52">
        <f>IFERROR(_xll.qlIndexFixing(ONIndex1Y,I2675,TRUE,_xll.ohTrigger(RecalcTrigger,Trigger1Y)),NA())</f>
        <v>1.3370057689696679E-2</v>
      </c>
    </row>
    <row r="2676" spans="2:17" x14ac:dyDescent="0.2">
      <c r="B2676" s="46" t="s">
        <v>42</v>
      </c>
      <c r="D2676" s="49">
        <f>_xll.qlCalendarAdvance(Calendar,$D2675,B2676,"f",FALSE)</f>
        <v>58141</v>
      </c>
      <c r="E2676" s="49">
        <f>_xll.qlInterestRateIndexValueDate(IndexON,D2676)</f>
        <v>58141</v>
      </c>
      <c r="F2676" s="52">
        <f>IFERROR(_xll.qlIndexFixing(IndexON,D2676,TRUE,_xll.ohTrigger(RecalcTrigger,TriggerON)),NA())</f>
        <v>1.2732229991732069E-2</v>
      </c>
      <c r="H2676" s="49">
        <f>_xll.qlCalendarAdvance(Calendar,$H2675,B2676,"f",FALSE)</f>
        <v>58141</v>
      </c>
      <c r="I2676" s="49">
        <f>_xll.qlInterestRateIndexValueDate(Index1M,$H2676)</f>
        <v>58145</v>
      </c>
      <c r="J2676" s="52">
        <f>IFERROR(_xll.qlIndexFixing(Index1M,$H2676,TRUE,_xll.ohTrigger(RecalcTrigger,Trigger1M)),NA())</f>
        <v>1.252632142003777E-2</v>
      </c>
      <c r="K2676" s="52">
        <f>IFERROR(_xll.qlIndexFixing(ONIndex1M,I2676,TRUE,_xll.ohTrigger(RecalcTrigger,Trigger1M)),NA())</f>
        <v>1.2533135502863502E-2</v>
      </c>
      <c r="L2676" s="52">
        <f>IFERROR(_xll.qlIndexFixing(Index3M,H2676,TRUE,_xll.ohTrigger(RecalcTrigger,Trigger3M)),NA())</f>
        <v>1.2941962630667001E-2</v>
      </c>
      <c r="M2676" s="52">
        <f>IFERROR(_xll.qlIndexFixing(ONIndex3M,I2676,TRUE,_xll.ohTrigger(RecalcTrigger,Trigger3M)),NA())</f>
        <v>1.2969273953897797E-2</v>
      </c>
      <c r="N2676" s="52">
        <f>IFERROR(_xll.qlIndexFixing(Index6M,$H2676,TRUE,_xll.ohTrigger(RecalcTrigger,Trigger6M)),NA())</f>
        <v>1.4409662224648704E-2</v>
      </c>
      <c r="O2676" s="52">
        <f>IFERROR(_xll.qlIndexFixing(ONIndex6M,I2676,TRUE,_xll.ohTrigger(RecalcTrigger,Trigger6M)),NA())</f>
        <v>1.4610264773686765E-2</v>
      </c>
      <c r="P2676" s="52">
        <f>IFERROR(_xll.qlIndexFixing(Index1Y,$H2676,TRUE,_xll.ohTrigger(RecalcTrigger,Trigger1Y)),NA())</f>
        <v>1.3201852506462098E-2</v>
      </c>
      <c r="Q2676" s="52">
        <f>IFERROR(_xll.qlIndexFixing(ONIndex1Y,I2676,TRUE,_xll.ohTrigger(RecalcTrigger,Trigger1Y)),NA())</f>
        <v>1.3359719216339272E-2</v>
      </c>
    </row>
    <row r="2677" spans="2:17" x14ac:dyDescent="0.2">
      <c r="B2677" s="46" t="s">
        <v>42</v>
      </c>
      <c r="D2677" s="49">
        <f>_xll.qlCalendarAdvance(Calendar,$D2676,B2677,"f",FALSE)</f>
        <v>58148</v>
      </c>
      <c r="E2677" s="49">
        <f>_xll.qlInterestRateIndexValueDate(IndexON,D2677)</f>
        <v>58148</v>
      </c>
      <c r="F2677" s="52">
        <f>IFERROR(_xll.qlIndexFixing(IndexON,D2677,TRUE,_xll.ohTrigger(RecalcTrigger,TriggerON)),NA())</f>
        <v>1.2724859781210185E-2</v>
      </c>
      <c r="H2677" s="49">
        <f>_xll.qlCalendarAdvance(Calendar,$H2676,B2677,"f",FALSE)</f>
        <v>58148</v>
      </c>
      <c r="I2677" s="49">
        <f>_xll.qlInterestRateIndexValueDate(Index1M,$H2677)</f>
        <v>58152</v>
      </c>
      <c r="J2677" s="52">
        <f>IFERROR(_xll.qlIndexFixing(Index1M,$H2677,TRUE,_xll.ohTrigger(RecalcTrigger,Trigger1M)),NA())</f>
        <v>1.2519163700036548E-2</v>
      </c>
      <c r="K2677" s="52">
        <f>IFERROR(_xll.qlIndexFixing(ONIndex1M,I2677,TRUE,_xll.ohTrigger(RecalcTrigger,Trigger1M)),NA())</f>
        <v>1.2525916269972015E-2</v>
      </c>
      <c r="L2677" s="52">
        <f>IFERROR(_xll.qlIndexFixing(Index3M,H2677,TRUE,_xll.ohTrigger(RecalcTrigger,Trigger3M)),NA())</f>
        <v>1.2934229455896024E-2</v>
      </c>
      <c r="M2677" s="52">
        <f>IFERROR(_xll.qlIndexFixing(ONIndex3M,I2677,TRUE,_xll.ohTrigger(RecalcTrigger,Trigger3M)),NA())</f>
        <v>1.2961348405200468E-2</v>
      </c>
      <c r="N2677" s="52">
        <f>IFERROR(_xll.qlIndexFixing(Index6M,$H2677,TRUE,_xll.ohTrigger(RecalcTrigger,Trigger6M)),NA())</f>
        <v>1.4389075781203985E-2</v>
      </c>
      <c r="O2677" s="52">
        <f>IFERROR(_xll.qlIndexFixing(ONIndex6M,I2677,TRUE,_xll.ohTrigger(RecalcTrigger,Trigger6M)),NA())</f>
        <v>1.4591580103475721E-2</v>
      </c>
      <c r="P2677" s="52">
        <f>IFERROR(_xll.qlIndexFixing(Index1Y,$H2677,TRUE,_xll.ohTrigger(RecalcTrigger,Trigger1Y)),NA())</f>
        <v>1.3192637350549654E-2</v>
      </c>
      <c r="Q2677" s="52">
        <f>IFERROR(_xll.qlIndexFixing(ONIndex1Y,I2677,TRUE,_xll.ohTrigger(RecalcTrigger,Trigger1Y)),NA())</f>
        <v>1.3349425570643447E-2</v>
      </c>
    </row>
    <row r="2678" spans="2:17" x14ac:dyDescent="0.2">
      <c r="B2678" s="46" t="s">
        <v>42</v>
      </c>
      <c r="D2678" s="49">
        <f>_xll.qlCalendarAdvance(Calendar,$D2677,B2678,"f",FALSE)</f>
        <v>58155</v>
      </c>
      <c r="E2678" s="49">
        <f>_xll.qlInterestRateIndexValueDate(IndexON,D2678)</f>
        <v>58155</v>
      </c>
      <c r="F2678" s="52">
        <f>IFERROR(_xll.qlIndexFixing(IndexON,D2678,TRUE,_xll.ohTrigger(RecalcTrigger,TriggerON)),NA())</f>
        <v>1.2717526999761475E-2</v>
      </c>
      <c r="H2678" s="49">
        <f>_xll.qlCalendarAdvance(Calendar,$H2677,B2678,"f",FALSE)</f>
        <v>58155</v>
      </c>
      <c r="I2678" s="49">
        <f>_xll.qlInterestRateIndexValueDate(Index1M,$H2678)</f>
        <v>58159</v>
      </c>
      <c r="J2678" s="52">
        <f>IFERROR(_xll.qlIndexFixing(Index1M,$H2678,TRUE,_xll.ohTrigger(RecalcTrigger,Trigger1M)),NA())</f>
        <v>1.2512043239142095E-2</v>
      </c>
      <c r="K2678" s="52">
        <f>IFERROR(_xll.qlIndexFixing(ONIndex1M,I2678,TRUE,_xll.ohTrigger(RecalcTrigger,Trigger1M)),NA())</f>
        <v>1.2517560049056797E-2</v>
      </c>
      <c r="L2678" s="52">
        <f>IFERROR(_xll.qlIndexFixing(Index3M,H2678,TRUE,_xll.ohTrigger(RecalcTrigger,Trigger3M)),NA())</f>
        <v>1.292653160555191E-2</v>
      </c>
      <c r="M2678" s="52">
        <f>IFERROR(_xll.qlIndexFixing(ONIndex3M,I2678,TRUE,_xll.ohTrigger(RecalcTrigger,Trigger3M)),NA())</f>
        <v>1.2952142062104599E-2</v>
      </c>
      <c r="N2678" s="52">
        <f>IFERROR(_xll.qlIndexFixing(Index6M,$H2678,TRUE,_xll.ohTrigger(RecalcTrigger,Trigger6M)),NA())</f>
        <v>1.4368350581386351E-2</v>
      </c>
      <c r="O2678" s="52">
        <f>IFERROR(_xll.qlIndexFixing(ONIndex6M,I2678,TRUE,_xll.ohTrigger(RecalcTrigger,Trigger6M)),NA())</f>
        <v>1.4568534143823086E-2</v>
      </c>
      <c r="P2678" s="52">
        <f>IFERROR(_xll.qlIndexFixing(Index1Y,$H2678,TRUE,_xll.ohTrigger(RecalcTrigger,Trigger1Y)),NA())</f>
        <v>1.3183470321764632E-2</v>
      </c>
      <c r="Q2678" s="52">
        <f>IFERROR(_xll.qlIndexFixing(ONIndex1Y,I2678,TRUE,_xll.ohTrigger(RecalcTrigger,Trigger1Y)),NA())</f>
        <v>1.333724595136232E-2</v>
      </c>
    </row>
    <row r="2679" spans="2:17" x14ac:dyDescent="0.2">
      <c r="B2679" s="46" t="s">
        <v>42</v>
      </c>
      <c r="D2679" s="49">
        <f>_xll.qlCalendarAdvance(Calendar,$D2678,B2679,"f",FALSE)</f>
        <v>58166</v>
      </c>
      <c r="E2679" s="49">
        <f>_xll.qlInterestRateIndexValueDate(IndexON,D2679)</f>
        <v>58166</v>
      </c>
      <c r="F2679" s="52">
        <f>IFERROR(_xll.qlIndexFixing(IndexON,D2679,TRUE,_xll.ohTrigger(RecalcTrigger,TriggerON)),NA())</f>
        <v>1.2706667921458248E-2</v>
      </c>
      <c r="H2679" s="49">
        <f>_xll.qlCalendarAdvance(Calendar,$H2678,B2679,"f",FALSE)</f>
        <v>58166</v>
      </c>
      <c r="I2679" s="49">
        <f>_xll.qlInterestRateIndexValueDate(Index1M,$H2679)</f>
        <v>58168</v>
      </c>
      <c r="J2679" s="52">
        <f>IFERROR(_xll.qlIndexFixing(Index1M,$H2679,TRUE,_xll.ohTrigger(RecalcTrigger,Trigger1M)),NA())</f>
        <v>1.2502658518157572E-2</v>
      </c>
      <c r="K2679" s="52">
        <f>IFERROR(_xll.qlIndexFixing(ONIndex1M,I2679,TRUE,_xll.ohTrigger(RecalcTrigger,Trigger1M)),NA())</f>
        <v>1.2507522948226324E-2</v>
      </c>
      <c r="L2679" s="52">
        <f>IFERROR(_xll.qlIndexFixing(Index3M,H2679,TRUE,_xll.ohTrigger(RecalcTrigger,Trigger3M)),NA())</f>
        <v>1.291699480673175E-2</v>
      </c>
      <c r="M2679" s="52">
        <f>IFERROR(_xll.qlIndexFixing(ONIndex3M,I2679,TRUE,_xll.ohTrigger(RecalcTrigger,Trigger3M)),NA())</f>
        <v>1.294112809689274E-2</v>
      </c>
      <c r="N2679" s="52">
        <f>IFERROR(_xll.qlIndexFixing(Index6M,$H2679,TRUE,_xll.ohTrigger(RecalcTrigger,Trigger6M)),NA())</f>
        <v>1.4342755923796394E-2</v>
      </c>
      <c r="O2679" s="52">
        <f>IFERROR(_xll.qlIndexFixing(ONIndex6M,I2679,TRUE,_xll.ohTrigger(RecalcTrigger,Trigger6M)),NA())</f>
        <v>1.4542911470591946E-2</v>
      </c>
      <c r="P2679" s="52">
        <f>IFERROR(_xll.qlIndexFixing(Index1Y,$H2679,TRUE,_xll.ohTrigger(RecalcTrigger,Trigger1Y)),NA())</f>
        <v>1.3170998224815808E-2</v>
      </c>
      <c r="Q2679" s="52">
        <f>IFERROR(_xll.qlIndexFixing(ONIndex1Y,I2679,TRUE,_xll.ohTrigger(RecalcTrigger,Trigger1Y)),NA())</f>
        <v>1.3323162711875725E-2</v>
      </c>
    </row>
    <row r="2680" spans="2:17" x14ac:dyDescent="0.2">
      <c r="B2680" s="46" t="s">
        <v>42</v>
      </c>
      <c r="D2680" s="49">
        <f>_xll.qlCalendarAdvance(Calendar,$D2679,B2680,"f",FALSE)</f>
        <v>58173</v>
      </c>
      <c r="E2680" s="49">
        <f>_xll.qlInterestRateIndexValueDate(IndexON,D2680)</f>
        <v>58173</v>
      </c>
      <c r="F2680" s="52">
        <f>IFERROR(_xll.qlIndexFixing(IndexON,D2680,TRUE,_xll.ohTrigger(RecalcTrigger,TriggerON)),NA())</f>
        <v>1.269942687593506E-2</v>
      </c>
      <c r="H2680" s="49">
        <f>_xll.qlCalendarAdvance(Calendar,$H2679,B2680,"f",FALSE)</f>
        <v>58173</v>
      </c>
      <c r="I2680" s="49">
        <f>_xll.qlInterestRateIndexValueDate(Index1M,$H2680)</f>
        <v>58175</v>
      </c>
      <c r="J2680" s="52">
        <f>IFERROR(_xll.qlIndexFixing(Index1M,$H2680,TRUE,_xll.ohTrigger(RecalcTrigger,Trigger1M)),NA())</f>
        <v>1.2495625945890543E-2</v>
      </c>
      <c r="K2680" s="52">
        <f>IFERROR(_xll.qlIndexFixing(ONIndex1M,I2680,TRUE,_xll.ohTrigger(RecalcTrigger,Trigger1M)),NA())</f>
        <v>1.2500436473139587E-2</v>
      </c>
      <c r="L2680" s="52">
        <f>IFERROR(_xll.qlIndexFixing(Index3M,H2680,TRUE,_xll.ohTrigger(RecalcTrigger,Trigger3M)),NA())</f>
        <v>1.2909375699439419E-2</v>
      </c>
      <c r="M2680" s="52">
        <f>IFERROR(_xll.qlIndexFixing(ONIndex3M,I2680,TRUE,_xll.ohTrigger(RecalcTrigger,Trigger3M)),NA())</f>
        <v>1.2933326940292034E-2</v>
      </c>
      <c r="N2680" s="52">
        <f>IFERROR(_xll.qlIndexFixing(Index6M,$H2680,TRUE,_xll.ohTrigger(RecalcTrigger,Trigger6M)),NA())</f>
        <v>1.4321723678760542E-2</v>
      </c>
      <c r="O2680" s="52">
        <f>IFERROR(_xll.qlIndexFixing(ONIndex6M,I2680,TRUE,_xll.ohTrigger(RecalcTrigger,Trigger6M)),NA())</f>
        <v>1.4523742220005076E-2</v>
      </c>
      <c r="P2680" s="52">
        <f>IFERROR(_xll.qlIndexFixing(Index1Y,$H2680,TRUE,_xll.ohTrigger(RecalcTrigger,Trigger1Y)),NA())</f>
        <v>1.3161947940959776E-2</v>
      </c>
      <c r="Q2680" s="52">
        <f>IFERROR(_xll.qlIndexFixing(ONIndex1Y,I2680,TRUE,_xll.ohTrigger(RecalcTrigger,Trigger1Y)),NA())</f>
        <v>1.3313029951564914E-2</v>
      </c>
    </row>
    <row r="2681" spans="2:17" x14ac:dyDescent="0.2">
      <c r="B2681" s="46" t="s">
        <v>42</v>
      </c>
      <c r="D2681" s="49">
        <f>_xll.qlCalendarAdvance(Calendar,$D2680,B2681,"f",FALSE)</f>
        <v>58180</v>
      </c>
      <c r="E2681" s="49">
        <f>_xll.qlInterestRateIndexValueDate(IndexON,D2681)</f>
        <v>58180</v>
      </c>
      <c r="F2681" s="52">
        <f>IFERROR(_xll.qlIndexFixing(IndexON,D2681,TRUE,_xll.ohTrigger(RecalcTrigger,TriggerON)),NA())</f>
        <v>1.269222352497934E-2</v>
      </c>
      <c r="H2681" s="49">
        <f>_xll.qlCalendarAdvance(Calendar,$H2680,B2681,"f",FALSE)</f>
        <v>58180</v>
      </c>
      <c r="I2681" s="49">
        <f>_xll.qlInterestRateIndexValueDate(Index1M,$H2681)</f>
        <v>58182</v>
      </c>
      <c r="J2681" s="52">
        <f>IFERROR(_xll.qlIndexFixing(Index1M,$H2681,TRUE,_xll.ohTrigger(RecalcTrigger,Trigger1M)),NA())</f>
        <v>1.2488630891694663E-2</v>
      </c>
      <c r="K2681" s="52">
        <f>IFERROR(_xll.qlIndexFixing(ONIndex1M,I2681,TRUE,_xll.ohTrigger(RecalcTrigger,Trigger1M)),NA())</f>
        <v>1.2493387345537954E-2</v>
      </c>
      <c r="L2681" s="52">
        <f>IFERROR(_xll.qlIndexFixing(Index3M,H2681,TRUE,_xll.ohTrigger(RecalcTrigger,Trigger3M)),NA())</f>
        <v>1.2901792153012988E-2</v>
      </c>
      <c r="M2681" s="52">
        <f>IFERROR(_xll.qlIndexFixing(ONIndex3M,I2681,TRUE,_xll.ohTrigger(RecalcTrigger,Trigger3M)),NA())</f>
        <v>1.2925560782575118E-2</v>
      </c>
      <c r="N2681" s="52">
        <f>IFERROR(_xll.qlIndexFixing(Index6M,$H2681,TRUE,_xll.ohTrigger(RecalcTrigger,Trigger6M)),NA())</f>
        <v>1.4300552053856604E-2</v>
      </c>
      <c r="O2681" s="52">
        <f>IFERROR(_xll.qlIndexFixing(ONIndex6M,I2681,TRUE,_xll.ohTrigger(RecalcTrigger,Trigger6M)),NA())</f>
        <v>1.4504436833755463E-2</v>
      </c>
      <c r="P2681" s="52">
        <f>IFERROR(_xll.qlIndexFixing(Index1Y,$H2681,TRUE,_xll.ohTrigger(RecalcTrigger,Trigger1Y)),NA())</f>
        <v>1.3152574561378165E-2</v>
      </c>
      <c r="Q2681" s="52">
        <f>IFERROR(_xll.qlIndexFixing(ONIndex1Y,I2681,TRUE,_xll.ohTrigger(RecalcTrigger,Trigger1Y)),NA())</f>
        <v>1.3302942459683109E-2</v>
      </c>
    </row>
    <row r="2682" spans="2:17" x14ac:dyDescent="0.2">
      <c r="B2682" s="46" t="s">
        <v>42</v>
      </c>
      <c r="D2682" s="49">
        <f>_xll.qlCalendarAdvance(Calendar,$D2681,B2682,"f",FALSE)</f>
        <v>58187</v>
      </c>
      <c r="E2682" s="49">
        <f>_xll.qlInterestRateIndexValueDate(IndexON,D2682)</f>
        <v>58187</v>
      </c>
      <c r="F2682" s="52">
        <f>IFERROR(_xll.qlIndexFixing(IndexON,D2682,TRUE,_xll.ohTrigger(RecalcTrigger,TriggerON)),NA())</f>
        <v>1.2685057947088296E-2</v>
      </c>
      <c r="H2682" s="49">
        <f>_xll.qlCalendarAdvance(Calendar,$H2681,B2682,"f",FALSE)</f>
        <v>58187</v>
      </c>
      <c r="I2682" s="49">
        <f>_xll.qlInterestRateIndexValueDate(Index1M,$H2682)</f>
        <v>58189</v>
      </c>
      <c r="J2682" s="52">
        <f>IFERROR(_xll.qlIndexFixing(Index1M,$H2682,TRUE,_xll.ohTrigger(RecalcTrigger,Trigger1M)),NA())</f>
        <v>1.2481673432281071E-2</v>
      </c>
      <c r="K2682" s="52">
        <f>IFERROR(_xll.qlIndexFixing(ONIndex1M,I2682,TRUE,_xll.ohTrigger(RecalcTrigger,Trigger1M)),NA())</f>
        <v>1.2486375642080105E-2</v>
      </c>
      <c r="L2682" s="52">
        <f>IFERROR(_xll.qlIndexFixing(Index3M,H2682,TRUE,_xll.ohTrigger(RecalcTrigger,Trigger3M)),NA())</f>
        <v>1.2894244241455679E-2</v>
      </c>
      <c r="M2682" s="52">
        <f>IFERROR(_xll.qlIndexFixing(ONIndex3M,I2682,TRUE,_xll.ohTrigger(RecalcTrigger,Trigger3M)),NA())</f>
        <v>1.291782969784272E-2</v>
      </c>
      <c r="N2682" s="52">
        <f>IFERROR(_xll.qlIndexFixing(Index6M,$H2682,TRUE,_xll.ohTrigger(RecalcTrigger,Trigger6M)),NA())</f>
        <v>1.427924085383705E-2</v>
      </c>
      <c r="O2682" s="52">
        <f>IFERROR(_xll.qlIndexFixing(ONIndex6M,I2682,TRUE,_xll.ohTrigger(RecalcTrigger,Trigger6M)),NA())</f>
        <v>1.4484995113521748E-2</v>
      </c>
      <c r="P2682" s="52">
        <f>IFERROR(_xll.qlIndexFixing(Index1Y,$H2682,TRUE,_xll.ohTrigger(RecalcTrigger,Trigger1Y)),NA())</f>
        <v>1.3143992853562242E-2</v>
      </c>
      <c r="Q2682" s="52">
        <f>IFERROR(_xll.qlIndexFixing(ONIndex1Y,I2682,TRUE,_xll.ohTrigger(RecalcTrigger,Trigger1Y)),NA())</f>
        <v>1.3292900332073643E-2</v>
      </c>
    </row>
    <row r="2683" spans="2:17" x14ac:dyDescent="0.2">
      <c r="B2683" s="46" t="s">
        <v>42</v>
      </c>
      <c r="D2683" s="49">
        <f>_xll.qlCalendarAdvance(Calendar,$D2682,B2683,"f",FALSE)</f>
        <v>58194</v>
      </c>
      <c r="E2683" s="49">
        <f>_xll.qlInterestRateIndexValueDate(IndexON,D2683)</f>
        <v>58194</v>
      </c>
      <c r="F2683" s="52">
        <f>IFERROR(_xll.qlIndexFixing(IndexON,D2683,TRUE,_xll.ohTrigger(RecalcTrigger,TriggerON)),NA())</f>
        <v>1.2677930220919009E-2</v>
      </c>
      <c r="H2683" s="49">
        <f>_xll.qlCalendarAdvance(Calendar,$H2682,B2683,"f",FALSE)</f>
        <v>58194</v>
      </c>
      <c r="I2683" s="49">
        <f>_xll.qlInterestRateIndexValueDate(Index1M,$H2683)</f>
        <v>58197</v>
      </c>
      <c r="J2683" s="52">
        <f>IFERROR(_xll.qlIndexFixing(Index1M,$H2683,TRUE,_xll.ohTrigger(RecalcTrigger,Trigger1M)),NA())</f>
        <v>1.2474042756358406E-2</v>
      </c>
      <c r="K2683" s="52">
        <f>IFERROR(_xll.qlIndexFixing(ONIndex1M,I2683,TRUE,_xll.ohTrigger(RecalcTrigger,Trigger1M)),NA())</f>
        <v>1.2478408190741419E-2</v>
      </c>
      <c r="L2683" s="52">
        <f>IFERROR(_xll.qlIndexFixing(Index3M,H2683,TRUE,_xll.ohTrigger(RecalcTrigger,Trigger3M)),NA())</f>
        <v>1.2884765609543094E-2</v>
      </c>
      <c r="M2683" s="52">
        <f>IFERROR(_xll.qlIndexFixing(ONIndex3M,I2683,TRUE,_xll.ohTrigger(RecalcTrigger,Trigger3M)),NA())</f>
        <v>1.2909037213422181E-2</v>
      </c>
      <c r="N2683" s="52">
        <f>IFERROR(_xll.qlIndexFixing(Index6M,$H2683,TRUE,_xll.ohTrigger(RecalcTrigger,Trigger6M)),NA())</f>
        <v>1.4252110398547726E-2</v>
      </c>
      <c r="O2683" s="52">
        <f>IFERROR(_xll.qlIndexFixing(ONIndex6M,I2683,TRUE,_xll.ohTrigger(RecalcTrigger,Trigger6M)),NA())</f>
        <v>1.4462608810870137E-2</v>
      </c>
      <c r="P2683" s="52">
        <f>IFERROR(_xll.qlIndexFixing(Index1Y,$H2683,TRUE,_xll.ohTrigger(RecalcTrigger,Trigger1Y)),NA())</f>
        <v>1.313418510633076E-2</v>
      </c>
      <c r="Q2683" s="52">
        <f>IFERROR(_xll.qlIndexFixing(ONIndex1Y,I2683,TRUE,_xll.ohTrigger(RecalcTrigger,Trigger1Y)),NA())</f>
        <v>1.3281479286844089E-2</v>
      </c>
    </row>
    <row r="2684" spans="2:17" x14ac:dyDescent="0.2">
      <c r="B2684" s="46" t="s">
        <v>42</v>
      </c>
      <c r="D2684" s="49">
        <f>_xll.qlCalendarAdvance(Calendar,$D2683,B2684,"f",FALSE)</f>
        <v>58201</v>
      </c>
      <c r="E2684" s="49">
        <f>_xll.qlInterestRateIndexValueDate(IndexON,D2684)</f>
        <v>58201</v>
      </c>
      <c r="F2684" s="52">
        <f>IFERROR(_xll.qlIndexFixing(IndexON,D2684,TRUE,_xll.ohTrigger(RecalcTrigger,TriggerON)),NA())</f>
        <v>1.2670840424329199E-2</v>
      </c>
      <c r="H2684" s="49">
        <f>_xll.qlCalendarAdvance(Calendar,$H2683,B2684,"f",FALSE)</f>
        <v>58201</v>
      </c>
      <c r="I2684" s="49">
        <f>_xll.qlInterestRateIndexValueDate(Index1M,$H2684)</f>
        <v>58203</v>
      </c>
      <c r="J2684" s="52">
        <f>IFERROR(_xll.qlIndexFixing(Index1M,$H2684,TRUE,_xll.ohTrigger(RecalcTrigger,Trigger1M)),NA())</f>
        <v>1.246787160465529E-2</v>
      </c>
      <c r="K2684" s="52">
        <f>IFERROR(_xll.qlIndexFixing(ONIndex1M,I2684,TRUE,_xll.ohTrigger(RecalcTrigger,Trigger1M)),NA())</f>
        <v>1.2472464814710094E-2</v>
      </c>
      <c r="L2684" s="52">
        <f>IFERROR(_xll.qlIndexFixing(Index3M,H2684,TRUE,_xll.ohTrigger(RecalcTrigger,Trigger3M)),NA())</f>
        <v>1.2878958655161567E-2</v>
      </c>
      <c r="M2684" s="52">
        <f>IFERROR(_xll.qlIndexFixing(ONIndex3M,I2684,TRUE,_xll.ohTrigger(RecalcTrigger,Trigger3M)),NA())</f>
        <v>1.290247304261527E-2</v>
      </c>
      <c r="N2684" s="52">
        <f>IFERROR(_xll.qlIndexFixing(Index6M,$H2684,TRUE,_xll.ohTrigger(RecalcTrigger,Trigger6M)),NA())</f>
        <v>1.4232263784763178E-2</v>
      </c>
      <c r="O2684" s="52">
        <f>IFERROR(_xll.qlIndexFixing(ONIndex6M,I2684,TRUE,_xll.ohTrigger(RecalcTrigger,Trigger6M)),NA())</f>
        <v>1.4445701878136319E-2</v>
      </c>
      <c r="P2684" s="52">
        <f>IFERROR(_xll.qlIndexFixing(Index1Y,$H2684,TRUE,_xll.ohTrigger(RecalcTrigger,Trigger1Y)),NA())</f>
        <v>1.3126232382108069E-2</v>
      </c>
      <c r="Q2684" s="52">
        <f>IFERROR(_xll.qlIndexFixing(ONIndex1Y,I2684,TRUE,_xll.ohTrigger(RecalcTrigger,Trigger1Y)),NA())</f>
        <v>1.3272952555762885E-2</v>
      </c>
    </row>
    <row r="2685" spans="2:17" x14ac:dyDescent="0.2">
      <c r="B2685" s="46" t="s">
        <v>42</v>
      </c>
      <c r="D2685" s="49">
        <f>_xll.qlCalendarAdvance(Calendar,$D2684,B2685,"f",FALSE)</f>
        <v>58208</v>
      </c>
      <c r="E2685" s="49">
        <f>_xll.qlInterestRateIndexValueDate(IndexON,D2685)</f>
        <v>58208</v>
      </c>
      <c r="F2685" s="52">
        <f>IFERROR(_xll.qlIndexFixing(IndexON,D2685,TRUE,_xll.ohTrigger(RecalcTrigger,TriggerON)),NA())</f>
        <v>1.2663788635975948E-2</v>
      </c>
      <c r="H2685" s="49">
        <f>_xll.qlCalendarAdvance(Calendar,$H2684,B2685,"f",FALSE)</f>
        <v>58208</v>
      </c>
      <c r="I2685" s="49">
        <f>_xll.qlInterestRateIndexValueDate(Index1M,$H2685)</f>
        <v>58210</v>
      </c>
      <c r="J2685" s="52">
        <f>IFERROR(_xll.qlIndexFixing(Index1M,$H2685,TRUE,_xll.ohTrigger(RecalcTrigger,Trigger1M)),NA())</f>
        <v>1.246102738986038E-2</v>
      </c>
      <c r="K2685" s="52">
        <f>IFERROR(_xll.qlIndexFixing(ONIndex1M,I2685,TRUE,_xll.ohTrigger(RecalcTrigger,Trigger1M)),NA())</f>
        <v>1.2465565844115289E-2</v>
      </c>
      <c r="L2685" s="52">
        <f>IFERROR(_xll.qlIndexFixing(Index3M,H2685,TRUE,_xll.ohTrigger(RecalcTrigger,Trigger3M)),NA())</f>
        <v>1.2871520402231454E-2</v>
      </c>
      <c r="M2685" s="52">
        <f>IFERROR(_xll.qlIndexFixing(ONIndex3M,I2685,TRUE,_xll.ohTrigger(RecalcTrigger,Trigger3M)),NA())</f>
        <v>1.2894847620081862E-2</v>
      </c>
      <c r="N2685" s="52">
        <f>IFERROR(_xll.qlIndexFixing(Index6M,$H2685,TRUE,_xll.ohTrigger(RecalcTrigger,Trigger6M)),NA())</f>
        <v>1.4210499872241969E-2</v>
      </c>
      <c r="O2685" s="52">
        <f>IFERROR(_xll.qlIndexFixing(ONIndex6M,I2685,TRUE,_xll.ohTrigger(RecalcTrigger,Trigger6M)),NA())</f>
        <v>1.4425849966581694E-2</v>
      </c>
      <c r="P2685" s="52">
        <f>IFERROR(_xll.qlIndexFixing(Index1Y,$H2685,TRUE,_xll.ohTrigger(RecalcTrigger,Trigger1Y)),NA())</f>
        <v>1.3117425368195356E-2</v>
      </c>
      <c r="Q2685" s="52">
        <f>IFERROR(_xll.qlIndexFixing(ONIndex1Y,I2685,TRUE,_xll.ohTrigger(RecalcTrigger,Trigger1Y)),NA())</f>
        <v>1.32630470999473E-2</v>
      </c>
    </row>
    <row r="2686" spans="2:17" x14ac:dyDescent="0.2">
      <c r="B2686" s="46" t="s">
        <v>42</v>
      </c>
      <c r="D2686" s="49">
        <f>_xll.qlCalendarAdvance(Calendar,$D2685,B2686,"f",FALSE)</f>
        <v>58215</v>
      </c>
      <c r="E2686" s="49">
        <f>_xll.qlInterestRateIndexValueDate(IndexON,D2686)</f>
        <v>58215</v>
      </c>
      <c r="F2686" s="52">
        <f>IFERROR(_xll.qlIndexFixing(IndexON,D2686,TRUE,_xll.ohTrigger(RecalcTrigger,TriggerON)),NA())</f>
        <v>1.2656774934196591E-2</v>
      </c>
      <c r="H2686" s="49">
        <f>_xll.qlCalendarAdvance(Calendar,$H2685,B2686,"f",FALSE)</f>
        <v>58215</v>
      </c>
      <c r="I2686" s="49">
        <f>_xll.qlInterestRateIndexValueDate(Index1M,$H2686)</f>
        <v>58217</v>
      </c>
      <c r="J2686" s="52">
        <f>IFERROR(_xll.qlIndexFixing(Index1M,$H2686,TRUE,_xll.ohTrigger(RecalcTrigger,Trigger1M)),NA())</f>
        <v>1.2454221076699801E-2</v>
      </c>
      <c r="K2686" s="52">
        <f>IFERROR(_xll.qlIndexFixing(ONIndex1M,I2686,TRUE,_xll.ohTrigger(RecalcTrigger,Trigger1M)),NA())</f>
        <v>1.2458704604698667E-2</v>
      </c>
      <c r="L2686" s="52">
        <f>IFERROR(_xll.qlIndexFixing(Index3M,H2686,TRUE,_xll.ohTrigger(RecalcTrigger,Trigger3M)),NA())</f>
        <v>1.2864118086913356E-2</v>
      </c>
      <c r="M2686" s="52">
        <f>IFERROR(_xll.qlIndexFixing(ONIndex3M,I2686,TRUE,_xll.ohTrigger(RecalcTrigger,Trigger3M)),NA())</f>
        <v>1.2887257566456256E-2</v>
      </c>
      <c r="N2686" s="52">
        <f>IFERROR(_xll.qlIndexFixing(Index6M,$H2686,TRUE,_xll.ohTrigger(RecalcTrigger,Trigger6M)),NA())</f>
        <v>1.4188595549582619E-2</v>
      </c>
      <c r="O2686" s="52">
        <f>IFERROR(_xll.qlIndexFixing(ONIndex6M,I2686,TRUE,_xll.ohTrigger(RecalcTrigger,Trigger6M)),NA())</f>
        <v>1.4405860927837466E-2</v>
      </c>
      <c r="P2686" s="52">
        <f>IFERROR(_xll.qlIndexFixing(Index1Y,$H2686,TRUE,_xll.ohTrigger(RecalcTrigger,Trigger1Y)),NA())</f>
        <v>1.3108667297278821E-2</v>
      </c>
      <c r="Q2686" s="52">
        <f>IFERROR(_xll.qlIndexFixing(ONIndex1Y,I2686,TRUE,_xll.ohTrigger(RecalcTrigger,Trigger1Y)),NA())</f>
        <v>1.3253187393855725E-2</v>
      </c>
    </row>
    <row r="2687" spans="2:17" x14ac:dyDescent="0.2">
      <c r="B2687" s="46" t="s">
        <v>42</v>
      </c>
      <c r="D2687" s="49">
        <f>_xll.qlCalendarAdvance(Calendar,$D2686,B2687,"f",FALSE)</f>
        <v>58222</v>
      </c>
      <c r="E2687" s="49">
        <f>_xll.qlInterestRateIndexValueDate(IndexON,D2687)</f>
        <v>58222</v>
      </c>
      <c r="F2687" s="52">
        <f>IFERROR(_xll.qlIndexFixing(IndexON,D2687,TRUE,_xll.ohTrigger(RecalcTrigger,TriggerON)),NA())</f>
        <v>1.2649799397328465E-2</v>
      </c>
      <c r="H2687" s="49">
        <f>_xll.qlCalendarAdvance(Calendar,$H2686,B2687,"f",FALSE)</f>
        <v>58222</v>
      </c>
      <c r="I2687" s="49">
        <f>_xll.qlInterestRateIndexValueDate(Index1M,$H2687)</f>
        <v>58224</v>
      </c>
      <c r="J2687" s="52">
        <f>IFERROR(_xll.qlIndexFixing(Index1M,$H2687,TRUE,_xll.ohTrigger(RecalcTrigger,Trigger1M)),NA())</f>
        <v>1.2447452741879694E-2</v>
      </c>
      <c r="K2687" s="52">
        <f>IFERROR(_xll.qlIndexFixing(ONIndex1M,I2687,TRUE,_xll.ohTrigger(RecalcTrigger,Trigger1M)),NA())</f>
        <v>1.245188117263929E-2</v>
      </c>
      <c r="L2687" s="52">
        <f>IFERROR(_xll.qlIndexFixing(Index3M,H2687,TRUE,_xll.ohTrigger(RecalcTrigger,Trigger3M)),NA())</f>
        <v>1.2856751783212425E-2</v>
      </c>
      <c r="M2687" s="52">
        <f>IFERROR(_xll.qlIndexFixing(ONIndex3M,I2687,TRUE,_xll.ohTrigger(RecalcTrigger,Trigger3M)),NA())</f>
        <v>1.2879702955439498E-2</v>
      </c>
      <c r="N2687" s="52">
        <f>IFERROR(_xll.qlIndexFixing(Index6M,$H2687,TRUE,_xll.ohTrigger(RecalcTrigger,Trigger6M)),NA())</f>
        <v>1.417058439596304E-2</v>
      </c>
      <c r="O2687" s="52">
        <f>IFERROR(_xll.qlIndexFixing(ONIndex6M,I2687,TRUE,_xll.ohTrigger(RecalcTrigger,Trigger6M)),NA())</f>
        <v>1.4385734563742147E-2</v>
      </c>
      <c r="P2687" s="52">
        <f>IFERROR(_xll.qlIndexFixing(Index1Y,$H2687,TRUE,_xll.ohTrigger(RecalcTrigger,Trigger1Y)),NA())</f>
        <v>1.3099958265702264E-2</v>
      </c>
      <c r="Q2687" s="52">
        <f>IFERROR(_xll.qlIndexFixing(ONIndex1Y,I2687,TRUE,_xll.ohTrigger(RecalcTrigger,Trigger1Y)),NA())</f>
        <v>1.3243373534050917E-2</v>
      </c>
    </row>
    <row r="2688" spans="2:17" x14ac:dyDescent="0.2">
      <c r="B2688" s="46" t="s">
        <v>42</v>
      </c>
      <c r="D2688" s="49">
        <f>_xll.qlCalendarAdvance(Calendar,$D2687,B2688,"f",FALSE)</f>
        <v>58229</v>
      </c>
      <c r="E2688" s="49">
        <f>_xll.qlInterestRateIndexValueDate(IndexON,D2688)</f>
        <v>58229</v>
      </c>
      <c r="F2688" s="52">
        <f>IFERROR(_xll.qlIndexFixing(IndexON,D2688,TRUE,_xll.ohTrigger(RecalcTrigger,TriggerON)),NA())</f>
        <v>1.2642862103469099E-2</v>
      </c>
      <c r="H2688" s="49">
        <f>_xll.qlCalendarAdvance(Calendar,$H2687,B2688,"f",FALSE)</f>
        <v>58229</v>
      </c>
      <c r="I2688" s="49">
        <f>_xll.qlInterestRateIndexValueDate(Index1M,$H2688)</f>
        <v>58231</v>
      </c>
      <c r="J2688" s="52">
        <f>IFERROR(_xll.qlIndexFixing(Index1M,$H2688,TRUE,_xll.ohTrigger(RecalcTrigger,Trigger1M)),NA())</f>
        <v>1.2440722462118692E-2</v>
      </c>
      <c r="K2688" s="52">
        <f>IFERROR(_xll.qlIndexFixing(ONIndex1M,I2688,TRUE,_xll.ohTrigger(RecalcTrigger,Trigger1M)),NA())</f>
        <v>1.2445095625155389E-2</v>
      </c>
      <c r="L2688" s="52">
        <f>IFERROR(_xll.qlIndexFixing(Index3M,H2688,TRUE,_xll.ohTrigger(RecalcTrigger,Trigger3M)),NA())</f>
        <v>1.2849421565136418E-2</v>
      </c>
      <c r="M2688" s="52">
        <f>IFERROR(_xll.qlIndexFixing(ONIndex3M,I2688,TRUE,_xll.ohTrigger(RecalcTrigger,Trigger3M)),NA())</f>
        <v>1.2872183860972441E-2</v>
      </c>
      <c r="N2688" s="52">
        <f>IFERROR(_xll.qlIndexFixing(Index6M,$H2688,TRUE,_xll.ohTrigger(RecalcTrigger,Trigger6M)),NA())</f>
        <v>1.4148431647165718E-2</v>
      </c>
      <c r="O2688" s="52">
        <f>IFERROR(_xll.qlIndexFixing(ONIndex6M,I2688,TRUE,_xll.ohTrigger(RecalcTrigger,Trigger6M)),NA())</f>
        <v>1.4365470676134251E-2</v>
      </c>
      <c r="P2688" s="52">
        <f>IFERROR(_xll.qlIndexFixing(Index1Y,$H2688,TRUE,_xll.ohTrigger(RecalcTrigger,Trigger1Y)),NA())</f>
        <v>1.3091298369814269E-2</v>
      </c>
      <c r="Q2688" s="52">
        <f>IFERROR(_xll.qlIndexFixing(ONIndex1Y,I2688,TRUE,_xll.ohTrigger(RecalcTrigger,Trigger1Y)),NA())</f>
        <v>1.3233605616935762E-2</v>
      </c>
    </row>
    <row r="2689" spans="2:17" x14ac:dyDescent="0.2">
      <c r="B2689" s="46" t="s">
        <v>42</v>
      </c>
      <c r="D2689" s="49">
        <f>_xll.qlCalendarAdvance(Calendar,$D2688,B2689,"f",FALSE)</f>
        <v>58236</v>
      </c>
      <c r="E2689" s="49">
        <f>_xll.qlInterestRateIndexValueDate(IndexON,D2689)</f>
        <v>58236</v>
      </c>
      <c r="F2689" s="52">
        <f>IFERROR(_xll.qlIndexFixing(IndexON,D2689,TRUE,_xll.ohTrigger(RecalcTrigger,TriggerON)),NA())</f>
        <v>1.2635963131275574E-2</v>
      </c>
      <c r="H2689" s="49">
        <f>_xll.qlCalendarAdvance(Calendar,$H2688,B2689,"f",FALSE)</f>
        <v>58236</v>
      </c>
      <c r="I2689" s="49">
        <f>_xll.qlInterestRateIndexValueDate(Index1M,$H2689)</f>
        <v>58238</v>
      </c>
      <c r="J2689" s="52">
        <f>IFERROR(_xll.qlIndexFixing(Index1M,$H2689,TRUE,_xll.ohTrigger(RecalcTrigger,Trigger1M)),NA())</f>
        <v>1.2434030314120437E-2</v>
      </c>
      <c r="K2689" s="52">
        <f>IFERROR(_xll.qlIndexFixing(ONIndex1M,I2689,TRUE,_xll.ohTrigger(RecalcTrigger,Trigger1M)),NA())</f>
        <v>1.2438348038905644E-2</v>
      </c>
      <c r="L2689" s="52">
        <f>IFERROR(_xll.qlIndexFixing(Index3M,H2689,TRUE,_xll.ohTrigger(RecalcTrigger,Trigger3M)),NA())</f>
        <v>1.2842127506693959E-2</v>
      </c>
      <c r="M2689" s="52">
        <f>IFERROR(_xll.qlIndexFixing(ONIndex3M,I2689,TRUE,_xll.ohTrigger(RecalcTrigger,Trigger3M)),NA())</f>
        <v>1.2864700357155812E-2</v>
      </c>
      <c r="N2689" s="52">
        <f>IFERROR(_xll.qlIndexFixing(Index6M,$H2689,TRUE,_xll.ohTrigger(RecalcTrigger,Trigger6M)),NA())</f>
        <v>1.412613795758629E-2</v>
      </c>
      <c r="O2689" s="52">
        <f>IFERROR(_xll.qlIndexFixing(ONIndex6M,I2689,TRUE,_xll.ohTrigger(RecalcTrigger,Trigger6M)),NA())</f>
        <v>1.4345069066772353E-2</v>
      </c>
      <c r="P2689" s="52">
        <f>IFERROR(_xll.qlIndexFixing(Index1Y,$H2689,TRUE,_xll.ohTrigger(RecalcTrigger,Trigger1Y)),NA())</f>
        <v>1.3082687705967546E-2</v>
      </c>
      <c r="Q2689" s="52">
        <f>IFERROR(_xll.qlIndexFixing(ONIndex1Y,I2689,TRUE,_xll.ohTrigger(RecalcTrigger,Trigger1Y)),NA())</f>
        <v>1.3223883738513464E-2</v>
      </c>
    </row>
    <row r="2690" spans="2:17" x14ac:dyDescent="0.2">
      <c r="B2690" s="46" t="s">
        <v>42</v>
      </c>
      <c r="D2690" s="49">
        <f>_xll.qlCalendarAdvance(Calendar,$D2689,B2690,"f",FALSE)</f>
        <v>58243</v>
      </c>
      <c r="E2690" s="49">
        <f>_xll.qlInterestRateIndexValueDate(IndexON,D2690)</f>
        <v>58243</v>
      </c>
      <c r="F2690" s="52">
        <f>IFERROR(_xll.qlIndexFixing(IndexON,D2690,TRUE,_xll.ohTrigger(RecalcTrigger,TriggerON)),NA())</f>
        <v>1.2629102559165162E-2</v>
      </c>
      <c r="H2690" s="49">
        <f>_xll.qlCalendarAdvance(Calendar,$H2689,B2690,"f",FALSE)</f>
        <v>58243</v>
      </c>
      <c r="I2690" s="49">
        <f>_xll.qlInterestRateIndexValueDate(Index1M,$H2690)</f>
        <v>58245</v>
      </c>
      <c r="J2690" s="52">
        <f>IFERROR(_xll.qlIndexFixing(Index1M,$H2690,TRUE,_xll.ohTrigger(RecalcTrigger,Trigger1M)),NA())</f>
        <v>1.2427376374608556E-2</v>
      </c>
      <c r="K2690" s="52">
        <f>IFERROR(_xll.qlIndexFixing(ONIndex1M,I2690,TRUE,_xll.ohTrigger(RecalcTrigger,Trigger1M)),NA())</f>
        <v>1.2431638490149055E-2</v>
      </c>
      <c r="L2690" s="52">
        <f>IFERROR(_xll.qlIndexFixing(Index3M,H2690,TRUE,_xll.ohTrigger(RecalcTrigger,Trigger3M)),NA())</f>
        <v>1.2834869681891936E-2</v>
      </c>
      <c r="M2690" s="52">
        <f>IFERROR(_xll.qlIndexFixing(ONIndex3M,I2690,TRUE,_xll.ohTrigger(RecalcTrigger,Trigger3M)),NA())</f>
        <v>1.2857252517930462E-2</v>
      </c>
      <c r="N2690" s="52">
        <f>IFERROR(_xll.qlIndexFixing(Index6M,$H2690,TRUE,_xll.ohTrigger(RecalcTrigger,Trigger6M)),NA())</f>
        <v>1.4103703132283428E-2</v>
      </c>
      <c r="O2690" s="52">
        <f>IFERROR(_xll.qlIndexFixing(ONIndex6M,I2690,TRUE,_xll.ohTrigger(RecalcTrigger,Trigger6M)),NA())</f>
        <v>1.4324529537175223E-2</v>
      </c>
      <c r="P2690" s="52">
        <f>IFERROR(_xll.qlIndexFixing(Index1Y,$H2690,TRUE,_xll.ohTrigger(RecalcTrigger,Trigger1Y)),NA())</f>
        <v>1.3074126370517839E-2</v>
      </c>
      <c r="Q2690" s="52">
        <f>IFERROR(_xll.qlIndexFixing(ONIndex1Y,I2690,TRUE,_xll.ohTrigger(RecalcTrigger,Trigger1Y)),NA())</f>
        <v>1.3214207995586591E-2</v>
      </c>
    </row>
    <row r="2691" spans="2:17" x14ac:dyDescent="0.2">
      <c r="B2691" s="46" t="s">
        <v>42</v>
      </c>
      <c r="D2691" s="49">
        <f>_xll.qlCalendarAdvance(Calendar,$D2690,B2691,"f",FALSE)</f>
        <v>58250</v>
      </c>
      <c r="E2691" s="49">
        <f>_xll.qlInterestRateIndexValueDate(IndexON,D2691)</f>
        <v>58250</v>
      </c>
      <c r="F2691" s="52">
        <f>IFERROR(_xll.qlIndexFixing(IndexON,D2691,TRUE,_xll.ohTrigger(RecalcTrigger,TriggerON)),NA())</f>
        <v>1.2622280465315328E-2</v>
      </c>
      <c r="H2691" s="49">
        <f>_xll.qlCalendarAdvance(Calendar,$H2690,B2691,"f",FALSE)</f>
        <v>58250</v>
      </c>
      <c r="I2691" s="49">
        <f>_xll.qlInterestRateIndexValueDate(Index1M,$H2691)</f>
        <v>58252</v>
      </c>
      <c r="J2691" s="52">
        <f>IFERROR(_xll.qlIndexFixing(Index1M,$H2691,TRUE,_xll.ohTrigger(RecalcTrigger,Trigger1M)),NA())</f>
        <v>1.2420760720289192E-2</v>
      </c>
      <c r="K2691" s="52">
        <f>IFERROR(_xll.qlIndexFixing(ONIndex1M,I2691,TRUE,_xll.ohTrigger(RecalcTrigger,Trigger1M)),NA())</f>
        <v>1.2424967056103853E-2</v>
      </c>
      <c r="L2691" s="52">
        <f>IFERROR(_xll.qlIndexFixing(Index3M,H2691,TRUE,_xll.ohTrigger(RecalcTrigger,Trigger3M)),NA())</f>
        <v>1.2827648164740711E-2</v>
      </c>
      <c r="M2691" s="52">
        <f>IFERROR(_xll.qlIndexFixing(ONIndex3M,I2691,TRUE,_xll.ohTrigger(RecalcTrigger,Trigger3M)),NA())</f>
        <v>1.2849840417237246E-2</v>
      </c>
      <c r="N2691" s="52">
        <f>IFERROR(_xll.qlIndexFixing(Index6M,$H2691,TRUE,_xll.ohTrigger(RecalcTrigger,Trigger6M)),NA())</f>
        <v>1.407696096075756E-2</v>
      </c>
      <c r="O2691" s="52">
        <f>IFERROR(_xll.qlIndexFixing(ONIndex6M,I2691,TRUE,_xll.ohTrigger(RecalcTrigger,Trigger6M)),NA())</f>
        <v>1.4303851889341246E-2</v>
      </c>
      <c r="P2691" s="52">
        <f>IFERROR(_xll.qlIndexFixing(Index1Y,$H2691,TRUE,_xll.ohTrigger(RecalcTrigger,Trigger1Y)),NA())</f>
        <v>1.306561445982503E-2</v>
      </c>
      <c r="Q2691" s="52">
        <f>IFERROR(_xll.qlIndexFixing(ONIndex1Y,I2691,TRUE,_xll.ohTrigger(RecalcTrigger,Trigger1Y)),NA())</f>
        <v>1.3204578484318219E-2</v>
      </c>
    </row>
    <row r="2692" spans="2:17" x14ac:dyDescent="0.2">
      <c r="B2692" s="46" t="s">
        <v>42</v>
      </c>
      <c r="D2692" s="49">
        <f>_xll.qlCalendarAdvance(Calendar,$D2691,B2692,"f",FALSE)</f>
        <v>58257</v>
      </c>
      <c r="E2692" s="49">
        <f>_xll.qlInterestRateIndexValueDate(IndexON,D2692)</f>
        <v>58257</v>
      </c>
      <c r="F2692" s="52">
        <f>IFERROR(_xll.qlIndexFixing(IndexON,D2692,TRUE,_xll.ohTrigger(RecalcTrigger,TriggerON)),NA())</f>
        <v>1.2615496927983472E-2</v>
      </c>
      <c r="H2692" s="49">
        <f>_xll.qlCalendarAdvance(Calendar,$H2691,B2692,"f",FALSE)</f>
        <v>58257</v>
      </c>
      <c r="I2692" s="49">
        <f>_xll.qlInterestRateIndexValueDate(Index1M,$H2692)</f>
        <v>58259</v>
      </c>
      <c r="J2692" s="52">
        <f>IFERROR(_xll.qlIndexFixing(Index1M,$H2692,TRUE,_xll.ohTrigger(RecalcTrigger,Trigger1M)),NA())</f>
        <v>1.2414183427878478E-2</v>
      </c>
      <c r="K2692" s="52">
        <f>IFERROR(_xll.qlIndexFixing(ONIndex1M,I2692,TRUE,_xll.ohTrigger(RecalcTrigger,Trigger1M)),NA())</f>
        <v>1.2418333813108973E-2</v>
      </c>
      <c r="L2692" s="52">
        <f>IFERROR(_xll.qlIndexFixing(Index3M,H2692,TRUE,_xll.ohTrigger(RecalcTrigger,Trigger3M)),NA())</f>
        <v>1.2820463029245435E-2</v>
      </c>
      <c r="M2692" s="52">
        <f>IFERROR(_xll.qlIndexFixing(ONIndex3M,I2692,TRUE,_xll.ohTrigger(RecalcTrigger,Trigger3M)),NA())</f>
        <v>1.2842464129256825E-2</v>
      </c>
      <c r="N2692" s="52">
        <f>IFERROR(_xll.qlIndexFixing(Index6M,$H2692,TRUE,_xll.ohTrigger(RecalcTrigger,Trigger6M)),NA())</f>
        <v>1.4054210083753736E-2</v>
      </c>
      <c r="O2692" s="52">
        <f>IFERROR(_xll.qlIndexFixing(ONIndex6M,I2692,TRUE,_xll.ohTrigger(RecalcTrigger,Trigger6M)),NA())</f>
        <v>1.4283035924949061E-2</v>
      </c>
      <c r="P2692" s="52">
        <f>IFERROR(_xll.qlIndexFixing(Index1Y,$H2692,TRUE,_xll.ohTrigger(RecalcTrigger,Trigger1Y)),NA())</f>
        <v>1.3057152070253337E-2</v>
      </c>
      <c r="Q2692" s="52">
        <f>IFERROR(_xll.qlIndexFixing(ONIndex1Y,I2692,TRUE,_xll.ohTrigger(RecalcTrigger,Trigger1Y)),NA())</f>
        <v>1.3194995301111234E-2</v>
      </c>
    </row>
    <row r="2693" spans="2:17" x14ac:dyDescent="0.2">
      <c r="B2693" s="46" t="s">
        <v>42</v>
      </c>
      <c r="D2693" s="49">
        <f>_xll.qlCalendarAdvance(Calendar,$D2692,B2693,"f",FALSE)</f>
        <v>58264</v>
      </c>
      <c r="E2693" s="49">
        <f>_xll.qlInterestRateIndexValueDate(IndexON,D2693)</f>
        <v>58264</v>
      </c>
      <c r="F2693" s="52">
        <f>IFERROR(_xll.qlIndexFixing(IndexON,D2693,TRUE,_xll.ohTrigger(RecalcTrigger,TriggerON)),NA())</f>
        <v>1.2608752025746739E-2</v>
      </c>
      <c r="H2693" s="49">
        <f>_xll.qlCalendarAdvance(Calendar,$H2692,B2693,"f",FALSE)</f>
        <v>58264</v>
      </c>
      <c r="I2693" s="49">
        <f>_xll.qlInterestRateIndexValueDate(Index1M,$H2693)</f>
        <v>58266</v>
      </c>
      <c r="J2693" s="52">
        <f>IFERROR(_xll.qlIndexFixing(Index1M,$H2693,TRUE,_xll.ohTrigger(RecalcTrigger,Trigger1M)),NA())</f>
        <v>1.2407644574087551E-2</v>
      </c>
      <c r="K2693" s="52">
        <f>IFERROR(_xll.qlIndexFixing(ONIndex1M,I2693,TRUE,_xll.ohTrigger(RecalcTrigger,Trigger1M)),NA())</f>
        <v>1.2411738838142838E-2</v>
      </c>
      <c r="L2693" s="52">
        <f>IFERROR(_xll.qlIndexFixing(Index3M,H2693,TRUE,_xll.ohTrigger(RecalcTrigger,Trigger3M)),NA())</f>
        <v>1.2813314349419947E-2</v>
      </c>
      <c r="M2693" s="52">
        <f>IFERROR(_xll.qlIndexFixing(ONIndex3M,I2693,TRUE,_xll.ohTrigger(RecalcTrigger,Trigger3M)),NA())</f>
        <v>1.2835123727530373E-2</v>
      </c>
      <c r="N2693" s="52">
        <f>IFERROR(_xll.qlIndexFixing(Index6M,$H2693,TRUE,_xll.ohTrigger(RecalcTrigger,Trigger6M)),NA())</f>
        <v>1.4031317432479309E-2</v>
      </c>
      <c r="O2693" s="52">
        <f>IFERROR(_xll.qlIndexFixing(ONIndex6M,I2693,TRUE,_xll.ohTrigger(RecalcTrigger,Trigger6M)),NA())</f>
        <v>1.4262081445517438E-2</v>
      </c>
      <c r="P2693" s="52">
        <f>IFERROR(_xll.qlIndexFixing(Index1Y,$H2693,TRUE,_xll.ohTrigger(RecalcTrigger,Trigger1Y)),NA())</f>
        <v>1.3048739298171326E-2</v>
      </c>
      <c r="Q2693" s="52">
        <f>IFERROR(_xll.qlIndexFixing(ONIndex1Y,I2693,TRUE,_xll.ohTrigger(RecalcTrigger,Trigger1Y)),NA())</f>
        <v>1.3185458542048778E-2</v>
      </c>
    </row>
    <row r="2694" spans="2:17" x14ac:dyDescent="0.2">
      <c r="B2694" s="46" t="s">
        <v>42</v>
      </c>
      <c r="D2694" s="49">
        <f>_xll.qlCalendarAdvance(Calendar,$D2693,B2694,"f",FALSE)</f>
        <v>58271</v>
      </c>
      <c r="E2694" s="49">
        <f>_xll.qlInterestRateIndexValueDate(IndexON,D2694)</f>
        <v>58271</v>
      </c>
      <c r="F2694" s="52">
        <f>IFERROR(_xll.qlIndexFixing(IndexON,D2694,TRUE,_xll.ohTrigger(RecalcTrigger,TriggerON)),NA())</f>
        <v>1.260204583686253E-2</v>
      </c>
      <c r="H2694" s="49">
        <f>_xll.qlCalendarAdvance(Calendar,$H2693,B2694,"f",FALSE)</f>
        <v>58271</v>
      </c>
      <c r="I2694" s="49">
        <f>_xll.qlInterestRateIndexValueDate(Index1M,$H2694)</f>
        <v>58273</v>
      </c>
      <c r="J2694" s="52">
        <f>IFERROR(_xll.qlIndexFixing(Index1M,$H2694,TRUE,_xll.ohTrigger(RecalcTrigger,Trigger1M)),NA())</f>
        <v>1.2401144235635042E-2</v>
      </c>
      <c r="K2694" s="52">
        <f>IFERROR(_xll.qlIndexFixing(ONIndex1M,I2694,TRUE,_xll.ohTrigger(RecalcTrigger,Trigger1M)),NA())</f>
        <v>1.2405182207624321E-2</v>
      </c>
      <c r="L2694" s="52">
        <f>IFERROR(_xll.qlIndexFixing(Index3M,H2694,TRUE,_xll.ohTrigger(RecalcTrigger,Trigger3M)),NA())</f>
        <v>1.2806202199271133E-2</v>
      </c>
      <c r="M2694" s="52">
        <f>IFERROR(_xll.qlIndexFixing(ONIndex3M,I2694,TRUE,_xll.ohTrigger(RecalcTrigger,Trigger3M)),NA())</f>
        <v>1.2827819286318487E-2</v>
      </c>
      <c r="N2694" s="52">
        <f>IFERROR(_xll.qlIndexFixing(Index6M,$H2694,TRUE,_xll.ohTrigger(RecalcTrigger,Trigger6M)),NA())</f>
        <v>1.4008282812216059E-2</v>
      </c>
      <c r="O2694" s="52">
        <f>IFERROR(_xll.qlIndexFixing(ONIndex6M,I2694,TRUE,_xll.ohTrigger(RecalcTrigger,Trigger6M)),NA())</f>
        <v>1.4240988252964826E-2</v>
      </c>
      <c r="P2694" s="52">
        <f>IFERROR(_xll.qlIndexFixing(Index1Y,$H2694,TRUE,_xll.ohTrigger(RecalcTrigger,Trigger1Y)),NA())</f>
        <v>1.3040376239951039E-2</v>
      </c>
      <c r="Q2694" s="52">
        <f>IFERROR(_xll.qlIndexFixing(ONIndex1Y,I2694,TRUE,_xll.ohTrigger(RecalcTrigger,Trigger1Y)),NA())</f>
        <v>1.3175968303773544E-2</v>
      </c>
    </row>
    <row r="2695" spans="2:17" x14ac:dyDescent="0.2">
      <c r="B2695" s="46" t="s">
        <v>42</v>
      </c>
      <c r="D2695" s="49">
        <f>_xll.qlCalendarAdvance(Calendar,$D2694,B2695,"f",FALSE)</f>
        <v>58278</v>
      </c>
      <c r="E2695" s="49">
        <f>_xll.qlInterestRateIndexValueDate(IndexON,D2695)</f>
        <v>58278</v>
      </c>
      <c r="F2695" s="52">
        <f>IFERROR(_xll.qlIndexFixing(IndexON,D2695,TRUE,_xll.ohTrigger(RecalcTrigger,TriggerON)),NA())</f>
        <v>1.2595378439588245E-2</v>
      </c>
      <c r="H2695" s="49">
        <f>_xll.qlCalendarAdvance(Calendar,$H2694,B2695,"f",FALSE)</f>
        <v>58278</v>
      </c>
      <c r="I2695" s="49">
        <f>_xll.qlInterestRateIndexValueDate(Index1M,$H2695)</f>
        <v>58280</v>
      </c>
      <c r="J2695" s="52">
        <f>IFERROR(_xll.qlIndexFixing(Index1M,$H2695,TRUE,_xll.ohTrigger(RecalcTrigger,Trigger1M)),NA())</f>
        <v>1.2394682489232089E-2</v>
      </c>
      <c r="K2695" s="52">
        <f>IFERROR(_xll.qlIndexFixing(ONIndex1M,I2695,TRUE,_xll.ohTrigger(RecalcTrigger,Trigger1M)),NA())</f>
        <v>1.2398663998451909E-2</v>
      </c>
      <c r="L2695" s="52">
        <f>IFERROR(_xll.qlIndexFixing(Index3M,H2695,TRUE,_xll.ohTrigger(RecalcTrigger,Trigger3M)),NA())</f>
        <v>1.2799126652810225E-2</v>
      </c>
      <c r="M2695" s="52">
        <f>IFERROR(_xll.qlIndexFixing(ONIndex3M,I2695,TRUE,_xll.ohTrigger(RecalcTrigger,Trigger3M)),NA())</f>
        <v>1.282055087956202E-2</v>
      </c>
      <c r="N2695" s="52">
        <f>IFERROR(_xll.qlIndexFixing(Index6M,$H2695,TRUE,_xll.ohTrigger(RecalcTrigger,Trigger6M)),NA())</f>
        <v>1.3985106028290891E-2</v>
      </c>
      <c r="O2695" s="52">
        <f>IFERROR(_xll.qlIndexFixing(ONIndex6M,I2695,TRUE,_xll.ohTrigger(RecalcTrigger,Trigger6M)),NA())</f>
        <v>1.4219756149129736E-2</v>
      </c>
      <c r="P2695" s="52">
        <f>IFERROR(_xll.qlIndexFixing(Index1Y,$H2695,TRUE,_xll.ohTrigger(RecalcTrigger,Trigger1Y)),NA())</f>
        <v>1.3032062991969077E-2</v>
      </c>
      <c r="Q2695" s="52">
        <f>IFERROR(_xll.qlIndexFixing(ONIndex1Y,I2695,TRUE,_xll.ohTrigger(RecalcTrigger,Trigger1Y)),NA())</f>
        <v>1.3166524682608483E-2</v>
      </c>
    </row>
    <row r="2696" spans="2:17" x14ac:dyDescent="0.2">
      <c r="B2696" s="46" t="s">
        <v>42</v>
      </c>
      <c r="D2696" s="49">
        <f>_xll.qlCalendarAdvance(Calendar,$D2695,B2696,"f",FALSE)</f>
        <v>58285</v>
      </c>
      <c r="E2696" s="49">
        <f>_xll.qlInterestRateIndexValueDate(IndexON,D2696)</f>
        <v>58285</v>
      </c>
      <c r="F2696" s="52">
        <f>IFERROR(_xll.qlIndexFixing(IndexON,D2696,TRUE,_xll.ohTrigger(RecalcTrigger,TriggerON)),NA())</f>
        <v>1.2588749912501029E-2</v>
      </c>
      <c r="H2696" s="49">
        <f>_xll.qlCalendarAdvance(Calendar,$H2695,B2696,"f",FALSE)</f>
        <v>58285</v>
      </c>
      <c r="I2696" s="49">
        <f>_xll.qlInterestRateIndexValueDate(Index1M,$H2696)</f>
        <v>58287</v>
      </c>
      <c r="J2696" s="52">
        <f>IFERROR(_xll.qlIndexFixing(Index1M,$H2696,TRUE,_xll.ohTrigger(RecalcTrigger,Trigger1M)),NA())</f>
        <v>1.2388987161575276E-2</v>
      </c>
      <c r="K2696" s="52">
        <f>IFERROR(_xll.qlIndexFixing(ONIndex1M,I2696,TRUE,_xll.ohTrigger(RecalcTrigger,Trigger1M)),NA())</f>
        <v>1.2392184287124408E-2</v>
      </c>
      <c r="L2696" s="52">
        <f>IFERROR(_xll.qlIndexFixing(Index3M,H2696,TRUE,_xll.ohTrigger(RecalcTrigger,Trigger3M)),NA())</f>
        <v>1.279208778404759E-2</v>
      </c>
      <c r="M2696" s="52">
        <f>IFERROR(_xll.qlIndexFixing(ONIndex3M,I2696,TRUE,_xll.ohTrigger(RecalcTrigger,Trigger3M)),NA())</f>
        <v>1.2813318581281763E-2</v>
      </c>
      <c r="N2696" s="52">
        <f>IFERROR(_xll.qlIndexFixing(Index6M,$H2696,TRUE,_xll.ohTrigger(RecalcTrigger,Trigger6M)),NA())</f>
        <v>1.3966119418589417E-2</v>
      </c>
      <c r="O2696" s="52">
        <f>IFERROR(_xll.qlIndexFixing(ONIndex6M,I2696,TRUE,_xll.ohTrigger(RecalcTrigger,Trigger6M)),NA())</f>
        <v>1.4198384935371067E-2</v>
      </c>
      <c r="P2696" s="52">
        <f>IFERROR(_xll.qlIndexFixing(Index1Y,$H2696,TRUE,_xll.ohTrigger(RecalcTrigger,Trigger1Y)),NA())</f>
        <v>1.3024769040175146E-2</v>
      </c>
      <c r="Q2696" s="52">
        <f>IFERROR(_xll.qlIndexFixing(ONIndex1Y,I2696,TRUE,_xll.ohTrigger(RecalcTrigger,Trigger1Y)),NA())</f>
        <v>1.315712777471667E-2</v>
      </c>
    </row>
    <row r="2697" spans="2:17" x14ac:dyDescent="0.2">
      <c r="B2697" s="46" t="s">
        <v>42</v>
      </c>
      <c r="D2697" s="49">
        <f>_xll.qlCalendarAdvance(Calendar,$D2696,B2697,"f",FALSE)</f>
        <v>58292</v>
      </c>
      <c r="E2697" s="49">
        <f>_xll.qlInterestRateIndexValueDate(IndexON,D2697)</f>
        <v>58292</v>
      </c>
      <c r="F2697" s="52">
        <f>IFERROR(_xll.qlIndexFixing(IndexON,D2697,TRUE,_xll.ohTrigger(RecalcTrigger,TriggerON)),NA())</f>
        <v>1.2582160333858283E-2</v>
      </c>
      <c r="H2697" s="49">
        <f>_xll.qlCalendarAdvance(Calendar,$H2696,B2697,"f",FALSE)</f>
        <v>58292</v>
      </c>
      <c r="I2697" s="49">
        <f>_xll.qlInterestRateIndexValueDate(Index1M,$H2697)</f>
        <v>58294</v>
      </c>
      <c r="J2697" s="52">
        <f>IFERROR(_xll.qlIndexFixing(Index1M,$H2697,TRUE,_xll.ohTrigger(RecalcTrigger,Trigger1M)),NA())</f>
        <v>1.2381875079429394E-2</v>
      </c>
      <c r="K2697" s="52">
        <f>IFERROR(_xll.qlIndexFixing(ONIndex1M,I2697,TRUE,_xll.ohTrigger(RecalcTrigger,Trigger1M)),NA())</f>
        <v>1.2385743150620243E-2</v>
      </c>
      <c r="L2697" s="52">
        <f>IFERROR(_xll.qlIndexFixing(Index3M,H2697,TRUE,_xll.ohTrigger(RecalcTrigger,Trigger3M)),NA())</f>
        <v>1.2785085666995323E-2</v>
      </c>
      <c r="M2697" s="52">
        <f>IFERROR(_xll.qlIndexFixing(ONIndex3M,I2697,TRUE,_xll.ohTrigger(RecalcTrigger,Trigger3M)),NA())</f>
        <v>1.2806122465258696E-2</v>
      </c>
      <c r="N2697" s="52">
        <f>IFERROR(_xll.qlIndexFixing(Index6M,$H2697,TRUE,_xll.ohTrigger(RecalcTrigger,Trigger6M)),NA())</f>
        <v>1.3938325190950229E-2</v>
      </c>
      <c r="O2697" s="52">
        <f>IFERROR(_xll.qlIndexFixing(ONIndex6M,I2697,TRUE,_xll.ohTrigger(RecalcTrigger,Trigger6M)),NA())</f>
        <v>1.417687441392701E-2</v>
      </c>
      <c r="P2697" s="52">
        <f>IFERROR(_xll.qlIndexFixing(Index1Y,$H2697,TRUE,_xll.ohTrigger(RecalcTrigger,Trigger1Y)),NA())</f>
        <v>1.3015586312247173E-2</v>
      </c>
      <c r="Q2697" s="52">
        <f>IFERROR(_xll.qlIndexFixing(ONIndex1Y,I2697,TRUE,_xll.ohTrigger(RecalcTrigger,Trigger1Y)),NA())</f>
        <v>1.3147777676740802E-2</v>
      </c>
    </row>
    <row r="2698" spans="2:17" x14ac:dyDescent="0.2">
      <c r="B2698" s="46" t="s">
        <v>42</v>
      </c>
      <c r="D2698" s="49">
        <f>_xll.qlCalendarAdvance(Calendar,$D2697,B2698,"f",FALSE)</f>
        <v>58299</v>
      </c>
      <c r="E2698" s="49">
        <f>_xll.qlInterestRateIndexValueDate(IndexON,D2698)</f>
        <v>58299</v>
      </c>
      <c r="F2698" s="52">
        <f>IFERROR(_xll.qlIndexFixing(IndexON,D2698,TRUE,_xll.ohTrigger(RecalcTrigger,TriggerON)),NA())</f>
        <v>1.2575609781997343E-2</v>
      </c>
      <c r="H2698" s="49">
        <f>_xll.qlCalendarAdvance(Calendar,$H2697,B2698,"f",FALSE)</f>
        <v>58299</v>
      </c>
      <c r="I2698" s="49">
        <f>_xll.qlInterestRateIndexValueDate(Index1M,$H2698)</f>
        <v>58301</v>
      </c>
      <c r="J2698" s="52">
        <f>IFERROR(_xll.qlIndexFixing(Index1M,$H2698,TRUE,_xll.ohTrigger(RecalcTrigger,Trigger1M)),NA())</f>
        <v>1.2375529569461918E-2</v>
      </c>
      <c r="K2698" s="52">
        <f>IFERROR(_xll.qlIndexFixing(ONIndex1M,I2698,TRUE,_xll.ohTrigger(RecalcTrigger,Trigger1M)),NA())</f>
        <v>1.2379340665358285E-2</v>
      </c>
      <c r="L2698" s="52">
        <f>IFERROR(_xll.qlIndexFixing(Index3M,H2698,TRUE,_xll.ohTrigger(RecalcTrigger,Trigger3M)),NA())</f>
        <v>1.277812037566466E-2</v>
      </c>
      <c r="M2698" s="52">
        <f>IFERROR(_xll.qlIndexFixing(ONIndex3M,I2698,TRUE,_xll.ohTrigger(RecalcTrigger,Trigger3M)),NA())</f>
        <v>1.2798962605513609E-2</v>
      </c>
      <c r="N2698" s="52">
        <f>IFERROR(_xll.qlIndexFixing(Index6M,$H2698,TRUE,_xll.ohTrigger(RecalcTrigger,Trigger6M)),NA())</f>
        <v>1.3914720748387097E-2</v>
      </c>
      <c r="O2698" s="52">
        <f>IFERROR(_xll.qlIndexFixing(ONIndex6M,I2698,TRUE,_xll.ohTrigger(RecalcTrigger,Trigger6M)),NA())</f>
        <v>1.415522438599659E-2</v>
      </c>
      <c r="P2698" s="52">
        <f>IFERROR(_xll.qlIndexFixing(Index1Y,$H2698,TRUE,_xll.ohTrigger(RecalcTrigger,Trigger1Y)),NA())</f>
        <v>1.3007423073281723E-2</v>
      </c>
      <c r="Q2698" s="52">
        <f>IFERROR(_xll.qlIndexFixing(ONIndex1Y,I2698,TRUE,_xll.ohTrigger(RecalcTrigger,Trigger1Y)),NA())</f>
        <v>1.3138474484684082E-2</v>
      </c>
    </row>
    <row r="2699" spans="2:17" x14ac:dyDescent="0.2">
      <c r="B2699" s="46" t="s">
        <v>42</v>
      </c>
      <c r="D2699" s="49">
        <f>_xll.qlCalendarAdvance(Calendar,$D2698,B2699,"f",FALSE)</f>
        <v>58306</v>
      </c>
      <c r="E2699" s="49">
        <f>_xll.qlInterestRateIndexValueDate(IndexON,D2699)</f>
        <v>58306</v>
      </c>
      <c r="F2699" s="52">
        <f>IFERROR(_xll.qlIndexFixing(IndexON,D2699,TRUE,_xll.ohTrigger(RecalcTrigger,TriggerON)),NA())</f>
        <v>1.2569098335095674E-2</v>
      </c>
      <c r="H2699" s="49">
        <f>_xll.qlCalendarAdvance(Calendar,$H2698,B2699,"f",FALSE)</f>
        <v>58306</v>
      </c>
      <c r="I2699" s="49">
        <f>_xll.qlInterestRateIndexValueDate(Index1M,$H2699)</f>
        <v>58308</v>
      </c>
      <c r="J2699" s="52">
        <f>IFERROR(_xll.qlIndexFixing(Index1M,$H2699,TRUE,_xll.ohTrigger(RecalcTrigger,Trigger1M)),NA())</f>
        <v>1.2369222958401038E-2</v>
      </c>
      <c r="K2699" s="52">
        <f>IFERROR(_xll.qlIndexFixing(ONIndex1M,I2699,TRUE,_xll.ohTrigger(RecalcTrigger,Trigger1M)),NA())</f>
        <v>1.2372976908157085E-2</v>
      </c>
      <c r="L2699" s="52">
        <f>IFERROR(_xll.qlIndexFixing(Index3M,H2699,TRUE,_xll.ohTrigger(RecalcTrigger,Trigger3M)),NA())</f>
        <v>1.2771191984068567E-2</v>
      </c>
      <c r="M2699" s="52">
        <f>IFERROR(_xll.qlIndexFixing(ONIndex3M,I2699,TRUE,_xll.ohTrigger(RecalcTrigger,Trigger3M)),NA())</f>
        <v>1.2791839076147227E-2</v>
      </c>
      <c r="N2699" s="52">
        <f>IFERROR(_xll.qlIndexFixing(Index6M,$H2699,TRUE,_xll.ohTrigger(RecalcTrigger,Trigger6M)),NA())</f>
        <v>1.3890973363865479E-2</v>
      </c>
      <c r="O2699" s="52">
        <f>IFERROR(_xll.qlIndexFixing(ONIndex6M,I2699,TRUE,_xll.ohTrigger(RecalcTrigger,Trigger6M)),NA())</f>
        <v>1.4133434653738064E-2</v>
      </c>
      <c r="P2699" s="52">
        <f>IFERROR(_xll.qlIndexFixing(Index1Y,$H2699,TRUE,_xll.ohTrigger(RecalcTrigger,Trigger1Y)),NA())</f>
        <v>1.2999310030103366E-2</v>
      </c>
      <c r="Q2699" s="52">
        <f>IFERROR(_xll.qlIndexFixing(ONIndex1Y,I2699,TRUE,_xll.ohTrigger(RecalcTrigger,Trigger1Y)),NA())</f>
        <v>1.3129218295189204E-2</v>
      </c>
    </row>
    <row r="2700" spans="2:17" x14ac:dyDescent="0.2">
      <c r="B2700" s="46" t="s">
        <v>42</v>
      </c>
      <c r="D2700" s="49">
        <f>_xll.qlCalendarAdvance(Calendar,$D2699,B2700,"f",FALSE)</f>
        <v>58313</v>
      </c>
      <c r="E2700" s="49">
        <f>_xll.qlInterestRateIndexValueDate(IndexON,D2700)</f>
        <v>58313</v>
      </c>
      <c r="F2700" s="52">
        <f>IFERROR(_xll.qlIndexFixing(IndexON,D2700,TRUE,_xll.ohTrigger(RecalcTrigger,TriggerON)),NA())</f>
        <v>1.2562626071810357E-2</v>
      </c>
      <c r="H2700" s="49">
        <f>_xll.qlCalendarAdvance(Calendar,$H2699,B2700,"f",FALSE)</f>
        <v>58313</v>
      </c>
      <c r="I2700" s="49">
        <f>_xll.qlInterestRateIndexValueDate(Index1M,$H2700)</f>
        <v>58315</v>
      </c>
      <c r="J2700" s="52">
        <f>IFERROR(_xll.qlIndexFixing(Index1M,$H2700,TRUE,_xll.ohTrigger(RecalcTrigger,Trigger1M)),NA())</f>
        <v>1.2362955322962887E-2</v>
      </c>
      <c r="K2700" s="52">
        <f>IFERROR(_xll.qlIndexFixing(ONIndex1M,I2700,TRUE,_xll.ohTrigger(RecalcTrigger,Trigger1M)),NA())</f>
        <v>1.2366651955755259E-2</v>
      </c>
      <c r="L2700" s="52">
        <f>IFERROR(_xll.qlIndexFixing(Index3M,H2700,TRUE,_xll.ohTrigger(RecalcTrigger,Trigger3M)),NA())</f>
        <v>1.2764300566220018E-2</v>
      </c>
      <c r="M2700" s="52">
        <f>IFERROR(_xll.qlIndexFixing(ONIndex3M,I2700,TRUE,_xll.ohTrigger(RecalcTrigger,Trigger3M)),NA())</f>
        <v>1.2784751950940532E-2</v>
      </c>
      <c r="N2700" s="52">
        <f>IFERROR(_xll.qlIndexFixing(Index6M,$H2700,TRUE,_xll.ohTrigger(RecalcTrigger,Trigger6M)),NA())</f>
        <v>1.3871549555847296E-2</v>
      </c>
      <c r="O2700" s="52">
        <f>IFERROR(_xll.qlIndexFixing(ONIndex6M,I2700,TRUE,_xll.ohTrigger(RecalcTrigger,Trigger6M)),NA())</f>
        <v>1.4111505018670201E-2</v>
      </c>
      <c r="P2700" s="52">
        <f>IFERROR(_xll.qlIndexFixing(Index1Y,$H2700,TRUE,_xll.ohTrigger(RecalcTrigger,Trigger1Y)),NA())</f>
        <v>1.2991247279110425E-2</v>
      </c>
      <c r="Q2700" s="52">
        <f>IFERROR(_xll.qlIndexFixing(ONIndex1Y,I2700,TRUE,_xll.ohTrigger(RecalcTrigger,Trigger1Y)),NA())</f>
        <v>1.3120009204419247E-2</v>
      </c>
    </row>
    <row r="2701" spans="2:17" x14ac:dyDescent="0.2">
      <c r="B2701" s="46" t="s">
        <v>42</v>
      </c>
      <c r="D2701" s="49">
        <f>_xll.qlCalendarAdvance(Calendar,$D2700,B2701,"f",FALSE)</f>
        <v>58320</v>
      </c>
      <c r="E2701" s="49">
        <f>_xll.qlInterestRateIndexValueDate(IndexON,D2701)</f>
        <v>58320</v>
      </c>
      <c r="F2701" s="52">
        <f>IFERROR(_xll.qlIndexFixing(IndexON,D2701,TRUE,_xll.ohTrigger(RecalcTrigger,TriggerON)),NA())</f>
        <v>1.2556193070318855E-2</v>
      </c>
      <c r="H2701" s="49">
        <f>_xll.qlCalendarAdvance(Calendar,$H2700,B2701,"f",FALSE)</f>
        <v>58320</v>
      </c>
      <c r="I2701" s="49">
        <f>_xll.qlInterestRateIndexValueDate(Index1M,$H2701)</f>
        <v>58322</v>
      </c>
      <c r="J2701" s="52">
        <f>IFERROR(_xll.qlIndexFixing(Index1M,$H2701,TRUE,_xll.ohTrigger(RecalcTrigger,Trigger1M)),NA())</f>
        <v>1.2356726739868595E-2</v>
      </c>
      <c r="K2701" s="52">
        <f>IFERROR(_xll.qlIndexFixing(ONIndex1M,I2701,TRUE,_xll.ohTrigger(RecalcTrigger,Trigger1M)),NA())</f>
        <v>1.2360365884891422E-2</v>
      </c>
      <c r="L2701" s="52">
        <f>IFERROR(_xll.qlIndexFixing(Index3M,H2701,TRUE,_xll.ohTrigger(RecalcTrigger,Trigger3M)),NA())</f>
        <v>1.27577029756629E-2</v>
      </c>
      <c r="M2701" s="52">
        <f>IFERROR(_xll.qlIndexFixing(ONIndex3M,I2701,TRUE,_xll.ohTrigger(RecalcTrigger,Trigger3M)),NA())</f>
        <v>1.2777701304154121E-2</v>
      </c>
      <c r="N2701" s="52">
        <f>IFERROR(_xll.qlIndexFixing(Index6M,$H2701,TRUE,_xll.ohTrigger(RecalcTrigger,Trigger6M)),NA())</f>
        <v>1.3849047285619684E-2</v>
      </c>
      <c r="O2701" s="52">
        <f>IFERROR(_xll.qlIndexFixing(ONIndex6M,I2701,TRUE,_xll.ohTrigger(RecalcTrigger,Trigger6M)),NA())</f>
        <v>1.4089435282631513E-2</v>
      </c>
      <c r="P2701" s="52">
        <f>IFERROR(_xll.qlIndexFixing(Index1Y,$H2701,TRUE,_xll.ohTrigger(RecalcTrigger,Trigger1Y)),NA())</f>
        <v>1.2983234916704917E-2</v>
      </c>
      <c r="Q2701" s="52">
        <f>IFERROR(_xll.qlIndexFixing(ONIndex1Y,I2701,TRUE,_xll.ohTrigger(RecalcTrigger,Trigger1Y)),NA())</f>
        <v>1.3110847308936968E-2</v>
      </c>
    </row>
    <row r="2702" spans="2:17" x14ac:dyDescent="0.2">
      <c r="B2702" s="46" t="s">
        <v>42</v>
      </c>
      <c r="D2702" s="49">
        <f>_xll.qlCalendarAdvance(Calendar,$D2701,B2702,"f",FALSE)</f>
        <v>58327</v>
      </c>
      <c r="E2702" s="49">
        <f>_xll.qlInterestRateIndexValueDate(IndexON,D2702)</f>
        <v>58327</v>
      </c>
      <c r="F2702" s="52">
        <f>IFERROR(_xll.qlIndexFixing(IndexON,D2702,TRUE,_xll.ohTrigger(RecalcTrigger,TriggerON)),NA())</f>
        <v>1.2549799409038442E-2</v>
      </c>
      <c r="H2702" s="49">
        <f>_xll.qlCalendarAdvance(Calendar,$H2701,B2702,"f",FALSE)</f>
        <v>58327</v>
      </c>
      <c r="I2702" s="49">
        <f>_xll.qlInterestRateIndexValueDate(Index1M,$H2702)</f>
        <v>58329</v>
      </c>
      <c r="J2702" s="52">
        <f>IFERROR(_xll.qlIndexFixing(Index1M,$H2702,TRUE,_xll.ohTrigger(RecalcTrigger,Trigger1M)),NA())</f>
        <v>1.2350537285821805E-2</v>
      </c>
      <c r="K2702" s="52">
        <f>IFERROR(_xll.qlIndexFixing(ONIndex1M,I2702,TRUE,_xll.ohTrigger(RecalcTrigger,Trigger1M)),NA())</f>
        <v>1.2354118771984446E-2</v>
      </c>
      <c r="L2702" s="52">
        <f>IFERROR(_xll.qlIndexFixing(Index3M,H2702,TRUE,_xll.ohTrigger(RecalcTrigger,Trigger3M)),NA())</f>
        <v>1.275088330302882E-2</v>
      </c>
      <c r="M2702" s="52">
        <f>IFERROR(_xll.qlIndexFixing(ONIndex3M,I2702,TRUE,_xll.ohTrigger(RecalcTrigger,Trigger3M)),NA())</f>
        <v>1.2770687209329168E-2</v>
      </c>
      <c r="N2702" s="52">
        <f>IFERROR(_xll.qlIndexFixing(Index6M,$H2702,TRUE,_xll.ohTrigger(RecalcTrigger,Trigger6M)),NA())</f>
        <v>1.3824914880924459E-2</v>
      </c>
      <c r="O2702" s="52">
        <f>IFERROR(_xll.qlIndexFixing(ONIndex6M,I2702,TRUE,_xll.ohTrigger(RecalcTrigger,Trigger6M)),NA())</f>
        <v>1.4067225247300641E-2</v>
      </c>
      <c r="P2702" s="52">
        <f>IFERROR(_xll.qlIndexFixing(Index1Y,$H2702,TRUE,_xll.ohTrigger(RecalcTrigger,Trigger1Y)),NA())</f>
        <v>1.2975273039294723E-2</v>
      </c>
      <c r="Q2702" s="52">
        <f>IFERROR(_xll.qlIndexFixing(ONIndex1Y,I2702,TRUE,_xll.ohTrigger(RecalcTrigger,Trigger1Y)),NA())</f>
        <v>1.3101732704825508E-2</v>
      </c>
    </row>
    <row r="2703" spans="2:17" x14ac:dyDescent="0.2">
      <c r="B2703" s="46" t="s">
        <v>42</v>
      </c>
      <c r="D2703" s="49">
        <f>_xll.qlCalendarAdvance(Calendar,$D2702,B2703,"f",FALSE)</f>
        <v>58334</v>
      </c>
      <c r="E2703" s="49">
        <f>_xll.qlInterestRateIndexValueDate(IndexON,D2703)</f>
        <v>58334</v>
      </c>
      <c r="F2703" s="52">
        <f>IFERROR(_xll.qlIndexFixing(IndexON,D2703,TRUE,_xll.ohTrigger(RecalcTrigger,TriggerON)),NA())</f>
        <v>1.2543445166386391E-2</v>
      </c>
      <c r="H2703" s="49">
        <f>_xll.qlCalendarAdvance(Calendar,$H2702,B2703,"f",FALSE)</f>
        <v>58334</v>
      </c>
      <c r="I2703" s="49">
        <f>_xll.qlInterestRateIndexValueDate(Index1M,$H2703)</f>
        <v>58336</v>
      </c>
      <c r="J2703" s="52">
        <f>IFERROR(_xll.qlIndexFixing(Index1M,$H2703,TRUE,_xll.ohTrigger(RecalcTrigger,Trigger1M)),NA())</f>
        <v>1.2344387037551141E-2</v>
      </c>
      <c r="K2703" s="52">
        <f>IFERROR(_xll.qlIndexFixing(ONIndex1M,I2703,TRUE,_xll.ohTrigger(RecalcTrigger,Trigger1M)),NA())</f>
        <v>1.2347910694172626E-2</v>
      </c>
      <c r="L2703" s="52">
        <f>IFERROR(_xll.qlIndexFixing(Index3M,H2703,TRUE,_xll.ohTrigger(RecalcTrigger,Trigger3M)),NA())</f>
        <v>1.2744100819452729E-2</v>
      </c>
      <c r="M2703" s="52">
        <f>IFERROR(_xll.qlIndexFixing(ONIndex3M,I2703,TRUE,_xll.ohTrigger(RecalcTrigger,Trigger3M)),NA())</f>
        <v>1.2763709740806206E-2</v>
      </c>
      <c r="N2703" s="52">
        <f>IFERROR(_xll.qlIndexFixing(Index6M,$H2703,TRUE,_xll.ohTrigger(RecalcTrigger,Trigger6M)),NA())</f>
        <v>1.3800638827661908E-2</v>
      </c>
      <c r="O2703" s="52">
        <f>IFERROR(_xll.qlIndexFixing(ONIndex6M,I2703,TRUE,_xll.ohTrigger(RecalcTrigger,Trigger6M)),NA())</f>
        <v>1.4044874714516098E-2</v>
      </c>
      <c r="P2703" s="52">
        <f>IFERROR(_xll.qlIndexFixing(Index1Y,$H2703,TRUE,_xll.ohTrigger(RecalcTrigger,Trigger1Y)),NA())</f>
        <v>1.2967361743290766E-2</v>
      </c>
      <c r="Q2703" s="52">
        <f>IFERROR(_xll.qlIndexFixing(ONIndex1Y,I2703,TRUE,_xll.ohTrigger(RecalcTrigger,Trigger1Y)),NA())</f>
        <v>1.309266548856769E-2</v>
      </c>
    </row>
    <row r="2704" spans="2:17" x14ac:dyDescent="0.2">
      <c r="B2704" s="46" t="s">
        <v>42</v>
      </c>
      <c r="D2704" s="49">
        <f>_xll.qlCalendarAdvance(Calendar,$D2703,B2704,"f",FALSE)</f>
        <v>58341</v>
      </c>
      <c r="E2704" s="49">
        <f>_xll.qlInterestRateIndexValueDate(IndexON,D2704)</f>
        <v>58341</v>
      </c>
      <c r="F2704" s="52">
        <f>IFERROR(_xll.qlIndexFixing(IndexON,D2704,TRUE,_xll.ohTrigger(RecalcTrigger,TriggerON)),NA())</f>
        <v>1.2537130420620102E-2</v>
      </c>
      <c r="H2704" s="49">
        <f>_xll.qlCalendarAdvance(Calendar,$H2703,B2704,"f",FALSE)</f>
        <v>58341</v>
      </c>
      <c r="I2704" s="49">
        <f>_xll.qlInterestRateIndexValueDate(Index1M,$H2704)</f>
        <v>58343</v>
      </c>
      <c r="J2704" s="52">
        <f>IFERROR(_xll.qlIndexFixing(Index1M,$H2704,TRUE,_xll.ohTrigger(RecalcTrigger,Trigger1M)),NA())</f>
        <v>1.2338276071765242E-2</v>
      </c>
      <c r="K2704" s="52">
        <f>IFERROR(_xll.qlIndexFixing(ONIndex1M,I2704,TRUE,_xll.ohTrigger(RecalcTrigger,Trigger1M)),NA())</f>
        <v>1.2341741727714961E-2</v>
      </c>
      <c r="L2704" s="52">
        <f>IFERROR(_xll.qlIndexFixing(Index3M,H2704,TRUE,_xll.ohTrigger(RecalcTrigger,Trigger3M)),NA())</f>
        <v>1.2736359018521319E-2</v>
      </c>
      <c r="M2704" s="52">
        <f>IFERROR(_xll.qlIndexFixing(ONIndex3M,I2704,TRUE,_xll.ohTrigger(RecalcTrigger,Trigger3M)),NA())</f>
        <v>1.2756768972366217E-2</v>
      </c>
      <c r="N2704" s="52">
        <f>IFERROR(_xll.qlIndexFixing(Index6M,$H2704,TRUE,_xll.ohTrigger(RecalcTrigger,Trigger6M)),NA())</f>
        <v>1.3776218931430172E-2</v>
      </c>
      <c r="O2704" s="52">
        <f>IFERROR(_xll.qlIndexFixing(ONIndex6M,I2704,TRUE,_xll.ohTrigger(RecalcTrigger,Trigger6M)),NA())</f>
        <v>1.4022383485876588E-2</v>
      </c>
      <c r="P2704" s="52">
        <f>IFERROR(_xll.qlIndexFixing(Index1Y,$H2704,TRUE,_xll.ohTrigger(RecalcTrigger,Trigger1Y)),NA())</f>
        <v>1.2959501125110269E-2</v>
      </c>
      <c r="Q2704" s="52">
        <f>IFERROR(_xll.qlIndexFixing(ONIndex1Y,I2704,TRUE,_xll.ohTrigger(RecalcTrigger,Trigger1Y)),NA())</f>
        <v>1.3083645756566398E-2</v>
      </c>
    </row>
    <row r="2705" spans="2:17" x14ac:dyDescent="0.2">
      <c r="B2705" s="46" t="s">
        <v>42</v>
      </c>
      <c r="D2705" s="49">
        <f>_xll.qlCalendarAdvance(Calendar,$D2704,B2705,"f",FALSE)</f>
        <v>58348</v>
      </c>
      <c r="E2705" s="49">
        <f>_xll.qlInterestRateIndexValueDate(IndexON,D2705)</f>
        <v>58348</v>
      </c>
      <c r="F2705" s="52">
        <f>IFERROR(_xll.qlIndexFixing(IndexON,D2705,TRUE,_xll.ohTrigger(RecalcTrigger,TriggerON)),NA())</f>
        <v>1.2530855250076911E-2</v>
      </c>
      <c r="H2705" s="49">
        <f>_xll.qlCalendarAdvance(Calendar,$H2704,B2705,"f",FALSE)</f>
        <v>58348</v>
      </c>
      <c r="I2705" s="49">
        <f>_xll.qlInterestRateIndexValueDate(Index1M,$H2705)</f>
        <v>58350</v>
      </c>
      <c r="J2705" s="52">
        <f>IFERROR(_xll.qlIndexFixing(Index1M,$H2705,TRUE,_xll.ohTrigger(RecalcTrigger,Trigger1M)),NA())</f>
        <v>1.2332204465182739E-2</v>
      </c>
      <c r="K2705" s="52">
        <f>IFERROR(_xll.qlIndexFixing(ONIndex1M,I2705,TRUE,_xll.ohTrigger(RecalcTrigger,Trigger1M)),NA())</f>
        <v>1.2335611949430003E-2</v>
      </c>
      <c r="L2705" s="52">
        <f>IFERROR(_xll.qlIndexFixing(Index3M,H2705,TRUE,_xll.ohTrigger(RecalcTrigger,Trigger3M)),NA())</f>
        <v>1.2730400673670402E-2</v>
      </c>
      <c r="M2705" s="52">
        <f>IFERROR(_xll.qlIndexFixing(ONIndex3M,I2705,TRUE,_xll.ohTrigger(RecalcTrigger,Trigger3M)),NA())</f>
        <v>1.274986497802999E-2</v>
      </c>
      <c r="N2705" s="52">
        <f>IFERROR(_xll.qlIndexFixing(Index6M,$H2705,TRUE,_xll.ohTrigger(RecalcTrigger,Trigger6M)),NA())</f>
        <v>1.375011202775755E-2</v>
      </c>
      <c r="O2705" s="52">
        <f>IFERROR(_xll.qlIndexFixing(ONIndex6M,I2705,TRUE,_xll.ohTrigger(RecalcTrigger,Trigger6M)),NA())</f>
        <v>1.3999751363140689E-2</v>
      </c>
      <c r="P2705" s="52">
        <f>IFERROR(_xll.qlIndexFixing(Index1Y,$H2705,TRUE,_xll.ohTrigger(RecalcTrigger,Trigger1Y)),NA())</f>
        <v>1.2951691281173062E-2</v>
      </c>
      <c r="Q2705" s="52">
        <f>IFERROR(_xll.qlIndexFixing(ONIndex1Y,I2705,TRUE,_xll.ohTrigger(RecalcTrigger,Trigger1Y)),NA())</f>
        <v>1.3074673605064646E-2</v>
      </c>
    </row>
    <row r="2706" spans="2:17" x14ac:dyDescent="0.2">
      <c r="B2706" s="46" t="s">
        <v>42</v>
      </c>
      <c r="D2706" s="49">
        <f>_xll.qlCalendarAdvance(Calendar,$D2705,B2706,"f",FALSE)</f>
        <v>58355</v>
      </c>
      <c r="E2706" s="49">
        <f>_xll.qlInterestRateIndexValueDate(IndexON,D2706)</f>
        <v>58355</v>
      </c>
      <c r="F2706" s="52">
        <f>IFERROR(_xll.qlIndexFixing(IndexON,D2706,TRUE,_xll.ohTrigger(RecalcTrigger,TriggerON)),NA())</f>
        <v>1.2524619733094156E-2</v>
      </c>
      <c r="H2706" s="49">
        <f>_xll.qlCalendarAdvance(Calendar,$H2705,B2706,"f",FALSE)</f>
        <v>58355</v>
      </c>
      <c r="I2706" s="49">
        <f>_xll.qlInterestRateIndexValueDate(Index1M,$H2706)</f>
        <v>58357</v>
      </c>
      <c r="J2706" s="52">
        <f>IFERROR(_xll.qlIndexFixing(Index1M,$H2706,TRUE,_xll.ohTrigger(RecalcTrigger,Trigger1M)),NA())</f>
        <v>1.2326172294522264E-2</v>
      </c>
      <c r="K2706" s="52">
        <f>IFERROR(_xll.qlIndexFixing(ONIndex1M,I2706,TRUE,_xll.ohTrigger(RecalcTrigger,Trigger1M)),NA())</f>
        <v>1.2329521436296176E-2</v>
      </c>
      <c r="L2706" s="52">
        <f>IFERROR(_xll.qlIndexFixing(Index3M,H2706,TRUE,_xll.ohTrigger(RecalcTrigger,Trigger3M)),NA())</f>
        <v>1.2723732652604665E-2</v>
      </c>
      <c r="M2706" s="52">
        <f>IFERROR(_xll.qlIndexFixing(ONIndex3M,I2706,TRUE,_xll.ohTrigger(RecalcTrigger,Trigger3M)),NA())</f>
        <v>1.2742997831738379E-2</v>
      </c>
      <c r="N2706" s="52">
        <f>IFERROR(_xll.qlIndexFixing(Index6M,$H2706,TRUE,_xll.ohTrigger(RecalcTrigger,Trigger6M)),NA())</f>
        <v>1.3725392551423268E-2</v>
      </c>
      <c r="O2706" s="52">
        <f>IFERROR(_xll.qlIndexFixing(ONIndex6M,I2706,TRUE,_xll.ohTrigger(RecalcTrigger,Trigger6M)),NA())</f>
        <v>1.3976978148066976E-2</v>
      </c>
      <c r="P2706" s="52">
        <f>IFERROR(_xll.qlIndexFixing(Index1Y,$H2706,TRUE,_xll.ohTrigger(RecalcTrigger,Trigger1Y)),NA())</f>
        <v>1.2943932307905703E-2</v>
      </c>
      <c r="Q2706" s="52">
        <f>IFERROR(_xll.qlIndexFixing(ONIndex1Y,I2706,TRUE,_xll.ohTrigger(RecalcTrigger,Trigger1Y)),NA())</f>
        <v>1.3065749130385385E-2</v>
      </c>
    </row>
    <row r="2707" spans="2:17" x14ac:dyDescent="0.2">
      <c r="B2707" s="46" t="s">
        <v>42</v>
      </c>
      <c r="D2707" s="49">
        <f>_xll.qlCalendarAdvance(Calendar,$D2706,B2707,"f",FALSE)</f>
        <v>58362</v>
      </c>
      <c r="E2707" s="49">
        <f>_xll.qlInterestRateIndexValueDate(IndexON,D2707)</f>
        <v>58362</v>
      </c>
      <c r="F2707" s="52">
        <f>IFERROR(_xll.qlIndexFixing(IndexON,D2707,TRUE,_xll.ohTrigger(RecalcTrigger,TriggerON)),NA())</f>
        <v>1.2518423948089108E-2</v>
      </c>
      <c r="H2707" s="49">
        <f>_xll.qlCalendarAdvance(Calendar,$H2706,B2707,"f",FALSE)</f>
        <v>58362</v>
      </c>
      <c r="I2707" s="49">
        <f>_xll.qlInterestRateIndexValueDate(Index1M,$H2707)</f>
        <v>58364</v>
      </c>
      <c r="J2707" s="52">
        <f>IFERROR(_xll.qlIndexFixing(Index1M,$H2707,TRUE,_xll.ohTrigger(RecalcTrigger,Trigger1M)),NA())</f>
        <v>1.2320179636494955E-2</v>
      </c>
      <c r="K2707" s="52">
        <f>IFERROR(_xll.qlIndexFixing(ONIndex1M,I2707,TRUE,_xll.ohTrigger(RecalcTrigger,Trigger1M)),NA())</f>
        <v>1.232347026473235E-2</v>
      </c>
      <c r="L2707" s="52">
        <f>IFERROR(_xll.qlIndexFixing(Index3M,H2707,TRUE,_xll.ohTrigger(RecalcTrigger,Trigger3M)),NA())</f>
        <v>1.2717102123391158E-2</v>
      </c>
      <c r="M2707" s="52">
        <f>IFERROR(_xll.qlIndexFixing(ONIndex3M,I2707,TRUE,_xll.ohTrigger(RecalcTrigger,Trigger3M)),NA())</f>
        <v>1.2736167607512172E-2</v>
      </c>
      <c r="N2707" s="52">
        <f>IFERROR(_xll.qlIndexFixing(Index6M,$H2707,TRUE,_xll.ohTrigger(RecalcTrigger,Trigger6M)),NA())</f>
        <v>1.3694254937085388E-2</v>
      </c>
      <c r="O2707" s="52">
        <f>IFERROR(_xll.qlIndexFixing(ONIndex6M,I2707,TRUE,_xll.ohTrigger(RecalcTrigger,Trigger6M)),NA())</f>
        <v>1.3954063642414027E-2</v>
      </c>
      <c r="P2707" s="52">
        <f>IFERROR(_xll.qlIndexFixing(Index1Y,$H2707,TRUE,_xll.ohTrigger(RecalcTrigger,Trigger1Y)),NA())</f>
        <v>1.2936224301738233E-2</v>
      </c>
      <c r="Q2707" s="52">
        <f>IFERROR(_xll.qlIndexFixing(ONIndex1Y,I2707,TRUE,_xll.ohTrigger(RecalcTrigger,Trigger1Y)),NA())</f>
        <v>1.3056872429091371E-2</v>
      </c>
    </row>
    <row r="2708" spans="2:17" x14ac:dyDescent="0.2">
      <c r="B2708" s="46" t="s">
        <v>42</v>
      </c>
      <c r="D2708" s="49">
        <f>_xll.qlCalendarAdvance(Calendar,$D2707,B2708,"f",FALSE)</f>
        <v>58369</v>
      </c>
      <c r="E2708" s="49">
        <f>_xll.qlInterestRateIndexValueDate(IndexON,D2708)</f>
        <v>58369</v>
      </c>
      <c r="F2708" s="52">
        <f>IFERROR(_xll.qlIndexFixing(IndexON,D2708,TRUE,_xll.ohTrigger(RecalcTrigger,TriggerON)),NA())</f>
        <v>1.2512267973479041E-2</v>
      </c>
      <c r="H2708" s="49">
        <f>_xll.qlCalendarAdvance(Calendar,$H2707,B2708,"f",FALSE)</f>
        <v>58369</v>
      </c>
      <c r="I2708" s="49">
        <f>_xll.qlInterestRateIndexValueDate(Index1M,$H2708)</f>
        <v>58371</v>
      </c>
      <c r="J2708" s="52">
        <f>IFERROR(_xll.qlIndexFixing(Index1M,$H2708,TRUE,_xll.ohTrigger(RecalcTrigger,Trigger1M)),NA())</f>
        <v>1.231422656782194E-2</v>
      </c>
      <c r="K2708" s="52">
        <f>IFERROR(_xll.qlIndexFixing(ONIndex1M,I2708,TRUE,_xll.ohTrigger(RecalcTrigger,Trigger1M)),NA())</f>
        <v>1.231745851131727E-2</v>
      </c>
      <c r="L2708" s="52">
        <f>IFERROR(_xll.qlIndexFixing(Index3M,H2708,TRUE,_xll.ohTrigger(RecalcTrigger,Trigger3M)),NA())</f>
        <v>1.2710509160047196E-2</v>
      </c>
      <c r="M2708" s="52">
        <f>IFERROR(_xll.qlIndexFixing(ONIndex3M,I2708,TRUE,_xll.ohTrigger(RecalcTrigger,Trigger3M)),NA())</f>
        <v>1.2729374379292224E-2</v>
      </c>
      <c r="N2708" s="52">
        <f>IFERROR(_xll.qlIndexFixing(Index6M,$H2708,TRUE,_xll.ohTrigger(RecalcTrigger,Trigger6M)),NA())</f>
        <v>1.3675520073753012E-2</v>
      </c>
      <c r="O2708" s="52">
        <f>IFERROR(_xll.qlIndexFixing(ONIndex6M,I2708,TRUE,_xll.ohTrigger(RecalcTrigger,Trigger6M)),NA())</f>
        <v>1.3931007648020355E-2</v>
      </c>
      <c r="P2708" s="52">
        <f>IFERROR(_xll.qlIndexFixing(Index1Y,$H2708,TRUE,_xll.ohTrigger(RecalcTrigger,Trigger1Y)),NA())</f>
        <v>1.2928567359105903E-2</v>
      </c>
      <c r="Q2708" s="52">
        <f>IFERROR(_xll.qlIndexFixing(ONIndex1Y,I2708,TRUE,_xll.ohTrigger(RecalcTrigger,Trigger1Y)),NA())</f>
        <v>1.3048043597425618E-2</v>
      </c>
    </row>
    <row r="2709" spans="2:17" x14ac:dyDescent="0.2">
      <c r="B2709" s="46" t="s">
        <v>42</v>
      </c>
      <c r="D2709" s="49">
        <f>_xll.qlCalendarAdvance(Calendar,$D2708,B2709,"f",FALSE)</f>
        <v>58376</v>
      </c>
      <c r="E2709" s="49">
        <f>_xll.qlInterestRateIndexValueDate(IndexON,D2709)</f>
        <v>58376</v>
      </c>
      <c r="F2709" s="52">
        <f>IFERROR(_xll.qlIndexFixing(IndexON,D2709,TRUE,_xll.ohTrigger(RecalcTrigger,TriggerON)),NA())</f>
        <v>1.2506151887441419E-2</v>
      </c>
      <c r="H2709" s="49">
        <f>_xll.qlCalendarAdvance(Calendar,$H2708,B2709,"f",FALSE)</f>
        <v>58376</v>
      </c>
      <c r="I2709" s="49">
        <f>_xll.qlInterestRateIndexValueDate(Index1M,$H2709)</f>
        <v>58378</v>
      </c>
      <c r="J2709" s="52">
        <f>IFERROR(_xll.qlIndexFixing(Index1M,$H2709,TRUE,_xll.ohTrigger(RecalcTrigger,Trigger1M)),NA())</f>
        <v>1.2308939693745913E-2</v>
      </c>
      <c r="K2709" s="52">
        <f>IFERROR(_xll.qlIndexFixing(ONIndex1M,I2709,TRUE,_xll.ohTrigger(RecalcTrigger,Trigger1M)),NA())</f>
        <v>1.231148625318923E-2</v>
      </c>
      <c r="L2709" s="52">
        <f>IFERROR(_xll.qlIndexFixing(Index3M,H2709,TRUE,_xll.ohTrigger(RecalcTrigger,Trigger3M)),NA())</f>
        <v>1.2703953836590095E-2</v>
      </c>
      <c r="M2709" s="52">
        <f>IFERROR(_xll.qlIndexFixing(ONIndex3M,I2709,TRUE,_xll.ohTrigger(RecalcTrigger,Trigger3M)),NA())</f>
        <v>1.2722618221019388E-2</v>
      </c>
      <c r="N2709" s="52">
        <f>IFERROR(_xll.qlIndexFixing(Index6M,$H2709,TRUE,_xll.ohTrigger(RecalcTrigger,Trigger6M)),NA())</f>
        <v>1.3650366684031323E-2</v>
      </c>
      <c r="O2709" s="52">
        <f>IFERROR(_xll.qlIndexFixing(ONIndex6M,I2709,TRUE,_xll.ohTrigger(RecalcTrigger,Trigger6M)),NA())</f>
        <v>1.3907809966404727E-2</v>
      </c>
      <c r="P2709" s="52">
        <f>IFERROR(_xll.qlIndexFixing(Index1Y,$H2709,TRUE,_xll.ohTrigger(RecalcTrigger,Trigger1Y)),NA())</f>
        <v>1.2921798651899309E-2</v>
      </c>
      <c r="Q2709" s="52">
        <f>IFERROR(_xll.qlIndexFixing(ONIndex1Y,I2709,TRUE,_xll.ohTrigger(RecalcTrigger,Trigger1Y)),NA())</f>
        <v>1.3039262731551204E-2</v>
      </c>
    </row>
    <row r="2710" spans="2:17" x14ac:dyDescent="0.2">
      <c r="B2710" s="46" t="s">
        <v>42</v>
      </c>
      <c r="D2710" s="49">
        <f>_xll.qlCalendarAdvance(Calendar,$D2709,B2710,"f",FALSE)</f>
        <v>58383</v>
      </c>
      <c r="E2710" s="49">
        <f>_xll.qlInterestRateIndexValueDate(IndexON,D2710)</f>
        <v>58383</v>
      </c>
      <c r="F2710" s="52">
        <f>IFERROR(_xll.qlIndexFixing(IndexON,D2710,TRUE,_xll.ohTrigger(RecalcTrigger,TriggerON)),NA())</f>
        <v>1.2500075768393515E-2</v>
      </c>
      <c r="H2710" s="49">
        <f>_xll.qlCalendarAdvance(Calendar,$H2709,B2710,"f",FALSE)</f>
        <v>58383</v>
      </c>
      <c r="I2710" s="49">
        <f>_xll.qlInterestRateIndexValueDate(Index1M,$H2710)</f>
        <v>58385</v>
      </c>
      <c r="J2710" s="52">
        <f>IFERROR(_xll.qlIndexFixing(Index1M,$H2710,TRUE,_xll.ohTrigger(RecalcTrigger,Trigger1M)),NA())</f>
        <v>1.2302439505408325E-2</v>
      </c>
      <c r="K2710" s="52">
        <f>IFERROR(_xll.qlIndexFixing(ONIndex1M,I2710,TRUE,_xll.ohTrigger(RecalcTrigger,Trigger1M)),NA())</f>
        <v>1.230555356660723E-2</v>
      </c>
      <c r="L2710" s="52">
        <f>IFERROR(_xll.qlIndexFixing(Index3M,H2710,TRUE,_xll.ohTrigger(RecalcTrigger,Trigger3M)),NA())</f>
        <v>1.2697436227038904E-2</v>
      </c>
      <c r="M2710" s="52">
        <f>IFERROR(_xll.qlIndexFixing(ONIndex3M,I2710,TRUE,_xll.ohTrigger(RecalcTrigger,Trigger3M)),NA())</f>
        <v>1.2715899206714454E-2</v>
      </c>
      <c r="N2710" s="52">
        <f>IFERROR(_xll.qlIndexFixing(Index6M,$H2710,TRUE,_xll.ohTrigger(RecalcTrigger,Trigger6M)),NA())</f>
        <v>1.362666797026805E-2</v>
      </c>
      <c r="O2710" s="52">
        <f>IFERROR(_xll.qlIndexFixing(ONIndex6M,I2710,TRUE,_xll.ohTrigger(RecalcTrigger,Trigger6M)),NA())</f>
        <v>1.3884470399405657E-2</v>
      </c>
      <c r="P2710" s="52">
        <f>IFERROR(_xll.qlIndexFixing(Index1Y,$H2710,TRUE,_xll.ohTrigger(RecalcTrigger,Trigger1Y)),NA())</f>
        <v>1.2913407050212426E-2</v>
      </c>
      <c r="Q2710" s="52">
        <f>IFERROR(_xll.qlIndexFixing(ONIndex1Y,I2710,TRUE,_xll.ohTrigger(RecalcTrigger,Trigger1Y)),NA())</f>
        <v>1.3030529927950951E-2</v>
      </c>
    </row>
    <row r="2711" spans="2:17" x14ac:dyDescent="0.2">
      <c r="B2711" s="46" t="s">
        <v>42</v>
      </c>
      <c r="D2711" s="49">
        <f>_xll.qlCalendarAdvance(Calendar,$D2710,B2711,"f",FALSE)</f>
        <v>58390</v>
      </c>
      <c r="E2711" s="49">
        <f>_xll.qlInterestRateIndexValueDate(IndexON,D2711)</f>
        <v>58390</v>
      </c>
      <c r="F2711" s="52">
        <f>IFERROR(_xll.qlIndexFixing(IndexON,D2711,TRUE,_xll.ohTrigger(RecalcTrigger,TriggerON)),NA())</f>
        <v>1.2494039694992409E-2</v>
      </c>
      <c r="H2711" s="49">
        <f>_xll.qlCalendarAdvance(Calendar,$H2710,B2711,"f",FALSE)</f>
        <v>58390</v>
      </c>
      <c r="I2711" s="49">
        <f>_xll.qlInterestRateIndexValueDate(Index1M,$H2711)</f>
        <v>58392</v>
      </c>
      <c r="J2711" s="52">
        <f>IFERROR(_xll.qlIndexFixing(Index1M,$H2711,TRUE,_xll.ohTrigger(RecalcTrigger,Trigger1M)),NA())</f>
        <v>1.2296605665102489E-2</v>
      </c>
      <c r="K2711" s="52">
        <f>IFERROR(_xll.qlIndexFixing(ONIndex1M,I2711,TRUE,_xll.ohTrigger(RecalcTrigger,Trigger1M)),NA())</f>
        <v>1.229966052862963E-2</v>
      </c>
      <c r="L2711" s="52">
        <f>IFERROR(_xll.qlIndexFixing(Index3M,H2711,TRUE,_xll.ohTrigger(RecalcTrigger,Trigger3M)),NA())</f>
        <v>1.2690956405411808E-2</v>
      </c>
      <c r="M2711" s="52">
        <f>IFERROR(_xll.qlIndexFixing(ONIndex3M,I2711,TRUE,_xll.ohTrigger(RecalcTrigger,Trigger3M)),NA())</f>
        <v>1.2709217410318274E-2</v>
      </c>
      <c r="N2711" s="52">
        <f>IFERROR(_xll.qlIndexFixing(Index6M,$H2711,TRUE,_xll.ohTrigger(RecalcTrigger,Trigger6M)),NA())</f>
        <v>1.3601235733413116E-2</v>
      </c>
      <c r="O2711" s="52">
        <f>IFERROR(_xll.qlIndexFixing(ONIndex6M,I2711,TRUE,_xll.ohTrigger(RecalcTrigger,Trigger6M)),NA())</f>
        <v>1.3860988748861658E-2</v>
      </c>
      <c r="P2711" s="52">
        <f>IFERROR(_xll.qlIndexFixing(Index1Y,$H2711,TRUE,_xll.ohTrigger(RecalcTrigger,Trigger1Y)),NA())</f>
        <v>1.290590387684633E-2</v>
      </c>
      <c r="Q2711" s="52">
        <f>IFERROR(_xll.qlIndexFixing(ONIndex1Y,I2711,TRUE,_xll.ohTrigger(RecalcTrigger,Trigger1Y)),NA())</f>
        <v>1.302184528310768E-2</v>
      </c>
    </row>
    <row r="2712" spans="2:17" x14ac:dyDescent="0.2">
      <c r="B2712" s="46" t="s">
        <v>42</v>
      </c>
      <c r="D2712" s="49">
        <f>_xll.qlCalendarAdvance(Calendar,$D2711,B2712,"f",FALSE)</f>
        <v>58397</v>
      </c>
      <c r="E2712" s="49">
        <f>_xll.qlInterestRateIndexValueDate(IndexON,D2712)</f>
        <v>58397</v>
      </c>
      <c r="F2712" s="52">
        <f>IFERROR(_xll.qlIndexFixing(IndexON,D2712,TRUE,_xll.ohTrigger(RecalcTrigger,TriggerON)),NA())</f>
        <v>1.2488043745175759E-2</v>
      </c>
      <c r="H2712" s="49">
        <f>_xll.qlCalendarAdvance(Calendar,$H2711,B2712,"f",FALSE)</f>
        <v>58397</v>
      </c>
      <c r="I2712" s="49">
        <f>_xll.qlInterestRateIndexValueDate(Index1M,$H2712)</f>
        <v>58399</v>
      </c>
      <c r="J2712" s="52">
        <f>IFERROR(_xll.qlIndexFixing(Index1M,$H2712,TRUE,_xll.ohTrigger(RecalcTrigger,Trigger1M)),NA())</f>
        <v>1.2290811721025474E-2</v>
      </c>
      <c r="K2712" s="52">
        <f>IFERROR(_xll.qlIndexFixing(ONIndex1M,I2712,TRUE,_xll.ohTrigger(RecalcTrigger,Trigger1M)),NA())</f>
        <v>1.2293807215515429E-2</v>
      </c>
      <c r="L2712" s="52">
        <f>IFERROR(_xll.qlIndexFixing(Index3M,H2712,TRUE,_xll.ohTrigger(RecalcTrigger,Trigger3M)),NA())</f>
        <v>1.2684514445729596E-2</v>
      </c>
      <c r="M2712" s="52">
        <f>IFERROR(_xll.qlIndexFixing(ONIndex3M,I2712,TRUE,_xll.ohTrigger(RecalcTrigger,Trigger3M)),NA())</f>
        <v>1.2702572905771703E-2</v>
      </c>
      <c r="N2712" s="52">
        <f>IFERROR(_xll.qlIndexFixing(Index6M,$H2712,TRUE,_xll.ohTrigger(RecalcTrigger,Trigger6M)),NA())</f>
        <v>1.3575658099847687E-2</v>
      </c>
      <c r="O2712" s="52">
        <f>IFERROR(_xll.qlIndexFixing(ONIndex6M,I2712,TRUE,_xll.ohTrigger(RecalcTrigger,Trigger6M)),NA())</f>
        <v>1.3837364816211561E-2</v>
      </c>
      <c r="P2712" s="52">
        <f>IFERROR(_xll.qlIndexFixing(Index1Y,$H2712,TRUE,_xll.ohTrigger(RecalcTrigger,Trigger1Y)),NA())</f>
        <v>1.2898452152805901E-2</v>
      </c>
      <c r="Q2712" s="52">
        <f>IFERROR(_xll.qlIndexFixing(ONIndex1Y,I2712,TRUE,_xll.ohTrigger(RecalcTrigger,Trigger1Y)),NA())</f>
        <v>1.3013208893264405E-2</v>
      </c>
    </row>
    <row r="2713" spans="2:17" x14ac:dyDescent="0.2">
      <c r="B2713" s="46" t="s">
        <v>42</v>
      </c>
      <c r="D2713" s="49">
        <f>_xll.qlCalendarAdvance(Calendar,$D2712,B2713,"f",FALSE)</f>
        <v>58404</v>
      </c>
      <c r="E2713" s="49">
        <f>_xll.qlInterestRateIndexValueDate(IndexON,D2713)</f>
        <v>58404</v>
      </c>
      <c r="F2713" s="52">
        <f>IFERROR(_xll.qlIndexFixing(IndexON,D2713,TRUE,_xll.ohTrigger(RecalcTrigger,TriggerON)),NA())</f>
        <v>1.2482087997520708E-2</v>
      </c>
      <c r="H2713" s="49">
        <f>_xll.qlCalendarAdvance(Calendar,$H2712,B2713,"f",FALSE)</f>
        <v>58404</v>
      </c>
      <c r="I2713" s="49">
        <f>_xll.qlInterestRateIndexValueDate(Index1M,$H2713)</f>
        <v>58406</v>
      </c>
      <c r="J2713" s="52">
        <f>IFERROR(_xll.qlIndexFixing(Index1M,$H2713,TRUE,_xll.ohTrigger(RecalcTrigger,Trigger1M)),NA())</f>
        <v>1.2285057749888417E-2</v>
      </c>
      <c r="K2713" s="52">
        <f>IFERROR(_xll.qlIndexFixing(ONIndex1M,I2713,TRUE,_xll.ohTrigger(RecalcTrigger,Trigger1M)),NA())</f>
        <v>1.2287993704402922E-2</v>
      </c>
      <c r="L2713" s="52">
        <f>IFERROR(_xll.qlIndexFixing(Index3M,H2713,TRUE,_xll.ohTrigger(RecalcTrigger,Trigger3M)),NA())</f>
        <v>1.2678110422012188E-2</v>
      </c>
      <c r="M2713" s="52">
        <f>IFERROR(_xll.qlIndexFixing(ONIndex3M,I2713,TRUE,_xll.ohTrigger(RecalcTrigger,Trigger3M)),NA())</f>
        <v>1.2695965766935657E-2</v>
      </c>
      <c r="N2713" s="52">
        <f>IFERROR(_xll.qlIndexFixing(Index6M,$H2713,TRUE,_xll.ohTrigger(RecalcTrigger,Trigger6M)),NA())</f>
        <v>1.3549934875542355E-2</v>
      </c>
      <c r="O2713" s="52">
        <f>IFERROR(_xll.qlIndexFixing(ONIndex6M,I2713,TRUE,_xll.ohTrigger(RecalcTrigger,Trigger6M)),NA())</f>
        <v>1.3813598403613625E-2</v>
      </c>
      <c r="P2713" s="52">
        <f>IFERROR(_xll.qlIndexFixing(Index1Y,$H2713,TRUE,_xll.ohTrigger(RecalcTrigger,Trigger1Y)),NA())</f>
        <v>1.2891051974550722E-2</v>
      </c>
      <c r="Q2713" s="52">
        <f>IFERROR(_xll.qlIndexFixing(ONIndex1Y,I2713,TRUE,_xll.ohTrigger(RecalcTrigger,Trigger1Y)),NA())</f>
        <v>1.300462085466414E-2</v>
      </c>
    </row>
    <row r="2714" spans="2:17" x14ac:dyDescent="0.2">
      <c r="B2714" s="46" t="s">
        <v>42</v>
      </c>
      <c r="D2714" s="49">
        <f>_xll.qlCalendarAdvance(Calendar,$D2713,B2714,"f",FALSE)</f>
        <v>58411</v>
      </c>
      <c r="E2714" s="49">
        <f>_xll.qlInterestRateIndexValueDate(IndexON,D2714)</f>
        <v>58411</v>
      </c>
      <c r="F2714" s="52">
        <f>IFERROR(_xll.qlIndexFixing(IndexON,D2714,TRUE,_xll.ohTrigger(RecalcTrigger,TriggerON)),NA())</f>
        <v>1.2476172530124785E-2</v>
      </c>
      <c r="H2714" s="49">
        <f>_xll.qlCalendarAdvance(Calendar,$H2713,B2714,"f",FALSE)</f>
        <v>58411</v>
      </c>
      <c r="I2714" s="49">
        <f>_xll.qlInterestRateIndexValueDate(Index1M,$H2714)</f>
        <v>58413</v>
      </c>
      <c r="J2714" s="52">
        <f>IFERROR(_xll.qlIndexFixing(Index1M,$H2714,TRUE,_xll.ohTrigger(RecalcTrigger,Trigger1M)),NA())</f>
        <v>1.227934382840995E-2</v>
      </c>
      <c r="K2714" s="52">
        <f>IFERROR(_xll.qlIndexFixing(ONIndex1M,I2714,TRUE,_xll.ohTrigger(RecalcTrigger,Trigger1M)),NA())</f>
        <v>1.2282220071790917E-2</v>
      </c>
      <c r="L2714" s="52">
        <f>IFERROR(_xll.qlIndexFixing(Index3M,H2714,TRUE,_xll.ohTrigger(RecalcTrigger,Trigger3M)),NA())</f>
        <v>1.2671969146542039E-2</v>
      </c>
      <c r="M2714" s="52">
        <f>IFERROR(_xll.qlIndexFixing(ONIndex3M,I2714,TRUE,_xll.ohTrigger(RecalcTrigger,Trigger3M)),NA())</f>
        <v>1.2689396068070735E-2</v>
      </c>
      <c r="N2714" s="52">
        <f>IFERROR(_xll.qlIndexFixing(Index6M,$H2714,TRUE,_xll.ohTrigger(RecalcTrigger,Trigger6M)),NA())</f>
        <v>1.3522420462634858E-2</v>
      </c>
      <c r="O2714" s="52">
        <f>IFERROR(_xll.qlIndexFixing(ONIndex6M,I2714,TRUE,_xll.ohTrigger(RecalcTrigger,Trigger6M)),NA())</f>
        <v>1.3789689312586617E-2</v>
      </c>
      <c r="P2714" s="52">
        <f>IFERROR(_xll.qlIndexFixing(Index1Y,$H2714,TRUE,_xll.ohTrigger(RecalcTrigger,Trigger1Y)),NA())</f>
        <v>1.2883703438546237E-2</v>
      </c>
      <c r="Q2714" s="52">
        <f>IFERROR(_xll.qlIndexFixing(ONIndex1Y,I2714,TRUE,_xll.ohTrigger(RecalcTrigger,Trigger1Y)),NA())</f>
        <v>1.2996081263869641E-2</v>
      </c>
    </row>
    <row r="2715" spans="2:17" x14ac:dyDescent="0.2">
      <c r="B2715" s="46" t="s">
        <v>42</v>
      </c>
      <c r="D2715" s="49">
        <f>_xll.qlCalendarAdvance(Calendar,$D2714,B2715,"f",FALSE)</f>
        <v>58418</v>
      </c>
      <c r="E2715" s="49">
        <f>_xll.qlInterestRateIndexValueDate(IndexON,D2715)</f>
        <v>58418</v>
      </c>
      <c r="F2715" s="52">
        <f>IFERROR(_xll.qlIndexFixing(IndexON,D2715,TRUE,_xll.ohTrigger(RecalcTrigger,TriggerON)),NA())</f>
        <v>1.2470297421804943E-2</v>
      </c>
      <c r="H2715" s="49">
        <f>_xll.qlCalendarAdvance(Calendar,$H2714,B2715,"f",FALSE)</f>
        <v>58418</v>
      </c>
      <c r="I2715" s="49">
        <f>_xll.qlInterestRateIndexValueDate(Index1M,$H2715)</f>
        <v>58420</v>
      </c>
      <c r="J2715" s="52">
        <f>IFERROR(_xll.qlIndexFixing(Index1M,$H2715,TRUE,_xll.ohTrigger(RecalcTrigger,Trigger1M)),NA())</f>
        <v>1.2273670033318695E-2</v>
      </c>
      <c r="K2715" s="52">
        <f>IFERROR(_xll.qlIndexFixing(ONIndex1M,I2715,TRUE,_xll.ohTrigger(RecalcTrigger,Trigger1M)),NA())</f>
        <v>1.2276486394338093E-2</v>
      </c>
      <c r="L2715" s="52">
        <f>IFERROR(_xll.qlIndexFixing(Index3M,H2715,TRUE,_xll.ohTrigger(RecalcTrigger,Trigger3M)),NA())</f>
        <v>1.266563870496187E-2</v>
      </c>
      <c r="M2715" s="52">
        <f>IFERROR(_xll.qlIndexFixing(ONIndex3M,I2715,TRUE,_xll.ohTrigger(RecalcTrigger,Trigger3M)),NA())</f>
        <v>1.2682863882877982E-2</v>
      </c>
      <c r="N2715" s="52">
        <f>IFERROR(_xll.qlIndexFixing(Index6M,$H2715,TRUE,_xll.ohTrigger(RecalcTrigger,Trigger6M)),NA())</f>
        <v>1.3496394005776766E-2</v>
      </c>
      <c r="O2715" s="52">
        <f>IFERROR(_xll.qlIndexFixing(ONIndex6M,I2715,TRUE,_xll.ohTrigger(RecalcTrigger,Trigger6M)),NA())</f>
        <v>1.3765637344889115E-2</v>
      </c>
      <c r="P2715" s="52">
        <f>IFERROR(_xll.qlIndexFixing(Index1Y,$H2715,TRUE,_xll.ohTrigger(RecalcTrigger,Trigger1Y)),NA())</f>
        <v>1.2876406641262666E-2</v>
      </c>
      <c r="Q2715" s="52">
        <f>IFERROR(_xll.qlIndexFixing(ONIndex1Y,I2715,TRUE,_xll.ohTrigger(RecalcTrigger,Trigger1Y)),NA())</f>
        <v>1.2987590217123923E-2</v>
      </c>
    </row>
    <row r="2716" spans="2:17" x14ac:dyDescent="0.2">
      <c r="B2716" s="46" t="s">
        <v>42</v>
      </c>
      <c r="D2716" s="49">
        <f>_xll.qlCalendarAdvance(Calendar,$D2715,B2716,"f",FALSE)</f>
        <v>58425</v>
      </c>
      <c r="E2716" s="49">
        <f>_xll.qlInterestRateIndexValueDate(IndexON,D2716)</f>
        <v>58425</v>
      </c>
      <c r="F2716" s="52">
        <f>IFERROR(_xll.qlIndexFixing(IndexON,D2716,TRUE,_xll.ohTrigger(RecalcTrigger,TriggerON)),NA())</f>
        <v>1.2464462750498839E-2</v>
      </c>
      <c r="H2716" s="49">
        <f>_xll.qlCalendarAdvance(Calendar,$H2715,B2716,"f",FALSE)</f>
        <v>58425</v>
      </c>
      <c r="I2716" s="49">
        <f>_xll.qlInterestRateIndexValueDate(Index1M,$H2716)</f>
        <v>58427</v>
      </c>
      <c r="J2716" s="52">
        <f>IFERROR(_xll.qlIndexFixing(Index1M,$H2716,TRUE,_xll.ohTrigger(RecalcTrigger,Trigger1M)),NA())</f>
        <v>1.2268036441325791E-2</v>
      </c>
      <c r="K2716" s="52">
        <f>IFERROR(_xll.qlIndexFixing(ONIndex1M,I2716,TRUE,_xll.ohTrigger(RecalcTrigger,Trigger1M)),NA())</f>
        <v>1.2270792748783066E-2</v>
      </c>
      <c r="L2716" s="52">
        <f>IFERROR(_xll.qlIndexFixing(Index3M,H2716,TRUE,_xll.ohTrigger(RecalcTrigger,Trigger3M)),NA())</f>
        <v>1.2659346414672179E-2</v>
      </c>
      <c r="M2716" s="52">
        <f>IFERROR(_xll.qlIndexFixing(ONIndex3M,I2716,TRUE,_xll.ohTrigger(RecalcTrigger,Trigger3M)),NA())</f>
        <v>1.2676369285378186E-2</v>
      </c>
      <c r="N2716" s="52">
        <f>IFERROR(_xll.qlIndexFixing(Index6M,$H2716,TRUE,_xll.ohTrigger(RecalcTrigger,Trigger6M)),NA())</f>
        <v>1.3470221358915622E-2</v>
      </c>
      <c r="O2716" s="52">
        <f>IFERROR(_xll.qlIndexFixing(ONIndex6M,I2716,TRUE,_xll.ohTrigger(RecalcTrigger,Trigger6M)),NA())</f>
        <v>1.3741442302119822E-2</v>
      </c>
      <c r="P2716" s="52">
        <f>IFERROR(_xll.qlIndexFixing(Index1Y,$H2716,TRUE,_xll.ohTrigger(RecalcTrigger,Trigger1Y)),NA())</f>
        <v>1.2869161679175884E-2</v>
      </c>
      <c r="Q2716" s="52">
        <f>IFERROR(_xll.qlIndexFixing(ONIndex1Y,I2716,TRUE,_xll.ohTrigger(RecalcTrigger,Trigger1Y)),NA())</f>
        <v>1.297914781067E-2</v>
      </c>
    </row>
    <row r="2717" spans="2:17" x14ac:dyDescent="0.2">
      <c r="B2717" s="46" t="s">
        <v>42</v>
      </c>
      <c r="D2717" s="49">
        <f>_xll.qlCalendarAdvance(Calendar,$D2716,B2717,"f",FALSE)</f>
        <v>58432</v>
      </c>
      <c r="E2717" s="49">
        <f>_xll.qlInterestRateIndexValueDate(IndexON,D2717)</f>
        <v>58432</v>
      </c>
      <c r="F2717" s="52">
        <f>IFERROR(_xll.qlIndexFixing(IndexON,D2717,TRUE,_xll.ohTrigger(RecalcTrigger,TriggerON)),NA())</f>
        <v>1.2458668594623745E-2</v>
      </c>
      <c r="H2717" s="49">
        <f>_xll.qlCalendarAdvance(Calendar,$H2716,B2717,"f",FALSE)</f>
        <v>58432</v>
      </c>
      <c r="I2717" s="49">
        <f>_xll.qlInterestRateIndexValueDate(Index1M,$H2717)</f>
        <v>58438</v>
      </c>
      <c r="J2717" s="52">
        <f>IFERROR(_xll.qlIndexFixing(Index1M,$H2717,TRUE,_xll.ohTrigger(RecalcTrigger,Trigger1M)),NA())</f>
        <v>1.2259450767302608E-2</v>
      </c>
      <c r="K2717" s="52">
        <f>IFERROR(_xll.qlIndexFixing(ONIndex1M,I2717,TRUE,_xll.ohTrigger(RecalcTrigger,Trigger1M)),NA())</f>
        <v>1.2263338796087986E-2</v>
      </c>
      <c r="L2717" s="52">
        <f>IFERROR(_xll.qlIndexFixing(Index3M,H2717,TRUE,_xll.ohTrigger(RecalcTrigger,Trigger3M)),NA())</f>
        <v>1.2649535789152299E-2</v>
      </c>
      <c r="M2717" s="52">
        <f>IFERROR(_xll.qlIndexFixing(ONIndex3M,I2717,TRUE,_xll.ohTrigger(RecalcTrigger,Trigger3M)),NA())</f>
        <v>1.2667838411810628E-2</v>
      </c>
      <c r="N2717" s="52">
        <f>IFERROR(_xll.qlIndexFixing(Index6M,$H2717,TRUE,_xll.ohTrigger(RecalcTrigger,Trigger6M)),NA())</f>
        <v>1.3428797084176469E-2</v>
      </c>
      <c r="O2717" s="52">
        <f>IFERROR(_xll.qlIndexFixing(ONIndex6M,I2717,TRUE,_xll.ohTrigger(RecalcTrigger,Trigger6M)),NA())</f>
        <v>1.370863760424168E-2</v>
      </c>
      <c r="P2717" s="52">
        <f>IFERROR(_xll.qlIndexFixing(Index1Y,$H2717,TRUE,_xll.ohTrigger(RecalcTrigger,Trigger1Y)),NA())</f>
        <v>1.2858379614244011E-2</v>
      </c>
      <c r="Q2717" s="52">
        <f>IFERROR(_xll.qlIndexFixing(ONIndex1Y,I2717,TRUE,_xll.ohTrigger(RecalcTrigger,Trigger1Y)),NA())</f>
        <v>1.2968001915862892E-2</v>
      </c>
    </row>
    <row r="2718" spans="2:17" x14ac:dyDescent="0.2">
      <c r="B2718" s="46" t="s">
        <v>42</v>
      </c>
      <c r="D2718" s="49">
        <f>_xll.qlCalendarAdvance(Calendar,$D2717,B2718,"f",FALSE)</f>
        <v>58439</v>
      </c>
      <c r="E2718" s="49">
        <f>_xll.qlInterestRateIndexValueDate(IndexON,D2718)</f>
        <v>58439</v>
      </c>
      <c r="F2718" s="52">
        <f>IFERROR(_xll.qlIndexFixing(IndexON,D2718,TRUE,_xll.ohTrigger(RecalcTrigger,TriggerON)),NA())</f>
        <v>1.2452915032836742E-2</v>
      </c>
      <c r="H2718" s="49">
        <f>_xll.qlCalendarAdvance(Calendar,$H2717,B2718,"f",FALSE)</f>
        <v>58439</v>
      </c>
      <c r="I2718" s="49">
        <f>_xll.qlInterestRateIndexValueDate(Index1M,$H2718)</f>
        <v>58442</v>
      </c>
      <c r="J2718" s="52">
        <f>IFERROR(_xll.qlIndexFixing(Index1M,$H2718,TRUE,_xll.ohTrigger(RecalcTrigger,Trigger1M)),NA())</f>
        <v>1.2256284350852279E-2</v>
      </c>
      <c r="K2718" s="52">
        <f>IFERROR(_xll.qlIndexFixing(ONIndex1M,I2718,TRUE,_xll.ohTrigger(RecalcTrigger,Trigger1M)),NA())</f>
        <v>1.2258727237712819E-2</v>
      </c>
      <c r="L2718" s="52">
        <f>IFERROR(_xll.qlIndexFixing(Index3M,H2718,TRUE,_xll.ohTrigger(RecalcTrigger,Trigger3M)),NA())</f>
        <v>1.2645991748327094E-2</v>
      </c>
      <c r="M2718" s="52">
        <f>IFERROR(_xll.qlIndexFixing(ONIndex3M,I2718,TRUE,_xll.ohTrigger(RecalcTrigger,Trigger3M)),NA())</f>
        <v>1.266257920589986E-2</v>
      </c>
      <c r="N2718" s="52">
        <f>IFERROR(_xll.qlIndexFixing(Index6M,$H2718,TRUE,_xll.ohTrigger(RecalcTrigger,Trigger6M)),NA())</f>
        <v>1.3415336974147771E-2</v>
      </c>
      <c r="O2718" s="52">
        <f>IFERROR(_xll.qlIndexFixing(ONIndex6M,I2718,TRUE,_xll.ohTrigger(RecalcTrigger,Trigger6M)),NA())</f>
        <v>1.3689113077086645E-2</v>
      </c>
      <c r="P2718" s="52">
        <f>IFERROR(_xll.qlIndexFixing(Index1Y,$H2718,TRUE,_xll.ohTrigger(RecalcTrigger,Trigger1Y)),NA())</f>
        <v>1.2854058529487579E-2</v>
      </c>
      <c r="Q2718" s="52">
        <f>IFERROR(_xll.qlIndexFixing(ONIndex1Y,I2718,TRUE,_xll.ohTrigger(RecalcTrigger,Trigger1Y)),NA())</f>
        <v>1.2961221176972515E-2</v>
      </c>
    </row>
    <row r="2719" spans="2:17" x14ac:dyDescent="0.2">
      <c r="B2719" s="46" t="s">
        <v>42</v>
      </c>
      <c r="D2719" s="49">
        <f>_xll.qlCalendarAdvance(Calendar,$D2718,B2719,"f",FALSE)</f>
        <v>58446</v>
      </c>
      <c r="E2719" s="49">
        <f>_xll.qlInterestRateIndexValueDate(IndexON,D2719)</f>
        <v>58446</v>
      </c>
      <c r="F2719" s="52">
        <f>IFERROR(_xll.qlIndexFixing(IndexON,D2719,TRUE,_xll.ohTrigger(RecalcTrigger,TriggerON)),NA())</f>
        <v>1.2447202143155423E-2</v>
      </c>
      <c r="H2719" s="49">
        <f>_xll.qlCalendarAdvance(Calendar,$H2718,B2719,"f",FALSE)</f>
        <v>58446</v>
      </c>
      <c r="I2719" s="49">
        <f>_xll.qlInterestRateIndexValueDate(Index1M,$H2719)</f>
        <v>58448</v>
      </c>
      <c r="J2719" s="52">
        <f>IFERROR(_xll.qlIndexFixing(Index1M,$H2719,TRUE,_xll.ohTrigger(RecalcTrigger,Trigger1M)),NA())</f>
        <v>1.2251377651145978E-2</v>
      </c>
      <c r="K2719" s="52">
        <f>IFERROR(_xll.qlIndexFixing(ONIndex1M,I2719,TRUE,_xll.ohTrigger(RecalcTrigger,Trigger1M)),NA())</f>
        <v>1.2253952770571175E-2</v>
      </c>
      <c r="L2719" s="52">
        <f>IFERROR(_xll.qlIndexFixing(Index3M,H2719,TRUE,_xll.ohTrigger(RecalcTrigger,Trigger3M)),NA())</f>
        <v>1.264069919177232E-2</v>
      </c>
      <c r="M2719" s="52">
        <f>IFERROR(_xll.qlIndexFixing(ONIndex3M,I2719,TRUE,_xll.ohTrigger(RecalcTrigger,Trigger3M)),NA())</f>
        <v>1.265711175932438E-2</v>
      </c>
      <c r="N2719" s="52">
        <f>IFERROR(_xll.qlIndexFixing(Index6M,$H2719,TRUE,_xll.ohTrigger(RecalcTrigger,Trigger6M)),NA())</f>
        <v>1.3392527263832504E-2</v>
      </c>
      <c r="O2719" s="52">
        <f>IFERROR(_xll.qlIndexFixing(ONIndex6M,I2719,TRUE,_xll.ohTrigger(RecalcTrigger,Trigger6M)),NA())</f>
        <v>1.3667996741686395E-2</v>
      </c>
      <c r="P2719" s="52">
        <f>IFERROR(_xll.qlIndexFixing(Index1Y,$H2719,TRUE,_xll.ohTrigger(RecalcTrigger,Trigger1Y)),NA())</f>
        <v>1.2847738768930774E-2</v>
      </c>
      <c r="Q2719" s="52">
        <f>IFERROR(_xll.qlIndexFixing(ONIndex1Y,I2719,TRUE,_xll.ohTrigger(RecalcTrigger,Trigger1Y)),NA())</f>
        <v>1.2954113397407596E-2</v>
      </c>
    </row>
    <row r="2720" spans="2:17" x14ac:dyDescent="0.2">
      <c r="B2720" s="46" t="s">
        <v>42</v>
      </c>
      <c r="D2720" s="49">
        <f>_xll.qlCalendarAdvance(Calendar,$D2719,B2720,"f",FALSE)</f>
        <v>58453</v>
      </c>
      <c r="E2720" s="49">
        <f>_xll.qlInterestRateIndexValueDate(IndexON,D2720)</f>
        <v>58453</v>
      </c>
      <c r="F2720" s="52">
        <f>IFERROR(_xll.qlIndexFixing(IndexON,D2720,TRUE,_xll.ohTrigger(RecalcTrigger,TriggerON)),NA())</f>
        <v>1.2441530004076995E-2</v>
      </c>
      <c r="H2720" s="49">
        <f>_xll.qlCalendarAdvance(Calendar,$H2719,B2720,"f",FALSE)</f>
        <v>58453</v>
      </c>
      <c r="I2720" s="49">
        <f>_xll.qlInterestRateIndexValueDate(Index1M,$H2720)</f>
        <v>58455</v>
      </c>
      <c r="J2720" s="52">
        <f>IFERROR(_xll.qlIndexFixing(Index1M,$H2720,TRUE,_xll.ohTrigger(RecalcTrigger,Trigger1M)),NA())</f>
        <v>1.2245905638752774E-2</v>
      </c>
      <c r="K2720" s="52">
        <f>IFERROR(_xll.qlIndexFixing(ONIndex1M,I2720,TRUE,_xll.ohTrigger(RecalcTrigger,Trigger1M)),NA())</f>
        <v>1.2248420019673745E-2</v>
      </c>
      <c r="L2720" s="52">
        <f>IFERROR(_xll.qlIndexFixing(Index3M,H2720,TRUE,_xll.ohTrigger(RecalcTrigger,Trigger3M)),NA())</f>
        <v>1.2634560246873521E-2</v>
      </c>
      <c r="M2720" s="52">
        <f>IFERROR(_xll.qlIndexFixing(ONIndex3M,I2720,TRUE,_xll.ohTrigger(RecalcTrigger,Trigger3M)),NA())</f>
        <v>1.2650768252484568E-2</v>
      </c>
      <c r="N2720" s="52">
        <f>IFERROR(_xll.qlIndexFixing(Index6M,$H2720,TRUE,_xll.ohTrigger(RecalcTrigger,Trigger6M)),NA())</f>
        <v>1.3365779475075871E-2</v>
      </c>
      <c r="O2720" s="52">
        <f>IFERROR(_xll.qlIndexFixing(ONIndex6M,I2720,TRUE,_xll.ohTrigger(RecalcTrigger,Trigger6M)),NA())</f>
        <v>1.3643227416775261E-2</v>
      </c>
      <c r="P2720" s="52">
        <f>IFERROR(_xll.qlIndexFixing(Index1Y,$H2720,TRUE,_xll.ohTrigger(RecalcTrigger,Trigger1Y)),NA())</f>
        <v>1.2840702112492592E-2</v>
      </c>
      <c r="Q2720" s="52">
        <f>IFERROR(_xll.qlIndexFixing(ONIndex1Y,I2720,TRUE,_xll.ohTrigger(RecalcTrigger,Trigger1Y)),NA())</f>
        <v>1.2945866515989835E-2</v>
      </c>
    </row>
    <row r="2721" spans="2:17" x14ac:dyDescent="0.2">
      <c r="B2721" s="46" t="s">
        <v>42</v>
      </c>
      <c r="D2721" s="49">
        <f>_xll.qlCalendarAdvance(Calendar,$D2720,B2721,"f",FALSE)</f>
        <v>58460</v>
      </c>
      <c r="E2721" s="49">
        <f>_xll.qlInterestRateIndexValueDate(IndexON,D2721)</f>
        <v>58460</v>
      </c>
      <c r="F2721" s="52">
        <f>IFERROR(_xll.qlIndexFixing(IndexON,D2721,TRUE,_xll.ohTrigger(RecalcTrigger,TriggerON)),NA())</f>
        <v>1.243589869385886E-2</v>
      </c>
      <c r="H2721" s="49">
        <f>_xll.qlCalendarAdvance(Calendar,$H2720,B2721,"f",FALSE)</f>
        <v>58460</v>
      </c>
      <c r="I2721" s="49">
        <f>_xll.qlInterestRateIndexValueDate(Index1M,$H2721)</f>
        <v>58462</v>
      </c>
      <c r="J2721" s="52">
        <f>IFERROR(_xll.qlIndexFixing(Index1M,$H2721,TRUE,_xll.ohTrigger(RecalcTrigger,Trigger1M)),NA())</f>
        <v>1.2240474213058572E-2</v>
      </c>
      <c r="K2721" s="52">
        <f>IFERROR(_xll.qlIndexFixing(ONIndex1M,I2721,TRUE,_xll.ohTrigger(RecalcTrigger,Trigger1M)),NA())</f>
        <v>1.224292768412738E-2</v>
      </c>
      <c r="L2721" s="52">
        <f>IFERROR(_xll.qlIndexFixing(Index3M,H2721,TRUE,_xll.ohTrigger(RecalcTrigger,Trigger3M)),NA())</f>
        <v>1.2628459823384081E-2</v>
      </c>
      <c r="M2721" s="52">
        <f>IFERROR(_xll.qlIndexFixing(ONIndex3M,I2721,TRUE,_xll.ohTrigger(RecalcTrigger,Trigger3M)),NA())</f>
        <v>1.2644462703361725E-2</v>
      </c>
      <c r="N2721" s="52">
        <f>IFERROR(_xll.qlIndexFixing(Index6M,$H2721,TRUE,_xll.ohTrigger(RecalcTrigger,Trigger6M)),NA())</f>
        <v>1.3338884544872517E-2</v>
      </c>
      <c r="O2721" s="52">
        <f>IFERROR(_xll.qlIndexFixing(ONIndex6M,I2721,TRUE,_xll.ohTrigger(RecalcTrigger,Trigger6M)),NA())</f>
        <v>1.3618314025425349E-2</v>
      </c>
      <c r="P2721" s="52">
        <f>IFERROR(_xll.qlIndexFixing(Index1Y,$H2721,TRUE,_xll.ohTrigger(RecalcTrigger,Trigger1Y)),NA())</f>
        <v>1.2833717773708966E-2</v>
      </c>
      <c r="Q2721" s="52">
        <f>IFERROR(_xll.qlIndexFixing(ONIndex1Y,I2721,TRUE,_xll.ohTrigger(RecalcTrigger,Trigger1Y)),NA())</f>
        <v>1.2937668757038168E-2</v>
      </c>
    </row>
    <row r="2722" spans="2:17" x14ac:dyDescent="0.2">
      <c r="B2722" s="46" t="s">
        <v>42</v>
      </c>
      <c r="D2722" s="49">
        <f>_xll.qlCalendarAdvance(Calendar,$D2721,B2722,"f",FALSE)</f>
        <v>58467</v>
      </c>
      <c r="E2722" s="49">
        <f>_xll.qlInterestRateIndexValueDate(IndexON,D2722)</f>
        <v>58467</v>
      </c>
      <c r="F2722" s="52">
        <f>IFERROR(_xll.qlIndexFixing(IndexON,D2722,TRUE,_xll.ohTrigger(RecalcTrigger,TriggerON)),NA())</f>
        <v>1.2430308291078163E-2</v>
      </c>
      <c r="H2722" s="49">
        <f>_xll.qlCalendarAdvance(Calendar,$H2721,B2722,"f",FALSE)</f>
        <v>58467</v>
      </c>
      <c r="I2722" s="49">
        <f>_xll.qlInterestRateIndexValueDate(Index1M,$H2722)</f>
        <v>58469</v>
      </c>
      <c r="J2722" s="52">
        <f>IFERROR(_xll.qlIndexFixing(Index1M,$H2722,TRUE,_xll.ohTrigger(RecalcTrigger,Trigger1M)),NA())</f>
        <v>1.2235605242230413E-2</v>
      </c>
      <c r="K2722" s="52">
        <f>IFERROR(_xll.qlIndexFixing(ONIndex1M,I2722,TRUE,_xll.ohTrigger(RecalcTrigger,Trigger1M)),NA())</f>
        <v>1.2237475840670697E-2</v>
      </c>
      <c r="L2722" s="52">
        <f>IFERROR(_xll.qlIndexFixing(Index3M,H2722,TRUE,_xll.ohTrigger(RecalcTrigger,Trigger3M)),NA())</f>
        <v>1.2622397995324788E-2</v>
      </c>
      <c r="M2722" s="52">
        <f>IFERROR(_xll.qlIndexFixing(ONIndex3M,I2722,TRUE,_xll.ohTrigger(RecalcTrigger,Trigger3M)),NA())</f>
        <v>1.2638195185656897E-2</v>
      </c>
      <c r="N2722" s="52">
        <f>IFERROR(_xll.qlIndexFixing(Index6M,$H2722,TRUE,_xll.ohTrigger(RecalcTrigger,Trigger6M)),NA())</f>
        <v>1.3311842279577784E-2</v>
      </c>
      <c r="O2722" s="52">
        <f>IFERROR(_xll.qlIndexFixing(ONIndex6M,I2722,TRUE,_xll.ohTrigger(RecalcTrigger,Trigger6M)),NA())</f>
        <v>1.3593256369635043E-2</v>
      </c>
      <c r="P2722" s="52">
        <f>IFERROR(_xll.qlIndexFixing(Index1Y,$H2722,TRUE,_xll.ohTrigger(RecalcTrigger,Trigger1Y)),NA())</f>
        <v>1.2826785849088132E-2</v>
      </c>
      <c r="Q2722" s="52">
        <f>IFERROR(_xll.qlIndexFixing(ONIndex1Y,I2722,TRUE,_xll.ohTrigger(RecalcTrigger,Trigger1Y)),NA())</f>
        <v>1.2929520216236057E-2</v>
      </c>
    </row>
    <row r="2723" spans="2:17" x14ac:dyDescent="0.2">
      <c r="B2723" s="46" t="s">
        <v>42</v>
      </c>
      <c r="D2723" s="49">
        <f>_xll.qlCalendarAdvance(Calendar,$D2722,B2723,"f",FALSE)</f>
        <v>58474</v>
      </c>
      <c r="E2723" s="49">
        <f>_xll.qlInterestRateIndexValueDate(IndexON,D2723)</f>
        <v>58474</v>
      </c>
      <c r="F2723" s="52">
        <f>IFERROR(_xll.qlIndexFixing(IndexON,D2723,TRUE,_xll.ohTrigger(RecalcTrigger,TriggerON)),NA())</f>
        <v>1.2424758873832431E-2</v>
      </c>
      <c r="H2723" s="49">
        <f>_xll.qlCalendarAdvance(Calendar,$H2722,B2723,"f",FALSE)</f>
        <v>58474</v>
      </c>
      <c r="I2723" s="49">
        <f>_xll.qlInterestRateIndexValueDate(Index1M,$H2723)</f>
        <v>58476</v>
      </c>
      <c r="J2723" s="52">
        <f>IFERROR(_xll.qlIndexFixing(Index1M,$H2723,TRUE,_xll.ohTrigger(RecalcTrigger,Trigger1M)),NA())</f>
        <v>1.223024701764914E-2</v>
      </c>
      <c r="K2723" s="52">
        <f>IFERROR(_xll.qlIndexFixing(ONIndex1M,I2723,TRUE,_xll.ohTrigger(RecalcTrigger,Trigger1M)),NA())</f>
        <v>1.2232064565962375E-2</v>
      </c>
      <c r="L2723" s="52">
        <f>IFERROR(_xll.qlIndexFixing(Index3M,H2723,TRUE,_xll.ohTrigger(RecalcTrigger,Trigger3M)),NA())</f>
        <v>1.2616576966420823E-2</v>
      </c>
      <c r="M2723" s="52">
        <f>IFERROR(_xll.qlIndexFixing(ONIndex3M,I2723,TRUE,_xll.ohTrigger(RecalcTrigger,Trigger3M)),NA())</f>
        <v>1.2631965773550746E-2</v>
      </c>
      <c r="N2723" s="52">
        <f>IFERROR(_xll.qlIndexFixing(Index6M,$H2723,TRUE,_xll.ohTrigger(RecalcTrigger,Trigger6M)),NA())</f>
        <v>1.3284652485590931E-2</v>
      </c>
      <c r="O2723" s="52">
        <f>IFERROR(_xll.qlIndexFixing(ONIndex6M,I2723,TRUE,_xll.ohTrigger(RecalcTrigger,Trigger6M)),NA())</f>
        <v>1.3568054251082984E-2</v>
      </c>
      <c r="P2723" s="52">
        <f>IFERROR(_xll.qlIndexFixing(Index1Y,$H2723,TRUE,_xll.ohTrigger(RecalcTrigger,Trigger1Y)),NA())</f>
        <v>1.2819906435143105E-2</v>
      </c>
      <c r="Q2723" s="52">
        <f>IFERROR(_xll.qlIndexFixing(ONIndex1Y,I2723,TRUE,_xll.ohTrigger(RecalcTrigger,Trigger1Y)),NA())</f>
        <v>1.2921420990466004E-2</v>
      </c>
    </row>
    <row r="2724" spans="2:17" x14ac:dyDescent="0.2">
      <c r="B2724" s="46" t="s">
        <v>42</v>
      </c>
      <c r="D2724" s="49">
        <f>_xll.qlCalendarAdvance(Calendar,$D2723,B2724,"f",FALSE)</f>
        <v>58481</v>
      </c>
      <c r="E2724" s="49">
        <f>_xll.qlInterestRateIndexValueDate(IndexON,D2724)</f>
        <v>58481</v>
      </c>
      <c r="F2724" s="52">
        <f>IFERROR(_xll.qlIndexFixing(IndexON,D2724,TRUE,_xll.ohTrigger(RecalcTrigger,TriggerON)),NA())</f>
        <v>1.2419250520538938E-2</v>
      </c>
      <c r="H2724" s="49">
        <f>_xll.qlCalendarAdvance(Calendar,$H2723,B2724,"f",FALSE)</f>
        <v>58481</v>
      </c>
      <c r="I2724" s="49">
        <f>_xll.qlInterestRateIndexValueDate(Index1M,$H2724)</f>
        <v>58483</v>
      </c>
      <c r="J2724" s="52">
        <f>IFERROR(_xll.qlIndexFixing(Index1M,$H2724,TRUE,_xll.ohTrigger(RecalcTrigger,Trigger1M)),NA())</f>
        <v>1.2224929589102006E-2</v>
      </c>
      <c r="K2724" s="52">
        <f>IFERROR(_xll.qlIndexFixing(ONIndex1M,I2724,TRUE,_xll.ohTrigger(RecalcTrigger,Trigger1M)),NA())</f>
        <v>1.2226693936820965E-2</v>
      </c>
      <c r="L2724" s="52">
        <f>IFERROR(_xll.qlIndexFixing(Index3M,H2724,TRUE,_xll.ohTrigger(RecalcTrigger,Trigger3M)),NA())</f>
        <v>1.2610589979494158E-2</v>
      </c>
      <c r="M2724" s="52">
        <f>IFERROR(_xll.qlIndexFixing(ONIndex3M,I2724,TRUE,_xll.ohTrigger(RecalcTrigger,Trigger3M)),NA())</f>
        <v>1.2625774540824253E-2</v>
      </c>
      <c r="N2724" s="52">
        <f>IFERROR(_xll.qlIndexFixing(Index6M,$H2724,TRUE,_xll.ohTrigger(RecalcTrigger,Trigger6M)),NA())</f>
        <v>1.32573149693547E-2</v>
      </c>
      <c r="O2724" s="52">
        <f>IFERROR(_xll.qlIndexFixing(ONIndex6M,I2724,TRUE,_xll.ohTrigger(RecalcTrigger,Trigger6M)),NA())</f>
        <v>1.3542707471527748E-2</v>
      </c>
      <c r="P2724" s="52">
        <f>IFERROR(_xll.qlIndexFixing(Index1Y,$H2724,TRUE,_xll.ohTrigger(RecalcTrigger,Trigger1Y)),NA())</f>
        <v>1.2813079628393419E-2</v>
      </c>
      <c r="Q2724" s="52">
        <f>IFERROR(_xll.qlIndexFixing(ONIndex1Y,I2724,TRUE,_xll.ohTrigger(RecalcTrigger,Trigger1Y)),NA())</f>
        <v>1.291337117581115E-2</v>
      </c>
    </row>
    <row r="2725" spans="2:17" x14ac:dyDescent="0.2">
      <c r="B2725" s="46" t="s">
        <v>42</v>
      </c>
      <c r="D2725" s="49">
        <f>_xll.qlCalendarAdvance(Calendar,$D2724,B2725,"f",FALSE)</f>
        <v>58488</v>
      </c>
      <c r="E2725" s="49">
        <f>_xll.qlInterestRateIndexValueDate(IndexON,D2725)</f>
        <v>58488</v>
      </c>
      <c r="F2725" s="52">
        <f>IFERROR(_xll.qlIndexFixing(IndexON,D2725,TRUE,_xll.ohTrigger(RecalcTrigger,TriggerON)),NA())</f>
        <v>1.2413783309694892E-2</v>
      </c>
      <c r="H2725" s="49">
        <f>_xll.qlCalendarAdvance(Calendar,$H2724,B2725,"f",FALSE)</f>
        <v>58488</v>
      </c>
      <c r="I2725" s="49">
        <f>_xll.qlInterestRateIndexValueDate(Index1M,$H2725)</f>
        <v>58490</v>
      </c>
      <c r="J2725" s="52">
        <f>IFERROR(_xll.qlIndexFixing(Index1M,$H2725,TRUE,_xll.ohTrigger(RecalcTrigger,Trigger1M)),NA())</f>
        <v>1.2219653033302814E-2</v>
      </c>
      <c r="K2725" s="52">
        <f>IFERROR(_xll.qlIndexFixing(ONIndex1M,I2725,TRUE,_xll.ohTrigger(RecalcTrigger,Trigger1M)),NA())</f>
        <v>1.2221364029905146E-2</v>
      </c>
      <c r="L2725" s="52">
        <f>IFERROR(_xll.qlIndexFixing(Index3M,H2725,TRUE,_xll.ohTrigger(RecalcTrigger,Trigger3M)),NA())</f>
        <v>1.2604641803336314E-2</v>
      </c>
      <c r="M2725" s="52">
        <f>IFERROR(_xll.qlIndexFixing(ONIndex3M,I2725,TRUE,_xll.ohTrigger(RecalcTrigger,Trigger3M)),NA())</f>
        <v>1.2619621561578143E-2</v>
      </c>
      <c r="N2725" s="52">
        <f>IFERROR(_xll.qlIndexFixing(Index6M,$H2725,TRUE,_xll.ohTrigger(RecalcTrigger,Trigger6M)),NA())</f>
        <v>1.3229829537353558E-2</v>
      </c>
      <c r="O2725" s="52">
        <f>IFERROR(_xll.qlIndexFixing(ONIndex6M,I2725,TRUE,_xll.ohTrigger(RecalcTrigger,Trigger6M)),NA())</f>
        <v>1.3517215832727913E-2</v>
      </c>
      <c r="P2725" s="52">
        <f>IFERROR(_xll.qlIndexFixing(Index1Y,$H2725,TRUE,_xll.ohTrigger(RecalcTrigger,Trigger1Y)),NA())</f>
        <v>1.2806305525363815E-2</v>
      </c>
      <c r="Q2725" s="52">
        <f>IFERROR(_xll.qlIndexFixing(ONIndex1Y,I2725,TRUE,_xll.ohTrigger(RecalcTrigger,Trigger1Y)),NA())</f>
        <v>1.2905370868754318E-2</v>
      </c>
    </row>
    <row r="2726" spans="2:17" x14ac:dyDescent="0.2">
      <c r="B2726" s="46" t="s">
        <v>42</v>
      </c>
      <c r="D2726" s="49">
        <f>_xll.qlCalendarAdvance(Calendar,$D2725,B2726,"f",FALSE)</f>
        <v>58495</v>
      </c>
      <c r="E2726" s="49">
        <f>_xll.qlInterestRateIndexValueDate(IndexON,D2726)</f>
        <v>58495</v>
      </c>
      <c r="F2726" s="52">
        <f>IFERROR(_xll.qlIndexFixing(IndexON,D2726,TRUE,_xll.ohTrigger(RecalcTrigger,TriggerON)),NA())</f>
        <v>1.2408357319637631E-2</v>
      </c>
      <c r="H2726" s="49">
        <f>_xll.qlCalendarAdvance(Calendar,$H2725,B2726,"f",FALSE)</f>
        <v>58495</v>
      </c>
      <c r="I2726" s="49">
        <f>_xll.qlInterestRateIndexValueDate(Index1M,$H2726)</f>
        <v>58497</v>
      </c>
      <c r="J2726" s="52">
        <f>IFERROR(_xll.qlIndexFixing(Index1M,$H2726,TRUE,_xll.ohTrigger(RecalcTrigger,Trigger1M)),NA())</f>
        <v>1.2214417426976402E-2</v>
      </c>
      <c r="K2726" s="52">
        <f>IFERROR(_xll.qlIndexFixing(ONIndex1M,I2726,TRUE,_xll.ohTrigger(RecalcTrigger,Trigger1M)),NA())</f>
        <v>1.2216074921793663E-2</v>
      </c>
      <c r="L2726" s="52">
        <f>IFERROR(_xll.qlIndexFixing(Index3M,H2726,TRUE,_xll.ohTrigger(RecalcTrigger,Trigger3M)),NA())</f>
        <v>1.2598732511974298E-2</v>
      </c>
      <c r="M2726" s="52">
        <f>IFERROR(_xll.qlIndexFixing(ONIndex3M,I2726,TRUE,_xll.ohTrigger(RecalcTrigger,Trigger3M)),NA())</f>
        <v>1.2613506909753269E-2</v>
      </c>
      <c r="N2726" s="52">
        <f>IFERROR(_xll.qlIndexFixing(Index6M,$H2726,TRUE,_xll.ohTrigger(RecalcTrigger,Trigger6M)),NA())</f>
        <v>1.3202195996120722E-2</v>
      </c>
      <c r="O2726" s="52">
        <f>IFERROR(_xll.qlIndexFixing(ONIndex6M,I2726,TRUE,_xll.ohTrigger(RecalcTrigger,Trigger6M)),NA())</f>
        <v>1.3491579136202247E-2</v>
      </c>
      <c r="P2726" s="52">
        <f>IFERROR(_xll.qlIndexFixing(Index1Y,$H2726,TRUE,_xll.ohTrigger(RecalcTrigger,Trigger1Y)),NA())</f>
        <v>1.2799584222585121E-2</v>
      </c>
      <c r="Q2726" s="52">
        <f>IFERROR(_xll.qlIndexFixing(ONIndex1Y,I2726,TRUE,_xll.ohTrigger(RecalcTrigger,Trigger1Y)),NA())</f>
        <v>1.289742016553852E-2</v>
      </c>
    </row>
    <row r="2727" spans="2:17" x14ac:dyDescent="0.2">
      <c r="B2727" s="46" t="s">
        <v>42</v>
      </c>
      <c r="D2727" s="49">
        <f>_xll.qlCalendarAdvance(Calendar,$D2726,B2727,"f",FALSE)</f>
        <v>58502</v>
      </c>
      <c r="E2727" s="49">
        <f>_xll.qlInterestRateIndexValueDate(IndexON,D2727)</f>
        <v>58502</v>
      </c>
      <c r="F2727" s="52">
        <f>IFERROR(_xll.qlIndexFixing(IndexON,D2727,TRUE,_xll.ohTrigger(RecalcTrigger,TriggerON)),NA())</f>
        <v>1.2402972628544617E-2</v>
      </c>
      <c r="H2727" s="49">
        <f>_xll.qlCalendarAdvance(Calendar,$H2726,B2727,"f",FALSE)</f>
        <v>58502</v>
      </c>
      <c r="I2727" s="49">
        <f>_xll.qlInterestRateIndexValueDate(Index1M,$H2727)</f>
        <v>58504</v>
      </c>
      <c r="J2727" s="52">
        <f>IFERROR(_xll.qlIndexFixing(Index1M,$H2727,TRUE,_xll.ohTrigger(RecalcTrigger,Trigger1M)),NA())</f>
        <v>1.2208742276023088E-2</v>
      </c>
      <c r="K2727" s="52">
        <f>IFERROR(_xll.qlIndexFixing(ONIndex1M,I2727,TRUE,_xll.ohTrigger(RecalcTrigger,Trigger1M)),NA())</f>
        <v>1.2210826689145193E-2</v>
      </c>
      <c r="L2727" s="52">
        <f>IFERROR(_xll.qlIndexFixing(Index3M,H2727,TRUE,_xll.ohTrigger(RecalcTrigger,Trigger3M)),NA())</f>
        <v>1.259247881906282E-2</v>
      </c>
      <c r="M2727" s="52">
        <f>IFERROR(_xll.qlIndexFixing(ONIndex3M,I2727,TRUE,_xll.ohTrigger(RecalcTrigger,Trigger3M)),NA())</f>
        <v>1.2607430659290486E-2</v>
      </c>
      <c r="N2727" s="52">
        <f>IFERROR(_xll.qlIndexFixing(Index6M,$H2727,TRUE,_xll.ohTrigger(RecalcTrigger,Trigger6M)),NA())</f>
        <v>1.3167223760425621E-2</v>
      </c>
      <c r="O2727" s="52">
        <f>IFERROR(_xll.qlIndexFixing(ONIndex6M,I2727,TRUE,_xll.ohTrigger(RecalcTrigger,Trigger6M)),NA())</f>
        <v>1.3465797184029071E-2</v>
      </c>
      <c r="P2727" s="52">
        <f>IFERROR(_xll.qlIndexFixing(Index1Y,$H2727,TRUE,_xll.ohTrigger(RecalcTrigger,Trigger1Y)),NA())</f>
        <v>1.279356225852867E-2</v>
      </c>
      <c r="Q2727" s="52">
        <f>IFERROR(_xll.qlIndexFixing(ONIndex1Y,I2727,TRUE,_xll.ohTrigger(RecalcTrigger,Trigger1Y)),NA())</f>
        <v>1.2889519162646579E-2</v>
      </c>
    </row>
    <row r="2728" spans="2:17" x14ac:dyDescent="0.2">
      <c r="B2728" s="46" t="s">
        <v>42</v>
      </c>
      <c r="D2728" s="49">
        <f>_xll.qlCalendarAdvance(Calendar,$D2727,B2728,"f",FALSE)</f>
        <v>58509</v>
      </c>
      <c r="E2728" s="49">
        <f>_xll.qlInterestRateIndexValueDate(IndexON,D2728)</f>
        <v>58509</v>
      </c>
      <c r="F2728" s="52">
        <f>IFERROR(_xll.qlIndexFixing(IndexON,D2728,TRUE,_xll.ohTrigger(RecalcTrigger,TriggerON)),NA())</f>
        <v>1.2397629314833125E-2</v>
      </c>
      <c r="H2728" s="49">
        <f>_xll.qlCalendarAdvance(Calendar,$H2727,B2728,"f",FALSE)</f>
        <v>58509</v>
      </c>
      <c r="I2728" s="49">
        <f>_xll.qlInterestRateIndexValueDate(Index1M,$H2728)</f>
        <v>58511</v>
      </c>
      <c r="J2728" s="52">
        <f>IFERROR(_xll.qlIndexFixing(Index1M,$H2728,TRUE,_xll.ohTrigger(RecalcTrigger,Trigger1M)),NA())</f>
        <v>1.2203597105436004E-2</v>
      </c>
      <c r="K2728" s="52">
        <f>IFERROR(_xll.qlIndexFixing(ONIndex1M,I2728,TRUE,_xll.ohTrigger(RecalcTrigger,Trigger1M)),NA())</f>
        <v>1.2205619408938162E-2</v>
      </c>
      <c r="L2728" s="52">
        <f>IFERROR(_xll.qlIndexFixing(Index3M,H2728,TRUE,_xll.ohTrigger(RecalcTrigger,Trigger3M)),NA())</f>
        <v>1.2586652717672796E-2</v>
      </c>
      <c r="M2728" s="52">
        <f>IFERROR(_xll.qlIndexFixing(ONIndex3M,I2728,TRUE,_xll.ohTrigger(RecalcTrigger,Trigger3M)),NA())</f>
        <v>1.2601392884290519E-2</v>
      </c>
      <c r="N2728" s="52">
        <f>IFERROR(_xll.qlIndexFixing(Index6M,$H2728,TRUE,_xll.ohTrigger(RecalcTrigger,Trigger6M)),NA())</f>
        <v>1.3139246635674109E-2</v>
      </c>
      <c r="O2728" s="52">
        <f>IFERROR(_xll.qlIndexFixing(ONIndex6M,I2728,TRUE,_xll.ohTrigger(RecalcTrigger,Trigger6M)),NA())</f>
        <v>1.343986977780709E-2</v>
      </c>
      <c r="P2728" s="52">
        <f>IFERROR(_xll.qlIndexFixing(Index1Y,$H2728,TRUE,_xll.ohTrigger(RecalcTrigger,Trigger1Y)),NA())</f>
        <v>1.2786936001926406E-2</v>
      </c>
      <c r="Q2728" s="52">
        <f>IFERROR(_xll.qlIndexFixing(ONIndex1Y,I2728,TRUE,_xll.ohTrigger(RecalcTrigger,Trigger1Y)),NA())</f>
        <v>1.2881667956321508E-2</v>
      </c>
    </row>
    <row r="2729" spans="2:17" x14ac:dyDescent="0.2">
      <c r="B2729" s="46" t="s">
        <v>42</v>
      </c>
      <c r="D2729" s="49">
        <f>_xll.qlCalendarAdvance(Calendar,$D2728,B2729,"f",FALSE)</f>
        <v>58516</v>
      </c>
      <c r="E2729" s="49">
        <f>_xll.qlInterestRateIndexValueDate(IndexON,D2729)</f>
        <v>58516</v>
      </c>
      <c r="F2729" s="52">
        <f>IFERROR(_xll.qlIndexFixing(IndexON,D2729,TRUE,_xll.ohTrigger(RecalcTrigger,TriggerON)),NA())</f>
        <v>1.2392327457000363E-2</v>
      </c>
      <c r="H2729" s="49">
        <f>_xll.qlCalendarAdvance(Calendar,$H2728,B2729,"f",FALSE)</f>
        <v>58516</v>
      </c>
      <c r="I2729" s="49">
        <f>_xll.qlInterestRateIndexValueDate(Index1M,$H2729)</f>
        <v>58518</v>
      </c>
      <c r="J2729" s="52">
        <f>IFERROR(_xll.qlIndexFixing(Index1M,$H2729,TRUE,_xll.ohTrigger(RecalcTrigger,Trigger1M)),NA())</f>
        <v>1.2198339012889713E-2</v>
      </c>
      <c r="K2729" s="52">
        <f>IFERROR(_xll.qlIndexFixing(ONIndex1M,I2729,TRUE,_xll.ohTrigger(RecalcTrigger,Trigger1M)),NA())</f>
        <v>1.220045315759144E-2</v>
      </c>
      <c r="L2729" s="52">
        <f>IFERROR(_xll.qlIndexFixing(Index3M,H2729,TRUE,_xll.ohTrigger(RecalcTrigger,Trigger3M)),NA())</f>
        <v>1.2580865736657539E-2</v>
      </c>
      <c r="M2729" s="52">
        <f>IFERROR(_xll.qlIndexFixing(ONIndex3M,I2729,TRUE,_xll.ohTrigger(RecalcTrigger,Trigger3M)),NA())</f>
        <v>1.2595393658454412E-2</v>
      </c>
      <c r="N2729" s="52">
        <f>IFERROR(_xll.qlIndexFixing(Index6M,$H2729,TRUE,_xll.ohTrigger(RecalcTrigger,Trigger6M)),NA())</f>
        <v>1.3111120753376962E-2</v>
      </c>
      <c r="O2729" s="52">
        <f>IFERROR(_xll.qlIndexFixing(ONIndex6M,I2729,TRUE,_xll.ohTrigger(RecalcTrigger,Trigger6M)),NA())</f>
        <v>1.3413796719294879E-2</v>
      </c>
      <c r="P2729" s="52">
        <f>IFERROR(_xll.qlIndexFixing(Index1Y,$H2729,TRUE,_xll.ohTrigger(RecalcTrigger,Trigger1Y)),NA())</f>
        <v>1.2780362808532543E-2</v>
      </c>
      <c r="Q2729" s="52">
        <f>IFERROR(_xll.qlIndexFixing(ONIndex1Y,I2729,TRUE,_xll.ohTrigger(RecalcTrigger,Trigger1Y)),NA())</f>
        <v>1.2873866642966192E-2</v>
      </c>
    </row>
    <row r="2730" spans="2:17" x14ac:dyDescent="0.2">
      <c r="B2730" s="46" t="s">
        <v>42</v>
      </c>
      <c r="D2730" s="49">
        <f>_xll.qlCalendarAdvance(Calendar,$D2729,B2730,"f",FALSE)</f>
        <v>58523</v>
      </c>
      <c r="E2730" s="49">
        <f>_xll.qlInterestRateIndexValueDate(IndexON,D2730)</f>
        <v>58523</v>
      </c>
      <c r="F2730" s="52">
        <f>IFERROR(_xll.qlIndexFixing(IndexON,D2730,TRUE,_xll.ohTrigger(RecalcTrigger,TriggerON)),NA())</f>
        <v>1.2387067133303731E-2</v>
      </c>
      <c r="H2730" s="49">
        <f>_xll.qlCalendarAdvance(Calendar,$H2729,B2730,"f",FALSE)</f>
        <v>58523</v>
      </c>
      <c r="I2730" s="49">
        <f>_xll.qlInterestRateIndexValueDate(Index1M,$H2730)</f>
        <v>58525</v>
      </c>
      <c r="J2730" s="52">
        <f>IFERROR(_xll.qlIndexFixing(Index1M,$H2730,TRUE,_xll.ohTrigger(RecalcTrigger,Trigger1M)),NA())</f>
        <v>1.2193430442429543E-2</v>
      </c>
      <c r="K2730" s="52">
        <f>IFERROR(_xll.qlIndexFixing(ONIndex1M,I2730,TRUE,_xll.ohTrigger(RecalcTrigger,Trigger1M)),NA())</f>
        <v>1.2195328011843642E-2</v>
      </c>
      <c r="L2730" s="52">
        <f>IFERROR(_xll.qlIndexFixing(Index3M,H2730,TRUE,_xll.ohTrigger(RecalcTrigger,Trigger3M)),NA())</f>
        <v>1.2575117950051739E-2</v>
      </c>
      <c r="M2730" s="52">
        <f>IFERROR(_xll.qlIndexFixing(ONIndex3M,I2730,TRUE,_xll.ohTrigger(RecalcTrigger,Trigger3M)),NA())</f>
        <v>1.2589433055962829E-2</v>
      </c>
      <c r="N2730" s="52">
        <f>IFERROR(_xll.qlIndexFixing(Index6M,$H2730,TRUE,_xll.ohTrigger(RecalcTrigger,Trigger6M)),NA())</f>
        <v>1.308284628483285E-2</v>
      </c>
      <c r="O2730" s="52">
        <f>IFERROR(_xll.qlIndexFixing(ONIndex6M,I2730,TRUE,_xll.ohTrigger(RecalcTrigger,Trigger6M)),NA())</f>
        <v>1.3387577810091145E-2</v>
      </c>
      <c r="P2730" s="52">
        <f>IFERROR(_xll.qlIndexFixing(Index1Y,$H2730,TRUE,_xll.ohTrigger(RecalcTrigger,Trigger1Y)),NA())</f>
        <v>1.2773842774898014E-2</v>
      </c>
      <c r="Q2730" s="52">
        <f>IFERROR(_xll.qlIndexFixing(ONIndex1Y,I2730,TRUE,_xll.ohTrigger(RecalcTrigger,Trigger1Y)),NA())</f>
        <v>1.2866115318823645E-2</v>
      </c>
    </row>
    <row r="2731" spans="2:17" x14ac:dyDescent="0.2">
      <c r="B2731" s="46" t="s">
        <v>42</v>
      </c>
      <c r="D2731" s="49">
        <f>_xll.qlCalendarAdvance(Calendar,$D2730,B2731,"f",FALSE)</f>
        <v>58530</v>
      </c>
      <c r="E2731" s="49">
        <f>_xll.qlInterestRateIndexValueDate(IndexON,D2731)</f>
        <v>58530</v>
      </c>
      <c r="F2731" s="52">
        <f>IFERROR(_xll.qlIndexFixing(IndexON,D2731,TRUE,_xll.ohTrigger(RecalcTrigger,TriggerON)),NA())</f>
        <v>1.238184842200063E-2</v>
      </c>
      <c r="H2731" s="49">
        <f>_xll.qlCalendarAdvance(Calendar,$H2730,B2731,"f",FALSE)</f>
        <v>58530</v>
      </c>
      <c r="I2731" s="49">
        <f>_xll.qlInterestRateIndexValueDate(Index1M,$H2731)</f>
        <v>58532</v>
      </c>
      <c r="J2731" s="52">
        <f>IFERROR(_xll.qlIndexFixing(Index1M,$H2731,TRUE,_xll.ohTrigger(RecalcTrigger,Trigger1M)),NA())</f>
        <v>1.2188409103447428E-2</v>
      </c>
      <c r="K2731" s="52">
        <f>IFERROR(_xll.qlIndexFixing(ONIndex1M,I2731,TRUE,_xll.ohTrigger(RecalcTrigger,Trigger1M)),NA())</f>
        <v>1.2190244048593257E-2</v>
      </c>
      <c r="L2731" s="52">
        <f>IFERROR(_xll.qlIndexFixing(Index3M,H2731,TRUE,_xll.ohTrigger(RecalcTrigger,Trigger3M)),NA())</f>
        <v>1.2569590551808778E-2</v>
      </c>
      <c r="M2731" s="52">
        <f>IFERROR(_xll.qlIndexFixing(ONIndex3M,I2731,TRUE,_xll.ohTrigger(RecalcTrigger,Trigger3M)),NA())</f>
        <v>1.2583511150756621E-2</v>
      </c>
      <c r="N2731" s="52">
        <f>IFERROR(_xll.qlIndexFixing(Index6M,$H2731,TRUE,_xll.ohTrigger(RecalcTrigger,Trigger6M)),NA())</f>
        <v>1.3059960116928804E-2</v>
      </c>
      <c r="O2731" s="52">
        <f>IFERROR(_xll.qlIndexFixing(ONIndex6M,I2731,TRUE,_xll.ohTrigger(RecalcTrigger,Trigger6M)),NA())</f>
        <v>1.3361212852194271E-2</v>
      </c>
      <c r="P2731" s="52">
        <f>IFERROR(_xll.qlIndexFixing(Index1Y,$H2731,TRUE,_xll.ohTrigger(RecalcTrigger,Trigger1Y)),NA())</f>
        <v>1.2767375997580105E-2</v>
      </c>
      <c r="Q2731" s="52">
        <f>IFERROR(_xll.qlIndexFixing(ONIndex1Y,I2731,TRUE,_xll.ohTrigger(RecalcTrigger,Trigger1Y)),NA())</f>
        <v>1.285841408037669E-2</v>
      </c>
    </row>
    <row r="2732" spans="2:17" x14ac:dyDescent="0.2">
      <c r="B2732" s="46" t="s">
        <v>42</v>
      </c>
      <c r="D2732" s="49">
        <f>_xll.qlCalendarAdvance(Calendar,$D2731,B2732,"f",FALSE)</f>
        <v>58537</v>
      </c>
      <c r="E2732" s="49">
        <f>_xll.qlInterestRateIndexValueDate(IndexON,D2732)</f>
        <v>58537</v>
      </c>
      <c r="F2732" s="52">
        <f>IFERROR(_xll.qlIndexFixing(IndexON,D2732,TRUE,_xll.ohTrigger(RecalcTrigger,TriggerON)),NA())</f>
        <v>1.2376671401428396E-2</v>
      </c>
      <c r="H2732" s="49">
        <f>_xll.qlCalendarAdvance(Calendar,$H2731,B2732,"f",FALSE)</f>
        <v>58537</v>
      </c>
      <c r="I2732" s="49">
        <f>_xll.qlInterestRateIndexValueDate(Index1M,$H2732)</f>
        <v>58539</v>
      </c>
      <c r="J2732" s="52">
        <f>IFERROR(_xll.qlIndexFixing(Index1M,$H2732,TRUE,_xll.ohTrigger(RecalcTrigger,Trigger1M)),NA())</f>
        <v>1.2183429195114226E-2</v>
      </c>
      <c r="K2732" s="52">
        <f>IFERROR(_xll.qlIndexFixing(ONIndex1M,I2732,TRUE,_xll.ohTrigger(RecalcTrigger,Trigger1M)),NA())</f>
        <v>1.2185201344339092E-2</v>
      </c>
      <c r="L2732" s="52">
        <f>IFERROR(_xll.qlIndexFixing(Index3M,H2732,TRUE,_xll.ohTrigger(RecalcTrigger,Trigger3M)),NA())</f>
        <v>1.2563918749626575E-2</v>
      </c>
      <c r="M2732" s="52">
        <f>IFERROR(_xll.qlIndexFixing(ONIndex3M,I2732,TRUE,_xll.ohTrigger(RecalcTrigger,Trigger3M)),NA())</f>
        <v>1.2577628016696707E-2</v>
      </c>
      <c r="N2732" s="52">
        <f>IFERROR(_xll.qlIndexFixing(Index6M,$H2732,TRUE,_xll.ohTrigger(RecalcTrigger,Trigger6M)),NA())</f>
        <v>1.3031438680088537E-2</v>
      </c>
      <c r="O2732" s="52">
        <f>IFERROR(_xll.qlIndexFixing(ONIndex6M,I2732,TRUE,_xll.ohTrigger(RecalcTrigger,Trigger6M)),NA())</f>
        <v>1.3334701647202962E-2</v>
      </c>
      <c r="P2732" s="52">
        <f>IFERROR(_xll.qlIndexFixing(Index1Y,$H2732,TRUE,_xll.ohTrigger(RecalcTrigger,Trigger1Y)),NA())</f>
        <v>1.2760173994934511E-2</v>
      </c>
      <c r="Q2732" s="52">
        <f>IFERROR(_xll.qlIndexFixing(ONIndex1Y,I2732,TRUE,_xll.ohTrigger(RecalcTrigger,Trigger1Y)),NA())</f>
        <v>1.2850763024028211E-2</v>
      </c>
    </row>
    <row r="2733" spans="2:17" x14ac:dyDescent="0.2">
      <c r="B2733" s="46" t="s">
        <v>42</v>
      </c>
      <c r="D2733" s="49">
        <f>_xll.qlCalendarAdvance(Calendar,$D2732,B2733,"f",FALSE)</f>
        <v>58544</v>
      </c>
      <c r="E2733" s="49">
        <f>_xll.qlInterestRateIndexValueDate(IndexON,D2733)</f>
        <v>58544</v>
      </c>
      <c r="F2733" s="52">
        <f>IFERROR(_xll.qlIndexFixing(IndexON,D2733,TRUE,_xll.ohTrigger(RecalcTrigger,TriggerON)),NA())</f>
        <v>1.2371536150324047E-2</v>
      </c>
      <c r="H2733" s="49">
        <f>_xll.qlCalendarAdvance(Calendar,$H2732,B2733,"f",FALSE)</f>
        <v>58544</v>
      </c>
      <c r="I2733" s="49">
        <f>_xll.qlInterestRateIndexValueDate(Index1M,$H2733)</f>
        <v>58546</v>
      </c>
      <c r="J2733" s="52">
        <f>IFERROR(_xll.qlIndexFixing(Index1M,$H2733,TRUE,_xll.ohTrigger(RecalcTrigger,Trigger1M)),NA())</f>
        <v>1.2178490794156061E-2</v>
      </c>
      <c r="K2733" s="52">
        <f>IFERROR(_xll.qlIndexFixing(ONIndex1M,I2733,TRUE,_xll.ohTrigger(RecalcTrigger,Trigger1M)),NA())</f>
        <v>1.2178778616469543E-2</v>
      </c>
      <c r="L2733" s="52">
        <f>IFERROR(_xll.qlIndexFixing(Index3M,H2733,TRUE,_xll.ohTrigger(RecalcTrigger,Trigger3M)),NA())</f>
        <v>1.2558286357199832E-2</v>
      </c>
      <c r="M2733" s="52">
        <f>IFERROR(_xll.qlIndexFixing(ONIndex3M,I2733,TRUE,_xll.ohTrigger(RecalcTrigger,Trigger3M)),NA())</f>
        <v>1.2570121076267426E-2</v>
      </c>
      <c r="N2733" s="52">
        <f>IFERROR(_xll.qlIndexFixing(Index6M,$H2733,TRUE,_xll.ohTrigger(RecalcTrigger,Trigger6M)),NA())</f>
        <v>1.3002793327721248E-2</v>
      </c>
      <c r="O2733" s="52">
        <f>IFERROR(_xll.qlIndexFixing(ONIndex6M,I2733,TRUE,_xll.ohTrigger(RecalcTrigger,Trigger6M)),NA())</f>
        <v>1.330040059944082E-2</v>
      </c>
      <c r="P2733" s="52">
        <f>IFERROR(_xll.qlIndexFixing(Index1Y,$H2733,TRUE,_xll.ohTrigger(RecalcTrigger,Trigger1Y)),NA())</f>
        <v>1.2754602598151733E-2</v>
      </c>
      <c r="Q2733" s="52">
        <f>IFERROR(_xll.qlIndexFixing(ONIndex1Y,I2733,TRUE,_xll.ohTrigger(RecalcTrigger,Trigger1Y)),NA())</f>
        <v>1.2840999843284351E-2</v>
      </c>
    </row>
    <row r="2734" spans="2:17" x14ac:dyDescent="0.2">
      <c r="B2734" s="46" t="s">
        <v>42</v>
      </c>
      <c r="D2734" s="49">
        <f>_xll.qlCalendarAdvance(Calendar,$D2733,B2734,"f",FALSE)</f>
        <v>58551</v>
      </c>
      <c r="E2734" s="49">
        <f>_xll.qlInterestRateIndexValueDate(IndexON,D2734)</f>
        <v>58551</v>
      </c>
      <c r="F2734" s="52">
        <f>IFERROR(_xll.qlIndexFixing(IndexON,D2734,TRUE,_xll.ohTrigger(RecalcTrigger,TriggerON)),NA())</f>
        <v>1.2366442746705175E-2</v>
      </c>
      <c r="H2734" s="49">
        <f>_xll.qlCalendarAdvance(Calendar,$H2733,B2734,"f",FALSE)</f>
        <v>58551</v>
      </c>
      <c r="I2734" s="49">
        <f>_xll.qlInterestRateIndexValueDate(Index1M,$H2734)</f>
        <v>58553</v>
      </c>
      <c r="J2734" s="52">
        <f>IFERROR(_xll.qlIndexFixing(Index1M,$H2734,TRUE,_xll.ohTrigger(RecalcTrigger,Trigger1M)),NA())</f>
        <v>1.2173593977291564E-2</v>
      </c>
      <c r="K2734" s="52">
        <f>IFERROR(_xll.qlIndexFixing(ONIndex1M,I2734,TRUE,_xll.ohTrigger(RecalcTrigger,Trigger1M)),NA())</f>
        <v>1.2175240019853817E-2</v>
      </c>
      <c r="L2734" s="52">
        <f>IFERROR(_xll.qlIndexFixing(Index3M,H2734,TRUE,_xll.ohTrigger(RecalcTrigger,Trigger3M)),NA())</f>
        <v>1.2552693448564269E-2</v>
      </c>
      <c r="M2734" s="52">
        <f>IFERROR(_xll.qlIndexFixing(ONIndex3M,I2734,TRUE,_xll.ohTrigger(RecalcTrigger,Trigger3M)),NA())</f>
        <v>1.2565978358178853E-2</v>
      </c>
      <c r="N2734" s="52">
        <f>IFERROR(_xll.qlIndexFixing(Index6M,$H2734,TRUE,_xll.ohTrigger(RecalcTrigger,Trigger6M)),NA())</f>
        <v>1.2974035826481477E-2</v>
      </c>
      <c r="O2734" s="52">
        <f>IFERROR(_xll.qlIndexFixing(ONIndex6M,I2734,TRUE,_xll.ohTrigger(RecalcTrigger,Trigger6M)),NA())</f>
        <v>1.3281239702891412E-2</v>
      </c>
      <c r="P2734" s="52">
        <f>IFERROR(_xll.qlIndexFixing(Index1Y,$H2734,TRUE,_xll.ohTrigger(RecalcTrigger,Trigger1Y)),NA())</f>
        <v>1.2748296169185186E-2</v>
      </c>
      <c r="Q2734" s="52">
        <f>IFERROR(_xll.qlIndexFixing(ONIndex1Y,I2734,TRUE,_xll.ohTrigger(RecalcTrigger,Trigger1Y)),NA())</f>
        <v>1.2835611842518801E-2</v>
      </c>
    </row>
    <row r="2735" spans="2:17" x14ac:dyDescent="0.2">
      <c r="B2735" s="46" t="s">
        <v>42</v>
      </c>
      <c r="D2735" s="49">
        <f>_xll.qlCalendarAdvance(Calendar,$D2734,B2735,"f",FALSE)</f>
        <v>58558</v>
      </c>
      <c r="E2735" s="49">
        <f>_xll.qlInterestRateIndexValueDate(IndexON,D2735)</f>
        <v>58558</v>
      </c>
      <c r="F2735" s="52">
        <f>IFERROR(_xll.qlIndexFixing(IndexON,D2735,TRUE,_xll.ohTrigger(RecalcTrigger,TriggerON)),NA())</f>
        <v>1.2361391268749244E-2</v>
      </c>
      <c r="H2735" s="49">
        <f>_xll.qlCalendarAdvance(Calendar,$H2734,B2735,"f",FALSE)</f>
        <v>58558</v>
      </c>
      <c r="I2735" s="49">
        <f>_xll.qlInterestRateIndexValueDate(Index1M,$H2735)</f>
        <v>58560</v>
      </c>
      <c r="J2735" s="52">
        <f>IFERROR(_xll.qlIndexFixing(Index1M,$H2735,TRUE,_xll.ohTrigger(RecalcTrigger,Trigger1M)),NA())</f>
        <v>1.2168738821251857E-2</v>
      </c>
      <c r="K2735" s="52">
        <f>IFERROR(_xll.qlIndexFixing(ONIndex1M,I2735,TRUE,_xll.ohTrigger(RecalcTrigger,Trigger1M)),NA())</f>
        <v>1.2170321553020003E-2</v>
      </c>
      <c r="L2735" s="52">
        <f>IFERROR(_xll.qlIndexFixing(Index3M,H2735,TRUE,_xll.ohTrigger(RecalcTrigger,Trigger3M)),NA())</f>
        <v>1.2547140097755613E-2</v>
      </c>
      <c r="M2735" s="52">
        <f>IFERROR(_xll.qlIndexFixing(ONIndex3M,I2735,TRUE,_xll.ohTrigger(RecalcTrigger,Trigger3M)),NA())</f>
        <v>1.256021198160262E-2</v>
      </c>
      <c r="N2735" s="52">
        <f>IFERROR(_xll.qlIndexFixing(Index6M,$H2735,TRUE,_xll.ohTrigger(RecalcTrigger,Trigger6M)),NA())</f>
        <v>1.2945177962639979E-2</v>
      </c>
      <c r="O2735" s="52">
        <f>IFERROR(_xll.qlIndexFixing(ONIndex6M,I2735,TRUE,_xll.ohTrigger(RecalcTrigger,Trigger6M)),NA())</f>
        <v>1.325428856716826E-2</v>
      </c>
      <c r="P2735" s="52">
        <f>IFERROR(_xll.qlIndexFixing(Index1Y,$H2735,TRUE,_xll.ohTrigger(RecalcTrigger,Trigger1Y)),NA())</f>
        <v>1.2742043382823517E-2</v>
      </c>
      <c r="Q2735" s="52">
        <f>IFERROR(_xll.qlIndexFixing(ONIndex1Y,I2735,TRUE,_xll.ohTrigger(RecalcTrigger,Trigger1Y)),NA())</f>
        <v>1.2828111910163642E-2</v>
      </c>
    </row>
    <row r="2736" spans="2:17" x14ac:dyDescent="0.2">
      <c r="B2736" s="46" t="s">
        <v>42</v>
      </c>
      <c r="D2736" s="49">
        <f>_xll.qlCalendarAdvance(Calendar,$D2735,B2736,"f",FALSE)</f>
        <v>58565</v>
      </c>
      <c r="E2736" s="49">
        <f>_xll.qlInterestRateIndexValueDate(IndexON,D2736)</f>
        <v>58565</v>
      </c>
      <c r="F2736" s="52">
        <f>IFERROR(_xll.qlIndexFixing(IndexON,D2736,TRUE,_xll.ohTrigger(RecalcTrigger,TriggerON)),NA())</f>
        <v>1.2356381795273208E-2</v>
      </c>
      <c r="H2736" s="49">
        <f>_xll.qlCalendarAdvance(Calendar,$H2735,B2736,"f",FALSE)</f>
        <v>58565</v>
      </c>
      <c r="I2736" s="49">
        <f>_xll.qlInterestRateIndexValueDate(Index1M,$H2736)</f>
        <v>58567</v>
      </c>
      <c r="J2736" s="52">
        <f>IFERROR(_xll.qlIndexFixing(Index1M,$H2736,TRUE,_xll.ohTrigger(RecalcTrigger,Trigger1M)),NA())</f>
        <v>1.2163925402758069E-2</v>
      </c>
      <c r="K2736" s="52">
        <f>IFERROR(_xll.qlIndexFixing(ONIndex1M,I2736,TRUE,_xll.ohTrigger(RecalcTrigger,Trigger1M)),NA())</f>
        <v>1.2165444651976998E-2</v>
      </c>
      <c r="L2736" s="52">
        <f>IFERROR(_xll.qlIndexFixing(Index3M,H2736,TRUE,_xll.ohTrigger(RecalcTrigger,Trigger3M)),NA())</f>
        <v>1.2541458458846173E-2</v>
      </c>
      <c r="M2736" s="52">
        <f>IFERROR(_xll.qlIndexFixing(ONIndex3M,I2736,TRUE,_xll.ohTrigger(RecalcTrigger,Trigger3M)),NA())</f>
        <v>1.2554484672175903E-2</v>
      </c>
      <c r="N2736" s="52">
        <f>IFERROR(_xll.qlIndexFixing(Index6M,$H2736,TRUE,_xll.ohTrigger(RecalcTrigger,Trigger6M)),NA())</f>
        <v>1.2910613824241713E-2</v>
      </c>
      <c r="O2736" s="52">
        <f>IFERROR(_xll.qlIndexFixing(ONIndex6M,I2736,TRUE,_xll.ohTrigger(RecalcTrigger,Trigger6M)),NA())</f>
        <v>1.3227190391305044E-2</v>
      </c>
      <c r="P2736" s="52">
        <f>IFERROR(_xll.qlIndexFixing(Index1Y,$H2736,TRUE,_xll.ohTrigger(RecalcTrigger,Trigger1Y)),NA())</f>
        <v>1.2735844335654233E-2</v>
      </c>
      <c r="Q2736" s="52">
        <f>IFERROR(_xll.qlIndexFixing(ONIndex1Y,I2736,TRUE,_xll.ohTrigger(RecalcTrigger,Trigger1Y)),NA())</f>
        <v>1.2820662545198758E-2</v>
      </c>
    </row>
    <row r="2737" spans="2:17" x14ac:dyDescent="0.2">
      <c r="B2737" s="46" t="s">
        <v>42</v>
      </c>
      <c r="D2737" s="49">
        <f>_xll.qlCalendarAdvance(Calendar,$D2736,B2737,"f",FALSE)</f>
        <v>58572</v>
      </c>
      <c r="E2737" s="49">
        <f>_xll.qlInterestRateIndexValueDate(IndexON,D2737)</f>
        <v>58572</v>
      </c>
      <c r="F2737" s="52">
        <f>IFERROR(_xll.qlIndexFixing(IndexON,D2737,TRUE,_xll.ohTrigger(RecalcTrigger,TriggerON)),NA())</f>
        <v>1.235141440445453E-2</v>
      </c>
      <c r="H2737" s="49">
        <f>_xll.qlCalendarAdvance(Calendar,$H2736,B2737,"f",FALSE)</f>
        <v>58572</v>
      </c>
      <c r="I2737" s="49">
        <f>_xll.qlInterestRateIndexValueDate(Index1M,$H2737)</f>
        <v>58574</v>
      </c>
      <c r="J2737" s="52">
        <f>IFERROR(_xll.qlIndexFixing(Index1M,$H2737,TRUE,_xll.ohTrigger(RecalcTrigger,Trigger1M)),NA())</f>
        <v>1.2159153798536326E-2</v>
      </c>
      <c r="K2737" s="52">
        <f>IFERROR(_xll.qlIndexFixing(ONIndex1M,I2737,TRUE,_xll.ohTrigger(RecalcTrigger,Trigger1M)),NA())</f>
        <v>1.2160609393463417E-2</v>
      </c>
      <c r="L2737" s="52">
        <f>IFERROR(_xll.qlIndexFixing(Index3M,H2737,TRUE,_xll.ohTrigger(RecalcTrigger,Trigger3M)),NA())</f>
        <v>1.2535987106044914E-2</v>
      </c>
      <c r="M2737" s="52">
        <f>IFERROR(_xll.qlIndexFixing(ONIndex3M,I2737,TRUE,_xll.ohTrigger(RecalcTrigger,Trigger3M)),NA())</f>
        <v>1.2548796503759618E-2</v>
      </c>
      <c r="N2737" s="52">
        <f>IFERROR(_xll.qlIndexFixing(Index6M,$H2737,TRUE,_xll.ohTrigger(RecalcTrigger,Trigger6M)),NA())</f>
        <v>1.2881585520478408E-2</v>
      </c>
      <c r="O2737" s="52">
        <f>IFERROR(_xll.qlIndexFixing(ONIndex6M,I2737,TRUE,_xll.ohTrigger(RecalcTrigger,Trigger6M)),NA())</f>
        <v>1.3199944976980404E-2</v>
      </c>
      <c r="P2737" s="52">
        <f>IFERROR(_xll.qlIndexFixing(Index1Y,$H2737,TRUE,_xll.ohTrigger(RecalcTrigger,Trigger1Y)),NA())</f>
        <v>1.2729699124270749E-2</v>
      </c>
      <c r="Q2737" s="52">
        <f>IFERROR(_xll.qlIndexFixing(ONIndex1Y,I2737,TRUE,_xll.ohTrigger(RecalcTrigger,Trigger1Y)),NA())</f>
        <v>1.2813263844027034E-2</v>
      </c>
    </row>
    <row r="2738" spans="2:17" x14ac:dyDescent="0.2">
      <c r="B2738" s="46" t="s">
        <v>42</v>
      </c>
      <c r="D2738" s="49">
        <f>_xll.qlCalendarAdvance(Calendar,$D2737,B2738,"f",FALSE)</f>
        <v>58579</v>
      </c>
      <c r="E2738" s="49">
        <f>_xll.qlInterestRateIndexValueDate(IndexON,D2738)</f>
        <v>58579</v>
      </c>
      <c r="F2738" s="52">
        <f>IFERROR(_xll.qlIndexFixing(IndexON,D2738,TRUE,_xll.ohTrigger(RecalcTrigger,TriggerON)),NA())</f>
        <v>1.2346489174550612E-2</v>
      </c>
      <c r="H2738" s="49">
        <f>_xll.qlCalendarAdvance(Calendar,$H2737,B2738,"f",FALSE)</f>
        <v>58579</v>
      </c>
      <c r="I2738" s="49">
        <f>_xll.qlInterestRateIndexValueDate(Index1M,$H2738)</f>
        <v>58581</v>
      </c>
      <c r="J2738" s="52">
        <f>IFERROR(_xll.qlIndexFixing(Index1M,$H2738,TRUE,_xll.ohTrigger(RecalcTrigger,Trigger1M)),NA())</f>
        <v>1.2154424085320248E-2</v>
      </c>
      <c r="K2738" s="52">
        <f>IFERROR(_xll.qlIndexFixing(ONIndex1M,I2738,TRUE,_xll.ohTrigger(RecalcTrigger,Trigger1M)),NA())</f>
        <v>1.2155815854297813E-2</v>
      </c>
      <c r="L2738" s="52">
        <f>IFERROR(_xll.qlIndexFixing(Index3M,H2738,TRUE,_xll.ohTrigger(RecalcTrigger,Trigger3M)),NA())</f>
        <v>1.2530555539931515E-2</v>
      </c>
      <c r="M2738" s="52">
        <f>IFERROR(_xll.qlIndexFixing(ONIndex3M,I2738,TRUE,_xll.ohTrigger(RecalcTrigger,Trigger3M)),NA())</f>
        <v>1.254314755029462E-2</v>
      </c>
      <c r="N2738" s="52">
        <f>IFERROR(_xll.qlIndexFixing(Index6M,$H2738,TRUE,_xll.ohTrigger(RecalcTrigger,Trigger6M)),NA())</f>
        <v>1.2852495991841762E-2</v>
      </c>
      <c r="O2738" s="52">
        <f>IFERROR(_xll.qlIndexFixing(ONIndex6M,I2738,TRUE,_xll.ohTrigger(RecalcTrigger,Trigger6M)),NA())</f>
        <v>1.3172552126112791E-2</v>
      </c>
      <c r="P2738" s="52">
        <f>IFERROR(_xll.qlIndexFixing(Index1Y,$H2738,TRUE,_xll.ohTrigger(RecalcTrigger,Trigger1Y)),NA())</f>
        <v>1.2723607845272837E-2</v>
      </c>
      <c r="Q2738" s="52">
        <f>IFERROR(_xll.qlIndexFixing(ONIndex1Y,I2738,TRUE,_xll.ohTrigger(RecalcTrigger,Trigger1Y)),NA())</f>
        <v>1.2805915902811549E-2</v>
      </c>
    </row>
    <row r="2739" spans="2:17" x14ac:dyDescent="0.2">
      <c r="B2739" s="46" t="s">
        <v>42</v>
      </c>
      <c r="D2739" s="49">
        <f>_xll.qlCalendarAdvance(Calendar,$D2738,B2739,"f",FALSE)</f>
        <v>58586</v>
      </c>
      <c r="E2739" s="49">
        <f>_xll.qlInterestRateIndexValueDate(IndexON,D2739)</f>
        <v>58586</v>
      </c>
      <c r="F2739" s="52">
        <f>IFERROR(_xll.qlIndexFixing(IndexON,D2739,TRUE,_xll.ohTrigger(RecalcTrigger,TriggerON)),NA())</f>
        <v>1.2341606183978726E-2</v>
      </c>
      <c r="H2739" s="49">
        <f>_xll.qlCalendarAdvance(Calendar,$H2738,B2739,"f",FALSE)</f>
        <v>58586</v>
      </c>
      <c r="I2739" s="49">
        <f>_xll.qlInterestRateIndexValueDate(Index1M,$H2739)</f>
        <v>58588</v>
      </c>
      <c r="J2739" s="52">
        <f>IFERROR(_xll.qlIndexFixing(Index1M,$H2739,TRUE,_xll.ohTrigger(RecalcTrigger,Trigger1M)),NA())</f>
        <v>1.2149736339823469E-2</v>
      </c>
      <c r="K2739" s="52">
        <f>IFERROR(_xll.qlIndexFixing(ONIndex1M,I2739,TRUE,_xll.ohTrigger(RecalcTrigger,Trigger1M)),NA())</f>
        <v>1.2151064111058929E-2</v>
      </c>
      <c r="L2739" s="52">
        <f>IFERROR(_xll.qlIndexFixing(Index3M,H2739,TRUE,_xll.ohTrigger(RecalcTrigger,Trigger3M)),NA())</f>
        <v>1.2525163834542401E-2</v>
      </c>
      <c r="M2739" s="52">
        <f>IFERROR(_xll.qlIndexFixing(ONIndex3M,I2739,TRUE,_xll.ohTrigger(RecalcTrigger,Trigger3M)),NA())</f>
        <v>1.2537537885961569E-2</v>
      </c>
      <c r="N2739" s="52">
        <f>IFERROR(_xll.qlIndexFixing(Index6M,$H2739,TRUE,_xll.ohTrigger(RecalcTrigger,Trigger6M)),NA())</f>
        <v>1.2823356918118801E-2</v>
      </c>
      <c r="O2739" s="52">
        <f>IFERROR(_xll.qlIndexFixing(ONIndex6M,I2739,TRUE,_xll.ohTrigger(RecalcTrigger,Trigger6M)),NA())</f>
        <v>1.3145011640380844E-2</v>
      </c>
      <c r="P2739" s="52">
        <f>IFERROR(_xll.qlIndexFixing(Index1Y,$H2739,TRUE,_xll.ohTrigger(RecalcTrigger,Trigger1Y)),NA())</f>
        <v>1.2717570595267494E-2</v>
      </c>
      <c r="Q2739" s="52">
        <f>IFERROR(_xll.qlIndexFixing(ONIndex1Y,I2739,TRUE,_xll.ohTrigger(RecalcTrigger,Trigger1Y)),NA())</f>
        <v>1.2798618818274932E-2</v>
      </c>
    </row>
    <row r="2740" spans="2:17" x14ac:dyDescent="0.2">
      <c r="B2740" s="46" t="s">
        <v>42</v>
      </c>
      <c r="D2740" s="49">
        <f>_xll.qlCalendarAdvance(Calendar,$D2739,B2740,"f",FALSE)</f>
        <v>58593</v>
      </c>
      <c r="E2740" s="49">
        <f>_xll.qlInterestRateIndexValueDate(IndexON,D2740)</f>
        <v>58593</v>
      </c>
      <c r="F2740" s="52">
        <f>IFERROR(_xll.qlIndexFixing(IndexON,D2740,TRUE,_xll.ohTrigger(RecalcTrigger,TriggerON)),NA())</f>
        <v>1.2336765511076209E-2</v>
      </c>
      <c r="H2740" s="49">
        <f>_xll.qlCalendarAdvance(Calendar,$H2739,B2740,"f",FALSE)</f>
        <v>58593</v>
      </c>
      <c r="I2740" s="49">
        <f>_xll.qlInterestRateIndexValueDate(Index1M,$H2740)</f>
        <v>58595</v>
      </c>
      <c r="J2740" s="52">
        <f>IFERROR(_xll.qlIndexFixing(Index1M,$H2740,TRUE,_xll.ohTrigger(RecalcTrigger,Trigger1M)),NA())</f>
        <v>1.2145090638777112E-2</v>
      </c>
      <c r="K2740" s="52">
        <f>IFERROR(_xll.qlIndexFixing(ONIndex1M,I2740,TRUE,_xll.ohTrigger(RecalcTrigger,Trigger1M)),NA())</f>
        <v>1.2146354240325508E-2</v>
      </c>
      <c r="L2740" s="52">
        <f>IFERROR(_xll.qlIndexFixing(Index3M,H2740,TRUE,_xll.ohTrigger(RecalcTrigger,Trigger3M)),NA())</f>
        <v>1.2519812063921823E-2</v>
      </c>
      <c r="M2740" s="52">
        <f>IFERROR(_xll.qlIndexFixing(ONIndex3M,I2740,TRUE,_xll.ohTrigger(RecalcTrigger,Trigger3M)),NA())</f>
        <v>1.2531967584541448E-2</v>
      </c>
      <c r="N2740" s="52">
        <f>IFERROR(_xll.qlIndexFixing(Index6M,$H2740,TRUE,_xll.ohTrigger(RecalcTrigger,Trigger6M)),NA())</f>
        <v>1.2799797096496155E-2</v>
      </c>
      <c r="O2740" s="52">
        <f>IFERROR(_xll.qlIndexFixing(ONIndex6M,I2740,TRUE,_xll.ohTrigger(RecalcTrigger,Trigger6M)),NA())</f>
        <v>1.311732332154314E-2</v>
      </c>
      <c r="P2740" s="52">
        <f>IFERROR(_xll.qlIndexFixing(Index1Y,$H2740,TRUE,_xll.ohTrigger(RecalcTrigger,Trigger1Y)),NA())</f>
        <v>1.2711587470866969E-2</v>
      </c>
      <c r="Q2740" s="52">
        <f>IFERROR(_xll.qlIndexFixing(ONIndex1Y,I2740,TRUE,_xll.ohTrigger(RecalcTrigger,Trigger1Y)),NA())</f>
        <v>1.2791372686340452E-2</v>
      </c>
    </row>
    <row r="2741" spans="2:17" x14ac:dyDescent="0.2">
      <c r="B2741" s="46" t="s">
        <v>42</v>
      </c>
      <c r="D2741" s="49">
        <f>_xll.qlCalendarAdvance(Calendar,$D2740,B2741,"f",FALSE)</f>
        <v>58600</v>
      </c>
      <c r="E2741" s="49">
        <f>_xll.qlInterestRateIndexValueDate(IndexON,D2741)</f>
        <v>58600</v>
      </c>
      <c r="F2741" s="52">
        <f>IFERROR(_xll.qlIndexFixing(IndexON,D2741,TRUE,_xll.ohTrigger(RecalcTrigger,TriggerON)),NA())</f>
        <v>1.2331967234180397E-2</v>
      </c>
      <c r="H2741" s="49">
        <f>_xll.qlCalendarAdvance(Calendar,$H2740,B2741,"f",FALSE)</f>
        <v>58600</v>
      </c>
      <c r="I2741" s="49">
        <f>_xll.qlInterestRateIndexValueDate(Index1M,$H2741)</f>
        <v>58602</v>
      </c>
      <c r="J2741" s="52">
        <f>IFERROR(_xll.qlIndexFixing(Index1M,$H2741,TRUE,_xll.ohTrigger(RecalcTrigger,Trigger1M)),NA())</f>
        <v>1.2140487058914795E-2</v>
      </c>
      <c r="K2741" s="52">
        <f>IFERROR(_xll.qlIndexFixing(ONIndex1M,I2741,TRUE,_xll.ohTrigger(RecalcTrigger,Trigger1M)),NA())</f>
        <v>1.2141686318996037E-2</v>
      </c>
      <c r="L2741" s="52">
        <f>IFERROR(_xll.qlIndexFixing(Index3M,H2741,TRUE,_xll.ohTrigger(RecalcTrigger,Trigger3M)),NA())</f>
        <v>1.2514500302106209E-2</v>
      </c>
      <c r="M2741" s="52">
        <f>IFERROR(_xll.qlIndexFixing(ONIndex3M,I2741,TRUE,_xll.ohTrigger(RecalcTrigger,Trigger3M)),NA())</f>
        <v>1.2526436720055045E-2</v>
      </c>
      <c r="N2741" s="52">
        <f>IFERROR(_xll.qlIndexFixing(Index6M,$H2741,TRUE,_xll.ohTrigger(RecalcTrigger,Trigger6M)),NA())</f>
        <v>1.2770585666641032E-2</v>
      </c>
      <c r="O2741" s="52">
        <f>IFERROR(_xll.qlIndexFixing(ONIndex6M,I2741,TRUE,_xll.ohTrigger(RecalcTrigger,Trigger6M)),NA())</f>
        <v>1.3089486971198383E-2</v>
      </c>
      <c r="P2741" s="52">
        <f>IFERROR(_xll.qlIndexFixing(Index1Y,$H2741,TRUE,_xll.ohTrigger(RecalcTrigger,Trigger1Y)),NA())</f>
        <v>1.2705658568689868E-2</v>
      </c>
      <c r="Q2741" s="52">
        <f>IFERROR(_xll.qlIndexFixing(ONIndex1Y,I2741,TRUE,_xll.ohTrigger(RecalcTrigger,Trigger1Y)),NA())</f>
        <v>1.2784177603650804E-2</v>
      </c>
    </row>
    <row r="2742" spans="2:17" x14ac:dyDescent="0.2">
      <c r="B2742" s="46" t="s">
        <v>42</v>
      </c>
      <c r="D2742" s="49">
        <f>_xll.qlCalendarAdvance(Calendar,$D2741,B2742,"f",FALSE)</f>
        <v>58607</v>
      </c>
      <c r="E2742" s="49">
        <f>_xll.qlInterestRateIndexValueDate(IndexON,D2742)</f>
        <v>58607</v>
      </c>
      <c r="F2742" s="52">
        <f>IFERROR(_xll.qlIndexFixing(IndexON,D2742,TRUE,_xll.ohTrigger(RecalcTrigger,TriggerON)),NA())</f>
        <v>1.2327211431708562E-2</v>
      </c>
      <c r="H2742" s="49">
        <f>_xll.qlCalendarAdvance(Calendar,$H2741,B2742,"f",FALSE)</f>
        <v>58607</v>
      </c>
      <c r="I2742" s="49">
        <f>_xll.qlInterestRateIndexValueDate(Index1M,$H2742)</f>
        <v>58609</v>
      </c>
      <c r="J2742" s="52">
        <f>IFERROR(_xll.qlIndexFixing(Index1M,$H2742,TRUE,_xll.ohTrigger(RecalcTrigger,Trigger1M)),NA())</f>
        <v>1.2135925676957648E-2</v>
      </c>
      <c r="K2742" s="52">
        <f>IFERROR(_xll.qlIndexFixing(ONIndex1M,I2742,TRUE,_xll.ohTrigger(RecalcTrigger,Trigger1M)),NA())</f>
        <v>1.213706042364926E-2</v>
      </c>
      <c r="L2742" s="52">
        <f>IFERROR(_xll.qlIndexFixing(Index3M,H2742,TRUE,_xll.ohTrigger(RecalcTrigger,Trigger3M)),NA())</f>
        <v>1.250922862313894E-2</v>
      </c>
      <c r="M2742" s="52">
        <f>IFERROR(_xll.qlIndexFixing(ONIndex3M,I2742,TRUE,_xll.ohTrigger(RecalcTrigger,Trigger3M)),NA())</f>
        <v>1.2520945366443215E-2</v>
      </c>
      <c r="N2742" s="52">
        <f>IFERROR(_xll.qlIndexFixing(Index6M,$H2742,TRUE,_xll.ohTrigger(RecalcTrigger,Trigger6M)),NA())</f>
        <v>1.2741356926905603E-2</v>
      </c>
      <c r="O2742" s="52">
        <f>IFERROR(_xll.qlIndexFixing(ONIndex6M,I2742,TRUE,_xll.ohTrigger(RecalcTrigger,Trigger6M)),NA())</f>
        <v>1.3061502391424895E-2</v>
      </c>
      <c r="P2742" s="52">
        <f>IFERROR(_xll.qlIndexFixing(Index1Y,$H2742,TRUE,_xll.ohTrigger(RecalcTrigger,Trigger1Y)),NA())</f>
        <v>1.2699783985362898E-2</v>
      </c>
      <c r="Q2742" s="52">
        <f>IFERROR(_xll.qlIndexFixing(ONIndex1Y,I2742,TRUE,_xll.ohTrigger(RecalcTrigger,Trigger1Y)),NA())</f>
        <v>1.2777033666449E-2</v>
      </c>
    </row>
    <row r="2743" spans="2:17" x14ac:dyDescent="0.2">
      <c r="B2743" s="46" t="s">
        <v>42</v>
      </c>
      <c r="D2743" s="49">
        <f>_xll.qlCalendarAdvance(Calendar,$D2742,B2743,"f",FALSE)</f>
        <v>58614</v>
      </c>
      <c r="E2743" s="49">
        <f>_xll.qlInterestRateIndexValueDate(IndexON,D2743)</f>
        <v>58614</v>
      </c>
      <c r="F2743" s="52">
        <f>IFERROR(_xll.qlIndexFixing(IndexON,D2743,TRUE,_xll.ohTrigger(RecalcTrigger,TriggerON)),NA())</f>
        <v>1.2322498181998043E-2</v>
      </c>
      <c r="H2743" s="49">
        <f>_xll.qlCalendarAdvance(Calendar,$H2742,B2743,"f",FALSE)</f>
        <v>58614</v>
      </c>
      <c r="I2743" s="49">
        <f>_xll.qlInterestRateIndexValueDate(Index1M,$H2743)</f>
        <v>58616</v>
      </c>
      <c r="J2743" s="52">
        <f>IFERROR(_xll.qlIndexFixing(Index1M,$H2743,TRUE,_xll.ohTrigger(RecalcTrigger,Trigger1M)),NA())</f>
        <v>1.2131406569629299E-2</v>
      </c>
      <c r="K2743" s="52">
        <f>IFERROR(_xll.qlIndexFixing(ONIndex1M,I2743,TRUE,_xll.ohTrigger(RecalcTrigger,Trigger1M)),NA())</f>
        <v>1.2132476631183664E-2</v>
      </c>
      <c r="L2743" s="52">
        <f>IFERROR(_xll.qlIndexFixing(Index3M,H2743,TRUE,_xll.ohTrigger(RecalcTrigger,Trigger3M)),NA())</f>
        <v>1.2503997101059053E-2</v>
      </c>
      <c r="M2743" s="52">
        <f>IFERROR(_xll.qlIndexFixing(ONIndex3M,I2743,TRUE,_xll.ohTrigger(RecalcTrigger,Trigger3M)),NA())</f>
        <v>1.251549359764681E-2</v>
      </c>
      <c r="N2743" s="52">
        <f>IFERROR(_xll.qlIndexFixing(Index6M,$H2743,TRUE,_xll.ohTrigger(RecalcTrigger,Trigger6M)),NA())</f>
        <v>1.2712122820305189E-2</v>
      </c>
      <c r="O2743" s="52">
        <f>IFERROR(_xll.qlIndexFixing(ONIndex6M,I2743,TRUE,_xll.ohTrigger(RecalcTrigger,Trigger6M)),NA())</f>
        <v>1.3033369383581572E-2</v>
      </c>
      <c r="P2743" s="52">
        <f>IFERROR(_xll.qlIndexFixing(Index1Y,$H2743,TRUE,_xll.ohTrigger(RecalcTrigger,Trigger1Y)),NA())</f>
        <v>1.2693963817517582E-2</v>
      </c>
      <c r="Q2743" s="52">
        <f>IFERROR(_xll.qlIndexFixing(ONIndex1Y,I2743,TRUE,_xll.ohTrigger(RecalcTrigger,Trigger1Y)),NA())</f>
        <v>1.2769940971137927E-2</v>
      </c>
    </row>
    <row r="2744" spans="2:17" x14ac:dyDescent="0.2">
      <c r="B2744" s="46" t="s">
        <v>42</v>
      </c>
      <c r="D2744" s="49">
        <f>_xll.qlCalendarAdvance(Calendar,$D2743,B2744,"f",FALSE)</f>
        <v>58621</v>
      </c>
      <c r="E2744" s="49">
        <f>_xll.qlInterestRateIndexValueDate(IndexON,D2744)</f>
        <v>58621</v>
      </c>
      <c r="F2744" s="52">
        <f>IFERROR(_xll.qlIndexFixing(IndexON,D2744,TRUE,_xll.ohTrigger(RecalcTrigger,TriggerON)),NA())</f>
        <v>1.2317827563386174E-2</v>
      </c>
      <c r="H2744" s="49">
        <f>_xll.qlCalendarAdvance(Calendar,$H2743,B2744,"f",FALSE)</f>
        <v>58621</v>
      </c>
      <c r="I2744" s="49">
        <f>_xll.qlInterestRateIndexValueDate(Index1M,$H2744)</f>
        <v>58623</v>
      </c>
      <c r="J2744" s="52">
        <f>IFERROR(_xll.qlIndexFixing(Index1M,$H2744,TRUE,_xll.ohTrigger(RecalcTrigger,Trigger1M)),NA())</f>
        <v>1.2126929813670861E-2</v>
      </c>
      <c r="K2744" s="52">
        <f>IFERROR(_xll.qlIndexFixing(ONIndex1M,I2744,TRUE,_xll.ohTrigger(RecalcTrigger,Trigger1M)),NA())</f>
        <v>1.2127935018098057E-2</v>
      </c>
      <c r="L2744" s="52">
        <f>IFERROR(_xll.qlIndexFixing(Index3M,H2744,TRUE,_xll.ohTrigger(RecalcTrigger,Trigger3M)),NA())</f>
        <v>1.2498805809911662E-2</v>
      </c>
      <c r="M2744" s="52">
        <f>IFERROR(_xll.qlIndexFixing(ONIndex3M,I2744,TRUE,_xll.ohTrigger(RecalcTrigger,Trigger3M)),NA())</f>
        <v>1.251008148768662E-2</v>
      </c>
      <c r="N2744" s="52">
        <f>IFERROR(_xll.qlIndexFixing(Index6M,$H2744,TRUE,_xll.ohTrigger(RecalcTrigger,Trigger6M)),NA())</f>
        <v>1.2677328513965068E-2</v>
      </c>
      <c r="O2744" s="52">
        <f>IFERROR(_xll.qlIndexFixing(ONIndex6M,I2744,TRUE,_xll.ohTrigger(RecalcTrigger,Trigger6M)),NA())</f>
        <v>1.3005087749666799E-2</v>
      </c>
      <c r="P2744" s="52">
        <f>IFERROR(_xll.qlIndexFixing(Index1Y,$H2744,TRUE,_xll.ohTrigger(RecalcTrigger,Trigger1Y)),NA())</f>
        <v>1.2688198161792672E-2</v>
      </c>
      <c r="Q2744" s="52">
        <f>IFERROR(_xll.qlIndexFixing(ONIndex1Y,I2744,TRUE,_xll.ohTrigger(RecalcTrigger,Trigger1Y)),NA())</f>
        <v>1.2762899613960599E-2</v>
      </c>
    </row>
    <row r="2745" spans="2:17" x14ac:dyDescent="0.2">
      <c r="B2745" s="46" t="s">
        <v>42</v>
      </c>
      <c r="D2745" s="49">
        <f>_xll.qlCalendarAdvance(Calendar,$D2744,B2745,"f",FALSE)</f>
        <v>58628</v>
      </c>
      <c r="E2745" s="49">
        <f>_xll.qlInterestRateIndexValueDate(IndexON,D2745)</f>
        <v>58628</v>
      </c>
      <c r="F2745" s="52">
        <f>IFERROR(_xll.qlIndexFixing(IndexON,D2745,TRUE,_xll.ohTrigger(RecalcTrigger,TriggerON)),NA())</f>
        <v>1.2313199654050422E-2</v>
      </c>
      <c r="H2745" s="49">
        <f>_xll.qlCalendarAdvance(Calendar,$H2744,B2745,"f",FALSE)</f>
        <v>58628</v>
      </c>
      <c r="I2745" s="49">
        <f>_xll.qlInterestRateIndexValueDate(Index1M,$H2745)</f>
        <v>58630</v>
      </c>
      <c r="J2745" s="52">
        <f>IFERROR(_xll.qlIndexFixing(Index1M,$H2745,TRUE,_xll.ohTrigger(RecalcTrigger,Trigger1M)),NA())</f>
        <v>1.2122495485800966E-2</v>
      </c>
      <c r="K2745" s="52">
        <f>IFERROR(_xll.qlIndexFixing(ONIndex1M,I2745,TRUE,_xll.ohTrigger(RecalcTrigger,Trigger1M)),NA())</f>
        <v>1.2123435660971182E-2</v>
      </c>
      <c r="L2745" s="52">
        <f>IFERROR(_xll.qlIndexFixing(Index3M,H2745,TRUE,_xll.ohTrigger(RecalcTrigger,Trigger3M)),NA())</f>
        <v>1.2493654823737545E-2</v>
      </c>
      <c r="M2745" s="52">
        <f>IFERROR(_xll.qlIndexFixing(ONIndex3M,I2745,TRUE,_xll.ohTrigger(RecalcTrigger,Trigger3M)),NA())</f>
        <v>1.2504709110583434E-2</v>
      </c>
      <c r="N2745" s="52">
        <f>IFERROR(_xll.qlIndexFixing(Index6M,$H2745,TRUE,_xll.ohTrigger(RecalcTrigger,Trigger6M)),NA())</f>
        <v>1.2648138523729811E-2</v>
      </c>
      <c r="O2745" s="52">
        <f>IFERROR(_xll.qlIndexFixing(ONIndex6M,I2745,TRUE,_xll.ohTrigger(RecalcTrigger,Trigger6M)),NA())</f>
        <v>1.2976657291359217E-2</v>
      </c>
      <c r="P2745" s="52">
        <f>IFERROR(_xll.qlIndexFixing(Index1Y,$H2745,TRUE,_xll.ohTrigger(RecalcTrigger,Trigger1Y)),NA())</f>
        <v>1.268248711483415E-2</v>
      </c>
      <c r="Q2745" s="52">
        <f>IFERROR(_xll.qlIndexFixing(ONIndex1Y,I2745,TRUE,_xll.ohTrigger(RecalcTrigger,Trigger1Y)),NA())</f>
        <v>1.27559096913199E-2</v>
      </c>
    </row>
    <row r="2746" spans="2:17" x14ac:dyDescent="0.2">
      <c r="B2746" s="46" t="s">
        <v>42</v>
      </c>
      <c r="D2746" s="49">
        <f>_xll.qlCalendarAdvance(Calendar,$D2745,B2746,"f",FALSE)</f>
        <v>58635</v>
      </c>
      <c r="E2746" s="49">
        <f>_xll.qlInterestRateIndexValueDate(IndexON,D2746)</f>
        <v>58635</v>
      </c>
      <c r="F2746" s="52">
        <f>IFERROR(_xll.qlIndexFixing(IndexON,D2746,TRUE,_xll.ohTrigger(RecalcTrigger,TriggerON)),NA())</f>
        <v>1.2308614532727802E-2</v>
      </c>
      <c r="H2746" s="49">
        <f>_xll.qlCalendarAdvance(Calendar,$H2745,B2746,"f",FALSE)</f>
        <v>58635</v>
      </c>
      <c r="I2746" s="49">
        <f>_xll.qlInterestRateIndexValueDate(Index1M,$H2746)</f>
        <v>58637</v>
      </c>
      <c r="J2746" s="52">
        <f>IFERROR(_xll.qlIndexFixing(Index1M,$H2746,TRUE,_xll.ohTrigger(RecalcTrigger,Trigger1M)),NA())</f>
        <v>1.2118103662748236E-2</v>
      </c>
      <c r="K2746" s="52">
        <f>IFERROR(_xll.qlIndexFixing(ONIndex1M,I2746,TRUE,_xll.ohTrigger(RecalcTrigger,Trigger1M)),NA())</f>
        <v>1.2118978636781463E-2</v>
      </c>
      <c r="L2746" s="52">
        <f>IFERROR(_xll.qlIndexFixing(Index3M,H2746,TRUE,_xll.ohTrigger(RecalcTrigger,Trigger3M)),NA())</f>
        <v>1.2488544216585292E-2</v>
      </c>
      <c r="M2746" s="52">
        <f>IFERROR(_xll.qlIndexFixing(ONIndex3M,I2746,TRUE,_xll.ohTrigger(RecalcTrigger,Trigger3M)),NA())</f>
        <v>1.2499376540278107E-2</v>
      </c>
      <c r="N2746" s="52">
        <f>IFERROR(_xll.qlIndexFixing(Index6M,$H2746,TRUE,_xll.ohTrigger(RecalcTrigger,Trigger6M)),NA())</f>
        <v>1.2618981286096476E-2</v>
      </c>
      <c r="O2746" s="52">
        <f>IFERROR(_xll.qlIndexFixing(ONIndex6M,I2746,TRUE,_xll.ohTrigger(RecalcTrigger,Trigger6M)),NA())</f>
        <v>1.2948077810337466E-2</v>
      </c>
      <c r="P2746" s="52">
        <f>IFERROR(_xll.qlIndexFixing(Index1Y,$H2746,TRUE,_xll.ohTrigger(RecalcTrigger,Trigger1Y)),NA())</f>
        <v>1.2676830773293684E-2</v>
      </c>
      <c r="Q2746" s="52">
        <f>IFERROR(_xll.qlIndexFixing(ONIndex1Y,I2746,TRUE,_xll.ohTrigger(RecalcTrigger,Trigger1Y)),NA())</f>
        <v>1.2748971299698653E-2</v>
      </c>
    </row>
    <row r="2747" spans="2:17" x14ac:dyDescent="0.2">
      <c r="B2747" s="46" t="s">
        <v>42</v>
      </c>
      <c r="D2747" s="49">
        <f>_xll.qlCalendarAdvance(Calendar,$D2746,B2747,"f",FALSE)</f>
        <v>58642</v>
      </c>
      <c r="E2747" s="49">
        <f>_xll.qlInterestRateIndexValueDate(IndexON,D2747)</f>
        <v>58642</v>
      </c>
      <c r="F2747" s="52">
        <f>IFERROR(_xll.qlIndexFixing(IndexON,D2747,TRUE,_xll.ohTrigger(RecalcTrigger,TriggerON)),NA())</f>
        <v>1.2304072277515843E-2</v>
      </c>
      <c r="H2747" s="49">
        <f>_xll.qlCalendarAdvance(Calendar,$H2746,B2747,"f",FALSE)</f>
        <v>58642</v>
      </c>
      <c r="I2747" s="49">
        <f>_xll.qlInterestRateIndexValueDate(Index1M,$H2747)</f>
        <v>58644</v>
      </c>
      <c r="J2747" s="52">
        <f>IFERROR(_xll.qlIndexFixing(Index1M,$H2747,TRUE,_xll.ohTrigger(RecalcTrigger,Trigger1M)),NA())</f>
        <v>1.2113754421246292E-2</v>
      </c>
      <c r="K2747" s="52">
        <f>IFERROR(_xll.qlIndexFixing(ONIndex1M,I2747,TRUE,_xll.ohTrigger(RecalcTrigger,Trigger1M)),NA())</f>
        <v>1.2114564022187579E-2</v>
      </c>
      <c r="L2747" s="52">
        <f>IFERROR(_xll.qlIndexFixing(Index3M,H2747,TRUE,_xll.ohTrigger(RecalcTrigger,Trigger3M)),NA())</f>
        <v>1.2483474062496547E-2</v>
      </c>
      <c r="M2747" s="52">
        <f>IFERROR(_xll.qlIndexFixing(ONIndex3M,I2747,TRUE,_xll.ohTrigger(RecalcTrigger,Trigger3M)),NA())</f>
        <v>1.2494083850631554E-2</v>
      </c>
      <c r="N2747" s="52">
        <f>IFERROR(_xll.qlIndexFixing(Index6M,$H2747,TRUE,_xll.ohTrigger(RecalcTrigger,Trigger6M)),NA())</f>
        <v>1.258986863487813E-2</v>
      </c>
      <c r="O2747" s="52">
        <f>IFERROR(_xll.qlIndexFixing(ONIndex6M,I2747,TRUE,_xll.ohTrigger(RecalcTrigger,Trigger6M)),NA())</f>
        <v>1.2919349108519995E-2</v>
      </c>
      <c r="P2747" s="52">
        <f>IFERROR(_xll.qlIndexFixing(Index1Y,$H2747,TRUE,_xll.ohTrigger(RecalcTrigger,Trigger1Y)),NA())</f>
        <v>1.2671229233830617E-2</v>
      </c>
      <c r="Q2747" s="52">
        <f>IFERROR(_xll.qlIndexFixing(ONIndex1Y,I2747,TRUE,_xll.ohTrigger(RecalcTrigger,Trigger1Y)),NA())</f>
        <v>1.2742084535259934E-2</v>
      </c>
    </row>
    <row r="2748" spans="2:17" x14ac:dyDescent="0.2">
      <c r="B2748" s="46" t="s">
        <v>42</v>
      </c>
      <c r="D2748" s="49">
        <f>_xll.qlCalendarAdvance(Calendar,$D2747,B2748,"f",FALSE)</f>
        <v>58649</v>
      </c>
      <c r="E2748" s="49">
        <f>_xll.qlInterestRateIndexValueDate(IndexON,D2748)</f>
        <v>58649</v>
      </c>
      <c r="F2748" s="52">
        <f>IFERROR(_xll.qlIndexFixing(IndexON,D2748,TRUE,_xll.ohTrigger(RecalcTrigger,TriggerON)),NA())</f>
        <v>1.2299572966831818E-2</v>
      </c>
      <c r="H2748" s="49">
        <f>_xll.qlCalendarAdvance(Calendar,$H2747,B2748,"f",FALSE)</f>
        <v>58649</v>
      </c>
      <c r="I2748" s="49">
        <f>_xll.qlInterestRateIndexValueDate(Index1M,$H2748)</f>
        <v>58651</v>
      </c>
      <c r="J2748" s="52">
        <f>IFERROR(_xll.qlIndexFixing(Index1M,$H2748,TRUE,_xll.ohTrigger(RecalcTrigger,Trigger1M)),NA())</f>
        <v>1.2109447838021259E-2</v>
      </c>
      <c r="K2748" s="52">
        <f>IFERROR(_xll.qlIndexFixing(ONIndex1M,I2748,TRUE,_xll.ohTrigger(RecalcTrigger,Trigger1M)),NA())</f>
        <v>1.2110191893688338E-2</v>
      </c>
      <c r="L2748" s="52">
        <f>IFERROR(_xll.qlIndexFixing(Index3M,H2748,TRUE,_xll.ohTrigger(RecalcTrigger,Trigger3M)),NA())</f>
        <v>1.2478444435519034E-2</v>
      </c>
      <c r="M2748" s="52">
        <f>IFERROR(_xll.qlIndexFixing(ONIndex3M,I2748,TRUE,_xll.ohTrigger(RecalcTrigger,Trigger3M)),NA())</f>
        <v>1.2488831115664567E-2</v>
      </c>
      <c r="N2748" s="52">
        <f>IFERROR(_xll.qlIndexFixing(Index6M,$H2748,TRUE,_xll.ohTrigger(RecalcTrigger,Trigger6M)),NA())</f>
        <v>1.2560812423136962E-2</v>
      </c>
      <c r="O2748" s="52">
        <f>IFERROR(_xll.qlIndexFixing(ONIndex6M,I2748,TRUE,_xll.ohTrigger(RecalcTrigger,Trigger6M)),NA())</f>
        <v>1.2890470987425573E-2</v>
      </c>
      <c r="P2748" s="52">
        <f>IFERROR(_xll.qlIndexFixing(Index1Y,$H2748,TRUE,_xll.ohTrigger(RecalcTrigger,Trigger1Y)),NA())</f>
        <v>1.2665682593110196E-2</v>
      </c>
      <c r="Q2748" s="52">
        <f>IFERROR(_xll.qlIndexFixing(ONIndex1Y,I2748,TRUE,_xll.ohTrigger(RecalcTrigger,Trigger1Y)),NA())</f>
        <v>1.2735249494326695E-2</v>
      </c>
    </row>
    <row r="2749" spans="2:17" x14ac:dyDescent="0.2">
      <c r="B2749" s="46" t="s">
        <v>42</v>
      </c>
      <c r="D2749" s="49">
        <f>_xll.qlCalendarAdvance(Calendar,$D2748,B2749,"f",FALSE)</f>
        <v>58656</v>
      </c>
      <c r="E2749" s="49">
        <f>_xll.qlInterestRateIndexValueDate(IndexON,D2749)</f>
        <v>58656</v>
      </c>
      <c r="F2749" s="52">
        <f>IFERROR(_xll.qlIndexFixing(IndexON,D2749,TRUE,_xll.ohTrigger(RecalcTrigger,TriggerON)),NA())</f>
        <v>1.2295116679013063E-2</v>
      </c>
      <c r="H2749" s="49">
        <f>_xll.qlCalendarAdvance(Calendar,$H2748,B2749,"f",FALSE)</f>
        <v>58656</v>
      </c>
      <c r="I2749" s="49">
        <f>_xll.qlInterestRateIndexValueDate(Index1M,$H2749)</f>
        <v>58658</v>
      </c>
      <c r="J2749" s="52">
        <f>IFERROR(_xll.qlIndexFixing(Index1M,$H2749,TRUE,_xll.ohTrigger(RecalcTrigger,Trigger1M)),NA())</f>
        <v>1.2105183989804258E-2</v>
      </c>
      <c r="K2749" s="52">
        <f>IFERROR(_xll.qlIndexFixing(ONIndex1M,I2749,TRUE,_xll.ohTrigger(RecalcTrigger,Trigger1M)),NA())</f>
        <v>1.210586232810229E-2</v>
      </c>
      <c r="L2749" s="52">
        <f>IFERROR(_xll.qlIndexFixing(Index3M,H2749,TRUE,_xll.ohTrigger(RecalcTrigger,Trigger3M)),NA())</f>
        <v>1.2473455409700478E-2</v>
      </c>
      <c r="M2749" s="52">
        <f>IFERROR(_xll.qlIndexFixing(ONIndex3M,I2749,TRUE,_xll.ohTrigger(RecalcTrigger,Trigger3M)),NA())</f>
        <v>1.2483618409397934E-2</v>
      </c>
      <c r="N2749" s="52">
        <f>IFERROR(_xll.qlIndexFixing(Index6M,$H2749,TRUE,_xll.ohTrigger(RecalcTrigger,Trigger6M)),NA())</f>
        <v>1.2531824523187716E-2</v>
      </c>
      <c r="O2749" s="52">
        <f>IFERROR(_xll.qlIndexFixing(ONIndex6M,I2749,TRUE,_xll.ohTrigger(RecalcTrigger,Trigger6M)),NA())</f>
        <v>1.2861443248972648E-2</v>
      </c>
      <c r="P2749" s="52">
        <f>IFERROR(_xll.qlIndexFixing(Index1Y,$H2749,TRUE,_xll.ohTrigger(RecalcTrigger,Trigger1Y)),NA())</f>
        <v>1.2660190947805558E-2</v>
      </c>
      <c r="Q2749" s="52">
        <f>IFERROR(_xll.qlIndexFixing(ONIndex1Y,I2749,TRUE,_xll.ohTrigger(RecalcTrigger,Trigger1Y)),NA())</f>
        <v>1.2728466273461692E-2</v>
      </c>
    </row>
    <row r="2750" spans="2:17" x14ac:dyDescent="0.2">
      <c r="B2750" s="46" t="s">
        <v>42</v>
      </c>
      <c r="D2750" s="49">
        <f>_xll.qlCalendarAdvance(Calendar,$D2749,B2750,"f",FALSE)</f>
        <v>58663</v>
      </c>
      <c r="E2750" s="49">
        <f>_xll.qlInterestRateIndexValueDate(IndexON,D2750)</f>
        <v>58663</v>
      </c>
      <c r="F2750" s="52">
        <f>IFERROR(_xll.qlIndexFixing(IndexON,D2750,TRUE,_xll.ohTrigger(RecalcTrigger,TriggerON)),NA())</f>
        <v>1.2290703492316979E-2</v>
      </c>
      <c r="H2750" s="49">
        <f>_xll.qlCalendarAdvance(Calendar,$H2749,B2750,"f",FALSE)</f>
        <v>58663</v>
      </c>
      <c r="I2750" s="49">
        <f>_xll.qlInterestRateIndexValueDate(Index1M,$H2750)</f>
        <v>58665</v>
      </c>
      <c r="J2750" s="52">
        <f>IFERROR(_xll.qlIndexFixing(Index1M,$H2750,TRUE,_xll.ohTrigger(RecalcTrigger,Trigger1M)),NA())</f>
        <v>1.2100962953323913E-2</v>
      </c>
      <c r="K2750" s="52">
        <f>IFERROR(_xll.qlIndexFixing(ONIndex1M,I2750,TRUE,_xll.ohTrigger(RecalcTrigger,Trigger1M)),NA())</f>
        <v>1.2101575402247988E-2</v>
      </c>
      <c r="L2750" s="52">
        <f>IFERROR(_xll.qlIndexFixing(Index3M,H2750,TRUE,_xll.ohTrigger(RecalcTrigger,Trigger3M)),NA())</f>
        <v>1.2468507059083389E-2</v>
      </c>
      <c r="M2750" s="52">
        <f>IFERROR(_xll.qlIndexFixing(ONIndex3M,I2750,TRUE,_xll.ohTrigger(RecalcTrigger,Trigger3M)),NA())</f>
        <v>1.2478445805772509E-2</v>
      </c>
      <c r="N2750" s="52">
        <f>IFERROR(_xll.qlIndexFixing(Index6M,$H2750,TRUE,_xll.ohTrigger(RecalcTrigger,Trigger6M)),NA())</f>
        <v>1.2502916826597692E-2</v>
      </c>
      <c r="O2750" s="52">
        <f>IFERROR(_xll.qlIndexFixing(ONIndex6M,I2750,TRUE,_xll.ohTrigger(RecalcTrigger,Trigger6M)),NA())</f>
        <v>1.2832265694839862E-2</v>
      </c>
      <c r="P2750" s="52">
        <f>IFERROR(_xll.qlIndexFixing(Index1Y,$H2750,TRUE,_xll.ohTrigger(RecalcTrigger,Trigger1Y)),NA())</f>
        <v>1.265475439459619E-2</v>
      </c>
      <c r="Q2750" s="52">
        <f>IFERROR(_xll.qlIndexFixing(ONIndex1Y,I2750,TRUE,_xll.ohTrigger(RecalcTrigger,Trigger1Y)),NA())</f>
        <v>1.2721734968987874E-2</v>
      </c>
    </row>
    <row r="2751" spans="2:17" x14ac:dyDescent="0.2">
      <c r="B2751" s="46" t="s">
        <v>42</v>
      </c>
      <c r="D2751" s="49">
        <f>_xll.qlCalendarAdvance(Calendar,$D2750,B2751,"f",FALSE)</f>
        <v>58670</v>
      </c>
      <c r="E2751" s="49">
        <f>_xll.qlInterestRateIndexValueDate(IndexON,D2751)</f>
        <v>58670</v>
      </c>
      <c r="F2751" s="52">
        <f>IFERROR(_xll.qlIndexFixing(IndexON,D2751,TRUE,_xll.ohTrigger(RecalcTrigger,TriggerON)),NA())</f>
        <v>1.2286333485560519E-2</v>
      </c>
      <c r="H2751" s="49">
        <f>_xll.qlCalendarAdvance(Calendar,$H2750,B2751,"f",FALSE)</f>
        <v>58670</v>
      </c>
      <c r="I2751" s="49">
        <f>_xll.qlInterestRateIndexValueDate(Index1M,$H2751)</f>
        <v>58672</v>
      </c>
      <c r="J2751" s="52">
        <f>IFERROR(_xll.qlIndexFixing(Index1M,$H2751,TRUE,_xll.ohTrigger(RecalcTrigger,Trigger1M)),NA())</f>
        <v>1.2096784805313843E-2</v>
      </c>
      <c r="K2751" s="52">
        <f>IFERROR(_xll.qlIndexFixing(ONIndex1M,I2751,TRUE,_xll.ohTrigger(RecalcTrigger,Trigger1M)),NA())</f>
        <v>1.2097331192544303E-2</v>
      </c>
      <c r="L2751" s="52">
        <f>IFERROR(_xll.qlIndexFixing(Index3M,H2751,TRUE,_xll.ohTrigger(RecalcTrigger,Trigger3M)),NA())</f>
        <v>1.2463599457722444E-2</v>
      </c>
      <c r="M2751" s="52">
        <f>IFERROR(_xll.qlIndexFixing(ONIndex3M,I2751,TRUE,_xll.ohTrigger(RecalcTrigger,Trigger3M)),NA())</f>
        <v>1.2473313378889017E-2</v>
      </c>
      <c r="N2751" s="52">
        <f>IFERROR(_xll.qlIndexFixing(Index6M,$H2751,TRUE,_xll.ohTrigger(RecalcTrigger,Trigger6M)),NA())</f>
        <v>1.2474101244191047E-2</v>
      </c>
      <c r="O2751" s="52">
        <f>IFERROR(_xll.qlIndexFixing(ONIndex6M,I2751,TRUE,_xll.ohTrigger(RecalcTrigger,Trigger6M)),NA())</f>
        <v>1.2802938126865726E-2</v>
      </c>
      <c r="P2751" s="52">
        <f>IFERROR(_xll.qlIndexFixing(Index1Y,$H2751,TRUE,_xll.ohTrigger(RecalcTrigger,Trigger1Y)),NA())</f>
        <v>1.2649373030168148E-2</v>
      </c>
      <c r="Q2751" s="52">
        <f>IFERROR(_xll.qlIndexFixing(ONIndex1Y,I2751,TRUE,_xll.ohTrigger(RecalcTrigger,Trigger1Y)),NA())</f>
        <v>1.2715055677068321E-2</v>
      </c>
    </row>
    <row r="2752" spans="2:17" x14ac:dyDescent="0.2">
      <c r="B2752" s="46" t="s">
        <v>42</v>
      </c>
      <c r="D2752" s="49">
        <f>_xll.qlCalendarAdvance(Calendar,$D2751,B2752,"f",FALSE)</f>
        <v>58677</v>
      </c>
      <c r="E2752" s="49">
        <f>_xll.qlInterestRateIndexValueDate(IndexON,D2752)</f>
        <v>58677</v>
      </c>
      <c r="F2752" s="52">
        <f>IFERROR(_xll.qlIndexFixing(IndexON,D2752,TRUE,_xll.ohTrigger(RecalcTrigger,TriggerON)),NA())</f>
        <v>1.2282006736521467E-2</v>
      </c>
      <c r="H2752" s="49">
        <f>_xll.qlCalendarAdvance(Calendar,$H2751,B2752,"f",FALSE)</f>
        <v>58677</v>
      </c>
      <c r="I2752" s="49">
        <f>_xll.qlInterestRateIndexValueDate(Index1M,$H2752)</f>
        <v>58679</v>
      </c>
      <c r="J2752" s="52">
        <f>IFERROR(_xll.qlIndexFixing(Index1M,$H2752,TRUE,_xll.ohTrigger(RecalcTrigger,Trigger1M)),NA())</f>
        <v>1.2092649622505169E-2</v>
      </c>
      <c r="K2752" s="52">
        <f>IFERROR(_xll.qlIndexFixing(ONIndex1M,I2752,TRUE,_xll.ohTrigger(RecalcTrigger,Trigger1M)),NA())</f>
        <v>1.2093129775889722E-2</v>
      </c>
      <c r="L2752" s="52">
        <f>IFERROR(_xll.qlIndexFixing(Index3M,H2752,TRUE,_xll.ohTrigger(RecalcTrigger,Trigger3M)),NA())</f>
        <v>1.2458732679665368E-2</v>
      </c>
      <c r="M2752" s="52">
        <f>IFERROR(_xll.qlIndexFixing(ONIndex3M,I2752,TRUE,_xll.ohTrigger(RecalcTrigger,Trigger3M)),NA())</f>
        <v>1.2468221202368568E-2</v>
      </c>
      <c r="N2752" s="52">
        <f>IFERROR(_xll.qlIndexFixing(Index6M,$H2752,TRUE,_xll.ohTrigger(RecalcTrigger,Trigger6M)),NA())</f>
        <v>1.2445389706051796E-2</v>
      </c>
      <c r="O2752" s="52">
        <f>IFERROR(_xll.qlIndexFixing(ONIndex6M,I2752,TRUE,_xll.ohTrigger(RecalcTrigger,Trigger6M)),NA())</f>
        <v>1.277346034656901E-2</v>
      </c>
      <c r="P2752" s="52">
        <f>IFERROR(_xll.qlIndexFixing(Index1Y,$H2752,TRUE,_xll.ohTrigger(RecalcTrigger,Trigger1Y)),NA())</f>
        <v>1.264404695121581E-2</v>
      </c>
      <c r="Q2752" s="52">
        <f>IFERROR(_xll.qlIndexFixing(ONIndex1Y,I2752,TRUE,_xll.ohTrigger(RecalcTrigger,Trigger1Y)),NA())</f>
        <v>1.2708428494105917E-2</v>
      </c>
    </row>
    <row r="2753" spans="2:17" x14ac:dyDescent="0.2">
      <c r="B2753" s="46" t="s">
        <v>42</v>
      </c>
      <c r="D2753" s="49">
        <f>_xll.qlCalendarAdvance(Calendar,$D2752,B2753,"f",FALSE)</f>
        <v>58684</v>
      </c>
      <c r="E2753" s="49">
        <f>_xll.qlInterestRateIndexValueDate(IndexON,D2753)</f>
        <v>58684</v>
      </c>
      <c r="F2753" s="52">
        <f>IFERROR(_xll.qlIndexFixing(IndexON,D2753,TRUE,_xll.ohTrigger(RecalcTrigger,TriggerON)),NA())</f>
        <v>1.2277723323697032E-2</v>
      </c>
      <c r="H2753" s="49">
        <f>_xll.qlCalendarAdvance(Calendar,$H2752,B2753,"f",FALSE)</f>
        <v>58684</v>
      </c>
      <c r="I2753" s="49">
        <f>_xll.qlInterestRateIndexValueDate(Index1M,$H2753)</f>
        <v>58686</v>
      </c>
      <c r="J2753" s="52">
        <f>IFERROR(_xll.qlIndexFixing(Index1M,$H2753,TRUE,_xll.ohTrigger(RecalcTrigger,Trigger1M)),NA())</f>
        <v>1.2088557481624018E-2</v>
      </c>
      <c r="K2753" s="52">
        <f>IFERROR(_xll.qlIndexFixing(ONIndex1M,I2753,TRUE,_xll.ohTrigger(RecalcTrigger,Trigger1M)),NA())</f>
        <v>1.208897122902286E-2</v>
      </c>
      <c r="L2753" s="52">
        <f>IFERROR(_xll.qlIndexFixing(Index3M,H2753,TRUE,_xll.ohTrigger(RecalcTrigger,Trigger3M)),NA())</f>
        <v>1.2454028575574322E-2</v>
      </c>
      <c r="M2753" s="52">
        <f>IFERROR(_xll.qlIndexFixing(ONIndex3M,I2753,TRUE,_xll.ohTrigger(RecalcTrigger,Trigger3M)),NA())</f>
        <v>1.2463169350391823E-2</v>
      </c>
      <c r="N2753" s="52">
        <f>IFERROR(_xll.qlIndexFixing(Index6M,$H2753,TRUE,_xll.ohTrigger(RecalcTrigger,Trigger6M)),NA())</f>
        <v>1.2425688886885519E-2</v>
      </c>
      <c r="O2753" s="52">
        <f>IFERROR(_xll.qlIndexFixing(ONIndex6M,I2753,TRUE,_xll.ohTrigger(RecalcTrigger,Trigger6M)),NA())</f>
        <v>1.2743832156028034E-2</v>
      </c>
      <c r="P2753" s="52">
        <f>IFERROR(_xll.qlIndexFixing(Index1Y,$H2753,TRUE,_xll.ohTrigger(RecalcTrigger,Trigger1Y)),NA())</f>
        <v>1.263877625443903E-2</v>
      </c>
      <c r="Q2753" s="52">
        <f>IFERROR(_xll.qlIndexFixing(ONIndex1Y,I2753,TRUE,_xll.ohTrigger(RecalcTrigger,Trigger1Y)),NA())</f>
        <v>1.2701853516583483E-2</v>
      </c>
    </row>
    <row r="2754" spans="2:17" x14ac:dyDescent="0.2">
      <c r="B2754" s="46" t="s">
        <v>42</v>
      </c>
      <c r="D2754" s="49">
        <f>_xll.qlCalendarAdvance(Calendar,$D2753,B2754,"f",FALSE)</f>
        <v>58691</v>
      </c>
      <c r="E2754" s="49">
        <f>_xll.qlInterestRateIndexValueDate(IndexON,D2754)</f>
        <v>58691</v>
      </c>
      <c r="F2754" s="52">
        <f>IFERROR(_xll.qlIndexFixing(IndexON,D2754,TRUE,_xll.ohTrigger(RecalcTrigger,TriggerON)),NA())</f>
        <v>1.2273483325664358E-2</v>
      </c>
      <c r="H2754" s="49">
        <f>_xll.qlCalendarAdvance(Calendar,$H2753,B2754,"f",FALSE)</f>
        <v>58691</v>
      </c>
      <c r="I2754" s="49">
        <f>_xll.qlInterestRateIndexValueDate(Index1M,$H2754)</f>
        <v>58693</v>
      </c>
      <c r="J2754" s="52">
        <f>IFERROR(_xll.qlIndexFixing(Index1M,$H2754,TRUE,_xll.ohTrigger(RecalcTrigger,Trigger1M)),NA())</f>
        <v>1.2084508459404009E-2</v>
      </c>
      <c r="K2754" s="52">
        <f>IFERROR(_xll.qlIndexFixing(ONIndex1M,I2754,TRUE,_xll.ohTrigger(RecalcTrigger,Trigger1M)),NA())</f>
        <v>1.2084855628442526E-2</v>
      </c>
      <c r="L2754" s="52">
        <f>IFERROR(_xll.qlIndexFixing(Index3M,H2754,TRUE,_xll.ohTrigger(RecalcTrigger,Trigger3M)),NA())</f>
        <v>1.2449240891091611E-2</v>
      </c>
      <c r="M2754" s="52">
        <f>IFERROR(_xll.qlIndexFixing(ONIndex3M,I2754,TRUE,_xll.ohTrigger(RecalcTrigger,Trigger3M)),NA())</f>
        <v>1.2458157897139444E-2</v>
      </c>
      <c r="N2754" s="52">
        <f>IFERROR(_xll.qlIndexFixing(Index6M,$H2754,TRUE,_xll.ohTrigger(RecalcTrigger,Trigger6M)),NA())</f>
        <v>1.2397168461686984E-2</v>
      </c>
      <c r="O2754" s="52">
        <f>IFERROR(_xll.qlIndexFixing(ONIndex6M,I2754,TRUE,_xll.ohTrigger(RecalcTrigger,Trigger6M)),NA())</f>
        <v>1.2714053356761568E-2</v>
      </c>
      <c r="P2754" s="52">
        <f>IFERROR(_xll.qlIndexFixing(Index1Y,$H2754,TRUE,_xll.ohTrigger(RecalcTrigger,Trigger1Y)),NA())</f>
        <v>1.2633561036546422E-2</v>
      </c>
      <c r="Q2754" s="52">
        <f>IFERROR(_xll.qlIndexFixing(ONIndex1Y,I2754,TRUE,_xll.ohTrigger(RecalcTrigger,Trigger1Y)),NA())</f>
        <v>1.2695330840744035E-2</v>
      </c>
    </row>
    <row r="2755" spans="2:17" x14ac:dyDescent="0.2">
      <c r="B2755" s="46" t="s">
        <v>42</v>
      </c>
      <c r="D2755" s="49">
        <f>_xll.qlCalendarAdvance(Calendar,$D2754,B2755,"f",FALSE)</f>
        <v>58698</v>
      </c>
      <c r="E2755" s="49">
        <f>_xll.qlInterestRateIndexValueDate(IndexON,D2755)</f>
        <v>58698</v>
      </c>
      <c r="F2755" s="52">
        <f>IFERROR(_xll.qlIndexFixing(IndexON,D2755,TRUE,_xll.ohTrigger(RecalcTrigger,TriggerON)),NA())</f>
        <v>1.2269286820680847E-2</v>
      </c>
      <c r="H2755" s="49">
        <f>_xll.qlCalendarAdvance(Calendar,$H2754,B2755,"f",FALSE)</f>
        <v>58698</v>
      </c>
      <c r="I2755" s="49">
        <f>_xll.qlInterestRateIndexValueDate(Index1M,$H2755)</f>
        <v>58700</v>
      </c>
      <c r="J2755" s="52">
        <f>IFERROR(_xll.qlIndexFixing(Index1M,$H2755,TRUE,_xll.ohTrigger(RecalcTrigger,Trigger1M)),NA())</f>
        <v>1.2080502632586254E-2</v>
      </c>
      <c r="K2755" s="52">
        <f>IFERROR(_xll.qlIndexFixing(ONIndex1M,I2755,TRUE,_xll.ohTrigger(RecalcTrigger,Trigger1M)),NA())</f>
        <v>1.2080783051047206E-2</v>
      </c>
      <c r="L2755" s="52">
        <f>IFERROR(_xll.qlIndexFixing(Index3M,H2755,TRUE,_xll.ohTrigger(RecalcTrigger,Trigger3M)),NA())</f>
        <v>1.2444494245297829E-2</v>
      </c>
      <c r="M2755" s="52">
        <f>IFERROR(_xll.qlIndexFixing(ONIndex3M,I2755,TRUE,_xll.ohTrigger(RecalcTrigger,Trigger3M)),NA())</f>
        <v>1.2453186916232539E-2</v>
      </c>
      <c r="N2755" s="52">
        <f>IFERROR(_xll.qlIndexFixing(Index6M,$H2755,TRUE,_xll.ohTrigger(RecalcTrigger,Trigger6M)),NA())</f>
        <v>1.2368787189903868E-2</v>
      </c>
      <c r="O2755" s="52">
        <f>IFERROR(_xll.qlIndexFixing(ONIndex6M,I2755,TRUE,_xll.ohTrigger(RecalcTrigger,Trigger6M)),NA())</f>
        <v>1.2684123750608123E-2</v>
      </c>
      <c r="P2755" s="52">
        <f>IFERROR(_xll.qlIndexFixing(Index1Y,$H2755,TRUE,_xll.ohTrigger(RecalcTrigger,Trigger1Y)),NA())</f>
        <v>1.2628401394252291E-2</v>
      </c>
      <c r="Q2755" s="52">
        <f>IFERROR(_xll.qlIndexFixing(ONIndex1Y,I2755,TRUE,_xll.ohTrigger(RecalcTrigger,Trigger1Y)),NA())</f>
        <v>1.268886056291052E-2</v>
      </c>
    </row>
    <row r="2756" spans="2:17" x14ac:dyDescent="0.2">
      <c r="B2756" s="46" t="s">
        <v>42</v>
      </c>
      <c r="D2756" s="49">
        <f>_xll.qlCalendarAdvance(Calendar,$D2755,B2756,"f",FALSE)</f>
        <v>58705</v>
      </c>
      <c r="E2756" s="49">
        <f>_xll.qlInterestRateIndexValueDate(IndexON,D2756)</f>
        <v>58705</v>
      </c>
      <c r="F2756" s="52">
        <f>IFERROR(_xll.qlIndexFixing(IndexON,D2756,TRUE,_xll.ohTrigger(RecalcTrigger,TriggerON)),NA())</f>
        <v>1.2265133886923962E-2</v>
      </c>
      <c r="H2756" s="49">
        <f>_xll.qlCalendarAdvance(Calendar,$H2755,B2756,"f",FALSE)</f>
        <v>58705</v>
      </c>
      <c r="I2756" s="49">
        <f>_xll.qlInterestRateIndexValueDate(Index1M,$H2756)</f>
        <v>58707</v>
      </c>
      <c r="J2756" s="52">
        <f>IFERROR(_xll.qlIndexFixing(Index1M,$H2756,TRUE,_xll.ohTrigger(RecalcTrigger,Trigger1M)),NA())</f>
        <v>1.2076540077891884E-2</v>
      </c>
      <c r="K2756" s="52">
        <f>IFERROR(_xll.qlIndexFixing(ONIndex1M,I2756,TRUE,_xll.ohTrigger(RecalcTrigger,Trigger1M)),NA())</f>
        <v>1.2076753573335708E-2</v>
      </c>
      <c r="L2756" s="52">
        <f>IFERROR(_xll.qlIndexFixing(Index3M,H2756,TRUE,_xll.ohTrigger(RecalcTrigger,Trigger3M)),NA())</f>
        <v>1.2439788712245391E-2</v>
      </c>
      <c r="M2756" s="52">
        <f>IFERROR(_xll.qlIndexFixing(ONIndex3M,I2756,TRUE,_xll.ohTrigger(RecalcTrigger,Trigger3M)),NA())</f>
        <v>1.2448256481691899E-2</v>
      </c>
      <c r="N2756" s="52">
        <f>IFERROR(_xll.qlIndexFixing(Index6M,$H2756,TRUE,_xll.ohTrigger(RecalcTrigger,Trigger6M)),NA())</f>
        <v>1.2340557399578848E-2</v>
      </c>
      <c r="O2756" s="52">
        <f>IFERROR(_xll.qlIndexFixing(ONIndex6M,I2756,TRUE,_xll.ohTrigger(RecalcTrigger,Trigger6M)),NA())</f>
        <v>1.2654107329099773E-2</v>
      </c>
      <c r="P2756" s="52">
        <f>IFERROR(_xll.qlIndexFixing(Index1Y,$H2756,TRUE,_xll.ohTrigger(RecalcTrigger,Trigger1Y)),NA())</f>
        <v>1.2623297424278835E-2</v>
      </c>
      <c r="Q2756" s="52">
        <f>IFERROR(_xll.qlIndexFixing(ONIndex1Y,I2756,TRUE,_xll.ohTrigger(RecalcTrigger,Trigger1Y)),NA())</f>
        <v>1.2682442779485825E-2</v>
      </c>
    </row>
    <row r="2757" spans="2:17" x14ac:dyDescent="0.2">
      <c r="B2757" s="46" t="s">
        <v>42</v>
      </c>
      <c r="D2757" s="49">
        <f>_xll.qlCalendarAdvance(Calendar,$D2756,B2757,"f",FALSE)</f>
        <v>58712</v>
      </c>
      <c r="E2757" s="49">
        <f>_xll.qlInterestRateIndexValueDate(IndexON,D2757)</f>
        <v>58712</v>
      </c>
      <c r="F2757" s="52">
        <f>IFERROR(_xll.qlIndexFixing(IndexON,D2757,TRUE,_xll.ohTrigger(RecalcTrigger,TriggerON)),NA())</f>
        <v>1.2261024602810977E-2</v>
      </c>
      <c r="H2757" s="49">
        <f>_xll.qlCalendarAdvance(Calendar,$H2756,B2757,"f",FALSE)</f>
        <v>58712</v>
      </c>
      <c r="I2757" s="49">
        <f>_xll.qlInterestRateIndexValueDate(Index1M,$H2757)</f>
        <v>58714</v>
      </c>
      <c r="J2757" s="52">
        <f>IFERROR(_xll.qlIndexFixing(Index1M,$H2757,TRUE,_xll.ohTrigger(RecalcTrigger,Trigger1M)),NA())</f>
        <v>1.2072843163984897E-2</v>
      </c>
      <c r="K2757" s="52">
        <f>IFERROR(_xll.qlIndexFixing(ONIndex1M,I2757,TRUE,_xll.ohTrigger(RecalcTrigger,Trigger1M)),NA())</f>
        <v>1.2072767272206519E-2</v>
      </c>
      <c r="L2757" s="52">
        <f>IFERROR(_xll.qlIndexFixing(Index3M,H2757,TRUE,_xll.ohTrigger(RecalcTrigger,Trigger3M)),NA())</f>
        <v>1.2435013730736947E-2</v>
      </c>
      <c r="M2757" s="52">
        <f>IFERROR(_xll.qlIndexFixing(ONIndex3M,I2757,TRUE,_xll.ohTrigger(RecalcTrigger,Trigger3M)),NA())</f>
        <v>1.244336666761825E-2</v>
      </c>
      <c r="N2757" s="52">
        <f>IFERROR(_xll.qlIndexFixing(Index6M,$H2757,TRUE,_xll.ohTrigger(RecalcTrigger,Trigger6M)),NA())</f>
        <v>1.2310751465105666E-2</v>
      </c>
      <c r="O2757" s="52">
        <f>IFERROR(_xll.qlIndexFixing(ONIndex6M,I2757,TRUE,_xll.ohTrigger(RecalcTrigger,Trigger6M)),NA())</f>
        <v>1.2624229321671621E-2</v>
      </c>
      <c r="P2757" s="52">
        <f>IFERROR(_xll.qlIndexFixing(Index1Y,$H2757,TRUE,_xll.ohTrigger(RecalcTrigger,Trigger1Y)),NA())</f>
        <v>1.2618249223356562E-2</v>
      </c>
      <c r="Q2757" s="52">
        <f>IFERROR(_xll.qlIndexFixing(ONIndex1Y,I2757,TRUE,_xll.ohTrigger(RecalcTrigger,Trigger1Y)),NA())</f>
        <v>1.26760775867929E-2</v>
      </c>
    </row>
    <row r="2758" spans="2:17" x14ac:dyDescent="0.2">
      <c r="B2758" s="46" t="s">
        <v>42</v>
      </c>
      <c r="D2758" s="49">
        <f>_xll.qlCalendarAdvance(Calendar,$D2757,B2758,"f",FALSE)</f>
        <v>58719</v>
      </c>
      <c r="E2758" s="49">
        <f>_xll.qlInterestRateIndexValueDate(IndexON,D2758)</f>
        <v>58719</v>
      </c>
      <c r="F2758" s="52">
        <f>IFERROR(_xll.qlIndexFixing(IndexON,D2758,TRUE,_xll.ohTrigger(RecalcTrigger,TriggerON)),NA())</f>
        <v>1.2256959046919036E-2</v>
      </c>
      <c r="H2758" s="49">
        <f>_xll.qlCalendarAdvance(Calendar,$H2757,B2758,"f",FALSE)</f>
        <v>58719</v>
      </c>
      <c r="I2758" s="49">
        <f>_xll.qlInterestRateIndexValueDate(Index1M,$H2758)</f>
        <v>58721</v>
      </c>
      <c r="J2758" s="52">
        <f>IFERROR(_xll.qlIndexFixing(Index1M,$H2758,TRUE,_xll.ohTrigger(RecalcTrigger,Trigger1M)),NA())</f>
        <v>1.2068745091815269E-2</v>
      </c>
      <c r="K2758" s="52">
        <f>IFERROR(_xll.qlIndexFixing(ONIndex1M,I2758,TRUE,_xll.ohTrigger(RecalcTrigger,Trigger1M)),NA())</f>
        <v>1.206882422431832E-2</v>
      </c>
      <c r="L2758" s="52">
        <f>IFERROR(_xll.qlIndexFixing(Index3M,H2758,TRUE,_xll.ohTrigger(RecalcTrigger,Trigger3M)),NA())</f>
        <v>1.2430393447593047E-2</v>
      </c>
      <c r="M2758" s="52">
        <f>IFERROR(_xll.qlIndexFixing(ONIndex3M,I2758,TRUE,_xll.ohTrigger(RecalcTrigger,Trigger3M)),NA())</f>
        <v>1.243851754803238E-2</v>
      </c>
      <c r="N2758" s="52">
        <f>IFERROR(_xll.qlIndexFixing(Index6M,$H2758,TRUE,_xll.ohTrigger(RecalcTrigger,Trigger6M)),NA())</f>
        <v>1.2282858537964474E-2</v>
      </c>
      <c r="O2758" s="52">
        <f>IFERROR(_xll.qlIndexFixing(ONIndex6M,I2758,TRUE,_xll.ohTrigger(RecalcTrigger,Trigger6M)),NA())</f>
        <v>1.2594510038477225E-2</v>
      </c>
      <c r="P2758" s="52">
        <f>IFERROR(_xll.qlIndexFixing(Index1Y,$H2758,TRUE,_xll.ohTrigger(RecalcTrigger,Trigger1Y)),NA())</f>
        <v>1.2613256888221245E-2</v>
      </c>
      <c r="Q2758" s="52">
        <f>IFERROR(_xll.qlIndexFixing(ONIndex1Y,I2758,TRUE,_xll.ohTrigger(RecalcTrigger,Trigger1Y)),NA())</f>
        <v>1.2669765081314566E-2</v>
      </c>
    </row>
    <row r="2759" spans="2:17" x14ac:dyDescent="0.2">
      <c r="B2759" s="46" t="s">
        <v>42</v>
      </c>
      <c r="D2759" s="49">
        <f>_xll.qlCalendarAdvance(Calendar,$D2758,B2759,"f",FALSE)</f>
        <v>58726</v>
      </c>
      <c r="E2759" s="49">
        <f>_xll.qlInterestRateIndexValueDate(IndexON,D2759)</f>
        <v>58726</v>
      </c>
      <c r="F2759" s="52">
        <f>IFERROR(_xll.qlIndexFixing(IndexON,D2759,TRUE,_xll.ohTrigger(RecalcTrigger,TriggerON)),NA())</f>
        <v>1.2252937297425603E-2</v>
      </c>
      <c r="H2759" s="49">
        <f>_xll.qlCalendarAdvance(Calendar,$H2758,B2759,"f",FALSE)</f>
        <v>58726</v>
      </c>
      <c r="I2759" s="49">
        <f>_xll.qlInterestRateIndexValueDate(Index1M,$H2759)</f>
        <v>58728</v>
      </c>
      <c r="J2759" s="52">
        <f>IFERROR(_xll.qlIndexFixing(Index1M,$H2759,TRUE,_xll.ohTrigger(RecalcTrigger,Trigger1M)),NA())</f>
        <v>1.2064912813902762E-2</v>
      </c>
      <c r="K2759" s="52">
        <f>IFERROR(_xll.qlIndexFixing(ONIndex1M,I2759,TRUE,_xll.ohTrigger(RecalcTrigger,Trigger1M)),NA())</f>
        <v>1.2064924506169916E-2</v>
      </c>
      <c r="L2759" s="52">
        <f>IFERROR(_xll.qlIndexFixing(Index3M,H2759,TRUE,_xll.ohTrigger(RecalcTrigger,Trigger3M)),NA())</f>
        <v>1.242581450612879E-2</v>
      </c>
      <c r="M2759" s="52">
        <f>IFERROR(_xll.qlIndexFixing(ONIndex3M,I2759,TRUE,_xll.ohTrigger(RecalcTrigger,Trigger3M)),NA())</f>
        <v>1.2433709196635334E-2</v>
      </c>
      <c r="N2759" s="52">
        <f>IFERROR(_xll.qlIndexFixing(Index6M,$H2759,TRUE,_xll.ohTrigger(RecalcTrigger,Trigger6M)),NA())</f>
        <v>1.225513011671395E-2</v>
      </c>
      <c r="O2759" s="52">
        <f>IFERROR(_xll.qlIndexFixing(ONIndex6M,I2759,TRUE,_xll.ohTrigger(RecalcTrigger,Trigger6M)),NA())</f>
        <v>1.2564949808213655E-2</v>
      </c>
      <c r="P2759" s="52">
        <f>IFERROR(_xll.qlIndexFixing(Index1Y,$H2759,TRUE,_xll.ohTrigger(RecalcTrigger,Trigger1Y)),NA())</f>
        <v>1.260832051561785E-2</v>
      </c>
      <c r="Q2759" s="52">
        <f>IFERROR(_xll.qlIndexFixing(ONIndex1Y,I2759,TRUE,_xll.ohTrigger(RecalcTrigger,Trigger1Y)),NA())</f>
        <v>1.26635053592139E-2</v>
      </c>
    </row>
    <row r="2760" spans="2:17" x14ac:dyDescent="0.2">
      <c r="B2760" s="46" t="s">
        <v>42</v>
      </c>
      <c r="D2760" s="49">
        <f>_xll.qlCalendarAdvance(Calendar,$D2759,B2760,"f",FALSE)</f>
        <v>58733</v>
      </c>
      <c r="E2760" s="49">
        <f>_xll.qlInterestRateIndexValueDate(IndexON,D2760)</f>
        <v>58733</v>
      </c>
      <c r="F2760" s="52">
        <f>IFERROR(_xll.qlIndexFixing(IndexON,D2760,TRUE,_xll.ohTrigger(RecalcTrigger,TriggerON)),NA())</f>
        <v>1.2248959432827888E-2</v>
      </c>
      <c r="H2760" s="49">
        <f>_xll.qlCalendarAdvance(Calendar,$H2759,B2760,"f",FALSE)</f>
        <v>58733</v>
      </c>
      <c r="I2760" s="49">
        <f>_xll.qlInterestRateIndexValueDate(Index1M,$H2760)</f>
        <v>58735</v>
      </c>
      <c r="J2760" s="52">
        <f>IFERROR(_xll.qlIndexFixing(Index1M,$H2760,TRUE,_xll.ohTrigger(RecalcTrigger,Trigger1M)),NA())</f>
        <v>1.2061124115050614E-2</v>
      </c>
      <c r="K2760" s="52">
        <f>IFERROR(_xll.qlIndexFixing(ONIndex1M,I2760,TRUE,_xll.ohTrigger(RecalcTrigger,Trigger1M)),NA())</f>
        <v>1.2061068194659796E-2</v>
      </c>
      <c r="L2760" s="52">
        <f>IFERROR(_xll.qlIndexFixing(Index3M,H2760,TRUE,_xll.ohTrigger(RecalcTrigger,Trigger3M)),NA())</f>
        <v>1.2421276980397118E-2</v>
      </c>
      <c r="M2760" s="52">
        <f>IFERROR(_xll.qlIndexFixing(ONIndex3M,I2760,TRUE,_xll.ohTrigger(RecalcTrigger,Trigger3M)),NA())</f>
        <v>1.2428941687607775E-2</v>
      </c>
      <c r="N2760" s="52">
        <f>IFERROR(_xll.qlIndexFixing(Index6M,$H2760,TRUE,_xll.ohTrigger(RecalcTrigger,Trigger6M)),NA())</f>
        <v>1.2227566525036714E-2</v>
      </c>
      <c r="O2760" s="52">
        <f>IFERROR(_xll.qlIndexFixing(ONIndex6M,I2760,TRUE,_xll.ohTrigger(RecalcTrigger,Trigger6M)),NA())</f>
        <v>1.2535548959498044E-2</v>
      </c>
      <c r="P2760" s="52">
        <f>IFERROR(_xll.qlIndexFixing(Index1Y,$H2760,TRUE,_xll.ohTrigger(RecalcTrigger,Trigger1Y)),NA())</f>
        <v>1.2603440202297918E-2</v>
      </c>
      <c r="Q2760" s="52">
        <f>IFERROR(_xll.qlIndexFixing(ONIndex1Y,I2760,TRUE,_xll.ohTrigger(RecalcTrigger,Trigger1Y)),NA())</f>
        <v>1.2657298516973725E-2</v>
      </c>
    </row>
    <row r="2761" spans="2:17" x14ac:dyDescent="0.2">
      <c r="B2761" s="46" t="s">
        <v>42</v>
      </c>
      <c r="D2761" s="49">
        <f>_xll.qlCalendarAdvance(Calendar,$D2760,B2761,"f",FALSE)</f>
        <v>58740</v>
      </c>
      <c r="E2761" s="49">
        <f>_xll.qlInterestRateIndexValueDate(IndexON,D2761)</f>
        <v>58740</v>
      </c>
      <c r="F2761" s="52">
        <f>IFERROR(_xll.qlIndexFixing(IndexON,D2761,TRUE,_xll.ohTrigger(RecalcTrigger,TriggerON)),NA())</f>
        <v>1.2245025531223419E-2</v>
      </c>
      <c r="H2761" s="49">
        <f>_xll.qlCalendarAdvance(Calendar,$H2760,B2761,"f",FALSE)</f>
        <v>58740</v>
      </c>
      <c r="I2761" s="49">
        <f>_xll.qlInterestRateIndexValueDate(Index1M,$H2761)</f>
        <v>58742</v>
      </c>
      <c r="J2761" s="52">
        <f>IFERROR(_xll.qlIndexFixing(Index1M,$H2761,TRUE,_xll.ohTrigger(RecalcTrigger,Trigger1M)),NA())</f>
        <v>1.2057379071994945E-2</v>
      </c>
      <c r="K2761" s="52">
        <f>IFERROR(_xll.qlIndexFixing(ONIndex1M,I2761,TRUE,_xll.ohTrigger(RecalcTrigger,Trigger1M)),NA())</f>
        <v>1.2057255366526576E-2</v>
      </c>
      <c r="L2761" s="52">
        <f>IFERROR(_xll.qlIndexFixing(Index3M,H2761,TRUE,_xll.ohTrigger(RecalcTrigger,Trigger3M)),NA())</f>
        <v>1.2416780944456177E-2</v>
      </c>
      <c r="M2761" s="52">
        <f>IFERROR(_xll.qlIndexFixing(ONIndex3M,I2761,TRUE,_xll.ohTrigger(RecalcTrigger,Trigger3M)),NA())</f>
        <v>1.2424215094970492E-2</v>
      </c>
      <c r="N2761" s="52">
        <f>IFERROR(_xll.qlIndexFixing(Index6M,$H2761,TRUE,_xll.ohTrigger(RecalcTrigger,Trigger6M)),NA())</f>
        <v>1.2200168086639101E-2</v>
      </c>
      <c r="O2761" s="52">
        <f>IFERROR(_xll.qlIndexFixing(ONIndex6M,I2761,TRUE,_xll.ohTrigger(RecalcTrigger,Trigger6M)),NA())</f>
        <v>1.2506307820707718E-2</v>
      </c>
      <c r="P2761" s="52">
        <f>IFERROR(_xll.qlIndexFixing(Index1Y,$H2761,TRUE,_xll.ohTrigger(RecalcTrigger,Trigger1Y)),NA())</f>
        <v>1.2598616045020871E-2</v>
      </c>
      <c r="Q2761" s="52">
        <f>IFERROR(_xll.qlIndexFixing(ONIndex1Y,I2761,TRUE,_xll.ohTrigger(RecalcTrigger,Trigger1Y)),NA())</f>
        <v>1.265114465091699E-2</v>
      </c>
    </row>
    <row r="2762" spans="2:17" x14ac:dyDescent="0.2">
      <c r="B2762" s="46" t="s">
        <v>42</v>
      </c>
      <c r="D2762" s="49">
        <f>_xll.qlCalendarAdvance(Calendar,$D2761,B2762,"f",FALSE)</f>
        <v>58747</v>
      </c>
      <c r="E2762" s="49">
        <f>_xll.qlInterestRateIndexValueDate(IndexON,D2762)</f>
        <v>58747</v>
      </c>
      <c r="F2762" s="52">
        <f>IFERROR(_xll.qlIndexFixing(IndexON,D2762,TRUE,_xll.ohTrigger(RecalcTrigger,TriggerON)),NA())</f>
        <v>1.2241135671109404E-2</v>
      </c>
      <c r="H2762" s="49">
        <f>_xll.qlCalendarAdvance(Calendar,$H2761,B2762,"f",FALSE)</f>
        <v>58747</v>
      </c>
      <c r="I2762" s="49">
        <f>_xll.qlInterestRateIndexValueDate(Index1M,$H2762)</f>
        <v>58749</v>
      </c>
      <c r="J2762" s="52">
        <f>IFERROR(_xll.qlIndexFixing(Index1M,$H2762,TRUE,_xll.ohTrigger(RecalcTrigger,Trigger1M)),NA())</f>
        <v>1.205367776147187E-2</v>
      </c>
      <c r="K2762" s="52">
        <f>IFERROR(_xll.qlIndexFixing(ONIndex1M,I2762,TRUE,_xll.ohTrigger(RecalcTrigger,Trigger1M)),NA())</f>
        <v>1.2053486098348998E-2</v>
      </c>
      <c r="L2762" s="52">
        <f>IFERROR(_xll.qlIndexFixing(Index3M,H2762,TRUE,_xll.ohTrigger(RecalcTrigger,Trigger3M)),NA())</f>
        <v>1.2412326472366729E-2</v>
      </c>
      <c r="M2762" s="52">
        <f>IFERROR(_xll.qlIndexFixing(ONIndex3M,I2762,TRUE,_xll.ohTrigger(RecalcTrigger,Trigger3M)),NA())</f>
        <v>1.241952949242453E-2</v>
      </c>
      <c r="N2762" s="52">
        <f>IFERROR(_xll.qlIndexFixing(Index6M,$H2762,TRUE,_xll.ohTrigger(RecalcTrigger,Trigger6M)),NA())</f>
        <v>1.2174618338873972E-2</v>
      </c>
      <c r="O2762" s="52">
        <f>IFERROR(_xll.qlIndexFixing(ONIndex6M,I2762,TRUE,_xll.ohTrigger(RecalcTrigger,Trigger6M)),NA())</f>
        <v>1.2477226720140067E-2</v>
      </c>
      <c r="P2762" s="52">
        <f>IFERROR(_xll.qlIndexFixing(Index1Y,$H2762,TRUE,_xll.ohTrigger(RecalcTrigger,Trigger1Y)),NA())</f>
        <v>1.2593848140553796E-2</v>
      </c>
      <c r="Q2762" s="52">
        <f>IFERROR(_xll.qlIndexFixing(ONIndex1Y,I2762,TRUE,_xll.ohTrigger(RecalcTrigger,Trigger1Y)),NA())</f>
        <v>1.2645043857286709E-2</v>
      </c>
    </row>
    <row r="2763" spans="2:17" x14ac:dyDescent="0.2">
      <c r="B2763" s="46" t="s">
        <v>42</v>
      </c>
      <c r="D2763" s="49">
        <f>_xll.qlCalendarAdvance(Calendar,$D2762,B2763,"f",FALSE)</f>
        <v>58754</v>
      </c>
      <c r="E2763" s="49">
        <f>_xll.qlInterestRateIndexValueDate(IndexON,D2763)</f>
        <v>58754</v>
      </c>
      <c r="F2763" s="52">
        <f>IFERROR(_xll.qlIndexFixing(IndexON,D2763,TRUE,_xll.ohTrigger(RecalcTrigger,TriggerON)),NA())</f>
        <v>1.2237289930903117E-2</v>
      </c>
      <c r="H2763" s="49">
        <f>_xll.qlCalendarAdvance(Calendar,$H2762,B2763,"f",FALSE)</f>
        <v>58754</v>
      </c>
      <c r="I2763" s="49">
        <f>_xll.qlInterestRateIndexValueDate(Index1M,$H2763)</f>
        <v>58756</v>
      </c>
      <c r="J2763" s="52">
        <f>IFERROR(_xll.qlIndexFixing(Index1M,$H2763,TRUE,_xll.ohTrigger(RecalcTrigger,Trigger1M)),NA())</f>
        <v>1.2050020260210015E-2</v>
      </c>
      <c r="K2763" s="52">
        <f>IFERROR(_xll.qlIndexFixing(ONIndex1M,I2763,TRUE,_xll.ohTrigger(RecalcTrigger,Trigger1M)),NA())</f>
        <v>1.204976046662587E-2</v>
      </c>
      <c r="L2763" s="52">
        <f>IFERROR(_xll.qlIndexFixing(Index3M,H2763,TRUE,_xll.ohTrigger(RecalcTrigger,Trigger3M)),NA())</f>
        <v>1.2407913638188659E-2</v>
      </c>
      <c r="M2763" s="52">
        <f>IFERROR(_xll.qlIndexFixing(ONIndex3M,I2763,TRUE,_xll.ohTrigger(RecalcTrigger,Trigger3M)),NA())</f>
        <v>1.2414884954150551E-2</v>
      </c>
      <c r="N2763" s="52">
        <f>IFERROR(_xll.qlIndexFixing(Index6M,$H2763,TRUE,_xll.ohTrigger(RecalcTrigger,Trigger6M)),NA())</f>
        <v>1.2147540135217629E-2</v>
      </c>
      <c r="O2763" s="52">
        <f>IFERROR(_xll.qlIndexFixing(ONIndex6M,I2763,TRUE,_xll.ohTrigger(RecalcTrigger,Trigger6M)),NA())</f>
        <v>1.2448305986572095E-2</v>
      </c>
      <c r="P2763" s="52">
        <f>IFERROR(_xll.qlIndexFixing(Index1Y,$H2763,TRUE,_xll.ohTrigger(RecalcTrigger,Trigger1Y)),NA())</f>
        <v>1.2589136585670568E-2</v>
      </c>
      <c r="Q2763" s="52">
        <f>IFERROR(_xll.qlIndexFixing(ONIndex1Y,I2763,TRUE,_xll.ohTrigger(RecalcTrigger,Trigger1Y)),NA())</f>
        <v>1.2638996232565702E-2</v>
      </c>
    </row>
    <row r="2764" spans="2:17" x14ac:dyDescent="0.2">
      <c r="B2764" s="46" t="s">
        <v>42</v>
      </c>
      <c r="D2764" s="49">
        <f>_xll.qlCalendarAdvance(Calendar,$D2763,B2764,"f",FALSE)</f>
        <v>58761</v>
      </c>
      <c r="E2764" s="49">
        <f>_xll.qlInterestRateIndexValueDate(IndexON,D2764)</f>
        <v>58761</v>
      </c>
      <c r="F2764" s="52">
        <f>IFERROR(_xll.qlIndexFixing(IndexON,D2764,TRUE,_xll.ohTrigger(RecalcTrigger,TriggerON)),NA())</f>
        <v>1.2233488388941893E-2</v>
      </c>
      <c r="H2764" s="49">
        <f>_xll.qlCalendarAdvance(Calendar,$H2763,B2764,"f",FALSE)</f>
        <v>58761</v>
      </c>
      <c r="I2764" s="49">
        <f>_xll.qlInterestRateIndexValueDate(Index1M,$H2764)</f>
        <v>58763</v>
      </c>
      <c r="J2764" s="52">
        <f>IFERROR(_xll.qlIndexFixing(Index1M,$H2764,TRUE,_xll.ohTrigger(RecalcTrigger,Trigger1M)),NA())</f>
        <v>1.2046406644955487E-2</v>
      </c>
      <c r="K2764" s="52">
        <f>IFERROR(_xll.qlIndexFixing(ONIndex1M,I2764,TRUE,_xll.ohTrigger(RecalcTrigger,Trigger1M)),NA())</f>
        <v>1.2046078548415551E-2</v>
      </c>
      <c r="L2764" s="52">
        <f>IFERROR(_xll.qlIndexFixing(Index3M,H2764,TRUE,_xll.ohTrigger(RecalcTrigger,Trigger3M)),NA())</f>
        <v>1.2403542515980991E-2</v>
      </c>
      <c r="M2764" s="52">
        <f>IFERROR(_xll.qlIndexFixing(ONIndex3M,I2764,TRUE,_xll.ohTrigger(RecalcTrigger,Trigger3M)),NA())</f>
        <v>1.2410281554089408E-2</v>
      </c>
      <c r="N2764" s="52">
        <f>IFERROR(_xll.qlIndexFixing(Index6M,$H2764,TRUE,_xll.ohTrigger(RecalcTrigger,Trigger6M)),NA())</f>
        <v>1.2120628025367838E-2</v>
      </c>
      <c r="O2764" s="52">
        <f>IFERROR(_xll.qlIndexFixing(ONIndex6M,I2764,TRUE,_xll.ohTrigger(RecalcTrigger,Trigger6M)),NA())</f>
        <v>1.2419545948461064E-2</v>
      </c>
      <c r="P2764" s="52">
        <f>IFERROR(_xll.qlIndexFixing(Index1Y,$H2764,TRUE,_xll.ohTrigger(RecalcTrigger,Trigger1Y)),NA())</f>
        <v>1.2584481477153827E-2</v>
      </c>
      <c r="Q2764" s="52">
        <f>IFERROR(_xll.qlIndexFixing(ONIndex1Y,I2764,TRUE,_xll.ohTrigger(RecalcTrigger,Trigger1Y)),NA())</f>
        <v>1.2633001872996985E-2</v>
      </c>
    </row>
    <row r="2765" spans="2:17" x14ac:dyDescent="0.2">
      <c r="B2765" s="46" t="s">
        <v>42</v>
      </c>
      <c r="D2765" s="49">
        <f>_xll.qlCalendarAdvance(Calendar,$D2764,B2765,"f",FALSE)</f>
        <v>58768</v>
      </c>
      <c r="E2765" s="49">
        <f>_xll.qlInterestRateIndexValueDate(IndexON,D2765)</f>
        <v>58768</v>
      </c>
      <c r="F2765" s="52">
        <f>IFERROR(_xll.qlIndexFixing(IndexON,D2765,TRUE,_xll.ohTrigger(RecalcTrigger,TriggerON)),NA())</f>
        <v>1.222973112356307E-2</v>
      </c>
      <c r="H2765" s="49">
        <f>_xll.qlCalendarAdvance(Calendar,$H2764,B2765,"f",FALSE)</f>
        <v>58768</v>
      </c>
      <c r="I2765" s="49">
        <f>_xll.qlInterestRateIndexValueDate(Index1M,$H2765)</f>
        <v>58770</v>
      </c>
      <c r="J2765" s="52">
        <f>IFERROR(_xll.qlIndexFixing(Index1M,$H2765,TRUE,_xll.ohTrigger(RecalcTrigger,Trigger1M)),NA())</f>
        <v>1.2042836992434414E-2</v>
      </c>
      <c r="K2765" s="52">
        <f>IFERROR(_xll.qlIndexFixing(ONIndex1M,I2765,TRUE,_xll.ohTrigger(RecalcTrigger,Trigger1M)),NA())</f>
        <v>1.2042440420456657E-2</v>
      </c>
      <c r="L2765" s="52">
        <f>IFERROR(_xll.qlIndexFixing(Index3M,H2765,TRUE,_xll.ohTrigger(RecalcTrigger,Trigger3M)),NA())</f>
        <v>1.2399213179807952E-2</v>
      </c>
      <c r="M2765" s="52">
        <f>IFERROR(_xll.qlIndexFixing(ONIndex3M,I2765,TRUE,_xll.ohTrigger(RecalcTrigger,Trigger3M)),NA())</f>
        <v>1.2405719366102019E-2</v>
      </c>
      <c r="N2765" s="52">
        <f>IFERROR(_xll.qlIndexFixing(Index6M,$H2765,TRUE,_xll.ohTrigger(RecalcTrigger,Trigger6M)),NA())</f>
        <v>1.2093882333149546E-2</v>
      </c>
      <c r="O2765" s="52">
        <f>IFERROR(_xll.qlIndexFixing(ONIndex6M,I2765,TRUE,_xll.ohTrigger(RecalcTrigger,Trigger6M)),NA())</f>
        <v>1.2390946934104363E-2</v>
      </c>
      <c r="P2765" s="52">
        <f>IFERROR(_xll.qlIndexFixing(Index1Y,$H2765,TRUE,_xll.ohTrigger(RecalcTrigger,Trigger1Y)),NA())</f>
        <v>1.2579882911793433E-2</v>
      </c>
      <c r="Q2765" s="52">
        <f>IFERROR(_xll.qlIndexFixing(ONIndex1Y,I2765,TRUE,_xll.ohTrigger(RecalcTrigger,Trigger1Y)),NA())</f>
        <v>1.2627060875143314E-2</v>
      </c>
    </row>
    <row r="2766" spans="2:17" x14ac:dyDescent="0.2">
      <c r="B2766" s="46" t="s">
        <v>42</v>
      </c>
      <c r="D2766" s="49">
        <f>_xll.qlCalendarAdvance(Calendar,$D2765,B2766,"f",FALSE)</f>
        <v>58775</v>
      </c>
      <c r="E2766" s="49">
        <f>_xll.qlInterestRateIndexValueDate(IndexON,D2766)</f>
        <v>58775</v>
      </c>
      <c r="F2766" s="52">
        <f>IFERROR(_xll.qlIndexFixing(IndexON,D2766,TRUE,_xll.ohTrigger(RecalcTrigger,TriggerON)),NA())</f>
        <v>1.2226018212944112E-2</v>
      </c>
      <c r="H2766" s="49">
        <f>_xll.qlCalendarAdvance(Calendar,$H2765,B2766,"f",FALSE)</f>
        <v>58775</v>
      </c>
      <c r="I2766" s="49">
        <f>_xll.qlInterestRateIndexValueDate(Index1M,$H2766)</f>
        <v>58777</v>
      </c>
      <c r="J2766" s="52">
        <f>IFERROR(_xll.qlIndexFixing(Index1M,$H2766,TRUE,_xll.ohTrigger(RecalcTrigger,Trigger1M)),NA())</f>
        <v>1.2039311379390405E-2</v>
      </c>
      <c r="K2766" s="52">
        <f>IFERROR(_xll.qlIndexFixing(ONIndex1M,I2766,TRUE,_xll.ohTrigger(RecalcTrigger,Trigger1M)),NA())</f>
        <v>1.2038846159008187E-2</v>
      </c>
      <c r="L2766" s="52">
        <f>IFERROR(_xll.qlIndexFixing(Index3M,H2766,TRUE,_xll.ohTrigger(RecalcTrigger,Trigger3M)),NA())</f>
        <v>1.239509631673652E-2</v>
      </c>
      <c r="M2766" s="52">
        <f>IFERROR(_xll.qlIndexFixing(ONIndex3M,I2766,TRUE,_xll.ohTrigger(RecalcTrigger,Trigger3M)),NA())</f>
        <v>1.2401198464289109E-2</v>
      </c>
      <c r="N2766" s="52">
        <f>IFERROR(_xll.qlIndexFixing(Index6M,$H2766,TRUE,_xll.ohTrigger(RecalcTrigger,Trigger6M)),NA())</f>
        <v>1.2065664525174234E-2</v>
      </c>
      <c r="O2766" s="52">
        <f>IFERROR(_xll.qlIndexFixing(ONIndex6M,I2766,TRUE,_xll.ohTrigger(RecalcTrigger,Trigger6M)),NA())</f>
        <v>1.2362509272199063E-2</v>
      </c>
      <c r="P2766" s="52">
        <f>IFERROR(_xll.qlIndexFixing(Index1Y,$H2766,TRUE,_xll.ohTrigger(RecalcTrigger,Trigger1Y)),NA())</f>
        <v>1.2575340986387136E-2</v>
      </c>
      <c r="Q2766" s="52">
        <f>IFERROR(_xll.qlIndexFixing(ONIndex1Y,I2766,TRUE,_xll.ohTrigger(RecalcTrigger,Trigger1Y)),NA())</f>
        <v>1.2621173335087832E-2</v>
      </c>
    </row>
    <row r="2767" spans="2:17" x14ac:dyDescent="0.2">
      <c r="B2767" s="46" t="s">
        <v>42</v>
      </c>
      <c r="D2767" s="49">
        <f>_xll.qlCalendarAdvance(Calendar,$D2766,B2767,"f",FALSE)</f>
        <v>58782</v>
      </c>
      <c r="E2767" s="49">
        <f>_xll.qlInterestRateIndexValueDate(IndexON,D2767)</f>
        <v>58782</v>
      </c>
      <c r="F2767" s="52">
        <f>IFERROR(_xll.qlIndexFixing(IndexON,D2767,TRUE,_xll.ohTrigger(RecalcTrigger,TriggerON)),NA())</f>
        <v>1.2222349735662164E-2</v>
      </c>
      <c r="H2767" s="49">
        <f>_xll.qlCalendarAdvance(Calendar,$H2766,B2767,"f",FALSE)</f>
        <v>58782</v>
      </c>
      <c r="I2767" s="49">
        <f>_xll.qlInterestRateIndexValueDate(Index1M,$H2767)</f>
        <v>58784</v>
      </c>
      <c r="J2767" s="52">
        <f>IFERROR(_xll.qlIndexFixing(Index1M,$H2767,TRUE,_xll.ohTrigger(RecalcTrigger,Trigger1M)),NA())</f>
        <v>1.2035829882557081E-2</v>
      </c>
      <c r="K2767" s="52">
        <f>IFERROR(_xll.qlIndexFixing(ONIndex1M,I2767,TRUE,_xll.ohTrigger(RecalcTrigger,Trigger1M)),NA())</f>
        <v>1.2035295841208438E-2</v>
      </c>
      <c r="L2767" s="52">
        <f>IFERROR(_xll.qlIndexFixing(Index3M,H2767,TRUE,_xll.ohTrigger(RecalcTrigger,Trigger3M)),NA())</f>
        <v>1.2390845048994237E-2</v>
      </c>
      <c r="M2767" s="52">
        <f>IFERROR(_xll.qlIndexFixing(ONIndex3M,I2767,TRUE,_xll.ohTrigger(RecalcTrigger,Trigger3M)),NA())</f>
        <v>1.2396718922511596E-2</v>
      </c>
      <c r="N2767" s="52">
        <f>IFERROR(_xll.qlIndexFixing(Index6M,$H2767,TRUE,_xll.ohTrigger(RecalcTrigger,Trigger6M)),NA())</f>
        <v>1.2039263805580899E-2</v>
      </c>
      <c r="O2767" s="52">
        <f>IFERROR(_xll.qlIndexFixing(ONIndex6M,I2767,TRUE,_xll.ohTrigger(RecalcTrigger,Trigger6M)),NA())</f>
        <v>1.2334233291042551E-2</v>
      </c>
      <c r="P2767" s="52">
        <f>IFERROR(_xll.qlIndexFixing(Index1Y,$H2767,TRUE,_xll.ohTrigger(RecalcTrigger,Trigger1Y)),NA())</f>
        <v>1.2570855797740569E-2</v>
      </c>
      <c r="Q2767" s="52">
        <f>IFERROR(_xll.qlIndexFixing(ONIndex1Y,I2767,TRUE,_xll.ohTrigger(RecalcTrigger,Trigger1Y)),NA())</f>
        <v>1.2615339349393295E-2</v>
      </c>
    </row>
    <row r="2768" spans="2:17" x14ac:dyDescent="0.2">
      <c r="B2768" s="46" t="s">
        <v>42</v>
      </c>
      <c r="D2768" s="49">
        <f>_xll.qlCalendarAdvance(Calendar,$D2767,B2768,"f",FALSE)</f>
        <v>58789</v>
      </c>
      <c r="E2768" s="49">
        <f>_xll.qlInterestRateIndexValueDate(IndexON,D2768)</f>
        <v>58789</v>
      </c>
      <c r="F2768" s="52">
        <f>IFERROR(_xll.qlIndexFixing(IndexON,D2768,TRUE,_xll.ohTrigger(RecalcTrigger,TriggerON)),NA())</f>
        <v>1.2218725770054562E-2</v>
      </c>
      <c r="H2768" s="49">
        <f>_xll.qlCalendarAdvance(Calendar,$H2767,B2768,"f",FALSE)</f>
        <v>58789</v>
      </c>
      <c r="I2768" s="49">
        <f>_xll.qlInterestRateIndexValueDate(Index1M,$H2768)</f>
        <v>58791</v>
      </c>
      <c r="J2768" s="52">
        <f>IFERROR(_xll.qlIndexFixing(Index1M,$H2768,TRUE,_xll.ohTrigger(RecalcTrigger,Trigger1M)),NA())</f>
        <v>1.2032392578670559E-2</v>
      </c>
      <c r="K2768" s="52">
        <f>IFERROR(_xll.qlIndexFixing(ONIndex1M,I2768,TRUE,_xll.ohTrigger(RecalcTrigger,Trigger1M)),NA())</f>
        <v>1.2031789543396343E-2</v>
      </c>
      <c r="L2768" s="52">
        <f>IFERROR(_xll.qlIndexFixing(Index3M,H2768,TRUE,_xll.ohTrigger(RecalcTrigger,Trigger3M)),NA())</f>
        <v>1.2386635775911259E-2</v>
      </c>
      <c r="M2768" s="52">
        <f>IFERROR(_xll.qlIndexFixing(ONIndex3M,I2768,TRUE,_xll.ohTrigger(RecalcTrigger,Trigger3M)),NA())</f>
        <v>1.2392280814950141E-2</v>
      </c>
      <c r="N2768" s="52">
        <f>IFERROR(_xll.qlIndexFixing(Index6M,$H2768,TRUE,_xll.ohTrigger(RecalcTrigger,Trigger6M)),NA())</f>
        <v>1.2013030505865524E-2</v>
      </c>
      <c r="O2768" s="52">
        <f>IFERROR(_xll.qlIndexFixing(ONIndex6M,I2768,TRUE,_xll.ohTrigger(RecalcTrigger,Trigger6M)),NA())</f>
        <v>1.2306119319411835E-2</v>
      </c>
      <c r="P2768" s="52">
        <f>IFERROR(_xll.qlIndexFixing(Index1Y,$H2768,TRUE,_xll.ohTrigger(RecalcTrigger,Trigger1Y)),NA())</f>
        <v>1.2566427442667245E-2</v>
      </c>
      <c r="Q2768" s="52">
        <f>IFERROR(_xll.qlIndexFixing(ONIndex1Y,I2768,TRUE,_xll.ohTrigger(RecalcTrigger,Trigger1Y)),NA())</f>
        <v>1.2609559014142846E-2</v>
      </c>
    </row>
    <row r="2769" spans="2:17" x14ac:dyDescent="0.2">
      <c r="B2769" s="46" t="s">
        <v>42</v>
      </c>
      <c r="D2769" s="49">
        <f>_xll.qlCalendarAdvance(Calendar,$D2768,B2769,"f",FALSE)</f>
        <v>58796</v>
      </c>
      <c r="E2769" s="49">
        <f>_xll.qlInterestRateIndexValueDate(IndexON,D2769)</f>
        <v>58796</v>
      </c>
      <c r="F2769" s="52">
        <f>IFERROR(_xll.qlIndexFixing(IndexON,D2769,TRUE,_xll.ohTrigger(RecalcTrigger,TriggerON)),NA())</f>
        <v>1.2215146394538579E-2</v>
      </c>
      <c r="H2769" s="49">
        <f>_xll.qlCalendarAdvance(Calendar,$H2768,B2769,"f",FALSE)</f>
        <v>58796</v>
      </c>
      <c r="I2769" s="49">
        <f>_xll.qlInterestRateIndexValueDate(Index1M,$H2769)</f>
        <v>58798</v>
      </c>
      <c r="J2769" s="52">
        <f>IFERROR(_xll.qlIndexFixing(Index1M,$H2769,TRUE,_xll.ohTrigger(RecalcTrigger,Trigger1M)),NA())</f>
        <v>1.202899954447445E-2</v>
      </c>
      <c r="K2769" s="52">
        <f>IFERROR(_xll.qlIndexFixing(ONIndex1M,I2769,TRUE,_xll.ohTrigger(RecalcTrigger,Trigger1M)),NA())</f>
        <v>1.2028327342550327E-2</v>
      </c>
      <c r="L2769" s="52">
        <f>IFERROR(_xll.qlIndexFixing(Index3M,H2769,TRUE,_xll.ohTrigger(RecalcTrigger,Trigger3M)),NA())</f>
        <v>1.2382468571551897E-2</v>
      </c>
      <c r="M2769" s="52">
        <f>IFERROR(_xll.qlIndexFixing(ONIndex3M,I2769,TRUE,_xll.ohTrigger(RecalcTrigger,Trigger3M)),NA())</f>
        <v>1.2387884215305789E-2</v>
      </c>
      <c r="N2769" s="52">
        <f>IFERROR(_xll.qlIndexFixing(Index6M,$H2769,TRUE,_xll.ohTrigger(RecalcTrigger,Trigger6M)),NA())</f>
        <v>1.1986964949923308E-2</v>
      </c>
      <c r="O2769" s="52">
        <f>IFERROR(_xll.qlIndexFixing(ONIndex6M,I2769,TRUE,_xll.ohTrigger(RecalcTrigger,Trigger6M)),NA())</f>
        <v>1.2278167685364494E-2</v>
      </c>
      <c r="P2769" s="52">
        <f>IFERROR(_xll.qlIndexFixing(Index1Y,$H2769,TRUE,_xll.ohTrigger(RecalcTrigger,Trigger1Y)),NA())</f>
        <v>1.2562056017988567E-2</v>
      </c>
      <c r="Q2769" s="52">
        <f>IFERROR(_xll.qlIndexFixing(ONIndex1Y,I2769,TRUE,_xll.ohTrigger(RecalcTrigger,Trigger1Y)),NA())</f>
        <v>1.2603832425979178E-2</v>
      </c>
    </row>
    <row r="2770" spans="2:17" x14ac:dyDescent="0.2">
      <c r="B2770" s="46" t="s">
        <v>42</v>
      </c>
      <c r="D2770" s="49">
        <f>_xll.qlCalendarAdvance(Calendar,$D2769,B2770,"f",FALSE)</f>
        <v>58803</v>
      </c>
      <c r="E2770" s="49">
        <f>_xll.qlInterestRateIndexValueDate(IndexON,D2770)</f>
        <v>58803</v>
      </c>
      <c r="F2770" s="52">
        <f>IFERROR(_xll.qlIndexFixing(IndexON,D2770,TRUE,_xll.ohTrigger(RecalcTrigger,TriggerON)),NA())</f>
        <v>1.2211611687131807E-2</v>
      </c>
      <c r="H2770" s="49">
        <f>_xll.qlCalendarAdvance(Calendar,$H2769,B2770,"f",FALSE)</f>
        <v>58803</v>
      </c>
      <c r="I2770" s="49">
        <f>_xll.qlInterestRateIndexValueDate(Index1M,$H2770)</f>
        <v>58805</v>
      </c>
      <c r="J2770" s="52">
        <f>IFERROR(_xll.qlIndexFixing(Index1M,$H2770,TRUE,_xll.ohTrigger(RecalcTrigger,Trigger1M)),NA())</f>
        <v>1.2025650856702375E-2</v>
      </c>
      <c r="K2770" s="52">
        <f>IFERROR(_xll.qlIndexFixing(ONIndex1M,I2770,TRUE,_xll.ohTrigger(RecalcTrigger,Trigger1M)),NA())</f>
        <v>1.2024909315249133E-2</v>
      </c>
      <c r="L2770" s="52">
        <f>IFERROR(_xll.qlIndexFixing(Index3M,H2770,TRUE,_xll.ohTrigger(RecalcTrigger,Trigger3M)),NA())</f>
        <v>1.2378343509979572E-2</v>
      </c>
      <c r="M2770" s="52">
        <f>IFERROR(_xll.qlIndexFixing(ONIndex3M,I2770,TRUE,_xll.ohTrigger(RecalcTrigger,Trigger3M)),NA())</f>
        <v>1.2383529197679266E-2</v>
      </c>
      <c r="N2770" s="52">
        <f>IFERROR(_xll.qlIndexFixing(Index6M,$H2770,TRUE,_xll.ohTrigger(RecalcTrigger,Trigger6M)),NA())</f>
        <v>1.1961067461677554E-2</v>
      </c>
      <c r="O2770" s="52">
        <f>IFERROR(_xll.qlIndexFixing(ONIndex6M,I2770,TRUE,_xll.ohTrigger(RecalcTrigger,Trigger6M)),NA())</f>
        <v>1.2250378717677535E-2</v>
      </c>
      <c r="P2770" s="52">
        <f>IFERROR(_xll.qlIndexFixing(Index1Y,$H2770,TRUE,_xll.ohTrigger(RecalcTrigger,Trigger1Y)),NA())</f>
        <v>1.2557741620533599E-2</v>
      </c>
      <c r="Q2770" s="52">
        <f>IFERROR(_xll.qlIndexFixing(ONIndex1Y,I2770,TRUE,_xll.ohTrigger(RecalcTrigger,Trigger1Y)),NA())</f>
        <v>1.2598159680985432E-2</v>
      </c>
    </row>
    <row r="2771" spans="2:17" x14ac:dyDescent="0.2">
      <c r="B2771" s="46" t="s">
        <v>42</v>
      </c>
      <c r="D2771" s="49">
        <f>_xll.qlCalendarAdvance(Calendar,$D2770,B2771,"f",FALSE)</f>
        <v>58810</v>
      </c>
      <c r="E2771" s="49">
        <f>_xll.qlInterestRateIndexValueDate(IndexON,D2771)</f>
        <v>58810</v>
      </c>
      <c r="F2771" s="52">
        <f>IFERROR(_xll.qlIndexFixing(IndexON,D2771,TRUE,_xll.ohTrigger(RecalcTrigger,TriggerON)),NA())</f>
        <v>1.22081217266512E-2</v>
      </c>
      <c r="H2771" s="49">
        <f>_xll.qlCalendarAdvance(Calendar,$H2770,B2771,"f",FALSE)</f>
        <v>58810</v>
      </c>
      <c r="I2771" s="49">
        <f>_xll.qlInterestRateIndexValueDate(Index1M,$H2771)</f>
        <v>58812</v>
      </c>
      <c r="J2771" s="52">
        <f>IFERROR(_xll.qlIndexFixing(Index1M,$H2771,TRUE,_xll.ohTrigger(RecalcTrigger,Trigger1M)),NA())</f>
        <v>1.2022346592092947E-2</v>
      </c>
      <c r="K2771" s="52">
        <f>IFERROR(_xll.qlIndexFixing(ONIndex1M,I2771,TRUE,_xll.ohTrigger(RecalcTrigger,Trigger1M)),NA())</f>
        <v>1.2021535538311312E-2</v>
      </c>
      <c r="L2771" s="52">
        <f>IFERROR(_xll.qlIndexFixing(Index3M,H2771,TRUE,_xll.ohTrigger(RecalcTrigger,Trigger3M)),NA())</f>
        <v>1.2374260665260373E-2</v>
      </c>
      <c r="M2771" s="52">
        <f>IFERROR(_xll.qlIndexFixing(ONIndex3M,I2771,TRUE,_xll.ohTrigger(RecalcTrigger,Trigger3M)),NA())</f>
        <v>1.2379215836011426E-2</v>
      </c>
      <c r="N2771" s="52">
        <f>IFERROR(_xll.qlIndexFixing(Index6M,$H2771,TRUE,_xll.ohTrigger(RecalcTrigger,Trigger6M)),NA())</f>
        <v>1.1936921087239019E-2</v>
      </c>
      <c r="O2771" s="52">
        <f>IFERROR(_xll.qlIndexFixing(ONIndex6M,I2771,TRUE,_xll.ohTrigger(RecalcTrigger,Trigger6M)),NA())</f>
        <v>1.2222752745048027E-2</v>
      </c>
      <c r="P2771" s="52">
        <f>IFERROR(_xll.qlIndexFixing(Index1Y,$H2771,TRUE,_xll.ohTrigger(RecalcTrigger,Trigger1Y)),NA())</f>
        <v>1.2553484347140386E-2</v>
      </c>
      <c r="Q2771" s="52">
        <f>IFERROR(_xll.qlIndexFixing(ONIndex1Y,I2771,TRUE,_xll.ohTrigger(RecalcTrigger,Trigger1Y)),NA())</f>
        <v>1.2592540875884239E-2</v>
      </c>
    </row>
    <row r="2772" spans="2:17" x14ac:dyDescent="0.2">
      <c r="B2772" s="46" t="s">
        <v>42</v>
      </c>
      <c r="D2772" s="49">
        <f>_xll.qlCalendarAdvance(Calendar,$D2771,B2772,"f",FALSE)</f>
        <v>58817</v>
      </c>
      <c r="E2772" s="49">
        <f>_xll.qlInterestRateIndexValueDate(IndexON,D2772)</f>
        <v>58817</v>
      </c>
      <c r="F2772" s="52">
        <f>IFERROR(_xll.qlIndexFixing(IndexON,D2772,TRUE,_xll.ohTrigger(RecalcTrigger,TriggerON)),NA())</f>
        <v>1.2204676591034413E-2</v>
      </c>
      <c r="H2772" s="49">
        <f>_xll.qlCalendarAdvance(Calendar,$H2771,B2772,"f",FALSE)</f>
        <v>58817</v>
      </c>
      <c r="I2772" s="49">
        <f>_xll.qlInterestRateIndexValueDate(Index1M,$H2772)</f>
        <v>58819</v>
      </c>
      <c r="J2772" s="52">
        <f>IFERROR(_xll.qlIndexFixing(Index1M,$H2772,TRUE,_xll.ohTrigger(RecalcTrigger,Trigger1M)),NA())</f>
        <v>1.2019086827384784E-2</v>
      </c>
      <c r="K2772" s="52">
        <f>IFERROR(_xll.qlIndexFixing(ONIndex1M,I2772,TRUE,_xll.ohTrigger(RecalcTrigger,Trigger1M)),NA())</f>
        <v>1.2018206088235672E-2</v>
      </c>
      <c r="L2772" s="52">
        <f>IFERROR(_xll.qlIndexFixing(Index3M,H2772,TRUE,_xll.ohTrigger(RecalcTrigger,Trigger3M)),NA())</f>
        <v>1.2370220111460384E-2</v>
      </c>
      <c r="M2772" s="52">
        <f>IFERROR(_xll.qlIndexFixing(ONIndex3M,I2772,TRUE,_xll.ohTrigger(RecalcTrigger,Trigger3M)),NA())</f>
        <v>1.2374944204243121E-2</v>
      </c>
      <c r="N2772" s="52">
        <f>IFERROR(_xll.qlIndexFixing(Index6M,$H2772,TRUE,_xll.ohTrigger(RecalcTrigger,Trigger6M)),NA())</f>
        <v>1.191134938752968E-2</v>
      </c>
      <c r="O2772" s="52">
        <f>IFERROR(_xll.qlIndexFixing(ONIndex6M,I2772,TRUE,_xll.ohTrigger(RecalcTrigger,Trigger6M)),NA())</f>
        <v>1.2195290095373679E-2</v>
      </c>
      <c r="P2772" s="52">
        <f>IFERROR(_xll.qlIndexFixing(Index1Y,$H2772,TRUE,_xll.ohTrigger(RecalcTrigger,Trigger1Y)),NA())</f>
        <v>1.2549284294654199E-2</v>
      </c>
      <c r="Q2772" s="52">
        <f>IFERROR(_xll.qlIndexFixing(ONIndex1Y,I2772,TRUE,_xll.ohTrigger(RecalcTrigger,Trigger1Y)),NA())</f>
        <v>1.2586976106678804E-2</v>
      </c>
    </row>
    <row r="2773" spans="2:17" x14ac:dyDescent="0.2">
      <c r="B2773" s="46" t="s">
        <v>42</v>
      </c>
      <c r="D2773" s="49">
        <f>_xll.qlCalendarAdvance(Calendar,$D2772,B2773,"f",FALSE)</f>
        <v>58824</v>
      </c>
      <c r="E2773" s="49">
        <f>_xll.qlInterestRateIndexValueDate(IndexON,D2773)</f>
        <v>58824</v>
      </c>
      <c r="F2773" s="52">
        <f>IFERROR(_xll.qlIndexFixing(IndexON,D2773,TRUE,_xll.ohTrigger(RecalcTrigger,TriggerON)),NA())</f>
        <v>1.2201276358778657E-2</v>
      </c>
      <c r="H2773" s="49">
        <f>_xll.qlCalendarAdvance(Calendar,$H2772,B2773,"f",FALSE)</f>
        <v>58824</v>
      </c>
      <c r="I2773" s="49">
        <f>_xll.qlInterestRateIndexValueDate(Index1M,$H2773)</f>
        <v>58826</v>
      </c>
      <c r="J2773" s="52">
        <f>IFERROR(_xll.qlIndexFixing(Index1M,$H2773,TRUE,_xll.ohTrigger(RecalcTrigger,Trigger1M)),NA())</f>
        <v>1.2015871639321496E-2</v>
      </c>
      <c r="K2773" s="52">
        <f>IFERROR(_xll.qlIndexFixing(ONIndex1M,I2773,TRUE,_xll.ohTrigger(RecalcTrigger,Trigger1M)),NA())</f>
        <v>1.2014921041760829E-2</v>
      </c>
      <c r="L2773" s="52">
        <f>IFERROR(_xll.qlIndexFixing(Index3M,H2773,TRUE,_xll.ohTrigger(RecalcTrigger,Trigger3M)),NA())</f>
        <v>1.2366221922650134E-2</v>
      </c>
      <c r="M2773" s="52">
        <f>IFERROR(_xll.qlIndexFixing(ONIndex3M,I2773,TRUE,_xll.ohTrigger(RecalcTrigger,Trigger3M)),NA())</f>
        <v>1.2370714376315206E-2</v>
      </c>
      <c r="N2773" s="52">
        <f>IFERROR(_xll.qlIndexFixing(Index6M,$H2773,TRUE,_xll.ohTrigger(RecalcTrigger,Trigger6M)),NA())</f>
        <v>1.1885946696919211E-2</v>
      </c>
      <c r="O2773" s="52">
        <f>IFERROR(_xll.qlIndexFixing(ONIndex6M,I2773,TRUE,_xll.ohTrigger(RecalcTrigger,Trigger6M)),NA())</f>
        <v>1.2167991097751241E-2</v>
      </c>
      <c r="P2773" s="52">
        <f>IFERROR(_xll.qlIndexFixing(Index1Y,$H2773,TRUE,_xll.ohTrigger(RecalcTrigger,Trigger1Y)),NA())</f>
        <v>1.254514155992929E-2</v>
      </c>
      <c r="Q2773" s="52">
        <f>IFERROR(_xll.qlIndexFixing(ONIndex1Y,I2773,TRUE,_xll.ohTrigger(RecalcTrigger,Trigger1Y)),NA())</f>
        <v>1.2581465469851949E-2</v>
      </c>
    </row>
    <row r="2774" spans="2:17" x14ac:dyDescent="0.2">
      <c r="B2774" s="46" t="s">
        <v>42</v>
      </c>
      <c r="D2774" s="49">
        <f>_xll.qlCalendarAdvance(Calendar,$D2773,B2774,"f",FALSE)</f>
        <v>58831</v>
      </c>
      <c r="E2774" s="49">
        <f>_xll.qlInterestRateIndexValueDate(IndexON,D2774)</f>
        <v>58831</v>
      </c>
      <c r="F2774" s="52">
        <f>IFERROR(_xll.qlIndexFixing(IndexON,D2774,TRUE,_xll.ohTrigger(RecalcTrigger,TriggerON)),NA())</f>
        <v>1.2197921108461074E-2</v>
      </c>
      <c r="H2774" s="49">
        <f>_xll.qlCalendarAdvance(Calendar,$H2773,B2774,"f",FALSE)</f>
        <v>58831</v>
      </c>
      <c r="I2774" s="49">
        <f>_xll.qlInterestRateIndexValueDate(Index1M,$H2774)</f>
        <v>58833</v>
      </c>
      <c r="J2774" s="52">
        <f>IFERROR(_xll.qlIndexFixing(Index1M,$H2774,TRUE,_xll.ohTrigger(RecalcTrigger,Trigger1M)),NA())</f>
        <v>1.2012701104639201E-2</v>
      </c>
      <c r="K2774" s="52">
        <f>IFERROR(_xll.qlIndexFixing(ONIndex1M,I2774,TRUE,_xll.ohTrigger(RecalcTrigger,Trigger1M)),NA())</f>
        <v>1.2011680475625397E-2</v>
      </c>
      <c r="L2774" s="52">
        <f>IFERROR(_xll.qlIndexFixing(Index3M,H2774,TRUE,_xll.ohTrigger(RecalcTrigger,Trigger3M)),NA())</f>
        <v>1.2362266172895708E-2</v>
      </c>
      <c r="M2774" s="52">
        <f>IFERROR(_xll.qlIndexFixing(ONIndex3M,I2774,TRUE,_xll.ohTrigger(RecalcTrigger,Trigger3M)),NA())</f>
        <v>1.2366526426408342E-2</v>
      </c>
      <c r="N2774" s="52">
        <f>IFERROR(_xll.qlIndexFixing(Index6M,$H2774,TRUE,_xll.ohTrigger(RecalcTrigger,Trigger6M)),NA())</f>
        <v>1.1860713339454702E-2</v>
      </c>
      <c r="O2774" s="52">
        <f>IFERROR(_xll.qlIndexFixing(ONIndex6M,I2774,TRUE,_xll.ohTrigger(RecalcTrigger,Trigger6M)),NA())</f>
        <v>1.214085608031823E-2</v>
      </c>
      <c r="P2774" s="52">
        <f>IFERROR(_xll.qlIndexFixing(Index1Y,$H2774,TRUE,_xll.ohTrigger(RecalcTrigger,Trigger1Y)),NA())</f>
        <v>1.2541056239827573E-2</v>
      </c>
      <c r="Q2774" s="52">
        <f>IFERROR(_xll.qlIndexFixing(ONIndex1Y,I2774,TRUE,_xll.ohTrigger(RecalcTrigger,Trigger1Y)),NA())</f>
        <v>1.2576009061726623E-2</v>
      </c>
    </row>
    <row r="2775" spans="2:17" x14ac:dyDescent="0.2">
      <c r="B2775" s="46" t="s">
        <v>42</v>
      </c>
      <c r="D2775" s="49">
        <f>_xll.qlCalendarAdvance(Calendar,$D2774,B2775,"f",FALSE)</f>
        <v>58838</v>
      </c>
      <c r="E2775" s="49">
        <f>_xll.qlInterestRateIndexValueDate(IndexON,D2775)</f>
        <v>58838</v>
      </c>
      <c r="F2775" s="52">
        <f>IFERROR(_xll.qlIndexFixing(IndexON,D2775,TRUE,_xll.ohTrigger(RecalcTrigger,TriggerON)),NA())</f>
        <v>1.2194610918179194E-2</v>
      </c>
      <c r="H2775" s="49">
        <f>_xll.qlCalendarAdvance(Calendar,$H2774,B2775,"f",FALSE)</f>
        <v>58838</v>
      </c>
      <c r="I2775" s="49">
        <f>_xll.qlInterestRateIndexValueDate(Index1M,$H2775)</f>
        <v>58840</v>
      </c>
      <c r="J2775" s="52">
        <f>IFERROR(_xll.qlIndexFixing(Index1M,$H2775,TRUE,_xll.ohTrigger(RecalcTrigger,Trigger1M)),NA())</f>
        <v>1.2009653604805643E-2</v>
      </c>
      <c r="K2775" s="52">
        <f>IFERROR(_xll.qlIndexFixing(ONIndex1M,I2775,TRUE,_xll.ohTrigger(RecalcTrigger,Trigger1M)),NA())</f>
        <v>1.2008484466567992E-2</v>
      </c>
      <c r="L2775" s="52">
        <f>IFERROR(_xll.qlIndexFixing(Index3M,H2775,TRUE,_xll.ohTrigger(RecalcTrigger,Trigger3M)),NA())</f>
        <v>1.235841264864003E-2</v>
      </c>
      <c r="M2775" s="52">
        <f>IFERROR(_xll.qlIndexFixing(ONIndex3M,I2775,TRUE,_xll.ohTrigger(RecalcTrigger,Trigger3M)),NA())</f>
        <v>1.236238042830351E-2</v>
      </c>
      <c r="N2775" s="52">
        <f>IFERROR(_xll.qlIndexFixing(Index6M,$H2775,TRUE,_xll.ohTrigger(RecalcTrigger,Trigger6M)),NA())</f>
        <v>1.1835649639210176E-2</v>
      </c>
      <c r="O2775" s="52">
        <f>IFERROR(_xll.qlIndexFixing(ONIndex6M,I2775,TRUE,_xll.ohTrigger(RecalcTrigger,Trigger6M)),NA())</f>
        <v>1.2113885371771715E-2</v>
      </c>
      <c r="P2775" s="52">
        <f>IFERROR(_xll.qlIndexFixing(Index1Y,$H2775,TRUE,_xll.ohTrigger(RecalcTrigger,Trigger1Y)),NA())</f>
        <v>1.2537028431219068E-2</v>
      </c>
      <c r="Q2775" s="52">
        <f>IFERROR(_xll.qlIndexFixing(ONIndex1Y,I2775,TRUE,_xll.ohTrigger(RecalcTrigger,Trigger1Y)),NA())</f>
        <v>1.2570606978705712E-2</v>
      </c>
    </row>
    <row r="2776" spans="2:17" x14ac:dyDescent="0.2">
      <c r="B2776" s="46" t="s">
        <v>42</v>
      </c>
      <c r="D2776" s="49">
        <f>_xll.qlCalendarAdvance(Calendar,$D2775,B2776,"f",FALSE)</f>
        <v>58845</v>
      </c>
      <c r="E2776" s="49">
        <f>_xll.qlInterestRateIndexValueDate(IndexON,D2776)</f>
        <v>58845</v>
      </c>
      <c r="F2776" s="52">
        <f>IFERROR(_xll.qlIndexFixing(IndexON,D2776,TRUE,_xll.ohTrigger(RecalcTrigger,TriggerON)),NA())</f>
        <v>1.2191345866510161E-2</v>
      </c>
      <c r="H2776" s="49">
        <f>_xll.qlCalendarAdvance(Calendar,$H2775,B2776,"f",FALSE)</f>
        <v>58845</v>
      </c>
      <c r="I2776" s="49">
        <f>_xll.qlInterestRateIndexValueDate(Index1M,$H2776)</f>
        <v>58847</v>
      </c>
      <c r="J2776" s="52">
        <f>IFERROR(_xll.qlIndexFixing(Index1M,$H2776,TRUE,_xll.ohTrigger(RecalcTrigger,Trigger1M)),NA())</f>
        <v>1.2006560194220812E-2</v>
      </c>
      <c r="K2776" s="52">
        <f>IFERROR(_xll.qlIndexFixing(ONIndex1M,I2776,TRUE,_xll.ohTrigger(RecalcTrigger,Trigger1M)),NA())</f>
        <v>1.200533309132723E-2</v>
      </c>
      <c r="L2776" s="52">
        <f>IFERROR(_xll.qlIndexFixing(Index3M,H2776,TRUE,_xll.ohTrigger(RecalcTrigger,Trigger3M)),NA())</f>
        <v>1.2354539076278287E-2</v>
      </c>
      <c r="M2776" s="52">
        <f>IFERROR(_xll.qlIndexFixing(ONIndex3M,I2776,TRUE,_xll.ohTrigger(RecalcTrigger,Trigger3M)),NA())</f>
        <v>1.2358276455941564E-2</v>
      </c>
      <c r="N2776" s="52">
        <f>IFERROR(_xll.qlIndexFixing(Index6M,$H2776,TRUE,_xll.ohTrigger(RecalcTrigger,Trigger6M)),NA())</f>
        <v>1.1810755920287045E-2</v>
      </c>
      <c r="O2776" s="52">
        <f>IFERROR(_xll.qlIndexFixing(ONIndex6M,I2776,TRUE,_xll.ohTrigger(RecalcTrigger,Trigger6M)),NA())</f>
        <v>1.2087079300329151E-2</v>
      </c>
      <c r="P2776" s="52">
        <f>IFERROR(_xll.qlIndexFixing(Index1Y,$H2776,TRUE,_xll.ohTrigger(RecalcTrigger,Trigger1Y)),NA())</f>
        <v>1.2533058230982773E-2</v>
      </c>
      <c r="Q2776" s="52">
        <f>IFERROR(_xll.qlIndexFixing(ONIndex1Y,I2776,TRUE,_xll.ohTrigger(RecalcTrigger,Trigger1Y)),NA())</f>
        <v>1.2565259317192101E-2</v>
      </c>
    </row>
    <row r="2777" spans="2:17" x14ac:dyDescent="0.2">
      <c r="B2777" s="46" t="s">
        <v>42</v>
      </c>
      <c r="D2777" s="49">
        <f>_xll.qlCalendarAdvance(Calendar,$D2776,B2777,"f",FALSE)</f>
        <v>58852</v>
      </c>
      <c r="E2777" s="49">
        <f>_xll.qlInterestRateIndexValueDate(IndexON,D2777)</f>
        <v>58852</v>
      </c>
      <c r="F2777" s="52">
        <f>IFERROR(_xll.qlIndexFixing(IndexON,D2777,TRUE,_xll.ohTrigger(RecalcTrigger,TriggerON)),NA())</f>
        <v>1.2188126031311697E-2</v>
      </c>
      <c r="H2777" s="49">
        <f>_xll.qlCalendarAdvance(Calendar,$H2776,B2777,"f",FALSE)</f>
        <v>58852</v>
      </c>
      <c r="I2777" s="49">
        <f>_xll.qlInterestRateIndexValueDate(Index1M,$H2777)</f>
        <v>58854</v>
      </c>
      <c r="J2777" s="52">
        <f>IFERROR(_xll.qlIndexFixing(Index1M,$H2777,TRUE,_xll.ohTrigger(RecalcTrigger,Trigger1M)),NA())</f>
        <v>1.2003511639226654E-2</v>
      </c>
      <c r="K2777" s="52">
        <f>IFERROR(_xll.qlIndexFixing(ONIndex1M,I2777,TRUE,_xll.ohTrigger(RecalcTrigger,Trigger1M)),NA())</f>
        <v>1.2002226426401919E-2</v>
      </c>
      <c r="L2777" s="52">
        <f>IFERROR(_xll.qlIndexFixing(Index3M,H2777,TRUE,_xll.ohTrigger(RecalcTrigger,Trigger3M)),NA())</f>
        <v>1.2350708158393347E-2</v>
      </c>
      <c r="M2777" s="52">
        <f>IFERROR(_xll.qlIndexFixing(ONIndex3M,I2777,TRUE,_xll.ohTrigger(RecalcTrigger,Trigger3M)),NA())</f>
        <v>1.2354214583343293E-2</v>
      </c>
      <c r="N2777" s="52">
        <f>IFERROR(_xll.qlIndexFixing(Index6M,$H2777,TRUE,_xll.ohTrigger(RecalcTrigger,Trigger6M)),NA())</f>
        <v>1.1786032506811451E-2</v>
      </c>
      <c r="O2777" s="52">
        <f>IFERROR(_xll.qlIndexFixing(ONIndex6M,I2777,TRUE,_xll.ohTrigger(RecalcTrigger,Trigger6M)),NA())</f>
        <v>1.2060438194687606E-2</v>
      </c>
      <c r="P2777" s="52">
        <f>IFERROR(_xll.qlIndexFixing(Index1Y,$H2777,TRUE,_xll.ohTrigger(RecalcTrigger,Trigger1Y)),NA())</f>
        <v>1.2529145736006006E-2</v>
      </c>
      <c r="Q2777" s="52">
        <f>IFERROR(_xll.qlIndexFixing(ONIndex1Y,I2777,TRUE,_xll.ohTrigger(RecalcTrigger,Trigger1Y)),NA())</f>
        <v>1.2559966173348869E-2</v>
      </c>
    </row>
    <row r="2778" spans="2:17" x14ac:dyDescent="0.2">
      <c r="B2778" s="46" t="s">
        <v>42</v>
      </c>
      <c r="D2778" s="49">
        <f>_xll.qlCalendarAdvance(Calendar,$D2777,B2778,"f",FALSE)</f>
        <v>58859</v>
      </c>
      <c r="E2778" s="49">
        <f>_xll.qlInterestRateIndexValueDate(IndexON,D2778)</f>
        <v>58859</v>
      </c>
      <c r="F2778" s="52">
        <f>IFERROR(_xll.qlIndexFixing(IndexON,D2778,TRUE,_xll.ohTrigger(RecalcTrigger,TriggerON)),NA())</f>
        <v>1.2184951491560625E-2</v>
      </c>
      <c r="H2778" s="49">
        <f>_xll.qlCalendarAdvance(Calendar,$H2777,B2778,"f",FALSE)</f>
        <v>58859</v>
      </c>
      <c r="I2778" s="49">
        <f>_xll.qlInterestRateIndexValueDate(Index1M,$H2778)</f>
        <v>58861</v>
      </c>
      <c r="J2778" s="52">
        <f>IFERROR(_xll.qlIndexFixing(Index1M,$H2778,TRUE,_xll.ohTrigger(RecalcTrigger,Trigger1M)),NA())</f>
        <v>1.200050801656178E-2</v>
      </c>
      <c r="K2778" s="52">
        <f>IFERROR(_xll.qlIndexFixing(ONIndex1M,I2778,TRUE,_xll.ohTrigger(RecalcTrigger,Trigger1M)),NA())</f>
        <v>1.1999164548690544E-2</v>
      </c>
      <c r="L2778" s="52">
        <f>IFERROR(_xll.qlIndexFixing(Index3M,H2778,TRUE,_xll.ohTrigger(RecalcTrigger,Trigger3M)),NA())</f>
        <v>1.2346919969053603E-2</v>
      </c>
      <c r="M2778" s="52">
        <f>IFERROR(_xll.qlIndexFixing(ONIndex3M,I2778,TRUE,_xll.ohTrigger(RecalcTrigger,Trigger3M)),NA())</f>
        <v>1.2350194884369614E-2</v>
      </c>
      <c r="N2778" s="52">
        <f>IFERROR(_xll.qlIndexFixing(Index6M,$H2778,TRUE,_xll.ohTrigger(RecalcTrigger,Trigger6M)),NA())</f>
        <v>1.1761479722938234E-2</v>
      </c>
      <c r="O2778" s="52">
        <f>IFERROR(_xll.qlIndexFixing(ONIndex6M,I2778,TRUE,_xll.ohTrigger(RecalcTrigger,Trigger6M)),NA())</f>
        <v>1.2033962383304342E-2</v>
      </c>
      <c r="P2778" s="52">
        <f>IFERROR(_xll.qlIndexFixing(Index1Y,$H2778,TRUE,_xll.ohTrigger(RecalcTrigger,Trigger1Y)),NA())</f>
        <v>1.2525291043183756E-2</v>
      </c>
      <c r="Q2778" s="52">
        <f>IFERROR(_xll.qlIndexFixing(ONIndex1Y,I2778,TRUE,_xll.ohTrigger(RecalcTrigger,Trigger1Y)),NA())</f>
        <v>1.25547276435789E-2</v>
      </c>
    </row>
    <row r="2779" spans="2:17" x14ac:dyDescent="0.2">
      <c r="B2779" s="46" t="s">
        <v>42</v>
      </c>
      <c r="D2779" s="49">
        <f>_xll.qlCalendarAdvance(Calendar,$D2778,B2779,"f",FALSE)</f>
        <v>58866</v>
      </c>
      <c r="E2779" s="49">
        <f>_xll.qlInterestRateIndexValueDate(IndexON,D2779)</f>
        <v>58866</v>
      </c>
      <c r="F2779" s="52">
        <f>IFERROR(_xll.qlIndexFixing(IndexON,D2779,TRUE,_xll.ohTrigger(RecalcTrigger,TriggerON)),NA())</f>
        <v>1.2181822325354474E-2</v>
      </c>
      <c r="H2779" s="49">
        <f>_xll.qlCalendarAdvance(Calendar,$H2778,B2779,"f",FALSE)</f>
        <v>58866</v>
      </c>
      <c r="I2779" s="49">
        <f>_xll.qlInterestRateIndexValueDate(Index1M,$H2779)</f>
        <v>58868</v>
      </c>
      <c r="J2779" s="52">
        <f>IFERROR(_xll.qlIndexFixing(Index1M,$H2779,TRUE,_xll.ohTrigger(RecalcTrigger,Trigger1M)),NA())</f>
        <v>1.199752091789158E-2</v>
      </c>
      <c r="K2779" s="52">
        <f>IFERROR(_xll.qlIndexFixing(ONIndex1M,I2779,TRUE,_xll.ohTrigger(RecalcTrigger,Trigger1M)),NA())</f>
        <v>1.1996147534851787E-2</v>
      </c>
      <c r="L2779" s="52">
        <f>IFERROR(_xll.qlIndexFixing(Index3M,H2779,TRUE,_xll.ohTrigger(RecalcTrigger,Trigger3M)),NA())</f>
        <v>1.2343031484038442E-2</v>
      </c>
      <c r="M2779" s="52">
        <f>IFERROR(_xll.qlIndexFixing(ONIndex3M,I2779,TRUE,_xll.ohTrigger(RecalcTrigger,Trigger3M)),NA())</f>
        <v>1.2346217433361062E-2</v>
      </c>
      <c r="N2779" s="52">
        <f>IFERROR(_xll.qlIndexFixing(Index6M,$H2779,TRUE,_xll.ohTrigger(RecalcTrigger,Trigger6M)),NA())</f>
        <v>1.17296520422527E-2</v>
      </c>
      <c r="O2779" s="52">
        <f>IFERROR(_xll.qlIndexFixing(ONIndex6M,I2779,TRUE,_xll.ohTrigger(RecalcTrigger,Trigger6M)),NA())</f>
        <v>1.2007652194796492E-2</v>
      </c>
      <c r="P2779" s="52">
        <f>IFERROR(_xll.qlIndexFixing(Index1Y,$H2779,TRUE,_xll.ohTrigger(RecalcTrigger,Trigger1Y)),NA())</f>
        <v>1.252149424942086E-2</v>
      </c>
      <c r="Q2779" s="52">
        <f>IFERROR(_xll.qlIndexFixing(ONIndex1Y,I2779,TRUE,_xll.ohTrigger(RecalcTrigger,Trigger1Y)),NA())</f>
        <v>1.2549543824365017E-2</v>
      </c>
    </row>
    <row r="2780" spans="2:17" x14ac:dyDescent="0.2">
      <c r="B2780" s="46" t="s">
        <v>42</v>
      </c>
      <c r="D2780" s="49">
        <f>_xll.qlCalendarAdvance(Calendar,$D2779,B2780,"f",FALSE)</f>
        <v>58873</v>
      </c>
      <c r="E2780" s="49">
        <f>_xll.qlInterestRateIndexValueDate(IndexON,D2780)</f>
        <v>58873</v>
      </c>
      <c r="F2780" s="52">
        <f>IFERROR(_xll.qlIndexFixing(IndexON,D2780,TRUE,_xll.ohTrigger(RecalcTrigger,TriggerON)),NA())</f>
        <v>1.2178738611030582E-2</v>
      </c>
      <c r="H2780" s="49">
        <f>_xll.qlCalendarAdvance(Calendar,$H2779,B2780,"f",FALSE)</f>
        <v>58873</v>
      </c>
      <c r="I2780" s="49">
        <f>_xll.qlInterestRateIndexValueDate(Index1M,$H2780)</f>
        <v>58875</v>
      </c>
      <c r="J2780" s="52">
        <f>IFERROR(_xll.qlIndexFixing(Index1M,$H2780,TRUE,_xll.ohTrigger(RecalcTrigger,Trigger1M)),NA())</f>
        <v>1.1994616672125506E-2</v>
      </c>
      <c r="K2780" s="52">
        <f>IFERROR(_xll.qlIndexFixing(ONIndex1M,I2780,TRUE,_xll.ohTrigger(RecalcTrigger,Trigger1M)),NA())</f>
        <v>1.1993175461544325E-2</v>
      </c>
      <c r="L2780" s="52">
        <f>IFERROR(_xll.qlIndexFixing(Index3M,H2780,TRUE,_xll.ohTrigger(RecalcTrigger,Trigger3M)),NA())</f>
        <v>1.2339337826505566E-2</v>
      </c>
      <c r="M2780" s="52">
        <f>IFERROR(_xll.qlIndexFixing(ONIndex3M,I2780,TRUE,_xll.ohTrigger(RecalcTrigger,Trigger3M)),NA())</f>
        <v>1.2342282303858809E-2</v>
      </c>
      <c r="N2780" s="52">
        <f>IFERROR(_xll.qlIndexFixing(Index6M,$H2780,TRUE,_xll.ohTrigger(RecalcTrigger,Trigger6M)),NA())</f>
        <v>1.1705499333305875E-2</v>
      </c>
      <c r="O2780" s="52">
        <f>IFERROR(_xll.qlIndexFixing(ONIndex6M,I2780,TRUE,_xll.ohTrigger(RecalcTrigger,Trigger6M)),NA())</f>
        <v>1.198150795738151E-2</v>
      </c>
      <c r="P2780" s="52">
        <f>IFERROR(_xll.qlIndexFixing(Index1Y,$H2780,TRUE,_xll.ohTrigger(RecalcTrigger,Trigger1Y)),NA())</f>
        <v>1.2517755451629387E-2</v>
      </c>
      <c r="Q2780" s="52">
        <f>IFERROR(_xll.qlIndexFixing(ONIndex1Y,I2780,TRUE,_xll.ohTrigger(RecalcTrigger,Trigger1Y)),NA())</f>
        <v>1.2544414811950233E-2</v>
      </c>
    </row>
    <row r="2781" spans="2:17" x14ac:dyDescent="0.2">
      <c r="B2781" s="46" t="s">
        <v>42</v>
      </c>
      <c r="D2781" s="49">
        <f>_xll.qlCalendarAdvance(Calendar,$D2780,B2781,"f",FALSE)</f>
        <v>58880</v>
      </c>
      <c r="E2781" s="49">
        <f>_xll.qlInterestRateIndexValueDate(IndexON,D2781)</f>
        <v>58880</v>
      </c>
      <c r="F2781" s="52">
        <f>IFERROR(_xll.qlIndexFixing(IndexON,D2781,TRUE,_xll.ohTrigger(RecalcTrigger,TriggerON)),NA())</f>
        <v>1.2175700426926284E-2</v>
      </c>
      <c r="H2781" s="49">
        <f>_xll.qlCalendarAdvance(Calendar,$H2780,B2781,"f",FALSE)</f>
        <v>58880</v>
      </c>
      <c r="I2781" s="49">
        <f>_xll.qlInterestRateIndexValueDate(Index1M,$H2781)</f>
        <v>58882</v>
      </c>
      <c r="J2781" s="52">
        <f>IFERROR(_xll.qlIndexFixing(Index1M,$H2781,TRUE,_xll.ohTrigger(RecalcTrigger,Trigger1M)),NA())</f>
        <v>1.1991764102816937E-2</v>
      </c>
      <c r="K2781" s="52">
        <f>IFERROR(_xll.qlIndexFixing(ONIndex1M,I2781,TRUE,_xll.ohTrigger(RecalcTrigger,Trigger1M)),NA())</f>
        <v>1.199024840542684E-2</v>
      </c>
      <c r="L2781" s="52">
        <f>IFERROR(_xll.qlIndexFixing(Index3M,H2781,TRUE,_xll.ohTrigger(RecalcTrigger,Trigger3M)),NA())</f>
        <v>1.2335687140140184E-2</v>
      </c>
      <c r="M2781" s="52">
        <f>IFERROR(_xll.qlIndexFixing(ONIndex3M,I2781,TRUE,_xll.ohTrigger(RecalcTrigger,Trigger3M)),NA())</f>
        <v>1.2338389569963581E-2</v>
      </c>
      <c r="N2781" s="52">
        <f>IFERROR(_xll.qlIndexFixing(Index6M,$H2781,TRUE,_xll.ohTrigger(RecalcTrigger,Trigger6M)),NA())</f>
        <v>1.1681518378237698E-2</v>
      </c>
      <c r="O2781" s="52">
        <f>IFERROR(_xll.qlIndexFixing(ONIndex6M,I2781,TRUE,_xll.ohTrigger(RecalcTrigger,Trigger6M)),NA())</f>
        <v>1.1955529999676529E-2</v>
      </c>
      <c r="P2781" s="52">
        <f>IFERROR(_xll.qlIndexFixing(Index1Y,$H2781,TRUE,_xll.ohTrigger(RecalcTrigger,Trigger1Y)),NA())</f>
        <v>1.2514074746731038E-2</v>
      </c>
      <c r="Q2781" s="52">
        <f>IFERROR(_xll.qlIndexFixing(ONIndex1Y,I2781,TRUE,_xll.ohTrigger(RecalcTrigger,Trigger1Y)),NA())</f>
        <v>1.2539340702657498E-2</v>
      </c>
    </row>
    <row r="2782" spans="2:17" x14ac:dyDescent="0.2">
      <c r="B2782" s="46" t="s">
        <v>42</v>
      </c>
      <c r="D2782" s="49">
        <f>_xll.qlCalendarAdvance(Calendar,$D2781,B2782,"f",FALSE)</f>
        <v>58887</v>
      </c>
      <c r="E2782" s="49">
        <f>_xll.qlInterestRateIndexValueDate(IndexON,D2782)</f>
        <v>58887</v>
      </c>
      <c r="F2782" s="52">
        <f>IFERROR(_xll.qlIndexFixing(IndexON,D2782,TRUE,_xll.ohTrigger(RecalcTrigger,TriggerON)),NA())</f>
        <v>1.2172707851458853E-2</v>
      </c>
      <c r="H2782" s="49">
        <f>_xll.qlCalendarAdvance(Calendar,$H2781,B2782,"f",FALSE)</f>
        <v>58887</v>
      </c>
      <c r="I2782" s="49">
        <f>_xll.qlInterestRateIndexValueDate(Index1M,$H2782)</f>
        <v>58889</v>
      </c>
      <c r="J2782" s="52">
        <f>IFERROR(_xll.qlIndexFixing(Index1M,$H2782,TRUE,_xll.ohTrigger(RecalcTrigger,Trigger1M)),NA())</f>
        <v>1.1988953557887649E-2</v>
      </c>
      <c r="K2782" s="52">
        <f>IFERROR(_xll.qlIndexFixing(ONIndex1M,I2782,TRUE,_xll.ohTrigger(RecalcTrigger,Trigger1M)),NA())</f>
        <v>1.1987366443237946E-2</v>
      </c>
      <c r="L2782" s="52">
        <f>IFERROR(_xll.qlIndexFixing(Index3M,H2782,TRUE,_xll.ohTrigger(RecalcTrigger,Trigger3M)),NA())</f>
        <v>1.2332079499022168E-2</v>
      </c>
      <c r="M2782" s="52">
        <f>IFERROR(_xll.qlIndexFixing(ONIndex3M,I2782,TRUE,_xll.ohTrigger(RecalcTrigger,Trigger3M)),NA())</f>
        <v>1.2334539305776104E-2</v>
      </c>
      <c r="N2782" s="52">
        <f>IFERROR(_xll.qlIndexFixing(Index6M,$H2782,TRUE,_xll.ohTrigger(RecalcTrigger,Trigger6M)),NA())</f>
        <v>1.1657709501204783E-2</v>
      </c>
      <c r="O2782" s="52">
        <f>IFERROR(_xll.qlIndexFixing(ONIndex6M,I2782,TRUE,_xll.ohTrigger(RecalcTrigger,Trigger6M)),NA())</f>
        <v>1.1929718650298682E-2</v>
      </c>
      <c r="P2782" s="52">
        <f>IFERROR(_xll.qlIndexFixing(Index1Y,$H2782,TRUE,_xll.ohTrigger(RecalcTrigger,Trigger1Y)),NA())</f>
        <v>1.2510439257859133E-2</v>
      </c>
      <c r="Q2782" s="52">
        <f>IFERROR(_xll.qlIndexFixing(ONIndex1Y,I2782,TRUE,_xll.ohTrigger(RecalcTrigger,Trigger1Y)),NA())</f>
        <v>1.2534321592969633E-2</v>
      </c>
    </row>
    <row r="2783" spans="2:17" x14ac:dyDescent="0.2">
      <c r="B2783" s="46" t="s">
        <v>42</v>
      </c>
      <c r="D2783" s="49">
        <f>_xll.qlCalendarAdvance(Calendar,$D2782,B2783,"f",FALSE)</f>
        <v>58894</v>
      </c>
      <c r="E2783" s="49">
        <f>_xll.qlInterestRateIndexValueDate(IndexON,D2783)</f>
        <v>58894</v>
      </c>
      <c r="F2783" s="52">
        <f>IFERROR(_xll.qlIndexFixing(IndexON,D2783,TRUE,_xll.ohTrigger(RecalcTrigger,TriggerON)),NA())</f>
        <v>1.2169760962805753E-2</v>
      </c>
      <c r="H2783" s="49">
        <f>_xll.qlCalendarAdvance(Calendar,$H2782,B2783,"f",FALSE)</f>
        <v>58894</v>
      </c>
      <c r="I2783" s="49">
        <f>_xll.qlInterestRateIndexValueDate(Index1M,$H2783)</f>
        <v>58896</v>
      </c>
      <c r="J2783" s="52">
        <f>IFERROR(_xll.qlIndexFixing(Index1M,$H2783,TRUE,_xll.ohTrigger(RecalcTrigger,Trigger1M)),NA())</f>
        <v>1.1986171568318937E-2</v>
      </c>
      <c r="K2783" s="52">
        <f>IFERROR(_xll.qlIndexFixing(ONIndex1M,I2783,TRUE,_xll.ohTrigger(RecalcTrigger,Trigger1M)),NA())</f>
        <v>1.1984529651636322E-2</v>
      </c>
      <c r="L2783" s="52">
        <f>IFERROR(_xll.qlIndexFixing(Index3M,H2783,TRUE,_xll.ohTrigger(RecalcTrigger,Trigger3M)),NA())</f>
        <v>1.2328550549208528E-2</v>
      </c>
      <c r="M2783" s="52">
        <f>IFERROR(_xll.qlIndexFixing(ONIndex3M,I2783,TRUE,_xll.ohTrigger(RecalcTrigger,Trigger3M)),NA())</f>
        <v>1.2330731585237231E-2</v>
      </c>
      <c r="N2783" s="52">
        <f>IFERROR(_xll.qlIndexFixing(Index6M,$H2783,TRUE,_xll.ohTrigger(RecalcTrigger,Trigger6M)),NA())</f>
        <v>1.1638397904929088E-2</v>
      </c>
      <c r="O2783" s="52">
        <f>IFERROR(_xll.qlIndexFixing(ONIndex6M,I2783,TRUE,_xll.ohTrigger(RecalcTrigger,Trigger6M)),NA())</f>
        <v>1.1904074237545359E-2</v>
      </c>
      <c r="P2783" s="52">
        <f>IFERROR(_xll.qlIndexFixing(Index1Y,$H2783,TRUE,_xll.ohTrigger(RecalcTrigger,Trigger1Y)),NA())</f>
        <v>1.2506888003341491E-2</v>
      </c>
      <c r="Q2783" s="52">
        <f>IFERROR(_xll.qlIndexFixing(ONIndex1Y,I2783,TRUE,_xll.ohTrigger(RecalcTrigger,Trigger1Y)),NA())</f>
        <v>1.2529357579209588E-2</v>
      </c>
    </row>
    <row r="2784" spans="2:17" x14ac:dyDescent="0.2">
      <c r="B2784" s="46" t="s">
        <v>42</v>
      </c>
      <c r="D2784" s="49">
        <f>_xll.qlCalendarAdvance(Calendar,$D2783,B2784,"f",FALSE)</f>
        <v>58901</v>
      </c>
      <c r="E2784" s="49">
        <f>_xll.qlInterestRateIndexValueDate(IndexON,D2784)</f>
        <v>58901</v>
      </c>
      <c r="F2784" s="52">
        <f>IFERROR(_xll.qlIndexFixing(IndexON,D2784,TRUE,_xll.ohTrigger(RecalcTrigger,TriggerON)),NA())</f>
        <v>1.2166859839704003E-2</v>
      </c>
      <c r="H2784" s="49">
        <f>_xll.qlCalendarAdvance(Calendar,$H2783,B2784,"f",FALSE)</f>
        <v>58901</v>
      </c>
      <c r="I2784" s="49">
        <f>_xll.qlInterestRateIndexValueDate(Index1M,$H2784)</f>
        <v>58903</v>
      </c>
      <c r="J2784" s="52">
        <f>IFERROR(_xll.qlIndexFixing(Index1M,$H2784,TRUE,_xll.ohTrigger(RecalcTrigger,Trigger1M)),NA())</f>
        <v>1.1983468576958201E-2</v>
      </c>
      <c r="K2784" s="52">
        <f>IFERROR(_xll.qlIndexFixing(ONIndex1M,I2784,TRUE,_xll.ohTrigger(RecalcTrigger,Trigger1M)),NA())</f>
        <v>1.1980948844865225E-2</v>
      </c>
      <c r="L2784" s="52">
        <f>IFERROR(_xll.qlIndexFixing(Index3M,H2784,TRUE,_xll.ohTrigger(RecalcTrigger,Trigger3M)),NA())</f>
        <v>1.2325026242079318E-2</v>
      </c>
      <c r="M2784" s="52">
        <f>IFERROR(_xll.qlIndexFixing(ONIndex3M,I2784,TRUE,_xll.ohTrigger(RecalcTrigger,Trigger3M)),NA())</f>
        <v>1.2325898576364125E-2</v>
      </c>
      <c r="N2784" s="52">
        <f>IFERROR(_xll.qlIndexFixing(Index6M,$H2784,TRUE,_xll.ohTrigger(RecalcTrigger,Trigger6M)),NA())</f>
        <v>1.1614899077496542E-2</v>
      </c>
      <c r="O2784" s="52">
        <f>IFERROR(_xll.qlIndexFixing(ONIndex6M,I2784,TRUE,_xll.ohTrigger(RecalcTrigger,Trigger6M)),NA())</f>
        <v>1.1871348673206938E-2</v>
      </c>
      <c r="P2784" s="52">
        <f>IFERROR(_xll.qlIndexFixing(Index1Y,$H2784,TRUE,_xll.ohTrigger(RecalcTrigger,Trigger1Y)),NA())</f>
        <v>1.250338215873684E-2</v>
      </c>
      <c r="Q2784" s="52">
        <f>IFERROR(_xll.qlIndexFixing(ONIndex1Y,I2784,TRUE,_xll.ohTrigger(RecalcTrigger,Trigger1Y)),NA())</f>
        <v>1.2523056387880871E-2</v>
      </c>
    </row>
    <row r="2785" spans="2:17" x14ac:dyDescent="0.2">
      <c r="B2785" s="46" t="s">
        <v>42</v>
      </c>
      <c r="D2785" s="49">
        <f>_xll.qlCalendarAdvance(Calendar,$D2784,B2785,"f",FALSE)</f>
        <v>58908</v>
      </c>
      <c r="E2785" s="49">
        <f>_xll.qlInterestRateIndexValueDate(IndexON,D2785)</f>
        <v>58908</v>
      </c>
      <c r="F2785" s="52">
        <f>IFERROR(_xll.qlIndexFixing(IndexON,D2785,TRUE,_xll.ohTrigger(RecalcTrigger,TriggerON)),NA())</f>
        <v>1.2164004560171193E-2</v>
      </c>
      <c r="H2785" s="49">
        <f>_xll.qlCalendarAdvance(Calendar,$H2784,B2785,"f",FALSE)</f>
        <v>58908</v>
      </c>
      <c r="I2785" s="49">
        <f>_xll.qlInterestRateIndexValueDate(Index1M,$H2785)</f>
        <v>58910</v>
      </c>
      <c r="J2785" s="52">
        <f>IFERROR(_xll.qlIndexFixing(Index1M,$H2785,TRUE,_xll.ohTrigger(RecalcTrigger,Trigger1M)),NA())</f>
        <v>1.1980794294447761E-2</v>
      </c>
      <c r="K2785" s="52">
        <f>IFERROR(_xll.qlIndexFixing(ONIndex1M,I2785,TRUE,_xll.ohTrigger(RecalcTrigger,Trigger1M)),NA())</f>
        <v>1.1978991887229284E-2</v>
      </c>
      <c r="L2785" s="52">
        <f>IFERROR(_xll.qlIndexFixing(Index3M,H2785,TRUE,_xll.ohTrigger(RecalcTrigger,Trigger3M)),NA())</f>
        <v>1.2321545195639206E-2</v>
      </c>
      <c r="M2785" s="52">
        <f>IFERROR(_xll.qlIndexFixing(ONIndex3M,I2785,TRUE,_xll.ohTrigger(RecalcTrigger,Trigger3M)),NA())</f>
        <v>1.2323244070389094E-2</v>
      </c>
      <c r="N2785" s="52">
        <f>IFERROR(_xll.qlIndexFixing(Index6M,$H2785,TRUE,_xll.ohTrigger(RecalcTrigger,Trigger6M)),NA())</f>
        <v>1.1591573210025543E-2</v>
      </c>
      <c r="O2785" s="52">
        <f>IFERROR(_xll.qlIndexFixing(ONIndex6M,I2785,TRUE,_xll.ohTrigger(RecalcTrigger,Trigger6M)),NA())</f>
        <v>1.1853287536220947E-2</v>
      </c>
      <c r="P2785" s="52">
        <f>IFERROR(_xll.qlIndexFixing(Index1Y,$H2785,TRUE,_xll.ohTrigger(RecalcTrigger,Trigger1Y)),NA())</f>
        <v>1.2499934794797541E-2</v>
      </c>
      <c r="Q2785" s="52">
        <f>IFERROR(_xll.qlIndexFixing(ONIndex1Y,I2785,TRUE,_xll.ohTrigger(RecalcTrigger,Trigger1Y)),NA())</f>
        <v>1.2519595224524949E-2</v>
      </c>
    </row>
    <row r="2786" spans="2:17" x14ac:dyDescent="0.2">
      <c r="B2786" s="46" t="s">
        <v>42</v>
      </c>
      <c r="D2786" s="49">
        <f>_xll.qlCalendarAdvance(Calendar,$D2785,B2786,"f",FALSE)</f>
        <v>58915</v>
      </c>
      <c r="E2786" s="49">
        <f>_xll.qlInterestRateIndexValueDate(IndexON,D2786)</f>
        <v>58915</v>
      </c>
      <c r="F2786" s="52">
        <f>IFERROR(_xll.qlIndexFixing(IndexON,D2786,TRUE,_xll.ohTrigger(RecalcTrigger,TriggerON)),NA())</f>
        <v>1.2161195202624597E-2</v>
      </c>
      <c r="H2786" s="49">
        <f>_xll.qlCalendarAdvance(Calendar,$H2785,B2786,"f",FALSE)</f>
        <v>58915</v>
      </c>
      <c r="I2786" s="49">
        <f>_xll.qlInterestRateIndexValueDate(Index1M,$H2786)</f>
        <v>58917</v>
      </c>
      <c r="J2786" s="52">
        <f>IFERROR(_xll.qlIndexFixing(Index1M,$H2786,TRUE,_xll.ohTrigger(RecalcTrigger,Trigger1M)),NA())</f>
        <v>1.1978165586236655E-2</v>
      </c>
      <c r="K2786" s="52">
        <f>IFERROR(_xll.qlIndexFixing(ONIndex1M,I2786,TRUE,_xll.ohTrigger(RecalcTrigger,Trigger1M)),NA())</f>
        <v>1.1976291067741229E-2</v>
      </c>
      <c r="L2786" s="52">
        <f>IFERROR(_xll.qlIndexFixing(Index3M,H2786,TRUE,_xll.ohTrigger(RecalcTrigger,Trigger3M)),NA())</f>
        <v>1.2318107483973105E-2</v>
      </c>
      <c r="M2786" s="52">
        <f>IFERROR(_xll.qlIndexFixing(ONIndex3M,I2786,TRUE,_xll.ohTrigger(RecalcTrigger,Trigger3M)),NA())</f>
        <v>1.2319564424441154E-2</v>
      </c>
      <c r="N2786" s="52">
        <f>IFERROR(_xll.qlIndexFixing(Index6M,$H2786,TRUE,_xll.ohTrigger(RecalcTrigger,Trigger6M)),NA())</f>
        <v>1.1568420626855111E-2</v>
      </c>
      <c r="O2786" s="52">
        <f>IFERROR(_xll.qlIndexFixing(ONIndex6M,I2786,TRUE,_xll.ohTrigger(RecalcTrigger,Trigger6M)),NA())</f>
        <v>1.182814590456438E-2</v>
      </c>
      <c r="P2786" s="52">
        <f>IFERROR(_xll.qlIndexFixing(Index1Y,$H2786,TRUE,_xll.ohTrigger(RecalcTrigger,Trigger1Y)),NA())</f>
        <v>1.2496546008489534E-2</v>
      </c>
      <c r="Q2786" s="52">
        <f>IFERROR(_xll.qlIndexFixing(ONIndex1Y,I2786,TRUE,_xll.ohTrigger(RecalcTrigger,Trigger1Y)),NA())</f>
        <v>1.2514797076486062E-2</v>
      </c>
    </row>
    <row r="2787" spans="2:17" x14ac:dyDescent="0.2">
      <c r="B2787" s="46" t="s">
        <v>42</v>
      </c>
      <c r="D2787" s="49">
        <f>_xll.qlCalendarAdvance(Calendar,$D2786,B2787,"f",FALSE)</f>
        <v>58922</v>
      </c>
      <c r="E2787" s="49">
        <f>_xll.qlInterestRateIndexValueDate(IndexON,D2787)</f>
        <v>58922</v>
      </c>
      <c r="F2787" s="52">
        <f>IFERROR(_xll.qlIndexFixing(IndexON,D2787,TRUE,_xll.ohTrigger(RecalcTrigger,TriggerON)),NA())</f>
        <v>1.2158431845481488E-2</v>
      </c>
      <c r="H2787" s="49">
        <f>_xll.qlCalendarAdvance(Calendar,$H2786,B2787,"f",FALSE)</f>
        <v>58922</v>
      </c>
      <c r="I2787" s="49">
        <f>_xll.qlInterestRateIndexValueDate(Index1M,$H2787)</f>
        <v>58924</v>
      </c>
      <c r="J2787" s="52">
        <f>IFERROR(_xll.qlIndexFixing(Index1M,$H2787,TRUE,_xll.ohTrigger(RecalcTrigger,Trigger1M)),NA())</f>
        <v>1.1975582529068496E-2</v>
      </c>
      <c r="K2787" s="52">
        <f>IFERROR(_xll.qlIndexFixing(ONIndex1M,I2787,TRUE,_xll.ohTrigger(RecalcTrigger,Trigger1M)),NA())</f>
        <v>1.1973635725714971E-2</v>
      </c>
      <c r="L2787" s="52">
        <f>IFERROR(_xll.qlIndexFixing(Index3M,H2787,TRUE,_xll.ohTrigger(RecalcTrigger,Trigger3M)),NA())</f>
        <v>1.2314713181164172E-2</v>
      </c>
      <c r="M2787" s="52">
        <f>IFERROR(_xll.qlIndexFixing(ONIndex3M,I2787,TRUE,_xll.ohTrigger(RecalcTrigger,Trigger3M)),NA())</f>
        <v>1.2315927617745359E-2</v>
      </c>
      <c r="N2787" s="52">
        <f>IFERROR(_xll.qlIndexFixing(Index6M,$H2787,TRUE,_xll.ohTrigger(RecalcTrigger,Trigger6M)),NA())</f>
        <v>1.1545441652356599E-2</v>
      </c>
      <c r="O2787" s="52">
        <f>IFERROR(_xll.qlIndexFixing(ONIndex6M,I2787,TRUE,_xll.ohTrigger(RecalcTrigger,Trigger6M)),NA())</f>
        <v>1.1803172523681127E-2</v>
      </c>
      <c r="P2787" s="52">
        <f>IFERROR(_xll.qlIndexFixing(Index1Y,$H2787,TRUE,_xll.ohTrigger(RecalcTrigger,Trigger1Y)),NA())</f>
        <v>1.2493215896786649E-2</v>
      </c>
      <c r="Q2787" s="52">
        <f>IFERROR(_xll.qlIndexFixing(ONIndex1Y,I2787,TRUE,_xll.ohTrigger(RecalcTrigger,Trigger1Y)),NA())</f>
        <v>1.2510054409666793E-2</v>
      </c>
    </row>
    <row r="2788" spans="2:17" x14ac:dyDescent="0.2">
      <c r="B2788" s="46" t="s">
        <v>42</v>
      </c>
      <c r="D2788" s="49">
        <f>_xll.qlCalendarAdvance(Calendar,$D2787,B2788,"f",FALSE)</f>
        <v>58929</v>
      </c>
      <c r="E2788" s="49">
        <f>_xll.qlInterestRateIndexValueDate(IndexON,D2788)</f>
        <v>58929</v>
      </c>
      <c r="F2788" s="52">
        <f>IFERROR(_xll.qlIndexFixing(IndexON,D2788,TRUE,_xll.ohTrigger(RecalcTrigger,TriggerON)),NA())</f>
        <v>1.2155714567079201E-2</v>
      </c>
      <c r="H2788" s="49">
        <f>_xll.qlCalendarAdvance(Calendar,$H2787,B2788,"f",FALSE)</f>
        <v>58929</v>
      </c>
      <c r="I2788" s="49">
        <f>_xll.qlInterestRateIndexValueDate(Index1M,$H2788)</f>
        <v>58931</v>
      </c>
      <c r="J2788" s="52">
        <f>IFERROR(_xll.qlIndexFixing(Index1M,$H2788,TRUE,_xll.ohTrigger(RecalcTrigger,Trigger1M)),NA())</f>
        <v>1.1973045199689392E-2</v>
      </c>
      <c r="K2788" s="52">
        <f>IFERROR(_xll.qlIndexFixing(ONIndex1M,I2788,TRUE,_xll.ohTrigger(RecalcTrigger,Trigger1M)),NA())</f>
        <v>1.1971025937649316E-2</v>
      </c>
      <c r="L2788" s="52">
        <f>IFERROR(_xll.qlIndexFixing(Index3M,H2788,TRUE,_xll.ohTrigger(RecalcTrigger,Trigger3M)),NA())</f>
        <v>1.2311341751132823E-2</v>
      </c>
      <c r="M2788" s="52">
        <f>IFERROR(_xll.qlIndexFixing(ONIndex3M,I2788,TRUE,_xll.ohTrigger(RecalcTrigger,Trigger3M)),NA())</f>
        <v>1.2312333724562308E-2</v>
      </c>
      <c r="N2788" s="52">
        <f>IFERROR(_xll.qlIndexFixing(Index6M,$H2788,TRUE,_xll.ohTrigger(RecalcTrigger,Trigger6M)),NA())</f>
        <v>1.1518488034341436E-2</v>
      </c>
      <c r="O2788" s="52">
        <f>IFERROR(_xll.qlIndexFixing(ONIndex6M,I2788,TRUE,_xll.ohTrigger(RecalcTrigger,Trigger6M)),NA())</f>
        <v>1.1778367721868577E-2</v>
      </c>
      <c r="P2788" s="52">
        <f>IFERROR(_xll.qlIndexFixing(Index1Y,$H2788,TRUE,_xll.ohTrigger(RecalcTrigger,Trigger1Y)),NA())</f>
        <v>1.2489944556671908E-2</v>
      </c>
      <c r="Q2788" s="52">
        <f>IFERROR(_xll.qlIndexFixing(ONIndex1Y,I2788,TRUE,_xll.ohTrigger(RecalcTrigger,Trigger1Y)),NA())</f>
        <v>1.2505367320470029E-2</v>
      </c>
    </row>
    <row r="2789" spans="2:17" x14ac:dyDescent="0.2">
      <c r="B2789" s="46" t="s">
        <v>42</v>
      </c>
      <c r="D2789" s="49">
        <f>_xll.qlCalendarAdvance(Calendar,$D2788,B2789,"f",FALSE)</f>
        <v>58936</v>
      </c>
      <c r="E2789" s="49">
        <f>_xll.qlInterestRateIndexValueDate(IndexON,D2789)</f>
        <v>58936</v>
      </c>
      <c r="F2789" s="52">
        <f>IFERROR(_xll.qlIndexFixing(IndexON,D2789,TRUE,_xll.ohTrigger(RecalcTrigger,TriggerON)),NA())</f>
        <v>1.2153043445914946E-2</v>
      </c>
      <c r="H2789" s="49">
        <f>_xll.qlCalendarAdvance(Calendar,$H2788,B2789,"f",FALSE)</f>
        <v>58936</v>
      </c>
      <c r="I2789" s="49">
        <f>_xll.qlInterestRateIndexValueDate(Index1M,$H2789)</f>
        <v>58938</v>
      </c>
      <c r="J2789" s="52">
        <f>IFERROR(_xll.qlIndexFixing(Index1M,$H2789,TRUE,_xll.ohTrigger(RecalcTrigger,Trigger1M)),NA())</f>
        <v>1.197055367484795E-2</v>
      </c>
      <c r="K2789" s="52">
        <f>IFERROR(_xll.qlIndexFixing(ONIndex1M,I2789,TRUE,_xll.ohTrigger(RecalcTrigger,Trigger1M)),NA())</f>
        <v>1.1968461780602624E-2</v>
      </c>
      <c r="L2789" s="52">
        <f>IFERROR(_xll.qlIndexFixing(Index3M,H2789,TRUE,_xll.ohTrigger(RecalcTrigger,Trigger3M)),NA())</f>
        <v>1.2308037501087072E-2</v>
      </c>
      <c r="M2789" s="52">
        <f>IFERROR(_xll.qlIndexFixing(ONIndex3M,I2789,TRUE,_xll.ohTrigger(RecalcTrigger,Trigger3M)),NA())</f>
        <v>1.2308782818752917E-2</v>
      </c>
      <c r="N2789" s="52">
        <f>IFERROR(_xll.qlIndexFixing(Index6M,$H2789,TRUE,_xll.ohTrigger(RecalcTrigger,Trigger6M)),NA())</f>
        <v>1.149589278248307E-2</v>
      </c>
      <c r="O2789" s="52">
        <f>IFERROR(_xll.qlIndexFixing(ONIndex6M,I2789,TRUE,_xll.ohTrigger(RecalcTrigger,Trigger6M)),NA())</f>
        <v>1.1753731827823799E-2</v>
      </c>
      <c r="P2789" s="52">
        <f>IFERROR(_xll.qlIndexFixing(Index1Y,$H2789,TRUE,_xll.ohTrigger(RecalcTrigger,Trigger1Y)),NA())</f>
        <v>1.248673208513797E-2</v>
      </c>
      <c r="Q2789" s="52">
        <f>IFERROR(_xll.qlIndexFixing(ONIndex1Y,I2789,TRUE,_xll.ohTrigger(RecalcTrigger,Trigger1Y)),NA())</f>
        <v>1.250073590537859E-2</v>
      </c>
    </row>
    <row r="2790" spans="2:17" x14ac:dyDescent="0.2">
      <c r="B2790" s="46" t="s">
        <v>42</v>
      </c>
      <c r="D2790" s="49">
        <f>_xll.qlCalendarAdvance(Calendar,$D2789,B2790,"f",FALSE)</f>
        <v>58943</v>
      </c>
      <c r="E2790" s="49">
        <f>_xll.qlInterestRateIndexValueDate(IndexON,D2790)</f>
        <v>58943</v>
      </c>
      <c r="F2790" s="52">
        <f>IFERROR(_xll.qlIndexFixing(IndexON,D2790,TRUE,_xll.ohTrigger(RecalcTrigger,TriggerON)),NA())</f>
        <v>1.2150418559926379E-2</v>
      </c>
      <c r="H2790" s="49">
        <f>_xll.qlCalendarAdvance(Calendar,$H2789,B2790,"f",FALSE)</f>
        <v>58943</v>
      </c>
      <c r="I2790" s="49">
        <f>_xll.qlInterestRateIndexValueDate(Index1M,$H2790)</f>
        <v>58945</v>
      </c>
      <c r="J2790" s="52">
        <f>IFERROR(_xll.qlIndexFixing(Index1M,$H2790,TRUE,_xll.ohTrigger(RecalcTrigger,Trigger1M)),NA())</f>
        <v>1.1968108031292779E-2</v>
      </c>
      <c r="K2790" s="52">
        <f>IFERROR(_xll.qlIndexFixing(ONIndex1M,I2790,TRUE,_xll.ohTrigger(RecalcTrigger,Trigger1M)),NA())</f>
        <v>1.1965943330913831E-2</v>
      </c>
      <c r="L2790" s="52">
        <f>IFERROR(_xll.qlIndexFixing(Index3M,H2790,TRUE,_xll.ohTrigger(RecalcTrigger,Trigger3M)),NA())</f>
        <v>1.2304776888967637E-2</v>
      </c>
      <c r="M2790" s="52">
        <f>IFERROR(_xll.qlIndexFixing(ONIndex3M,I2790,TRUE,_xll.ohTrigger(RecalcTrigger,Trigger3M)),NA())</f>
        <v>1.2305274974178104E-2</v>
      </c>
      <c r="N2790" s="52">
        <f>IFERROR(_xll.qlIndexFixing(Index6M,$H2790,TRUE,_xll.ohTrigger(RecalcTrigger,Trigger6M)),NA())</f>
        <v>1.147347220300449E-2</v>
      </c>
      <c r="O2790" s="52">
        <f>IFERROR(_xll.qlIndexFixing(ONIndex6M,I2790,TRUE,_xll.ohTrigger(RecalcTrigger,Trigger6M)),NA())</f>
        <v>1.1729265169924119E-2</v>
      </c>
      <c r="P2790" s="52">
        <f>IFERROR(_xll.qlIndexFixing(Index1Y,$H2790,TRUE,_xll.ohTrigger(RecalcTrigger,Trigger1Y)),NA())</f>
        <v>1.2483578579186477E-2</v>
      </c>
      <c r="Q2790" s="52">
        <f>IFERROR(_xll.qlIndexFixing(ONIndex1Y,I2790,TRUE,_xll.ohTrigger(RecalcTrigger,Trigger1Y)),NA())</f>
        <v>1.2496160260475619E-2</v>
      </c>
    </row>
    <row r="2791" spans="2:17" x14ac:dyDescent="0.2">
      <c r="B2791" s="46" t="s">
        <v>42</v>
      </c>
      <c r="D2791" s="49">
        <f>_xll.qlCalendarAdvance(Calendar,$D2790,B2791,"f",FALSE)</f>
        <v>58950</v>
      </c>
      <c r="E2791" s="49">
        <f>_xll.qlInterestRateIndexValueDate(IndexON,D2791)</f>
        <v>58950</v>
      </c>
      <c r="F2791" s="52">
        <f>IFERROR(_xll.qlIndexFixing(IndexON,D2791,TRUE,_xll.ohTrigger(RecalcTrigger,TriggerON)),NA())</f>
        <v>1.2147839987930453E-2</v>
      </c>
      <c r="H2791" s="49">
        <f>_xll.qlCalendarAdvance(Calendar,$H2790,B2791,"f",FALSE)</f>
        <v>58950</v>
      </c>
      <c r="I2791" s="49">
        <f>_xll.qlInterestRateIndexValueDate(Index1M,$H2791)</f>
        <v>58952</v>
      </c>
      <c r="J2791" s="52">
        <f>IFERROR(_xll.qlIndexFixing(Index1M,$H2791,TRUE,_xll.ohTrigger(RecalcTrigger,Trigger1M)),NA())</f>
        <v>1.1965708345769988E-2</v>
      </c>
      <c r="K2791" s="52">
        <f>IFERROR(_xll.qlIndexFixing(ONIndex1M,I2791,TRUE,_xll.ohTrigger(RecalcTrigger,Trigger1M)),NA())</f>
        <v>1.196347066556136E-2</v>
      </c>
      <c r="L2791" s="52">
        <f>IFERROR(_xll.qlIndexFixing(Index3M,H2791,TRUE,_xll.ohTrigger(RecalcTrigger,Trigger3M)),NA())</f>
        <v>1.23015599888709E-2</v>
      </c>
      <c r="M2791" s="52">
        <f>IFERROR(_xll.qlIndexFixing(ONIndex3M,I2791,TRUE,_xll.ohTrigger(RecalcTrigger,Trigger3M)),NA())</f>
        <v>1.2301810265018531E-2</v>
      </c>
      <c r="N2791" s="52">
        <f>IFERROR(_xll.qlIndexFixing(Index6M,$H2791,TRUE,_xll.ohTrigger(RecalcTrigger,Trigger6M)),NA())</f>
        <v>1.1451226620339511E-2</v>
      </c>
      <c r="O2791" s="52">
        <f>IFERROR(_xll.qlIndexFixing(ONIndex6M,I2791,TRUE,_xll.ohTrigger(RecalcTrigger,Trigger6M)),NA())</f>
        <v>1.1704968076626798E-2</v>
      </c>
      <c r="P2791" s="52">
        <f>IFERROR(_xll.qlIndexFixing(Index1Y,$H2791,TRUE,_xll.ohTrigger(RecalcTrigger,Trigger1Y)),NA())</f>
        <v>1.2480484135828265E-2</v>
      </c>
      <c r="Q2791" s="52">
        <f>IFERROR(_xll.qlIndexFixing(ONIndex1Y,I2791,TRUE,_xll.ohTrigger(RecalcTrigger,Trigger1Y)),NA())</f>
        <v>1.249164048240381E-2</v>
      </c>
    </row>
    <row r="2792" spans="2:17" x14ac:dyDescent="0.2">
      <c r="B2792" s="46" t="s">
        <v>42</v>
      </c>
      <c r="D2792" s="49">
        <f>_xll.qlCalendarAdvance(Calendar,$D2791,B2792,"f",FALSE)</f>
        <v>58957</v>
      </c>
      <c r="E2792" s="49">
        <f>_xll.qlInterestRateIndexValueDate(IndexON,D2792)</f>
        <v>58957</v>
      </c>
      <c r="F2792" s="52">
        <f>IFERROR(_xll.qlIndexFixing(IndexON,D2792,TRUE,_xll.ohTrigger(RecalcTrigger,TriggerON)),NA())</f>
        <v>1.2145307807944761E-2</v>
      </c>
      <c r="H2792" s="49">
        <f>_xll.qlCalendarAdvance(Calendar,$H2791,B2792,"f",FALSE)</f>
        <v>58957</v>
      </c>
      <c r="I2792" s="49">
        <f>_xll.qlInterestRateIndexValueDate(Index1M,$H2792)</f>
        <v>58959</v>
      </c>
      <c r="J2792" s="52">
        <f>IFERROR(_xll.qlIndexFixing(Index1M,$H2792,TRUE,_xll.ohTrigger(RecalcTrigger,Trigger1M)),NA())</f>
        <v>1.1963354695025685E-2</v>
      </c>
      <c r="K2792" s="52">
        <f>IFERROR(_xll.qlIndexFixing(ONIndex1M,I2792,TRUE,_xll.ohTrigger(RecalcTrigger,Trigger1M)),NA())</f>
        <v>1.1961043860964082E-2</v>
      </c>
      <c r="L2792" s="52">
        <f>IFERROR(_xll.qlIndexFixing(Index3M,H2792,TRUE,_xll.ohTrigger(RecalcTrigger,Trigger3M)),NA())</f>
        <v>1.229838687488629E-2</v>
      </c>
      <c r="M2792" s="52">
        <f>IFERROR(_xll.qlIndexFixing(ONIndex3M,I2792,TRUE,_xll.ohTrigger(RecalcTrigger,Trigger3M)),NA())</f>
        <v>1.2298388765215051E-2</v>
      </c>
      <c r="N2792" s="52">
        <f>IFERROR(_xll.qlIndexFixing(Index6M,$H2792,TRUE,_xll.ohTrigger(RecalcTrigger,Trigger6M)),NA())</f>
        <v>1.1433162264985202E-2</v>
      </c>
      <c r="O2792" s="52">
        <f>IFERROR(_xll.qlIndexFixing(ONIndex6M,I2792,TRUE,_xll.ohTrigger(RecalcTrigger,Trigger6M)),NA())</f>
        <v>1.168084087654897E-2</v>
      </c>
      <c r="P2792" s="52">
        <f>IFERROR(_xll.qlIndexFixing(Index1Y,$H2792,TRUE,_xll.ohTrigger(RecalcTrigger,Trigger1Y)),NA())</f>
        <v>1.2477448852082934E-2</v>
      </c>
      <c r="Q2792" s="52">
        <f>IFERROR(_xll.qlIndexFixing(ONIndex1Y,I2792,TRUE,_xll.ohTrigger(RecalcTrigger,Trigger1Y)),NA())</f>
        <v>1.2487176667166366E-2</v>
      </c>
    </row>
    <row r="2793" spans="2:17" x14ac:dyDescent="0.2">
      <c r="B2793" s="46" t="s">
        <v>42</v>
      </c>
      <c r="D2793" s="49">
        <f>_xll.qlCalendarAdvance(Calendar,$D2792,B2793,"f",FALSE)</f>
        <v>58964</v>
      </c>
      <c r="E2793" s="49">
        <f>_xll.qlInterestRateIndexValueDate(IndexON,D2793)</f>
        <v>58964</v>
      </c>
      <c r="F2793" s="52">
        <f>IFERROR(_xll.qlIndexFixing(IndexON,D2793,TRUE,_xll.ohTrigger(RecalcTrigger,TriggerON)),NA())</f>
        <v>1.2142822098706318E-2</v>
      </c>
      <c r="H2793" s="49">
        <f>_xll.qlCalendarAdvance(Calendar,$H2792,B2793,"f",FALSE)</f>
        <v>58964</v>
      </c>
      <c r="I2793" s="49">
        <f>_xll.qlInterestRateIndexValueDate(Index1M,$H2793)</f>
        <v>58966</v>
      </c>
      <c r="J2793" s="52">
        <f>IFERROR(_xll.qlIndexFixing(Index1M,$H2793,TRUE,_xll.ohTrigger(RecalcTrigger,Trigger1M)),NA())</f>
        <v>1.1961047155810978E-2</v>
      </c>
      <c r="K2793" s="52">
        <f>IFERROR(_xll.qlIndexFixing(ONIndex1M,I2793,TRUE,_xll.ohTrigger(RecalcTrigger,Trigger1M)),NA())</f>
        <v>1.1958662994180358E-2</v>
      </c>
      <c r="L2793" s="52">
        <f>IFERROR(_xll.qlIndexFixing(Index3M,H2793,TRUE,_xll.ohTrigger(RecalcTrigger,Trigger3M)),NA())</f>
        <v>1.2295257621107581E-2</v>
      </c>
      <c r="M2793" s="52">
        <f>IFERROR(_xll.qlIndexFixing(ONIndex3M,I2793,TRUE,_xll.ohTrigger(RecalcTrigger,Trigger3M)),NA())</f>
        <v>1.2295010548548646E-2</v>
      </c>
      <c r="N2793" s="52">
        <f>IFERROR(_xll.qlIndexFixing(Index6M,$H2793,TRUE,_xll.ohTrigger(RecalcTrigger,Trigger6M)),NA())</f>
        <v>1.1411231755982972E-2</v>
      </c>
      <c r="O2793" s="52">
        <f>IFERROR(_xll.qlIndexFixing(ONIndex6M,I2793,TRUE,_xll.ohTrigger(RecalcTrigger,Trigger6M)),NA())</f>
        <v>1.165688389806796E-2</v>
      </c>
      <c r="P2793" s="52">
        <f>IFERROR(_xll.qlIndexFixing(Index1Y,$H2793,TRUE,_xll.ohTrigger(RecalcTrigger,Trigger1Y)),NA())</f>
        <v>1.2474472824980154E-2</v>
      </c>
      <c r="Q2793" s="52">
        <f>IFERROR(_xll.qlIndexFixing(ONIndex1Y,I2793,TRUE,_xll.ohTrigger(RecalcTrigger,Trigger1Y)),NA())</f>
        <v>1.2482768911405984E-2</v>
      </c>
    </row>
    <row r="2794" spans="2:17" x14ac:dyDescent="0.2">
      <c r="B2794" s="46" t="s">
        <v>42</v>
      </c>
      <c r="D2794" s="49">
        <f>_xll.qlCalendarAdvance(Calendar,$D2793,B2794,"f",FALSE)</f>
        <v>58971</v>
      </c>
      <c r="E2794" s="49">
        <f>_xll.qlInterestRateIndexValueDate(IndexON,D2794)</f>
        <v>58971</v>
      </c>
      <c r="F2794" s="52">
        <f>IFERROR(_xll.qlIndexFixing(IndexON,D2794,TRUE,_xll.ohTrigger(RecalcTrigger,TriggerON)),NA())</f>
        <v>1.2140382938072847E-2</v>
      </c>
      <c r="H2794" s="49">
        <f>_xll.qlCalendarAdvance(Calendar,$H2793,B2794,"f",FALSE)</f>
        <v>58971</v>
      </c>
      <c r="I2794" s="49">
        <f>_xll.qlInterestRateIndexValueDate(Index1M,$H2794)</f>
        <v>58973</v>
      </c>
      <c r="J2794" s="52">
        <f>IFERROR(_xll.qlIndexFixing(Index1M,$H2794,TRUE,_xll.ohTrigger(RecalcTrigger,Trigger1M)),NA())</f>
        <v>1.195878580487697E-2</v>
      </c>
      <c r="K2794" s="52">
        <f>IFERROR(_xll.qlIndexFixing(ONIndex1M,I2794,TRUE,_xll.ohTrigger(RecalcTrigger,Trigger1M)),NA())</f>
        <v>1.1956328141549122E-2</v>
      </c>
      <c r="L2794" s="52">
        <f>IFERROR(_xll.qlIndexFixing(Index3M,H2794,TRUE,_xll.ohTrigger(RecalcTrigger,Trigger3M)),NA())</f>
        <v>1.2292172301629418E-2</v>
      </c>
      <c r="M2794" s="52">
        <f>IFERROR(_xll.qlIndexFixing(ONIndex3M,I2794,TRUE,_xll.ohTrigger(RecalcTrigger,Trigger3M)),NA())</f>
        <v>1.2291675689199977E-2</v>
      </c>
      <c r="N2794" s="52">
        <f>IFERROR(_xll.qlIndexFixing(Index6M,$H2794,TRUE,_xll.ohTrigger(RecalcTrigger,Trigger6M)),NA())</f>
        <v>1.1389477127102136E-2</v>
      </c>
      <c r="O2794" s="52">
        <f>IFERROR(_xll.qlIndexFixing(ONIndex6M,I2794,TRUE,_xll.ohTrigger(RecalcTrigger,Trigger6M)),NA())</f>
        <v>1.1633097469641029E-2</v>
      </c>
      <c r="P2794" s="52">
        <f>IFERROR(_xll.qlIndexFixing(Index1Y,$H2794,TRUE,_xll.ohTrigger(RecalcTrigger,Trigger1Y)),NA())</f>
        <v>1.2471556151558358E-2</v>
      </c>
      <c r="Q2794" s="52">
        <f>IFERROR(_xll.qlIndexFixing(ONIndex1Y,I2794,TRUE,_xll.ohTrigger(RecalcTrigger,Trigger1Y)),NA())</f>
        <v>1.2478417311525547E-2</v>
      </c>
    </row>
    <row r="2795" spans="2:17" x14ac:dyDescent="0.2">
      <c r="B2795" s="46" t="s">
        <v>42</v>
      </c>
      <c r="D2795" s="49">
        <f>_xll.qlCalendarAdvance(Calendar,$D2794,B2795,"f",FALSE)</f>
        <v>58978</v>
      </c>
      <c r="E2795" s="49">
        <f>_xll.qlInterestRateIndexValueDate(IndexON,D2795)</f>
        <v>58978</v>
      </c>
      <c r="F2795" s="52">
        <f>IFERROR(_xll.qlIndexFixing(IndexON,D2795,TRUE,_xll.ohTrigger(RecalcTrigger,TriggerON)),NA())</f>
        <v>1.2137990404941235E-2</v>
      </c>
      <c r="H2795" s="49">
        <f>_xll.qlCalendarAdvance(Calendar,$H2794,B2795,"f",FALSE)</f>
        <v>58978</v>
      </c>
      <c r="I2795" s="49">
        <f>_xll.qlInterestRateIndexValueDate(Index1M,$H2795)</f>
        <v>58980</v>
      </c>
      <c r="J2795" s="52">
        <f>IFERROR(_xll.qlIndexFixing(Index1M,$H2795,TRUE,_xll.ohTrigger(RecalcTrigger,Trigger1M)),NA())</f>
        <v>1.1956570718974768E-2</v>
      </c>
      <c r="K2795" s="52">
        <f>IFERROR(_xll.qlIndexFixing(ONIndex1M,I2795,TRUE,_xll.ohTrigger(RecalcTrigger,Trigger1M)),NA())</f>
        <v>1.1954039379968862E-2</v>
      </c>
      <c r="L2795" s="52">
        <f>IFERROR(_xll.qlIndexFixing(Index3M,H2795,TRUE,_xll.ohTrigger(RecalcTrigger,Trigger3M)),NA())</f>
        <v>1.2289130990546444E-2</v>
      </c>
      <c r="M2795" s="52">
        <f>IFERROR(_xll.qlIndexFixing(ONIndex3M,I2795,TRUE,_xll.ohTrigger(RecalcTrigger,Trigger3M)),NA())</f>
        <v>1.2288384260950025E-2</v>
      </c>
      <c r="N2795" s="52">
        <f>IFERROR(_xll.qlIndexFixing(Index6M,$H2795,TRUE,_xll.ohTrigger(RecalcTrigger,Trigger6M)),NA())</f>
        <v>1.1367898702962155E-2</v>
      </c>
      <c r="O2795" s="52">
        <f>IFERROR(_xll.qlIndexFixing(ONIndex6M,I2795,TRUE,_xll.ohTrigger(RecalcTrigger,Trigger6M)),NA())</f>
        <v>1.1609481919965248E-2</v>
      </c>
      <c r="P2795" s="52">
        <f>IFERROR(_xll.qlIndexFixing(Index1Y,$H2795,TRUE,_xll.ohTrigger(RecalcTrigger,Trigger1Y)),NA())</f>
        <v>1.2468698928865833E-2</v>
      </c>
      <c r="Q2795" s="52">
        <f>IFERROR(_xll.qlIndexFixing(ONIndex1Y,I2795,TRUE,_xll.ohTrigger(RecalcTrigger,Trigger1Y)),NA())</f>
        <v>1.2474121963608198E-2</v>
      </c>
    </row>
    <row r="2796" spans="2:17" x14ac:dyDescent="0.2">
      <c r="B2796" s="46" t="s">
        <v>42</v>
      </c>
      <c r="D2796" s="49">
        <f>_xll.qlCalendarAdvance(Calendar,$D2795,B2796,"f",FALSE)</f>
        <v>58985</v>
      </c>
      <c r="E2796" s="49">
        <f>_xll.qlInterestRateIndexValueDate(IndexON,D2796)</f>
        <v>58985</v>
      </c>
      <c r="F2796" s="52">
        <f>IFERROR(_xll.qlIndexFixing(IndexON,D2796,TRUE,_xll.ohTrigger(RecalcTrigger,TriggerON)),NA())</f>
        <v>1.2135644577249138E-2</v>
      </c>
      <c r="H2796" s="49">
        <f>_xll.qlCalendarAdvance(Calendar,$H2795,B2796,"f",FALSE)</f>
        <v>58985</v>
      </c>
      <c r="I2796" s="49">
        <f>_xll.qlInterestRateIndexValueDate(Index1M,$H2796)</f>
        <v>58987</v>
      </c>
      <c r="J2796" s="52">
        <f>IFERROR(_xll.qlIndexFixing(Index1M,$H2796,TRUE,_xll.ohTrigger(RecalcTrigger,Trigger1M)),NA())</f>
        <v>1.1954260316531698E-2</v>
      </c>
      <c r="K2796" s="52">
        <f>IFERROR(_xll.qlIndexFixing(ONIndex1M,I2796,TRUE,_xll.ohTrigger(RecalcTrigger,Trigger1M)),NA())</f>
        <v>1.1951796786018321E-2</v>
      </c>
      <c r="L2796" s="52">
        <f>IFERROR(_xll.qlIndexFixing(Index3M,H2796,TRUE,_xll.ohTrigger(RecalcTrigger,Trigger3M)),NA())</f>
        <v>1.2286133761956777E-2</v>
      </c>
      <c r="M2796" s="52">
        <f>IFERROR(_xll.qlIndexFixing(ONIndex3M,I2796,TRUE,_xll.ohTrigger(RecalcTrigger,Trigger3M)),NA())</f>
        <v>1.2285136337979452E-2</v>
      </c>
      <c r="N2796" s="52">
        <f>IFERROR(_xll.qlIndexFixing(Index6M,$H2796,TRUE,_xll.ohTrigger(RecalcTrigger,Trigger6M)),NA())</f>
        <v>1.1346496808214807E-2</v>
      </c>
      <c r="O2796" s="52">
        <f>IFERROR(_xll.qlIndexFixing(ONIndex6M,I2796,TRUE,_xll.ohTrigger(RecalcTrigger,Trigger6M)),NA())</f>
        <v>1.1586037577497876E-2</v>
      </c>
      <c r="P2796" s="52">
        <f>IFERROR(_xll.qlIndexFixing(Index1Y,$H2796,TRUE,_xll.ohTrigger(RecalcTrigger,Trigger1Y)),NA())</f>
        <v>1.2465901253959846E-2</v>
      </c>
      <c r="Q2796" s="52">
        <f>IFERROR(_xll.qlIndexFixing(ONIndex1Y,I2796,TRUE,_xll.ohTrigger(RecalcTrigger,Trigger1Y)),NA())</f>
        <v>1.2469882964136758E-2</v>
      </c>
    </row>
    <row r="2797" spans="2:17" x14ac:dyDescent="0.2">
      <c r="B2797" s="46" t="s">
        <v>42</v>
      </c>
      <c r="D2797" s="49">
        <f>_xll.qlCalendarAdvance(Calendar,$D2796,B2797,"f",FALSE)</f>
        <v>58992</v>
      </c>
      <c r="E2797" s="49">
        <f>_xll.qlInterestRateIndexValueDate(IndexON,D2797)</f>
        <v>58992</v>
      </c>
      <c r="F2797" s="52">
        <f>IFERROR(_xll.qlIndexFixing(IndexON,D2797,TRUE,_xll.ohTrigger(RecalcTrigger,TriggerON)),NA())</f>
        <v>1.2133345533493767E-2</v>
      </c>
      <c r="H2797" s="49">
        <f>_xll.qlCalendarAdvance(Calendar,$H2796,B2797,"f",FALSE)</f>
        <v>58992</v>
      </c>
      <c r="I2797" s="49">
        <f>_xll.qlInterestRateIndexValueDate(Index1M,$H2797)</f>
        <v>58994</v>
      </c>
      <c r="J2797" s="52">
        <f>IFERROR(_xll.qlIndexFixing(Index1M,$H2797,TRUE,_xll.ohTrigger(RecalcTrigger,Trigger1M)),NA())</f>
        <v>1.1952279649255215E-2</v>
      </c>
      <c r="K2797" s="52">
        <f>IFERROR(_xll.qlIndexFixing(ONIndex1M,I2797,TRUE,_xll.ohTrigger(RecalcTrigger,Trigger1M)),NA())</f>
        <v>1.194960043651605E-2</v>
      </c>
      <c r="L2797" s="52">
        <f>IFERROR(_xll.qlIndexFixing(Index3M,H2797,TRUE,_xll.ohTrigger(RecalcTrigger,Trigger3M)),NA())</f>
        <v>1.2283180689957669E-2</v>
      </c>
      <c r="M2797" s="52">
        <f>IFERROR(_xll.qlIndexFixing(ONIndex3M,I2797,TRUE,_xll.ohTrigger(RecalcTrigger,Trigger3M)),NA())</f>
        <v>1.228193199406924E-2</v>
      </c>
      <c r="N2797" s="52">
        <f>IFERROR(_xll.qlIndexFixing(Index6M,$H2797,TRUE,_xll.ohTrigger(RecalcTrigger,Trigger6M)),NA())</f>
        <v>1.132144622972297E-2</v>
      </c>
      <c r="O2797" s="52">
        <f>IFERROR(_xll.qlIndexFixing(ONIndex6M,I2797,TRUE,_xll.ohTrigger(RecalcTrigger,Trigger6M)),NA())</f>
        <v>1.1562764770536305E-2</v>
      </c>
      <c r="P2797" s="52">
        <f>IFERROR(_xll.qlIndexFixing(Index1Y,$H2797,TRUE,_xll.ohTrigger(RecalcTrigger,Trigger1Y)),NA())</f>
        <v>1.2463163223907735E-2</v>
      </c>
      <c r="Q2797" s="52">
        <f>IFERROR(_xll.qlIndexFixing(ONIndex1Y,I2797,TRUE,_xll.ohTrigger(RecalcTrigger,Trigger1Y)),NA())</f>
        <v>1.2465700409514113E-2</v>
      </c>
    </row>
    <row r="2798" spans="2:17" x14ac:dyDescent="0.2">
      <c r="B2798" s="46" t="s">
        <v>42</v>
      </c>
      <c r="D2798" s="49">
        <f>_xll.qlCalendarAdvance(Calendar,$D2797,B2798,"f",FALSE)</f>
        <v>58999</v>
      </c>
      <c r="E2798" s="49">
        <f>_xll.qlInterestRateIndexValueDate(IndexON,D2798)</f>
        <v>58999</v>
      </c>
      <c r="F2798" s="52">
        <f>IFERROR(_xll.qlIndexFixing(IndexON,D2798,TRUE,_xll.ohTrigger(RecalcTrigger,TriggerON)),NA())</f>
        <v>1.2131093352092392E-2</v>
      </c>
      <c r="H2798" s="49">
        <f>_xll.qlCalendarAdvance(Calendar,$H2797,B2798,"f",FALSE)</f>
        <v>58999</v>
      </c>
      <c r="I2798" s="49">
        <f>_xll.qlInterestRateIndexValueDate(Index1M,$H2798)</f>
        <v>59001</v>
      </c>
      <c r="J2798" s="52">
        <f>IFERROR(_xll.qlIndexFixing(Index1M,$H2798,TRUE,_xll.ohTrigger(RecalcTrigger,Trigger1M)),NA())</f>
        <v>1.1950203818945071E-2</v>
      </c>
      <c r="K2798" s="52">
        <f>IFERROR(_xll.qlIndexFixing(ONIndex1M,I2798,TRUE,_xll.ohTrigger(RecalcTrigger,Trigger1M)),NA())</f>
        <v>1.194745040812073E-2</v>
      </c>
      <c r="L2798" s="52">
        <f>IFERROR(_xll.qlIndexFixing(Index3M,H2798,TRUE,_xll.ohTrigger(RecalcTrigger,Trigger3M)),NA())</f>
        <v>1.2280271848648107E-2</v>
      </c>
      <c r="M2798" s="52">
        <f>IFERROR(_xll.qlIndexFixing(ONIndex3M,I2798,TRUE,_xll.ohTrigger(RecalcTrigger,Trigger3M)),NA())</f>
        <v>1.2278771303320113E-2</v>
      </c>
      <c r="N2798" s="52">
        <f>IFERROR(_xll.qlIndexFixing(Index6M,$H2798,TRUE,_xll.ohTrigger(RecalcTrigger,Trigger6M)),NA())</f>
        <v>1.1300434711591563E-2</v>
      </c>
      <c r="O2798" s="52">
        <f>IFERROR(_xll.qlIndexFixing(ONIndex6M,I2798,TRUE,_xll.ohTrigger(RecalcTrigger,Trigger6M)),NA())</f>
        <v>1.1539663827697666E-2</v>
      </c>
      <c r="P2798" s="52">
        <f>IFERROR(_xll.qlIndexFixing(Index1Y,$H2798,TRUE,_xll.ohTrigger(RecalcTrigger,Trigger1Y)),NA())</f>
        <v>1.2460484935786262E-2</v>
      </c>
      <c r="Q2798" s="52">
        <f>IFERROR(_xll.qlIndexFixing(ONIndex1Y,I2798,TRUE,_xll.ohTrigger(RecalcTrigger,Trigger1Y)),NA())</f>
        <v>1.2461574395983277E-2</v>
      </c>
    </row>
    <row r="2799" spans="2:17" x14ac:dyDescent="0.2">
      <c r="B2799" s="46" t="s">
        <v>42</v>
      </c>
      <c r="D2799" s="49">
        <f>_xll.qlCalendarAdvance(Calendar,$D2798,B2799,"f",FALSE)</f>
        <v>59006</v>
      </c>
      <c r="E2799" s="49">
        <f>_xll.qlInterestRateIndexValueDate(IndexON,D2799)</f>
        <v>59006</v>
      </c>
      <c r="F2799" s="52">
        <f>IFERROR(_xll.qlIndexFixing(IndexON,D2799,TRUE,_xll.ohTrigger(RecalcTrigger,TriggerON)),NA())</f>
        <v>1.2128888111302416E-2</v>
      </c>
      <c r="H2799" s="49">
        <f>_xll.qlCalendarAdvance(Calendar,$H2798,B2799,"f",FALSE)</f>
        <v>59006</v>
      </c>
      <c r="I2799" s="49">
        <f>_xll.qlInterestRateIndexValueDate(Index1M,$H2799)</f>
        <v>59008</v>
      </c>
      <c r="J2799" s="52">
        <f>IFERROR(_xll.qlIndexFixing(Index1M,$H2799,TRUE,_xll.ohTrigger(RecalcTrigger,Trigger1M)),NA())</f>
        <v>1.1948174560668656E-2</v>
      </c>
      <c r="K2799" s="52">
        <f>IFERROR(_xll.qlIndexFixing(ONIndex1M,I2799,TRUE,_xll.ohTrigger(RecalcTrigger,Trigger1M)),NA())</f>
        <v>1.1945346777491039E-2</v>
      </c>
      <c r="L2799" s="52">
        <f>IFERROR(_xll.qlIndexFixing(Index3M,H2799,TRUE,_xll.ohTrigger(RecalcTrigger,Trigger3M)),NA())</f>
        <v>1.2277407312130553E-2</v>
      </c>
      <c r="M2799" s="52">
        <f>IFERROR(_xll.qlIndexFixing(ONIndex3M,I2799,TRUE,_xll.ohTrigger(RecalcTrigger,Trigger3M)),NA())</f>
        <v>1.2275654339513054E-2</v>
      </c>
      <c r="N2799" s="52">
        <f>IFERROR(_xll.qlIndexFixing(Index6M,$H2799,TRUE,_xll.ohTrigger(RecalcTrigger,Trigger6M)),NA())</f>
        <v>1.1279600786911499E-2</v>
      </c>
      <c r="O2799" s="52">
        <f>IFERROR(_xll.qlIndexFixing(ONIndex6M,I2799,TRUE,_xll.ohTrigger(RecalcTrigger,Trigger6M)),NA())</f>
        <v>1.1516735077359286E-2</v>
      </c>
      <c r="P2799" s="52">
        <f>IFERROR(_xll.qlIndexFixing(Index1Y,$H2799,TRUE,_xll.ohTrigger(RecalcTrigger,Trigger1Y)),NA())</f>
        <v>1.2457866486681598E-2</v>
      </c>
      <c r="Q2799" s="52">
        <f>IFERROR(_xll.qlIndexFixing(ONIndex1Y,I2799,TRUE,_xll.ohTrigger(RecalcTrigger,Trigger1Y)),NA())</f>
        <v>1.2457505019947135E-2</v>
      </c>
    </row>
    <row r="2800" spans="2:17" x14ac:dyDescent="0.2">
      <c r="B2800" s="46" t="s">
        <v>42</v>
      </c>
      <c r="D2800" s="49">
        <f>_xll.qlCalendarAdvance(Calendar,$D2799,B2800,"f",FALSE)</f>
        <v>59013</v>
      </c>
      <c r="E2800" s="49">
        <f>_xll.qlInterestRateIndexValueDate(IndexON,D2800)</f>
        <v>59013</v>
      </c>
      <c r="F2800" s="52">
        <f>IFERROR(_xll.qlIndexFixing(IndexON,D2800,TRUE,_xll.ohTrigger(RecalcTrigger,TriggerON)),NA())</f>
        <v>1.2126729889461174E-2</v>
      </c>
      <c r="H2800" s="49">
        <f>_xll.qlCalendarAdvance(Calendar,$H2799,B2800,"f",FALSE)</f>
        <v>59013</v>
      </c>
      <c r="I2800" s="49">
        <f>_xll.qlInterestRateIndexValueDate(Index1M,$H2800)</f>
        <v>59015</v>
      </c>
      <c r="J2800" s="52">
        <f>IFERROR(_xll.qlIndexFixing(Index1M,$H2800,TRUE,_xll.ohTrigger(RecalcTrigger,Trigger1M)),NA())</f>
        <v>1.1946191951177076E-2</v>
      </c>
      <c r="K2800" s="52">
        <f>IFERROR(_xll.qlIndexFixing(ONIndex1M,I2800,TRUE,_xll.ohTrigger(RecalcTrigger,Trigger1M)),NA())</f>
        <v>1.194328962144553E-2</v>
      </c>
      <c r="L2800" s="52">
        <f>IFERROR(_xll.qlIndexFixing(Index3M,H2800,TRUE,_xll.ohTrigger(RecalcTrigger,Trigger3M)),NA())</f>
        <v>1.2274587154503996E-2</v>
      </c>
      <c r="M2800" s="52">
        <f>IFERROR(_xll.qlIndexFixing(ONIndex3M,I2800,TRUE,_xll.ohTrigger(RecalcTrigger,Trigger3M)),NA())</f>
        <v>1.2272581176908659E-2</v>
      </c>
      <c r="N2800" s="52">
        <f>IFERROR(_xll.qlIndexFixing(Index6M,$H2800,TRUE,_xll.ohTrigger(RecalcTrigger,Trigger6M)),NA())</f>
        <v>1.1258944780416563E-2</v>
      </c>
      <c r="O2800" s="52">
        <f>IFERROR(_xll.qlIndexFixing(ONIndex6M,I2800,TRUE,_xll.ohTrigger(RecalcTrigger,Trigger6M)),NA())</f>
        <v>1.1493978848218234E-2</v>
      </c>
      <c r="P2800" s="52">
        <f>IFERROR(_xll.qlIndexFixing(Index1Y,$H2800,TRUE,_xll.ohTrigger(RecalcTrigger,Trigger1Y)),NA())</f>
        <v>1.2455307973690649E-2</v>
      </c>
      <c r="Q2800" s="52">
        <f>IFERROR(_xll.qlIndexFixing(ONIndex1Y,I2800,TRUE,_xll.ohTrigger(RecalcTrigger,Trigger1Y)),NA())</f>
        <v>1.2453492377968445E-2</v>
      </c>
    </row>
    <row r="2801" spans="2:17" x14ac:dyDescent="0.2">
      <c r="B2801" s="46" t="s">
        <v>42</v>
      </c>
      <c r="D2801" s="49">
        <f>_xll.qlCalendarAdvance(Calendar,$D2800,B2801,"f",FALSE)</f>
        <v>59020</v>
      </c>
      <c r="E2801" s="49">
        <f>_xll.qlInterestRateIndexValueDate(IndexON,D2801)</f>
        <v>59020</v>
      </c>
      <c r="F2801" s="52">
        <f>IFERROR(_xll.qlIndexFixing(IndexON,D2801,TRUE,_xll.ohTrigger(RecalcTrigger,TriggerON)),NA())</f>
        <v>1.2124618765145811E-2</v>
      </c>
      <c r="H2801" s="49">
        <f>_xll.qlCalendarAdvance(Calendar,$H2800,B2801,"f",FALSE)</f>
        <v>59020</v>
      </c>
      <c r="I2801" s="49">
        <f>_xll.qlInterestRateIndexValueDate(Index1M,$H2801)</f>
        <v>59022</v>
      </c>
      <c r="J2801" s="52">
        <f>IFERROR(_xll.qlIndexFixing(Index1M,$H2801,TRUE,_xll.ohTrigger(RecalcTrigger,Trigger1M)),NA())</f>
        <v>1.1944256067226433E-2</v>
      </c>
      <c r="K2801" s="52">
        <f>IFERROR(_xll.qlIndexFixing(ONIndex1M,I2801,TRUE,_xll.ohTrigger(RecalcTrigger,Trigger1M)),NA())</f>
        <v>1.1941279016483008E-2</v>
      </c>
      <c r="L2801" s="52">
        <f>IFERROR(_xll.qlIndexFixing(Index3M,H2801,TRUE,_xll.ohTrigger(RecalcTrigger,Trigger3M)),NA())</f>
        <v>1.2271811449874374E-2</v>
      </c>
      <c r="M2801" s="52">
        <f>IFERROR(_xll.qlIndexFixing(ONIndex3M,I2801,TRUE,_xll.ohTrigger(RecalcTrigger,Trigger3M)),NA())</f>
        <v>1.2269551889128039E-2</v>
      </c>
      <c r="N2801" s="52">
        <f>IFERROR(_xll.qlIndexFixing(Index6M,$H2801,TRUE,_xll.ohTrigger(RecalcTrigger,Trigger6M)),NA())</f>
        <v>1.1238467016871492E-2</v>
      </c>
      <c r="O2801" s="52">
        <f>IFERROR(_xll.qlIndexFixing(ONIndex6M,I2801,TRUE,_xll.ohTrigger(RecalcTrigger,Trigger6M)),NA())</f>
        <v>1.1471395468811707E-2</v>
      </c>
      <c r="P2801" s="52">
        <f>IFERROR(_xll.qlIndexFixing(Index1Y,$H2801,TRUE,_xll.ohTrigger(RecalcTrigger,Trigger1Y)),NA())</f>
        <v>1.2452809493918207E-2</v>
      </c>
      <c r="Q2801" s="52">
        <f>IFERROR(_xll.qlIndexFixing(ONIndex1Y,I2801,TRUE,_xll.ohTrigger(RecalcTrigger,Trigger1Y)),NA())</f>
        <v>1.2449536565810604E-2</v>
      </c>
    </row>
    <row r="2802" spans="2:17" x14ac:dyDescent="0.2">
      <c r="B2802" s="46" t="s">
        <v>42</v>
      </c>
      <c r="D2802" s="49">
        <f>_xll.qlCalendarAdvance(Calendar,$D2801,B2802,"f",FALSE)</f>
        <v>59027</v>
      </c>
      <c r="E2802" s="49">
        <f>_xll.qlInterestRateIndexValueDate(IndexON,D2802)</f>
        <v>59027</v>
      </c>
      <c r="F2802" s="52">
        <f>IFERROR(_xll.qlIndexFixing(IndexON,D2802,TRUE,_xll.ohTrigger(RecalcTrigger,TriggerON)),NA())</f>
        <v>1.2122554816453857E-2</v>
      </c>
      <c r="H2802" s="49">
        <f>_xll.qlCalendarAdvance(Calendar,$H2801,B2802,"f",FALSE)</f>
        <v>59027</v>
      </c>
      <c r="I2802" s="49">
        <f>_xll.qlInterestRateIndexValueDate(Index1M,$H2802)</f>
        <v>59029</v>
      </c>
      <c r="J2802" s="52">
        <f>IFERROR(_xll.qlIndexFixing(Index1M,$H2802,TRUE,_xll.ohTrigger(RecalcTrigger,Trigger1M)),NA())</f>
        <v>1.194236698557033E-2</v>
      </c>
      <c r="K2802" s="52">
        <f>IFERROR(_xll.qlIndexFixing(ONIndex1M,I2802,TRUE,_xll.ohTrigger(RecalcTrigger,Trigger1M)),NA())</f>
        <v>1.1939315039422027E-2</v>
      </c>
      <c r="L2802" s="52">
        <f>IFERROR(_xll.qlIndexFixing(Index3M,H2802,TRUE,_xll.ohTrigger(RecalcTrigger,Trigger3M)),NA())</f>
        <v>1.2269080272345891E-2</v>
      </c>
      <c r="M2802" s="52">
        <f>IFERROR(_xll.qlIndexFixing(ONIndex3M,I2802,TRUE,_xll.ohTrigger(RecalcTrigger,Trigger3M)),NA())</f>
        <v>1.226656655043179E-2</v>
      </c>
      <c r="N2802" s="52">
        <f>IFERROR(_xll.qlIndexFixing(Index6M,$H2802,TRUE,_xll.ohTrigger(RecalcTrigger,Trigger6M)),NA())</f>
        <v>1.1218167821077542E-2</v>
      </c>
      <c r="O2802" s="52">
        <f>IFERROR(_xll.qlIndexFixing(ONIndex6M,I2802,TRUE,_xll.ohTrigger(RecalcTrigger,Trigger6M)),NA())</f>
        <v>1.1448985267357159E-2</v>
      </c>
      <c r="P2802" s="52">
        <f>IFERROR(_xll.qlIndexFixing(Index1Y,$H2802,TRUE,_xll.ohTrigger(RecalcTrigger,Trigger1Y)),NA())</f>
        <v>1.2450371144480667E-2</v>
      </c>
      <c r="Q2802" s="52">
        <f>IFERROR(_xll.qlIndexFixing(ONIndex1Y,I2802,TRUE,_xll.ohTrigger(RecalcTrigger,Trigger1Y)),NA())</f>
        <v>1.2445637680515986E-2</v>
      </c>
    </row>
    <row r="2803" spans="2:17" x14ac:dyDescent="0.2">
      <c r="B2803" s="46" t="s">
        <v>42</v>
      </c>
      <c r="D2803" s="49">
        <f>_xll.qlCalendarAdvance(Calendar,$D2802,B2803,"f",FALSE)</f>
        <v>59034</v>
      </c>
      <c r="E2803" s="49">
        <f>_xll.qlInterestRateIndexValueDate(IndexON,D2803)</f>
        <v>59034</v>
      </c>
      <c r="F2803" s="52">
        <f>IFERROR(_xll.qlIndexFixing(IndexON,D2803,TRUE,_xll.ohTrigger(RecalcTrigger,TriggerON)),NA())</f>
        <v>1.2120538121802582E-2</v>
      </c>
      <c r="H2803" s="49">
        <f>_xll.qlCalendarAdvance(Calendar,$H2802,B2803,"f",FALSE)</f>
        <v>59034</v>
      </c>
      <c r="I2803" s="49">
        <f>_xll.qlInterestRateIndexValueDate(Index1M,$H2803)</f>
        <v>59036</v>
      </c>
      <c r="J2803" s="52">
        <f>IFERROR(_xll.qlIndexFixing(Index1M,$H2803,TRUE,_xll.ohTrigger(RecalcTrigger,Trigger1M)),NA())</f>
        <v>1.1940524782959872E-2</v>
      </c>
      <c r="K2803" s="52">
        <f>IFERROR(_xll.qlIndexFixing(ONIndex1M,I2803,TRUE,_xll.ohTrigger(RecalcTrigger,Trigger1M)),NA())</f>
        <v>1.1937397767001201E-2</v>
      </c>
      <c r="L2803" s="52">
        <f>IFERROR(_xll.qlIndexFixing(Index3M,H2803,TRUE,_xll.ohTrigger(RecalcTrigger,Trigger3M)),NA())</f>
        <v>1.2266393696022743E-2</v>
      </c>
      <c r="M2803" s="52">
        <f>IFERROR(_xll.qlIndexFixing(ONIndex3M,I2803,TRUE,_xll.ohTrigger(RecalcTrigger,Trigger3M)),NA())</f>
        <v>1.2263625234680831E-2</v>
      </c>
      <c r="N2803" s="52">
        <f>IFERROR(_xll.qlIndexFixing(Index6M,$H2803,TRUE,_xll.ohTrigger(RecalcTrigger,Trigger6M)),NA())</f>
        <v>1.1198047517872079E-2</v>
      </c>
      <c r="O2803" s="52">
        <f>IFERROR(_xll.qlIndexFixing(ONIndex6M,I2803,TRUE,_xll.ohTrigger(RecalcTrigger,Trigger6M)),NA())</f>
        <v>1.1426748572551659E-2</v>
      </c>
      <c r="P2803" s="52">
        <f>IFERROR(_xll.qlIndexFixing(Index1Y,$H2803,TRUE,_xll.ohTrigger(RecalcTrigger,Trigger1Y)),NA())</f>
        <v>1.2447993022503627E-2</v>
      </c>
      <c r="Q2803" s="52">
        <f>IFERROR(_xll.qlIndexFixing(ONIndex1Y,I2803,TRUE,_xll.ohTrigger(RecalcTrigger,Trigger1Y)),NA())</f>
        <v>1.2441795817927925E-2</v>
      </c>
    </row>
    <row r="2804" spans="2:17" x14ac:dyDescent="0.2">
      <c r="B2804" s="46" t="s">
        <v>42</v>
      </c>
      <c r="D2804" s="49">
        <f>_xll.qlCalendarAdvance(Calendar,$D2803,B2804,"f",FALSE)</f>
        <v>59041</v>
      </c>
      <c r="E2804" s="49">
        <f>_xll.qlInterestRateIndexValueDate(IndexON,D2804)</f>
        <v>59041</v>
      </c>
      <c r="F2804" s="52">
        <f>IFERROR(_xll.qlIndexFixing(IndexON,D2804,TRUE,_xll.ohTrigger(RecalcTrigger,TriggerON)),NA())</f>
        <v>1.2118568759689197E-2</v>
      </c>
      <c r="H2804" s="49">
        <f>_xll.qlCalendarAdvance(Calendar,$H2803,B2804,"f",FALSE)</f>
        <v>59041</v>
      </c>
      <c r="I2804" s="49">
        <f>_xll.qlInterestRateIndexValueDate(Index1M,$H2804)</f>
        <v>59043</v>
      </c>
      <c r="J2804" s="52">
        <f>IFERROR(_xll.qlIndexFixing(Index1M,$H2804,TRUE,_xll.ohTrigger(RecalcTrigger,Trigger1M)),NA())</f>
        <v>1.193872953615116E-2</v>
      </c>
      <c r="K2804" s="52">
        <f>IFERROR(_xll.qlIndexFixing(ONIndex1M,I2804,TRUE,_xll.ohTrigger(RecalcTrigger,Trigger1M)),NA())</f>
        <v>1.1935527275799274E-2</v>
      </c>
      <c r="L2804" s="52">
        <f>IFERROR(_xll.qlIndexFixing(Index3M,H2804,TRUE,_xll.ohTrigger(RecalcTrigger,Trigger3M)),NA())</f>
        <v>1.226375179501348E-2</v>
      </c>
      <c r="M2804" s="52">
        <f>IFERROR(_xll.qlIndexFixing(ONIndex3M,I2804,TRUE,_xll.ohTrigger(RecalcTrigger,Trigger3M)),NA())</f>
        <v>1.2260728015816014E-2</v>
      </c>
      <c r="N2804" s="52">
        <f>IFERROR(_xll.qlIndexFixing(Index6M,$H2804,TRUE,_xll.ohTrigger(RecalcTrigger,Trigger6M)),NA())</f>
        <v>1.1178106432126411E-2</v>
      </c>
      <c r="O2804" s="52">
        <f>IFERROR(_xll.qlIndexFixing(ONIndex6M,I2804,TRUE,_xll.ohTrigger(RecalcTrigger,Trigger6M)),NA())</f>
        <v>1.1404685712852469E-2</v>
      </c>
      <c r="P2804" s="52">
        <f>IFERROR(_xll.qlIndexFixing(Index1Y,$H2804,TRUE,_xll.ohTrigger(RecalcTrigger,Trigger1Y)),NA())</f>
        <v>1.2445675225122533E-2</v>
      </c>
      <c r="Q2804" s="52">
        <f>IFERROR(_xll.qlIndexFixing(ONIndex1Y,I2804,TRUE,_xll.ohTrigger(RecalcTrigger,Trigger1Y)),NA())</f>
        <v>1.2438011074769051E-2</v>
      </c>
    </row>
    <row r="2805" spans="2:17" x14ac:dyDescent="0.2">
      <c r="B2805" s="46" t="s">
        <v>42</v>
      </c>
      <c r="D2805" s="49">
        <f>_xll.qlCalendarAdvance(Calendar,$D2804,B2805,"f",FALSE)</f>
        <v>59048</v>
      </c>
      <c r="E2805" s="49">
        <f>_xll.qlInterestRateIndexValueDate(IndexON,D2805)</f>
        <v>59048</v>
      </c>
      <c r="F2805" s="52">
        <f>IFERROR(_xll.qlIndexFixing(IndexON,D2805,TRUE,_xll.ohTrigger(RecalcTrigger,TriggerON)),NA())</f>
        <v>1.2116646808291165E-2</v>
      </c>
      <c r="H2805" s="49">
        <f>_xll.qlCalendarAdvance(Calendar,$H2804,B2805,"f",FALSE)</f>
        <v>59048</v>
      </c>
      <c r="I2805" s="49">
        <f>_xll.qlInterestRateIndexValueDate(Index1M,$H2805)</f>
        <v>59050</v>
      </c>
      <c r="J2805" s="52">
        <f>IFERROR(_xll.qlIndexFixing(Index1M,$H2805,TRUE,_xll.ohTrigger(RecalcTrigger,Trigger1M)),NA())</f>
        <v>1.1936981321900297E-2</v>
      </c>
      <c r="K2805" s="52">
        <f>IFERROR(_xll.qlIndexFixing(ONIndex1M,I2805,TRUE,_xll.ohTrigger(RecalcTrigger,Trigger1M)),NA())</f>
        <v>1.1933703642634796E-2</v>
      </c>
      <c r="L2805" s="52">
        <f>IFERROR(_xll.qlIndexFixing(Index3M,H2805,TRUE,_xll.ohTrigger(RecalcTrigger,Trigger3M)),NA())</f>
        <v>1.2261123108842441E-2</v>
      </c>
      <c r="M2805" s="52">
        <f>IFERROR(_xll.qlIndexFixing(ONIndex3M,I2805,TRUE,_xll.ohTrigger(RecalcTrigger,Trigger3M)),NA())</f>
        <v>1.2257874967858129E-2</v>
      </c>
      <c r="N2805" s="52">
        <f>IFERROR(_xll.qlIndexFixing(Index6M,$H2805,TRUE,_xll.ohTrigger(RecalcTrigger,Trigger6M)),NA())</f>
        <v>1.1164237798110285E-2</v>
      </c>
      <c r="O2805" s="52">
        <f>IFERROR(_xll.qlIndexFixing(ONIndex6M,I2805,TRUE,_xll.ohTrigger(RecalcTrigger,Trigger6M)),NA())</f>
        <v>1.138279701671685E-2</v>
      </c>
      <c r="P2805" s="52">
        <f>IFERROR(_xll.qlIndexFixing(Index1Y,$H2805,TRUE,_xll.ohTrigger(RecalcTrigger,Trigger1Y)),NA())</f>
        <v>1.2443417849483133E-2</v>
      </c>
      <c r="Q2805" s="52">
        <f>IFERROR(_xll.qlIndexFixing(ONIndex1Y,I2805,TRUE,_xll.ohTrigger(RecalcTrigger,Trigger1Y)),NA())</f>
        <v>1.2434283547122504E-2</v>
      </c>
    </row>
    <row r="2806" spans="2:17" x14ac:dyDescent="0.2">
      <c r="B2806" s="46" t="s">
        <v>42</v>
      </c>
      <c r="D2806" s="49">
        <f>_xll.qlCalendarAdvance(Calendar,$D2805,B2806,"f",FALSE)</f>
        <v>59055</v>
      </c>
      <c r="E2806" s="49">
        <f>_xll.qlInterestRateIndexValueDate(IndexON,D2806)</f>
        <v>59055</v>
      </c>
      <c r="F2806" s="52">
        <f>IFERROR(_xll.qlIndexFixing(IndexON,D2806,TRUE,_xll.ohTrigger(RecalcTrigger,TriggerON)),NA())</f>
        <v>1.2114772346025759E-2</v>
      </c>
      <c r="H2806" s="49">
        <f>_xll.qlCalendarAdvance(Calendar,$H2805,B2806,"f",FALSE)</f>
        <v>59055</v>
      </c>
      <c r="I2806" s="49">
        <f>_xll.qlInterestRateIndexValueDate(Index1M,$H2806)</f>
        <v>59057</v>
      </c>
      <c r="J2806" s="52">
        <f>IFERROR(_xll.qlIndexFixing(Index1M,$H2806,TRUE,_xll.ohTrigger(RecalcTrigger,Trigger1M)),NA())</f>
        <v>1.1935280216965882E-2</v>
      </c>
      <c r="K2806" s="52">
        <f>IFERROR(_xll.qlIndexFixing(ONIndex1M,I2806,TRUE,_xll.ohTrigger(RecalcTrigger,Trigger1M)),NA())</f>
        <v>1.1931926944086513E-2</v>
      </c>
      <c r="L2806" s="52">
        <f>IFERROR(_xll.qlIndexFixing(Index3M,H2806,TRUE,_xll.ohTrigger(RecalcTrigger,Trigger3M)),NA())</f>
        <v>1.2258567652000263E-2</v>
      </c>
      <c r="M2806" s="52">
        <f>IFERROR(_xll.qlIndexFixing(ONIndex3M,I2806,TRUE,_xll.ohTrigger(RecalcTrigger,Trigger3M)),NA())</f>
        <v>1.225506616474803E-2</v>
      </c>
      <c r="N2806" s="52">
        <f>IFERROR(_xll.qlIndexFixing(Index6M,$H2806,TRUE,_xll.ohTrigger(RecalcTrigger,Trigger6M)),NA())</f>
        <v>1.1144594368621745E-2</v>
      </c>
      <c r="O2806" s="52">
        <f>IFERROR(_xll.qlIndexFixing(ONIndex6M,I2806,TRUE,_xll.ohTrigger(RecalcTrigger,Trigger6M)),NA())</f>
        <v>1.1361082812602064E-2</v>
      </c>
      <c r="P2806" s="52">
        <f>IFERROR(_xll.qlIndexFixing(Index1Y,$H2806,TRUE,_xll.ohTrigger(RecalcTrigger,Trigger1Y)),NA())</f>
        <v>1.2441220992740585E-2</v>
      </c>
      <c r="Q2806" s="52">
        <f>IFERROR(_xll.qlIndexFixing(ONIndex1Y,I2806,TRUE,_xll.ohTrigger(RecalcTrigger,Trigger1Y)),NA())</f>
        <v>1.2430613331391172E-2</v>
      </c>
    </row>
    <row r="2807" spans="2:17" x14ac:dyDescent="0.2">
      <c r="B2807" s="46" t="s">
        <v>42</v>
      </c>
      <c r="D2807" s="49">
        <f>_xll.qlCalendarAdvance(Calendar,$D2806,B2807,"f",FALSE)</f>
        <v>59062</v>
      </c>
      <c r="E2807" s="49">
        <f>_xll.qlInterestRateIndexValueDate(IndexON,D2807)</f>
        <v>59062</v>
      </c>
      <c r="F2807" s="52">
        <f>IFERROR(_xll.qlIndexFixing(IndexON,D2807,TRUE,_xll.ohTrigger(RecalcTrigger,TriggerON)),NA())</f>
        <v>1.2112945451390189E-2</v>
      </c>
      <c r="H2807" s="49">
        <f>_xll.qlCalendarAdvance(Calendar,$H2806,B2807,"f",FALSE)</f>
        <v>59062</v>
      </c>
      <c r="I2807" s="49">
        <f>_xll.qlInterestRateIndexValueDate(Index1M,$H2807)</f>
        <v>59064</v>
      </c>
      <c r="J2807" s="52">
        <f>IFERROR(_xll.qlIndexFixing(Index1M,$H2807,TRUE,_xll.ohTrigger(RecalcTrigger,Trigger1M)),NA())</f>
        <v>1.1933626298096522E-2</v>
      </c>
      <c r="K2807" s="52">
        <f>IFERROR(_xll.qlIndexFixing(ONIndex1M,I2807,TRUE,_xll.ohTrigger(RecalcTrigger,Trigger1M)),NA())</f>
        <v>1.1930197256972974E-2</v>
      </c>
      <c r="L2807" s="52">
        <f>IFERROR(_xll.qlIndexFixing(Index3M,H2807,TRUE,_xll.ohTrigger(RecalcTrigger,Trigger3M)),NA())</f>
        <v>1.2256057085963003E-2</v>
      </c>
      <c r="M2807" s="52">
        <f>IFERROR(_xll.qlIndexFixing(ONIndex3M,I2807,TRUE,_xll.ohTrigger(RecalcTrigger,Trigger3M)),NA())</f>
        <v>1.2252301680426569E-2</v>
      </c>
      <c r="N2807" s="52">
        <f>IFERROR(_xll.qlIndexFixing(Index6M,$H2807,TRUE,_xll.ohTrigger(RecalcTrigger,Trigger6M)),NA())</f>
        <v>1.1125130982268083E-2</v>
      </c>
      <c r="O2807" s="52">
        <f>IFERROR(_xll.qlIndexFixing(ONIndex6M,I2807,TRUE,_xll.ohTrigger(RecalcTrigger,Trigger6M)),NA())</f>
        <v>1.1339543429045307E-2</v>
      </c>
      <c r="P2807" s="52">
        <f>IFERROR(_xll.qlIndexFixing(Index1Y,$H2807,TRUE,_xll.ohTrigger(RecalcTrigger,Trigger1Y)),NA())</f>
        <v>1.2439084752061659E-2</v>
      </c>
      <c r="Q2807" s="52">
        <f>IFERROR(_xll.qlIndexFixing(ONIndex1Y,I2807,TRUE,_xll.ohTrigger(RecalcTrigger,Trigger1Y)),NA())</f>
        <v>1.2427000524057874E-2</v>
      </c>
    </row>
    <row r="2808" spans="2:17" x14ac:dyDescent="0.2">
      <c r="B2808" s="46" t="s">
        <v>42</v>
      </c>
      <c r="D2808" s="49">
        <f>_xll.qlCalendarAdvance(Calendar,$D2807,B2808,"f",FALSE)</f>
        <v>59069</v>
      </c>
      <c r="E2808" s="49">
        <f>_xll.qlInterestRateIndexValueDate(IndexON,D2808)</f>
        <v>59069</v>
      </c>
      <c r="F2808" s="52">
        <f>IFERROR(_xll.qlIndexFixing(IndexON,D2808,TRUE,_xll.ohTrigger(RecalcTrigger,TriggerON)),NA())</f>
        <v>1.2111166202402046E-2</v>
      </c>
      <c r="H2808" s="49">
        <f>_xll.qlCalendarAdvance(Calendar,$H2807,B2808,"f",FALSE)</f>
        <v>59069</v>
      </c>
      <c r="I2808" s="49">
        <f>_xll.qlInterestRateIndexValueDate(Index1M,$H2808)</f>
        <v>59071</v>
      </c>
      <c r="J2808" s="52">
        <f>IFERROR(_xll.qlIndexFixing(Index1M,$H2808,TRUE,_xll.ohTrigger(RecalcTrigger,Trigger1M)),NA())</f>
        <v>1.1932019642055813E-2</v>
      </c>
      <c r="K2808" s="52">
        <f>IFERROR(_xll.qlIndexFixing(ONIndex1M,I2808,TRUE,_xll.ohTrigger(RecalcTrigger,Trigger1M)),NA())</f>
        <v>1.192851465795286E-2</v>
      </c>
      <c r="L2808" s="52">
        <f>IFERROR(_xll.qlIndexFixing(Index3M,H2808,TRUE,_xll.ohTrigger(RecalcTrigger,Trigger3M)),NA())</f>
        <v>1.2253591484841052E-2</v>
      </c>
      <c r="M2808" s="52">
        <f>IFERROR(_xll.qlIndexFixing(ONIndex3M,I2808,TRUE,_xll.ohTrigger(RecalcTrigger,Trigger3M)),NA())</f>
        <v>1.2249581588914538E-2</v>
      </c>
      <c r="N2808" s="52">
        <f>IFERROR(_xll.qlIndexFixing(Index6M,$H2808,TRUE,_xll.ohTrigger(RecalcTrigger,Trigger6M)),NA())</f>
        <v>1.1105847964148801E-2</v>
      </c>
      <c r="O2808" s="52">
        <f>IFERROR(_xll.qlIndexFixing(ONIndex6M,I2808,TRUE,_xll.ohTrigger(RecalcTrigger,Trigger6M)),NA())</f>
        <v>1.1318179194743649E-2</v>
      </c>
      <c r="P2808" s="52">
        <f>IFERROR(_xll.qlIndexFixing(Index1Y,$H2808,TRUE,_xll.ohTrigger(RecalcTrigger,Trigger1Y)),NA())</f>
        <v>1.2437009224621442E-2</v>
      </c>
      <c r="Q2808" s="52">
        <f>IFERROR(_xll.qlIndexFixing(ONIndex1Y,I2808,TRUE,_xll.ohTrigger(RecalcTrigger,Trigger1Y)),NA())</f>
        <v>1.2423445221365625E-2</v>
      </c>
    </row>
    <row r="2809" spans="2:17" x14ac:dyDescent="0.2">
      <c r="B2809" s="46" t="s">
        <v>42</v>
      </c>
      <c r="D2809" s="49">
        <f>_xll.qlCalendarAdvance(Calendar,$D2808,B2809,"f",FALSE)</f>
        <v>59076</v>
      </c>
      <c r="E2809" s="49">
        <f>_xll.qlInterestRateIndexValueDate(IndexON,D2809)</f>
        <v>59076</v>
      </c>
      <c r="F2809" s="52">
        <f>IFERROR(_xll.qlIndexFixing(IndexON,D2809,TRUE,_xll.ohTrigger(RecalcTrigger,TriggerON)),NA())</f>
        <v>1.2109434677718411E-2</v>
      </c>
      <c r="H2809" s="49">
        <f>_xll.qlCalendarAdvance(Calendar,$H2808,B2809,"f",FALSE)</f>
        <v>59076</v>
      </c>
      <c r="I2809" s="49">
        <f>_xll.qlInterestRateIndexValueDate(Index1M,$H2809)</f>
        <v>59078</v>
      </c>
      <c r="J2809" s="52">
        <f>IFERROR(_xll.qlIndexFixing(Index1M,$H2809,TRUE,_xll.ohTrigger(RecalcTrigger,Trigger1M)),NA())</f>
        <v>1.1930460325599856E-2</v>
      </c>
      <c r="K2809" s="52">
        <f>IFERROR(_xll.qlIndexFixing(ONIndex1M,I2809,TRUE,_xll.ohTrigger(RecalcTrigger,Trigger1M)),NA())</f>
        <v>1.192687922368485E-2</v>
      </c>
      <c r="L2809" s="52">
        <f>IFERROR(_xll.qlIndexFixing(Index3M,H2809,TRUE,_xll.ohTrigger(RecalcTrigger,Trigger3M)),NA())</f>
        <v>1.2251170922748309E-2</v>
      </c>
      <c r="M2809" s="52">
        <f>IFERROR(_xll.qlIndexFixing(ONIndex3M,I2809,TRUE,_xll.ohTrigger(RecalcTrigger,Trigger3M)),NA())</f>
        <v>1.2246905964072852E-2</v>
      </c>
      <c r="N2809" s="52">
        <f>IFERROR(_xll.qlIndexFixing(Index6M,$H2809,TRUE,_xll.ohTrigger(RecalcTrigger,Trigger6M)),NA())</f>
        <v>1.108674563939918E-2</v>
      </c>
      <c r="O2809" s="52">
        <f>IFERROR(_xll.qlIndexFixing(ONIndex6M,I2809,TRUE,_xll.ohTrigger(RecalcTrigger,Trigger6M)),NA())</f>
        <v>1.1296990437834609E-2</v>
      </c>
      <c r="P2809" s="52">
        <f>IFERROR(_xll.qlIndexFixing(Index1Y,$H2809,TRUE,_xll.ohTrigger(RecalcTrigger,Trigger1Y)),NA())</f>
        <v>1.2434994507606633E-2</v>
      </c>
      <c r="Q2809" s="52">
        <f>IFERROR(_xll.qlIndexFixing(ONIndex1Y,I2809,TRUE,_xll.ohTrigger(RecalcTrigger,Trigger1Y)),NA())</f>
        <v>1.2419947519717311E-2</v>
      </c>
    </row>
    <row r="2810" spans="2:17" x14ac:dyDescent="0.2">
      <c r="B2810" s="46" t="s">
        <v>42</v>
      </c>
      <c r="D2810" s="49">
        <f>_xll.qlCalendarAdvance(Calendar,$D2809,B2810,"f",FALSE)</f>
        <v>59083</v>
      </c>
      <c r="E2810" s="49">
        <f>_xll.qlInterestRateIndexValueDate(IndexON,D2810)</f>
        <v>59083</v>
      </c>
      <c r="F2810" s="52">
        <f>IFERROR(_xll.qlIndexFixing(IndexON,D2810,TRUE,_xll.ohTrigger(RecalcTrigger,TriggerON)),NA())</f>
        <v>1.2107750955596686E-2</v>
      </c>
      <c r="H2810" s="49">
        <f>_xll.qlCalendarAdvance(Calendar,$H2809,B2810,"f",FALSE)</f>
        <v>59083</v>
      </c>
      <c r="I2810" s="49">
        <f>_xll.qlInterestRateIndexValueDate(Index1M,$H2810)</f>
        <v>59085</v>
      </c>
      <c r="J2810" s="52">
        <f>IFERROR(_xll.qlIndexFixing(Index1M,$H2810,TRUE,_xll.ohTrigger(RecalcTrigger,Trigger1M)),NA())</f>
        <v>1.1928948425484753E-2</v>
      </c>
      <c r="K2810" s="52">
        <f>IFERROR(_xll.qlIndexFixing(ONIndex1M,I2810,TRUE,_xll.ohTrigger(RecalcTrigger,Trigger1M)),NA())</f>
        <v>1.1925291030827623E-2</v>
      </c>
      <c r="L2810" s="52">
        <f>IFERROR(_xll.qlIndexFixing(Index3M,H2810,TRUE,_xll.ohTrigger(RecalcTrigger,Trigger3M)),NA())</f>
        <v>1.2248842720709658E-2</v>
      </c>
      <c r="M2810" s="52">
        <f>IFERROR(_xll.qlIndexFixing(ONIndex3M,I2810,TRUE,_xll.ohTrigger(RecalcTrigger,Trigger3M)),NA())</f>
        <v>1.2244274880002237E-2</v>
      </c>
      <c r="N2810" s="52">
        <f>IFERROR(_xll.qlIndexFixing(Index6M,$H2810,TRUE,_xll.ohTrigger(RecalcTrigger,Trigger6M)),NA())</f>
        <v>1.1066705457043762E-2</v>
      </c>
      <c r="O2810" s="52">
        <f>IFERROR(_xll.qlIndexFixing(ONIndex6M,I2810,TRUE,_xll.ohTrigger(RecalcTrigger,Trigger6M)),NA())</f>
        <v>1.1275977487015254E-2</v>
      </c>
      <c r="P2810" s="52">
        <f>IFERROR(_xll.qlIndexFixing(Index1Y,$H2810,TRUE,_xll.ohTrigger(RecalcTrigger,Trigger1Y)),NA())</f>
        <v>1.2433040698214003E-2</v>
      </c>
      <c r="Q2810" s="52">
        <f>IFERROR(_xll.qlIndexFixing(ONIndex1Y,I2810,TRUE,_xll.ohTrigger(RecalcTrigger,Trigger1Y)),NA())</f>
        <v>1.241650751527601E-2</v>
      </c>
    </row>
    <row r="2811" spans="2:17" x14ac:dyDescent="0.2">
      <c r="B2811" s="46" t="s">
        <v>42</v>
      </c>
      <c r="D2811" s="49">
        <f>_xll.qlCalendarAdvance(Calendar,$D2810,B2811,"f",FALSE)</f>
        <v>59090</v>
      </c>
      <c r="E2811" s="49">
        <f>_xll.qlInterestRateIndexValueDate(IndexON,D2811)</f>
        <v>59090</v>
      </c>
      <c r="F2811" s="52">
        <f>IFERROR(_xll.qlIndexFixing(IndexON,D2811,TRUE,_xll.ohTrigger(RecalcTrigger,TriggerON)),NA())</f>
        <v>1.2106115114454141E-2</v>
      </c>
      <c r="H2811" s="49">
        <f>_xll.qlCalendarAdvance(Calendar,$H2810,B2811,"f",FALSE)</f>
        <v>59090</v>
      </c>
      <c r="I2811" s="49">
        <f>_xll.qlInterestRateIndexValueDate(Index1M,$H2811)</f>
        <v>59092</v>
      </c>
      <c r="J2811" s="52">
        <f>IFERROR(_xll.qlIndexFixing(Index1M,$H2811,TRUE,_xll.ohTrigger(RecalcTrigger,Trigger1M)),NA())</f>
        <v>1.1927484018469103E-2</v>
      </c>
      <c r="K2811" s="52">
        <f>IFERROR(_xll.qlIndexFixing(ONIndex1M,I2811,TRUE,_xll.ohTrigger(RecalcTrigger,Trigger1M)),NA())</f>
        <v>1.1923750156279667E-2</v>
      </c>
      <c r="L2811" s="52">
        <f>IFERROR(_xll.qlIndexFixing(Index3M,H2811,TRUE,_xll.ohTrigger(RecalcTrigger,Trigger3M)),NA())</f>
        <v>1.2246515622007226E-2</v>
      </c>
      <c r="M2811" s="52">
        <f>IFERROR(_xll.qlIndexFixing(ONIndex3M,I2811,TRUE,_xll.ohTrigger(RecalcTrigger,Trigger3M)),NA())</f>
        <v>1.2241688410723484E-2</v>
      </c>
      <c r="N2811" s="52">
        <f>IFERROR(_xll.qlIndexFixing(Index6M,$H2811,TRUE,_xll.ohTrigger(RecalcTrigger,Trigger6M)),NA())</f>
        <v>1.1047977987998791E-2</v>
      </c>
      <c r="O2811" s="52">
        <f>IFERROR(_xll.qlIndexFixing(ONIndex6M,I2811,TRUE,_xll.ohTrigger(RecalcTrigger,Trigger6M)),NA())</f>
        <v>1.1255140670822783E-2</v>
      </c>
      <c r="P2811" s="52">
        <f>IFERROR(_xll.qlIndexFixing(Index1Y,$H2811,TRUE,_xll.ohTrigger(RecalcTrigger,Trigger1Y)),NA())</f>
        <v>1.243114789364996E-2</v>
      </c>
      <c r="Q2811" s="52">
        <f>IFERROR(_xll.qlIndexFixing(ONIndex1Y,I2811,TRUE,_xll.ohTrigger(RecalcTrigger,Trigger1Y)),NA())</f>
        <v>1.2413125304684414E-2</v>
      </c>
    </row>
    <row r="2812" spans="2:17" x14ac:dyDescent="0.2">
      <c r="B2812" s="46" t="s">
        <v>42</v>
      </c>
      <c r="D2812" s="49">
        <f>_xll.qlCalendarAdvance(Calendar,$D2811,B2812,"f",FALSE)</f>
        <v>59097</v>
      </c>
      <c r="E2812" s="49">
        <f>_xll.qlInterestRateIndexValueDate(IndexON,D2812)</f>
        <v>59097</v>
      </c>
      <c r="F2812" s="52">
        <f>IFERROR(_xll.qlIndexFixing(IndexON,D2812,TRUE,_xll.ohTrigger(RecalcTrigger,TriggerON)),NA())</f>
        <v>1.2104527232548179E-2</v>
      </c>
      <c r="H2812" s="49">
        <f>_xll.qlCalendarAdvance(Calendar,$H2811,B2812,"f",FALSE)</f>
        <v>59097</v>
      </c>
      <c r="I2812" s="49">
        <f>_xll.qlInterestRateIndexValueDate(Index1M,$H2812)</f>
        <v>59099</v>
      </c>
      <c r="J2812" s="52">
        <f>IFERROR(_xll.qlIndexFixing(Index1M,$H2812,TRUE,_xll.ohTrigger(RecalcTrigger,Trigger1M)),NA())</f>
        <v>1.1926067181311506E-2</v>
      </c>
      <c r="K2812" s="52">
        <f>IFERROR(_xll.qlIndexFixing(ONIndex1M,I2812,TRUE,_xll.ohTrigger(RecalcTrigger,Trigger1M)),NA())</f>
        <v>1.1922256676459853E-2</v>
      </c>
      <c r="L2812" s="52">
        <f>IFERROR(_xll.qlIndexFixing(Index3M,H2812,TRUE,_xll.ohTrigger(RecalcTrigger,Trigger3M)),NA())</f>
        <v>1.22442337915244E-2</v>
      </c>
      <c r="M2812" s="52">
        <f>IFERROR(_xll.qlIndexFixing(ONIndex3M,I2812,TRUE,_xll.ohTrigger(RecalcTrigger,Trigger3M)),NA())</f>
        <v>1.2239146629937636E-2</v>
      </c>
      <c r="N2812" s="52">
        <f>IFERROR(_xll.qlIndexFixing(Index6M,$H2812,TRUE,_xll.ohTrigger(RecalcTrigger,Trigger6M)),NA())</f>
        <v>1.1029432217704808E-2</v>
      </c>
      <c r="O2812" s="52">
        <f>IFERROR(_xll.qlIndexFixing(ONIndex6M,I2812,TRUE,_xll.ohTrigger(RecalcTrigger,Trigger6M)),NA())</f>
        <v>1.1234480317714457E-2</v>
      </c>
      <c r="P2812" s="52">
        <f>IFERROR(_xll.qlIndexFixing(Index1Y,$H2812,TRUE,_xll.ohTrigger(RecalcTrigger,Trigger1Y)),NA())</f>
        <v>1.2429316191131858E-2</v>
      </c>
      <c r="Q2812" s="52">
        <f>IFERROR(_xll.qlIndexFixing(ONIndex1Y,I2812,TRUE,_xll.ohTrigger(RecalcTrigger,Trigger1Y)),NA())</f>
        <v>1.2409800984185537E-2</v>
      </c>
    </row>
    <row r="2813" spans="2:17" x14ac:dyDescent="0.2">
      <c r="B2813" s="46" t="s">
        <v>42</v>
      </c>
      <c r="D2813" s="49">
        <f>_xll.qlCalendarAdvance(Calendar,$D2812,B2813,"f",FALSE)</f>
        <v>59104</v>
      </c>
      <c r="E2813" s="49">
        <f>_xll.qlInterestRateIndexValueDate(IndexON,D2813)</f>
        <v>59104</v>
      </c>
      <c r="F2813" s="52">
        <f>IFERROR(_xll.qlIndexFixing(IndexON,D2813,TRUE,_xll.ohTrigger(RecalcTrigger,TriggerON)),NA())</f>
        <v>1.2102987388296071E-2</v>
      </c>
      <c r="H2813" s="49">
        <f>_xll.qlCalendarAdvance(Calendar,$H2812,B2813,"f",FALSE)</f>
        <v>59104</v>
      </c>
      <c r="I2813" s="49">
        <f>_xll.qlInterestRateIndexValueDate(Index1M,$H2813)</f>
        <v>59106</v>
      </c>
      <c r="J2813" s="52">
        <f>IFERROR(_xll.qlIndexFixing(Index1M,$H2813,TRUE,_xll.ohTrigger(RecalcTrigger,Trigger1M)),NA())</f>
        <v>1.1924697990775557E-2</v>
      </c>
      <c r="K2813" s="52">
        <f>IFERROR(_xll.qlIndexFixing(ONIndex1M,I2813,TRUE,_xll.ohTrigger(RecalcTrigger,Trigger1M)),NA())</f>
        <v>1.1920810668266668E-2</v>
      </c>
      <c r="L2813" s="52">
        <f>IFERROR(_xll.qlIndexFixing(Index3M,H2813,TRUE,_xll.ohTrigger(RecalcTrigger,Trigger3M)),NA())</f>
        <v>1.2241997303379286E-2</v>
      </c>
      <c r="M2813" s="52">
        <f>IFERROR(_xll.qlIndexFixing(ONIndex3M,I2813,TRUE,_xll.ohTrigger(RecalcTrigger,Trigger3M)),NA())</f>
        <v>1.2236649611905293E-2</v>
      </c>
      <c r="N2813" s="52">
        <f>IFERROR(_xll.qlIndexFixing(Index6M,$H2813,TRUE,_xll.ohTrigger(RecalcTrigger,Trigger6M)),NA())</f>
        <v>1.1011068471428664E-2</v>
      </c>
      <c r="O2813" s="52">
        <f>IFERROR(_xll.qlIndexFixing(ONIndex6M,I2813,TRUE,_xll.ohTrigger(RecalcTrigger,Trigger6M)),NA())</f>
        <v>1.1213996756147537E-2</v>
      </c>
      <c r="P2813" s="52">
        <f>IFERROR(_xll.qlIndexFixing(Index1Y,$H2813,TRUE,_xll.ohTrigger(RecalcTrigger,Trigger1Y)),NA())</f>
        <v>1.242754568788779E-2</v>
      </c>
      <c r="Q2813" s="52">
        <f>IFERROR(_xll.qlIndexFixing(ONIndex1Y,I2813,TRUE,_xll.ohTrigger(RecalcTrigger,Trigger1Y)),NA())</f>
        <v>1.2406534650022394E-2</v>
      </c>
    </row>
    <row r="2814" spans="2:17" x14ac:dyDescent="0.2">
      <c r="B2814" s="46" t="s">
        <v>42</v>
      </c>
      <c r="D2814" s="49">
        <f>_xll.qlCalendarAdvance(Calendar,$D2813,B2814,"f",FALSE)</f>
        <v>59111</v>
      </c>
      <c r="E2814" s="49">
        <f>_xll.qlInterestRateIndexValueDate(IndexON,D2814)</f>
        <v>59111</v>
      </c>
      <c r="F2814" s="52">
        <f>IFERROR(_xll.qlIndexFixing(IndexON,D2814,TRUE,_xll.ohTrigger(RecalcTrigger,TriggerON)),NA())</f>
        <v>1.2101495660035155E-2</v>
      </c>
      <c r="H2814" s="49">
        <f>_xll.qlCalendarAdvance(Calendar,$H2813,B2814,"f",FALSE)</f>
        <v>59111</v>
      </c>
      <c r="I2814" s="49">
        <f>_xll.qlInterestRateIndexValueDate(Index1M,$H2814)</f>
        <v>59113</v>
      </c>
      <c r="J2814" s="52">
        <f>IFERROR(_xll.qlIndexFixing(Index1M,$H2814,TRUE,_xll.ohTrigger(RecalcTrigger,Trigger1M)),NA())</f>
        <v>1.1923376523614859E-2</v>
      </c>
      <c r="K2814" s="52">
        <f>IFERROR(_xll.qlIndexFixing(ONIndex1M,I2814,TRUE,_xll.ohTrigger(RecalcTrigger,Trigger1M)),NA())</f>
        <v>1.1919412208278857E-2</v>
      </c>
      <c r="L2814" s="52">
        <f>IFERROR(_xll.qlIndexFixing(Index3M,H2814,TRUE,_xll.ohTrigger(RecalcTrigger,Trigger3M)),NA())</f>
        <v>1.2239806231694329E-2</v>
      </c>
      <c r="M2814" s="52">
        <f>IFERROR(_xll.qlIndexFixing(ONIndex3M,I2814,TRUE,_xll.ohTrigger(RecalcTrigger,Trigger3M)),NA())</f>
        <v>1.2234197430407434E-2</v>
      </c>
      <c r="N2814" s="52">
        <f>IFERROR(_xll.qlIndexFixing(Index6M,$H2814,TRUE,_xll.ohTrigger(RecalcTrigger,Trigger6M)),NA())</f>
        <v>1.0993955798490839E-2</v>
      </c>
      <c r="O2814" s="52">
        <f>IFERROR(_xll.qlIndexFixing(ONIndex6M,I2814,TRUE,_xll.ohTrigger(RecalcTrigger,Trigger6M)),NA())</f>
        <v>1.1193690314499349E-2</v>
      </c>
      <c r="P2814" s="52">
        <f>IFERROR(_xll.qlIndexFixing(Index1Y,$H2814,TRUE,_xll.ohTrigger(RecalcTrigger,Trigger1Y)),NA())</f>
        <v>1.2425836481156353E-2</v>
      </c>
      <c r="Q2814" s="52">
        <f>IFERROR(_xll.qlIndexFixing(ONIndex1Y,I2814,TRUE,_xll.ohTrigger(RecalcTrigger,Trigger1Y)),NA())</f>
        <v>1.2403326398597869E-2</v>
      </c>
    </row>
    <row r="2815" spans="2:17" x14ac:dyDescent="0.2">
      <c r="B2815" s="46" t="s">
        <v>42</v>
      </c>
      <c r="D2815" s="49">
        <f>_xll.qlCalendarAdvance(Calendar,$D2814,B2815,"f",FALSE)</f>
        <v>59118</v>
      </c>
      <c r="E2815" s="49">
        <f>_xll.qlInterestRateIndexValueDate(IndexON,D2815)</f>
        <v>59118</v>
      </c>
      <c r="F2815" s="52">
        <f>IFERROR(_xll.qlIndexFixing(IndexON,D2815,TRUE,_xll.ohTrigger(RecalcTrigger,TriggerON)),NA())</f>
        <v>1.2100052126102767E-2</v>
      </c>
      <c r="H2815" s="49">
        <f>_xll.qlCalendarAdvance(Calendar,$H2814,B2815,"f",FALSE)</f>
        <v>59118</v>
      </c>
      <c r="I2815" s="49">
        <f>_xll.qlInterestRateIndexValueDate(Index1M,$H2815)</f>
        <v>59120</v>
      </c>
      <c r="J2815" s="52">
        <f>IFERROR(_xll.qlIndexFixing(Index1M,$H2815,TRUE,_xll.ohTrigger(RecalcTrigger,Trigger1M)),NA())</f>
        <v>1.1922102856598005E-2</v>
      </c>
      <c r="K2815" s="52">
        <f>IFERROR(_xll.qlIndexFixing(ONIndex1M,I2815,TRUE,_xll.ohTrigger(RecalcTrigger,Trigger1M)),NA())</f>
        <v>1.191806137331497E-2</v>
      </c>
      <c r="L2815" s="52">
        <f>IFERROR(_xll.qlIndexFixing(Index3M,H2815,TRUE,_xll.ohTrigger(RecalcTrigger,Trigger3M)),NA())</f>
        <v>1.2237660650589371E-2</v>
      </c>
      <c r="M2815" s="52">
        <f>IFERROR(_xll.qlIndexFixing(ONIndex3M,I2815,TRUE,_xll.ohTrigger(RecalcTrigger,Trigger3M)),NA())</f>
        <v>1.223179015946485E-2</v>
      </c>
      <c r="N2815" s="52">
        <f>IFERROR(_xll.qlIndexFixing(Index6M,$H2815,TRUE,_xll.ohTrigger(RecalcTrigger,Trigger6M)),NA())</f>
        <v>1.0975944463854937E-2</v>
      </c>
      <c r="O2815" s="52">
        <f>IFERROR(_xll.qlIndexFixing(ONIndex6M,I2815,TRUE,_xll.ohTrigger(RecalcTrigger,Trigger6M)),NA())</f>
        <v>1.1173561321546899E-2</v>
      </c>
      <c r="P2815" s="52">
        <f>IFERROR(_xll.qlIndexFixing(Index1Y,$H2815,TRUE,_xll.ohTrigger(RecalcTrigger,Trigger1Y)),NA())</f>
        <v>1.2424188668186224E-2</v>
      </c>
      <c r="Q2815" s="52">
        <f>IFERROR(_xll.qlIndexFixing(ONIndex1Y,I2815,TRUE,_xll.ohTrigger(RecalcTrigger,Trigger1Y)),NA())</f>
        <v>1.2400176326474721E-2</v>
      </c>
    </row>
    <row r="2816" spans="2:17" x14ac:dyDescent="0.2">
      <c r="B2816" s="46" t="s">
        <v>42</v>
      </c>
      <c r="D2816" s="49">
        <f>_xll.qlCalendarAdvance(Calendar,$D2815,B2816,"f",FALSE)</f>
        <v>59125</v>
      </c>
      <c r="E2816" s="49">
        <f>_xll.qlInterestRateIndexValueDate(IndexON,D2816)</f>
        <v>59125</v>
      </c>
      <c r="F2816" s="52">
        <f>IFERROR(_xll.qlIndexFixing(IndexON,D2816,TRUE,_xll.ohTrigger(RecalcTrigger,TriggerON)),NA())</f>
        <v>1.209865686491618E-2</v>
      </c>
      <c r="H2816" s="49">
        <f>_xll.qlCalendarAdvance(Calendar,$H2815,B2816,"f",FALSE)</f>
        <v>59125</v>
      </c>
      <c r="I2816" s="49">
        <f>_xll.qlInterestRateIndexValueDate(Index1M,$H2816)</f>
        <v>59127</v>
      </c>
      <c r="J2816" s="52">
        <f>IFERROR(_xll.qlIndexFixing(Index1M,$H2816,TRUE,_xll.ohTrigger(RecalcTrigger,Trigger1M)),NA())</f>
        <v>1.1920877066478597E-2</v>
      </c>
      <c r="K2816" s="52">
        <f>IFERROR(_xll.qlIndexFixing(ONIndex1M,I2816,TRUE,_xll.ohTrigger(RecalcTrigger,Trigger1M)),NA())</f>
        <v>1.1916758240033687E-2</v>
      </c>
      <c r="L2816" s="52">
        <f>IFERROR(_xll.qlIndexFixing(Index3M,H2816,TRUE,_xll.ohTrigger(RecalcTrigger,Trigger3M)),NA())</f>
        <v>1.2235560634190335E-2</v>
      </c>
      <c r="M2816" s="52">
        <f>IFERROR(_xll.qlIndexFixing(ONIndex3M,I2816,TRUE,_xll.ohTrigger(RecalcTrigger,Trigger3M)),NA())</f>
        <v>1.2229427873098331E-2</v>
      </c>
      <c r="N2816" s="52">
        <f>IFERROR(_xll.qlIndexFixing(Index6M,$H2816,TRUE,_xll.ohTrigger(RecalcTrigger,Trigger6M)),NA())</f>
        <v>1.0958116099569508E-2</v>
      </c>
      <c r="O2816" s="52">
        <f>IFERROR(_xll.qlIndexFixing(ONIndex6M,I2816,TRUE,_xll.ohTrigger(RecalcTrigger,Trigger6M)),NA())</f>
        <v>1.1153610105587575E-2</v>
      </c>
      <c r="P2816" s="52">
        <f>IFERROR(_xll.qlIndexFixing(Index1Y,$H2816,TRUE,_xll.ohTrigger(RecalcTrigger,Trigger1Y)),NA())</f>
        <v>1.242260234623703E-2</v>
      </c>
      <c r="Q2816" s="52">
        <f>IFERROR(_xll.qlIndexFixing(ONIndex1Y,I2816,TRUE,_xll.ohTrigger(RecalcTrigger,Trigger1Y)),NA())</f>
        <v>1.2397084529656155E-2</v>
      </c>
    </row>
    <row r="2817" spans="2:17" x14ac:dyDescent="0.2">
      <c r="B2817" s="46" t="s">
        <v>42</v>
      </c>
      <c r="D2817" s="49">
        <f>_xll.qlCalendarAdvance(Calendar,$D2816,B2817,"f",FALSE)</f>
        <v>59132</v>
      </c>
      <c r="E2817" s="49">
        <f>_xll.qlInterestRateIndexValueDate(IndexON,D2817)</f>
        <v>59132</v>
      </c>
      <c r="F2817" s="52">
        <f>IFERROR(_xll.qlIndexFixing(IndexON,D2817,TRUE,_xll.ohTrigger(RecalcTrigger,TriggerON)),NA())</f>
        <v>1.2097309954892665E-2</v>
      </c>
      <c r="H2817" s="49">
        <f>_xll.qlCalendarAdvance(Calendar,$H2816,B2817,"f",FALSE)</f>
        <v>59132</v>
      </c>
      <c r="I2817" s="49">
        <f>_xll.qlInterestRateIndexValueDate(Index1M,$H2817)</f>
        <v>59134</v>
      </c>
      <c r="J2817" s="52">
        <f>IFERROR(_xll.qlIndexFixing(Index1M,$H2817,TRUE,_xll.ohTrigger(RecalcTrigger,Trigger1M)),NA())</f>
        <v>1.1919816853025659E-2</v>
      </c>
      <c r="K2817" s="52">
        <f>IFERROR(_xll.qlIndexFixing(ONIndex1M,I2817,TRUE,_xll.ohTrigger(RecalcTrigger,Trigger1M)),NA())</f>
        <v>1.1915502885013751E-2</v>
      </c>
      <c r="L2817" s="52">
        <f>IFERROR(_xll.qlIndexFixing(Index3M,H2817,TRUE,_xll.ohTrigger(RecalcTrigger,Trigger3M)),NA())</f>
        <v>1.2233506256621405E-2</v>
      </c>
      <c r="M2817" s="52">
        <f>IFERROR(_xll.qlIndexFixing(ONIndex3M,I2817,TRUE,_xll.ohTrigger(RecalcTrigger,Trigger3M)),NA())</f>
        <v>1.2227110645168793E-2</v>
      </c>
      <c r="N2817" s="52">
        <f>IFERROR(_xll.qlIndexFixing(Index6M,$H2817,TRUE,_xll.ohTrigger(RecalcTrigger,Trigger6M)),NA())</f>
        <v>1.0940471031067491E-2</v>
      </c>
      <c r="O2817" s="52">
        <f>IFERROR(_xll.qlIndexFixing(ONIndex6M,I2817,TRUE,_xll.ohTrigger(RecalcTrigger,Trigger6M)),NA())</f>
        <v>1.1133836995158575E-2</v>
      </c>
      <c r="P2817" s="52">
        <f>IFERROR(_xll.qlIndexFixing(Index1Y,$H2817,TRUE,_xll.ohTrigger(RecalcTrigger,Trigger1Y)),NA())</f>
        <v>1.2421077612579122E-2</v>
      </c>
      <c r="Q2817" s="52">
        <f>IFERROR(_xll.qlIndexFixing(ONIndex1Y,I2817,TRUE,_xll.ohTrigger(RecalcTrigger,Trigger1Y)),NA())</f>
        <v>1.2394051104784864E-2</v>
      </c>
    </row>
    <row r="2818" spans="2:17" x14ac:dyDescent="0.2">
      <c r="B2818" s="46" t="s">
        <v>42</v>
      </c>
      <c r="D2818" s="49">
        <f>_xll.qlCalendarAdvance(Calendar,$D2817,B2818,"f",FALSE)</f>
        <v>59139</v>
      </c>
      <c r="E2818" s="49">
        <f>_xll.qlInterestRateIndexValueDate(IndexON,D2818)</f>
        <v>59139</v>
      </c>
      <c r="F2818" s="52">
        <f>IFERROR(_xll.qlIndexFixing(IndexON,D2818,TRUE,_xll.ohTrigger(RecalcTrigger,TriggerON)),NA())</f>
        <v>1.2096011474129753E-2</v>
      </c>
      <c r="H2818" s="49">
        <f>_xll.qlCalendarAdvance(Calendar,$H2817,B2818,"f",FALSE)</f>
        <v>59139</v>
      </c>
      <c r="I2818" s="49">
        <f>_xll.qlInterestRateIndexValueDate(Index1M,$H2818)</f>
        <v>59141</v>
      </c>
      <c r="J2818" s="52">
        <f>IFERROR(_xll.qlIndexFixing(Index1M,$H2818,TRUE,_xll.ohTrigger(RecalcTrigger,Trigger1M)),NA())</f>
        <v>1.1918569423996495E-2</v>
      </c>
      <c r="K2818" s="52">
        <f>IFERROR(_xll.qlIndexFixing(ONIndex1M,I2818,TRUE,_xll.ohTrigger(RecalcTrigger,Trigger1M)),NA())</f>
        <v>1.1914295385233586E-2</v>
      </c>
      <c r="L2818" s="52">
        <f>IFERROR(_xll.qlIndexFixing(Index3M,H2818,TRUE,_xll.ohTrigger(RecalcTrigger,Trigger3M)),NA())</f>
        <v>1.2231352415307484E-2</v>
      </c>
      <c r="M2818" s="52">
        <f>IFERROR(_xll.qlIndexFixing(ONIndex3M,I2818,TRUE,_xll.ohTrigger(RecalcTrigger,Trigger3M)),NA())</f>
        <v>1.2224838549776962E-2</v>
      </c>
      <c r="N2818" s="52">
        <f>IFERROR(_xll.qlIndexFixing(Index6M,$H2818,TRUE,_xll.ohTrigger(RecalcTrigger,Trigger6M)),NA())</f>
        <v>1.0921991487322867E-2</v>
      </c>
      <c r="O2818" s="52">
        <f>IFERROR(_xll.qlIndexFixing(ONIndex6M,I2818,TRUE,_xll.ohTrigger(RecalcTrigger,Trigger6M)),NA())</f>
        <v>1.1114242318797096E-2</v>
      </c>
      <c r="P2818" s="52">
        <f>IFERROR(_xll.qlIndexFixing(Index1Y,$H2818,TRUE,_xll.ohTrigger(RecalcTrigger,Trigger1Y)),NA())</f>
        <v>1.2419614564494249E-2</v>
      </c>
      <c r="Q2818" s="52">
        <f>IFERROR(_xll.qlIndexFixing(ONIndex1Y,I2818,TRUE,_xll.ohTrigger(RecalcTrigger,Trigger1Y)),NA())</f>
        <v>1.2391076148023927E-2</v>
      </c>
    </row>
    <row r="2819" spans="2:17" x14ac:dyDescent="0.2">
      <c r="B2819" s="46" t="s">
        <v>42</v>
      </c>
      <c r="D2819" s="49">
        <f>_xll.qlCalendarAdvance(Calendar,$D2818,B2819,"f",FALSE)</f>
        <v>59146</v>
      </c>
      <c r="E2819" s="49">
        <f>_xll.qlInterestRateIndexValueDate(IndexON,D2819)</f>
        <v>59146</v>
      </c>
      <c r="F2819" s="52">
        <f>IFERROR(_xll.qlIndexFixing(IndexON,D2819,TRUE,_xll.ohTrigger(RecalcTrigger,TriggerON)),NA())</f>
        <v>1.2094761501124651E-2</v>
      </c>
      <c r="H2819" s="49">
        <f>_xll.qlCalendarAdvance(Calendar,$H2818,B2819,"f",FALSE)</f>
        <v>59146</v>
      </c>
      <c r="I2819" s="49">
        <f>_xll.qlInterestRateIndexValueDate(Index1M,$H2819)</f>
        <v>59148</v>
      </c>
      <c r="J2819" s="52">
        <f>IFERROR(_xll.qlIndexFixing(Index1M,$H2819,TRUE,_xll.ohTrigger(RecalcTrigger,Trigger1M)),NA())</f>
        <v>1.1917487725153497E-2</v>
      </c>
      <c r="K2819" s="52">
        <f>IFERROR(_xll.qlIndexFixing(ONIndex1M,I2819,TRUE,_xll.ohTrigger(RecalcTrigger,Trigger1M)),NA())</f>
        <v>1.1913135817112064E-2</v>
      </c>
      <c r="L2819" s="52">
        <f>IFERROR(_xll.qlIndexFixing(Index3M,H2819,TRUE,_xll.ohTrigger(RecalcTrigger,Trigger3M)),NA())</f>
        <v>1.2229383102877023E-2</v>
      </c>
      <c r="M2819" s="52">
        <f>IFERROR(_xll.qlIndexFixing(ONIndex3M,I2819,TRUE,_xll.ohTrigger(RecalcTrigger,Trigger3M)),NA())</f>
        <v>1.2222611660783755E-2</v>
      </c>
      <c r="N2819" s="52">
        <f>IFERROR(_xll.qlIndexFixing(Index6M,$H2819,TRUE,_xll.ohTrigger(RecalcTrigger,Trigger6M)),NA())</f>
        <v>1.0904726717896464E-2</v>
      </c>
      <c r="O2819" s="52">
        <f>IFERROR(_xll.qlIndexFixing(ONIndex6M,I2819,TRUE,_xll.ohTrigger(RecalcTrigger,Trigger6M)),NA())</f>
        <v>1.1094826405040337E-2</v>
      </c>
      <c r="P2819" s="52">
        <f>IFERROR(_xll.qlIndexFixing(Index1Y,$H2819,TRUE,_xll.ohTrigger(RecalcTrigger,Trigger1Y)),NA())</f>
        <v>1.2418213299273569E-2</v>
      </c>
      <c r="Q2819" s="52">
        <f>IFERROR(_xll.qlIndexFixing(ONIndex1Y,I2819,TRUE,_xll.ohTrigger(RecalcTrigger,Trigger1Y)),NA())</f>
        <v>1.2388159755856165E-2</v>
      </c>
    </row>
    <row r="2820" spans="2:17" x14ac:dyDescent="0.2">
      <c r="B2820" s="46" t="s">
        <v>42</v>
      </c>
      <c r="D2820" s="49">
        <f>_xll.qlCalendarAdvance(Calendar,$D2819,B2820,"f",FALSE)</f>
        <v>59153</v>
      </c>
      <c r="E2820" s="49">
        <f>_xll.qlInterestRateIndexValueDate(IndexON,D2820)</f>
        <v>59153</v>
      </c>
      <c r="F2820" s="52">
        <f>IFERROR(_xll.qlIndexFixing(IndexON,D2820,TRUE,_xll.ohTrigger(RecalcTrigger,TriggerON)),NA())</f>
        <v>1.2093560114294633E-2</v>
      </c>
      <c r="H2820" s="49">
        <f>_xll.qlCalendarAdvance(Calendar,$H2819,B2820,"f",FALSE)</f>
        <v>59153</v>
      </c>
      <c r="I2820" s="49">
        <f>_xll.qlInterestRateIndexValueDate(Index1M,$H2820)</f>
        <v>59155</v>
      </c>
      <c r="J2820" s="52">
        <f>IFERROR(_xll.qlIndexFixing(Index1M,$H2820,TRUE,_xll.ohTrigger(RecalcTrigger,Trigger1M)),NA())</f>
        <v>1.1916454210264826E-2</v>
      </c>
      <c r="K2820" s="52">
        <f>IFERROR(_xll.qlIndexFixing(ONIndex1M,I2820,TRUE,_xll.ohTrigger(RecalcTrigger,Trigger1M)),NA())</f>
        <v>1.1912024257467735E-2</v>
      </c>
      <c r="L2820" s="52">
        <f>IFERROR(_xll.qlIndexFixing(Index3M,H2820,TRUE,_xll.ohTrigger(RecalcTrigger,Trigger3M)),NA())</f>
        <v>1.2227459637940363E-2</v>
      </c>
      <c r="M2820" s="52">
        <f>IFERROR(_xll.qlIndexFixing(ONIndex3M,I2820,TRUE,_xll.ohTrigger(RecalcTrigger,Trigger3M)),NA())</f>
        <v>1.2220430052209963E-2</v>
      </c>
      <c r="N2820" s="52">
        <f>IFERROR(_xll.qlIndexFixing(Index6M,$H2820,TRUE,_xll.ohTrigger(RecalcTrigger,Trigger6M)),NA())</f>
        <v>1.0887646250429688E-2</v>
      </c>
      <c r="O2820" s="52">
        <f>IFERROR(_xll.qlIndexFixing(ONIndex6M,I2820,TRUE,_xll.ohTrigger(RecalcTrigger,Trigger6M)),NA())</f>
        <v>1.1075589582265621E-2</v>
      </c>
      <c r="P2820" s="52">
        <f>IFERROR(_xll.qlIndexFixing(Index1Y,$H2820,TRUE,_xll.ohTrigger(RecalcTrigger,Trigger1Y)),NA())</f>
        <v>1.2416873914220292E-2</v>
      </c>
      <c r="Q2820" s="52">
        <f>IFERROR(_xll.qlIndexFixing(ONIndex1Y,I2820,TRUE,_xll.ohTrigger(RecalcTrigger,Trigger1Y)),NA())</f>
        <v>1.2385302024444655E-2</v>
      </c>
    </row>
    <row r="2821" spans="2:17" x14ac:dyDescent="0.2">
      <c r="B2821" s="46" t="s">
        <v>42</v>
      </c>
      <c r="D2821" s="49">
        <f>_xll.qlCalendarAdvance(Calendar,$D2820,B2821,"f",FALSE)</f>
        <v>59160</v>
      </c>
      <c r="E2821" s="49">
        <f>_xll.qlInterestRateIndexValueDate(IndexON,D2821)</f>
        <v>59160</v>
      </c>
      <c r="F2821" s="52">
        <f>IFERROR(_xll.qlIndexFixing(IndexON,D2821,TRUE,_xll.ohTrigger(RecalcTrigger,TriggerON)),NA())</f>
        <v>1.2092407391977034E-2</v>
      </c>
      <c r="H2821" s="49">
        <f>_xll.qlCalendarAdvance(Calendar,$H2820,B2821,"f",FALSE)</f>
        <v>59160</v>
      </c>
      <c r="I2821" s="49">
        <f>_xll.qlInterestRateIndexValueDate(Index1M,$H2821)</f>
        <v>59162</v>
      </c>
      <c r="J2821" s="52">
        <f>IFERROR(_xll.qlIndexFixing(Index1M,$H2821,TRUE,_xll.ohTrigger(RecalcTrigger,Trigger1M)),NA())</f>
        <v>1.1915468956094077E-2</v>
      </c>
      <c r="K2821" s="52">
        <f>IFERROR(_xll.qlIndexFixing(ONIndex1M,I2821,TRUE,_xll.ohTrigger(RecalcTrigger,Trigger1M)),NA())</f>
        <v>1.1910812787743197E-2</v>
      </c>
      <c r="L2821" s="52">
        <f>IFERROR(_xll.qlIndexFixing(Index3M,H2821,TRUE,_xll.ohTrigger(RecalcTrigger,Trigger3M)),NA())</f>
        <v>1.2225582094622212E-2</v>
      </c>
      <c r="M2821" s="52">
        <f>IFERROR(_xll.qlIndexFixing(ONIndex3M,I2821,TRUE,_xll.ohTrigger(RecalcTrigger,Trigger3M)),NA())</f>
        <v>1.2217992325549432E-2</v>
      </c>
      <c r="N2821" s="52">
        <f>IFERROR(_xll.qlIndexFixing(Index6M,$H2821,TRUE,_xll.ohTrigger(RecalcTrigger,Trigger6M)),NA())</f>
        <v>1.0870750410500347E-2</v>
      </c>
      <c r="O2821" s="52">
        <f>IFERROR(_xll.qlIndexFixing(ONIndex6M,I2821,TRUE,_xll.ohTrigger(RecalcTrigger,Trigger6M)),NA())</f>
        <v>1.1053824358562281E-2</v>
      </c>
      <c r="P2821" s="52">
        <f>IFERROR(_xll.qlIndexFixing(Index1Y,$H2821,TRUE,_xll.ohTrigger(RecalcTrigger,Trigger1Y)),NA())</f>
        <v>1.2415596506648571E-2</v>
      </c>
      <c r="Q2821" s="52">
        <f>IFERROR(_xll.qlIndexFixing(ONIndex1Y,I2821,TRUE,_xll.ohTrigger(RecalcTrigger,Trigger1Y)),NA())</f>
        <v>1.2382107999080461E-2</v>
      </c>
    </row>
    <row r="2822" spans="2:17" x14ac:dyDescent="0.2">
      <c r="B2822" s="46" t="s">
        <v>42</v>
      </c>
      <c r="D2822" s="49">
        <f>_xll.qlCalendarAdvance(Calendar,$D2821,B2822,"f",FALSE)</f>
        <v>59167</v>
      </c>
      <c r="E2822" s="49">
        <f>_xll.qlInterestRateIndexValueDate(IndexON,D2822)</f>
        <v>59167</v>
      </c>
      <c r="F2822" s="52">
        <f>IFERROR(_xll.qlIndexFixing(IndexON,D2822,TRUE,_xll.ohTrigger(RecalcTrigger,TriggerON)),NA())</f>
        <v>1.2091303412509191E-2</v>
      </c>
      <c r="H2822" s="49">
        <f>_xll.qlCalendarAdvance(Calendar,$H2821,B2822,"f",FALSE)</f>
        <v>59167</v>
      </c>
      <c r="I2822" s="49">
        <f>_xll.qlInterestRateIndexValueDate(Index1M,$H2822)</f>
        <v>59169</v>
      </c>
      <c r="J2822" s="52">
        <f>IFERROR(_xll.qlIndexFixing(Index1M,$H2822,TRUE,_xll.ohTrigger(RecalcTrigger,Trigger1M)),NA())</f>
        <v>1.191453203939985E-2</v>
      </c>
      <c r="K2822" s="52">
        <f>IFERROR(_xll.qlIndexFixing(ONIndex1M,I2822,TRUE,_xll.ohTrigger(RecalcTrigger,Trigger1M)),NA())</f>
        <v>1.1909945470165439E-2</v>
      </c>
      <c r="L2822" s="52">
        <f>IFERROR(_xll.qlIndexFixing(Index3M,H2822,TRUE,_xll.ohTrigger(RecalcTrigger,Trigger3M)),NA())</f>
        <v>1.2223750547051715E-2</v>
      </c>
      <c r="M2822" s="52">
        <f>IFERROR(_xll.qlIndexFixing(ONIndex3M,I2822,TRUE,_xll.ohTrigger(RecalcTrigger,Trigger3M)),NA())</f>
        <v>1.2216202972084034E-2</v>
      </c>
      <c r="N2822" s="52">
        <f>IFERROR(_xll.qlIndexFixing(Index6M,$H2822,TRUE,_xll.ohTrigger(RecalcTrigger,Trigger6M)),NA())</f>
        <v>1.0854039523725777E-2</v>
      </c>
      <c r="O2822" s="52">
        <f>IFERROR(_xll.qlIndexFixing(ONIndex6M,I2822,TRUE,_xll.ohTrigger(RecalcTrigger,Trigger6M)),NA())</f>
        <v>1.1037654523811113E-2</v>
      </c>
      <c r="P2822" s="52">
        <f>IFERROR(_xll.qlIndexFixing(Index1Y,$H2822,TRUE,_xll.ohTrigger(RecalcTrigger,Trigger1Y)),NA())</f>
        <v>1.2414381173883295E-2</v>
      </c>
      <c r="Q2822" s="52">
        <f>IFERROR(_xll.qlIndexFixing(ONIndex1Y,I2822,TRUE,_xll.ohTrigger(RecalcTrigger,Trigger1Y)),NA())</f>
        <v>1.2379762929901617E-2</v>
      </c>
    </row>
    <row r="2823" spans="2:17" x14ac:dyDescent="0.2">
      <c r="B2823" s="46" t="s">
        <v>42</v>
      </c>
      <c r="D2823" s="49">
        <f>_xll.qlCalendarAdvance(Calendar,$D2822,B2823,"f",FALSE)</f>
        <v>59174</v>
      </c>
      <c r="E2823" s="49">
        <f>_xll.qlInterestRateIndexValueDate(IndexON,D2823)</f>
        <v>59174</v>
      </c>
      <c r="F2823" s="52">
        <f>IFERROR(_xll.qlIndexFixing(IndexON,D2823,TRUE,_xll.ohTrigger(RecalcTrigger,TriggerON)),NA())</f>
        <v>1.2090248254228442E-2</v>
      </c>
      <c r="H2823" s="49">
        <f>_xll.qlCalendarAdvance(Calendar,$H2822,B2823,"f",FALSE)</f>
        <v>59174</v>
      </c>
      <c r="I2823" s="49">
        <f>_xll.qlInterestRateIndexValueDate(Index1M,$H2823)</f>
        <v>59176</v>
      </c>
      <c r="J2823" s="52">
        <f>IFERROR(_xll.qlIndexFixing(Index1M,$H2823,TRUE,_xll.ohTrigger(RecalcTrigger,Trigger1M)),NA())</f>
        <v>1.1913643536955731E-2</v>
      </c>
      <c r="K2823" s="52">
        <f>IFERROR(_xll.qlIndexFixing(ONIndex1M,I2823,TRUE,_xll.ohTrigger(RecalcTrigger,Trigger1M)),NA())</f>
        <v>1.190897839606464E-2</v>
      </c>
      <c r="L2823" s="52">
        <f>IFERROR(_xll.qlIndexFixing(Index3M,H2823,TRUE,_xll.ohTrigger(RecalcTrigger,Trigger3M)),NA())</f>
        <v>1.2221965069361573E-2</v>
      </c>
      <c r="M2823" s="52">
        <f>IFERROR(_xll.qlIndexFixing(ONIndex3M,I2823,TRUE,_xll.ohTrigger(RecalcTrigger,Trigger3M)),NA())</f>
        <v>1.2214157648573476E-2</v>
      </c>
      <c r="N2823" s="52">
        <f>IFERROR(_xll.qlIndexFixing(Index6M,$H2823,TRUE,_xll.ohTrigger(RecalcTrigger,Trigger6M)),NA())</f>
        <v>1.0838468060743093E-2</v>
      </c>
      <c r="O2823" s="52">
        <f>IFERROR(_xll.qlIndexFixing(ONIndex6M,I2823,TRUE,_xll.ohTrigger(RecalcTrigger,Trigger6M)),NA())</f>
        <v>1.101895694512578E-2</v>
      </c>
      <c r="P2823" s="52">
        <f>IFERROR(_xll.qlIndexFixing(Index1Y,$H2823,TRUE,_xll.ohTrigger(RecalcTrigger,Trigger1Y)),NA())</f>
        <v>1.2413228013260086E-2</v>
      </c>
      <c r="Q2823" s="52">
        <f>IFERROR(_xll.qlIndexFixing(ONIndex1Y,I2823,TRUE,_xll.ohTrigger(RecalcTrigger,Trigger1Y)),NA())</f>
        <v>1.2377081759256114E-2</v>
      </c>
    </row>
    <row r="2824" spans="2:17" x14ac:dyDescent="0.2">
      <c r="B2824" s="46" t="s">
        <v>42</v>
      </c>
      <c r="D2824" s="49">
        <f>_xll.qlCalendarAdvance(Calendar,$D2823,B2824,"f",FALSE)</f>
        <v>59181</v>
      </c>
      <c r="E2824" s="49">
        <f>_xll.qlInterestRateIndexValueDate(IndexON,D2824)</f>
        <v>59181</v>
      </c>
      <c r="F2824" s="52">
        <f>IFERROR(_xll.qlIndexFixing(IndexON,D2824,TRUE,_xll.ohTrigger(RecalcTrigger,TriggerON)),NA())</f>
        <v>1.2089241995472122E-2</v>
      </c>
      <c r="H2824" s="49">
        <f>_xll.qlCalendarAdvance(Calendar,$H2823,B2824,"f",FALSE)</f>
        <v>59181</v>
      </c>
      <c r="I2824" s="49">
        <f>_xll.qlInterestRateIndexValueDate(Index1M,$H2824)</f>
        <v>59183</v>
      </c>
      <c r="J2824" s="52">
        <f>IFERROR(_xll.qlIndexFixing(Index1M,$H2824,TRUE,_xll.ohTrigger(RecalcTrigger,Trigger1M)),NA())</f>
        <v>1.1912803525525317E-2</v>
      </c>
      <c r="K2824" s="52">
        <f>IFERROR(_xll.qlIndexFixing(ONIndex1M,I2824,TRUE,_xll.ohTrigger(RecalcTrigger,Trigger1M)),NA())</f>
        <v>1.1908059637155688E-2</v>
      </c>
      <c r="L2824" s="52">
        <f>IFERROR(_xll.qlIndexFixing(Index3M,H2824,TRUE,_xll.ohTrigger(RecalcTrigger,Trigger3M)),NA())</f>
        <v>1.222022573567827E-2</v>
      </c>
      <c r="M2824" s="52">
        <f>IFERROR(_xll.qlIndexFixing(ONIndex3M,I2824,TRUE,_xll.ohTrigger(RecalcTrigger,Trigger3M)),NA())</f>
        <v>1.2212157901245746E-2</v>
      </c>
      <c r="N2824" s="52">
        <f>IFERROR(_xll.qlIndexFixing(Index6M,$H2824,TRUE,_xll.ohTrigger(RecalcTrigger,Trigger6M)),NA())</f>
        <v>1.0822115178170605E-2</v>
      </c>
      <c r="O2824" s="52">
        <f>IFERROR(_xll.qlIndexFixing(ONIndex6M,I2824,TRUE,_xll.ohTrigger(RecalcTrigger,Trigger6M)),NA())</f>
        <v>1.1000439771411408E-2</v>
      </c>
      <c r="P2824" s="52">
        <f>IFERROR(_xll.qlIndexFixing(Index1Y,$H2824,TRUE,_xll.ohTrigger(RecalcTrigger,Trigger1Y)),NA())</f>
        <v>1.2412137122126606E-2</v>
      </c>
      <c r="Q2824" s="52">
        <f>IFERROR(_xll.qlIndexFixing(ONIndex1Y,I2824,TRUE,_xll.ohTrigger(RecalcTrigger,Trigger1Y)),NA())</f>
        <v>1.2374459634978408E-2</v>
      </c>
    </row>
    <row r="2825" spans="2:17" x14ac:dyDescent="0.2">
      <c r="B2825" s="46" t="s">
        <v>42</v>
      </c>
      <c r="D2825" s="49">
        <f>_xll.qlCalendarAdvance(Calendar,$D2824,B2825,"f",FALSE)</f>
        <v>59188</v>
      </c>
      <c r="E2825" s="49">
        <f>_xll.qlInterestRateIndexValueDate(IndexON,D2825)</f>
        <v>59188</v>
      </c>
      <c r="F2825" s="52">
        <f>IFERROR(_xll.qlIndexFixing(IndexON,D2825,TRUE,_xll.ohTrigger(RecalcTrigger,TriggerON)),NA())</f>
        <v>1.2088284714657505E-2</v>
      </c>
      <c r="H2825" s="49">
        <f>_xll.qlCalendarAdvance(Calendar,$H2824,B2825,"f",FALSE)</f>
        <v>59188</v>
      </c>
      <c r="I2825" s="49">
        <f>_xll.qlInterestRateIndexValueDate(Index1M,$H2825)</f>
        <v>59190</v>
      </c>
      <c r="J2825" s="52">
        <f>IFERROR(_xll.qlIndexFixing(Index1M,$H2825,TRUE,_xll.ohTrigger(RecalcTrigger,Trigger1M)),NA())</f>
        <v>1.1912012081872203E-2</v>
      </c>
      <c r="K2825" s="52">
        <f>IFERROR(_xll.qlIndexFixing(ONIndex1M,I2825,TRUE,_xll.ohTrigger(RecalcTrigger,Trigger1M)),NA())</f>
        <v>1.1907189270257135E-2</v>
      </c>
      <c r="L2825" s="52">
        <f>IFERROR(_xll.qlIndexFixing(Index3M,H2825,TRUE,_xll.ohTrigger(RecalcTrigger,Trigger3M)),NA())</f>
        <v>1.2218532620137168E-2</v>
      </c>
      <c r="M2825" s="52">
        <f>IFERROR(_xll.qlIndexFixing(ONIndex3M,I2825,TRUE,_xll.ohTrigger(RecalcTrigger,Trigger3M)),NA())</f>
        <v>1.2210203804201569E-2</v>
      </c>
      <c r="N2825" s="52">
        <f>IFERROR(_xll.qlIndexFixing(Index6M,$H2825,TRUE,_xll.ohTrigger(RecalcTrigger,Trigger6M)),NA())</f>
        <v>1.080594819627286E-2</v>
      </c>
      <c r="O2825" s="52">
        <f>IFERROR(_xll.qlIndexFixing(ONIndex6M,I2825,TRUE,_xll.ohTrigger(RecalcTrigger,Trigger6M)),NA())</f>
        <v>1.0982103331524939E-2</v>
      </c>
      <c r="P2825" s="52">
        <f>IFERROR(_xll.qlIndexFixing(Index1Y,$H2825,TRUE,_xll.ohTrigger(RecalcTrigger,Trigger1Y)),NA())</f>
        <v>1.241110859784081E-2</v>
      </c>
      <c r="Q2825" s="52">
        <f>IFERROR(_xll.qlIndexFixing(ONIndex1Y,I2825,TRUE,_xll.ohTrigger(RecalcTrigger,Trigger1Y)),NA())</f>
        <v>1.2371896653311509E-2</v>
      </c>
    </row>
    <row r="2826" spans="2:17" x14ac:dyDescent="0.2">
      <c r="B2826" s="46" t="s">
        <v>42</v>
      </c>
      <c r="D2826" s="49">
        <f>_xll.qlCalendarAdvance(Calendar,$D2825,B2826,"f",FALSE)</f>
        <v>59195</v>
      </c>
      <c r="E2826" s="49">
        <f>_xll.qlInterestRateIndexValueDate(IndexON,D2826)</f>
        <v>59195</v>
      </c>
      <c r="F2826" s="52">
        <f>IFERROR(_xll.qlIndexFixing(IndexON,D2826,TRUE,_xll.ohTrigger(RecalcTrigger,TriggerON)),NA())</f>
        <v>1.208737649004199E-2</v>
      </c>
      <c r="H2826" s="49">
        <f>_xll.qlCalendarAdvance(Calendar,$H2825,B2826,"f",FALSE)</f>
        <v>59195</v>
      </c>
      <c r="I2826" s="49">
        <f>_xll.qlInterestRateIndexValueDate(Index1M,$H2826)</f>
        <v>59197</v>
      </c>
      <c r="J2826" s="52">
        <f>IFERROR(_xll.qlIndexFixing(Index1M,$H2826,TRUE,_xll.ohTrigger(RecalcTrigger,Trigger1M)),NA())</f>
        <v>1.191126928276498E-2</v>
      </c>
      <c r="K2826" s="52">
        <f>IFERROR(_xll.qlIndexFixing(ONIndex1M,I2826,TRUE,_xll.ohTrigger(RecalcTrigger,Trigger1M)),NA())</f>
        <v>1.190636737202766E-2</v>
      </c>
      <c r="L2826" s="52">
        <f>IFERROR(_xll.qlIndexFixing(Index3M,H2826,TRUE,_xll.ohTrigger(RecalcTrigger,Trigger3M)),NA())</f>
        <v>1.2216885796872745E-2</v>
      </c>
      <c r="M2826" s="52">
        <f>IFERROR(_xll.qlIndexFixing(ONIndex3M,I2826,TRUE,_xll.ohTrigger(RecalcTrigger,Trigger3M)),NA())</f>
        <v>1.2208295431381799E-2</v>
      </c>
      <c r="N2826" s="52">
        <f>IFERROR(_xll.qlIndexFixing(Index6M,$H2826,TRUE,_xll.ohTrigger(RecalcTrigger,Trigger6M)),NA())</f>
        <v>1.0789967440842291E-2</v>
      </c>
      <c r="O2826" s="52">
        <f>IFERROR(_xll.qlIndexFixing(ONIndex6M,I2826,TRUE,_xll.ohTrigger(RecalcTrigger,Trigger6M)),NA())</f>
        <v>1.096394795344402E-2</v>
      </c>
      <c r="P2826" s="52">
        <f>IFERROR(_xll.qlIndexFixing(Index1Y,$H2826,TRUE,_xll.ohTrigger(RecalcTrigger,Trigger1Y)),NA())</f>
        <v>1.2410142537772048E-2</v>
      </c>
      <c r="Q2826" s="52">
        <f>IFERROR(_xll.qlIndexFixing(ONIndex1Y,I2826,TRUE,_xll.ohTrigger(RecalcTrigger,Trigger1Y)),NA())</f>
        <v>1.2369392910738242E-2</v>
      </c>
    </row>
    <row r="2827" spans="2:17" x14ac:dyDescent="0.2">
      <c r="B2827" s="46" t="s">
        <v>42</v>
      </c>
      <c r="D2827" s="49">
        <f>_xll.qlCalendarAdvance(Calendar,$D2826,B2827,"f",FALSE)</f>
        <v>59202</v>
      </c>
      <c r="E2827" s="49">
        <f>_xll.qlInterestRateIndexValueDate(IndexON,D2827)</f>
        <v>59202</v>
      </c>
      <c r="F2827" s="52">
        <f>IFERROR(_xll.qlIndexFixing(IndexON,D2827,TRUE,_xll.ohTrigger(RecalcTrigger,TriggerON)),NA())</f>
        <v>1.2086517400122787E-2</v>
      </c>
      <c r="H2827" s="49">
        <f>_xll.qlCalendarAdvance(Calendar,$H2826,B2827,"f",FALSE)</f>
        <v>59202</v>
      </c>
      <c r="I2827" s="49">
        <f>_xll.qlInterestRateIndexValueDate(Index1M,$H2827)</f>
        <v>59204</v>
      </c>
      <c r="J2827" s="52">
        <f>IFERROR(_xll.qlIndexFixing(Index1M,$H2827,TRUE,_xll.ohTrigger(RecalcTrigger,Trigger1M)),NA())</f>
        <v>1.1909970749915162E-2</v>
      </c>
      <c r="K2827" s="52">
        <f>IFERROR(_xll.qlIndexFixing(ONIndex1M,I2827,TRUE,_xll.ohTrigger(RecalcTrigger,Trigger1M)),NA())</f>
        <v>1.1905594019046006E-2</v>
      </c>
      <c r="L2827" s="52">
        <f>IFERROR(_xll.qlIndexFixing(Index3M,H2827,TRUE,_xll.ohTrigger(RecalcTrigger,Trigger3M)),NA())</f>
        <v>1.2215184020113144E-2</v>
      </c>
      <c r="M2827" s="52">
        <f>IFERROR(_xll.qlIndexFixing(ONIndex3M,I2827,TRUE,_xll.ohTrigger(RecalcTrigger,Trigger3M)),NA())</f>
        <v>1.2206432856887162E-2</v>
      </c>
      <c r="N2827" s="52">
        <f>IFERROR(_xll.qlIndexFixing(Index6M,$H2827,TRUE,_xll.ohTrigger(RecalcTrigger,Trigger6M)),NA())</f>
        <v>1.0774173237712842E-2</v>
      </c>
      <c r="O2827" s="52">
        <f>IFERROR(_xll.qlIndexFixing(ONIndex6M,I2827,TRUE,_xll.ohTrigger(RecalcTrigger,Trigger6M)),NA())</f>
        <v>1.0945973966025591E-2</v>
      </c>
      <c r="P2827" s="52">
        <f>IFERROR(_xll.qlIndexFixing(Index1Y,$H2827,TRUE,_xll.ohTrigger(RecalcTrigger,Trigger1Y)),NA())</f>
        <v>1.2409239039302144E-2</v>
      </c>
      <c r="Q2827" s="52">
        <f>IFERROR(_xll.qlIndexFixing(ONIndex1Y,I2827,TRUE,_xll.ohTrigger(RecalcTrigger,Trigger1Y)),NA())</f>
        <v>1.2366948503421682E-2</v>
      </c>
    </row>
    <row r="2828" spans="2:17" x14ac:dyDescent="0.2">
      <c r="B2828" s="46" t="s">
        <v>42</v>
      </c>
      <c r="D2828" s="49">
        <f>_xll.qlCalendarAdvance(Calendar,$D2827,B2828,"f",FALSE)</f>
        <v>59209</v>
      </c>
      <c r="E2828" s="49">
        <f>_xll.qlInterestRateIndexValueDate(IndexON,D2828)</f>
        <v>59209</v>
      </c>
      <c r="F2828" s="52">
        <f>IFERROR(_xll.qlIndexFixing(IndexON,D2828,TRUE,_xll.ohTrigger(RecalcTrigger,TriggerON)),NA())</f>
        <v>1.2085707523317168E-2</v>
      </c>
      <c r="H2828" s="49">
        <f>_xll.qlCalendarAdvance(Calendar,$H2827,B2828,"f",FALSE)</f>
        <v>59209</v>
      </c>
      <c r="I2828" s="49">
        <f>_xll.qlInterestRateIndexValueDate(Index1M,$H2828)</f>
        <v>59211</v>
      </c>
      <c r="J2828" s="52">
        <f>IFERROR(_xll.qlIndexFixing(Index1M,$H2828,TRUE,_xll.ohTrigger(RecalcTrigger,Trigger1M)),NA())</f>
        <v>1.1909311591584386E-2</v>
      </c>
      <c r="K2828" s="52">
        <f>IFERROR(_xll.qlIndexFixing(ONIndex1M,I2828,TRUE,_xll.ohTrigger(RecalcTrigger,Trigger1M)),NA())</f>
        <v>1.190486928805079E-2</v>
      </c>
      <c r="L2828" s="52">
        <f>IFERROR(_xll.qlIndexFixing(Index3M,H2828,TRUE,_xll.ohTrigger(RecalcTrigger,Trigger3M)),NA())</f>
        <v>1.2213626725638197E-2</v>
      </c>
      <c r="M2828" s="52">
        <f>IFERROR(_xll.qlIndexFixing(ONIndex3M,I2828,TRUE,_xll.ohTrigger(RecalcTrigger,Trigger3M)),NA())</f>
        <v>1.2204616154338765E-2</v>
      </c>
      <c r="N2828" s="52">
        <f>IFERROR(_xll.qlIndexFixing(Index6M,$H2828,TRUE,_xll.ohTrigger(RecalcTrigger,Trigger6M)),NA())</f>
        <v>1.0758565912762624E-2</v>
      </c>
      <c r="O2828" s="52">
        <f>IFERROR(_xll.qlIndexFixing(ONIndex6M,I2828,TRUE,_xll.ohTrigger(RecalcTrigger,Trigger6M)),NA())</f>
        <v>1.0928181697407169E-2</v>
      </c>
      <c r="P2828" s="52">
        <f>IFERROR(_xll.qlIndexFixing(Index1Y,$H2828,TRUE,_xll.ohTrigger(RecalcTrigger,Trigger1Y)),NA())</f>
        <v>1.2408398199822786E-2</v>
      </c>
      <c r="Q2828" s="52">
        <f>IFERROR(_xll.qlIndexFixing(ONIndex1Y,I2828,TRUE,_xll.ohTrigger(RecalcTrigger,Trigger1Y)),NA())</f>
        <v>1.2364563527764716E-2</v>
      </c>
    </row>
    <row r="2829" spans="2:17" x14ac:dyDescent="0.2">
      <c r="B2829" s="46" t="s">
        <v>42</v>
      </c>
      <c r="D2829" s="49">
        <f>_xll.qlCalendarAdvance(Calendar,$D2828,B2829,"f",FALSE)</f>
        <v>59216</v>
      </c>
      <c r="E2829" s="49">
        <f>_xll.qlInterestRateIndexValueDate(IndexON,D2829)</f>
        <v>59216</v>
      </c>
      <c r="F2829" s="52">
        <f>IFERROR(_xll.qlIndexFixing(IndexON,D2829,TRUE,_xll.ohTrigger(RecalcTrigger,TriggerON)),NA())</f>
        <v>1.208494693756279E-2</v>
      </c>
      <c r="H2829" s="49">
        <f>_xll.qlCalendarAdvance(Calendar,$H2828,B2829,"f",FALSE)</f>
        <v>59216</v>
      </c>
      <c r="I2829" s="49">
        <f>_xll.qlInterestRateIndexValueDate(Index1M,$H2829)</f>
        <v>59218</v>
      </c>
      <c r="J2829" s="52">
        <f>IFERROR(_xll.qlIndexFixing(Index1M,$H2829,TRUE,_xll.ohTrigger(RecalcTrigger,Trigger1M)),NA())</f>
        <v>1.1908701279709062E-2</v>
      </c>
      <c r="K2829" s="52">
        <f>IFERROR(_xll.qlIndexFixing(ONIndex1M,I2829,TRUE,_xll.ohTrigger(RecalcTrigger,Trigger1M)),NA())</f>
        <v>1.1904193256020434E-2</v>
      </c>
      <c r="L2829" s="52">
        <f>IFERROR(_xll.qlIndexFixing(Index3M,H2829,TRUE,_xll.ohTrigger(RecalcTrigger,Trigger3M)),NA())</f>
        <v>1.2212115938972987E-2</v>
      </c>
      <c r="M2829" s="52">
        <f>IFERROR(_xll.qlIndexFixing(ONIndex3M,I2829,TRUE,_xll.ohTrigger(RecalcTrigger,Trigger3M)),NA())</f>
        <v>1.2202845397997208E-2</v>
      </c>
      <c r="N2829" s="52">
        <f>IFERROR(_xll.qlIndexFixing(Index6M,$H2829,TRUE,_xll.ohTrigger(RecalcTrigger,Trigger6M)),NA())</f>
        <v>1.0743145791907724E-2</v>
      </c>
      <c r="O2829" s="52">
        <f>IFERROR(_xll.qlIndexFixing(ONIndex6M,I2829,TRUE,_xll.ohTrigger(RecalcTrigger,Trigger6M)),NA())</f>
        <v>1.0910571476685504E-2</v>
      </c>
      <c r="P2829" s="52">
        <f>IFERROR(_xll.qlIndexFixing(Index1Y,$H2829,TRUE,_xll.ohTrigger(RecalcTrigger,Trigger1Y)),NA())</f>
        <v>1.2407620116738138E-2</v>
      </c>
      <c r="Q2829" s="52">
        <f>IFERROR(_xll.qlIndexFixing(ONIndex1Y,I2829,TRUE,_xll.ohTrigger(RecalcTrigger,Trigger1Y)),NA())</f>
        <v>1.2362238080170229E-2</v>
      </c>
    </row>
    <row r="2830" spans="2:17" x14ac:dyDescent="0.2">
      <c r="B2830" s="46" t="s">
        <v>42</v>
      </c>
      <c r="D2830" s="49">
        <f>_xll.qlCalendarAdvance(Calendar,$D2829,B2830,"f",FALSE)</f>
        <v>59223</v>
      </c>
      <c r="E2830" s="49">
        <f>_xll.qlInterestRateIndexValueDate(IndexON,D2830)</f>
        <v>59223</v>
      </c>
      <c r="F2830" s="52">
        <f>IFERROR(_xll.qlIndexFixing(IndexON,D2830,TRUE,_xll.ohTrigger(RecalcTrigger,TriggerON)),NA())</f>
        <v>1.2084235721676606E-2</v>
      </c>
      <c r="H2830" s="49">
        <f>_xll.qlCalendarAdvance(Calendar,$H2829,B2830,"f",FALSE)</f>
        <v>59223</v>
      </c>
      <c r="I2830" s="49">
        <f>_xll.qlInterestRateIndexValueDate(Index1M,$H2830)</f>
        <v>59225</v>
      </c>
      <c r="J2830" s="52">
        <f>IFERROR(_xll.qlIndexFixing(Index1M,$H2830,TRUE,_xll.ohTrigger(RecalcTrigger,Trigger1M)),NA())</f>
        <v>1.1908139891042082E-2</v>
      </c>
      <c r="K2830" s="52">
        <f>IFERROR(_xll.qlIndexFixing(ONIndex1M,I2830,TRUE,_xll.ohTrigger(RecalcTrigger,Trigger1M)),NA())</f>
        <v>1.1903565999293875E-2</v>
      </c>
      <c r="L2830" s="52">
        <f>IFERROR(_xll.qlIndexFixing(Index3M,H2830,TRUE,_xll.ohTrigger(RecalcTrigger,Trigger3M)),NA())</f>
        <v>1.2210651734256863E-2</v>
      </c>
      <c r="M2830" s="52">
        <f>IFERROR(_xll.qlIndexFixing(ONIndex3M,I2830,TRUE,_xll.ohTrigger(RecalcTrigger,Trigger3M)),NA())</f>
        <v>1.2201120661723408E-2</v>
      </c>
      <c r="N2830" s="52">
        <f>IFERROR(_xll.qlIndexFixing(Index6M,$H2830,TRUE,_xll.ohTrigger(RecalcTrigger,Trigger6M)),NA())</f>
        <v>1.0727913201109723E-2</v>
      </c>
      <c r="O2830" s="52">
        <f>IFERROR(_xll.qlIndexFixing(ONIndex6M,I2830,TRUE,_xll.ohTrigger(RecalcTrigger,Trigger6M)),NA())</f>
        <v>1.089314363167837E-2</v>
      </c>
      <c r="P2830" s="52">
        <f>IFERROR(_xll.qlIndexFixing(Index1Y,$H2830,TRUE,_xll.ohTrigger(RecalcTrigger,Trigger1Y)),NA())</f>
        <v>1.240690488746332E-2</v>
      </c>
      <c r="Q2830" s="52">
        <f>IFERROR(_xll.qlIndexFixing(ONIndex1Y,I2830,TRUE,_xll.ohTrigger(RecalcTrigger,Trigger1Y)),NA())</f>
        <v>1.2359972257041107E-2</v>
      </c>
    </row>
    <row r="2831" spans="2:17" x14ac:dyDescent="0.2">
      <c r="B2831" s="46" t="s">
        <v>42</v>
      </c>
      <c r="D2831" s="49">
        <f>_xll.qlCalendarAdvance(Calendar,$D2830,B2831,"f",FALSE)</f>
        <v>59230</v>
      </c>
      <c r="E2831" s="49">
        <f>_xll.qlInterestRateIndexValueDate(IndexON,D2831)</f>
        <v>59230</v>
      </c>
      <c r="F2831" s="52">
        <f>IFERROR(_xll.qlIndexFixing(IndexON,D2831,TRUE,_xll.ohTrigger(RecalcTrigger,TriggerON)),NA())</f>
        <v>1.208357395383608E-2</v>
      </c>
      <c r="H2831" s="49">
        <f>_xll.qlCalendarAdvance(Calendar,$H2830,B2831,"f",FALSE)</f>
        <v>59230</v>
      </c>
      <c r="I2831" s="49">
        <f>_xll.qlInterestRateIndexValueDate(Index1M,$H2831)</f>
        <v>59232</v>
      </c>
      <c r="J2831" s="52">
        <f>IFERROR(_xll.qlIndexFixing(Index1M,$H2831,TRUE,_xll.ohTrigger(RecalcTrigger,Trigger1M)),NA())</f>
        <v>1.1908287642325432E-2</v>
      </c>
      <c r="K2831" s="52">
        <f>IFERROR(_xll.qlIndexFixing(ONIndex1M,I2831,TRUE,_xll.ohTrigger(RecalcTrigger,Trigger1M)),NA())</f>
        <v>1.1902987594689662E-2</v>
      </c>
      <c r="L2831" s="52">
        <f>IFERROR(_xll.qlIndexFixing(Index3M,H2831,TRUE,_xll.ohTrigger(RecalcTrigger,Trigger3M)),NA())</f>
        <v>1.2209578561292818E-2</v>
      </c>
      <c r="M2831" s="52">
        <f>IFERROR(_xll.qlIndexFixing(ONIndex3M,I2831,TRUE,_xll.ohTrigger(RecalcTrigger,Trigger3M)),NA())</f>
        <v>1.2199442019538154E-2</v>
      </c>
      <c r="N2831" s="52">
        <f>IFERROR(_xll.qlIndexFixing(Index6M,$H2831,TRUE,_xll.ohTrigger(RecalcTrigger,Trigger6M)),NA())</f>
        <v>1.0708629427054694E-2</v>
      </c>
      <c r="O2831" s="52">
        <f>IFERROR(_xll.qlIndexFixing(ONIndex6M,I2831,TRUE,_xll.ohTrigger(RecalcTrigger,Trigger6M)),NA())</f>
        <v>1.0875898491482516E-2</v>
      </c>
      <c r="P2831" s="52">
        <f>IFERROR(_xll.qlIndexFixing(Index1Y,$H2831,TRUE,_xll.ohTrigger(RecalcTrigger,Trigger1Y)),NA())</f>
        <v>1.240625260942527E-2</v>
      </c>
      <c r="Q2831" s="52">
        <f>IFERROR(_xll.qlIndexFixing(ONIndex1Y,I2831,TRUE,_xll.ohTrigger(RecalcTrigger,Trigger1Y)),NA())</f>
        <v>1.2357766154620364E-2</v>
      </c>
    </row>
    <row r="2832" spans="2:17" x14ac:dyDescent="0.2">
      <c r="B2832" s="46" t="s">
        <v>42</v>
      </c>
      <c r="D2832" s="49">
        <f>_xll.qlCalendarAdvance(Calendar,$D2831,B2832,"f",FALSE)</f>
        <v>59237</v>
      </c>
      <c r="E2832" s="49">
        <f>_xll.qlInterestRateIndexValueDate(IndexON,D2832)</f>
        <v>59237</v>
      </c>
      <c r="F2832" s="52">
        <f>IFERROR(_xll.qlIndexFixing(IndexON,D2832,TRUE,_xll.ohTrigger(RecalcTrigger,TriggerON)),NA())</f>
        <v>1.2082961712458484E-2</v>
      </c>
      <c r="H2832" s="49">
        <f>_xll.qlCalendarAdvance(Calendar,$H2831,B2832,"f",FALSE)</f>
        <v>59237</v>
      </c>
      <c r="I2832" s="49">
        <f>_xll.qlInterestRateIndexValueDate(Index1M,$H2832)</f>
        <v>59239</v>
      </c>
      <c r="J2832" s="52">
        <f>IFERROR(_xll.qlIndexFixing(Index1M,$H2832,TRUE,_xll.ohTrigger(RecalcTrigger,Trigger1M)),NA())</f>
        <v>1.1907838322643971E-2</v>
      </c>
      <c r="K2832" s="52">
        <f>IFERROR(_xll.qlIndexFixing(ONIndex1M,I2832,TRUE,_xll.ohTrigger(RecalcTrigger,Trigger1M)),NA())</f>
        <v>1.1902458118946413E-2</v>
      </c>
      <c r="L2832" s="52">
        <f>IFERROR(_xll.qlIndexFixing(Index3M,H2832,TRUE,_xll.ohTrigger(RecalcTrigger,Trigger3M)),NA())</f>
        <v>1.2208217662174205E-2</v>
      </c>
      <c r="M2832" s="52">
        <f>IFERROR(_xll.qlIndexFixing(ONIndex3M,I2832,TRUE,_xll.ohTrigger(RecalcTrigger,Trigger3M)),NA())</f>
        <v>1.2197809545382299E-2</v>
      </c>
      <c r="N2832" s="52">
        <f>IFERROR(_xll.qlIndexFixing(Index6M,$H2832,TRUE,_xll.ohTrigger(RecalcTrigger,Trigger6M)),NA())</f>
        <v>1.0693838482401545E-2</v>
      </c>
      <c r="O2832" s="52">
        <f>IFERROR(_xll.qlIndexFixing(ONIndex6M,I2832,TRUE,_xll.ohTrigger(RecalcTrigger,Trigger6M)),NA())</f>
        <v>1.0858836384075587E-2</v>
      </c>
      <c r="P2832" s="52">
        <f>IFERROR(_xll.qlIndexFixing(Index1Y,$H2832,TRUE,_xll.ohTrigger(RecalcTrigger,Trigger1Y)),NA())</f>
        <v>1.2405663380062545E-2</v>
      </c>
      <c r="Q2832" s="52">
        <f>IFERROR(_xll.qlIndexFixing(ONIndex1Y,I2832,TRUE,_xll.ohTrigger(RecalcTrigger,Trigger1Y)),NA())</f>
        <v>1.2355619869390821E-2</v>
      </c>
    </row>
    <row r="2833" spans="2:17" x14ac:dyDescent="0.2">
      <c r="B2833" s="46" t="s">
        <v>42</v>
      </c>
      <c r="D2833" s="49">
        <f>_xll.qlCalendarAdvance(Calendar,$D2832,B2833,"f",FALSE)</f>
        <v>59244</v>
      </c>
      <c r="E2833" s="49">
        <f>_xll.qlInterestRateIndexValueDate(IndexON,D2833)</f>
        <v>59244</v>
      </c>
      <c r="F2833" s="52">
        <f>IFERROR(_xll.qlIndexFixing(IndexON,D2833,TRUE,_xll.ohTrigger(RecalcTrigger,TriggerON)),NA())</f>
        <v>1.2082399075641348E-2</v>
      </c>
      <c r="H2833" s="49">
        <f>_xll.qlCalendarAdvance(Calendar,$H2832,B2833,"f",FALSE)</f>
        <v>59244</v>
      </c>
      <c r="I2833" s="49">
        <f>_xll.qlInterestRateIndexValueDate(Index1M,$H2833)</f>
        <v>59246</v>
      </c>
      <c r="J2833" s="52">
        <f>IFERROR(_xll.qlIndexFixing(Index1M,$H2833,TRUE,_xll.ohTrigger(RecalcTrigger,Trigger1M)),NA())</f>
        <v>1.1907438184898533E-2</v>
      </c>
      <c r="K2833" s="52">
        <f>IFERROR(_xll.qlIndexFixing(ONIndex1M,I2833,TRUE,_xll.ohTrigger(RecalcTrigger,Trigger1M)),NA())</f>
        <v>1.1901977648802742E-2</v>
      </c>
      <c r="L2833" s="52">
        <f>IFERROR(_xll.qlIndexFixing(Index3M,H2833,TRUE,_xll.ohTrigger(RecalcTrigger,Trigger3M)),NA())</f>
        <v>1.2206903588086401E-2</v>
      </c>
      <c r="M2833" s="52">
        <f>IFERROR(_xll.qlIndexFixing(ONIndex3M,I2833,TRUE,_xll.ohTrigger(RecalcTrigger,Trigger3M)),NA())</f>
        <v>1.2196223313196697E-2</v>
      </c>
      <c r="N2833" s="52">
        <f>IFERROR(_xll.qlIndexFixing(Index6M,$H2833,TRUE,_xll.ohTrigger(RecalcTrigger,Trigger6M)),NA())</f>
        <v>1.0679236193358237E-2</v>
      </c>
      <c r="O2833" s="52">
        <f>IFERROR(_xll.qlIndexFixing(ONIndex6M,I2833,TRUE,_xll.ohTrigger(RecalcTrigger,Trigger6M)),NA())</f>
        <v>1.0841957638394462E-2</v>
      </c>
      <c r="P2833" s="52">
        <f>IFERROR(_xll.qlIndexFixing(Index1Y,$H2833,TRUE,_xll.ohTrigger(RecalcTrigger,Trigger1Y)),NA())</f>
        <v>1.2405137296825079E-2</v>
      </c>
      <c r="Q2833" s="52">
        <f>IFERROR(_xll.qlIndexFixing(ONIndex1Y,I2833,TRUE,_xll.ohTrigger(RecalcTrigger,Trigger1Y)),NA())</f>
        <v>1.2353533497515556E-2</v>
      </c>
    </row>
    <row r="2834" spans="2:17" x14ac:dyDescent="0.2">
      <c r="B2834" s="46" t="s">
        <v>42</v>
      </c>
      <c r="D2834" s="49">
        <f>_xll.qlCalendarAdvance(Calendar,$D2833,B2834,"f",FALSE)</f>
        <v>59251</v>
      </c>
      <c r="E2834" s="49">
        <f>_xll.qlInterestRateIndexValueDate(IndexON,D2834)</f>
        <v>59251</v>
      </c>
      <c r="F2834" s="52">
        <f>IFERROR(_xll.qlIndexFixing(IndexON,D2834,TRUE,_xll.ohTrigger(RecalcTrigger,TriggerON)),NA())</f>
        <v>1.2081886122121688E-2</v>
      </c>
      <c r="H2834" s="49">
        <f>_xll.qlCalendarAdvance(Calendar,$H2833,B2834,"f",FALSE)</f>
        <v>59251</v>
      </c>
      <c r="I2834" s="49">
        <f>_xll.qlInterestRateIndexValueDate(Index1M,$H2834)</f>
        <v>59253</v>
      </c>
      <c r="J2834" s="52">
        <f>IFERROR(_xll.qlIndexFixing(Index1M,$H2834,TRUE,_xll.ohTrigger(RecalcTrigger,Trigger1M)),NA())</f>
        <v>1.1907087305857711E-2</v>
      </c>
      <c r="K2834" s="52">
        <f>IFERROR(_xll.qlIndexFixing(ONIndex1M,I2834,TRUE,_xll.ohTrigger(RecalcTrigger,Trigger1M)),NA())</f>
        <v>1.1901432032930259E-2</v>
      </c>
      <c r="L2834" s="52">
        <f>IFERROR(_xll.qlIndexFixing(Index3M,H2834,TRUE,_xll.ohTrigger(RecalcTrigger,Trigger3M)),NA())</f>
        <v>1.2205636413180525E-2</v>
      </c>
      <c r="M2834" s="52">
        <f>IFERROR(_xll.qlIndexFixing(ONIndex3M,I2834,TRUE,_xll.ohTrigger(RecalcTrigger,Trigger3M)),NA())</f>
        <v>1.2194251938373313E-2</v>
      </c>
      <c r="N2834" s="52">
        <f>IFERROR(_xll.qlIndexFixing(Index6M,$H2834,TRUE,_xll.ohTrigger(RecalcTrigger,Trigger6M)),NA())</f>
        <v>1.066482288600845E-2</v>
      </c>
      <c r="O2834" s="52">
        <f>IFERROR(_xll.qlIndexFixing(ONIndex6M,I2834,TRUE,_xll.ohTrigger(RecalcTrigger,Trigger6M)),NA())</f>
        <v>1.0820526351649207E-2</v>
      </c>
      <c r="P2834" s="52">
        <f>IFERROR(_xll.qlIndexFixing(Index1Y,$H2834,TRUE,_xll.ohTrigger(RecalcTrigger,Trigger1Y)),NA())</f>
        <v>1.2404674457175732E-2</v>
      </c>
      <c r="Q2834" s="52">
        <f>IFERROR(_xll.qlIndexFixing(ONIndex1Y,I2834,TRUE,_xll.ohTrigger(RecalcTrigger,Trigger1Y)),NA())</f>
        <v>1.2350939210650225E-2</v>
      </c>
    </row>
    <row r="2835" spans="2:17" x14ac:dyDescent="0.2">
      <c r="B2835" s="46" t="s">
        <v>42</v>
      </c>
      <c r="D2835" s="49">
        <f>_xll.qlCalendarAdvance(Calendar,$D2834,B2835,"f",FALSE)</f>
        <v>59258</v>
      </c>
      <c r="E2835" s="49">
        <f>_xll.qlInterestRateIndexValueDate(IndexON,D2835)</f>
        <v>59258</v>
      </c>
      <c r="F2835" s="52">
        <f>IFERROR(_xll.qlIndexFixing(IndexON,D2835,TRUE,_xll.ohTrigger(RecalcTrigger,TriggerON)),NA())</f>
        <v>1.2081422929997032E-2</v>
      </c>
      <c r="H2835" s="49">
        <f>_xll.qlCalendarAdvance(Calendar,$H2834,B2835,"f",FALSE)</f>
        <v>59258</v>
      </c>
      <c r="I2835" s="49">
        <f>_xll.qlInterestRateIndexValueDate(Index1M,$H2835)</f>
        <v>59260</v>
      </c>
      <c r="J2835" s="52">
        <f>IFERROR(_xll.qlIndexFixing(Index1M,$H2835,TRUE,_xll.ohTrigger(RecalcTrigger,Trigger1M)),NA())</f>
        <v>1.1906248042893499E-2</v>
      </c>
      <c r="K2835" s="52">
        <f>IFERROR(_xll.qlIndexFixing(ONIndex1M,I2835,TRUE,_xll.ohTrigger(RecalcTrigger,Trigger1M)),NA())</f>
        <v>1.190116403178898E-2</v>
      </c>
      <c r="L2835" s="52">
        <f>IFERROR(_xll.qlIndexFixing(Index3M,H2835,TRUE,_xll.ohTrigger(RecalcTrigger,Trigger3M)),NA())</f>
        <v>1.2204416211610305E-2</v>
      </c>
      <c r="M2835" s="52">
        <f>IFERROR(_xll.qlIndexFixing(ONIndex3M,I2835,TRUE,_xll.ohTrigger(RecalcTrigger,Trigger3M)),NA())</f>
        <v>1.219318987081941E-2</v>
      </c>
      <c r="N2835" s="52">
        <f>IFERROR(_xll.qlIndexFixing(Index6M,$H2835,TRUE,_xll.ohTrigger(RecalcTrigger,Trigger6M)),NA())</f>
        <v>1.065298056782227E-2</v>
      </c>
      <c r="O2835" s="52">
        <f>IFERROR(_xll.qlIndexFixing(ONIndex6M,I2835,TRUE,_xll.ohTrigger(RecalcTrigger,Trigger6M)),NA())</f>
        <v>1.0808751545479112E-2</v>
      </c>
      <c r="P2835" s="52">
        <f>IFERROR(_xll.qlIndexFixing(Index1Y,$H2835,TRUE,_xll.ohTrigger(RecalcTrigger,Trigger1Y)),NA())</f>
        <v>1.2404274958587438E-2</v>
      </c>
      <c r="Q2835" s="52">
        <f>IFERROR(_xll.qlIndexFixing(ONIndex1Y,I2835,TRUE,_xll.ohTrigger(RecalcTrigger,Trigger1Y)),NA())</f>
        <v>1.2349540879679211E-2</v>
      </c>
    </row>
    <row r="2836" spans="2:17" x14ac:dyDescent="0.2">
      <c r="B2836" s="46" t="s">
        <v>42</v>
      </c>
      <c r="D2836" s="49">
        <f>_xll.qlCalendarAdvance(Calendar,$D2835,B2836,"f",FALSE)</f>
        <v>59265</v>
      </c>
      <c r="E2836" s="49">
        <f>_xll.qlInterestRateIndexValueDate(IndexON,D2836)</f>
        <v>59265</v>
      </c>
      <c r="F2836" s="52">
        <f>IFERROR(_xll.qlIndexFixing(IndexON,D2836,TRUE,_xll.ohTrigger(RecalcTrigger,TriggerON)),NA())</f>
        <v>1.208100957776459E-2</v>
      </c>
      <c r="H2836" s="49">
        <f>_xll.qlCalendarAdvance(Calendar,$H2835,B2836,"f",FALSE)</f>
        <v>59265</v>
      </c>
      <c r="I2836" s="49">
        <f>_xll.qlInterestRateIndexValueDate(Index1M,$H2836)</f>
        <v>59267</v>
      </c>
      <c r="J2836" s="52">
        <f>IFERROR(_xll.qlIndexFixing(Index1M,$H2836,TRUE,_xll.ohTrigger(RecalcTrigger,Trigger1M)),NA())</f>
        <v>1.1906533630989258E-2</v>
      </c>
      <c r="K2836" s="52">
        <f>IFERROR(_xll.qlIndexFixing(ONIndex1M,I2836,TRUE,_xll.ohTrigger(RecalcTrigger,Trigger1M)),NA())</f>
        <v>1.190083103839612E-2</v>
      </c>
      <c r="L2836" s="52">
        <f>IFERROR(_xll.qlIndexFixing(Index3M,H2836,TRUE,_xll.ohTrigger(RecalcTrigger,Trigger3M)),NA())</f>
        <v>1.2203111342921314E-2</v>
      </c>
      <c r="M2836" s="52">
        <f>IFERROR(_xll.qlIndexFixing(ONIndex3M,I2836,TRUE,_xll.ohTrigger(RecalcTrigger,Trigger3M)),NA())</f>
        <v>1.2191742808509431E-2</v>
      </c>
      <c r="N2836" s="52">
        <f>IFERROR(_xll.qlIndexFixing(Index6M,$H2836,TRUE,_xll.ohTrigger(RecalcTrigger,Trigger6M)),NA())</f>
        <v>1.0638906474608136E-2</v>
      </c>
      <c r="O2836" s="52">
        <f>IFERROR(_xll.qlIndexFixing(ONIndex6M,I2836,TRUE,_xll.ohTrigger(RecalcTrigger,Trigger6M)),NA())</f>
        <v>1.0792424855399219E-2</v>
      </c>
      <c r="P2836" s="52">
        <f>IFERROR(_xll.qlIndexFixing(Index1Y,$H2836,TRUE,_xll.ohTrigger(RecalcTrigger,Trigger1Y)),NA())</f>
        <v>1.2403938898546055E-2</v>
      </c>
      <c r="Q2836" s="52">
        <f>IFERROR(_xll.qlIndexFixing(ONIndex1Y,I2836,TRUE,_xll.ohTrigger(RecalcTrigger,Trigger1Y)),NA())</f>
        <v>1.2347634826364029E-2</v>
      </c>
    </row>
    <row r="2837" spans="2:17" x14ac:dyDescent="0.2">
      <c r="B2837" s="46" t="s">
        <v>42</v>
      </c>
      <c r="D2837" s="49">
        <f>_xll.qlCalendarAdvance(Calendar,$D2836,B2837,"f",FALSE)</f>
        <v>59272</v>
      </c>
      <c r="E2837" s="49">
        <f>_xll.qlInterestRateIndexValueDate(IndexON,D2837)</f>
        <v>59272</v>
      </c>
      <c r="F2837" s="52">
        <f>IFERROR(_xll.qlIndexFixing(IndexON,D2837,TRUE,_xll.ohTrigger(RecalcTrigger,TriggerON)),NA())</f>
        <v>1.2080646143681761E-2</v>
      </c>
      <c r="H2837" s="49">
        <f>_xll.qlCalendarAdvance(Calendar,$H2836,B2837,"f",FALSE)</f>
        <v>59272</v>
      </c>
      <c r="I2837" s="49">
        <f>_xll.qlInterestRateIndexValueDate(Index1M,$H2837)</f>
        <v>59274</v>
      </c>
      <c r="J2837" s="52">
        <f>IFERROR(_xll.qlIndexFixing(Index1M,$H2837,TRUE,_xll.ohTrigger(RecalcTrigger,Trigger1M)),NA())</f>
        <v>1.1906330988706304E-2</v>
      </c>
      <c r="K2837" s="52">
        <f>IFERROR(_xll.qlIndexFixing(ONIndex1M,I2837,TRUE,_xll.ohTrigger(RecalcTrigger,Trigger1M)),NA())</f>
        <v>1.1900547357317492E-2</v>
      </c>
      <c r="L2837" s="52">
        <f>IFERROR(_xll.qlIndexFixing(Index3M,H2837,TRUE,_xll.ohTrigger(RecalcTrigger,Trigger3M)),NA())</f>
        <v>1.2201981968869452E-2</v>
      </c>
      <c r="M2837" s="52">
        <f>IFERROR(_xll.qlIndexFixing(ONIndex3M,I2837,TRUE,_xll.ohTrigger(RecalcTrigger,Trigger3M)),NA())</f>
        <v>1.2190342284013056E-2</v>
      </c>
      <c r="N2837" s="52">
        <f>IFERROR(_xll.qlIndexFixing(Index6M,$H2837,TRUE,_xll.ohTrigger(RecalcTrigger,Trigger6M)),NA())</f>
        <v>1.0625022253278337E-2</v>
      </c>
      <c r="O2837" s="52">
        <f>IFERROR(_xll.qlIndexFixing(ONIndex6M,I2837,TRUE,_xll.ohTrigger(RecalcTrigger,Trigger6M)),NA())</f>
        <v>1.0776282840794238E-2</v>
      </c>
      <c r="P2837" s="52">
        <f>IFERROR(_xll.qlIndexFixing(Index1Y,$H2837,TRUE,_xll.ohTrigger(RecalcTrigger,Trigger1Y)),NA())</f>
        <v>1.2404610349381178E-2</v>
      </c>
      <c r="Q2837" s="52">
        <f>IFERROR(_xll.qlIndexFixing(ONIndex1Y,I2837,TRUE,_xll.ohTrigger(RecalcTrigger,Trigger1Y)),NA())</f>
        <v>1.2345789071934732E-2</v>
      </c>
    </row>
    <row r="2838" spans="2:17" x14ac:dyDescent="0.2">
      <c r="B2838" s="46" t="s">
        <v>42</v>
      </c>
      <c r="D2838" s="49">
        <f>_xll.qlCalendarAdvance(Calendar,$D2837,B2838,"f",FALSE)</f>
        <v>59279</v>
      </c>
      <c r="E2838" s="49">
        <f>_xll.qlInterestRateIndexValueDate(IndexON,D2838)</f>
        <v>59279</v>
      </c>
      <c r="F2838" s="52">
        <f>IFERROR(_xll.qlIndexFixing(IndexON,D2838,TRUE,_xll.ohTrigger(RecalcTrigger,TriggerON)),NA())</f>
        <v>1.2080332706245756E-2</v>
      </c>
      <c r="H2838" s="49">
        <f>_xll.qlCalendarAdvance(Calendar,$H2837,B2838,"f",FALSE)</f>
        <v>59279</v>
      </c>
      <c r="I2838" s="49">
        <f>_xll.qlInterestRateIndexValueDate(Index1M,$H2838)</f>
        <v>59281</v>
      </c>
      <c r="J2838" s="52">
        <f>IFERROR(_xll.qlIndexFixing(Index1M,$H2838,TRUE,_xll.ohTrigger(RecalcTrigger,Trigger1M)),NA())</f>
        <v>1.1906177912229809E-2</v>
      </c>
      <c r="K2838" s="52">
        <f>IFERROR(_xll.qlIndexFixing(ONIndex1M,I2838,TRUE,_xll.ohTrigger(RecalcTrigger,Trigger1M)),NA())</f>
        <v>1.1900313065291712E-2</v>
      </c>
      <c r="L2838" s="52">
        <f>IFERROR(_xll.qlIndexFixing(Index3M,H2838,TRUE,_xll.ohTrigger(RecalcTrigger,Trigger3M)),NA())</f>
        <v>1.2200899783720926E-2</v>
      </c>
      <c r="M2838" s="52">
        <f>IFERROR(_xll.qlIndexFixing(ONIndex3M,I2838,TRUE,_xll.ohTrigger(RecalcTrigger,Trigger3M)),NA())</f>
        <v>1.2188988371431009E-2</v>
      </c>
      <c r="N2838" s="52">
        <f>IFERROR(_xll.qlIndexFixing(Index6M,$H2838,TRUE,_xll.ohTrigger(RecalcTrigger,Trigger6M)),NA())</f>
        <v>1.0611328230124872E-2</v>
      </c>
      <c r="O2838" s="52">
        <f>IFERROR(_xll.qlIndexFixing(ONIndex6M,I2838,TRUE,_xll.ohTrigger(RecalcTrigger,Trigger6M)),NA())</f>
        <v>1.0760325830281303E-2</v>
      </c>
      <c r="P2838" s="52">
        <f>IFERROR(_xll.qlIndexFixing(Index1Y,$H2838,TRUE,_xll.ohTrigger(RecalcTrigger,Trigger1Y)),NA())</f>
        <v>1.2403457484107002E-2</v>
      </c>
      <c r="Q2838" s="52">
        <f>IFERROR(_xll.qlIndexFixing(ONIndex1Y,I2838,TRUE,_xll.ohTrigger(RecalcTrigger,Trigger1Y)),NA())</f>
        <v>1.2344003712714269E-2</v>
      </c>
    </row>
    <row r="2839" spans="2:17" x14ac:dyDescent="0.2">
      <c r="B2839" s="46" t="s">
        <v>42</v>
      </c>
      <c r="D2839" s="49">
        <f>_xll.qlCalendarAdvance(Calendar,$D2838,B2839,"f",FALSE)</f>
        <v>59286</v>
      </c>
      <c r="E2839" s="49">
        <f>_xll.qlInterestRateIndexValueDate(IndexON,D2839)</f>
        <v>59286</v>
      </c>
      <c r="F2839" s="52">
        <f>IFERROR(_xll.qlIndexFixing(IndexON,D2839,TRUE,_xll.ohTrigger(RecalcTrigger,TriggerON)),NA())</f>
        <v>1.2080069343554101E-2</v>
      </c>
      <c r="H2839" s="49">
        <f>_xll.qlCalendarAdvance(Calendar,$H2838,B2839,"f",FALSE)</f>
        <v>59286</v>
      </c>
      <c r="I2839" s="49">
        <f>_xll.qlInterestRateIndexValueDate(Index1M,$H2839)</f>
        <v>59288</v>
      </c>
      <c r="J2839" s="52">
        <f>IFERROR(_xll.qlIndexFixing(Index1M,$H2839,TRUE,_xll.ohTrigger(RecalcTrigger,Trigger1M)),NA())</f>
        <v>1.1906074478328366E-2</v>
      </c>
      <c r="K2839" s="52">
        <f>IFERROR(_xll.qlIndexFixing(ONIndex1M,I2839,TRUE,_xll.ohTrigger(RecalcTrigger,Trigger1M)),NA())</f>
        <v>1.1900105877744593E-2</v>
      </c>
      <c r="L2839" s="52">
        <f>IFERROR(_xll.qlIndexFixing(Index3M,H2839,TRUE,_xll.ohTrigger(RecalcTrigger,Trigger3M)),NA())</f>
        <v>1.219986486163268E-2</v>
      </c>
      <c r="M2839" s="52">
        <f>IFERROR(_xll.qlIndexFixing(ONIndex3M,I2839,TRUE,_xll.ohTrigger(RecalcTrigger,Trigger3M)),NA())</f>
        <v>1.2187498213354075E-2</v>
      </c>
      <c r="N2839" s="52">
        <f>IFERROR(_xll.qlIndexFixing(Index6M,$H2839,TRUE,_xll.ohTrigger(RecalcTrigger,Trigger6M)),NA())</f>
        <v>1.0597824731485605E-2</v>
      </c>
      <c r="O2839" s="52">
        <f>IFERROR(_xll.qlIndexFixing(ONIndex6M,I2839,TRUE,_xll.ohTrigger(RecalcTrigger,Trigger6M)),NA())</f>
        <v>1.0742316203771196E-2</v>
      </c>
      <c r="P2839" s="52">
        <f>IFERROR(_xll.qlIndexFixing(Index1Y,$H2839,TRUE,_xll.ohTrigger(RecalcTrigger,Trigger1Y)),NA())</f>
        <v>1.2403312324740613E-2</v>
      </c>
      <c r="Q2839" s="52">
        <f>IFERROR(_xll.qlIndexFixing(ONIndex1Y,I2839,TRUE,_xll.ohTrigger(RecalcTrigger,Trigger1Y)),NA())</f>
        <v>1.2342037378978432E-2</v>
      </c>
    </row>
    <row r="2840" spans="2:17" x14ac:dyDescent="0.2">
      <c r="B2840" s="46" t="s">
        <v>42</v>
      </c>
      <c r="D2840" s="49">
        <f>_xll.qlCalendarAdvance(Calendar,$D2839,B2840,"f",FALSE)</f>
        <v>59293</v>
      </c>
      <c r="E2840" s="49">
        <f>_xll.qlInterestRateIndexValueDate(IndexON,D2840)</f>
        <v>59293</v>
      </c>
      <c r="F2840" s="52">
        <f>IFERROR(_xll.qlIndexFixing(IndexON,D2840,TRUE,_xll.ohTrigger(RecalcTrigger,TriggerON)),NA())</f>
        <v>1.2079856134183942E-2</v>
      </c>
      <c r="H2840" s="49">
        <f>_xll.qlCalendarAdvance(Calendar,$H2839,B2840,"f",FALSE)</f>
        <v>59293</v>
      </c>
      <c r="I2840" s="49">
        <f>_xll.qlInterestRateIndexValueDate(Index1M,$H2840)</f>
        <v>59295</v>
      </c>
      <c r="J2840" s="52">
        <f>IFERROR(_xll.qlIndexFixing(Index1M,$H2840,TRUE,_xll.ohTrigger(RecalcTrigger,Trigger1M)),NA())</f>
        <v>1.1906020763778058E-2</v>
      </c>
      <c r="K2840" s="52">
        <f>IFERROR(_xll.qlIndexFixing(ONIndex1M,I2840,TRUE,_xll.ohTrigger(RecalcTrigger,Trigger1M)),NA())</f>
        <v>1.1899992955033412E-2</v>
      </c>
      <c r="L2840" s="52">
        <f>IFERROR(_xll.qlIndexFixing(Index3M,H2840,TRUE,_xll.ohTrigger(RecalcTrigger,Trigger3M)),NA())</f>
        <v>1.2199022399207497E-2</v>
      </c>
      <c r="M2840" s="52">
        <f>IFERROR(_xll.qlIndexFixing(ONIndex3M,I2840,TRUE,_xll.ohTrigger(RecalcTrigger,Trigger3M)),NA())</f>
        <v>1.2186420677453569E-2</v>
      </c>
      <c r="N2840" s="52">
        <f>IFERROR(_xll.qlIndexFixing(Index6M,$H2840,TRUE,_xll.ohTrigger(RecalcTrigger,Trigger6M)),NA())</f>
        <v>1.058232992383884E-2</v>
      </c>
      <c r="O2840" s="52">
        <f>IFERROR(_xll.qlIndexFixing(ONIndex6M,I2840,TRUE,_xll.ohTrigger(RecalcTrigger,Trigger6M)),NA())</f>
        <v>1.0728968135520489E-2</v>
      </c>
      <c r="P2840" s="52">
        <f>IFERROR(_xll.qlIndexFixing(Index1Y,$H2840,TRUE,_xll.ohTrigger(RecalcTrigger,Trigger1Y)),NA())</f>
        <v>1.2403230993984127E-2</v>
      </c>
      <c r="Q2840" s="52">
        <f>IFERROR(_xll.qlIndexFixing(ONIndex1Y,I2840,TRUE,_xll.ohTrigger(RecalcTrigger,Trigger1Y)),NA())</f>
        <v>1.2340614565271579E-2</v>
      </c>
    </row>
    <row r="2841" spans="2:17" x14ac:dyDescent="0.2">
      <c r="B2841" s="46" t="s">
        <v>42</v>
      </c>
      <c r="D2841" s="49">
        <f>_xll.qlCalendarAdvance(Calendar,$D2840,B2841,"f",FALSE)</f>
        <v>59300</v>
      </c>
      <c r="E2841" s="49">
        <f>_xll.qlInterestRateIndexValueDate(IndexON,D2841)</f>
        <v>59300</v>
      </c>
      <c r="F2841" s="52">
        <f>IFERROR(_xll.qlIndexFixing(IndexON,D2841,TRUE,_xll.ohTrigger(RecalcTrigger,TriggerON)),NA())</f>
        <v>1.2079693156472615E-2</v>
      </c>
      <c r="H2841" s="49">
        <f>_xll.qlCalendarAdvance(Calendar,$H2840,B2841,"f",FALSE)</f>
        <v>59300</v>
      </c>
      <c r="I2841" s="49">
        <f>_xll.qlInterestRateIndexValueDate(Index1M,$H2841)</f>
        <v>59302</v>
      </c>
      <c r="J2841" s="52">
        <f>IFERROR(_xll.qlIndexFixing(Index1M,$H2841,TRUE,_xll.ohTrigger(RecalcTrigger,Trigger1M)),NA())</f>
        <v>1.1906016845359968E-2</v>
      </c>
      <c r="K2841" s="52">
        <f>IFERROR(_xll.qlIndexFixing(ONIndex1M,I2841,TRUE,_xll.ohTrigger(RecalcTrigger,Trigger1M)),NA())</f>
        <v>1.1899907290358058E-2</v>
      </c>
      <c r="L2841" s="52">
        <f>IFERROR(_xll.qlIndexFixing(Index3M,H2841,TRUE,_xll.ohTrigger(RecalcTrigger,Trigger3M)),NA())</f>
        <v>1.2198085594928999E-2</v>
      </c>
      <c r="M2841" s="52">
        <f>IFERROR(_xll.qlIndexFixing(ONIndex3M,I2841,TRUE,_xll.ohTrigger(RecalcTrigger,Trigger3M)),NA())</f>
        <v>1.2185207044259627E-2</v>
      </c>
      <c r="N2841" s="52">
        <f>IFERROR(_xll.qlIndexFixing(Index6M,$H2841,TRUE,_xll.ohTrigger(RecalcTrigger,Trigger6M)),NA())</f>
        <v>1.0569248622496911E-2</v>
      </c>
      <c r="O2841" s="52">
        <f>IFERROR(_xll.qlIndexFixing(ONIndex6M,I2841,TRUE,_xll.ohTrigger(RecalcTrigger,Trigger6M)),NA())</f>
        <v>1.071356810802726E-2</v>
      </c>
      <c r="P2841" s="52">
        <f>IFERROR(_xll.qlIndexFixing(Index1Y,$H2841,TRUE,_xll.ohTrigger(RecalcTrigger,Trigger1Y)),NA())</f>
        <v>1.2403213589383406E-2</v>
      </c>
      <c r="Q2841" s="52">
        <f>IFERROR(_xll.qlIndexFixing(ONIndex1Y,I2841,TRUE,_xll.ohTrigger(RecalcTrigger,Trigger1Y)),NA())</f>
        <v>1.2339010969695252E-2</v>
      </c>
    </row>
    <row r="2842" spans="2:17" x14ac:dyDescent="0.2">
      <c r="B2842" s="46" t="s">
        <v>42</v>
      </c>
      <c r="D2842" s="49">
        <f>_xll.qlCalendarAdvance(Calendar,$D2841,B2842,"f",FALSE)</f>
        <v>59307</v>
      </c>
      <c r="E2842" s="49">
        <f>_xll.qlInterestRateIndexValueDate(IndexON,D2842)</f>
        <v>59307</v>
      </c>
      <c r="F2842" s="52">
        <f>IFERROR(_xll.qlIndexFixing(IndexON,D2842,TRUE,_xll.ohTrigger(RecalcTrigger,TriggerON)),NA())</f>
        <v>1.2079580488677522E-2</v>
      </c>
      <c r="H2842" s="49">
        <f>_xll.qlCalendarAdvance(Calendar,$H2841,B2842,"f",FALSE)</f>
        <v>59307</v>
      </c>
      <c r="I2842" s="49">
        <f>_xll.qlInterestRateIndexValueDate(Index1M,$H2842)</f>
        <v>59309</v>
      </c>
      <c r="J2842" s="52">
        <f>IFERROR(_xll.qlIndexFixing(Index1M,$H2842,TRUE,_xll.ohTrigger(RecalcTrigger,Trigger1M)),NA())</f>
        <v>1.1906062799850181E-2</v>
      </c>
      <c r="K2842" s="52">
        <f>IFERROR(_xll.qlIndexFixing(ONIndex1M,I2842,TRUE,_xll.ohTrigger(RecalcTrigger,Trigger1M)),NA())</f>
        <v>1.1899871321290334E-2</v>
      </c>
      <c r="L2842" s="52">
        <f>IFERROR(_xll.qlIndexFixing(Index3M,H2842,TRUE,_xll.ohTrigger(RecalcTrigger,Trigger3M)),NA())</f>
        <v>1.2197196283094392E-2</v>
      </c>
      <c r="M2842" s="52">
        <f>IFERROR(_xll.qlIndexFixing(ONIndex3M,I2842,TRUE,_xll.ohTrigger(RecalcTrigger,Trigger3M)),NA())</f>
        <v>1.2184040318663492E-2</v>
      </c>
      <c r="N2842" s="52">
        <f>IFERROR(_xll.qlIndexFixing(Index6M,$H2842,TRUE,_xll.ohTrigger(RecalcTrigger,Trigger6M)),NA())</f>
        <v>1.0556358913163907E-2</v>
      </c>
      <c r="O2842" s="52">
        <f>IFERROR(_xll.qlIndexFixing(ONIndex6M,I2842,TRUE,_xll.ohTrigger(RecalcTrigger,Trigger6M)),NA())</f>
        <v>1.0698354398854804E-2</v>
      </c>
      <c r="P2842" s="52">
        <f>IFERROR(_xll.qlIndexFixing(Index1Y,$H2842,TRUE,_xll.ohTrigger(RecalcTrigger,Trigger1Y)),NA())</f>
        <v>1.2403260208497236E-2</v>
      </c>
      <c r="Q2842" s="52">
        <f>IFERROR(_xll.qlIndexFixing(ONIndex1Y,I2842,TRUE,_xll.ohTrigger(RecalcTrigger,Trigger1Y)),NA())</f>
        <v>1.2337468154859366E-2</v>
      </c>
    </row>
    <row r="2843" spans="2:17" x14ac:dyDescent="0.2">
      <c r="B2843" s="46" t="s">
        <v>42</v>
      </c>
      <c r="D2843" s="49">
        <f>_xll.qlCalendarAdvance(Calendar,$D2842,B2843,"f",FALSE)</f>
        <v>59314</v>
      </c>
      <c r="E2843" s="49">
        <f>_xll.qlInterestRateIndexValueDate(IndexON,D2843)</f>
        <v>59314</v>
      </c>
      <c r="F2843" s="52">
        <f>IFERROR(_xll.qlIndexFixing(IndexON,D2843,TRUE,_xll.ohTrigger(RecalcTrigger,TriggerON)),NA())</f>
        <v>1.2079518209135998E-2</v>
      </c>
      <c r="H2843" s="49">
        <f>_xll.qlCalendarAdvance(Calendar,$H2842,B2843,"f",FALSE)</f>
        <v>59314</v>
      </c>
      <c r="I2843" s="49">
        <f>_xll.qlInterestRateIndexValueDate(Index1M,$H2843)</f>
        <v>59316</v>
      </c>
      <c r="J2843" s="52">
        <f>IFERROR(_xll.qlIndexFixing(Index1M,$H2843,TRUE,_xll.ohTrigger(RecalcTrigger,Trigger1M)),NA())</f>
        <v>1.1906158704027281E-2</v>
      </c>
      <c r="K2843" s="52">
        <f>IFERROR(_xll.qlIndexFixing(ONIndex1M,I2843,TRUE,_xll.ohTrigger(RecalcTrigger,Trigger1M)),NA())</f>
        <v>1.1899885124888598E-2</v>
      </c>
      <c r="L2843" s="52">
        <f>IFERROR(_xll.qlIndexFixing(Index3M,H2843,TRUE,_xll.ohTrigger(RecalcTrigger,Trigger3M)),NA())</f>
        <v>1.2196354537868695E-2</v>
      </c>
      <c r="M2843" s="52">
        <f>IFERROR(_xll.qlIndexFixing(ONIndex3M,I2843,TRUE,_xll.ohTrigger(RecalcTrigger,Trigger3M)),NA())</f>
        <v>1.2182920574685951E-2</v>
      </c>
      <c r="N2843" s="52">
        <f>IFERROR(_xll.qlIndexFixing(Index6M,$H2843,TRUE,_xll.ohTrigger(RecalcTrigger,Trigger6M)),NA())</f>
        <v>1.0543661122341664E-2</v>
      </c>
      <c r="O2843" s="52">
        <f>IFERROR(_xll.qlIndexFixing(ONIndex6M,I2843,TRUE,_xll.ohTrigger(RecalcTrigger,Trigger6M)),NA())</f>
        <v>1.0683327336140636E-2</v>
      </c>
      <c r="P2843" s="52">
        <f>IFERROR(_xll.qlIndexFixing(Index1Y,$H2843,TRUE,_xll.ohTrigger(RecalcTrigger,Trigger1Y)),NA())</f>
        <v>1.2403370948895787E-2</v>
      </c>
      <c r="Q2843" s="52">
        <f>IFERROR(_xll.qlIndexFixing(ONIndex1Y,I2843,TRUE,_xll.ohTrigger(RecalcTrigger,Trigger1Y)),NA())</f>
        <v>1.2335986217006933E-2</v>
      </c>
    </row>
    <row r="2844" spans="2:17" x14ac:dyDescent="0.2">
      <c r="B2844" s="46" t="s">
        <v>42</v>
      </c>
      <c r="D2844" s="49">
        <f>_xll.qlCalendarAdvance(Calendar,$D2843,B2844,"f",FALSE)</f>
        <v>59321</v>
      </c>
      <c r="E2844" s="49">
        <f>_xll.qlInterestRateIndexValueDate(IndexON,D2844)</f>
        <v>59321</v>
      </c>
      <c r="F2844" s="52">
        <f>IFERROR(_xll.qlIndexFixing(IndexON,D2844,TRUE,_xll.ohTrigger(RecalcTrigger,TriggerON)),NA())</f>
        <v>1.2079506396425188E-2</v>
      </c>
      <c r="H2844" s="49">
        <f>_xll.qlCalendarAdvance(Calendar,$H2843,B2844,"f",FALSE)</f>
        <v>59321</v>
      </c>
      <c r="I2844" s="49">
        <f>_xll.qlInterestRateIndexValueDate(Index1M,$H2844)</f>
        <v>59323</v>
      </c>
      <c r="J2844" s="52">
        <f>IFERROR(_xll.qlIndexFixing(Index1M,$H2844,TRUE,_xll.ohTrigger(RecalcTrigger,Trigger1M)),NA())</f>
        <v>1.1906304634664855E-2</v>
      </c>
      <c r="K2844" s="52">
        <f>IFERROR(_xll.qlIndexFixing(ONIndex1M,I2844,TRUE,_xll.ohTrigger(RecalcTrigger,Trigger1M)),NA())</f>
        <v>1.1899948777731595E-2</v>
      </c>
      <c r="L2844" s="52">
        <f>IFERROR(_xll.qlIndexFixing(Index3M,H2844,TRUE,_xll.ohTrigger(RecalcTrigger,Trigger3M)),NA())</f>
        <v>1.219556043342041E-2</v>
      </c>
      <c r="M2844" s="52">
        <f>IFERROR(_xll.qlIndexFixing(ONIndex3M,I2844,TRUE,_xll.ohTrigger(RecalcTrigger,Trigger3M)),NA())</f>
        <v>1.2181847886587605E-2</v>
      </c>
      <c r="N2844" s="52">
        <f>IFERROR(_xll.qlIndexFixing(Index6M,$H2844,TRUE,_xll.ohTrigger(RecalcTrigger,Trigger6M)),NA())</f>
        <v>1.0533176531065105E-2</v>
      </c>
      <c r="O2844" s="52">
        <f>IFERROR(_xll.qlIndexFixing(ONIndex6M,I2844,TRUE,_xll.ohTrigger(RecalcTrigger,Trigger6M)),NA())</f>
        <v>1.066848724850189E-2</v>
      </c>
      <c r="P2844" s="52">
        <f>IFERROR(_xll.qlIndexFixing(Index1Y,$H2844,TRUE,_xll.ohTrigger(RecalcTrigger,Trigger1Y)),NA())</f>
        <v>1.240354590816193E-2</v>
      </c>
      <c r="Q2844" s="52">
        <f>IFERROR(_xll.qlIndexFixing(ONIndex1Y,I2844,TRUE,_xll.ohTrigger(RecalcTrigger,Trigger1Y)),NA())</f>
        <v>1.2334565252540841E-2</v>
      </c>
    </row>
    <row r="2845" spans="2:17" x14ac:dyDescent="0.2">
      <c r="B2845" s="46" t="s">
        <v>42</v>
      </c>
      <c r="D2845" s="49">
        <f>_xll.qlCalendarAdvance(Calendar,$D2844,B2845,"f",FALSE)</f>
        <v>59328</v>
      </c>
      <c r="E2845" s="49">
        <f>_xll.qlInterestRateIndexValueDate(IndexON,D2845)</f>
        <v>59328</v>
      </c>
      <c r="F2845" s="52">
        <f>IFERROR(_xll.qlIndexFixing(IndexON,D2845,TRUE,_xll.ohTrigger(RecalcTrigger,TriggerON)),NA())</f>
        <v>1.2079545128722557E-2</v>
      </c>
      <c r="H2845" s="49">
        <f>_xll.qlCalendarAdvance(Calendar,$H2844,B2845,"f",FALSE)</f>
        <v>59328</v>
      </c>
      <c r="I2845" s="49">
        <f>_xll.qlInterestRateIndexValueDate(Index1M,$H2845)</f>
        <v>59330</v>
      </c>
      <c r="J2845" s="52">
        <f>IFERROR(_xll.qlIndexFixing(Index1M,$H2845,TRUE,_xll.ohTrigger(RecalcTrigger,Trigger1M)),NA())</f>
        <v>1.1906500668546482E-2</v>
      </c>
      <c r="K2845" s="52">
        <f>IFERROR(_xll.qlIndexFixing(ONIndex1M,I2845,TRUE,_xll.ohTrigger(RecalcTrigger,Trigger1M)),NA())</f>
        <v>1.1900062356478003E-2</v>
      </c>
      <c r="L2845" s="52">
        <f>IFERROR(_xll.qlIndexFixing(Index3M,H2845,TRUE,_xll.ohTrigger(RecalcTrigger,Trigger3M)),NA())</f>
        <v>1.2194814043917163E-2</v>
      </c>
      <c r="M2845" s="52">
        <f>IFERROR(_xll.qlIndexFixing(ONIndex3M,I2845,TRUE,_xll.ohTrigger(RecalcTrigger,Trigger3M)),NA())</f>
        <v>1.2180822327909624E-2</v>
      </c>
      <c r="N2845" s="52">
        <f>IFERROR(_xll.qlIndexFixing(Index6M,$H2845,TRUE,_xll.ohTrigger(RecalcTrigger,Trigger6M)),NA())</f>
        <v>1.0520823035203434E-2</v>
      </c>
      <c r="O2845" s="52">
        <f>IFERROR(_xll.qlIndexFixing(ONIndex6M,I2845,TRUE,_xll.ohTrigger(RecalcTrigger,Trigger6M)),NA())</f>
        <v>1.0653834464475764E-2</v>
      </c>
      <c r="P2845" s="52">
        <f>IFERROR(_xll.qlIndexFixing(Index1Y,$H2845,TRUE,_xll.ohTrigger(RecalcTrigger,Trigger1Y)),NA())</f>
        <v>1.2403785183891462E-2</v>
      </c>
      <c r="Q2845" s="52">
        <f>IFERROR(_xll.qlIndexFixing(ONIndex1Y,I2845,TRUE,_xll.ohTrigger(RecalcTrigger,Trigger1Y)),NA())</f>
        <v>1.2333205357704102E-2</v>
      </c>
    </row>
    <row r="2846" spans="2:17" x14ac:dyDescent="0.2">
      <c r="B2846" s="46" t="s">
        <v>42</v>
      </c>
      <c r="D2846" s="49">
        <f>_xll.qlCalendarAdvance(Calendar,$D2845,B2846,"f",FALSE)</f>
        <v>59335</v>
      </c>
      <c r="E2846" s="49">
        <f>_xll.qlInterestRateIndexValueDate(IndexON,D2846)</f>
        <v>59335</v>
      </c>
      <c r="F2846" s="52">
        <f>IFERROR(_xll.qlIndexFixing(IndexON,D2846,TRUE,_xll.ohTrigger(RecalcTrigger,TriggerON)),NA())</f>
        <v>1.2079634484525315E-2</v>
      </c>
      <c r="H2846" s="49">
        <f>_xll.qlCalendarAdvance(Calendar,$H2845,B2846,"f",FALSE)</f>
        <v>59335</v>
      </c>
      <c r="I2846" s="49">
        <f>_xll.qlInterestRateIndexValueDate(Index1M,$H2846)</f>
        <v>59337</v>
      </c>
      <c r="J2846" s="52">
        <f>IFERROR(_xll.qlIndexFixing(Index1M,$H2846,TRUE,_xll.ohTrigger(RecalcTrigger,Trigger1M)),NA())</f>
        <v>1.1906746882453245E-2</v>
      </c>
      <c r="K2846" s="52">
        <f>IFERROR(_xll.qlIndexFixing(ONIndex1M,I2846,TRUE,_xll.ohTrigger(RecalcTrigger,Trigger1M)),NA())</f>
        <v>1.1900225937786502E-2</v>
      </c>
      <c r="L2846" s="52">
        <f>IFERROR(_xll.qlIndexFixing(Index3M,H2846,TRUE,_xll.ohTrigger(RecalcTrigger,Trigger3M)),NA())</f>
        <v>1.2194115443529191E-2</v>
      </c>
      <c r="M2846" s="52">
        <f>IFERROR(_xll.qlIndexFixing(ONIndex3M,I2846,TRUE,_xll.ohTrigger(RecalcTrigger,Trigger3M)),NA())</f>
        <v>1.2179843972912607E-2</v>
      </c>
      <c r="N2846" s="52">
        <f>IFERROR(_xll.qlIndexFixing(Index6M,$H2846,TRUE,_xll.ohTrigger(RecalcTrigger,Trigger6M)),NA())</f>
        <v>1.0508662349527067E-2</v>
      </c>
      <c r="O2846" s="52">
        <f>IFERROR(_xll.qlIndexFixing(ONIndex6M,I2846,TRUE,_xll.ohTrigger(RecalcTrigger,Trigger6M)),NA())</f>
        <v>1.0639369312439584E-2</v>
      </c>
      <c r="P2846" s="52">
        <f>IFERROR(_xll.qlIndexFixing(Index1Y,$H2846,TRUE,_xll.ohTrigger(RecalcTrigger,Trigger1Y)),NA())</f>
        <v>1.2404088873692438E-2</v>
      </c>
      <c r="Q2846" s="52">
        <f>IFERROR(_xll.qlIndexFixing(ONIndex1Y,I2846,TRUE,_xll.ohTrigger(RecalcTrigger,Trigger1Y)),NA())</f>
        <v>1.2331906628979539E-2</v>
      </c>
    </row>
    <row r="2847" spans="2:17" x14ac:dyDescent="0.2">
      <c r="B2847" s="46" t="s">
        <v>42</v>
      </c>
      <c r="D2847" s="49">
        <f>_xll.qlCalendarAdvance(Calendar,$D2846,B2847,"f",FALSE)</f>
        <v>59342</v>
      </c>
      <c r="E2847" s="49">
        <f>_xll.qlInterestRateIndexValueDate(IndexON,D2847)</f>
        <v>59342</v>
      </c>
      <c r="F2847" s="52">
        <f>IFERROR(_xll.qlIndexFixing(IndexON,D2847,TRUE,_xll.ohTrigger(RecalcTrigger,TriggerON)),NA())</f>
        <v>1.2079774541930988E-2</v>
      </c>
      <c r="H2847" s="49">
        <f>_xll.qlCalendarAdvance(Calendar,$H2846,B2847,"f",FALSE)</f>
        <v>59342</v>
      </c>
      <c r="I2847" s="49">
        <f>_xll.qlInterestRateIndexValueDate(Index1M,$H2847)</f>
        <v>59344</v>
      </c>
      <c r="J2847" s="52">
        <f>IFERROR(_xll.qlIndexFixing(Index1M,$H2847,TRUE,_xll.ohTrigger(RecalcTrigger,Trigger1M)),NA())</f>
        <v>1.1907043353163727E-2</v>
      </c>
      <c r="K2847" s="52">
        <f>IFERROR(_xll.qlIndexFixing(ONIndex1M,I2847,TRUE,_xll.ohTrigger(RecalcTrigger,Trigger1M)),NA())</f>
        <v>1.1900439598475643E-2</v>
      </c>
      <c r="L2847" s="52">
        <f>IFERROR(_xll.qlIndexFixing(Index3M,H2847,TRUE,_xll.ohTrigger(RecalcTrigger,Trigger3M)),NA())</f>
        <v>1.2193464706429333E-2</v>
      </c>
      <c r="M2847" s="52">
        <f>IFERROR(_xll.qlIndexFixing(ONIndex3M,I2847,TRUE,_xll.ohTrigger(RecalcTrigger,Trigger3M)),NA())</f>
        <v>1.2178912895457472E-2</v>
      </c>
      <c r="N2847" s="52">
        <f>IFERROR(_xll.qlIndexFixing(Index6M,$H2847,TRUE,_xll.ohTrigger(RecalcTrigger,Trigger6M)),NA())</f>
        <v>1.0496694800749088E-2</v>
      </c>
      <c r="O2847" s="52">
        <f>IFERROR(_xll.qlIndexFixing(ONIndex6M,I2847,TRUE,_xll.ohTrigger(RecalcTrigger,Trigger6M)),NA())</f>
        <v>1.0625092121170354E-2</v>
      </c>
      <c r="P2847" s="52">
        <f>IFERROR(_xll.qlIndexFixing(Index1Y,$H2847,TRUE,_xll.ohTrigger(RecalcTrigger,Trigger1Y)),NA())</f>
        <v>1.2404457075184748E-2</v>
      </c>
      <c r="Q2847" s="52">
        <f>IFERROR(_xll.qlIndexFixing(ONIndex1Y,I2847,TRUE,_xll.ohTrigger(RecalcTrigger,Trigger1Y)),NA())</f>
        <v>1.2330669162530228E-2</v>
      </c>
    </row>
    <row r="2848" spans="2:17" x14ac:dyDescent="0.2">
      <c r="B2848" s="46" t="s">
        <v>42</v>
      </c>
      <c r="D2848" s="49">
        <f>_xll.qlCalendarAdvance(Calendar,$D2847,B2848,"f",FALSE)</f>
        <v>59349</v>
      </c>
      <c r="E2848" s="49">
        <f>_xll.qlInterestRateIndexValueDate(IndexON,D2848)</f>
        <v>59349</v>
      </c>
      <c r="F2848" s="52">
        <f>IFERROR(_xll.qlIndexFixing(IndexON,D2848,TRUE,_xll.ohTrigger(RecalcTrigger,TriggerON)),NA())</f>
        <v>1.207996537935685E-2</v>
      </c>
      <c r="H2848" s="49">
        <f>_xll.qlCalendarAdvance(Calendar,$H2847,B2848,"f",FALSE)</f>
        <v>59349</v>
      </c>
      <c r="I2848" s="49">
        <f>_xll.qlInterestRateIndexValueDate(Index1M,$H2848)</f>
        <v>59351</v>
      </c>
      <c r="J2848" s="52">
        <f>IFERROR(_xll.qlIndexFixing(Index1M,$H2848,TRUE,_xll.ohTrigger(RecalcTrigger,Trigger1M)),NA())</f>
        <v>1.1907390157459008E-2</v>
      </c>
      <c r="K2848" s="52">
        <f>IFERROR(_xll.qlIndexFixing(ONIndex1M,I2848,TRUE,_xll.ohTrigger(RecalcTrigger,Trigger1M)),NA())</f>
        <v>1.1900703415204106E-2</v>
      </c>
      <c r="L2848" s="52">
        <f>IFERROR(_xll.qlIndexFixing(Index3M,H2848,TRUE,_xll.ohTrigger(RecalcTrigger,Trigger3M)),NA())</f>
        <v>1.2192861906789565E-2</v>
      </c>
      <c r="M2848" s="52">
        <f>IFERROR(_xll.qlIndexFixing(ONIndex3M,I2848,TRUE,_xll.ohTrigger(RecalcTrigger,Trigger3M)),NA())</f>
        <v>1.2178029169565008E-2</v>
      </c>
      <c r="N2848" s="52">
        <f>IFERROR(_xll.qlIndexFixing(Index6M,$H2848,TRUE,_xll.ohTrigger(RecalcTrigger,Trigger6M)),NA())</f>
        <v>1.048492071563412E-2</v>
      </c>
      <c r="O2848" s="52">
        <f>IFERROR(_xll.qlIndexFixing(ONIndex6M,I2848,TRUE,_xll.ohTrigger(RecalcTrigger,Trigger6M)),NA())</f>
        <v>1.0611003218805592E-2</v>
      </c>
      <c r="P2848" s="52">
        <f>IFERROR(_xll.qlIndexFixing(Index1Y,$H2848,TRUE,_xll.ohTrigger(RecalcTrigger,Trigger1Y)),NA())</f>
        <v>1.2404889886002289E-2</v>
      </c>
      <c r="Q2848" s="52">
        <f>IFERROR(_xll.qlIndexFixing(ONIndex1Y,I2848,TRUE,_xll.ohTrigger(RecalcTrigger,Trigger1Y)),NA())</f>
        <v>1.2329493054838991E-2</v>
      </c>
    </row>
    <row r="2849" spans="2:17" x14ac:dyDescent="0.2">
      <c r="B2849" s="46" t="s">
        <v>42</v>
      </c>
      <c r="D2849" s="49">
        <f>_xll.qlCalendarAdvance(Calendar,$D2848,B2849,"f",FALSE)</f>
        <v>59356</v>
      </c>
      <c r="E2849" s="49">
        <f>_xll.qlInterestRateIndexValueDate(IndexON,D2849)</f>
        <v>59356</v>
      </c>
      <c r="F2849" s="52">
        <f>IFERROR(_xll.qlIndexFixing(IndexON,D2849,TRUE,_xll.ohTrigger(RecalcTrigger,TriggerON)),NA())</f>
        <v>1.2080207075459981E-2</v>
      </c>
      <c r="H2849" s="49">
        <f>_xll.qlCalendarAdvance(Calendar,$H2848,B2849,"f",FALSE)</f>
        <v>59356</v>
      </c>
      <c r="I2849" s="49">
        <f>_xll.qlInterestRateIndexValueDate(Index1M,$H2849)</f>
        <v>59358</v>
      </c>
      <c r="J2849" s="52">
        <f>IFERROR(_xll.qlIndexFixing(Index1M,$H2849,TRUE,_xll.ohTrigger(RecalcTrigger,Trigger1M)),NA())</f>
        <v>1.1907787372125167E-2</v>
      </c>
      <c r="K2849" s="52">
        <f>IFERROR(_xll.qlIndexFixing(ONIndex1M,I2849,TRUE,_xll.ohTrigger(RecalcTrigger,Trigger1M)),NA())</f>
        <v>1.1901017464470698E-2</v>
      </c>
      <c r="L2849" s="52">
        <f>IFERROR(_xll.qlIndexFixing(Index3M,H2849,TRUE,_xll.ohTrigger(RecalcTrigger,Trigger3M)),NA())</f>
        <v>1.219230711878707E-2</v>
      </c>
      <c r="M2849" s="52">
        <f>IFERROR(_xll.qlIndexFixing(ONIndex3M,I2849,TRUE,_xll.ohTrigger(RecalcTrigger,Trigger3M)),NA())</f>
        <v>1.2177192869096132E-2</v>
      </c>
      <c r="N2849" s="52">
        <f>IFERROR(_xll.qlIndexFixing(Index6M,$H2849,TRUE,_xll.ohTrigger(RecalcTrigger,Trigger6M)),NA())</f>
        <v>1.0471522956297975E-2</v>
      </c>
      <c r="O2849" s="52">
        <f>IFERROR(_xll.qlIndexFixing(ONIndex6M,I2849,TRUE,_xll.ohTrigger(RecalcTrigger,Trigger6M)),NA())</f>
        <v>1.0597102934042368E-2</v>
      </c>
      <c r="P2849" s="52">
        <f>IFERROR(_xll.qlIndexFixing(Index1Y,$H2849,TRUE,_xll.ohTrigger(RecalcTrigger,Trigger1Y)),NA())</f>
        <v>1.2405387403790573E-2</v>
      </c>
      <c r="Q2849" s="52">
        <f>IFERROR(_xll.qlIndexFixing(ONIndex1Y,I2849,TRUE,_xll.ohTrigger(RecalcTrigger,Trigger1Y)),NA())</f>
        <v>1.2328378402228779E-2</v>
      </c>
    </row>
    <row r="2850" spans="2:17" x14ac:dyDescent="0.2">
      <c r="B2850" s="46" t="s">
        <v>42</v>
      </c>
      <c r="D2850" s="49">
        <f>_xll.qlCalendarAdvance(Calendar,$D2849,B2850,"f",FALSE)</f>
        <v>59363</v>
      </c>
      <c r="E2850" s="49">
        <f>_xll.qlInterestRateIndexValueDate(IndexON,D2850)</f>
        <v>59363</v>
      </c>
      <c r="F2850" s="52">
        <f>IFERROR(_xll.qlIndexFixing(IndexON,D2850,TRUE,_xll.ohTrigger(RecalcTrigger,TriggerON)),NA())</f>
        <v>1.2080499708257975E-2</v>
      </c>
      <c r="H2850" s="49">
        <f>_xll.qlCalendarAdvance(Calendar,$H2849,B2850,"f",FALSE)</f>
        <v>59363</v>
      </c>
      <c r="I2850" s="49">
        <f>_xll.qlInterestRateIndexValueDate(Index1M,$H2850)</f>
        <v>59365</v>
      </c>
      <c r="J2850" s="52">
        <f>IFERROR(_xll.qlIndexFixing(Index1M,$H2850,TRUE,_xll.ohTrigger(RecalcTrigger,Trigger1M)),NA())</f>
        <v>1.1908235073938289E-2</v>
      </c>
      <c r="K2850" s="52">
        <f>IFERROR(_xll.qlIndexFixing(ONIndex1M,I2850,TRUE,_xll.ohTrigger(RecalcTrigger,Trigger1M)),NA())</f>
        <v>1.1901381823253843E-2</v>
      </c>
      <c r="L2850" s="52">
        <f>IFERROR(_xll.qlIndexFixing(Index3M,H2850,TRUE,_xll.ohTrigger(RecalcTrigger,Trigger3M)),NA())</f>
        <v>1.2191800416596428E-2</v>
      </c>
      <c r="M2850" s="52">
        <f>IFERROR(_xll.qlIndexFixing(ONIndex3M,I2850,TRUE,_xll.ohTrigger(RecalcTrigger,Trigger3M)),NA())</f>
        <v>1.2176404068231506E-2</v>
      </c>
      <c r="N2850" s="52">
        <f>IFERROR(_xll.qlIndexFixing(Index6M,$H2850,TRUE,_xll.ohTrigger(RecalcTrigger,Trigger6M)),NA())</f>
        <v>1.0460177741162884E-2</v>
      </c>
      <c r="O2850" s="52">
        <f>IFERROR(_xll.qlIndexFixing(ONIndex6M,I2850,TRUE,_xll.ohTrigger(RecalcTrigger,Trigger6M)),NA())</f>
        <v>1.0583391595497815E-2</v>
      </c>
      <c r="P2850" s="52">
        <f>IFERROR(_xll.qlIndexFixing(Index1Y,$H2850,TRUE,_xll.ohTrigger(RecalcTrigger,Trigger1Y)),NA())</f>
        <v>1.2405949726208024E-2</v>
      </c>
      <c r="Q2850" s="52">
        <f>IFERROR(_xll.qlIndexFixing(ONIndex1Y,I2850,TRUE,_xll.ohTrigger(RecalcTrigger,Trigger1Y)),NA())</f>
        <v>1.2327325301182412E-2</v>
      </c>
    </row>
    <row r="2851" spans="2:17" x14ac:dyDescent="0.2">
      <c r="B2851" s="46" t="s">
        <v>42</v>
      </c>
      <c r="D2851" s="49">
        <f>_xll.qlCalendarAdvance(Calendar,$D2850,B2851,"f",FALSE)</f>
        <v>59370</v>
      </c>
      <c r="E2851" s="49">
        <f>_xll.qlInterestRateIndexValueDate(IndexON,D2851)</f>
        <v>59370</v>
      </c>
      <c r="F2851" s="52">
        <f>IFERROR(_xll.qlIndexFixing(IndexON,D2851,TRUE,_xll.ohTrigger(RecalcTrigger,TriggerON)),NA())</f>
        <v>1.2080843356407911E-2</v>
      </c>
      <c r="H2851" s="49">
        <f>_xll.qlCalendarAdvance(Calendar,$H2850,B2851,"f",FALSE)</f>
        <v>59370</v>
      </c>
      <c r="I2851" s="49">
        <f>_xll.qlInterestRateIndexValueDate(Index1M,$H2851)</f>
        <v>59372</v>
      </c>
      <c r="J2851" s="52">
        <f>IFERROR(_xll.qlIndexFixing(Index1M,$H2851,TRUE,_xll.ohTrigger(RecalcTrigger,Trigger1M)),NA())</f>
        <v>1.190873333968695E-2</v>
      </c>
      <c r="K2851" s="52">
        <f>IFERROR(_xll.qlIndexFixing(ONIndex1M,I2851,TRUE,_xll.ohTrigger(RecalcTrigger,Trigger1M)),NA())</f>
        <v>1.1901796568292156E-2</v>
      </c>
      <c r="L2851" s="52">
        <f>IFERROR(_xll.qlIndexFixing(Index3M,H2851,TRUE,_xll.ohTrigger(RecalcTrigger,Trigger3M)),NA())</f>
        <v>1.2191341874398303E-2</v>
      </c>
      <c r="M2851" s="52">
        <f>IFERROR(_xll.qlIndexFixing(ONIndex3M,I2851,TRUE,_xll.ohTrigger(RecalcTrigger,Trigger3M)),NA())</f>
        <v>1.2175662840752111E-2</v>
      </c>
      <c r="N2851" s="52">
        <f>IFERROR(_xll.qlIndexFixing(Index6M,$H2851,TRUE,_xll.ohTrigger(RecalcTrigger,Trigger6M)),NA())</f>
        <v>1.0449027058306248E-2</v>
      </c>
      <c r="O2851" s="52">
        <f>IFERROR(_xll.qlIndexFixing(ONIndex6M,I2851,TRUE,_xll.ohTrigger(RecalcTrigger,Trigger6M)),NA())</f>
        <v>1.0569869531469323E-2</v>
      </c>
      <c r="P2851" s="52">
        <f>IFERROR(_xll.qlIndexFixing(Index1Y,$H2851,TRUE,_xll.ohTrigger(RecalcTrigger,Trigger1Y)),NA())</f>
        <v>1.2406576950926434E-2</v>
      </c>
      <c r="Q2851" s="52">
        <f>IFERROR(_xll.qlIndexFixing(ONIndex1Y,I2851,TRUE,_xll.ohTrigger(RecalcTrigger,Trigger1Y)),NA())</f>
        <v>1.2326333847862969E-2</v>
      </c>
    </row>
    <row r="2852" spans="2:17" x14ac:dyDescent="0.2">
      <c r="B2852" s="46" t="s">
        <v>42</v>
      </c>
      <c r="D2852" s="49">
        <f>_xll.qlCalendarAdvance(Calendar,$D2851,B2852,"f",FALSE)</f>
        <v>59377</v>
      </c>
      <c r="E2852" s="49">
        <f>_xll.qlInterestRateIndexValueDate(IndexON,D2852)</f>
        <v>59377</v>
      </c>
      <c r="F2852" s="52">
        <f>IFERROR(_xll.qlIndexFixing(IndexON,D2852,TRUE,_xll.ohTrigger(RecalcTrigger,TriggerON)),NA())</f>
        <v>1.2081238097927383E-2</v>
      </c>
      <c r="H2852" s="49">
        <f>_xll.qlCalendarAdvance(Calendar,$H2851,B2852,"f",FALSE)</f>
        <v>59377</v>
      </c>
      <c r="I2852" s="49">
        <f>_xll.qlInterestRateIndexValueDate(Index1M,$H2852)</f>
        <v>59379</v>
      </c>
      <c r="J2852" s="52">
        <f>IFERROR(_xll.qlIndexFixing(Index1M,$H2852,TRUE,_xll.ohTrigger(RecalcTrigger,Trigger1M)),NA())</f>
        <v>1.1909282246157227E-2</v>
      </c>
      <c r="K2852" s="52">
        <f>IFERROR(_xll.qlIndexFixing(ONIndex1M,I2852,TRUE,_xll.ohTrigger(RecalcTrigger,Trigger1M)),NA())</f>
        <v>1.1902261776004508E-2</v>
      </c>
      <c r="L2852" s="52">
        <f>IFERROR(_xll.qlIndexFixing(Index3M,H2852,TRUE,_xll.ohTrigger(RecalcTrigger,Trigger3M)),NA())</f>
        <v>1.2190931566372487E-2</v>
      </c>
      <c r="M2852" s="52">
        <f>IFERROR(_xll.qlIndexFixing(ONIndex3M,I2852,TRUE,_xll.ohTrigger(RecalcTrigger,Trigger3M)),NA())</f>
        <v>1.2174969260678736E-2</v>
      </c>
      <c r="N2852" s="52">
        <f>IFERROR(_xll.qlIndexFixing(Index6M,$H2852,TRUE,_xll.ohTrigger(RecalcTrigger,Trigger6M)),NA())</f>
        <v>1.0438071234673855E-2</v>
      </c>
      <c r="O2852" s="52">
        <f>IFERROR(_xll.qlIndexFixing(ONIndex6M,I2852,TRUE,_xll.ohTrigger(RecalcTrigger,Trigger6M)),NA())</f>
        <v>1.0556537070574024E-2</v>
      </c>
      <c r="P2852" s="52">
        <f>IFERROR(_xll.qlIndexFixing(Index1Y,$H2852,TRUE,_xll.ohTrigger(RecalcTrigger,Trigger1Y)),NA())</f>
        <v>1.2407269175629636E-2</v>
      </c>
      <c r="Q2852" s="52">
        <f>IFERROR(_xll.qlIndexFixing(ONIndex1Y,I2852,TRUE,_xll.ohTrigger(RecalcTrigger,Trigger1Y)),NA())</f>
        <v>1.2325404138753271E-2</v>
      </c>
    </row>
    <row r="2853" spans="2:17" x14ac:dyDescent="0.2">
      <c r="B2853" s="46" t="s">
        <v>42</v>
      </c>
      <c r="D2853" s="49">
        <f>_xll.qlCalendarAdvance(Calendar,$D2852,B2853,"f",FALSE)</f>
        <v>59384</v>
      </c>
      <c r="E2853" s="49">
        <f>_xll.qlInterestRateIndexValueDate(IndexON,D2853)</f>
        <v>59384</v>
      </c>
      <c r="F2853" s="52">
        <f>IFERROR(_xll.qlIndexFixing(IndexON,D2853,TRUE,_xll.ohTrigger(RecalcTrigger,TriggerON)),NA())</f>
        <v>1.2081684011393534E-2</v>
      </c>
      <c r="H2853" s="49">
        <f>_xll.qlCalendarAdvance(Calendar,$H2852,B2853,"f",FALSE)</f>
        <v>59384</v>
      </c>
      <c r="I2853" s="49">
        <f>_xll.qlInterestRateIndexValueDate(Index1M,$H2853)</f>
        <v>59386</v>
      </c>
      <c r="J2853" s="52">
        <f>IFERROR(_xll.qlIndexFixing(Index1M,$H2853,TRUE,_xll.ohTrigger(RecalcTrigger,Trigger1M)),NA())</f>
        <v>1.1909881870127703E-2</v>
      </c>
      <c r="K2853" s="52">
        <f>IFERROR(_xll.qlIndexFixing(ONIndex1M,I2853,TRUE,_xll.ohTrigger(RecalcTrigger,Trigger1M)),NA())</f>
        <v>1.1902777523209451E-2</v>
      </c>
      <c r="L2853" s="52">
        <f>IFERROR(_xll.qlIndexFixing(Index3M,H2853,TRUE,_xll.ohTrigger(RecalcTrigger,Trigger3M)),NA())</f>
        <v>1.2190569566700509E-2</v>
      </c>
      <c r="M2853" s="52">
        <f>IFERROR(_xll.qlIndexFixing(ONIndex3M,I2853,TRUE,_xll.ohTrigger(RecalcTrigger,Trigger3M)),NA())</f>
        <v>1.21743234018723E-2</v>
      </c>
      <c r="N2853" s="52">
        <f>IFERROR(_xll.qlIndexFixing(Index6M,$H2853,TRUE,_xll.ohTrigger(RecalcTrigger,Trigger6M)),NA())</f>
        <v>1.0427310597262625E-2</v>
      </c>
      <c r="O2853" s="52">
        <f>IFERROR(_xll.qlIndexFixing(ONIndex6M,I2853,TRUE,_xll.ohTrigger(RecalcTrigger,Trigger6M)),NA())</f>
        <v>1.054339454126918E-2</v>
      </c>
      <c r="P2853" s="52">
        <f>IFERROR(_xll.qlIndexFixing(Index1Y,$H2853,TRUE,_xll.ohTrigger(RecalcTrigger,Trigger1Y)),NA())</f>
        <v>1.2408026498015699E-2</v>
      </c>
      <c r="Q2853" s="52">
        <f>IFERROR(_xll.qlIndexFixing(ONIndex1Y,I2853,TRUE,_xll.ohTrigger(RecalcTrigger,Trigger1Y)),NA())</f>
        <v>1.2324536270096331E-2</v>
      </c>
    </row>
    <row r="2854" spans="2:17" x14ac:dyDescent="0.2">
      <c r="B2854" s="46" t="s">
        <v>42</v>
      </c>
      <c r="D2854" s="49">
        <f>_xll.qlCalendarAdvance(Calendar,$D2853,B2854,"f",FALSE)</f>
        <v>59391</v>
      </c>
      <c r="E2854" s="49">
        <f>_xll.qlInterestRateIndexValueDate(IndexON,D2854)</f>
        <v>59391</v>
      </c>
      <c r="F2854" s="52">
        <f>IFERROR(_xll.qlIndexFixing(IndexON,D2854,TRUE,_xll.ohTrigger(RecalcTrigger,TriggerON)),NA())</f>
        <v>1.2082181175063766E-2</v>
      </c>
      <c r="H2854" s="49">
        <f>_xll.qlCalendarAdvance(Calendar,$H2853,B2854,"f",FALSE)</f>
        <v>59391</v>
      </c>
      <c r="I2854" s="49">
        <f>_xll.qlInterestRateIndexValueDate(Index1M,$H2854)</f>
        <v>59393</v>
      </c>
      <c r="J2854" s="52">
        <f>IFERROR(_xll.qlIndexFixing(Index1M,$H2854,TRUE,_xll.ohTrigger(RecalcTrigger,Trigger1M)),NA())</f>
        <v>1.1910532288384457E-2</v>
      </c>
      <c r="K2854" s="52">
        <f>IFERROR(_xll.qlIndexFixing(ONIndex1M,I2854,TRUE,_xll.ohTrigger(RecalcTrigger,Trigger1M)),NA())</f>
        <v>1.1903343886725537E-2</v>
      </c>
      <c r="L2854" s="52">
        <f>IFERROR(_xll.qlIndexFixing(Index3M,H2854,TRUE,_xll.ohTrigger(RecalcTrigger,Trigger3M)),NA())</f>
        <v>1.2190255949569115E-2</v>
      </c>
      <c r="M2854" s="52">
        <f>IFERROR(_xll.qlIndexFixing(ONIndex3M,I2854,TRUE,_xll.ohTrigger(RecalcTrigger,Trigger3M)),NA())</f>
        <v>1.2173725338513464E-2</v>
      </c>
      <c r="N2854" s="52">
        <f>IFERROR(_xll.qlIndexFixing(Index6M,$H2854,TRUE,_xll.ohTrigger(RecalcTrigger,Trigger6M)),NA())</f>
        <v>1.0416745473120196E-2</v>
      </c>
      <c r="O2854" s="52">
        <f>IFERROR(_xll.qlIndexFixing(ONIndex6M,I2854,TRUE,_xll.ohTrigger(RecalcTrigger,Trigger6M)),NA())</f>
        <v>1.0530442272171925E-2</v>
      </c>
      <c r="P2854" s="52">
        <f>IFERROR(_xll.qlIndexFixing(Index1Y,$H2854,TRUE,_xll.ohTrigger(RecalcTrigger,Trigger1Y)),NA())</f>
        <v>1.2408849015793861E-2</v>
      </c>
      <c r="Q2854" s="52">
        <f>IFERROR(_xll.qlIndexFixing(ONIndex1Y,I2854,TRUE,_xll.ohTrigger(RecalcTrigger,Trigger1Y)),NA())</f>
        <v>1.2323730338374972E-2</v>
      </c>
    </row>
    <row r="2855" spans="2:17" x14ac:dyDescent="0.2">
      <c r="B2855" s="46" t="s">
        <v>42</v>
      </c>
      <c r="D2855" s="49">
        <f>_xll.qlCalendarAdvance(Calendar,$D2854,B2855,"f",FALSE)</f>
        <v>59398</v>
      </c>
      <c r="E2855" s="49">
        <f>_xll.qlInterestRateIndexValueDate(IndexON,D2855)</f>
        <v>59398</v>
      </c>
      <c r="F2855" s="52">
        <f>IFERROR(_xll.qlIndexFixing(IndexON,D2855,TRUE,_xll.ohTrigger(RecalcTrigger,TriggerON)),NA())</f>
        <v>1.2082729667435288E-2</v>
      </c>
      <c r="H2855" s="49">
        <f>_xll.qlCalendarAdvance(Calendar,$H2854,B2855,"f",FALSE)</f>
        <v>59398</v>
      </c>
      <c r="I2855" s="49">
        <f>_xll.qlInterestRateIndexValueDate(Index1M,$H2855)</f>
        <v>59400</v>
      </c>
      <c r="J2855" s="52">
        <f>IFERROR(_xll.qlIndexFixing(Index1M,$H2855,TRUE,_xll.ohTrigger(RecalcTrigger,Trigger1M)),NA())</f>
        <v>1.1911233577721059E-2</v>
      </c>
      <c r="K2855" s="52">
        <f>IFERROR(_xll.qlIndexFixing(ONIndex1M,I2855,TRUE,_xll.ohTrigger(RecalcTrigger,Trigger1M)),NA())</f>
        <v>1.1903960943051572E-2</v>
      </c>
      <c r="L2855" s="52">
        <f>IFERROR(_xll.qlIndexFixing(Index3M,H2855,TRUE,_xll.ohTrigger(RecalcTrigger,Trigger3M)),NA())</f>
        <v>1.2189990789160702E-2</v>
      </c>
      <c r="M2855" s="52">
        <f>IFERROR(_xll.qlIndexFixing(ONIndex3M,I2855,TRUE,_xll.ohTrigger(RecalcTrigger,Trigger3M)),NA())</f>
        <v>1.217317514454308E-2</v>
      </c>
      <c r="N2855" s="52">
        <f>IFERROR(_xll.qlIndexFixing(Index6M,$H2855,TRUE,_xll.ohTrigger(RecalcTrigger,Trigger6M)),NA())</f>
        <v>1.0406376189346204E-2</v>
      </c>
      <c r="O2855" s="52">
        <f>IFERROR(_xll.qlIndexFixing(ONIndex6M,I2855,TRUE,_xll.ohTrigger(RecalcTrigger,Trigger6M)),NA())</f>
        <v>1.0517680591659584E-2</v>
      </c>
      <c r="P2855" s="52">
        <f>IFERROR(_xll.qlIndexFixing(Index1Y,$H2855,TRUE,_xll.ohTrigger(RecalcTrigger,Trigger1Y)),NA())</f>
        <v>1.240973682668825E-2</v>
      </c>
      <c r="Q2855" s="52">
        <f>IFERROR(_xll.qlIndexFixing(ONIndex1Y,I2855,TRUE,_xll.ohTrigger(RecalcTrigger,Trigger1Y)),NA())</f>
        <v>1.2322986439832206E-2</v>
      </c>
    </row>
    <row r="2856" spans="2:17" x14ac:dyDescent="0.2">
      <c r="B2856" s="46" t="s">
        <v>42</v>
      </c>
      <c r="D2856" s="49">
        <f>_xll.qlCalendarAdvance(Calendar,$D2855,B2856,"f",FALSE)</f>
        <v>59405</v>
      </c>
      <c r="E2856" s="49">
        <f>_xll.qlInterestRateIndexValueDate(IndexON,D2856)</f>
        <v>59405</v>
      </c>
      <c r="F2856" s="52">
        <f>IFERROR(_xll.qlIndexFixing(IndexON,D2856,TRUE,_xll.ohTrigger(RecalcTrigger,TriggerON)),NA())</f>
        <v>1.2083329566765499E-2</v>
      </c>
      <c r="H2856" s="49">
        <f>_xll.qlCalendarAdvance(Calendar,$H2855,B2856,"f",FALSE)</f>
        <v>59405</v>
      </c>
      <c r="I2856" s="49">
        <f>_xll.qlInterestRateIndexValueDate(Index1M,$H2856)</f>
        <v>59407</v>
      </c>
      <c r="J2856" s="52">
        <f>IFERROR(_xll.qlIndexFixing(Index1M,$H2856,TRUE,_xll.ohTrigger(RecalcTrigger,Trigger1M)),NA())</f>
        <v>1.1911985814918591E-2</v>
      </c>
      <c r="K2856" s="52">
        <f>IFERROR(_xll.qlIndexFixing(ONIndex1M,I2856,TRUE,_xll.ohTrigger(RecalcTrigger,Trigger1M)),NA())</f>
        <v>1.1904628769006109E-2</v>
      </c>
      <c r="L2856" s="52">
        <f>IFERROR(_xll.qlIndexFixing(Index3M,H2856,TRUE,_xll.ohTrigger(RecalcTrigger,Trigger3M)),NA())</f>
        <v>1.2189774159663753E-2</v>
      </c>
      <c r="M2856" s="52">
        <f>IFERROR(_xll.qlIndexFixing(ONIndex3M,I2856,TRUE,_xll.ohTrigger(RecalcTrigger,Trigger3M)),NA())</f>
        <v>1.2172672893742131E-2</v>
      </c>
      <c r="N2856" s="52">
        <f>IFERROR(_xll.qlIndexFixing(Index6M,$H2856,TRUE,_xll.ohTrigger(RecalcTrigger,Trigger6M)),NA())</f>
        <v>1.0396203073092721E-2</v>
      </c>
      <c r="O2856" s="52">
        <f>IFERROR(_xll.qlIndexFixing(ONIndex6M,I2856,TRUE,_xll.ohTrigger(RecalcTrigger,Trigger6M)),NA())</f>
        <v>1.0505109828269354E-2</v>
      </c>
      <c r="P2856" s="52">
        <f>IFERROR(_xll.qlIndexFixing(Index1Y,$H2856,TRUE,_xll.ohTrigger(RecalcTrigger,Trigger1Y)),NA())</f>
        <v>1.2410690028434607E-2</v>
      </c>
      <c r="Q2856" s="52">
        <f>IFERROR(_xll.qlIndexFixing(ONIndex1Y,I2856,TRUE,_xll.ohTrigger(RecalcTrigger,Trigger1Y)),NA())</f>
        <v>1.2322304670870921E-2</v>
      </c>
    </row>
    <row r="2857" spans="2:17" x14ac:dyDescent="0.2">
      <c r="B2857" s="46" t="s">
        <v>42</v>
      </c>
      <c r="D2857" s="49">
        <f>_xll.qlCalendarAdvance(Calendar,$D2856,B2857,"f",FALSE)</f>
        <v>59412</v>
      </c>
      <c r="E2857" s="49">
        <f>_xll.qlInterestRateIndexValueDate(IndexON,D2857)</f>
        <v>59412</v>
      </c>
      <c r="F2857" s="52">
        <f>IFERROR(_xll.qlIndexFixing(IndexON,D2857,TRUE,_xll.ohTrigger(RecalcTrigger,TriggerON)),NA())</f>
        <v>1.2083980951471673E-2</v>
      </c>
      <c r="H2857" s="49">
        <f>_xll.qlCalendarAdvance(Calendar,$H2856,B2857,"f",FALSE)</f>
        <v>59412</v>
      </c>
      <c r="I2857" s="49">
        <f>_xll.qlInterestRateIndexValueDate(Index1M,$H2857)</f>
        <v>59414</v>
      </c>
      <c r="J2857" s="52">
        <f>IFERROR(_xll.qlIndexFixing(Index1M,$H2857,TRUE,_xll.ohTrigger(RecalcTrigger,Trigger1M)),NA())</f>
        <v>1.19120136363472E-2</v>
      </c>
      <c r="K2857" s="52">
        <f>IFERROR(_xll.qlIndexFixing(ONIndex1M,I2857,TRUE,_xll.ohTrigger(RecalcTrigger,Trigger1M)),NA())</f>
        <v>1.1905347441247827E-2</v>
      </c>
      <c r="L2857" s="52">
        <f>IFERROR(_xll.qlIndexFixing(Index3M,H2857,TRUE,_xll.ohTrigger(RecalcTrigger,Trigger3M)),NA())</f>
        <v>1.2189402795306446E-2</v>
      </c>
      <c r="M2857" s="52">
        <f>IFERROR(_xll.qlIndexFixing(ONIndex3M,I2857,TRUE,_xll.ohTrigger(RecalcTrigger,Trigger3M)),NA())</f>
        <v>1.2172218660291279E-2</v>
      </c>
      <c r="N2857" s="52">
        <f>IFERROR(_xll.qlIndexFixing(Index6M,$H2857,TRUE,_xll.ohTrigger(RecalcTrigger,Trigger6M)),NA())</f>
        <v>1.0388711883270157E-2</v>
      </c>
      <c r="O2857" s="52">
        <f>IFERROR(_xll.qlIndexFixing(ONIndex6M,I2857,TRUE,_xll.ohTrigger(RecalcTrigger,Trigger6M)),NA())</f>
        <v>1.0492730310538434E-2</v>
      </c>
      <c r="P2857" s="52">
        <f>IFERROR(_xll.qlIndexFixing(Index1Y,$H2857,TRUE,_xll.ohTrigger(RecalcTrigger,Trigger1Y)),NA())</f>
        <v>1.2411708718783559E-2</v>
      </c>
      <c r="Q2857" s="52">
        <f>IFERROR(_xll.qlIndexFixing(ONIndex1Y,I2857,TRUE,_xll.ohTrigger(RecalcTrigger,Trigger1Y)),NA())</f>
        <v>1.2321685127734128E-2</v>
      </c>
    </row>
    <row r="2858" spans="2:17" x14ac:dyDescent="0.2">
      <c r="B2858" s="46" t="s">
        <v>42</v>
      </c>
      <c r="D2858" s="49">
        <f>_xll.qlCalendarAdvance(Calendar,$D2857,B2858,"f",FALSE)</f>
        <v>59419</v>
      </c>
      <c r="E2858" s="49">
        <f>_xll.qlInterestRateIndexValueDate(IndexON,D2858)</f>
        <v>59419</v>
      </c>
      <c r="F2858" s="52">
        <f>IFERROR(_xll.qlIndexFixing(IndexON,D2858,TRUE,_xll.ohTrigger(RecalcTrigger,TriggerON)),NA())</f>
        <v>1.2084683899731274E-2</v>
      </c>
      <c r="H2858" s="49">
        <f>_xll.qlCalendarAdvance(Calendar,$H2857,B2858,"f",FALSE)</f>
        <v>59419</v>
      </c>
      <c r="I2858" s="49">
        <f>_xll.qlInterestRateIndexValueDate(Index1M,$H2858)</f>
        <v>59421</v>
      </c>
      <c r="J2858" s="52">
        <f>IFERROR(_xll.qlIndexFixing(Index1M,$H2858,TRUE,_xll.ohTrigger(RecalcTrigger,Trigger1M)),NA())</f>
        <v>1.1913643440048249E-2</v>
      </c>
      <c r="K2858" s="52">
        <f>IFERROR(_xll.qlIndexFixing(ONIndex1M,I2858,TRUE,_xll.ohTrigger(RecalcTrigger,Trigger1M)),NA())</f>
        <v>1.1906117036595276E-2</v>
      </c>
      <c r="L2858" s="52">
        <f>IFERROR(_xll.qlIndexFixing(Index3M,H2858,TRUE,_xll.ohTrigger(RecalcTrigger,Trigger3M)),NA())</f>
        <v>1.2189279963255981E-2</v>
      </c>
      <c r="M2858" s="52">
        <f>IFERROR(_xll.qlIndexFixing(ONIndex3M,I2858,TRUE,_xll.ohTrigger(RecalcTrigger,Trigger3M)),NA())</f>
        <v>1.2171812517971503E-2</v>
      </c>
      <c r="N2858" s="52">
        <f>IFERROR(_xll.qlIndexFixing(Index6M,$H2858,TRUE,_xll.ohTrigger(RecalcTrigger,Trigger6M)),NA())</f>
        <v>1.0378862655636903E-2</v>
      </c>
      <c r="O2858" s="52">
        <f>IFERROR(_xll.qlIndexFixing(ONIndex6M,I2858,TRUE,_xll.ohTrigger(RecalcTrigger,Trigger6M)),NA())</f>
        <v>1.0480542366924084E-2</v>
      </c>
      <c r="P2858" s="52">
        <f>IFERROR(_xll.qlIndexFixing(Index1Y,$H2858,TRUE,_xll.ohTrigger(RecalcTrigger,Trigger1Y)),NA())</f>
        <v>1.241279299549778E-2</v>
      </c>
      <c r="Q2858" s="52">
        <f>IFERROR(_xll.qlIndexFixing(ONIndex1Y,I2858,TRUE,_xll.ohTrigger(RecalcTrigger,Trigger1Y)),NA())</f>
        <v>1.232112790690465E-2</v>
      </c>
    </row>
    <row r="2859" spans="2:17" x14ac:dyDescent="0.2">
      <c r="B2859" s="46" t="s">
        <v>42</v>
      </c>
      <c r="D2859" s="49">
        <f>_xll.qlCalendarAdvance(Calendar,$D2858,B2859,"f",FALSE)</f>
        <v>59426</v>
      </c>
      <c r="E2859" s="49">
        <f>_xll.qlInterestRateIndexValueDate(IndexON,D2859)</f>
        <v>59426</v>
      </c>
      <c r="F2859" s="52">
        <f>IFERROR(_xll.qlIndexFixing(IndexON,D2859,TRUE,_xll.ohTrigger(RecalcTrigger,TriggerON)),NA())</f>
        <v>1.2085438490201383E-2</v>
      </c>
      <c r="H2859" s="49">
        <f>_xll.qlCalendarAdvance(Calendar,$H2858,B2859,"f",FALSE)</f>
        <v>59426</v>
      </c>
      <c r="I2859" s="49">
        <f>_xll.qlInterestRateIndexValueDate(Index1M,$H2859)</f>
        <v>59428</v>
      </c>
      <c r="J2859" s="52">
        <f>IFERROR(_xll.qlIndexFixing(Index1M,$H2859,TRUE,_xll.ohTrigger(RecalcTrigger,Trigger1M)),NA())</f>
        <v>1.1914548981560025E-2</v>
      </c>
      <c r="K2859" s="52">
        <f>IFERROR(_xll.qlIndexFixing(ONIndex1M,I2859,TRUE,_xll.ohTrigger(RecalcTrigger,Trigger1M)),NA())</f>
        <v>1.1906937631547265E-2</v>
      </c>
      <c r="L2859" s="52">
        <f>IFERROR(_xll.qlIndexFixing(Index3M,H2859,TRUE,_xll.ohTrigger(RecalcTrigger,Trigger3M)),NA())</f>
        <v>1.2189205877745506E-2</v>
      </c>
      <c r="M2859" s="52">
        <f>IFERROR(_xll.qlIndexFixing(ONIndex3M,I2859,TRUE,_xll.ohTrigger(RecalcTrigger,Trigger3M)),NA())</f>
        <v>1.2171454540803595E-2</v>
      </c>
      <c r="N2859" s="52">
        <f>IFERROR(_xll.qlIndexFixing(Index6M,$H2859,TRUE,_xll.ohTrigger(RecalcTrigger,Trigger6M)),NA())</f>
        <v>1.0369210430726293E-2</v>
      </c>
      <c r="O2859" s="52">
        <f>IFERROR(_xll.qlIndexFixing(ONIndex6M,I2859,TRUE,_xll.ohTrigger(RecalcTrigger,Trigger6M)),NA())</f>
        <v>1.0468546325963501E-2</v>
      </c>
      <c r="P2859" s="52">
        <f>IFERROR(_xll.qlIndexFixing(Index1Y,$H2859,TRUE,_xll.ohTrigger(RecalcTrigger,Trigger1Y)),NA())</f>
        <v>1.2413942956353306E-2</v>
      </c>
      <c r="Q2859" s="52">
        <f>IFERROR(_xll.qlIndexFixing(ONIndex1Y,I2859,TRUE,_xll.ohTrigger(RecalcTrigger,Trigger1Y)),NA())</f>
        <v>1.2320633104865308E-2</v>
      </c>
    </row>
    <row r="2860" spans="2:17" x14ac:dyDescent="0.2">
      <c r="B2860" s="46" t="s">
        <v>42</v>
      </c>
      <c r="D2860" s="49">
        <f>_xll.qlCalendarAdvance(Calendar,$D2859,B2860,"f",FALSE)</f>
        <v>59433</v>
      </c>
      <c r="E2860" s="49">
        <f>_xll.qlInterestRateIndexValueDate(IndexON,D2860)</f>
        <v>59433</v>
      </c>
      <c r="F2860" s="52">
        <f>IFERROR(_xll.qlIndexFixing(IndexON,D2860,TRUE,_xll.ohTrigger(RecalcTrigger,TriggerON)),NA())</f>
        <v>1.2086244800899593E-2</v>
      </c>
      <c r="H2860" s="49">
        <f>_xll.qlCalendarAdvance(Calendar,$H2859,B2860,"f",FALSE)</f>
        <v>59433</v>
      </c>
      <c r="I2860" s="49">
        <f>_xll.qlInterestRateIndexValueDate(Index1M,$H2860)</f>
        <v>59435</v>
      </c>
      <c r="J2860" s="52">
        <f>IFERROR(_xll.qlIndexFixing(Index1M,$H2860,TRUE,_xll.ohTrigger(RecalcTrigger,Trigger1M)),NA())</f>
        <v>1.191550577808953E-2</v>
      </c>
      <c r="K2860" s="52">
        <f>IFERROR(_xll.qlIndexFixing(ONIndex1M,I2860,TRUE,_xll.ohTrigger(RecalcTrigger,Trigger1M)),NA())</f>
        <v>1.1907809303002281E-2</v>
      </c>
      <c r="L2860" s="52">
        <f>IFERROR(_xll.qlIndexFixing(Index3M,H2860,TRUE,_xll.ohTrigger(RecalcTrigger,Trigger3M)),NA())</f>
        <v>1.2189180612962714E-2</v>
      </c>
      <c r="M2860" s="52">
        <f>IFERROR(_xll.qlIndexFixing(ONIndex3M,I2860,TRUE,_xll.ohTrigger(RecalcTrigger,Trigger3M)),NA())</f>
        <v>1.2171144802968215E-2</v>
      </c>
      <c r="N2860" s="52">
        <f>IFERROR(_xll.qlIndexFixing(Index6M,$H2860,TRUE,_xll.ohTrigger(RecalcTrigger,Trigger6M)),NA())</f>
        <v>1.0359755535914021E-2</v>
      </c>
      <c r="O2860" s="52">
        <f>IFERROR(_xll.qlIndexFixing(ONIndex6M,I2860,TRUE,_xll.ohTrigger(RecalcTrigger,Trigger6M)),NA())</f>
        <v>1.0456742516193884E-2</v>
      </c>
      <c r="P2860" s="52">
        <f>IFERROR(_xll.qlIndexFixing(Index1Y,$H2860,TRUE,_xll.ohTrigger(RecalcTrigger,Trigger1Y)),NA())</f>
        <v>1.2415158699139967E-2</v>
      </c>
      <c r="Q2860" s="52">
        <f>IFERROR(_xll.qlIndexFixing(ONIndex1Y,I2860,TRUE,_xll.ohTrigger(RecalcTrigger,Trigger1Y)),NA())</f>
        <v>1.2320200817619309E-2</v>
      </c>
    </row>
    <row r="2861" spans="2:17" x14ac:dyDescent="0.2">
      <c r="B2861" s="46" t="s">
        <v>42</v>
      </c>
      <c r="D2861" s="49">
        <f>_xll.qlCalendarAdvance(Calendar,$D2860,B2861,"f",FALSE)</f>
        <v>59440</v>
      </c>
      <c r="E2861" s="49">
        <f>_xll.qlInterestRateIndexValueDate(IndexON,D2861)</f>
        <v>59440</v>
      </c>
      <c r="F2861" s="52">
        <f>IFERROR(_xll.qlIndexFixing(IndexON,D2861,TRUE,_xll.ohTrigger(RecalcTrigger,TriggerON)),NA())</f>
        <v>1.2087102910403047E-2</v>
      </c>
      <c r="H2861" s="49">
        <f>_xll.qlCalendarAdvance(Calendar,$H2860,B2861,"f",FALSE)</f>
        <v>59440</v>
      </c>
      <c r="I2861" s="49">
        <f>_xll.qlInterestRateIndexValueDate(Index1M,$H2861)</f>
        <v>59442</v>
      </c>
      <c r="J2861" s="52">
        <f>IFERROR(_xll.qlIndexFixing(Index1M,$H2861,TRUE,_xll.ohTrigger(RecalcTrigger,Trigger1M)),NA())</f>
        <v>1.1916513906427839E-2</v>
      </c>
      <c r="K2861" s="52">
        <f>IFERROR(_xll.qlIndexFixing(ONIndex1M,I2861,TRUE,_xll.ohTrigger(RecalcTrigger,Trigger1M)),NA())</f>
        <v>1.1908732127459132E-2</v>
      </c>
      <c r="L2861" s="52">
        <f>IFERROR(_xll.qlIndexFixing(Index3M,H2861,TRUE,_xll.ohTrigger(RecalcTrigger,Trigger3M)),NA())</f>
        <v>1.2189204243104074E-2</v>
      </c>
      <c r="M2861" s="52">
        <f>IFERROR(_xll.qlIndexFixing(ONIndex3M,I2861,TRUE,_xll.ohTrigger(RecalcTrigger,Trigger3M)),NA())</f>
        <v>1.2170883378086472E-2</v>
      </c>
      <c r="N2861" s="52">
        <f>IFERROR(_xll.qlIndexFixing(Index6M,$H2861,TRUE,_xll.ohTrigger(RecalcTrigger,Trigger6M)),NA())</f>
        <v>1.0350498298628783E-2</v>
      </c>
      <c r="O2861" s="52">
        <f>IFERROR(_xll.qlIndexFixing(ONIndex6M,I2861,TRUE,_xll.ohTrigger(RecalcTrigger,Trigger6M)),NA())</f>
        <v>1.044513126615243E-2</v>
      </c>
      <c r="P2861" s="52">
        <f>IFERROR(_xll.qlIndexFixing(Index1Y,$H2861,TRUE,_xll.ohTrigger(RecalcTrigger,Trigger1Y)),NA())</f>
        <v>1.2416440321660735E-2</v>
      </c>
      <c r="Q2861" s="52">
        <f>IFERROR(_xll.qlIndexFixing(ONIndex1Y,I2861,TRUE,_xll.ohTrigger(RecalcTrigger,Trigger1Y)),NA())</f>
        <v>1.2319831141809345E-2</v>
      </c>
    </row>
    <row r="2862" spans="2:17" x14ac:dyDescent="0.2">
      <c r="B2862" s="46" t="s">
        <v>42</v>
      </c>
      <c r="D2862" s="49">
        <f>_xll.qlCalendarAdvance(Calendar,$D2861,B2862,"f",FALSE)</f>
        <v>59447</v>
      </c>
      <c r="E2862" s="49">
        <f>_xll.qlInterestRateIndexValueDate(IndexON,D2862)</f>
        <v>59447</v>
      </c>
      <c r="F2862" s="52">
        <f>IFERROR(_xll.qlIndexFixing(IndexON,D2862,TRUE,_xll.ohTrigger(RecalcTrigger,TriggerON)),NA())</f>
        <v>1.2088012897049083E-2</v>
      </c>
      <c r="H2862" s="49">
        <f>_xll.qlCalendarAdvance(Calendar,$H2861,B2862,"f",FALSE)</f>
        <v>59447</v>
      </c>
      <c r="I2862" s="49">
        <f>_xll.qlInterestRateIndexValueDate(Index1M,$H2862)</f>
        <v>59449</v>
      </c>
      <c r="J2862" s="52">
        <f>IFERROR(_xll.qlIndexFixing(Index1M,$H2862,TRUE,_xll.ohTrigger(RecalcTrigger,Trigger1M)),NA())</f>
        <v>1.1917573443363527E-2</v>
      </c>
      <c r="K2862" s="52">
        <f>IFERROR(_xll.qlIndexFixing(ONIndex1M,I2862,TRUE,_xll.ohTrigger(RecalcTrigger,Trigger1M)),NA())</f>
        <v>1.1909706181736368E-2</v>
      </c>
      <c r="L2862" s="52">
        <f>IFERROR(_xll.qlIndexFixing(Index3M,H2862,TRUE,_xll.ohTrigger(RecalcTrigger,Trigger3M)),NA())</f>
        <v>1.2189497686558474E-2</v>
      </c>
      <c r="M2862" s="52">
        <f>IFERROR(_xll.qlIndexFixing(ONIndex3M,I2862,TRUE,_xll.ohTrigger(RecalcTrigger,Trigger3M)),NA())</f>
        <v>1.2170670340418965E-2</v>
      </c>
      <c r="N2862" s="52">
        <f>IFERROR(_xll.qlIndexFixing(Index6M,$H2862,TRUE,_xll.ohTrigger(RecalcTrigger,Trigger6M)),NA())</f>
        <v>1.0341009013502215E-2</v>
      </c>
      <c r="O2862" s="52">
        <f>IFERROR(_xll.qlIndexFixing(ONIndex6M,I2862,TRUE,_xll.ohTrigger(RecalcTrigger,Trigger6M)),NA())</f>
        <v>1.0433712904216463E-2</v>
      </c>
      <c r="P2862" s="52">
        <f>IFERROR(_xll.qlIndexFixing(Index1Y,$H2862,TRUE,_xll.ohTrigger(RecalcTrigger,Trigger1Y)),NA())</f>
        <v>1.2417787921732377E-2</v>
      </c>
      <c r="Q2862" s="52">
        <f>IFERROR(_xll.qlIndexFixing(ONIndex1Y,I2862,TRUE,_xll.ohTrigger(RecalcTrigger,Trigger1Y)),NA())</f>
        <v>1.2319524173598495E-2</v>
      </c>
    </row>
    <row r="2863" spans="2:17" x14ac:dyDescent="0.2">
      <c r="B2863" s="46" t="s">
        <v>42</v>
      </c>
      <c r="D2863" s="49">
        <f>_xll.qlCalendarAdvance(Calendar,$D2862,B2863,"f",FALSE)</f>
        <v>59454</v>
      </c>
      <c r="E2863" s="49">
        <f>_xll.qlInterestRateIndexValueDate(IndexON,D2863)</f>
        <v>59454</v>
      </c>
      <c r="F2863" s="52">
        <f>IFERROR(_xll.qlIndexFixing(IndexON,D2863,TRUE,_xll.ohTrigger(RecalcTrigger,TriggerON)),NA())</f>
        <v>1.2088974839095101E-2</v>
      </c>
      <c r="H2863" s="49">
        <f>_xll.qlCalendarAdvance(Calendar,$H2862,B2863,"f",FALSE)</f>
        <v>59454</v>
      </c>
      <c r="I2863" s="49">
        <f>_xll.qlInterestRateIndexValueDate(Index1M,$H2863)</f>
        <v>59456</v>
      </c>
      <c r="J2863" s="52">
        <f>IFERROR(_xll.qlIndexFixing(Index1M,$H2863,TRUE,_xll.ohTrigger(RecalcTrigger,Trigger1M)),NA())</f>
        <v>1.1918684465687668E-2</v>
      </c>
      <c r="K2863" s="52">
        <f>IFERROR(_xll.qlIndexFixing(ONIndex1M,I2863,TRUE,_xll.ohTrigger(RecalcTrigger,Trigger1M)),NA())</f>
        <v>1.1910731542652542E-2</v>
      </c>
      <c r="L2863" s="52">
        <f>IFERROR(_xll.qlIndexFixing(Index3M,H2863,TRUE,_xll.ohTrigger(RecalcTrigger,Trigger3M)),NA())</f>
        <v>1.2189622850846104E-2</v>
      </c>
      <c r="M2863" s="52">
        <f>IFERROR(_xll.qlIndexFixing(ONIndex3M,I2863,TRUE,_xll.ohTrigger(RecalcTrigger,Trigger3M)),NA())</f>
        <v>1.2170505763906547E-2</v>
      </c>
      <c r="N2863" s="52">
        <f>IFERROR(_xll.qlIndexFixing(Index6M,$H2863,TRUE,_xll.ohTrigger(RecalcTrigger,Trigger6M)),NA())</f>
        <v>1.0332162099785882E-2</v>
      </c>
      <c r="O2863" s="52">
        <f>IFERROR(_xll.qlIndexFixing(ONIndex6M,I2863,TRUE,_xll.ohTrigger(RecalcTrigger,Trigger6M)),NA())</f>
        <v>1.0422487758923182E-2</v>
      </c>
      <c r="P2863" s="52">
        <f>IFERROR(_xll.qlIndexFixing(Index1Y,$H2863,TRUE,_xll.ohTrigger(RecalcTrigger,Trigger1Y)),NA())</f>
        <v>1.2419201597185679E-2</v>
      </c>
      <c r="Q2863" s="52">
        <f>IFERROR(_xll.qlIndexFixing(ONIndex1Y,I2863,TRUE,_xll.ohTrigger(RecalcTrigger,Trigger1Y)),NA())</f>
        <v>1.231928000946958E-2</v>
      </c>
    </row>
    <row r="2864" spans="2:17" x14ac:dyDescent="0.2">
      <c r="B2864" s="46" t="s">
        <v>42</v>
      </c>
      <c r="D2864" s="49">
        <f>_xll.qlCalendarAdvance(Calendar,$D2863,B2864,"f",FALSE)</f>
        <v>59461</v>
      </c>
      <c r="E2864" s="49">
        <f>_xll.qlInterestRateIndexValueDate(IndexON,D2864)</f>
        <v>59461</v>
      </c>
      <c r="F2864" s="52">
        <f>IFERROR(_xll.qlIndexFixing(IndexON,D2864,TRUE,_xll.ohTrigger(RecalcTrigger,TriggerON)),NA())</f>
        <v>1.2089988815038311E-2</v>
      </c>
      <c r="H2864" s="49">
        <f>_xll.qlCalendarAdvance(Calendar,$H2863,B2864,"f",FALSE)</f>
        <v>59461</v>
      </c>
      <c r="I2864" s="49">
        <f>_xll.qlInterestRateIndexValueDate(Index1M,$H2864)</f>
        <v>59463</v>
      </c>
      <c r="J2864" s="52">
        <f>IFERROR(_xll.qlIndexFixing(Index1M,$H2864,TRUE,_xll.ohTrigger(RecalcTrigger,Trigger1M)),NA())</f>
        <v>1.1919847050201327E-2</v>
      </c>
      <c r="K2864" s="52">
        <f>IFERROR(_xll.qlIndexFixing(ONIndex1M,I2864,TRUE,_xll.ohTrigger(RecalcTrigger,Trigger1M)),NA())</f>
        <v>1.1911808286626524E-2</v>
      </c>
      <c r="L2864" s="52">
        <f>IFERROR(_xll.qlIndexFixing(Index3M,H2864,TRUE,_xll.ohTrigger(RecalcTrigger,Trigger3M)),NA())</f>
        <v>1.2189797139610393E-2</v>
      </c>
      <c r="M2864" s="52">
        <f>IFERROR(_xll.qlIndexFixing(ONIndex3M,I2864,TRUE,_xll.ohTrigger(RecalcTrigger,Trigger3M)),NA())</f>
        <v>1.2170389722330199E-2</v>
      </c>
      <c r="N2864" s="52">
        <f>IFERROR(_xll.qlIndexFixing(Index6M,$H2864,TRUE,_xll.ohTrigger(RecalcTrigger,Trigger6M)),NA())</f>
        <v>1.0323513855499464E-2</v>
      </c>
      <c r="O2864" s="52">
        <f>IFERROR(_xll.qlIndexFixing(ONIndex6M,I2864,TRUE,_xll.ohTrigger(RecalcTrigger,Trigger6M)),NA())</f>
        <v>1.0411456158969656E-2</v>
      </c>
      <c r="P2864" s="52">
        <f>IFERROR(_xll.qlIndexFixing(Index1Y,$H2864,TRUE,_xll.ohTrigger(RecalcTrigger,Trigger1Y)),NA())</f>
        <v>1.2420681445863689E-2</v>
      </c>
      <c r="Q2864" s="52">
        <f>IFERROR(_xll.qlIndexFixing(ONIndex1Y,I2864,TRUE,_xll.ohTrigger(RecalcTrigger,Trigger1Y)),NA())</f>
        <v>1.2319098745745549E-2</v>
      </c>
    </row>
    <row r="2865" spans="2:17" x14ac:dyDescent="0.2">
      <c r="B2865" s="46" t="s">
        <v>42</v>
      </c>
      <c r="D2865" s="49">
        <f>_xll.qlCalendarAdvance(Calendar,$D2864,B2865,"f",FALSE)</f>
        <v>59468</v>
      </c>
      <c r="E2865" s="49">
        <f>_xll.qlInterestRateIndexValueDate(IndexON,D2865)</f>
        <v>59468</v>
      </c>
      <c r="F2865" s="52">
        <f>IFERROR(_xll.qlIndexFixing(IndexON,D2865,TRUE,_xll.ohTrigger(RecalcTrigger,TriggerON)),NA())</f>
        <v>1.2091054903216047E-2</v>
      </c>
      <c r="H2865" s="49">
        <f>_xll.qlCalendarAdvance(Calendar,$H2864,B2865,"f",FALSE)</f>
        <v>59468</v>
      </c>
      <c r="I2865" s="49">
        <f>_xll.qlInterestRateIndexValueDate(Index1M,$H2865)</f>
        <v>59470</v>
      </c>
      <c r="J2865" s="52">
        <f>IFERROR(_xll.qlIndexFixing(Index1M,$H2865,TRUE,_xll.ohTrigger(RecalcTrigger,Trigger1M)),NA())</f>
        <v>1.1921061273688083E-2</v>
      </c>
      <c r="K2865" s="52">
        <f>IFERROR(_xll.qlIndexFixing(ONIndex1M,I2865,TRUE,_xll.ohTrigger(RecalcTrigger,Trigger1M)),NA())</f>
        <v>1.1912936490476866E-2</v>
      </c>
      <c r="L2865" s="52">
        <f>IFERROR(_xll.qlIndexFixing(Index3M,H2865,TRUE,_xll.ohTrigger(RecalcTrigger,Trigger3M)),NA())</f>
        <v>1.2190020627056335E-2</v>
      </c>
      <c r="M2865" s="52">
        <f>IFERROR(_xll.qlIndexFixing(ONIndex3M,I2865,TRUE,_xll.ohTrigger(RecalcTrigger,Trigger3M)),NA())</f>
        <v>1.2170322289710711E-2</v>
      </c>
      <c r="N2865" s="52">
        <f>IFERROR(_xll.qlIndexFixing(Index6M,$H2865,TRUE,_xll.ohTrigger(RecalcTrigger,Trigger6M)),NA())</f>
        <v>1.0315064608282859E-2</v>
      </c>
      <c r="O2865" s="52">
        <f>IFERROR(_xll.qlIndexFixing(ONIndex6M,I2865,TRUE,_xll.ohTrigger(RecalcTrigger,Trigger6M)),NA())</f>
        <v>1.0400618432653275E-2</v>
      </c>
      <c r="P2865" s="52">
        <f>IFERROR(_xll.qlIndexFixing(Index1Y,$H2865,TRUE,_xll.ohTrigger(RecalcTrigger,Trigger1Y)),NA())</f>
        <v>1.2422227565624786E-2</v>
      </c>
      <c r="Q2865" s="52">
        <f>IFERROR(_xll.qlIndexFixing(ONIndex1Y,I2865,TRUE,_xll.ohTrigger(RecalcTrigger,Trigger1Y)),NA())</f>
        <v>1.2318980478749353E-2</v>
      </c>
    </row>
    <row r="2866" spans="2:17" x14ac:dyDescent="0.2">
      <c r="B2866" s="46" t="s">
        <v>42</v>
      </c>
      <c r="D2866" s="49">
        <f>_xll.qlCalendarAdvance(Calendar,$D2865,B2866,"f",FALSE)</f>
        <v>59475</v>
      </c>
      <c r="E2866" s="49">
        <f>_xll.qlInterestRateIndexValueDate(IndexON,D2866)</f>
        <v>59475</v>
      </c>
      <c r="F2866" s="52">
        <f>IFERROR(_xll.qlIndexFixing(IndexON,D2866,TRUE,_xll.ohTrigger(RecalcTrigger,TriggerON)),NA())</f>
        <v>1.209217318172584E-2</v>
      </c>
      <c r="H2866" s="49">
        <f>_xll.qlCalendarAdvance(Calendar,$H2865,B2866,"f",FALSE)</f>
        <v>59475</v>
      </c>
      <c r="I2866" s="49">
        <f>_xll.qlInterestRateIndexValueDate(Index1M,$H2866)</f>
        <v>59477</v>
      </c>
      <c r="J2866" s="52">
        <f>IFERROR(_xll.qlIndexFixing(Index1M,$H2866,TRUE,_xll.ohTrigger(RecalcTrigger,Trigger1M)),NA())</f>
        <v>1.1922327212946504E-2</v>
      </c>
      <c r="K2866" s="52">
        <f>IFERROR(_xll.qlIndexFixing(ONIndex1M,I2866,TRUE,_xll.ohTrigger(RecalcTrigger,Trigger1M)),NA())</f>
        <v>1.191411623102212E-2</v>
      </c>
      <c r="L2866" s="52">
        <f>IFERROR(_xll.qlIndexFixing(Index3M,H2866,TRUE,_xll.ohTrigger(RecalcTrigger,Trigger3M)),NA())</f>
        <v>1.219029338738631E-2</v>
      </c>
      <c r="M2866" s="52">
        <f>IFERROR(_xll.qlIndexFixing(ONIndex3M,I2866,TRUE,_xll.ohTrigger(RecalcTrigger,Trigger3M)),NA())</f>
        <v>1.2170303540148808E-2</v>
      </c>
      <c r="N2866" s="52">
        <f>IFERROR(_xll.qlIndexFixing(Index6M,$H2866,TRUE,_xll.ohTrigger(RecalcTrigger,Trigger6M)),NA())</f>
        <v>1.0307188438760171E-2</v>
      </c>
      <c r="O2866" s="52">
        <f>IFERROR(_xll.qlIndexFixing(ONIndex6M,I2866,TRUE,_xll.ohTrigger(RecalcTrigger,Trigger6M)),NA())</f>
        <v>1.0389974908511235E-2</v>
      </c>
      <c r="P2866" s="52">
        <f>IFERROR(_xll.qlIndexFixing(Index1Y,$H2866,TRUE,_xll.ohTrigger(RecalcTrigger,Trigger1Y)),NA())</f>
        <v>1.2423840054339831E-2</v>
      </c>
      <c r="Q2866" s="52">
        <f>IFERROR(_xll.qlIndexFixing(ONIndex1Y,I2866,TRUE,_xll.ohTrigger(RecalcTrigger,Trigger1Y)),NA())</f>
        <v>1.2318925304883876E-2</v>
      </c>
    </row>
    <row r="2867" spans="2:17" x14ac:dyDescent="0.2">
      <c r="B2867" s="46" t="s">
        <v>42</v>
      </c>
      <c r="D2867" s="49">
        <f>_xll.qlCalendarAdvance(Calendar,$D2866,B2867,"f",FALSE)</f>
        <v>59482</v>
      </c>
      <c r="E2867" s="49">
        <f>_xll.qlInterestRateIndexValueDate(IndexON,D2867)</f>
        <v>59482</v>
      </c>
      <c r="F2867" s="52">
        <f>IFERROR(_xll.qlIndexFixing(IndexON,D2867,TRUE,_xll.ohTrigger(RecalcTrigger,TriggerON)),NA())</f>
        <v>1.2093343729384642E-2</v>
      </c>
      <c r="H2867" s="49">
        <f>_xll.qlCalendarAdvance(Calendar,$H2866,B2867,"f",FALSE)</f>
        <v>59482</v>
      </c>
      <c r="I2867" s="49">
        <f>_xll.qlInterestRateIndexValueDate(Index1M,$H2867)</f>
        <v>59484</v>
      </c>
      <c r="J2867" s="52">
        <f>IFERROR(_xll.qlIndexFixing(Index1M,$H2867,TRUE,_xll.ohTrigger(RecalcTrigger,Trigger1M)),NA())</f>
        <v>1.1923644944775158E-2</v>
      </c>
      <c r="K2867" s="52">
        <f>IFERROR(_xll.qlIndexFixing(ONIndex1M,I2867,TRUE,_xll.ohTrigger(RecalcTrigger,Trigger1M)),NA())</f>
        <v>1.191534758484103E-2</v>
      </c>
      <c r="L2867" s="52">
        <f>IFERROR(_xll.qlIndexFixing(Index3M,H2867,TRUE,_xll.ohTrigger(RecalcTrigger,Trigger3M)),NA())</f>
        <v>1.219061549481139E-2</v>
      </c>
      <c r="M2867" s="52">
        <f>IFERROR(_xll.qlIndexFixing(ONIndex3M,I2867,TRUE,_xll.ohTrigger(RecalcTrigger,Trigger3M)),NA())</f>
        <v>1.2170333547505408E-2</v>
      </c>
      <c r="N2867" s="52">
        <f>IFERROR(_xll.qlIndexFixing(Index6M,$H2867,TRUE,_xll.ohTrigger(RecalcTrigger,Trigger6M)),NA())</f>
        <v>1.0299124025578289E-2</v>
      </c>
      <c r="O2867" s="52">
        <f>IFERROR(_xll.qlIndexFixing(ONIndex6M,I2867,TRUE,_xll.ohTrigger(RecalcTrigger,Trigger6M)),NA())</f>
        <v>1.0379525915080734E-2</v>
      </c>
      <c r="P2867" s="52">
        <f>IFERROR(_xll.qlIndexFixing(Index1Y,$H2867,TRUE,_xll.ohTrigger(RecalcTrigger,Trigger1Y)),NA())</f>
        <v>1.24255190098948E-2</v>
      </c>
      <c r="Q2867" s="52">
        <f>IFERROR(_xll.qlIndexFixing(ONIndex1Y,I2867,TRUE,_xll.ohTrigger(RecalcTrigger,Trigger1Y)),NA())</f>
        <v>1.2318933320552006E-2</v>
      </c>
    </row>
    <row r="2868" spans="2:17" x14ac:dyDescent="0.2">
      <c r="B2868" s="46" t="s">
        <v>42</v>
      </c>
      <c r="D2868" s="49">
        <f>_xll.qlCalendarAdvance(Calendar,$D2867,B2868,"f",FALSE)</f>
        <v>59489</v>
      </c>
      <c r="E2868" s="49">
        <f>_xll.qlInterestRateIndexValueDate(IndexON,D2868)</f>
        <v>59489</v>
      </c>
      <c r="F2868" s="52">
        <f>IFERROR(_xll.qlIndexFixing(IndexON,D2868,TRUE,_xll.ohTrigger(RecalcTrigger,TriggerON)),NA())</f>
        <v>1.209456662413011E-2</v>
      </c>
      <c r="H2868" s="49">
        <f>_xll.qlCalendarAdvance(Calendar,$H2867,B2868,"f",FALSE)</f>
        <v>59489</v>
      </c>
      <c r="I2868" s="49">
        <f>_xll.qlInterestRateIndexValueDate(Index1M,$H2868)</f>
        <v>59491</v>
      </c>
      <c r="J2868" s="52">
        <f>IFERROR(_xll.qlIndexFixing(Index1M,$H2868,TRUE,_xll.ohTrigger(RecalcTrigger,Trigger1M)),NA())</f>
        <v>1.192501454596262E-2</v>
      </c>
      <c r="K2868" s="52">
        <f>IFERROR(_xll.qlIndexFixing(ONIndex1M,I2868,TRUE,_xll.ohTrigger(RecalcTrigger,Trigger1M)),NA())</f>
        <v>1.1916630628592273E-2</v>
      </c>
      <c r="L2868" s="52">
        <f>IFERROR(_xll.qlIndexFixing(Index3M,H2868,TRUE,_xll.ohTrigger(RecalcTrigger,Trigger3M)),NA())</f>
        <v>1.2190987023540911E-2</v>
      </c>
      <c r="M2868" s="52">
        <f>IFERROR(_xll.qlIndexFixing(ONIndex3M,I2868,TRUE,_xll.ohTrigger(RecalcTrigger,Trigger3M)),NA())</f>
        <v>1.2170412385641427E-2</v>
      </c>
      <c r="N2868" s="52">
        <f>IFERROR(_xll.qlIndexFixing(Index6M,$H2868,TRUE,_xll.ohTrigger(RecalcTrigger,Trigger6M)),NA())</f>
        <v>1.0291259563403762E-2</v>
      </c>
      <c r="O2868" s="52">
        <f>IFERROR(_xll.qlIndexFixing(ONIndex6M,I2868,TRUE,_xll.ohTrigger(RecalcTrigger,Trigger6M)),NA())</f>
        <v>1.036927178089897E-2</v>
      </c>
      <c r="P2868" s="52">
        <f>IFERROR(_xll.qlIndexFixing(Index1Y,$H2868,TRUE,_xll.ohTrigger(RecalcTrigger,Trigger1Y)),NA())</f>
        <v>1.2427264530188147E-2</v>
      </c>
      <c r="Q2868" s="52">
        <f>IFERROR(_xll.qlIndexFixing(ONIndex1Y,I2868,TRUE,_xll.ohTrigger(RecalcTrigger,Trigger1Y)),NA())</f>
        <v>1.2319004621916818E-2</v>
      </c>
    </row>
    <row r="2869" spans="2:17" x14ac:dyDescent="0.2">
      <c r="B2869" s="46" t="s">
        <v>42</v>
      </c>
      <c r="D2869" s="49">
        <f>_xll.qlCalendarAdvance(Calendar,$D2868,B2869,"f",FALSE)</f>
        <v>59496</v>
      </c>
      <c r="E2869" s="49">
        <f>_xll.qlInterestRateIndexValueDate(IndexON,D2869)</f>
        <v>59496</v>
      </c>
      <c r="F2869" s="52">
        <f>IFERROR(_xll.qlIndexFixing(IndexON,D2869,TRUE,_xll.ohTrigger(RecalcTrigger,TriggerON)),NA())</f>
        <v>1.2095841944459451E-2</v>
      </c>
      <c r="H2869" s="49">
        <f>_xll.qlCalendarAdvance(Calendar,$H2868,B2869,"f",FALSE)</f>
        <v>59496</v>
      </c>
      <c r="I2869" s="49">
        <f>_xll.qlInterestRateIndexValueDate(Index1M,$H2869)</f>
        <v>59498</v>
      </c>
      <c r="J2869" s="52">
        <f>IFERROR(_xll.qlIndexFixing(Index1M,$H2869,TRUE,_xll.ohTrigger(RecalcTrigger,Trigger1M)),NA())</f>
        <v>1.1927044251064847E-2</v>
      </c>
      <c r="K2869" s="52">
        <f>IFERROR(_xll.qlIndexFixing(ONIndex1M,I2869,TRUE,_xll.ohTrigger(RecalcTrigger,Trigger1M)),NA())</f>
        <v>1.1917965439174338E-2</v>
      </c>
      <c r="L2869" s="52">
        <f>IFERROR(_xll.qlIndexFixing(Index3M,H2869,TRUE,_xll.ohTrigger(RecalcTrigger,Trigger3M)),NA())</f>
        <v>1.2191408047784204E-2</v>
      </c>
      <c r="M2869" s="52">
        <f>IFERROR(_xll.qlIndexFixing(ONIndex3M,I2869,TRUE,_xll.ohTrigger(RecalcTrigger,Trigger3M)),NA())</f>
        <v>1.21705401288974E-2</v>
      </c>
      <c r="N2869" s="52">
        <f>IFERROR(_xll.qlIndexFixing(Index6M,$H2869,TRUE,_xll.ohTrigger(RecalcTrigger,Trigger6M)),NA())</f>
        <v>1.0283595380093224E-2</v>
      </c>
      <c r="O2869" s="52">
        <f>IFERROR(_xll.qlIndexFixing(ONIndex6M,I2869,TRUE,_xll.ohTrigger(RecalcTrigger,Trigger6M)),NA())</f>
        <v>1.035921283450314E-2</v>
      </c>
      <c r="P2869" s="52">
        <f>IFERROR(_xll.qlIndexFixing(Index1Y,$H2869,TRUE,_xll.ohTrigger(RecalcTrigger,Trigger1Y)),NA())</f>
        <v>1.2429076713133222E-2</v>
      </c>
      <c r="Q2869" s="52">
        <f>IFERROR(_xll.qlIndexFixing(ONIndex1Y,I2869,TRUE,_xll.ohTrigger(RecalcTrigger,Trigger1Y)),NA())</f>
        <v>1.2319139305461135E-2</v>
      </c>
    </row>
    <row r="2870" spans="2:17" x14ac:dyDescent="0.2">
      <c r="B2870" s="46" t="s">
        <v>42</v>
      </c>
      <c r="D2870" s="49">
        <f>_xll.qlCalendarAdvance(Calendar,$D2869,B2870,"f",FALSE)</f>
        <v>59503</v>
      </c>
      <c r="E2870" s="49">
        <f>_xll.qlInterestRateIndexValueDate(IndexON,D2870)</f>
        <v>59503</v>
      </c>
      <c r="F2870" s="52">
        <f>IFERROR(_xll.qlIndexFixing(IndexON,D2870,TRUE,_xll.ohTrigger(RecalcTrigger,TriggerON)),NA())</f>
        <v>1.2097169768869875E-2</v>
      </c>
      <c r="H2870" s="49">
        <f>_xll.qlCalendarAdvance(Calendar,$H2869,B2870,"f",FALSE)</f>
        <v>59503</v>
      </c>
      <c r="I2870" s="49">
        <f>_xll.qlInterestRateIndexValueDate(Index1M,$H2870)</f>
        <v>59505</v>
      </c>
      <c r="J2870" s="52">
        <f>IFERROR(_xll.qlIndexFixing(Index1M,$H2870,TRUE,_xll.ohTrigger(RecalcTrigger,Trigger1M)),NA())</f>
        <v>1.1926988859461168E-2</v>
      </c>
      <c r="K2870" s="52">
        <f>IFERROR(_xll.qlIndexFixing(ONIndex1M,I2870,TRUE,_xll.ohTrigger(RecalcTrigger,Trigger1M)),NA())</f>
        <v>1.1919352093086033E-2</v>
      </c>
      <c r="L2870" s="52">
        <f>IFERROR(_xll.qlIndexFixing(Index3M,H2870,TRUE,_xll.ohTrigger(RecalcTrigger,Trigger3M)),NA())</f>
        <v>1.2191380562732945E-2</v>
      </c>
      <c r="M2870" s="52">
        <f>IFERROR(_xll.qlIndexFixing(ONIndex3M,I2870,TRUE,_xll.ohTrigger(RecalcTrigger,Trigger3M)),NA())</f>
        <v>1.2170716850894436E-2</v>
      </c>
      <c r="N2870" s="52">
        <f>IFERROR(_xll.qlIndexFixing(Index6M,$H2870,TRUE,_xll.ohTrigger(RecalcTrigger,Trigger6M)),NA())</f>
        <v>1.0275814799390161E-2</v>
      </c>
      <c r="O2870" s="52">
        <f>IFERROR(_xll.qlIndexFixing(ONIndex6M,I2870,TRUE,_xll.ohTrigger(RecalcTrigger,Trigger6M)),NA())</f>
        <v>1.0349349404350505E-2</v>
      </c>
      <c r="P2870" s="52">
        <f>IFERROR(_xll.qlIndexFixing(Index1Y,$H2870,TRUE,_xll.ohTrigger(RecalcTrigger,Trigger1Y)),NA())</f>
        <v>1.2430955656657607E-2</v>
      </c>
      <c r="Q2870" s="52">
        <f>IFERROR(_xll.qlIndexFixing(ONIndex1Y,I2870,TRUE,_xll.ohTrigger(RecalcTrigger,Trigger1Y)),NA())</f>
        <v>1.2319337467427971E-2</v>
      </c>
    </row>
    <row r="2871" spans="2:17" x14ac:dyDescent="0.2">
      <c r="B2871" s="46" t="s">
        <v>42</v>
      </c>
      <c r="D2871" s="49">
        <f>_xll.qlCalendarAdvance(Calendar,$D2870,B2871,"f",FALSE)</f>
        <v>59510</v>
      </c>
      <c r="E2871" s="49">
        <f>_xll.qlInterestRateIndexValueDate(IndexON,D2871)</f>
        <v>59510</v>
      </c>
      <c r="F2871" s="52">
        <f>IFERROR(_xll.qlIndexFixing(IndexON,D2871,TRUE,_xll.ohTrigger(RecalcTrigger,TriggerON)),NA())</f>
        <v>1.2098550175618783E-2</v>
      </c>
      <c r="H2871" s="49">
        <f>_xll.qlCalendarAdvance(Calendar,$H2870,B2871,"f",FALSE)</f>
        <v>59510</v>
      </c>
      <c r="I2871" s="49">
        <f>_xll.qlInterestRateIndexValueDate(Index1M,$H2871)</f>
        <v>59512</v>
      </c>
      <c r="J2871" s="52">
        <f>IFERROR(_xll.qlIndexFixing(Index1M,$H2871,TRUE,_xll.ohTrigger(RecalcTrigger,Trigger1M)),NA())</f>
        <v>1.1929435333673521E-2</v>
      </c>
      <c r="K2871" s="52">
        <f>IFERROR(_xll.qlIndexFixing(ONIndex1M,I2871,TRUE,_xll.ohTrigger(RecalcTrigger,Trigger1M)),NA())</f>
        <v>1.1920790667065972E-2</v>
      </c>
      <c r="L2871" s="52">
        <f>IFERROR(_xll.qlIndexFixing(Index3M,H2871,TRUE,_xll.ohTrigger(RecalcTrigger,Trigger3M)),NA())</f>
        <v>1.2191893646444463E-2</v>
      </c>
      <c r="M2871" s="52">
        <f>IFERROR(_xll.qlIndexFixing(ONIndex3M,I2871,TRUE,_xll.ohTrigger(RecalcTrigger,Trigger3M)),NA())</f>
        <v>1.2170942625733261E-2</v>
      </c>
      <c r="N2871" s="52">
        <f>IFERROR(_xll.qlIndexFixing(Index6M,$H2871,TRUE,_xll.ohTrigger(RecalcTrigger,Trigger6M)),NA())</f>
        <v>1.0268566418050623E-2</v>
      </c>
      <c r="O2871" s="52">
        <f>IFERROR(_xll.qlIndexFixing(ONIndex6M,I2871,TRUE,_xll.ohTrigger(RecalcTrigger,Trigger6M)),NA())</f>
        <v>1.03396818190582E-2</v>
      </c>
      <c r="P2871" s="52">
        <f>IFERROR(_xll.qlIndexFixing(Index1Y,$H2871,TRUE,_xll.ohTrigger(RecalcTrigger,Trigger1Y)),NA())</f>
        <v>1.2432901458702248E-2</v>
      </c>
      <c r="Q2871" s="52">
        <f>IFERROR(_xll.qlIndexFixing(ONIndex1Y,I2871,TRUE,_xll.ohTrigger(RecalcTrigger,Trigger1Y)),NA())</f>
        <v>1.2319599204380083E-2</v>
      </c>
    </row>
    <row r="2872" spans="2:17" x14ac:dyDescent="0.2">
      <c r="B2872" s="46" t="s">
        <v>42</v>
      </c>
      <c r="D2872" s="49">
        <f>_xll.qlCalendarAdvance(Calendar,$D2871,B2872,"f",FALSE)</f>
        <v>59517</v>
      </c>
      <c r="E2872" s="49">
        <f>_xll.qlInterestRateIndexValueDate(IndexON,D2872)</f>
        <v>59517</v>
      </c>
      <c r="F2872" s="52">
        <f>IFERROR(_xll.qlIndexFixing(IndexON,D2872,TRUE,_xll.ohTrigger(RecalcTrigger,TriggerON)),NA())</f>
        <v>1.2099983242883638E-2</v>
      </c>
      <c r="H2872" s="49">
        <f>_xll.qlCalendarAdvance(Calendar,$H2871,B2872,"f",FALSE)</f>
        <v>59517</v>
      </c>
      <c r="I2872" s="49">
        <f>_xll.qlInterestRateIndexValueDate(Index1M,$H2872)</f>
        <v>59519</v>
      </c>
      <c r="J2872" s="52">
        <f>IFERROR(_xll.qlIndexFixing(Index1M,$H2872,TRUE,_xll.ohTrigger(RecalcTrigger,Trigger1M)),NA())</f>
        <v>1.1931013180281891E-2</v>
      </c>
      <c r="K2872" s="52">
        <f>IFERROR(_xll.qlIndexFixing(ONIndex1M,I2872,TRUE,_xll.ohTrigger(RecalcTrigger,Trigger1M)),NA())</f>
        <v>1.1922281237852772E-2</v>
      </c>
      <c r="L2872" s="52">
        <f>IFERROR(_xll.qlIndexFixing(Index3M,H2872,TRUE,_xll.ohTrigger(RecalcTrigger,Trigger3M)),NA())</f>
        <v>1.2192456434350518E-2</v>
      </c>
      <c r="M2872" s="52">
        <f>IFERROR(_xll.qlIndexFixing(ONIndex3M,I2872,TRUE,_xll.ohTrigger(RecalcTrigger,Trigger3M)),NA())</f>
        <v>1.2171217527354727E-2</v>
      </c>
      <c r="N2872" s="52">
        <f>IFERROR(_xll.qlIndexFixing(Index6M,$H2872,TRUE,_xll.ohTrigger(RecalcTrigger,Trigger6M)),NA())</f>
        <v>1.0261519328781572E-2</v>
      </c>
      <c r="O2872" s="52">
        <f>IFERROR(_xll.qlIndexFixing(ONIndex6M,I2872,TRUE,_xll.ohTrigger(RecalcTrigger,Trigger6M)),NA())</f>
        <v>1.0330210406843676E-2</v>
      </c>
      <c r="P2872" s="52">
        <f>IFERROR(_xll.qlIndexFixing(Index1Y,$H2872,TRUE,_xll.ohTrigger(RecalcTrigger,Trigger1Y)),NA())</f>
        <v>1.2434914217222757E-2</v>
      </c>
      <c r="Q2872" s="52">
        <f>IFERROR(_xll.qlIndexFixing(ONIndex1Y,I2872,TRUE,_xll.ohTrigger(RecalcTrigger,Trigger1Y)),NA())</f>
        <v>1.2319924612480548E-2</v>
      </c>
    </row>
    <row r="2873" spans="2:17" x14ac:dyDescent="0.2">
      <c r="B2873" s="46" t="s">
        <v>42</v>
      </c>
      <c r="D2873" s="49">
        <f>_xll.qlCalendarAdvance(Calendar,$D2872,B2873,"f",FALSE)</f>
        <v>59524</v>
      </c>
      <c r="E2873" s="49">
        <f>_xll.qlInterestRateIndexValueDate(IndexON,D2873)</f>
        <v>59524</v>
      </c>
      <c r="F2873" s="52">
        <f>IFERROR(_xll.qlIndexFixing(IndexON,D2873,TRUE,_xll.ohTrigger(RecalcTrigger,TriggerON)),NA())</f>
        <v>1.2101469049321523E-2</v>
      </c>
      <c r="H2873" s="49">
        <f>_xll.qlCalendarAdvance(Calendar,$H2872,B2873,"f",FALSE)</f>
        <v>59524</v>
      </c>
      <c r="I2873" s="49">
        <f>_xll.qlInterestRateIndexValueDate(Index1M,$H2873)</f>
        <v>59526</v>
      </c>
      <c r="J2873" s="52">
        <f>IFERROR(_xll.qlIndexFixing(Index1M,$H2873,TRUE,_xll.ohTrigger(RecalcTrigger,Trigger1M)),NA())</f>
        <v>1.1932643280244404E-2</v>
      </c>
      <c r="K2873" s="52">
        <f>IFERROR(_xll.qlIndexFixing(ONIndex1M,I2873,TRUE,_xll.ohTrigger(RecalcTrigger,Trigger1M)),NA())</f>
        <v>1.1924274212917751E-2</v>
      </c>
      <c r="L2873" s="52">
        <f>IFERROR(_xll.qlIndexFixing(Index3M,H2873,TRUE,_xll.ohTrigger(RecalcTrigger,Trigger3M)),NA())</f>
        <v>1.2193069000665524E-2</v>
      </c>
      <c r="M2873" s="52">
        <f>IFERROR(_xll.qlIndexFixing(ONIndex3M,I2873,TRUE,_xll.ohTrigger(RecalcTrigger,Trigger3M)),NA())</f>
        <v>1.217164327766973E-2</v>
      </c>
      <c r="N2873" s="52">
        <f>IFERROR(_xll.qlIndexFixing(Index6M,$H2873,TRUE,_xll.ohTrigger(RecalcTrigger,Trigger6M)),NA())</f>
        <v>1.0254673859665619E-2</v>
      </c>
      <c r="O2873" s="52">
        <f>IFERROR(_xll.qlIndexFixing(ONIndex6M,I2873,TRUE,_xll.ohTrigger(RecalcTrigger,Trigger6M)),NA())</f>
        <v>1.0318321660376384E-2</v>
      </c>
      <c r="P2873" s="52">
        <f>IFERROR(_xll.qlIndexFixing(Index1Y,$H2873,TRUE,_xll.ohTrigger(RecalcTrigger,Trigger1Y)),NA())</f>
        <v>1.2436994030188553E-2</v>
      </c>
      <c r="Q2873" s="52">
        <f>IFERROR(_xll.qlIndexFixing(ONIndex1Y,I2873,TRUE,_xll.ohTrigger(RecalcTrigger,Trigger1Y)),NA())</f>
        <v>1.2320436707087268E-2</v>
      </c>
    </row>
    <row r="2874" spans="2:17" x14ac:dyDescent="0.2">
      <c r="B2874" s="46" t="s">
        <v>42</v>
      </c>
      <c r="D2874" s="49">
        <f>_xll.qlCalendarAdvance(Calendar,$D2873,B2874,"f",FALSE)</f>
        <v>59532</v>
      </c>
      <c r="E2874" s="49">
        <f>_xll.qlInterestRateIndexValueDate(IndexON,D2874)</f>
        <v>59532</v>
      </c>
      <c r="F2874" s="52">
        <f>IFERROR(_xll.qlIndexFixing(IndexON,D2874,TRUE,_xll.ohTrigger(RecalcTrigger,TriggerON)),NA())</f>
        <v>1.2103231792792712E-2</v>
      </c>
      <c r="H2874" s="49">
        <f>_xll.qlCalendarAdvance(Calendar,$H2873,B2874,"f",FALSE)</f>
        <v>59532</v>
      </c>
      <c r="I2874" s="49">
        <f>_xll.qlInterestRateIndexValueDate(Index1M,$H2874)</f>
        <v>59534</v>
      </c>
      <c r="J2874" s="52">
        <f>IFERROR(_xll.qlIndexFixing(Index1M,$H2874,TRUE,_xll.ohTrigger(RecalcTrigger,Trigger1M)),NA())</f>
        <v>1.1934893705659892E-2</v>
      </c>
      <c r="K2874" s="52">
        <f>IFERROR(_xll.qlIndexFixing(ONIndex1M,I2874,TRUE,_xll.ohTrigger(RecalcTrigger,Trigger1M)),NA())</f>
        <v>1.1925883921524161E-2</v>
      </c>
      <c r="L2874" s="52">
        <f>IFERROR(_xll.qlIndexFixing(Index3M,H2874,TRUE,_xll.ohTrigger(RecalcTrigger,Trigger3M)),NA())</f>
        <v>1.2194093854242033E-2</v>
      </c>
      <c r="M2874" s="52">
        <f>IFERROR(_xll.qlIndexFixing(ONIndex3M,I2874,TRUE,_xll.ohTrigger(RecalcTrigger,Trigger3M)),NA())</f>
        <v>1.217203074692641E-2</v>
      </c>
      <c r="N2874" s="52">
        <f>IFERROR(_xll.qlIndexFixing(Index6M,$H2874,TRUE,_xll.ohTrigger(RecalcTrigger,Trigger6M)),NA())</f>
        <v>1.024709776914497E-2</v>
      </c>
      <c r="O2874" s="52">
        <f>IFERROR(_xll.qlIndexFixing(ONIndex6M,I2874,TRUE,_xll.ohTrigger(RecalcTrigger,Trigger6M)),NA())</f>
        <v>1.030929987801521E-2</v>
      </c>
      <c r="P2874" s="52">
        <f>IFERROR(_xll.qlIndexFixing(Index1Y,$H2874,TRUE,_xll.ohTrigger(RecalcTrigger,Trigger1Y)),NA())</f>
        <v>1.2440278585529789E-2</v>
      </c>
      <c r="Q2874" s="52">
        <f>IFERROR(_xll.qlIndexFixing(ONIndex1Y,I2874,TRUE,_xll.ohTrigger(RecalcTrigger,Trigger1Y)),NA())</f>
        <v>1.2320908011282938E-2</v>
      </c>
    </row>
    <row r="2875" spans="2:17" x14ac:dyDescent="0.2">
      <c r="B2875" s="46" t="s">
        <v>42</v>
      </c>
      <c r="D2875" s="49">
        <f>_xll.qlCalendarAdvance(Calendar,$D2874,B2875,"f",FALSE)</f>
        <v>59539</v>
      </c>
      <c r="E2875" s="49">
        <f>_xll.qlInterestRateIndexValueDate(IndexON,D2875)</f>
        <v>59539</v>
      </c>
      <c r="F2875" s="52">
        <f>IFERROR(_xll.qlIndexFixing(IndexON,D2875,TRUE,_xll.ohTrigger(RecalcTrigger,TriggerON)),NA())</f>
        <v>1.210483087533909E-2</v>
      </c>
      <c r="H2875" s="49">
        <f>_xll.qlCalendarAdvance(Calendar,$H2874,B2875,"f",FALSE)</f>
        <v>59539</v>
      </c>
      <c r="I2875" s="49">
        <f>_xll.qlInterestRateIndexValueDate(Index1M,$H2875)</f>
        <v>59541</v>
      </c>
      <c r="J2875" s="52">
        <f>IFERROR(_xll.qlIndexFixing(Index1M,$H2875,TRUE,_xll.ohTrigger(RecalcTrigger,Trigger1M)),NA())</f>
        <v>1.1935985853537638E-2</v>
      </c>
      <c r="K2875" s="52">
        <f>IFERROR(_xll.qlIndexFixing(ONIndex1M,I2875,TRUE,_xll.ohTrigger(RecalcTrigger,Trigger1M)),NA())</f>
        <v>1.1927305254735288E-2</v>
      </c>
      <c r="L2875" s="52">
        <f>IFERROR(_xll.qlIndexFixing(Index3M,H2875,TRUE,_xll.ohTrigger(RecalcTrigger,Trigger3M)),NA())</f>
        <v>1.2194549609050753E-2</v>
      </c>
      <c r="M2875" s="52">
        <f>IFERROR(_xll.qlIndexFixing(ONIndex3M,I2875,TRUE,_xll.ohTrigger(RecalcTrigger,Trigger3M)),NA())</f>
        <v>1.2172402155030682E-2</v>
      </c>
      <c r="N2875" s="52">
        <f>IFERROR(_xll.qlIndexFixing(Index6M,$H2875,TRUE,_xll.ohTrigger(RecalcTrigger,Trigger6M)),NA())</f>
        <v>1.0240928800733694E-2</v>
      </c>
      <c r="O2875" s="52">
        <f>IFERROR(_xll.qlIndexFixing(ONIndex6M,I2875,TRUE,_xll.ohTrigger(RecalcTrigger,Trigger6M)),NA())</f>
        <v>1.030172390616535E-2</v>
      </c>
      <c r="P2875" s="52">
        <f>IFERROR(_xll.qlIndexFixing(Index1Y,$H2875,TRUE,_xll.ohTrigger(RecalcTrigger,Trigger1Y)),NA())</f>
        <v>1.2442512308825928E-2</v>
      </c>
      <c r="Q2875" s="52">
        <f>IFERROR(_xll.qlIndexFixing(ONIndex1Y,I2875,TRUE,_xll.ohTrigger(RecalcTrigger,Trigger1Y)),NA())</f>
        <v>1.2321362911800193E-2</v>
      </c>
    </row>
    <row r="2876" spans="2:17" x14ac:dyDescent="0.2">
      <c r="B2876" s="46" t="s">
        <v>42</v>
      </c>
      <c r="D2876" s="49">
        <f>_xll.qlCalendarAdvance(Calendar,$D2875,B2876,"f",FALSE)</f>
        <v>59546</v>
      </c>
      <c r="E2876" s="49">
        <f>_xll.qlInterestRateIndexValueDate(IndexON,D2876)</f>
        <v>59546</v>
      </c>
      <c r="F2876" s="52">
        <f>IFERROR(_xll.qlIndexFixing(IndexON,D2876,TRUE,_xll.ohTrigger(RecalcTrigger,TriggerON)),NA())</f>
        <v>1.2106482943101682E-2</v>
      </c>
      <c r="H2876" s="49">
        <f>_xll.qlCalendarAdvance(Calendar,$H2875,B2876,"f",FALSE)</f>
        <v>59546</v>
      </c>
      <c r="I2876" s="49">
        <f>_xll.qlInterestRateIndexValueDate(Index1M,$H2876)</f>
        <v>59548</v>
      </c>
      <c r="J2876" s="52">
        <f>IFERROR(_xll.qlIndexFixing(Index1M,$H2876,TRUE,_xll.ohTrigger(RecalcTrigger,Trigger1M)),NA())</f>
        <v>1.1937776862672184E-2</v>
      </c>
      <c r="K2876" s="52">
        <f>IFERROR(_xll.qlIndexFixing(ONIndex1M,I2876,TRUE,_xll.ohTrigger(RecalcTrigger,Trigger1M)),NA())</f>
        <v>1.1929012057834143E-2</v>
      </c>
      <c r="L2876" s="52">
        <f>IFERROR(_xll.qlIndexFixing(Index3M,H2876,TRUE,_xll.ohTrigger(RecalcTrigger,Trigger3M)),NA())</f>
        <v>1.2195319104954194E-2</v>
      </c>
      <c r="M2876" s="52">
        <f>IFERROR(_xll.qlIndexFixing(ONIndex3M,I2876,TRUE,_xll.ohTrigger(RecalcTrigger,Trigger3M)),NA())</f>
        <v>1.2172881369858501E-2</v>
      </c>
      <c r="N2876" s="52">
        <f>IFERROR(_xll.qlIndexFixing(Index6M,$H2876,TRUE,_xll.ohTrigger(RecalcTrigger,Trigger6M)),NA())</f>
        <v>1.0234704720272502E-2</v>
      </c>
      <c r="O2876" s="52">
        <f>IFERROR(_xll.qlIndexFixing(ONIndex6M,I2876,TRUE,_xll.ohTrigger(RecalcTrigger,Trigger6M)),NA())</f>
        <v>1.0293068711604292E-2</v>
      </c>
      <c r="P2876" s="52">
        <f>IFERROR(_xll.qlIndexFixing(Index1Y,$H2876,TRUE,_xll.ohTrigger(RecalcTrigger,Trigger1Y)),NA())</f>
        <v>1.2444813413232022E-2</v>
      </c>
      <c r="Q2876" s="52">
        <f>IFERROR(_xll.qlIndexFixing(ONIndex1Y,I2876,TRUE,_xll.ohTrigger(RecalcTrigger,Trigger1Y)),NA())</f>
        <v>1.2321953127036878E-2</v>
      </c>
    </row>
    <row r="2877" spans="2:17" x14ac:dyDescent="0.2">
      <c r="B2877" s="46" t="s">
        <v>42</v>
      </c>
      <c r="D2877" s="49">
        <f>_xll.qlCalendarAdvance(Calendar,$D2876,B2877,"f",FALSE)</f>
        <v>59553</v>
      </c>
      <c r="E2877" s="49">
        <f>_xll.qlInterestRateIndexValueDate(IndexON,D2877)</f>
        <v>59553</v>
      </c>
      <c r="F2877" s="52">
        <f>IFERROR(_xll.qlIndexFixing(IndexON,D2877,TRUE,_xll.ohTrigger(RecalcTrigger,TriggerON)),NA())</f>
        <v>1.2108188074577697E-2</v>
      </c>
      <c r="H2877" s="49">
        <f>_xll.qlCalendarAdvance(Calendar,$H2876,B2877,"f",FALSE)</f>
        <v>59553</v>
      </c>
      <c r="I2877" s="49">
        <f>_xll.qlInterestRateIndexValueDate(Index1M,$H2877)</f>
        <v>59555</v>
      </c>
      <c r="J2877" s="52">
        <f>IFERROR(_xll.qlIndexFixing(Index1M,$H2877,TRUE,_xll.ohTrigger(RecalcTrigger,Trigger1M)),NA())</f>
        <v>1.1939620436097717E-2</v>
      </c>
      <c r="K2877" s="52">
        <f>IFERROR(_xll.qlIndexFixing(ONIndex1M,I2877,TRUE,_xll.ohTrigger(RecalcTrigger,Trigger1M)),NA())</f>
        <v>1.193077125230424E-2</v>
      </c>
      <c r="L2877" s="52">
        <f>IFERROR(_xll.qlIndexFixing(Index3M,H2877,TRUE,_xll.ohTrigger(RecalcTrigger,Trigger3M)),NA())</f>
        <v>1.2196138686742408E-2</v>
      </c>
      <c r="M2877" s="52">
        <f>IFERROR(_xll.qlIndexFixing(ONIndex3M,I2877,TRUE,_xll.ohTrigger(RecalcTrigger,Trigger3M)),NA())</f>
        <v>1.2173410092044534E-2</v>
      </c>
      <c r="N2877" s="52">
        <f>IFERROR(_xll.qlIndexFixing(Index6M,$H2877,TRUE,_xll.ohTrigger(RecalcTrigger,Trigger6M)),NA())</f>
        <v>1.0228683590443523E-2</v>
      </c>
      <c r="O2877" s="52">
        <f>IFERROR(_xll.qlIndexFixing(ONIndex6M,I2877,TRUE,_xll.ohTrigger(RecalcTrigger,Trigger6M)),NA())</f>
        <v>1.0284611379809405E-2</v>
      </c>
      <c r="P2877" s="52">
        <f>IFERROR(_xll.qlIndexFixing(Index1Y,$H2877,TRUE,_xll.ohTrigger(RecalcTrigger,Trigger1Y)),NA())</f>
        <v>1.2447181996788669E-2</v>
      </c>
      <c r="Q2877" s="52">
        <f>IFERROR(_xll.qlIndexFixing(ONIndex1Y,I2877,TRUE,_xll.ohTrigger(RecalcTrigger,Trigger1Y)),NA())</f>
        <v>1.232260750910541E-2</v>
      </c>
    </row>
    <row r="2878" spans="2:17" x14ac:dyDescent="0.2">
      <c r="B2878" s="46" t="s">
        <v>42</v>
      </c>
      <c r="D2878" s="49">
        <f>_xll.qlCalendarAdvance(Calendar,$D2877,B2878,"f",FALSE)</f>
        <v>59560</v>
      </c>
      <c r="E2878" s="49">
        <f>_xll.qlInterestRateIndexValueDate(IndexON,D2878)</f>
        <v>59560</v>
      </c>
      <c r="F2878" s="52">
        <f>IFERROR(_xll.qlIndexFixing(IndexON,D2878,TRUE,_xll.ohTrigger(RecalcTrigger,TriggerON)),NA())</f>
        <v>1.2109946348024536E-2</v>
      </c>
      <c r="H2878" s="49">
        <f>_xll.qlCalendarAdvance(Calendar,$H2877,B2878,"f",FALSE)</f>
        <v>59560</v>
      </c>
      <c r="I2878" s="49">
        <f>_xll.qlInterestRateIndexValueDate(Index1M,$H2878)</f>
        <v>59562</v>
      </c>
      <c r="J2878" s="52">
        <f>IFERROR(_xll.qlIndexFixing(Index1M,$H2878,TRUE,_xll.ohTrigger(RecalcTrigger,Trigger1M)),NA())</f>
        <v>1.1941516650617314E-2</v>
      </c>
      <c r="K2878" s="52">
        <f>IFERROR(_xll.qlIndexFixing(ONIndex1M,I2878,TRUE,_xll.ohTrigger(RecalcTrigger,Trigger1M)),NA())</f>
        <v>1.1932582914724321E-2</v>
      </c>
      <c r="L2878" s="52">
        <f>IFERROR(_xll.qlIndexFixing(Index3M,H2878,TRUE,_xll.ohTrigger(RecalcTrigger,Trigger3M)),NA())</f>
        <v>1.2197008428635137E-2</v>
      </c>
      <c r="M2878" s="52">
        <f>IFERROR(_xll.qlIndexFixing(ONIndex3M,I2878,TRUE,_xll.ohTrigger(RecalcTrigger,Trigger3M)),NA())</f>
        <v>1.2173988395369761E-2</v>
      </c>
      <c r="N2878" s="52">
        <f>IFERROR(_xll.qlIndexFixing(Index6M,$H2878,TRUE,_xll.ohTrigger(RecalcTrigger,Trigger6M)),NA())</f>
        <v>1.0222865739618781E-2</v>
      </c>
      <c r="O2878" s="52">
        <f>IFERROR(_xll.qlIndexFixing(ONIndex6M,I2878,TRUE,_xll.ohTrigger(RecalcTrigger,Trigger6M)),NA())</f>
        <v>1.0276352239397823E-2</v>
      </c>
      <c r="P2878" s="52">
        <f>IFERROR(_xll.qlIndexFixing(Index1Y,$H2878,TRUE,_xll.ohTrigger(RecalcTrigger,Trigger1Y)),NA())</f>
        <v>1.2449618157551707E-2</v>
      </c>
      <c r="Q2878" s="52">
        <f>IFERROR(_xll.qlIndexFixing(ONIndex1Y,I2878,TRUE,_xll.ohTrigger(RecalcTrigger,Trigger1Y)),NA())</f>
        <v>1.2323326154488612E-2</v>
      </c>
    </row>
    <row r="2879" spans="2:17" x14ac:dyDescent="0.2">
      <c r="B2879" s="46" t="s">
        <v>42</v>
      </c>
      <c r="D2879" s="49">
        <f>_xll.qlCalendarAdvance(Calendar,$D2878,B2879,"f",FALSE)</f>
        <v>59567</v>
      </c>
      <c r="E2879" s="49">
        <f>_xll.qlInterestRateIndexValueDate(IndexON,D2879)</f>
        <v>59567</v>
      </c>
      <c r="F2879" s="52">
        <f>IFERROR(_xll.qlIndexFixing(IndexON,D2879,TRUE,_xll.ohTrigger(RecalcTrigger,TriggerON)),NA())</f>
        <v>1.2111757842019344E-2</v>
      </c>
      <c r="H2879" s="49">
        <f>_xll.qlCalendarAdvance(Calendar,$H2878,B2879,"f",FALSE)</f>
        <v>59567</v>
      </c>
      <c r="I2879" s="49">
        <f>_xll.qlInterestRateIndexValueDate(Index1M,$H2879)</f>
        <v>59569</v>
      </c>
      <c r="J2879" s="52">
        <f>IFERROR(_xll.qlIndexFixing(Index1M,$H2879,TRUE,_xll.ohTrigger(RecalcTrigger,Trigger1M)),NA())</f>
        <v>1.1942441475466366E-2</v>
      </c>
      <c r="K2879" s="52">
        <f>IFERROR(_xll.qlIndexFixing(ONIndex1M,I2879,TRUE,_xll.ohTrigger(RecalcTrigger,Trigger1M)),NA())</f>
        <v>1.1934447121833003E-2</v>
      </c>
      <c r="L2879" s="52">
        <f>IFERROR(_xll.qlIndexFixing(Index3M,H2879,TRUE,_xll.ohTrigger(RecalcTrigger,Trigger3M)),NA())</f>
        <v>1.2197646930671388E-2</v>
      </c>
      <c r="M2879" s="52">
        <f>IFERROR(_xll.qlIndexFixing(ONIndex3M,I2879,TRUE,_xll.ohTrigger(RecalcTrigger,Trigger3M)),NA())</f>
        <v>1.2174616353934908E-2</v>
      </c>
      <c r="N2879" s="52">
        <f>IFERROR(_xll.qlIndexFixing(Index6M,$H2879,TRUE,_xll.ohTrigger(RecalcTrigger,Trigger6M)),NA())</f>
        <v>1.0217251496230362E-2</v>
      </c>
      <c r="O2879" s="52">
        <f>IFERROR(_xll.qlIndexFixing(ONIndex6M,I2879,TRUE,_xll.ohTrigger(RecalcTrigger,Trigger6M)),NA())</f>
        <v>1.0268291618507064E-2</v>
      </c>
      <c r="P2879" s="52">
        <f>IFERROR(_xll.qlIndexFixing(Index1Y,$H2879,TRUE,_xll.ohTrigger(RecalcTrigger,Trigger1Y)),NA())</f>
        <v>1.2452121993590918E-2</v>
      </c>
      <c r="Q2879" s="52">
        <f>IFERROR(_xll.qlIndexFixing(ONIndex1Y,I2879,TRUE,_xll.ohTrigger(RecalcTrigger,Trigger1Y)),NA())</f>
        <v>1.2324109159109753E-2</v>
      </c>
    </row>
    <row r="2880" spans="2:17" x14ac:dyDescent="0.2">
      <c r="B2880" s="46" t="s">
        <v>42</v>
      </c>
      <c r="D2880" s="49">
        <f>_xll.qlCalendarAdvance(Calendar,$D2879,B2880,"f",FALSE)</f>
        <v>59574</v>
      </c>
      <c r="E2880" s="49">
        <f>_xll.qlInterestRateIndexValueDate(IndexON,D2880)</f>
        <v>59574</v>
      </c>
      <c r="F2880" s="52">
        <f>IFERROR(_xll.qlIndexFixing(IndexON,D2880,TRUE,_xll.ohTrigger(RecalcTrigger,TriggerON)),NA())</f>
        <v>1.2113622634579713E-2</v>
      </c>
      <c r="H2880" s="49">
        <f>_xll.qlCalendarAdvance(Calendar,$H2879,B2880,"f",FALSE)</f>
        <v>59574</v>
      </c>
      <c r="I2880" s="49">
        <f>_xll.qlInterestRateIndexValueDate(Index1M,$H2880)</f>
        <v>59576</v>
      </c>
      <c r="J2880" s="52">
        <f>IFERROR(_xll.qlIndexFixing(Index1M,$H2880,TRUE,_xll.ohTrigger(RecalcTrigger,Trigger1M)),NA())</f>
        <v>1.1944431673407101E-2</v>
      </c>
      <c r="K2880" s="52">
        <f>IFERROR(_xll.qlIndexFixing(ONIndex1M,I2880,TRUE,_xll.ohTrigger(RecalcTrigger,Trigger1M)),NA())</f>
        <v>1.1936363950209028E-2</v>
      </c>
      <c r="L2880" s="52">
        <f>IFERROR(_xll.qlIndexFixing(Index3M,H2880,TRUE,_xll.ohTrigger(RecalcTrigger,Trigger3M)),NA())</f>
        <v>1.2198613575525437E-2</v>
      </c>
      <c r="M2880" s="52">
        <f>IFERROR(_xll.qlIndexFixing(ONIndex3M,I2880,TRUE,_xll.ohTrigger(RecalcTrigger,Trigger3M)),NA())</f>
        <v>1.2175294041361084E-2</v>
      </c>
      <c r="N2880" s="52">
        <f>IFERROR(_xll.qlIndexFixing(Index6M,$H2880,TRUE,_xll.ohTrigger(RecalcTrigger,Trigger6M)),NA())</f>
        <v>1.0211841188766004E-2</v>
      </c>
      <c r="O2880" s="52">
        <f>IFERROR(_xll.qlIndexFixing(ONIndex6M,I2880,TRUE,_xll.ohTrigger(RecalcTrigger,Trigger6M)),NA())</f>
        <v>1.026042984615394E-2</v>
      </c>
      <c r="P2880" s="52">
        <f>IFERROR(_xll.qlIndexFixing(Index1Y,$H2880,TRUE,_xll.ohTrigger(RecalcTrigger,Trigger1Y)),NA())</f>
        <v>1.2454693602991984E-2</v>
      </c>
      <c r="Q2880" s="52">
        <f>IFERROR(_xll.qlIndexFixing(ONIndex1Y,I2880,TRUE,_xll.ohTrigger(RecalcTrigger,Trigger1Y)),NA())</f>
        <v>1.2324956619611527E-2</v>
      </c>
    </row>
    <row r="2881" spans="2:17" x14ac:dyDescent="0.2">
      <c r="B2881" s="46" t="s">
        <v>42</v>
      </c>
      <c r="D2881" s="49">
        <f>_xll.qlCalendarAdvance(Calendar,$D2880,B2881,"f",FALSE)</f>
        <v>59581</v>
      </c>
      <c r="E2881" s="49">
        <f>_xll.qlInterestRateIndexValueDate(IndexON,D2881)</f>
        <v>59581</v>
      </c>
      <c r="F2881" s="52">
        <f>IFERROR(_xll.qlIndexFixing(IndexON,D2881,TRUE,_xll.ohTrigger(RecalcTrigger,TriggerON)),NA())</f>
        <v>1.2115540804282787E-2</v>
      </c>
      <c r="H2881" s="49">
        <f>_xll.qlCalendarAdvance(Calendar,$H2880,B2881,"f",FALSE)</f>
        <v>59581</v>
      </c>
      <c r="I2881" s="49">
        <f>_xll.qlInterestRateIndexValueDate(Index1M,$H2881)</f>
        <v>59583</v>
      </c>
      <c r="J2881" s="52">
        <f>IFERROR(_xll.qlIndexFixing(Index1M,$H2881,TRUE,_xll.ohTrigger(RecalcTrigger,Trigger1M)),NA())</f>
        <v>1.1946474721092417E-2</v>
      </c>
      <c r="K2881" s="52">
        <f>IFERROR(_xll.qlIndexFixing(ONIndex1M,I2881,TRUE,_xll.ohTrigger(RecalcTrigger,Trigger1M)),NA())</f>
        <v>1.1938333476670948E-2</v>
      </c>
      <c r="L2881" s="52">
        <f>IFERROR(_xll.qlIndexFixing(Index3M,H2881,TRUE,_xll.ohTrigger(RecalcTrigger,Trigger3M)),NA())</f>
        <v>1.219963059615854E-2</v>
      </c>
      <c r="M2881" s="52">
        <f>IFERROR(_xll.qlIndexFixing(ONIndex3M,I2881,TRUE,_xll.ohTrigger(RecalcTrigger,Trigger3M)),NA())</f>
        <v>1.2176021532068759E-2</v>
      </c>
      <c r="N2881" s="52">
        <f>IFERROR(_xll.qlIndexFixing(Index6M,$H2881,TRUE,_xll.ohTrigger(RecalcTrigger,Trigger6M)),NA())</f>
        <v>1.020663514577262E-2</v>
      </c>
      <c r="O2881" s="52">
        <f>IFERROR(_xll.qlIndexFixing(ONIndex6M,I2881,TRUE,_xll.ohTrigger(RecalcTrigger,Trigger6M)),NA())</f>
        <v>1.0252767250635841E-2</v>
      </c>
      <c r="P2881" s="52">
        <f>IFERROR(_xll.qlIndexFixing(Index1Y,$H2881,TRUE,_xll.ohTrigger(RecalcTrigger,Trigger1Y)),NA())</f>
        <v>1.2457333083854306E-2</v>
      </c>
      <c r="Q2881" s="52">
        <f>IFERROR(_xll.qlIndexFixing(ONIndex1Y,I2881,TRUE,_xll.ohTrigger(RecalcTrigger,Trigger1Y)),NA())</f>
        <v>1.2325868632236947E-2</v>
      </c>
    </row>
    <row r="2882" spans="2:17" x14ac:dyDescent="0.2">
      <c r="B2882" s="46" t="s">
        <v>42</v>
      </c>
      <c r="D2882" s="49">
        <f>_xll.qlCalendarAdvance(Calendar,$D2881,B2882,"f",FALSE)</f>
        <v>59588</v>
      </c>
      <c r="E2882" s="49">
        <f>_xll.qlInterestRateIndexValueDate(IndexON,D2882)</f>
        <v>59588</v>
      </c>
      <c r="F2882" s="52">
        <f>IFERROR(_xll.qlIndexFixing(IndexON,D2882,TRUE,_xll.ohTrigger(RecalcTrigger,TriggerON)),NA())</f>
        <v>1.2117512429465904E-2</v>
      </c>
      <c r="H2882" s="49">
        <f>_xll.qlCalendarAdvance(Calendar,$H2881,B2882,"f",FALSE)</f>
        <v>59588</v>
      </c>
      <c r="I2882" s="49">
        <f>_xll.qlInterestRateIndexValueDate(Index1M,$H2882)</f>
        <v>59590</v>
      </c>
      <c r="J2882" s="52">
        <f>IFERROR(_xll.qlIndexFixing(Index1M,$H2882,TRUE,_xll.ohTrigger(RecalcTrigger,Trigger1M)),NA())</f>
        <v>1.1948570695318024E-2</v>
      </c>
      <c r="K2882" s="52">
        <f>IFERROR(_xll.qlIndexFixing(ONIndex1M,I2882,TRUE,_xll.ohTrigger(RecalcTrigger,Trigger1M)),NA())</f>
        <v>1.1940355777797507E-2</v>
      </c>
      <c r="L2882" s="52">
        <f>IFERROR(_xll.qlIndexFixing(Index3M,H2882,TRUE,_xll.ohTrigger(RecalcTrigger,Trigger3M)),NA())</f>
        <v>1.2200698066797164E-2</v>
      </c>
      <c r="M2882" s="52">
        <f>IFERROR(_xll.qlIndexFixing(ONIndex3M,I2882,TRUE,_xll.ohTrigger(RecalcTrigger,Trigger3M)),NA())</f>
        <v>1.2176798899838914E-2</v>
      </c>
      <c r="N2882" s="52">
        <f>IFERROR(_xll.qlIndexFixing(Index6M,$H2882,TRUE,_xll.ohTrigger(RecalcTrigger,Trigger6M)),NA())</f>
        <v>1.020163369585895E-2</v>
      </c>
      <c r="O2882" s="52">
        <f>IFERROR(_xll.qlIndexFixing(ONIndex6M,I2882,TRUE,_xll.ohTrigger(RecalcTrigger,Trigger6M)),NA())</f>
        <v>1.0245304160330093E-2</v>
      </c>
      <c r="P2882" s="52">
        <f>IFERROR(_xll.qlIndexFixing(Index1Y,$H2882,TRUE,_xll.ohTrigger(RecalcTrigger,Trigger1Y)),NA())</f>
        <v>1.2460040534293192E-2</v>
      </c>
      <c r="Q2882" s="52">
        <f>IFERROR(_xll.qlIndexFixing(ONIndex1Y,I2882,TRUE,_xll.ohTrigger(RecalcTrigger,Trigger1Y)),NA())</f>
        <v>1.2326845293468836E-2</v>
      </c>
    </row>
    <row r="2883" spans="2:17" x14ac:dyDescent="0.2">
      <c r="B2883" s="46" t="s">
        <v>42</v>
      </c>
      <c r="D2883" s="49">
        <f>_xll.qlCalendarAdvance(Calendar,$D2882,B2883,"f",FALSE)</f>
        <v>59595</v>
      </c>
      <c r="E2883" s="49">
        <f>_xll.qlInterestRateIndexValueDate(IndexON,D2883)</f>
        <v>59595</v>
      </c>
      <c r="F2883" s="52">
        <f>IFERROR(_xll.qlIndexFixing(IndexON,D2883,TRUE,_xll.ohTrigger(RecalcTrigger,TriggerON)),NA())</f>
        <v>1.2119537588386464E-2</v>
      </c>
      <c r="H2883" s="49">
        <f>_xll.qlCalendarAdvance(Calendar,$H2882,B2883,"f",FALSE)</f>
        <v>59595</v>
      </c>
      <c r="I2883" s="49">
        <f>_xll.qlInterestRateIndexValueDate(Index1M,$H2883)</f>
        <v>59597</v>
      </c>
      <c r="J2883" s="52">
        <f>IFERROR(_xll.qlIndexFixing(Index1M,$H2883,TRUE,_xll.ohTrigger(RecalcTrigger,Trigger1M)),NA())</f>
        <v>1.1951790027674759E-2</v>
      </c>
      <c r="K2883" s="52">
        <f>IFERROR(_xll.qlIndexFixing(ONIndex1M,I2883,TRUE,_xll.ohTrigger(RecalcTrigger,Trigger1M)),NA())</f>
        <v>1.1942430930407255E-2</v>
      </c>
      <c r="L2883" s="52">
        <f>IFERROR(_xll.qlIndexFixing(Index3M,H2883,TRUE,_xll.ohTrigger(RecalcTrigger,Trigger3M)),NA())</f>
        <v>1.2203300008543012E-2</v>
      </c>
      <c r="M2883" s="52">
        <f>IFERROR(_xll.qlIndexFixing(ONIndex3M,I2883,TRUE,_xll.ohTrigger(RecalcTrigger,Trigger3M)),NA())</f>
        <v>1.2177626218612403E-2</v>
      </c>
      <c r="N2883" s="52">
        <f>IFERROR(_xll.qlIndexFixing(Index6M,$H2883,TRUE,_xll.ohTrigger(RecalcTrigger,Trigger6M)),NA())</f>
        <v>1.0196336592206947E-2</v>
      </c>
      <c r="O2883" s="52">
        <f>IFERROR(_xll.qlIndexFixing(ONIndex6M,I2883,TRUE,_xll.ohTrigger(RecalcTrigger,Trigger6M)),NA())</f>
        <v>1.0238040903933765E-2</v>
      </c>
      <c r="P2883" s="52">
        <f>IFERROR(_xll.qlIndexFixing(Index1Y,$H2883,TRUE,_xll.ohTrigger(RecalcTrigger,Trigger1Y)),NA())</f>
        <v>1.2462816052437662E-2</v>
      </c>
      <c r="Q2883" s="52">
        <f>IFERROR(_xll.qlIndexFixing(ONIndex1Y,I2883,TRUE,_xll.ohTrigger(RecalcTrigger,Trigger1Y)),NA())</f>
        <v>1.2327886699390334E-2</v>
      </c>
    </row>
    <row r="2884" spans="2:17" x14ac:dyDescent="0.2">
      <c r="B2884" s="46" t="s">
        <v>42</v>
      </c>
      <c r="D2884" s="49">
        <f>_xll.qlCalendarAdvance(Calendar,$D2883,B2884,"f",FALSE)</f>
        <v>59602</v>
      </c>
      <c r="E2884" s="49">
        <f>_xll.qlInterestRateIndexValueDate(IndexON,D2884)</f>
        <v>59602</v>
      </c>
      <c r="F2884" s="52">
        <f>IFERROR(_xll.qlIndexFixing(IndexON,D2884,TRUE,_xll.ohTrigger(RecalcTrigger,TriggerON)),NA())</f>
        <v>1.2121616359541676E-2</v>
      </c>
      <c r="H2884" s="49">
        <f>_xll.qlCalendarAdvance(Calendar,$H2883,B2884,"f",FALSE)</f>
        <v>59602</v>
      </c>
      <c r="I2884" s="49">
        <f>_xll.qlInterestRateIndexValueDate(Index1M,$H2884)</f>
        <v>59604</v>
      </c>
      <c r="J2884" s="52">
        <f>IFERROR(_xll.qlIndexFixing(Index1M,$H2884,TRUE,_xll.ohTrigger(RecalcTrigger,Trigger1M)),NA())</f>
        <v>1.1954003701600215E-2</v>
      </c>
      <c r="K2884" s="52">
        <f>IFERROR(_xll.qlIndexFixing(ONIndex1M,I2884,TRUE,_xll.ohTrigger(RecalcTrigger,Trigger1M)),NA())</f>
        <v>1.1944559011158873E-2</v>
      </c>
      <c r="L2884" s="52">
        <f>IFERROR(_xll.qlIndexFixing(Index3M,H2884,TRUE,_xll.ohTrigger(RecalcTrigger,Trigger3M)),NA())</f>
        <v>1.2204486949340575E-2</v>
      </c>
      <c r="M2884" s="52">
        <f>IFERROR(_xll.qlIndexFixing(ONIndex3M,I2884,TRUE,_xll.ohTrigger(RecalcTrigger,Trigger3M)),NA())</f>
        <v>1.2178503562410015E-2</v>
      </c>
      <c r="N2884" s="52">
        <f>IFERROR(_xll.qlIndexFixing(Index6M,$H2884,TRUE,_xll.ohTrigger(RecalcTrigger,Trigger6M)),NA())</f>
        <v>1.0191803916336848E-2</v>
      </c>
      <c r="O2884" s="52">
        <f>IFERROR(_xll.qlIndexFixing(ONIndex6M,I2884,TRUE,_xll.ohTrigger(RecalcTrigger,Trigger6M)),NA())</f>
        <v>1.0230977809904118E-2</v>
      </c>
      <c r="P2884" s="52">
        <f>IFERROR(_xll.qlIndexFixing(Index1Y,$H2884,TRUE,_xll.ohTrigger(RecalcTrigger,Trigger1Y)),NA())</f>
        <v>1.2465659736433515E-2</v>
      </c>
      <c r="Q2884" s="52">
        <f>IFERROR(_xll.qlIndexFixing(ONIndex1Y,I2884,TRUE,_xll.ohTrigger(RecalcTrigger,Trigger1Y)),NA())</f>
        <v>1.2328992946644135E-2</v>
      </c>
    </row>
    <row r="2885" spans="2:17" x14ac:dyDescent="0.2">
      <c r="B2885" s="46" t="s">
        <v>42</v>
      </c>
      <c r="D2885" s="49">
        <f>_xll.qlCalendarAdvance(Calendar,$D2884,B2885,"f",FALSE)</f>
        <v>59609</v>
      </c>
      <c r="E2885" s="49">
        <f>_xll.qlInterestRateIndexValueDate(IndexON,D2885)</f>
        <v>59609</v>
      </c>
      <c r="F2885" s="52">
        <f>IFERROR(_xll.qlIndexFixing(IndexON,D2885,TRUE,_xll.ohTrigger(RecalcTrigger,TriggerON)),NA())</f>
        <v>1.212374882118894E-2</v>
      </c>
      <c r="H2885" s="49">
        <f>_xll.qlCalendarAdvance(Calendar,$H2884,B2885,"f",FALSE)</f>
        <v>59609</v>
      </c>
      <c r="I2885" s="49">
        <f>_xll.qlInterestRateIndexValueDate(Index1M,$H2885)</f>
        <v>59611</v>
      </c>
      <c r="J2885" s="52">
        <f>IFERROR(_xll.qlIndexFixing(Index1M,$H2885,TRUE,_xll.ohTrigger(RecalcTrigger,Trigger1M)),NA())</f>
        <v>1.1956635847095165E-2</v>
      </c>
      <c r="K2885" s="52">
        <f>IFERROR(_xll.qlIndexFixing(ONIndex1M,I2885,TRUE,_xll.ohTrigger(RecalcTrigger,Trigger1M)),NA())</f>
        <v>1.1946740096870911E-2</v>
      </c>
      <c r="L2885" s="52">
        <f>IFERROR(_xll.qlIndexFixing(Index3M,H2885,TRUE,_xll.ohTrigger(RecalcTrigger,Trigger3M)),NA())</f>
        <v>1.2205724597953107E-2</v>
      </c>
      <c r="M2885" s="52">
        <f>IFERROR(_xll.qlIndexFixing(ONIndex3M,I2885,TRUE,_xll.ohTrigger(RecalcTrigger,Trigger3M)),NA())</f>
        <v>1.2179431005172603E-2</v>
      </c>
      <c r="N2885" s="52">
        <f>IFERROR(_xll.qlIndexFixing(Index6M,$H2885,TRUE,_xll.ohTrigger(RecalcTrigger,Trigger6M)),NA())</f>
        <v>1.0187476937146762E-2</v>
      </c>
      <c r="O2885" s="52">
        <f>IFERROR(_xll.qlIndexFixing(ONIndex6M,I2885,TRUE,_xll.ohTrigger(RecalcTrigger,Trigger6M)),NA())</f>
        <v>1.022411520677835E-2</v>
      </c>
      <c r="P2885" s="52">
        <f>IFERROR(_xll.qlIndexFixing(Index1Y,$H2885,TRUE,_xll.ohTrigger(RecalcTrigger,Trigger1Y)),NA())</f>
        <v>1.2468571684440271E-2</v>
      </c>
      <c r="Q2885" s="52">
        <f>IFERROR(_xll.qlIndexFixing(ONIndex1Y,I2885,TRUE,_xll.ohTrigger(RecalcTrigger,Trigger1Y)),NA())</f>
        <v>1.233016413155319E-2</v>
      </c>
    </row>
    <row r="2886" spans="2:17" x14ac:dyDescent="0.2">
      <c r="B2886" s="46" t="s">
        <v>42</v>
      </c>
      <c r="D2886" s="49">
        <f>_xll.qlCalendarAdvance(Calendar,$D2885,B2886,"f",FALSE)</f>
        <v>59616</v>
      </c>
      <c r="E2886" s="49">
        <f>_xll.qlInterestRateIndexValueDate(IndexON,D2886)</f>
        <v>59616</v>
      </c>
      <c r="F2886" s="52">
        <f>IFERROR(_xll.qlIndexFixing(IndexON,D2886,TRUE,_xll.ohTrigger(RecalcTrigger,TriggerON)),NA())</f>
        <v>1.2125935051825465E-2</v>
      </c>
      <c r="H2886" s="49">
        <f>_xll.qlCalendarAdvance(Calendar,$H2885,B2886,"f",FALSE)</f>
        <v>59616</v>
      </c>
      <c r="I2886" s="49">
        <f>_xll.qlInterestRateIndexValueDate(Index1M,$H2886)</f>
        <v>59618</v>
      </c>
      <c r="J2886" s="52">
        <f>IFERROR(_xll.qlIndexFixing(Index1M,$H2886,TRUE,_xll.ohTrigger(RecalcTrigger,Trigger1M)),NA())</f>
        <v>1.1958590662401082E-2</v>
      </c>
      <c r="K2886" s="52">
        <f>IFERROR(_xll.qlIndexFixing(ONIndex1M,I2886,TRUE,_xll.ohTrigger(RecalcTrigger,Trigger1M)),NA())</f>
        <v>1.1948974264042178E-2</v>
      </c>
      <c r="L2886" s="52">
        <f>IFERROR(_xll.qlIndexFixing(Index3M,H2886,TRUE,_xll.ohTrigger(RecalcTrigger,Trigger3M)),NA())</f>
        <v>1.2207013028635251E-2</v>
      </c>
      <c r="M2886" s="52">
        <f>IFERROR(_xll.qlIndexFixing(ONIndex3M,I2886,TRUE,_xll.ohTrigger(RecalcTrigger,Trigger3M)),NA())</f>
        <v>1.2180408620841021E-2</v>
      </c>
      <c r="N2886" s="52">
        <f>IFERROR(_xll.qlIndexFixing(Index6M,$H2886,TRUE,_xll.ohTrigger(RecalcTrigger,Trigger6M)),NA())</f>
        <v>1.0183355983507027E-2</v>
      </c>
      <c r="O2886" s="52">
        <f>IFERROR(_xll.qlIndexFixing(ONIndex6M,I2886,TRUE,_xll.ohTrigger(RecalcTrigger,Trigger6M)),NA())</f>
        <v>1.0217453422933787E-2</v>
      </c>
      <c r="P2886" s="52">
        <f>IFERROR(_xll.qlIndexFixing(Index1Y,$H2886,TRUE,_xll.ohTrigger(RecalcTrigger,Trigger1Y)),NA())</f>
        <v>1.247155199463313E-2</v>
      </c>
      <c r="Q2886" s="52">
        <f>IFERROR(_xll.qlIndexFixing(ONIndex1Y,I2886,TRUE,_xll.ohTrigger(RecalcTrigger,Trigger1Y)),NA())</f>
        <v>1.2331400350440447E-2</v>
      </c>
    </row>
    <row r="2887" spans="2:17" x14ac:dyDescent="0.2">
      <c r="B2887" s="46" t="s">
        <v>42</v>
      </c>
      <c r="D2887" s="49">
        <f>_xll.qlCalendarAdvance(Calendar,$D2886,B2887,"f",FALSE)</f>
        <v>59623</v>
      </c>
      <c r="E2887" s="49">
        <f>_xll.qlInterestRateIndexValueDate(IndexON,D2887)</f>
        <v>59623</v>
      </c>
      <c r="F2887" s="52">
        <f>IFERROR(_xll.qlIndexFixing(IndexON,D2887,TRUE,_xll.ohTrigger(RecalcTrigger,TriggerON)),NA())</f>
        <v>1.2128175129628715E-2</v>
      </c>
      <c r="H2887" s="49">
        <f>_xll.qlCalendarAdvance(Calendar,$H2886,B2887,"f",FALSE)</f>
        <v>59623</v>
      </c>
      <c r="I2887" s="49">
        <f>_xll.qlInterestRateIndexValueDate(Index1M,$H2887)</f>
        <v>59625</v>
      </c>
      <c r="J2887" s="52">
        <f>IFERROR(_xll.qlIndexFixing(Index1M,$H2887,TRUE,_xll.ohTrigger(RecalcTrigger,Trigger1M)),NA())</f>
        <v>1.1960964102892968E-2</v>
      </c>
      <c r="K2887" s="52">
        <f>IFERROR(_xll.qlIndexFixing(ONIndex1M,I2887,TRUE,_xll.ohTrigger(RecalcTrigger,Trigger1M)),NA())</f>
        <v>1.1951261589491224E-2</v>
      </c>
      <c r="L2887" s="52">
        <f>IFERROR(_xll.qlIndexFixing(Index3M,H2887,TRUE,_xll.ohTrigger(RecalcTrigger,Trigger3M)),NA())</f>
        <v>1.2207416707947564E-2</v>
      </c>
      <c r="M2887" s="52">
        <f>IFERROR(_xll.qlIndexFixing(ONIndex3M,I2887,TRUE,_xll.ohTrigger(RecalcTrigger,Trigger3M)),NA())</f>
        <v>1.2181436483356123E-2</v>
      </c>
      <c r="N2887" s="52">
        <f>IFERROR(_xll.qlIndexFixing(Index6M,$H2887,TRUE,_xll.ohTrigger(RecalcTrigger,Trigger6M)),NA())</f>
        <v>1.0179638365499828E-2</v>
      </c>
      <c r="O2887" s="52">
        <f>IFERROR(_xll.qlIndexFixing(ONIndex6M,I2887,TRUE,_xll.ohTrigger(RecalcTrigger,Trigger6M)),NA())</f>
        <v>1.0210992787147433E-2</v>
      </c>
      <c r="P2887" s="52">
        <f>IFERROR(_xll.qlIndexFixing(Index1Y,$H2887,TRUE,_xll.ohTrigger(RecalcTrigger,Trigger1Y)),NA())</f>
        <v>1.2474600765202756E-2</v>
      </c>
      <c r="Q2887" s="52">
        <f>IFERROR(_xll.qlIndexFixing(ONIndex1Y,I2887,TRUE,_xll.ohTrigger(RecalcTrigger,Trigger1Y)),NA())</f>
        <v>1.2332701699468984E-2</v>
      </c>
    </row>
    <row r="2888" spans="2:17" x14ac:dyDescent="0.2">
      <c r="B2888" s="46" t="s">
        <v>42</v>
      </c>
      <c r="D2888" s="49">
        <f>_xll.qlCalendarAdvance(Calendar,$D2887,B2888,"f",FALSE)</f>
        <v>59630</v>
      </c>
      <c r="E2888" s="49">
        <f>_xll.qlInterestRateIndexValueDate(IndexON,D2888)</f>
        <v>59630</v>
      </c>
      <c r="F2888" s="52">
        <f>IFERROR(_xll.qlIndexFixing(IndexON,D2888,TRUE,_xll.ohTrigger(RecalcTrigger,TriggerON)),NA())</f>
        <v>1.2130469133015964E-2</v>
      </c>
      <c r="H2888" s="49">
        <f>_xll.qlCalendarAdvance(Calendar,$H2887,B2888,"f",FALSE)</f>
        <v>59630</v>
      </c>
      <c r="I2888" s="49">
        <f>_xll.qlInterestRateIndexValueDate(Index1M,$H2888)</f>
        <v>59632</v>
      </c>
      <c r="J2888" s="52">
        <f>IFERROR(_xll.qlIndexFixing(Index1M,$H2888,TRUE,_xll.ohTrigger(RecalcTrigger,Trigger1M)),NA())</f>
        <v>1.1963390952525188E-2</v>
      </c>
      <c r="K2888" s="52">
        <f>IFERROR(_xll.qlIndexFixing(ONIndex1M,I2888,TRUE,_xll.ohTrigger(RecalcTrigger,Trigger1M)),NA())</f>
        <v>1.195360214987673E-2</v>
      </c>
      <c r="L2888" s="52">
        <f>IFERROR(_xll.qlIndexFixing(Index3M,H2888,TRUE,_xll.ohTrigger(RecalcTrigger,Trigger3M)),NA())</f>
        <v>1.2208795830457822E-2</v>
      </c>
      <c r="M2888" s="52">
        <f>IFERROR(_xll.qlIndexFixing(ONIndex3M,I2888,TRUE,_xll.ohTrigger(RecalcTrigger,Trigger3M)),NA())</f>
        <v>1.2182514666818633E-2</v>
      </c>
      <c r="N2888" s="52">
        <f>IFERROR(_xll.qlIndexFixing(Index6M,$H2888,TRUE,_xll.ohTrigger(RecalcTrigger,Trigger6M)),NA())</f>
        <v>1.0175733468680127E-2</v>
      </c>
      <c r="O2888" s="52">
        <f>IFERROR(_xll.qlIndexFixing(ONIndex6M,I2888,TRUE,_xll.ohTrigger(RecalcTrigger,Trigger6M)),NA())</f>
        <v>1.0204733627796614E-2</v>
      </c>
      <c r="P2888" s="52">
        <f>IFERROR(_xll.qlIndexFixing(Index1Y,$H2888,TRUE,_xll.ohTrigger(RecalcTrigger,Trigger1Y)),NA())</f>
        <v>1.2478201636867416E-2</v>
      </c>
      <c r="Q2888" s="52">
        <f>IFERROR(_xll.qlIndexFixing(ONIndex1Y,I2888,TRUE,_xll.ohTrigger(RecalcTrigger,Trigger1Y)),NA())</f>
        <v>1.233406827520156E-2</v>
      </c>
    </row>
    <row r="2889" spans="2:17" x14ac:dyDescent="0.2">
      <c r="B2889" s="46" t="s">
        <v>42</v>
      </c>
      <c r="D2889" s="49">
        <f>_xll.qlCalendarAdvance(Calendar,$D2888,B2889,"f",FALSE)</f>
        <v>59637</v>
      </c>
      <c r="E2889" s="49">
        <f>_xll.qlInterestRateIndexValueDate(IndexON,D2889)</f>
        <v>59637</v>
      </c>
      <c r="F2889" s="52">
        <f>IFERROR(_xll.qlIndexFixing(IndexON,D2889,TRUE,_xll.ohTrigger(RecalcTrigger,TriggerON)),NA())</f>
        <v>1.2132817140244612E-2</v>
      </c>
      <c r="H2889" s="49">
        <f>_xll.qlCalendarAdvance(Calendar,$H2888,B2889,"f",FALSE)</f>
        <v>59637</v>
      </c>
      <c r="I2889" s="49">
        <f>_xll.qlInterestRateIndexValueDate(Index1M,$H2889)</f>
        <v>59643</v>
      </c>
      <c r="J2889" s="52">
        <f>IFERROR(_xll.qlIndexFixing(Index1M,$H2889,TRUE,_xll.ohTrigger(RecalcTrigger,Trigger1M)),NA())</f>
        <v>1.1966929921515046E-2</v>
      </c>
      <c r="K2889" s="52">
        <f>IFERROR(_xll.qlIndexFixing(ONIndex1M,I2889,TRUE,_xll.ohTrigger(RecalcTrigger,Trigger1M)),NA())</f>
        <v>1.195668978802189E-2</v>
      </c>
      <c r="L2889" s="52">
        <f>IFERROR(_xll.qlIndexFixing(Index3M,H2889,TRUE,_xll.ohTrigger(RecalcTrigger,Trigger3M)),NA())</f>
        <v>1.2211066059486764E-2</v>
      </c>
      <c r="M2889" s="52">
        <f>IFERROR(_xll.qlIndexFixing(ONIndex3M,I2889,TRUE,_xll.ohTrigger(RecalcTrigger,Trigger3M)),NA())</f>
        <v>1.2183974962622912E-2</v>
      </c>
      <c r="N2889" s="52">
        <f>IFERROR(_xll.qlIndexFixing(Index6M,$H2889,TRUE,_xll.ohTrigger(RecalcTrigger,Trigger6M)),NA())</f>
        <v>1.0170378946176898E-2</v>
      </c>
      <c r="O2889" s="52">
        <f>IFERROR(_xll.qlIndexFixing(ONIndex6M,I2889,TRUE,_xll.ohTrigger(RecalcTrigger,Trigger6M)),NA())</f>
        <v>1.0196982712686875E-2</v>
      </c>
      <c r="P2889" s="52">
        <f>IFERROR(_xll.qlIndexFixing(Index1Y,$H2889,TRUE,_xll.ohTrigger(RecalcTrigger,Trigger1Y)),NA())</f>
        <v>1.2482264479985416E-2</v>
      </c>
      <c r="Q2889" s="52">
        <f>IFERROR(_xll.qlIndexFixing(ONIndex1Y,I2889,TRUE,_xll.ohTrigger(RecalcTrigger,Trigger1Y)),NA())</f>
        <v>1.2335921299495567E-2</v>
      </c>
    </row>
    <row r="2890" spans="2:17" x14ac:dyDescent="0.2">
      <c r="B2890" s="46" t="s">
        <v>42</v>
      </c>
      <c r="D2890" s="49">
        <f>_xll.qlCalendarAdvance(Calendar,$D2889,B2890,"f",FALSE)</f>
        <v>59644</v>
      </c>
      <c r="E2890" s="49">
        <f>_xll.qlInterestRateIndexValueDate(IndexON,D2890)</f>
        <v>59644</v>
      </c>
      <c r="F2890" s="52">
        <f>IFERROR(_xll.qlIndexFixing(IndexON,D2890,TRUE,_xll.ohTrigger(RecalcTrigger,TriggerON)),NA())</f>
        <v>1.2135219230051675E-2</v>
      </c>
      <c r="H2890" s="49">
        <f>_xll.qlCalendarAdvance(Calendar,$H2889,B2890,"f",FALSE)</f>
        <v>59644</v>
      </c>
      <c r="I2890" s="49">
        <f>_xll.qlInterestRateIndexValueDate(Index1M,$H2890)</f>
        <v>59646</v>
      </c>
      <c r="J2890" s="52">
        <f>IFERROR(_xll.qlIndexFixing(Index1M,$H2890,TRUE,_xll.ohTrigger(RecalcTrigger,Trigger1M)),NA())</f>
        <v>1.1968405186430695E-2</v>
      </c>
      <c r="K2890" s="52">
        <f>IFERROR(_xll.qlIndexFixing(ONIndex1M,I2890,TRUE,_xll.ohTrigger(RecalcTrigger,Trigger1M)),NA())</f>
        <v>1.1958443282251707E-2</v>
      </c>
      <c r="L2890" s="52">
        <f>IFERROR(_xll.qlIndexFixing(Index3M,H2890,TRUE,_xll.ohTrigger(RecalcTrigger,Trigger3M)),NA())</f>
        <v>1.2211707100910664E-2</v>
      </c>
      <c r="M2890" s="52">
        <f>IFERROR(_xll.qlIndexFixing(ONIndex3M,I2890,TRUE,_xll.ohTrigger(RecalcTrigger,Trigger3M)),NA())</f>
        <v>1.2184822292269359E-2</v>
      </c>
      <c r="N2890" s="52">
        <f>IFERROR(_xll.qlIndexFixing(Index6M,$H2890,TRUE,_xll.ohTrigger(RecalcTrigger,Trigger6M)),NA())</f>
        <v>1.0168939004079667E-2</v>
      </c>
      <c r="O2890" s="52">
        <f>IFERROR(_xll.qlIndexFixing(ONIndex6M,I2890,TRUE,_xll.ohTrigger(RecalcTrigger,Trigger6M)),NA())</f>
        <v>1.0192821052150691E-2</v>
      </c>
      <c r="P2890" s="52">
        <f>IFERROR(_xll.qlIndexFixing(Index1Y,$H2890,TRUE,_xll.ohTrigger(RecalcTrigger,Trigger1Y)),NA())</f>
        <v>1.2484158821308905E-2</v>
      </c>
      <c r="Q2890" s="52">
        <f>IFERROR(_xll.qlIndexFixing(ONIndex1Y,I2890,TRUE,_xll.ohTrigger(RecalcTrigger,Trigger1Y)),NA())</f>
        <v>1.2336997491990687E-2</v>
      </c>
    </row>
    <row r="2891" spans="2:17" x14ac:dyDescent="0.2">
      <c r="B2891" s="46" t="s">
        <v>42</v>
      </c>
      <c r="D2891" s="49">
        <f>_xll.qlCalendarAdvance(Calendar,$D2890,B2891,"f",FALSE)</f>
        <v>59651</v>
      </c>
      <c r="E2891" s="49">
        <f>_xll.qlInterestRateIndexValueDate(IndexON,D2891)</f>
        <v>59651</v>
      </c>
      <c r="F2891" s="52">
        <f>IFERROR(_xll.qlIndexFixing(IndexON,D2891,TRUE,_xll.ohTrigger(RecalcTrigger,TriggerON)),NA())</f>
        <v>1.213767548037481E-2</v>
      </c>
      <c r="H2891" s="49">
        <f>_xll.qlCalendarAdvance(Calendar,$H2890,B2891,"f",FALSE)</f>
        <v>59651</v>
      </c>
      <c r="I2891" s="49">
        <f>_xll.qlInterestRateIndexValueDate(Index1M,$H2891)</f>
        <v>59653</v>
      </c>
      <c r="J2891" s="52">
        <f>IFERROR(_xll.qlIndexFixing(Index1M,$H2891,TRUE,_xll.ohTrigger(RecalcTrigger,Trigger1M)),NA())</f>
        <v>1.1970992724325611E-2</v>
      </c>
      <c r="K2891" s="52">
        <f>IFERROR(_xll.qlIndexFixing(ONIndex1M,I2891,TRUE,_xll.ohTrigger(RecalcTrigger,Trigger1M)),NA())</f>
        <v>1.1961305623175988E-2</v>
      </c>
      <c r="L2891" s="52">
        <f>IFERROR(_xll.qlIndexFixing(Index3M,H2891,TRUE,_xll.ohTrigger(RecalcTrigger,Trigger3M)),NA())</f>
        <v>1.2213239397353361E-2</v>
      </c>
      <c r="M2891" s="52">
        <f>IFERROR(_xll.qlIndexFixing(ONIndex3M,I2891,TRUE,_xll.ohTrigger(RecalcTrigger,Trigger3M)),NA())</f>
        <v>1.2186231668165348E-2</v>
      </c>
      <c r="N2891" s="52">
        <f>IFERROR(_xll.qlIndexFixing(Index6M,$H2891,TRUE,_xll.ohTrigger(RecalcTrigger,Trigger6M)),NA())</f>
        <v>1.0165853113460306E-2</v>
      </c>
      <c r="O2891" s="52">
        <f>IFERROR(_xll.qlIndexFixing(ONIndex6M,I2891,TRUE,_xll.ohTrigger(RecalcTrigger,Trigger6M)),NA())</f>
        <v>1.0186377302776606E-2</v>
      </c>
      <c r="P2891" s="52">
        <f>IFERROR(_xll.qlIndexFixing(Index1Y,$H2891,TRUE,_xll.ohTrigger(RecalcTrigger,Trigger1Y)),NA())</f>
        <v>1.2487482415599152E-2</v>
      </c>
      <c r="Q2891" s="52">
        <f>IFERROR(_xll.qlIndexFixing(ONIndex1Y,I2891,TRUE,_xll.ohTrigger(RecalcTrigger,Trigger1Y)),NA())</f>
        <v>1.2338788941619327E-2</v>
      </c>
    </row>
    <row r="2892" spans="2:17" x14ac:dyDescent="0.2">
      <c r="B2892" s="46" t="s">
        <v>42</v>
      </c>
      <c r="D2892" s="49">
        <f>_xll.qlCalendarAdvance(Calendar,$D2891,B2892,"f",FALSE)</f>
        <v>59658</v>
      </c>
      <c r="E2892" s="49">
        <f>_xll.qlInterestRateIndexValueDate(IndexON,D2892)</f>
        <v>59658</v>
      </c>
      <c r="F2892" s="52">
        <f>IFERROR(_xll.qlIndexFixing(IndexON,D2892,TRUE,_xll.ohTrigger(RecalcTrigger,TriggerON)),NA())</f>
        <v>1.2140185969711226E-2</v>
      </c>
      <c r="H2892" s="49">
        <f>_xll.qlCalendarAdvance(Calendar,$H2891,B2892,"f",FALSE)</f>
        <v>59658</v>
      </c>
      <c r="I2892" s="49">
        <f>_xll.qlInterestRateIndexValueDate(Index1M,$H2892)</f>
        <v>59660</v>
      </c>
      <c r="J2892" s="52">
        <f>IFERROR(_xll.qlIndexFixing(Index1M,$H2892,TRUE,_xll.ohTrigger(RecalcTrigger,Trigger1M)),NA())</f>
        <v>1.197363397859897E-2</v>
      </c>
      <c r="K2892" s="52">
        <f>IFERROR(_xll.qlIndexFixing(ONIndex1M,I2892,TRUE,_xll.ohTrigger(RecalcTrigger,Trigger1M)),NA())</f>
        <v>1.1963498274916162E-2</v>
      </c>
      <c r="L2892" s="52">
        <f>IFERROR(_xll.qlIndexFixing(Index3M,H2892,TRUE,_xll.ohTrigger(RecalcTrigger,Trigger3M)),NA())</f>
        <v>1.2215814194503691E-2</v>
      </c>
      <c r="M2892" s="52">
        <f>IFERROR(_xll.qlIndexFixing(ONIndex3M,I2892,TRUE,_xll.ohTrigger(RecalcTrigger,Trigger3M)),NA())</f>
        <v>1.2187332088879899E-2</v>
      </c>
      <c r="N2892" s="52">
        <f>IFERROR(_xll.qlIndexFixing(Index6M,$H2892,TRUE,_xll.ohTrigger(RecalcTrigger,Trigger6M)),NA())</f>
        <v>1.0162975222941548E-2</v>
      </c>
      <c r="O2892" s="52">
        <f>IFERROR(_xll.qlIndexFixing(ONIndex6M,I2892,TRUE,_xll.ohTrigger(RecalcTrigger,Trigger6M)),NA())</f>
        <v>1.0181718324613342E-2</v>
      </c>
      <c r="P2892" s="52">
        <f>IFERROR(_xll.qlIndexFixing(Index1Y,$H2892,TRUE,_xll.ohTrigger(RecalcTrigger,Trigger1Y)),NA())</f>
        <v>1.2490874961449936E-2</v>
      </c>
      <c r="Q2892" s="52">
        <f>IFERROR(_xll.qlIndexFixing(ONIndex1Y,I2892,TRUE,_xll.ohTrigger(RecalcTrigger,Trigger1Y)),NA())</f>
        <v>1.2340188771711169E-2</v>
      </c>
    </row>
    <row r="2893" spans="2:17" x14ac:dyDescent="0.2">
      <c r="B2893" s="46" t="s">
        <v>42</v>
      </c>
      <c r="D2893" s="49">
        <f>_xll.qlCalendarAdvance(Calendar,$D2892,B2893,"f",FALSE)</f>
        <v>59665</v>
      </c>
      <c r="E2893" s="49">
        <f>_xll.qlInterestRateIndexValueDate(IndexON,D2893)</f>
        <v>59665</v>
      </c>
      <c r="F2893" s="52">
        <f>IFERROR(_xll.qlIndexFixing(IndexON,D2893,TRUE,_xll.ohTrigger(RecalcTrigger,TriggerON)),NA())</f>
        <v>1.2142750776478195E-2</v>
      </c>
      <c r="H2893" s="49">
        <f>_xll.qlCalendarAdvance(Calendar,$H2892,B2893,"f",FALSE)</f>
        <v>59665</v>
      </c>
      <c r="I2893" s="49">
        <f>_xll.qlInterestRateIndexValueDate(Index1M,$H2893)</f>
        <v>59667</v>
      </c>
      <c r="J2893" s="52">
        <f>IFERROR(_xll.qlIndexFixing(Index1M,$H2893,TRUE,_xll.ohTrigger(RecalcTrigger,Trigger1M)),NA())</f>
        <v>1.1976329026061588E-2</v>
      </c>
      <c r="K2893" s="52">
        <f>IFERROR(_xll.qlIndexFixing(ONIndex1M,I2893,TRUE,_xll.ohTrigger(RecalcTrigger,Trigger1M)),NA())</f>
        <v>1.1966106160423706E-2</v>
      </c>
      <c r="L2893" s="52">
        <f>IFERROR(_xll.qlIndexFixing(Index3M,H2893,TRUE,_xll.ohTrigger(RecalcTrigger,Trigger3M)),NA())</f>
        <v>1.2217460178883975E-2</v>
      </c>
      <c r="M2893" s="52">
        <f>IFERROR(_xll.qlIndexFixing(ONIndex3M,I2893,TRUE,_xll.ohTrigger(RecalcTrigger,Trigger3M)),NA())</f>
        <v>1.2188662986272192E-2</v>
      </c>
      <c r="N2893" s="52">
        <f>IFERROR(_xll.qlIndexFixing(Index6M,$H2893,TRUE,_xll.ohTrigger(RecalcTrigger,Trigger6M)),NA())</f>
        <v>1.016030566183705E-2</v>
      </c>
      <c r="O2893" s="52">
        <f>IFERROR(_xll.qlIndexFixing(ONIndex6M,I2893,TRUE,_xll.ohTrigger(RecalcTrigger,Trigger6M)),NA())</f>
        <v>1.0176471475098481E-2</v>
      </c>
      <c r="P2893" s="52">
        <f>IFERROR(_xll.qlIndexFixing(Index1Y,$H2893,TRUE,_xll.ohTrigger(RecalcTrigger,Trigger1Y)),NA())</f>
        <v>1.2494336557145363E-2</v>
      </c>
      <c r="Q2893" s="52">
        <f>IFERROR(_xll.qlIndexFixing(ONIndex1Y,I2893,TRUE,_xll.ohTrigger(RecalcTrigger,Trigger1Y)),NA())</f>
        <v>1.2341882925968051E-2</v>
      </c>
    </row>
    <row r="2894" spans="2:17" x14ac:dyDescent="0.2">
      <c r="B2894" s="46" t="s">
        <v>42</v>
      </c>
      <c r="D2894" s="49">
        <f>_xll.qlCalendarAdvance(Calendar,$D2893,B2894,"f",FALSE)</f>
        <v>59672</v>
      </c>
      <c r="E2894" s="49">
        <f>_xll.qlInterestRateIndexValueDate(IndexON,D2894)</f>
        <v>59672</v>
      </c>
      <c r="F2894" s="52">
        <f>IFERROR(_xll.qlIndexFixing(IndexON,D2894,TRUE,_xll.ohTrigger(RecalcTrigger,TriggerON)),NA())</f>
        <v>1.2145369979013054E-2</v>
      </c>
      <c r="H2894" s="49">
        <f>_xll.qlCalendarAdvance(Calendar,$H2893,B2894,"f",FALSE)</f>
        <v>59672</v>
      </c>
      <c r="I2894" s="49">
        <f>_xll.qlInterestRateIndexValueDate(Index1M,$H2894)</f>
        <v>59674</v>
      </c>
      <c r="J2894" s="52">
        <f>IFERROR(_xll.qlIndexFixing(Index1M,$H2894,TRUE,_xll.ohTrigger(RecalcTrigger,Trigger1M)),NA())</f>
        <v>1.1979077943524277E-2</v>
      </c>
      <c r="K2894" s="52">
        <f>IFERROR(_xll.qlIndexFixing(ONIndex1M,I2894,TRUE,_xll.ohTrigger(RecalcTrigger,Trigger1M)),NA())</f>
        <v>1.1968767741299402E-2</v>
      </c>
      <c r="L2894" s="52">
        <f>IFERROR(_xll.qlIndexFixing(Index3M,H2894,TRUE,_xll.ohTrigger(RecalcTrigger,Trigger3M)),NA())</f>
        <v>1.2219157539421203E-2</v>
      </c>
      <c r="M2894" s="52">
        <f>IFERROR(_xll.qlIndexFixing(ONIndex3M,I2894,TRUE,_xll.ohTrigger(RecalcTrigger,Trigger3M)),NA())</f>
        <v>1.2190044648336951E-2</v>
      </c>
      <c r="N2894" s="52">
        <f>IFERROR(_xll.qlIndexFixing(Index6M,$H2894,TRUE,_xll.ohTrigger(RecalcTrigger,Trigger6M)),NA())</f>
        <v>1.0157844759527012E-2</v>
      </c>
      <c r="O2894" s="52">
        <f>IFERROR(_xll.qlIndexFixing(ONIndex6M,I2894,TRUE,_xll.ohTrigger(RecalcTrigger,Trigger6M)),NA())</f>
        <v>1.0171428072922595E-2</v>
      </c>
      <c r="P2894" s="52">
        <f>IFERROR(_xll.qlIndexFixing(Index1Y,$H2894,TRUE,_xll.ohTrigger(RecalcTrigger,Trigger1Y)),NA())</f>
        <v>1.2497867300983914E-2</v>
      </c>
      <c r="Q2894" s="52">
        <f>IFERROR(_xll.qlIndexFixing(ONIndex1Y,I2894,TRUE,_xll.ohTrigger(RecalcTrigger,Trigger1Y)),NA())</f>
        <v>1.2343642884946604E-2</v>
      </c>
    </row>
    <row r="2895" spans="2:17" x14ac:dyDescent="0.2">
      <c r="B2895" s="46" t="s">
        <v>42</v>
      </c>
      <c r="D2895" s="49">
        <f>_xll.qlCalendarAdvance(Calendar,$D2894,B2895,"f",FALSE)</f>
        <v>59679</v>
      </c>
      <c r="E2895" s="49">
        <f>_xll.qlInterestRateIndexValueDate(IndexON,D2895)</f>
        <v>59679</v>
      </c>
      <c r="F2895" s="52">
        <f>IFERROR(_xll.qlIndexFixing(IndexON,D2895,TRUE,_xll.ohTrigger(RecalcTrigger,TriggerON)),NA())</f>
        <v>1.2148043655493268E-2</v>
      </c>
      <c r="H2895" s="49">
        <f>_xll.qlCalendarAdvance(Calendar,$H2894,B2895,"f",FALSE)</f>
        <v>59679</v>
      </c>
      <c r="I2895" s="49">
        <f>_xll.qlInterestRateIndexValueDate(Index1M,$H2895)</f>
        <v>59681</v>
      </c>
      <c r="J2895" s="52">
        <f>IFERROR(_xll.qlIndexFixing(Index1M,$H2895,TRUE,_xll.ohTrigger(RecalcTrigger,Trigger1M)),NA())</f>
        <v>1.1981880807805594E-2</v>
      </c>
      <c r="K2895" s="52">
        <f>IFERROR(_xll.qlIndexFixing(ONIndex1M,I2895,TRUE,_xll.ohTrigger(RecalcTrigger,Trigger1M)),NA())</f>
        <v>1.1971483093882185E-2</v>
      </c>
      <c r="L2895" s="52">
        <f>IFERROR(_xll.qlIndexFixing(Index3M,H2895,TRUE,_xll.ohTrigger(RecalcTrigger,Trigger3M)),NA())</f>
        <v>1.2220906350388732E-2</v>
      </c>
      <c r="M2895" s="52">
        <f>IFERROR(_xll.qlIndexFixing(ONIndex3M,I2895,TRUE,_xll.ohTrigger(RecalcTrigger,Trigger3M)),NA())</f>
        <v>1.2191477149094965E-2</v>
      </c>
      <c r="N2895" s="52">
        <f>IFERROR(_xll.qlIndexFixing(Index6M,$H2895,TRUE,_xll.ohTrigger(RecalcTrigger,Trigger6M)),NA())</f>
        <v>1.0155592845455147E-2</v>
      </c>
      <c r="O2895" s="52">
        <f>IFERROR(_xll.qlIndexFixing(ONIndex6M,I2895,TRUE,_xll.ohTrigger(RecalcTrigger,Trigger6M)),NA())</f>
        <v>1.0166588447102498E-2</v>
      </c>
      <c r="P2895" s="52">
        <f>IFERROR(_xll.qlIndexFixing(Index1Y,$H2895,TRUE,_xll.ohTrigger(RecalcTrigger,Trigger1Y)),NA())</f>
        <v>1.2501467291281931E-2</v>
      </c>
      <c r="Q2895" s="52">
        <f>IFERROR(_xll.qlIndexFixing(ONIndex1Y,I2895,TRUE,_xll.ohTrigger(RecalcTrigger,Trigger1Y)),NA())</f>
        <v>1.2345468745049715E-2</v>
      </c>
    </row>
    <row r="2896" spans="2:17" x14ac:dyDescent="0.2">
      <c r="B2896" s="46" t="s">
        <v>42</v>
      </c>
      <c r="D2896" s="49">
        <f>_xll.qlCalendarAdvance(Calendar,$D2895,B2896,"f",FALSE)</f>
        <v>59686</v>
      </c>
      <c r="E2896" s="49">
        <f>_xll.qlInterestRateIndexValueDate(IndexON,D2896)</f>
        <v>59686</v>
      </c>
      <c r="F2896" s="52">
        <f>IFERROR(_xll.qlIndexFixing(IndexON,D2896,TRUE,_xll.ohTrigger(RecalcTrigger,TriggerON)),NA())</f>
        <v>1.2150771884575917E-2</v>
      </c>
      <c r="H2896" s="49">
        <f>_xll.qlCalendarAdvance(Calendar,$H2895,B2896,"f",FALSE)</f>
        <v>59686</v>
      </c>
      <c r="I2896" s="49">
        <f>_xll.qlInterestRateIndexValueDate(Index1M,$H2896)</f>
        <v>59688</v>
      </c>
      <c r="J2896" s="52">
        <f>IFERROR(_xll.qlIndexFixing(Index1M,$H2896,TRUE,_xll.ohTrigger(RecalcTrigger,Trigger1M)),NA())</f>
        <v>1.198473769571635E-2</v>
      </c>
      <c r="K2896" s="52">
        <f>IFERROR(_xll.qlIndexFixing(ONIndex1M,I2896,TRUE,_xll.ohTrigger(RecalcTrigger,Trigger1M)),NA())</f>
        <v>1.1974252295070542E-2</v>
      </c>
      <c r="L2896" s="52">
        <f>IFERROR(_xll.qlIndexFixing(Index3M,H2896,TRUE,_xll.ohTrigger(RecalcTrigger,Trigger3M)),NA())</f>
        <v>1.2222706686058212E-2</v>
      </c>
      <c r="M2896" s="52">
        <f>IFERROR(_xll.qlIndexFixing(ONIndex3M,I2896,TRUE,_xll.ohTrigger(RecalcTrigger,Trigger3M)),NA())</f>
        <v>1.2192960562567023E-2</v>
      </c>
      <c r="N2896" s="52">
        <f>IFERROR(_xll.qlIndexFixing(Index6M,$H2896,TRUE,_xll.ohTrigger(RecalcTrigger,Trigger6M)),NA())</f>
        <v>1.0153550249131714E-2</v>
      </c>
      <c r="O2896" s="52">
        <f>IFERROR(_xll.qlIndexFixing(ONIndex6M,I2896,TRUE,_xll.ohTrigger(RecalcTrigger,Trigger6M)),NA())</f>
        <v>1.0161952925695772E-2</v>
      </c>
      <c r="P2896" s="52">
        <f>IFERROR(_xll.qlIndexFixing(Index1Y,$H2896,TRUE,_xll.ohTrigger(RecalcTrigger,Trigger1Y)),NA())</f>
        <v>1.2505136626369913E-2</v>
      </c>
      <c r="Q2896" s="52">
        <f>IFERROR(_xll.qlIndexFixing(ONIndex1Y,I2896,TRUE,_xll.ohTrigger(RecalcTrigger,Trigger1Y)),NA())</f>
        <v>1.2347360602680268E-2</v>
      </c>
    </row>
    <row r="2897" spans="2:17" x14ac:dyDescent="0.2">
      <c r="B2897" s="46" t="s">
        <v>42</v>
      </c>
      <c r="D2897" s="49">
        <f>_xll.qlCalendarAdvance(Calendar,$D2896,B2897,"f",FALSE)</f>
        <v>59693</v>
      </c>
      <c r="E2897" s="49">
        <f>_xll.qlInterestRateIndexValueDate(IndexON,D2897)</f>
        <v>59693</v>
      </c>
      <c r="F2897" s="52">
        <f>IFERROR(_xll.qlIndexFixing(IndexON,D2897,TRUE,_xll.ohTrigger(RecalcTrigger,TriggerON)),NA())</f>
        <v>1.2153554744518402E-2</v>
      </c>
      <c r="H2897" s="49">
        <f>_xll.qlCalendarAdvance(Calendar,$H2896,B2897,"f",FALSE)</f>
        <v>59693</v>
      </c>
      <c r="I2897" s="49">
        <f>_xll.qlInterestRateIndexValueDate(Index1M,$H2897)</f>
        <v>59695</v>
      </c>
      <c r="J2897" s="52">
        <f>IFERROR(_xll.qlIndexFixing(Index1M,$H2897,TRUE,_xll.ohTrigger(RecalcTrigger,Trigger1M)),NA())</f>
        <v>1.1987648684069941E-2</v>
      </c>
      <c r="K2897" s="52">
        <f>IFERROR(_xll.qlIndexFixing(ONIndex1M,I2897,TRUE,_xll.ohTrigger(RecalcTrigger,Trigger1M)),NA())</f>
        <v>1.1977075421443217E-2</v>
      </c>
      <c r="L2897" s="52">
        <f>IFERROR(_xll.qlIndexFixing(Index3M,H2897,TRUE,_xll.ohTrigger(RecalcTrigger,Trigger3M)),NA())</f>
        <v>1.2224558620702998E-2</v>
      </c>
      <c r="M2897" s="52">
        <f>IFERROR(_xll.qlIndexFixing(ONIndex3M,I2897,TRUE,_xll.ohTrigger(RecalcTrigger,Trigger3M)),NA())</f>
        <v>1.2194494962534108E-2</v>
      </c>
      <c r="N2897" s="52">
        <f>IFERROR(_xll.qlIndexFixing(Index6M,$H2897,TRUE,_xll.ohTrigger(RecalcTrigger,Trigger6M)),NA())</f>
        <v>1.0151717300132214E-2</v>
      </c>
      <c r="O2897" s="52">
        <f>IFERROR(_xll.qlIndexFixing(ONIndex6M,I2897,TRUE,_xll.ohTrigger(RecalcTrigger,Trigger6M)),NA())</f>
        <v>1.0157521837399486E-2</v>
      </c>
      <c r="P2897" s="52">
        <f>IFERROR(_xll.qlIndexFixing(Index1Y,$H2897,TRUE,_xll.ohTrigger(RecalcTrigger,Trigger1Y)),NA())</f>
        <v>1.2508875404594258E-2</v>
      </c>
      <c r="Q2897" s="52">
        <f>IFERROR(_xll.qlIndexFixing(ONIndex1Y,I2897,TRUE,_xll.ohTrigger(RecalcTrigger,Trigger1Y)),NA())</f>
        <v>1.2349318554161215E-2</v>
      </c>
    </row>
    <row r="2898" spans="2:17" x14ac:dyDescent="0.2">
      <c r="B2898" s="46" t="s">
        <v>42</v>
      </c>
      <c r="D2898" s="49">
        <f>_xll.qlCalendarAdvance(Calendar,$D2897,B2898,"f",FALSE)</f>
        <v>59700</v>
      </c>
      <c r="E2898" s="49">
        <f>_xll.qlInterestRateIndexValueDate(IndexON,D2898)</f>
        <v>59700</v>
      </c>
      <c r="F2898" s="52">
        <f>IFERROR(_xll.qlIndexFixing(IndexON,D2898,TRUE,_xll.ohTrigger(RecalcTrigger,TriggerON)),NA())</f>
        <v>1.2156392313578124E-2</v>
      </c>
      <c r="H2898" s="49">
        <f>_xll.qlCalendarAdvance(Calendar,$H2897,B2898,"f",FALSE)</f>
        <v>59700</v>
      </c>
      <c r="I2898" s="49">
        <f>_xll.qlInterestRateIndexValueDate(Index1M,$H2898)</f>
        <v>59702</v>
      </c>
      <c r="J2898" s="52">
        <f>IFERROR(_xll.qlIndexFixing(Index1M,$H2898,TRUE,_xll.ohTrigger(RecalcTrigger,Trigger1M)),NA())</f>
        <v>1.199061384968492E-2</v>
      </c>
      <c r="K2898" s="52">
        <f>IFERROR(_xll.qlIndexFixing(ONIndex1M,I2898,TRUE,_xll.ohTrigger(RecalcTrigger,Trigger1M)),NA())</f>
        <v>1.1979952549818762E-2</v>
      </c>
      <c r="L2898" s="52">
        <f>IFERROR(_xll.qlIndexFixing(Index3M,H2898,TRUE,_xll.ohTrigger(RecalcTrigger,Trigger3M)),NA())</f>
        <v>1.2226462228605796E-2</v>
      </c>
      <c r="M2898" s="52">
        <f>IFERROR(_xll.qlIndexFixing(ONIndex3M,I2898,TRUE,_xll.ohTrigger(RecalcTrigger,Trigger3M)),NA())</f>
        <v>1.2196080423017008E-2</v>
      </c>
      <c r="N2898" s="52">
        <f>IFERROR(_xll.qlIndexFixing(Index6M,$H2898,TRUE,_xll.ohTrigger(RecalcTrigger,Trigger6M)),NA())</f>
        <v>1.0150094328097395E-2</v>
      </c>
      <c r="O2898" s="52">
        <f>IFERROR(_xll.qlIndexFixing(ONIndex6M,I2898,TRUE,_xll.ohTrigger(RecalcTrigger,Trigger6M)),NA())</f>
        <v>1.0153295510670901E-2</v>
      </c>
      <c r="P2898" s="52">
        <f>IFERROR(_xll.qlIndexFixing(Index1Y,$H2898,TRUE,_xll.ohTrigger(RecalcTrigger,Trigger1Y)),NA())</f>
        <v>1.2512683724318355E-2</v>
      </c>
      <c r="Q2898" s="52">
        <f>IFERROR(_xll.qlIndexFixing(ONIndex1Y,I2898,TRUE,_xll.ohTrigger(RecalcTrigger,Trigger1Y)),NA())</f>
        <v>1.2351342695815504E-2</v>
      </c>
    </row>
    <row r="2899" spans="2:17" x14ac:dyDescent="0.2">
      <c r="B2899" s="46" t="s">
        <v>42</v>
      </c>
      <c r="D2899" s="49">
        <f>_xll.qlCalendarAdvance(Calendar,$D2898,B2899,"f",FALSE)</f>
        <v>59707</v>
      </c>
      <c r="E2899" s="49">
        <f>_xll.qlInterestRateIndexValueDate(IndexON,D2899)</f>
        <v>59707</v>
      </c>
      <c r="F2899" s="52">
        <f>IFERROR(_xll.qlIndexFixing(IndexON,D2899,TRUE,_xll.ohTrigger(RecalcTrigger,TriggerON)),NA())</f>
        <v>1.2159284670172354E-2</v>
      </c>
      <c r="H2899" s="49">
        <f>_xll.qlCalendarAdvance(Calendar,$H2898,B2899,"f",FALSE)</f>
        <v>59707</v>
      </c>
      <c r="I2899" s="49">
        <f>_xll.qlInterestRateIndexValueDate(Index1M,$H2899)</f>
        <v>59709</v>
      </c>
      <c r="J2899" s="52">
        <f>IFERROR(_xll.qlIndexFixing(Index1M,$H2899,TRUE,_xll.ohTrigger(RecalcTrigger,Trigger1M)),NA())</f>
        <v>1.1993633269382416E-2</v>
      </c>
      <c r="K2899" s="52">
        <f>IFERROR(_xll.qlIndexFixing(ONIndex1M,I2899,TRUE,_xll.ohTrigger(RecalcTrigger,Trigger1M)),NA())</f>
        <v>1.1982883756855855E-2</v>
      </c>
      <c r="L2899" s="52">
        <f>IFERROR(_xll.qlIndexFixing(Index3M,H2899,TRUE,_xll.ohTrigger(RecalcTrigger,Trigger3M)),NA())</f>
        <v>1.2228417584043362E-2</v>
      </c>
      <c r="M2899" s="52">
        <f>IFERROR(_xll.qlIndexFixing(ONIndex3M,I2899,TRUE,_xll.ohTrigger(RecalcTrigger,Trigger3M)),NA())</f>
        <v>1.2197717018196386E-2</v>
      </c>
      <c r="N2899" s="52">
        <f>IFERROR(_xll.qlIndexFixing(Index6M,$H2899,TRUE,_xll.ohTrigger(RecalcTrigger,Trigger6M)),NA())</f>
        <v>1.0148681662735842E-2</v>
      </c>
      <c r="O2899" s="52">
        <f>IFERROR(_xll.qlIndexFixing(ONIndex6M,I2899,TRUE,_xll.ohTrigger(RecalcTrigger,Trigger6M)),NA())</f>
        <v>1.0149274274047215E-2</v>
      </c>
      <c r="P2899" s="52">
        <f>IFERROR(_xll.qlIndexFixing(Index1Y,$H2899,TRUE,_xll.ohTrigger(RecalcTrigger,Trigger1Y)),NA())</f>
        <v>1.2516561683921495E-2</v>
      </c>
      <c r="Q2899" s="52">
        <f>IFERROR(_xll.qlIndexFixing(ONIndex1Y,I2899,TRUE,_xll.ohTrigger(RecalcTrigger,Trigger1Y)),NA())</f>
        <v>1.2353433123966084E-2</v>
      </c>
    </row>
    <row r="2900" spans="2:17" x14ac:dyDescent="0.2">
      <c r="B2900" s="46" t="s">
        <v>42</v>
      </c>
      <c r="D2900" s="49">
        <f>_xll.qlCalendarAdvance(Calendar,$D2899,B2900,"f",FALSE)</f>
        <v>59714</v>
      </c>
      <c r="E2900" s="49">
        <f>_xll.qlInterestRateIndexValueDate(IndexON,D2900)</f>
        <v>59714</v>
      </c>
      <c r="F2900" s="52">
        <f>IFERROR(_xll.qlIndexFixing(IndexON,D2900,TRUE,_xll.ohTrigger(RecalcTrigger,TriggerON)),NA())</f>
        <v>1.2162231892638431E-2</v>
      </c>
      <c r="H2900" s="49">
        <f>_xll.qlCalendarAdvance(Calendar,$H2899,B2900,"f",FALSE)</f>
        <v>59714</v>
      </c>
      <c r="I2900" s="49">
        <f>_xll.qlInterestRateIndexValueDate(Index1M,$H2900)</f>
        <v>59716</v>
      </c>
      <c r="J2900" s="52">
        <f>IFERROR(_xll.qlIndexFixing(Index1M,$H2900,TRUE,_xll.ohTrigger(RecalcTrigger,Trigger1M)),NA())</f>
        <v>1.1997131400700578E-2</v>
      </c>
      <c r="K2900" s="52">
        <f>IFERROR(_xll.qlIndexFixing(ONIndex1M,I2900,TRUE,_xll.ohTrigger(RecalcTrigger,Trigger1M)),NA())</f>
        <v>1.1985869119213177E-2</v>
      </c>
      <c r="L2900" s="52">
        <f>IFERROR(_xll.qlIndexFixing(Index3M,H2900,TRUE,_xll.ohTrigger(RecalcTrigger,Trigger3M)),NA())</f>
        <v>1.2229343268365441E-2</v>
      </c>
      <c r="M2900" s="52">
        <f>IFERROR(_xll.qlIndexFixing(ONIndex3M,I2900,TRUE,_xll.ohTrigger(RecalcTrigger,Trigger3M)),NA())</f>
        <v>1.2199404821853221E-2</v>
      </c>
      <c r="N2900" s="52">
        <f>IFERROR(_xll.qlIndexFixing(Index6M,$H2900,TRUE,_xll.ohTrigger(RecalcTrigger,Trigger6M)),NA())</f>
        <v>1.0147479633822679E-2</v>
      </c>
      <c r="O2900" s="52">
        <f>IFERROR(_xll.qlIndexFixing(ONIndex6M,I2900,TRUE,_xll.ohTrigger(RecalcTrigger,Trigger6M)),NA())</f>
        <v>1.0145458456065626E-2</v>
      </c>
      <c r="P2900" s="52">
        <f>IFERROR(_xll.qlIndexFixing(Index1Y,$H2900,TRUE,_xll.ohTrigger(RecalcTrigger,Trigger1Y)),NA())</f>
        <v>1.2520509381798425E-2</v>
      </c>
      <c r="Q2900" s="52">
        <f>IFERROR(_xll.qlIndexFixing(ONIndex1Y,I2900,TRUE,_xll.ohTrigger(RecalcTrigger,Trigger1Y)),NA())</f>
        <v>1.2355589935015843E-2</v>
      </c>
    </row>
    <row r="2901" spans="2:17" x14ac:dyDescent="0.2">
      <c r="B2901" s="46" t="s">
        <v>42</v>
      </c>
      <c r="D2901" s="49">
        <f>_xll.qlCalendarAdvance(Calendar,$D2900,B2901,"f",FALSE)</f>
        <v>59721</v>
      </c>
      <c r="E2901" s="49">
        <f>_xll.qlInterestRateIndexValueDate(IndexON,D2901)</f>
        <v>59721</v>
      </c>
      <c r="F2901" s="52">
        <f>IFERROR(_xll.qlIndexFixing(IndexON,D2901,TRUE,_xll.ohTrigger(RecalcTrigger,TriggerON)),NA())</f>
        <v>1.2165234059393626E-2</v>
      </c>
      <c r="H2901" s="49">
        <f>_xll.qlCalendarAdvance(Calendar,$H2900,B2901,"f",FALSE)</f>
        <v>59721</v>
      </c>
      <c r="I2901" s="49">
        <f>_xll.qlInterestRateIndexValueDate(Index1M,$H2901)</f>
        <v>59723</v>
      </c>
      <c r="J2901" s="52">
        <f>IFERROR(_xll.qlIndexFixing(Index1M,$H2901,TRUE,_xll.ohTrigger(RecalcTrigger,Trigger1M)),NA())</f>
        <v>1.1999835178275957E-2</v>
      </c>
      <c r="K2901" s="52">
        <f>IFERROR(_xll.qlIndexFixing(ONIndex1M,I2901,TRUE,_xll.ohTrigger(RecalcTrigger,Trigger1M)),NA())</f>
        <v>1.1988908713549407E-2</v>
      </c>
      <c r="L2901" s="52">
        <f>IFERROR(_xll.qlIndexFixing(Index3M,H2901,TRUE,_xll.ohTrigger(RecalcTrigger,Trigger3M)),NA())</f>
        <v>1.2232483834652778E-2</v>
      </c>
      <c r="M2901" s="52">
        <f>IFERROR(_xll.qlIndexFixing(ONIndex3M,I2901,TRUE,_xll.ohTrigger(RecalcTrigger,Trigger3M)),NA())</f>
        <v>1.2201143907848433E-2</v>
      </c>
      <c r="N2901" s="52">
        <f>IFERROR(_xll.qlIndexFixing(Index6M,$H2901,TRUE,_xll.ohTrigger(RecalcTrigger,Trigger6M)),NA())</f>
        <v>1.0146488571199576E-2</v>
      </c>
      <c r="O2901" s="52">
        <f>IFERROR(_xll.qlIndexFixing(ONIndex6M,I2901,TRUE,_xll.ohTrigger(RecalcTrigger,Trigger6M)),NA())</f>
        <v>1.0141848385343266E-2</v>
      </c>
      <c r="P2901" s="52">
        <f>IFERROR(_xll.qlIndexFixing(Index1Y,$H2901,TRUE,_xll.ohTrigger(RecalcTrigger,Trigger1Y)),NA())</f>
        <v>1.2524526916360893E-2</v>
      </c>
      <c r="Q2901" s="52">
        <f>IFERROR(_xll.qlIndexFixing(ONIndex1Y,I2901,TRUE,_xll.ohTrigger(RecalcTrigger,Trigger1Y)),NA())</f>
        <v>1.2357813225367664E-2</v>
      </c>
    </row>
    <row r="2902" spans="2:17" x14ac:dyDescent="0.2">
      <c r="B2902" s="46" t="s">
        <v>42</v>
      </c>
      <c r="D2902" s="49">
        <f>_xll.qlCalendarAdvance(Calendar,$D2901,B2902,"f",FALSE)</f>
        <v>59728</v>
      </c>
      <c r="E2902" s="49">
        <f>_xll.qlInterestRateIndexValueDate(IndexON,D2902)</f>
        <v>59728</v>
      </c>
      <c r="F2902" s="52">
        <f>IFERROR(_xll.qlIndexFixing(IndexON,D2902,TRUE,_xll.ohTrigger(RecalcTrigger,TriggerON)),NA())</f>
        <v>1.2168291248775276E-2</v>
      </c>
      <c r="H2902" s="49">
        <f>_xll.qlCalendarAdvance(Calendar,$H2901,B2902,"f",FALSE)</f>
        <v>59728</v>
      </c>
      <c r="I2902" s="49">
        <f>_xll.qlInterestRateIndexValueDate(Index1M,$H2902)</f>
        <v>59730</v>
      </c>
      <c r="J2902" s="52">
        <f>IFERROR(_xll.qlIndexFixing(Index1M,$H2902,TRUE,_xll.ohTrigger(RecalcTrigger,Trigger1M)),NA())</f>
        <v>1.2003017821116841E-2</v>
      </c>
      <c r="K2902" s="52">
        <f>IFERROR(_xll.qlIndexFixing(ONIndex1M,I2902,TRUE,_xll.ohTrigger(RecalcTrigger,Trigger1M)),NA())</f>
        <v>1.1992002616763031E-2</v>
      </c>
      <c r="L2902" s="52">
        <f>IFERROR(_xll.qlIndexFixing(Index3M,H2902,TRUE,_xll.ohTrigger(RecalcTrigger,Trigger3M)),NA())</f>
        <v>1.2234594878395996E-2</v>
      </c>
      <c r="M2902" s="52">
        <f>IFERROR(_xll.qlIndexFixing(ONIndex3M,I2902,TRUE,_xll.ohTrigger(RecalcTrigger,Trigger3M)),NA())</f>
        <v>1.2202934350522554E-2</v>
      </c>
      <c r="N2902" s="52">
        <f>IFERROR(_xll.qlIndexFixing(Index6M,$H2902,TRUE,_xll.ohTrigger(RecalcTrigger,Trigger6M)),NA())</f>
        <v>1.0145708804776469E-2</v>
      </c>
      <c r="O2902" s="52">
        <f>IFERROR(_xll.qlIndexFixing(ONIndex6M,I2902,TRUE,_xll.ohTrigger(RecalcTrigger,Trigger6M)),NA())</f>
        <v>1.0138444390257462E-2</v>
      </c>
      <c r="P2902" s="52">
        <f>IFERROR(_xll.qlIndexFixing(Index1Y,$H2902,TRUE,_xll.ohTrigger(RecalcTrigger,Trigger1Y)),NA())</f>
        <v>1.2528614386036755E-2</v>
      </c>
      <c r="Q2902" s="52">
        <f>IFERROR(_xll.qlIndexFixing(ONIndex1Y,I2902,TRUE,_xll.ohTrigger(RecalcTrigger,Trigger1Y)),NA())</f>
        <v>1.2360103091264563E-2</v>
      </c>
    </row>
    <row r="2903" spans="2:17" x14ac:dyDescent="0.2">
      <c r="B2903" s="46" t="s">
        <v>42</v>
      </c>
      <c r="D2903" s="49">
        <f>_xll.qlCalendarAdvance(Calendar,$D2902,B2903,"f",FALSE)</f>
        <v>59735</v>
      </c>
      <c r="E2903" s="49">
        <f>_xll.qlInterestRateIndexValueDate(IndexON,D2903)</f>
        <v>59735</v>
      </c>
      <c r="F2903" s="52">
        <f>IFERROR(_xll.qlIndexFixing(IndexON,D2903,TRUE,_xll.ohTrigger(RecalcTrigger,TriggerON)),NA())</f>
        <v>1.2171403539040782E-2</v>
      </c>
      <c r="H2903" s="49">
        <f>_xll.qlCalendarAdvance(Calendar,$H2902,B2903,"f",FALSE)</f>
        <v>59735</v>
      </c>
      <c r="I2903" s="49">
        <f>_xll.qlInterestRateIndexValueDate(Index1M,$H2903)</f>
        <v>59737</v>
      </c>
      <c r="J2903" s="52">
        <f>IFERROR(_xll.qlIndexFixing(Index1M,$H2903,TRUE,_xll.ohTrigger(RecalcTrigger,Trigger1M)),NA())</f>
        <v>1.200625502530929E-2</v>
      </c>
      <c r="K2903" s="52">
        <f>IFERROR(_xll.qlIndexFixing(ONIndex1M,I2903,TRUE,_xll.ohTrigger(RecalcTrigger,Trigger1M)),NA())</f>
        <v>1.1995150905352858E-2</v>
      </c>
      <c r="L2903" s="52">
        <f>IFERROR(_xll.qlIndexFixing(Index3M,H2903,TRUE,_xll.ohTrigger(RecalcTrigger,Trigger3M)),NA())</f>
        <v>1.2236757966816718E-2</v>
      </c>
      <c r="M2903" s="52">
        <f>IFERROR(_xll.qlIndexFixing(ONIndex3M,I2903,TRUE,_xll.ohTrigger(RecalcTrigger,Trigger3M)),NA())</f>
        <v>1.2204776223656566E-2</v>
      </c>
      <c r="N2903" s="52">
        <f>IFERROR(_xll.qlIndexFixing(Index6M,$H2903,TRUE,_xll.ohTrigger(RecalcTrigger,Trigger6M)),NA())</f>
        <v>1.0145140664530702E-2</v>
      </c>
      <c r="O2903" s="52">
        <f>IFERROR(_xll.qlIndexFixing(ONIndex6M,I2903,TRUE,_xll.ohTrigger(RecalcTrigger,Trigger6M)),NA())</f>
        <v>1.013524679934541E-2</v>
      </c>
      <c r="P2903" s="52">
        <f>IFERROR(_xll.qlIndexFixing(Index1Y,$H2903,TRUE,_xll.ohTrigger(RecalcTrigger,Trigger1Y)),NA())</f>
        <v>1.2532771889269772E-2</v>
      </c>
      <c r="Q2903" s="52">
        <f>IFERROR(_xll.qlIndexFixing(ONIndex1Y,I2903,TRUE,_xll.ohTrigger(RecalcTrigger,Trigger1Y)),NA())</f>
        <v>1.2362459629269296E-2</v>
      </c>
    </row>
    <row r="2904" spans="2:17" x14ac:dyDescent="0.2">
      <c r="B2904" s="46" t="s">
        <v>42</v>
      </c>
      <c r="D2904" s="49">
        <f>_xll.qlCalendarAdvance(Calendar,$D2903,B2904,"f",FALSE)</f>
        <v>59742</v>
      </c>
      <c r="E2904" s="49">
        <f>_xll.qlInterestRateIndexValueDate(IndexON,D2904)</f>
        <v>59742</v>
      </c>
      <c r="F2904" s="52">
        <f>IFERROR(_xll.qlIndexFixing(IndexON,D2904,TRUE,_xll.ohTrigger(RecalcTrigger,TriggerON)),NA())</f>
        <v>1.2174571008687352E-2</v>
      </c>
      <c r="H2904" s="49">
        <f>_xll.qlCalendarAdvance(Calendar,$H2903,B2904,"f",FALSE)</f>
        <v>59742</v>
      </c>
      <c r="I2904" s="49">
        <f>_xll.qlInterestRateIndexValueDate(Index1M,$H2904)</f>
        <v>59744</v>
      </c>
      <c r="J2904" s="52">
        <f>IFERROR(_xll.qlIndexFixing(Index1M,$H2904,TRUE,_xll.ohTrigger(RecalcTrigger,Trigger1M)),NA())</f>
        <v>1.2009546867679593E-2</v>
      </c>
      <c r="K2904" s="52">
        <f>IFERROR(_xll.qlIndexFixing(ONIndex1M,I2904,TRUE,_xll.ohTrigger(RecalcTrigger,Trigger1M)),NA())</f>
        <v>1.1998353656137439E-2</v>
      </c>
      <c r="L2904" s="52">
        <f>IFERROR(_xll.qlIndexFixing(Index3M,H2904,TRUE,_xll.ohTrigger(RecalcTrigger,Trigger3M)),NA())</f>
        <v>1.2238973174207857E-2</v>
      </c>
      <c r="M2904" s="52">
        <f>IFERROR(_xll.qlIndexFixing(ONIndex3M,I2904,TRUE,_xll.ohTrigger(RecalcTrigger,Trigger3M)),NA())</f>
        <v>1.220666960103145E-2</v>
      </c>
      <c r="N2904" s="52">
        <f>IFERROR(_xll.qlIndexFixing(Index6M,$H2904,TRUE,_xll.ohTrigger(RecalcTrigger,Trigger6M)),NA())</f>
        <v>1.0144784480507454E-2</v>
      </c>
      <c r="O2904" s="52">
        <f>IFERROR(_xll.qlIndexFixing(ONIndex6M,I2904,TRUE,_xll.ohTrigger(RecalcTrigger,Trigger6M)),NA())</f>
        <v>1.0132255941144308E-2</v>
      </c>
      <c r="P2904" s="52">
        <f>IFERROR(_xll.qlIndexFixing(Index1Y,$H2904,TRUE,_xll.ohTrigger(RecalcTrigger,Trigger1Y)),NA())</f>
        <v>1.2536999524520694E-2</v>
      </c>
      <c r="Q2904" s="52">
        <f>IFERROR(_xll.qlIndexFixing(ONIndex1Y,I2904,TRUE,_xll.ohTrigger(RecalcTrigger,Trigger1Y)),NA())</f>
        <v>1.2364882935385069E-2</v>
      </c>
    </row>
    <row r="2905" spans="2:17" x14ac:dyDescent="0.2">
      <c r="B2905" s="46" t="s">
        <v>42</v>
      </c>
      <c r="D2905" s="49">
        <f>_xll.qlCalendarAdvance(Calendar,$D2904,B2905,"f",FALSE)</f>
        <v>59749</v>
      </c>
      <c r="E2905" s="49">
        <f>_xll.qlInterestRateIndexValueDate(IndexON,D2905)</f>
        <v>59749</v>
      </c>
      <c r="F2905" s="52">
        <f>IFERROR(_xll.qlIndexFixing(IndexON,D2905,TRUE,_xll.ohTrigger(RecalcTrigger,TriggerON)),NA())</f>
        <v>1.2177793736052323E-2</v>
      </c>
      <c r="H2905" s="49">
        <f>_xll.qlCalendarAdvance(Calendar,$H2904,B2905,"f",FALSE)</f>
        <v>59749</v>
      </c>
      <c r="I2905" s="49">
        <f>_xll.qlInterestRateIndexValueDate(Index1M,$H2905)</f>
        <v>59751</v>
      </c>
      <c r="J2905" s="52">
        <f>IFERROR(_xll.qlIndexFixing(Index1M,$H2905,TRUE,_xll.ohTrigger(RecalcTrigger,Trigger1M)),NA())</f>
        <v>1.20128934250463E-2</v>
      </c>
      <c r="K2905" s="52">
        <f>IFERROR(_xll.qlIndexFixing(ONIndex1M,I2905,TRUE,_xll.ohTrigger(RecalcTrigger,Trigger1M)),NA())</f>
        <v>1.2001610945695518E-2</v>
      </c>
      <c r="L2905" s="52">
        <f>IFERROR(_xll.qlIndexFixing(Index3M,H2905,TRUE,_xll.ohTrigger(RecalcTrigger,Trigger3M)),NA())</f>
        <v>1.2241240574859771E-2</v>
      </c>
      <c r="M2905" s="52">
        <f>IFERROR(_xll.qlIndexFixing(ONIndex3M,I2905,TRUE,_xll.ohTrigger(RecalcTrigger,Trigger3M)),NA())</f>
        <v>1.2208614556827868E-2</v>
      </c>
      <c r="N2905" s="52">
        <f>IFERROR(_xll.qlIndexFixing(Index6M,$H2905,TRUE,_xll.ohTrigger(RecalcTrigger,Trigger6M)),NA())</f>
        <v>1.0144640582820606E-2</v>
      </c>
      <c r="O2905" s="52">
        <f>IFERROR(_xll.qlIndexFixing(ONIndex6M,I2905,TRUE,_xll.ohTrigger(RecalcTrigger,Trigger6M)),NA())</f>
        <v>1.012947214427129E-2</v>
      </c>
      <c r="P2905" s="52">
        <f>IFERROR(_xll.qlIndexFixing(Index1Y,$H2905,TRUE,_xll.ohTrigger(RecalcTrigger,Trigger1Y)),NA())</f>
        <v>1.2541297390266168E-2</v>
      </c>
      <c r="Q2905" s="52">
        <f>IFERROR(_xll.qlIndexFixing(ONIndex1Y,I2905,TRUE,_xll.ohTrigger(RecalcTrigger,Trigger1Y)),NA())</f>
        <v>1.2367373106254576E-2</v>
      </c>
    </row>
    <row r="2906" spans="2:17" x14ac:dyDescent="0.2">
      <c r="B2906" s="46" t="s">
        <v>42</v>
      </c>
      <c r="D2906" s="49">
        <f>_xll.qlCalendarAdvance(Calendar,$D2905,B2906,"f",FALSE)</f>
        <v>59756</v>
      </c>
      <c r="E2906" s="49">
        <f>_xll.qlInterestRateIndexValueDate(IndexON,D2906)</f>
        <v>59756</v>
      </c>
      <c r="F2906" s="52">
        <f>IFERROR(_xll.qlIndexFixing(IndexON,D2906,TRUE,_xll.ohTrigger(RecalcTrigger,TriggerON)),NA())</f>
        <v>1.2181071799473031E-2</v>
      </c>
      <c r="H2906" s="49">
        <f>_xll.qlCalendarAdvance(Calendar,$H2905,B2906,"f",FALSE)</f>
        <v>59756</v>
      </c>
      <c r="I2906" s="49">
        <f>_xll.qlInterestRateIndexValueDate(Index1M,$H2906)</f>
        <v>59758</v>
      </c>
      <c r="J2906" s="52">
        <f>IFERROR(_xll.qlIndexFixing(Index1M,$H2906,TRUE,_xll.ohTrigger(RecalcTrigger,Trigger1M)),NA())</f>
        <v>1.2016294774233121E-2</v>
      </c>
      <c r="K2906" s="52">
        <f>IFERROR(_xll.qlIndexFixing(ONIndex1M,I2906,TRUE,_xll.ohTrigger(RecalcTrigger,Trigger1M)),NA())</f>
        <v>1.2004922850845645E-2</v>
      </c>
      <c r="L2906" s="52">
        <f>IFERROR(_xll.qlIndexFixing(Index3M,H2906,TRUE,_xll.ohTrigger(RecalcTrigger,Trigger3M)),NA())</f>
        <v>1.2243560243067926E-2</v>
      </c>
      <c r="M2906" s="52">
        <f>IFERROR(_xll.qlIndexFixing(ONIndex3M,I2906,TRUE,_xll.ohTrigger(RecalcTrigger,Trigger3M)),NA())</f>
        <v>1.2210611164826801E-2</v>
      </c>
      <c r="N2906" s="52">
        <f>IFERROR(_xll.qlIndexFixing(Index6M,$H2906,TRUE,_xll.ohTrigger(RecalcTrigger,Trigger6M)),NA())</f>
        <v>1.0144709301655336E-2</v>
      </c>
      <c r="O2906" s="52">
        <f>IFERROR(_xll.qlIndexFixing(ONIndex6M,I2906,TRUE,_xll.ohTrigger(RecalcTrigger,Trigger6M)),NA())</f>
        <v>1.0126895737103681E-2</v>
      </c>
      <c r="P2906" s="52">
        <f>IFERROR(_xll.qlIndexFixing(Index1Y,$H2906,TRUE,_xll.ohTrigger(RecalcTrigger,Trigger1Y)),NA())</f>
        <v>1.2545665585000488E-2</v>
      </c>
      <c r="Q2906" s="52">
        <f>IFERROR(_xll.qlIndexFixing(ONIndex1Y,I2906,TRUE,_xll.ohTrigger(RecalcTrigger,Trigger1Y)),NA())</f>
        <v>1.2369930238200766E-2</v>
      </c>
    </row>
    <row r="2907" spans="2:17" x14ac:dyDescent="0.2">
      <c r="B2907" s="46" t="s">
        <v>42</v>
      </c>
      <c r="D2907" s="49">
        <f>_xll.qlCalendarAdvance(Calendar,$D2906,B2907,"f",FALSE)</f>
        <v>59763</v>
      </c>
      <c r="E2907" s="49">
        <f>_xll.qlInterestRateIndexValueDate(IndexON,D2907)</f>
        <v>59763</v>
      </c>
      <c r="F2907" s="52">
        <f>IFERROR(_xll.qlIndexFixing(IndexON,D2907,TRUE,_xll.ohTrigger(RecalcTrigger,TriggerON)),NA())</f>
        <v>1.2184405277126942E-2</v>
      </c>
      <c r="H2907" s="49">
        <f>_xll.qlCalendarAdvance(Calendar,$H2906,B2907,"f",FALSE)</f>
        <v>59763</v>
      </c>
      <c r="I2907" s="49">
        <f>_xll.qlInterestRateIndexValueDate(Index1M,$H2907)</f>
        <v>59765</v>
      </c>
      <c r="J2907" s="52">
        <f>IFERROR(_xll.qlIndexFixing(Index1M,$H2907,TRUE,_xll.ohTrigger(RecalcTrigger,Trigger1M)),NA())</f>
        <v>1.2019750992063764E-2</v>
      </c>
      <c r="K2907" s="52">
        <f>IFERROR(_xll.qlIndexFixing(ONIndex1M,I2907,TRUE,_xll.ohTrigger(RecalcTrigger,Trigger1M)),NA())</f>
        <v>1.2008289448246501E-2</v>
      </c>
      <c r="L2907" s="52">
        <f>IFERROR(_xll.qlIndexFixing(Index3M,H2907,TRUE,_xll.ohTrigger(RecalcTrigger,Trigger3M)),NA())</f>
        <v>1.2245932253133739E-2</v>
      </c>
      <c r="M2907" s="52">
        <f>IFERROR(_xll.qlIndexFixing(ONIndex3M,I2907,TRUE,_xll.ohTrigger(RecalcTrigger,Trigger3M)),NA())</f>
        <v>1.2212659499368783E-2</v>
      </c>
      <c r="N2907" s="52">
        <f>IFERROR(_xll.qlIndexFixing(Index6M,$H2907,TRUE,_xll.ohTrigger(RecalcTrigger,Trigger6M)),NA())</f>
        <v>1.0144990967262067E-2</v>
      </c>
      <c r="O2907" s="52">
        <f>IFERROR(_xll.qlIndexFixing(ONIndex6M,I2907,TRUE,_xll.ohTrigger(RecalcTrigger,Trigger6M)),NA())</f>
        <v>1.012452704833855E-2</v>
      </c>
      <c r="P2907" s="52">
        <f>IFERROR(_xll.qlIndexFixing(Index1Y,$H2907,TRUE,_xll.ohTrigger(RecalcTrigger,Trigger1Y)),NA())</f>
        <v>1.2550104207233192E-2</v>
      </c>
      <c r="Q2907" s="52">
        <f>IFERROR(_xll.qlIndexFixing(ONIndex1Y,I2907,TRUE,_xll.ohTrigger(RecalcTrigger,Trigger1Y)),NA())</f>
        <v>1.2372554427386717E-2</v>
      </c>
    </row>
    <row r="2908" spans="2:17" x14ac:dyDescent="0.2">
      <c r="B2908" s="46" t="s">
        <v>42</v>
      </c>
      <c r="D2908" s="49">
        <f>_xll.qlCalendarAdvance(Calendar,$D2907,B2908,"f",FALSE)</f>
        <v>59770</v>
      </c>
      <c r="E2908" s="49">
        <f>_xll.qlInterestRateIndexValueDate(IndexON,D2908)</f>
        <v>59770</v>
      </c>
      <c r="F2908" s="52">
        <f>IFERROR(_xll.qlIndexFixing(IndexON,D2908,TRUE,_xll.ohTrigger(RecalcTrigger,TriggerON)),NA())</f>
        <v>1.2187794247751071E-2</v>
      </c>
      <c r="H2908" s="49">
        <f>_xll.qlCalendarAdvance(Calendar,$H2907,B2908,"f",FALSE)</f>
        <v>59770</v>
      </c>
      <c r="I2908" s="49">
        <f>_xll.qlInterestRateIndexValueDate(Index1M,$H2908)</f>
        <v>59772</v>
      </c>
      <c r="J2908" s="52">
        <f>IFERROR(_xll.qlIndexFixing(Index1M,$H2908,TRUE,_xll.ohTrigger(RecalcTrigger,Trigger1M)),NA())</f>
        <v>1.2023262155361937E-2</v>
      </c>
      <c r="K2908" s="52">
        <f>IFERROR(_xll.qlIndexFixing(ONIndex1M,I2908,TRUE,_xll.ohTrigger(RecalcTrigger,Trigger1M)),NA())</f>
        <v>1.2011710814556764E-2</v>
      </c>
      <c r="L2908" s="52">
        <f>IFERROR(_xll.qlIndexFixing(Index3M,H2908,TRUE,_xll.ohTrigger(RecalcTrigger,Trigger3M)),NA())</f>
        <v>1.2248356679353522E-2</v>
      </c>
      <c r="M2908" s="52">
        <f>IFERROR(_xll.qlIndexFixing(ONIndex3M,I2908,TRUE,_xll.ohTrigger(RecalcTrigger,Trigger3M)),NA())</f>
        <v>1.2214759634074923E-2</v>
      </c>
      <c r="N2908" s="52">
        <f>IFERROR(_xll.qlIndexFixing(Index6M,$H2908,TRUE,_xll.ohTrigger(RecalcTrigger,Trigger6M)),NA())</f>
        <v>1.0145485909963376E-2</v>
      </c>
      <c r="O2908" s="52">
        <f>IFERROR(_xll.qlIndexFixing(ONIndex6M,I2908,TRUE,_xll.ohTrigger(RecalcTrigger,Trigger6M)),NA())</f>
        <v>1.012236640619335E-2</v>
      </c>
      <c r="P2908" s="52">
        <f>IFERROR(_xll.qlIndexFixing(Index1Y,$H2908,TRUE,_xll.ohTrigger(RecalcTrigger,Trigger1Y)),NA())</f>
        <v>1.255461335549146E-2</v>
      </c>
      <c r="Q2908" s="52">
        <f>IFERROR(_xll.qlIndexFixing(ONIndex1Y,I2908,TRUE,_xll.ohTrigger(RecalcTrigger,Trigger1Y)),NA())</f>
        <v>1.2375245770455123E-2</v>
      </c>
    </row>
    <row r="2909" spans="2:17" x14ac:dyDescent="0.2">
      <c r="B2909" s="46" t="s">
        <v>42</v>
      </c>
      <c r="D2909" s="49">
        <f>_xll.qlCalendarAdvance(Calendar,$D2908,B2909,"f",FALSE)</f>
        <v>59777</v>
      </c>
      <c r="E2909" s="49">
        <f>_xll.qlInterestRateIndexValueDate(IndexON,D2909)</f>
        <v>59777</v>
      </c>
      <c r="F2909" s="52">
        <f>IFERROR(_xll.qlIndexFixing(IndexON,D2909,TRUE,_xll.ohTrigger(RecalcTrigger,TriggerON)),NA())</f>
        <v>1.2191238789363013E-2</v>
      </c>
      <c r="H2909" s="49">
        <f>_xll.qlCalendarAdvance(Calendar,$H2908,B2909,"f",FALSE)</f>
        <v>59777</v>
      </c>
      <c r="I2909" s="49">
        <f>_xll.qlInterestRateIndexValueDate(Index1M,$H2909)</f>
        <v>59779</v>
      </c>
      <c r="J2909" s="52">
        <f>IFERROR(_xll.qlIndexFixing(Index1M,$H2909,TRUE,_xll.ohTrigger(RecalcTrigger,Trigger1M)),NA())</f>
        <v>1.2025448852238503E-2</v>
      </c>
      <c r="K2909" s="52">
        <f>IFERROR(_xll.qlIndexFixing(ONIndex1M,I2909,TRUE,_xll.ohTrigger(RecalcTrigger,Trigger1M)),NA())</f>
        <v>1.2015187026594987E-2</v>
      </c>
      <c r="L2909" s="52">
        <f>IFERROR(_xll.qlIndexFixing(Index3M,H2909,TRUE,_xll.ohTrigger(RecalcTrigger,Trigger3M)),NA())</f>
        <v>1.2249649005053143E-2</v>
      </c>
      <c r="M2909" s="52">
        <f>IFERROR(_xll.qlIndexFixing(ONIndex3M,I2909,TRUE,_xll.ohTrigger(RecalcTrigger,Trigger3M)),NA())</f>
        <v>1.2216911643045947E-2</v>
      </c>
      <c r="N2909" s="52">
        <f>IFERROR(_xll.qlIndexFixing(Index6M,$H2909,TRUE,_xll.ohTrigger(RecalcTrigger,Trigger6M)),NA())</f>
        <v>1.0145396250017841E-2</v>
      </c>
      <c r="O2909" s="52">
        <f>IFERROR(_xll.qlIndexFixing(ONIndex6M,I2909,TRUE,_xll.ohTrigger(RecalcTrigger,Trigger6M)),NA())</f>
        <v>1.0120414139445089E-2</v>
      </c>
      <c r="P2909" s="52">
        <f>IFERROR(_xll.qlIndexFixing(Index1Y,$H2909,TRUE,_xll.ohTrigger(RecalcTrigger,Trigger1Y)),NA())</f>
        <v>1.2557419696905752E-2</v>
      </c>
      <c r="Q2909" s="52">
        <f>IFERROR(_xll.qlIndexFixing(ONIndex1Y,I2909,TRUE,_xll.ohTrigger(RecalcTrigger,Trigger1Y)),NA())</f>
        <v>1.2378004363489126E-2</v>
      </c>
    </row>
    <row r="2910" spans="2:17" x14ac:dyDescent="0.2">
      <c r="B2910" s="46" t="s">
        <v>42</v>
      </c>
      <c r="D2910" s="49">
        <f>_xll.qlCalendarAdvance(Calendar,$D2909,B2910,"f",FALSE)</f>
        <v>59784</v>
      </c>
      <c r="E2910" s="49">
        <f>_xll.qlInterestRateIndexValueDate(IndexON,D2910)</f>
        <v>59784</v>
      </c>
      <c r="F2910" s="52">
        <f>IFERROR(_xll.qlIndexFixing(IndexON,D2910,TRUE,_xll.ohTrigger(RecalcTrigger,TriggerON)),NA())</f>
        <v>1.2194738980459974E-2</v>
      </c>
      <c r="H2910" s="49">
        <f>_xll.qlCalendarAdvance(Calendar,$H2909,B2910,"f",FALSE)</f>
        <v>59784</v>
      </c>
      <c r="I2910" s="49">
        <f>_xll.qlInterestRateIndexValueDate(Index1M,$H2910)</f>
        <v>59786</v>
      </c>
      <c r="J2910" s="52">
        <f>IFERROR(_xll.qlIndexFixing(Index1M,$H2910,TRUE,_xll.ohTrigger(RecalcTrigger,Trigger1M)),NA())</f>
        <v>1.2030449625671182E-2</v>
      </c>
      <c r="K2910" s="52">
        <f>IFERROR(_xll.qlIndexFixing(ONIndex1M,I2910,TRUE,_xll.ohTrigger(RecalcTrigger,Trigger1M)),NA())</f>
        <v>1.2018718160939912E-2</v>
      </c>
      <c r="L2910" s="52">
        <f>IFERROR(_xll.qlIndexFixing(Index3M,H2910,TRUE,_xll.ohTrigger(RecalcTrigger,Trigger3M)),NA())</f>
        <v>1.2252166924653436E-2</v>
      </c>
      <c r="M2910" s="52">
        <f>IFERROR(_xll.qlIndexFixing(ONIndex3M,I2910,TRUE,_xll.ohTrigger(RecalcTrigger,Trigger3M)),NA())</f>
        <v>1.2219115600142771E-2</v>
      </c>
      <c r="N2910" s="52">
        <f>IFERROR(_xll.qlIndexFixing(Index6M,$H2910,TRUE,_xll.ohTrigger(RecalcTrigger,Trigger6M)),NA())</f>
        <v>1.0146272483329244E-2</v>
      </c>
      <c r="O2910" s="52">
        <f>IFERROR(_xll.qlIndexFixing(ONIndex6M,I2910,TRUE,_xll.ohTrigger(RecalcTrigger,Trigger6M)),NA())</f>
        <v>1.0118670576630961E-2</v>
      </c>
      <c r="P2910" s="52">
        <f>IFERROR(_xll.qlIndexFixing(Index1Y,$H2910,TRUE,_xll.ohTrigger(RecalcTrigger,Trigger1Y)),NA())</f>
        <v>1.2563843624276616E-2</v>
      </c>
      <c r="Q2910" s="52">
        <f>IFERROR(_xll.qlIndexFixing(ONIndex1Y,I2910,TRUE,_xll.ohTrigger(RecalcTrigger,Trigger1Y)),NA())</f>
        <v>1.2380830303051482E-2</v>
      </c>
    </row>
    <row r="2911" spans="2:17" x14ac:dyDescent="0.2">
      <c r="B2911" s="46" t="s">
        <v>42</v>
      </c>
      <c r="D2911" s="49">
        <f>_xll.qlCalendarAdvance(Calendar,$D2910,B2911,"f",FALSE)</f>
        <v>59791</v>
      </c>
      <c r="E2911" s="49">
        <f>_xll.qlInterestRateIndexValueDate(IndexON,D2911)</f>
        <v>59791</v>
      </c>
      <c r="F2911" s="52">
        <f>IFERROR(_xll.qlIndexFixing(IndexON,D2911,TRUE,_xll.ohTrigger(RecalcTrigger,TriggerON)),NA())</f>
        <v>1.2198294899539164E-2</v>
      </c>
      <c r="H2911" s="49">
        <f>_xll.qlCalendarAdvance(Calendar,$H2910,B2911,"f",FALSE)</f>
        <v>59791</v>
      </c>
      <c r="I2911" s="49">
        <f>_xll.qlInterestRateIndexValueDate(Index1M,$H2911)</f>
        <v>59793</v>
      </c>
      <c r="J2911" s="52">
        <f>IFERROR(_xll.qlIndexFixing(Index1M,$H2911,TRUE,_xll.ohTrigger(RecalcTrigger,Trigger1M)),NA())</f>
        <v>1.2034126086337407E-2</v>
      </c>
      <c r="K2911" s="52">
        <f>IFERROR(_xll.qlIndexFixing(ONIndex1M,I2911,TRUE,_xll.ohTrigger(RecalcTrigger,Trigger1M)),NA())</f>
        <v>1.2022304294330155E-2</v>
      </c>
      <c r="L2911" s="52">
        <f>IFERROR(_xll.qlIndexFixing(Index3M,H2911,TRUE,_xll.ohTrigger(RecalcTrigger,Trigger3M)),NA())</f>
        <v>1.2254737461985439E-2</v>
      </c>
      <c r="M2911" s="52">
        <f>IFERROR(_xll.qlIndexFixing(ONIndex3M,I2911,TRUE,_xll.ohTrigger(RecalcTrigger,Trigger3M)),NA())</f>
        <v>1.2221371579546059E-2</v>
      </c>
      <c r="N2911" s="52">
        <f>IFERROR(_xll.qlIndexFixing(Index6M,$H2911,TRUE,_xll.ohTrigger(RecalcTrigger,Trigger6M)),NA())</f>
        <v>1.014736289619474E-2</v>
      </c>
      <c r="O2911" s="52">
        <f>IFERROR(_xll.qlIndexFixing(ONIndex6M,I2911,TRUE,_xll.ohTrigger(RecalcTrigger,Trigger6M)),NA())</f>
        <v>1.0117136046128294E-2</v>
      </c>
      <c r="P2911" s="52">
        <f>IFERROR(_xll.qlIndexFixing(Index1Y,$H2911,TRUE,_xll.ohTrigger(RecalcTrigger,Trigger1Y)),NA())</f>
        <v>1.2568564941941725E-2</v>
      </c>
      <c r="Q2911" s="52">
        <f>IFERROR(_xll.qlIndexFixing(ONIndex1Y,I2911,TRUE,_xll.ohTrigger(RecalcTrigger,Trigger1Y)),NA())</f>
        <v>1.2383723685385206E-2</v>
      </c>
    </row>
    <row r="2912" spans="2:17" x14ac:dyDescent="0.2">
      <c r="B2912" s="46" t="s">
        <v>42</v>
      </c>
      <c r="D2912" s="49">
        <f>_xll.qlCalendarAdvance(Calendar,$D2911,B2912,"f",FALSE)</f>
        <v>59798</v>
      </c>
      <c r="E2912" s="49">
        <f>_xll.qlInterestRateIndexValueDate(IndexON,D2912)</f>
        <v>59798</v>
      </c>
      <c r="F2912" s="52">
        <f>IFERROR(_xll.qlIndexFixing(IndexON,D2912,TRUE,_xll.ohTrigger(RecalcTrigger,TriggerON)),NA())</f>
        <v>1.2201906624618175E-2</v>
      </c>
      <c r="H2912" s="49">
        <f>_xll.qlCalendarAdvance(Calendar,$H2911,B2912,"f",FALSE)</f>
        <v>59798</v>
      </c>
      <c r="I2912" s="49">
        <f>_xll.qlInterestRateIndexValueDate(Index1M,$H2912)</f>
        <v>59800</v>
      </c>
      <c r="J2912" s="52">
        <f>IFERROR(_xll.qlIndexFixing(Index1M,$H2912,TRUE,_xll.ohTrigger(RecalcTrigger,Trigger1M)),NA())</f>
        <v>1.2037857799776312E-2</v>
      </c>
      <c r="K2912" s="52">
        <f>IFERROR(_xll.qlIndexFixing(ONIndex1M,I2912,TRUE,_xll.ohTrigger(RecalcTrigger,Trigger1M)),NA())</f>
        <v>1.2025945503504332E-2</v>
      </c>
      <c r="L2912" s="52">
        <f>IFERROR(_xll.qlIndexFixing(Index3M,H2912,TRUE,_xll.ohTrigger(RecalcTrigger,Trigger3M)),NA())</f>
        <v>1.2257360691344886E-2</v>
      </c>
      <c r="M2912" s="52">
        <f>IFERROR(_xll.qlIndexFixing(ONIndex3M,I2912,TRUE,_xll.ohTrigger(RecalcTrigger,Trigger3M)),NA())</f>
        <v>1.2223679655196662E-2</v>
      </c>
      <c r="N2912" s="52">
        <f>IFERROR(_xll.qlIndexFixing(Index6M,$H2912,TRUE,_xll.ohTrigger(RecalcTrigger,Trigger6M)),NA())</f>
        <v>1.0148667819169691E-2</v>
      </c>
      <c r="O2912" s="52">
        <f>IFERROR(_xll.qlIndexFixing(ONIndex6M,I2912,TRUE,_xll.ohTrigger(RecalcTrigger,Trigger6M)),NA())</f>
        <v>1.0115810876474285E-2</v>
      </c>
      <c r="P2912" s="52">
        <f>IFERROR(_xll.qlIndexFixing(Index1Y,$H2912,TRUE,_xll.ohTrigger(RecalcTrigger,Trigger1Y)),NA())</f>
        <v>1.2573357179908397E-2</v>
      </c>
      <c r="Q2912" s="52">
        <f>IFERROR(_xll.qlIndexFixing(ONIndex1Y,I2912,TRUE,_xll.ohTrigger(RecalcTrigger,Trigger1Y)),NA())</f>
        <v>1.2386684606813247E-2</v>
      </c>
    </row>
    <row r="2913" spans="2:17" x14ac:dyDescent="0.2">
      <c r="B2913" s="46" t="s">
        <v>42</v>
      </c>
      <c r="D2913" s="49">
        <f>_xll.qlCalendarAdvance(Calendar,$D2912,B2913,"f",FALSE)</f>
        <v>59805</v>
      </c>
      <c r="E2913" s="49">
        <f>_xll.qlInterestRateIndexValueDate(IndexON,D2913)</f>
        <v>59805</v>
      </c>
      <c r="F2913" s="52">
        <f>IFERROR(_xll.qlIndexFixing(IndexON,D2913,TRUE,_xll.ohTrigger(RecalcTrigger,TriggerON)),NA())</f>
        <v>1.2205574234354089E-2</v>
      </c>
      <c r="H2913" s="49">
        <f>_xll.qlCalendarAdvance(Calendar,$H2912,B2913,"f",FALSE)</f>
        <v>59805</v>
      </c>
      <c r="I2913" s="49">
        <f>_xll.qlInterestRateIndexValueDate(Index1M,$H2913)</f>
        <v>59807</v>
      </c>
      <c r="J2913" s="52">
        <f>IFERROR(_xll.qlIndexFixing(Index1M,$H2913,TRUE,_xll.ohTrigger(RecalcTrigger,Trigger1M)),NA())</f>
        <v>1.2042599089691984E-2</v>
      </c>
      <c r="K2913" s="52">
        <f>IFERROR(_xll.qlIndexFixing(ONIndex1M,I2913,TRUE,_xll.ohTrigger(RecalcTrigger,Trigger1M)),NA())</f>
        <v>1.2029641865121121E-2</v>
      </c>
      <c r="L2913" s="52">
        <f>IFERROR(_xll.qlIndexFixing(Index3M,H2913,TRUE,_xll.ohTrigger(RecalcTrigger,Trigger3M)),NA())</f>
        <v>1.2261267653479929E-2</v>
      </c>
      <c r="M2913" s="52">
        <f>IFERROR(_xll.qlIndexFixing(ONIndex3M,I2913,TRUE,_xll.ohTrigger(RecalcTrigger,Trigger3M)),NA())</f>
        <v>1.2226039900715691E-2</v>
      </c>
      <c r="N2913" s="52">
        <f>IFERROR(_xll.qlIndexFixing(Index6M,$H2913,TRUE,_xll.ohTrigger(RecalcTrigger,Trigger6M)),NA())</f>
        <v>1.0151171346092615E-2</v>
      </c>
      <c r="O2913" s="52">
        <f>IFERROR(_xll.qlIndexFixing(ONIndex6M,I2913,TRUE,_xll.ohTrigger(RecalcTrigger,Trigger6M)),NA())</f>
        <v>1.0114695396366002E-2</v>
      </c>
      <c r="P2913" s="52">
        <f>IFERROR(_xll.qlIndexFixing(Index1Y,$H2913,TRUE,_xll.ohTrigger(RecalcTrigger,Trigger1Y)),NA())</f>
        <v>1.2578833791547108E-2</v>
      </c>
      <c r="Q2913" s="52">
        <f>IFERROR(_xll.qlIndexFixing(ONIndex1Y,I2913,TRUE,_xll.ohTrigger(RecalcTrigger,Trigger1Y)),NA())</f>
        <v>1.2389713163818428E-2</v>
      </c>
    </row>
    <row r="2914" spans="2:17" x14ac:dyDescent="0.2">
      <c r="B2914" s="46" t="s">
        <v>42</v>
      </c>
      <c r="D2914" s="49">
        <f>_xll.qlCalendarAdvance(Calendar,$D2913,B2914,"f",FALSE)</f>
        <v>59812</v>
      </c>
      <c r="E2914" s="49">
        <f>_xll.qlInterestRateIndexValueDate(IndexON,D2914)</f>
        <v>59812</v>
      </c>
      <c r="F2914" s="52">
        <f>IFERROR(_xll.qlIndexFixing(IndexON,D2914,TRUE,_xll.ohTrigger(RecalcTrigger,TriggerON)),NA())</f>
        <v>1.2209297806924369E-2</v>
      </c>
      <c r="H2914" s="49">
        <f>_xll.qlCalendarAdvance(Calendar,$H2913,B2914,"f",FALSE)</f>
        <v>59812</v>
      </c>
      <c r="I2914" s="49">
        <f>_xll.qlInterestRateIndexValueDate(Index1M,$H2914)</f>
        <v>59814</v>
      </c>
      <c r="J2914" s="52">
        <f>IFERROR(_xll.qlIndexFixing(Index1M,$H2914,TRUE,_xll.ohTrigger(RecalcTrigger,Trigger1M)),NA())</f>
        <v>1.2045487292295359E-2</v>
      </c>
      <c r="K2914" s="52">
        <f>IFERROR(_xll.qlIndexFixing(ONIndex1M,I2914,TRUE,_xll.ohTrigger(RecalcTrigger,Trigger1M)),NA())</f>
        <v>1.2033393455919139E-2</v>
      </c>
      <c r="L2914" s="52">
        <f>IFERROR(_xll.qlIndexFixing(Index3M,H2914,TRUE,_xll.ohTrigger(RecalcTrigger,Trigger3M)),NA())</f>
        <v>1.2264008137076577E-2</v>
      </c>
      <c r="M2914" s="52">
        <f>IFERROR(_xll.qlIndexFixing(ONIndex3M,I2914,TRUE,_xll.ohTrigger(RecalcTrigger,Trigger3M)),NA())</f>
        <v>1.2228452390523614E-2</v>
      </c>
      <c r="N2914" s="52">
        <f>IFERROR(_xll.qlIndexFixing(Index6M,$H2914,TRUE,_xll.ohTrigger(RecalcTrigger,Trigger6M)),NA())</f>
        <v>1.0153299340700526E-2</v>
      </c>
      <c r="O2914" s="52">
        <f>IFERROR(_xll.qlIndexFixing(ONIndex6M,I2914,TRUE,_xll.ohTrigger(RecalcTrigger,Trigger6M)),NA())</f>
        <v>1.0113789934260708E-2</v>
      </c>
      <c r="P2914" s="52">
        <f>IFERROR(_xll.qlIndexFixing(Index1Y,$H2914,TRUE,_xll.ohTrigger(RecalcTrigger,Trigger1Y)),NA())</f>
        <v>1.2583154811210631E-2</v>
      </c>
      <c r="Q2914" s="52">
        <f>IFERROR(_xll.qlIndexFixing(ONIndex1Y,I2914,TRUE,_xll.ohTrigger(RecalcTrigger,Trigger1Y)),NA())</f>
        <v>1.2392809452723696E-2</v>
      </c>
    </row>
    <row r="2915" spans="2:17" x14ac:dyDescent="0.2">
      <c r="B2915" s="46" t="s">
        <v>42</v>
      </c>
      <c r="D2915" s="49">
        <f>_xll.qlCalendarAdvance(Calendar,$D2914,B2915,"f",FALSE)</f>
        <v>59819</v>
      </c>
      <c r="E2915" s="49">
        <f>_xll.qlInterestRateIndexValueDate(IndexON,D2915)</f>
        <v>59819</v>
      </c>
      <c r="F2915" s="52">
        <f>IFERROR(_xll.qlIndexFixing(IndexON,D2915,TRUE,_xll.ohTrigger(RecalcTrigger,TriggerON)),NA())</f>
        <v>1.2213077420826224E-2</v>
      </c>
      <c r="H2915" s="49">
        <f>_xll.qlCalendarAdvance(Calendar,$H2914,B2915,"f",FALSE)</f>
        <v>59819</v>
      </c>
      <c r="I2915" s="49">
        <f>_xll.qlInterestRateIndexValueDate(Index1M,$H2915)</f>
        <v>59821</v>
      </c>
      <c r="J2915" s="52">
        <f>IFERROR(_xll.qlIndexFixing(Index1M,$H2915,TRUE,_xll.ohTrigger(RecalcTrigger,Trigger1M)),NA())</f>
        <v>1.2049385225040968E-2</v>
      </c>
      <c r="K2915" s="52">
        <f>IFERROR(_xll.qlIndexFixing(ONIndex1M,I2915,TRUE,_xll.ohTrigger(RecalcTrigger,Trigger1M)),NA())</f>
        <v>1.2037200352557065E-2</v>
      </c>
      <c r="L2915" s="52">
        <f>IFERROR(_xll.qlIndexFixing(Index3M,H2915,TRUE,_xll.ohTrigger(RecalcTrigger,Trigger3M)),NA())</f>
        <v>1.2266801556999187E-2</v>
      </c>
      <c r="M2915" s="52">
        <f>IFERROR(_xll.qlIndexFixing(ONIndex3M,I2915,TRUE,_xll.ohTrigger(RecalcTrigger,Trigger3M)),NA())</f>
        <v>1.2230917198321478E-2</v>
      </c>
      <c r="N2915" s="52">
        <f>IFERROR(_xll.qlIndexFixing(Index6M,$H2915,TRUE,_xll.ohTrigger(RecalcTrigger,Trigger6M)),NA())</f>
        <v>1.0154950029389256E-2</v>
      </c>
      <c r="O2915" s="52">
        <f>IFERROR(_xll.qlIndexFixing(ONIndex6M,I2915,TRUE,_xll.ohTrigger(RecalcTrigger,Trigger6M)),NA())</f>
        <v>1.0113094818455792E-2</v>
      </c>
      <c r="P2915" s="52">
        <f>IFERROR(_xll.qlIndexFixing(Index1Y,$H2915,TRUE,_xll.ohTrigger(RecalcTrigger,Trigger1Y)),NA())</f>
        <v>1.2588160401820323E-2</v>
      </c>
      <c r="Q2915" s="52">
        <f>IFERROR(_xll.qlIndexFixing(ONIndex1Y,I2915,TRUE,_xll.ohTrigger(RecalcTrigger,Trigger1Y)),NA())</f>
        <v>1.2395973569772067E-2</v>
      </c>
    </row>
    <row r="2916" spans="2:17" x14ac:dyDescent="0.2">
      <c r="B2916" s="46" t="s">
        <v>42</v>
      </c>
      <c r="D2916" s="49">
        <f>_xll.qlCalendarAdvance(Calendar,$D2915,B2916,"f",FALSE)</f>
        <v>59826</v>
      </c>
      <c r="E2916" s="49">
        <f>_xll.qlInterestRateIndexValueDate(IndexON,D2916)</f>
        <v>59826</v>
      </c>
      <c r="F2916" s="52">
        <f>IFERROR(_xll.qlIndexFixing(IndexON,D2916,TRUE,_xll.ohTrigger(RecalcTrigger,TriggerON)),NA())</f>
        <v>1.2216913154317055E-2</v>
      </c>
      <c r="H2916" s="49">
        <f>_xll.qlCalendarAdvance(Calendar,$H2915,B2916,"f",FALSE)</f>
        <v>59826</v>
      </c>
      <c r="I2916" s="49">
        <f>_xll.qlInterestRateIndexValueDate(Index1M,$H2916)</f>
        <v>59828</v>
      </c>
      <c r="J2916" s="52">
        <f>IFERROR(_xll.qlIndexFixing(Index1M,$H2916,TRUE,_xll.ohTrigger(RecalcTrigger,Trigger1M)),NA())</f>
        <v>1.2053338717885036E-2</v>
      </c>
      <c r="K2916" s="52">
        <f>IFERROR(_xll.qlIndexFixing(ONIndex1M,I2916,TRUE,_xll.ohTrigger(RecalcTrigger,Trigger1M)),NA())</f>
        <v>1.2041062631693578E-2</v>
      </c>
      <c r="L2916" s="52">
        <f>IFERROR(_xll.qlIndexFixing(Index3M,H2916,TRUE,_xll.ohTrigger(RecalcTrigger,Trigger3M)),NA())</f>
        <v>1.2269647987566181E-2</v>
      </c>
      <c r="M2916" s="52">
        <f>IFERROR(_xll.qlIndexFixing(ONIndex3M,I2916,TRUE,_xll.ohTrigger(RecalcTrigger,Trigger3M)),NA())</f>
        <v>1.2233434398210008E-2</v>
      </c>
      <c r="N2916" s="52">
        <f>IFERROR(_xll.qlIndexFixing(Index6M,$H2916,TRUE,_xll.ohTrigger(RecalcTrigger,Trigger6M)),NA())</f>
        <v>1.0157163088926828E-2</v>
      </c>
      <c r="O2916" s="52">
        <f>IFERROR(_xll.qlIndexFixing(ONIndex6M,I2916,TRUE,_xll.ohTrigger(RecalcTrigger,Trigger6M)),NA())</f>
        <v>1.0112610377808195E-2</v>
      </c>
      <c r="P2916" s="52">
        <f>IFERROR(_xll.qlIndexFixing(Index1Y,$H2916,TRUE,_xll.ohTrigger(RecalcTrigger,Trigger1Y)),NA())</f>
        <v>1.2593237307281152E-2</v>
      </c>
      <c r="Q2916" s="52">
        <f>IFERROR(_xll.qlIndexFixing(ONIndex1Y,I2916,TRUE,_xll.ohTrigger(RecalcTrigger,Trigger1Y)),NA())</f>
        <v>1.239920561128649E-2</v>
      </c>
    </row>
    <row r="2917" spans="2:17" x14ac:dyDescent="0.2">
      <c r="B2917" s="46" t="s">
        <v>42</v>
      </c>
      <c r="D2917" s="49">
        <f>_xll.qlCalendarAdvance(Calendar,$D2916,B2917,"f",FALSE)</f>
        <v>59833</v>
      </c>
      <c r="E2917" s="49">
        <f>_xll.qlInterestRateIndexValueDate(IndexON,D2917)</f>
        <v>59833</v>
      </c>
      <c r="F2917" s="52">
        <f>IFERROR(_xll.qlIndexFixing(IndexON,D2917,TRUE,_xll.ohTrigger(RecalcTrigger,TriggerON)),NA())</f>
        <v>1.2220805085814135E-2</v>
      </c>
      <c r="H2917" s="49">
        <f>_xll.qlCalendarAdvance(Calendar,$H2916,B2917,"f",FALSE)</f>
        <v>59833</v>
      </c>
      <c r="I2917" s="49">
        <f>_xll.qlInterestRateIndexValueDate(Index1M,$H2917)</f>
        <v>59835</v>
      </c>
      <c r="J2917" s="52">
        <f>IFERROR(_xll.qlIndexFixing(Index1M,$H2917,TRUE,_xll.ohTrigger(RecalcTrigger,Trigger1M)),NA())</f>
        <v>1.2057347847656427E-2</v>
      </c>
      <c r="K2917" s="52">
        <f>IFERROR(_xll.qlIndexFixing(ONIndex1M,I2917,TRUE,_xll.ohTrigger(RecalcTrigger,Trigger1M)),NA())</f>
        <v>1.2044980370147229E-2</v>
      </c>
      <c r="L2917" s="52">
        <f>IFERROR(_xll.qlIndexFixing(Index3M,H2917,TRUE,_xll.ohTrigger(RecalcTrigger,Trigger3M)),NA())</f>
        <v>1.2272547503099385E-2</v>
      </c>
      <c r="M2917" s="52">
        <f>IFERROR(_xll.qlIndexFixing(ONIndex3M,I2917,TRUE,_xll.ohTrigger(RecalcTrigger,Trigger3M)),NA())</f>
        <v>1.2236004064130057E-2</v>
      </c>
      <c r="N2917" s="52">
        <f>IFERROR(_xll.qlIndexFixing(Index6M,$H2917,TRUE,_xll.ohTrigger(RecalcTrigger,Trigger6M)),NA())</f>
        <v>1.015959240165273E-2</v>
      </c>
      <c r="O2917" s="52">
        <f>IFERROR(_xll.qlIndexFixing(ONIndex6M,I2917,TRUE,_xll.ohTrigger(RecalcTrigger,Trigger6M)),NA())</f>
        <v>1.0112336940615307E-2</v>
      </c>
      <c r="P2917" s="52">
        <f>IFERROR(_xll.qlIndexFixing(Index1Y,$H2917,TRUE,_xll.ohTrigger(RecalcTrigger,Trigger1Y)),NA())</f>
        <v>1.2598385626273634E-2</v>
      </c>
      <c r="Q2917" s="52">
        <f>IFERROR(_xll.qlIndexFixing(ONIndex1Y,I2917,TRUE,_xll.ohTrigger(RecalcTrigger,Trigger1Y)),NA())</f>
        <v>1.2402505673909658E-2</v>
      </c>
    </row>
    <row r="2918" spans="2:17" x14ac:dyDescent="0.2">
      <c r="B2918" s="46" t="s">
        <v>42</v>
      </c>
      <c r="D2918" s="49">
        <f>_xll.qlCalendarAdvance(Calendar,$D2917,B2918,"f",FALSE)</f>
        <v>59840</v>
      </c>
      <c r="E2918" s="49">
        <f>_xll.qlInterestRateIndexValueDate(IndexON,D2918)</f>
        <v>59840</v>
      </c>
      <c r="F2918" s="52">
        <f>IFERROR(_xll.qlIndexFixing(IndexON,D2918,TRUE,_xll.ohTrigger(RecalcTrigger,TriggerON)),NA())</f>
        <v>1.22247532936548E-2</v>
      </c>
      <c r="H2918" s="49">
        <f>_xll.qlCalendarAdvance(Calendar,$H2917,B2918,"f",FALSE)</f>
        <v>59840</v>
      </c>
      <c r="I2918" s="49">
        <f>_xll.qlInterestRateIndexValueDate(Index1M,$H2918)</f>
        <v>59842</v>
      </c>
      <c r="J2918" s="52">
        <f>IFERROR(_xll.qlIndexFixing(Index1M,$H2918,TRUE,_xll.ohTrigger(RecalcTrigger,Trigger1M)),NA())</f>
        <v>1.2061412691191743E-2</v>
      </c>
      <c r="K2918" s="52">
        <f>IFERROR(_xll.qlIndexFixing(ONIndex1M,I2918,TRUE,_xll.ohTrigger(RecalcTrigger,Trigger1M)),NA())</f>
        <v>1.2048953644496763E-2</v>
      </c>
      <c r="L2918" s="52">
        <f>IFERROR(_xll.qlIndexFixing(Index3M,H2918,TRUE,_xll.ohTrigger(RecalcTrigger,Trigger3M)),NA())</f>
        <v>1.2275500177921476E-2</v>
      </c>
      <c r="M2918" s="52">
        <f>IFERROR(_xll.qlIndexFixing(ONIndex3M,I2918,TRUE,_xll.ohTrigger(RecalcTrigger,Trigger3M)),NA())</f>
        <v>1.2238626269942543E-2</v>
      </c>
      <c r="N2918" s="52">
        <f>IFERROR(_xll.qlIndexFixing(Index6M,$H2918,TRUE,_xll.ohTrigger(RecalcTrigger,Trigger6M)),NA())</f>
        <v>1.0161020589311853E-2</v>
      </c>
      <c r="O2918" s="52">
        <f>IFERROR(_xll.qlIndexFixing(ONIndex6M,I2918,TRUE,_xll.ohTrigger(RecalcTrigger,Trigger6M)),NA())</f>
        <v>1.0112274835494262E-2</v>
      </c>
      <c r="P2918" s="52">
        <f>IFERROR(_xll.qlIndexFixing(Index1Y,$H2918,TRUE,_xll.ohTrigger(RecalcTrigger,Trigger1Y)),NA())</f>
        <v>1.2603605457494844E-2</v>
      </c>
      <c r="Q2918" s="52">
        <f>IFERROR(_xll.qlIndexFixing(ONIndex1Y,I2918,TRUE,_xll.ohTrigger(RecalcTrigger,Trigger1Y)),NA())</f>
        <v>1.240587385380465E-2</v>
      </c>
    </row>
    <row r="2919" spans="2:17" x14ac:dyDescent="0.2">
      <c r="B2919" s="46" t="s">
        <v>42</v>
      </c>
      <c r="D2919" s="49">
        <f>_xll.qlCalendarAdvance(Calendar,$D2918,B2919,"f",FALSE)</f>
        <v>59847</v>
      </c>
      <c r="E2919" s="49">
        <f>_xll.qlInterestRateIndexValueDate(IndexON,D2919)</f>
        <v>59847</v>
      </c>
      <c r="F2919" s="52">
        <f>IFERROR(_xll.qlIndexFixing(IndexON,D2919,TRUE,_xll.ohTrigger(RecalcTrigger,TriggerON)),NA())</f>
        <v>1.2228757856256323E-2</v>
      </c>
      <c r="H2919" s="49">
        <f>_xll.qlCalendarAdvance(Calendar,$H2918,B2919,"f",FALSE)</f>
        <v>59847</v>
      </c>
      <c r="I2919" s="49">
        <f>_xll.qlInterestRateIndexValueDate(Index1M,$H2919)</f>
        <v>59849</v>
      </c>
      <c r="J2919" s="52">
        <f>IFERROR(_xll.qlIndexFixing(Index1M,$H2919,TRUE,_xll.ohTrigger(RecalcTrigger,Trigger1M)),NA())</f>
        <v>1.2065533325327586E-2</v>
      </c>
      <c r="K2919" s="52">
        <f>IFERROR(_xll.qlIndexFixing(ONIndex1M,I2919,TRUE,_xll.ohTrigger(RecalcTrigger,Trigger1M)),NA())</f>
        <v>1.205298253156073E-2</v>
      </c>
      <c r="L2919" s="52">
        <f>IFERROR(_xll.qlIndexFixing(Index3M,H2919,TRUE,_xll.ohTrigger(RecalcTrigger,Trigger3M)),NA())</f>
        <v>1.227850608636193E-2</v>
      </c>
      <c r="M2919" s="52">
        <f>IFERROR(_xll.qlIndexFixing(ONIndex3M,I2919,TRUE,_xll.ohTrigger(RecalcTrigger,Trigger3M)),NA())</f>
        <v>1.2241301089828127E-2</v>
      </c>
      <c r="N2919" s="52">
        <f>IFERROR(_xll.qlIndexFixing(Index6M,$H2919,TRUE,_xll.ohTrigger(RecalcTrigger,Trigger6M)),NA())</f>
        <v>1.0163836344546541E-2</v>
      </c>
      <c r="O2919" s="52">
        <f>IFERROR(_xll.qlIndexFixing(ONIndex6M,I2919,TRUE,_xll.ohTrigger(RecalcTrigger,Trigger6M)),NA())</f>
        <v>1.0112424391062191E-2</v>
      </c>
      <c r="P2919" s="52">
        <f>IFERROR(_xll.qlIndexFixing(Index1Y,$H2919,TRUE,_xll.ohTrigger(RecalcTrigger,Trigger1Y)),NA())</f>
        <v>1.2608896899660804E-2</v>
      </c>
      <c r="Q2919" s="52">
        <f>IFERROR(_xll.qlIndexFixing(ONIndex1Y,I2919,TRUE,_xll.ohTrigger(RecalcTrigger,Trigger1Y)),NA())</f>
        <v>1.2409310247134542E-2</v>
      </c>
    </row>
    <row r="2920" spans="2:17" x14ac:dyDescent="0.2">
      <c r="B2920" s="46" t="s">
        <v>42</v>
      </c>
      <c r="D2920" s="49">
        <f>_xll.qlCalendarAdvance(Calendar,$D2919,B2920,"f",FALSE)</f>
        <v>59854</v>
      </c>
      <c r="E2920" s="49">
        <f>_xll.qlInterestRateIndexValueDate(IndexON,D2920)</f>
        <v>59854</v>
      </c>
      <c r="F2920" s="52">
        <f>IFERROR(_xll.qlIndexFixing(IndexON,D2920,TRUE,_xll.ohTrigger(RecalcTrigger,TriggerON)),NA())</f>
        <v>1.2232818851876104E-2</v>
      </c>
      <c r="H2920" s="49">
        <f>_xll.qlCalendarAdvance(Calendar,$H2919,B2920,"f",FALSE)</f>
        <v>59854</v>
      </c>
      <c r="I2920" s="49">
        <f>_xll.qlInterestRateIndexValueDate(Index1M,$H2920)</f>
        <v>59856</v>
      </c>
      <c r="J2920" s="52">
        <f>IFERROR(_xll.qlIndexFixing(Index1M,$H2920,TRUE,_xll.ohTrigger(RecalcTrigger,Trigger1M)),NA())</f>
        <v>1.2069709826892819E-2</v>
      </c>
      <c r="K2920" s="52">
        <f>IFERROR(_xll.qlIndexFixing(ONIndex1M,I2920,TRUE,_xll.ohTrigger(RecalcTrigger,Trigger1M)),NA())</f>
        <v>1.2057067107917874E-2</v>
      </c>
      <c r="L2920" s="52">
        <f>IFERROR(_xll.qlIndexFixing(Index3M,H2920,TRUE,_xll.ohTrigger(RecalcTrigger,Trigger3M)),NA())</f>
        <v>1.2281565302747677E-2</v>
      </c>
      <c r="M2920" s="52">
        <f>IFERROR(_xll.qlIndexFixing(ONIndex3M,I2920,TRUE,_xll.ohTrigger(RecalcTrigger,Trigger3M)),NA())</f>
        <v>1.2244028597567791E-2</v>
      </c>
      <c r="N2920" s="52">
        <f>IFERROR(_xll.qlIndexFixing(Index6M,$H2920,TRUE,_xll.ohTrigger(RecalcTrigger,Trigger6M)),NA())</f>
        <v>1.0166869256891985E-2</v>
      </c>
      <c r="O2920" s="52">
        <f>IFERROR(_xll.qlIndexFixing(ONIndex6M,I2920,TRUE,_xll.ohTrigger(RecalcTrigger,Trigger6M)),NA())</f>
        <v>1.0112785935456614E-2</v>
      </c>
      <c r="P2920" s="52">
        <f>IFERROR(_xll.qlIndexFixing(Index1Y,$H2920,TRUE,_xll.ohTrigger(RecalcTrigger,Trigger1Y)),NA())</f>
        <v>1.2614260051504523E-2</v>
      </c>
      <c r="Q2920" s="52">
        <f>IFERROR(_xll.qlIndexFixing(ONIndex1Y,I2920,TRUE,_xll.ohTrigger(RecalcTrigger,Trigger1Y)),NA())</f>
        <v>1.2412814950621964E-2</v>
      </c>
    </row>
    <row r="2921" spans="2:17" x14ac:dyDescent="0.2">
      <c r="B2921" s="46" t="s">
        <v>42</v>
      </c>
      <c r="D2921" s="49">
        <f>_xll.qlCalendarAdvance(Calendar,$D2920,B2921,"f",FALSE)</f>
        <v>59861</v>
      </c>
      <c r="E2921" s="49">
        <f>_xll.qlInterestRateIndexValueDate(IndexON,D2921)</f>
        <v>59861</v>
      </c>
      <c r="F2921" s="52">
        <f>IFERROR(_xll.qlIndexFixing(IndexON,D2921,TRUE,_xll.ohTrigger(RecalcTrigger,TriggerON)),NA())</f>
        <v>1.2236936358931416E-2</v>
      </c>
      <c r="H2921" s="49">
        <f>_xll.qlCalendarAdvance(Calendar,$H2920,B2921,"f",FALSE)</f>
        <v>59861</v>
      </c>
      <c r="I2921" s="49">
        <f>_xll.qlInterestRateIndexValueDate(Index1M,$H2921)</f>
        <v>59863</v>
      </c>
      <c r="J2921" s="52">
        <f>IFERROR(_xll.qlIndexFixing(Index1M,$H2921,TRUE,_xll.ohTrigger(RecalcTrigger,Trigger1M)),NA())</f>
        <v>1.2073942272729206E-2</v>
      </c>
      <c r="K2921" s="52">
        <f>IFERROR(_xll.qlIndexFixing(ONIndex1M,I2921,TRUE,_xll.ohTrigger(RecalcTrigger,Trigger1M)),NA())</f>
        <v>1.2061207450386746E-2</v>
      </c>
      <c r="L2921" s="52">
        <f>IFERROR(_xll.qlIndexFixing(Index3M,H2921,TRUE,_xll.ohTrigger(RecalcTrigger,Trigger3M)),NA())</f>
        <v>1.2284677901409894E-2</v>
      </c>
      <c r="M2921" s="52">
        <f>IFERROR(_xll.qlIndexFixing(ONIndex3M,I2921,TRUE,_xll.ohTrigger(RecalcTrigger,Trigger3M)),NA())</f>
        <v>1.224680886726226E-2</v>
      </c>
      <c r="N2921" s="52">
        <f>IFERROR(_xll.qlIndexFixing(Index6M,$H2921,TRUE,_xll.ohTrigger(RecalcTrigger,Trigger6M)),NA())</f>
        <v>1.0170119657547869E-2</v>
      </c>
      <c r="O2921" s="52">
        <f>IFERROR(_xll.qlIndexFixing(ONIndex6M,I2921,TRUE,_xll.ohTrigger(RecalcTrigger,Trigger6M)),NA())</f>
        <v>1.011335979777428E-2</v>
      </c>
      <c r="P2921" s="52">
        <f>IFERROR(_xll.qlIndexFixing(Index1Y,$H2921,TRUE,_xll.ohTrigger(RecalcTrigger,Trigger1Y)),NA())</f>
        <v>1.2619695011776219E-2</v>
      </c>
      <c r="Q2921" s="52">
        <f>IFERROR(_xll.qlIndexFixing(ONIndex1Y,I2921,TRUE,_xll.ohTrigger(RecalcTrigger,Trigger1Y)),NA())</f>
        <v>1.2416388060429995E-2</v>
      </c>
    </row>
    <row r="2922" spans="2:17" x14ac:dyDescent="0.2">
      <c r="B2922" s="46" t="s">
        <v>42</v>
      </c>
      <c r="D2922" s="49">
        <f>_xll.qlCalendarAdvance(Calendar,$D2921,B2922,"f",FALSE)</f>
        <v>59868</v>
      </c>
      <c r="E2922" s="49">
        <f>_xll.qlInterestRateIndexValueDate(IndexON,D2922)</f>
        <v>59868</v>
      </c>
      <c r="F2922" s="52">
        <f>IFERROR(_xll.qlIndexFixing(IndexON,D2922,TRUE,_xll.ohTrigger(RecalcTrigger,TriggerON)),NA())</f>
        <v>1.224111045567966E-2</v>
      </c>
      <c r="H2922" s="49">
        <f>_xll.qlCalendarAdvance(Calendar,$H2921,B2922,"f",FALSE)</f>
        <v>59868</v>
      </c>
      <c r="I2922" s="49">
        <f>_xll.qlInterestRateIndexValueDate(Index1M,$H2922)</f>
        <v>59870</v>
      </c>
      <c r="J2922" s="52">
        <f>IFERROR(_xll.qlIndexFixing(Index1M,$H2922,TRUE,_xll.ohTrigger(RecalcTrigger,Trigger1M)),NA())</f>
        <v>1.2078230739673344E-2</v>
      </c>
      <c r="K2922" s="52">
        <f>IFERROR(_xll.qlIndexFixing(ONIndex1M,I2922,TRUE,_xll.ohTrigger(RecalcTrigger,Trigger1M)),NA())</f>
        <v>1.2065403635626026E-2</v>
      </c>
      <c r="L2922" s="52">
        <f>IFERROR(_xll.qlIndexFixing(Index3M,H2922,TRUE,_xll.ohTrigger(RecalcTrigger,Trigger3M)),NA())</f>
        <v>1.2286507393772307E-2</v>
      </c>
      <c r="M2922" s="52">
        <f>IFERROR(_xll.qlIndexFixing(ONIndex3M,I2922,TRUE,_xll.ohTrigger(RecalcTrigger,Trigger3M)),NA())</f>
        <v>1.2249641972772451E-2</v>
      </c>
      <c r="N2922" s="52">
        <f>IFERROR(_xll.qlIndexFixing(Index6M,$H2922,TRUE,_xll.ohTrigger(RecalcTrigger,Trigger6M)),NA())</f>
        <v>1.0173587877788099E-2</v>
      </c>
      <c r="O2922" s="52">
        <f>IFERROR(_xll.qlIndexFixing(ONIndex6M,I2922,TRUE,_xll.ohTrigger(RecalcTrigger,Trigger6M)),NA())</f>
        <v>1.0114146306232641E-2</v>
      </c>
      <c r="P2922" s="52">
        <f>IFERROR(_xll.qlIndexFixing(Index1Y,$H2922,TRUE,_xll.ohTrigger(RecalcTrigger,Trigger1Y)),NA())</f>
        <v>1.2623220441611469E-2</v>
      </c>
      <c r="Q2922" s="52">
        <f>IFERROR(_xll.qlIndexFixing(ONIndex1Y,I2922,TRUE,_xll.ohTrigger(RecalcTrigger,Trigger1Y)),NA())</f>
        <v>1.2420029673041455E-2</v>
      </c>
    </row>
    <row r="2923" spans="2:17" x14ac:dyDescent="0.2">
      <c r="B2923" s="46" t="s">
        <v>42</v>
      </c>
      <c r="D2923" s="49">
        <f>_xll.qlCalendarAdvance(Calendar,$D2922,B2923,"f",FALSE)</f>
        <v>59875</v>
      </c>
      <c r="E2923" s="49">
        <f>_xll.qlInterestRateIndexValueDate(IndexON,D2923)</f>
        <v>59875</v>
      </c>
      <c r="F2923" s="52">
        <f>IFERROR(_xll.qlIndexFixing(IndexON,D2923,TRUE,_xll.ohTrigger(RecalcTrigger,TriggerON)),NA())</f>
        <v>1.2245341220618045E-2</v>
      </c>
      <c r="H2923" s="49">
        <f>_xll.qlCalendarAdvance(Calendar,$H2922,B2923,"f",FALSE)</f>
        <v>59875</v>
      </c>
      <c r="I2923" s="49">
        <f>_xll.qlInterestRateIndexValueDate(Index1M,$H2923)</f>
        <v>59877</v>
      </c>
      <c r="J2923" s="52">
        <f>IFERROR(_xll.qlIndexFixing(Index1M,$H2923,TRUE,_xll.ohTrigger(RecalcTrigger,Trigger1M)),NA())</f>
        <v>1.2082575304559258E-2</v>
      </c>
      <c r="K2923" s="52">
        <f>IFERROR(_xll.qlIndexFixing(ONIndex1M,I2923,TRUE,_xll.ohTrigger(RecalcTrigger,Trigger1M)),NA())</f>
        <v>1.2069655740214458E-2</v>
      </c>
      <c r="L2923" s="52">
        <f>IFERROR(_xll.qlIndexFixing(Index3M,H2923,TRUE,_xll.ohTrigger(RecalcTrigger,Trigger3M)),NA())</f>
        <v>1.2289715139794518E-2</v>
      </c>
      <c r="M2923" s="52">
        <f>IFERROR(_xll.qlIndexFixing(ONIndex3M,I2923,TRUE,_xll.ohTrigger(RecalcTrigger,Trigger3M)),NA())</f>
        <v>1.2252527988039219E-2</v>
      </c>
      <c r="N2923" s="52">
        <f>IFERROR(_xll.qlIndexFixing(Index6M,$H2923,TRUE,_xll.ohTrigger(RecalcTrigger,Trigger6M)),NA())</f>
        <v>1.0178728138316719E-2</v>
      </c>
      <c r="O2923" s="52">
        <f>IFERROR(_xll.qlIndexFixing(ONIndex6M,I2923,TRUE,_xll.ohTrigger(RecalcTrigger,Trigger6M)),NA())</f>
        <v>1.0115145789209024E-2</v>
      </c>
      <c r="P2923" s="52">
        <f>IFERROR(_xll.qlIndexFixing(Index1Y,$H2923,TRUE,_xll.ohTrigger(RecalcTrigger,Trigger1Y)),NA())</f>
        <v>1.2630780752693938E-2</v>
      </c>
      <c r="Q2923" s="52">
        <f>IFERROR(_xll.qlIndexFixing(ONIndex1Y,I2923,TRUE,_xll.ohTrigger(RecalcTrigger,Trigger1Y)),NA())</f>
        <v>1.2423739884539486E-2</v>
      </c>
    </row>
    <row r="2924" spans="2:17" x14ac:dyDescent="0.2">
      <c r="B2924" s="46" t="s">
        <v>42</v>
      </c>
      <c r="D2924" s="49">
        <f>_xll.qlCalendarAdvance(Calendar,$D2923,B2924,"f",FALSE)</f>
        <v>59882</v>
      </c>
      <c r="E2924" s="49">
        <f>_xll.qlInterestRateIndexValueDate(IndexON,D2924)</f>
        <v>59882</v>
      </c>
      <c r="F2924" s="52">
        <f>IFERROR(_xll.qlIndexFixing(IndexON,D2924,TRUE,_xll.ohTrigger(RecalcTrigger,TriggerON)),NA())</f>
        <v>1.2249628732083906E-2</v>
      </c>
      <c r="H2924" s="49">
        <f>_xll.qlCalendarAdvance(Calendar,$H2923,B2924,"f",FALSE)</f>
        <v>59882</v>
      </c>
      <c r="I2924" s="49">
        <f>_xll.qlInterestRateIndexValueDate(Index1M,$H2924)</f>
        <v>59884</v>
      </c>
      <c r="J2924" s="52">
        <f>IFERROR(_xll.qlIndexFixing(Index1M,$H2924,TRUE,_xll.ohTrigger(RecalcTrigger,Trigger1M)),NA())</f>
        <v>1.2086976044231286E-2</v>
      </c>
      <c r="K2924" s="52">
        <f>IFERROR(_xll.qlIndexFixing(ONIndex1M,I2924,TRUE,_xll.ohTrigger(RecalcTrigger,Trigger1M)),NA())</f>
        <v>1.2073963841050528E-2</v>
      </c>
      <c r="L2924" s="52">
        <f>IFERROR(_xll.qlIndexFixing(Index3M,H2924,TRUE,_xll.ohTrigger(RecalcTrigger,Trigger3M)),NA())</f>
        <v>1.2292976469606443E-2</v>
      </c>
      <c r="M2924" s="52">
        <f>IFERROR(_xll.qlIndexFixing(ONIndex3M,I2924,TRUE,_xll.ohTrigger(RecalcTrigger,Trigger3M)),NA())</f>
        <v>1.2255466987163288E-2</v>
      </c>
      <c r="N2924" s="52">
        <f>IFERROR(_xll.qlIndexFixing(Index6M,$H2924,TRUE,_xll.ohTrigger(RecalcTrigger,Trigger6M)),NA())</f>
        <v>1.0182680496597809E-2</v>
      </c>
      <c r="O2924" s="52">
        <f>IFERROR(_xll.qlIndexFixing(ONIndex6M,I2924,TRUE,_xll.ohTrigger(RecalcTrigger,Trigger6M)),NA())</f>
        <v>1.0116358575640305E-2</v>
      </c>
      <c r="P2924" s="52">
        <f>IFERROR(_xll.qlIndexFixing(Index1Y,$H2924,TRUE,_xll.ohTrigger(RecalcTrigger,Trigger1Y)),NA())</f>
        <v>1.2636431730929914E-2</v>
      </c>
      <c r="Q2924" s="52">
        <f>IFERROR(_xll.qlIndexFixing(ONIndex1Y,I2924,TRUE,_xll.ohTrigger(RecalcTrigger,Trigger1Y)),NA())</f>
        <v>1.2427518791566783E-2</v>
      </c>
    </row>
    <row r="2925" spans="2:17" x14ac:dyDescent="0.2">
      <c r="B2925" s="46" t="s">
        <v>42</v>
      </c>
      <c r="D2925" s="49">
        <f>_xll.qlCalendarAdvance(Calendar,$D2924,B2925,"f",FALSE)</f>
        <v>59889</v>
      </c>
      <c r="E2925" s="49">
        <f>_xll.qlInterestRateIndexValueDate(IndexON,D2925)</f>
        <v>59889</v>
      </c>
      <c r="F2925" s="52">
        <f>IFERROR(_xll.qlIndexFixing(IndexON,D2925,TRUE,_xll.ohTrigger(RecalcTrigger,TriggerON)),NA())</f>
        <v>1.2253973068334645E-2</v>
      </c>
      <c r="H2925" s="49">
        <f>_xll.qlCalendarAdvance(Calendar,$H2924,B2925,"f",FALSE)</f>
        <v>59889</v>
      </c>
      <c r="I2925" s="49">
        <f>_xll.qlInterestRateIndexValueDate(Index1M,$H2925)</f>
        <v>59891</v>
      </c>
      <c r="J2925" s="52">
        <f>IFERROR(_xll.qlIndexFixing(Index1M,$H2925,TRUE,_xll.ohTrigger(RecalcTrigger,Trigger1M)),NA())</f>
        <v>1.2091433035526027E-2</v>
      </c>
      <c r="K2925" s="52">
        <f>IFERROR(_xll.qlIndexFixing(ONIndex1M,I2925,TRUE,_xll.ohTrigger(RecalcTrigger,Trigger1M)),NA())</f>
        <v>1.2079585231363765E-2</v>
      </c>
      <c r="L2925" s="52">
        <f>IFERROR(_xll.qlIndexFixing(Index3M,H2925,TRUE,_xll.ohTrigger(RecalcTrigger,Trigger3M)),NA())</f>
        <v>1.2296291457537193E-2</v>
      </c>
      <c r="M2925" s="52">
        <f>IFERROR(_xll.qlIndexFixing(ONIndex3M,I2925,TRUE,_xll.ohTrigger(RecalcTrigger,Trigger3M)),NA())</f>
        <v>1.2259323673253775E-2</v>
      </c>
      <c r="N2925" s="52">
        <f>IFERROR(_xll.qlIndexFixing(Index6M,$H2925,TRUE,_xll.ohTrigger(RecalcTrigger,Trigger6M)),NA())</f>
        <v>1.0186851758460428E-2</v>
      </c>
      <c r="O2925" s="52">
        <f>IFERROR(_xll.qlIndexFixing(ONIndex6M,I2925,TRUE,_xll.ohTrigger(RecalcTrigger,Trigger6M)),NA())</f>
        <v>1.0118231826155011E-2</v>
      </c>
      <c r="P2925" s="52">
        <f>IFERROR(_xll.qlIndexFixing(Index1Y,$H2925,TRUE,_xll.ohTrigger(RecalcTrigger,Trigger1Y)),NA())</f>
        <v>1.2642154912773559E-2</v>
      </c>
      <c r="Q2925" s="52">
        <f>IFERROR(_xll.qlIndexFixing(ONIndex1Y,I2925,TRUE,_xll.ohTrigger(RecalcTrigger,Trigger1Y)),NA())</f>
        <v>1.2432478481505527E-2</v>
      </c>
    </row>
    <row r="2926" spans="2:17" x14ac:dyDescent="0.2">
      <c r="B2926" s="46" t="s">
        <v>42</v>
      </c>
      <c r="D2926" s="49">
        <f>_xll.qlCalendarAdvance(Calendar,$D2925,B2926,"f",FALSE)</f>
        <v>59897</v>
      </c>
      <c r="E2926" s="49">
        <f>_xll.qlInterestRateIndexValueDate(IndexON,D2926)</f>
        <v>59897</v>
      </c>
      <c r="F2926" s="52">
        <f>IFERROR(_xll.qlIndexFixing(IndexON,D2926,TRUE,_xll.ohTrigger(RecalcTrigger,TriggerON)),NA())</f>
        <v>1.2259007706081348E-2</v>
      </c>
      <c r="H2926" s="49">
        <f>_xll.qlCalendarAdvance(Calendar,$H2925,B2926,"f",FALSE)</f>
        <v>59897</v>
      </c>
      <c r="I2926" s="49">
        <f>_xll.qlInterestRateIndexValueDate(Index1M,$H2926)</f>
        <v>59901</v>
      </c>
      <c r="J2926" s="52">
        <f>IFERROR(_xll.qlIndexFixing(Index1M,$H2926,TRUE,_xll.ohTrigger(RecalcTrigger,Trigger1M)),NA())</f>
        <v>1.2097897897632321E-2</v>
      </c>
      <c r="K2926" s="52">
        <f>IFERROR(_xll.qlIndexFixing(ONIndex1M,I2926,TRUE,_xll.ohTrigger(RecalcTrigger,Trigger1M)),NA())</f>
        <v>1.2084021611427076E-2</v>
      </c>
      <c r="L2926" s="52">
        <f>IFERROR(_xll.qlIndexFixing(Index3M,H2926,TRUE,_xll.ohTrigger(RecalcTrigger,Trigger3M)),NA())</f>
        <v>1.2301120382352372E-2</v>
      </c>
      <c r="M2926" s="52">
        <f>IFERROR(_xll.qlIndexFixing(ONIndex3M,I2926,TRUE,_xll.ohTrigger(RecalcTrigger,Trigger3M)),NA())</f>
        <v>1.2262384056000997E-2</v>
      </c>
      <c r="N2926" s="52">
        <f>IFERROR(_xll.qlIndexFixing(Index6M,$H2926,TRUE,_xll.ohTrigger(RecalcTrigger,Trigger6M)),NA())</f>
        <v>1.0191573955659122E-2</v>
      </c>
      <c r="O2926" s="52">
        <f>IFERROR(_xll.qlIndexFixing(ONIndex6M,I2926,TRUE,_xll.ohTrigger(RecalcTrigger,Trigger6M)),NA())</f>
        <v>1.011993339631978E-2</v>
      </c>
      <c r="P2926" s="52">
        <f>IFERROR(_xll.qlIndexFixing(Index1Y,$H2926,TRUE,_xll.ohTrigger(RecalcTrigger,Trigger1Y)),NA())</f>
        <v>1.2649771324457661E-2</v>
      </c>
      <c r="Q2926" s="52">
        <f>IFERROR(_xll.qlIndexFixing(ONIndex1Y,I2926,TRUE,_xll.ohTrigger(RecalcTrigger,Trigger1Y)),NA())</f>
        <v>1.243641476840196E-2</v>
      </c>
    </row>
    <row r="2927" spans="2:17" x14ac:dyDescent="0.2">
      <c r="B2927" s="46" t="s">
        <v>42</v>
      </c>
      <c r="D2927" s="49">
        <f>_xll.qlCalendarAdvance(Calendar,$D2926,B2927,"f",FALSE)</f>
        <v>59904</v>
      </c>
      <c r="E2927" s="49">
        <f>_xll.qlInterestRateIndexValueDate(IndexON,D2927)</f>
        <v>59904</v>
      </c>
      <c r="F2927" s="52">
        <f>IFERROR(_xll.qlIndexFixing(IndexON,D2927,TRUE,_xll.ohTrigger(RecalcTrigger,TriggerON)),NA())</f>
        <v>1.2263474073836989E-2</v>
      </c>
      <c r="H2927" s="49">
        <f>_xll.qlCalendarAdvance(Calendar,$H2926,B2927,"f",FALSE)</f>
        <v>59904</v>
      </c>
      <c r="I2927" s="49">
        <f>_xll.qlInterestRateIndexValueDate(Index1M,$H2927)</f>
        <v>59908</v>
      </c>
      <c r="J2927" s="52">
        <f>IFERROR(_xll.qlIndexFixing(Index1M,$H2927,TRUE,_xll.ohTrigger(RecalcTrigger,Trigger1M)),NA())</f>
        <v>1.2102491819922637E-2</v>
      </c>
      <c r="K2927" s="52">
        <f>IFERROR(_xll.qlIndexFixing(ONIndex1M,I2927,TRUE,_xll.ohTrigger(RecalcTrigger,Trigger1M)),NA())</f>
        <v>1.2087868988963635E-2</v>
      </c>
      <c r="L2927" s="52">
        <f>IFERROR(_xll.qlIndexFixing(Index3M,H2927,TRUE,_xll.ohTrigger(RecalcTrigger,Trigger3M)),NA())</f>
        <v>1.2305032633812938E-2</v>
      </c>
      <c r="M2927" s="52">
        <f>IFERROR(_xll.qlIndexFixing(ONIndex3M,I2927,TRUE,_xll.ohTrigger(RecalcTrigger,Trigger3M)),NA())</f>
        <v>1.2265049602664391E-2</v>
      </c>
      <c r="N2927" s="52">
        <f>IFERROR(_xll.qlIndexFixing(Index6M,$H2927,TRUE,_xll.ohTrigger(RecalcTrigger,Trigger6M)),NA())</f>
        <v>1.0196230408666478E-2</v>
      </c>
      <c r="O2927" s="52">
        <f>IFERROR(_xll.qlIndexFixing(ONIndex6M,I2927,TRUE,_xll.ohTrigger(RecalcTrigger,Trigger6M)),NA())</f>
        <v>1.0121562503728754E-2</v>
      </c>
      <c r="P2927" s="52">
        <f>IFERROR(_xll.qlIndexFixing(Index1Y,$H2927,TRUE,_xll.ohTrigger(RecalcTrigger,Trigger1Y)),NA())</f>
        <v>1.2655664824708104E-2</v>
      </c>
      <c r="Q2927" s="52">
        <f>IFERROR(_xll.qlIndexFixing(ONIndex1Y,I2927,TRUE,_xll.ohTrigger(RecalcTrigger,Trigger1Y)),NA())</f>
        <v>1.2439843652938265E-2</v>
      </c>
    </row>
    <row r="2928" spans="2:17" x14ac:dyDescent="0.2">
      <c r="B2928" s="46" t="s">
        <v>42</v>
      </c>
      <c r="D2928" s="49">
        <f>_xll.qlCalendarAdvance(Calendar,$D2927,B2928,"f",FALSE)</f>
        <v>59911</v>
      </c>
      <c r="E2928" s="49">
        <f>_xll.qlInterestRateIndexValueDate(IndexON,D2928)</f>
        <v>59911</v>
      </c>
      <c r="F2928" s="52">
        <f>IFERROR(_xll.qlIndexFixing(IndexON,D2928,TRUE,_xll.ohTrigger(RecalcTrigger,TriggerON)),NA())</f>
        <v>1.22679975126605E-2</v>
      </c>
      <c r="H2928" s="49">
        <f>_xll.qlCalendarAdvance(Calendar,$H2927,B2928,"f",FALSE)</f>
        <v>59911</v>
      </c>
      <c r="I2928" s="49">
        <f>_xll.qlInterestRateIndexValueDate(Index1M,$H2928)</f>
        <v>59915</v>
      </c>
      <c r="J2928" s="52">
        <f>IFERROR(_xll.qlIndexFixing(Index1M,$H2928,TRUE,_xll.ohTrigger(RecalcTrigger,Trigger1M)),NA())</f>
        <v>1.210714225729718E-2</v>
      </c>
      <c r="K2928" s="52">
        <f>IFERROR(_xll.qlIndexFixing(ONIndex1M,I2928,TRUE,_xll.ohTrigger(RecalcTrigger,Trigger1M)),NA())</f>
        <v>1.2092409890938072E-2</v>
      </c>
      <c r="L2928" s="52">
        <f>IFERROR(_xll.qlIndexFixing(Index3M,H2928,TRUE,_xll.ohTrigger(RecalcTrigger,Trigger3M)),NA())</f>
        <v>1.2308065515273007E-2</v>
      </c>
      <c r="M2928" s="52">
        <f>IFERROR(_xll.qlIndexFixing(ONIndex3M,I2928,TRUE,_xll.ohTrigger(RecalcTrigger,Trigger3M)),NA())</f>
        <v>1.2268208894132826E-2</v>
      </c>
      <c r="N2928" s="52">
        <f>IFERROR(_xll.qlIndexFixing(Index6M,$H2928,TRUE,_xll.ohTrigger(RecalcTrigger,Trigger6M)),NA())</f>
        <v>1.0201106812654338E-2</v>
      </c>
      <c r="O2928" s="52">
        <f>IFERROR(_xll.qlIndexFixing(ONIndex6M,I2928,TRUE,_xll.ohTrigger(RecalcTrigger,Trigger6M)),NA())</f>
        <v>1.0123662474725847E-2</v>
      </c>
      <c r="P2928" s="52">
        <f>IFERROR(_xll.qlIndexFixing(Index1Y,$H2928,TRUE,_xll.ohTrigger(RecalcTrigger,Trigger1Y)),NA())</f>
        <v>1.2661630857822634E-2</v>
      </c>
      <c r="Q2928" s="52">
        <f>IFERROR(_xll.qlIndexFixing(ONIndex1Y,I2928,TRUE,_xll.ohTrigger(RecalcTrigger,Trigger1Y)),NA())</f>
        <v>1.2443908181651864E-2</v>
      </c>
    </row>
    <row r="2929" spans="2:17" x14ac:dyDescent="0.2">
      <c r="B2929" s="46" t="s">
        <v>42</v>
      </c>
      <c r="D2929" s="49">
        <f>_xll.qlCalendarAdvance(Calendar,$D2928,B2929,"f",FALSE)</f>
        <v>59918</v>
      </c>
      <c r="E2929" s="49">
        <f>_xll.qlInterestRateIndexValueDate(IndexON,D2929)</f>
        <v>59918</v>
      </c>
      <c r="F2929" s="52">
        <f>IFERROR(_xll.qlIndexFixing(IndexON,D2929,TRUE,_xll.ohTrigger(RecalcTrigger,TriggerON)),NA())</f>
        <v>1.227257810088922E-2</v>
      </c>
      <c r="H2929" s="49">
        <f>_xll.qlCalendarAdvance(Calendar,$H2928,B2929,"f",FALSE)</f>
        <v>59918</v>
      </c>
      <c r="I2929" s="49">
        <f>_xll.qlInterestRateIndexValueDate(Index1M,$H2929)</f>
        <v>59922</v>
      </c>
      <c r="J2929" s="52">
        <f>IFERROR(_xll.qlIndexFixing(Index1M,$H2929,TRUE,_xll.ohTrigger(RecalcTrigger,Trigger1M)),NA())</f>
        <v>1.2111849286597705E-2</v>
      </c>
      <c r="K2929" s="52">
        <f>IFERROR(_xll.qlIndexFixing(ONIndex1M,I2929,TRUE,_xll.ohTrigger(RecalcTrigger,Trigger1M)),NA())</f>
        <v>1.2097007183644592E-2</v>
      </c>
      <c r="L2929" s="52">
        <f>IFERROR(_xll.qlIndexFixing(Index3M,H2929,TRUE,_xll.ohTrigger(RecalcTrigger,Trigger3M)),NA())</f>
        <v>1.2311619025541464E-2</v>
      </c>
      <c r="M2929" s="52">
        <f>IFERROR(_xll.qlIndexFixing(ONIndex3M,I2929,TRUE,_xll.ohTrigger(RecalcTrigger,Trigger3M)),NA())</f>
        <v>1.2271421549874262E-2</v>
      </c>
      <c r="N2929" s="52">
        <f>IFERROR(_xll.qlIndexFixing(Index6M,$H2929,TRUE,_xll.ohTrigger(RecalcTrigger,Trigger6M)),NA())</f>
        <v>1.0206203499451774E-2</v>
      </c>
      <c r="O2929" s="52">
        <f>IFERROR(_xll.qlIndexFixing(ONIndex6M,I2929,TRUE,_xll.ohTrigger(RecalcTrigger,Trigger6M)),NA())</f>
        <v>1.0125977438386613E-2</v>
      </c>
      <c r="P2929" s="52">
        <f>IFERROR(_xll.qlIndexFixing(Index1Y,$H2929,TRUE,_xll.ohTrigger(RecalcTrigger,Trigger1Y)),NA())</f>
        <v>1.2667669522694602E-2</v>
      </c>
      <c r="Q2929" s="52">
        <f>IFERROR(_xll.qlIndexFixing(ONIndex1Y,I2929,TRUE,_xll.ohTrigger(RecalcTrigger,Trigger1Y)),NA())</f>
        <v>1.2448041901258478E-2</v>
      </c>
    </row>
    <row r="2930" spans="2:17" x14ac:dyDescent="0.2">
      <c r="B2930" s="46" t="s">
        <v>42</v>
      </c>
      <c r="D2930" s="49">
        <f>_xll.qlCalendarAdvance(Calendar,$D2929,B2930,"f",FALSE)</f>
        <v>59925</v>
      </c>
      <c r="E2930" s="49">
        <f>_xll.qlInterestRateIndexValueDate(IndexON,D2930)</f>
        <v>59925</v>
      </c>
      <c r="F2930" s="52">
        <f>IFERROR(_xll.qlIndexFixing(IndexON,D2930,TRUE,_xll.ohTrigger(RecalcTrigger,TriggerON)),NA())</f>
        <v>1.2277215917100293E-2</v>
      </c>
      <c r="H2930" s="49">
        <f>_xll.qlCalendarAdvance(Calendar,$H2929,B2930,"f",FALSE)</f>
        <v>59925</v>
      </c>
      <c r="I2930" s="49">
        <f>_xll.qlInterestRateIndexValueDate(Index1M,$H2930)</f>
        <v>59929</v>
      </c>
      <c r="J2930" s="52">
        <f>IFERROR(_xll.qlIndexFixing(Index1M,$H2930,TRUE,_xll.ohTrigger(RecalcTrigger,Trigger1M)),NA())</f>
        <v>1.2116612984665974E-2</v>
      </c>
      <c r="K2930" s="52">
        <f>IFERROR(_xll.qlIndexFixing(ONIndex1M,I2930,TRUE,_xll.ohTrigger(RecalcTrigger,Trigger1M)),NA())</f>
        <v>1.2101660943582004E-2</v>
      </c>
      <c r="L2930" s="52">
        <f>IFERROR(_xll.qlIndexFixing(Index3M,H2930,TRUE,_xll.ohTrigger(RecalcTrigger,Trigger3M)),NA())</f>
        <v>1.2315226597469685E-2</v>
      </c>
      <c r="M2930" s="52">
        <f>IFERROR(_xll.qlIndexFixing(ONIndex3M,I2930,TRUE,_xll.ohTrigger(RecalcTrigger,Trigger3M)),NA())</f>
        <v>1.2274687643989424E-2</v>
      </c>
      <c r="N2930" s="52">
        <f>IFERROR(_xll.qlIndexFixing(Index6M,$H2930,TRUE,_xll.ohTrigger(RecalcTrigger,Trigger6M)),NA())</f>
        <v>1.0211520800967792E-2</v>
      </c>
      <c r="O2930" s="52">
        <f>IFERROR(_xll.qlIndexFixing(ONIndex6M,I2930,TRUE,_xll.ohTrigger(RecalcTrigger,Trigger6M)),NA())</f>
        <v>1.0128507723488056E-2</v>
      </c>
      <c r="P2930" s="52">
        <f>IFERROR(_xll.qlIndexFixing(Index1Y,$H2930,TRUE,_xll.ohTrigger(RecalcTrigger,Trigger1Y)),NA())</f>
        <v>1.2673780918236364E-2</v>
      </c>
      <c r="Q2930" s="52">
        <f>IFERROR(_xll.qlIndexFixing(ONIndex1Y,I2930,TRUE,_xll.ohTrigger(RecalcTrigger,Trigger1Y)),NA())</f>
        <v>1.24522449084008E-2</v>
      </c>
    </row>
    <row r="2931" spans="2:17" x14ac:dyDescent="0.2">
      <c r="B2931" s="46" t="s">
        <v>42</v>
      </c>
      <c r="D2931" s="49">
        <f>_xll.qlCalendarAdvance(Calendar,$D2930,B2931,"f",FALSE)</f>
        <v>59932</v>
      </c>
      <c r="E2931" s="49">
        <f>_xll.qlInterestRateIndexValueDate(IndexON,D2931)</f>
        <v>59932</v>
      </c>
      <c r="F2931" s="52">
        <f>IFERROR(_xll.qlIndexFixing(IndexON,D2931,TRUE,_xll.ohTrigger(RecalcTrigger,TriggerON)),NA())</f>
        <v>1.2281911039551119E-2</v>
      </c>
      <c r="H2931" s="49">
        <f>_xll.qlCalendarAdvance(Calendar,$H2930,B2931,"f",FALSE)</f>
        <v>59932</v>
      </c>
      <c r="I2931" s="49">
        <f>_xll.qlInterestRateIndexValueDate(Index1M,$H2931)</f>
        <v>59936</v>
      </c>
      <c r="J2931" s="52">
        <f>IFERROR(_xll.qlIndexFixing(Index1M,$H2931,TRUE,_xll.ohTrigger(RecalcTrigger,Trigger1M)),NA())</f>
        <v>1.2120327581053608E-2</v>
      </c>
      <c r="K2931" s="52">
        <f>IFERROR(_xll.qlIndexFixing(ONIndex1M,I2931,TRUE,_xll.ohTrigger(RecalcTrigger,Trigger1M)),NA())</f>
        <v>1.2106371247648795E-2</v>
      </c>
      <c r="L2931" s="52">
        <f>IFERROR(_xll.qlIndexFixing(Index3M,H2931,TRUE,_xll.ohTrigger(RecalcTrigger,Trigger3M)),NA())</f>
        <v>1.231888830540611E-2</v>
      </c>
      <c r="M2931" s="52">
        <f>IFERROR(_xll.qlIndexFixing(ONIndex3M,I2931,TRUE,_xll.ohTrigger(RecalcTrigger,Trigger3M)),NA())</f>
        <v>1.2278007249939549E-2</v>
      </c>
      <c r="N2931" s="52">
        <f>IFERROR(_xll.qlIndexFixing(Index6M,$H2931,TRUE,_xll.ohTrigger(RecalcTrigger,Trigger6M)),NA())</f>
        <v>1.0217059049185184E-2</v>
      </c>
      <c r="O2931" s="52">
        <f>IFERROR(_xll.qlIndexFixing(ONIndex6M,I2931,TRUE,_xll.ohTrigger(RecalcTrigger,Trigger6M)),NA())</f>
        <v>1.0131253658487438E-2</v>
      </c>
      <c r="P2931" s="52">
        <f>IFERROR(_xll.qlIndexFixing(Index1Y,$H2931,TRUE,_xll.ohTrigger(RecalcTrigger,Trigger1Y)),NA())</f>
        <v>1.2679965143376871E-2</v>
      </c>
      <c r="Q2931" s="52">
        <f>IFERROR(_xll.qlIndexFixing(ONIndex1Y,I2931,TRUE,_xll.ohTrigger(RecalcTrigger,Trigger1Y)),NA())</f>
        <v>1.2456517299082037E-2</v>
      </c>
    </row>
    <row r="2932" spans="2:17" x14ac:dyDescent="0.2">
      <c r="B2932" s="46" t="s">
        <v>42</v>
      </c>
      <c r="D2932" s="49">
        <f>_xll.qlCalendarAdvance(Calendar,$D2931,B2932,"f",FALSE)</f>
        <v>59939</v>
      </c>
      <c r="E2932" s="49">
        <f>_xll.qlInterestRateIndexValueDate(IndexON,D2932)</f>
        <v>59939</v>
      </c>
      <c r="F2932" s="52">
        <f>IFERROR(_xll.qlIndexFixing(IndexON,D2932,TRUE,_xll.ohTrigger(RecalcTrigger,TriggerON)),NA())</f>
        <v>1.2286663546419163E-2</v>
      </c>
      <c r="H2932" s="49">
        <f>_xll.qlCalendarAdvance(Calendar,$H2931,B2932,"f",FALSE)</f>
        <v>59939</v>
      </c>
      <c r="I2932" s="49">
        <f>_xll.qlInterestRateIndexValueDate(Index1M,$H2932)</f>
        <v>59943</v>
      </c>
      <c r="J2932" s="52">
        <f>IFERROR(_xll.qlIndexFixing(Index1M,$H2932,TRUE,_xll.ohTrigger(RecalcTrigger,Trigger1M)),NA())</f>
        <v>1.2125196389408715E-2</v>
      </c>
      <c r="K2932" s="52">
        <f>IFERROR(_xll.qlIndexFixing(ONIndex1M,I2932,TRUE,_xll.ohTrigger(RecalcTrigger,Trigger1M)),NA())</f>
        <v>1.2111138172343772E-2</v>
      </c>
      <c r="L2932" s="52">
        <f>IFERROR(_xll.qlIndexFixing(Index3M,H2932,TRUE,_xll.ohTrigger(RecalcTrigger,Trigger3M)),NA())</f>
        <v>1.2322604223693906E-2</v>
      </c>
      <c r="M2932" s="52">
        <f>IFERROR(_xll.qlIndexFixing(ONIndex3M,I2932,TRUE,_xll.ohTrigger(RecalcTrigger,Trigger3M)),NA())</f>
        <v>1.2281380442225043E-2</v>
      </c>
      <c r="N2932" s="52">
        <f>IFERROR(_xll.qlIndexFixing(Index6M,$H2932,TRUE,_xll.ohTrigger(RecalcTrigger,Trigger6M)),NA())</f>
        <v>1.022281857616624E-2</v>
      </c>
      <c r="O2932" s="52">
        <f>IFERROR(_xll.qlIndexFixing(ONIndex6M,I2932,TRUE,_xll.ohTrigger(RecalcTrigger,Trigger6M)),NA())</f>
        <v>1.0134215571682148E-2</v>
      </c>
      <c r="P2932" s="52">
        <f>IFERROR(_xll.qlIndexFixing(Index1Y,$H2932,TRUE,_xll.ohTrigger(RecalcTrigger,Trigger1Y)),NA())</f>
        <v>1.2686222297065168E-2</v>
      </c>
      <c r="Q2932" s="52">
        <f>IFERROR(_xll.qlIndexFixing(ONIndex1Y,I2932,TRUE,_xll.ohTrigger(RecalcTrigger,Trigger1Y)),NA())</f>
        <v>1.2460859169705074E-2</v>
      </c>
    </row>
    <row r="2933" spans="2:17" x14ac:dyDescent="0.2">
      <c r="B2933" s="46" t="s">
        <v>42</v>
      </c>
      <c r="D2933" s="49">
        <f>_xll.qlCalendarAdvance(Calendar,$D2932,B2933,"f",FALSE)</f>
        <v>59946</v>
      </c>
      <c r="E2933" s="49">
        <f>_xll.qlInterestRateIndexValueDate(IndexON,D2933)</f>
        <v>59946</v>
      </c>
      <c r="F2933" s="52">
        <f>IFERROR(_xll.qlIndexFixing(IndexON,D2933,TRUE,_xll.ohTrigger(RecalcTrigger,TriggerON)),NA())</f>
        <v>1.2291473516201634E-2</v>
      </c>
      <c r="H2933" s="49">
        <f>_xll.qlCalendarAdvance(Calendar,$H2932,B2933,"f",FALSE)</f>
        <v>59946</v>
      </c>
      <c r="I2933" s="49">
        <f>_xll.qlInterestRateIndexValueDate(Index1M,$H2933)</f>
        <v>59950</v>
      </c>
      <c r="J2933" s="52">
        <f>IFERROR(_xll.qlIndexFixing(Index1M,$H2933,TRUE,_xll.ohTrigger(RecalcTrigger,Trigger1M)),NA())</f>
        <v>1.2130122082131382E-2</v>
      </c>
      <c r="K2933" s="52">
        <f>IFERROR(_xll.qlIndexFixing(ONIndex1M,I2933,TRUE,_xll.ohTrigger(RecalcTrigger,Trigger1M)),NA())</f>
        <v>1.2115961794485486E-2</v>
      </c>
      <c r="L2933" s="52">
        <f>IFERROR(_xll.qlIndexFixing(Index3M,H2933,TRUE,_xll.ohTrigger(RecalcTrigger,Trigger3M)),NA())</f>
        <v>1.232637442668503E-2</v>
      </c>
      <c r="M2933" s="52">
        <f>IFERROR(_xll.qlIndexFixing(ONIndex3M,I2933,TRUE,_xll.ohTrigger(RecalcTrigger,Trigger3M)),NA())</f>
        <v>1.2284807294706823E-2</v>
      </c>
      <c r="N2933" s="52">
        <f>IFERROR(_xll.qlIndexFixing(Index6M,$H2933,TRUE,_xll.ohTrigger(RecalcTrigger,Trigger6M)),NA())</f>
        <v>1.0228799714049672E-2</v>
      </c>
      <c r="O2933" s="52">
        <f>IFERROR(_xll.qlIndexFixing(ONIndex6M,I2933,TRUE,_xll.ohTrigger(RecalcTrigger,Trigger6M)),NA())</f>
        <v>1.0137393792009064E-2</v>
      </c>
      <c r="P2933" s="52">
        <f>IFERROR(_xll.qlIndexFixing(Index1Y,$H2933,TRUE,_xll.ohTrigger(RecalcTrigger,Trigger1Y)),NA())</f>
        <v>1.2692552478268213E-2</v>
      </c>
      <c r="Q2933" s="52">
        <f>IFERROR(_xll.qlIndexFixing(ONIndex1Y,I2933,TRUE,_xll.ohTrigger(RecalcTrigger,Trigger1Y)),NA())</f>
        <v>1.2465270616832669E-2</v>
      </c>
    </row>
    <row r="2934" spans="2:17" x14ac:dyDescent="0.2">
      <c r="B2934" s="46" t="s">
        <v>42</v>
      </c>
      <c r="D2934" s="49">
        <f>_xll.qlCalendarAdvance(Calendar,$D2933,B2934,"f",FALSE)</f>
        <v>59953</v>
      </c>
      <c r="E2934" s="49">
        <f>_xll.qlInterestRateIndexValueDate(IndexON,D2934)</f>
        <v>59953</v>
      </c>
      <c r="F2934" s="52">
        <f>IFERROR(_xll.qlIndexFixing(IndexON,D2934,TRUE,_xll.ohTrigger(RecalcTrigger,TriggerON)),NA())</f>
        <v>1.2296341027315805E-2</v>
      </c>
      <c r="H2934" s="49">
        <f>_xll.qlCalendarAdvance(Calendar,$H2933,B2934,"f",FALSE)</f>
        <v>59953</v>
      </c>
      <c r="I2934" s="49">
        <f>_xll.qlInterestRateIndexValueDate(Index1M,$H2934)</f>
        <v>59957</v>
      </c>
      <c r="J2934" s="52">
        <f>IFERROR(_xll.qlIndexFixing(Index1M,$H2934,TRUE,_xll.ohTrigger(RecalcTrigger,Trigger1M)),NA())</f>
        <v>1.2135104736067725E-2</v>
      </c>
      <c r="K2934" s="52">
        <f>IFERROR(_xll.qlIndexFixing(ONIndex1M,I2934,TRUE,_xll.ohTrigger(RecalcTrigger,Trigger1M)),NA())</f>
        <v>1.2120842190732617E-2</v>
      </c>
      <c r="L2934" s="52">
        <f>IFERROR(_xll.qlIndexFixing(Index3M,H2934,TRUE,_xll.ohTrigger(RecalcTrigger,Trigger3M)),NA())</f>
        <v>1.2330198988730555E-2</v>
      </c>
      <c r="M2934" s="52">
        <f>IFERROR(_xll.qlIndexFixing(ONIndex3M,I2934,TRUE,_xll.ohTrigger(RecalcTrigger,Trigger3M)),NA())</f>
        <v>1.2288287881085935E-2</v>
      </c>
      <c r="N2934" s="52">
        <f>IFERROR(_xll.qlIndexFixing(Index6M,$H2934,TRUE,_xll.ohTrigger(RecalcTrigger,Trigger6M)),NA())</f>
        <v>1.0235002795053251E-2</v>
      </c>
      <c r="O2934" s="52">
        <f>IFERROR(_xll.qlIndexFixing(ONIndex6M,I2934,TRUE,_xll.ohTrigger(RecalcTrigger,Trigger6M)),NA())</f>
        <v>1.0140788647765575E-2</v>
      </c>
      <c r="P2934" s="52">
        <f>IFERROR(_xll.qlIndexFixing(Index1Y,$H2934,TRUE,_xll.ohTrigger(RecalcTrigger,Trigger1Y)),NA())</f>
        <v>1.269895578597152E-2</v>
      </c>
      <c r="Q2934" s="52">
        <f>IFERROR(_xll.qlIndexFixing(ONIndex1Y,I2934,TRUE,_xll.ohTrigger(RecalcTrigger,Trigger1Y)),NA())</f>
        <v>1.2469751736707835E-2</v>
      </c>
    </row>
    <row r="2935" spans="2:17" x14ac:dyDescent="0.2">
      <c r="B2935" s="46" t="s">
        <v>42</v>
      </c>
      <c r="D2935" s="49">
        <f>_xll.qlCalendarAdvance(Calendar,$D2934,B2935,"f",FALSE)</f>
        <v>59960</v>
      </c>
      <c r="E2935" s="49">
        <f>_xll.qlInterestRateIndexValueDate(IndexON,D2935)</f>
        <v>59960</v>
      </c>
      <c r="F2935" s="52">
        <f>IFERROR(_xll.qlIndexFixing(IndexON,D2935,TRUE,_xll.ohTrigger(RecalcTrigger,TriggerON)),NA())</f>
        <v>1.2301266158178947E-2</v>
      </c>
      <c r="H2935" s="49">
        <f>_xll.qlCalendarAdvance(Calendar,$H2934,B2935,"f",FALSE)</f>
        <v>59960</v>
      </c>
      <c r="I2935" s="49">
        <f>_xll.qlInterestRateIndexValueDate(Index1M,$H2935)</f>
        <v>59964</v>
      </c>
      <c r="J2935" s="52">
        <f>IFERROR(_xll.qlIndexFixing(Index1M,$H2935,TRUE,_xll.ohTrigger(RecalcTrigger,Trigger1M)),NA())</f>
        <v>1.2141284196222247E-2</v>
      </c>
      <c r="K2935" s="52">
        <f>IFERROR(_xll.qlIndexFixing(ONIndex1M,I2935,TRUE,_xll.ohTrigger(RecalcTrigger,Trigger1M)),NA())</f>
        <v>1.212577943782378E-2</v>
      </c>
      <c r="L2935" s="52">
        <f>IFERROR(_xll.qlIndexFixing(Index3M,H2935,TRUE,_xll.ohTrigger(RecalcTrigger,Trigger3M)),NA())</f>
        <v>1.2334576706416082E-2</v>
      </c>
      <c r="M2935" s="52">
        <f>IFERROR(_xll.qlIndexFixing(ONIndex3M,I2935,TRUE,_xll.ohTrigger(RecalcTrigger,Trigger3M)),NA())</f>
        <v>1.2291822275543041E-2</v>
      </c>
      <c r="N2935" s="52">
        <f>IFERROR(_xll.qlIndexFixing(Index6M,$H2935,TRUE,_xll.ohTrigger(RecalcTrigger,Trigger6M)),NA())</f>
        <v>1.0242793719207286E-2</v>
      </c>
      <c r="O2935" s="52">
        <f>IFERROR(_xll.qlIndexFixing(ONIndex6M,I2935,TRUE,_xll.ohTrigger(RecalcTrigger,Trigger6M)),NA())</f>
        <v>1.0144400467408943E-2</v>
      </c>
      <c r="P2935" s="52">
        <f>IFERROR(_xll.qlIndexFixing(Index1Y,$H2935,TRUE,_xll.ohTrigger(RecalcTrigger,Trigger1Y)),NA())</f>
        <v>1.2704698505681049E-2</v>
      </c>
      <c r="Q2935" s="52">
        <f>IFERROR(_xll.qlIndexFixing(ONIndex1Y,I2935,TRUE,_xll.ohTrigger(RecalcTrigger,Trigger1Y)),NA())</f>
        <v>1.2474302625573586E-2</v>
      </c>
    </row>
    <row r="2936" spans="2:17" x14ac:dyDescent="0.2">
      <c r="B2936" s="46" t="s">
        <v>42</v>
      </c>
      <c r="D2936" s="49">
        <f>_xll.qlCalendarAdvance(Calendar,$D2935,B2936,"f",FALSE)</f>
        <v>59967</v>
      </c>
      <c r="E2936" s="49">
        <f>_xll.qlInterestRateIndexValueDate(IndexON,D2936)</f>
        <v>59967</v>
      </c>
      <c r="F2936" s="52">
        <f>IFERROR(_xll.qlIndexFixing(IndexON,D2936,TRUE,_xll.ohTrigger(RecalcTrigger,TriggerON)),NA())</f>
        <v>1.230624898688859E-2</v>
      </c>
      <c r="H2936" s="49">
        <f>_xll.qlCalendarAdvance(Calendar,$H2935,B2936,"f",FALSE)</f>
        <v>59967</v>
      </c>
      <c r="I2936" s="49">
        <f>_xll.qlInterestRateIndexValueDate(Index1M,$H2936)</f>
        <v>59971</v>
      </c>
      <c r="J2936" s="52">
        <f>IFERROR(_xll.qlIndexFixing(Index1M,$H2936,TRUE,_xll.ohTrigger(RecalcTrigger,Trigger1M)),NA())</f>
        <v>1.2146389520718309E-2</v>
      </c>
      <c r="K2936" s="52">
        <f>IFERROR(_xll.qlIndexFixing(ONIndex1M,I2936,TRUE,_xll.ohTrigger(RecalcTrigger,Trigger1M)),NA())</f>
        <v>1.2130773612417656E-2</v>
      </c>
      <c r="L2936" s="52">
        <f>IFERROR(_xll.qlIndexFixing(Index3M,H2936,TRUE,_xll.ohTrigger(RecalcTrigger,Trigger3M)),NA())</f>
        <v>1.2338514252167275E-2</v>
      </c>
      <c r="M2936" s="52">
        <f>IFERROR(_xll.qlIndexFixing(ONIndex3M,I2936,TRUE,_xll.ohTrigger(RecalcTrigger,Trigger3M)),NA())</f>
        <v>1.2295410552098929E-2</v>
      </c>
      <c r="N2936" s="52">
        <f>IFERROR(_xll.qlIndexFixing(Index6M,$H2936,TRUE,_xll.ohTrigger(RecalcTrigger,Trigger6M)),NA())</f>
        <v>1.0249474096940017E-2</v>
      </c>
      <c r="O2936" s="52">
        <f>IFERROR(_xll.qlIndexFixing(ONIndex6M,I2936,TRUE,_xll.ohTrigger(RecalcTrigger,Trigger6M)),NA())</f>
        <v>1.0148229579716173E-2</v>
      </c>
      <c r="P2936" s="52">
        <f>IFERROR(_xll.qlIndexFixing(Index1Y,$H2936,TRUE,_xll.ohTrigger(RecalcTrigger,Trigger1Y)),NA())</f>
        <v>1.2711242832157507E-2</v>
      </c>
      <c r="Q2936" s="52">
        <f>IFERROR(_xll.qlIndexFixing(ONIndex1Y,I2936,TRUE,_xll.ohTrigger(RecalcTrigger,Trigger1Y)),NA())</f>
        <v>1.2478923379992679E-2</v>
      </c>
    </row>
    <row r="2937" spans="2:17" x14ac:dyDescent="0.2">
      <c r="B2937" s="46" t="s">
        <v>42</v>
      </c>
      <c r="D2937" s="49">
        <f>_xll.qlCalendarAdvance(Calendar,$D2936,B2937,"f",FALSE)</f>
        <v>59974</v>
      </c>
      <c r="E2937" s="49">
        <f>_xll.qlInterestRateIndexValueDate(IndexON,D2937)</f>
        <v>59974</v>
      </c>
      <c r="F2937" s="52">
        <f>IFERROR(_xll.qlIndexFixing(IndexON,D2937,TRUE,_xll.ohTrigger(RecalcTrigger,TriggerON)),NA())</f>
        <v>1.2311289591941943E-2</v>
      </c>
      <c r="H2937" s="49">
        <f>_xll.qlCalendarAdvance(Calendar,$H2936,B2937,"f",FALSE)</f>
        <v>59974</v>
      </c>
      <c r="I2937" s="49">
        <f>_xll.qlInterestRateIndexValueDate(Index1M,$H2937)</f>
        <v>59978</v>
      </c>
      <c r="J2937" s="52">
        <f>IFERROR(_xll.qlIndexFixing(Index1M,$H2937,TRUE,_xll.ohTrigger(RecalcTrigger,Trigger1M)),NA())</f>
        <v>1.2151552051928574E-2</v>
      </c>
      <c r="K2937" s="52">
        <f>IFERROR(_xll.qlIndexFixing(ONIndex1M,I2937,TRUE,_xll.ohTrigger(RecalcTrigger,Trigger1M)),NA())</f>
        <v>1.2135824791332794E-2</v>
      </c>
      <c r="L2937" s="52">
        <f>IFERROR(_xll.qlIndexFixing(Index3M,H2937,TRUE,_xll.ohTrigger(RecalcTrigger,Trigger3M)),NA())</f>
        <v>1.234250638726803E-2</v>
      </c>
      <c r="M2937" s="52">
        <f>IFERROR(_xll.qlIndexFixing(ONIndex3M,I2937,TRUE,_xll.ohTrigger(RecalcTrigger,Trigger3M)),NA())</f>
        <v>1.2299052784614517E-2</v>
      </c>
      <c r="N2937" s="52">
        <f>IFERROR(_xll.qlIndexFixing(Index6M,$H2937,TRUE,_xll.ohTrigger(RecalcTrigger,Trigger6M)),NA())</f>
        <v>1.0256377475351975E-2</v>
      </c>
      <c r="O2937" s="52">
        <f>IFERROR(_xll.qlIndexFixing(ONIndex6M,I2937,TRUE,_xll.ohTrigger(RecalcTrigger,Trigger6M)),NA())</f>
        <v>1.0152276312984654E-2</v>
      </c>
      <c r="P2937" s="52">
        <f>IFERROR(_xll.qlIndexFixing(Index1Y,$H2937,TRUE,_xll.ohTrigger(RecalcTrigger,Trigger1Y)),NA())</f>
        <v>1.2717860572428462E-2</v>
      </c>
      <c r="Q2937" s="52">
        <f>IFERROR(_xll.qlIndexFixing(ONIndex1Y,I2937,TRUE,_xll.ohTrigger(RecalcTrigger,Trigger1Y)),NA())</f>
        <v>1.2483614096128193E-2</v>
      </c>
    </row>
    <row r="2938" spans="2:17" x14ac:dyDescent="0.2">
      <c r="B2938" s="46" t="s">
        <v>42</v>
      </c>
      <c r="D2938" s="49">
        <f>_xll.qlCalendarAdvance(Calendar,$D2937,B2938,"f",FALSE)</f>
        <v>59981</v>
      </c>
      <c r="E2938" s="49">
        <f>_xll.qlInterestRateIndexValueDate(IndexON,D2938)</f>
        <v>59981</v>
      </c>
      <c r="F2938" s="52">
        <f>IFERROR(_xll.qlIndexFixing(IndexON,D2938,TRUE,_xll.ohTrigger(RecalcTrigger,TriggerON)),NA())</f>
        <v>1.2316388051836213E-2</v>
      </c>
      <c r="H2938" s="49">
        <f>_xll.qlCalendarAdvance(Calendar,$H2937,B2938,"f",FALSE)</f>
        <v>59981</v>
      </c>
      <c r="I2938" s="49">
        <f>_xll.qlInterestRateIndexValueDate(Index1M,$H2938)</f>
        <v>59985</v>
      </c>
      <c r="J2938" s="52">
        <f>IFERROR(_xll.qlIndexFixing(Index1M,$H2938,TRUE,_xll.ohTrigger(RecalcTrigger,Trigger1M)),NA())</f>
        <v>1.2156771866702538E-2</v>
      </c>
      <c r="K2938" s="52">
        <f>IFERROR(_xll.qlIndexFixing(ONIndex1M,I2938,TRUE,_xll.ohTrigger(RecalcTrigger,Trigger1M)),NA())</f>
        <v>1.214093305114794E-2</v>
      </c>
      <c r="L2938" s="52">
        <f>IFERROR(_xll.qlIndexFixing(Index3M,H2938,TRUE,_xll.ohTrigger(RecalcTrigger,Trigger3M)),NA())</f>
        <v>1.2346553186085817E-2</v>
      </c>
      <c r="M2938" s="52">
        <f>IFERROR(_xll.qlIndexFixing(ONIndex3M,I2938,TRUE,_xll.ohTrigger(RecalcTrigger,Trigger3M)),NA())</f>
        <v>1.2302749047190531E-2</v>
      </c>
      <c r="N2938" s="52">
        <f>IFERROR(_xll.qlIndexFixing(Index6M,$H2938,TRUE,_xll.ohTrigger(RecalcTrigger,Trigger6M)),NA())</f>
        <v>1.0263504187031466E-2</v>
      </c>
      <c r="O2938" s="52">
        <f>IFERROR(_xll.qlIndexFixing(ONIndex6M,I2938,TRUE,_xll.ohTrigger(RecalcTrigger,Trigger6M)),NA())</f>
        <v>1.015654099583152E-2</v>
      </c>
      <c r="P2938" s="52">
        <f>IFERROR(_xll.qlIndexFixing(Index1Y,$H2938,TRUE,_xll.ohTrigger(RecalcTrigger,Trigger1Y)),NA())</f>
        <v>1.2724551825545636E-2</v>
      </c>
      <c r="Q2938" s="52">
        <f>IFERROR(_xll.qlIndexFixing(ONIndex1Y,I2938,TRUE,_xll.ohTrigger(RecalcTrigger,Trigger1Y)),NA())</f>
        <v>1.2488374870383012E-2</v>
      </c>
    </row>
    <row r="2939" spans="2:17" x14ac:dyDescent="0.2">
      <c r="B2939" s="46" t="s">
        <v>42</v>
      </c>
      <c r="D2939" s="49">
        <f>_xll.qlCalendarAdvance(Calendar,$D2938,B2939,"f",FALSE)</f>
        <v>59988</v>
      </c>
      <c r="E2939" s="49">
        <f>_xll.qlInterestRateIndexValueDate(IndexON,D2939)</f>
        <v>59988</v>
      </c>
      <c r="F2939" s="52">
        <f>IFERROR(_xll.qlIndexFixing(IndexON,D2939,TRUE,_xll.ohTrigger(RecalcTrigger,TriggerON)),NA())</f>
        <v>1.2321544444748866E-2</v>
      </c>
      <c r="H2939" s="49">
        <f>_xll.qlCalendarAdvance(Calendar,$H2938,B2939,"f",FALSE)</f>
        <v>59988</v>
      </c>
      <c r="I2939" s="49">
        <f>_xll.qlInterestRateIndexValueDate(Index1M,$H2939)</f>
        <v>59992</v>
      </c>
      <c r="J2939" s="52">
        <f>IFERROR(_xll.qlIndexFixing(Index1M,$H2939,TRUE,_xll.ohTrigger(RecalcTrigger,Trigger1M)),NA())</f>
        <v>1.2161461866787349E-2</v>
      </c>
      <c r="K2939" s="52">
        <f>IFERROR(_xll.qlIndexFixing(ONIndex1M,I2939,TRUE,_xll.ohTrigger(RecalcTrigger,Trigger1M)),NA())</f>
        <v>1.2146098468521771E-2</v>
      </c>
      <c r="L2939" s="52">
        <f>IFERROR(_xll.qlIndexFixing(Index3M,H2939,TRUE,_xll.ohTrigger(RecalcTrigger,Trigger3M)),NA())</f>
        <v>1.235013978728404E-2</v>
      </c>
      <c r="M2939" s="52">
        <f>IFERROR(_xll.qlIndexFixing(ONIndex3M,I2939,TRUE,_xll.ohTrigger(RecalcTrigger,Trigger3M)),NA())</f>
        <v>1.2306499413528016E-2</v>
      </c>
      <c r="N2939" s="52">
        <f>IFERROR(_xll.qlIndexFixing(Index6M,$H2939,TRUE,_xll.ohTrigger(RecalcTrigger,Trigger6M)),NA())</f>
        <v>1.0270105984672134E-2</v>
      </c>
      <c r="O2939" s="52">
        <f>IFERROR(_xll.qlIndexFixing(ONIndex6M,I2939,TRUE,_xll.ohTrigger(RecalcTrigger,Trigger6M)),NA())</f>
        <v>1.0161023956873905E-2</v>
      </c>
      <c r="P2939" s="52">
        <f>IFERROR(_xll.qlIndexFixing(Index1Y,$H2939,TRUE,_xll.ohTrigger(RecalcTrigger,Trigger1Y)),NA())</f>
        <v>1.2731316690579154E-2</v>
      </c>
      <c r="Q2939" s="52">
        <f>IFERROR(_xll.qlIndexFixing(ONIndex1Y,I2939,TRUE,_xll.ohTrigger(RecalcTrigger,Trigger1Y)),NA())</f>
        <v>1.2493205799319895E-2</v>
      </c>
    </row>
    <row r="2940" spans="2:17" x14ac:dyDescent="0.2">
      <c r="B2940" s="46" t="s">
        <v>42</v>
      </c>
      <c r="D2940" s="49">
        <f>_xll.qlCalendarAdvance(Calendar,$D2939,B2940,"f",FALSE)</f>
        <v>59995</v>
      </c>
      <c r="E2940" s="49">
        <f>_xll.qlInterestRateIndexValueDate(IndexON,D2940)</f>
        <v>59995</v>
      </c>
      <c r="F2940" s="52">
        <f>IFERROR(_xll.qlIndexFixing(IndexON,D2940,TRUE,_xll.ohTrigger(RecalcTrigger,TriggerON)),NA())</f>
        <v>1.2329104926637413E-2</v>
      </c>
      <c r="H2940" s="49">
        <f>_xll.qlCalendarAdvance(Calendar,$H2939,B2940,"f",FALSE)</f>
        <v>59995</v>
      </c>
      <c r="I2940" s="49">
        <f>_xll.qlInterestRateIndexValueDate(Index1M,$H2940)</f>
        <v>60001</v>
      </c>
      <c r="J2940" s="52">
        <f>IFERROR(_xll.qlIndexFixing(Index1M,$H2940,TRUE,_xll.ohTrigger(RecalcTrigger,Trigger1M)),NA())</f>
        <v>1.2168325698618254E-2</v>
      </c>
      <c r="K2940" s="52">
        <f>IFERROR(_xll.qlIndexFixing(ONIndex1M,I2940,TRUE,_xll.ohTrigger(RecalcTrigger,Trigger1M)),NA())</f>
        <v>1.2153987638052755E-2</v>
      </c>
      <c r="L2940" s="52">
        <f>IFERROR(_xll.qlIndexFixing(Index3M,H2940,TRUE,_xll.ohTrigger(RecalcTrigger,Trigger3M)),NA())</f>
        <v>1.2355488506986791E-2</v>
      </c>
      <c r="M2940" s="52">
        <f>IFERROR(_xll.qlIndexFixing(ONIndex3M,I2940,TRUE,_xll.ohTrigger(RecalcTrigger,Trigger3M)),NA())</f>
        <v>1.2312372521474657E-2</v>
      </c>
      <c r="N2940" s="52">
        <f>IFERROR(_xll.qlIndexFixing(Index6M,$H2940,TRUE,_xll.ohTrigger(RecalcTrigger,Trigger6M)),NA())</f>
        <v>1.0279864657158619E-2</v>
      </c>
      <c r="O2940" s="52">
        <f>IFERROR(_xll.qlIndexFixing(ONIndex6M,I2940,TRUE,_xll.ohTrigger(RecalcTrigger,Trigger6M)),NA())</f>
        <v>1.0168096155727113E-2</v>
      </c>
      <c r="P2940" s="52">
        <f>IFERROR(_xll.qlIndexFixing(Index1Y,$H2940,TRUE,_xll.ohTrigger(RecalcTrigger,Trigger1Y)),NA())</f>
        <v>1.2740122698110654E-2</v>
      </c>
      <c r="Q2940" s="52">
        <f>IFERROR(_xll.qlIndexFixing(ONIndex1Y,I2940,TRUE,_xll.ohTrigger(RecalcTrigger,Trigger1Y)),NA())</f>
        <v>1.2500663541423762E-2</v>
      </c>
    </row>
    <row r="2941" spans="2:17" x14ac:dyDescent="0.2">
      <c r="B2941" s="46" t="s">
        <v>42</v>
      </c>
      <c r="D2941" s="49">
        <f>_xll.qlCalendarAdvance(Calendar,$D2940,B2941,"f",FALSE)</f>
        <v>60002</v>
      </c>
      <c r="E2941" s="49">
        <f>_xll.qlInterestRateIndexValueDate(IndexON,D2941)</f>
        <v>60002</v>
      </c>
      <c r="F2941" s="52">
        <f>IFERROR(_xll.qlIndexFixing(IndexON,D2941,TRUE,_xll.ohTrigger(RecalcTrigger,TriggerON)),NA())</f>
        <v>1.2332031343218475E-2</v>
      </c>
      <c r="H2941" s="49">
        <f>_xll.qlCalendarAdvance(Calendar,$H2940,B2941,"f",FALSE)</f>
        <v>60002</v>
      </c>
      <c r="I2941" s="49">
        <f>_xll.qlInterestRateIndexValueDate(Index1M,$H2941)</f>
        <v>60006</v>
      </c>
      <c r="J2941" s="52">
        <f>IFERROR(_xll.qlIndexFixing(Index1M,$H2941,TRUE,_xll.ohTrigger(RecalcTrigger,Trigger1M)),NA())</f>
        <v>1.2172180019912382E-2</v>
      </c>
      <c r="K2941" s="52">
        <f>IFERROR(_xll.qlIndexFixing(ONIndex1M,I2941,TRUE,_xll.ohTrigger(RecalcTrigger,Trigger1M)),NA())</f>
        <v>1.2156601083139762E-2</v>
      </c>
      <c r="L2941" s="52">
        <f>IFERROR(_xll.qlIndexFixing(Index3M,H2941,TRUE,_xll.ohTrigger(RecalcTrigger,Trigger3M)),NA())</f>
        <v>1.2358499222699571E-2</v>
      </c>
      <c r="M2941" s="52">
        <f>IFERROR(_xll.qlIndexFixing(ONIndex3M,I2941,TRUE,_xll.ohTrigger(RecalcTrigger,Trigger3M)),NA())</f>
        <v>1.2314162754210045E-2</v>
      </c>
      <c r="N2941" s="52">
        <f>IFERROR(_xll.qlIndexFixing(Index6M,$H2941,TRUE,_xll.ohTrigger(RecalcTrigger,Trigger6M)),NA())</f>
        <v>1.0285446379648733E-2</v>
      </c>
      <c r="O2941" s="52">
        <f>IFERROR(_xll.qlIndexFixing(ONIndex6M,I2941,TRUE,_xll.ohTrigger(RecalcTrigger,Trigger6M)),NA())</f>
        <v>1.0170646027534147E-2</v>
      </c>
      <c r="P2941" s="52">
        <f>IFERROR(_xll.qlIndexFixing(Index1Y,$H2941,TRUE,_xll.ohTrigger(RecalcTrigger,Trigger1Y)),NA())</f>
        <v>1.2745067652769441E-2</v>
      </c>
      <c r="Q2941" s="52">
        <f>IFERROR(_xll.qlIndexFixing(ONIndex1Y,I2941,TRUE,_xll.ohTrigger(RecalcTrigger,Trigger1Y)),NA())</f>
        <v>1.2503078505972098E-2</v>
      </c>
    </row>
    <row r="2942" spans="2:17" x14ac:dyDescent="0.2">
      <c r="B2942" s="46" t="s">
        <v>42</v>
      </c>
      <c r="D2942" s="49">
        <f>_xll.qlCalendarAdvance(Calendar,$D2941,B2942,"f",FALSE)</f>
        <v>60009</v>
      </c>
      <c r="E2942" s="49">
        <f>_xll.qlInterestRateIndexValueDate(IndexON,D2942)</f>
        <v>60009</v>
      </c>
      <c r="F2942" s="52">
        <f>IFERROR(_xll.qlIndexFixing(IndexON,D2942,TRUE,_xll.ohTrigger(RecalcTrigger,TriggerON)),NA())</f>
        <v>1.2337362005609975E-2</v>
      </c>
      <c r="H2942" s="49">
        <f>_xll.qlCalendarAdvance(Calendar,$H2941,B2942,"f",FALSE)</f>
        <v>60009</v>
      </c>
      <c r="I2942" s="49">
        <f>_xll.qlInterestRateIndexValueDate(Index1M,$H2942)</f>
        <v>60013</v>
      </c>
      <c r="J2942" s="52">
        <f>IFERROR(_xll.qlIndexFixing(Index1M,$H2942,TRUE,_xll.ohTrigger(RecalcTrigger,Trigger1M)),NA())</f>
        <v>1.2177625433253958E-2</v>
      </c>
      <c r="K2942" s="52">
        <f>IFERROR(_xll.qlIndexFixing(ONIndex1M,I2942,TRUE,_xll.ohTrigger(RecalcTrigger,Trigger1M)),NA())</f>
        <v>1.2161938433621344E-2</v>
      </c>
      <c r="L2942" s="52">
        <f>IFERROR(_xll.qlIndexFixing(Index3M,H2942,TRUE,_xll.ohTrigger(RecalcTrigger,Trigger3M)),NA())</f>
        <v>1.2362761334165088E-2</v>
      </c>
      <c r="M2942" s="52">
        <f>IFERROR(_xll.qlIndexFixing(ONIndex3M,I2942,TRUE,_xll.ohTrigger(RecalcTrigger,Trigger3M)),NA())</f>
        <v>1.2318075876276424E-2</v>
      </c>
      <c r="N2942" s="52">
        <f>IFERROR(_xll.qlIndexFixing(Index6M,$H2942,TRUE,_xll.ohTrigger(RecalcTrigger,Trigger6M)),NA())</f>
        <v>1.0293453361799267E-2</v>
      </c>
      <c r="O2942" s="52">
        <f>IFERROR(_xll.qlIndexFixing(ONIndex6M,I2942,TRUE,_xll.ohTrigger(RecalcTrigger,Trigger6M)),NA())</f>
        <v>1.0175785794066528E-2</v>
      </c>
      <c r="P2942" s="52">
        <f>IFERROR(_xll.qlIndexFixing(Index1Y,$H2942,TRUE,_xll.ohTrigger(RecalcTrigger,Trigger1Y)),NA())</f>
        <v>1.2752053948161941E-2</v>
      </c>
      <c r="Q2942" s="52">
        <f>IFERROR(_xll.qlIndexFixing(ONIndex1Y,I2942,TRUE,_xll.ohTrigger(RecalcTrigger,Trigger1Y)),NA())</f>
        <v>1.250812047649319E-2</v>
      </c>
    </row>
    <row r="2943" spans="2:17" x14ac:dyDescent="0.2">
      <c r="B2943" s="46" t="s">
        <v>42</v>
      </c>
      <c r="D2943" s="49">
        <f>_xll.qlCalendarAdvance(Calendar,$D2942,B2943,"f",FALSE)</f>
        <v>60016</v>
      </c>
      <c r="E2943" s="49">
        <f>_xll.qlInterestRateIndexValueDate(IndexON,D2943)</f>
        <v>60016</v>
      </c>
      <c r="F2943" s="52">
        <f>IFERROR(_xll.qlIndexFixing(IndexON,D2943,TRUE,_xll.ohTrigger(RecalcTrigger,TriggerON)),NA())</f>
        <v>1.2342750914449141E-2</v>
      </c>
      <c r="H2943" s="49">
        <f>_xll.qlCalendarAdvance(Calendar,$H2942,B2943,"f",FALSE)</f>
        <v>60016</v>
      </c>
      <c r="I2943" s="49">
        <f>_xll.qlInterestRateIndexValueDate(Index1M,$H2943)</f>
        <v>60020</v>
      </c>
      <c r="J2943" s="52">
        <f>IFERROR(_xll.qlIndexFixing(Index1M,$H2943,TRUE,_xll.ohTrigger(RecalcTrigger,Trigger1M)),NA())</f>
        <v>1.2183128506917384E-2</v>
      </c>
      <c r="K2943" s="52">
        <f>IFERROR(_xll.qlIndexFixing(ONIndex1M,I2943,TRUE,_xll.ohTrigger(RecalcTrigger,Trigger1M)),NA())</f>
        <v>1.2167926570008092E-2</v>
      </c>
      <c r="L2943" s="52">
        <f>IFERROR(_xll.qlIndexFixing(Index3M,H2943,TRUE,_xll.ohTrigger(RecalcTrigger,Trigger3M)),NA())</f>
        <v>1.236707847397117E-2</v>
      </c>
      <c r="M2943" s="52">
        <f>IFERROR(_xll.qlIndexFixing(ONIndex3M,I2943,TRUE,_xll.ohTrigger(RecalcTrigger,Trigger3M)),NA())</f>
        <v>1.2322539903664165E-2</v>
      </c>
      <c r="N2943" s="52">
        <f>IFERROR(_xll.qlIndexFixing(Index6M,$H2943,TRUE,_xll.ohTrigger(RecalcTrigger,Trigger6M)),NA())</f>
        <v>1.0301685310986276E-2</v>
      </c>
      <c r="O2943" s="52">
        <f>IFERROR(_xll.qlIndexFixing(ONIndex6M,I2943,TRUE,_xll.ohTrigger(RecalcTrigger,Trigger6M)),NA())</f>
        <v>1.0181680914258529E-2</v>
      </c>
      <c r="P2943" s="52">
        <f>IFERROR(_xll.qlIndexFixing(Index1Y,$H2943,TRUE,_xll.ohTrigger(RecalcTrigger,Trigger1Y)),NA())</f>
        <v>1.2759114251941145E-2</v>
      </c>
      <c r="Q2943" s="52">
        <f>IFERROR(_xll.qlIndexFixing(ONIndex1Y,I2943,TRUE,_xll.ohTrigger(RecalcTrigger,Trigger1Y)),NA())</f>
        <v>1.2513818534678478E-2</v>
      </c>
    </row>
    <row r="2944" spans="2:17" x14ac:dyDescent="0.2">
      <c r="B2944" s="46" t="s">
        <v>42</v>
      </c>
      <c r="D2944" s="49">
        <f>_xll.qlCalendarAdvance(Calendar,$D2943,B2944,"f",FALSE)</f>
        <v>60024</v>
      </c>
      <c r="E2944" s="49">
        <f>_xll.qlInterestRateIndexValueDate(IndexON,D2944)</f>
        <v>60024</v>
      </c>
      <c r="F2944" s="52">
        <f>IFERROR(_xll.qlIndexFixing(IndexON,D2944,TRUE,_xll.ohTrigger(RecalcTrigger,TriggerON)),NA())</f>
        <v>1.2350189284022761E-2</v>
      </c>
      <c r="H2944" s="49">
        <f>_xll.qlCalendarAdvance(Calendar,$H2943,B2944,"f",FALSE)</f>
        <v>60024</v>
      </c>
      <c r="I2944" s="49">
        <f>_xll.qlInterestRateIndexValueDate(Index1M,$H2944)</f>
        <v>60028</v>
      </c>
      <c r="J2944" s="52">
        <f>IFERROR(_xll.qlIndexFixing(Index1M,$H2944,TRUE,_xll.ohTrigger(RecalcTrigger,Trigger1M)),NA())</f>
        <v>1.2190097751035963E-2</v>
      </c>
      <c r="K2944" s="52">
        <f>IFERROR(_xll.qlIndexFixing(ONIndex1M,I2944,TRUE,_xll.ohTrigger(RecalcTrigger,Trigger1M)),NA())</f>
        <v>1.2173569214359858E-2</v>
      </c>
      <c r="L2944" s="52">
        <f>IFERROR(_xll.qlIndexFixing(Index3M,H2944,TRUE,_xll.ohTrigger(RecalcTrigger,Trigger3M)),NA())</f>
        <v>1.2372615776871342E-2</v>
      </c>
      <c r="M2944" s="52">
        <f>IFERROR(_xll.qlIndexFixing(ONIndex3M,I2944,TRUE,_xll.ohTrigger(RecalcTrigger,Trigger3M)),NA())</f>
        <v>1.2326644415674437E-2</v>
      </c>
      <c r="N2944" s="52">
        <f>IFERROR(_xll.qlIndexFixing(Index6M,$H2944,TRUE,_xll.ohTrigger(RecalcTrigger,Trigger6M)),NA())</f>
        <v>1.0312202033286963E-2</v>
      </c>
      <c r="O2944" s="52">
        <f>IFERROR(_xll.qlIndexFixing(ONIndex6M,I2944,TRUE,_xll.ohTrigger(RecalcTrigger,Trigger6M)),NA())</f>
        <v>1.0187539444519444E-2</v>
      </c>
      <c r="P2944" s="52">
        <f>IFERROR(_xll.qlIndexFixing(Index1Y,$H2944,TRUE,_xll.ohTrigger(RecalcTrigger,Trigger1Y)),NA())</f>
        <v>1.2767273920270869E-2</v>
      </c>
      <c r="Q2944" s="52">
        <f>IFERROR(_xll.qlIndexFixing(ONIndex1Y,I2944,TRUE,_xll.ohTrigger(RecalcTrigger,Trigger1Y)),NA())</f>
        <v>1.251916235510464E-2</v>
      </c>
    </row>
    <row r="2945" spans="2:17" x14ac:dyDescent="0.2">
      <c r="B2945" s="46" t="s">
        <v>42</v>
      </c>
      <c r="D2945" s="49">
        <f>_xll.qlCalendarAdvance(Calendar,$D2944,B2945,"f",FALSE)</f>
        <v>60031</v>
      </c>
      <c r="E2945" s="49">
        <f>_xll.qlInterestRateIndexValueDate(IndexON,D2945)</f>
        <v>60031</v>
      </c>
      <c r="F2945" s="52">
        <f>IFERROR(_xll.qlIndexFixing(IndexON,D2945,TRUE,_xll.ohTrigger(RecalcTrigger,TriggerON)),NA())</f>
        <v>1.2355712001479446E-2</v>
      </c>
      <c r="H2945" s="49">
        <f>_xll.qlCalendarAdvance(Calendar,$H2944,B2945,"f",FALSE)</f>
        <v>60031</v>
      </c>
      <c r="I2945" s="49">
        <f>_xll.qlInterestRateIndexValueDate(Index1M,$H2945)</f>
        <v>60035</v>
      </c>
      <c r="J2945" s="52">
        <f>IFERROR(_xll.qlIndexFixing(Index1M,$H2945,TRUE,_xll.ohTrigger(RecalcTrigger,Trigger1M)),NA())</f>
        <v>1.2195728969232223E-2</v>
      </c>
      <c r="K2945" s="52">
        <f>IFERROR(_xll.qlIndexFixing(ONIndex1M,I2945,TRUE,_xll.ohTrigger(RecalcTrigger,Trigger1M)),NA())</f>
        <v>1.2179087425767676E-2</v>
      </c>
      <c r="L2945" s="52">
        <f>IFERROR(_xll.qlIndexFixing(Index3M,H2945,TRUE,_xll.ohTrigger(RecalcTrigger,Trigger3M)),NA())</f>
        <v>1.2377055193746324E-2</v>
      </c>
      <c r="M2945" s="52">
        <f>IFERROR(_xll.qlIndexFixing(ONIndex3M,I2945,TRUE,_xll.ohTrigger(RecalcTrigger,Trigger3M)),NA())</f>
        <v>1.2330728757818932E-2</v>
      </c>
      <c r="N2945" s="52">
        <f>IFERROR(_xll.qlIndexFixing(Index6M,$H2945,TRUE,_xll.ohTrigger(RecalcTrigger,Trigger6M)),NA())</f>
        <v>1.0320933662030483E-2</v>
      </c>
      <c r="O2945" s="52">
        <f>IFERROR(_xll.qlIndexFixing(ONIndex6M,I2945,TRUE,_xll.ohTrigger(RecalcTrigger,Trigger6M)),NA())</f>
        <v>1.0193370464586238E-2</v>
      </c>
      <c r="P2945" s="52">
        <f>IFERROR(_xll.qlIndexFixing(Index1Y,$H2945,TRUE,_xll.ohTrigger(RecalcTrigger,Trigger1Y)),NA())</f>
        <v>1.2774493147399731E-2</v>
      </c>
      <c r="Q2945" s="52">
        <f>IFERROR(_xll.qlIndexFixing(ONIndex1Y,I2945,TRUE,_xll.ohTrigger(RecalcTrigger,Trigger1Y)),NA())</f>
        <v>1.2524426347066964E-2</v>
      </c>
    </row>
    <row r="2946" spans="2:17" x14ac:dyDescent="0.2">
      <c r="B2946" s="46" t="s">
        <v>42</v>
      </c>
      <c r="D2946" s="49">
        <f>_xll.qlCalendarAdvance(Calendar,$D2945,B2946,"f",FALSE)</f>
        <v>60038</v>
      </c>
      <c r="E2946" s="49">
        <f>_xll.qlInterestRateIndexValueDate(IndexON,D2946)</f>
        <v>60038</v>
      </c>
      <c r="F2946" s="52">
        <f>IFERROR(_xll.qlIndexFixing(IndexON,D2946,TRUE,_xll.ohTrigger(RecalcTrigger,TriggerON)),NA())</f>
        <v>1.236129322709445E-2</v>
      </c>
      <c r="H2946" s="49">
        <f>_xll.qlCalendarAdvance(Calendar,$H2945,B2946,"f",FALSE)</f>
        <v>60038</v>
      </c>
      <c r="I2946" s="49">
        <f>_xll.qlInterestRateIndexValueDate(Index1M,$H2946)</f>
        <v>60042</v>
      </c>
      <c r="J2946" s="52">
        <f>IFERROR(_xll.qlIndexFixing(Index1M,$H2946,TRUE,_xll.ohTrigger(RecalcTrigger,Trigger1M)),NA())</f>
        <v>1.2201418096827052E-2</v>
      </c>
      <c r="K2946" s="52">
        <f>IFERROR(_xll.qlIndexFixing(ONIndex1M,I2946,TRUE,_xll.ohTrigger(RecalcTrigger,Trigger1M)),NA())</f>
        <v>1.218466334261592E-2</v>
      </c>
      <c r="L2946" s="52">
        <f>IFERROR(_xll.qlIndexFixing(Index3M,H2946,TRUE,_xll.ohTrigger(RecalcTrigger,Trigger3M)),NA())</f>
        <v>1.2381549879993863E-2</v>
      </c>
      <c r="M2946" s="52">
        <f>IFERROR(_xll.qlIndexFixing(ONIndex3M,I2946,TRUE,_xll.ohTrigger(RecalcTrigger,Trigger3M)),NA())</f>
        <v>1.2334867732022303E-2</v>
      </c>
      <c r="N2946" s="52">
        <f>IFERROR(_xll.qlIndexFixing(Index6M,$H2946,TRUE,_xll.ohTrigger(RecalcTrigger,Trigger6M)),NA())</f>
        <v>1.0329891335306225E-2</v>
      </c>
      <c r="O2946" s="52">
        <f>IFERROR(_xll.qlIndexFixing(ONIndex6M,I2946,TRUE,_xll.ohTrigger(RecalcTrigger,Trigger6M)),NA())</f>
        <v>1.0199422109531397E-2</v>
      </c>
      <c r="P2946" s="52">
        <f>IFERROR(_xll.qlIndexFixing(Index1Y,$H2946,TRUE,_xll.ohTrigger(RecalcTrigger,Trigger1Y)),NA())</f>
        <v>1.278178669464315E-2</v>
      </c>
      <c r="Q2946" s="52">
        <f>IFERROR(_xll.qlIndexFixing(ONIndex1Y,I2946,TRUE,_xll.ohTrigger(RecalcTrigger,Trigger1Y)),NA())</f>
        <v>1.2529761181800936E-2</v>
      </c>
    </row>
    <row r="2947" spans="2:17" x14ac:dyDescent="0.2">
      <c r="B2947" s="46" t="s">
        <v>42</v>
      </c>
      <c r="D2947" s="49">
        <f>_xll.qlCalendarAdvance(Calendar,$D2946,B2947,"f",FALSE)</f>
        <v>60045</v>
      </c>
      <c r="E2947" s="49">
        <f>_xll.qlInterestRateIndexValueDate(IndexON,D2947)</f>
        <v>60045</v>
      </c>
      <c r="F2947" s="52">
        <f>IFERROR(_xll.qlIndexFixing(IndexON,D2947,TRUE,_xll.ohTrigger(RecalcTrigger,TriggerON)),NA())</f>
        <v>1.2366933039258399E-2</v>
      </c>
      <c r="H2947" s="49">
        <f>_xll.qlCalendarAdvance(Calendar,$H2946,B2947,"f",FALSE)</f>
        <v>60045</v>
      </c>
      <c r="I2947" s="49">
        <f>_xll.qlInterestRateIndexValueDate(Index1M,$H2947)</f>
        <v>60049</v>
      </c>
      <c r="J2947" s="52">
        <f>IFERROR(_xll.qlIndexFixing(Index1M,$H2947,TRUE,_xll.ohTrigger(RecalcTrigger,Trigger1M)),NA())</f>
        <v>1.220716521069057E-2</v>
      </c>
      <c r="K2947" s="52">
        <f>IFERROR(_xll.qlIndexFixing(ONIndex1M,I2947,TRUE,_xll.ohTrigger(RecalcTrigger,Trigger1M)),NA())</f>
        <v>1.2190297041643205E-2</v>
      </c>
      <c r="L2947" s="52">
        <f>IFERROR(_xll.qlIndexFixing(Index3M,H2947,TRUE,_xll.ohTrigger(RecalcTrigger,Trigger3M)),NA())</f>
        <v>1.2386099910004018E-2</v>
      </c>
      <c r="M2947" s="52">
        <f>IFERROR(_xll.qlIndexFixing(ONIndex3M,I2947,TRUE,_xll.ohTrigger(RecalcTrigger,Trigger3M)),NA())</f>
        <v>1.2339061412784957E-2</v>
      </c>
      <c r="N2947" s="52">
        <f>IFERROR(_xll.qlIndexFixing(Index6M,$H2947,TRUE,_xll.ohTrigger(RecalcTrigger,Trigger6M)),NA())</f>
        <v>1.0339075386454935E-2</v>
      </c>
      <c r="O2947" s="52">
        <f>IFERROR(_xll.qlIndexFixing(ONIndex6M,I2947,TRUE,_xll.ohTrigger(RecalcTrigger,Trigger6M)),NA())</f>
        <v>1.0205694707732249E-2</v>
      </c>
      <c r="P2947" s="52">
        <f>IFERROR(_xll.qlIndexFixing(Index1Y,$H2947,TRUE,_xll.ohTrigger(RecalcTrigger,Trigger1Y)),NA())</f>
        <v>1.2789154661227835E-2</v>
      </c>
      <c r="Q2947" s="52">
        <f>IFERROR(_xll.qlIndexFixing(ONIndex1Y,I2947,TRUE,_xll.ohTrigger(RecalcTrigger,Trigger1Y)),NA())</f>
        <v>1.2535166955629506E-2</v>
      </c>
    </row>
    <row r="2948" spans="2:17" x14ac:dyDescent="0.2">
      <c r="B2948" s="46" t="s">
        <v>42</v>
      </c>
      <c r="D2948" s="49">
        <f>_xll.qlCalendarAdvance(Calendar,$D2947,B2948,"f",FALSE)</f>
        <v>60052</v>
      </c>
      <c r="E2948" s="49">
        <f>_xll.qlInterestRateIndexValueDate(IndexON,D2948)</f>
        <v>60052</v>
      </c>
      <c r="F2948" s="52">
        <f>IFERROR(_xll.qlIndexFixing(IndexON,D2948,TRUE,_xll.ohTrigger(RecalcTrigger,TriggerON)),NA())</f>
        <v>1.2372631516335275E-2</v>
      </c>
      <c r="H2948" s="49">
        <f>_xll.qlCalendarAdvance(Calendar,$H2947,B2948,"f",FALSE)</f>
        <v>60052</v>
      </c>
      <c r="I2948" s="49">
        <f>_xll.qlInterestRateIndexValueDate(Index1M,$H2948)</f>
        <v>60056</v>
      </c>
      <c r="J2948" s="52">
        <f>IFERROR(_xll.qlIndexFixing(Index1M,$H2948,TRUE,_xll.ohTrigger(RecalcTrigger,Trigger1M)),NA())</f>
        <v>1.2212343716800689E-2</v>
      </c>
      <c r="K2948" s="52">
        <f>IFERROR(_xll.qlIndexFixing(ONIndex1M,I2948,TRUE,_xll.ohTrigger(RecalcTrigger,Trigger1M)),NA())</f>
        <v>1.2195988599508212E-2</v>
      </c>
      <c r="L2948" s="52">
        <f>IFERROR(_xll.qlIndexFixing(Index3M,H2948,TRUE,_xll.ohTrigger(RecalcTrigger,Trigger3M)),NA())</f>
        <v>1.2390705358172063E-2</v>
      </c>
      <c r="M2948" s="52">
        <f>IFERROR(_xll.qlIndexFixing(ONIndex3M,I2948,TRUE,_xll.ohTrigger(RecalcTrigger,Trigger3M)),NA())</f>
        <v>1.2343309873568131E-2</v>
      </c>
      <c r="N2948" s="52">
        <f>IFERROR(_xll.qlIndexFixing(Index6M,$H2948,TRUE,_xll.ohTrigger(RecalcTrigger,Trigger6M)),NA())</f>
        <v>1.0347587139551718E-2</v>
      </c>
      <c r="O2948" s="52">
        <f>IFERROR(_xll.qlIndexFixing(ONIndex6M,I2948,TRUE,_xll.ohTrigger(RecalcTrigger,Trigger6M)),NA())</f>
        <v>1.0212188587805926E-2</v>
      </c>
      <c r="P2948" s="52">
        <f>IFERROR(_xll.qlIndexFixing(Index1Y,$H2948,TRUE,_xll.ohTrigger(RecalcTrigger,Trigger1Y)),NA())</f>
        <v>1.279659714639845E-2</v>
      </c>
      <c r="Q2948" s="52">
        <f>IFERROR(_xll.qlIndexFixing(ONIndex1Y,I2948,TRUE,_xll.ohTrigger(RecalcTrigger,Trigger1Y)),NA())</f>
        <v>1.2540643764955561E-2</v>
      </c>
    </row>
    <row r="2949" spans="2:17" x14ac:dyDescent="0.2">
      <c r="B2949" s="46" t="s">
        <v>42</v>
      </c>
      <c r="D2949" s="49">
        <f>_xll.qlCalendarAdvance(Calendar,$D2948,B2949,"f",FALSE)</f>
        <v>60059</v>
      </c>
      <c r="E2949" s="49">
        <f>_xll.qlInterestRateIndexValueDate(IndexON,D2949)</f>
        <v>60059</v>
      </c>
      <c r="F2949" s="52">
        <f>IFERROR(_xll.qlIndexFixing(IndexON,D2949,TRUE,_xll.ohTrigger(RecalcTrigger,TriggerON)),NA())</f>
        <v>1.2378388736689061E-2</v>
      </c>
      <c r="H2949" s="49">
        <f>_xll.qlCalendarAdvance(Calendar,$H2948,B2949,"f",FALSE)</f>
        <v>60059</v>
      </c>
      <c r="I2949" s="49">
        <f>_xll.qlInterestRateIndexValueDate(Index1M,$H2949)</f>
        <v>60063</v>
      </c>
      <c r="J2949" s="52">
        <f>IFERROR(_xll.qlIndexFixing(Index1M,$H2949,TRUE,_xll.ohTrigger(RecalcTrigger,Trigger1M)),NA())</f>
        <v>1.2218202675692069E-2</v>
      </c>
      <c r="K2949" s="52">
        <f>IFERROR(_xll.qlIndexFixing(ONIndex1M,I2949,TRUE,_xll.ohTrigger(RecalcTrigger,Trigger1M)),NA())</f>
        <v>1.2201738093189363E-2</v>
      </c>
      <c r="L2949" s="52">
        <f>IFERROR(_xll.qlIndexFixing(Index3M,H2949,TRUE,_xll.ohTrigger(RecalcTrigger,Trigger3M)),NA())</f>
        <v>1.2395366298892398E-2</v>
      </c>
      <c r="M2949" s="52">
        <f>IFERROR(_xll.qlIndexFixing(ONIndex3M,I2949,TRUE,_xll.ohTrigger(RecalcTrigger,Trigger3M)),NA())</f>
        <v>1.2347613188712359E-2</v>
      </c>
      <c r="N2949" s="52">
        <f>IFERROR(_xll.qlIndexFixing(Index6M,$H2949,TRUE,_xll.ohTrigger(RecalcTrigger,Trigger6M)),NA())</f>
        <v>1.03572083388967E-2</v>
      </c>
      <c r="O2949" s="52">
        <f>IFERROR(_xll.qlIndexFixing(ONIndex6M,I2949,TRUE,_xll.ohTrigger(RecalcTrigger,Trigger6M)),NA())</f>
        <v>1.0218904078369562E-2</v>
      </c>
      <c r="P2949" s="52">
        <f>IFERROR(_xll.qlIndexFixing(Index1Y,$H2949,TRUE,_xll.ohTrigger(RecalcTrigger,Trigger1Y)),NA())</f>
        <v>1.2804114249421347E-2</v>
      </c>
      <c r="Q2949" s="52">
        <f>IFERROR(_xll.qlIndexFixing(ONIndex1Y,I2949,TRUE,_xll.ohTrigger(RecalcTrigger,Trigger1Y)),NA())</f>
        <v>1.2546191706181986E-2</v>
      </c>
    </row>
    <row r="2950" spans="2:17" x14ac:dyDescent="0.2">
      <c r="B2950" s="46" t="s">
        <v>42</v>
      </c>
      <c r="D2950" s="49">
        <f>_xll.qlCalendarAdvance(Calendar,$D2949,B2950,"f",FALSE)</f>
        <v>60066</v>
      </c>
      <c r="E2950" s="49">
        <f>_xll.qlInterestRateIndexValueDate(IndexON,D2950)</f>
        <v>60066</v>
      </c>
      <c r="F2950" s="52">
        <f>IFERROR(_xll.qlIndexFixing(IndexON,D2950,TRUE,_xll.ohTrigger(RecalcTrigger,TriggerON)),NA())</f>
        <v>1.2384204778657093E-2</v>
      </c>
      <c r="H2950" s="49">
        <f>_xll.qlCalendarAdvance(Calendar,$H2949,B2950,"f",FALSE)</f>
        <v>60066</v>
      </c>
      <c r="I2950" s="49">
        <f>_xll.qlInterestRateIndexValueDate(Index1M,$H2950)</f>
        <v>60070</v>
      </c>
      <c r="J2950" s="52">
        <f>IFERROR(_xll.qlIndexFixing(Index1M,$H2950,TRUE,_xll.ohTrigger(RecalcTrigger,Trigger1M)),NA())</f>
        <v>1.22241198438795E-2</v>
      </c>
      <c r="K2950" s="52">
        <f>IFERROR(_xll.qlIndexFixing(ONIndex1M,I2950,TRUE,_xll.ohTrigger(RecalcTrigger,Trigger1M)),NA())</f>
        <v>1.2207545598945657E-2</v>
      </c>
      <c r="L2950" s="52">
        <f>IFERROR(_xll.qlIndexFixing(Index3M,H2950,TRUE,_xll.ohTrigger(RecalcTrigger,Trigger3M)),NA())</f>
        <v>1.2400082806564645E-2</v>
      </c>
      <c r="M2950" s="52">
        <f>IFERROR(_xll.qlIndexFixing(ONIndex3M,I2950,TRUE,_xll.ohTrigger(RecalcTrigger,Trigger3M)),NA())</f>
        <v>1.2351971432078557E-2</v>
      </c>
      <c r="N2950" s="52">
        <f>IFERROR(_xll.qlIndexFixing(Index6M,$H2950,TRUE,_xll.ohTrigger(RecalcTrigger,Trigger6M)),NA())</f>
        <v>1.0367056886020317E-2</v>
      </c>
      <c r="O2950" s="52">
        <f>IFERROR(_xll.qlIndexFixing(ONIndex6M,I2950,TRUE,_xll.ohTrigger(RecalcTrigger,Trigger6M)),NA())</f>
        <v>1.0225841507880418E-2</v>
      </c>
      <c r="P2950" s="52">
        <f>IFERROR(_xll.qlIndexFixing(Index1Y,$H2950,TRUE,_xll.ohTrigger(RecalcTrigger,Trigger1Y)),NA())</f>
        <v>1.2811706069581269E-2</v>
      </c>
      <c r="Q2950" s="52">
        <f>IFERROR(_xll.qlIndexFixing(ONIndex1Y,I2950,TRUE,_xll.ohTrigger(RecalcTrigger,Trigger1Y)),NA())</f>
        <v>1.2551810875551794E-2</v>
      </c>
    </row>
    <row r="2951" spans="2:17" x14ac:dyDescent="0.2">
      <c r="B2951" s="46" t="s">
        <v>42</v>
      </c>
      <c r="D2951" s="49">
        <f>_xll.qlCalendarAdvance(Calendar,$D2950,B2951,"f",FALSE)</f>
        <v>60073</v>
      </c>
      <c r="E2951" s="49">
        <f>_xll.qlInterestRateIndexValueDate(IndexON,D2951)</f>
        <v>60073</v>
      </c>
      <c r="F2951" s="52">
        <f>IFERROR(_xll.qlIndexFixing(IndexON,D2951,TRUE,_xll.ohTrigger(RecalcTrigger,TriggerON)),NA())</f>
        <v>1.2390079720683289E-2</v>
      </c>
      <c r="H2951" s="49">
        <f>_xll.qlCalendarAdvance(Calendar,$H2950,B2951,"f",FALSE)</f>
        <v>60073</v>
      </c>
      <c r="I2951" s="49">
        <f>_xll.qlInterestRateIndexValueDate(Index1M,$H2951)</f>
        <v>60077</v>
      </c>
      <c r="J2951" s="52">
        <f>IFERROR(_xll.qlIndexFixing(Index1M,$H2951,TRUE,_xll.ohTrigger(RecalcTrigger,Trigger1M)),NA())</f>
        <v>1.2230095298226829E-2</v>
      </c>
      <c r="K2951" s="52">
        <f>IFERROR(_xll.qlIndexFixing(ONIndex1M,I2951,TRUE,_xll.ohTrigger(RecalcTrigger,Trigger1M)),NA())</f>
        <v>1.2213411193755519E-2</v>
      </c>
      <c r="L2951" s="52">
        <f>IFERROR(_xll.qlIndexFixing(Index3M,H2951,TRUE,_xll.ohTrigger(RecalcTrigger,Trigger3M)),NA())</f>
        <v>1.2404854955590155E-2</v>
      </c>
      <c r="M2951" s="52">
        <f>IFERROR(_xll.qlIndexFixing(ONIndex3M,I2951,TRUE,_xll.ohTrigger(RecalcTrigger,Trigger3M)),NA())</f>
        <v>1.2356384677367771E-2</v>
      </c>
      <c r="N2951" s="52">
        <f>IFERROR(_xll.qlIndexFixing(Index6M,$H2951,TRUE,_xll.ohTrigger(RecalcTrigger,Trigger6M)),NA())</f>
        <v>1.0377133114569998E-2</v>
      </c>
      <c r="O2951" s="52">
        <f>IFERROR(_xll.qlIndexFixing(ONIndex6M,I2951,TRUE,_xll.ohTrigger(RecalcTrigger,Trigger6M)),NA())</f>
        <v>1.0233001204955627E-2</v>
      </c>
      <c r="P2951" s="52">
        <f>IFERROR(_xll.qlIndexFixing(Index1Y,$H2951,TRUE,_xll.ohTrigger(RecalcTrigger,Trigger1Y)),NA())</f>
        <v>1.281937270618267E-2</v>
      </c>
      <c r="Q2951" s="52">
        <f>IFERROR(_xll.qlIndexFixing(ONIndex1Y,I2951,TRUE,_xll.ohTrigger(RecalcTrigger,Trigger1Y)),NA())</f>
        <v>1.2557501369467872E-2</v>
      </c>
    </row>
    <row r="2952" spans="2:17" x14ac:dyDescent="0.2">
      <c r="B2952" s="46" t="s">
        <v>42</v>
      </c>
      <c r="D2952" s="49">
        <f>_xll.qlCalendarAdvance(Calendar,$D2951,B2952,"f",FALSE)</f>
        <v>60080</v>
      </c>
      <c r="E2952" s="49">
        <f>_xll.qlInterestRateIndexValueDate(IndexON,D2952)</f>
        <v>60080</v>
      </c>
      <c r="F2952" s="52">
        <f>IFERROR(_xll.qlIndexFixing(IndexON,D2952,TRUE,_xll.ohTrigger(RecalcTrigger,TriggerON)),NA())</f>
        <v>1.2396013641078341E-2</v>
      </c>
      <c r="H2952" s="49">
        <f>_xll.qlCalendarAdvance(Calendar,$H2951,B2952,"f",FALSE)</f>
        <v>60080</v>
      </c>
      <c r="I2952" s="49">
        <f>_xll.qlInterestRateIndexValueDate(Index1M,$H2952)</f>
        <v>60084</v>
      </c>
      <c r="J2952" s="52">
        <f>IFERROR(_xll.qlIndexFixing(Index1M,$H2952,TRUE,_xll.ohTrigger(RecalcTrigger,Trigger1M)),NA())</f>
        <v>1.2236773264242695E-2</v>
      </c>
      <c r="K2952" s="52">
        <f>IFERROR(_xll.qlIndexFixing(ONIndex1M,I2952,TRUE,_xll.ohTrigger(RecalcTrigger,Trigger1M)),NA())</f>
        <v>1.2219334954357564E-2</v>
      </c>
      <c r="L2952" s="52">
        <f>IFERROR(_xll.qlIndexFixing(Index3M,H2952,TRUE,_xll.ohTrigger(RecalcTrigger,Trigger3M)),NA())</f>
        <v>1.240968282037376E-2</v>
      </c>
      <c r="M2952" s="52">
        <f>IFERROR(_xll.qlIndexFixing(ONIndex3M,I2952,TRUE,_xll.ohTrigger(RecalcTrigger,Trigger3M)),NA())</f>
        <v>1.2360852998920535E-2</v>
      </c>
      <c r="N2952" s="52">
        <f>IFERROR(_xll.qlIndexFixing(Index6M,$H2952,TRUE,_xll.ohTrigger(RecalcTrigger,Trigger6M)),NA())</f>
        <v>1.0389370226277006E-2</v>
      </c>
      <c r="O2952" s="52">
        <f>IFERROR(_xll.qlIndexFixing(ONIndex6M,I2952,TRUE,_xll.ohTrigger(RecalcTrigger,Trigger6M)),NA())</f>
        <v>1.0240383497972516E-2</v>
      </c>
      <c r="P2952" s="52">
        <f>IFERROR(_xll.qlIndexFixing(Index1Y,$H2952,TRUE,_xll.ohTrigger(RecalcTrigger,Trigger1Y)),NA())</f>
        <v>1.2827114258549937E-2</v>
      </c>
      <c r="Q2952" s="52">
        <f>IFERROR(_xll.qlIndexFixing(ONIndex1Y,I2952,TRUE,_xll.ohTrigger(RecalcTrigger,Trigger1Y)),NA())</f>
        <v>1.2563263284253168E-2</v>
      </c>
    </row>
    <row r="2953" spans="2:17" x14ac:dyDescent="0.2">
      <c r="B2953" s="46" t="s">
        <v>42</v>
      </c>
      <c r="D2953" s="49">
        <f>_xll.qlCalendarAdvance(Calendar,$D2952,B2953,"f",FALSE)</f>
        <v>60087</v>
      </c>
      <c r="E2953" s="49">
        <f>_xll.qlInterestRateIndexValueDate(IndexON,D2953)</f>
        <v>60087</v>
      </c>
      <c r="F2953" s="52">
        <f>IFERROR(_xll.qlIndexFixing(IndexON,D2953,TRUE,_xll.ohTrigger(RecalcTrigger,TriggerON)),NA())</f>
        <v>1.240200661825952E-2</v>
      </c>
      <c r="H2953" s="49">
        <f>_xll.qlCalendarAdvance(Calendar,$H2952,B2953,"f",FALSE)</f>
        <v>60087</v>
      </c>
      <c r="I2953" s="49">
        <f>_xll.qlInterestRateIndexValueDate(Index1M,$H2953)</f>
        <v>60091</v>
      </c>
      <c r="J2953" s="52">
        <f>IFERROR(_xll.qlIndexFixing(Index1M,$H2953,TRUE,_xll.ohTrigger(RecalcTrigger,Trigger1M)),NA())</f>
        <v>1.2242869909856851E-2</v>
      </c>
      <c r="K2953" s="52">
        <f>IFERROR(_xll.qlIndexFixing(ONIndex1M,I2953,TRUE,_xll.ohTrigger(RecalcTrigger,Trigger1M)),NA())</f>
        <v>1.2225316957330534E-2</v>
      </c>
      <c r="L2953" s="52">
        <f>IFERROR(_xll.qlIndexFixing(Index3M,H2953,TRUE,_xll.ohTrigger(RecalcTrigger,Trigger3M)),NA())</f>
        <v>1.2414566475322894E-2</v>
      </c>
      <c r="M2953" s="52">
        <f>IFERROR(_xll.qlIndexFixing(ONIndex3M,I2953,TRUE,_xll.ohTrigger(RecalcTrigger,Trigger3M)),NA())</f>
        <v>1.2365376470597766E-2</v>
      </c>
      <c r="N2953" s="52">
        <f>IFERROR(_xll.qlIndexFixing(Index6M,$H2953,TRUE,_xll.ohTrigger(RecalcTrigger,Trigger6M)),NA())</f>
        <v>1.0398952306471906E-2</v>
      </c>
      <c r="O2953" s="52">
        <f>IFERROR(_xll.qlIndexFixing(ONIndex6M,I2953,TRUE,_xll.ohTrigger(RecalcTrigger,Trigger6M)),NA())</f>
        <v>1.024798871570809E-2</v>
      </c>
      <c r="P2953" s="52">
        <f>IFERROR(_xll.qlIndexFixing(Index1Y,$H2953,TRUE,_xll.ohTrigger(RecalcTrigger,Trigger1Y)),NA())</f>
        <v>1.2834930826027822E-2</v>
      </c>
      <c r="Q2953" s="52">
        <f>IFERROR(_xll.qlIndexFixing(ONIndex1Y,I2953,TRUE,_xll.ohTrigger(RecalcTrigger,Trigger1Y)),NA())</f>
        <v>1.256909671647044E-2</v>
      </c>
    </row>
    <row r="2954" spans="2:17" x14ac:dyDescent="0.2">
      <c r="B2954" s="46" t="s">
        <v>42</v>
      </c>
      <c r="D2954" s="49">
        <f>_xll.qlCalendarAdvance(Calendar,$D2953,B2954,"f",FALSE)</f>
        <v>60094</v>
      </c>
      <c r="E2954" s="49">
        <f>_xll.qlInterestRateIndexValueDate(IndexON,D2954)</f>
        <v>60094</v>
      </c>
      <c r="F2954" s="52">
        <f>IFERROR(_xll.qlIndexFixing(IndexON,D2954,TRUE,_xll.ohTrigger(RecalcTrigger,TriggerON)),NA())</f>
        <v>1.2408058730564164E-2</v>
      </c>
      <c r="H2954" s="49">
        <f>_xll.qlCalendarAdvance(Calendar,$H2953,B2954,"f",FALSE)</f>
        <v>60094</v>
      </c>
      <c r="I2954" s="49">
        <f>_xll.qlInterestRateIndexValueDate(Index1M,$H2954)</f>
        <v>60098</v>
      </c>
      <c r="J2954" s="52">
        <f>IFERROR(_xll.qlIndexFixing(Index1M,$H2954,TRUE,_xll.ohTrigger(RecalcTrigger,Trigger1M)),NA())</f>
        <v>1.2249025079802196E-2</v>
      </c>
      <c r="K2954" s="52">
        <f>IFERROR(_xll.qlIndexFixing(ONIndex1M,I2954,TRUE,_xll.ohTrigger(RecalcTrigger,Trigger1M)),NA())</f>
        <v>1.2231357279492983E-2</v>
      </c>
      <c r="L2954" s="52">
        <f>IFERROR(_xll.qlIndexFixing(Index3M,H2954,TRUE,_xll.ohTrigger(RecalcTrigger,Trigger3M)),NA())</f>
        <v>1.2419505994846735E-2</v>
      </c>
      <c r="M2954" s="52">
        <f>IFERROR(_xll.qlIndexFixing(ONIndex3M,I2954,TRUE,_xll.ohTrigger(RecalcTrigger,Trigger3M)),NA())</f>
        <v>1.2369955166340318E-2</v>
      </c>
      <c r="N2954" s="52">
        <f>IFERROR(_xll.qlIndexFixing(Index6M,$H2954,TRUE,_xll.ohTrigger(RecalcTrigger,Trigger6M)),NA())</f>
        <v>1.0409730343421362E-2</v>
      </c>
      <c r="O2954" s="52">
        <f>IFERROR(_xll.qlIndexFixing(ONIndex6M,I2954,TRUE,_xll.ohTrigger(RecalcTrigger,Trigger6M)),NA())</f>
        <v>1.0255817186459737E-2</v>
      </c>
      <c r="P2954" s="52">
        <f>IFERROR(_xll.qlIndexFixing(Index1Y,$H2954,TRUE,_xll.ohTrigger(RecalcTrigger,Trigger1Y)),NA())</f>
        <v>1.2842822507979907E-2</v>
      </c>
      <c r="Q2954" s="52">
        <f>IFERROR(_xll.qlIndexFixing(ONIndex1Y,I2954,TRUE,_xll.ohTrigger(RecalcTrigger,Trigger1Y)),NA())</f>
        <v>1.2575001762202831E-2</v>
      </c>
    </row>
    <row r="2955" spans="2:17" x14ac:dyDescent="0.2">
      <c r="B2955" s="46" t="s">
        <v>42</v>
      </c>
      <c r="D2955" s="49">
        <f>_xll.qlCalendarAdvance(Calendar,$D2954,B2955,"f",FALSE)</f>
        <v>60101</v>
      </c>
      <c r="E2955" s="49">
        <f>_xll.qlInterestRateIndexValueDate(IndexON,D2955)</f>
        <v>60101</v>
      </c>
      <c r="F2955" s="52">
        <f>IFERROR(_xll.qlIndexFixing(IndexON,D2955,TRUE,_xll.ohTrigger(RecalcTrigger,TriggerON)),NA())</f>
        <v>1.24141700563829E-2</v>
      </c>
      <c r="H2955" s="49">
        <f>_xll.qlCalendarAdvance(Calendar,$H2954,B2955,"f",FALSE)</f>
        <v>60101</v>
      </c>
      <c r="I2955" s="49">
        <f>_xll.qlInterestRateIndexValueDate(Index1M,$H2955)</f>
        <v>60105</v>
      </c>
      <c r="J2955" s="52">
        <f>IFERROR(_xll.qlIndexFixing(Index1M,$H2955,TRUE,_xll.ohTrigger(RecalcTrigger,Trigger1M)),NA())</f>
        <v>1.2255238850943696E-2</v>
      </c>
      <c r="K2955" s="52">
        <f>IFERROR(_xll.qlIndexFixing(ONIndex1M,I2955,TRUE,_xll.ohTrigger(RecalcTrigger,Trigger1M)),NA())</f>
        <v>1.223745599726378E-2</v>
      </c>
      <c r="L2955" s="52">
        <f>IFERROR(_xll.qlIndexFixing(Index3M,H2955,TRUE,_xll.ohTrigger(RecalcTrigger,Trigger3M)),NA())</f>
        <v>1.2424501453358799E-2</v>
      </c>
      <c r="M2955" s="52">
        <f>IFERROR(_xll.qlIndexFixing(ONIndex3M,I2955,TRUE,_xll.ohTrigger(RecalcTrigger,Trigger3M)),NA())</f>
        <v>1.2374589160089045E-2</v>
      </c>
      <c r="N2955" s="52">
        <f>IFERROR(_xll.qlIndexFixing(Index6M,$H2955,TRUE,_xll.ohTrigger(RecalcTrigger,Trigger6M)),NA())</f>
        <v>1.0420737428040776E-2</v>
      </c>
      <c r="O2955" s="52">
        <f>IFERROR(_xll.qlIndexFixing(ONIndex6M,I2955,TRUE,_xll.ohTrigger(RecalcTrigger,Trigger6M)),NA())</f>
        <v>1.0263869238924528E-2</v>
      </c>
      <c r="P2955" s="52">
        <f>IFERROR(_xll.qlIndexFixing(Index1Y,$H2955,TRUE,_xll.ohTrigger(RecalcTrigger,Trigger1Y)),NA())</f>
        <v>1.2850789403790806E-2</v>
      </c>
      <c r="Q2955" s="52">
        <f>IFERROR(_xll.qlIndexFixing(ONIndex1Y,I2955,TRUE,_xll.ohTrigger(RecalcTrigger,Trigger1Y)),NA())</f>
        <v>1.2580978517933161E-2</v>
      </c>
    </row>
    <row r="2956" spans="2:17" x14ac:dyDescent="0.2">
      <c r="B2956" s="46" t="s">
        <v>42</v>
      </c>
      <c r="D2956" s="49">
        <f>_xll.qlCalendarAdvance(Calendar,$D2955,B2956,"f",FALSE)</f>
        <v>60108</v>
      </c>
      <c r="E2956" s="49">
        <f>_xll.qlInterestRateIndexValueDate(IndexON,D2956)</f>
        <v>60108</v>
      </c>
      <c r="F2956" s="52">
        <f>IFERROR(_xll.qlIndexFixing(IndexON,D2956,TRUE,_xll.ohTrigger(RecalcTrigger,TriggerON)),NA())</f>
        <v>1.242034067402642E-2</v>
      </c>
      <c r="H2956" s="49">
        <f>_xll.qlCalendarAdvance(Calendar,$H2955,B2956,"f",FALSE)</f>
        <v>60108</v>
      </c>
      <c r="I2956" s="49">
        <f>_xll.qlInterestRateIndexValueDate(Index1M,$H2956)</f>
        <v>60112</v>
      </c>
      <c r="J2956" s="52">
        <f>IFERROR(_xll.qlIndexFixing(Index1M,$H2956,TRUE,_xll.ohTrigger(RecalcTrigger,Trigger1M)),NA())</f>
        <v>1.2261511300159207E-2</v>
      </c>
      <c r="K2956" s="52">
        <f>IFERROR(_xll.qlIndexFixing(ONIndex1M,I2956,TRUE,_xll.ohTrigger(RecalcTrigger,Trigger1M)),NA())</f>
        <v>1.2243613187861158E-2</v>
      </c>
      <c r="L2956" s="52">
        <f>IFERROR(_xll.qlIndexFixing(Index3M,H2956,TRUE,_xll.ohTrigger(RecalcTrigger,Trigger3M)),NA())</f>
        <v>1.2429552925273476E-2</v>
      </c>
      <c r="M2956" s="52">
        <f>IFERROR(_xll.qlIndexFixing(ONIndex3M,I2956,TRUE,_xll.ohTrigger(RecalcTrigger,Trigger3M)),NA())</f>
        <v>1.237927852594467E-2</v>
      </c>
      <c r="N2956" s="52">
        <f>IFERROR(_xll.qlIndexFixing(Index6M,$H2956,TRUE,_xll.ohTrigger(RecalcTrigger,Trigger6M)),NA())</f>
        <v>1.0431973894444628E-2</v>
      </c>
      <c r="O2956" s="52">
        <f>IFERROR(_xll.qlIndexFixing(ONIndex6M,I2956,TRUE,_xll.ohTrigger(RecalcTrigger,Trigger6M)),NA())</f>
        <v>1.0272145201559724E-2</v>
      </c>
      <c r="P2956" s="52">
        <f>IFERROR(_xll.qlIndexFixing(Index1Y,$H2956,TRUE,_xll.ohTrigger(RecalcTrigger,Trigger1Y)),NA())</f>
        <v>1.2858831612865274E-2</v>
      </c>
      <c r="Q2956" s="52">
        <f>IFERROR(_xll.qlIndexFixing(ONIndex1Y,I2956,TRUE,_xll.ohTrigger(RecalcTrigger,Trigger1Y)),NA())</f>
        <v>1.2587027080064317E-2</v>
      </c>
    </row>
    <row r="2957" spans="2:17" x14ac:dyDescent="0.2">
      <c r="B2957" s="46" t="s">
        <v>42</v>
      </c>
      <c r="D2957" s="49">
        <f>_xll.qlCalendarAdvance(Calendar,$D2956,B2957,"f",FALSE)</f>
        <v>60115</v>
      </c>
      <c r="E2957" s="49">
        <f>_xll.qlInterestRateIndexValueDate(IndexON,D2957)</f>
        <v>60115</v>
      </c>
      <c r="F2957" s="52">
        <f>IFERROR(_xll.qlIndexFixing(IndexON,D2957,TRUE,_xll.ohTrigger(RecalcTrigger,TriggerON)),NA())</f>
        <v>1.2426570661965286E-2</v>
      </c>
      <c r="H2957" s="49">
        <f>_xll.qlCalendarAdvance(Calendar,$H2956,B2957,"f",FALSE)</f>
        <v>60115</v>
      </c>
      <c r="I2957" s="49">
        <f>_xll.qlInterestRateIndexValueDate(Index1M,$H2957)</f>
        <v>60119</v>
      </c>
      <c r="J2957" s="52">
        <f>IFERROR(_xll.qlIndexFixing(Index1M,$H2957,TRUE,_xll.ohTrigger(RecalcTrigger,Trigger1M)),NA())</f>
        <v>1.2267842504311118E-2</v>
      </c>
      <c r="K2957" s="52">
        <f>IFERROR(_xll.qlIndexFixing(ONIndex1M,I2957,TRUE,_xll.ohTrigger(RecalcTrigger,Trigger1M)),NA())</f>
        <v>1.2249828927464179E-2</v>
      </c>
      <c r="L2957" s="52">
        <f>IFERROR(_xll.qlIndexFixing(Index3M,H2957,TRUE,_xll.ohTrigger(RecalcTrigger,Trigger3M)),NA())</f>
        <v>1.2434660485008627E-2</v>
      </c>
      <c r="M2957" s="52">
        <f>IFERROR(_xll.qlIndexFixing(ONIndex3M,I2957,TRUE,_xll.ohTrigger(RecalcTrigger,Trigger3M)),NA())</f>
        <v>1.2384023337768113E-2</v>
      </c>
      <c r="N2957" s="52">
        <f>IFERROR(_xll.qlIndexFixing(Index6M,$H2957,TRUE,_xll.ohTrigger(RecalcTrigger,Trigger6M)),NA())</f>
        <v>1.0443440076834279E-2</v>
      </c>
      <c r="O2957" s="52">
        <f>IFERROR(_xll.qlIndexFixing(ONIndex6M,I2957,TRUE,_xll.ohTrigger(RecalcTrigger,Trigger6M)),NA())</f>
        <v>1.0280645403062394E-2</v>
      </c>
      <c r="P2957" s="52">
        <f>IFERROR(_xll.qlIndexFixing(Index1Y,$H2957,TRUE,_xll.ohTrigger(RecalcTrigger,Trigger1Y)),NA())</f>
        <v>1.2866949234627344E-2</v>
      </c>
      <c r="Q2957" s="52">
        <f>IFERROR(_xll.qlIndexFixing(ONIndex1Y,I2957,TRUE,_xll.ohTrigger(RecalcTrigger,Trigger1Y)),NA())</f>
        <v>1.2593147544839312E-2</v>
      </c>
    </row>
    <row r="2958" spans="2:17" x14ac:dyDescent="0.2">
      <c r="B2958" s="46" t="s">
        <v>42</v>
      </c>
      <c r="D2958" s="49">
        <f>_xll.qlCalendarAdvance(Calendar,$D2957,B2958,"f",FALSE)</f>
        <v>60122</v>
      </c>
      <c r="E2958" s="49">
        <f>_xll.qlInterestRateIndexValueDate(IndexON,D2958)</f>
        <v>60122</v>
      </c>
      <c r="F2958" s="52">
        <f>IFERROR(_xll.qlIndexFixing(IndexON,D2958,TRUE,_xll.ohTrigger(RecalcTrigger,TriggerON)),NA())</f>
        <v>1.243286009851019E-2</v>
      </c>
      <c r="H2958" s="49">
        <f>_xll.qlCalendarAdvance(Calendar,$H2957,B2958,"f",FALSE)</f>
        <v>60122</v>
      </c>
      <c r="I2958" s="49">
        <f>_xll.qlInterestRateIndexValueDate(Index1M,$H2958)</f>
        <v>60126</v>
      </c>
      <c r="J2958" s="52">
        <f>IFERROR(_xll.qlIndexFixing(Index1M,$H2958,TRUE,_xll.ohTrigger(RecalcTrigger,Trigger1M)),NA())</f>
        <v>1.2274232540282445E-2</v>
      </c>
      <c r="K2958" s="52">
        <f>IFERROR(_xll.qlIndexFixing(ONIndex1M,I2958,TRUE,_xll.ohTrigger(RecalcTrigger,Trigger1M)),NA())</f>
        <v>1.2256103292971332E-2</v>
      </c>
      <c r="L2958" s="52">
        <f>IFERROR(_xll.qlIndexFixing(Index3M,H2958,TRUE,_xll.ohTrigger(RecalcTrigger,Trigger3M)),NA())</f>
        <v>1.2439824206986461E-2</v>
      </c>
      <c r="M2958" s="52">
        <f>IFERROR(_xll.qlIndexFixing(ONIndex3M,I2958,TRUE,_xll.ohTrigger(RecalcTrigger,Trigger3M)),NA())</f>
        <v>1.2388823669500226E-2</v>
      </c>
      <c r="N2958" s="52">
        <f>IFERROR(_xll.qlIndexFixing(Index6M,$H2958,TRUE,_xll.ohTrigger(RecalcTrigger,Trigger6M)),NA())</f>
        <v>1.0455136309499281E-2</v>
      </c>
      <c r="O2958" s="52">
        <f>IFERROR(_xll.qlIndexFixing(ONIndex6M,I2958,TRUE,_xll.ohTrigger(RecalcTrigger,Trigger6M)),NA())</f>
        <v>1.0289370171729928E-2</v>
      </c>
      <c r="P2958" s="52">
        <f>IFERROR(_xll.qlIndexFixing(Index1Y,$H2958,TRUE,_xll.ohTrigger(RecalcTrigger,Trigger1Y)),NA())</f>
        <v>1.2875142368521632E-2</v>
      </c>
      <c r="Q2958" s="52">
        <f>IFERROR(_xll.qlIndexFixing(ONIndex1Y,I2958,TRUE,_xll.ohTrigger(RecalcTrigger,Trigger1Y)),NA())</f>
        <v>1.2599340008661031E-2</v>
      </c>
    </row>
    <row r="2959" spans="2:17" x14ac:dyDescent="0.2">
      <c r="B2959" s="46" t="s">
        <v>42</v>
      </c>
      <c r="D2959" s="49">
        <f>_xll.qlCalendarAdvance(Calendar,$D2958,B2959,"f",FALSE)</f>
        <v>60129</v>
      </c>
      <c r="E2959" s="49">
        <f>_xll.qlInterestRateIndexValueDate(IndexON,D2959)</f>
        <v>60129</v>
      </c>
      <c r="F2959" s="52">
        <f>IFERROR(_xll.qlIndexFixing(IndexON,D2959,TRUE,_xll.ohTrigger(RecalcTrigger,TriggerON)),NA())</f>
        <v>1.2439209062051759E-2</v>
      </c>
      <c r="H2959" s="49">
        <f>_xll.qlCalendarAdvance(Calendar,$H2958,B2959,"f",FALSE)</f>
        <v>60129</v>
      </c>
      <c r="I2959" s="49">
        <f>_xll.qlInterestRateIndexValueDate(Index1M,$H2959)</f>
        <v>60133</v>
      </c>
      <c r="J2959" s="52">
        <f>IFERROR(_xll.qlIndexFixing(Index1M,$H2959,TRUE,_xll.ohTrigger(RecalcTrigger,Trigger1M)),NA())</f>
        <v>1.2280681484940733E-2</v>
      </c>
      <c r="K2959" s="52">
        <f>IFERROR(_xll.qlIndexFixing(ONIndex1M,I2959,TRUE,_xll.ohTrigger(RecalcTrigger,Trigger1M)),NA())</f>
        <v>1.2262436361201168E-2</v>
      </c>
      <c r="L2959" s="52">
        <f>IFERROR(_xll.qlIndexFixing(Index3M,H2959,TRUE,_xll.ohTrigger(RecalcTrigger,Trigger3M)),NA())</f>
        <v>1.2445044165631792E-2</v>
      </c>
      <c r="M2959" s="52">
        <f>IFERROR(_xll.qlIndexFixing(ONIndex3M,I2959,TRUE,_xll.ohTrigger(RecalcTrigger,Trigger3M)),NA())</f>
        <v>1.23936795951618E-2</v>
      </c>
      <c r="N2959" s="52">
        <f>IFERROR(_xll.qlIndexFixing(Index6M,$H2959,TRUE,_xll.ohTrigger(RecalcTrigger,Trigger6M)),NA())</f>
        <v>1.0467062926817376E-2</v>
      </c>
      <c r="O2959" s="52">
        <f>IFERROR(_xll.qlIndexFixing(ONIndex6M,I2959,TRUE,_xll.ohTrigger(RecalcTrigger,Trigger6M)),NA())</f>
        <v>1.0298319836339331E-2</v>
      </c>
      <c r="P2959" s="52">
        <f>IFERROR(_xll.qlIndexFixing(Index1Y,$H2959,TRUE,_xll.ohTrigger(RecalcTrigger,Trigger1Y)),NA())</f>
        <v>1.2883411114013562E-2</v>
      </c>
      <c r="Q2959" s="52">
        <f>IFERROR(_xll.qlIndexFixing(ONIndex1Y,I2959,TRUE,_xll.ohTrigger(RecalcTrigger,Trigger1Y)),NA())</f>
        <v>1.260560456793236E-2</v>
      </c>
    </row>
    <row r="2960" spans="2:17" x14ac:dyDescent="0.2">
      <c r="B2960" s="46" t="s">
        <v>42</v>
      </c>
      <c r="D2960" s="49">
        <f>_xll.qlCalendarAdvance(Calendar,$D2959,B2960,"f",FALSE)</f>
        <v>60136</v>
      </c>
      <c r="E2960" s="49">
        <f>_xll.qlInterestRateIndexValueDate(IndexON,D2960)</f>
        <v>60136</v>
      </c>
      <c r="F2960" s="52">
        <f>IFERROR(_xll.qlIndexFixing(IndexON,D2960,TRUE,_xll.ohTrigger(RecalcTrigger,TriggerON)),NA())</f>
        <v>1.244561763092733E-2</v>
      </c>
      <c r="H2960" s="49">
        <f>_xll.qlCalendarAdvance(Calendar,$H2959,B2960,"f",FALSE)</f>
        <v>60136</v>
      </c>
      <c r="I2960" s="49">
        <f>_xll.qlInterestRateIndexValueDate(Index1M,$H2960)</f>
        <v>60140</v>
      </c>
      <c r="J2960" s="52">
        <f>IFERROR(_xll.qlIndexFixing(Index1M,$H2960,TRUE,_xll.ohTrigger(RecalcTrigger,Trigger1M)),NA())</f>
        <v>1.2287189415163841E-2</v>
      </c>
      <c r="K2960" s="52">
        <f>IFERROR(_xll.qlIndexFixing(ONIndex1M,I2960,TRUE,_xll.ohTrigger(RecalcTrigger,Trigger1M)),NA())</f>
        <v>1.2268828208812366E-2</v>
      </c>
      <c r="L2960" s="52">
        <f>IFERROR(_xll.qlIndexFixing(Index3M,H2960,TRUE,_xll.ohTrigger(RecalcTrigger,Trigger3M)),NA())</f>
        <v>1.2450320435367694E-2</v>
      </c>
      <c r="M2960" s="52">
        <f>IFERROR(_xll.qlIndexFixing(ONIndex3M,I2960,TRUE,_xll.ohTrigger(RecalcTrigger,Trigger3M)),NA())</f>
        <v>1.2398591188773622E-2</v>
      </c>
      <c r="N2960" s="52">
        <f>IFERROR(_xll.qlIndexFixing(Index6M,$H2960,TRUE,_xll.ohTrigger(RecalcTrigger,Trigger6M)),NA())</f>
        <v>1.0479220263255366E-2</v>
      </c>
      <c r="O2960" s="52">
        <f>IFERROR(_xll.qlIndexFixing(ONIndex6M,I2960,TRUE,_xll.ohTrigger(RecalcTrigger,Trigger6M)),NA())</f>
        <v>1.0307494725267929E-2</v>
      </c>
      <c r="P2960" s="52">
        <f>IFERROR(_xll.qlIndexFixing(Index1Y,$H2960,TRUE,_xll.ohTrigger(RecalcTrigger,Trigger1Y)),NA())</f>
        <v>1.2891755570588484E-2</v>
      </c>
      <c r="Q2960" s="52">
        <f>IFERROR(_xll.qlIndexFixing(ONIndex1Y,I2960,TRUE,_xll.ohTrigger(RecalcTrigger,Trigger1Y)),NA())</f>
        <v>1.261194131897625E-2</v>
      </c>
    </row>
    <row r="2961" spans="2:17" x14ac:dyDescent="0.2">
      <c r="B2961" s="46" t="s">
        <v>42</v>
      </c>
      <c r="D2961" s="49">
        <f>_xll.qlCalendarAdvance(Calendar,$D2960,B2961,"f",FALSE)</f>
        <v>60143</v>
      </c>
      <c r="E2961" s="49">
        <f>_xll.qlInterestRateIndexValueDate(IndexON,D2961)</f>
        <v>60143</v>
      </c>
      <c r="F2961" s="52">
        <f>IFERROR(_xll.qlIndexFixing(IndexON,D2961,TRUE,_xll.ohTrigger(RecalcTrigger,TriggerON)),NA())</f>
        <v>1.2452085883554176E-2</v>
      </c>
      <c r="H2961" s="49">
        <f>_xll.qlCalendarAdvance(Calendar,$H2960,B2961,"f",FALSE)</f>
        <v>60143</v>
      </c>
      <c r="I2961" s="49">
        <f>_xll.qlInterestRateIndexValueDate(Index1M,$H2961)</f>
        <v>60147</v>
      </c>
      <c r="J2961" s="52">
        <f>IFERROR(_xll.qlIndexFixing(Index1M,$H2961,TRUE,_xll.ohTrigger(RecalcTrigger,Trigger1M)),NA())</f>
        <v>1.2293072490330736E-2</v>
      </c>
      <c r="K2961" s="52">
        <f>IFERROR(_xll.qlIndexFixing(ONIndex1M,I2961,TRUE,_xll.ohTrigger(RecalcTrigger,Trigger1M)),NA())</f>
        <v>1.2275278912303733E-2</v>
      </c>
      <c r="L2961" s="52">
        <f>IFERROR(_xll.qlIndexFixing(Index3M,H2961,TRUE,_xll.ohTrigger(RecalcTrigger,Trigger3M)),NA())</f>
        <v>1.245504629874248E-2</v>
      </c>
      <c r="M2961" s="52">
        <f>IFERROR(_xll.qlIndexFixing(ONIndex3M,I2961,TRUE,_xll.ohTrigger(RecalcTrigger,Trigger3M)),NA())</f>
        <v>1.2403558524276548E-2</v>
      </c>
      <c r="N2961" s="52">
        <f>IFERROR(_xll.qlIndexFixing(Index6M,$H2961,TRUE,_xll.ohTrigger(RecalcTrigger,Trigger6M)),NA())</f>
        <v>1.0488261661767638E-2</v>
      </c>
      <c r="O2961" s="52">
        <f>IFERROR(_xll.qlIndexFixing(ONIndex6M,I2961,TRUE,_xll.ohTrigger(RecalcTrigger,Trigger6M)),NA())</f>
        <v>1.0316895167212792E-2</v>
      </c>
      <c r="P2961" s="52">
        <f>IFERROR(_xll.qlIndexFixing(Index1Y,$H2961,TRUE,_xll.ohTrigger(RecalcTrigger,Trigger1Y)),NA())</f>
        <v>1.2900175837752116E-2</v>
      </c>
      <c r="Q2961" s="52">
        <f>IFERROR(_xll.qlIndexFixing(ONIndex1Y,I2961,TRUE,_xll.ohTrigger(RecalcTrigger,Trigger1Y)),NA())</f>
        <v>1.2618350358195585E-2</v>
      </c>
    </row>
    <row r="2962" spans="2:17" x14ac:dyDescent="0.2">
      <c r="B2962" s="46" t="s">
        <v>42</v>
      </c>
      <c r="D2962" s="49">
        <f>_xll.qlCalendarAdvance(Calendar,$D2961,B2962,"f",FALSE)</f>
        <v>60150</v>
      </c>
      <c r="E2962" s="49">
        <f>_xll.qlInterestRateIndexValueDate(IndexON,D2962)</f>
        <v>60150</v>
      </c>
      <c r="F2962" s="52">
        <f>IFERROR(_xll.qlIndexFixing(IndexON,D2962,TRUE,_xll.ohTrigger(RecalcTrigger,TriggerON)),NA())</f>
        <v>1.2458613898322923E-2</v>
      </c>
      <c r="H2962" s="49">
        <f>_xll.qlCalendarAdvance(Calendar,$H2961,B2962,"f",FALSE)</f>
        <v>60150</v>
      </c>
      <c r="I2962" s="49">
        <f>_xll.qlInterestRateIndexValueDate(Index1M,$H2962)</f>
        <v>60154</v>
      </c>
      <c r="J2962" s="52">
        <f>IFERROR(_xll.qlIndexFixing(Index1M,$H2962,TRUE,_xll.ohTrigger(RecalcTrigger,Trigger1M)),NA())</f>
        <v>1.2299694165482933E-2</v>
      </c>
      <c r="K2962" s="52">
        <f>IFERROR(_xll.qlIndexFixing(ONIndex1M,I2962,TRUE,_xll.ohTrigger(RecalcTrigger,Trigger1M)),NA())</f>
        <v>1.2281788548573758E-2</v>
      </c>
      <c r="L2962" s="52">
        <f>IFERROR(_xll.qlIndexFixing(Index3M,H2962,TRUE,_xll.ohTrigger(RecalcTrigger,Trigger3M)),NA())</f>
        <v>1.2460431181020581E-2</v>
      </c>
      <c r="M2962" s="52">
        <f>IFERROR(_xll.qlIndexFixing(ONIndex3M,I2962,TRUE,_xll.ohTrigger(RecalcTrigger,Trigger3M)),NA())</f>
        <v>1.2408581675531494E-2</v>
      </c>
      <c r="N2962" s="52">
        <f>IFERROR(_xll.qlIndexFixing(Index6M,$H2962,TRUE,_xll.ohTrigger(RecalcTrigger,Trigger6M)),NA())</f>
        <v>1.0500830423554123E-2</v>
      </c>
      <c r="O2962" s="52">
        <f>IFERROR(_xll.qlIndexFixing(ONIndex6M,I2962,TRUE,_xll.ohTrigger(RecalcTrigger,Trigger6M)),NA())</f>
        <v>1.0326521490551244E-2</v>
      </c>
      <c r="P2962" s="52">
        <f>IFERROR(_xll.qlIndexFixing(Index1Y,$H2962,TRUE,_xll.ohTrigger(RecalcTrigger,Trigger1Y)),NA())</f>
        <v>1.2908672015030983E-2</v>
      </c>
      <c r="Q2962" s="52">
        <f>IFERROR(_xll.qlIndexFixing(ONIndex1Y,I2962,TRUE,_xll.ohTrigger(RecalcTrigger,Trigger1Y)),NA())</f>
        <v>1.2624831781753443E-2</v>
      </c>
    </row>
    <row r="2963" spans="2:17" x14ac:dyDescent="0.2">
      <c r="B2963" s="46" t="s">
        <v>42</v>
      </c>
      <c r="D2963" s="49">
        <f>_xll.qlCalendarAdvance(Calendar,$D2962,B2963,"f",FALSE)</f>
        <v>60157</v>
      </c>
      <c r="E2963" s="49">
        <f>_xll.qlInterestRateIndexValueDate(IndexON,D2963)</f>
        <v>60157</v>
      </c>
      <c r="F2963" s="52">
        <f>IFERROR(_xll.qlIndexFixing(IndexON,D2963,TRUE,_xll.ohTrigger(RecalcTrigger,TriggerON)),NA())</f>
        <v>1.2465201753517618E-2</v>
      </c>
      <c r="H2963" s="49">
        <f>_xll.qlCalendarAdvance(Calendar,$H2962,B2963,"f",FALSE)</f>
        <v>60157</v>
      </c>
      <c r="I2963" s="49">
        <f>_xll.qlInterestRateIndexValueDate(Index1M,$H2963)</f>
        <v>60161</v>
      </c>
      <c r="J2963" s="52">
        <f>IFERROR(_xll.qlIndexFixing(Index1M,$H2963,TRUE,_xll.ohTrigger(RecalcTrigger,Trigger1M)),NA())</f>
        <v>1.2306375049193186E-2</v>
      </c>
      <c r="K2963" s="52">
        <f>IFERROR(_xll.qlIndexFixing(ONIndex1M,I2963,TRUE,_xll.ohTrigger(RecalcTrigger,Trigger1M)),NA())</f>
        <v>1.2288357194281119E-2</v>
      </c>
      <c r="L2963" s="52">
        <f>IFERROR(_xll.qlIndexFixing(Index3M,H2963,TRUE,_xll.ohTrigger(RecalcTrigger,Trigger3M)),NA())</f>
        <v>1.246587259033668E-2</v>
      </c>
      <c r="M2963" s="52">
        <f>IFERROR(_xll.qlIndexFixing(ONIndex3M,I2963,TRUE,_xll.ohTrigger(RecalcTrigger,Trigger3M)),NA())</f>
        <v>1.2413660716719122E-2</v>
      </c>
      <c r="N2963" s="52">
        <f>IFERROR(_xll.qlIndexFixing(Index6M,$H2963,TRUE,_xll.ohTrigger(RecalcTrigger,Trigger6M)),NA())</f>
        <v>1.0513630815081852E-2</v>
      </c>
      <c r="O2963" s="52">
        <f>IFERROR(_xll.qlIndexFixing(ONIndex6M,I2963,TRUE,_xll.ohTrigger(RecalcTrigger,Trigger6M)),NA())</f>
        <v>1.0336374023980355E-2</v>
      </c>
      <c r="P2963" s="52">
        <f>IFERROR(_xll.qlIndexFixing(Index1Y,$H2963,TRUE,_xll.ohTrigger(RecalcTrigger,Trigger1Y)),NA())</f>
        <v>1.2917244201971757E-2</v>
      </c>
      <c r="Q2963" s="52">
        <f>IFERROR(_xll.qlIndexFixing(ONIndex1Y,I2963,TRUE,_xll.ohTrigger(RecalcTrigger,Trigger1Y)),NA())</f>
        <v>1.2631385686212582E-2</v>
      </c>
    </row>
    <row r="2964" spans="2:17" x14ac:dyDescent="0.2">
      <c r="B2964" s="46" t="s">
        <v>42</v>
      </c>
      <c r="D2964" s="49">
        <f>_xll.qlCalendarAdvance(Calendar,$D2963,B2964,"f",FALSE)</f>
        <v>60164</v>
      </c>
      <c r="E2964" s="49">
        <f>_xll.qlInterestRateIndexValueDate(IndexON,D2964)</f>
        <v>60164</v>
      </c>
      <c r="F2964" s="52">
        <f>IFERROR(_xll.qlIndexFixing(IndexON,D2964,TRUE,_xll.ohTrigger(RecalcTrigger,TriggerON)),NA())</f>
        <v>1.2471849527555534E-2</v>
      </c>
      <c r="H2964" s="49">
        <f>_xll.qlCalendarAdvance(Calendar,$H2963,B2964,"f",FALSE)</f>
        <v>60164</v>
      </c>
      <c r="I2964" s="49">
        <f>_xll.qlInterestRateIndexValueDate(Index1M,$H2964)</f>
        <v>60168</v>
      </c>
      <c r="J2964" s="52">
        <f>IFERROR(_xll.qlIndexFixing(Index1M,$H2964,TRUE,_xll.ohTrigger(RecalcTrigger,Trigger1M)),NA())</f>
        <v>1.2313115218341331E-2</v>
      </c>
      <c r="K2964" s="52">
        <f>IFERROR(_xll.qlIndexFixing(ONIndex1M,I2964,TRUE,_xll.ohTrigger(RecalcTrigger,Trigger1M)),NA())</f>
        <v>1.2294984926164432E-2</v>
      </c>
      <c r="L2964" s="52">
        <f>IFERROR(_xll.qlIndexFixing(Index3M,H2964,TRUE,_xll.ohTrigger(RecalcTrigger,Trigger3M)),NA())</f>
        <v>1.2471370601122665E-2</v>
      </c>
      <c r="M2964" s="52">
        <f>IFERROR(_xll.qlIndexFixing(ONIndex3M,I2964,TRUE,_xll.ohTrigger(RecalcTrigger,Trigger3M)),NA())</f>
        <v>1.2418795721620413E-2</v>
      </c>
      <c r="N2964" s="52">
        <f>IFERROR(_xll.qlIndexFixing(Index6M,$H2964,TRUE,_xll.ohTrigger(RecalcTrigger,Trigger6M)),NA())</f>
        <v>1.0526663171055023E-2</v>
      </c>
      <c r="O2964" s="52">
        <f>IFERROR(_xll.qlIndexFixing(ONIndex6M,I2964,TRUE,_xll.ohTrigger(RecalcTrigger,Trigger6M)),NA())</f>
        <v>1.0346453095957386E-2</v>
      </c>
      <c r="P2964" s="52">
        <f>IFERROR(_xll.qlIndexFixing(Index1Y,$H2964,TRUE,_xll.ohTrigger(RecalcTrigger,Trigger1Y)),NA())</f>
        <v>1.292589249814279E-2</v>
      </c>
      <c r="Q2964" s="52">
        <f>IFERROR(_xll.qlIndexFixing(ONIndex1Y,I2964,TRUE,_xll.ohTrigger(RecalcTrigger,Trigger1Y)),NA())</f>
        <v>1.2638012167975887E-2</v>
      </c>
    </row>
    <row r="2965" spans="2:17" x14ac:dyDescent="0.2">
      <c r="B2965" s="46" t="s">
        <v>42</v>
      </c>
      <c r="D2965" s="49">
        <f>_xll.qlCalendarAdvance(Calendar,$D2964,B2965,"f",FALSE)</f>
        <v>60171</v>
      </c>
      <c r="E2965" s="49">
        <f>_xll.qlInterestRateIndexValueDate(IndexON,D2965)</f>
        <v>60171</v>
      </c>
      <c r="F2965" s="52">
        <f>IFERROR(_xll.qlIndexFixing(IndexON,D2965,TRUE,_xll.ohTrigger(RecalcTrigger,TriggerON)),NA())</f>
        <v>1.2478557298853943E-2</v>
      </c>
      <c r="H2965" s="49">
        <f>_xll.qlCalendarAdvance(Calendar,$H2964,B2965,"f",FALSE)</f>
        <v>60171</v>
      </c>
      <c r="I2965" s="49">
        <f>_xll.qlInterestRateIndexValueDate(Index1M,$H2965)</f>
        <v>60175</v>
      </c>
      <c r="J2965" s="52">
        <f>IFERROR(_xll.qlIndexFixing(Index1M,$H2965,TRUE,_xll.ohTrigger(RecalcTrigger,Trigger1M)),NA())</f>
        <v>1.232061654047416E-2</v>
      </c>
      <c r="K2965" s="52">
        <f>IFERROR(_xll.qlIndexFixing(ONIndex1M,I2965,TRUE,_xll.ohTrigger(RecalcTrigger,Trigger1M)),NA())</f>
        <v>1.230167182080244E-2</v>
      </c>
      <c r="L2965" s="52">
        <f>IFERROR(_xll.qlIndexFixing(Index3M,H2965,TRUE,_xll.ohTrigger(RecalcTrigger,Trigger3M)),NA())</f>
        <v>1.2477549055567982E-2</v>
      </c>
      <c r="M2965" s="52">
        <f>IFERROR(_xll.qlIndexFixing(ONIndex3M,I2965,TRUE,_xll.ohTrigger(RecalcTrigger,Trigger3M)),NA())</f>
        <v>1.2423986764336092E-2</v>
      </c>
      <c r="N2965" s="52">
        <f>IFERROR(_xll.qlIndexFixing(Index6M,$H2965,TRUE,_xll.ohTrigger(RecalcTrigger,Trigger6M)),NA())</f>
        <v>1.0541110038617954E-2</v>
      </c>
      <c r="O2965" s="52">
        <f>IFERROR(_xll.qlIndexFixing(ONIndex6M,I2965,TRUE,_xll.ohTrigger(RecalcTrigger,Trigger6M)),NA())</f>
        <v>1.0356759035019536E-2</v>
      </c>
      <c r="P2965" s="52">
        <f>IFERROR(_xll.qlIndexFixing(Index1Y,$H2965,TRUE,_xll.ohTrigger(RecalcTrigger,Trigger1Y)),NA())</f>
        <v>1.2934583425987139E-2</v>
      </c>
      <c r="Q2965" s="52">
        <f>IFERROR(_xll.qlIndexFixing(ONIndex1Y,I2965,TRUE,_xll.ohTrigger(RecalcTrigger,Trigger1Y)),NA())</f>
        <v>1.2644711323126501E-2</v>
      </c>
    </row>
    <row r="2966" spans="2:17" x14ac:dyDescent="0.2">
      <c r="B2966" s="46" t="s">
        <v>42</v>
      </c>
      <c r="D2966" s="49">
        <f>_xll.qlCalendarAdvance(Calendar,$D2965,B2966,"f",FALSE)</f>
        <v>60178</v>
      </c>
      <c r="E2966" s="49">
        <f>_xll.qlInterestRateIndexValueDate(IndexON,D2966)</f>
        <v>60178</v>
      </c>
      <c r="F2966" s="52">
        <f>IFERROR(_xll.qlIndexFixing(IndexON,D2966,TRUE,_xll.ohTrigger(RecalcTrigger,TriggerON)),NA())</f>
        <v>1.2485325145723536E-2</v>
      </c>
      <c r="H2966" s="49">
        <f>_xll.qlCalendarAdvance(Calendar,$H2965,B2966,"f",FALSE)</f>
        <v>60178</v>
      </c>
      <c r="I2966" s="49">
        <f>_xll.qlInterestRateIndexValueDate(Index1M,$H2966)</f>
        <v>60182</v>
      </c>
      <c r="J2966" s="52">
        <f>IFERROR(_xll.qlIndexFixing(Index1M,$H2966,TRUE,_xll.ohTrigger(RecalcTrigger,Trigger1M)),NA())</f>
        <v>1.2327479998528958E-2</v>
      </c>
      <c r="K2966" s="52">
        <f>IFERROR(_xll.qlIndexFixing(ONIndex1M,I2966,TRUE,_xll.ohTrigger(RecalcTrigger,Trigger1M)),NA())</f>
        <v>1.2308417955013695E-2</v>
      </c>
      <c r="L2966" s="52">
        <f>IFERROR(_xll.qlIndexFixing(Index3M,H2966,TRUE,_xll.ohTrigger(RecalcTrigger,Trigger3M)),NA())</f>
        <v>1.2483164754977818E-2</v>
      </c>
      <c r="M2966" s="52">
        <f>IFERROR(_xll.qlIndexFixing(ONIndex3M,I2966,TRUE,_xll.ohTrigger(RecalcTrigger,Trigger3M)),NA())</f>
        <v>1.2429233918807014E-2</v>
      </c>
      <c r="N2966" s="52">
        <f>IFERROR(_xll.qlIndexFixing(Index6M,$H2966,TRUE,_xll.ohTrigger(RecalcTrigger,Trigger6M)),NA())</f>
        <v>1.0554624454825608E-2</v>
      </c>
      <c r="O2966" s="52">
        <f>IFERROR(_xll.qlIndexFixing(ONIndex6M,I2966,TRUE,_xll.ohTrigger(RecalcTrigger,Trigger6M)),NA())</f>
        <v>1.0367292169704001E-2</v>
      </c>
      <c r="P2966" s="52">
        <f>IFERROR(_xll.qlIndexFixing(Index1Y,$H2966,TRUE,_xll.ohTrigger(RecalcTrigger,Trigger1Y)),NA())</f>
        <v>1.2943282405693351E-2</v>
      </c>
      <c r="Q2966" s="52">
        <f>IFERROR(_xll.qlIndexFixing(ONIndex1Y,I2966,TRUE,_xll.ohTrigger(RecalcTrigger,Trigger1Y)),NA())</f>
        <v>1.265148324822718E-2</v>
      </c>
    </row>
    <row r="2967" spans="2:17" x14ac:dyDescent="0.2">
      <c r="B2967" s="46" t="s">
        <v>42</v>
      </c>
      <c r="D2967" s="49">
        <f>_xll.qlCalendarAdvance(Calendar,$D2966,B2967,"f",FALSE)</f>
        <v>60185</v>
      </c>
      <c r="E2967" s="49">
        <f>_xll.qlInterestRateIndexValueDate(IndexON,D2967)</f>
        <v>60185</v>
      </c>
      <c r="F2967" s="52">
        <f>IFERROR(_xll.qlIndexFixing(IndexON,D2967,TRUE,_xll.ohTrigger(RecalcTrigger,TriggerON)),NA())</f>
        <v>1.2492153146554941E-2</v>
      </c>
      <c r="H2967" s="49">
        <f>_xll.qlCalendarAdvance(Calendar,$H2966,B2967,"f",FALSE)</f>
        <v>60185</v>
      </c>
      <c r="I2967" s="49">
        <f>_xll.qlInterestRateIndexValueDate(Index1M,$H2967)</f>
        <v>60189</v>
      </c>
      <c r="J2967" s="52">
        <f>IFERROR(_xll.qlIndexFixing(Index1M,$H2967,TRUE,_xll.ohTrigger(RecalcTrigger,Trigger1M)),NA())</f>
        <v>1.2334402980309061E-2</v>
      </c>
      <c r="K2967" s="52">
        <f>IFERROR(_xll.qlIndexFixing(ONIndex1M,I2967,TRUE,_xll.ohTrigger(RecalcTrigger,Trigger1M)),NA())</f>
        <v>1.2315223405536813E-2</v>
      </c>
      <c r="L2967" s="52">
        <f>IFERROR(_xll.qlIndexFixing(Index3M,H2967,TRUE,_xll.ohTrigger(RecalcTrigger,Trigger3M)),NA())</f>
        <v>1.2488837286544027E-2</v>
      </c>
      <c r="M2967" s="52">
        <f>IFERROR(_xll.qlIndexFixing(ONIndex3M,I2967,TRUE,_xll.ohTrigger(RecalcTrigger,Trigger3M)),NA())</f>
        <v>1.2434537258894096E-2</v>
      </c>
      <c r="N2967" s="52">
        <f>IFERROR(_xll.qlIndexFixing(Index6M,$H2967,TRUE,_xll.ohTrigger(RecalcTrigger,Trigger6M)),NA())</f>
        <v>1.0568371871392489E-2</v>
      </c>
      <c r="O2967" s="52">
        <f>IFERROR(_xll.qlIndexFixing(ONIndex6M,I2967,TRUE,_xll.ohTrigger(RecalcTrigger,Trigger6M)),NA())</f>
        <v>1.0378052828627915E-2</v>
      </c>
      <c r="P2967" s="52">
        <f>IFERROR(_xll.qlIndexFixing(Index1Y,$H2967,TRUE,_xll.ohTrigger(RecalcTrigger,Trigger1Y)),NA())</f>
        <v>1.2951987881613759E-2</v>
      </c>
      <c r="Q2967" s="52">
        <f>IFERROR(_xll.qlIndexFixing(ONIndex1Y,I2967,TRUE,_xll.ohTrigger(RecalcTrigger,Trigger1Y)),NA())</f>
        <v>1.2658328039680811E-2</v>
      </c>
    </row>
    <row r="2968" spans="2:17" x14ac:dyDescent="0.2">
      <c r="B2968" s="46" t="s">
        <v>42</v>
      </c>
      <c r="D2968" s="49">
        <f>_xll.qlCalendarAdvance(Calendar,$D2967,B2968,"f",FALSE)</f>
        <v>60192</v>
      </c>
      <c r="E2968" s="49">
        <f>_xll.qlInterestRateIndexValueDate(IndexON,D2968)</f>
        <v>60192</v>
      </c>
      <c r="F2968" s="52">
        <f>IFERROR(_xll.qlIndexFixing(IndexON,D2968,TRUE,_xll.ohTrigger(RecalcTrigger,TriggerON)),NA())</f>
        <v>1.2499041379738784E-2</v>
      </c>
      <c r="H2968" s="49">
        <f>_xll.qlCalendarAdvance(Calendar,$H2967,B2968,"f",FALSE)</f>
        <v>60192</v>
      </c>
      <c r="I2968" s="49">
        <f>_xll.qlInterestRateIndexValueDate(Index1M,$H2968)</f>
        <v>60196</v>
      </c>
      <c r="J2968" s="52">
        <f>IFERROR(_xll.qlIndexFixing(Index1M,$H2968,TRUE,_xll.ohTrigger(RecalcTrigger,Trigger1M)),NA())</f>
        <v>1.2341385562697482E-2</v>
      </c>
      <c r="K2968" s="52">
        <f>IFERROR(_xll.qlIndexFixing(ONIndex1M,I2968,TRUE,_xll.ohTrigger(RecalcTrigger,Trigger1M)),NA())</f>
        <v>1.23220882488706E-2</v>
      </c>
      <c r="L2968" s="52">
        <f>IFERROR(_xll.qlIndexFixing(Index3M,H2968,TRUE,_xll.ohTrigger(RecalcTrigger,Trigger3M)),NA())</f>
        <v>1.2494566724719228E-2</v>
      </c>
      <c r="M2968" s="52">
        <f>IFERROR(_xll.qlIndexFixing(ONIndex3M,I2968,TRUE,_xll.ohTrigger(RecalcTrigger,Trigger3M)),NA())</f>
        <v>1.2439896858777999E-2</v>
      </c>
      <c r="N2968" s="52">
        <f>IFERROR(_xll.qlIndexFixing(Index6M,$H2968,TRUE,_xll.ohTrigger(RecalcTrigger,Trigger6M)),NA())</f>
        <v>1.0582352623424605E-2</v>
      </c>
      <c r="O2968" s="52">
        <f>IFERROR(_xll.qlIndexFixing(ONIndex6M,I2968,TRUE,_xll.ohTrigger(RecalcTrigger,Trigger6M)),NA())</f>
        <v>1.0389041340248539E-2</v>
      </c>
      <c r="P2968" s="52">
        <f>IFERROR(_xll.qlIndexFixing(Index1Y,$H2968,TRUE,_xll.ohTrigger(RecalcTrigger,Trigger1Y)),NA())</f>
        <v>1.2960698295633632E-2</v>
      </c>
      <c r="Q2968" s="52">
        <f>IFERROR(_xll.qlIndexFixing(ONIndex1Y,I2968,TRUE,_xll.ohTrigger(RecalcTrigger,Trigger1Y)),NA())</f>
        <v>1.2665245793730406E-2</v>
      </c>
    </row>
    <row r="2969" spans="2:17" x14ac:dyDescent="0.2">
      <c r="B2969" s="46" t="s">
        <v>42</v>
      </c>
      <c r="D2969" s="49">
        <f>_xll.qlCalendarAdvance(Calendar,$D2968,B2969,"f",FALSE)</f>
        <v>60199</v>
      </c>
      <c r="E2969" s="49">
        <f>_xll.qlInterestRateIndexValueDate(IndexON,D2969)</f>
        <v>60199</v>
      </c>
      <c r="F2969" s="52">
        <f>IFERROR(_xll.qlIndexFixing(IndexON,D2969,TRUE,_xll.ohTrigger(RecalcTrigger,TriggerON)),NA())</f>
        <v>1.2505989923612404E-2</v>
      </c>
      <c r="H2969" s="49">
        <f>_xll.qlCalendarAdvance(Calendar,$H2968,B2969,"f",FALSE)</f>
        <v>60199</v>
      </c>
      <c r="I2969" s="49">
        <f>_xll.qlInterestRateIndexValueDate(Index1M,$H2969)</f>
        <v>60203</v>
      </c>
      <c r="J2969" s="52">
        <f>IFERROR(_xll.qlIndexFixing(Index1M,$H2969,TRUE,_xll.ohTrigger(RecalcTrigger,Trigger1M)),NA())</f>
        <v>1.2348427822577239E-2</v>
      </c>
      <c r="K2969" s="52">
        <f>IFERROR(_xll.qlIndexFixing(ONIndex1M,I2969,TRUE,_xll.ohTrigger(RecalcTrigger,Trigger1M)),NA())</f>
        <v>1.2329012561913544E-2</v>
      </c>
      <c r="L2969" s="52">
        <f>IFERROR(_xll.qlIndexFixing(Index3M,H2969,TRUE,_xll.ohTrigger(RecalcTrigger,Trigger3M)),NA())</f>
        <v>1.2500353143954297E-2</v>
      </c>
      <c r="M2969" s="52">
        <f>IFERROR(_xll.qlIndexFixing(ONIndex3M,I2969,TRUE,_xll.ohTrigger(RecalcTrigger,Trigger3M)),NA())</f>
        <v>1.2445312792239704E-2</v>
      </c>
      <c r="N2969" s="52">
        <f>IFERROR(_xll.qlIndexFixing(Index6M,$H2969,TRUE,_xll.ohTrigger(RecalcTrigger,Trigger6M)),NA())</f>
        <v>1.0596567046118882E-2</v>
      </c>
      <c r="O2969" s="52">
        <f>IFERROR(_xll.qlIndexFixing(ONIndex6M,I2969,TRUE,_xll.ohTrigger(RecalcTrigger,Trigger6M)),NA())</f>
        <v>1.0400258033262944E-2</v>
      </c>
      <c r="P2969" s="52">
        <f>IFERROR(_xll.qlIndexFixing(Index1Y,$H2969,TRUE,_xll.ohTrigger(RecalcTrigger,Trigger1Y)),NA())</f>
        <v>1.2969412087173136E-2</v>
      </c>
      <c r="Q2969" s="52">
        <f>IFERROR(_xll.qlIndexFixing(ONIndex1Y,I2969,TRUE,_xll.ohTrigger(RecalcTrigger,Trigger1Y)),NA())</f>
        <v>1.2672236606698917E-2</v>
      </c>
    </row>
    <row r="2970" spans="2:17" x14ac:dyDescent="0.2">
      <c r="B2970" s="46" t="s">
        <v>42</v>
      </c>
      <c r="D2970" s="49">
        <f>_xll.qlCalendarAdvance(Calendar,$D2969,B2970,"f",FALSE)</f>
        <v>60206</v>
      </c>
      <c r="E2970" s="49">
        <f>_xll.qlInterestRateIndexValueDate(IndexON,D2970)</f>
        <v>60206</v>
      </c>
      <c r="F2970" s="52">
        <f>IFERROR(_xll.qlIndexFixing(IndexON,D2970,TRUE,_xll.ohTrigger(RecalcTrigger,TriggerON)),NA())</f>
        <v>1.2512998856619717E-2</v>
      </c>
      <c r="H2970" s="49">
        <f>_xll.qlCalendarAdvance(Calendar,$H2969,B2970,"f",FALSE)</f>
        <v>60206</v>
      </c>
      <c r="I2970" s="49">
        <f>_xll.qlInterestRateIndexValueDate(Index1M,$H2970)</f>
        <v>60210</v>
      </c>
      <c r="J2970" s="52">
        <f>IFERROR(_xll.qlIndexFixing(Index1M,$H2970,TRUE,_xll.ohTrigger(RecalcTrigger,Trigger1M)),NA())</f>
        <v>1.2354805532432955E-2</v>
      </c>
      <c r="K2970" s="52">
        <f>IFERROR(_xll.qlIndexFixing(ONIndex1M,I2970,TRUE,_xll.ohTrigger(RecalcTrigger,Trigger1M)),NA())</f>
        <v>1.2335996421324325E-2</v>
      </c>
      <c r="L2970" s="52">
        <f>IFERROR(_xll.qlIndexFixing(Index3M,H2970,TRUE,_xll.ohTrigger(RecalcTrigger,Trigger3M)),NA())</f>
        <v>1.2506196618703593E-2</v>
      </c>
      <c r="M2970" s="52">
        <f>IFERROR(_xll.qlIndexFixing(ONIndex3M,I2970,TRUE,_xll.ohTrigger(RecalcTrigger,Trigger3M)),NA())</f>
        <v>1.2450785133300002E-2</v>
      </c>
      <c r="N2970" s="52">
        <f>IFERROR(_xll.qlIndexFixing(Index6M,$H2970,TRUE,_xll.ohTrigger(RecalcTrigger,Trigger6M)),NA())</f>
        <v>1.0609747314932319E-2</v>
      </c>
      <c r="O2970" s="52">
        <f>IFERROR(_xll.qlIndexFixing(ONIndex6M,I2970,TRUE,_xll.ohTrigger(RecalcTrigger,Trigger6M)),NA())</f>
        <v>1.0411703236048453E-2</v>
      </c>
      <c r="P2970" s="52">
        <f>IFERROR(_xll.qlIndexFixing(Index1Y,$H2970,TRUE,_xll.ohTrigger(RecalcTrigger,Trigger1Y)),NA())</f>
        <v>1.2978127693184941E-2</v>
      </c>
      <c r="Q2970" s="52">
        <f>IFERROR(_xll.qlIndexFixing(ONIndex1Y,I2970,TRUE,_xll.ohTrigger(RecalcTrigger,Trigger1Y)),NA())</f>
        <v>1.2679300575069163E-2</v>
      </c>
    </row>
    <row r="2971" spans="2:17" x14ac:dyDescent="0.2">
      <c r="B2971" s="46" t="s">
        <v>42</v>
      </c>
      <c r="D2971" s="49">
        <f>_xll.qlCalendarAdvance(Calendar,$D2970,B2971,"f",FALSE)</f>
        <v>60213</v>
      </c>
      <c r="E2971" s="49">
        <f>_xll.qlInterestRateIndexValueDate(IndexON,D2971)</f>
        <v>60213</v>
      </c>
      <c r="F2971" s="52">
        <f>IFERROR(_xll.qlIndexFixing(IndexON,D2971,TRUE,_xll.ohTrigger(RecalcTrigger,TriggerON)),NA())</f>
        <v>1.252006825704477E-2</v>
      </c>
      <c r="H2971" s="49">
        <f>_xll.qlCalendarAdvance(Calendar,$H2970,B2971,"f",FALSE)</f>
        <v>60213</v>
      </c>
      <c r="I2971" s="49">
        <f>_xll.qlInterestRateIndexValueDate(Index1M,$H2971)</f>
        <v>60217</v>
      </c>
      <c r="J2971" s="52">
        <f>IFERROR(_xll.qlIndexFixing(Index1M,$H2971,TRUE,_xll.ohTrigger(RecalcTrigger,Trigger1M)),NA())</f>
        <v>1.2361962852183161E-2</v>
      </c>
      <c r="K2971" s="52">
        <f>IFERROR(_xll.qlIndexFixing(ONIndex1M,I2971,TRUE,_xll.ohTrigger(RecalcTrigger,Trigger1M)),NA())</f>
        <v>1.2343039903761621E-2</v>
      </c>
      <c r="L2971" s="52">
        <f>IFERROR(_xll.qlIndexFixing(Index3M,H2971,TRUE,_xll.ohTrigger(RecalcTrigger,Trigger3M)),NA())</f>
        <v>1.2512097223427552E-2</v>
      </c>
      <c r="M2971" s="52">
        <f>IFERROR(_xll.qlIndexFixing(ONIndex3M,I2971,TRUE,_xll.ohTrigger(RecalcTrigger,Trigger3M)),NA())</f>
        <v>1.2456313956059617E-2</v>
      </c>
      <c r="N2971" s="52">
        <f>IFERROR(_xll.qlIndexFixing(Index6M,$H2971,TRUE,_xll.ohTrigger(RecalcTrigger,Trigger6M)),NA())</f>
        <v>1.0624412801268808E-2</v>
      </c>
      <c r="O2971" s="52">
        <f>IFERROR(_xll.qlIndexFixing(ONIndex6M,I2971,TRUE,_xll.ohTrigger(RecalcTrigger,Trigger6M)),NA())</f>
        <v>1.0423377277222201E-2</v>
      </c>
      <c r="P2971" s="52">
        <f>IFERROR(_xll.qlIndexFixing(Index1Y,$H2971,TRUE,_xll.ohTrigger(RecalcTrigger,Trigger1Y)),NA())</f>
        <v>1.298684354815486E-2</v>
      </c>
      <c r="Q2971" s="52">
        <f>IFERROR(_xll.qlIndexFixing(ONIndex1Y,I2971,TRUE,_xll.ohTrigger(RecalcTrigger,Trigger1Y)),NA())</f>
        <v>1.2686437795164096E-2</v>
      </c>
    </row>
    <row r="2972" spans="2:17" x14ac:dyDescent="0.2">
      <c r="B2972" s="46" t="s">
        <v>42</v>
      </c>
      <c r="D2972" s="49">
        <f>_xll.qlCalendarAdvance(Calendar,$D2971,B2972,"f",FALSE)</f>
        <v>60220</v>
      </c>
      <c r="E2972" s="49">
        <f>_xll.qlInterestRateIndexValueDate(IndexON,D2972)</f>
        <v>60220</v>
      </c>
      <c r="F2972" s="52">
        <f>IFERROR(_xll.qlIndexFixing(IndexON,D2972,TRUE,_xll.ohTrigger(RecalcTrigger,TriggerON)),NA())</f>
        <v>1.2527198203304835E-2</v>
      </c>
      <c r="H2972" s="49">
        <f>_xll.qlCalendarAdvance(Calendar,$H2971,B2972,"f",FALSE)</f>
        <v>60220</v>
      </c>
      <c r="I2972" s="49">
        <f>_xll.qlInterestRateIndexValueDate(Index1M,$H2972)</f>
        <v>60224</v>
      </c>
      <c r="J2972" s="52">
        <f>IFERROR(_xll.qlIndexFixing(Index1M,$H2972,TRUE,_xll.ohTrigger(RecalcTrigger,Trigger1M)),NA())</f>
        <v>1.2369180072396624E-2</v>
      </c>
      <c r="K2972" s="52">
        <f>IFERROR(_xll.qlIndexFixing(ONIndex1M,I2972,TRUE,_xll.ohTrigger(RecalcTrigger,Trigger1M)),NA())</f>
        <v>1.2350143086043985E-2</v>
      </c>
      <c r="L2972" s="52">
        <f>IFERROR(_xll.qlIndexFixing(Index3M,H2972,TRUE,_xll.ohTrigger(RecalcTrigger,Trigger3M)),NA())</f>
        <v>1.2518055032585745E-2</v>
      </c>
      <c r="M2972" s="52">
        <f>IFERROR(_xll.qlIndexFixing(ONIndex3M,I2972,TRUE,_xll.ohTrigger(RecalcTrigger,Trigger3M)),NA())</f>
        <v>1.2461899334379467E-2</v>
      </c>
      <c r="N2972" s="52">
        <f>IFERROR(_xll.qlIndexFixing(Index6M,$H2972,TRUE,_xll.ohTrigger(RecalcTrigger,Trigger6M)),NA())</f>
        <v>1.0639312932925929E-2</v>
      </c>
      <c r="O2972" s="52">
        <f>IFERROR(_xll.qlIndexFixing(ONIndex6M,I2972,TRUE,_xll.ohTrigger(RecalcTrigger,Trigger6M)),NA())</f>
        <v>1.0435280485401321E-2</v>
      </c>
      <c r="P2972" s="52">
        <f>IFERROR(_xll.qlIndexFixing(Index1Y,$H2972,TRUE,_xll.ohTrigger(RecalcTrigger,Trigger1Y)),NA())</f>
        <v>1.2995558084103392E-2</v>
      </c>
      <c r="Q2972" s="52">
        <f>IFERROR(_xll.qlIndexFixing(ONIndex1Y,I2972,TRUE,_xll.ohTrigger(RecalcTrigger,Trigger1Y)),NA())</f>
        <v>1.2693648363306664E-2</v>
      </c>
    </row>
    <row r="2973" spans="2:17" x14ac:dyDescent="0.2">
      <c r="B2973" s="46" t="s">
        <v>42</v>
      </c>
      <c r="D2973" s="49">
        <f>_xll.qlCalendarAdvance(Calendar,$D2972,B2973,"f",FALSE)</f>
        <v>60227</v>
      </c>
      <c r="E2973" s="49">
        <f>_xll.qlInterestRateIndexValueDate(IndexON,D2973)</f>
        <v>60227</v>
      </c>
      <c r="F2973" s="52">
        <f>IFERROR(_xll.qlIndexFixing(IndexON,D2973,TRUE,_xll.ohTrigger(RecalcTrigger,TriggerON)),NA())</f>
        <v>1.2534388773763894E-2</v>
      </c>
      <c r="H2973" s="49">
        <f>_xll.qlCalendarAdvance(Calendar,$H2972,B2973,"f",FALSE)</f>
        <v>60227</v>
      </c>
      <c r="I2973" s="49">
        <f>_xll.qlInterestRateIndexValueDate(Index1M,$H2973)</f>
        <v>60231</v>
      </c>
      <c r="J2973" s="52">
        <f>IFERROR(_xll.qlIndexFixing(Index1M,$H2973,TRUE,_xll.ohTrigger(RecalcTrigger,Trigger1M)),NA())</f>
        <v>1.2379411590445265E-2</v>
      </c>
      <c r="K2973" s="52">
        <f>IFERROR(_xll.qlIndexFixing(ONIndex1M,I2973,TRUE,_xll.ohTrigger(RecalcTrigger,Trigger1M)),NA())</f>
        <v>1.2357306044590288E-2</v>
      </c>
      <c r="L2973" s="52">
        <f>IFERROR(_xll.qlIndexFixing(Index3M,H2973,TRUE,_xll.ohTrigger(RecalcTrigger,Trigger3M)),NA())</f>
        <v>1.2524070120642954E-2</v>
      </c>
      <c r="M2973" s="52">
        <f>IFERROR(_xll.qlIndexFixing(ONIndex3M,I2973,TRUE,_xll.ohTrigger(RecalcTrigger,Trigger3M)),NA())</f>
        <v>1.2467541342120469E-2</v>
      </c>
      <c r="N2973" s="52">
        <f>IFERROR(_xll.qlIndexFixing(Index6M,$H2973,TRUE,_xll.ohTrigger(RecalcTrigger,Trigger6M)),NA())</f>
        <v>1.0654448045424467E-2</v>
      </c>
      <c r="O2973" s="52">
        <f>IFERROR(_xll.qlIndexFixing(ONIndex6M,I2973,TRUE,_xll.ohTrigger(RecalcTrigger,Trigger6M)),NA())</f>
        <v>1.0447413189043075E-2</v>
      </c>
      <c r="P2973" s="52">
        <f>IFERROR(_xll.qlIndexFixing(Index1Y,$H2973,TRUE,_xll.ohTrigger(RecalcTrigger,Trigger1Y)),NA())</f>
        <v>1.300426973058222E-2</v>
      </c>
      <c r="Q2973" s="52">
        <f>IFERROR(_xll.qlIndexFixing(ONIndex1Y,I2973,TRUE,_xll.ohTrigger(RecalcTrigger,Trigger1Y)),NA())</f>
        <v>1.2700932375899754E-2</v>
      </c>
    </row>
    <row r="2974" spans="2:17" x14ac:dyDescent="0.2">
      <c r="B2974" s="46" t="s">
        <v>42</v>
      </c>
      <c r="D2974" s="49">
        <f>_xll.qlCalendarAdvance(Calendar,$D2973,B2974,"f",FALSE)</f>
        <v>60234</v>
      </c>
      <c r="E2974" s="49">
        <f>_xll.qlInterestRateIndexValueDate(IndexON,D2974)</f>
        <v>60234</v>
      </c>
      <c r="F2974" s="52">
        <f>IFERROR(_xll.qlIndexFixing(IndexON,D2974,TRUE,_xll.ohTrigger(RecalcTrigger,TriggerON)),NA())</f>
        <v>1.2541640046812574E-2</v>
      </c>
      <c r="H2974" s="49">
        <f>_xll.qlCalendarAdvance(Calendar,$H2973,B2974,"f",FALSE)</f>
        <v>60234</v>
      </c>
      <c r="I2974" s="49">
        <f>_xll.qlInterestRateIndexValueDate(Index1M,$H2974)</f>
        <v>60238</v>
      </c>
      <c r="J2974" s="52">
        <f>IFERROR(_xll.qlIndexFixing(Index1M,$H2974,TRUE,_xll.ohTrigger(RecalcTrigger,Trigger1M)),NA())</f>
        <v>1.238453697542697E-2</v>
      </c>
      <c r="K2974" s="52">
        <f>IFERROR(_xll.qlIndexFixing(ONIndex1M,I2974,TRUE,_xll.ohTrigger(RecalcTrigger,Trigger1M)),NA())</f>
        <v>1.236452885645889E-2</v>
      </c>
      <c r="L2974" s="52">
        <f>IFERROR(_xll.qlIndexFixing(Index3M,H2974,TRUE,_xll.ohTrigger(RecalcTrigger,Trigger3M)),NA())</f>
        <v>1.2528818200211234E-2</v>
      </c>
      <c r="M2974" s="52">
        <f>IFERROR(_xll.qlIndexFixing(ONIndex3M,I2974,TRUE,_xll.ohTrigger(RecalcTrigger,Trigger3M)),NA())</f>
        <v>1.2473240053463286E-2</v>
      </c>
      <c r="N2974" s="52">
        <f>IFERROR(_xll.qlIndexFixing(Index6M,$H2974,TRUE,_xll.ohTrigger(RecalcTrigger,Trigger6M)),NA())</f>
        <v>1.0671155957879331E-2</v>
      </c>
      <c r="O2974" s="52">
        <f>IFERROR(_xll.qlIndexFixing(ONIndex6M,I2974,TRUE,_xll.ohTrigger(RecalcTrigger,Trigger6M)),NA())</f>
        <v>1.0459775716844533E-2</v>
      </c>
      <c r="P2974" s="52">
        <f>IFERROR(_xll.qlIndexFixing(Index1Y,$H2974,TRUE,_xll.ohTrigger(RecalcTrigger,Trigger1Y)),NA())</f>
        <v>1.3012976914677491E-2</v>
      </c>
      <c r="Q2974" s="52">
        <f>IFERROR(_xll.qlIndexFixing(ONIndex1Y,I2974,TRUE,_xll.ohTrigger(RecalcTrigger,Trigger1Y)),NA())</f>
        <v>1.2708289929266314E-2</v>
      </c>
    </row>
    <row r="2975" spans="2:17" x14ac:dyDescent="0.2">
      <c r="B2975" s="46" t="s">
        <v>42</v>
      </c>
      <c r="D2975" s="49">
        <f>_xll.qlCalendarAdvance(Calendar,$D2974,B2975,"f",FALSE)</f>
        <v>60241</v>
      </c>
      <c r="E2975" s="49">
        <f>_xll.qlInterestRateIndexValueDate(IndexON,D2975)</f>
        <v>60241</v>
      </c>
      <c r="F2975" s="52">
        <f>IFERROR(_xll.qlIndexFixing(IndexON,D2975,TRUE,_xll.ohTrigger(RecalcTrigger,TriggerON)),NA())</f>
        <v>1.2548952100788213E-2</v>
      </c>
      <c r="H2975" s="49">
        <f>_xll.qlCalendarAdvance(Calendar,$H2974,B2975,"f",FALSE)</f>
        <v>60241</v>
      </c>
      <c r="I2975" s="49">
        <f>_xll.qlInterestRateIndexValueDate(Index1M,$H2975)</f>
        <v>60245</v>
      </c>
      <c r="J2975" s="52">
        <f>IFERROR(_xll.qlIndexFixing(Index1M,$H2975,TRUE,_xll.ohTrigger(RecalcTrigger,Trigger1M)),NA())</f>
        <v>1.2391938914914117E-2</v>
      </c>
      <c r="K2975" s="52">
        <f>IFERROR(_xll.qlIndexFixing(ONIndex1M,I2975,TRUE,_xll.ohTrigger(RecalcTrigger,Trigger1M)),NA())</f>
        <v>1.2371811598148597E-2</v>
      </c>
      <c r="L2975" s="52">
        <f>IFERROR(_xll.qlIndexFixing(Index3M,H2975,TRUE,_xll.ohTrigger(RecalcTrigger,Trigger3M)),NA())</f>
        <v>1.2534939412421231E-2</v>
      </c>
      <c r="M2975" s="52">
        <f>IFERROR(_xll.qlIndexFixing(ONIndex3M,I2975,TRUE,_xll.ohTrigger(RecalcTrigger,Trigger3M)),NA())</f>
        <v>1.2478995542268834E-2</v>
      </c>
      <c r="N2975" s="52">
        <f>IFERROR(_xll.qlIndexFixing(Index6M,$H2975,TRUE,_xll.ohTrigger(RecalcTrigger,Trigger6M)),NA())</f>
        <v>1.0686779448857639E-2</v>
      </c>
      <c r="O2975" s="52">
        <f>IFERROR(_xll.qlIndexFixing(ONIndex6M,I2975,TRUE,_xll.ohTrigger(RecalcTrigger,Trigger6M)),NA())</f>
        <v>1.0472368397103082E-2</v>
      </c>
      <c r="P2975" s="52">
        <f>IFERROR(_xll.qlIndexFixing(Index1Y,$H2975,TRUE,_xll.ohTrigger(RecalcTrigger,Trigger1Y)),NA())</f>
        <v>1.302167806100828E-2</v>
      </c>
      <c r="Q2975" s="52">
        <f>IFERROR(_xll.qlIndexFixing(ONIndex1Y,I2975,TRUE,_xll.ohTrigger(RecalcTrigger,Trigger1Y)),NA())</f>
        <v>1.2715721119649359E-2</v>
      </c>
    </row>
    <row r="2976" spans="2:17" x14ac:dyDescent="0.2">
      <c r="B2976" s="46" t="s">
        <v>42</v>
      </c>
      <c r="D2976" s="49">
        <f>_xll.qlCalendarAdvance(Calendar,$D2975,B2976,"f",FALSE)</f>
        <v>60248</v>
      </c>
      <c r="E2976" s="49">
        <f>_xll.qlInterestRateIndexValueDate(IndexON,D2976)</f>
        <v>60248</v>
      </c>
      <c r="F2976" s="52">
        <f>IFERROR(_xll.qlIndexFixing(IndexON,D2976,TRUE,_xll.ohTrigger(RecalcTrigger,TriggerON)),NA())</f>
        <v>1.2556325014108083E-2</v>
      </c>
      <c r="H2976" s="49">
        <f>_xll.qlCalendarAdvance(Calendar,$H2975,B2976,"f",FALSE)</f>
        <v>60248</v>
      </c>
      <c r="I2976" s="49">
        <f>_xll.qlInterestRateIndexValueDate(Index1M,$H2976)</f>
        <v>60252</v>
      </c>
      <c r="J2976" s="52">
        <f>IFERROR(_xll.qlIndexFixing(Index1M,$H2976,TRUE,_xll.ohTrigger(RecalcTrigger,Trigger1M)),NA())</f>
        <v>1.2399401070120124E-2</v>
      </c>
      <c r="K2976" s="52">
        <f>IFERROR(_xll.qlIndexFixing(ONIndex1M,I2976,TRUE,_xll.ohTrigger(RecalcTrigger,Trigger1M)),NA())</f>
        <v>1.2379154346318089E-2</v>
      </c>
      <c r="L2976" s="52">
        <f>IFERROR(_xll.qlIndexFixing(Index3M,H2976,TRUE,_xll.ohTrigger(RecalcTrigger,Trigger3M)),NA())</f>
        <v>1.254111811209313E-2</v>
      </c>
      <c r="M2976" s="52">
        <f>IFERROR(_xll.qlIndexFixing(ONIndex3M,I2976,TRUE,_xll.ohTrigger(RecalcTrigger,Trigger3M)),NA())</f>
        <v>1.2484807882477966E-2</v>
      </c>
      <c r="N2976" s="52">
        <f>IFERROR(_xll.qlIndexFixing(Index6M,$H2976,TRUE,_xll.ohTrigger(RecalcTrigger,Trigger6M)),NA())</f>
        <v>1.0702638959470552E-2</v>
      </c>
      <c r="O2976" s="52">
        <f>IFERROR(_xll.qlIndexFixing(ONIndex6M,I2976,TRUE,_xll.ohTrigger(RecalcTrigger,Trigger6M)),NA())</f>
        <v>1.0485191558435858E-2</v>
      </c>
      <c r="P2976" s="52">
        <f>IFERROR(_xll.qlIndexFixing(Index1Y,$H2976,TRUE,_xll.ohTrigger(RecalcTrigger,Trigger1Y)),NA())</f>
        <v>1.3030371591725506E-2</v>
      </c>
      <c r="Q2976" s="52">
        <f>IFERROR(_xll.qlIndexFixing(ONIndex1Y,I2976,TRUE,_xll.ohTrigger(RecalcTrigger,Trigger1Y)),NA())</f>
        <v>1.2723226043611646E-2</v>
      </c>
    </row>
    <row r="2977" spans="2:17" x14ac:dyDescent="0.2">
      <c r="B2977" s="46" t="s">
        <v>42</v>
      </c>
      <c r="D2977" s="49">
        <f>_xll.qlCalendarAdvance(Calendar,$D2976,B2977,"f",FALSE)</f>
        <v>60255</v>
      </c>
      <c r="E2977" s="49">
        <f>_xll.qlInterestRateIndexValueDate(IndexON,D2977)</f>
        <v>60255</v>
      </c>
      <c r="F2977" s="52">
        <f>IFERROR(_xll.qlIndexFixing(IndexON,D2977,TRUE,_xll.ohTrigger(RecalcTrigger,TriggerON)),NA())</f>
        <v>1.2563758865136165E-2</v>
      </c>
      <c r="H2977" s="49">
        <f>_xll.qlCalendarAdvance(Calendar,$H2976,B2977,"f",FALSE)</f>
        <v>60255</v>
      </c>
      <c r="I2977" s="49">
        <f>_xll.qlInterestRateIndexValueDate(Index1M,$H2977)</f>
        <v>60259</v>
      </c>
      <c r="J2977" s="52">
        <f>IFERROR(_xll.qlIndexFixing(Index1M,$H2977,TRUE,_xll.ohTrigger(RecalcTrigger,Trigger1M)),NA())</f>
        <v>1.2406923517943483E-2</v>
      </c>
      <c r="K2977" s="52">
        <f>IFERROR(_xll.qlIndexFixing(ONIndex1M,I2977,TRUE,_xll.ohTrigger(RecalcTrigger,Trigger1M)),NA())</f>
        <v>1.2390814372942316E-2</v>
      </c>
      <c r="L2977" s="52">
        <f>IFERROR(_xll.qlIndexFixing(Index3M,H2977,TRUE,_xll.ohTrigger(RecalcTrigger,Trigger3M)),NA())</f>
        <v>1.254735437369181E-2</v>
      </c>
      <c r="M2977" s="52">
        <f>IFERROR(_xll.qlIndexFixing(ONIndex3M,I2977,TRUE,_xll.ohTrigger(RecalcTrigger,Trigger3M)),NA())</f>
        <v>1.2494056601148884E-2</v>
      </c>
      <c r="N2977" s="52">
        <f>IFERROR(_xll.qlIndexFixing(Index6M,$H2977,TRUE,_xll.ohTrigger(RecalcTrigger,Trigger6M)),NA())</f>
        <v>1.0718734825660332E-2</v>
      </c>
      <c r="O2977" s="52">
        <f>IFERROR(_xll.qlIndexFixing(ONIndex6M,I2977,TRUE,_xll.ohTrigger(RecalcTrigger,Trigger6M)),NA())</f>
        <v>1.0505808696992247E-2</v>
      </c>
      <c r="P2977" s="52">
        <f>IFERROR(_xll.qlIndexFixing(Index1Y,$H2977,TRUE,_xll.ohTrigger(RecalcTrigger,Trigger1Y)),NA())</f>
        <v>1.3039055926514109E-2</v>
      </c>
      <c r="Q2977" s="52">
        <f>IFERROR(_xll.qlIndexFixing(ONIndex1Y,I2977,TRUE,_xll.ohTrigger(RecalcTrigger,Trigger1Y)),NA())</f>
        <v>1.2735168699116173E-2</v>
      </c>
    </row>
    <row r="2978" spans="2:17" x14ac:dyDescent="0.2">
      <c r="B2978" s="46" t="s">
        <v>42</v>
      </c>
      <c r="D2978" s="49">
        <f>_xll.qlCalendarAdvance(Calendar,$D2977,B2978,"f",FALSE)</f>
        <v>60265</v>
      </c>
      <c r="E2978" s="49">
        <f>_xll.qlInterestRateIndexValueDate(IndexON,D2978)</f>
        <v>60265</v>
      </c>
      <c r="F2978" s="52">
        <f>IFERROR(_xll.qlIndexFixing(IndexON,D2978,TRUE,_xll.ohTrigger(RecalcTrigger,TriggerON)),NA())</f>
        <v>1.2572966810235897E-2</v>
      </c>
      <c r="H2978" s="49">
        <f>_xll.qlCalendarAdvance(Calendar,$H2977,B2978,"f",FALSE)</f>
        <v>60265</v>
      </c>
      <c r="I2978" s="49">
        <f>_xll.qlInterestRateIndexValueDate(Index1M,$H2978)</f>
        <v>60267</v>
      </c>
      <c r="J2978" s="52">
        <f>IFERROR(_xll.qlIndexFixing(Index1M,$H2978,TRUE,_xll.ohTrigger(RecalcTrigger,Trigger1M)),NA())</f>
        <v>1.241483314629388E-2</v>
      </c>
      <c r="K2978" s="52">
        <f>IFERROR(_xll.qlIndexFixing(ONIndex1M,I2978,TRUE,_xll.ohTrigger(RecalcTrigger,Trigger1M)),NA())</f>
        <v>1.2398311775880799E-2</v>
      </c>
      <c r="L2978" s="52">
        <f>IFERROR(_xll.qlIndexFixing(Index3M,H2978,TRUE,_xll.ohTrigger(RecalcTrigger,Trigger3M)),NA())</f>
        <v>1.2554552109324213E-2</v>
      </c>
      <c r="M2978" s="52">
        <f>IFERROR(_xll.qlIndexFixing(ONIndex3M,I2978,TRUE,_xll.ohTrigger(RecalcTrigger,Trigger3M)),NA())</f>
        <v>1.2500015470546799E-2</v>
      </c>
      <c r="N2978" s="52">
        <f>IFERROR(_xll.qlIndexFixing(Index6M,$H2978,TRUE,_xll.ohTrigger(RecalcTrigger,Trigger6M)),NA())</f>
        <v>1.073601013088743E-2</v>
      </c>
      <c r="O2978" s="52">
        <f>IFERROR(_xll.qlIndexFixing(ONIndex6M,I2978,TRUE,_xll.ohTrigger(RecalcTrigger,Trigger6M)),NA())</f>
        <v>1.0519226032874585E-2</v>
      </c>
      <c r="P2978" s="52">
        <f>IFERROR(_xll.qlIndexFixing(Index1Y,$H2978,TRUE,_xll.ohTrigger(RecalcTrigger,Trigger1Y)),NA())</f>
        <v>1.3048967589733161E-2</v>
      </c>
      <c r="Q2978" s="52">
        <f>IFERROR(_xll.qlIndexFixing(ONIndex1Y,I2978,TRUE,_xll.ohTrigger(RecalcTrigger,Trigger1Y)),NA())</f>
        <v>1.2742863665939907E-2</v>
      </c>
    </row>
    <row r="2979" spans="2:17" x14ac:dyDescent="0.2">
      <c r="B2979" s="46" t="s">
        <v>42</v>
      </c>
      <c r="D2979" s="49">
        <f>_xll.qlCalendarAdvance(Calendar,$D2978,B2979,"f",FALSE)</f>
        <v>60272</v>
      </c>
      <c r="E2979" s="49">
        <f>_xll.qlInterestRateIndexValueDate(IndexON,D2979)</f>
        <v>60272</v>
      </c>
      <c r="F2979" s="52">
        <f>IFERROR(_xll.qlIndexFixing(IndexON,D2979,TRUE,_xll.ohTrigger(RecalcTrigger,TriggerON)),NA())</f>
        <v>1.2580539711981586E-2</v>
      </c>
      <c r="H2979" s="49">
        <f>_xll.qlCalendarAdvance(Calendar,$H2978,B2979,"f",FALSE)</f>
        <v>60272</v>
      </c>
      <c r="I2979" s="49">
        <f>_xll.qlInterestRateIndexValueDate(Index1M,$H2979)</f>
        <v>60274</v>
      </c>
      <c r="J2979" s="52">
        <f>IFERROR(_xll.qlIndexFixing(Index1M,$H2979,TRUE,_xll.ohTrigger(RecalcTrigger,Trigger1M)),NA())</f>
        <v>1.2424779738521801E-2</v>
      </c>
      <c r="K2979" s="52">
        <f>IFERROR(_xll.qlIndexFixing(ONIndex1M,I2979,TRUE,_xll.ohTrigger(RecalcTrigger,Trigger1M)),NA())</f>
        <v>1.2404131747452141E-2</v>
      </c>
      <c r="L2979" s="52">
        <f>IFERROR(_xll.qlIndexFixing(Index3M,H2979,TRUE,_xll.ohTrigger(RecalcTrigger,Trigger3M)),NA())</f>
        <v>1.2560911968670929E-2</v>
      </c>
      <c r="M2979" s="52">
        <f>IFERROR(_xll.qlIndexFixing(ONIndex3M,I2979,TRUE,_xll.ohTrigger(RecalcTrigger,Trigger3M)),NA())</f>
        <v>1.2504741491081717E-2</v>
      </c>
      <c r="N2979" s="52">
        <f>IFERROR(_xll.qlIndexFixing(Index6M,$H2979,TRUE,_xll.ohTrigger(RecalcTrigger,Trigger6M)),NA())</f>
        <v>1.0752596063602637E-2</v>
      </c>
      <c r="O2979" s="52">
        <f>IFERROR(_xll.qlIndexFixing(ONIndex6M,I2979,TRUE,_xll.ohTrigger(RecalcTrigger,Trigger6M)),NA())</f>
        <v>1.0529261176097648E-2</v>
      </c>
      <c r="P2979" s="52">
        <f>IFERROR(_xll.qlIndexFixing(Index1Y,$H2979,TRUE,_xll.ohTrigger(RecalcTrigger,Trigger1Y)),NA())</f>
        <v>1.3057626886018549E-2</v>
      </c>
      <c r="Q2979" s="52">
        <f>IFERROR(_xll.qlIndexFixing(ONIndex1Y,I2979,TRUE,_xll.ohTrigger(RecalcTrigger,Trigger1Y)),NA())</f>
        <v>1.2748857378133138E-2</v>
      </c>
    </row>
    <row r="2980" spans="2:17" x14ac:dyDescent="0.2">
      <c r="B2980" s="46" t="s">
        <v>42</v>
      </c>
      <c r="D2980" s="49">
        <f>_xll.qlCalendarAdvance(Calendar,$D2979,B2980,"f",FALSE)</f>
        <v>60279</v>
      </c>
      <c r="E2980" s="49">
        <f>_xll.qlInterestRateIndexValueDate(IndexON,D2980)</f>
        <v>60279</v>
      </c>
      <c r="F2980" s="52">
        <f>IFERROR(_xll.qlIndexFixing(IndexON,D2980,TRUE,_xll.ohTrigger(RecalcTrigger,TriggerON)),NA())</f>
        <v>1.2588173804459757E-2</v>
      </c>
      <c r="H2980" s="49">
        <f>_xll.qlCalendarAdvance(Calendar,$H2979,B2980,"f",FALSE)</f>
        <v>60279</v>
      </c>
      <c r="I2980" s="49">
        <f>_xll.qlInterestRateIndexValueDate(Index1M,$H2980)</f>
        <v>60281</v>
      </c>
      <c r="J2980" s="52">
        <f>IFERROR(_xll.qlIndexFixing(Index1M,$H2980,TRUE,_xll.ohTrigger(RecalcTrigger,Trigger1M)),NA())</f>
        <v>1.2432501373264319E-2</v>
      </c>
      <c r="K2980" s="52">
        <f>IFERROR(_xll.qlIndexFixing(ONIndex1M,I2980,TRUE,_xll.ohTrigger(RecalcTrigger,Trigger1M)),NA())</f>
        <v>1.2411733059884966E-2</v>
      </c>
      <c r="L2980" s="52">
        <f>IFERROR(_xll.qlIndexFixing(Index3M,H2980,TRUE,_xll.ohTrigger(RecalcTrigger,Trigger3M)),NA())</f>
        <v>1.2567329623995427E-2</v>
      </c>
      <c r="M2980" s="52">
        <f>IFERROR(_xll.qlIndexFixing(ONIndex3M,I2980,TRUE,_xll.ohTrigger(RecalcTrigger,Trigger3M)),NA())</f>
        <v>1.2510798739651108E-2</v>
      </c>
      <c r="N2980" s="52">
        <f>IFERROR(_xll.qlIndexFixing(Index6M,$H2980,TRUE,_xll.ohTrigger(RecalcTrigger,Trigger6M)),NA())</f>
        <v>1.0769419376459465E-2</v>
      </c>
      <c r="O2980" s="52">
        <f>IFERROR(_xll.qlIndexFixing(ONIndex6M,I2980,TRUE,_xll.ohTrigger(RecalcTrigger,Trigger6M)),NA())</f>
        <v>1.0543076646092331E-2</v>
      </c>
      <c r="P2980" s="52">
        <f>IFERROR(_xll.qlIndexFixing(Index1Y,$H2980,TRUE,_xll.ohTrigger(RecalcTrigger,Trigger1Y)),NA())</f>
        <v>1.3066272003609993E-2</v>
      </c>
      <c r="Q2980" s="52">
        <f>IFERROR(_xll.qlIndexFixing(ONIndex1Y,I2980,TRUE,_xll.ohTrigger(RecalcTrigger,Trigger1Y)),NA())</f>
        <v>1.2756679949017524E-2</v>
      </c>
    </row>
    <row r="2981" spans="2:17" x14ac:dyDescent="0.2">
      <c r="B2981" s="46" t="s">
        <v>42</v>
      </c>
      <c r="D2981" s="49">
        <f>_xll.qlCalendarAdvance(Calendar,$D2980,B2981,"f",FALSE)</f>
        <v>60286</v>
      </c>
      <c r="E2981" s="49">
        <f>_xll.qlInterestRateIndexValueDate(IndexON,D2981)</f>
        <v>60286</v>
      </c>
      <c r="F2981" s="52">
        <f>IFERROR(_xll.qlIndexFixing(IndexON,D2981,TRUE,_xll.ohTrigger(RecalcTrigger,TriggerON)),NA())</f>
        <v>1.2595869165847873E-2</v>
      </c>
      <c r="H2981" s="49">
        <f>_xll.qlCalendarAdvance(Calendar,$H2980,B2981,"f",FALSE)</f>
        <v>60286</v>
      </c>
      <c r="I2981" s="49">
        <f>_xll.qlInterestRateIndexValueDate(Index1M,$H2981)</f>
        <v>60288</v>
      </c>
      <c r="J2981" s="52">
        <f>IFERROR(_xll.qlIndexFixing(Index1M,$H2981,TRUE,_xll.ohTrigger(RecalcTrigger,Trigger1M)),NA())</f>
        <v>1.2440283634695961E-2</v>
      </c>
      <c r="K2981" s="52">
        <f>IFERROR(_xll.qlIndexFixing(ONIndex1M,I2981,TRUE,_xll.ohTrigger(RecalcTrigger,Trigger1M)),NA())</f>
        <v>1.2419394788816263E-2</v>
      </c>
      <c r="L2981" s="52">
        <f>IFERROR(_xll.qlIndexFixing(Index3M,H2981,TRUE,_xll.ohTrigger(RecalcTrigger,Trigger3M)),NA())</f>
        <v>1.2573805149773243E-2</v>
      </c>
      <c r="M2981" s="52">
        <f>IFERROR(_xll.qlIndexFixing(ONIndex3M,I2981,TRUE,_xll.ohTrigger(RecalcTrigger,Trigger3M)),NA())</f>
        <v>1.2516913234881244E-2</v>
      </c>
      <c r="N2981" s="52">
        <f>IFERROR(_xll.qlIndexFixing(Index6M,$H2981,TRUE,_xll.ohTrigger(RecalcTrigger,Trigger6M)),NA())</f>
        <v>1.0786480405745818E-2</v>
      </c>
      <c r="O2981" s="52">
        <f>IFERROR(_xll.qlIndexFixing(ONIndex6M,I2981,TRUE,_xll.ohTrigger(RecalcTrigger,Trigger6M)),NA())</f>
        <v>1.055712434853362E-2</v>
      </c>
      <c r="P2981" s="52">
        <f>IFERROR(_xll.qlIndexFixing(Index1Y,$H2981,TRUE,_xll.ohTrigger(RecalcTrigger,Trigger1Y)),NA())</f>
        <v>1.307490135197135E-2</v>
      </c>
      <c r="Q2981" s="52">
        <f>IFERROR(_xll.qlIndexFixing(ONIndex1Y,I2981,TRUE,_xll.ohTrigger(RecalcTrigger,Trigger1Y)),NA())</f>
        <v>1.2764576768269364E-2</v>
      </c>
    </row>
    <row r="2982" spans="2:17" x14ac:dyDescent="0.2">
      <c r="B2982" s="46" t="s">
        <v>42</v>
      </c>
      <c r="D2982" s="49">
        <f>_xll.qlCalendarAdvance(Calendar,$D2981,B2982,"f",FALSE)</f>
        <v>60293</v>
      </c>
      <c r="E2982" s="49">
        <f>_xll.qlInterestRateIndexValueDate(IndexON,D2982)</f>
        <v>60293</v>
      </c>
      <c r="F2982" s="52">
        <f>IFERROR(_xll.qlIndexFixing(IndexON,D2982,TRUE,_xll.ohTrigger(RecalcTrigger,TriggerON)),NA())</f>
        <v>1.2603625874563207E-2</v>
      </c>
      <c r="H2982" s="49">
        <f>_xll.qlCalendarAdvance(Calendar,$H2981,B2982,"f",FALSE)</f>
        <v>60293</v>
      </c>
      <c r="I2982" s="49">
        <f>_xll.qlInterestRateIndexValueDate(Index1M,$H2982)</f>
        <v>60295</v>
      </c>
      <c r="J2982" s="52">
        <f>IFERROR(_xll.qlIndexFixing(Index1M,$H2982,TRUE,_xll.ohTrigger(RecalcTrigger,Trigger1M)),NA())</f>
        <v>1.24457858796303E-2</v>
      </c>
      <c r="K2982" s="52">
        <f>IFERROR(_xll.qlIndexFixing(ONIndex1M,I2982,TRUE,_xll.ohTrigger(RecalcTrigger,Trigger1M)),NA())</f>
        <v>1.2427117010904709E-2</v>
      </c>
      <c r="L2982" s="52">
        <f>IFERROR(_xll.qlIndexFixing(Index3M,H2982,TRUE,_xll.ohTrigger(RecalcTrigger,Trigger3M)),NA())</f>
        <v>1.2580338620485243E-2</v>
      </c>
      <c r="M2982" s="52">
        <f>IFERROR(_xll.qlIndexFixing(ONIndex3M,I2982,TRUE,_xll.ohTrigger(RecalcTrigger,Trigger3M)),NA())</f>
        <v>1.2523085050712979E-2</v>
      </c>
      <c r="N2982" s="52">
        <f>IFERROR(_xll.qlIndexFixing(Index6M,$H2982,TRUE,_xll.ohTrigger(RecalcTrigger,Trigger6M)),NA())</f>
        <v>1.0803779487845434E-2</v>
      </c>
      <c r="O2982" s="52">
        <f>IFERROR(_xll.qlIndexFixing(ONIndex6M,I2982,TRUE,_xll.ohTrigger(RecalcTrigger,Trigger6M)),NA())</f>
        <v>1.0571404612065294E-2</v>
      </c>
      <c r="P2982" s="52">
        <f>IFERROR(_xll.qlIndexFixing(Index1Y,$H2982,TRUE,_xll.ohTrigger(RecalcTrigger,Trigger1Y)),NA())</f>
        <v>1.3083513338101383E-2</v>
      </c>
      <c r="Q2982" s="52">
        <f>IFERROR(_xll.qlIndexFixing(ONIndex1Y,I2982,TRUE,_xll.ohTrigger(RecalcTrigger,Trigger1Y)),NA())</f>
        <v>1.2772547932344835E-2</v>
      </c>
    </row>
    <row r="2983" spans="2:17" x14ac:dyDescent="0.2">
      <c r="B2983" s="46" t="s">
        <v>42</v>
      </c>
      <c r="D2983" s="49">
        <f>_xll.qlCalendarAdvance(Calendar,$D2982,B2983,"f",FALSE)</f>
        <v>60300</v>
      </c>
      <c r="E2983" s="49">
        <f>_xll.qlInterestRateIndexValueDate(IndexON,D2983)</f>
        <v>60300</v>
      </c>
      <c r="F2983" s="52">
        <f>IFERROR(_xll.qlIndexFixing(IndexON,D2983,TRUE,_xll.ohTrigger(RecalcTrigger,TriggerON)),NA())</f>
        <v>1.2611444008943096E-2</v>
      </c>
      <c r="H2983" s="49">
        <f>_xll.qlCalendarAdvance(Calendar,$H2982,B2983,"f",FALSE)</f>
        <v>60300</v>
      </c>
      <c r="I2983" s="49">
        <f>_xll.qlInterestRateIndexValueDate(Index1M,$H2983)</f>
        <v>60302</v>
      </c>
      <c r="J2983" s="52">
        <f>IFERROR(_xll.qlIndexFixing(Index1M,$H2983,TRUE,_xll.ohTrigger(RecalcTrigger,Trigger1M)),NA())</f>
        <v>1.2452108336404231E-2</v>
      </c>
      <c r="K2983" s="52">
        <f>IFERROR(_xll.qlIndexFixing(ONIndex1M,I2983,TRUE,_xll.ohTrigger(RecalcTrigger,Trigger1M)),NA())</f>
        <v>1.2434899802915567E-2</v>
      </c>
      <c r="L2983" s="52">
        <f>IFERROR(_xll.qlIndexFixing(Index3M,H2983,TRUE,_xll.ohTrigger(RecalcTrigger,Trigger3M)),NA())</f>
        <v>1.2586228731155537E-2</v>
      </c>
      <c r="M2983" s="52">
        <f>IFERROR(_xll.qlIndexFixing(ONIndex3M,I2983,TRUE,_xll.ohTrigger(RecalcTrigger,Trigger3M)),NA())</f>
        <v>1.2529314261167102E-2</v>
      </c>
      <c r="N2983" s="52">
        <f>IFERROR(_xll.qlIndexFixing(Index6M,$H2983,TRUE,_xll.ohTrigger(RecalcTrigger,Trigger6M)),NA())</f>
        <v>1.0821316959239652E-2</v>
      </c>
      <c r="O2983" s="52">
        <f>IFERROR(_xll.qlIndexFixing(ONIndex6M,I2983,TRUE,_xll.ohTrigger(RecalcTrigger,Trigger6M)),NA())</f>
        <v>1.0585917765304487E-2</v>
      </c>
      <c r="P2983" s="52">
        <f>IFERROR(_xll.qlIndexFixing(Index1Y,$H2983,TRUE,_xll.ohTrigger(RecalcTrigger,Trigger1Y)),NA())</f>
        <v>1.3092106366531787E-2</v>
      </c>
      <c r="Q2983" s="52">
        <f>IFERROR(_xll.qlIndexFixing(ONIndex1Y,I2983,TRUE,_xll.ohTrigger(RecalcTrigger,Trigger1Y)),NA())</f>
        <v>1.2780593537566887E-2</v>
      </c>
    </row>
    <row r="2984" spans="2:17" x14ac:dyDescent="0.2">
      <c r="B2984" s="46" t="s">
        <v>42</v>
      </c>
      <c r="D2984" s="49">
        <f>_xll.qlCalendarAdvance(Calendar,$D2983,B2984,"f",FALSE)</f>
        <v>60307</v>
      </c>
      <c r="E2984" s="49">
        <f>_xll.qlInterestRateIndexValueDate(IndexON,D2984)</f>
        <v>60307</v>
      </c>
      <c r="F2984" s="52">
        <f>IFERROR(_xll.qlIndexFixing(IndexON,D2984,TRUE,_xll.ohTrigger(RecalcTrigger,TriggerON)),NA())</f>
        <v>1.2619323647484748E-2</v>
      </c>
      <c r="H2984" s="49">
        <f>_xll.qlCalendarAdvance(Calendar,$H2983,B2984,"f",FALSE)</f>
        <v>60307</v>
      </c>
      <c r="I2984" s="49">
        <f>_xll.qlInterestRateIndexValueDate(Index1M,$H2984)</f>
        <v>60309</v>
      </c>
      <c r="J2984" s="52">
        <f>IFERROR(_xll.qlIndexFixing(Index1M,$H2984,TRUE,_xll.ohTrigger(RecalcTrigger,Trigger1M)),NA())</f>
        <v>1.2460049802508952E-2</v>
      </c>
      <c r="K2984" s="52">
        <f>IFERROR(_xll.qlIndexFixing(ONIndex1M,I2984,TRUE,_xll.ohTrigger(RecalcTrigger,Trigger1M)),NA())</f>
        <v>1.2442743241587451E-2</v>
      </c>
      <c r="L2984" s="52">
        <f>IFERROR(_xll.qlIndexFixing(Index3M,H2984,TRUE,_xll.ohTrigger(RecalcTrigger,Trigger3M)),NA())</f>
        <v>1.2592873919811058E-2</v>
      </c>
      <c r="M2984" s="52">
        <f>IFERROR(_xll.qlIndexFixing(ONIndex3M,I2984,TRUE,_xll.ohTrigger(RecalcTrigger,Trigger3M)),NA())</f>
        <v>1.2535600940184466E-2</v>
      </c>
      <c r="N2984" s="52">
        <f>IFERROR(_xll.qlIndexFixing(Index6M,$H2984,TRUE,_xll.ohTrigger(RecalcTrigger,Trigger6M)),NA())</f>
        <v>1.0839093156503882E-2</v>
      </c>
      <c r="O2984" s="52">
        <f>IFERROR(_xll.qlIndexFixing(ONIndex6M,I2984,TRUE,_xll.ohTrigger(RecalcTrigger,Trigger6M)),NA())</f>
        <v>1.0600664136894977E-2</v>
      </c>
      <c r="P2984" s="52">
        <f>IFERROR(_xll.qlIndexFixing(Index1Y,$H2984,TRUE,_xll.ohTrigger(RecalcTrigger,Trigger1Y)),NA())</f>
        <v>1.3100678839327846E-2</v>
      </c>
      <c r="Q2984" s="52">
        <f>IFERROR(_xll.qlIndexFixing(ONIndex1Y,I2984,TRUE,_xll.ohTrigger(RecalcTrigger,Trigger1Y)),NA())</f>
        <v>1.2788713680365049E-2</v>
      </c>
    </row>
    <row r="2985" spans="2:17" x14ac:dyDescent="0.2">
      <c r="B2985" s="46" t="s">
        <v>42</v>
      </c>
      <c r="D2985" s="49">
        <f>_xll.qlCalendarAdvance(Calendar,$D2984,B2985,"f",FALSE)</f>
        <v>60314</v>
      </c>
      <c r="E2985" s="49">
        <f>_xll.qlInterestRateIndexValueDate(IndexON,D2985)</f>
        <v>60314</v>
      </c>
      <c r="F2985" s="52">
        <f>IFERROR(_xll.qlIndexFixing(IndexON,D2985,TRUE,_xll.ohTrigger(RecalcTrigger,TriggerON)),NA())</f>
        <v>1.2627264868365629E-2</v>
      </c>
      <c r="H2985" s="49">
        <f>_xll.qlCalendarAdvance(Calendar,$H2984,B2985,"f",FALSE)</f>
        <v>60314</v>
      </c>
      <c r="I2985" s="49">
        <f>_xll.qlInterestRateIndexValueDate(Index1M,$H2985)</f>
        <v>60316</v>
      </c>
      <c r="J2985" s="52">
        <f>IFERROR(_xll.qlIndexFixing(Index1M,$H2985,TRUE,_xll.ohTrigger(RecalcTrigger,Trigger1M)),NA())</f>
        <v>1.2468052164082342E-2</v>
      </c>
      <c r="K2985" s="52">
        <f>IFERROR(_xll.qlIndexFixing(ONIndex1M,I2985,TRUE,_xll.ohTrigger(RecalcTrigger,Trigger1M)),NA())</f>
        <v>1.245064740357904E-2</v>
      </c>
      <c r="L2985" s="52">
        <f>IFERROR(_xll.qlIndexFixing(Index3M,H2985,TRUE,_xll.ohTrigger(RecalcTrigger,Trigger3M)),NA())</f>
        <v>1.2599577269381764E-2</v>
      </c>
      <c r="M2985" s="52">
        <f>IFERROR(_xll.qlIndexFixing(ONIndex3M,I2985,TRUE,_xll.ohTrigger(RecalcTrigger,Trigger3M)),NA())</f>
        <v>1.2541945161785861E-2</v>
      </c>
      <c r="N2985" s="52">
        <f>IFERROR(_xll.qlIndexFixing(Index6M,$H2985,TRUE,_xll.ohTrigger(RecalcTrigger,Trigger6M)),NA())</f>
        <v>1.0857108416312015E-2</v>
      </c>
      <c r="O2985" s="52">
        <f>IFERROR(_xll.qlIndexFixing(ONIndex6M,I2985,TRUE,_xll.ohTrigger(RecalcTrigger,Trigger6M)),NA())</f>
        <v>1.0615644055453899E-2</v>
      </c>
      <c r="P2985" s="52">
        <f>IFERROR(_xll.qlIndexFixing(Index1Y,$H2985,TRUE,_xll.ohTrigger(RecalcTrigger,Trigger1Y)),NA())</f>
        <v>1.3109229156088651E-2</v>
      </c>
      <c r="Q2985" s="52">
        <f>IFERROR(_xll.qlIndexFixing(ONIndex1Y,I2985,TRUE,_xll.ohTrigger(RecalcTrigger,Trigger1Y)),NA())</f>
        <v>1.2796908457035627E-2</v>
      </c>
    </row>
    <row r="2986" spans="2:17" x14ac:dyDescent="0.2">
      <c r="B2986" s="46" t="s">
        <v>42</v>
      </c>
      <c r="D2986" s="49">
        <f>_xll.qlCalendarAdvance(Calendar,$D2985,B2986,"f",FALSE)</f>
        <v>60321</v>
      </c>
      <c r="E2986" s="49">
        <f>_xll.qlInterestRateIndexValueDate(IndexON,D2986)</f>
        <v>60321</v>
      </c>
      <c r="F2986" s="52">
        <f>IFERROR(_xll.qlIndexFixing(IndexON,D2986,TRUE,_xll.ohTrigger(RecalcTrigger,TriggerON)),NA())</f>
        <v>1.263526775000301E-2</v>
      </c>
      <c r="H2986" s="49">
        <f>_xll.qlCalendarAdvance(Calendar,$H2985,B2986,"f",FALSE)</f>
        <v>60321</v>
      </c>
      <c r="I2986" s="49">
        <f>_xll.qlInterestRateIndexValueDate(Index1M,$H2986)</f>
        <v>60323</v>
      </c>
      <c r="J2986" s="52">
        <f>IFERROR(_xll.qlIndexFixing(Index1M,$H2986,TRUE,_xll.ohTrigger(RecalcTrigger,Trigger1M)),NA())</f>
        <v>1.2476115498000047E-2</v>
      </c>
      <c r="K2986" s="52">
        <f>IFERROR(_xll.qlIndexFixing(ONIndex1M,I2986,TRUE,_xll.ohTrigger(RecalcTrigger,Trigger1M)),NA())</f>
        <v>1.2458612365628952E-2</v>
      </c>
      <c r="L2986" s="52">
        <f>IFERROR(_xll.qlIndexFixing(Index3M,H2986,TRUE,_xll.ohTrigger(RecalcTrigger,Trigger3M)),NA())</f>
        <v>1.2606338854351893E-2</v>
      </c>
      <c r="M2986" s="52">
        <f>IFERROR(_xll.qlIndexFixing(ONIndex3M,I2986,TRUE,_xll.ohTrigger(RecalcTrigger,Trigger3M)),NA())</f>
        <v>1.2548346999965432E-2</v>
      </c>
      <c r="N2986" s="52">
        <f>IFERROR(_xll.qlIndexFixing(Index6M,$H2986,TRUE,_xll.ohTrigger(RecalcTrigger,Trigger6M)),NA())</f>
        <v>1.0875363075436873E-2</v>
      </c>
      <c r="O2986" s="52">
        <f>IFERROR(_xll.qlIndexFixing(ONIndex6M,I2986,TRUE,_xll.ohTrigger(RecalcTrigger,Trigger6M)),NA())</f>
        <v>1.0630857849678321E-2</v>
      </c>
      <c r="P2986" s="52">
        <f>IFERROR(_xll.qlIndexFixing(Index1Y,$H2986,TRUE,_xll.ohTrigger(RecalcTrigger,Trigger1Y)),NA())</f>
        <v>1.3117755713947981E-2</v>
      </c>
      <c r="Q2986" s="52">
        <f>IFERROR(_xll.qlIndexFixing(ONIndex1Y,I2986,TRUE,_xll.ohTrigger(RecalcTrigger,Trigger1Y)),NA())</f>
        <v>1.2805177964034797E-2</v>
      </c>
    </row>
    <row r="2987" spans="2:17" x14ac:dyDescent="0.2">
      <c r="B2987" s="46" t="s">
        <v>42</v>
      </c>
      <c r="D2987" s="49">
        <f>_xll.qlCalendarAdvance(Calendar,$D2986,B2987,"f",FALSE)</f>
        <v>60328</v>
      </c>
      <c r="E2987" s="49">
        <f>_xll.qlInterestRateIndexValueDate(IndexON,D2987)</f>
        <v>60328</v>
      </c>
      <c r="F2987" s="52">
        <f>IFERROR(_xll.qlIndexFixing(IndexON,D2987,TRUE,_xll.ohTrigger(RecalcTrigger,TriggerON)),NA())</f>
        <v>1.2643332370814164E-2</v>
      </c>
      <c r="H2987" s="49">
        <f>_xll.qlCalendarAdvance(Calendar,$H2986,B2987,"f",FALSE)</f>
        <v>60328</v>
      </c>
      <c r="I2987" s="49">
        <f>_xll.qlInterestRateIndexValueDate(Index1M,$H2987)</f>
        <v>60330</v>
      </c>
      <c r="J2987" s="52">
        <f>IFERROR(_xll.qlIndexFixing(Index1M,$H2987,TRUE,_xll.ohTrigger(RecalcTrigger,Trigger1M)),NA())</f>
        <v>1.2488254671058579E-2</v>
      </c>
      <c r="K2987" s="52">
        <f>IFERROR(_xll.qlIndexFixing(ONIndex1M,I2987,TRUE,_xll.ohTrigger(RecalcTrigger,Trigger1M)),NA())</f>
        <v>1.2466638204449154E-2</v>
      </c>
      <c r="L2987" s="52">
        <f>IFERROR(_xll.qlIndexFixing(Index3M,H2987,TRUE,_xll.ohTrigger(RecalcTrigger,Trigger3M)),NA())</f>
        <v>1.261531708338426E-2</v>
      </c>
      <c r="M2987" s="52">
        <f>IFERROR(_xll.qlIndexFixing(ONIndex3M,I2987,TRUE,_xll.ohTrigger(RecalcTrigger,Trigger3M)),NA())</f>
        <v>1.2554806528637386E-2</v>
      </c>
      <c r="N2987" s="52">
        <f>IFERROR(_xll.qlIndexFixing(Index6M,$H2987,TRUE,_xll.ohTrigger(RecalcTrigger,Trigger6M)),NA())</f>
        <v>1.0898569200907043E-2</v>
      </c>
      <c r="O2987" s="52">
        <f>IFERROR(_xll.qlIndexFixing(ONIndex6M,I2987,TRUE,_xll.ohTrigger(RecalcTrigger,Trigger6M)),NA())</f>
        <v>1.0646305848078796E-2</v>
      </c>
      <c r="P2987" s="52">
        <f>IFERROR(_xll.qlIndexFixing(Index1Y,$H2987,TRUE,_xll.ohTrigger(RecalcTrigger,Trigger1Y)),NA())</f>
        <v>1.3126256907574074E-2</v>
      </c>
      <c r="Q2987" s="52">
        <f>IFERROR(_xll.qlIndexFixing(ONIndex1Y,I2987,TRUE,_xll.ohTrigger(RecalcTrigger,Trigger1Y)),NA())</f>
        <v>1.2813522297685509E-2</v>
      </c>
    </row>
    <row r="2988" spans="2:17" x14ac:dyDescent="0.2">
      <c r="B2988" s="46" t="s">
        <v>42</v>
      </c>
      <c r="D2988" s="49">
        <f>_xll.qlCalendarAdvance(Calendar,$D2987,B2988,"f",FALSE)</f>
        <v>60335</v>
      </c>
      <c r="E2988" s="49">
        <f>_xll.qlInterestRateIndexValueDate(IndexON,D2988)</f>
        <v>60335</v>
      </c>
      <c r="F2988" s="52">
        <f>IFERROR(_xll.qlIndexFixing(IndexON,D2988,TRUE,_xll.ohTrigger(RecalcTrigger,TriggerON)),NA())</f>
        <v>1.2651458809136429E-2</v>
      </c>
      <c r="H2988" s="49">
        <f>_xll.qlCalendarAdvance(Calendar,$H2987,B2988,"f",FALSE)</f>
        <v>60335</v>
      </c>
      <c r="I2988" s="49">
        <f>_xll.qlInterestRateIndexValueDate(Index1M,$H2988)</f>
        <v>60337</v>
      </c>
      <c r="J2988" s="52">
        <f>IFERROR(_xll.qlIndexFixing(Index1M,$H2988,TRUE,_xll.ohTrigger(RecalcTrigger,Trigger1M)),NA())</f>
        <v>1.2496463472980422E-2</v>
      </c>
      <c r="K2988" s="52">
        <f>IFERROR(_xll.qlIndexFixing(ONIndex1M,I2988,TRUE,_xll.ohTrigger(RecalcTrigger,Trigger1M)),NA())</f>
        <v>1.2474724996778264E-2</v>
      </c>
      <c r="L2988" s="52">
        <f>IFERROR(_xll.qlIndexFixing(Index3M,H2988,TRUE,_xll.ohTrigger(RecalcTrigger,Trigger3M)),NA())</f>
        <v>1.2622208641049662E-2</v>
      </c>
      <c r="M2988" s="52">
        <f>IFERROR(_xll.qlIndexFixing(ONIndex3M,I2988,TRUE,_xll.ohTrigger(RecalcTrigger,Trigger3M)),NA())</f>
        <v>1.2561323821849157E-2</v>
      </c>
      <c r="N2988" s="52">
        <f>IFERROR(_xll.qlIndexFixing(Index6M,$H2988,TRUE,_xll.ohTrigger(RecalcTrigger,Trigger6M)),NA())</f>
        <v>1.0917357170137426E-2</v>
      </c>
      <c r="O2988" s="52">
        <f>IFERROR(_xll.qlIndexFixing(ONIndex6M,I2988,TRUE,_xll.ohTrigger(RecalcTrigger,Trigger6M)),NA())</f>
        <v>1.0661988379405685E-2</v>
      </c>
      <c r="P2988" s="52">
        <f>IFERROR(_xll.qlIndexFixing(Index1Y,$H2988,TRUE,_xll.ohTrigger(RecalcTrigger,Trigger1Y)),NA())</f>
        <v>1.3134731129169642E-2</v>
      </c>
      <c r="Q2988" s="52">
        <f>IFERROR(_xll.qlIndexFixing(ONIndex1Y,I2988,TRUE,_xll.ohTrigger(RecalcTrigger,Trigger1Y)),NA())</f>
        <v>1.2821941554390648E-2</v>
      </c>
    </row>
    <row r="2989" spans="2:17" x14ac:dyDescent="0.2">
      <c r="B2989" s="46" t="s">
        <v>42</v>
      </c>
      <c r="D2989" s="49">
        <f>_xll.qlCalendarAdvance(Calendar,$D2988,B2989,"f",FALSE)</f>
        <v>60342</v>
      </c>
      <c r="E2989" s="49">
        <f>_xll.qlInterestRateIndexValueDate(IndexON,D2989)</f>
        <v>60342</v>
      </c>
      <c r="F2989" s="52">
        <f>IFERROR(_xll.qlIndexFixing(IndexON,D2989,TRUE,_xll.ohTrigger(RecalcTrigger,TriggerON)),NA())</f>
        <v>1.265964714330714E-2</v>
      </c>
      <c r="H2989" s="49">
        <f>_xll.qlCalendarAdvance(Calendar,$H2988,B2989,"f",FALSE)</f>
        <v>60342</v>
      </c>
      <c r="I2989" s="49">
        <f>_xll.qlInterestRateIndexValueDate(Index1M,$H2989)</f>
        <v>60344</v>
      </c>
      <c r="J2989" s="52">
        <f>IFERROR(_xll.qlIndexFixing(Index1M,$H2989,TRUE,_xll.ohTrigger(RecalcTrigger,Trigger1M)),NA())</f>
        <v>1.2504733516936737E-2</v>
      </c>
      <c r="K2989" s="52">
        <f>IFERROR(_xll.qlIndexFixing(ONIndex1M,I2989,TRUE,_xll.ohTrigger(RecalcTrigger,Trigger1M)),NA())</f>
        <v>1.2482872819301605E-2</v>
      </c>
      <c r="L2989" s="52">
        <f>IFERROR(_xll.qlIndexFixing(Index3M,H2989,TRUE,_xll.ohTrigger(RecalcTrigger,Trigger3M)),NA())</f>
        <v>1.2629158680093068E-2</v>
      </c>
      <c r="M2989" s="52">
        <f>IFERROR(_xll.qlIndexFixing(ONIndex3M,I2989,TRUE,_xll.ohTrigger(RecalcTrigger,Trigger3M)),NA())</f>
        <v>1.2567898953594892E-2</v>
      </c>
      <c r="N2989" s="52">
        <f>IFERROR(_xll.qlIndexFixing(Index6M,$H2989,TRUE,_xll.ohTrigger(RecalcTrigger,Trigger6M)),NA())</f>
        <v>1.0936385646644077E-2</v>
      </c>
      <c r="O2989" s="52">
        <f>IFERROR(_xll.qlIndexFixing(ONIndex6M,I2989,TRUE,_xll.ohTrigger(RecalcTrigger,Trigger6M)),NA())</f>
        <v>1.0677905772302765E-2</v>
      </c>
      <c r="P2989" s="52">
        <f>IFERROR(_xll.qlIndexFixing(Index1Y,$H2989,TRUE,_xll.ohTrigger(RecalcTrigger,Trigger1Y)),NA())</f>
        <v>1.3143176768472294E-2</v>
      </c>
      <c r="Q2989" s="52">
        <f>IFERROR(_xll.qlIndexFixing(ONIndex1Y,I2989,TRUE,_xll.ohTrigger(RecalcTrigger,Trigger1Y)),NA())</f>
        <v>1.2830435830526454E-2</v>
      </c>
    </row>
    <row r="2990" spans="2:17" x14ac:dyDescent="0.2">
      <c r="B2990" s="46" t="s">
        <v>42</v>
      </c>
      <c r="D2990" s="49">
        <f>_xll.qlCalendarAdvance(Calendar,$D2989,B2990,"f",FALSE)</f>
        <v>60349</v>
      </c>
      <c r="E2990" s="49">
        <f>_xll.qlInterestRateIndexValueDate(IndexON,D2990)</f>
        <v>60349</v>
      </c>
      <c r="F2990" s="52">
        <f>IFERROR(_xll.qlIndexFixing(IndexON,D2990,TRUE,_xll.ohTrigger(RecalcTrigger,TriggerON)),NA())</f>
        <v>1.2667897451663634E-2</v>
      </c>
      <c r="H2990" s="49">
        <f>_xll.qlCalendarAdvance(Calendar,$H2989,B2990,"f",FALSE)</f>
        <v>60349</v>
      </c>
      <c r="I2990" s="49">
        <f>_xll.qlInterestRateIndexValueDate(Index1M,$H2990)</f>
        <v>60351</v>
      </c>
      <c r="J2990" s="52">
        <f>IFERROR(_xll.qlIndexFixing(Index1M,$H2990,TRUE,_xll.ohTrigger(RecalcTrigger,Trigger1M)),NA())</f>
        <v>1.2513064879847815E-2</v>
      </c>
      <c r="K2990" s="52">
        <f>IFERROR(_xll.qlIndexFixing(ONIndex1M,I2990,TRUE,_xll.ohTrigger(RecalcTrigger,Trigger1M)),NA())</f>
        <v>1.2494184541127495E-2</v>
      </c>
      <c r="L2990" s="52">
        <f>IFERROR(_xll.qlIndexFixing(Index3M,H2990,TRUE,_xll.ohTrigger(RecalcTrigger,Trigger3M)),NA())</f>
        <v>1.2636167275031387E-2</v>
      </c>
      <c r="M2990" s="52">
        <f>IFERROR(_xll.qlIndexFixing(ONIndex3M,I2990,TRUE,_xll.ohTrigger(RecalcTrigger,Trigger3M)),NA())</f>
        <v>1.2576952689702381E-2</v>
      </c>
      <c r="N2990" s="52">
        <f>IFERROR(_xll.qlIndexFixing(Index6M,$H2990,TRUE,_xll.ohTrigger(RecalcTrigger,Trigger6M)),NA())</f>
        <v>1.0955654923146759E-2</v>
      </c>
      <c r="O2990" s="52">
        <f>IFERROR(_xll.qlIndexFixing(ONIndex6M,I2990,TRUE,_xll.ohTrigger(RecalcTrigger,Trigger6M)),NA())</f>
        <v>1.0700733291697517E-2</v>
      </c>
      <c r="P2990" s="52">
        <f>IFERROR(_xll.qlIndexFixing(Index1Y,$H2990,TRUE,_xll.ohTrigger(RecalcTrigger,Trigger1Y)),NA())</f>
        <v>1.315159221275564E-2</v>
      </c>
      <c r="Q2990" s="52">
        <f>IFERROR(_xll.qlIndexFixing(ONIndex1Y,I2990,TRUE,_xll.ohTrigger(RecalcTrigger,Trigger1Y)),NA())</f>
        <v>1.284224220014174E-2</v>
      </c>
    </row>
    <row r="2991" spans="2:17" x14ac:dyDescent="0.2">
      <c r="B2991" s="46" t="s">
        <v>42</v>
      </c>
      <c r="D2991" s="49">
        <f>_xll.qlCalendarAdvance(Calendar,$D2990,B2991,"f",FALSE)</f>
        <v>60357</v>
      </c>
      <c r="E2991" s="49">
        <f>_xll.qlInterestRateIndexValueDate(IndexON,D2991)</f>
        <v>60357</v>
      </c>
      <c r="F2991" s="52">
        <f>IFERROR(_xll.qlIndexFixing(IndexON,D2991,TRUE,_xll.ohTrigger(RecalcTrigger,TriggerON)),NA())</f>
        <v>1.2677402362841761E-2</v>
      </c>
      <c r="H2991" s="49">
        <f>_xll.qlCalendarAdvance(Calendar,$H2990,B2991,"f",FALSE)</f>
        <v>60357</v>
      </c>
      <c r="I2991" s="49">
        <f>_xll.qlInterestRateIndexValueDate(Index1M,$H2991)</f>
        <v>60359</v>
      </c>
      <c r="J2991" s="52">
        <f>IFERROR(_xll.qlIndexFixing(Index1M,$H2991,TRUE,_xll.ohTrigger(RecalcTrigger,Trigger1M)),NA())</f>
        <v>1.2521838380503414E-2</v>
      </c>
      <c r="K2991" s="52">
        <f>IFERROR(_xll.qlIndexFixing(ONIndex1M,I2991,TRUE,_xll.ohTrigger(RecalcTrigger,Trigger1M)),NA())</f>
        <v>1.2501291460500497E-2</v>
      </c>
      <c r="L2991" s="52">
        <f>IFERROR(_xll.qlIndexFixing(Index3M,H2991,TRUE,_xll.ohTrigger(RecalcTrigger,Trigger3M)),NA())</f>
        <v>1.2643510621698108E-2</v>
      </c>
      <c r="M2991" s="52">
        <f>IFERROR(_xll.qlIndexFixing(ONIndex3M,I2991,TRUE,_xll.ohTrigger(RecalcTrigger,Trigger3M)),NA())</f>
        <v>1.2582705222072832E-2</v>
      </c>
      <c r="N2991" s="52">
        <f>IFERROR(_xll.qlIndexFixing(Index6M,$H2991,TRUE,_xll.ohTrigger(RecalcTrigger,Trigger6M)),NA())</f>
        <v>1.0976321884396251E-2</v>
      </c>
      <c r="O2991" s="52">
        <f>IFERROR(_xll.qlIndexFixing(ONIndex6M,I2991,TRUE,_xll.ohTrigger(RecalcTrigger,Trigger6M)),NA())</f>
        <v>1.0714851557134253E-2</v>
      </c>
      <c r="P2991" s="52">
        <f>IFERROR(_xll.qlIndexFixing(Index1Y,$H2991,TRUE,_xll.ohTrigger(RecalcTrigger,Trigger1Y)),NA())</f>
        <v>1.3161170817793548E-2</v>
      </c>
      <c r="Q2991" s="52">
        <f>IFERROR(_xll.qlIndexFixing(ONIndex1Y,I2991,TRUE,_xll.ohTrigger(RecalcTrigger,Trigger1Y)),NA())</f>
        <v>1.2849674373098807E-2</v>
      </c>
    </row>
    <row r="2992" spans="2:17" x14ac:dyDescent="0.2">
      <c r="B2992" s="46" t="s">
        <v>42</v>
      </c>
      <c r="D2992" s="49">
        <f>_xll.qlCalendarAdvance(Calendar,$D2991,B2992,"f",FALSE)</f>
        <v>60364</v>
      </c>
      <c r="E2992" s="49">
        <f>_xll.qlInterestRateIndexValueDate(IndexON,D2992)</f>
        <v>60364</v>
      </c>
      <c r="F2992" s="52">
        <f>IFERROR(_xll.qlIndexFixing(IndexON,D2992,TRUE,_xll.ohTrigger(RecalcTrigger,TriggerON)),NA())</f>
        <v>1.2685785737156507E-2</v>
      </c>
      <c r="H2992" s="49">
        <f>_xll.qlCalendarAdvance(Calendar,$H2991,B2992,"f",FALSE)</f>
        <v>60364</v>
      </c>
      <c r="I2992" s="49">
        <f>_xll.qlInterestRateIndexValueDate(Index1M,$H2992)</f>
        <v>60366</v>
      </c>
      <c r="J2992" s="52">
        <f>IFERROR(_xll.qlIndexFixing(Index1M,$H2992,TRUE,_xll.ohTrigger(RecalcTrigger,Trigger1M)),NA())</f>
        <v>1.2530296707569666E-2</v>
      </c>
      <c r="K2992" s="52">
        <f>IFERROR(_xll.qlIndexFixing(ONIndex1M,I2992,TRUE,_xll.ohTrigger(RecalcTrigger,Trigger1M)),NA())</f>
        <v>1.2509639770463821E-2</v>
      </c>
      <c r="L2992" s="52">
        <f>IFERROR(_xll.qlIndexFixing(Index3M,H2992,TRUE,_xll.ohTrigger(RecalcTrigger,Trigger3M)),NA())</f>
        <v>1.2650640486404654E-2</v>
      </c>
      <c r="M2992" s="52">
        <f>IFERROR(_xll.qlIndexFixing(ONIndex3M,I2992,TRUE,_xll.ohTrigger(RecalcTrigger,Trigger3M)),NA())</f>
        <v>1.2589470441977113E-2</v>
      </c>
      <c r="N2992" s="52">
        <f>IFERROR(_xll.qlIndexFixing(Index6M,$H2992,TRUE,_xll.ohTrigger(RecalcTrigger,Trigger6M)),NA())</f>
        <v>1.099607157153615E-2</v>
      </c>
      <c r="O2992" s="52">
        <f>IFERROR(_xll.qlIndexFixing(ONIndex6M,I2992,TRUE,_xll.ohTrigger(RecalcTrigger,Trigger6M)),NA())</f>
        <v>1.0731541955157908E-2</v>
      </c>
      <c r="P2992" s="52">
        <f>IFERROR(_xll.qlIndexFixing(Index1Y,$H2992,TRUE,_xll.ohTrigger(RecalcTrigger,Trigger1Y)),NA())</f>
        <v>1.3172680240834008E-2</v>
      </c>
      <c r="Q2992" s="52">
        <f>IFERROR(_xll.qlIndexFixing(ONIndex1Y,I2992,TRUE,_xll.ohTrigger(RecalcTrigger,Trigger1Y)),NA())</f>
        <v>1.2858415195244888E-2</v>
      </c>
    </row>
    <row r="2993" spans="2:17" x14ac:dyDescent="0.2">
      <c r="B2993" s="46" t="s">
        <v>42</v>
      </c>
      <c r="D2993" s="49">
        <f>_xll.qlCalendarAdvance(Calendar,$D2992,B2993,"f",FALSE)</f>
        <v>60371</v>
      </c>
      <c r="E2993" s="49">
        <f>_xll.qlInterestRateIndexValueDate(IndexON,D2993)</f>
        <v>60371</v>
      </c>
      <c r="F2993" s="52">
        <f>IFERROR(_xll.qlIndexFixing(IndexON,D2993,TRUE,_xll.ohTrigger(RecalcTrigger,TriggerON)),NA())</f>
        <v>1.2694231331780159E-2</v>
      </c>
      <c r="H2993" s="49">
        <f>_xll.qlCalendarAdvance(Calendar,$H2992,B2993,"f",FALSE)</f>
        <v>60371</v>
      </c>
      <c r="I2993" s="49">
        <f>_xll.qlInterestRateIndexValueDate(Index1M,$H2993)</f>
        <v>60373</v>
      </c>
      <c r="J2993" s="52">
        <f>IFERROR(_xll.qlIndexFixing(Index1M,$H2993,TRUE,_xll.ohTrigger(RecalcTrigger,Trigger1M)),NA())</f>
        <v>1.2538816587528701E-2</v>
      </c>
      <c r="K2993" s="52">
        <f>IFERROR(_xll.qlIndexFixing(ONIndex1M,I2993,TRUE,_xll.ohTrigger(RecalcTrigger,Trigger1M)),NA())</f>
        <v>1.2518049434788736E-2</v>
      </c>
      <c r="L2993" s="52">
        <f>IFERROR(_xll.qlIndexFixing(Index3M,H2993,TRUE,_xll.ohTrigger(RecalcTrigger,Trigger3M)),NA())</f>
        <v>1.2657829133691761E-2</v>
      </c>
      <c r="M2993" s="52">
        <f>IFERROR(_xll.qlIndexFixing(ONIndex3M,I2993,TRUE,_xll.ohTrigger(RecalcTrigger,Trigger3M)),NA())</f>
        <v>1.2596293813045278E-2</v>
      </c>
      <c r="N2993" s="52">
        <f>IFERROR(_xll.qlIndexFixing(Index6M,$H2993,TRUE,_xll.ohTrigger(RecalcTrigger,Trigger6M)),NA())</f>
        <v>1.1016036711332859E-2</v>
      </c>
      <c r="O2993" s="52">
        <f>IFERROR(_xll.qlIndexFixing(ONIndex6M,I2993,TRUE,_xll.ohTrigger(RecalcTrigger,Trigger6M)),NA())</f>
        <v>1.0748468607557626E-2</v>
      </c>
      <c r="P2993" s="52">
        <f>IFERROR(_xll.qlIndexFixing(Index1Y,$H2993,TRUE,_xll.ohTrigger(RecalcTrigger,Trigger1Y)),NA())</f>
        <v>1.3177826135366002E-2</v>
      </c>
      <c r="Q2993" s="52">
        <f>IFERROR(_xll.qlIndexFixing(ONIndex1Y,I2993,TRUE,_xll.ohTrigger(RecalcTrigger,Trigger1Y)),NA())</f>
        <v>1.286723144409585E-2</v>
      </c>
    </row>
    <row r="2994" spans="2:17" x14ac:dyDescent="0.2">
      <c r="B2994" s="46" t="s">
        <v>42</v>
      </c>
      <c r="D2994" s="49">
        <f>_xll.qlCalendarAdvance(Calendar,$D2993,B2994,"f",FALSE)</f>
        <v>60378</v>
      </c>
      <c r="E2994" s="49">
        <f>_xll.qlInterestRateIndexValueDate(IndexON,D2994)</f>
        <v>60378</v>
      </c>
      <c r="F2994" s="52">
        <f>IFERROR(_xll.qlIndexFixing(IndexON,D2994,TRUE,_xll.ohTrigger(RecalcTrigger,TriggerON)),NA())</f>
        <v>1.2702739225289861E-2</v>
      </c>
      <c r="H2994" s="49">
        <f>_xll.qlCalendarAdvance(Calendar,$H2993,B2994,"f",FALSE)</f>
        <v>60378</v>
      </c>
      <c r="I2994" s="49">
        <f>_xll.qlInterestRateIndexValueDate(Index1M,$H2994)</f>
        <v>60380</v>
      </c>
      <c r="J2994" s="52">
        <f>IFERROR(_xll.qlIndexFixing(Index1M,$H2994,TRUE,_xll.ohTrigger(RecalcTrigger,Trigger1M)),NA())</f>
        <v>1.2547398097293994E-2</v>
      </c>
      <c r="K2994" s="52">
        <f>IFERROR(_xll.qlIndexFixing(ONIndex1M,I2994,TRUE,_xll.ohTrigger(RecalcTrigger,Trigger1M)),NA())</f>
        <v>1.2526520530213858E-2</v>
      </c>
      <c r="L2994" s="52">
        <f>IFERROR(_xll.qlIndexFixing(Index3M,H2994,TRUE,_xll.ohTrigger(RecalcTrigger,Trigger3M)),NA())</f>
        <v>1.2665076638085311E-2</v>
      </c>
      <c r="M2994" s="52">
        <f>IFERROR(_xll.qlIndexFixing(ONIndex3M,I2994,TRUE,_xll.ohTrigger(RecalcTrigger,Trigger3M)),NA())</f>
        <v>1.260317540945799E-2</v>
      </c>
      <c r="N2994" s="52">
        <f>IFERROR(_xll.qlIndexFixing(Index6M,$H2994,TRUE,_xll.ohTrigger(RecalcTrigger,Trigger6M)),NA())</f>
        <v>1.1036206053458928E-2</v>
      </c>
      <c r="O2994" s="52">
        <f>IFERROR(_xll.qlIndexFixing(ONIndex6M,I2994,TRUE,_xll.ohTrigger(RecalcTrigger,Trigger6M)),NA())</f>
        <v>1.0765631842870604E-2</v>
      </c>
      <c r="P2994" s="52">
        <f>IFERROR(_xll.qlIndexFixing(Index1Y,$H2994,TRUE,_xll.ohTrigger(RecalcTrigger,Trigger1Y)),NA())</f>
        <v>1.3186099251774492E-2</v>
      </c>
      <c r="Q2994" s="52">
        <f>IFERROR(_xll.qlIndexFixing(ONIndex1Y,I2994,TRUE,_xll.ohTrigger(RecalcTrigger,Trigger1Y)),NA())</f>
        <v>1.2876123215974644E-2</v>
      </c>
    </row>
    <row r="2995" spans="2:17" x14ac:dyDescent="0.2">
      <c r="B2995" s="46" t="s">
        <v>42</v>
      </c>
      <c r="D2995" s="49">
        <f>_xll.qlCalendarAdvance(Calendar,$D2994,B2995,"f",FALSE)</f>
        <v>60385</v>
      </c>
      <c r="E2995" s="49">
        <f>_xll.qlInterestRateIndexValueDate(IndexON,D2995)</f>
        <v>60385</v>
      </c>
      <c r="F2995" s="52">
        <f>IFERROR(_xll.qlIndexFixing(IndexON,D2995,TRUE,_xll.ohTrigger(RecalcTrigger,TriggerON)),NA())</f>
        <v>1.2711309495943013E-2</v>
      </c>
      <c r="H2995" s="49">
        <f>_xll.qlCalendarAdvance(Calendar,$H2994,B2995,"f",FALSE)</f>
        <v>60385</v>
      </c>
      <c r="I2995" s="49">
        <f>_xll.qlInterestRateIndexValueDate(Index1M,$H2995)</f>
        <v>60387</v>
      </c>
      <c r="J2995" s="52">
        <f>IFERROR(_xll.qlIndexFixing(Index1M,$H2995,TRUE,_xll.ohTrigger(RecalcTrigger,Trigger1M)),NA())</f>
        <v>1.2553517956684796E-2</v>
      </c>
      <c r="K2995" s="52">
        <f>IFERROR(_xll.qlIndexFixing(ONIndex1M,I2995,TRUE,_xll.ohTrigger(RecalcTrigger,Trigger1M)),NA())</f>
        <v>1.2536277102004334E-2</v>
      </c>
      <c r="L2995" s="52">
        <f>IFERROR(_xll.qlIndexFixing(Index3M,H2995,TRUE,_xll.ohTrigger(RecalcTrigger,Trigger3M)),NA())</f>
        <v>1.2673139224464666E-2</v>
      </c>
      <c r="M2995" s="52">
        <f>IFERROR(_xll.qlIndexFixing(ONIndex3M,I2995,TRUE,_xll.ohTrigger(RecalcTrigger,Trigger3M)),NA())</f>
        <v>1.2611111482137005E-2</v>
      </c>
      <c r="N2995" s="52">
        <f>IFERROR(_xll.qlIndexFixing(Index6M,$H2995,TRUE,_xll.ohTrigger(RecalcTrigger,Trigger6M)),NA())</f>
        <v>1.1056568329505643E-2</v>
      </c>
      <c r="O2995" s="52">
        <f>IFERROR(_xll.qlIndexFixing(ONIndex6M,I2995,TRUE,_xll.ohTrigger(RecalcTrigger,Trigger6M)),NA())</f>
        <v>1.0785537083926044E-2</v>
      </c>
      <c r="P2995" s="52">
        <f>IFERROR(_xll.qlIndexFixing(Index1Y,$H2995,TRUE,_xll.ohTrigger(RecalcTrigger,Trigger1Y)),NA())</f>
        <v>1.3194333840224733E-2</v>
      </c>
      <c r="Q2995" s="52">
        <f>IFERROR(_xll.qlIndexFixing(ONIndex1Y,I2995,TRUE,_xll.ohTrigger(RecalcTrigger,Trigger1Y)),NA())</f>
        <v>1.2886377841763164E-2</v>
      </c>
    </row>
    <row r="2996" spans="2:17" x14ac:dyDescent="0.2">
      <c r="B2996" s="46" t="s">
        <v>42</v>
      </c>
      <c r="D2996" s="49">
        <f>_xll.qlCalendarAdvance(Calendar,$D2995,B2996,"f",FALSE)</f>
        <v>60392</v>
      </c>
      <c r="E2996" s="49">
        <f>_xll.qlInterestRateIndexValueDate(IndexON,D2996)</f>
        <v>60392</v>
      </c>
      <c r="F2996" s="52">
        <f>IFERROR(_xll.qlIndexFixing(IndexON,D2996,TRUE,_xll.ohTrigger(RecalcTrigger,TriggerON)),NA())</f>
        <v>1.271994222231676E-2</v>
      </c>
      <c r="H2996" s="49">
        <f>_xll.qlCalendarAdvance(Calendar,$H2995,B2996,"f",FALSE)</f>
        <v>60392</v>
      </c>
      <c r="I2996" s="49">
        <f>_xll.qlInterestRateIndexValueDate(Index1M,$H2996)</f>
        <v>60394</v>
      </c>
      <c r="J2996" s="52">
        <f>IFERROR(_xll.qlIndexFixing(Index1M,$H2996,TRUE,_xll.ohTrigger(RecalcTrigger,Trigger1M)),NA())</f>
        <v>1.2564746313947217E-2</v>
      </c>
      <c r="K2996" s="52">
        <f>IFERROR(_xll.qlIndexFixing(ONIndex1M,I2996,TRUE,_xll.ohTrigger(RecalcTrigger,Trigger1M)),NA())</f>
        <v>1.2543647320839568E-2</v>
      </c>
      <c r="L2996" s="52">
        <f>IFERROR(_xll.qlIndexFixing(Index3M,H2996,TRUE,_xll.ohTrigger(RecalcTrigger,Trigger3M)),NA())</f>
        <v>1.2680509154887127E-2</v>
      </c>
      <c r="M2996" s="52">
        <f>IFERROR(_xll.qlIndexFixing(ONIndex3M,I2996,TRUE,_xll.ohTrigger(RecalcTrigger,Trigger3M)),NA())</f>
        <v>1.2617113573920591E-2</v>
      </c>
      <c r="N2996" s="52">
        <f>IFERROR(_xll.qlIndexFixing(Index6M,$H2996,TRUE,_xll.ohTrigger(RecalcTrigger,Trigger6M)),NA())</f>
        <v>1.1082231885038374E-2</v>
      </c>
      <c r="O2996" s="52">
        <f>IFERROR(_xll.qlIndexFixing(ONIndex6M,I2996,TRUE,_xll.ohTrigger(RecalcTrigger,Trigger6M)),NA())</f>
        <v>1.0800669376465066E-2</v>
      </c>
      <c r="P2996" s="52">
        <f>IFERROR(_xll.qlIndexFixing(Index1Y,$H2996,TRUE,_xll.ohTrigger(RecalcTrigger,Trigger1Y)),NA())</f>
        <v>1.3202528272859861E-2</v>
      </c>
      <c r="Q2996" s="52">
        <f>IFERROR(_xll.qlIndexFixing(ONIndex1Y,I2996,TRUE,_xll.ohTrigger(RecalcTrigger,Trigger1Y)),NA())</f>
        <v>1.2894133714187461E-2</v>
      </c>
    </row>
    <row r="2997" spans="2:17" x14ac:dyDescent="0.2">
      <c r="B2997" s="46" t="s">
        <v>42</v>
      </c>
      <c r="D2997" s="49">
        <f>_xll.qlCalendarAdvance(Calendar,$D2996,B2997,"f",FALSE)</f>
        <v>60399</v>
      </c>
      <c r="E2997" s="49">
        <f>_xll.qlInterestRateIndexValueDate(IndexON,D2997)</f>
        <v>60399</v>
      </c>
      <c r="F2997" s="52">
        <f>IFERROR(_xll.qlIndexFixing(IndexON,D2997,TRUE,_xll.ohTrigger(RecalcTrigger,TriggerON)),NA())</f>
        <v>1.2728637482588567E-2</v>
      </c>
      <c r="H2997" s="49">
        <f>_xll.qlCalendarAdvance(Calendar,$H2996,B2997,"f",FALSE)</f>
        <v>60399</v>
      </c>
      <c r="I2997" s="49">
        <f>_xll.qlInterestRateIndexValueDate(Index1M,$H2997)</f>
        <v>60401</v>
      </c>
      <c r="J2997" s="52">
        <f>IFERROR(_xll.qlIndexFixing(Index1M,$H2997,TRUE,_xll.ohTrigger(RecalcTrigger,Trigger1M)),NA())</f>
        <v>1.2573513174687079E-2</v>
      </c>
      <c r="K2997" s="52">
        <f>IFERROR(_xll.qlIndexFixing(ONIndex1M,I2997,TRUE,_xll.ohTrigger(RecalcTrigger,Trigger1M)),NA())</f>
        <v>1.2552303169437451E-2</v>
      </c>
      <c r="L2997" s="52">
        <f>IFERROR(_xll.qlIndexFixing(Index3M,H2997,TRUE,_xll.ohTrigger(RecalcTrigger,Trigger3M)),NA())</f>
        <v>1.2687938173556929E-2</v>
      </c>
      <c r="M2997" s="52">
        <f>IFERROR(_xll.qlIndexFixing(ONIndex3M,I2997,TRUE,_xll.ohTrigger(RecalcTrigger,Trigger3M)),NA())</f>
        <v>1.2624170289772252E-2</v>
      </c>
      <c r="N2997" s="52">
        <f>IFERROR(_xll.qlIndexFixing(Index6M,$H2997,TRUE,_xll.ohTrigger(RecalcTrigger,Trigger6M)),NA())</f>
        <v>1.1102970605580534E-2</v>
      </c>
      <c r="O2997" s="52">
        <f>IFERROR(_xll.qlIndexFixing(ONIndex6M,I2997,TRUE,_xll.ohTrigger(RecalcTrigger,Trigger6M)),NA())</f>
        <v>1.0818544331900881E-2</v>
      </c>
      <c r="P2997" s="52">
        <f>IFERROR(_xll.qlIndexFixing(Index1Y,$H2997,TRUE,_xll.ohTrigger(RecalcTrigger,Trigger1Y)),NA())</f>
        <v>1.3210680919361206E-2</v>
      </c>
      <c r="Q2997" s="52">
        <f>IFERROR(_xll.qlIndexFixing(ONIndex1Y,I2997,TRUE,_xll.ohTrigger(RecalcTrigger,Trigger1Y)),NA())</f>
        <v>1.290325263324732E-2</v>
      </c>
    </row>
    <row r="2998" spans="2:17" x14ac:dyDescent="0.2">
      <c r="B2998" s="46" t="s">
        <v>42</v>
      </c>
      <c r="D2998" s="49">
        <f>_xll.qlCalendarAdvance(Calendar,$D2997,B2998,"f",FALSE)</f>
        <v>60406</v>
      </c>
      <c r="E2998" s="49">
        <f>_xll.qlInterestRateIndexValueDate(IndexON,D2998)</f>
        <v>60406</v>
      </c>
      <c r="F2998" s="52">
        <f>IFERROR(_xll.qlIndexFixing(IndexON,D2998,TRUE,_xll.ohTrigger(RecalcTrigger,TriggerON)),NA())</f>
        <v>1.2737395355255643E-2</v>
      </c>
      <c r="H2998" s="49">
        <f>_xll.qlCalendarAdvance(Calendar,$H2997,B2998,"f",FALSE)</f>
        <v>60406</v>
      </c>
      <c r="I2998" s="49">
        <f>_xll.qlInterestRateIndexValueDate(Index1M,$H2998)</f>
        <v>60408</v>
      </c>
      <c r="J2998" s="52">
        <f>IFERROR(_xll.qlIndexFixing(Index1M,$H2998,TRUE,_xll.ohTrigger(RecalcTrigger,Trigger1M)),NA())</f>
        <v>1.2582341972932065E-2</v>
      </c>
      <c r="K2998" s="52">
        <f>IFERROR(_xll.qlIndexFixing(ONIndex1M,I2998,TRUE,_xll.ohTrigger(RecalcTrigger,Trigger1M)),NA())</f>
        <v>1.2561020756090002E-2</v>
      </c>
      <c r="L2998" s="52">
        <f>IFERROR(_xll.qlIndexFixing(Index3M,H2998,TRUE,_xll.ohTrigger(RecalcTrigger,Trigger3M)),NA())</f>
        <v>1.2695426355016179E-2</v>
      </c>
      <c r="M2998" s="52">
        <f>IFERROR(_xll.qlIndexFixing(ONIndex3M,I2998,TRUE,_xll.ohTrigger(RecalcTrigger,Trigger3M)),NA())</f>
        <v>1.2631285526891745E-2</v>
      </c>
      <c r="N2998" s="52">
        <f>IFERROR(_xll.qlIndexFixing(Index6M,$H2998,TRUE,_xll.ohTrigger(RecalcTrigger,Trigger6M)),NA())</f>
        <v>1.1123864878042424E-2</v>
      </c>
      <c r="O2998" s="52">
        <f>IFERROR(_xll.qlIndexFixing(ONIndex6M,I2998,TRUE,_xll.ohTrigger(RecalcTrigger,Trigger6M)),NA())</f>
        <v>1.0836657184478682E-2</v>
      </c>
      <c r="P2998" s="52">
        <f>IFERROR(_xll.qlIndexFixing(Index1Y,$H2998,TRUE,_xll.ohTrigger(RecalcTrigger,Trigger1Y)),NA())</f>
        <v>1.3218790146949809E-2</v>
      </c>
      <c r="Q2998" s="52">
        <f>IFERROR(_xll.qlIndexFixing(ONIndex1Y,I2998,TRUE,_xll.ohTrigger(RecalcTrigger,Trigger1Y)),NA())</f>
        <v>1.291244746078668E-2</v>
      </c>
    </row>
    <row r="2999" spans="2:17" x14ac:dyDescent="0.2">
      <c r="B2999" s="46" t="s">
        <v>42</v>
      </c>
      <c r="D2999" s="49">
        <f>_xll.qlCalendarAdvance(Calendar,$D2998,B2999,"f",FALSE)</f>
        <v>60413</v>
      </c>
      <c r="E2999" s="49">
        <f>_xll.qlInterestRateIndexValueDate(IndexON,D2999)</f>
        <v>60413</v>
      </c>
      <c r="F2999" s="52">
        <f>IFERROR(_xll.qlIndexFixing(IndexON,D2999,TRUE,_xll.ohTrigger(RecalcTrigger,TriggerON)),NA())</f>
        <v>1.2746215918415515E-2</v>
      </c>
      <c r="H2999" s="49">
        <f>_xll.qlCalendarAdvance(Calendar,$H2998,B2999,"f",FALSE)</f>
        <v>60413</v>
      </c>
      <c r="I2999" s="49">
        <f>_xll.qlInterestRateIndexValueDate(Index1M,$H2999)</f>
        <v>60415</v>
      </c>
      <c r="J2999" s="52">
        <f>IFERROR(_xll.qlIndexFixing(Index1M,$H2999,TRUE,_xll.ohTrigger(RecalcTrigger,Trigger1M)),NA())</f>
        <v>1.2591232785613138E-2</v>
      </c>
      <c r="K2999" s="52">
        <f>IFERROR(_xll.qlIndexFixing(ONIndex1M,I2999,TRUE,_xll.ohTrigger(RecalcTrigger,Trigger1M)),NA())</f>
        <v>1.2569800157216093E-2</v>
      </c>
      <c r="L2999" s="52">
        <f>IFERROR(_xll.qlIndexFixing(Index3M,H2999,TRUE,_xll.ohTrigger(RecalcTrigger,Trigger3M)),NA())</f>
        <v>1.2702973773809599E-2</v>
      </c>
      <c r="M2999" s="52">
        <f>IFERROR(_xll.qlIndexFixing(ONIndex3M,I2999,TRUE,_xll.ohTrigger(RecalcTrigger,Trigger3M)),NA())</f>
        <v>1.2638459358980114E-2</v>
      </c>
      <c r="N2999" s="52">
        <f>IFERROR(_xll.qlIndexFixing(Index6M,$H2999,TRUE,_xll.ohTrigger(RecalcTrigger,Trigger6M)),NA())</f>
        <v>1.1144903541348112E-2</v>
      </c>
      <c r="O2999" s="52">
        <f>IFERROR(_xll.qlIndexFixing(ONIndex6M,I2999,TRUE,_xll.ohTrigger(RecalcTrigger,Trigger6M)),NA())</f>
        <v>1.085500826265573E-2</v>
      </c>
      <c r="P2999" s="52">
        <f>IFERROR(_xll.qlIndexFixing(Index1Y,$H2999,TRUE,_xll.ohTrigger(RecalcTrigger,Trigger1Y)),NA())</f>
        <v>1.3226854320386224E-2</v>
      </c>
      <c r="Q2999" s="52">
        <f>IFERROR(_xll.qlIndexFixing(ONIndex1Y,I2999,TRUE,_xll.ohTrigger(RecalcTrigger,Trigger1Y)),NA())</f>
        <v>1.292171829296862E-2</v>
      </c>
    </row>
    <row r="3000" spans="2:17" x14ac:dyDescent="0.2">
      <c r="B3000" s="46" t="s">
        <v>42</v>
      </c>
      <c r="D3000" s="49">
        <f>_xll.qlCalendarAdvance(Calendar,$D2999,B3000,"f",FALSE)</f>
        <v>60420</v>
      </c>
      <c r="E3000" s="49">
        <f>_xll.qlInterestRateIndexValueDate(IndexON,D3000)</f>
        <v>60420</v>
      </c>
      <c r="F3000" s="52">
        <f>IFERROR(_xll.qlIndexFixing(IndexON,D3000,TRUE,_xll.ohTrigger(RecalcTrigger,TriggerON)),NA())</f>
        <v>1.2755099250725266E-2</v>
      </c>
      <c r="H3000" s="49">
        <f>_xll.qlCalendarAdvance(Calendar,$H2999,B3000,"f",FALSE)</f>
        <v>60420</v>
      </c>
      <c r="I3000" s="49">
        <f>_xll.qlInterestRateIndexValueDate(Index1M,$H3000)</f>
        <v>60422</v>
      </c>
      <c r="J3000" s="52">
        <f>IFERROR(_xll.qlIndexFixing(Index1M,$H3000,TRUE,_xll.ohTrigger(RecalcTrigger,Trigger1M)),NA())</f>
        <v>1.2600185689661259E-2</v>
      </c>
      <c r="K3000" s="52">
        <f>IFERROR(_xll.qlIndexFixing(ONIndex1M,I3000,TRUE,_xll.ohTrigger(RecalcTrigger,Trigger1M)),NA())</f>
        <v>1.2578641449634276E-2</v>
      </c>
      <c r="L3000" s="52">
        <f>IFERROR(_xll.qlIndexFixing(Index3M,H3000,TRUE,_xll.ohTrigger(RecalcTrigger,Trigger3M)),NA())</f>
        <v>1.2710580504487118E-2</v>
      </c>
      <c r="M3000" s="52">
        <f>IFERROR(_xll.qlIndexFixing(ONIndex3M,I3000,TRUE,_xll.ohTrigger(RecalcTrigger,Trigger3M)),NA())</f>
        <v>1.264569186005815E-2</v>
      </c>
      <c r="N3000" s="52">
        <f>IFERROR(_xll.qlIndexFixing(Index6M,$H3000,TRUE,_xll.ohTrigger(RecalcTrigger,Trigger6M)),NA())</f>
        <v>1.1160878056895029E-2</v>
      </c>
      <c r="O3000" s="52">
        <f>IFERROR(_xll.qlIndexFixing(ONIndex6M,I3000,TRUE,_xll.ohTrigger(RecalcTrigger,Trigger6M)),NA())</f>
        <v>1.0873597895209031E-2</v>
      </c>
      <c r="P3000" s="52">
        <f>IFERROR(_xll.qlIndexFixing(Index1Y,$H3000,TRUE,_xll.ohTrigger(RecalcTrigger,Trigger1Y)),NA())</f>
        <v>1.3234871801971158E-2</v>
      </c>
      <c r="Q3000" s="52">
        <f>IFERROR(_xll.qlIndexFixing(ONIndex1Y,I3000,TRUE,_xll.ohTrigger(RecalcTrigger,Trigger1Y)),NA())</f>
        <v>1.2931065226435834E-2</v>
      </c>
    </row>
    <row r="3001" spans="2:17" x14ac:dyDescent="0.2">
      <c r="B3001" s="46" t="s">
        <v>42</v>
      </c>
      <c r="D3001" s="49">
        <f>_xll.qlCalendarAdvance(Calendar,$D3000,B3001,"f",FALSE)</f>
        <v>60427</v>
      </c>
      <c r="E3001" s="49">
        <f>_xll.qlInterestRateIndexValueDate(IndexON,D3001)</f>
        <v>60427</v>
      </c>
      <c r="F3001" s="52">
        <f>IFERROR(_xll.qlIndexFixing(IndexON,D3001,TRUE,_xll.ohTrigger(RecalcTrigger,TriggerON)),NA())</f>
        <v>1.2764045430442295E-2</v>
      </c>
      <c r="H3001" s="49">
        <f>_xll.qlCalendarAdvance(Calendar,$H3000,B3001,"f",FALSE)</f>
        <v>60427</v>
      </c>
      <c r="I3001" s="49">
        <f>_xll.qlInterestRateIndexValueDate(Index1M,$H3001)</f>
        <v>60429</v>
      </c>
      <c r="J3001" s="52">
        <f>IFERROR(_xll.qlIndexFixing(Index1M,$H3001,TRUE,_xll.ohTrigger(RecalcTrigger,Trigger1M)),NA())</f>
        <v>1.2609200762002393E-2</v>
      </c>
      <c r="K3001" s="52">
        <f>IFERROR(_xll.qlIndexFixing(ONIndex1M,I3001,TRUE,_xll.ohTrigger(RecalcTrigger,Trigger1M)),NA())</f>
        <v>1.2587544710003229E-2</v>
      </c>
      <c r="L3001" s="52">
        <f>IFERROR(_xll.qlIndexFixing(Index3M,H3001,TRUE,_xll.ohTrigger(RecalcTrigger,Trigger3M)),NA())</f>
        <v>1.2718246621600406E-2</v>
      </c>
      <c r="M3001" s="52">
        <f>IFERROR(_xll.qlIndexFixing(ONIndex3M,I3001,TRUE,_xll.ohTrigger(RecalcTrigger,Trigger3M)),NA())</f>
        <v>1.265298310438645E-2</v>
      </c>
      <c r="N3001" s="52">
        <f>IFERROR(_xll.qlIndexFixing(Index6M,$H3001,TRUE,_xll.ohTrigger(RecalcTrigger,Trigger6M)),NA())</f>
        <v>1.1182160285742893E-2</v>
      </c>
      <c r="O3001" s="52">
        <f>IFERROR(_xll.qlIndexFixing(ONIndex6M,I3001,TRUE,_xll.ohTrigger(RecalcTrigger,Trigger6M)),NA())</f>
        <v>1.089242641051591E-2</v>
      </c>
      <c r="P3001" s="52">
        <f>IFERROR(_xll.qlIndexFixing(Index1Y,$H3001,TRUE,_xll.ohTrigger(RecalcTrigger,Trigger1Y)),NA())</f>
        <v>1.324284095154723E-2</v>
      </c>
      <c r="Q3001" s="52">
        <f>IFERROR(_xll.qlIndexFixing(ONIndex1Y,I3001,TRUE,_xll.ohTrigger(RecalcTrigger,Trigger1Y)),NA())</f>
        <v>1.2940488357351398E-2</v>
      </c>
    </row>
    <row r="3002" spans="2:17" x14ac:dyDescent="0.2">
      <c r="B3002" s="46" t="s">
        <v>42</v>
      </c>
      <c r="D3002" s="49">
        <f>_xll.qlCalendarAdvance(Calendar,$D3001,B3002,"f",FALSE)</f>
        <v>60434</v>
      </c>
      <c r="E3002" s="49">
        <f>_xll.qlInterestRateIndexValueDate(IndexON,D3002)</f>
        <v>60434</v>
      </c>
      <c r="F3002" s="52">
        <f>IFERROR(_xll.qlIndexFixing(IndexON,D3002,TRUE,_xll.ohTrigger(RecalcTrigger,TriggerON)),NA())</f>
        <v>1.2773054535824002E-2</v>
      </c>
      <c r="H3002" s="49">
        <f>_xll.qlCalendarAdvance(Calendar,$H3001,B3002,"f",FALSE)</f>
        <v>60434</v>
      </c>
      <c r="I3002" s="49">
        <f>_xll.qlInterestRateIndexValueDate(Index1M,$H3002)</f>
        <v>60436</v>
      </c>
      <c r="J3002" s="52">
        <f>IFERROR(_xll.qlIndexFixing(Index1M,$H3002,TRUE,_xll.ohTrigger(RecalcTrigger,Trigger1M)),NA())</f>
        <v>1.2618278079574996E-2</v>
      </c>
      <c r="K3002" s="52">
        <f>IFERROR(_xll.qlIndexFixing(ONIndex1M,I3002,TRUE,_xll.ohTrigger(RecalcTrigger,Trigger1M)),NA())</f>
        <v>1.2596510015061568E-2</v>
      </c>
      <c r="L3002" s="52">
        <f>IFERROR(_xll.qlIndexFixing(Index3M,H3002,TRUE,_xll.ohTrigger(RecalcTrigger,Trigger3M)),NA())</f>
        <v>1.2725972199702869E-2</v>
      </c>
      <c r="M3002" s="52">
        <f>IFERROR(_xll.qlIndexFixing(ONIndex3M,I3002,TRUE,_xll.ohTrigger(RecalcTrigger,Trigger3M)),NA())</f>
        <v>1.266033316566606E-2</v>
      </c>
      <c r="N3002" s="52">
        <f>IFERROR(_xll.qlIndexFixing(Index6M,$H3002,TRUE,_xll.ohTrigger(RecalcTrigger,Trigger6M)),NA())</f>
        <v>1.1203556062368714E-2</v>
      </c>
      <c r="O3002" s="52">
        <f>IFERROR(_xll.qlIndexFixing(ONIndex6M,I3002,TRUE,_xll.ohTrigger(RecalcTrigger,Trigger6M)),NA())</f>
        <v>1.0911494137353372E-2</v>
      </c>
      <c r="P3002" s="52">
        <f>IFERROR(_xll.qlIndexFixing(Index1Y,$H3002,TRUE,_xll.ohTrigger(RecalcTrigger,Trigger1Y)),NA())</f>
        <v>1.3250760126498099E-2</v>
      </c>
      <c r="Q3002" s="52">
        <f>IFERROR(_xll.qlIndexFixing(ONIndex1Y,I3002,TRUE,_xll.ohTrigger(RecalcTrigger,Trigger1Y)),NA())</f>
        <v>1.2949987782278072E-2</v>
      </c>
    </row>
    <row r="3003" spans="2:17" x14ac:dyDescent="0.2">
      <c r="B3003" s="46" t="s">
        <v>42</v>
      </c>
      <c r="D3003" s="49">
        <f>_xll.qlCalendarAdvance(Calendar,$D3002,B3003,"f",FALSE)</f>
        <v>60441</v>
      </c>
      <c r="E3003" s="49">
        <f>_xll.qlInterestRateIndexValueDate(IndexON,D3003)</f>
        <v>60441</v>
      </c>
      <c r="F3003" s="52">
        <f>IFERROR(_xll.qlIndexFixing(IndexON,D3003,TRUE,_xll.ohTrigger(RecalcTrigger,TriggerON)),NA())</f>
        <v>1.2782126645447534E-2</v>
      </c>
      <c r="H3003" s="49">
        <f>_xll.qlCalendarAdvance(Calendar,$H3002,B3003,"f",FALSE)</f>
        <v>60441</v>
      </c>
      <c r="I3003" s="49">
        <f>_xll.qlInterestRateIndexValueDate(Index1M,$H3003)</f>
        <v>60443</v>
      </c>
      <c r="J3003" s="52">
        <f>IFERROR(_xll.qlIndexFixing(Index1M,$H3003,TRUE,_xll.ohTrigger(RecalcTrigger,Trigger1M)),NA())</f>
        <v>1.2627417719305034E-2</v>
      </c>
      <c r="K3003" s="52">
        <f>IFERROR(_xll.qlIndexFixing(ONIndex1M,I3003,TRUE,_xll.ohTrigger(RecalcTrigger,Trigger1M)),NA())</f>
        <v>1.2605537441467973E-2</v>
      </c>
      <c r="L3003" s="52">
        <f>IFERROR(_xll.qlIndexFixing(Index3M,H3003,TRUE,_xll.ohTrigger(RecalcTrigger,Trigger3M)),NA())</f>
        <v>1.2733754641387872E-2</v>
      </c>
      <c r="M3003" s="52">
        <f>IFERROR(_xll.qlIndexFixing(ONIndex3M,I3003,TRUE,_xll.ohTrigger(RecalcTrigger,Trigger3M)),NA())</f>
        <v>1.2667742117917768E-2</v>
      </c>
      <c r="N3003" s="52">
        <f>IFERROR(_xll.qlIndexFixing(Index6M,$H3003,TRUE,_xll.ohTrigger(RecalcTrigger,Trigger6M)),NA())</f>
        <v>1.1230278256371701E-2</v>
      </c>
      <c r="O3003" s="52">
        <f>IFERROR(_xll.qlIndexFixing(ONIndex6M,I3003,TRUE,_xll.ohTrigger(RecalcTrigger,Trigger6M)),NA())</f>
        <v>1.0930801404018808E-2</v>
      </c>
      <c r="P3003" s="52">
        <f>IFERROR(_xll.qlIndexFixing(Index1Y,$H3003,TRUE,_xll.ohTrigger(RecalcTrigger,Trigger1Y)),NA())</f>
        <v>1.3258627681750641E-2</v>
      </c>
      <c r="Q3003" s="52">
        <f>IFERROR(_xll.qlIndexFixing(ONIndex1Y,I3003,TRUE,_xll.ohTrigger(RecalcTrigger,Trigger1Y)),NA())</f>
        <v>1.2959563597378931E-2</v>
      </c>
    </row>
    <row r="3004" spans="2:17" x14ac:dyDescent="0.2">
      <c r="B3004" s="46" t="s">
        <v>42</v>
      </c>
      <c r="D3004" s="49">
        <f>_xll.qlCalendarAdvance(Calendar,$D3003,B3004,"f",FALSE)</f>
        <v>60448</v>
      </c>
      <c r="E3004" s="49">
        <f>_xll.qlInterestRateIndexValueDate(IndexON,D3004)</f>
        <v>60448</v>
      </c>
      <c r="F3004" s="52">
        <f>IFERROR(_xll.qlIndexFixing(IndexON,D3004,TRUE,_xll.ohTrigger(RecalcTrigger,TriggerON)),NA())</f>
        <v>1.2791261837410417E-2</v>
      </c>
      <c r="H3004" s="49">
        <f>_xll.qlCalendarAdvance(Calendar,$H3003,B3004,"f",FALSE)</f>
        <v>60448</v>
      </c>
      <c r="I3004" s="49">
        <f>_xll.qlInterestRateIndexValueDate(Index1M,$H3004)</f>
        <v>60450</v>
      </c>
      <c r="J3004" s="52">
        <f>IFERROR(_xll.qlIndexFixing(Index1M,$H3004,TRUE,_xll.ohTrigger(RecalcTrigger,Trigger1M)),NA())</f>
        <v>1.2636619758125966E-2</v>
      </c>
      <c r="K3004" s="52">
        <f>IFERROR(_xll.qlIndexFixing(ONIndex1M,I3004,TRUE,_xll.ohTrigger(RecalcTrigger,Trigger1M)),NA())</f>
        <v>1.2614627065961059E-2</v>
      </c>
      <c r="L3004" s="52">
        <f>IFERROR(_xll.qlIndexFixing(Index3M,H3004,TRUE,_xll.ohTrigger(RecalcTrigger,Trigger3M)),NA())</f>
        <v>1.2741546520500236E-2</v>
      </c>
      <c r="M3004" s="52">
        <f>IFERROR(_xll.qlIndexFixing(ONIndex3M,I3004,TRUE,_xll.ohTrigger(RecalcTrigger,Trigger3M)),NA())</f>
        <v>1.2675210035082429E-2</v>
      </c>
      <c r="N3004" s="52">
        <f>IFERROR(_xll.qlIndexFixing(Index6M,$H3004,TRUE,_xll.ohTrigger(RecalcTrigger,Trigger6M)),NA())</f>
        <v>1.1251870832516426E-2</v>
      </c>
      <c r="O3004" s="52">
        <f>IFERROR(_xll.qlIndexFixing(ONIndex6M,I3004,TRUE,_xll.ohTrigger(RecalcTrigger,Trigger6M)),NA())</f>
        <v>1.0950348539369159E-2</v>
      </c>
      <c r="P3004" s="52">
        <f>IFERROR(_xll.qlIndexFixing(Index1Y,$H3004,TRUE,_xll.ohTrigger(RecalcTrigger,Trigger1Y)),NA())</f>
        <v>1.326644196977453E-2</v>
      </c>
      <c r="Q3004" s="52">
        <f>IFERROR(_xll.qlIndexFixing(ONIndex1Y,I3004,TRUE,_xll.ohTrigger(RecalcTrigger,Trigger1Y)),NA())</f>
        <v>1.2969215898976927E-2</v>
      </c>
    </row>
    <row r="3005" spans="2:17" x14ac:dyDescent="0.2">
      <c r="B3005" s="46" t="s">
        <v>42</v>
      </c>
      <c r="D3005" s="49">
        <f>_xll.qlCalendarAdvance(Calendar,$D3004,B3005,"f",FALSE)</f>
        <v>60455</v>
      </c>
      <c r="E3005" s="49">
        <f>_xll.qlInterestRateIndexValueDate(IndexON,D3005)</f>
        <v>60455</v>
      </c>
      <c r="F3005" s="52">
        <f>IFERROR(_xll.qlIndexFixing(IndexON,D3005,TRUE,_xll.ohTrigger(RecalcTrigger,TriggerON)),NA())</f>
        <v>1.2800460190209861E-2</v>
      </c>
      <c r="H3005" s="49">
        <f>_xll.qlCalendarAdvance(Calendar,$H3004,B3005,"f",FALSE)</f>
        <v>60455</v>
      </c>
      <c r="I3005" s="49">
        <f>_xll.qlInterestRateIndexValueDate(Index1M,$H3005)</f>
        <v>60457</v>
      </c>
      <c r="J3005" s="52">
        <f>IFERROR(_xll.qlIndexFixing(Index1M,$H3005,TRUE,_xll.ohTrigger(RecalcTrigger,Trigger1M)),NA())</f>
        <v>1.2645884272981245E-2</v>
      </c>
      <c r="K3005" s="52">
        <f>IFERROR(_xll.qlIndexFixing(ONIndex1M,I3005,TRUE,_xll.ohTrigger(RecalcTrigger,Trigger1M)),NA())</f>
        <v>1.2623778965279442E-2</v>
      </c>
      <c r="L3005" s="52">
        <f>IFERROR(_xll.qlIndexFixing(Index3M,H3005,TRUE,_xll.ohTrigger(RecalcTrigger,Trigger3M)),NA())</f>
        <v>1.2749326528270429E-2</v>
      </c>
      <c r="M3005" s="52">
        <f>IFERROR(_xll.qlIndexFixing(ONIndex3M,I3005,TRUE,_xll.ohTrigger(RecalcTrigger,Trigger3M)),NA())</f>
        <v>1.2682736991340704E-2</v>
      </c>
      <c r="N3005" s="52">
        <f>IFERROR(_xll.qlIndexFixing(Index6M,$H3005,TRUE,_xll.ohTrigger(RecalcTrigger,Trigger6M)),NA())</f>
        <v>1.1273540457791239E-2</v>
      </c>
      <c r="O3005" s="52">
        <f>IFERROR(_xll.qlIndexFixing(ONIndex6M,I3005,TRUE,_xll.ohTrigger(RecalcTrigger,Trigger6M)),NA())</f>
        <v>1.0970135871621878E-2</v>
      </c>
      <c r="P3005" s="52">
        <f>IFERROR(_xll.qlIndexFixing(Index1Y,$H3005,TRUE,_xll.ohTrigger(RecalcTrigger,Trigger1Y)),NA())</f>
        <v>1.3274201340583094E-2</v>
      </c>
      <c r="Q3005" s="52">
        <f>IFERROR(_xll.qlIndexFixing(ONIndex1Y,I3005,TRUE,_xll.ohTrigger(RecalcTrigger,Trigger1Y)),NA())</f>
        <v>1.2978944783634816E-2</v>
      </c>
    </row>
    <row r="3006" spans="2:17" x14ac:dyDescent="0.2">
      <c r="B3006" s="46" t="s">
        <v>42</v>
      </c>
      <c r="D3006" s="49">
        <f>_xll.qlCalendarAdvance(Calendar,$D3005,B3006,"f",FALSE)</f>
        <v>60462</v>
      </c>
      <c r="E3006" s="49">
        <f>_xll.qlInterestRateIndexValueDate(IndexON,D3006)</f>
        <v>60462</v>
      </c>
      <c r="F3006" s="52">
        <f>IFERROR(_xll.qlIndexFixing(IndexON,D3006,TRUE,_xll.ohTrigger(RecalcTrigger,TriggerON)),NA())</f>
        <v>1.2809721782263139E-2</v>
      </c>
      <c r="H3006" s="49">
        <f>_xll.qlCalendarAdvance(Calendar,$H3005,B3006,"f",FALSE)</f>
        <v>60462</v>
      </c>
      <c r="I3006" s="49">
        <f>_xll.qlInterestRateIndexValueDate(Index1M,$H3006)</f>
        <v>60464</v>
      </c>
      <c r="J3006" s="52">
        <f>IFERROR(_xll.qlIndexFixing(Index1M,$H3006,TRUE,_xll.ohTrigger(RecalcTrigger,Trigger1M)),NA())</f>
        <v>1.2655211340799333E-2</v>
      </c>
      <c r="K3006" s="52">
        <f>IFERROR(_xll.qlIndexFixing(ONIndex1M,I3006,TRUE,_xll.ohTrigger(RecalcTrigger,Trigger1M)),NA())</f>
        <v>1.2632993216001864E-2</v>
      </c>
      <c r="L3006" s="52">
        <f>IFERROR(_xll.qlIndexFixing(Index3M,H3006,TRUE,_xll.ohTrigger(RecalcTrigger,Trigger3M)),NA())</f>
        <v>1.2757089613341727E-2</v>
      </c>
      <c r="M3006" s="52">
        <f>IFERROR(_xll.qlIndexFixing(ONIndex3M,I3006,TRUE,_xll.ohTrigger(RecalcTrigger,Trigger3M)),NA())</f>
        <v>1.2690323060393638E-2</v>
      </c>
      <c r="N3006" s="52">
        <f>IFERROR(_xll.qlIndexFixing(Index6M,$H3006,TRUE,_xll.ohTrigger(RecalcTrigger,Trigger6M)),NA())</f>
        <v>1.1295275845966552E-2</v>
      </c>
      <c r="O3006" s="52">
        <f>IFERROR(_xll.qlIndexFixing(ONIndex6M,I3006,TRUE,_xll.ohTrigger(RecalcTrigger,Trigger6M)),NA())</f>
        <v>1.0990163729633906E-2</v>
      </c>
      <c r="P3006" s="52">
        <f>IFERROR(_xll.qlIndexFixing(Index1Y,$H3006,TRUE,_xll.ohTrigger(RecalcTrigger,Trigger1Y)),NA())</f>
        <v>1.3281904141735522E-2</v>
      </c>
      <c r="Q3006" s="52">
        <f>IFERROR(_xll.qlIndexFixing(ONIndex1Y,I3006,TRUE,_xll.ohTrigger(RecalcTrigger,Trigger1Y)),NA())</f>
        <v>1.2988750347595612E-2</v>
      </c>
    </row>
    <row r="3007" spans="2:17" x14ac:dyDescent="0.2">
      <c r="B3007" s="46" t="s">
        <v>42</v>
      </c>
      <c r="D3007" s="49">
        <f>_xll.qlCalendarAdvance(Calendar,$D3006,B3007,"f",FALSE)</f>
        <v>60469</v>
      </c>
      <c r="E3007" s="49">
        <f>_xll.qlInterestRateIndexValueDate(IndexON,D3007)</f>
        <v>60469</v>
      </c>
      <c r="F3007" s="52">
        <f>IFERROR(_xll.qlIndexFixing(IndexON,D3007,TRUE,_xll.ohTrigger(RecalcTrigger,TriggerON)),NA())</f>
        <v>1.2819046691907587E-2</v>
      </c>
      <c r="H3007" s="49">
        <f>_xll.qlCalendarAdvance(Calendar,$H3006,B3007,"f",FALSE)</f>
        <v>60469</v>
      </c>
      <c r="I3007" s="49">
        <f>_xll.qlInterestRateIndexValueDate(Index1M,$H3007)</f>
        <v>60471</v>
      </c>
      <c r="J3007" s="52">
        <f>IFERROR(_xll.qlIndexFixing(Index1M,$H3007,TRUE,_xll.ohTrigger(RecalcTrigger,Trigger1M)),NA())</f>
        <v>1.2664601038523682E-2</v>
      </c>
      <c r="K3007" s="52">
        <f>IFERROR(_xll.qlIndexFixing(ONIndex1M,I3007,TRUE,_xll.ohTrigger(RecalcTrigger,Trigger1M)),NA())</f>
        <v>1.2642269894866942E-2</v>
      </c>
      <c r="L3007" s="52">
        <f>IFERROR(_xll.qlIndexFixing(Index3M,H3007,TRUE,_xll.ohTrigger(RecalcTrigger,Trigger3M)),NA())</f>
        <v>1.2764830716594053E-2</v>
      </c>
      <c r="M3007" s="52">
        <f>IFERROR(_xll.qlIndexFixing(ONIndex3M,I3007,TRUE,_xll.ohTrigger(RecalcTrigger,Trigger3M)),NA())</f>
        <v>1.269796831626202E-2</v>
      </c>
      <c r="N3007" s="52">
        <f>IFERROR(_xll.qlIndexFixing(Index6M,$H3007,TRUE,_xll.ohTrigger(RecalcTrigger,Trigger6M)),NA())</f>
        <v>1.1317065692904957E-2</v>
      </c>
      <c r="O3007" s="52">
        <f>IFERROR(_xll.qlIndexFixing(ONIndex6M,I3007,TRUE,_xll.ohTrigger(RecalcTrigger,Trigger6M)),NA())</f>
        <v>1.1010432442022378E-2</v>
      </c>
      <c r="P3007" s="52">
        <f>IFERROR(_xll.qlIndexFixing(Index1Y,$H3007,TRUE,_xll.ohTrigger(RecalcTrigger,Trigger1Y)),NA())</f>
        <v>1.3289548718335755E-2</v>
      </c>
      <c r="Q3007" s="52">
        <f>IFERROR(_xll.qlIndexFixing(ONIndex1Y,I3007,TRUE,_xll.ohTrigger(RecalcTrigger,Trigger1Y)),NA())</f>
        <v>1.2998632687262202E-2</v>
      </c>
    </row>
    <row r="3008" spans="2:17" x14ac:dyDescent="0.2">
      <c r="B3008" s="46" t="s">
        <v>42</v>
      </c>
      <c r="D3008" s="49">
        <f>_xll.qlCalendarAdvance(Calendar,$D3007,B3008,"f",FALSE)</f>
        <v>60476</v>
      </c>
      <c r="E3008" s="49">
        <f>_xll.qlInterestRateIndexValueDate(IndexON,D3008)</f>
        <v>60476</v>
      </c>
      <c r="F3008" s="52">
        <f>IFERROR(_xll.qlIndexFixing(IndexON,D3008,TRUE,_xll.ohTrigger(RecalcTrigger,TriggerON)),NA())</f>
        <v>1.2828434997480542E-2</v>
      </c>
      <c r="H3008" s="49">
        <f>_xll.qlCalendarAdvance(Calendar,$H3007,B3008,"f",FALSE)</f>
        <v>60476</v>
      </c>
      <c r="I3008" s="49">
        <f>_xll.qlInterestRateIndexValueDate(Index1M,$H3008)</f>
        <v>60478</v>
      </c>
      <c r="J3008" s="52">
        <f>IFERROR(_xll.qlIndexFixing(Index1M,$H3008,TRUE,_xll.ohTrigger(RecalcTrigger,Trigger1M)),NA())</f>
        <v>1.2674053443092748E-2</v>
      </c>
      <c r="K3008" s="52">
        <f>IFERROR(_xll.qlIndexFixing(ONIndex1M,I3008,TRUE,_xll.ohTrigger(RecalcTrigger,Trigger1M)),NA())</f>
        <v>1.2651609078773163E-2</v>
      </c>
      <c r="L3008" s="52">
        <f>IFERROR(_xll.qlIndexFixing(Index3M,H3008,TRUE,_xll.ohTrigger(RecalcTrigger,Trigger3M)),NA())</f>
        <v>1.277254477114397E-2</v>
      </c>
      <c r="M3008" s="52">
        <f>IFERROR(_xll.qlIndexFixing(ONIndex3M,I3008,TRUE,_xll.ohTrigger(RecalcTrigger,Trigger3M)),NA())</f>
        <v>1.2705672833046577E-2</v>
      </c>
      <c r="N3008" s="52">
        <f>IFERROR(_xll.qlIndexFixing(Index6M,$H3008,TRUE,_xll.ohTrigger(RecalcTrigger,Trigger6M)),NA())</f>
        <v>1.1333674799300955E-2</v>
      </c>
      <c r="O3008" s="52">
        <f>IFERROR(_xll.qlIndexFixing(ONIndex6M,I3008,TRUE,_xll.ohTrigger(RecalcTrigger,Trigger6M)),NA())</f>
        <v>1.1030942337084682E-2</v>
      </c>
      <c r="P3008" s="52">
        <f>IFERROR(_xll.qlIndexFixing(Index1Y,$H3008,TRUE,_xll.ohTrigger(RecalcTrigger,Trigger1Y)),NA())</f>
        <v>1.3297133413034908E-2</v>
      </c>
      <c r="Q3008" s="52">
        <f>IFERROR(_xll.qlIndexFixing(ONIndex1Y,I3008,TRUE,_xll.ohTrigger(RecalcTrigger,Trigger1Y)),NA())</f>
        <v>1.3008591898957533E-2</v>
      </c>
    </row>
    <row r="3009" spans="2:17" x14ac:dyDescent="0.2">
      <c r="B3009" s="46" t="s">
        <v>42</v>
      </c>
      <c r="D3009" s="49">
        <f>_xll.qlCalendarAdvance(Calendar,$D3008,B3009,"f",FALSE)</f>
        <v>60483</v>
      </c>
      <c r="E3009" s="49">
        <f>_xll.qlInterestRateIndexValueDate(IndexON,D3009)</f>
        <v>60483</v>
      </c>
      <c r="F3009" s="52">
        <f>IFERROR(_xll.qlIndexFixing(IndexON,D3009,TRUE,_xll.ohTrigger(RecalcTrigger,TriggerON)),NA())</f>
        <v>1.2837886777159468E-2</v>
      </c>
      <c r="H3009" s="49">
        <f>_xll.qlCalendarAdvance(Calendar,$H3008,B3009,"f",FALSE)</f>
        <v>60483</v>
      </c>
      <c r="I3009" s="49">
        <f>_xll.qlInterestRateIndexValueDate(Index1M,$H3009)</f>
        <v>60485</v>
      </c>
      <c r="J3009" s="52">
        <f>IFERROR(_xll.qlIndexFixing(Index1M,$H3009,TRUE,_xll.ohTrigger(RecalcTrigger,Trigger1M)),NA())</f>
        <v>1.2683568631442488E-2</v>
      </c>
      <c r="K3009" s="52">
        <f>IFERROR(_xll.qlIndexFixing(ONIndex1M,I3009,TRUE,_xll.ohTrigger(RecalcTrigger,Trigger1M)),NA())</f>
        <v>1.2661010844219334E-2</v>
      </c>
      <c r="L3009" s="52">
        <f>IFERROR(_xll.qlIndexFixing(Index3M,H3009,TRUE,_xll.ohTrigger(RecalcTrigger,Trigger3M)),NA())</f>
        <v>1.2780226702347295E-2</v>
      </c>
      <c r="M3009" s="52">
        <f>IFERROR(_xll.qlIndexFixing(ONIndex3M,I3009,TRUE,_xll.ohTrigger(RecalcTrigger,Trigger3M)),NA())</f>
        <v>1.2713436684688162E-2</v>
      </c>
      <c r="N3009" s="52">
        <f>IFERROR(_xll.qlIndexFixing(Index6M,$H3009,TRUE,_xll.ohTrigger(RecalcTrigger,Trigger6M)),NA())</f>
        <v>1.1360763456980545E-2</v>
      </c>
      <c r="O3009" s="52">
        <f>IFERROR(_xll.qlIndexFixing(ONIndex6M,I3009,TRUE,_xll.ohTrigger(RecalcTrigger,Trigger6M)),NA())</f>
        <v>1.1051693743597824E-2</v>
      </c>
      <c r="P3009" s="52">
        <f>IFERROR(_xll.qlIndexFixing(Index1Y,$H3009,TRUE,_xll.ohTrigger(RecalcTrigger,Trigger1Y)),NA())</f>
        <v>1.3304656566030382E-2</v>
      </c>
      <c r="Q3009" s="52">
        <f>IFERROR(_xll.qlIndexFixing(ONIndex1Y,I3009,TRUE,_xll.ohTrigger(RecalcTrigger,Trigger1Y)),NA())</f>
        <v>1.3018628079084493E-2</v>
      </c>
    </row>
    <row r="3010" spans="2:17" x14ac:dyDescent="0.2">
      <c r="B3010" s="46" t="s">
        <v>42</v>
      </c>
      <c r="D3010" s="49">
        <f>_xll.qlCalendarAdvance(Calendar,$D3009,B3010,"f",FALSE)</f>
        <v>60490</v>
      </c>
      <c r="E3010" s="49">
        <f>_xll.qlInterestRateIndexValueDate(IndexON,D3010)</f>
        <v>60490</v>
      </c>
      <c r="F3010" s="52">
        <f>IFERROR(_xll.qlIndexFixing(IndexON,D3010,TRUE,_xll.ohTrigger(RecalcTrigger,TriggerON)),NA())</f>
        <v>1.2847402109761319E-2</v>
      </c>
      <c r="H3010" s="49">
        <f>_xll.qlCalendarAdvance(Calendar,$H3009,B3010,"f",FALSE)</f>
        <v>60490</v>
      </c>
      <c r="I3010" s="49">
        <f>_xll.qlInterestRateIndexValueDate(Index1M,$H3010)</f>
        <v>60492</v>
      </c>
      <c r="J3010" s="52">
        <f>IFERROR(_xll.qlIndexFixing(Index1M,$H3010,TRUE,_xll.ohTrigger(RecalcTrigger,Trigger1M)),NA())</f>
        <v>1.2693146680518852E-2</v>
      </c>
      <c r="K3010" s="52">
        <f>IFERROR(_xll.qlIndexFixing(ONIndex1M,I3010,TRUE,_xll.ohTrigger(RecalcTrigger,Trigger1M)),NA())</f>
        <v>1.2670475268024006E-2</v>
      </c>
      <c r="L3010" s="52">
        <f>IFERROR(_xll.qlIndexFixing(Index3M,H3010,TRUE,_xll.ohTrigger(RecalcTrigger,Trigger3M)),NA())</f>
        <v>1.2787871427799097E-2</v>
      </c>
      <c r="M3010" s="52">
        <f>IFERROR(_xll.qlIndexFixing(ONIndex3M,I3010,TRUE,_xll.ohTrigger(RecalcTrigger,Trigger3M)),NA())</f>
        <v>1.2721259945127628E-2</v>
      </c>
      <c r="N3010" s="52">
        <f>IFERROR(_xll.qlIndexFixing(Index6M,$H3010,TRUE,_xll.ohTrigger(RecalcTrigger,Trigger6M)),NA())</f>
        <v>1.1382648676284439E-2</v>
      </c>
      <c r="O3010" s="52">
        <f>IFERROR(_xll.qlIndexFixing(ONIndex6M,I3010,TRUE,_xll.ohTrigger(RecalcTrigger,Trigger6M)),NA())</f>
        <v>1.1072686989939129E-2</v>
      </c>
      <c r="P3010" s="52">
        <f>IFERROR(_xll.qlIndexFixing(Index1Y,$H3010,TRUE,_xll.ohTrigger(RecalcTrigger,Trigger1Y)),NA())</f>
        <v>1.3312116515069595E-2</v>
      </c>
      <c r="Q3010" s="52">
        <f>IFERROR(_xll.qlIndexFixing(ONIndex1Y,I3010,TRUE,_xll.ohTrigger(RecalcTrigger,Trigger1Y)),NA())</f>
        <v>1.3028741323806159E-2</v>
      </c>
    </row>
    <row r="3011" spans="2:17" x14ac:dyDescent="0.2">
      <c r="B3011" s="46" t="s">
        <v>42</v>
      </c>
      <c r="D3011" s="49">
        <f>_xll.qlCalendarAdvance(Calendar,$D3010,B3011,"f",FALSE)</f>
        <v>60497</v>
      </c>
      <c r="E3011" s="49">
        <f>_xll.qlInterestRateIndexValueDate(IndexON,D3011)</f>
        <v>60497</v>
      </c>
      <c r="F3011" s="52">
        <f>IFERROR(_xll.qlIndexFixing(IndexON,D3011,TRUE,_xll.ohTrigger(RecalcTrigger,TriggerON)),NA())</f>
        <v>1.285698107322375E-2</v>
      </c>
      <c r="H3011" s="49">
        <f>_xll.qlCalendarAdvance(Calendar,$H3010,B3011,"f",FALSE)</f>
        <v>60497</v>
      </c>
      <c r="I3011" s="49">
        <f>_xll.qlInterestRateIndexValueDate(Index1M,$H3011)</f>
        <v>60499</v>
      </c>
      <c r="J3011" s="52">
        <f>IFERROR(_xll.qlIndexFixing(Index1M,$H3011,TRUE,_xll.ohTrigger(RecalcTrigger,Trigger1M)),NA())</f>
        <v>1.270278766726779E-2</v>
      </c>
      <c r="K3011" s="52">
        <f>IFERROR(_xll.qlIndexFixing(ONIndex1M,I3011,TRUE,_xll.ohTrigger(RecalcTrigger,Trigger1M)),NA())</f>
        <v>1.2680002426685988E-2</v>
      </c>
      <c r="L3011" s="52">
        <f>IFERROR(_xll.qlIndexFixing(Index3M,H3011,TRUE,_xll.ohTrigger(RecalcTrigger,Trigger3M)),NA())</f>
        <v>1.2795473857331959E-2</v>
      </c>
      <c r="M3011" s="52">
        <f>IFERROR(_xll.qlIndexFixing(ONIndex3M,I3011,TRUE,_xll.ohTrigger(RecalcTrigger,Trigger3M)),NA())</f>
        <v>1.2729142688305828E-2</v>
      </c>
      <c r="N3011" s="52">
        <f>IFERROR(_xll.qlIndexFixing(Index6M,$H3011,TRUE,_xll.ohTrigger(RecalcTrigger,Trigger6M)),NA())</f>
        <v>1.1404542958680543E-2</v>
      </c>
      <c r="O3011" s="52">
        <f>IFERROR(_xll.qlIndexFixing(ONIndex6M,I3011,TRUE,_xll.ohTrigger(RecalcTrigger,Trigger6M)),NA())</f>
        <v>1.1093922404805667E-2</v>
      </c>
      <c r="P3011" s="52">
        <f>IFERROR(_xll.qlIndexFixing(Index1Y,$H3011,TRUE,_xll.ohTrigger(RecalcTrigger,Trigger1Y)),NA())</f>
        <v>1.3319511595447572E-2</v>
      </c>
      <c r="Q3011" s="52">
        <f>IFERROR(_xll.qlIndexFixing(ONIndex1Y,I3011,TRUE,_xll.ohTrigger(RecalcTrigger,Trigger1Y)),NA())</f>
        <v>1.3038931729765224E-2</v>
      </c>
    </row>
    <row r="3012" spans="2:17" x14ac:dyDescent="0.2">
      <c r="B3012" s="46" t="s">
        <v>42</v>
      </c>
      <c r="D3012" s="49">
        <f>_xll.qlCalendarAdvance(Calendar,$D3011,B3012,"f",FALSE)</f>
        <v>60504</v>
      </c>
      <c r="E3012" s="49">
        <f>_xll.qlInterestRateIndexValueDate(IndexON,D3012)</f>
        <v>60504</v>
      </c>
      <c r="F3012" s="52">
        <f>IFERROR(_xll.qlIndexFixing(IndexON,D3012,TRUE,_xll.ohTrigger(RecalcTrigger,TriggerON)),NA())</f>
        <v>1.286662374604397E-2</v>
      </c>
      <c r="H3012" s="49">
        <f>_xll.qlCalendarAdvance(Calendar,$H3011,B3012,"f",FALSE)</f>
        <v>60504</v>
      </c>
      <c r="I3012" s="49">
        <f>_xll.qlInterestRateIndexValueDate(Index1M,$H3012)</f>
        <v>60506</v>
      </c>
      <c r="J3012" s="52">
        <f>IFERROR(_xll.qlIndexFixing(Index1M,$H3012,TRUE,_xll.ohTrigger(RecalcTrigger,Trigger1M)),NA())</f>
        <v>1.2712294060368001E-2</v>
      </c>
      <c r="K3012" s="52">
        <f>IFERROR(_xll.qlIndexFixing(ONIndex1M,I3012,TRUE,_xll.ohTrigger(RecalcTrigger,Trigger1M)),NA())</f>
        <v>1.2689592397183702E-2</v>
      </c>
      <c r="L3012" s="52">
        <f>IFERROR(_xll.qlIndexFixing(Index3M,H3012,TRUE,_xll.ohTrigger(RecalcTrigger,Trigger3M)),NA())</f>
        <v>1.2803028893017713E-2</v>
      </c>
      <c r="M3012" s="52">
        <f>IFERROR(_xll.qlIndexFixing(ONIndex3M,I3012,TRUE,_xll.ohTrigger(RecalcTrigger,Trigger3M)),NA())</f>
        <v>1.2737084988323488E-2</v>
      </c>
      <c r="N3012" s="52">
        <f>IFERROR(_xll.qlIndexFixing(Index6M,$H3012,TRUE,_xll.ohTrigger(RecalcTrigger,Trigger6M)),NA())</f>
        <v>1.1421238995811031E-2</v>
      </c>
      <c r="O3012" s="52">
        <f>IFERROR(_xll.qlIndexFixing(ONIndex6M,I3012,TRUE,_xll.ohTrigger(RecalcTrigger,Trigger6M)),NA())</f>
        <v>1.1115400316814572E-2</v>
      </c>
      <c r="P3012" s="52">
        <f>IFERROR(_xll.qlIndexFixing(Index1Y,$H3012,TRUE,_xll.ohTrigger(RecalcTrigger,Trigger1Y)),NA())</f>
        <v>1.3326840140010445E-2</v>
      </c>
      <c r="Q3012" s="52">
        <f>IFERROR(_xll.qlIndexFixing(ONIndex1Y,I3012,TRUE,_xll.ohTrigger(RecalcTrigger,Trigger1Y)),NA())</f>
        <v>1.3049199393204702E-2</v>
      </c>
    </row>
    <row r="3013" spans="2:17" x14ac:dyDescent="0.2">
      <c r="B3013" s="46" t="s">
        <v>42</v>
      </c>
      <c r="D3013" s="49">
        <f>_xll.qlCalendarAdvance(Calendar,$D3012,B3013,"f",FALSE)</f>
        <v>60511</v>
      </c>
      <c r="E3013" s="49">
        <f>_xll.qlInterestRateIndexValueDate(IndexON,D3013)</f>
        <v>60511</v>
      </c>
      <c r="F3013" s="52">
        <f>IFERROR(_xll.qlIndexFixing(IndexON,D3013,TRUE,_xll.ohTrigger(RecalcTrigger,TriggerON)),NA())</f>
        <v>1.2876330206559317E-2</v>
      </c>
      <c r="H3013" s="49">
        <f>_xll.qlCalendarAdvance(Calendar,$H3012,B3013,"f",FALSE)</f>
        <v>60511</v>
      </c>
      <c r="I3013" s="49">
        <f>_xll.qlInterestRateIndexValueDate(Index1M,$H3013)</f>
        <v>60513</v>
      </c>
      <c r="J3013" s="52">
        <f>IFERROR(_xll.qlIndexFixing(Index1M,$H3013,TRUE,_xll.ohTrigger(RecalcTrigger,Trigger1M)),NA())</f>
        <v>1.2721113110623072E-2</v>
      </c>
      <c r="K3013" s="52">
        <f>IFERROR(_xll.qlIndexFixing(ONIndex1M,I3013,TRUE,_xll.ohTrigger(RecalcTrigger,Trigger1M)),NA())</f>
        <v>1.2699245256095892E-2</v>
      </c>
      <c r="L3013" s="52">
        <f>IFERROR(_xll.qlIndexFixing(Index3M,H3013,TRUE,_xll.ohTrigger(RecalcTrigger,Trigger3M)),NA())</f>
        <v>1.2809780051348521E-2</v>
      </c>
      <c r="M3013" s="52">
        <f>IFERROR(_xll.qlIndexFixing(ONIndex3M,I3013,TRUE,_xll.ohTrigger(RecalcTrigger,Trigger3M)),NA())</f>
        <v>1.274508691896159E-2</v>
      </c>
      <c r="N3013" s="52">
        <f>IFERROR(_xll.qlIndexFixing(Index6M,$H3013,TRUE,_xll.ohTrigger(RecalcTrigger,Trigger6M)),NA())</f>
        <v>1.1439667303941055E-2</v>
      </c>
      <c r="O3013" s="52">
        <f>IFERROR(_xll.qlIndexFixing(ONIndex6M,I3013,TRUE,_xll.ohTrigger(RecalcTrigger,Trigger6M)),NA())</f>
        <v>1.1137121054503041E-2</v>
      </c>
      <c r="P3013" s="52">
        <f>IFERROR(_xll.qlIndexFixing(Index1Y,$H3013,TRUE,_xll.ohTrigger(RecalcTrigger,Trigger1Y)),NA())</f>
        <v>1.3334100479155894E-2</v>
      </c>
      <c r="Q3013" s="52">
        <f>IFERROR(_xll.qlIndexFixing(ONIndex1Y,I3013,TRUE,_xll.ohTrigger(RecalcTrigger,Trigger1Y)),NA())</f>
        <v>1.3059544410447543E-2</v>
      </c>
    </row>
    <row r="3014" spans="2:17" x14ac:dyDescent="0.2">
      <c r="B3014" s="46" t="s">
        <v>42</v>
      </c>
      <c r="D3014" s="49">
        <f>_xll.qlCalendarAdvance(Calendar,$D3013,B3014,"f",FALSE)</f>
        <v>60518</v>
      </c>
      <c r="E3014" s="49">
        <f>_xll.qlInterestRateIndexValueDate(IndexON,D3014)</f>
        <v>60518</v>
      </c>
      <c r="F3014" s="52">
        <f>IFERROR(_xll.qlIndexFixing(IndexON,D3014,TRUE,_xll.ohTrigger(RecalcTrigger,TriggerON)),NA())</f>
        <v>1.2886100533266998E-2</v>
      </c>
      <c r="H3014" s="49">
        <f>_xll.qlCalendarAdvance(Calendar,$H3013,B3014,"f",FALSE)</f>
        <v>60518</v>
      </c>
      <c r="I3014" s="49">
        <f>_xll.qlInterestRateIndexValueDate(Index1M,$H3014)</f>
        <v>60520</v>
      </c>
      <c r="J3014" s="52">
        <f>IFERROR(_xll.qlIndexFixing(Index1M,$H3014,TRUE,_xll.ohTrigger(RecalcTrigger,Trigger1M)),NA())</f>
        <v>1.2729198306428435E-2</v>
      </c>
      <c r="K3014" s="52">
        <f>IFERROR(_xll.qlIndexFixing(ONIndex1M,I3014,TRUE,_xll.ohTrigger(RecalcTrigger,Trigger1M)),NA())</f>
        <v>1.2708961080081238E-2</v>
      </c>
      <c r="L3014" s="52">
        <f>IFERROR(_xll.qlIndexFixing(Index3M,H3014,TRUE,_xll.ohTrigger(RecalcTrigger,Trigger3M)),NA())</f>
        <v>1.2817226754839726E-2</v>
      </c>
      <c r="M3014" s="52">
        <f>IFERROR(_xll.qlIndexFixing(ONIndex3M,I3014,TRUE,_xll.ohTrigger(RecalcTrigger,Trigger3M)),NA())</f>
        <v>1.2753148554320859E-2</v>
      </c>
      <c r="N3014" s="52">
        <f>IFERROR(_xll.qlIndexFixing(Index6M,$H3014,TRUE,_xll.ohTrigger(RecalcTrigger,Trigger6M)),NA())</f>
        <v>1.1461536763289926E-2</v>
      </c>
      <c r="O3014" s="52">
        <f>IFERROR(_xll.qlIndexFixing(ONIndex6M,I3014,TRUE,_xll.ohTrigger(RecalcTrigger,Trigger6M)),NA())</f>
        <v>1.1159084946328335E-2</v>
      </c>
      <c r="P3014" s="52">
        <f>IFERROR(_xll.qlIndexFixing(Index1Y,$H3014,TRUE,_xll.ohTrigger(RecalcTrigger,Trigger1Y)),NA())</f>
        <v>1.3341290940832709E-2</v>
      </c>
      <c r="Q3014" s="52">
        <f>IFERROR(_xll.qlIndexFixing(ONIndex1Y,I3014,TRUE,_xll.ohTrigger(RecalcTrigger,Trigger1Y)),NA())</f>
        <v>1.3069966877976569E-2</v>
      </c>
    </row>
    <row r="3015" spans="2:17" x14ac:dyDescent="0.2">
      <c r="B3015" s="46" t="s">
        <v>42</v>
      </c>
      <c r="D3015" s="49">
        <f>_xll.qlCalendarAdvance(Calendar,$D3014,B3015,"f",FALSE)</f>
        <v>60525</v>
      </c>
      <c r="E3015" s="49">
        <f>_xll.qlInterestRateIndexValueDate(IndexON,D3015)</f>
        <v>60525</v>
      </c>
      <c r="F3015" s="52">
        <f>IFERROR(_xll.qlIndexFixing(IndexON,D3015,TRUE,_xll.ohTrigger(RecalcTrigger,TriggerON)),NA())</f>
        <v>1.2895934804424414E-2</v>
      </c>
      <c r="H3015" s="49">
        <f>_xll.qlCalendarAdvance(Calendar,$H3014,B3015,"f",FALSE)</f>
        <v>60525</v>
      </c>
      <c r="I3015" s="49">
        <f>_xll.qlInterestRateIndexValueDate(Index1M,$H3015)</f>
        <v>60527</v>
      </c>
      <c r="J3015" s="52">
        <f>IFERROR(_xll.qlIndexFixing(Index1M,$H3015,TRUE,_xll.ohTrigger(RecalcTrigger,Trigger1M)),NA())</f>
        <v>1.2736534525548127E-2</v>
      </c>
      <c r="K3015" s="52">
        <f>IFERROR(_xll.qlIndexFixing(ONIndex1M,I3015,TRUE,_xll.ohTrigger(RecalcTrigger,Trigger1M)),NA())</f>
        <v>1.2718739945878355E-2</v>
      </c>
      <c r="L3015" s="52">
        <f>IFERROR(_xll.qlIndexFixing(Index3M,H3015,TRUE,_xll.ohTrigger(RecalcTrigger,Trigger3M)),NA())</f>
        <v>1.2824610118332191E-2</v>
      </c>
      <c r="M3015" s="52">
        <f>IFERROR(_xll.qlIndexFixing(ONIndex3M,I3015,TRUE,_xll.ohTrigger(RecalcTrigger,Trigger3M)),NA())</f>
        <v>1.2761269968342148E-2</v>
      </c>
      <c r="N3015" s="52">
        <f>IFERROR(_xll.qlIndexFixing(Index6M,$H3015,TRUE,_xll.ohTrigger(RecalcTrigger,Trigger6M)),NA())</f>
        <v>1.1483370231939313E-2</v>
      </c>
      <c r="O3015" s="52">
        <f>IFERROR(_xll.qlIndexFixing(ONIndex6M,I3015,TRUE,_xll.ohTrigger(RecalcTrigger,Trigger6M)),NA())</f>
        <v>1.1181292320987524E-2</v>
      </c>
      <c r="P3015" s="52">
        <f>IFERROR(_xll.qlIndexFixing(Index1Y,$H3015,TRUE,_xll.ohTrigger(RecalcTrigger,Trigger1Y)),NA())</f>
        <v>1.3348409850543639E-2</v>
      </c>
      <c r="Q3015" s="52">
        <f>IFERROR(_xll.qlIndexFixing(ONIndex1Y,I3015,TRUE,_xll.ohTrigger(RecalcTrigger,Trigger1Y)),NA())</f>
        <v>1.308046689187492E-2</v>
      </c>
    </row>
    <row r="3016" spans="2:17" x14ac:dyDescent="0.2">
      <c r="B3016" s="46" t="s">
        <v>42</v>
      </c>
      <c r="D3016" s="49">
        <f>_xll.qlCalendarAdvance(Calendar,$D3015,B3016,"f",FALSE)</f>
        <v>60532</v>
      </c>
      <c r="E3016" s="49">
        <f>_xll.qlInterestRateIndexValueDate(IndexON,D3016)</f>
        <v>60532</v>
      </c>
      <c r="F3016" s="52">
        <f>IFERROR(_xll.qlIndexFixing(IndexON,D3016,TRUE,_xll.ohTrigger(RecalcTrigger,TriggerON)),NA())</f>
        <v>1.2905833098288966E-2</v>
      </c>
      <c r="H3016" s="49">
        <f>_xll.qlCalendarAdvance(Calendar,$H3015,B3016,"f",FALSE)</f>
        <v>60532</v>
      </c>
      <c r="I3016" s="49">
        <f>_xll.qlInterestRateIndexValueDate(Index1M,$H3016)</f>
        <v>60534</v>
      </c>
      <c r="J3016" s="52">
        <f>IFERROR(_xll.qlIndexFixing(Index1M,$H3016,TRUE,_xll.ohTrigger(RecalcTrigger,Trigger1M)),NA())</f>
        <v>1.2743114498904307E-2</v>
      </c>
      <c r="K3016" s="52">
        <f>IFERROR(_xll.qlIndexFixing(ONIndex1M,I3016,TRUE,_xll.ohTrigger(RecalcTrigger,Trigger1M)),NA())</f>
        <v>1.2725794172760985E-2</v>
      </c>
      <c r="L3016" s="52">
        <f>IFERROR(_xll.qlIndexFixing(Index3M,H3016,TRUE,_xll.ohTrigger(RecalcTrigger,Trigger3M)),NA())</f>
        <v>1.283192562980439E-2</v>
      </c>
      <c r="M3016" s="52">
        <f>IFERROR(_xll.qlIndexFixing(ONIndex3M,I3016,TRUE,_xll.ohTrigger(RecalcTrigger,Trigger3M)),NA())</f>
        <v>1.2768761671599904E-2</v>
      </c>
      <c r="N3016" s="52">
        <f>IFERROR(_xll.qlIndexFixing(Index6M,$H3016,TRUE,_xll.ohTrigger(RecalcTrigger,Trigger6M)),NA())</f>
        <v>1.1505155939092728E-2</v>
      </c>
      <c r="O3016" s="52">
        <f>IFERROR(_xll.qlIndexFixing(ONIndex6M,I3016,TRUE,_xll.ohTrigger(RecalcTrigger,Trigger6M)),NA())</f>
        <v>1.1203650624516115E-2</v>
      </c>
      <c r="P3016" s="52">
        <f>IFERROR(_xll.qlIndexFixing(Index1Y,$H3016,TRUE,_xll.ohTrigger(RecalcTrigger,Trigger1Y)),NA())</f>
        <v>1.3355456212069027E-2</v>
      </c>
      <c r="Q3016" s="52">
        <f>IFERROR(_xll.qlIndexFixing(ONIndex1Y,I3016,TRUE,_xll.ohTrigger(RecalcTrigger,Trigger1Y)),NA())</f>
        <v>1.3088324748160574E-2</v>
      </c>
    </row>
    <row r="3017" spans="2:17" x14ac:dyDescent="0.2">
      <c r="B3017" s="46" t="s">
        <v>42</v>
      </c>
      <c r="D3017" s="49">
        <f>_xll.qlCalendarAdvance(Calendar,$D3016,B3017,"f",FALSE)</f>
        <v>60539</v>
      </c>
      <c r="E3017" s="49">
        <f>_xll.qlInterestRateIndexValueDate(IndexON,D3017)</f>
        <v>60539</v>
      </c>
      <c r="F3017" s="52">
        <f>IFERROR(_xll.qlIndexFixing(IndexON,D3017,TRUE,_xll.ohTrigger(RecalcTrigger,TriggerON)),NA())</f>
        <v>1.2911614070869604E-2</v>
      </c>
      <c r="H3017" s="49">
        <f>_xll.qlCalendarAdvance(Calendar,$H3016,B3017,"f",FALSE)</f>
        <v>60539</v>
      </c>
      <c r="I3017" s="49">
        <f>_xll.qlInterestRateIndexValueDate(Index1M,$H3017)</f>
        <v>60541</v>
      </c>
      <c r="J3017" s="52">
        <f>IFERROR(_xll.qlIndexFixing(Index1M,$H3017,TRUE,_xll.ohTrigger(RecalcTrigger,Trigger1M)),NA())</f>
        <v>1.2749406729133661E-2</v>
      </c>
      <c r="K3017" s="52">
        <f>IFERROR(_xll.qlIndexFixing(ONIndex1M,I3017,TRUE,_xll.ohTrigger(RecalcTrigger,Trigger1M)),NA())</f>
        <v>1.273208953067595E-2</v>
      </c>
      <c r="L3017" s="52">
        <f>IFERROR(_xll.qlIndexFixing(Index3M,H3017,TRUE,_xll.ohTrigger(RecalcTrigger,Trigger3M)),NA())</f>
        <v>1.2842200760544722E-2</v>
      </c>
      <c r="M3017" s="52">
        <f>IFERROR(_xll.qlIndexFixing(ONIndex3M,I3017,TRUE,_xll.ohTrigger(RecalcTrigger,Trigger3M)),NA())</f>
        <v>1.2776065442228202E-2</v>
      </c>
      <c r="N3017" s="52">
        <f>IFERROR(_xll.qlIndexFixing(Index6M,$H3017,TRUE,_xll.ohTrigger(RecalcTrigger,Trigger6M)),NA())</f>
        <v>1.152860108078089E-2</v>
      </c>
      <c r="O3017" s="52">
        <f>IFERROR(_xll.qlIndexFixing(ONIndex6M,I3017,TRUE,_xll.ohTrigger(RecalcTrigger,Trigger6M)),NA())</f>
        <v>1.1225959886633774E-2</v>
      </c>
      <c r="P3017" s="52">
        <f>IFERROR(_xll.qlIndexFixing(Index1Y,$H3017,TRUE,_xll.ohTrigger(RecalcTrigger,Trigger1Y)),NA())</f>
        <v>1.3362470229863652E-2</v>
      </c>
      <c r="Q3017" s="52">
        <f>IFERROR(_xll.qlIndexFixing(ONIndex1Y,I3017,TRUE,_xll.ohTrigger(RecalcTrigger,Trigger1Y)),NA())</f>
        <v>1.3095442758501719E-2</v>
      </c>
    </row>
    <row r="3018" spans="2:17" x14ac:dyDescent="0.2">
      <c r="B3018" s="46" t="s">
        <v>42</v>
      </c>
      <c r="D3018" s="49">
        <f>_xll.qlCalendarAdvance(Calendar,$D3017,B3018,"f",FALSE)</f>
        <v>60546</v>
      </c>
      <c r="E3018" s="49">
        <f>_xll.qlInterestRateIndexValueDate(IndexON,D3018)</f>
        <v>60546</v>
      </c>
      <c r="F3018" s="52">
        <f>IFERROR(_xll.qlIndexFixing(IndexON,D3018,TRUE,_xll.ohTrigger(RecalcTrigger,TriggerON)),NA())</f>
        <v>1.2917070679874243E-2</v>
      </c>
      <c r="H3018" s="49">
        <f>_xll.qlCalendarAdvance(Calendar,$H3017,B3018,"f",FALSE)</f>
        <v>60546</v>
      </c>
      <c r="I3018" s="49">
        <f>_xll.qlInterestRateIndexValueDate(Index1M,$H3018)</f>
        <v>60548</v>
      </c>
      <c r="J3018" s="52">
        <f>IFERROR(_xll.qlIndexFixing(Index1M,$H3018,TRUE,_xll.ohTrigger(RecalcTrigger,Trigger1M)),NA())</f>
        <v>1.2755692834729715E-2</v>
      </c>
      <c r="K3018" s="52">
        <f>IFERROR(_xll.qlIndexFixing(ONIndex1M,I3018,TRUE,_xll.ohTrigger(RecalcTrigger,Trigger1M)),NA())</f>
        <v>1.2738378805297046E-2</v>
      </c>
      <c r="L3018" s="52">
        <f>IFERROR(_xll.qlIndexFixing(Index3M,H3018,TRUE,_xll.ohTrigger(RecalcTrigger,Trigger3M)),NA())</f>
        <v>1.284723494925675E-2</v>
      </c>
      <c r="M3018" s="52">
        <f>IFERROR(_xll.qlIndexFixing(ONIndex3M,I3018,TRUE,_xll.ohTrigger(RecalcTrigger,Trigger3M)),NA())</f>
        <v>1.2783362066093318E-2</v>
      </c>
      <c r="N3018" s="52">
        <f>IFERROR(_xll.qlIndexFixing(Index6M,$H3018,TRUE,_xll.ohTrigger(RecalcTrigger,Trigger6M)),NA())</f>
        <v>1.1550268592586318E-2</v>
      </c>
      <c r="O3018" s="52">
        <f>IFERROR(_xll.qlIndexFixing(ONIndex6M,I3018,TRUE,_xll.ohTrigger(RecalcTrigger,Trigger6M)),NA())</f>
        <v>1.1248212834917837E-2</v>
      </c>
      <c r="P3018" s="52">
        <f>IFERROR(_xll.qlIndexFixing(Index1Y,$H3018,TRUE,_xll.ohTrigger(RecalcTrigger,Trigger1Y)),NA())</f>
        <v>1.3369476179374484E-2</v>
      </c>
      <c r="Q3018" s="52">
        <f>IFERROR(_xll.qlIndexFixing(ONIndex1Y,I3018,TRUE,_xll.ohTrigger(RecalcTrigger,Trigger1Y)),NA())</f>
        <v>1.310255346660405E-2</v>
      </c>
    </row>
    <row r="3019" spans="2:17" x14ac:dyDescent="0.2">
      <c r="B3019" s="46" t="s">
        <v>42</v>
      </c>
      <c r="D3019" s="49">
        <f>_xll.qlCalendarAdvance(Calendar,$D3018,B3019,"f",FALSE)</f>
        <v>60553</v>
      </c>
      <c r="E3019" s="49">
        <f>_xll.qlInterestRateIndexValueDate(IndexON,D3019)</f>
        <v>60553</v>
      </c>
      <c r="F3019" s="52">
        <f>IFERROR(_xll.qlIndexFixing(IndexON,D3019,TRUE,_xll.ohTrigger(RecalcTrigger,TriggerON)),NA())</f>
        <v>1.2922522011740156E-2</v>
      </c>
      <c r="H3019" s="49">
        <f>_xll.qlCalendarAdvance(Calendar,$H3018,B3019,"f",FALSE)</f>
        <v>60553</v>
      </c>
      <c r="I3019" s="49">
        <f>_xll.qlInterestRateIndexValueDate(Index1M,$H3019)</f>
        <v>60555</v>
      </c>
      <c r="J3019" s="52">
        <f>IFERROR(_xll.qlIndexFixing(Index1M,$H3019,TRUE,_xll.ohTrigger(RecalcTrigger,Trigger1M)),NA())</f>
        <v>1.2761972792503518E-2</v>
      </c>
      <c r="K3019" s="52">
        <f>IFERROR(_xll.qlIndexFixing(ONIndex1M,I3019,TRUE,_xll.ohTrigger(RecalcTrigger,Trigger1M)),NA())</f>
        <v>1.2744661973442817E-2</v>
      </c>
      <c r="L3019" s="52">
        <f>IFERROR(_xll.qlIndexFixing(Index3M,H3019,TRUE,_xll.ohTrigger(RecalcTrigger,Trigger3M)),NA())</f>
        <v>1.2854504652907984E-2</v>
      </c>
      <c r="M3019" s="52">
        <f>IFERROR(_xll.qlIndexFixing(ONIndex3M,I3019,TRUE,_xll.ohTrigger(RecalcTrigger,Trigger3M)),NA())</f>
        <v>1.2790651516416673E-2</v>
      </c>
      <c r="N3019" s="52">
        <f>IFERROR(_xll.qlIndexFixing(Index6M,$H3019,TRUE,_xll.ohTrigger(RecalcTrigger,Trigger6M)),NA())</f>
        <v>1.1571877932699226E-2</v>
      </c>
      <c r="O3019" s="52">
        <f>IFERROR(_xll.qlIndexFixing(ONIndex6M,I3019,TRUE,_xll.ohTrigger(RecalcTrigger,Trigger6M)),NA())</f>
        <v>1.1270409338113296E-2</v>
      </c>
      <c r="P3019" s="52">
        <f>IFERROR(_xll.qlIndexFixing(Index1Y,$H3019,TRUE,_xll.ohTrigger(RecalcTrigger,Trigger1Y)),NA())</f>
        <v>1.3376474032262983E-2</v>
      </c>
      <c r="Q3019" s="52">
        <f>IFERROR(_xll.qlIndexFixing(ONIndex1Y,I3019,TRUE,_xll.ohTrigger(RecalcTrigger,Trigger1Y)),NA())</f>
        <v>1.3109656844489948E-2</v>
      </c>
    </row>
    <row r="3020" spans="2:17" x14ac:dyDescent="0.2">
      <c r="B3020" s="46" t="s">
        <v>42</v>
      </c>
      <c r="D3020" s="49">
        <f>_xll.qlCalendarAdvance(Calendar,$D3019,B3020,"f",FALSE)</f>
        <v>60560</v>
      </c>
      <c r="E3020" s="49">
        <f>_xll.qlInterestRateIndexValueDate(IndexON,D3020)</f>
        <v>60560</v>
      </c>
      <c r="F3020" s="52">
        <f>IFERROR(_xll.qlIndexFixing(IndexON,D3020,TRUE,_xll.ohTrigger(RecalcTrigger,TriggerON)),NA())</f>
        <v>1.2927968046323457E-2</v>
      </c>
      <c r="H3020" s="49">
        <f>_xll.qlCalendarAdvance(Calendar,$H3019,B3020,"f",FALSE)</f>
        <v>60560</v>
      </c>
      <c r="I3020" s="49">
        <f>_xll.qlInterestRateIndexValueDate(Index1M,$H3020)</f>
        <v>60562</v>
      </c>
      <c r="J3020" s="52">
        <f>IFERROR(_xll.qlIndexFixing(Index1M,$H3020,TRUE,_xll.ohTrigger(RecalcTrigger,Trigger1M)),NA())</f>
        <v>1.2768246579266118E-2</v>
      </c>
      <c r="K3020" s="52">
        <f>IFERROR(_xll.qlIndexFixing(ONIndex1M,I3020,TRUE,_xll.ohTrigger(RecalcTrigger,Trigger1M)),NA())</f>
        <v>1.2750939012171614E-2</v>
      </c>
      <c r="L3020" s="52">
        <f>IFERROR(_xll.qlIndexFixing(Index3M,H3020,TRUE,_xll.ohTrigger(RecalcTrigger,Trigger3M)),NA())</f>
        <v>1.2861766983691682E-2</v>
      </c>
      <c r="M3020" s="52">
        <f>IFERROR(_xll.qlIndexFixing(ONIndex3M,I3020,TRUE,_xll.ohTrigger(RecalcTrigger,Trigger3M)),NA())</f>
        <v>1.2797933765620328E-2</v>
      </c>
      <c r="N3020" s="52">
        <f>IFERROR(_xll.qlIndexFixing(Index6M,$H3020,TRUE,_xll.ohTrigger(RecalcTrigger,Trigger6M)),NA())</f>
        <v>1.1593428967093641E-2</v>
      </c>
      <c r="O3020" s="52">
        <f>IFERROR(_xll.qlIndexFixing(ONIndex6M,I3020,TRUE,_xll.ohTrigger(RecalcTrigger,Trigger6M)),NA())</f>
        <v>1.1292549264805274E-2</v>
      </c>
      <c r="P3020" s="52">
        <f>IFERROR(_xll.qlIndexFixing(Index1Y,$H3020,TRUE,_xll.ohTrigger(RecalcTrigger,Trigger1Y)),NA())</f>
        <v>1.3383463760189739E-2</v>
      </c>
      <c r="Q3020" s="52">
        <f>IFERROR(_xll.qlIndexFixing(ONIndex1Y,I3020,TRUE,_xll.ohTrigger(RecalcTrigger,Trigger1Y)),NA())</f>
        <v>1.3116752864421599E-2</v>
      </c>
    </row>
    <row r="3021" spans="2:17" x14ac:dyDescent="0.2">
      <c r="B3021" s="46" t="s">
        <v>42</v>
      </c>
      <c r="D3021" s="49">
        <f>_xll.qlCalendarAdvance(Calendar,$D3020,B3021,"f",FALSE)</f>
        <v>60567</v>
      </c>
      <c r="E3021" s="49">
        <f>_xll.qlInterestRateIndexValueDate(IndexON,D3021)</f>
        <v>60567</v>
      </c>
      <c r="F3021" s="52">
        <f>IFERROR(_xll.qlIndexFixing(IndexON,D3021,TRUE,_xll.ohTrigger(RecalcTrigger,TriggerON)),NA())</f>
        <v>1.2933408763720067E-2</v>
      </c>
      <c r="H3021" s="49">
        <f>_xll.qlCalendarAdvance(Calendar,$H3020,B3021,"f",FALSE)</f>
        <v>60567</v>
      </c>
      <c r="I3021" s="49">
        <f>_xll.qlInterestRateIndexValueDate(Index1M,$H3021)</f>
        <v>60569</v>
      </c>
      <c r="J3021" s="52">
        <f>IFERROR(_xll.qlIndexFixing(Index1M,$H3021,TRUE,_xll.ohTrigger(RecalcTrigger,Trigger1M)),NA())</f>
        <v>1.2774514171828566E-2</v>
      </c>
      <c r="K3021" s="52">
        <f>IFERROR(_xll.qlIndexFixing(ONIndex1M,I3021,TRUE,_xll.ohTrigger(RecalcTrigger,Trigger1M)),NA())</f>
        <v>1.2757209898062172E-2</v>
      </c>
      <c r="L3021" s="52">
        <f>IFERROR(_xll.qlIndexFixing(Index3M,H3021,TRUE,_xll.ohTrigger(RecalcTrigger,Trigger3M)),NA())</f>
        <v>1.2869021914280141E-2</v>
      </c>
      <c r="M3021" s="52">
        <f>IFERROR(_xll.qlIndexFixing(ONIndex3M,I3021,TRUE,_xll.ohTrigger(RecalcTrigger,Trigger3M)),NA())</f>
        <v>1.2805208786765832E-2</v>
      </c>
      <c r="N3021" s="52">
        <f>IFERROR(_xll.qlIndexFixing(Index6M,$H3021,TRUE,_xll.ohTrigger(RecalcTrigger,Trigger6M)),NA())</f>
        <v>1.1614921561743144E-2</v>
      </c>
      <c r="O3021" s="52">
        <f>IFERROR(_xll.qlIndexFixing(ONIndex6M,I3021,TRUE,_xll.ohTrigger(RecalcTrigger,Trigger6M)),NA())</f>
        <v>1.1314632483419018E-2</v>
      </c>
      <c r="P3021" s="52">
        <f>IFERROR(_xll.qlIndexFixing(Index1Y,$H3021,TRUE,_xll.ohTrigger(RecalcTrigger,Trigger1Y)),NA())</f>
        <v>1.3390445334814679E-2</v>
      </c>
      <c r="Q3021" s="52">
        <f>IFERROR(_xll.qlIndexFixing(ONIndex1Y,I3021,TRUE,_xll.ohTrigger(RecalcTrigger,Trigger1Y)),NA())</f>
        <v>1.3123841498661193E-2</v>
      </c>
    </row>
    <row r="3022" spans="2:17" x14ac:dyDescent="0.2">
      <c r="B3022" s="46" t="s">
        <v>42</v>
      </c>
      <c r="D3022" s="49">
        <f>_xll.qlCalendarAdvance(Calendar,$D3021,B3022,"f",FALSE)</f>
        <v>60574</v>
      </c>
      <c r="E3022" s="49">
        <f>_xll.qlInterestRateIndexValueDate(IndexON,D3022)</f>
        <v>60574</v>
      </c>
      <c r="F3022" s="52">
        <f>IFERROR(_xll.qlIndexFixing(IndexON,D3022,TRUE,_xll.ohTrigger(RecalcTrigger,TriggerON)),NA())</f>
        <v>1.2938844143786099E-2</v>
      </c>
      <c r="H3022" s="49">
        <f>_xll.qlCalendarAdvance(Calendar,$H3021,B3022,"f",FALSE)</f>
        <v>60574</v>
      </c>
      <c r="I3022" s="49">
        <f>_xll.qlInterestRateIndexValueDate(Index1M,$H3022)</f>
        <v>60576</v>
      </c>
      <c r="J3022" s="52">
        <f>IFERROR(_xll.qlIndexFixing(Index1M,$H3022,TRUE,_xll.ohTrigger(RecalcTrigger,Trigger1M)),NA())</f>
        <v>1.2780775547009404E-2</v>
      </c>
      <c r="K3022" s="52">
        <f>IFERROR(_xll.qlIndexFixing(ONIndex1M,I3022,TRUE,_xll.ohTrigger(RecalcTrigger,Trigger1M)),NA())</f>
        <v>1.276347460801297E-2</v>
      </c>
      <c r="L3022" s="52">
        <f>IFERROR(_xll.qlIndexFixing(Index3M,H3022,TRUE,_xll.ohTrigger(RecalcTrigger,Trigger3M)),NA())</f>
        <v>1.2876269417343048E-2</v>
      </c>
      <c r="M3022" s="52">
        <f>IFERROR(_xll.qlIndexFixing(ONIndex3M,I3022,TRUE,_xll.ohTrigger(RecalcTrigger,Trigger3M)),NA())</f>
        <v>1.2812476552355179E-2</v>
      </c>
      <c r="N3022" s="52">
        <f>IFERROR(_xll.qlIndexFixing(Index6M,$H3022,TRUE,_xll.ohTrigger(RecalcTrigger,Trigger6M)),NA())</f>
        <v>1.1634657072399128E-2</v>
      </c>
      <c r="O3022" s="52">
        <f>IFERROR(_xll.qlIndexFixing(ONIndex6M,I3022,TRUE,_xll.ohTrigger(RecalcTrigger,Trigger6M)),NA())</f>
        <v>1.1336658862779458E-2</v>
      </c>
      <c r="P3022" s="52">
        <f>IFERROR(_xll.qlIndexFixing(Index1Y,$H3022,TRUE,_xll.ohTrigger(RecalcTrigger,Trigger1Y)),NA())</f>
        <v>1.3397418727797298E-2</v>
      </c>
      <c r="Q3022" s="52">
        <f>IFERROR(_xll.qlIndexFixing(ONIndex1Y,I3022,TRUE,_xll.ohTrigger(RecalcTrigger,Trigger1Y)),NA())</f>
        <v>1.3130922719311044E-2</v>
      </c>
    </row>
    <row r="3023" spans="2:17" x14ac:dyDescent="0.2">
      <c r="B3023" s="46" t="s">
        <v>42</v>
      </c>
      <c r="D3023" s="49">
        <f>_xll.qlCalendarAdvance(Calendar,$D3022,B3023,"f",FALSE)</f>
        <v>60581</v>
      </c>
      <c r="E3023" s="49">
        <f>_xll.qlInterestRateIndexValueDate(IndexON,D3023)</f>
        <v>60581</v>
      </c>
      <c r="F3023" s="52">
        <f>IFERROR(_xll.qlIndexFixing(IndexON,D3023,TRUE,_xll.ohTrigger(RecalcTrigger,TriggerON)),NA())</f>
        <v>1.2944274166537539E-2</v>
      </c>
      <c r="H3023" s="49">
        <f>_xll.qlCalendarAdvance(Calendar,$H3022,B3023,"f",FALSE)</f>
        <v>60581</v>
      </c>
      <c r="I3023" s="49">
        <f>_xll.qlInterestRateIndexValueDate(Index1M,$H3023)</f>
        <v>60583</v>
      </c>
      <c r="J3023" s="52">
        <f>IFERROR(_xll.qlIndexFixing(Index1M,$H3023,TRUE,_xll.ohTrigger(RecalcTrigger,Trigger1M)),NA())</f>
        <v>1.2787030681612188E-2</v>
      </c>
      <c r="K3023" s="52">
        <f>IFERROR(_xll.qlIndexFixing(ONIndex1M,I3023,TRUE,_xll.ohTrigger(RecalcTrigger,Trigger1M)),NA())</f>
        <v>1.2769733119002424E-2</v>
      </c>
      <c r="L3023" s="52">
        <f>IFERROR(_xll.qlIndexFixing(Index3M,H3023,TRUE,_xll.ohTrigger(RecalcTrigger,Trigger3M)),NA())</f>
        <v>1.2883509465551831E-2</v>
      </c>
      <c r="M3023" s="52">
        <f>IFERROR(_xll.qlIndexFixing(ONIndex3M,I3023,TRUE,_xll.ohTrigger(RecalcTrigger,Trigger3M)),NA())</f>
        <v>1.2819737035449918E-2</v>
      </c>
      <c r="N3023" s="52">
        <f>IFERROR(_xll.qlIndexFixing(Index6M,$H3023,TRUE,_xll.ohTrigger(RecalcTrigger,Trigger6M)),NA())</f>
        <v>1.1656035934757784E-2</v>
      </c>
      <c r="O3023" s="52">
        <f>IFERROR(_xll.qlIndexFixing(ONIndex6M,I3023,TRUE,_xll.ohTrigger(RecalcTrigger,Trigger6M)),NA())</f>
        <v>1.1358628271551652E-2</v>
      </c>
      <c r="P3023" s="52">
        <f>IFERROR(_xll.qlIndexFixing(Index1Y,$H3023,TRUE,_xll.ohTrigger(RecalcTrigger,Trigger1Y)),NA())</f>
        <v>1.3404383910796428E-2</v>
      </c>
      <c r="Q3023" s="52">
        <f>IFERROR(_xll.qlIndexFixing(ONIndex1Y,I3023,TRUE,_xll.ohTrigger(RecalcTrigger,Trigger1Y)),NA())</f>
        <v>1.3137996498633342E-2</v>
      </c>
    </row>
    <row r="3024" spans="2:17" x14ac:dyDescent="0.2">
      <c r="B3024" s="46" t="s">
        <v>42</v>
      </c>
      <c r="D3024" s="49">
        <f>_xll.qlCalendarAdvance(Calendar,$D3023,B3024,"f",FALSE)</f>
        <v>60588</v>
      </c>
      <c r="E3024" s="49">
        <f>_xll.qlInterestRateIndexValueDate(IndexON,D3024)</f>
        <v>60588</v>
      </c>
      <c r="F3024" s="52">
        <f>IFERROR(_xll.qlIndexFixing(IndexON,D3024,TRUE,_xll.ohTrigger(RecalcTrigger,TriggerON)),NA())</f>
        <v>1.2949698811750565E-2</v>
      </c>
      <c r="H3024" s="49">
        <f>_xll.qlCalendarAdvance(Calendar,$H3023,B3024,"f",FALSE)</f>
        <v>60588</v>
      </c>
      <c r="I3024" s="49">
        <f>_xll.qlInterestRateIndexValueDate(Index1M,$H3024)</f>
        <v>60590</v>
      </c>
      <c r="J3024" s="52">
        <f>IFERROR(_xll.qlIndexFixing(Index1M,$H3024,TRUE,_xll.ohTrigger(RecalcTrigger,Trigger1M)),NA())</f>
        <v>1.2793279552447967E-2</v>
      </c>
      <c r="K3024" s="52">
        <f>IFERROR(_xll.qlIndexFixing(ONIndex1M,I3024,TRUE,_xll.ohTrigger(RecalcTrigger,Trigger1M)),NA())</f>
        <v>1.2775985407769141E-2</v>
      </c>
      <c r="L3024" s="52">
        <f>IFERROR(_xll.qlIndexFixing(Index3M,H3024,TRUE,_xll.ohTrigger(RecalcTrigger,Trigger3M)),NA())</f>
        <v>1.2890742031576176E-2</v>
      </c>
      <c r="M3024" s="52">
        <f>IFERROR(_xll.qlIndexFixing(ONIndex3M,I3024,TRUE,_xll.ohTrigger(RecalcTrigger,Trigger3M)),NA())</f>
        <v>1.2826990208711919E-2</v>
      </c>
      <c r="N3024" s="52">
        <f>IFERROR(_xll.qlIndexFixing(Index6M,$H3024,TRUE,_xll.ohTrigger(RecalcTrigger,Trigger6M)),NA())</f>
        <v>1.1677355965505475E-2</v>
      </c>
      <c r="O3024" s="52">
        <f>IFERROR(_xll.qlIndexFixing(ONIndex6M,I3024,TRUE,_xll.ohTrigger(RecalcTrigger,Trigger6M)),NA())</f>
        <v>1.1380540578240783E-2</v>
      </c>
      <c r="P3024" s="52">
        <f>IFERROR(_xll.qlIndexFixing(Index1Y,$H3024,TRUE,_xll.ohTrigger(RecalcTrigger,Trigger1Y)),NA())</f>
        <v>1.3411340855470249E-2</v>
      </c>
      <c r="Q3024" s="52">
        <f>IFERROR(_xll.qlIndexFixing(ONIndex1Y,I3024,TRUE,_xll.ohTrigger(RecalcTrigger,Trigger1Y)),NA())</f>
        <v>1.3145062808970209E-2</v>
      </c>
    </row>
    <row r="3025" spans="2:17" x14ac:dyDescent="0.2">
      <c r="B3025" s="46" t="s">
        <v>42</v>
      </c>
      <c r="D3025" s="49">
        <f>_xll.qlCalendarAdvance(Calendar,$D3024,B3025,"f",FALSE)</f>
        <v>60595</v>
      </c>
      <c r="E3025" s="49">
        <f>_xll.qlInterestRateIndexValueDate(IndexON,D3025)</f>
        <v>60595</v>
      </c>
      <c r="F3025" s="52">
        <f>IFERROR(_xll.qlIndexFixing(IndexON,D3025,TRUE,_xll.ohTrigger(RecalcTrigger,TriggerON)),NA())</f>
        <v>1.2955118059601034E-2</v>
      </c>
      <c r="H3025" s="49">
        <f>_xll.qlCalendarAdvance(Calendar,$H3024,B3025,"f",FALSE)</f>
        <v>60595</v>
      </c>
      <c r="I3025" s="49">
        <f>_xll.qlInterestRateIndexValueDate(Index1M,$H3025)</f>
        <v>60597</v>
      </c>
      <c r="J3025" s="52">
        <f>IFERROR(_xll.qlIndexFixing(Index1M,$H3025,TRUE,_xll.ohTrigger(RecalcTrigger,Trigger1M)),NA())</f>
        <v>1.2799522136332786E-2</v>
      </c>
      <c r="K3025" s="52">
        <f>IFERROR(_xll.qlIndexFixing(ONIndex1M,I3025,TRUE,_xll.ohTrigger(RecalcTrigger,Trigger1M)),NA())</f>
        <v>1.2782231451211601E-2</v>
      </c>
      <c r="L3025" s="52">
        <f>IFERROR(_xll.qlIndexFixing(Index3M,H3025,TRUE,_xll.ohTrigger(RecalcTrigger,Trigger3M)),NA())</f>
        <v>1.289796708808664E-2</v>
      </c>
      <c r="M3025" s="52">
        <f>IFERROR(_xll.qlIndexFixing(ONIndex3M,I3025,TRUE,_xll.ohTrigger(RecalcTrigger,Trigger3M)),NA())</f>
        <v>1.2834236044962921E-2</v>
      </c>
      <c r="N3025" s="52">
        <f>IFERROR(_xll.qlIndexFixing(Index6M,$H3025,TRUE,_xll.ohTrigger(RecalcTrigger,Trigger6M)),NA())</f>
        <v>1.1698617030629179E-2</v>
      </c>
      <c r="O3025" s="52">
        <f>IFERROR(_xll.qlIndexFixing(ONIndex6M,I3025,TRUE,_xll.ohTrigger(RecalcTrigger,Trigger6M)),NA())</f>
        <v>1.1402395651591846E-2</v>
      </c>
      <c r="P3025" s="52">
        <f>IFERROR(_xll.qlIndexFixing(Index1Y,$H3025,TRUE,_xll.ohTrigger(RecalcTrigger,Trigger1Y)),NA())</f>
        <v>1.3418289533476282E-2</v>
      </c>
      <c r="Q3025" s="52">
        <f>IFERROR(_xll.qlIndexFixing(ONIndex1Y,I3025,TRUE,_xll.ohTrigger(RecalcTrigger,Trigger1Y)),NA())</f>
        <v>1.3152121622344026E-2</v>
      </c>
    </row>
    <row r="3026" spans="2:17" x14ac:dyDescent="0.2">
      <c r="B3026" s="46" t="s">
        <v>42</v>
      </c>
      <c r="D3026" s="49">
        <f>_xll.qlCalendarAdvance(Calendar,$D3025,B3026,"f",FALSE)</f>
        <v>60602</v>
      </c>
      <c r="E3026" s="49">
        <f>_xll.qlInterestRateIndexValueDate(IndexON,D3026)</f>
        <v>60602</v>
      </c>
      <c r="F3026" s="52">
        <f>IFERROR(_xll.qlIndexFixing(IndexON,D3026,TRUE,_xll.ohTrigger(RecalcTrigger,TriggerON)),NA())</f>
        <v>1.2960531889705251E-2</v>
      </c>
      <c r="H3026" s="49">
        <f>_xll.qlCalendarAdvance(Calendar,$H3025,B3026,"f",FALSE)</f>
        <v>60602</v>
      </c>
      <c r="I3026" s="49">
        <f>_xll.qlInterestRateIndexValueDate(Index1M,$H3026)</f>
        <v>60604</v>
      </c>
      <c r="J3026" s="52">
        <f>IFERROR(_xll.qlIndexFixing(Index1M,$H3026,TRUE,_xll.ohTrigger(RecalcTrigger,Trigger1M)),NA())</f>
        <v>1.2805758410077694E-2</v>
      </c>
      <c r="K3026" s="52">
        <f>IFERROR(_xll.qlIndexFixing(ONIndex1M,I3026,TRUE,_xll.ohTrigger(RecalcTrigger,Trigger1M)),NA())</f>
        <v>1.278847122606841E-2</v>
      </c>
      <c r="L3026" s="52">
        <f>IFERROR(_xll.qlIndexFixing(Index3M,H3026,TRUE,_xll.ohTrigger(RecalcTrigger,Trigger3M)),NA())</f>
        <v>1.290369431090177E-2</v>
      </c>
      <c r="M3026" s="52">
        <f>IFERROR(_xll.qlIndexFixing(ONIndex3M,I3026,TRUE,_xll.ohTrigger(RecalcTrigger,Trigger3M)),NA())</f>
        <v>1.2841474517104601E-2</v>
      </c>
      <c r="N3026" s="52">
        <f>IFERROR(_xll.qlIndexFixing(Index6M,$H3026,TRUE,_xll.ohTrigger(RecalcTrigger,Trigger6M)),NA())</f>
        <v>1.1721503247884507E-2</v>
      </c>
      <c r="O3026" s="52">
        <f>IFERROR(_xll.qlIndexFixing(ONIndex6M,I3026,TRUE,_xll.ohTrigger(RecalcTrigger,Trigger6M)),NA())</f>
        <v>1.142419336018996E-2</v>
      </c>
      <c r="P3026" s="52">
        <f>IFERROR(_xll.qlIndexFixing(Index1Y,$H3026,TRUE,_xll.ohTrigger(RecalcTrigger,Trigger1Y)),NA())</f>
        <v>1.3425229916471828E-2</v>
      </c>
      <c r="Q3026" s="52">
        <f>IFERROR(_xll.qlIndexFixing(ONIndex1Y,I3026,TRUE,_xll.ohTrigger(RecalcTrigger,Trigger1Y)),NA())</f>
        <v>1.3159172910937045E-2</v>
      </c>
    </row>
    <row r="3027" spans="2:17" x14ac:dyDescent="0.2">
      <c r="B3027" s="46" t="s">
        <v>42</v>
      </c>
      <c r="D3027" s="49">
        <f>_xll.qlCalendarAdvance(Calendar,$D3026,B3027,"f",FALSE)</f>
        <v>60609</v>
      </c>
      <c r="E3027" s="49">
        <f>_xll.qlInterestRateIndexValueDate(IndexON,D3027)</f>
        <v>60609</v>
      </c>
      <c r="F3027" s="52">
        <f>IFERROR(_xll.qlIndexFixing(IndexON,D3027,TRUE,_xll.ohTrigger(RecalcTrigger,TriggerON)),NA())</f>
        <v>1.2965940282159139E-2</v>
      </c>
      <c r="H3027" s="49">
        <f>_xll.qlCalendarAdvance(Calendar,$H3026,B3027,"f",FALSE)</f>
        <v>60609</v>
      </c>
      <c r="I3027" s="49">
        <f>_xll.qlInterestRateIndexValueDate(Index1M,$H3027)</f>
        <v>60611</v>
      </c>
      <c r="J3027" s="52">
        <f>IFERROR(_xll.qlIndexFixing(Index1M,$H3027,TRUE,_xll.ohTrigger(RecalcTrigger,Trigger1M)),NA())</f>
        <v>1.2811988350491244E-2</v>
      </c>
      <c r="K3027" s="52">
        <f>IFERROR(_xll.qlIndexFixing(ONIndex1M,I3027,TRUE,_xll.ohTrigger(RecalcTrigger,Trigger1M)),NA())</f>
        <v>1.2794704709397919E-2</v>
      </c>
      <c r="L3027" s="52">
        <f>IFERROR(_xll.qlIndexFixing(Index3M,H3027,TRUE,_xll.ohTrigger(RecalcTrigger,Trigger3M)),NA())</f>
        <v>1.29109048408802E-2</v>
      </c>
      <c r="M3027" s="52">
        <f>IFERROR(_xll.qlIndexFixing(ONIndex3M,I3027,TRUE,_xll.ohTrigger(RecalcTrigger,Trigger3M)),NA())</f>
        <v>1.2848705597878762E-2</v>
      </c>
      <c r="N3027" s="52">
        <f>IFERROR(_xll.qlIndexFixing(Index6M,$H3027,TRUE,_xll.ohTrigger(RecalcTrigger,Trigger6M)),NA())</f>
        <v>1.1742642389494866E-2</v>
      </c>
      <c r="O3027" s="52">
        <f>IFERROR(_xll.qlIndexFixing(ONIndex6M,I3027,TRUE,_xll.ohTrigger(RecalcTrigger,Trigger6M)),NA())</f>
        <v>1.1445933572620248E-2</v>
      </c>
      <c r="P3027" s="52">
        <f>IFERROR(_xll.qlIndexFixing(Index1Y,$H3027,TRUE,_xll.ohTrigger(RecalcTrigger,Trigger1Y)),NA())</f>
        <v>1.3432161976113532E-2</v>
      </c>
      <c r="Q3027" s="52">
        <f>IFERROR(_xll.qlIndexFixing(ONIndex1Y,I3027,TRUE,_xll.ohTrigger(RecalcTrigger,Trigger1Y)),NA())</f>
        <v>1.3166216647091389E-2</v>
      </c>
    </row>
    <row r="3028" spans="2:17" x14ac:dyDescent="0.2">
      <c r="B3028" s="46" t="s">
        <v>42</v>
      </c>
      <c r="D3028" s="49">
        <f>_xll.qlCalendarAdvance(Calendar,$D3027,B3028,"f",FALSE)</f>
        <v>60616</v>
      </c>
      <c r="E3028" s="49">
        <f>_xll.qlInterestRateIndexValueDate(IndexON,D3028)</f>
        <v>60616</v>
      </c>
      <c r="F3028" s="52">
        <f>IFERROR(_xll.qlIndexFixing(IndexON,D3028,TRUE,_xll.ohTrigger(RecalcTrigger,TriggerON)),NA())</f>
        <v>1.2971343217058617E-2</v>
      </c>
      <c r="H3028" s="49">
        <f>_xll.qlCalendarAdvance(Calendar,$H3027,B3028,"f",FALSE)</f>
        <v>60616</v>
      </c>
      <c r="I3028" s="49">
        <f>_xll.qlInterestRateIndexValueDate(Index1M,$H3028)</f>
        <v>60618</v>
      </c>
      <c r="J3028" s="52">
        <f>IFERROR(_xll.qlIndexFixing(Index1M,$H3028,TRUE,_xll.ohTrigger(RecalcTrigger,Trigger1M)),NA())</f>
        <v>1.2818211934384482E-2</v>
      </c>
      <c r="K3028" s="52">
        <f>IFERROR(_xll.qlIndexFixing(ONIndex1M,I3028,TRUE,_xll.ohTrigger(RecalcTrigger,Trigger1M)),NA())</f>
        <v>1.2800931877778865E-2</v>
      </c>
      <c r="L3028" s="52">
        <f>IFERROR(_xll.qlIndexFixing(Index3M,H3028,TRUE,_xll.ohTrigger(RecalcTrigger,Trigger3M)),NA())</f>
        <v>1.2918107783516319E-2</v>
      </c>
      <c r="M3028" s="52">
        <f>IFERROR(_xll.qlIndexFixing(ONIndex3M,I3028,TRUE,_xll.ohTrigger(RecalcTrigger,Trigger3M)),NA())</f>
        <v>1.2855929259947274E-2</v>
      </c>
      <c r="N3028" s="52">
        <f>IFERROR(_xll.qlIndexFixing(Index6M,$H3028,TRUE,_xll.ohTrigger(RecalcTrigger,Trigger6M)),NA())</f>
        <v>1.1763722153167053E-2</v>
      </c>
      <c r="O3028" s="52">
        <f>IFERROR(_xll.qlIndexFixing(ONIndex6M,I3028,TRUE,_xll.ohTrigger(RecalcTrigger,Trigger6M)),NA())</f>
        <v>1.1467616157547766E-2</v>
      </c>
      <c r="P3028" s="52">
        <f>IFERROR(_xll.qlIndexFixing(Index1Y,$H3028,TRUE,_xll.ohTrigger(RecalcTrigger,Trigger1Y)),NA())</f>
        <v>1.3439085684056943E-2</v>
      </c>
      <c r="Q3028" s="52">
        <f>IFERROR(_xll.qlIndexFixing(ONIndex1Y,I3028,TRUE,_xll.ohTrigger(RecalcTrigger,Trigger1Y)),NA())</f>
        <v>1.3173252802829438E-2</v>
      </c>
    </row>
    <row r="3029" spans="2:17" x14ac:dyDescent="0.2">
      <c r="B3029" s="46" t="s">
        <v>42</v>
      </c>
      <c r="D3029" s="49">
        <f>_xll.qlCalendarAdvance(Calendar,$D3028,B3029,"f",FALSE)</f>
        <v>60623</v>
      </c>
      <c r="E3029" s="49">
        <f>_xll.qlInterestRateIndexValueDate(IndexON,D3029)</f>
        <v>60623</v>
      </c>
      <c r="F3029" s="52">
        <f>IFERROR(_xll.qlIndexFixing(IndexON,D3029,TRUE,_xll.ohTrigger(RecalcTrigger,TriggerON)),NA())</f>
        <v>1.2976740674019993E-2</v>
      </c>
      <c r="H3029" s="49">
        <f>_xll.qlCalendarAdvance(Calendar,$H3028,B3029,"f",FALSE)</f>
        <v>60623</v>
      </c>
      <c r="I3029" s="49">
        <f>_xll.qlInterestRateIndexValueDate(Index1M,$H3029)</f>
        <v>60625</v>
      </c>
      <c r="J3029" s="52">
        <f>IFERROR(_xll.qlIndexFixing(Index1M,$H3029,TRUE,_xll.ohTrigger(RecalcTrigger,Trigger1M)),NA())</f>
        <v>1.2824429138568461E-2</v>
      </c>
      <c r="K3029" s="52">
        <f>IFERROR(_xll.qlIndexFixing(ONIndex1M,I3029,TRUE,_xll.ohTrigger(RecalcTrigger,Trigger1M)),NA())</f>
        <v>1.2808040879646043E-2</v>
      </c>
      <c r="L3029" s="52">
        <f>IFERROR(_xll.qlIndexFixing(Index3M,H3029,TRUE,_xll.ohTrigger(RecalcTrigger,Trigger3M)),NA())</f>
        <v>1.2925303111479103E-2</v>
      </c>
      <c r="M3029" s="52">
        <f>IFERROR(_xll.qlIndexFixing(ONIndex3M,I3029,TRUE,_xll.ohTrigger(RecalcTrigger,Trigger3M)),NA())</f>
        <v>1.2864175754874196E-2</v>
      </c>
      <c r="N3029" s="52">
        <f>IFERROR(_xll.qlIndexFixing(Index6M,$H3029,TRUE,_xll.ohTrigger(RecalcTrigger,Trigger6M)),NA())</f>
        <v>1.1784742404869382E-2</v>
      </c>
      <c r="O3029" s="52">
        <f>IFERROR(_xll.qlIndexFixing(ONIndex6M,I3029,TRUE,_xll.ohTrigger(RecalcTrigger,Trigger6M)),NA())</f>
        <v>1.1492325521782476E-2</v>
      </c>
      <c r="P3029" s="52">
        <f>IFERROR(_xll.qlIndexFixing(Index1Y,$H3029,TRUE,_xll.ohTrigger(RecalcTrigger,Trigger1Y)),NA())</f>
        <v>1.3446001011957833E-2</v>
      </c>
      <c r="Q3029" s="52">
        <f>IFERROR(_xll.qlIndexFixing(ONIndex1Y,I3029,TRUE,_xll.ohTrigger(RecalcTrigger,Trigger1Y)),NA())</f>
        <v>1.3181284806211835E-2</v>
      </c>
    </row>
    <row r="3030" spans="2:17" x14ac:dyDescent="0.2">
      <c r="B3030" s="46" t="s">
        <v>42</v>
      </c>
      <c r="D3030" s="49">
        <f>_xll.qlCalendarAdvance(Calendar,$D3029,B3030,"f",FALSE)</f>
        <v>60630</v>
      </c>
      <c r="E3030" s="49">
        <f>_xll.qlInterestRateIndexValueDate(IndexON,D3030)</f>
        <v>60630</v>
      </c>
      <c r="F3030" s="52">
        <f>IFERROR(_xll.qlIndexFixing(IndexON,D3030,TRUE,_xll.ohTrigger(RecalcTrigger,TriggerON)),NA())</f>
        <v>1.2982132633139187E-2</v>
      </c>
      <c r="H3030" s="49">
        <f>_xll.qlCalendarAdvance(Calendar,$H3029,B3030,"f",FALSE)</f>
        <v>60630</v>
      </c>
      <c r="I3030" s="49">
        <f>_xll.qlInterestRateIndexValueDate(Index1M,$H3030)</f>
        <v>60632</v>
      </c>
      <c r="J3030" s="52">
        <f>IFERROR(_xll.qlIndexFixing(Index1M,$H3030,TRUE,_xll.ohTrigger(RecalcTrigger,Trigger1M)),NA())</f>
        <v>1.2828625082035534E-2</v>
      </c>
      <c r="K3030" s="52">
        <f>IFERROR(_xll.qlIndexFixing(ONIndex1M,I3030,TRUE,_xll.ohTrigger(RecalcTrigger,Trigger1M)),NA())</f>
        <v>1.2814254438433537E-2</v>
      </c>
      <c r="L3030" s="52">
        <f>IFERROR(_xll.qlIndexFixing(Index3M,H3030,TRUE,_xll.ohTrigger(RecalcTrigger,Trigger3M)),NA())</f>
        <v>1.2932490797441965E-2</v>
      </c>
      <c r="M3030" s="52">
        <f>IFERROR(_xll.qlIndexFixing(ONIndex3M,I3030,TRUE,_xll.ohTrigger(RecalcTrigger,Trigger3M)),NA())</f>
        <v>1.2871383428452177E-2</v>
      </c>
      <c r="N3030" s="52">
        <f>IFERROR(_xll.qlIndexFixing(Index6M,$H3030,TRUE,_xll.ohTrigger(RecalcTrigger,Trigger6M)),NA())</f>
        <v>1.1804033181395947E-2</v>
      </c>
      <c r="O3030" s="52">
        <f>IFERROR(_xll.qlIndexFixing(ONIndex6M,I3030,TRUE,_xll.ohTrigger(RecalcTrigger,Trigger6M)),NA())</f>
        <v>1.1513884176963529E-2</v>
      </c>
      <c r="P3030" s="52">
        <f>IFERROR(_xll.qlIndexFixing(Index1Y,$H3030,TRUE,_xll.ohTrigger(RecalcTrigger,Trigger1Y)),NA())</f>
        <v>1.3452907931470873E-2</v>
      </c>
      <c r="Q3030" s="52">
        <f>IFERROR(_xll.qlIndexFixing(ONIndex1Y,I3030,TRUE,_xll.ohTrigger(RecalcTrigger,Trigger1Y)),NA())</f>
        <v>1.3188304625018077E-2</v>
      </c>
    </row>
    <row r="3031" spans="2:17" x14ac:dyDescent="0.2">
      <c r="B3031" s="46" t="s">
        <v>42</v>
      </c>
      <c r="D3031" s="49">
        <f>_xll.qlCalendarAdvance(Calendar,$D3030,B3031,"f",FALSE)</f>
        <v>60637</v>
      </c>
      <c r="E3031" s="49">
        <f>_xll.qlInterestRateIndexValueDate(IndexON,D3031)</f>
        <v>60637</v>
      </c>
      <c r="F3031" s="52">
        <f>IFERROR(_xll.qlIndexFixing(IndexON,D3031,TRUE,_xll.ohTrigger(RecalcTrigger,TriggerON)),NA())</f>
        <v>1.2987519074432186E-2</v>
      </c>
      <c r="H3031" s="49">
        <f>_xll.qlCalendarAdvance(Calendar,$H3030,B3031,"f",FALSE)</f>
        <v>60637</v>
      </c>
      <c r="I3031" s="49">
        <f>_xll.qlInterestRateIndexValueDate(Index1M,$H3031)</f>
        <v>60639</v>
      </c>
      <c r="J3031" s="52">
        <f>IFERROR(_xll.qlIndexFixing(Index1M,$H3031,TRUE,_xll.ohTrigger(RecalcTrigger,Trigger1M)),NA())</f>
        <v>1.2836844315057827E-2</v>
      </c>
      <c r="K3031" s="52">
        <f>IFERROR(_xll.qlIndexFixing(ONIndex1M,I3031,TRUE,_xll.ohTrigger(RecalcTrigger,Trigger1M)),NA())</f>
        <v>1.2819575262774663E-2</v>
      </c>
      <c r="L3031" s="52">
        <f>IFERROR(_xll.qlIndexFixing(Index3M,H3031,TRUE,_xll.ohTrigger(RecalcTrigger,Trigger3M)),NA())</f>
        <v>1.2939670814077431E-2</v>
      </c>
      <c r="M3031" s="52">
        <f>IFERROR(_xll.qlIndexFixing(ONIndex3M,I3031,TRUE,_xll.ohTrigger(RecalcTrigger,Trigger3M)),NA())</f>
        <v>1.2877555462775803E-2</v>
      </c>
      <c r="N3031" s="52">
        <f>IFERROR(_xll.qlIndexFixing(Index6M,$H3031,TRUE,_xll.ohTrigger(RecalcTrigger,Trigger6M)),NA())</f>
        <v>1.1824937638476226E-2</v>
      </c>
      <c r="O3031" s="52">
        <f>IFERROR(_xll.qlIndexFixing(ONIndex6M,I3031,TRUE,_xll.ohTrigger(RecalcTrigger,Trigger6M)),NA())</f>
        <v>1.1532316833804401E-2</v>
      </c>
      <c r="P3031" s="52">
        <f>IFERROR(_xll.qlIndexFixing(Index1Y,$H3031,TRUE,_xll.ohTrigger(RecalcTrigger,Trigger1Y)),NA())</f>
        <v>1.34598064142503E-2</v>
      </c>
      <c r="Q3031" s="52">
        <f>IFERROR(_xll.qlIndexFixing(ONIndex1Y,I3031,TRUE,_xll.ohTrigger(RecalcTrigger,Trigger1Y)),NA())</f>
        <v>1.319431551072725E-2</v>
      </c>
    </row>
    <row r="3032" spans="2:17" x14ac:dyDescent="0.2">
      <c r="B3032" s="46" t="s">
        <v>42</v>
      </c>
      <c r="D3032" s="49">
        <f>_xll.qlCalendarAdvance(Calendar,$D3031,B3032,"f",FALSE)</f>
        <v>60644</v>
      </c>
      <c r="E3032" s="49">
        <f>_xll.qlInterestRateIndexValueDate(IndexON,D3032)</f>
        <v>60644</v>
      </c>
      <c r="F3032" s="52">
        <f>IFERROR(_xll.qlIndexFixing(IndexON,D3032,TRUE,_xll.ohTrigger(RecalcTrigger,TriggerON)),NA())</f>
        <v>1.2992899977675165E-2</v>
      </c>
      <c r="H3032" s="49">
        <f>_xll.qlCalendarAdvance(Calendar,$H3031,B3032,"f",FALSE)</f>
        <v>60644</v>
      </c>
      <c r="I3032" s="49">
        <f>_xll.qlInterestRateIndexValueDate(Index1M,$H3032)</f>
        <v>60646</v>
      </c>
      <c r="J3032" s="52">
        <f>IFERROR(_xll.qlIndexFixing(Index1M,$H3032,TRUE,_xll.ohTrigger(RecalcTrigger,Trigger1M)),NA())</f>
        <v>1.2843042240987812E-2</v>
      </c>
      <c r="K3032" s="52">
        <f>IFERROR(_xll.qlIndexFixing(ONIndex1M,I3032,TRUE,_xll.ohTrigger(RecalcTrigger,Trigger1M)),NA())</f>
        <v>1.2825776940506017E-2</v>
      </c>
      <c r="L3032" s="52">
        <f>IFERROR(_xll.qlIndexFixing(Index3M,H3032,TRUE,_xll.ohTrigger(RecalcTrigger,Trigger3M)),NA())</f>
        <v>1.2946843134058028E-2</v>
      </c>
      <c r="M3032" s="52">
        <f>IFERROR(_xll.qlIndexFixing(ONIndex3M,I3032,TRUE,_xll.ohTrigger(RecalcTrigger,Trigger3M)),NA())</f>
        <v>1.2884749178558863E-2</v>
      </c>
      <c r="N3032" s="52">
        <f>IFERROR(_xll.qlIndexFixing(Index6M,$H3032,TRUE,_xll.ohTrigger(RecalcTrigger,Trigger6M)),NA())</f>
        <v>1.1845782191832093E-2</v>
      </c>
      <c r="O3032" s="52">
        <f>IFERROR(_xll.qlIndexFixing(ONIndex6M,I3032,TRUE,_xll.ohTrigger(RecalcTrigger,Trigger6M)),NA())</f>
        <v>1.1553767594891795E-2</v>
      </c>
      <c r="P3032" s="52">
        <f>IFERROR(_xll.qlIndexFixing(Index1Y,$H3032,TRUE,_xll.ohTrigger(RecalcTrigger,Trigger1Y)),NA())</f>
        <v>1.3466696431949473E-2</v>
      </c>
      <c r="Q3032" s="52">
        <f>IFERROR(_xll.qlIndexFixing(ONIndex1Y,I3032,TRUE,_xll.ohTrigger(RecalcTrigger,Trigger1Y)),NA())</f>
        <v>1.3201321067581873E-2</v>
      </c>
    </row>
    <row r="3033" spans="2:17" x14ac:dyDescent="0.2">
      <c r="B3033" s="46" t="s">
        <v>42</v>
      </c>
      <c r="D3033" s="49">
        <f>_xll.qlCalendarAdvance(Calendar,$D3032,B3033,"f",FALSE)</f>
        <v>60651</v>
      </c>
      <c r="E3033" s="49">
        <f>_xll.qlInterestRateIndexValueDate(IndexON,D3033)</f>
        <v>60651</v>
      </c>
      <c r="F3033" s="52">
        <f>IFERROR(_xll.qlIndexFixing(IndexON,D3033,TRUE,_xll.ohTrigger(RecalcTrigger,TriggerON)),NA())</f>
        <v>1.2998275322884112E-2</v>
      </c>
      <c r="H3033" s="49">
        <f>_xll.qlCalendarAdvance(Calendar,$H3032,B3033,"f",FALSE)</f>
        <v>60651</v>
      </c>
      <c r="I3033" s="49">
        <f>_xll.qlInterestRateIndexValueDate(Index1M,$H3033)</f>
        <v>60653</v>
      </c>
      <c r="J3033" s="52">
        <f>IFERROR(_xll.qlIndexFixing(Index1M,$H3033,TRUE,_xll.ohTrigger(RecalcTrigger,Trigger1M)),NA())</f>
        <v>1.2849233694447737E-2</v>
      </c>
      <c r="K3033" s="52">
        <f>IFERROR(_xll.qlIndexFixing(ONIndex1M,I3033,TRUE,_xll.ohTrigger(RecalcTrigger,Trigger1M)),NA())</f>
        <v>1.2831972187541396E-2</v>
      </c>
      <c r="L3033" s="52">
        <f>IFERROR(_xll.qlIndexFixing(Index3M,H3033,TRUE,_xll.ohTrigger(RecalcTrigger,Trigger3M)),NA())</f>
        <v>1.2954007730054506E-2</v>
      </c>
      <c r="M3033" s="52">
        <f>IFERROR(_xll.qlIndexFixing(ONIndex3M,I3033,TRUE,_xll.ohTrigger(RecalcTrigger,Trigger3M)),NA())</f>
        <v>1.2891935339665039E-2</v>
      </c>
      <c r="N3033" s="52">
        <f>IFERROR(_xll.qlIndexFixing(Index6M,$H3033,TRUE,_xll.ohTrigger(RecalcTrigger,Trigger6M)),NA())</f>
        <v>1.1866566707446111E-2</v>
      </c>
      <c r="O3033" s="52">
        <f>IFERROR(_xll.qlIndexFixing(ONIndex6M,I3033,TRUE,_xll.ohTrigger(RecalcTrigger,Trigger6M)),NA())</f>
        <v>1.1575160071801704E-2</v>
      </c>
      <c r="P3033" s="52">
        <f>IFERROR(_xll.qlIndexFixing(Index1Y,$H3033,TRUE,_xll.ohTrigger(RecalcTrigger,Trigger1Y)),NA())</f>
        <v>1.3473577956221974E-2</v>
      </c>
      <c r="Q3033" s="52">
        <f>IFERROR(_xll.qlIndexFixing(ONIndex1Y,I3033,TRUE,_xll.ohTrigger(RecalcTrigger,Trigger1Y)),NA())</f>
        <v>1.320831890493146E-2</v>
      </c>
    </row>
    <row r="3034" spans="2:17" x14ac:dyDescent="0.2">
      <c r="B3034" s="46" t="s">
        <v>42</v>
      </c>
      <c r="D3034" s="49">
        <f>_xll.qlCalendarAdvance(Calendar,$D3033,B3034,"f",FALSE)</f>
        <v>60658</v>
      </c>
      <c r="E3034" s="49">
        <f>_xll.qlInterestRateIndexValueDate(IndexON,D3034)</f>
        <v>60658</v>
      </c>
      <c r="F3034" s="52">
        <f>IFERROR(_xll.qlIndexFixing(IndexON,D3034,TRUE,_xll.ohTrigger(RecalcTrigger,TriggerON)),NA())</f>
        <v>1.3003645089915139E-2</v>
      </c>
      <c r="H3034" s="49">
        <f>_xll.qlCalendarAdvance(Calendar,$H3033,B3034,"f",FALSE)</f>
        <v>60658</v>
      </c>
      <c r="I3034" s="49">
        <f>_xll.qlInterestRateIndexValueDate(Index1M,$H3034)</f>
        <v>60660</v>
      </c>
      <c r="J3034" s="52">
        <f>IFERROR(_xll.qlIndexFixing(Index1M,$H3034,TRUE,_xll.ohTrigger(RecalcTrigger,Trigger1M)),NA())</f>
        <v>1.2853406703945948E-2</v>
      </c>
      <c r="K3034" s="52">
        <f>IFERROR(_xll.qlIndexFixing(ONIndex1M,I3034,TRUE,_xll.ohTrigger(RecalcTrigger,Trigger1M)),NA())</f>
        <v>1.2838160981019087E-2</v>
      </c>
      <c r="L3034" s="52">
        <f>IFERROR(_xll.qlIndexFixing(Index3M,H3034,TRUE,_xll.ohTrigger(RecalcTrigger,Trigger3M)),NA())</f>
        <v>1.2961164574737616E-2</v>
      </c>
      <c r="M3034" s="52">
        <f>IFERROR(_xll.qlIndexFixing(ONIndex3M,I3034,TRUE,_xll.ohTrigger(RecalcTrigger,Trigger3M)),NA())</f>
        <v>1.2899113919075944E-2</v>
      </c>
      <c r="N3034" s="52">
        <f>IFERROR(_xll.qlIndexFixing(Index6M,$H3034,TRUE,_xll.ohTrigger(RecalcTrigger,Trigger6M)),NA())</f>
        <v>1.1887291051303048E-2</v>
      </c>
      <c r="O3034" s="52">
        <f>IFERROR(_xll.qlIndexFixing(ONIndex6M,I3034,TRUE,_xll.ohTrigger(RecalcTrigger,Trigger6M)),NA())</f>
        <v>1.1596494132959378E-2</v>
      </c>
      <c r="P3034" s="52">
        <f>IFERROR(_xll.qlIndexFixing(Index1Y,$H3034,TRUE,_xll.ohTrigger(RecalcTrigger,Trigger1Y)),NA())</f>
        <v>1.3480450958720063E-2</v>
      </c>
      <c r="Q3034" s="52">
        <f>IFERROR(_xll.qlIndexFixing(ONIndex1Y,I3034,TRUE,_xll.ohTrigger(RecalcTrigger,Trigger1Y)),NA())</f>
        <v>1.321530899543788E-2</v>
      </c>
    </row>
    <row r="3035" spans="2:17" x14ac:dyDescent="0.2">
      <c r="B3035" s="46" t="s">
        <v>42</v>
      </c>
      <c r="D3035" s="49">
        <f>_xll.qlCalendarAdvance(Calendar,$D3034,B3035,"f",FALSE)</f>
        <v>60665</v>
      </c>
      <c r="E3035" s="49">
        <f>_xll.qlInterestRateIndexValueDate(IndexON,D3035)</f>
        <v>60665</v>
      </c>
      <c r="F3035" s="52">
        <f>IFERROR(_xll.qlIndexFixing(IndexON,D3035,TRUE,_xll.ohTrigger(RecalcTrigger,TriggerON)),NA())</f>
        <v>1.3009009258704296E-2</v>
      </c>
      <c r="H3035" s="49">
        <f>_xll.qlCalendarAdvance(Calendar,$H3034,B3035,"f",FALSE)</f>
        <v>60665</v>
      </c>
      <c r="I3035" s="49">
        <f>_xll.qlInterestRateIndexValueDate(Index1M,$H3035)</f>
        <v>60667</v>
      </c>
      <c r="J3035" s="52">
        <f>IFERROR(_xll.qlIndexFixing(Index1M,$H3035,TRUE,_xll.ohTrigger(RecalcTrigger,Trigger1M)),NA())</f>
        <v>1.2858915465718506E-2</v>
      </c>
      <c r="K3035" s="52">
        <f>IFERROR(_xll.qlIndexFixing(ONIndex1M,I3035,TRUE,_xll.ohTrigger(RecalcTrigger,Trigger1M)),NA())</f>
        <v>1.284434329759776E-2</v>
      </c>
      <c r="L3035" s="52">
        <f>IFERROR(_xll.qlIndexFixing(Index3M,H3035,TRUE,_xll.ohTrigger(RecalcTrigger,Trigger3M)),NA())</f>
        <v>1.2967571135290779E-2</v>
      </c>
      <c r="M3035" s="52">
        <f>IFERROR(_xll.qlIndexFixing(ONIndex3M,I3035,TRUE,_xll.ohTrigger(RecalcTrigger,Trigger3M)),NA())</f>
        <v>1.2906284889533381E-2</v>
      </c>
      <c r="N3035" s="52">
        <f>IFERROR(_xll.qlIndexFixing(Index6M,$H3035,TRUE,_xll.ohTrigger(RecalcTrigger,Trigger6M)),NA())</f>
        <v>1.1907955089388118E-2</v>
      </c>
      <c r="O3035" s="52">
        <f>IFERROR(_xll.qlIndexFixing(ONIndex6M,I3035,TRUE,_xll.ohTrigger(RecalcTrigger,Trigger6M)),NA())</f>
        <v>1.1617769647029874E-2</v>
      </c>
      <c r="P3035" s="52">
        <f>IFERROR(_xll.qlIndexFixing(Index1Y,$H3035,TRUE,_xll.ohTrigger(RecalcTrigger,Trigger1Y)),NA())</f>
        <v>1.3487315411095789E-2</v>
      </c>
      <c r="Q3035" s="52">
        <f>IFERROR(_xll.qlIndexFixing(ONIndex1Y,I3035,TRUE,_xll.ohTrigger(RecalcTrigger,Trigger1Y)),NA())</f>
        <v>1.3222291311043577E-2</v>
      </c>
    </row>
    <row r="3036" spans="2:17" x14ac:dyDescent="0.2">
      <c r="B3036" s="46" t="s">
        <v>42</v>
      </c>
      <c r="D3036" s="49">
        <f>_xll.qlCalendarAdvance(Calendar,$D3035,B3036,"f",FALSE)</f>
        <v>60672</v>
      </c>
      <c r="E3036" s="49">
        <f>_xll.qlInterestRateIndexValueDate(IndexON,D3036)</f>
        <v>60672</v>
      </c>
      <c r="F3036" s="52">
        <f>IFERROR(_xll.qlIndexFixing(IndexON,D3036,TRUE,_xll.ohTrigger(RecalcTrigger,TriggerON)),NA())</f>
        <v>1.3014367809347505E-2</v>
      </c>
      <c r="H3036" s="49">
        <f>_xll.qlCalendarAdvance(Calendar,$H3035,B3036,"f",FALSE)</f>
        <v>60672</v>
      </c>
      <c r="I3036" s="49">
        <f>_xll.qlInterestRateIndexValueDate(Index1M,$H3036)</f>
        <v>60674</v>
      </c>
      <c r="J3036" s="52">
        <f>IFERROR(_xll.qlIndexFixing(Index1M,$H3036,TRUE,_xll.ohTrigger(RecalcTrigger,Trigger1M)),NA())</f>
        <v>1.2865088357107979E-2</v>
      </c>
      <c r="K3036" s="52">
        <f>IFERROR(_xll.qlIndexFixing(ONIndex1M,I3036,TRUE,_xll.ohTrigger(RecalcTrigger,Trigger1M)),NA())</f>
        <v>1.2850519113936087E-2</v>
      </c>
      <c r="L3036" s="52">
        <f>IFERROR(_xll.qlIndexFixing(Index3M,H3036,TRUE,_xll.ohTrigger(RecalcTrigger,Trigger3M)),NA())</f>
        <v>1.2974712701085243E-2</v>
      </c>
      <c r="M3036" s="52">
        <f>IFERROR(_xll.qlIndexFixing(ONIndex3M,I3036,TRUE,_xll.ohTrigger(RecalcTrigger,Trigger3M)),NA())</f>
        <v>1.291344822369922E-2</v>
      </c>
      <c r="N3036" s="52">
        <f>IFERROR(_xll.qlIndexFixing(Index6M,$H3036,TRUE,_xll.ohTrigger(RecalcTrigger,Trigger6M)),NA())</f>
        <v>1.1928558687685649E-2</v>
      </c>
      <c r="O3036" s="52">
        <f>IFERROR(_xll.qlIndexFixing(ONIndex6M,I3036,TRUE,_xll.ohTrigger(RecalcTrigger,Trigger6M)),NA())</f>
        <v>1.1638986482678249E-2</v>
      </c>
      <c r="P3036" s="52">
        <f>IFERROR(_xll.qlIndexFixing(Index1Y,$H3036,TRUE,_xll.ohTrigger(RecalcTrigger,Trigger1Y)),NA())</f>
        <v>1.3494171285000542E-2</v>
      </c>
      <c r="Q3036" s="52">
        <f>IFERROR(_xll.qlIndexFixing(ONIndex1Y,I3036,TRUE,_xll.ohTrigger(RecalcTrigger,Trigger1Y)),NA())</f>
        <v>1.3229265824010739E-2</v>
      </c>
    </row>
    <row r="3037" spans="2:17" x14ac:dyDescent="0.2">
      <c r="B3037" s="46" t="s">
        <v>42</v>
      </c>
      <c r="D3037" s="49">
        <f>_xll.qlCalendarAdvance(Calendar,$D3036,B3037,"f",FALSE)</f>
        <v>60679</v>
      </c>
      <c r="E3037" s="49">
        <f>_xll.qlInterestRateIndexValueDate(IndexON,D3037)</f>
        <v>60679</v>
      </c>
      <c r="F3037" s="52">
        <f>IFERROR(_xll.qlIndexFixing(IndexON,D3037,TRUE,_xll.ohTrigger(RecalcTrigger,TriggerON)),NA())</f>
        <v>1.3019720721620942E-2</v>
      </c>
      <c r="H3037" s="49">
        <f>_xll.qlCalendarAdvance(Calendar,$H3036,B3037,"f",FALSE)</f>
        <v>60679</v>
      </c>
      <c r="I3037" s="49">
        <f>_xll.qlInterestRateIndexValueDate(Index1M,$H3037)</f>
        <v>60681</v>
      </c>
      <c r="J3037" s="52">
        <f>IFERROR(_xll.qlIndexFixing(Index1M,$H3037,TRUE,_xll.ohTrigger(RecalcTrigger,Trigger1M)),NA())</f>
        <v>1.2871254690414804E-2</v>
      </c>
      <c r="K3037" s="52">
        <f>IFERROR(_xll.qlIndexFixing(ONIndex1M,I3037,TRUE,_xll.ohTrigger(RecalcTrigger,Trigger1M)),NA())</f>
        <v>1.2856688407252292E-2</v>
      </c>
      <c r="L3037" s="52">
        <f>IFERROR(_xll.qlIndexFixing(Index3M,H3037,TRUE,_xll.ohTrigger(RecalcTrigger,Trigger3M)),NA())</f>
        <v>1.2981846435675256E-2</v>
      </c>
      <c r="M3037" s="52">
        <f>IFERROR(_xll.qlIndexFixing(ONIndex3M,I3037,TRUE,_xll.ohTrigger(RecalcTrigger,Trigger3M)),NA())</f>
        <v>1.2920603894475136E-2</v>
      </c>
      <c r="N3037" s="52">
        <f>IFERROR(_xll.qlIndexFixing(Index6M,$H3037,TRUE,_xll.ohTrigger(RecalcTrigger,Trigger6M)),NA())</f>
        <v>1.1949101712180409E-2</v>
      </c>
      <c r="O3037" s="52">
        <f>IFERROR(_xll.qlIndexFixing(ONIndex6M,I3037,TRUE,_xll.ohTrigger(RecalcTrigger,Trigger6M)),NA())</f>
        <v>1.1660144508569559E-2</v>
      </c>
      <c r="P3037" s="52">
        <f>IFERROR(_xll.qlIndexFixing(Index1Y,$H3037,TRUE,_xll.ohTrigger(RecalcTrigger,Trigger1Y)),NA())</f>
        <v>1.3501018552085488E-2</v>
      </c>
      <c r="Q3037" s="52">
        <f>IFERROR(_xll.qlIndexFixing(ONIndex1Y,I3037,TRUE,_xll.ohTrigger(RecalcTrigger,Trigger1Y)),NA())</f>
        <v>1.3236232506521617E-2</v>
      </c>
    </row>
    <row r="3038" spans="2:17" x14ac:dyDescent="0.2">
      <c r="B3038" s="46" t="s">
        <v>42</v>
      </c>
      <c r="D3038" s="49">
        <f>_xll.qlCalendarAdvance(Calendar,$D3037,B3038,"f",FALSE)</f>
        <v>60686</v>
      </c>
      <c r="E3038" s="49">
        <f>_xll.qlInterestRateIndexValueDate(IndexON,D3038)</f>
        <v>60686</v>
      </c>
      <c r="F3038" s="52">
        <f>IFERROR(_xll.qlIndexFixing(IndexON,D3038,TRUE,_xll.ohTrigger(RecalcTrigger,TriggerON)),NA())</f>
        <v>1.3025067975380722E-2</v>
      </c>
      <c r="H3038" s="49">
        <f>_xll.qlCalendarAdvance(Calendar,$H3037,B3038,"f",FALSE)</f>
        <v>60686</v>
      </c>
      <c r="I3038" s="49">
        <f>_xll.qlInterestRateIndexValueDate(Index1M,$H3038)</f>
        <v>60688</v>
      </c>
      <c r="J3038" s="52">
        <f>IFERROR(_xll.qlIndexFixing(Index1M,$H3038,TRUE,_xll.ohTrigger(RecalcTrigger,Trigger1M)),NA())</f>
        <v>1.2877414442457522E-2</v>
      </c>
      <c r="K3038" s="52">
        <f>IFERROR(_xll.qlIndexFixing(ONIndex1M,I3038,TRUE,_xll.ohTrigger(RecalcTrigger,Trigger1M)),NA())</f>
        <v>1.2862851154205046E-2</v>
      </c>
      <c r="L3038" s="52">
        <f>IFERROR(_xll.qlIndexFixing(Index3M,H3038,TRUE,_xll.ohTrigger(RecalcTrigger,Trigger3M)),NA())</f>
        <v>1.2988972311730773E-2</v>
      </c>
      <c r="M3038" s="52">
        <f>IFERROR(_xll.qlIndexFixing(ONIndex3M,I3038,TRUE,_xll.ohTrigger(RecalcTrigger,Trigger3M)),NA())</f>
        <v>1.2927751874762805E-2</v>
      </c>
      <c r="N3038" s="52">
        <f>IFERROR(_xll.qlIndexFixing(Index6M,$H3038,TRUE,_xll.ohTrigger(RecalcTrigger,Trigger6M)),NA())</f>
        <v>1.1969584028855404E-2</v>
      </c>
      <c r="O3038" s="52">
        <f>IFERROR(_xll.qlIndexFixing(ONIndex6M,I3038,TRUE,_xll.ohTrigger(RecalcTrigger,Trigger6M)),NA())</f>
        <v>1.168124359320899E-2</v>
      </c>
      <c r="P3038" s="52">
        <f>IFERROR(_xll.qlIndexFixing(Index1Y,$H3038,TRUE,_xll.ohTrigger(RecalcTrigger,Trigger1Y)),NA())</f>
        <v>1.3507857184000487E-2</v>
      </c>
      <c r="Q3038" s="52">
        <f>IFERROR(_xll.qlIndexFixing(ONIndex1Y,I3038,TRUE,_xll.ohTrigger(RecalcTrigger,Trigger1Y)),NA())</f>
        <v>1.3243191330918336E-2</v>
      </c>
    </row>
    <row r="3039" spans="2:17" x14ac:dyDescent="0.2">
      <c r="B3039" s="46" t="s">
        <v>42</v>
      </c>
      <c r="D3039" s="49">
        <f>_xll.qlCalendarAdvance(Calendar,$D3038,B3039,"f",FALSE)</f>
        <v>60693</v>
      </c>
      <c r="E3039" s="49">
        <f>_xll.qlInterestRateIndexValueDate(IndexON,D3039)</f>
        <v>60693</v>
      </c>
      <c r="F3039" s="52">
        <f>IFERROR(_xll.qlIndexFixing(IndexON,D3039,TRUE,_xll.ohTrigger(RecalcTrigger,TriggerON)),NA())</f>
        <v>1.3030409550802702E-2</v>
      </c>
      <c r="H3039" s="49">
        <f>_xll.qlCalendarAdvance(Calendar,$H3038,B3039,"f",FALSE)</f>
        <v>60693</v>
      </c>
      <c r="I3039" s="49">
        <f>_xll.qlInterestRateIndexValueDate(Index1M,$H3039)</f>
        <v>60695</v>
      </c>
      <c r="J3039" s="52">
        <f>IFERROR(_xll.qlIndexFixing(Index1M,$H3039,TRUE,_xll.ohTrigger(RecalcTrigger,Trigger1M)),NA())</f>
        <v>1.2886245194884682E-2</v>
      </c>
      <c r="K3039" s="52">
        <f>IFERROR(_xll.qlIndexFixing(ONIndex1M,I3039,TRUE,_xll.ohTrigger(RecalcTrigger,Trigger1M)),NA())</f>
        <v>1.2869007331692828E-2</v>
      </c>
      <c r="L3039" s="52">
        <f>IFERROR(_xll.qlIndexFixing(Index3M,H3039,TRUE,_xll.ohTrigger(RecalcTrigger,Trigger3M)),NA())</f>
        <v>1.2998314075175054E-2</v>
      </c>
      <c r="M3039" s="52">
        <f>IFERROR(_xll.qlIndexFixing(ONIndex3M,I3039,TRUE,_xll.ohTrigger(RecalcTrigger,Trigger3M)),NA())</f>
        <v>1.2934892137144161E-2</v>
      </c>
      <c r="N3039" s="52">
        <f>IFERROR(_xll.qlIndexFixing(Index6M,$H3039,TRUE,_xll.ohTrigger(RecalcTrigger,Trigger6M)),NA())</f>
        <v>1.1998186156941419E-2</v>
      </c>
      <c r="O3039" s="52">
        <f>IFERROR(_xll.qlIndexFixing(ONIndex6M,I3039,TRUE,_xll.ohTrigger(RecalcTrigger,Trigger6M)),NA())</f>
        <v>1.1702283605181663E-2</v>
      </c>
      <c r="P3039" s="52">
        <f>IFERROR(_xll.qlIndexFixing(Index1Y,$H3039,TRUE,_xll.ohTrigger(RecalcTrigger,Trigger1Y)),NA())</f>
        <v>1.351468715239583E-2</v>
      </c>
      <c r="Q3039" s="52">
        <f>IFERROR(_xll.qlIndexFixing(ONIndex1Y,I3039,TRUE,_xll.ohTrigger(RecalcTrigger,Trigger1Y)),NA())</f>
        <v>1.3250142269143339E-2</v>
      </c>
    </row>
    <row r="3040" spans="2:17" x14ac:dyDescent="0.2">
      <c r="B3040" s="46" t="s">
        <v>42</v>
      </c>
      <c r="D3040" s="49">
        <f>_xll.qlCalendarAdvance(Calendar,$D3039,B3040,"f",FALSE)</f>
        <v>60700</v>
      </c>
      <c r="E3040" s="49">
        <f>_xll.qlInterestRateIndexValueDate(IndexON,D3040)</f>
        <v>60700</v>
      </c>
      <c r="F3040" s="52">
        <f>IFERROR(_xll.qlIndexFixing(IndexON,D3040,TRUE,_xll.ohTrigger(RecalcTrigger,TriggerON)),NA())</f>
        <v>1.3035745427742995E-2</v>
      </c>
      <c r="H3040" s="49">
        <f>_xll.qlCalendarAdvance(Calendar,$H3039,B3040,"f",FALSE)</f>
        <v>60700</v>
      </c>
      <c r="I3040" s="49">
        <f>_xll.qlInterestRateIndexValueDate(Index1M,$H3040)</f>
        <v>60702</v>
      </c>
      <c r="J3040" s="52">
        <f>IFERROR(_xll.qlIndexFixing(Index1M,$H3040,TRUE,_xll.ohTrigger(RecalcTrigger,Trigger1M)),NA())</f>
        <v>1.2893059815818444E-2</v>
      </c>
      <c r="K3040" s="52">
        <f>IFERROR(_xll.qlIndexFixing(ONIndex1M,I3040,TRUE,_xll.ohTrigger(RecalcTrigger,Trigger1M)),NA())</f>
        <v>1.2875156916454245E-2</v>
      </c>
      <c r="L3040" s="52">
        <f>IFERROR(_xll.qlIndexFixing(Index3M,H3040,TRUE,_xll.ohTrigger(RecalcTrigger,Trigger3M)),NA())</f>
        <v>1.300542320928862E-2</v>
      </c>
      <c r="M3040" s="52">
        <f>IFERROR(_xll.qlIndexFixing(ONIndex3M,I3040,TRUE,_xll.ohTrigger(RecalcTrigger,Trigger3M)),NA())</f>
        <v>1.2942024654600814E-2</v>
      </c>
      <c r="N3040" s="52">
        <f>IFERROR(_xll.qlIndexFixing(Index6M,$H3040,TRUE,_xll.ohTrigger(RecalcTrigger,Trigger6M)),NA())</f>
        <v>1.2018528021103992E-2</v>
      </c>
      <c r="O3040" s="52">
        <f>IFERROR(_xll.qlIndexFixing(ONIndex6M,I3040,TRUE,_xll.ohTrigger(RecalcTrigger,Trigger6M)),NA())</f>
        <v>1.1723264413312506E-2</v>
      </c>
      <c r="P3040" s="52">
        <f>IFERROR(_xll.qlIndexFixing(Index1Y,$H3040,TRUE,_xll.ohTrigger(RecalcTrigger,Trigger1Y)),NA())</f>
        <v>1.3521508428920498E-2</v>
      </c>
      <c r="Q3040" s="52">
        <f>IFERROR(_xll.qlIndexFixing(ONIndex1Y,I3040,TRUE,_xll.ohTrigger(RecalcTrigger,Trigger1Y)),NA())</f>
        <v>1.3257085293618687E-2</v>
      </c>
    </row>
    <row r="3041" spans="2:17" x14ac:dyDescent="0.2">
      <c r="B3041" s="46" t="s">
        <v>42</v>
      </c>
      <c r="D3041" s="49">
        <f>_xll.qlCalendarAdvance(Calendar,$D3040,B3041,"f",FALSE)</f>
        <v>60707</v>
      </c>
      <c r="E3041" s="49">
        <f>_xll.qlInterestRateIndexValueDate(IndexON,D3041)</f>
        <v>60707</v>
      </c>
      <c r="F3041" s="52">
        <f>IFERROR(_xll.qlIndexFixing(IndexON,D3041,TRUE,_xll.ohTrigger(RecalcTrigger,TriggerON)),NA())</f>
        <v>1.3041075585897843E-2</v>
      </c>
      <c r="H3041" s="49">
        <f>_xll.qlCalendarAdvance(Calendar,$H3040,B3041,"f",FALSE)</f>
        <v>60707</v>
      </c>
      <c r="I3041" s="49">
        <f>_xll.qlInterestRateIndexValueDate(Index1M,$H3041)</f>
        <v>60709</v>
      </c>
      <c r="J3041" s="52">
        <f>IFERROR(_xll.qlIndexFixing(Index1M,$H3041,TRUE,_xll.ohTrigger(RecalcTrigger,Trigger1M)),NA())</f>
        <v>1.2898529530743219E-2</v>
      </c>
      <c r="K3041" s="52">
        <f>IFERROR(_xll.qlIndexFixing(ONIndex1M,I3041,TRUE,_xll.ohTrigger(RecalcTrigger,Trigger1M)),NA())</f>
        <v>1.2881299885547648E-2</v>
      </c>
      <c r="L3041" s="52">
        <f>IFERROR(_xll.qlIndexFixing(Index3M,H3041,TRUE,_xll.ohTrigger(RecalcTrigger,Trigger3M)),NA())</f>
        <v>1.3012524396587675E-2</v>
      </c>
      <c r="M3041" s="52">
        <f>IFERROR(_xll.qlIndexFixing(ONIndex3M,I3041,TRUE,_xll.ohTrigger(RecalcTrigger,Trigger3M)),NA())</f>
        <v>1.2949149399794635E-2</v>
      </c>
      <c r="N3041" s="52">
        <f>IFERROR(_xll.qlIndexFixing(Index6M,$H3041,TRUE,_xll.ohTrigger(RecalcTrigger,Trigger6M)),NA())</f>
        <v>1.2038808723054925E-2</v>
      </c>
      <c r="O3041" s="52">
        <f>IFERROR(_xll.qlIndexFixing(ONIndex6M,I3041,TRUE,_xll.ohTrigger(RecalcTrigger,Trigger6M)),NA())</f>
        <v>1.1744185886186642E-2</v>
      </c>
      <c r="P3041" s="52">
        <f>IFERROR(_xll.qlIndexFixing(Index1Y,$H3041,TRUE,_xll.ohTrigger(RecalcTrigger,Trigger1Y)),NA())</f>
        <v>1.352832098522347E-2</v>
      </c>
      <c r="Q3041" s="52">
        <f>IFERROR(_xll.qlIndexFixing(ONIndex1Y,I3041,TRUE,_xll.ohTrigger(RecalcTrigger,Trigger1Y)),NA())</f>
        <v>1.3264020376606567E-2</v>
      </c>
    </row>
    <row r="3042" spans="2:17" x14ac:dyDescent="0.2">
      <c r="B3042" s="46" t="s">
        <v>42</v>
      </c>
      <c r="D3042" s="49">
        <f>_xll.qlCalendarAdvance(Calendar,$D3041,B3042,"f",FALSE)</f>
        <v>60714</v>
      </c>
      <c r="E3042" s="49">
        <f>_xll.qlInterestRateIndexValueDate(IndexON,D3042)</f>
        <v>60714</v>
      </c>
      <c r="F3042" s="52">
        <f>IFERROR(_xll.qlIndexFixing(IndexON,D3042,TRUE,_xll.ohTrigger(RecalcTrigger,TriggerON)),NA())</f>
        <v>1.3046400005443104E-2</v>
      </c>
      <c r="H3042" s="49">
        <f>_xll.qlCalendarAdvance(Calendar,$H3041,B3042,"f",FALSE)</f>
        <v>60714</v>
      </c>
      <c r="I3042" s="49">
        <f>_xll.qlInterestRateIndexValueDate(Index1M,$H3042)</f>
        <v>60716</v>
      </c>
      <c r="J3042" s="52">
        <f>IFERROR(_xll.qlIndexFixing(Index1M,$H3042,TRUE,_xll.ohTrigger(RecalcTrigger,Trigger1M)),NA())</f>
        <v>1.2904661688517283E-2</v>
      </c>
      <c r="K3042" s="52">
        <f>IFERROR(_xll.qlIndexFixing(ONIndex1M,I3042,TRUE,_xll.ohTrigger(RecalcTrigger,Trigger1M)),NA())</f>
        <v>1.2887436215631709E-2</v>
      </c>
      <c r="L3042" s="52">
        <f>IFERROR(_xll.qlIndexFixing(Index3M,H3042,TRUE,_xll.ohTrigger(RecalcTrigger,Trigger3M)),NA())</f>
        <v>1.3019617609743645E-2</v>
      </c>
      <c r="M3042" s="52">
        <f>IFERROR(_xll.qlIndexFixing(ONIndex3M,I3042,TRUE,_xll.ohTrigger(RecalcTrigger,Trigger3M)),NA())</f>
        <v>1.2956266345707235E-2</v>
      </c>
      <c r="N3042" s="52">
        <f>IFERROR(_xll.qlIndexFixing(Index6M,$H3042,TRUE,_xll.ohTrigger(RecalcTrigger,Trigger6M)),NA())</f>
        <v>1.2059028128705348E-2</v>
      </c>
      <c r="O3042" s="52">
        <f>IFERROR(_xll.qlIndexFixing(ONIndex6M,I3042,TRUE,_xll.ohTrigger(RecalcTrigger,Trigger6M)),NA())</f>
        <v>1.1765047892229319E-2</v>
      </c>
      <c r="P3042" s="52">
        <f>IFERROR(_xll.qlIndexFixing(Index1Y,$H3042,TRUE,_xll.ohTrigger(RecalcTrigger,Trigger1Y)),NA())</f>
        <v>1.3535124792951974E-2</v>
      </c>
      <c r="Q3042" s="52">
        <f>IFERROR(_xll.qlIndexFixing(ONIndex1Y,I3042,TRUE,_xll.ohTrigger(RecalcTrigger,Trigger1Y)),NA())</f>
        <v>1.3270947490129359E-2</v>
      </c>
    </row>
    <row r="3043" spans="2:17" x14ac:dyDescent="0.2">
      <c r="B3043" s="46" t="s">
        <v>42</v>
      </c>
      <c r="D3043" s="49">
        <f>_xll.qlCalendarAdvance(Calendar,$D3042,B3043,"f",FALSE)</f>
        <v>60721</v>
      </c>
      <c r="E3043" s="49">
        <f>_xll.qlInterestRateIndexValueDate(IndexON,D3043)</f>
        <v>60721</v>
      </c>
      <c r="F3043" s="52">
        <f>IFERROR(_xll.qlIndexFixing(IndexON,D3043,TRUE,_xll.ohTrigger(RecalcTrigger,TriggerON)),NA())</f>
        <v>1.3051718666394763E-2</v>
      </c>
      <c r="H3043" s="49">
        <f>_xll.qlCalendarAdvance(Calendar,$H3042,B3043,"f",FALSE)</f>
        <v>60721</v>
      </c>
      <c r="I3043" s="49">
        <f>_xll.qlInterestRateIndexValueDate(Index1M,$H3043)</f>
        <v>60723</v>
      </c>
      <c r="J3043" s="52">
        <f>IFERROR(_xll.qlIndexFixing(Index1M,$H3043,TRUE,_xll.ohTrigger(RecalcTrigger,Trigger1M)),NA())</f>
        <v>1.2910787141931779E-2</v>
      </c>
      <c r="K3043" s="52">
        <f>IFERROR(_xll.qlIndexFixing(ONIndex1M,I3043,TRUE,_xll.ohTrigger(RecalcTrigger,Trigger1M)),NA())</f>
        <v>1.2893565883524971E-2</v>
      </c>
      <c r="L3043" s="52">
        <f>IFERROR(_xll.qlIndexFixing(Index3M,H3043,TRUE,_xll.ohTrigger(RecalcTrigger,Trigger3M)),NA())</f>
        <v>1.3025962846560957E-2</v>
      </c>
      <c r="M3043" s="52">
        <f>IFERROR(_xll.qlIndexFixing(ONIndex3M,I3043,TRUE,_xll.ohTrigger(RecalcTrigger,Trigger3M)),NA())</f>
        <v>1.2963375464920546E-2</v>
      </c>
      <c r="N3043" s="52">
        <f>IFERROR(_xll.qlIndexFixing(Index6M,$H3043,TRUE,_xll.ohTrigger(RecalcTrigger,Trigger6M)),NA())</f>
        <v>1.2074323600633964E-2</v>
      </c>
      <c r="O3043" s="52">
        <f>IFERROR(_xll.qlIndexFixing(ONIndex6M,I3043,TRUE,_xll.ohTrigger(RecalcTrigger,Trigger6M)),NA())</f>
        <v>1.1785850300345402E-2</v>
      </c>
      <c r="P3043" s="52">
        <f>IFERROR(_xll.qlIndexFixing(Index1Y,$H3043,TRUE,_xll.ohTrigger(RecalcTrigger,Trigger1Y)),NA())</f>
        <v>1.3544852030533358E-2</v>
      </c>
      <c r="Q3043" s="52">
        <f>IFERROR(_xll.qlIndexFixing(ONIndex1Y,I3043,TRUE,_xll.ohTrigger(RecalcTrigger,Trigger1Y)),NA())</f>
        <v>1.3277866606529187E-2</v>
      </c>
    </row>
    <row r="3044" spans="2:17" x14ac:dyDescent="0.2">
      <c r="B3044" s="46" t="s">
        <v>42</v>
      </c>
      <c r="D3044" s="49">
        <f>_xll.qlCalendarAdvance(Calendar,$D3043,B3044,"f",FALSE)</f>
        <v>60728</v>
      </c>
      <c r="E3044" s="49">
        <f>_xll.qlInterestRateIndexValueDate(IndexON,D3044)</f>
        <v>60728</v>
      </c>
      <c r="F3044" s="52">
        <f>IFERROR(_xll.qlIndexFixing(IndexON,D3044,TRUE,_xll.ohTrigger(RecalcTrigger,TriggerON)),NA())</f>
        <v>1.3057031548289189E-2</v>
      </c>
      <c r="H3044" s="49">
        <f>_xll.qlCalendarAdvance(Calendar,$H3043,B3044,"f",FALSE)</f>
        <v>60728</v>
      </c>
      <c r="I3044" s="49">
        <f>_xll.qlInterestRateIndexValueDate(Index1M,$H3044)</f>
        <v>60730</v>
      </c>
      <c r="J3044" s="52">
        <f>IFERROR(_xll.qlIndexFixing(Index1M,$H3044,TRUE,_xll.ohTrigger(RecalcTrigger,Trigger1M)),NA())</f>
        <v>1.2916905867802753E-2</v>
      </c>
      <c r="K3044" s="52">
        <f>IFERROR(_xll.qlIndexFixing(ONIndex1M,I3044,TRUE,_xll.ohTrigger(RecalcTrigger,Trigger1M)),NA())</f>
        <v>1.2901437058676635E-2</v>
      </c>
      <c r="L3044" s="52">
        <f>IFERROR(_xll.qlIndexFixing(Index3M,H3044,TRUE,_xll.ohTrigger(RecalcTrigger,Trigger3M)),NA())</f>
        <v>1.3033040352328341E-2</v>
      </c>
      <c r="M3044" s="52">
        <f>IFERROR(_xll.qlIndexFixing(ONIndex3M,I3044,TRUE,_xll.ohTrigger(RecalcTrigger,Trigger3M)),NA())</f>
        <v>1.2972504217074743E-2</v>
      </c>
      <c r="N3044" s="52">
        <f>IFERROR(_xll.qlIndexFixing(Index6M,$H3044,TRUE,_xll.ohTrigger(RecalcTrigger,Trigger6M)),NA())</f>
        <v>1.2094431321299313E-2</v>
      </c>
      <c r="O3044" s="52">
        <f>IFERROR(_xll.qlIndexFixing(ONIndex6M,I3044,TRUE,_xll.ohTrigger(RecalcTrigger,Trigger6M)),NA())</f>
        <v>1.1812508469537519E-2</v>
      </c>
      <c r="P3044" s="52">
        <f>IFERROR(_xll.qlIndexFixing(Index1Y,$H3044,TRUE,_xll.ohTrigger(RecalcTrigger,Trigger1Y)),NA())</f>
        <v>1.3548706049278434E-2</v>
      </c>
      <c r="Q3044" s="52">
        <f>IFERROR(_xll.qlIndexFixing(ONIndex1Y,I3044,TRUE,_xll.ohTrigger(RecalcTrigger,Trigger1Y)),NA())</f>
        <v>1.3286750817576021E-2</v>
      </c>
    </row>
    <row r="3045" spans="2:17" x14ac:dyDescent="0.2">
      <c r="B3045" s="46" t="s">
        <v>42</v>
      </c>
      <c r="D3045" s="49">
        <f>_xll.qlCalendarAdvance(Calendar,$D3044,B3045,"f",FALSE)</f>
        <v>60735</v>
      </c>
      <c r="E3045" s="49">
        <f>_xll.qlInterestRateIndexValueDate(IndexON,D3045)</f>
        <v>60735</v>
      </c>
      <c r="F3045" s="52">
        <f>IFERROR(_xll.qlIndexFixing(IndexON,D3045,TRUE,_xll.ohTrigger(RecalcTrigger,TriggerON)),NA())</f>
        <v>1.3062338631462111E-2</v>
      </c>
      <c r="H3045" s="49">
        <f>_xll.qlCalendarAdvance(Calendar,$H3044,B3045,"f",FALSE)</f>
        <v>60735</v>
      </c>
      <c r="I3045" s="49">
        <f>_xll.qlInterestRateIndexValueDate(Index1M,$H3045)</f>
        <v>60737</v>
      </c>
      <c r="J3045" s="52">
        <f>IFERROR(_xll.qlIndexFixing(Index1M,$H3045,TRUE,_xll.ohTrigger(RecalcTrigger,Trigger1M)),NA())</f>
        <v>1.2923017842936257E-2</v>
      </c>
      <c r="K3045" s="52">
        <f>IFERROR(_xll.qlIndexFixing(ONIndex1M,I3045,TRUE,_xll.ohTrigger(RecalcTrigger,Trigger1M)),NA())</f>
        <v>1.2905805140492888E-2</v>
      </c>
      <c r="L3045" s="52">
        <f>IFERROR(_xll.qlIndexFixing(Index3M,H3045,TRUE,_xll.ohTrigger(RecalcTrigger,Trigger3M)),NA())</f>
        <v>1.3040109804059166E-2</v>
      </c>
      <c r="M3045" s="52">
        <f>IFERROR(_xll.qlIndexFixing(ONIndex3M,I3045,TRUE,_xll.ohTrigger(RecalcTrigger,Trigger3M)),NA())</f>
        <v>1.2977570114856007E-2</v>
      </c>
      <c r="N3045" s="52">
        <f>IFERROR(_xll.qlIndexFixing(Index6M,$H3045,TRUE,_xll.ohTrigger(RecalcTrigger,Trigger6M)),NA())</f>
        <v>1.2114477374992369E-2</v>
      </c>
      <c r="O3045" s="52">
        <f>IFERROR(_xll.qlIndexFixing(ONIndex6M,I3045,TRUE,_xll.ohTrigger(RecalcTrigger,Trigger6M)),NA())</f>
        <v>1.1827275797058334E-2</v>
      </c>
      <c r="P3045" s="52">
        <f>IFERROR(_xll.qlIndexFixing(Index1Y,$H3045,TRUE,_xll.ohTrigger(RecalcTrigger,Trigger1Y)),NA())</f>
        <v>1.3555483441169313E-2</v>
      </c>
      <c r="Q3045" s="52">
        <f>IFERROR(_xll.qlIndexFixing(ONIndex1Y,I3045,TRUE,_xll.ohTrigger(RecalcTrigger,Trigger1Y)),NA())</f>
        <v>1.3291680736449152E-2</v>
      </c>
    </row>
    <row r="3046" spans="2:17" x14ac:dyDescent="0.2">
      <c r="B3046" s="46" t="s">
        <v>42</v>
      </c>
      <c r="D3046" s="49">
        <f>_xll.qlCalendarAdvance(Calendar,$D3045,B3046,"f",FALSE)</f>
        <v>60742</v>
      </c>
      <c r="E3046" s="49">
        <f>_xll.qlInterestRateIndexValueDate(IndexON,D3046)</f>
        <v>60742</v>
      </c>
      <c r="F3046" s="52">
        <f>IFERROR(_xll.qlIndexFixing(IndexON,D3046,TRUE,_xll.ohTrigger(RecalcTrigger,TriggerON)),NA())</f>
        <v>1.3067639895609773E-2</v>
      </c>
      <c r="H3046" s="49">
        <f>_xll.qlCalendarAdvance(Calendar,$H3045,B3046,"f",FALSE)</f>
        <v>60742</v>
      </c>
      <c r="I3046" s="49">
        <f>_xll.qlInterestRateIndexValueDate(Index1M,$H3046)</f>
        <v>60744</v>
      </c>
      <c r="J3046" s="52">
        <f>IFERROR(_xll.qlIndexFixing(Index1M,$H3046,TRUE,_xll.ohTrigger(RecalcTrigger,Trigger1M)),NA())</f>
        <v>1.2929123044143342E-2</v>
      </c>
      <c r="K3046" s="52">
        <f>IFERROR(_xll.qlIndexFixing(ONIndex1M,I3046,TRUE,_xll.ohTrigger(RecalcTrigger,Trigger1M)),NA())</f>
        <v>1.2911914683204628E-2</v>
      </c>
      <c r="L3046" s="52">
        <f>IFERROR(_xll.qlIndexFixing(Index3M,H3046,TRUE,_xll.ohTrigger(RecalcTrigger,Trigger3M)),NA())</f>
        <v>1.3047171174418814E-2</v>
      </c>
      <c r="M3046" s="52">
        <f>IFERROR(_xll.qlIndexFixing(ONIndex3M,I3046,TRUE,_xll.ohTrigger(RecalcTrigger,Trigger3M)),NA())</f>
        <v>1.2984655591141703E-2</v>
      </c>
      <c r="N3046" s="52">
        <f>IFERROR(_xll.qlIndexFixing(Index6M,$H3046,TRUE,_xll.ohTrigger(RecalcTrigger,Trigger6M)),NA())</f>
        <v>1.2134461627670845E-2</v>
      </c>
      <c r="O3046" s="52">
        <f>IFERROR(_xll.qlIndexFixing(ONIndex6M,I3046,TRUE,_xll.ohTrigger(RecalcTrigger,Trigger6M)),NA())</f>
        <v>1.184789862274549E-2</v>
      </c>
      <c r="P3046" s="52">
        <f>IFERROR(_xll.qlIndexFixing(Index1Y,$H3046,TRUE,_xll.ohTrigger(RecalcTrigger,Trigger1Y)),NA())</f>
        <v>1.3562251971073759E-2</v>
      </c>
      <c r="Q3046" s="52">
        <f>IFERROR(_xll.qlIndexFixing(ONIndex1Y,I3046,TRUE,_xll.ohTrigger(RecalcTrigger,Trigger1Y)),NA())</f>
        <v>1.3298575694413728E-2</v>
      </c>
    </row>
    <row r="3047" spans="2:17" x14ac:dyDescent="0.2">
      <c r="B3047" s="46" t="s">
        <v>42</v>
      </c>
      <c r="D3047" s="49">
        <f>_xll.qlCalendarAdvance(Calendar,$D3046,B3047,"f",FALSE)</f>
        <v>60749</v>
      </c>
      <c r="E3047" s="49">
        <f>_xll.qlInterestRateIndexValueDate(IndexON,D3047)</f>
        <v>60749</v>
      </c>
      <c r="F3047" s="52">
        <f>IFERROR(_xll.qlIndexFixing(IndexON,D3047,TRUE,_xll.ohTrigger(RecalcTrigger,TriggerON)),NA())</f>
        <v>1.3072935320828094E-2</v>
      </c>
      <c r="H3047" s="49">
        <f>_xll.qlCalendarAdvance(Calendar,$H3046,B3047,"f",FALSE)</f>
        <v>60749</v>
      </c>
      <c r="I3047" s="49">
        <f>_xll.qlInterestRateIndexValueDate(Index1M,$H3047)</f>
        <v>60751</v>
      </c>
      <c r="J3047" s="52">
        <f>IFERROR(_xll.qlIndexFixing(Index1M,$H3047,TRUE,_xll.ohTrigger(RecalcTrigger,Trigger1M)),NA())</f>
        <v>1.2935221448240053E-2</v>
      </c>
      <c r="K3047" s="52">
        <f>IFERROR(_xll.qlIndexFixing(ONIndex1M,I3047,TRUE,_xll.ohTrigger(RecalcTrigger,Trigger1M)),NA())</f>
        <v>1.2918017471159615E-2</v>
      </c>
      <c r="L3047" s="52">
        <f>IFERROR(_xll.qlIndexFixing(Index3M,H3047,TRUE,_xll.ohTrigger(RecalcTrigger,Trigger3M)),NA())</f>
        <v>1.3054224436076182E-2</v>
      </c>
      <c r="M3047" s="52">
        <f>IFERROR(_xll.qlIndexFixing(ONIndex3M,I3047,TRUE,_xll.ohTrigger(RecalcTrigger,Trigger3M)),NA())</f>
        <v>1.2991733132015071E-2</v>
      </c>
      <c r="N3047" s="52">
        <f>IFERROR(_xll.qlIndexFixing(Index6M,$H3047,TRUE,_xll.ohTrigger(RecalcTrigger,Trigger6M)),NA())</f>
        <v>1.2154383945292458E-2</v>
      </c>
      <c r="O3047" s="52">
        <f>IFERROR(_xll.qlIndexFixing(ONIndex6M,I3047,TRUE,_xll.ohTrigger(RecalcTrigger,Trigger6M)),NA())</f>
        <v>1.1868461324926471E-2</v>
      </c>
      <c r="P3047" s="52">
        <f>IFERROR(_xll.qlIndexFixing(Index1Y,$H3047,TRUE,_xll.ohTrigger(RecalcTrigger,Trigger1Y)),NA())</f>
        <v>1.3569011610637467E-2</v>
      </c>
      <c r="Q3047" s="52">
        <f>IFERROR(_xll.qlIndexFixing(ONIndex1Y,I3047,TRUE,_xll.ohTrigger(RecalcTrigger,Trigger1Y)),NA())</f>
        <v>1.3305462543984348E-2</v>
      </c>
    </row>
    <row r="3048" spans="2:17" x14ac:dyDescent="0.2">
      <c r="B3048" s="46" t="s">
        <v>42</v>
      </c>
      <c r="D3048" s="49">
        <f>_xll.qlCalendarAdvance(Calendar,$D3047,B3048,"f",FALSE)</f>
        <v>60756</v>
      </c>
      <c r="E3048" s="49">
        <f>_xll.qlInterestRateIndexValueDate(IndexON,D3048)</f>
        <v>60756</v>
      </c>
      <c r="F3048" s="52">
        <f>IFERROR(_xll.qlIndexFixing(IndexON,D3048,TRUE,_xll.ohTrigger(RecalcTrigger,TriggerON)),NA())</f>
        <v>1.3078224886813317E-2</v>
      </c>
      <c r="H3048" s="49">
        <f>_xll.qlCalendarAdvance(Calendar,$H3047,B3048,"f",FALSE)</f>
        <v>60756</v>
      </c>
      <c r="I3048" s="49">
        <f>_xll.qlInterestRateIndexValueDate(Index1M,$H3048)</f>
        <v>60758</v>
      </c>
      <c r="J3048" s="52">
        <f>IFERROR(_xll.qlIndexFixing(Index1M,$H3048,TRUE,_xll.ohTrigger(RecalcTrigger,Trigger1M)),NA())</f>
        <v>1.2941313032029944E-2</v>
      </c>
      <c r="K3048" s="52">
        <f>IFERROR(_xll.qlIndexFixing(ONIndex1M,I3048,TRUE,_xll.ohTrigger(RecalcTrigger,Trigger1M)),NA())</f>
        <v>1.2924113481336263E-2</v>
      </c>
      <c r="L3048" s="52">
        <f>IFERROR(_xll.qlIndexFixing(Index3M,H3048,TRUE,_xll.ohTrigger(RecalcTrigger,Trigger3M)),NA())</f>
        <v>1.3062007900990408E-2</v>
      </c>
      <c r="M3048" s="52">
        <f>IFERROR(_xll.qlIndexFixing(ONIndex3M,I3048,TRUE,_xll.ohTrigger(RecalcTrigger,Trigger3M)),NA())</f>
        <v>1.2998802710297852E-2</v>
      </c>
      <c r="N3048" s="52">
        <f>IFERROR(_xll.qlIndexFixing(Index6M,$H3048,TRUE,_xll.ohTrigger(RecalcTrigger,Trigger6M)),NA())</f>
        <v>1.2179049831402205E-2</v>
      </c>
      <c r="O3048" s="52">
        <f>IFERROR(_xll.qlIndexFixing(ONIndex6M,I3048,TRUE,_xll.ohTrigger(RecalcTrigger,Trigger6M)),NA())</f>
        <v>1.1888963772266337E-2</v>
      </c>
      <c r="P3048" s="52">
        <f>IFERROR(_xll.qlIndexFixing(Index1Y,$H3048,TRUE,_xll.ohTrigger(RecalcTrigger,Trigger1Y)),NA())</f>
        <v>1.3575762331504598E-2</v>
      </c>
      <c r="Q3048" s="52">
        <f>IFERROR(_xll.qlIndexFixing(ONIndex1Y,I3048,TRUE,_xll.ohTrigger(RecalcTrigger,Trigger1Y)),NA())</f>
        <v>1.3312341257583071E-2</v>
      </c>
    </row>
    <row r="3049" spans="2:17" x14ac:dyDescent="0.2">
      <c r="B3049" s="46" t="s">
        <v>42</v>
      </c>
      <c r="D3049" s="49">
        <f>_xll.qlCalendarAdvance(Calendar,$D3048,B3049,"f",FALSE)</f>
        <v>60763</v>
      </c>
      <c r="E3049" s="49">
        <f>_xll.qlInterestRateIndexValueDate(IndexON,D3049)</f>
        <v>60763</v>
      </c>
      <c r="F3049" s="52">
        <f>IFERROR(_xll.qlIndexFixing(IndexON,D3049,TRUE,_xll.ohTrigger(RecalcTrigger,TriggerON)),NA())</f>
        <v>1.3083508573741298E-2</v>
      </c>
      <c r="H3049" s="49">
        <f>_xll.qlCalendarAdvance(Calendar,$H3048,B3049,"f",FALSE)</f>
        <v>60763</v>
      </c>
      <c r="I3049" s="49">
        <f>_xll.qlInterestRateIndexValueDate(Index1M,$H3049)</f>
        <v>60765</v>
      </c>
      <c r="J3049" s="52">
        <f>IFERROR(_xll.qlIndexFixing(Index1M,$H3049,TRUE,_xll.ohTrigger(RecalcTrigger,Trigger1M)),NA())</f>
        <v>1.2947397772324065E-2</v>
      </c>
      <c r="K3049" s="52">
        <f>IFERROR(_xll.qlIndexFixing(ONIndex1M,I3049,TRUE,_xll.ohTrigger(RecalcTrigger,Trigger1M)),NA())</f>
        <v>1.293020269047318E-2</v>
      </c>
      <c r="L3049" s="52">
        <f>IFERROR(_xll.qlIndexFixing(Index3M,H3049,TRUE,_xll.ohTrigger(RecalcTrigger,Trigger3M)),NA())</f>
        <v>1.3069044529807424E-2</v>
      </c>
      <c r="M3049" s="52">
        <f>IFERROR(_xll.qlIndexFixing(ONIndex3M,I3049,TRUE,_xll.ohTrigger(RecalcTrigger,Trigger3M)),NA())</f>
        <v>1.3005864298811787E-2</v>
      </c>
      <c r="N3049" s="52">
        <f>IFERROR(_xll.qlIndexFixing(Index6M,$H3049,TRUE,_xll.ohTrigger(RecalcTrigger,Trigger6M)),NA())</f>
        <v>1.2198836408506721E-2</v>
      </c>
      <c r="O3049" s="52">
        <f>IFERROR(_xll.qlIndexFixing(ONIndex6M,I3049,TRUE,_xll.ohTrigger(RecalcTrigger,Trigger6M)),NA())</f>
        <v>1.1909405833350206E-2</v>
      </c>
      <c r="P3049" s="52">
        <f>IFERROR(_xll.qlIndexFixing(Index1Y,$H3049,TRUE,_xll.ohTrigger(RecalcTrigger,Trigger1Y)),NA())</f>
        <v>1.3582504105320629E-2</v>
      </c>
      <c r="Q3049" s="52">
        <f>IFERROR(_xll.qlIndexFixing(ONIndex1Y,I3049,TRUE,_xll.ohTrigger(RecalcTrigger,Trigger1Y)),NA())</f>
        <v>1.3319211807072406E-2</v>
      </c>
    </row>
    <row r="3050" spans="2:17" x14ac:dyDescent="0.2">
      <c r="B3050" s="46" t="s">
        <v>42</v>
      </c>
      <c r="D3050" s="49">
        <f>_xll.qlCalendarAdvance(Calendar,$D3049,B3050,"f",FALSE)</f>
        <v>60770</v>
      </c>
      <c r="E3050" s="49">
        <f>_xll.qlInterestRateIndexValueDate(IndexON,D3050)</f>
        <v>60770</v>
      </c>
      <c r="F3050" s="52">
        <f>IFERROR(_xll.qlIndexFixing(IndexON,D3050,TRUE,_xll.ohTrigger(RecalcTrigger,TriggerON)),NA())</f>
        <v>1.3088786361468152E-2</v>
      </c>
      <c r="H3050" s="49">
        <f>_xll.qlCalendarAdvance(Calendar,$H3049,B3050,"f",FALSE)</f>
        <v>60770</v>
      </c>
      <c r="I3050" s="49">
        <f>_xll.qlInterestRateIndexValueDate(Index1M,$H3050)</f>
        <v>60772</v>
      </c>
      <c r="J3050" s="52">
        <f>IFERROR(_xll.qlIndexFixing(Index1M,$H3050,TRUE,_xll.ohTrigger(RecalcTrigger,Trigger1M)),NA())</f>
        <v>1.2953475645935963E-2</v>
      </c>
      <c r="K3050" s="52">
        <f>IFERROR(_xll.qlIndexFixing(ONIndex1M,I3050,TRUE,_xll.ohTrigger(RecalcTrigger,Trigger1M)),NA())</f>
        <v>1.2936285075468845E-2</v>
      </c>
      <c r="L3050" s="52">
        <f>IFERROR(_xll.qlIndexFixing(Index3M,H3050,TRUE,_xll.ohTrigger(RecalcTrigger,Trigger3M)),NA())</f>
        <v>1.307607296581627E-2</v>
      </c>
      <c r="M3050" s="52">
        <f>IFERROR(_xll.qlIndexFixing(ONIndex3M,I3050,TRUE,_xll.ohTrigger(RecalcTrigger,Trigger3M)),NA())</f>
        <v>1.3012917870298679E-2</v>
      </c>
      <c r="N3050" s="52">
        <f>IFERROR(_xll.qlIndexFixing(Index6M,$H3050,TRUE,_xll.ohTrigger(RecalcTrigger,Trigger6M)),NA())</f>
        <v>1.2218560616618687E-2</v>
      </c>
      <c r="O3050" s="52">
        <f>IFERROR(_xll.qlIndexFixing(ONIndex6M,I3050,TRUE,_xll.ohTrigger(RecalcTrigger,Trigger6M)),NA())</f>
        <v>1.1929787376763201E-2</v>
      </c>
      <c r="P3050" s="52">
        <f>IFERROR(_xll.qlIndexFixing(Index1Y,$H3050,TRUE,_xll.ohTrigger(RecalcTrigger,Trigger1Y)),NA())</f>
        <v>1.3589236903728629E-2</v>
      </c>
      <c r="Q3050" s="52">
        <f>IFERROR(_xll.qlIndexFixing(ONIndex1Y,I3050,TRUE,_xll.ohTrigger(RecalcTrigger,Trigger1Y)),NA())</f>
        <v>1.3326074164954349E-2</v>
      </c>
    </row>
    <row r="3051" spans="2:17" x14ac:dyDescent="0.2">
      <c r="B3051" s="46" t="s">
        <v>42</v>
      </c>
      <c r="D3051" s="49">
        <f>_xll.qlCalendarAdvance(Calendar,$D3050,B3051,"f",FALSE)</f>
        <v>60777</v>
      </c>
      <c r="E3051" s="49">
        <f>_xll.qlInterestRateIndexValueDate(IndexON,D3051)</f>
        <v>60777</v>
      </c>
      <c r="F3051" s="52">
        <f>IFERROR(_xll.qlIndexFixing(IndexON,D3051,TRUE,_xll.ohTrigger(RecalcTrigger,TriggerON)),NA())</f>
        <v>1.3094058229929928E-2</v>
      </c>
      <c r="H3051" s="49">
        <f>_xll.qlCalendarAdvance(Calendar,$H3050,B3051,"f",FALSE)</f>
        <v>60777</v>
      </c>
      <c r="I3051" s="49">
        <f>_xll.qlInterestRateIndexValueDate(Index1M,$H3051)</f>
        <v>60779</v>
      </c>
      <c r="J3051" s="52">
        <f>IFERROR(_xll.qlIndexFixing(Index1M,$H3051,TRUE,_xll.ohTrigger(RecalcTrigger,Trigger1M)),NA())</f>
        <v>1.2959546629676688E-2</v>
      </c>
      <c r="K3051" s="52">
        <f>IFERROR(_xll.qlIndexFixing(ONIndex1M,I3051,TRUE,_xll.ohTrigger(RecalcTrigger,Trigger1M)),NA())</f>
        <v>1.2942360612981929E-2</v>
      </c>
      <c r="L3051" s="52">
        <f>IFERROR(_xll.qlIndexFixing(Index3M,H3051,TRUE,_xll.ohTrigger(RecalcTrigger,Trigger3M)),NA())</f>
        <v>1.3083093181680551E-2</v>
      </c>
      <c r="M3051" s="52">
        <f>IFERROR(_xll.qlIndexFixing(ONIndex3M,I3051,TRUE,_xll.ohTrigger(RecalcTrigger,Trigger3M)),NA())</f>
        <v>1.301996339758027E-2</v>
      </c>
      <c r="N3051" s="52">
        <f>IFERROR(_xll.qlIndexFixing(Index6M,$H3051,TRUE,_xll.ohTrigger(RecalcTrigger,Trigger6M)),NA())</f>
        <v>1.2238222321651811E-2</v>
      </c>
      <c r="O3051" s="52">
        <f>IFERROR(_xll.qlIndexFixing(ONIndex6M,I3051,TRUE,_xll.ohTrigger(RecalcTrigger,Trigger6M)),NA())</f>
        <v>1.1950108271250315E-2</v>
      </c>
      <c r="P3051" s="52">
        <f>IFERROR(_xll.qlIndexFixing(Index1Y,$H3051,TRUE,_xll.ohTrigger(RecalcTrigger,Trigger1Y)),NA())</f>
        <v>1.3595960698372538E-2</v>
      </c>
      <c r="Q3051" s="52">
        <f>IFERROR(_xll.qlIndexFixing(ONIndex1Y,I3051,TRUE,_xll.ohTrigger(RecalcTrigger,Trigger1Y)),NA())</f>
        <v>1.3332928303171343E-2</v>
      </c>
    </row>
    <row r="3052" spans="2:17" x14ac:dyDescent="0.2">
      <c r="B3052" s="46" t="s">
        <v>42</v>
      </c>
      <c r="D3052" s="49">
        <f>_xll.qlCalendarAdvance(Calendar,$D3051,B3052,"f",FALSE)</f>
        <v>60784</v>
      </c>
      <c r="E3052" s="49">
        <f>_xll.qlInterestRateIndexValueDate(IndexON,D3052)</f>
        <v>60784</v>
      </c>
      <c r="F3052" s="52">
        <f>IFERROR(_xll.qlIndexFixing(IndexON,D3052,TRUE,_xll.ohTrigger(RecalcTrigger,TriggerON)),NA())</f>
        <v>1.3099324158982739E-2</v>
      </c>
      <c r="H3052" s="49">
        <f>_xll.qlCalendarAdvance(Calendar,$H3051,B3052,"f",FALSE)</f>
        <v>60784</v>
      </c>
      <c r="I3052" s="49">
        <f>_xll.qlInterestRateIndexValueDate(Index1M,$H3052)</f>
        <v>60786</v>
      </c>
      <c r="J3052" s="52">
        <f>IFERROR(_xll.qlIndexFixing(Index1M,$H3052,TRUE,_xll.ohTrigger(RecalcTrigger,Trigger1M)),NA())</f>
        <v>1.2965610700349794E-2</v>
      </c>
      <c r="K3052" s="52">
        <f>IFERROR(_xll.qlIndexFixing(ONIndex1M,I3052,TRUE,_xll.ohTrigger(RecalcTrigger,Trigger1M)),NA())</f>
        <v>1.2948429280150719E-2</v>
      </c>
      <c r="L3052" s="52">
        <f>IFERROR(_xll.qlIndexFixing(Index3M,H3052,TRUE,_xll.ohTrigger(RecalcTrigger,Trigger3M)),NA())</f>
        <v>1.3090105150067347E-2</v>
      </c>
      <c r="M3052" s="52">
        <f>IFERROR(_xll.qlIndexFixing(ONIndex3M,I3052,TRUE,_xll.ohTrigger(RecalcTrigger,Trigger3M)),NA())</f>
        <v>1.3027000853478299E-2</v>
      </c>
      <c r="N3052" s="52">
        <f>IFERROR(_xll.qlIndexFixing(Index6M,$H3052,TRUE,_xll.ohTrigger(RecalcTrigger,Trigger6M)),NA())</f>
        <v>1.2253061816091147E-2</v>
      </c>
      <c r="O3052" s="52">
        <f>IFERROR(_xll.qlIndexFixing(ONIndex6M,I3052,TRUE,_xll.ohTrigger(RecalcTrigger,Trigger6M)),NA())</f>
        <v>1.1970368385316732E-2</v>
      </c>
      <c r="P3052" s="52">
        <f>IFERROR(_xll.qlIndexFixing(Index1Y,$H3052,TRUE,_xll.ohTrigger(RecalcTrigger,Trigger1Y)),NA())</f>
        <v>1.3602675460895204E-2</v>
      </c>
      <c r="Q3052" s="52">
        <f>IFERROR(_xll.qlIndexFixing(ONIndex1Y,I3052,TRUE,_xll.ohTrigger(RecalcTrigger,Trigger1Y)),NA())</f>
        <v>1.3339774194225384E-2</v>
      </c>
    </row>
    <row r="3053" spans="2:17" x14ac:dyDescent="0.2">
      <c r="B3053" s="46" t="s">
        <v>42</v>
      </c>
      <c r="D3053" s="49">
        <f>_xll.qlCalendarAdvance(Calendar,$D3052,B3053,"f",FALSE)</f>
        <v>60791</v>
      </c>
      <c r="E3053" s="49">
        <f>_xll.qlInterestRateIndexValueDate(IndexON,D3053)</f>
        <v>60791</v>
      </c>
      <c r="F3053" s="52">
        <f>IFERROR(_xll.qlIndexFixing(IndexON,D3053,TRUE,_xll.ohTrigger(RecalcTrigger,TriggerON)),NA())</f>
        <v>1.3104584128482699E-2</v>
      </c>
      <c r="H3053" s="49">
        <f>_xll.qlCalendarAdvance(Calendar,$H3052,B3053,"f",FALSE)</f>
        <v>60791</v>
      </c>
      <c r="I3053" s="49">
        <f>_xll.qlInterestRateIndexValueDate(Index1M,$H3053)</f>
        <v>60793</v>
      </c>
      <c r="J3053" s="52">
        <f>IFERROR(_xll.qlIndexFixing(Index1M,$H3053,TRUE,_xll.ohTrigger(RecalcTrigger,Trigger1M)),NA())</f>
        <v>1.2971667834773826E-2</v>
      </c>
      <c r="K3053" s="52">
        <f>IFERROR(_xll.qlIndexFixing(ONIndex1M,I3053,TRUE,_xll.ohTrigger(RecalcTrigger,Trigger1M)),NA())</f>
        <v>1.2954491053553951E-2</v>
      </c>
      <c r="L3053" s="52">
        <f>IFERROR(_xll.qlIndexFixing(Index3M,H3053,TRUE,_xll.ohTrigger(RecalcTrigger,Trigger3M)),NA())</f>
        <v>1.3097108843642005E-2</v>
      </c>
      <c r="M3053" s="52">
        <f>IFERROR(_xll.qlIndexFixing(ONIndex3M,I3053,TRUE,_xll.ohTrigger(RecalcTrigger,Trigger3M)),NA())</f>
        <v>1.3034030210894443E-2</v>
      </c>
      <c r="N3053" s="52">
        <f>IFERROR(_xll.qlIndexFixing(Index6M,$H3053,TRUE,_xll.ohTrigger(RecalcTrigger,Trigger6M)),NA())</f>
        <v>1.2272609708507602E-2</v>
      </c>
      <c r="O3053" s="52">
        <f>IFERROR(_xll.qlIndexFixing(ONIndex6M,I3053,TRUE,_xll.ohTrigger(RecalcTrigger,Trigger6M)),NA())</f>
        <v>1.199056758762751E-2</v>
      </c>
      <c r="P3053" s="52">
        <f>IFERROR(_xll.qlIndexFixing(Index1Y,$H3053,TRUE,_xll.ohTrigger(RecalcTrigger,Trigger1Y)),NA())</f>
        <v>1.3609381162938378E-2</v>
      </c>
      <c r="Q3053" s="52">
        <f>IFERROR(_xll.qlIndexFixing(ONIndex1Y,I3053,TRUE,_xll.ohTrigger(RecalcTrigger,Trigger1Y)),NA())</f>
        <v>1.3346611810058917E-2</v>
      </c>
    </row>
    <row r="3054" spans="2:17" x14ac:dyDescent="0.2">
      <c r="B3054" s="46" t="s">
        <v>42</v>
      </c>
      <c r="D3054" s="49">
        <f>_xll.qlCalendarAdvance(Calendar,$D3053,B3054,"f",FALSE)</f>
        <v>60798</v>
      </c>
      <c r="E3054" s="49">
        <f>_xll.qlInterestRateIndexValueDate(IndexON,D3054)</f>
        <v>60798</v>
      </c>
      <c r="F3054" s="52">
        <f>IFERROR(_xll.qlIndexFixing(IndexON,D3054,TRUE,_xll.ohTrigger(RecalcTrigger,TriggerON)),NA())</f>
        <v>1.3109838118685602E-2</v>
      </c>
      <c r="H3054" s="49">
        <f>_xll.qlCalendarAdvance(Calendar,$H3053,B3054,"f",FALSE)</f>
        <v>60798</v>
      </c>
      <c r="I3054" s="49">
        <f>_xll.qlInterestRateIndexValueDate(Index1M,$H3054)</f>
        <v>60800</v>
      </c>
      <c r="J3054" s="52">
        <f>IFERROR(_xll.qlIndexFixing(Index1M,$H3054,TRUE,_xll.ohTrigger(RecalcTrigger,Trigger1M)),NA())</f>
        <v>1.2977718009754835E-2</v>
      </c>
      <c r="K3054" s="52">
        <f>IFERROR(_xll.qlIndexFixing(ONIndex1M,I3054,TRUE,_xll.ohTrigger(RecalcTrigger,Trigger1M)),NA())</f>
        <v>1.2960545910329913E-2</v>
      </c>
      <c r="L3054" s="52">
        <f>IFERROR(_xll.qlIndexFixing(Index3M,H3054,TRUE,_xll.ohTrigger(RecalcTrigger,Trigger3M)),NA())</f>
        <v>1.3104104235070736E-2</v>
      </c>
      <c r="M3054" s="52">
        <f>IFERROR(_xll.qlIndexFixing(ONIndex3M,I3054,TRUE,_xll.ohTrigger(RecalcTrigger,Trigger3M)),NA())</f>
        <v>1.3041051442330698E-2</v>
      </c>
      <c r="N3054" s="52">
        <f>IFERROR(_xll.qlIndexFixing(Index6M,$H3054,TRUE,_xll.ohTrigger(RecalcTrigger,Trigger6M)),NA())</f>
        <v>1.2292094727585171E-2</v>
      </c>
      <c r="O3054" s="52">
        <f>IFERROR(_xll.qlIndexFixing(ONIndex6M,I3054,TRUE,_xll.ohTrigger(RecalcTrigger,Trigger6M)),NA())</f>
        <v>1.2010705746847705E-2</v>
      </c>
      <c r="P3054" s="52">
        <f>IFERROR(_xll.qlIndexFixing(Index1Y,$H3054,TRUE,_xll.ohTrigger(RecalcTrigger,Trigger1Y)),NA())</f>
        <v>1.3616077776145132E-2</v>
      </c>
      <c r="Q3054" s="52">
        <f>IFERROR(_xll.qlIndexFixing(ONIndex1Y,I3054,TRUE,_xll.ohTrigger(RecalcTrigger,Trigger1Y)),NA())</f>
        <v>1.3353441123014065E-2</v>
      </c>
    </row>
    <row r="3055" spans="2:17" x14ac:dyDescent="0.2">
      <c r="B3055" s="46" t="s">
        <v>42</v>
      </c>
      <c r="D3055" s="49">
        <f>_xll.qlCalendarAdvance(Calendar,$D3054,B3055,"f",FALSE)</f>
        <v>60805</v>
      </c>
      <c r="E3055" s="49">
        <f>_xll.qlInterestRateIndexValueDate(IndexON,D3055)</f>
        <v>60805</v>
      </c>
      <c r="F3055" s="52">
        <f>IFERROR(_xll.qlIndexFixing(IndexON,D3055,TRUE,_xll.ohTrigger(RecalcTrigger,TriggerON)),NA())</f>
        <v>1.3115086109287688E-2</v>
      </c>
      <c r="H3055" s="49">
        <f>_xll.qlCalendarAdvance(Calendar,$H3054,B3055,"f",FALSE)</f>
        <v>60805</v>
      </c>
      <c r="I3055" s="49">
        <f>_xll.qlInterestRateIndexValueDate(Index1M,$H3055)</f>
        <v>60807</v>
      </c>
      <c r="J3055" s="52">
        <f>IFERROR(_xll.qlIndexFixing(Index1M,$H3055,TRUE,_xll.ohTrigger(RecalcTrigger,Trigger1M)),NA())</f>
        <v>1.2983761202098876E-2</v>
      </c>
      <c r="K3055" s="52">
        <f>IFERROR(_xll.qlIndexFixing(ONIndex1M,I3055,TRUE,_xll.ohTrigger(RecalcTrigger,Trigger1M)),NA())</f>
        <v>1.2966593827057338E-2</v>
      </c>
      <c r="L3055" s="52">
        <f>IFERROR(_xll.qlIndexFixing(Index3M,H3055,TRUE,_xll.ohTrigger(RecalcTrigger,Trigger3M)),NA())</f>
        <v>1.3111091297019751E-2</v>
      </c>
      <c r="M3055" s="52">
        <f>IFERROR(_xll.qlIndexFixing(ONIndex3M,I3055,TRUE,_xll.ohTrigger(RecalcTrigger,Trigger3M)),NA())</f>
        <v>1.3048064520848612E-2</v>
      </c>
      <c r="N3055" s="52">
        <f>IFERROR(_xll.qlIndexFixing(Index6M,$H3055,TRUE,_xll.ohTrigger(RecalcTrigger,Trigger6M)),NA())</f>
        <v>1.2311516739288122E-2</v>
      </c>
      <c r="O3055" s="52">
        <f>IFERROR(_xll.qlIndexFixing(ONIndex6M,I3055,TRUE,_xll.ohTrigger(RecalcTrigger,Trigger6M)),NA())</f>
        <v>1.2030782731642375E-2</v>
      </c>
      <c r="P3055" s="52">
        <f>IFERROR(_xll.qlIndexFixing(Index1Y,$H3055,TRUE,_xll.ohTrigger(RecalcTrigger,Trigger1Y)),NA())</f>
        <v>1.3622765272155462E-2</v>
      </c>
      <c r="Q3055" s="52">
        <f>IFERROR(_xll.qlIndexFixing(ONIndex1Y,I3055,TRUE,_xll.ohTrigger(RecalcTrigger,Trigger1Y)),NA())</f>
        <v>1.336026210527308E-2</v>
      </c>
    </row>
    <row r="3056" spans="2:17" x14ac:dyDescent="0.2">
      <c r="B3056" s="46" t="s">
        <v>42</v>
      </c>
      <c r="D3056" s="49">
        <f>_xll.qlCalendarAdvance(Calendar,$D3055,B3056,"f",FALSE)</f>
        <v>60812</v>
      </c>
      <c r="E3056" s="49">
        <f>_xll.qlInterestRateIndexValueDate(IndexON,D3056)</f>
        <v>60812</v>
      </c>
      <c r="F3056" s="52">
        <f>IFERROR(_xll.qlIndexFixing(IndexON,D3056,TRUE,_xll.ohTrigger(RecalcTrigger,TriggerON)),NA())</f>
        <v>1.3120328080225008E-2</v>
      </c>
      <c r="H3056" s="49">
        <f>_xll.qlCalendarAdvance(Calendar,$H3055,B3056,"f",FALSE)</f>
        <v>60812</v>
      </c>
      <c r="I3056" s="49">
        <f>_xll.qlInterestRateIndexValueDate(Index1M,$H3056)</f>
        <v>60814</v>
      </c>
      <c r="J3056" s="52">
        <f>IFERROR(_xll.qlIndexFixing(Index1M,$H3056,TRUE,_xll.ohTrigger(RecalcTrigger,Trigger1M)),NA())</f>
        <v>1.2989797388624491E-2</v>
      </c>
      <c r="K3056" s="52">
        <f>IFERROR(_xll.qlIndexFixing(ONIndex1M,I3056,TRUE,_xll.ohTrigger(RecalcTrigger,Trigger1M)),NA())</f>
        <v>1.2972634780714642E-2</v>
      </c>
      <c r="L3056" s="52">
        <f>IFERROR(_xll.qlIndexFixing(Index3M,H3056,TRUE,_xll.ohTrigger(RecalcTrigger,Trigger3M)),NA())</f>
        <v>1.3118070002153526E-2</v>
      </c>
      <c r="M3056" s="52">
        <f>IFERROR(_xll.qlIndexFixing(ONIndex3M,I3056,TRUE,_xll.ohTrigger(RecalcTrigger,Trigger3M)),NA())</f>
        <v>1.3055069419189991E-2</v>
      </c>
      <c r="N3056" s="52">
        <f>IFERROR(_xll.qlIndexFixing(Index6M,$H3056,TRUE,_xll.ohTrigger(RecalcTrigger,Trigger6M)),NA())</f>
        <v>1.2335588607749156E-2</v>
      </c>
      <c r="O3056" s="52">
        <f>IFERROR(_xll.qlIndexFixing(ONIndex6M,I3056,TRUE,_xll.ohTrigger(RecalcTrigger,Trigger6M)),NA())</f>
        <v>1.2050798410596641E-2</v>
      </c>
      <c r="P3056" s="52">
        <f>IFERROR(_xll.qlIndexFixing(Index1Y,$H3056,TRUE,_xll.ohTrigger(RecalcTrigger,Trigger1Y)),NA())</f>
        <v>1.3629443622611122E-2</v>
      </c>
      <c r="Q3056" s="52">
        <f>IFERROR(_xll.qlIndexFixing(ONIndex1Y,I3056,TRUE,_xll.ohTrigger(RecalcTrigger,Trigger1Y)),NA())</f>
        <v>1.3367074728938277E-2</v>
      </c>
    </row>
    <row r="3057" spans="2:17" x14ac:dyDescent="0.2">
      <c r="B3057" s="46" t="s">
        <v>42</v>
      </c>
      <c r="D3057" s="49">
        <f>_xll.qlCalendarAdvance(Calendar,$D3056,B3057,"f",FALSE)</f>
        <v>60819</v>
      </c>
      <c r="E3057" s="49">
        <f>_xll.qlInterestRateIndexValueDate(IndexON,D3057)</f>
        <v>60819</v>
      </c>
      <c r="F3057" s="52">
        <f>IFERROR(_xll.qlIndexFixing(IndexON,D3057,TRUE,_xll.ohTrigger(RecalcTrigger,TriggerON)),NA())</f>
        <v>1.312556401143361E-2</v>
      </c>
      <c r="H3057" s="49">
        <f>_xll.qlCalendarAdvance(Calendar,$H3056,B3057,"f",FALSE)</f>
        <v>60819</v>
      </c>
      <c r="I3057" s="49">
        <f>_xll.qlInterestRateIndexValueDate(Index1M,$H3057)</f>
        <v>60821</v>
      </c>
      <c r="J3057" s="52">
        <f>IFERROR(_xll.qlIndexFixing(Index1M,$H3057,TRUE,_xll.ohTrigger(RecalcTrigger,Trigger1M)),NA())</f>
        <v>1.2995826546135236E-2</v>
      </c>
      <c r="K3057" s="52">
        <f>IFERROR(_xll.qlIndexFixing(ONIndex1M,I3057,TRUE,_xll.ohTrigger(RecalcTrigger,Trigger1M)),NA())</f>
        <v>1.2978668748200306E-2</v>
      </c>
      <c r="L3057" s="52">
        <f>IFERROR(_xll.qlIndexFixing(Index3M,H3057,TRUE,_xll.ohTrigger(RecalcTrigger,Trigger3M)),NA())</f>
        <v>1.3125040323138274E-2</v>
      </c>
      <c r="M3057" s="52">
        <f>IFERROR(_xll.qlIndexFixing(ONIndex3M,I3057,TRUE,_xll.ohTrigger(RecalcTrigger,Trigger3M)),NA())</f>
        <v>1.3062066110176573E-2</v>
      </c>
      <c r="N3057" s="52">
        <f>IFERROR(_xll.qlIndexFixing(Index6M,$H3057,TRUE,_xll.ohTrigger(RecalcTrigger,Trigger6M)),NA())</f>
        <v>1.2354872478584801E-2</v>
      </c>
      <c r="O3057" s="52">
        <f>IFERROR(_xll.qlIndexFixing(ONIndex6M,I3057,TRUE,_xll.ohTrigger(RecalcTrigger,Trigger6M)),NA())</f>
        <v>1.2070752652295624E-2</v>
      </c>
      <c r="P3057" s="52">
        <f>IFERROR(_xll.qlIndexFixing(Index1Y,$H3057,TRUE,_xll.ohTrigger(RecalcTrigger,Trigger1Y)),NA())</f>
        <v>1.3636112799152333E-2</v>
      </c>
      <c r="Q3057" s="52">
        <f>IFERROR(_xll.qlIndexFixing(ONIndex1Y,I3057,TRUE,_xll.ohTrigger(RecalcTrigger,Trigger1Y)),NA())</f>
        <v>1.3373878966511654E-2</v>
      </c>
    </row>
    <row r="3058" spans="2:17" x14ac:dyDescent="0.2">
      <c r="B3058" s="46" t="s">
        <v>42</v>
      </c>
      <c r="D3058" s="49">
        <f>_xll.qlCalendarAdvance(Calendar,$D3057,B3058,"f",FALSE)</f>
        <v>60826</v>
      </c>
      <c r="E3058" s="49">
        <f>_xll.qlInterestRateIndexValueDate(IndexON,D3058)</f>
        <v>60826</v>
      </c>
      <c r="F3058" s="52">
        <f>IFERROR(_xll.qlIndexFixing(IndexON,D3058,TRUE,_xll.ohTrigger(RecalcTrigger,TriggerON)),NA())</f>
        <v>1.3130793882929481E-2</v>
      </c>
      <c r="H3058" s="49">
        <f>_xll.qlCalendarAdvance(Calendar,$H3057,B3058,"f",FALSE)</f>
        <v>60826</v>
      </c>
      <c r="I3058" s="49">
        <f>_xll.qlInterestRateIndexValueDate(Index1M,$H3058)</f>
        <v>60828</v>
      </c>
      <c r="J3058" s="52">
        <f>IFERROR(_xll.qlIndexFixing(Index1M,$H3058,TRUE,_xll.ohTrigger(RecalcTrigger,Trigger1M)),NA())</f>
        <v>1.3001848651444659E-2</v>
      </c>
      <c r="K3058" s="52">
        <f>IFERROR(_xll.qlIndexFixing(ONIndex1M,I3058,TRUE,_xll.ohTrigger(RecalcTrigger,Trigger1M)),NA())</f>
        <v>1.2984695706093063E-2</v>
      </c>
      <c r="L3058" s="52">
        <f>IFERROR(_xll.qlIndexFixing(Index3M,H3058,TRUE,_xll.ohTrigger(RecalcTrigger,Trigger3M)),NA())</f>
        <v>1.31320022326376E-2</v>
      </c>
      <c r="M3058" s="52">
        <f>IFERROR(_xll.qlIndexFixing(ONIndex3M,I3058,TRUE,_xll.ohTrigger(RecalcTrigger,Trigger3M)),NA())</f>
        <v>1.3069054566470228E-2</v>
      </c>
      <c r="N3058" s="52">
        <f>IFERROR(_xll.qlIndexFixing(Index6M,$H3058,TRUE,_xll.ohTrigger(RecalcTrigger,Trigger6M)),NA())</f>
        <v>1.2374092907774104E-2</v>
      </c>
      <c r="O3058" s="52">
        <f>IFERROR(_xll.qlIndexFixing(ONIndex6M,I3058,TRUE,_xll.ohTrigger(RecalcTrigger,Trigger6M)),NA())</f>
        <v>1.2090645325324445E-2</v>
      </c>
      <c r="P3058" s="52">
        <f>IFERROR(_xll.qlIndexFixing(Index1Y,$H3058,TRUE,_xll.ohTrigger(RecalcTrigger,Trigger1Y)),NA())</f>
        <v>1.3642772773418875E-2</v>
      </c>
      <c r="Q3058" s="52">
        <f>IFERROR(_xll.qlIndexFixing(ONIndex1Y,I3058,TRUE,_xll.ohTrigger(RecalcTrigger,Trigger1Y)),NA())</f>
        <v>1.3380674789775782E-2</v>
      </c>
    </row>
    <row r="3059" spans="2:17" x14ac:dyDescent="0.2">
      <c r="B3059" s="46" t="s">
        <v>42</v>
      </c>
      <c r="D3059" s="49">
        <f>_xll.qlCalendarAdvance(Calendar,$D3058,B3059,"f",FALSE)</f>
        <v>60833</v>
      </c>
      <c r="E3059" s="49">
        <f>_xll.qlInterestRateIndexValueDate(IndexON,D3059)</f>
        <v>60833</v>
      </c>
      <c r="F3059" s="52">
        <f>IFERROR(_xll.qlIndexFixing(IndexON,D3059,TRUE,_xll.ohTrigger(RecalcTrigger,TriggerON)),NA())</f>
        <v>1.3136017674568734E-2</v>
      </c>
      <c r="H3059" s="49">
        <f>_xll.qlCalendarAdvance(Calendar,$H3058,B3059,"f",FALSE)</f>
        <v>60833</v>
      </c>
      <c r="I3059" s="49">
        <f>_xll.qlInterestRateIndexValueDate(Index1M,$H3059)</f>
        <v>60835</v>
      </c>
      <c r="J3059" s="52">
        <f>IFERROR(_xll.qlIndexFixing(Index1M,$H3059,TRUE,_xll.ohTrigger(RecalcTrigger,Trigger1M)),NA())</f>
        <v>1.3007863681361309E-2</v>
      </c>
      <c r="K3059" s="52">
        <f>IFERROR(_xll.qlIndexFixing(ONIndex1M,I3059,TRUE,_xll.ohTrigger(RecalcTrigger,Trigger1M)),NA())</f>
        <v>1.2990715631611138E-2</v>
      </c>
      <c r="L3059" s="52">
        <f>IFERROR(_xll.qlIndexFixing(Index3M,H3059,TRUE,_xll.ohTrigger(RecalcTrigger,Trigger3M)),NA())</f>
        <v>1.3138955703318588E-2</v>
      </c>
      <c r="M3059" s="52">
        <f>IFERROR(_xll.qlIndexFixing(ONIndex3M,I3059,TRUE,_xll.ohTrigger(RecalcTrigger,Trigger3M)),NA())</f>
        <v>1.3076034761132505E-2</v>
      </c>
      <c r="N3059" s="52">
        <f>IFERROR(_xll.qlIndexFixing(Index6M,$H3059,TRUE,_xll.ohTrigger(RecalcTrigger,Trigger6M)),NA())</f>
        <v>1.2393249761238505E-2</v>
      </c>
      <c r="O3059" s="52">
        <f>IFERROR(_xll.qlIndexFixing(ONIndex6M,I3059,TRUE,_xll.ohTrigger(RecalcTrigger,Trigger6M)),NA())</f>
        <v>1.2110476298508033E-2</v>
      </c>
      <c r="P3059" s="52">
        <f>IFERROR(_xll.qlIndexFixing(Index1Y,$H3059,TRUE,_xll.ohTrigger(RecalcTrigger,Trigger1Y)),NA())</f>
        <v>1.3649423517049872E-2</v>
      </c>
      <c r="Q3059" s="52">
        <f>IFERROR(_xll.qlIndexFixing(ONIndex1Y,I3059,TRUE,_xll.ohTrigger(RecalcTrigger,Trigger1Y)),NA())</f>
        <v>1.3387462171392528E-2</v>
      </c>
    </row>
    <row r="3060" spans="2:17" x14ac:dyDescent="0.2">
      <c r="B3060" s="46" t="s">
        <v>42</v>
      </c>
      <c r="D3060" s="49">
        <f>_xll.qlCalendarAdvance(Calendar,$D3059,B3060,"f",FALSE)</f>
        <v>60840</v>
      </c>
      <c r="E3060" s="49">
        <f>_xll.qlInterestRateIndexValueDate(IndexON,D3060)</f>
        <v>60840</v>
      </c>
      <c r="F3060" s="52">
        <f>IFERROR(_xll.qlIndexFixing(IndexON,D3060,TRUE,_xll.ohTrigger(RecalcTrigger,TriggerON)),NA())</f>
        <v>1.3141235366287418E-2</v>
      </c>
      <c r="H3060" s="49">
        <f>_xll.qlCalendarAdvance(Calendar,$H3059,B3060,"f",FALSE)</f>
        <v>60840</v>
      </c>
      <c r="I3060" s="49">
        <f>_xll.qlInterestRateIndexValueDate(Index1M,$H3060)</f>
        <v>60842</v>
      </c>
      <c r="J3060" s="52">
        <f>IFERROR(_xll.qlIndexFixing(Index1M,$H3060,TRUE,_xll.ohTrigger(RecalcTrigger,Trigger1M)),NA())</f>
        <v>1.3013871612693739E-2</v>
      </c>
      <c r="K3060" s="52">
        <f>IFERROR(_xll.qlIndexFixing(ONIndex1M,I3060,TRUE,_xll.ohTrigger(RecalcTrigger,Trigger1M)),NA())</f>
        <v>1.2996728501333266E-2</v>
      </c>
      <c r="L3060" s="52">
        <f>IFERROR(_xll.qlIndexFixing(Index3M,H3060,TRUE,_xll.ohTrigger(RecalcTrigger,Trigger3M)),NA())</f>
        <v>1.3145900707845711E-2</v>
      </c>
      <c r="M3060" s="52">
        <f>IFERROR(_xll.qlIndexFixing(ONIndex3M,I3060,TRUE,_xll.ohTrigger(RecalcTrigger,Trigger3M)),NA())</f>
        <v>1.3083006666585462E-2</v>
      </c>
      <c r="N3060" s="52">
        <f>IFERROR(_xll.qlIndexFixing(Index6M,$H3060,TRUE,_xll.ohTrigger(RecalcTrigger,Trigger6M)),NA())</f>
        <v>1.2412342904900743E-2</v>
      </c>
      <c r="O3060" s="52">
        <f>IFERROR(_xll.qlIndexFixing(ONIndex6M,I3060,TRUE,_xll.ohTrigger(RecalcTrigger,Trigger6M)),NA())</f>
        <v>1.2130245440271636E-2</v>
      </c>
      <c r="P3060" s="52">
        <f>IFERROR(_xll.qlIndexFixing(Index1Y,$H3060,TRUE,_xll.ohTrigger(RecalcTrigger,Trigger1Y)),NA())</f>
        <v>1.3656065001684453E-2</v>
      </c>
      <c r="Q3060" s="52">
        <f>IFERROR(_xll.qlIndexFixing(ONIndex1Y,I3060,TRUE,_xll.ohTrigger(RecalcTrigger,Trigger1Y)),NA())</f>
        <v>1.3394241083224401E-2</v>
      </c>
    </row>
    <row r="3061" spans="2:17" x14ac:dyDescent="0.2">
      <c r="B3061" s="46" t="s">
        <v>42</v>
      </c>
      <c r="D3061" s="49">
        <f>_xll.qlCalendarAdvance(Calendar,$D3060,B3061,"f",FALSE)</f>
        <v>60847</v>
      </c>
      <c r="E3061" s="49">
        <f>_xll.qlInterestRateIndexValueDate(IndexON,D3061)</f>
        <v>60847</v>
      </c>
      <c r="F3061" s="52">
        <f>IFERROR(_xll.qlIndexFixing(IndexON,D3061,TRUE,_xll.ohTrigger(RecalcTrigger,TriggerON)),NA())</f>
        <v>1.3146446938021583E-2</v>
      </c>
      <c r="H3061" s="49">
        <f>_xll.qlCalendarAdvance(Calendar,$H3060,B3061,"f",FALSE)</f>
        <v>60847</v>
      </c>
      <c r="I3061" s="49">
        <f>_xll.qlInterestRateIndexValueDate(Index1M,$H3061)</f>
        <v>60849</v>
      </c>
      <c r="J3061" s="52">
        <f>IFERROR(_xll.qlIndexFixing(Index1M,$H3061,TRUE,_xll.ohTrigger(RecalcTrigger,Trigger1M)),NA())</f>
        <v>1.3019872422255496E-2</v>
      </c>
      <c r="K3061" s="52">
        <f>IFERROR(_xll.qlIndexFixing(ONIndex1M,I3061,TRUE,_xll.ohTrigger(RecalcTrigger,Trigger1M)),NA())</f>
        <v>1.3002734292237861E-2</v>
      </c>
      <c r="L3061" s="52">
        <f>IFERROR(_xll.qlIndexFixing(Index3M,H3061,TRUE,_xll.ohTrigger(RecalcTrigger,Trigger3M)),NA())</f>
        <v>1.3152837218884312E-2</v>
      </c>
      <c r="M3061" s="52">
        <f>IFERROR(_xll.qlIndexFixing(ONIndex3M,I3061,TRUE,_xll.ohTrigger(RecalcTrigger,Trigger3M)),NA())</f>
        <v>1.3089970255890648E-2</v>
      </c>
      <c r="N3061" s="52">
        <f>IFERROR(_xll.qlIndexFixing(Index6M,$H3061,TRUE,_xll.ohTrigger(RecalcTrigger,Trigger6M)),NA())</f>
        <v>1.2431372204686557E-2</v>
      </c>
      <c r="O3061" s="52">
        <f>IFERROR(_xll.qlIndexFixing(ONIndex6M,I3061,TRUE,_xll.ohTrigger(RecalcTrigger,Trigger6M)),NA())</f>
        <v>1.2149952619520121E-2</v>
      </c>
      <c r="P3061" s="52">
        <f>IFERROR(_xll.qlIndexFixing(Index1Y,$H3061,TRUE,_xll.ohTrigger(RecalcTrigger,Trigger1Y)),NA())</f>
        <v>1.3662697198960861E-2</v>
      </c>
      <c r="Q3061" s="52">
        <f>IFERROR(_xll.qlIndexFixing(ONIndex1Y,I3061,TRUE,_xll.ohTrigger(RecalcTrigger,Trigger1Y)),NA())</f>
        <v>1.3401011497533588E-2</v>
      </c>
    </row>
    <row r="3062" spans="2:17" x14ac:dyDescent="0.2">
      <c r="B3062" s="46" t="s">
        <v>42</v>
      </c>
      <c r="D3062" s="49">
        <f>_xll.qlCalendarAdvance(Calendar,$D3061,B3062,"f",FALSE)</f>
        <v>60854</v>
      </c>
      <c r="E3062" s="49">
        <f>_xll.qlInterestRateIndexValueDate(IndexON,D3062)</f>
        <v>60854</v>
      </c>
      <c r="F3062" s="52">
        <f>IFERROR(_xll.qlIndexFixing(IndexON,D3062,TRUE,_xll.ohTrigger(RecalcTrigger,TriggerON)),NA())</f>
        <v>1.3151652369787215E-2</v>
      </c>
      <c r="H3062" s="49">
        <f>_xll.qlCalendarAdvance(Calendar,$H3061,B3062,"f",FALSE)</f>
        <v>60854</v>
      </c>
      <c r="I3062" s="49">
        <f>_xll.qlInterestRateIndexValueDate(Index1M,$H3062)</f>
        <v>60856</v>
      </c>
      <c r="J3062" s="52">
        <f>IFERROR(_xll.qlIndexFixing(Index1M,$H3062,TRUE,_xll.ohTrigger(RecalcTrigger,Trigger1M)),NA())</f>
        <v>1.3025866086852633E-2</v>
      </c>
      <c r="K3062" s="52">
        <f>IFERROR(_xll.qlIndexFixing(ONIndex1M,I3062,TRUE,_xll.ohTrigger(RecalcTrigger,Trigger1M)),NA())</f>
        <v>1.3008732981063531E-2</v>
      </c>
      <c r="L3062" s="52">
        <f>IFERROR(_xll.qlIndexFixing(Index3M,H3062,TRUE,_xll.ohTrigger(RecalcTrigger,Trigger3M)),NA())</f>
        <v>1.315976520909626E-2</v>
      </c>
      <c r="M3062" s="52">
        <f>IFERROR(_xll.qlIndexFixing(ONIndex3M,I3062,TRUE,_xll.ohTrigger(RecalcTrigger,Trigger3M)),NA())</f>
        <v>1.3096925501789869E-2</v>
      </c>
      <c r="N3062" s="52">
        <f>IFERROR(_xll.qlIndexFixing(Index6M,$H3062,TRUE,_xll.ohTrigger(RecalcTrigger,Trigger6M)),NA())</f>
        <v>1.2450337526520833E-2</v>
      </c>
      <c r="O3062" s="52">
        <f>IFERROR(_xll.qlIndexFixing(ONIndex6M,I3062,TRUE,_xll.ohTrigger(RecalcTrigger,Trigger6M)),NA())</f>
        <v>1.21695977045988E-2</v>
      </c>
      <c r="P3062" s="52">
        <f>IFERROR(_xll.qlIndexFixing(Index1Y,$H3062,TRUE,_xll.ohTrigger(RecalcTrigger,Trigger1Y)),NA())</f>
        <v>1.3669320080517569E-2</v>
      </c>
      <c r="Q3062" s="52">
        <f>IFERROR(_xll.qlIndexFixing(ONIndex1Y,I3062,TRUE,_xll.ohTrigger(RecalcTrigger,Trigger1Y)),NA())</f>
        <v>1.340777338674215E-2</v>
      </c>
    </row>
    <row r="3063" spans="2:17" x14ac:dyDescent="0.2">
      <c r="B3063" s="46" t="s">
        <v>42</v>
      </c>
      <c r="D3063" s="49">
        <f>_xll.qlCalendarAdvance(Calendar,$D3062,B3063,"f",FALSE)</f>
        <v>60861</v>
      </c>
      <c r="E3063" s="49">
        <f>_xll.qlInterestRateIndexValueDate(IndexON,D3063)</f>
        <v>60861</v>
      </c>
      <c r="F3063" s="52">
        <f>IFERROR(_xll.qlIndexFixing(IndexON,D3063,TRUE,_xll.ohTrigger(RecalcTrigger,TriggerON)),NA())</f>
        <v>1.3156851641280554E-2</v>
      </c>
      <c r="H3063" s="49">
        <f>_xll.qlCalendarAdvance(Calendar,$H3062,B3063,"f",FALSE)</f>
        <v>60861</v>
      </c>
      <c r="I3063" s="49">
        <f>_xll.qlInterestRateIndexValueDate(Index1M,$H3063)</f>
        <v>60863</v>
      </c>
      <c r="J3063" s="52">
        <f>IFERROR(_xll.qlIndexFixing(Index1M,$H3063,TRUE,_xll.ohTrigger(RecalcTrigger,Trigger1M)),NA())</f>
        <v>1.3031852583298698E-2</v>
      </c>
      <c r="K3063" s="52">
        <f>IFERROR(_xll.qlIndexFixing(ONIndex1M,I3063,TRUE,_xll.ohTrigger(RecalcTrigger,Trigger1M)),NA())</f>
        <v>1.3014724544788692E-2</v>
      </c>
      <c r="L3063" s="52">
        <f>IFERROR(_xll.qlIndexFixing(Index3M,H3063,TRUE,_xll.ohTrigger(RecalcTrigger,Trigger3M)),NA())</f>
        <v>1.3166684651149506E-2</v>
      </c>
      <c r="M3063" s="52">
        <f>IFERROR(_xll.qlIndexFixing(ONIndex3M,I3063,TRUE,_xll.ohTrigger(RecalcTrigger,Trigger3M)),NA())</f>
        <v>1.3103872377264736E-2</v>
      </c>
      <c r="N3063" s="52">
        <f>IFERROR(_xll.qlIndexFixing(Index6M,$H3063,TRUE,_xll.ohTrigger(RecalcTrigger,Trigger6M)),NA())</f>
        <v>1.2469238736329743E-2</v>
      </c>
      <c r="O3063" s="52">
        <f>IFERROR(_xll.qlIndexFixing(ONIndex6M,I3063,TRUE,_xll.ohTrigger(RecalcTrigger,Trigger6M)),NA())</f>
        <v>1.2189180564252666E-2</v>
      </c>
      <c r="P3063" s="52">
        <f>IFERROR(_xll.qlIndexFixing(Index1Y,$H3063,TRUE,_xll.ohTrigger(RecalcTrigger,Trigger1Y)),NA())</f>
        <v>1.3675933617991069E-2</v>
      </c>
      <c r="Q3063" s="52">
        <f>IFERROR(_xll.qlIndexFixing(ONIndex1Y,I3063,TRUE,_xll.ohTrigger(RecalcTrigger,Trigger1Y)),NA())</f>
        <v>1.3414526722712594E-2</v>
      </c>
    </row>
    <row r="3064" spans="2:17" x14ac:dyDescent="0.2">
      <c r="B3064" s="46" t="s">
        <v>42</v>
      </c>
      <c r="D3064" s="49">
        <f>_xll.qlCalendarAdvance(Calendar,$D3063,B3064,"f",FALSE)</f>
        <v>60868</v>
      </c>
      <c r="E3064" s="49">
        <f>_xll.qlInterestRateIndexValueDate(IndexON,D3064)</f>
        <v>60868</v>
      </c>
      <c r="F3064" s="52">
        <f>IFERROR(_xll.qlIndexFixing(IndexON,D3064,TRUE,_xll.ohTrigger(RecalcTrigger,TriggerON)),NA())</f>
        <v>1.3162044732757394E-2</v>
      </c>
      <c r="H3064" s="49">
        <f>_xll.qlCalendarAdvance(Calendar,$H3063,B3064,"f",FALSE)</f>
        <v>60868</v>
      </c>
      <c r="I3064" s="49">
        <f>_xll.qlInterestRateIndexValueDate(Index1M,$H3064)</f>
        <v>60870</v>
      </c>
      <c r="J3064" s="52">
        <f>IFERROR(_xll.qlIndexFixing(Index1M,$H3064,TRUE,_xll.ohTrigger(RecalcTrigger,Trigger1M)),NA())</f>
        <v>1.3037831888399742E-2</v>
      </c>
      <c r="K3064" s="52">
        <f>IFERROR(_xll.qlIndexFixing(ONIndex1M,I3064,TRUE,_xll.ohTrigger(RecalcTrigger,Trigger1M)),NA())</f>
        <v>1.3020708960231886E-2</v>
      </c>
      <c r="L3064" s="52">
        <f>IFERROR(_xll.qlIndexFixing(Index3M,H3064,TRUE,_xll.ohTrigger(RecalcTrigger,Trigger3M)),NA())</f>
        <v>1.3173595517706785E-2</v>
      </c>
      <c r="M3064" s="52">
        <f>IFERROR(_xll.qlIndexFixing(ONIndex3M,I3064,TRUE,_xll.ohTrigger(RecalcTrigger,Trigger3M)),NA())</f>
        <v>1.3110810854737309E-2</v>
      </c>
      <c r="N3064" s="52">
        <f>IFERROR(_xll.qlIndexFixing(Index6M,$H3064,TRUE,_xll.ohTrigger(RecalcTrigger,Trigger6M)),NA())</f>
        <v>1.2488075700041177E-2</v>
      </c>
      <c r="O3064" s="52">
        <f>IFERROR(_xll.qlIndexFixing(ONIndex6M,I3064,TRUE,_xll.ohTrigger(RecalcTrigger,Trigger6M)),NA())</f>
        <v>1.2208701067066841E-2</v>
      </c>
      <c r="P3064" s="52">
        <f>IFERROR(_xll.qlIndexFixing(Index1Y,$H3064,TRUE,_xll.ohTrigger(RecalcTrigger,Trigger1Y)),NA())</f>
        <v>1.368253778301852E-2</v>
      </c>
      <c r="Q3064" s="52">
        <f>IFERROR(_xll.qlIndexFixing(ONIndex1Y,I3064,TRUE,_xll.ohTrigger(RecalcTrigger,Trigger1Y)),NA())</f>
        <v>1.3421271478106789E-2</v>
      </c>
    </row>
    <row r="3065" spans="2:17" x14ac:dyDescent="0.2">
      <c r="B3065" s="46" t="s">
        <v>42</v>
      </c>
      <c r="D3065" s="49">
        <f>_xll.qlCalendarAdvance(Calendar,$D3064,B3065,"f",FALSE)</f>
        <v>60875</v>
      </c>
      <c r="E3065" s="49">
        <f>_xll.qlInterestRateIndexValueDate(IndexON,D3065)</f>
        <v>60875</v>
      </c>
      <c r="F3065" s="52">
        <f>IFERROR(_xll.qlIndexFixing(IndexON,D3065,TRUE,_xll.ohTrigger(RecalcTrigger,TriggerON)),NA())</f>
        <v>1.3167231623993914E-2</v>
      </c>
      <c r="H3065" s="49">
        <f>_xll.qlCalendarAdvance(Calendar,$H3064,B3065,"f",FALSE)</f>
        <v>60875</v>
      </c>
      <c r="I3065" s="49">
        <f>_xll.qlInterestRateIndexValueDate(Index1M,$H3065)</f>
        <v>60877</v>
      </c>
      <c r="J3065" s="52">
        <f>IFERROR(_xll.qlIndexFixing(Index1M,$H3065,TRUE,_xll.ohTrigger(RecalcTrigger,Trigger1M)),NA())</f>
        <v>1.3043803978969315E-2</v>
      </c>
      <c r="K3065" s="52">
        <f>IFERROR(_xll.qlIndexFixing(ONIndex1M,I3065,TRUE,_xll.ohTrigger(RecalcTrigger,Trigger1M)),NA())</f>
        <v>1.3026686204051785E-2</v>
      </c>
      <c r="L3065" s="52">
        <f>IFERROR(_xll.qlIndexFixing(Index3M,H3065,TRUE,_xll.ohTrigger(RecalcTrigger,Trigger3M)),NA())</f>
        <v>1.3179765398923498E-2</v>
      </c>
      <c r="M3065" s="52">
        <f>IFERROR(_xll.qlIndexFixing(ONIndex3M,I3065,TRUE,_xll.ohTrigger(RecalcTrigger,Trigger3M)),NA())</f>
        <v>1.3117740907269138E-2</v>
      </c>
      <c r="N3065" s="52">
        <f>IFERROR(_xll.qlIndexFixing(Index6M,$H3065,TRUE,_xll.ohTrigger(RecalcTrigger,Trigger6M)),NA())</f>
        <v>1.2499169339946077E-2</v>
      </c>
      <c r="O3065" s="52">
        <f>IFERROR(_xll.qlIndexFixing(ONIndex6M,I3065,TRUE,_xll.ohTrigger(RecalcTrigger,Trigger6M)),NA())</f>
        <v>1.222815908170638E-2</v>
      </c>
      <c r="P3065" s="52">
        <f>IFERROR(_xll.qlIndexFixing(Index1Y,$H3065,TRUE,_xll.ohTrigger(RecalcTrigger,Trigger1Y)),NA())</f>
        <v>1.3689132547236851E-2</v>
      </c>
      <c r="Q3065" s="52">
        <f>IFERROR(_xll.qlIndexFixing(ONIndex1Y,I3065,TRUE,_xll.ohTrigger(RecalcTrigger,Trigger1Y)),NA())</f>
        <v>1.3428007624547433E-2</v>
      </c>
    </row>
    <row r="3066" spans="2:17" x14ac:dyDescent="0.2">
      <c r="B3066" s="46" t="s">
        <v>42</v>
      </c>
      <c r="D3066" s="49">
        <f>_xll.qlCalendarAdvance(Calendar,$D3065,B3066,"f",FALSE)</f>
        <v>60882</v>
      </c>
      <c r="E3066" s="49">
        <f>_xll.qlInterestRateIndexValueDate(IndexON,D3066)</f>
        <v>60882</v>
      </c>
      <c r="F3066" s="52">
        <f>IFERROR(_xll.qlIndexFixing(IndexON,D3066,TRUE,_xll.ohTrigger(RecalcTrigger,TriggerON)),NA())</f>
        <v>1.3172412294846225E-2</v>
      </c>
      <c r="H3066" s="49">
        <f>_xll.qlCalendarAdvance(Calendar,$H3065,B3066,"f",FALSE)</f>
        <v>60882</v>
      </c>
      <c r="I3066" s="49">
        <f>_xll.qlInterestRateIndexValueDate(Index1M,$H3066)</f>
        <v>60884</v>
      </c>
      <c r="J3066" s="52">
        <f>IFERROR(_xll.qlIndexFixing(Index1M,$H3066,TRUE,_xll.ohTrigger(RecalcTrigger,Trigger1M)),NA())</f>
        <v>1.3049768831813469E-2</v>
      </c>
      <c r="K3066" s="52">
        <f>IFERROR(_xll.qlIndexFixing(ONIndex1M,I3066,TRUE,_xll.ohTrigger(RecalcTrigger,Trigger1M)),NA())</f>
        <v>1.3032656253386676E-2</v>
      </c>
      <c r="L3066" s="52">
        <f>IFERROR(_xll.qlIndexFixing(Index3M,H3066,TRUE,_xll.ohTrigger(RecalcTrigger,Trigger3M)),NA())</f>
        <v>1.3186659402035174E-2</v>
      </c>
      <c r="M3066" s="52">
        <f>IFERROR(_xll.qlIndexFixing(ONIndex3M,I3066,TRUE,_xll.ohTrigger(RecalcTrigger,Trigger3M)),NA())</f>
        <v>1.3124662507602025E-2</v>
      </c>
      <c r="N3066" s="52">
        <f>IFERROR(_xll.qlIndexFixing(Index6M,$H3066,TRUE,_xll.ohTrigger(RecalcTrigger,Trigger6M)),NA())</f>
        <v>1.2517897428983224E-2</v>
      </c>
      <c r="O3066" s="52">
        <f>IFERROR(_xll.qlIndexFixing(ONIndex6M,I3066,TRUE,_xll.ohTrigger(RecalcTrigger,Trigger6M)),NA())</f>
        <v>1.2247554476836342E-2</v>
      </c>
      <c r="P3066" s="52">
        <f>IFERROR(_xll.qlIndexFixing(Index1Y,$H3066,TRUE,_xll.ohTrigger(RecalcTrigger,Trigger1Y)),NA())</f>
        <v>1.3695717882281248E-2</v>
      </c>
      <c r="Q3066" s="52">
        <f>IFERROR(_xll.qlIndexFixing(ONIndex1Y,I3066,TRUE,_xll.ohTrigger(RecalcTrigger,Trigger1Y)),NA())</f>
        <v>1.3434735134776332E-2</v>
      </c>
    </row>
    <row r="3067" spans="2:17" x14ac:dyDescent="0.2">
      <c r="B3067" s="46" t="s">
        <v>42</v>
      </c>
      <c r="D3067" s="49">
        <f>_xll.qlCalendarAdvance(Calendar,$D3066,B3067,"f",FALSE)</f>
        <v>60889</v>
      </c>
      <c r="E3067" s="49">
        <f>_xll.qlInterestRateIndexValueDate(IndexON,D3067)</f>
        <v>60889</v>
      </c>
      <c r="F3067" s="52">
        <f>IFERROR(_xll.qlIndexFixing(IndexON,D3067,TRUE,_xll.ohTrigger(RecalcTrigger,TriggerON)),NA())</f>
        <v>1.3177586725250379E-2</v>
      </c>
      <c r="H3067" s="49">
        <f>_xll.qlCalendarAdvance(Calendar,$H3066,B3067,"f",FALSE)</f>
        <v>60889</v>
      </c>
      <c r="I3067" s="49">
        <f>_xll.qlInterestRateIndexValueDate(Index1M,$H3067)</f>
        <v>60891</v>
      </c>
      <c r="J3067" s="52">
        <f>IFERROR(_xll.qlIndexFixing(Index1M,$H3067,TRUE,_xll.ohTrigger(RecalcTrigger,Trigger1M)),NA())</f>
        <v>1.3055726423740754E-2</v>
      </c>
      <c r="K3067" s="52">
        <f>IFERROR(_xll.qlIndexFixing(ONIndex1M,I3067,TRUE,_xll.ohTrigger(RecalcTrigger,Trigger1M)),NA())</f>
        <v>1.3038619084815295E-2</v>
      </c>
      <c r="L3067" s="52">
        <f>IFERROR(_xll.qlIndexFixing(Index3M,H3067,TRUE,_xll.ohTrigger(RecalcTrigger,Trigger3M)),NA())</f>
        <v>1.3193544749780316E-2</v>
      </c>
      <c r="M3067" s="52">
        <f>IFERROR(_xll.qlIndexFixing(ONIndex3M,I3067,TRUE,_xll.ohTrigger(RecalcTrigger,Trigger3M)),NA())</f>
        <v>1.3131575628637648E-2</v>
      </c>
      <c r="N3067" s="52">
        <f>IFERROR(_xll.qlIndexFixing(Index6M,$H3067,TRUE,_xll.ohTrigger(RecalcTrigger,Trigger6M)),NA())</f>
        <v>1.253656092396651E-2</v>
      </c>
      <c r="O3067" s="52">
        <f>IFERROR(_xll.qlIndexFixing(ONIndex6M,I3067,TRUE,_xll.ohTrigger(RecalcTrigger,Trigger6M)),NA())</f>
        <v>1.2266887121041847E-2</v>
      </c>
      <c r="P3067" s="52">
        <f>IFERROR(_xll.qlIndexFixing(Index1Y,$H3067,TRUE,_xll.ohTrigger(RecalcTrigger,Trigger1Y)),NA())</f>
        <v>1.3702293759787987E-2</v>
      </c>
      <c r="Q3067" s="52">
        <f>IFERROR(_xll.qlIndexFixing(ONIndex1Y,I3067,TRUE,_xll.ohTrigger(RecalcTrigger,Trigger1Y)),NA())</f>
        <v>1.3441453980815865E-2</v>
      </c>
    </row>
    <row r="3068" spans="2:17" x14ac:dyDescent="0.2">
      <c r="B3068" s="46" t="s">
        <v>42</v>
      </c>
      <c r="D3068" s="49">
        <f>_xll.qlCalendarAdvance(Calendar,$D3067,B3068,"f",FALSE)</f>
        <v>60896</v>
      </c>
      <c r="E3068" s="49">
        <f>_xll.qlInterestRateIndexValueDate(IndexON,D3068)</f>
        <v>60896</v>
      </c>
      <c r="F3068" s="52">
        <f>IFERROR(_xll.qlIndexFixing(IndexON,D3068,TRUE,_xll.ohTrigger(RecalcTrigger,TriggerON)),NA())</f>
        <v>1.3182754895302295E-2</v>
      </c>
      <c r="H3068" s="49">
        <f>_xll.qlCalendarAdvance(Calendar,$H3067,B3068,"f",FALSE)</f>
        <v>60896</v>
      </c>
      <c r="I3068" s="49">
        <f>_xll.qlInterestRateIndexValueDate(Index1M,$H3068)</f>
        <v>60898</v>
      </c>
      <c r="J3068" s="52">
        <f>IFERROR(_xll.qlIndexFixing(Index1M,$H3068,TRUE,_xll.ohTrigger(RecalcTrigger,Trigger1M)),NA())</f>
        <v>1.3061676731569716E-2</v>
      </c>
      <c r="K3068" s="52">
        <f>IFERROR(_xll.qlIndexFixing(ONIndex1M,I3068,TRUE,_xll.ohTrigger(RecalcTrigger,Trigger1M)),NA())</f>
        <v>1.3044574675475928E-2</v>
      </c>
      <c r="L3068" s="52">
        <f>IFERROR(_xll.qlIndexFixing(Index3M,H3068,TRUE,_xll.ohTrigger(RecalcTrigger,Trigger3M)),NA())</f>
        <v>1.3200421414826065E-2</v>
      </c>
      <c r="M3068" s="52">
        <f>IFERROR(_xll.qlIndexFixing(ONIndex3M,I3068,TRUE,_xll.ohTrigger(RecalcTrigger,Trigger3M)),NA())</f>
        <v>1.3138480243037876E-2</v>
      </c>
      <c r="N3068" s="52">
        <f>IFERROR(_xll.qlIndexFixing(Index6M,$H3068,TRUE,_xll.ohTrigger(RecalcTrigger,Trigger6M)),NA())</f>
        <v>1.2555159690901901E-2</v>
      </c>
      <c r="O3068" s="52">
        <f>IFERROR(_xll.qlIndexFixing(ONIndex6M,I3068,TRUE,_xll.ohTrigger(RecalcTrigger,Trigger6M)),NA())</f>
        <v>1.2286156883067889E-2</v>
      </c>
      <c r="P3068" s="52">
        <f>IFERROR(_xll.qlIndexFixing(Index1Y,$H3068,TRUE,_xll.ohTrigger(RecalcTrigger,Trigger1Y)),NA())</f>
        <v>1.3708860151391595E-2</v>
      </c>
      <c r="Q3068" s="52">
        <f>IFERROR(_xll.qlIndexFixing(ONIndex1Y,I3068,TRUE,_xll.ohTrigger(RecalcTrigger,Trigger1Y)),NA())</f>
        <v>1.3448164134768348E-2</v>
      </c>
    </row>
    <row r="3069" spans="2:17" x14ac:dyDescent="0.2">
      <c r="B3069" s="46" t="s">
        <v>42</v>
      </c>
      <c r="D3069" s="49">
        <f>_xll.qlCalendarAdvance(Calendar,$D3068,B3069,"f",FALSE)</f>
        <v>60903</v>
      </c>
      <c r="E3069" s="49">
        <f>_xll.qlInterestRateIndexValueDate(IndexON,D3069)</f>
        <v>60903</v>
      </c>
      <c r="F3069" s="52">
        <f>IFERROR(_xll.qlIndexFixing(IndexON,D3069,TRUE,_xll.ohTrigger(RecalcTrigger,TriggerON)),NA())</f>
        <v>1.3187916784778153E-2</v>
      </c>
      <c r="H3069" s="49">
        <f>_xll.qlCalendarAdvance(Calendar,$H3068,B3069,"f",FALSE)</f>
        <v>60903</v>
      </c>
      <c r="I3069" s="49">
        <f>_xll.qlInterestRateIndexValueDate(Index1M,$H3069)</f>
        <v>60905</v>
      </c>
      <c r="J3069" s="52">
        <f>IFERROR(_xll.qlIndexFixing(Index1M,$H3069,TRUE,_xll.ohTrigger(RecalcTrigger,Trigger1M)),NA())</f>
        <v>1.3065636917068125E-2</v>
      </c>
      <c r="K3069" s="52">
        <f>IFERROR(_xll.qlIndexFixing(ONIndex1M,I3069,TRUE,_xll.ohTrigger(RecalcTrigger,Trigger1M)),NA())</f>
        <v>1.3050523001867376E-2</v>
      </c>
      <c r="L3069" s="52">
        <f>IFERROR(_xll.qlIndexFixing(Index3M,H3069,TRUE,_xll.ohTrigger(RecalcTrigger,Trigger3M)),NA())</f>
        <v>1.3208020261301636E-2</v>
      </c>
      <c r="M3069" s="52">
        <f>IFERROR(_xll.qlIndexFixing(ONIndex3M,I3069,TRUE,_xll.ohTrigger(RecalcTrigger,Trigger3M)),NA())</f>
        <v>1.3145376323544511E-2</v>
      </c>
      <c r="N3069" s="52">
        <f>IFERROR(_xll.qlIndexFixing(Index6M,$H3069,TRUE,_xll.ohTrigger(RecalcTrigger,Trigger6M)),NA())</f>
        <v>1.2575214009207419E-2</v>
      </c>
      <c r="O3069" s="52">
        <f>IFERROR(_xll.qlIndexFixing(ONIndex6M,I3069,TRUE,_xll.ohTrigger(RecalcTrigger,Trigger6M)),NA())</f>
        <v>1.230536363125978E-2</v>
      </c>
      <c r="P3069" s="52">
        <f>IFERROR(_xll.qlIndexFixing(Index1Y,$H3069,TRUE,_xll.ohTrigger(RecalcTrigger,Trigger1Y)),NA())</f>
        <v>1.3715417028726817E-2</v>
      </c>
      <c r="Q3069" s="52">
        <f>IFERROR(_xll.qlIndexFixing(ONIndex1Y,I3069,TRUE,_xll.ohTrigger(RecalcTrigger,Trigger1Y)),NA())</f>
        <v>1.3454865568895968E-2</v>
      </c>
    </row>
    <row r="3070" spans="2:17" x14ac:dyDescent="0.2">
      <c r="B3070" s="46" t="s">
        <v>42</v>
      </c>
      <c r="D3070" s="49">
        <f>_xll.qlCalendarAdvance(Calendar,$D3069,B3070,"f",FALSE)</f>
        <v>60910</v>
      </c>
      <c r="E3070" s="49">
        <f>_xll.qlInterestRateIndexValueDate(IndexON,D3070)</f>
        <v>60910</v>
      </c>
      <c r="F3070" s="52">
        <f>IFERROR(_xll.qlIndexFixing(IndexON,D3070,TRUE,_xll.ohTrigger(RecalcTrigger,TriggerON)),NA())</f>
        <v>1.3193072373773873E-2</v>
      </c>
      <c r="H3070" s="49">
        <f>_xll.qlCalendarAdvance(Calendar,$H3069,B3070,"f",FALSE)</f>
        <v>60910</v>
      </c>
      <c r="I3070" s="49">
        <f>_xll.qlInterestRateIndexValueDate(Index1M,$H3070)</f>
        <v>60912</v>
      </c>
      <c r="J3070" s="52">
        <f>IFERROR(_xll.qlIndexFixing(Index1M,$H3070,TRUE,_xll.ohTrigger(RecalcTrigger,Trigger1M)),NA())</f>
        <v>1.3073555402146886E-2</v>
      </c>
      <c r="K3070" s="52">
        <f>IFERROR(_xll.qlIndexFixing(ONIndex1M,I3070,TRUE,_xll.ohTrigger(RecalcTrigger,Trigger1M)),NA())</f>
        <v>1.305646404120786E-2</v>
      </c>
      <c r="L3070" s="52">
        <f>IFERROR(_xll.qlIndexFixing(Index3M,H3070,TRUE,_xll.ohTrigger(RecalcTrigger,Trigger3M)),NA())</f>
        <v>1.3214879100829274E-2</v>
      </c>
      <c r="M3070" s="52">
        <f>IFERROR(_xll.qlIndexFixing(ONIndex3M,I3070,TRUE,_xll.ohTrigger(RecalcTrigger,Trigger3M)),NA())</f>
        <v>1.3152263843139167E-2</v>
      </c>
      <c r="N3070" s="52">
        <f>IFERROR(_xll.qlIndexFixing(Index6M,$H3070,TRUE,_xll.ohTrigger(RecalcTrigger,Trigger6M)),NA())</f>
        <v>1.2593678872797645E-2</v>
      </c>
      <c r="O3070" s="52">
        <f>IFERROR(_xll.qlIndexFixing(ONIndex6M,I3070,TRUE,_xll.ohTrigger(RecalcTrigger,Trigger6M)),NA())</f>
        <v>1.2324507234602322E-2</v>
      </c>
      <c r="P3070" s="52">
        <f>IFERROR(_xll.qlIndexFixing(Index1Y,$H3070,TRUE,_xll.ohTrigger(RecalcTrigger,Trigger1Y)),NA())</f>
        <v>1.3721964363427519E-2</v>
      </c>
      <c r="Q3070" s="52">
        <f>IFERROR(_xll.qlIndexFixing(ONIndex1Y,I3070,TRUE,_xll.ohTrigger(RecalcTrigger,Trigger1Y)),NA())</f>
        <v>1.3461558255301043E-2</v>
      </c>
    </row>
    <row r="3071" spans="2:17" x14ac:dyDescent="0.2">
      <c r="B3071" s="46" t="s">
        <v>42</v>
      </c>
      <c r="D3071" s="49">
        <f>_xll.qlCalendarAdvance(Calendar,$D3070,B3071,"f",FALSE)</f>
        <v>60917</v>
      </c>
      <c r="E3071" s="49">
        <f>_xll.qlInterestRateIndexValueDate(IndexON,D3071)</f>
        <v>60917</v>
      </c>
      <c r="F3071" s="52">
        <f>IFERROR(_xll.qlIndexFixing(IndexON,D3071,TRUE,_xll.ohTrigger(RecalcTrigger,TriggerON)),NA())</f>
        <v>1.3198221641985697E-2</v>
      </c>
      <c r="H3071" s="49">
        <f>_xll.qlCalendarAdvance(Calendar,$H3070,B3071,"f",FALSE)</f>
        <v>60917</v>
      </c>
      <c r="I3071" s="49">
        <f>_xll.qlInterestRateIndexValueDate(Index1M,$H3071)</f>
        <v>60919</v>
      </c>
      <c r="J3071" s="52">
        <f>IFERROR(_xll.qlIndexFixing(Index1M,$H3071,TRUE,_xll.ohTrigger(RecalcTrigger,Trigger1M)),NA())</f>
        <v>1.3079483718514695E-2</v>
      </c>
      <c r="K3071" s="52">
        <f>IFERROR(_xll.qlIndexFixing(ONIndex1M,I3071,TRUE,_xll.ohTrigger(RecalcTrigger,Trigger1M)),NA())</f>
        <v>1.3062397770076117E-2</v>
      </c>
      <c r="L3071" s="52">
        <f>IFERROR(_xll.qlIndexFixing(Index3M,H3071,TRUE,_xll.ohTrigger(RecalcTrigger,Trigger3M)),NA())</f>
        <v>1.3221729173508796E-2</v>
      </c>
      <c r="M3071" s="52">
        <f>IFERROR(_xll.qlIndexFixing(ONIndex3M,I3071,TRUE,_xll.ohTrigger(RecalcTrigger,Trigger3M)),NA())</f>
        <v>1.3159142774563648E-2</v>
      </c>
      <c r="N3071" s="52">
        <f>IFERROR(_xll.qlIndexFixing(Index6M,$H3071,TRUE,_xll.ohTrigger(RecalcTrigger,Trigger6M)),NA())</f>
        <v>1.2612078595460935E-2</v>
      </c>
      <c r="O3071" s="52">
        <f>IFERROR(_xll.qlIndexFixing(ONIndex6M,I3071,TRUE,_xll.ohTrigger(RecalcTrigger,Trigger6M)),NA())</f>
        <v>1.2343587561360891E-2</v>
      </c>
      <c r="P3071" s="52">
        <f>IFERROR(_xll.qlIndexFixing(Index1Y,$H3071,TRUE,_xll.ohTrigger(RecalcTrigger,Trigger1Y)),NA())</f>
        <v>1.3728502127127354E-2</v>
      </c>
      <c r="Q3071" s="52">
        <f>IFERROR(_xll.qlIndexFixing(ONIndex1Y,I3071,TRUE,_xll.ohTrigger(RecalcTrigger,Trigger1Y)),NA())</f>
        <v>1.3468242166565503E-2</v>
      </c>
    </row>
    <row r="3072" spans="2:17" x14ac:dyDescent="0.2">
      <c r="B3072" s="46" t="s">
        <v>42</v>
      </c>
      <c r="D3072" s="49">
        <f>_xll.qlCalendarAdvance(Calendar,$D3071,B3072,"f",FALSE)</f>
        <v>60924</v>
      </c>
      <c r="E3072" s="49">
        <f>_xll.qlInterestRateIndexValueDate(IndexON,D3072)</f>
        <v>60924</v>
      </c>
      <c r="F3072" s="52">
        <f>IFERROR(_xll.qlIndexFixing(IndexON,D3072,TRUE,_xll.ohTrigger(RecalcTrigger,TriggerON)),NA())</f>
        <v>1.3203364569589482E-2</v>
      </c>
      <c r="H3072" s="49">
        <f>_xll.qlCalendarAdvance(Calendar,$H3071,B3072,"f",FALSE)</f>
        <v>60924</v>
      </c>
      <c r="I3072" s="49">
        <f>_xll.qlInterestRateIndexValueDate(Index1M,$H3072)</f>
        <v>60926</v>
      </c>
      <c r="J3072" s="52">
        <f>IFERROR(_xll.qlIndexFixing(Index1M,$H3072,TRUE,_xll.ohTrigger(RecalcTrigger,Trigger1M)),NA())</f>
        <v>1.3085404658020883E-2</v>
      </c>
      <c r="K3072" s="52">
        <f>IFERROR(_xll.qlIndexFixing(ONIndex1M,I3072,TRUE,_xll.ohTrigger(RecalcTrigger,Trigger1M)),NA())</f>
        <v>1.306832416529069E-2</v>
      </c>
      <c r="L3072" s="52">
        <f>IFERROR(_xll.qlIndexFixing(Index3M,H3072,TRUE,_xll.ohTrigger(RecalcTrigger,Trigger3M)),NA())</f>
        <v>1.3228570452002939E-2</v>
      </c>
      <c r="M3072" s="52">
        <f>IFERROR(_xll.qlIndexFixing(ONIndex3M,I3072,TRUE,_xll.ohTrigger(RecalcTrigger,Trigger3M)),NA())</f>
        <v>1.3166013090479822E-2</v>
      </c>
      <c r="N3072" s="52">
        <f>IFERROR(_xll.qlIndexFixing(Index6M,$H3072,TRUE,_xll.ohTrigger(RecalcTrigger,Trigger6M)),NA())</f>
        <v>1.2630413043194148E-2</v>
      </c>
      <c r="O3072" s="52">
        <f>IFERROR(_xll.qlIndexFixing(ONIndex6M,I3072,TRUE,_xll.ohTrigger(RecalcTrigger,Trigger6M)),NA())</f>
        <v>1.2362604480600226E-2</v>
      </c>
      <c r="P3072" s="52">
        <f>IFERROR(_xll.qlIndexFixing(Index1Y,$H3072,TRUE,_xll.ohTrigger(RecalcTrigger,Trigger1Y)),NA())</f>
        <v>1.3735030291459312E-2</v>
      </c>
      <c r="Q3072" s="52">
        <f>IFERROR(_xll.qlIndexFixing(ONIndex1Y,I3072,TRUE,_xll.ohTrigger(RecalcTrigger,Trigger1Y)),NA())</f>
        <v>1.347491727447192E-2</v>
      </c>
    </row>
    <row r="3073" spans="2:17" x14ac:dyDescent="0.2">
      <c r="B3073" s="46" t="s">
        <v>42</v>
      </c>
      <c r="D3073" s="49">
        <f>_xll.qlCalendarAdvance(Calendar,$D3072,B3073,"f",FALSE)</f>
        <v>60931</v>
      </c>
      <c r="E3073" s="49">
        <f>_xll.qlInterestRateIndexValueDate(IndexON,D3073)</f>
        <v>60931</v>
      </c>
      <c r="F3073" s="52">
        <f>IFERROR(_xll.qlIndexFixing(IndexON,D3073,TRUE,_xll.ohTrigger(RecalcTrigger,TriggerON)),NA())</f>
        <v>1.320850113628147E-2</v>
      </c>
      <c r="H3073" s="49">
        <f>_xll.qlCalendarAdvance(Calendar,$H3072,B3073,"f",FALSE)</f>
        <v>60931</v>
      </c>
      <c r="I3073" s="49">
        <f>_xll.qlInterestRateIndexValueDate(Index1M,$H3073)</f>
        <v>60933</v>
      </c>
      <c r="J3073" s="52">
        <f>IFERROR(_xll.qlIndexFixing(Index1M,$H3073,TRUE,_xll.ohTrigger(RecalcTrigger,Trigger1M)),NA())</f>
        <v>1.3091318197469004E-2</v>
      </c>
      <c r="K3073" s="52">
        <f>IFERROR(_xll.qlIndexFixing(ONIndex1M,I3073,TRUE,_xll.ohTrigger(RecalcTrigger,Trigger1M)),NA())</f>
        <v>1.307424320390993E-2</v>
      </c>
      <c r="L3073" s="52">
        <f>IFERROR(_xll.qlIndexFixing(Index3M,H3073,TRUE,_xll.ohTrigger(RecalcTrigger,Trigger3M)),NA())</f>
        <v>1.3235402908974438E-2</v>
      </c>
      <c r="M3073" s="52">
        <f>IFERROR(_xll.qlIndexFixing(ONIndex3M,I3073,TRUE,_xll.ohTrigger(RecalcTrigger,Trigger3M)),NA())</f>
        <v>1.3172874763789366E-2</v>
      </c>
      <c r="N3073" s="52">
        <f>IFERROR(_xll.qlIndexFixing(Index6M,$H3073,TRUE,_xll.ohTrigger(RecalcTrigger,Trigger6M)),NA())</f>
        <v>1.2648682081996781E-2</v>
      </c>
      <c r="O3073" s="52">
        <f>IFERROR(_xll.qlIndexFixing(ONIndex6M,I3073,TRUE,_xll.ohTrigger(RecalcTrigger,Trigger6M)),NA())</f>
        <v>1.2381557860505765E-2</v>
      </c>
      <c r="P3073" s="52">
        <f>IFERROR(_xll.qlIndexFixing(Index1Y,$H3073,TRUE,_xll.ohTrigger(RecalcTrigger,Trigger1Y)),NA())</f>
        <v>1.3741548828056387E-2</v>
      </c>
      <c r="Q3073" s="52">
        <f>IFERROR(_xll.qlIndexFixing(ONIndex1Y,I3073,TRUE,_xll.ohTrigger(RecalcTrigger,Trigger1Y)),NA())</f>
        <v>1.3481583551442355E-2</v>
      </c>
    </row>
    <row r="3074" spans="2:17" x14ac:dyDescent="0.2">
      <c r="B3074" s="46" t="s">
        <v>42</v>
      </c>
      <c r="D3074" s="49">
        <f>_xll.qlCalendarAdvance(Calendar,$D3073,B3074,"f",FALSE)</f>
        <v>60938</v>
      </c>
      <c r="E3074" s="49">
        <f>_xll.qlInterestRateIndexValueDate(IndexON,D3074)</f>
        <v>60938</v>
      </c>
      <c r="F3074" s="52">
        <f>IFERROR(_xll.qlIndexFixing(IndexON,D3074,TRUE,_xll.ohTrigger(RecalcTrigger,TriggerON)),NA())</f>
        <v>1.3213631322077646E-2</v>
      </c>
      <c r="H3074" s="49">
        <f>_xll.qlCalendarAdvance(Calendar,$H3073,B3074,"f",FALSE)</f>
        <v>60938</v>
      </c>
      <c r="I3074" s="49">
        <f>_xll.qlInterestRateIndexValueDate(Index1M,$H3074)</f>
        <v>60940</v>
      </c>
      <c r="J3074" s="52">
        <f>IFERROR(_xll.qlIndexFixing(Index1M,$H3074,TRUE,_xll.ohTrigger(RecalcTrigger,Trigger1M)),NA())</f>
        <v>1.3097224313665112E-2</v>
      </c>
      <c r="K3074" s="52">
        <f>IFERROR(_xll.qlIndexFixing(ONIndex1M,I3074,TRUE,_xll.ohTrigger(RecalcTrigger,Trigger1M)),NA())</f>
        <v>1.3080154862672444E-2</v>
      </c>
      <c r="L3074" s="52">
        <f>IFERROR(_xll.qlIndexFixing(Index3M,H3074,TRUE,_xll.ohTrigger(RecalcTrigger,Trigger3M)),NA())</f>
        <v>1.3242226517087769E-2</v>
      </c>
      <c r="M3074" s="52">
        <f>IFERROR(_xll.qlIndexFixing(ONIndex3M,I3074,TRUE,_xll.ohTrigger(RecalcTrigger,Trigger3M)),NA())</f>
        <v>1.3179727767393956E-2</v>
      </c>
      <c r="N3074" s="52">
        <f>IFERROR(_xll.qlIndexFixing(Index6M,$H3074,TRUE,_xll.ohTrigger(RecalcTrigger,Trigger6M)),NA())</f>
        <v>1.2665385500008335E-2</v>
      </c>
      <c r="O3074" s="52">
        <f>IFERROR(_xll.qlIndexFixing(ONIndex6M,I3074,TRUE,_xll.ohTrigger(RecalcTrigger,Trigger6M)),NA())</f>
        <v>1.2400447570142248E-2</v>
      </c>
      <c r="P3074" s="52">
        <f>IFERROR(_xll.qlIndexFixing(Index1Y,$H3074,TRUE,_xll.ohTrigger(RecalcTrigger,Trigger1Y)),NA())</f>
        <v>1.3748057708551134E-2</v>
      </c>
      <c r="Q3074" s="52">
        <f>IFERROR(_xll.qlIndexFixing(ONIndex1Y,I3074,TRUE,_xll.ohTrigger(RecalcTrigger,Trigger1Y)),NA())</f>
        <v>1.3488240969738996E-2</v>
      </c>
    </row>
    <row r="3075" spans="2:17" x14ac:dyDescent="0.2">
      <c r="B3075" s="46" t="s">
        <v>42</v>
      </c>
      <c r="D3075" s="49">
        <f>_xll.qlCalendarAdvance(Calendar,$D3074,B3075,"f",FALSE)</f>
        <v>60945</v>
      </c>
      <c r="E3075" s="49">
        <f>_xll.qlInterestRateIndexValueDate(IndexON,D3075)</f>
        <v>60945</v>
      </c>
      <c r="F3075" s="52">
        <f>IFERROR(_xll.qlIndexFixing(IndexON,D3075,TRUE,_xll.ohTrigger(RecalcTrigger,TriggerON)),NA())</f>
        <v>1.3218755107073932E-2</v>
      </c>
      <c r="H3075" s="49">
        <f>_xll.qlCalendarAdvance(Calendar,$H3074,B3075,"f",FALSE)</f>
        <v>60945</v>
      </c>
      <c r="I3075" s="49">
        <f>_xll.qlInterestRateIndexValueDate(Index1M,$H3075)</f>
        <v>60947</v>
      </c>
      <c r="J3075" s="52">
        <f>IFERROR(_xll.qlIndexFixing(Index1M,$H3075,TRUE,_xll.ohTrigger(RecalcTrigger,Trigger1M)),NA())</f>
        <v>1.3103122983427751E-2</v>
      </c>
      <c r="K3075" s="52">
        <f>IFERROR(_xll.qlIndexFixing(ONIndex1M,I3075,TRUE,_xll.ohTrigger(RecalcTrigger,Trigger1M)),NA())</f>
        <v>1.3086059118476712E-2</v>
      </c>
      <c r="L3075" s="52">
        <f>IFERROR(_xll.qlIndexFixing(Index3M,H3075,TRUE,_xll.ohTrigger(RecalcTrigger,Trigger3M)),NA())</f>
        <v>1.3249041249003063E-2</v>
      </c>
      <c r="M3075" s="52">
        <f>IFERROR(_xll.qlIndexFixing(ONIndex3M,I3075,TRUE,_xll.ohTrigger(RecalcTrigger,Trigger3M)),NA())</f>
        <v>1.3186572073875524E-2</v>
      </c>
      <c r="N3075" s="52">
        <f>IFERROR(_xll.qlIndexFixing(Index6M,$H3075,TRUE,_xll.ohTrigger(RecalcTrigger,Trigger6M)),NA())</f>
        <v>1.2683527418888649E-2</v>
      </c>
      <c r="O3075" s="52">
        <f>IFERROR(_xll.qlIndexFixing(ONIndex6M,I3075,TRUE,_xll.ohTrigger(RecalcTrigger,Trigger6M)),NA())</f>
        <v>1.2419273477695114E-2</v>
      </c>
      <c r="P3075" s="52">
        <f>IFERROR(_xll.qlIndexFixing(Index1Y,$H3075,TRUE,_xll.ohTrigger(RecalcTrigger,Trigger1Y)),NA())</f>
        <v>1.3754556904574135E-2</v>
      </c>
      <c r="Q3075" s="52">
        <f>IFERROR(_xll.qlIndexFixing(ONIndex1Y,I3075,TRUE,_xll.ohTrigger(RecalcTrigger,Trigger1Y)),NA())</f>
        <v>1.3494889501384222E-2</v>
      </c>
    </row>
    <row r="3076" spans="2:17" x14ac:dyDescent="0.2">
      <c r="B3076" s="46" t="s">
        <v>42</v>
      </c>
      <c r="D3076" s="49">
        <f>_xll.qlCalendarAdvance(Calendar,$D3075,B3076,"f",FALSE)</f>
        <v>60952</v>
      </c>
      <c r="E3076" s="49">
        <f>_xll.qlInterestRateIndexValueDate(IndexON,D3076)</f>
        <v>60952</v>
      </c>
      <c r="F3076" s="52">
        <f>IFERROR(_xll.qlIndexFixing(IndexON,D3076,TRUE,_xll.ohTrigger(RecalcTrigger,TriggerON)),NA())</f>
        <v>1.3223872470966569E-2</v>
      </c>
      <c r="H3076" s="49">
        <f>_xll.qlCalendarAdvance(Calendar,$H3075,B3076,"f",FALSE)</f>
        <v>60952</v>
      </c>
      <c r="I3076" s="49">
        <f>_xll.qlInterestRateIndexValueDate(Index1M,$H3076)</f>
        <v>60954</v>
      </c>
      <c r="J3076" s="52">
        <f>IFERROR(_xll.qlIndexFixing(Index1M,$H3076,TRUE,_xll.ohTrigger(RecalcTrigger,Trigger1M)),NA())</f>
        <v>1.3109014183562973E-2</v>
      </c>
      <c r="K3076" s="52">
        <f>IFERROR(_xll.qlIndexFixing(ONIndex1M,I3076,TRUE,_xll.ohTrigger(RecalcTrigger,Trigger1M)),NA())</f>
        <v>1.3091955947981404E-2</v>
      </c>
      <c r="L3076" s="52">
        <f>IFERROR(_xll.qlIndexFixing(Index3M,H3076,TRUE,_xll.ohTrigger(RecalcTrigger,Trigger3M)),NA())</f>
        <v>1.3255847077387401E-2</v>
      </c>
      <c r="M3076" s="52">
        <f>IFERROR(_xll.qlIndexFixing(ONIndex3M,I3076,TRUE,_xll.ohTrigger(RecalcTrigger,Trigger3M)),NA())</f>
        <v>1.3193407656215683E-2</v>
      </c>
      <c r="N3076" s="52">
        <f>IFERROR(_xll.qlIndexFixing(Index6M,$H3076,TRUE,_xll.ohTrigger(RecalcTrigger,Trigger6M)),NA())</f>
        <v>1.2701603537820049E-2</v>
      </c>
      <c r="O3076" s="52">
        <f>IFERROR(_xll.qlIndexFixing(ONIndex6M,I3076,TRUE,_xll.ohTrigger(RecalcTrigger,Trigger6M)),NA())</f>
        <v>1.2438035451989293E-2</v>
      </c>
      <c r="P3076" s="52">
        <f>IFERROR(_xll.qlIndexFixing(Index1Y,$H3076,TRUE,_xll.ohTrigger(RecalcTrigger,Trigger1Y)),NA())</f>
        <v>1.3761046387757946E-2</v>
      </c>
      <c r="Q3076" s="52">
        <f>IFERROR(_xll.qlIndexFixing(ONIndex1Y,I3076,TRUE,_xll.ohTrigger(RecalcTrigger,Trigger1Y)),NA())</f>
        <v>1.3501529118640221E-2</v>
      </c>
    </row>
    <row r="3077" spans="2:17" x14ac:dyDescent="0.2">
      <c r="B3077" s="46" t="s">
        <v>42</v>
      </c>
      <c r="D3077" s="49">
        <f>_xll.qlCalendarAdvance(Calendar,$D3076,B3077,"f",FALSE)</f>
        <v>60959</v>
      </c>
      <c r="E3077" s="49">
        <f>_xll.qlInterestRateIndexValueDate(IndexON,D3077)</f>
        <v>60959</v>
      </c>
      <c r="F3077" s="52">
        <f>IFERROR(_xll.qlIndexFixing(IndexON,D3077,TRUE,_xll.ohTrigger(RecalcTrigger,TriggerON)),NA())</f>
        <v>1.3228983393931415E-2</v>
      </c>
      <c r="H3077" s="49">
        <f>_xll.qlCalendarAdvance(Calendar,$H3076,B3077,"f",FALSE)</f>
        <v>60959</v>
      </c>
      <c r="I3077" s="49">
        <f>_xll.qlInterestRateIndexValueDate(Index1M,$H3077)</f>
        <v>60961</v>
      </c>
      <c r="J3077" s="52">
        <f>IFERROR(_xll.qlIndexFixing(Index1M,$H3077,TRUE,_xll.ohTrigger(RecalcTrigger,Trigger1M)),NA())</f>
        <v>1.3114897890876831E-2</v>
      </c>
      <c r="K3077" s="52">
        <f>IFERROR(_xll.qlIndexFixing(ONIndex1M,I3077,TRUE,_xll.ohTrigger(RecalcTrigger,Trigger1M)),NA())</f>
        <v>1.3097845328244873E-2</v>
      </c>
      <c r="L3077" s="52">
        <f>IFERROR(_xll.qlIndexFixing(Index3M,H3077,TRUE,_xll.ohTrigger(RecalcTrigger,Trigger3M)),NA())</f>
        <v>1.3262643974900915E-2</v>
      </c>
      <c r="M3077" s="52">
        <f>IFERROR(_xll.qlIndexFixing(ONIndex3M,I3077,TRUE,_xll.ohTrigger(RecalcTrigger,Trigger3M)),NA())</f>
        <v>1.3200234487156237E-2</v>
      </c>
      <c r="N3077" s="52">
        <f>IFERROR(_xll.qlIndexFixing(Index6M,$H3077,TRUE,_xll.ohTrigger(RecalcTrigger,Trigger6M)),NA())</f>
        <v>1.2719613722820869E-2</v>
      </c>
      <c r="O3077" s="52">
        <f>IFERROR(_xll.qlIndexFixing(ONIndex6M,I3077,TRUE,_xll.ohTrigger(RecalcTrigger,Trigger6M)),NA())</f>
        <v>1.2456733361929651E-2</v>
      </c>
      <c r="P3077" s="52">
        <f>IFERROR(_xll.qlIndexFixing(Index1Y,$H3077,TRUE,_xll.ohTrigger(RecalcTrigger,Trigger1Y)),NA())</f>
        <v>1.3767526129732494E-2</v>
      </c>
      <c r="Q3077" s="52">
        <f>IFERROR(_xll.qlIndexFixing(ONIndex1Y,I3077,TRUE,_xll.ohTrigger(RecalcTrigger,Trigger1Y)),NA())</f>
        <v>1.3508159793769181E-2</v>
      </c>
    </row>
    <row r="3078" spans="2:17" x14ac:dyDescent="0.2">
      <c r="B3078" s="46" t="s">
        <v>42</v>
      </c>
      <c r="D3078" s="49">
        <f>_xll.qlCalendarAdvance(Calendar,$D3077,B3078,"f",FALSE)</f>
        <v>60966</v>
      </c>
      <c r="E3078" s="49">
        <f>_xll.qlInterestRateIndexValueDate(IndexON,D3078)</f>
        <v>60966</v>
      </c>
      <c r="F3078" s="52">
        <f>IFERROR(_xll.qlIndexFixing(IndexON,D3078,TRUE,_xll.ohTrigger(RecalcTrigger,TriggerON)),NA())</f>
        <v>1.3234087855584775E-2</v>
      </c>
      <c r="H3078" s="49">
        <f>_xll.qlCalendarAdvance(Calendar,$H3077,B3078,"f",FALSE)</f>
        <v>60966</v>
      </c>
      <c r="I3078" s="49">
        <f>_xll.qlInterestRateIndexValueDate(Index1M,$H3078)</f>
        <v>60968</v>
      </c>
      <c r="J3078" s="52">
        <f>IFERROR(_xll.qlIndexFixing(Index1M,$H3078,TRUE,_xll.ohTrigger(RecalcTrigger,Trigger1M)),NA())</f>
        <v>1.3120774082177877E-2</v>
      </c>
      <c r="K3078" s="52">
        <f>IFERROR(_xll.qlIndexFixing(ONIndex1M,I3078,TRUE,_xll.ohTrigger(RecalcTrigger,Trigger1M)),NA())</f>
        <v>1.3103727236165597E-2</v>
      </c>
      <c r="L3078" s="52">
        <f>IFERROR(_xll.qlIndexFixing(Index3M,H3078,TRUE,_xll.ohTrigger(RecalcTrigger,Trigger3M)),NA())</f>
        <v>1.3267977071715009E-2</v>
      </c>
      <c r="M3078" s="52">
        <f>IFERROR(_xll.qlIndexFixing(ONIndex3M,I3078,TRUE,_xll.ohTrigger(RecalcTrigger,Trigger3M)),NA())</f>
        <v>1.3207052539598862E-2</v>
      </c>
      <c r="N3078" s="52">
        <f>IFERROR(_xll.qlIndexFixing(Index6M,$H3078,TRUE,_xll.ohTrigger(RecalcTrigger,Trigger6M)),NA())</f>
        <v>1.2739041452091185E-2</v>
      </c>
      <c r="O3078" s="52">
        <f>IFERROR(_xll.qlIndexFixing(ONIndex6M,I3078,TRUE,_xll.ohTrigger(RecalcTrigger,Trigger6M)),NA())</f>
        <v>1.2475367075701627E-2</v>
      </c>
      <c r="P3078" s="52">
        <f>IFERROR(_xll.qlIndexFixing(Index1Y,$H3078,TRUE,_xll.ohTrigger(RecalcTrigger,Trigger1Y)),NA())</f>
        <v>1.3773996102129017E-2</v>
      </c>
      <c r="Q3078" s="52">
        <f>IFERROR(_xll.qlIndexFixing(ONIndex1Y,I3078,TRUE,_xll.ohTrigger(RecalcTrigger,Trigger1Y)),NA())</f>
        <v>1.351478149903329E-2</v>
      </c>
    </row>
    <row r="3079" spans="2:17" x14ac:dyDescent="0.2">
      <c r="B3079" s="46" t="s">
        <v>42</v>
      </c>
      <c r="D3079" s="49">
        <f>_xll.qlCalendarAdvance(Calendar,$D3078,B3079,"f",FALSE)</f>
        <v>60973</v>
      </c>
      <c r="E3079" s="49">
        <f>_xll.qlInterestRateIndexValueDate(IndexON,D3079)</f>
        <v>60973</v>
      </c>
      <c r="F3079" s="52">
        <f>IFERROR(_xll.qlIndexFixing(IndexON,D3079,TRUE,_xll.ohTrigger(RecalcTrigger,TriggerON)),NA())</f>
        <v>1.3239185836182443E-2</v>
      </c>
      <c r="H3079" s="49">
        <f>_xll.qlCalendarAdvance(Calendar,$H3078,B3079,"f",FALSE)</f>
        <v>60973</v>
      </c>
      <c r="I3079" s="49">
        <f>_xll.qlInterestRateIndexValueDate(Index1M,$H3079)</f>
        <v>60975</v>
      </c>
      <c r="J3079" s="52">
        <f>IFERROR(_xll.qlIndexFixing(Index1M,$H3079,TRUE,_xll.ohTrigger(RecalcTrigger,Trigger1M)),NA())</f>
        <v>1.3126642734284655E-2</v>
      </c>
      <c r="K3079" s="52">
        <f>IFERROR(_xll.qlIndexFixing(ONIndex1M,I3079,TRUE,_xll.ohTrigger(RecalcTrigger,Trigger1M)),NA())</f>
        <v>1.3109601648322311E-2</v>
      </c>
      <c r="L3079" s="52">
        <f>IFERROR(_xll.qlIndexFixing(Index3M,H3079,TRUE,_xll.ohTrigger(RecalcTrigger,Trigger3M)),NA())</f>
        <v>1.3274756820188749E-2</v>
      </c>
      <c r="M3079" s="52">
        <f>IFERROR(_xll.qlIndexFixing(ONIndex3M,I3079,TRUE,_xll.ohTrigger(RecalcTrigger,Trigger3M)),NA())</f>
        <v>1.3213861786125491E-2</v>
      </c>
      <c r="N3079" s="52">
        <f>IFERROR(_xll.qlIndexFixing(Index6M,$H3079,TRUE,_xll.ohTrigger(RecalcTrigger,Trigger6M)),NA())</f>
        <v>1.2756915223362586E-2</v>
      </c>
      <c r="O3079" s="52">
        <f>IFERROR(_xll.qlIndexFixing(ONIndex6M,I3079,TRUE,_xll.ohTrigger(RecalcTrigger,Trigger6M)),NA())</f>
        <v>1.2493936462210087E-2</v>
      </c>
      <c r="P3079" s="52">
        <f>IFERROR(_xll.qlIndexFixing(Index1Y,$H3079,TRUE,_xll.ohTrigger(RecalcTrigger,Trigger1Y)),NA())</f>
        <v>1.3780456276576569E-2</v>
      </c>
      <c r="Q3079" s="52">
        <f>IFERROR(_xll.qlIndexFixing(ONIndex1Y,I3079,TRUE,_xll.ohTrigger(RecalcTrigger,Trigger1Y)),NA())</f>
        <v>1.3521394206534865E-2</v>
      </c>
    </row>
    <row r="3080" spans="2:17" x14ac:dyDescent="0.2">
      <c r="B3080" s="46" t="s">
        <v>42</v>
      </c>
      <c r="D3080" s="49">
        <f>_xll.qlCalendarAdvance(Calendar,$D3079,B3080,"f",FALSE)</f>
        <v>60980</v>
      </c>
      <c r="E3080" s="49">
        <f>_xll.qlInterestRateIndexValueDate(IndexON,D3080)</f>
        <v>60980</v>
      </c>
      <c r="F3080" s="52">
        <f>IFERROR(_xll.qlIndexFixing(IndexON,D3080,TRUE,_xll.ohTrigger(RecalcTrigger,TriggerON)),NA())</f>
        <v>1.3244277315500597E-2</v>
      </c>
      <c r="H3080" s="49">
        <f>_xll.qlCalendarAdvance(Calendar,$H3079,B3080,"f",FALSE)</f>
        <v>60980</v>
      </c>
      <c r="I3080" s="49">
        <f>_xll.qlInterestRateIndexValueDate(Index1M,$H3080)</f>
        <v>60982</v>
      </c>
      <c r="J3080" s="52">
        <f>IFERROR(_xll.qlIndexFixing(Index1M,$H3080,TRUE,_xll.ohTrigger(RecalcTrigger,Trigger1M)),NA())</f>
        <v>1.3132503823998221E-2</v>
      </c>
      <c r="K3080" s="52">
        <f>IFERROR(_xll.qlIndexFixing(ONIndex1M,I3080,TRUE,_xll.ohTrigger(RecalcTrigger,Trigger1M)),NA())</f>
        <v>1.3115468541773367E-2</v>
      </c>
      <c r="L3080" s="52">
        <f>IFERROR(_xll.qlIndexFixing(Index3M,H3080,TRUE,_xll.ohTrigger(RecalcTrigger,Trigger3M)),NA())</f>
        <v>1.3281527560094375E-2</v>
      </c>
      <c r="M3080" s="52">
        <f>IFERROR(_xll.qlIndexFixing(ONIndex3M,I3080,TRUE,_xll.ohTrigger(RecalcTrigger,Trigger3M)),NA())</f>
        <v>1.32206621996378E-2</v>
      </c>
      <c r="N3080" s="52">
        <f>IFERROR(_xll.qlIndexFixing(Index6M,$H3080,TRUE,_xll.ohTrigger(RecalcTrigger,Trigger6M)),NA())</f>
        <v>1.2774722647738535E-2</v>
      </c>
      <c r="O3080" s="52">
        <f>IFERROR(_xll.qlIndexFixing(ONIndex6M,I3080,TRUE,_xll.ohTrigger(RecalcTrigger,Trigger6M)),NA())</f>
        <v>1.251244138988028E-2</v>
      </c>
      <c r="P3080" s="52">
        <f>IFERROR(_xll.qlIndexFixing(Index1Y,$H3080,TRUE,_xll.ohTrigger(RecalcTrigger,Trigger1Y)),NA())</f>
        <v>1.3786906624705731E-2</v>
      </c>
      <c r="Q3080" s="52">
        <f>IFERROR(_xll.qlIndexFixing(ONIndex1Y,I3080,TRUE,_xll.ohTrigger(RecalcTrigger,Trigger1Y)),NA())</f>
        <v>1.352799788837622E-2</v>
      </c>
    </row>
    <row r="3081" spans="2:17" x14ac:dyDescent="0.2">
      <c r="B3081" s="46" t="s">
        <v>42</v>
      </c>
      <c r="D3081" s="49">
        <f>_xll.qlCalendarAdvance(Calendar,$D3080,B3081,"f",FALSE)</f>
        <v>60987</v>
      </c>
      <c r="E3081" s="49">
        <f>_xll.qlInterestRateIndexValueDate(IndexON,D3081)</f>
        <v>60987</v>
      </c>
      <c r="F3081" s="52">
        <f>IFERROR(_xll.qlIndexFixing(IndexON,D3081,TRUE,_xll.ohTrigger(RecalcTrigger,TriggerON)),NA())</f>
        <v>1.3249362273395349E-2</v>
      </c>
      <c r="H3081" s="49">
        <f>_xll.qlCalendarAdvance(Calendar,$H3080,B3081,"f",FALSE)</f>
        <v>60987</v>
      </c>
      <c r="I3081" s="49">
        <f>_xll.qlInterestRateIndexValueDate(Index1M,$H3081)</f>
        <v>60989</v>
      </c>
      <c r="J3081" s="52">
        <f>IFERROR(_xll.qlIndexFixing(Index1M,$H3081,TRUE,_xll.ohTrigger(RecalcTrigger,Trigger1M)),NA())</f>
        <v>1.3138357328127126E-2</v>
      </c>
      <c r="K3081" s="52">
        <f>IFERROR(_xll.qlIndexFixing(ONIndex1M,I3081,TRUE,_xll.ohTrigger(RecalcTrigger,Trigger1M)),NA())</f>
        <v>1.3121327893257373E-2</v>
      </c>
      <c r="L3081" s="52">
        <f>IFERROR(_xll.qlIndexFixing(Index3M,H3081,TRUE,_xll.ohTrigger(RecalcTrigger,Trigger3M)),NA())</f>
        <v>1.3288289264094644E-2</v>
      </c>
      <c r="M3081" s="52">
        <f>IFERROR(_xll.qlIndexFixing(ONIndex3M,I3081,TRUE,_xll.ohTrigger(RecalcTrigger,Trigger3M)),NA())</f>
        <v>1.3227453753037466E-2</v>
      </c>
      <c r="N3081" s="52">
        <f>IFERROR(_xll.qlIndexFixing(Index6M,$H3081,TRUE,_xll.ohTrigger(RecalcTrigger,Trigger6M)),NA())</f>
        <v>1.279246359123083E-2</v>
      </c>
      <c r="O3081" s="52">
        <f>IFERROR(_xll.qlIndexFixing(ONIndex6M,I3081,TRUE,_xll.ohTrigger(RecalcTrigger,Trigger6M)),NA())</f>
        <v>1.2530881727617071E-2</v>
      </c>
      <c r="P3081" s="52">
        <f>IFERROR(_xll.qlIndexFixing(Index1Y,$H3081,TRUE,_xll.ohTrigger(RecalcTrigger,Trigger1Y)),NA())</f>
        <v>1.3793347118144459E-2</v>
      </c>
      <c r="Q3081" s="52">
        <f>IFERROR(_xll.qlIndexFixing(ONIndex1Y,I3081,TRUE,_xll.ohTrigger(RecalcTrigger,Trigger1Y)),NA())</f>
        <v>1.3534592516979416E-2</v>
      </c>
    </row>
    <row r="3082" spans="2:17" x14ac:dyDescent="0.2">
      <c r="B3082" s="46" t="s">
        <v>42</v>
      </c>
      <c r="D3082" s="49">
        <f>_xll.qlCalendarAdvance(Calendar,$D3081,B3082,"f",FALSE)</f>
        <v>60994</v>
      </c>
      <c r="E3082" s="49">
        <f>_xll.qlInterestRateIndexValueDate(IndexON,D3082)</f>
        <v>60994</v>
      </c>
      <c r="F3082" s="52">
        <f>IFERROR(_xll.qlIndexFixing(IndexON,D3082,TRUE,_xll.ohTrigger(RecalcTrigger,TriggerON)),NA())</f>
        <v>1.3254440689882685E-2</v>
      </c>
      <c r="H3082" s="49">
        <f>_xll.qlCalendarAdvance(Calendar,$H3081,B3082,"f",FALSE)</f>
        <v>60994</v>
      </c>
      <c r="I3082" s="49">
        <f>_xll.qlInterestRateIndexValueDate(Index1M,$H3082)</f>
        <v>60996</v>
      </c>
      <c r="J3082" s="52">
        <f>IFERROR(_xll.qlIndexFixing(Index1M,$H3082,TRUE,_xll.ohTrigger(RecalcTrigger,Trigger1M)),NA())</f>
        <v>1.3144203223484918E-2</v>
      </c>
      <c r="K3082" s="52">
        <f>IFERROR(_xll.qlIndexFixing(ONIndex1M,I3082,TRUE,_xll.ohTrigger(RecalcTrigger,Trigger1M)),NA())</f>
        <v>1.3127179679752743E-2</v>
      </c>
      <c r="L3082" s="52">
        <f>IFERROR(_xll.qlIndexFixing(Index3M,H3082,TRUE,_xll.ohTrigger(RecalcTrigger,Trigger3M)),NA())</f>
        <v>1.3295041904857641E-2</v>
      </c>
      <c r="M3082" s="52">
        <f>IFERROR(_xll.qlIndexFixing(ONIndex3M,I3082,TRUE,_xll.ohTrigger(RecalcTrigger,Trigger3M)),NA())</f>
        <v>1.323423641890642E-2</v>
      </c>
      <c r="N3082" s="52">
        <f>IFERROR(_xll.qlIndexFixing(Index6M,$H3082,TRUE,_xll.ohTrigger(RecalcTrigger,Trigger6M)),NA())</f>
        <v>1.2810137919854339E-2</v>
      </c>
      <c r="O3082" s="52">
        <f>IFERROR(_xll.qlIndexFixing(ONIndex6M,I3082,TRUE,_xll.ohTrigger(RecalcTrigger,Trigger6M)),NA())</f>
        <v>1.254925734384571E-2</v>
      </c>
      <c r="P3082" s="52">
        <f>IFERROR(_xll.qlIndexFixing(Index1Y,$H3082,TRUE,_xll.ohTrigger(RecalcTrigger,Trigger1Y)),NA())</f>
        <v>1.3799777728522681E-2</v>
      </c>
      <c r="Q3082" s="52">
        <f>IFERROR(_xll.qlIndexFixing(ONIndex1Y,I3082,TRUE,_xll.ohTrigger(RecalcTrigger,Trigger1Y)),NA())</f>
        <v>1.3541178064446768E-2</v>
      </c>
    </row>
    <row r="3083" spans="2:17" x14ac:dyDescent="0.2">
      <c r="B3083" s="46" t="s">
        <v>42</v>
      </c>
      <c r="D3083" s="49">
        <f>_xll.qlCalendarAdvance(Calendar,$D3082,B3083,"f",FALSE)</f>
        <v>61001</v>
      </c>
      <c r="E3083" s="49">
        <f>_xll.qlInterestRateIndexValueDate(IndexON,D3083)</f>
        <v>61001</v>
      </c>
      <c r="F3083" s="52">
        <f>IFERROR(_xll.qlIndexFixing(IndexON,D3083,TRUE,_xll.ohTrigger(RecalcTrigger,TriggerON)),NA())</f>
        <v>1.3259512544978591E-2</v>
      </c>
      <c r="H3083" s="49">
        <f>_xll.qlCalendarAdvance(Calendar,$H3082,B3083,"f",FALSE)</f>
        <v>61001</v>
      </c>
      <c r="I3083" s="49">
        <f>_xll.qlInterestRateIndexValueDate(Index1M,$H3083)</f>
        <v>61003</v>
      </c>
      <c r="J3083" s="52">
        <f>IFERROR(_xll.qlIndexFixing(Index1M,$H3083,TRUE,_xll.ohTrigger(RecalcTrigger,Trigger1M)),NA())</f>
        <v>1.3150041486880149E-2</v>
      </c>
      <c r="K3083" s="52">
        <f>IFERROR(_xll.qlIndexFixing(ONIndex1M,I3083,TRUE,_xll.ohTrigger(RecalcTrigger,Trigger1M)),NA())</f>
        <v>1.3133023877838212E-2</v>
      </c>
      <c r="L3083" s="52">
        <f>IFERROR(_xll.qlIndexFixing(Index3M,H3083,TRUE,_xll.ohTrigger(RecalcTrigger,Trigger3M)),NA())</f>
        <v>1.3301785455047899E-2</v>
      </c>
      <c r="M3083" s="52">
        <f>IFERROR(_xll.qlIndexFixing(ONIndex3M,I3083,TRUE,_xll.ohTrigger(RecalcTrigger,Trigger3M)),NA())</f>
        <v>1.3241010170306211E-2</v>
      </c>
      <c r="N3083" s="52">
        <f>IFERROR(_xll.qlIndexFixing(Index6M,$H3083,TRUE,_xll.ohTrigger(RecalcTrigger,Trigger6M)),NA())</f>
        <v>1.282628271760931E-2</v>
      </c>
      <c r="O3083" s="52">
        <f>IFERROR(_xll.qlIndexFixing(ONIndex6M,I3083,TRUE,_xll.ohTrigger(RecalcTrigger,Trigger6M)),NA())</f>
        <v>1.2567568107231253E-2</v>
      </c>
      <c r="P3083" s="52">
        <f>IFERROR(_xll.qlIndexFixing(Index1Y,$H3083,TRUE,_xll.ohTrigger(RecalcTrigger,Trigger1Y)),NA())</f>
        <v>1.3806198427467694E-2</v>
      </c>
      <c r="Q3083" s="52">
        <f>IFERROR(_xll.qlIndexFixing(ONIndex1Y,I3083,TRUE,_xll.ohTrigger(RecalcTrigger,Trigger1Y)),NA())</f>
        <v>1.3547754503120402E-2</v>
      </c>
    </row>
    <row r="3084" spans="2:17" x14ac:dyDescent="0.2">
      <c r="B3084" s="46" t="s">
        <v>42</v>
      </c>
      <c r="D3084" s="49">
        <f>_xll.qlCalendarAdvance(Calendar,$D3083,B3084,"f",FALSE)</f>
        <v>61008</v>
      </c>
      <c r="E3084" s="49">
        <f>_xll.qlInterestRateIndexValueDate(IndexON,D3084)</f>
        <v>61008</v>
      </c>
      <c r="F3084" s="52">
        <f>IFERROR(_xll.qlIndexFixing(IndexON,D3084,TRUE,_xll.ohTrigger(RecalcTrigger,TriggerON)),NA())</f>
        <v>1.3264577818459244E-2</v>
      </c>
      <c r="H3084" s="49">
        <f>_xll.qlCalendarAdvance(Calendar,$H3083,B3084,"f",FALSE)</f>
        <v>61008</v>
      </c>
      <c r="I3084" s="49">
        <f>_xll.qlInterestRateIndexValueDate(Index1M,$H3084)</f>
        <v>61010</v>
      </c>
      <c r="J3084" s="52">
        <f>IFERROR(_xll.qlIndexFixing(Index1M,$H3084,TRUE,_xll.ohTrigger(RecalcTrigger,Trigger1M)),NA())</f>
        <v>1.3155872095121368E-2</v>
      </c>
      <c r="K3084" s="52">
        <f>IFERROR(_xll.qlIndexFixing(ONIndex1M,I3084,TRUE,_xll.ohTrigger(RecalcTrigger,Trigger1M)),NA())</f>
        <v>1.3138860464652069E-2</v>
      </c>
      <c r="L3084" s="52">
        <f>IFERROR(_xll.qlIndexFixing(Index3M,H3084,TRUE,_xll.ohTrigger(RecalcTrigger,Trigger3M)),NA())</f>
        <v>1.3308519887328174E-2</v>
      </c>
      <c r="M3084" s="52">
        <f>IFERROR(_xll.qlIndexFixing(ONIndex3M,I3084,TRUE,_xll.ohTrigger(RecalcTrigger,Trigger3M)),NA())</f>
        <v>1.3247774979818772E-2</v>
      </c>
      <c r="N3084" s="52">
        <f>IFERROR(_xll.qlIndexFixing(Index6M,$H3084,TRUE,_xll.ohTrigger(RecalcTrigger,Trigger6M)),NA())</f>
        <v>1.2843827613797569E-2</v>
      </c>
      <c r="O3084" s="52">
        <f>IFERROR(_xll.qlIndexFixing(ONIndex6M,I3084,TRUE,_xll.ohTrigger(RecalcTrigger,Trigger6M)),NA())</f>
        <v>1.2585813886438757E-2</v>
      </c>
      <c r="P3084" s="52">
        <f>IFERROR(_xll.qlIndexFixing(Index1Y,$H3084,TRUE,_xll.ohTrigger(RecalcTrigger,Trigger1Y)),NA())</f>
        <v>1.3812609186607674E-2</v>
      </c>
      <c r="Q3084" s="52">
        <f>IFERROR(_xll.qlIndexFixing(ONIndex1Y,I3084,TRUE,_xll.ohTrigger(RecalcTrigger,Trigger1Y)),NA())</f>
        <v>1.3554321804942759E-2</v>
      </c>
    </row>
    <row r="3085" spans="2:17" x14ac:dyDescent="0.2">
      <c r="B3085" s="46" t="s">
        <v>42</v>
      </c>
      <c r="D3085" s="49">
        <f>_xll.qlCalendarAdvance(Calendar,$D3084,B3085,"f",FALSE)</f>
        <v>61015</v>
      </c>
      <c r="E3085" s="49">
        <f>_xll.qlInterestRateIndexValueDate(IndexON,D3085)</f>
        <v>61015</v>
      </c>
      <c r="F3085" s="52">
        <f>IFERROR(_xll.qlIndexFixing(IndexON,D3085,TRUE,_xll.ohTrigger(RecalcTrigger,TriggerON)),NA())</f>
        <v>1.3269636490260694E-2</v>
      </c>
      <c r="H3085" s="49">
        <f>_xll.qlCalendarAdvance(Calendar,$H3084,B3085,"f",FALSE)</f>
        <v>61015</v>
      </c>
      <c r="I3085" s="49">
        <f>_xll.qlInterestRateIndexValueDate(Index1M,$H3085)</f>
        <v>61017</v>
      </c>
      <c r="J3085" s="52">
        <f>IFERROR(_xll.qlIndexFixing(Index1M,$H3085,TRUE,_xll.ohTrigger(RecalcTrigger,Trigger1M)),NA())</f>
        <v>1.316169502501463E-2</v>
      </c>
      <c r="K3085" s="52">
        <f>IFERROR(_xll.qlIndexFixing(ONIndex1M,I3085,TRUE,_xll.ohTrigger(RecalcTrigger,Trigger1M)),NA())</f>
        <v>1.314468941693292E-2</v>
      </c>
      <c r="L3085" s="52">
        <f>IFERROR(_xll.qlIndexFixing(Index3M,H3085,TRUE,_xll.ohTrigger(RecalcTrigger,Trigger3M)),NA())</f>
        <v>1.3315245174365664E-2</v>
      </c>
      <c r="M3085" s="52">
        <f>IFERROR(_xll.qlIndexFixing(ONIndex3M,I3085,TRUE,_xll.ohTrigger(RecalcTrigger,Trigger3M)),NA())</f>
        <v>1.3254530820345778E-2</v>
      </c>
      <c r="N3085" s="52">
        <f>IFERROR(_xll.qlIndexFixing(Index6M,$H3085,TRUE,_xll.ohTrigger(RecalcTrigger,Trigger6M)),NA())</f>
        <v>1.2861305504277441E-2</v>
      </c>
      <c r="O3085" s="52">
        <f>IFERROR(_xll.qlIndexFixing(ONIndex6M,I3085,TRUE,_xll.ohTrigger(RecalcTrigger,Trigger6M)),NA())</f>
        <v>1.260399455013328E-2</v>
      </c>
      <c r="P3085" s="52">
        <f>IFERROR(_xll.qlIndexFixing(Index1Y,$H3085,TRUE,_xll.ohTrigger(RecalcTrigger,Trigger1Y)),NA())</f>
        <v>1.3819009977569479E-2</v>
      </c>
      <c r="Q3085" s="52">
        <f>IFERROR(_xll.qlIndexFixing(ONIndex1Y,I3085,TRUE,_xll.ohTrigger(RecalcTrigger,Trigger1Y)),NA())</f>
        <v>1.3560879942415838E-2</v>
      </c>
    </row>
    <row r="3086" spans="2:17" x14ac:dyDescent="0.2">
      <c r="B3086" s="46" t="s">
        <v>42</v>
      </c>
      <c r="D3086" s="49">
        <f>_xll.qlCalendarAdvance(Calendar,$D3085,B3086,"f",FALSE)</f>
        <v>61022</v>
      </c>
      <c r="E3086" s="49">
        <f>_xll.qlInterestRateIndexValueDate(IndexON,D3086)</f>
        <v>61022</v>
      </c>
      <c r="F3086" s="52">
        <f>IFERROR(_xll.qlIndexFixing(IndexON,D3086,TRUE,_xll.ohTrigger(RecalcTrigger,TriggerON)),NA())</f>
        <v>1.3274688540478863E-2</v>
      </c>
      <c r="H3086" s="49">
        <f>_xll.qlCalendarAdvance(Calendar,$H3085,B3086,"f",FALSE)</f>
        <v>61022</v>
      </c>
      <c r="I3086" s="49">
        <f>_xll.qlInterestRateIndexValueDate(Index1M,$H3086)</f>
        <v>61024</v>
      </c>
      <c r="J3086" s="52">
        <f>IFERROR(_xll.qlIndexFixing(Index1M,$H3086,TRUE,_xll.ohTrigger(RecalcTrigger,Trigger1M)),NA())</f>
        <v>1.3167510253370984E-2</v>
      </c>
      <c r="K3086" s="52">
        <f>IFERROR(_xll.qlIndexFixing(ONIndex1M,I3086,TRUE,_xll.ohTrigger(RecalcTrigger,Trigger1M)),NA())</f>
        <v>1.3150510711579244E-2</v>
      </c>
      <c r="L3086" s="52">
        <f>IFERROR(_xll.qlIndexFixing(Index3M,H3086,TRUE,_xll.ohTrigger(RecalcTrigger,Trigger3M)),NA())</f>
        <v>1.3321961288823125E-2</v>
      </c>
      <c r="M3086" s="52">
        <f>IFERROR(_xll.qlIndexFixing(ONIndex3M,I3086,TRUE,_xll.ohTrigger(RecalcTrigger,Trigger3M)),NA())</f>
        <v>1.326127766470897E-2</v>
      </c>
      <c r="N3086" s="52">
        <f>IFERROR(_xll.qlIndexFixing(Index6M,$H3086,TRUE,_xll.ohTrigger(RecalcTrigger,Trigger6M)),NA())</f>
        <v>1.2878716255087578E-2</v>
      </c>
      <c r="O3086" s="52">
        <f>IFERROR(_xll.qlIndexFixing(ONIndex6M,I3086,TRUE,_xll.ohTrigger(RecalcTrigger,Trigger6M)),NA())</f>
        <v>1.2622109966979878E-2</v>
      </c>
      <c r="P3086" s="52">
        <f>IFERROR(_xll.qlIndexFixing(Index1Y,$H3086,TRUE,_xll.ohTrigger(RecalcTrigger,Trigger1Y)),NA())</f>
        <v>1.3825400771981067E-2</v>
      </c>
      <c r="Q3086" s="52">
        <f>IFERROR(_xll.qlIndexFixing(ONIndex1Y,I3086,TRUE,_xll.ohTrigger(RecalcTrigger,Trigger1Y)),NA())</f>
        <v>1.356742888748208E-2</v>
      </c>
    </row>
    <row r="3087" spans="2:17" x14ac:dyDescent="0.2">
      <c r="B3087" s="46" t="s">
        <v>42</v>
      </c>
      <c r="D3087" s="49">
        <f>_xll.qlCalendarAdvance(Calendar,$D3086,B3087,"f",FALSE)</f>
        <v>61029</v>
      </c>
      <c r="E3087" s="49">
        <f>_xll.qlInterestRateIndexValueDate(IndexON,D3087)</f>
        <v>61029</v>
      </c>
      <c r="F3087" s="52">
        <f>IFERROR(_xll.qlIndexFixing(IndexON,D3087,TRUE,_xll.ohTrigger(RecalcTrigger,TriggerON)),NA())</f>
        <v>1.3279733948969863E-2</v>
      </c>
      <c r="H3087" s="49">
        <f>_xll.qlCalendarAdvance(Calendar,$H3086,B3087,"f",FALSE)</f>
        <v>61029</v>
      </c>
      <c r="I3087" s="49">
        <f>_xll.qlInterestRateIndexValueDate(Index1M,$H3087)</f>
        <v>61031</v>
      </c>
      <c r="J3087" s="52">
        <f>IFERROR(_xll.qlIndexFixing(Index1M,$H3087,TRUE,_xll.ohTrigger(RecalcTrigger,Trigger1M)),NA())</f>
        <v>1.317069741517082E-2</v>
      </c>
      <c r="K3087" s="52">
        <f>IFERROR(_xll.qlIndexFixing(ONIndex1M,I3087,TRUE,_xll.ohTrigger(RecalcTrigger,Trigger1M)),NA())</f>
        <v>1.3156324325249713E-2</v>
      </c>
      <c r="L3087" s="52">
        <f>IFERROR(_xll.qlIndexFixing(Index3M,H3087,TRUE,_xll.ohTrigger(RecalcTrigger,Trigger3M)),NA())</f>
        <v>1.3327944403076022E-2</v>
      </c>
      <c r="M3087" s="52">
        <f>IFERROR(_xll.qlIndexFixing(ONIndex3M,I3087,TRUE,_xll.ohTrigger(RecalcTrigger,Trigger3M)),NA())</f>
        <v>1.3268015485570217E-2</v>
      </c>
      <c r="N3087" s="52">
        <f>IFERROR(_xll.qlIndexFixing(Index6M,$H3087,TRUE,_xll.ohTrigger(RecalcTrigger,Trigger6M)),NA())</f>
        <v>1.2896059732265304E-2</v>
      </c>
      <c r="O3087" s="52">
        <f>IFERROR(_xll.qlIndexFixing(ONIndex6M,I3087,TRUE,_xll.ohTrigger(RecalcTrigger,Trigger6M)),NA())</f>
        <v>1.2640160005243928E-2</v>
      </c>
      <c r="P3087" s="52">
        <f>IFERROR(_xll.qlIndexFixing(Index1Y,$H3087,TRUE,_xll.ohTrigger(RecalcTrigger,Trigger1Y)),NA())</f>
        <v>1.3831781541467985E-2</v>
      </c>
      <c r="Q3087" s="52">
        <f>IFERROR(_xll.qlIndexFixing(ONIndex1Y,I3087,TRUE,_xll.ohTrigger(RecalcTrigger,Trigger1Y)),NA())</f>
        <v>1.3573968612563547E-2</v>
      </c>
    </row>
    <row r="3088" spans="2:17" x14ac:dyDescent="0.2">
      <c r="B3088" s="46" t="s">
        <v>42</v>
      </c>
      <c r="D3088" s="49">
        <f>_xll.qlCalendarAdvance(Calendar,$D3087,B3088,"f",FALSE)</f>
        <v>61036</v>
      </c>
      <c r="E3088" s="49">
        <f>_xll.qlInterestRateIndexValueDate(IndexON,D3088)</f>
        <v>61036</v>
      </c>
      <c r="F3088" s="52">
        <f>IFERROR(_xll.qlIndexFixing(IndexON,D3088,TRUE,_xll.ohTrigger(RecalcTrigger,TriggerON)),NA())</f>
        <v>1.3284772695589808E-2</v>
      </c>
      <c r="H3088" s="49">
        <f>_xll.qlCalendarAdvance(Calendar,$H3087,B3088,"f",FALSE)</f>
        <v>61036</v>
      </c>
      <c r="I3088" s="49">
        <f>_xll.qlInterestRateIndexValueDate(Index1M,$H3088)</f>
        <v>61038</v>
      </c>
      <c r="J3088" s="52">
        <f>IFERROR(_xll.qlIndexFixing(Index1M,$H3088,TRUE,_xll.ohTrigger(RecalcTrigger,Trigger1M)),NA())</f>
        <v>1.3176498542917565E-2</v>
      </c>
      <c r="K3088" s="52">
        <f>IFERROR(_xll.qlIndexFixing(ONIndex1M,I3088,TRUE,_xll.ohTrigger(RecalcTrigger,Trigger1M)),NA())</f>
        <v>1.3162130235002678E-2</v>
      </c>
      <c r="L3088" s="52">
        <f>IFERROR(_xll.qlIndexFixing(Index3M,H3088,TRUE,_xll.ohTrigger(RecalcTrigger,Trigger3M)),NA())</f>
        <v>1.3334642506883354E-2</v>
      </c>
      <c r="M3088" s="52">
        <f>IFERROR(_xll.qlIndexFixing(ONIndex3M,I3088,TRUE,_xll.ohTrigger(RecalcTrigger,Trigger3M)),NA())</f>
        <v>1.3274744255991067E-2</v>
      </c>
      <c r="N3088" s="52">
        <f>IFERROR(_xll.qlIndexFixing(Index6M,$H3088,TRUE,_xll.ohTrigger(RecalcTrigger,Trigger6M)),NA())</f>
        <v>1.2913335801853243E-2</v>
      </c>
      <c r="O3088" s="52">
        <f>IFERROR(_xll.qlIndexFixing(ONIndex6M,I3088,TRUE,_xll.ohTrigger(RecalcTrigger,Trigger6M)),NA())</f>
        <v>1.2658144533990168E-2</v>
      </c>
      <c r="P3088" s="52">
        <f>IFERROR(_xll.qlIndexFixing(Index1Y,$H3088,TRUE,_xll.ohTrigger(RecalcTrigger,Trigger1Y)),NA())</f>
        <v>1.3838152257656652E-2</v>
      </c>
      <c r="Q3088" s="52">
        <f>IFERROR(_xll.qlIndexFixing(ONIndex1Y,I3088,TRUE,_xll.ohTrigger(RecalcTrigger,Trigger1Y)),NA())</f>
        <v>1.3580499089682618E-2</v>
      </c>
    </row>
    <row r="3089" spans="2:17" x14ac:dyDescent="0.2">
      <c r="B3089" s="46" t="s">
        <v>42</v>
      </c>
      <c r="D3089" s="49">
        <f>_xll.qlCalendarAdvance(Calendar,$D3088,B3089,"f",FALSE)</f>
        <v>61043</v>
      </c>
      <c r="E3089" s="49">
        <f>_xll.qlInterestRateIndexValueDate(IndexON,D3089)</f>
        <v>61043</v>
      </c>
      <c r="F3089" s="52">
        <f>IFERROR(_xll.qlIndexFixing(IndexON,D3089,TRUE,_xll.ohTrigger(RecalcTrigger,TriggerON)),NA())</f>
        <v>1.3289804760274748E-2</v>
      </c>
      <c r="H3089" s="49">
        <f>_xll.qlCalendarAdvance(Calendar,$H3088,B3089,"f",FALSE)</f>
        <v>61043</v>
      </c>
      <c r="I3089" s="49">
        <f>_xll.qlInterestRateIndexValueDate(Index1M,$H3089)</f>
        <v>61045</v>
      </c>
      <c r="J3089" s="52">
        <f>IFERROR(_xll.qlIndexFixing(Index1M,$H3089,TRUE,_xll.ohTrigger(RecalcTrigger,Trigger1M)),NA())</f>
        <v>1.3182291906934651E-2</v>
      </c>
      <c r="K3089" s="52">
        <f>IFERROR(_xll.qlIndexFixing(ONIndex1M,I3089,TRUE,_xll.ohTrigger(RecalcTrigger,Trigger1M)),NA())</f>
        <v>1.3167928417576746E-2</v>
      </c>
      <c r="L3089" s="52">
        <f>IFERROR(_xll.qlIndexFixing(Index3M,H3089,TRUE,_xll.ohTrigger(RecalcTrigger,Trigger3M)),NA())</f>
        <v>1.3341331358275222E-2</v>
      </c>
      <c r="M3089" s="52">
        <f>IFERROR(_xll.qlIndexFixing(ONIndex3M,I3089,TRUE,_xll.ohTrigger(RecalcTrigger,Trigger3M)),NA())</f>
        <v>1.3281463948393579E-2</v>
      </c>
      <c r="N3089" s="52">
        <f>IFERROR(_xll.qlIndexFixing(Index6M,$H3089,TRUE,_xll.ohTrigger(RecalcTrigger,Trigger6M)),NA())</f>
        <v>1.2930544329893139E-2</v>
      </c>
      <c r="O3089" s="52">
        <f>IFERROR(_xll.qlIndexFixing(ONIndex6M,I3089,TRUE,_xll.ohTrigger(RecalcTrigger,Trigger6M)),NA())</f>
        <v>1.2676063421723782E-2</v>
      </c>
      <c r="P3089" s="52">
        <f>IFERROR(_xll.qlIndexFixing(Index1Y,$H3089,TRUE,_xll.ohTrigger(RecalcTrigger,Trigger1Y)),NA())</f>
        <v>1.3844512892173057E-2</v>
      </c>
      <c r="Q3089" s="52">
        <f>IFERROR(_xll.qlIndexFixing(ONIndex1Y,I3089,TRUE,_xll.ohTrigger(RecalcTrigger,Trigger1Y)),NA())</f>
        <v>1.3587020291181418E-2</v>
      </c>
    </row>
    <row r="3090" spans="2:17" x14ac:dyDescent="0.2">
      <c r="B3090" s="46" t="s">
        <v>42</v>
      </c>
      <c r="D3090" s="49">
        <f>_xll.qlCalendarAdvance(Calendar,$D3089,B3090,"f",FALSE)</f>
        <v>61050</v>
      </c>
      <c r="E3090" s="49">
        <f>_xll.qlInterestRateIndexValueDate(IndexON,D3090)</f>
        <v>61050</v>
      </c>
      <c r="F3090" s="52">
        <f>IFERROR(_xll.qlIndexFixing(IndexON,D3090,TRUE,_xll.ohTrigger(RecalcTrigger,TriggerON)),NA())</f>
        <v>1.3294830123120605E-2</v>
      </c>
      <c r="H3090" s="49">
        <f>_xll.qlCalendarAdvance(Calendar,$H3089,B3090,"f",FALSE)</f>
        <v>61050</v>
      </c>
      <c r="I3090" s="49">
        <f>_xll.qlInterestRateIndexValueDate(Index1M,$H3090)</f>
        <v>61052</v>
      </c>
      <c r="J3090" s="52">
        <f>IFERROR(_xll.qlIndexFixing(Index1M,$H3090,TRUE,_xll.ohTrigger(RecalcTrigger,Trigger1M)),NA())</f>
        <v>1.3188077484052041E-2</v>
      </c>
      <c r="K3090" s="52">
        <f>IFERROR(_xll.qlIndexFixing(ONIndex1M,I3090,TRUE,_xll.ohTrigger(RecalcTrigger,Trigger1M)),NA())</f>
        <v>1.3173718849950333E-2</v>
      </c>
      <c r="L3090" s="52">
        <f>IFERROR(_xll.qlIndexFixing(Index3M,H3090,TRUE,_xll.ohTrigger(RecalcTrigger,Trigger3M)),NA())</f>
        <v>1.3348010929917987E-2</v>
      </c>
      <c r="M3090" s="52">
        <f>IFERROR(_xll.qlIndexFixing(ONIndex3M,I3090,TRUE,_xll.ohTrigger(RecalcTrigger,Trigger3M)),NA())</f>
        <v>1.3288174535919239E-2</v>
      </c>
      <c r="N3090" s="52">
        <f>IFERROR(_xll.qlIndexFixing(Index6M,$H3090,TRUE,_xll.ohTrigger(RecalcTrigger,Trigger6M)),NA())</f>
        <v>1.294768518243203E-2</v>
      </c>
      <c r="O3090" s="52">
        <f>IFERROR(_xll.qlIndexFixing(ONIndex6M,I3090,TRUE,_xll.ohTrigger(RecalcTrigger,Trigger6M)),NA())</f>
        <v>1.2693916537029892E-2</v>
      </c>
      <c r="P3090" s="52">
        <f>IFERROR(_xll.qlIndexFixing(Index1Y,$H3090,TRUE,_xll.ohTrigger(RecalcTrigger,Trigger1Y)),NA())</f>
        <v>1.3850863416642305E-2</v>
      </c>
      <c r="Q3090" s="52">
        <f>IFERROR(_xll.qlIndexFixing(ONIndex1Y,I3090,TRUE,_xll.ohTrigger(RecalcTrigger,Trigger1Y)),NA())</f>
        <v>1.3593532189242197E-2</v>
      </c>
    </row>
    <row r="3091" spans="2:17" x14ac:dyDescent="0.2">
      <c r="B3091" s="46" t="s">
        <v>42</v>
      </c>
      <c r="D3091" s="49">
        <f>_xll.qlCalendarAdvance(Calendar,$D3090,B3091,"f",FALSE)</f>
        <v>61057</v>
      </c>
      <c r="E3091" s="49">
        <f>_xll.qlInterestRateIndexValueDate(IndexON,D3091)</f>
        <v>61057</v>
      </c>
      <c r="F3091" s="52">
        <f>IFERROR(_xll.qlIndexFixing(IndexON,D3091,TRUE,_xll.ohTrigger(RecalcTrigger,TriggerON)),NA())</f>
        <v>1.3299848763903555E-2</v>
      </c>
      <c r="H3091" s="49">
        <f>_xll.qlCalendarAdvance(Calendar,$H3090,B3091,"f",FALSE)</f>
        <v>61057</v>
      </c>
      <c r="I3091" s="49">
        <f>_xll.qlInterestRateIndexValueDate(Index1M,$H3091)</f>
        <v>61059</v>
      </c>
      <c r="J3091" s="52">
        <f>IFERROR(_xll.qlIndexFixing(Index1M,$H3091,TRUE,_xll.ohTrigger(RecalcTrigger,Trigger1M)),NA())</f>
        <v>1.3197123719214818E-2</v>
      </c>
      <c r="K3091" s="52">
        <f>IFERROR(_xll.qlIndexFixing(ONIndex1M,I3091,TRUE,_xll.ohTrigger(RecalcTrigger,Trigger1M)),NA())</f>
        <v>1.317950150878211E-2</v>
      </c>
      <c r="L3091" s="52">
        <f>IFERROR(_xll.qlIndexFixing(Index3M,H3091,TRUE,_xll.ohTrigger(RecalcTrigger,Trigger3M)),NA())</f>
        <v>1.3356847489470795E-2</v>
      </c>
      <c r="M3091" s="52">
        <f>IFERROR(_xll.qlIndexFixing(ONIndex3M,I3091,TRUE,_xll.ohTrigger(RecalcTrigger,Trigger3M)),NA())</f>
        <v>1.3294875991229915E-2</v>
      </c>
      <c r="N3091" s="52">
        <f>IFERROR(_xll.qlIndexFixing(Index6M,$H3091,TRUE,_xll.ohTrigger(RecalcTrigger,Trigger6M)),NA())</f>
        <v>1.2971898835642016E-2</v>
      </c>
      <c r="O3091" s="52">
        <f>IFERROR(_xll.qlIndexFixing(ONIndex6M,I3091,TRUE,_xll.ohTrigger(RecalcTrigger,Trigger6M)),NA())</f>
        <v>1.2711703748573555E-2</v>
      </c>
      <c r="P3091" s="52">
        <f>IFERROR(_xll.qlIndexFixing(Index1Y,$H3091,TRUE,_xll.ohTrigger(RecalcTrigger,Trigger1Y)),NA())</f>
        <v>1.3859338592974725E-2</v>
      </c>
      <c r="Q3091" s="52">
        <f>IFERROR(_xll.qlIndexFixing(ONIndex1Y,I3091,TRUE,_xll.ohTrigger(RecalcTrigger,Trigger1Y)),NA())</f>
        <v>1.3600034755887336E-2</v>
      </c>
    </row>
    <row r="3092" spans="2:17" x14ac:dyDescent="0.2">
      <c r="B3092" s="46" t="s">
        <v>42</v>
      </c>
      <c r="D3092" s="49">
        <f>_xll.qlCalendarAdvance(Calendar,$D3091,B3092,"f",FALSE)</f>
        <v>61064</v>
      </c>
      <c r="E3092" s="49">
        <f>_xll.qlInterestRateIndexValueDate(IndexON,D3092)</f>
        <v>61064</v>
      </c>
      <c r="F3092" s="52">
        <f>IFERROR(_xll.qlIndexFixing(IndexON,D3092,TRUE,_xll.ohTrigger(RecalcTrigger,TriggerON)),NA())</f>
        <v>1.3304860662479712E-2</v>
      </c>
      <c r="H3092" s="49">
        <f>_xll.qlCalendarAdvance(Calendar,$H3091,B3092,"f",FALSE)</f>
        <v>61064</v>
      </c>
      <c r="I3092" s="49">
        <f>_xll.qlInterestRateIndexValueDate(Index1M,$H3092)</f>
        <v>61066</v>
      </c>
      <c r="J3092" s="52">
        <f>IFERROR(_xll.qlIndexFixing(Index1M,$H3092,TRUE,_xll.ohTrigger(RecalcTrigger,Trigger1M)),NA())</f>
        <v>1.3202238592550375E-2</v>
      </c>
      <c r="K3092" s="52">
        <f>IFERROR(_xll.qlIndexFixing(ONIndex1M,I3092,TRUE,_xll.ohTrigger(RecalcTrigger,Trigger1M)),NA())</f>
        <v>1.3185276370970556E-2</v>
      </c>
      <c r="L3092" s="52">
        <f>IFERROR(_xll.qlIndexFixing(Index3M,H3092,TRUE,_xll.ohTrigger(RecalcTrigger,Trigger3M)),NA())</f>
        <v>1.3363507143360017E-2</v>
      </c>
      <c r="M3092" s="52">
        <f>IFERROR(_xll.qlIndexFixing(ONIndex3M,I3092,TRUE,_xll.ohTrigger(RecalcTrigger,Trigger3M)),NA())</f>
        <v>1.3301568287067411E-2</v>
      </c>
      <c r="N3092" s="52">
        <f>IFERROR(_xll.qlIndexFixing(Index6M,$H3092,TRUE,_xll.ohTrigger(RecalcTrigger,Trigger6M)),NA())</f>
        <v>1.2988882481528224E-2</v>
      </c>
      <c r="O3092" s="52">
        <f>IFERROR(_xll.qlIndexFixing(ONIndex6M,I3092,TRUE,_xll.ohTrigger(RecalcTrigger,Trigger6M)),NA())</f>
        <v>1.2729424924939892E-2</v>
      </c>
      <c r="P3092" s="52">
        <f>IFERROR(_xll.qlIndexFixing(Index1Y,$H3092,TRUE,_xll.ohTrigger(RecalcTrigger,Trigger1Y)),NA())</f>
        <v>1.3865667303038341E-2</v>
      </c>
      <c r="Q3092" s="52">
        <f>IFERROR(_xll.qlIndexFixing(ONIndex1Y,I3092,TRUE,_xll.ohTrigger(RecalcTrigger,Trigger1Y)),NA())</f>
        <v>1.3606527963618831E-2</v>
      </c>
    </row>
    <row r="3093" spans="2:17" x14ac:dyDescent="0.2">
      <c r="B3093" s="46" t="s">
        <v>42</v>
      </c>
      <c r="D3093" s="49">
        <f>_xll.qlCalendarAdvance(Calendar,$D3092,B3093,"f",FALSE)</f>
        <v>61071</v>
      </c>
      <c r="E3093" s="49">
        <f>_xll.qlInterestRateIndexValueDate(IndexON,D3093)</f>
        <v>61071</v>
      </c>
      <c r="F3093" s="52">
        <f>IFERROR(_xll.qlIndexFixing(IndexON,D3093,TRUE,_xll.ohTrigger(RecalcTrigger,TriggerON)),NA())</f>
        <v>1.330986579910487E-2</v>
      </c>
      <c r="H3093" s="49">
        <f>_xll.qlCalendarAdvance(Calendar,$H3092,B3093,"f",FALSE)</f>
        <v>61071</v>
      </c>
      <c r="I3093" s="49">
        <f>_xll.qlInterestRateIndexValueDate(Index1M,$H3093)</f>
        <v>61073</v>
      </c>
      <c r="J3093" s="52">
        <f>IFERROR(_xll.qlIndexFixing(Index1M,$H3093,TRUE,_xll.ohTrigger(RecalcTrigger,Trigger1M)),NA())</f>
        <v>1.3207999260802794E-2</v>
      </c>
      <c r="K3093" s="52">
        <f>IFERROR(_xll.qlIndexFixing(ONIndex1M,I3093,TRUE,_xll.ohTrigger(RecalcTrigger,Trigger1M)),NA())</f>
        <v>1.3191043413494086E-2</v>
      </c>
      <c r="L3093" s="52">
        <f>IFERROR(_xll.qlIndexFixing(Index3M,H3093,TRUE,_xll.ohTrigger(RecalcTrigger,Trigger3M)),NA())</f>
        <v>1.3370157428965699E-2</v>
      </c>
      <c r="M3093" s="52">
        <f>IFERROR(_xll.qlIndexFixing(ONIndex3M,I3093,TRUE,_xll.ohTrigger(RecalcTrigger,Trigger3M)),NA())</f>
        <v>1.330825139641334E-2</v>
      </c>
      <c r="N3093" s="52">
        <f>IFERROR(_xll.qlIndexFixing(Index6M,$H3093,TRUE,_xll.ohTrigger(RecalcTrigger,Trigger6M)),NA())</f>
        <v>1.3005797993940084E-2</v>
      </c>
      <c r="O3093" s="52">
        <f>IFERROR(_xll.qlIndexFixing(ONIndex6M,I3093,TRUE,_xll.ohTrigger(RecalcTrigger,Trigger6M)),NA())</f>
        <v>1.2747079934953831E-2</v>
      </c>
      <c r="P3093" s="52">
        <f>IFERROR(_xll.qlIndexFixing(Index1Y,$H3093,TRUE,_xll.ohTrigger(RecalcTrigger,Trigger1Y)),NA())</f>
        <v>1.3871985811005398E-2</v>
      </c>
      <c r="Q3093" s="52">
        <f>IFERROR(_xll.qlIndexFixing(ONIndex1Y,I3093,TRUE,_xll.ohTrigger(RecalcTrigger,Trigger1Y)),NA())</f>
        <v>1.3613011784538998E-2</v>
      </c>
    </row>
    <row r="3094" spans="2:17" x14ac:dyDescent="0.2">
      <c r="B3094" s="46" t="s">
        <v>42</v>
      </c>
      <c r="D3094" s="49">
        <f>_xll.qlCalendarAdvance(Calendar,$D3093,B3094,"f",FALSE)</f>
        <v>61078</v>
      </c>
      <c r="E3094" s="49">
        <f>_xll.qlInterestRateIndexValueDate(IndexON,D3094)</f>
        <v>61078</v>
      </c>
      <c r="F3094" s="52">
        <f>IFERROR(_xll.qlIndexFixing(IndexON,D3094,TRUE,_xll.ohTrigger(RecalcTrigger,TriggerON)),NA())</f>
        <v>1.3314864153395334E-2</v>
      </c>
      <c r="H3094" s="49">
        <f>_xll.qlCalendarAdvance(Calendar,$H3093,B3094,"f",FALSE)</f>
        <v>61078</v>
      </c>
      <c r="I3094" s="49">
        <f>_xll.qlInterestRateIndexValueDate(Index1M,$H3094)</f>
        <v>61080</v>
      </c>
      <c r="J3094" s="52">
        <f>IFERROR(_xll.qlIndexFixing(Index1M,$H3094,TRUE,_xll.ohTrigger(RecalcTrigger,Trigger1M)),NA())</f>
        <v>1.3213752041991711E-2</v>
      </c>
      <c r="K3094" s="52">
        <f>IFERROR(_xll.qlIndexFixing(ONIndex1M,I3094,TRUE,_xll.ohTrigger(RecalcTrigger,Trigger1M)),NA())</f>
        <v>1.3196802613011371E-2</v>
      </c>
      <c r="L3094" s="52">
        <f>IFERROR(_xll.qlIndexFixing(Index3M,H3094,TRUE,_xll.ohTrigger(RecalcTrigger,Trigger3M)),NA())</f>
        <v>1.3376798318947969E-2</v>
      </c>
      <c r="M3094" s="52">
        <f>IFERROR(_xll.qlIndexFixing(ONIndex3M,I3094,TRUE,_xll.ohTrigger(RecalcTrigger,Trigger3M)),NA())</f>
        <v>1.3314925292009505E-2</v>
      </c>
      <c r="N3094" s="52">
        <f>IFERROR(_xll.qlIndexFixing(Index6M,$H3094,TRUE,_xll.ohTrigger(RecalcTrigger,Trigger6M)),NA())</f>
        <v>1.3022645238862221E-2</v>
      </c>
      <c r="O3094" s="52">
        <f>IFERROR(_xll.qlIndexFixing(ONIndex6M,I3094,TRUE,_xll.ohTrigger(RecalcTrigger,Trigger6M)),NA())</f>
        <v>1.276466864688075E-2</v>
      </c>
      <c r="P3094" s="52">
        <f>IFERROR(_xll.qlIndexFixing(Index1Y,$H3094,TRUE,_xll.ohTrigger(RecalcTrigger,Trigger1Y)),NA())</f>
        <v>1.3878294088494036E-2</v>
      </c>
      <c r="Q3094" s="52">
        <f>IFERROR(_xll.qlIndexFixing(ONIndex1Y,I3094,TRUE,_xll.ohTrigger(RecalcTrigger,Trigger1Y)),NA())</f>
        <v>1.3619486190750152E-2</v>
      </c>
    </row>
    <row r="3095" spans="2:17" x14ac:dyDescent="0.2">
      <c r="B3095" s="46" t="s">
        <v>42</v>
      </c>
      <c r="D3095" s="49">
        <f>_xll.qlCalendarAdvance(Calendar,$D3094,B3095,"f",FALSE)</f>
        <v>61085</v>
      </c>
      <c r="E3095" s="49">
        <f>_xll.qlInterestRateIndexValueDate(IndexON,D3095)</f>
        <v>61085</v>
      </c>
      <c r="F3095" s="52">
        <f>IFERROR(_xll.qlIndexFixing(IndexON,D3095,TRUE,_xll.ohTrigger(RecalcTrigger,TriggerON)),NA())</f>
        <v>1.3319855705287154E-2</v>
      </c>
      <c r="H3095" s="49">
        <f>_xll.qlCalendarAdvance(Calendar,$H3094,B3095,"f",FALSE)</f>
        <v>61085</v>
      </c>
      <c r="I3095" s="49">
        <f>_xll.qlInterestRateIndexValueDate(Index1M,$H3095)</f>
        <v>61087</v>
      </c>
      <c r="J3095" s="52">
        <f>IFERROR(_xll.qlIndexFixing(Index1M,$H3095,TRUE,_xll.ohTrigger(RecalcTrigger,Trigger1M)),NA())</f>
        <v>1.3217540071272304E-2</v>
      </c>
      <c r="K3095" s="52">
        <f>IFERROR(_xll.qlIndexFixing(ONIndex1M,I3095,TRUE,_xll.ohTrigger(RecalcTrigger,Trigger1M)),NA())</f>
        <v>1.3204195736644664E-2</v>
      </c>
      <c r="L3095" s="52">
        <f>IFERROR(_xll.qlIndexFixing(Index3M,H3095,TRUE,_xll.ohTrigger(RecalcTrigger,Trigger3M)),NA())</f>
        <v>1.3382709426081373E-2</v>
      </c>
      <c r="M3095" s="52">
        <f>IFERROR(_xll.qlIndexFixing(ONIndex3M,I3095,TRUE,_xll.ohTrigger(RecalcTrigger,Trigger3M)),NA())</f>
        <v>1.3323492432206763E-2</v>
      </c>
      <c r="N3095" s="52">
        <f>IFERROR(_xll.qlIndexFixing(Index6M,$H3095,TRUE,_xll.ohTrigger(RecalcTrigger,Trigger6M)),NA())</f>
        <v>1.3035192552526786E-2</v>
      </c>
      <c r="O3095" s="52">
        <f>IFERROR(_xll.qlIndexFixing(ONIndex6M,I3095,TRUE,_xll.ohTrigger(RecalcTrigger,Trigger6M)),NA())</f>
        <v>1.2787185076401641E-2</v>
      </c>
      <c r="P3095" s="52">
        <f>IFERROR(_xll.qlIndexFixing(Index1Y,$H3095,TRUE,_xll.ohTrigger(RecalcTrigger,Trigger1Y)),NA())</f>
        <v>1.3882463395136361E-2</v>
      </c>
      <c r="Q3095" s="52">
        <f>IFERROR(_xll.qlIndexFixing(ONIndex1Y,I3095,TRUE,_xll.ohTrigger(RecalcTrigger,Trigger1Y)),NA())</f>
        <v>1.3627796548911775E-2</v>
      </c>
    </row>
    <row r="3096" spans="2:17" x14ac:dyDescent="0.2">
      <c r="B3096" s="46" t="s">
        <v>42</v>
      </c>
      <c r="D3096" s="49">
        <f>_xll.qlCalendarAdvance(Calendar,$D3095,B3096,"f",FALSE)</f>
        <v>61092</v>
      </c>
      <c r="E3096" s="49">
        <f>_xll.qlInterestRateIndexValueDate(IndexON,D3096)</f>
        <v>61092</v>
      </c>
      <c r="F3096" s="52">
        <f>IFERROR(_xll.qlIndexFixing(IndexON,D3096,TRUE,_xll.ohTrigger(RecalcTrigger,TriggerON)),NA())</f>
        <v>1.3324840434876251E-2</v>
      </c>
      <c r="H3096" s="49">
        <f>_xll.qlCalendarAdvance(Calendar,$H3095,B3096,"f",FALSE)</f>
        <v>61092</v>
      </c>
      <c r="I3096" s="49">
        <f>_xll.qlInterestRateIndexValueDate(Index1M,$H3096)</f>
        <v>61094</v>
      </c>
      <c r="J3096" s="52">
        <f>IFERROR(_xll.qlIndexFixing(Index1M,$H3096,TRUE,_xll.ohTrigger(RecalcTrigger,Trigger1M)),NA())</f>
        <v>1.3225233850403251E-2</v>
      </c>
      <c r="K3096" s="52">
        <f>IFERROR(_xll.qlIndexFixing(ONIndex1M,I3096,TRUE,_xll.ohTrigger(RecalcTrigger,Trigger1M)),NA())</f>
        <v>1.3208297390780999E-2</v>
      </c>
      <c r="L3096" s="52">
        <f>IFERROR(_xll.qlIndexFixing(Index3M,H3096,TRUE,_xll.ohTrigger(RecalcTrigger,Trigger3M)),NA())</f>
        <v>1.3389331877138359E-2</v>
      </c>
      <c r="M3096" s="52">
        <f>IFERROR(_xll.qlIndexFixing(ONIndex3M,I3096,TRUE,_xll.ohTrigger(RecalcTrigger,Trigger3M)),NA())</f>
        <v>1.3328245332679955E-2</v>
      </c>
      <c r="N3096" s="52">
        <f>IFERROR(_xll.qlIndexFixing(Index6M,$H3096,TRUE,_xll.ohTrigger(RecalcTrigger,Trigger6M)),NA())</f>
        <v>1.3051915871069648E-2</v>
      </c>
      <c r="O3096" s="52">
        <f>IFERROR(_xll.qlIndexFixing(ONIndex6M,I3096,TRUE,_xll.ohTrigger(RecalcTrigger,Trigger6M)),NA())</f>
        <v>1.2799646651773244E-2</v>
      </c>
      <c r="P3096" s="52">
        <f>IFERROR(_xll.qlIndexFixing(Index1Y,$H3096,TRUE,_xll.ohTrigger(RecalcTrigger,Trigger1Y)),NA())</f>
        <v>1.3890879838510336E-2</v>
      </c>
      <c r="Q3096" s="52">
        <f>IFERROR(_xll.qlIndexFixing(ONIndex1Y,I3096,TRUE,_xll.ohTrigger(RecalcTrigger,Trigger1Y)),NA())</f>
        <v>1.3632406648174111E-2</v>
      </c>
    </row>
    <row r="3097" spans="2:17" x14ac:dyDescent="0.2">
      <c r="B3097" s="46" t="s">
        <v>42</v>
      </c>
      <c r="D3097" s="49">
        <f>_xll.qlCalendarAdvance(Calendar,$D3096,B3097,"f",FALSE)</f>
        <v>61099</v>
      </c>
      <c r="E3097" s="49">
        <f>_xll.qlInterestRateIndexValueDate(IndexON,D3097)</f>
        <v>61099</v>
      </c>
      <c r="F3097" s="52">
        <f>IFERROR(_xll.qlIndexFixing(IndexON,D3097,TRUE,_xll.ohTrigger(RecalcTrigger,TriggerON)),NA())</f>
        <v>1.3329818322098674E-2</v>
      </c>
      <c r="H3097" s="49">
        <f>_xll.qlCalendarAdvance(Calendar,$H3096,B3097,"f",FALSE)</f>
        <v>61099</v>
      </c>
      <c r="I3097" s="49">
        <f>_xll.qlInterestRateIndexValueDate(Index1M,$H3097)</f>
        <v>61101</v>
      </c>
      <c r="J3097" s="52">
        <f>IFERROR(_xll.qlIndexFixing(Index1M,$H3097,TRUE,_xll.ohTrigger(RecalcTrigger,Trigger1M)),NA())</f>
        <v>1.323096283125047E-2</v>
      </c>
      <c r="K3097" s="52">
        <f>IFERROR(_xll.qlIndexFixing(ONIndex1M,I3097,TRUE,_xll.ohTrigger(RecalcTrigger,Trigger1M)),NA())</f>
        <v>1.3214032922670427E-2</v>
      </c>
      <c r="L3097" s="52">
        <f>IFERROR(_xll.qlIndexFixing(Index3M,H3097,TRUE,_xll.ohTrigger(RecalcTrigger,Trigger3M)),NA())</f>
        <v>1.3395944852738444E-2</v>
      </c>
      <c r="M3097" s="52">
        <f>IFERROR(_xll.qlIndexFixing(ONIndex3M,I3097,TRUE,_xll.ohTrigger(RecalcTrigger,Trigger3M)),NA())</f>
        <v>1.3334891423477657E-2</v>
      </c>
      <c r="N3097" s="52">
        <f>IFERROR(_xll.qlIndexFixing(Index6M,$H3097,TRUE,_xll.ohTrigger(RecalcTrigger,Trigger6M)),NA())</f>
        <v>1.306857055394225E-2</v>
      </c>
      <c r="O3097" s="52">
        <f>IFERROR(_xll.qlIndexFixing(ONIndex6M,I3097,TRUE,_xll.ohTrigger(RecalcTrigger,Trigger6M)),NA())</f>
        <v>1.2817035681909061E-2</v>
      </c>
      <c r="P3097" s="52">
        <f>IFERROR(_xll.qlIndexFixing(Index1Y,$H3097,TRUE,_xll.ohTrigger(RecalcTrigger,Trigger1Y)),NA())</f>
        <v>1.3897157254273188E-2</v>
      </c>
      <c r="Q3097" s="52">
        <f>IFERROR(_xll.qlIndexFixing(ONIndex1Y,I3097,TRUE,_xll.ohTrigger(RecalcTrigger,Trigger1Y)),NA())</f>
        <v>1.3638852643831356E-2</v>
      </c>
    </row>
    <row r="3098" spans="2:17" x14ac:dyDescent="0.2">
      <c r="B3098" s="46" t="s">
        <v>42</v>
      </c>
      <c r="D3098" s="49">
        <f>_xll.qlCalendarAdvance(Calendar,$D3097,B3098,"f",FALSE)</f>
        <v>61106</v>
      </c>
      <c r="E3098" s="49">
        <f>_xll.qlInterestRateIndexValueDate(IndexON,D3098)</f>
        <v>61106</v>
      </c>
      <c r="F3098" s="52">
        <f>IFERROR(_xll.qlIndexFixing(IndexON,D3098,TRUE,_xll.ohTrigger(RecalcTrigger,TriggerON)),NA())</f>
        <v>1.3334789346650666E-2</v>
      </c>
      <c r="H3098" s="49">
        <f>_xll.qlCalendarAdvance(Calendar,$H3097,B3098,"f",FALSE)</f>
        <v>61106</v>
      </c>
      <c r="I3098" s="49">
        <f>_xll.qlInterestRateIndexValueDate(Index1M,$H3098)</f>
        <v>61108</v>
      </c>
      <c r="J3098" s="52">
        <f>IFERROR(_xll.qlIndexFixing(Index1M,$H3098,TRUE,_xll.ohTrigger(RecalcTrigger,Trigger1M)),NA())</f>
        <v>1.3236683832263396E-2</v>
      </c>
      <c r="K3098" s="52">
        <f>IFERROR(_xll.qlIndexFixing(ONIndex1M,I3098,TRUE,_xll.ohTrigger(RecalcTrigger,Trigger1M)),NA())</f>
        <v>1.3219760519067592E-2</v>
      </c>
      <c r="L3098" s="52">
        <f>IFERROR(_xll.qlIndexFixing(Index3M,H3098,TRUE,_xll.ohTrigger(RecalcTrigger,Trigger3M)),NA())</f>
        <v>1.3402548325539103E-2</v>
      </c>
      <c r="M3098" s="52">
        <f>IFERROR(_xll.qlIndexFixing(ONIndex3M,I3098,TRUE,_xll.ohTrigger(RecalcTrigger,Trigger3M)),NA())</f>
        <v>1.3341528191812557E-2</v>
      </c>
      <c r="N3098" s="52">
        <f>IFERROR(_xll.qlIndexFixing(Index6M,$H3098,TRUE,_xll.ohTrigger(RecalcTrigger,Trigger6M)),NA())</f>
        <v>1.3085156467181364E-2</v>
      </c>
      <c r="O3098" s="52">
        <f>IFERROR(_xll.qlIndexFixing(ONIndex6M,I3098,TRUE,_xll.ohTrigger(RecalcTrigger,Trigger6M)),NA())</f>
        <v>1.2834357888618086E-2</v>
      </c>
      <c r="P3098" s="52">
        <f>IFERROR(_xll.qlIndexFixing(Index1Y,$H3098,TRUE,_xll.ohTrigger(RecalcTrigger,Trigger1Y)),NA())</f>
        <v>1.3904132287856256E-2</v>
      </c>
      <c r="Q3098" s="52">
        <f>IFERROR(_xll.qlIndexFixing(ONIndex1Y,I3098,TRUE,_xll.ohTrigger(RecalcTrigger,Trigger1Y)),NA())</f>
        <v>1.3645289113508596E-2</v>
      </c>
    </row>
    <row r="3099" spans="2:17" x14ac:dyDescent="0.2">
      <c r="B3099" s="46" t="s">
        <v>42</v>
      </c>
      <c r="D3099" s="49">
        <f>_xll.qlCalendarAdvance(Calendar,$D3098,B3099,"f",FALSE)</f>
        <v>61113</v>
      </c>
      <c r="E3099" s="49">
        <f>_xll.qlInterestRateIndexValueDate(IndexON,D3099)</f>
        <v>61113</v>
      </c>
      <c r="F3099" s="52">
        <f>IFERROR(_xll.qlIndexFixing(IndexON,D3099,TRUE,_xll.ohTrigger(RecalcTrigger,TriggerON)),NA())</f>
        <v>1.333975348878802E-2</v>
      </c>
      <c r="H3099" s="49">
        <f>_xll.qlCalendarAdvance(Calendar,$H3098,B3099,"f",FALSE)</f>
        <v>61113</v>
      </c>
      <c r="I3099" s="49">
        <f>_xll.qlInterestRateIndexValueDate(Index1M,$H3099)</f>
        <v>61115</v>
      </c>
      <c r="J3099" s="52">
        <f>IFERROR(_xll.qlIndexFixing(Index1M,$H3099,TRUE,_xll.ohTrigger(RecalcTrigger,Trigger1M)),NA())</f>
        <v>1.3242396830253078E-2</v>
      </c>
      <c r="K3099" s="52">
        <f>IFERROR(_xll.qlIndexFixing(ONIndex1M,I3099,TRUE,_xll.ohTrigger(RecalcTrigger,Trigger1M)),NA())</f>
        <v>1.32254801567111E-2</v>
      </c>
      <c r="L3099" s="52">
        <f>IFERROR(_xll.qlIndexFixing(Index3M,H3099,TRUE,_xll.ohTrigger(RecalcTrigger,Trigger3M)),NA())</f>
        <v>1.340914226820396E-2</v>
      </c>
      <c r="M3099" s="52">
        <f>IFERROR(_xll.qlIndexFixing(ONIndex3M,I3099,TRUE,_xll.ohTrigger(RecalcTrigger,Trigger3M)),NA())</f>
        <v>1.3348155610186652E-2</v>
      </c>
      <c r="N3099" s="52">
        <f>IFERROR(_xll.qlIndexFixing(Index6M,$H3099,TRUE,_xll.ohTrigger(RecalcTrigger,Trigger6M)),NA())</f>
        <v>1.3101673476826829E-2</v>
      </c>
      <c r="O3099" s="52">
        <f>IFERROR(_xll.qlIndexFixing(ONIndex6M,I3099,TRUE,_xll.ohTrigger(RecalcTrigger,Trigger6M)),NA())</f>
        <v>1.2851613140725249E-2</v>
      </c>
      <c r="P3099" s="52">
        <f>IFERROR(_xll.qlIndexFixing(Index1Y,$H3099,TRUE,_xll.ohTrigger(RecalcTrigger,Trigger1Y)),NA())</f>
        <v>1.3909681025393777E-2</v>
      </c>
      <c r="Q3099" s="52">
        <f>IFERROR(_xll.qlIndexFixing(ONIndex1Y,I3099,TRUE,_xll.ohTrigger(RecalcTrigger,Trigger1Y)),NA())</f>
        <v>1.3651716029787764E-2</v>
      </c>
    </row>
    <row r="3100" spans="2:17" x14ac:dyDescent="0.2">
      <c r="B3100" s="46" t="s">
        <v>42</v>
      </c>
      <c r="D3100" s="49">
        <f>_xll.qlCalendarAdvance(Calendar,$D3099,B3100,"f",FALSE)</f>
        <v>61120</v>
      </c>
      <c r="E3100" s="49">
        <f>_xll.qlInterestRateIndexValueDate(IndexON,D3100)</f>
        <v>61120</v>
      </c>
      <c r="F3100" s="52">
        <f>IFERROR(_xll.qlIndexFixing(IndexON,D3100,TRUE,_xll.ohTrigger(RecalcTrigger,TriggerON)),NA())</f>
        <v>1.3344710728286913E-2</v>
      </c>
      <c r="H3100" s="49">
        <f>_xll.qlCalendarAdvance(Calendar,$H3099,B3100,"f",FALSE)</f>
        <v>61120</v>
      </c>
      <c r="I3100" s="49">
        <f>_xll.qlInterestRateIndexValueDate(Index1M,$H3100)</f>
        <v>61122</v>
      </c>
      <c r="J3100" s="52">
        <f>IFERROR(_xll.qlIndexFixing(Index1M,$H3100,TRUE,_xll.ohTrigger(RecalcTrigger,Trigger1M)),NA())</f>
        <v>1.3248101802030565E-2</v>
      </c>
      <c r="K3100" s="52">
        <f>IFERROR(_xll.qlIndexFixing(ONIndex1M,I3100,TRUE,_xll.ohTrigger(RecalcTrigger,Trigger1M)),NA())</f>
        <v>1.3231191812579368E-2</v>
      </c>
      <c r="L3100" s="52">
        <f>IFERROR(_xll.qlIndexFixing(Index3M,H3100,TRUE,_xll.ohTrigger(RecalcTrigger,Trigger3M)),NA())</f>
        <v>1.341644481971035E-2</v>
      </c>
      <c r="M3100" s="52">
        <f>IFERROR(_xll.qlIndexFixing(ONIndex3M,I3100,TRUE,_xll.ohTrigger(RecalcTrigger,Trigger3M)),NA())</f>
        <v>1.3354773651661489E-2</v>
      </c>
      <c r="N3100" s="52">
        <f>IFERROR(_xll.qlIndexFixing(Index6M,$H3100,TRUE,_xll.ohTrigger(RecalcTrigger,Trigger6M)),NA())</f>
        <v>1.3122287586555535E-2</v>
      </c>
      <c r="O3100" s="52">
        <f>IFERROR(_xll.qlIndexFixing(ONIndex6M,I3100,TRUE,_xll.ohTrigger(RecalcTrigger,Trigger6M)),NA())</f>
        <v>1.2868801306735733E-2</v>
      </c>
      <c r="P3100" s="52">
        <f>IFERROR(_xll.qlIndexFixing(Index1Y,$H3100,TRUE,_xll.ohTrigger(RecalcTrigger,Trigger1Y)),NA())</f>
        <v>1.3915927323985182E-2</v>
      </c>
      <c r="Q3100" s="52">
        <f>IFERROR(_xll.qlIndexFixing(ONIndex1Y,I3100,TRUE,_xll.ohTrigger(RecalcTrigger,Trigger1Y)),NA())</f>
        <v>1.3658133364531366E-2</v>
      </c>
    </row>
    <row r="3101" spans="2:17" x14ac:dyDescent="0.2">
      <c r="B3101" s="46" t="s">
        <v>42</v>
      </c>
      <c r="D3101" s="49">
        <f>_xll.qlCalendarAdvance(Calendar,$D3100,B3101,"f",FALSE)</f>
        <v>61127</v>
      </c>
      <c r="E3101" s="49">
        <f>_xll.qlInterestRateIndexValueDate(IndexON,D3101)</f>
        <v>61127</v>
      </c>
      <c r="F3101" s="52">
        <f>IFERROR(_xll.qlIndexFixing(IndexON,D3101,TRUE,_xll.ohTrigger(RecalcTrigger,TriggerON)),NA())</f>
        <v>1.3349661045083394E-2</v>
      </c>
      <c r="H3101" s="49">
        <f>_xll.qlCalendarAdvance(Calendar,$H3100,B3101,"f",FALSE)</f>
        <v>61127</v>
      </c>
      <c r="I3101" s="49">
        <f>_xll.qlInterestRateIndexValueDate(Index1M,$H3101)</f>
        <v>61129</v>
      </c>
      <c r="J3101" s="52">
        <f>IFERROR(_xll.qlIndexFixing(Index1M,$H3101,TRUE,_xll.ohTrigger(RecalcTrigger,Trigger1M)),NA())</f>
        <v>1.3253798724406907E-2</v>
      </c>
      <c r="K3101" s="52">
        <f>IFERROR(_xll.qlIndexFixing(ONIndex1M,I3101,TRUE,_xll.ohTrigger(RecalcTrigger,Trigger1M)),NA())</f>
        <v>1.3236895463411003E-2</v>
      </c>
      <c r="L3101" s="52">
        <f>IFERROR(_xll.qlIndexFixing(Index3M,H3101,TRUE,_xll.ohTrigger(RecalcTrigger,Trigger3M)),NA())</f>
        <v>1.3423019174810669E-2</v>
      </c>
      <c r="M3101" s="52">
        <f>IFERROR(_xll.qlIndexFixing(ONIndex3M,I3101,TRUE,_xll.ohTrigger(RecalcTrigger,Trigger3M)),NA())</f>
        <v>1.3361382288819001E-2</v>
      </c>
      <c r="N3101" s="52">
        <f>IFERROR(_xll.qlIndexFixing(Index6M,$H3101,TRUE,_xll.ohTrigger(RecalcTrigger,Trigger6M)),NA())</f>
        <v>1.3138653206830839E-2</v>
      </c>
      <c r="O3101" s="52">
        <f>IFERROR(_xll.qlIndexFixing(ONIndex6M,I3101,TRUE,_xll.ohTrigger(RecalcTrigger,Trigger6M)),NA())</f>
        <v>1.2885922255074789E-2</v>
      </c>
      <c r="P3101" s="52">
        <f>IFERROR(_xll.qlIndexFixing(Index1Y,$H3101,TRUE,_xll.ohTrigger(RecalcTrigger,Trigger1Y)),NA())</f>
        <v>1.392216319341818E-2</v>
      </c>
      <c r="Q3101" s="52">
        <f>IFERROR(_xll.qlIndexFixing(ONIndex1Y,I3101,TRUE,_xll.ohTrigger(RecalcTrigger,Trigger1Y)),NA())</f>
        <v>1.3664541090161464E-2</v>
      </c>
    </row>
    <row r="3102" spans="2:17" x14ac:dyDescent="0.2">
      <c r="B3102" s="46" t="s">
        <v>42</v>
      </c>
      <c r="D3102" s="49">
        <f>_xll.qlCalendarAdvance(Calendar,$D3101,B3102,"f",FALSE)</f>
        <v>61134</v>
      </c>
      <c r="E3102" s="49">
        <f>_xll.qlInterestRateIndexValueDate(IndexON,D3102)</f>
        <v>61134</v>
      </c>
      <c r="F3102" s="52">
        <f>IFERROR(_xll.qlIndexFixing(IndexON,D3102,TRUE,_xll.ohTrigger(RecalcTrigger,TriggerON)),NA())</f>
        <v>1.3354604419033578E-2</v>
      </c>
      <c r="H3102" s="49">
        <f>_xll.qlCalendarAdvance(Calendar,$H3101,B3102,"f",FALSE)</f>
        <v>61134</v>
      </c>
      <c r="I3102" s="49">
        <f>_xll.qlInterestRateIndexValueDate(Index1M,$H3102)</f>
        <v>61136</v>
      </c>
      <c r="J3102" s="52">
        <f>IFERROR(_xll.qlIndexFixing(Index1M,$H3102,TRUE,_xll.ohTrigger(RecalcTrigger,Trigger1M)),NA())</f>
        <v>1.3259487574185658E-2</v>
      </c>
      <c r="K3102" s="52">
        <f>IFERROR(_xll.qlIndexFixing(ONIndex1M,I3102,TRUE,_xll.ohTrigger(RecalcTrigger,Trigger1M)),NA())</f>
        <v>1.3242591086104483E-2</v>
      </c>
      <c r="L3102" s="52">
        <f>IFERROR(_xll.qlIndexFixing(Index3M,H3102,TRUE,_xll.ohTrigger(RecalcTrigger,Trigger3M)),NA())</f>
        <v>1.3429583915567754E-2</v>
      </c>
      <c r="M3102" s="52">
        <f>IFERROR(_xll.qlIndexFixing(ONIndex3M,I3102,TRUE,_xll.ohTrigger(RecalcTrigger,Trigger3M)),NA())</f>
        <v>1.3367981494720738E-2</v>
      </c>
      <c r="N3102" s="52">
        <f>IFERROR(_xll.qlIndexFixing(Index6M,$H3102,TRUE,_xll.ohTrigger(RecalcTrigger,Trigger6M)),NA())</f>
        <v>1.3154949487587931E-2</v>
      </c>
      <c r="O3102" s="52">
        <f>IFERROR(_xll.qlIndexFixing(ONIndex6M,I3102,TRUE,_xll.ohTrigger(RecalcTrigger,Trigger6M)),NA())</f>
        <v>1.2902975854887089E-2</v>
      </c>
      <c r="P3102" s="52">
        <f>IFERROR(_xll.qlIndexFixing(Index1Y,$H3102,TRUE,_xll.ohTrigger(RecalcTrigger,Trigger1Y)),NA())</f>
        <v>1.3928388605308739E-2</v>
      </c>
      <c r="Q3102" s="52">
        <f>IFERROR(_xll.qlIndexFixing(ONIndex1Y,I3102,TRUE,_xll.ohTrigger(RecalcTrigger,Trigger1Y)),NA())</f>
        <v>1.3670939178700436E-2</v>
      </c>
    </row>
    <row r="3103" spans="2:17" x14ac:dyDescent="0.2">
      <c r="B3103" s="46" t="s">
        <v>42</v>
      </c>
      <c r="D3103" s="49">
        <f>_xll.qlCalendarAdvance(Calendar,$D3102,B3103,"f",FALSE)</f>
        <v>61141</v>
      </c>
      <c r="E3103" s="49">
        <f>_xll.qlInterestRateIndexValueDate(IndexON,D3103)</f>
        <v>61141</v>
      </c>
      <c r="F3103" s="52">
        <f>IFERROR(_xll.qlIndexFixing(IndexON,D3103,TRUE,_xll.ohTrigger(RecalcTrigger,TriggerON)),NA())</f>
        <v>1.3359540830153449E-2</v>
      </c>
      <c r="H3103" s="49">
        <f>_xll.qlCalendarAdvance(Calendar,$H3102,B3103,"f",FALSE)</f>
        <v>61141</v>
      </c>
      <c r="I3103" s="49">
        <f>_xll.qlInterestRateIndexValueDate(Index1M,$H3103)</f>
        <v>61143</v>
      </c>
      <c r="J3103" s="52">
        <f>IFERROR(_xll.qlIndexFixing(Index1M,$H3103,TRUE,_xll.ohTrigger(RecalcTrigger,Trigger1M)),NA())</f>
        <v>1.326516832817537E-2</v>
      </c>
      <c r="K3103" s="52">
        <f>IFERROR(_xll.qlIndexFixing(ONIndex1M,I3103,TRUE,_xll.ohTrigger(RecalcTrigger,Trigger1M)),NA())</f>
        <v>1.3248278657558288E-2</v>
      </c>
      <c r="L3103" s="52">
        <f>IFERROR(_xll.qlIndexFixing(Index3M,H3103,TRUE,_xll.ohTrigger(RecalcTrigger,Trigger3M)),NA())</f>
        <v>1.3436139014639128E-2</v>
      </c>
      <c r="M3103" s="52">
        <f>IFERROR(_xll.qlIndexFixing(ONIndex3M,I3103,TRUE,_xll.ohTrigger(RecalcTrigger,Trigger3M)),NA())</f>
        <v>1.337457124194863E-2</v>
      </c>
      <c r="N3103" s="52">
        <f>IFERROR(_xll.qlIndexFixing(Index6M,$H3103,TRUE,_xll.ohTrigger(RecalcTrigger,Trigger6M)),NA())</f>
        <v>1.3171176294835496E-2</v>
      </c>
      <c r="O3103" s="52">
        <f>IFERROR(_xll.qlIndexFixing(ONIndex6M,I3103,TRUE,_xll.ohTrigger(RecalcTrigger,Trigger6M)),NA())</f>
        <v>1.2919961974118266E-2</v>
      </c>
      <c r="P3103" s="52">
        <f>IFERROR(_xll.qlIndexFixing(Index1Y,$H3103,TRUE,_xll.ohTrigger(RecalcTrigger,Trigger1Y)),NA())</f>
        <v>1.3934603531272169E-2</v>
      </c>
      <c r="Q3103" s="52">
        <f>IFERROR(_xll.qlIndexFixing(ONIndex1Y,I3103,TRUE,_xll.ohTrigger(RecalcTrigger,Trigger1Y)),NA())</f>
        <v>1.367732760265028E-2</v>
      </c>
    </row>
    <row r="3104" spans="2:17" x14ac:dyDescent="0.2">
      <c r="B3104" s="46" t="s">
        <v>42</v>
      </c>
      <c r="D3104" s="49">
        <f>_xll.qlCalendarAdvance(Calendar,$D3103,B3104,"f",FALSE)</f>
        <v>61148</v>
      </c>
      <c r="E3104" s="49">
        <f>_xll.qlInterestRateIndexValueDate(IndexON,D3104)</f>
        <v>61148</v>
      </c>
      <c r="F3104" s="52">
        <f>IFERROR(_xll.qlIndexFixing(IndexON,D3104,TRUE,_xll.ohTrigger(RecalcTrigger,TriggerON)),NA())</f>
        <v>1.3364470258379058E-2</v>
      </c>
      <c r="H3104" s="49">
        <f>_xll.qlCalendarAdvance(Calendar,$H3103,B3104,"f",FALSE)</f>
        <v>61148</v>
      </c>
      <c r="I3104" s="49">
        <f>_xll.qlInterestRateIndexValueDate(Index1M,$H3104)</f>
        <v>61150</v>
      </c>
      <c r="J3104" s="52">
        <f>IFERROR(_xll.qlIndexFixing(Index1M,$H3104,TRUE,_xll.ohTrigger(RecalcTrigger,Trigger1M)),NA())</f>
        <v>1.3270840963187092E-2</v>
      </c>
      <c r="K3104" s="52">
        <f>IFERROR(_xll.qlIndexFixing(ONIndex1M,I3104,TRUE,_xll.ohTrigger(RecalcTrigger,Trigger1M)),NA())</f>
        <v>1.3253958154590961E-2</v>
      </c>
      <c r="L3104" s="52">
        <f>IFERROR(_xll.qlIndexFixing(Index3M,H3104,TRUE,_xll.ohTrigger(RecalcTrigger,Trigger3M)),NA())</f>
        <v>1.3442684444687528E-2</v>
      </c>
      <c r="M3104" s="52">
        <f>IFERROR(_xll.qlIndexFixing(ONIndex3M,I3104,TRUE,_xll.ohTrigger(RecalcTrigger,Trigger3M)),NA())</f>
        <v>1.3381151503324418E-2</v>
      </c>
      <c r="N3104" s="52">
        <f>IFERROR(_xll.qlIndexFixing(Index6M,$H3104,TRUE,_xll.ohTrigger(RecalcTrigger,Trigger6M)),NA())</f>
        <v>1.3183220282748036E-2</v>
      </c>
      <c r="O3104" s="52">
        <f>IFERROR(_xll.qlIndexFixing(ONIndex6M,I3104,TRUE,_xll.ohTrigger(RecalcTrigger,Trigger6M)),NA())</f>
        <v>1.2936880482152802E-2</v>
      </c>
      <c r="P3104" s="52">
        <f>IFERROR(_xll.qlIndexFixing(Index1Y,$H3104,TRUE,_xll.ohTrigger(RecalcTrigger,Trigger1Y)),NA())</f>
        <v>1.3940807942923137E-2</v>
      </c>
      <c r="Q3104" s="52">
        <f>IFERROR(_xll.qlIndexFixing(ONIndex1Y,I3104,TRUE,_xll.ohTrigger(RecalcTrigger,Trigger1Y)),NA())</f>
        <v>1.3683706333953438E-2</v>
      </c>
    </row>
    <row r="3105" spans="2:17" x14ac:dyDescent="0.2">
      <c r="B3105" s="46" t="s">
        <v>42</v>
      </c>
      <c r="D3105" s="49">
        <f>_xll.qlCalendarAdvance(Calendar,$D3104,B3105,"f",FALSE)</f>
        <v>61155</v>
      </c>
      <c r="E3105" s="49">
        <f>_xll.qlInterestRateIndexValueDate(IndexON,D3105)</f>
        <v>61155</v>
      </c>
      <c r="F3105" s="52">
        <f>IFERROR(_xll.qlIndexFixing(IndexON,D3105,TRUE,_xll.ohTrigger(RecalcTrigger,TriggerON)),NA())</f>
        <v>1.3369392683566517E-2</v>
      </c>
      <c r="H3105" s="49">
        <f>_xll.qlCalendarAdvance(Calendar,$H3104,B3105,"f",FALSE)</f>
        <v>61155</v>
      </c>
      <c r="I3105" s="49">
        <f>_xll.qlInterestRateIndexValueDate(Index1M,$H3105)</f>
        <v>61157</v>
      </c>
      <c r="J3105" s="52">
        <f>IFERROR(_xll.qlIndexFixing(Index1M,$H3105,TRUE,_xll.ohTrigger(RecalcTrigger,Trigger1M)),NA())</f>
        <v>1.3276505456029375E-2</v>
      </c>
      <c r="K3105" s="52">
        <f>IFERROR(_xll.qlIndexFixing(ONIndex1M,I3105,TRUE,_xll.ohTrigger(RecalcTrigger,Trigger1M)),NA())</f>
        <v>1.325962955394111E-2</v>
      </c>
      <c r="L3105" s="52">
        <f>IFERROR(_xll.qlIndexFixing(Index3M,H3105,TRUE,_xll.ohTrigger(RecalcTrigger,Trigger3M)),NA())</f>
        <v>1.3449220178370479E-2</v>
      </c>
      <c r="M3105" s="52">
        <f>IFERROR(_xll.qlIndexFixing(ONIndex3M,I3105,TRUE,_xll.ohTrigger(RecalcTrigger,Trigger3M)),NA())</f>
        <v>1.3387722251669842E-2</v>
      </c>
      <c r="N3105" s="52">
        <f>IFERROR(_xll.qlIndexFixing(Index6M,$H3105,TRUE,_xll.ohTrigger(RecalcTrigger,Trigger6M)),NA())</f>
        <v>1.3199321057831491E-2</v>
      </c>
      <c r="O3105" s="52">
        <f>IFERROR(_xll.qlIndexFixing(ONIndex6M,I3105,TRUE,_xll.ohTrigger(RecalcTrigger,Trigger6M)),NA())</f>
        <v>1.2953731246936329E-2</v>
      </c>
      <c r="P3105" s="52">
        <f>IFERROR(_xll.qlIndexFixing(Index1Y,$H3105,TRUE,_xll.ohTrigger(RecalcTrigger,Trigger1Y)),NA())</f>
        <v>1.3947001811876301E-2</v>
      </c>
      <c r="Q3105" s="52">
        <f>IFERROR(_xll.qlIndexFixing(ONIndex1Y,I3105,TRUE,_xll.ohTrigger(RecalcTrigger,Trigger1Y)),NA())</f>
        <v>1.3690075344872099E-2</v>
      </c>
    </row>
    <row r="3106" spans="2:17" x14ac:dyDescent="0.2">
      <c r="B3106" s="46" t="s">
        <v>42</v>
      </c>
      <c r="D3106" s="49">
        <f>_xll.qlCalendarAdvance(Calendar,$D3105,B3106,"f",FALSE)</f>
        <v>61162</v>
      </c>
      <c r="E3106" s="49">
        <f>_xll.qlInterestRateIndexValueDate(IndexON,D3106)</f>
        <v>61162</v>
      </c>
      <c r="F3106" s="52">
        <f>IFERROR(_xll.qlIndexFixing(IndexON,D3106,TRUE,_xll.ohTrigger(RecalcTrigger,TriggerON)),NA())</f>
        <v>1.3374308085811748E-2</v>
      </c>
      <c r="H3106" s="49">
        <f>_xll.qlCalendarAdvance(Calendar,$H3105,B3106,"f",FALSE)</f>
        <v>61162</v>
      </c>
      <c r="I3106" s="49">
        <f>_xll.qlInterestRateIndexValueDate(Index1M,$H3106)</f>
        <v>61164</v>
      </c>
      <c r="J3106" s="52">
        <f>IFERROR(_xll.qlIndexFixing(Index1M,$H3106,TRUE,_xll.ohTrigger(RecalcTrigger,Trigger1M)),NA())</f>
        <v>1.3282161783508273E-2</v>
      </c>
      <c r="K3106" s="52">
        <f>IFERROR(_xll.qlIndexFixing(ONIndex1M,I3106,TRUE,_xll.ohTrigger(RecalcTrigger,Trigger1M)),NA())</f>
        <v>1.326529283258715E-2</v>
      </c>
      <c r="L3106" s="52">
        <f>IFERROR(_xll.qlIndexFixing(Index3M,H3106,TRUE,_xll.ohTrigger(RecalcTrigger,Trigger3M)),NA())</f>
        <v>1.3455746188348111E-2</v>
      </c>
      <c r="M3106" s="52">
        <f>IFERROR(_xll.qlIndexFixing(ONIndex3M,I3106,TRUE,_xll.ohTrigger(RecalcTrigger,Trigger3M)),NA())</f>
        <v>1.3394283459966516E-2</v>
      </c>
      <c r="N3106" s="52">
        <f>IFERROR(_xll.qlIndexFixing(Index6M,$H3106,TRUE,_xll.ohTrigger(RecalcTrigger,Trigger6M)),NA())</f>
        <v>1.3215351991681386E-2</v>
      </c>
      <c r="O3106" s="52">
        <f>IFERROR(_xll.qlIndexFixing(ONIndex6M,I3106,TRUE,_xll.ohTrigger(RecalcTrigger,Trigger6M)),NA())</f>
        <v>1.2970514137533584E-2</v>
      </c>
      <c r="P3106" s="52">
        <f>IFERROR(_xll.qlIndexFixing(Index1Y,$H3106,TRUE,_xll.ohTrigger(RecalcTrigger,Trigger1Y)),NA())</f>
        <v>1.3953185109745459E-2</v>
      </c>
      <c r="Q3106" s="52">
        <f>IFERROR(_xll.qlIndexFixing(ONIndex1Y,I3106,TRUE,_xll.ohTrigger(RecalcTrigger,Trigger1Y)),NA())</f>
        <v>1.3696434607668451E-2</v>
      </c>
    </row>
    <row r="3107" spans="2:17" x14ac:dyDescent="0.2">
      <c r="B3107" s="46" t="s">
        <v>42</v>
      </c>
      <c r="D3107" s="49">
        <f>_xll.qlCalendarAdvance(Calendar,$D3106,B3107,"f",FALSE)</f>
        <v>61169</v>
      </c>
      <c r="E3107" s="49">
        <f>_xll.qlInterestRateIndexValueDate(IndexON,D3107)</f>
        <v>61169</v>
      </c>
      <c r="F3107" s="52">
        <f>IFERROR(_xll.qlIndexFixing(IndexON,D3107,TRUE,_xll.ohTrigger(RecalcTrigger,TriggerON)),NA())</f>
        <v>1.3379216444890929E-2</v>
      </c>
      <c r="H3107" s="49">
        <f>_xll.qlCalendarAdvance(Calendar,$H3106,B3107,"f",FALSE)</f>
        <v>61169</v>
      </c>
      <c r="I3107" s="49">
        <f>_xll.qlInterestRateIndexValueDate(Index1M,$H3107)</f>
        <v>61171</v>
      </c>
      <c r="J3107" s="52">
        <f>IFERROR(_xll.qlIndexFixing(Index1M,$H3107,TRUE,_xll.ohTrigger(RecalcTrigger,Trigger1M)),NA())</f>
        <v>1.3287809922432336E-2</v>
      </c>
      <c r="K3107" s="52">
        <f>IFERROR(_xll.qlIndexFixing(ONIndex1M,I3107,TRUE,_xll.ohTrigger(RecalcTrigger,Trigger1M)),NA())</f>
        <v>1.3270947967267688E-2</v>
      </c>
      <c r="L3107" s="52">
        <f>IFERROR(_xll.qlIndexFixing(Index3M,H3107,TRUE,_xll.ohTrigger(RecalcTrigger,Trigger3M)),NA())</f>
        <v>1.3462262447277948E-2</v>
      </c>
      <c r="M3107" s="52">
        <f>IFERROR(_xll.qlIndexFixing(ONIndex3M,I3107,TRUE,_xll.ohTrigger(RecalcTrigger,Trigger3M)),NA())</f>
        <v>1.3400835100636499E-2</v>
      </c>
      <c r="N3107" s="52">
        <f>IFERROR(_xll.qlIndexFixing(Index6M,$H3107,TRUE,_xll.ohTrigger(RecalcTrigger,Trigger6M)),NA())</f>
        <v>1.3231312950362015E-2</v>
      </c>
      <c r="O3107" s="52">
        <f>IFERROR(_xll.qlIndexFixing(ONIndex6M,I3107,TRUE,_xll.ohTrigger(RecalcTrigger,Trigger6M)),NA())</f>
        <v>1.2987229022449753E-2</v>
      </c>
      <c r="P3107" s="52">
        <f>IFERROR(_xll.qlIndexFixing(Index1Y,$H3107,TRUE,_xll.ohTrigger(RecalcTrigger,Trigger1Y)),NA())</f>
        <v>1.3959357808144836E-2</v>
      </c>
      <c r="Q3107" s="52">
        <f>IFERROR(_xll.qlIndexFixing(ONIndex1Y,I3107,TRUE,_xll.ohTrigger(RecalcTrigger,Trigger1Y)),NA())</f>
        <v>1.3702784094524745E-2</v>
      </c>
    </row>
    <row r="3108" spans="2:17" x14ac:dyDescent="0.2">
      <c r="B3108" s="46" t="s">
        <v>42</v>
      </c>
      <c r="D3108" s="49">
        <f>_xll.qlCalendarAdvance(Calendar,$D3107,B3108,"f",FALSE)</f>
        <v>61176</v>
      </c>
      <c r="E3108" s="49">
        <f>_xll.qlInterestRateIndexValueDate(IndexON,D3108)</f>
        <v>61176</v>
      </c>
      <c r="F3108" s="52">
        <f>IFERROR(_xll.qlIndexFixing(IndexON,D3108,TRUE,_xll.ohTrigger(RecalcTrigger,TriggerON)),NA())</f>
        <v>1.3384117740740109E-2</v>
      </c>
      <c r="H3108" s="49">
        <f>_xll.qlCalendarAdvance(Calendar,$H3107,B3108,"f",FALSE)</f>
        <v>61176</v>
      </c>
      <c r="I3108" s="49">
        <f>_xll.qlInterestRateIndexValueDate(Index1M,$H3108)</f>
        <v>61178</v>
      </c>
      <c r="J3108" s="52">
        <f>IFERROR(_xll.qlIndexFixing(Index1M,$H3108,TRUE,_xll.ohTrigger(RecalcTrigger,Trigger1M)),NA())</f>
        <v>1.3291507402084358E-2</v>
      </c>
      <c r="K3108" s="52">
        <f>IFERROR(_xll.qlIndexFixing(ONIndex1M,I3108,TRUE,_xll.ohTrigger(RecalcTrigger,Trigger1M)),NA())</f>
        <v>1.3276594934961139E-2</v>
      </c>
      <c r="L3108" s="52">
        <f>IFERROR(_xll.qlIndexFixing(Index3M,H3108,TRUE,_xll.ohTrigger(RecalcTrigger,Trigger3M)),NA())</f>
        <v>1.346876892782012E-2</v>
      </c>
      <c r="M3108" s="52">
        <f>IFERROR(_xll.qlIndexFixing(ONIndex3M,I3108,TRUE,_xll.ohTrigger(RecalcTrigger,Trigger3M)),NA())</f>
        <v>1.3407377146821275E-2</v>
      </c>
      <c r="N3108" s="52">
        <f>IFERROR(_xll.qlIndexFixing(Index6M,$H3108,TRUE,_xll.ohTrigger(RecalcTrigger,Trigger6M)),NA())</f>
        <v>1.3247203799938986E-2</v>
      </c>
      <c r="O3108" s="52">
        <f>IFERROR(_xll.qlIndexFixing(ONIndex6M,I3108,TRUE,_xll.ohTrigger(RecalcTrigger,Trigger6M)),NA())</f>
        <v>1.3003875770349893E-2</v>
      </c>
      <c r="P3108" s="52">
        <f>IFERROR(_xll.qlIndexFixing(Index1Y,$H3108,TRUE,_xll.ohTrigger(RecalcTrigger,Trigger1Y)),NA())</f>
        <v>1.3963411689443525E-2</v>
      </c>
      <c r="Q3108" s="52">
        <f>IFERROR(_xll.qlIndexFixing(ONIndex1Y,I3108,TRUE,_xll.ohTrigger(RecalcTrigger,Trigger1Y)),NA())</f>
        <v>1.3709123777543297E-2</v>
      </c>
    </row>
    <row r="3109" spans="2:17" x14ac:dyDescent="0.2">
      <c r="B3109" s="46" t="s">
        <v>42</v>
      </c>
      <c r="D3109" s="49">
        <f>_xll.qlCalendarAdvance(Calendar,$D3108,B3109,"f",FALSE)</f>
        <v>61183</v>
      </c>
      <c r="E3109" s="49">
        <f>_xll.qlInterestRateIndexValueDate(IndexON,D3109)</f>
        <v>61183</v>
      </c>
      <c r="F3109" s="52">
        <f>IFERROR(_xll.qlIndexFixing(IndexON,D3109,TRUE,_xll.ohTrigger(RecalcTrigger,TriggerON)),NA())</f>
        <v>1.3389011953375274E-2</v>
      </c>
      <c r="H3109" s="49">
        <f>_xll.qlCalendarAdvance(Calendar,$H3108,B3109,"f",FALSE)</f>
        <v>61183</v>
      </c>
      <c r="I3109" s="49">
        <f>_xll.qlInterestRateIndexValueDate(Index1M,$H3109)</f>
        <v>61185</v>
      </c>
      <c r="J3109" s="52">
        <f>IFERROR(_xll.qlIndexFixing(Index1M,$H3109,TRUE,_xll.ohTrigger(RecalcTrigger,Trigger1M)),NA())</f>
        <v>1.329908154185766E-2</v>
      </c>
      <c r="K3109" s="52">
        <f>IFERROR(_xll.qlIndexFixing(ONIndex1M,I3109,TRUE,_xll.ohTrigger(RecalcTrigger,Trigger1M)),NA())</f>
        <v>1.3282233712326175E-2</v>
      </c>
      <c r="L3109" s="52">
        <f>IFERROR(_xll.qlIndexFixing(Index3M,H3109,TRUE,_xll.ohTrigger(RecalcTrigger,Trigger3M)),NA())</f>
        <v>1.3475265602633887E-2</v>
      </c>
      <c r="M3109" s="52">
        <f>IFERROR(_xll.qlIndexFixing(ONIndex3M,I3109,TRUE,_xll.ohTrigger(RecalcTrigger,Trigger3M)),NA())</f>
        <v>1.3413909571182714E-2</v>
      </c>
      <c r="N3109" s="52">
        <f>IFERROR(_xll.qlIndexFixing(Index6M,$H3109,TRUE,_xll.ohTrigger(RecalcTrigger,Trigger6M)),NA())</f>
        <v>1.326707069153581E-2</v>
      </c>
      <c r="O3109" s="52">
        <f>IFERROR(_xll.qlIndexFixing(ONIndex6M,I3109,TRUE,_xll.ohTrigger(RecalcTrigger,Trigger6M)),NA())</f>
        <v>1.3020454249819124E-2</v>
      </c>
      <c r="P3109" s="52">
        <f>IFERROR(_xll.qlIndexFixing(Index1Y,$H3109,TRUE,_xll.ohTrigger(RecalcTrigger,Trigger1Y)),NA())</f>
        <v>1.3971671292985948E-2</v>
      </c>
      <c r="Q3109" s="52">
        <f>IFERROR(_xll.qlIndexFixing(ONIndex1Y,I3109,TRUE,_xll.ohTrigger(RecalcTrigger,Trigger1Y)),NA())</f>
        <v>1.3715453629226104E-2</v>
      </c>
    </row>
    <row r="3110" spans="2:17" x14ac:dyDescent="0.2">
      <c r="B3110" s="46" t="s">
        <v>42</v>
      </c>
      <c r="D3110" s="49">
        <f>_xll.qlCalendarAdvance(Calendar,$D3109,B3110,"f",FALSE)</f>
        <v>61190</v>
      </c>
      <c r="E3110" s="49">
        <f>_xll.qlInterestRateIndexValueDate(IndexON,D3110)</f>
        <v>61190</v>
      </c>
      <c r="F3110" s="52">
        <f>IFERROR(_xll.qlIndexFixing(IndexON,D3110,TRUE,_xll.ohTrigger(RecalcTrigger,TriggerON)),NA())</f>
        <v>1.3393899062572601E-2</v>
      </c>
      <c r="H3110" s="49">
        <f>_xll.qlCalendarAdvance(Calendar,$H3109,B3110,"f",FALSE)</f>
        <v>61190</v>
      </c>
      <c r="I3110" s="49">
        <f>_xll.qlInterestRateIndexValueDate(Index1M,$H3110)</f>
        <v>61192</v>
      </c>
      <c r="J3110" s="52">
        <f>IFERROR(_xll.qlIndexFixing(Index1M,$H3110,TRUE,_xll.ohTrigger(RecalcTrigger,Trigger1M)),NA())</f>
        <v>1.3304704975971027E-2</v>
      </c>
      <c r="K3110" s="52">
        <f>IFERROR(_xll.qlIndexFixing(ONIndex1M,I3110,TRUE,_xll.ohTrigger(RecalcTrigger,Trigger1M)),NA())</f>
        <v>1.3287864276501082E-2</v>
      </c>
      <c r="L3110" s="52">
        <f>IFERROR(_xll.qlIndexFixing(Index3M,H3110,TRUE,_xll.ohTrigger(RecalcTrigger,Trigger3M)),NA())</f>
        <v>1.3481752444376776E-2</v>
      </c>
      <c r="M3110" s="52">
        <f>IFERROR(_xll.qlIndexFixing(ONIndex3M,I3110,TRUE,_xll.ohTrigger(RecalcTrigger,Trigger3M)),NA())</f>
        <v>1.3420432346542555E-2</v>
      </c>
      <c r="N3110" s="52">
        <f>IFERROR(_xll.qlIndexFixing(Index6M,$H3110,TRUE,_xll.ohTrigger(RecalcTrigger,Trigger6M)),NA())</f>
        <v>1.3282807432739716E-2</v>
      </c>
      <c r="O3110" s="52">
        <f>IFERROR(_xll.qlIndexFixing(ONIndex6M,I3110,TRUE,_xll.ohTrigger(RecalcTrigger,Trigger6M)),NA())</f>
        <v>1.3036964329442569E-2</v>
      </c>
      <c r="P3110" s="52">
        <f>IFERROR(_xll.qlIndexFixing(Index1Y,$H3110,TRUE,_xll.ohTrigger(RecalcTrigger,Trigger1Y)),NA())</f>
        <v>1.397781202265375E-2</v>
      </c>
      <c r="Q3110" s="52">
        <f>IFERROR(_xll.qlIndexFixing(ONIndex1Y,I3110,TRUE,_xll.ohTrigger(RecalcTrigger,Trigger1Y)),NA())</f>
        <v>1.3721773621435673E-2</v>
      </c>
    </row>
    <row r="3111" spans="2:17" x14ac:dyDescent="0.2">
      <c r="B3111" s="46" t="s">
        <v>42</v>
      </c>
      <c r="D3111" s="49">
        <f>_xll.qlCalendarAdvance(Calendar,$D3110,B3111,"f",FALSE)</f>
        <v>61197</v>
      </c>
      <c r="E3111" s="49">
        <f>_xll.qlInterestRateIndexValueDate(IndexON,D3111)</f>
        <v>61197</v>
      </c>
      <c r="F3111" s="52">
        <f>IFERROR(_xll.qlIndexFixing(IndexON,D3111,TRUE,_xll.ohTrigger(RecalcTrigger,TriggerON)),NA())</f>
        <v>1.3398779048507947E-2</v>
      </c>
      <c r="H3111" s="49">
        <f>_xll.qlCalendarAdvance(Calendar,$H3110,B3111,"f",FALSE)</f>
        <v>61197</v>
      </c>
      <c r="I3111" s="49">
        <f>_xll.qlInterestRateIndexValueDate(Index1M,$H3111)</f>
        <v>61199</v>
      </c>
      <c r="J3111" s="52">
        <f>IFERROR(_xll.qlIndexFixing(Index1M,$H3111,TRUE,_xll.ohTrigger(RecalcTrigger,Trigger1M)),NA())</f>
        <v>1.3310320128766262E-2</v>
      </c>
      <c r="K3111" s="52">
        <f>IFERROR(_xll.qlIndexFixing(ONIndex1M,I3111,TRUE,_xll.ohTrigger(RecalcTrigger,Trigger1M)),NA())</f>
        <v>1.3293486604064597E-2</v>
      </c>
      <c r="L3111" s="52">
        <f>IFERROR(_xll.qlIndexFixing(Index3M,H3111,TRUE,_xll.ohTrigger(RecalcTrigger,Trigger3M)),NA())</f>
        <v>1.3488229425708048E-2</v>
      </c>
      <c r="M3111" s="52">
        <f>IFERROR(_xll.qlIndexFixing(ONIndex3M,I3111,TRUE,_xll.ohTrigger(RecalcTrigger,Trigger3M)),NA())</f>
        <v>1.3426945445642602E-2</v>
      </c>
      <c r="N3111" s="52">
        <f>IFERROR(_xll.qlIndexFixing(Index6M,$H3111,TRUE,_xll.ohTrigger(RecalcTrigger,Trigger6M)),NA())</f>
        <v>1.3298473628620491E-2</v>
      </c>
      <c r="O3111" s="52">
        <f>IFERROR(_xll.qlIndexFixing(ONIndex6M,I3111,TRUE,_xll.ohTrigger(RecalcTrigger,Trigger6M)),NA())</f>
        <v>1.3053405877965218E-2</v>
      </c>
      <c r="P3111" s="52">
        <f>IFERROR(_xll.qlIndexFixing(Index1Y,$H3111,TRUE,_xll.ohTrigger(RecalcTrigger,Trigger1Y)),NA())</f>
        <v>1.3983942039302819E-2</v>
      </c>
      <c r="Q3111" s="52">
        <f>IFERROR(_xll.qlIndexFixing(ONIndex1Y,I3111,TRUE,_xll.ohTrigger(RecalcTrigger,Trigger1Y)),NA())</f>
        <v>1.3728083726514129E-2</v>
      </c>
    </row>
    <row r="3112" spans="2:17" x14ac:dyDescent="0.2">
      <c r="B3112" s="46" t="s">
        <v>42</v>
      </c>
      <c r="D3112" s="49">
        <f>_xll.qlCalendarAdvance(Calendar,$D3111,B3112,"f",FALSE)</f>
        <v>61204</v>
      </c>
      <c r="E3112" s="49">
        <f>_xll.qlInterestRateIndexValueDate(IndexON,D3112)</f>
        <v>61204</v>
      </c>
      <c r="F3112" s="52">
        <f>IFERROR(_xll.qlIndexFixing(IndexON,D3112,TRUE,_xll.ohTrigger(RecalcTrigger,TriggerON)),NA())</f>
        <v>1.3403651891037427E-2</v>
      </c>
      <c r="H3112" s="49">
        <f>_xll.qlCalendarAdvance(Calendar,$H3111,B3112,"f",FALSE)</f>
        <v>61204</v>
      </c>
      <c r="I3112" s="49">
        <f>_xll.qlInterestRateIndexValueDate(Index1M,$H3112)</f>
        <v>61206</v>
      </c>
      <c r="J3112" s="52">
        <f>IFERROR(_xll.qlIndexFixing(Index1M,$H3112,TRUE,_xll.ohTrigger(RecalcTrigger,Trigger1M)),NA())</f>
        <v>1.3315926977049419E-2</v>
      </c>
      <c r="K3112" s="52">
        <f>IFERROR(_xll.qlIndexFixing(ONIndex1M,I3112,TRUE,_xll.ohTrigger(RecalcTrigger,Trigger1M)),NA())</f>
        <v>1.3299100671915198E-2</v>
      </c>
      <c r="L3112" s="52">
        <f>IFERROR(_xll.qlIndexFixing(Index3M,H3112,TRUE,_xll.ohTrigger(RecalcTrigger,Trigger3M)),NA())</f>
        <v>1.3494696519286965E-2</v>
      </c>
      <c r="M3112" s="52">
        <f>IFERROR(_xll.qlIndexFixing(ONIndex3M,I3112,TRUE,_xll.ohTrigger(RecalcTrigger,Trigger3M)),NA())</f>
        <v>1.3433448841384532E-2</v>
      </c>
      <c r="N3112" s="52">
        <f>IFERROR(_xll.qlIndexFixing(Index6M,$H3112,TRUE,_xll.ohTrigger(RecalcTrigger,Trigger6M)),NA())</f>
        <v>1.3314069145218193E-2</v>
      </c>
      <c r="O3112" s="52">
        <f>IFERROR(_xll.qlIndexFixing(ONIndex6M,I3112,TRUE,_xll.ohTrigger(RecalcTrigger,Trigger6M)),NA())</f>
        <v>1.3069778763892259E-2</v>
      </c>
      <c r="P3112" s="52">
        <f>IFERROR(_xll.qlIndexFixing(Index1Y,$H3112,TRUE,_xll.ohTrigger(RecalcTrigger,Trigger1Y)),NA())</f>
        <v>1.3990061314545428E-2</v>
      </c>
      <c r="Q3112" s="52">
        <f>IFERROR(_xll.qlIndexFixing(ONIndex1Y,I3112,TRUE,_xll.ohTrigger(RecalcTrigger,Trigger1Y)),NA())</f>
        <v>1.3734383916723658E-2</v>
      </c>
    </row>
    <row r="3113" spans="2:17" x14ac:dyDescent="0.2">
      <c r="B3113" s="46" t="s">
        <v>42</v>
      </c>
      <c r="D3113" s="49">
        <f>_xll.qlCalendarAdvance(Calendar,$D3112,B3113,"f",FALSE)</f>
        <v>61211</v>
      </c>
      <c r="E3113" s="49">
        <f>_xll.qlInterestRateIndexValueDate(IndexON,D3113)</f>
        <v>61211</v>
      </c>
      <c r="F3113" s="52">
        <f>IFERROR(_xll.qlIndexFixing(IndexON,D3113,TRUE,_xll.ohTrigger(RecalcTrigger,TriggerON)),NA())</f>
        <v>1.3408517569937217E-2</v>
      </c>
      <c r="H3113" s="49">
        <f>_xll.qlCalendarAdvance(Calendar,$H3112,B3113,"f",FALSE)</f>
        <v>61211</v>
      </c>
      <c r="I3113" s="49">
        <f>_xll.qlInterestRateIndexValueDate(Index1M,$H3113)</f>
        <v>61213</v>
      </c>
      <c r="J3113" s="52">
        <f>IFERROR(_xll.qlIndexFixing(Index1M,$H3113,TRUE,_xll.ohTrigger(RecalcTrigger,Trigger1M)),NA())</f>
        <v>1.332152549762905E-2</v>
      </c>
      <c r="K3113" s="52">
        <f>IFERROR(_xll.qlIndexFixing(ONIndex1M,I3113,TRUE,_xll.ohTrigger(RecalcTrigger,Trigger1M)),NA())</f>
        <v>1.3304706456951365E-2</v>
      </c>
      <c r="L3113" s="52">
        <f>IFERROR(_xll.qlIndexFixing(Index3M,H3113,TRUE,_xll.ohTrigger(RecalcTrigger,Trigger3M)),NA())</f>
        <v>1.3501153697771917E-2</v>
      </c>
      <c r="M3113" s="52">
        <f>IFERROR(_xll.qlIndexFixing(ONIndex3M,I3113,TRUE,_xll.ohTrigger(RecalcTrigger,Trigger3M)),NA())</f>
        <v>1.3439942506350278E-2</v>
      </c>
      <c r="N3113" s="52">
        <f>IFERROR(_xll.qlIndexFixing(Index6M,$H3113,TRUE,_xll.ohTrigger(RecalcTrigger,Trigger6M)),NA())</f>
        <v>1.3329593848573315E-2</v>
      </c>
      <c r="O3113" s="52">
        <f>IFERROR(_xll.qlIndexFixing(ONIndex6M,I3113,TRUE,_xll.ohTrigger(RecalcTrigger,Trigger6M)),NA())</f>
        <v>1.3086082855968684E-2</v>
      </c>
      <c r="P3113" s="52">
        <f>IFERROR(_xll.qlIndexFixing(Index1Y,$H3113,TRUE,_xll.ohTrigger(RecalcTrigger,Trigger1Y)),NA())</f>
        <v>1.3996169819992329E-2</v>
      </c>
      <c r="Q3113" s="52">
        <f>IFERROR(_xll.qlIndexFixing(ONIndex1Y,I3113,TRUE,_xll.ohTrigger(RecalcTrigger,Trigger1Y)),NA())</f>
        <v>1.374067416432645E-2</v>
      </c>
    </row>
    <row r="3114" spans="2:17" x14ac:dyDescent="0.2">
      <c r="B3114" s="46" t="s">
        <v>42</v>
      </c>
      <c r="D3114" s="49">
        <f>_xll.qlCalendarAdvance(Calendar,$D3113,B3114,"f",FALSE)</f>
        <v>61218</v>
      </c>
      <c r="E3114" s="49">
        <f>_xll.qlInterestRateIndexValueDate(IndexON,D3114)</f>
        <v>61218</v>
      </c>
      <c r="F3114" s="52">
        <f>IFERROR(_xll.qlIndexFixing(IndexON,D3114,TRUE,_xll.ohTrigger(RecalcTrigger,TriggerON)),NA())</f>
        <v>1.3413376065223304E-2</v>
      </c>
      <c r="H3114" s="49">
        <f>_xll.qlCalendarAdvance(Calendar,$H3113,B3114,"f",FALSE)</f>
        <v>61218</v>
      </c>
      <c r="I3114" s="49">
        <f>_xll.qlInterestRateIndexValueDate(Index1M,$H3114)</f>
        <v>61220</v>
      </c>
      <c r="J3114" s="52">
        <f>IFERROR(_xll.qlIndexFixing(Index1M,$H3114,TRUE,_xll.ohTrigger(RecalcTrigger,Trigger1M)),NA())</f>
        <v>1.3327115667311207E-2</v>
      </c>
      <c r="K3114" s="52">
        <f>IFERROR(_xll.qlIndexFixing(ONIndex1M,I3114,TRUE,_xll.ohTrigger(RecalcTrigger,Trigger1M)),NA())</f>
        <v>1.3310303936071577E-2</v>
      </c>
      <c r="L3114" s="52">
        <f>IFERROR(_xll.qlIndexFixing(Index3M,H3114,TRUE,_xll.ohTrigger(RecalcTrigger,Trigger3M)),NA())</f>
        <v>1.3507600933821298E-2</v>
      </c>
      <c r="M3114" s="52">
        <f>IFERROR(_xll.qlIndexFixing(ONIndex3M,I3114,TRUE,_xll.ohTrigger(RecalcTrigger,Trigger3M)),NA())</f>
        <v>1.3446426413761259E-2</v>
      </c>
      <c r="N3114" s="52">
        <f>IFERROR(_xll.qlIndexFixing(Index6M,$H3114,TRUE,_xll.ohTrigger(RecalcTrigger,Trigger6M)),NA())</f>
        <v>1.3345047604731071E-2</v>
      </c>
      <c r="O3114" s="52">
        <f>IFERROR(_xll.qlIndexFixing(ONIndex6M,I3114,TRUE,_xll.ohTrigger(RecalcTrigger,Trigger6M)),NA())</f>
        <v>1.3102318022859549E-2</v>
      </c>
      <c r="P3114" s="52">
        <f>IFERROR(_xll.qlIndexFixing(Index1Y,$H3114,TRUE,_xll.ohTrigger(RecalcTrigger,Trigger1Y)),NA())</f>
        <v>1.4002267527256014E-2</v>
      </c>
      <c r="Q3114" s="52">
        <f>IFERROR(_xll.qlIndexFixing(ONIndex1Y,I3114,TRUE,_xll.ohTrigger(RecalcTrigger,Trigger1Y)),NA())</f>
        <v>1.3746954441344883E-2</v>
      </c>
    </row>
    <row r="3115" spans="2:17" x14ac:dyDescent="0.2">
      <c r="B3115" s="46" t="s">
        <v>42</v>
      </c>
      <c r="D3115" s="49">
        <f>_xll.qlCalendarAdvance(Calendar,$D3114,B3115,"f",FALSE)</f>
        <v>61225</v>
      </c>
      <c r="E3115" s="49">
        <f>_xll.qlInterestRateIndexValueDate(IndexON,D3115)</f>
        <v>61225</v>
      </c>
      <c r="F3115" s="52">
        <f>IFERROR(_xll.qlIndexFixing(IndexON,D3115,TRUE,_xll.ohTrigger(RecalcTrigger,TriggerON)),NA())</f>
        <v>1.3418227356911672E-2</v>
      </c>
      <c r="H3115" s="49">
        <f>_xll.qlCalendarAdvance(Calendar,$H3114,B3115,"f",FALSE)</f>
        <v>61225</v>
      </c>
      <c r="I3115" s="49">
        <f>_xll.qlInterestRateIndexValueDate(Index1M,$H3115)</f>
        <v>61227</v>
      </c>
      <c r="J3115" s="52">
        <f>IFERROR(_xll.qlIndexFixing(Index1M,$H3115,TRUE,_xll.ohTrigger(RecalcTrigger,Trigger1M)),NA())</f>
        <v>1.3332697462906939E-2</v>
      </c>
      <c r="K3115" s="52">
        <f>IFERROR(_xll.qlIndexFixing(ONIndex1M,I3115,TRUE,_xll.ohTrigger(RecalcTrigger,Trigger1M)),NA())</f>
        <v>1.3315893086094377E-2</v>
      </c>
      <c r="L3115" s="52">
        <f>IFERROR(_xll.qlIndexFixing(Index3M,H3115,TRUE,_xll.ohTrigger(RecalcTrigger,Trigger3M)),NA())</f>
        <v>1.3514038200091763E-2</v>
      </c>
      <c r="M3115" s="52">
        <f>IFERROR(_xll.qlIndexFixing(ONIndex3M,I3115,TRUE,_xll.ohTrigger(RecalcTrigger,Trigger3M)),NA())</f>
        <v>1.34529005359596E-2</v>
      </c>
      <c r="N3115" s="52">
        <f>IFERROR(_xll.qlIndexFixing(Index6M,$H3115,TRUE,_xll.ohTrigger(RecalcTrigger,Trigger6M)),NA())</f>
        <v>1.3360430279740548E-2</v>
      </c>
      <c r="O3115" s="52">
        <f>IFERROR(_xll.qlIndexFixing(ONIndex6M,I3115,TRUE,_xll.ohTrigger(RecalcTrigger,Trigger6M)),NA())</f>
        <v>1.3118484132990105E-2</v>
      </c>
      <c r="P3115" s="52">
        <f>IFERROR(_xll.qlIndexFixing(Index1Y,$H3115,TRUE,_xll.ohTrigger(RecalcTrigger,Trigger1Y)),NA())</f>
        <v>1.4008354407946582E-2</v>
      </c>
      <c r="Q3115" s="52">
        <f>IFERROR(_xll.qlIndexFixing(ONIndex1Y,I3115,TRUE,_xll.ohTrigger(RecalcTrigger,Trigger1Y)),NA())</f>
        <v>1.3753224720041146E-2</v>
      </c>
    </row>
    <row r="3116" spans="2:17" x14ac:dyDescent="0.2">
      <c r="B3116" s="46" t="s">
        <v>42</v>
      </c>
      <c r="D3116" s="49">
        <f>_xll.qlCalendarAdvance(Calendar,$D3115,B3116,"f",FALSE)</f>
        <v>61232</v>
      </c>
      <c r="E3116" s="49">
        <f>_xll.qlInterestRateIndexValueDate(IndexON,D3116)</f>
        <v>61232</v>
      </c>
      <c r="F3116" s="52">
        <f>IFERROR(_xll.qlIndexFixing(IndexON,D3116,TRUE,_xll.ohTrigger(RecalcTrigger,TriggerON)),NA())</f>
        <v>1.3423071424858435E-2</v>
      </c>
      <c r="H3116" s="49">
        <f>_xll.qlCalendarAdvance(Calendar,$H3115,B3116,"f",FALSE)</f>
        <v>61232</v>
      </c>
      <c r="I3116" s="49">
        <f>_xll.qlInterestRateIndexValueDate(Index1M,$H3116)</f>
        <v>61234</v>
      </c>
      <c r="J3116" s="52">
        <f>IFERROR(_xll.qlIndexFixing(Index1M,$H3116,TRUE,_xll.ohTrigger(RecalcTrigger,Trigger1M)),NA())</f>
        <v>1.3338270861222301E-2</v>
      </c>
      <c r="K3116" s="52">
        <f>IFERROR(_xll.qlIndexFixing(ONIndex1M,I3116,TRUE,_xll.ohTrigger(RecalcTrigger,Trigger1M)),NA())</f>
        <v>1.3321473883678436E-2</v>
      </c>
      <c r="L3116" s="52">
        <f>IFERROR(_xll.qlIndexFixing(Index3M,H3116,TRUE,_xll.ohTrigger(RecalcTrigger,Trigger3M)),NA())</f>
        <v>1.3520465469243445E-2</v>
      </c>
      <c r="M3116" s="52">
        <f>IFERROR(_xll.qlIndexFixing(ONIndex3M,I3116,TRUE,_xll.ohTrigger(RecalcTrigger,Trigger3M)),NA())</f>
        <v>1.3459364846006849E-2</v>
      </c>
      <c r="N3116" s="52">
        <f>IFERROR(_xll.qlIndexFixing(Index6M,$H3116,TRUE,_xll.ohTrigger(RecalcTrigger,Trigger6M)),NA())</f>
        <v>1.3375741739652981E-2</v>
      </c>
      <c r="O3116" s="52">
        <f>IFERROR(_xll.qlIndexFixing(ONIndex6M,I3116,TRUE,_xll.ohTrigger(RecalcTrigger,Trigger6M)),NA())</f>
        <v>1.3134581055185279E-2</v>
      </c>
      <c r="P3116" s="52">
        <f>IFERROR(_xll.qlIndexFixing(Index1Y,$H3116,TRUE,_xll.ohTrigger(RecalcTrigger,Trigger1Y)),NA())</f>
        <v>1.4014430433674787E-2</v>
      </c>
      <c r="Q3116" s="52">
        <f>IFERROR(_xll.qlIndexFixing(ONIndex1Y,I3116,TRUE,_xll.ohTrigger(RecalcTrigger,Trigger1Y)),NA())</f>
        <v>1.3759484972677427E-2</v>
      </c>
    </row>
    <row r="3117" spans="2:17" x14ac:dyDescent="0.2">
      <c r="B3117" s="46" t="s">
        <v>42</v>
      </c>
      <c r="D3117" s="49">
        <f>_xll.qlCalendarAdvance(Calendar,$D3116,B3117,"f",FALSE)</f>
        <v>61239</v>
      </c>
      <c r="E3117" s="49">
        <f>_xll.qlInterestRateIndexValueDate(IndexON,D3117)</f>
        <v>61239</v>
      </c>
      <c r="F3117" s="52">
        <f>IFERROR(_xll.qlIndexFixing(IndexON,D3117,TRUE,_xll.ohTrigger(RecalcTrigger,TriggerON)),NA())</f>
        <v>1.3427908248919707E-2</v>
      </c>
      <c r="H3117" s="49">
        <f>_xll.qlCalendarAdvance(Calendar,$H3116,B3117,"f",FALSE)</f>
        <v>61239</v>
      </c>
      <c r="I3117" s="49">
        <f>_xll.qlInterestRateIndexValueDate(Index1M,$H3117)</f>
        <v>61241</v>
      </c>
      <c r="J3117" s="52">
        <f>IFERROR(_xll.qlIndexFixing(Index1M,$H3117,TRUE,_xll.ohTrigger(RecalcTrigger,Trigger1M)),NA())</f>
        <v>1.3343835839068341E-2</v>
      </c>
      <c r="K3117" s="52">
        <f>IFERROR(_xll.qlIndexFixing(ONIndex1M,I3117,TRUE,_xll.ohTrigger(RecalcTrigger,Trigger1M)),NA())</f>
        <v>1.3327046305962043E-2</v>
      </c>
      <c r="L3117" s="52">
        <f>IFERROR(_xll.qlIndexFixing(Index3M,H3117,TRUE,_xll.ohTrigger(RecalcTrigger,Trigger3M)),NA())</f>
        <v>1.3526172416370576E-2</v>
      </c>
      <c r="M3117" s="52">
        <f>IFERROR(_xll.qlIndexFixing(ONIndex3M,I3117,TRUE,_xll.ohTrigger(RecalcTrigger,Trigger3M)),NA())</f>
        <v>1.3465819316644811E-2</v>
      </c>
      <c r="N3117" s="52">
        <f>IFERROR(_xll.qlIndexFixing(Index6M,$H3117,TRUE,_xll.ohTrigger(RecalcTrigger,Trigger6M)),NA())</f>
        <v>1.338573115428617E-2</v>
      </c>
      <c r="O3117" s="52">
        <f>IFERROR(_xll.qlIndexFixing(ONIndex6M,I3117,TRUE,_xll.ohTrigger(RecalcTrigger,Trigger6M)),NA())</f>
        <v>1.3150608657950258E-2</v>
      </c>
      <c r="P3117" s="52">
        <f>IFERROR(_xll.qlIndexFixing(Index1Y,$H3117,TRUE,_xll.ohTrigger(RecalcTrigger,Trigger1Y)),NA())</f>
        <v>1.4020495576050944E-2</v>
      </c>
      <c r="Q3117" s="52">
        <f>IFERROR(_xll.qlIndexFixing(ONIndex1Y,I3117,TRUE,_xll.ohTrigger(RecalcTrigger,Trigger1Y)),NA())</f>
        <v>1.3765735171515914E-2</v>
      </c>
    </row>
    <row r="3118" spans="2:17" x14ac:dyDescent="0.2">
      <c r="B3118" s="46" t="s">
        <v>42</v>
      </c>
      <c r="D3118" s="49">
        <f>_xll.qlCalendarAdvance(Calendar,$D3117,B3118,"f",FALSE)</f>
        <v>61246</v>
      </c>
      <c r="E3118" s="49">
        <f>_xll.qlInterestRateIndexValueDate(IndexON,D3118)</f>
        <v>61246</v>
      </c>
      <c r="F3118" s="52">
        <f>IFERROR(_xll.qlIndexFixing(IndexON,D3118,TRUE,_xll.ohTrigger(RecalcTrigger,TriggerON)),NA())</f>
        <v>1.3432737809111472E-2</v>
      </c>
      <c r="H3118" s="49">
        <f>_xll.qlCalendarAdvance(Calendar,$H3117,B3118,"f",FALSE)</f>
        <v>61246</v>
      </c>
      <c r="I3118" s="49">
        <f>_xll.qlInterestRateIndexValueDate(Index1M,$H3118)</f>
        <v>61248</v>
      </c>
      <c r="J3118" s="52">
        <f>IFERROR(_xll.qlIndexFixing(Index1M,$H3118,TRUE,_xll.ohTrigger(RecalcTrigger,Trigger1M)),NA())</f>
        <v>1.3349392373251112E-2</v>
      </c>
      <c r="K3118" s="52">
        <f>IFERROR(_xll.qlIndexFixing(ONIndex1M,I3118,TRUE,_xll.ohTrigger(RecalcTrigger,Trigger1M)),NA())</f>
        <v>1.3332610329603867E-2</v>
      </c>
      <c r="L3118" s="52">
        <f>IFERROR(_xll.qlIndexFixing(Index3M,H3118,TRUE,_xll.ohTrigger(RecalcTrigger,Trigger3M)),NA())</f>
        <v>1.3532580091994959E-2</v>
      </c>
      <c r="M3118" s="52">
        <f>IFERROR(_xll.qlIndexFixing(ONIndex3M,I3118,TRUE,_xll.ohTrigger(RecalcTrigger,Trigger3M)),NA())</f>
        <v>1.3472263920775163E-2</v>
      </c>
      <c r="N3118" s="52">
        <f>IFERROR(_xll.qlIndexFixing(Index6M,$H3118,TRUE,_xll.ohTrigger(RecalcTrigger,Trigger6M)),NA())</f>
        <v>1.340091813321204E-2</v>
      </c>
      <c r="O3118" s="52">
        <f>IFERROR(_xll.qlIndexFixing(ONIndex6M,I3118,TRUE,_xll.ohTrigger(RecalcTrigger,Trigger6M)),NA())</f>
        <v>1.3166566809870162E-2</v>
      </c>
      <c r="P3118" s="52">
        <f>IFERROR(_xll.qlIndexFixing(Index1Y,$H3118,TRUE,_xll.ohTrigger(RecalcTrigger,Trigger1Y)),NA())</f>
        <v>1.4026549806684942E-2</v>
      </c>
      <c r="Q3118" s="52">
        <f>IFERROR(_xll.qlIndexFixing(ONIndex1Y,I3118,TRUE,_xll.ohTrigger(RecalcTrigger,Trigger1Y)),NA())</f>
        <v>1.3771975288578986E-2</v>
      </c>
    </row>
    <row r="3119" spans="2:17" x14ac:dyDescent="0.2">
      <c r="B3119" s="46" t="s">
        <v>42</v>
      </c>
      <c r="D3119" s="49">
        <f>_xll.qlCalendarAdvance(Calendar,$D3118,B3119,"f",FALSE)</f>
        <v>61253</v>
      </c>
      <c r="E3119" s="49">
        <f>_xll.qlInterestRateIndexValueDate(IndexON,D3119)</f>
        <v>61253</v>
      </c>
      <c r="F3119" s="52">
        <f>IFERROR(_xll.qlIndexFixing(IndexON,D3119,TRUE,_xll.ohTrigger(RecalcTrigger,TriggerON)),NA())</f>
        <v>1.3437560085529654E-2</v>
      </c>
      <c r="H3119" s="49">
        <f>_xll.qlCalendarAdvance(Calendar,$H3118,B3119,"f",FALSE)</f>
        <v>61253</v>
      </c>
      <c r="I3119" s="49">
        <f>_xll.qlInterestRateIndexValueDate(Index1M,$H3119)</f>
        <v>61255</v>
      </c>
      <c r="J3119" s="52">
        <f>IFERROR(_xll.qlIndexFixing(Index1M,$H3119,TRUE,_xll.ohTrigger(RecalcTrigger,Trigger1M)),NA())</f>
        <v>1.3354940440579166E-2</v>
      </c>
      <c r="K3119" s="52">
        <f>IFERROR(_xll.qlIndexFixing(ONIndex1M,I3119,TRUE,_xll.ohTrigger(RecalcTrigger,Trigger1M)),NA())</f>
        <v>1.3338165931502388E-2</v>
      </c>
      <c r="L3119" s="52">
        <f>IFERROR(_xll.qlIndexFixing(Index3M,H3119,TRUE,_xll.ohTrigger(RecalcTrigger,Trigger3M)),NA())</f>
        <v>1.353897769069104E-2</v>
      </c>
      <c r="M3119" s="52">
        <f>IFERROR(_xll.qlIndexFixing(ONIndex3M,I3119,TRUE,_xll.ohTrigger(RecalcTrigger,Trigger3M)),NA())</f>
        <v>1.3478698630899899E-2</v>
      </c>
      <c r="N3119" s="52">
        <f>IFERROR(_xll.qlIndexFixing(Index6M,$H3119,TRUE,_xll.ohTrigger(RecalcTrigger,Trigger6M)),NA())</f>
        <v>1.341603354157349E-2</v>
      </c>
      <c r="O3119" s="52">
        <f>IFERROR(_xll.qlIndexFixing(ONIndex6M,I3119,TRUE,_xll.ohTrigger(RecalcTrigger,Trigger6M)),NA())</f>
        <v>1.3182455379929792E-2</v>
      </c>
      <c r="P3119" s="52">
        <f>IFERROR(_xll.qlIndexFixing(Index1Y,$H3119,TRUE,_xll.ohTrigger(RecalcTrigger,Trigger1Y)),NA())</f>
        <v>1.4032593097186442E-2</v>
      </c>
      <c r="Q3119" s="52">
        <f>IFERROR(_xll.qlIndexFixing(ONIndex1Y,I3119,TRUE,_xll.ohTrigger(RecalcTrigger,Trigger1Y)),NA())</f>
        <v>1.3778205296128831E-2</v>
      </c>
    </row>
    <row r="3120" spans="2:17" x14ac:dyDescent="0.2">
      <c r="B3120" s="46" t="s">
        <v>42</v>
      </c>
      <c r="D3120" s="49">
        <f>_xll.qlCalendarAdvance(Calendar,$D3119,B3120,"f",FALSE)</f>
        <v>61260</v>
      </c>
      <c r="E3120" s="49">
        <f>_xll.qlInterestRateIndexValueDate(IndexON,D3120)</f>
        <v>61260</v>
      </c>
      <c r="F3120" s="52">
        <f>IFERROR(_xll.qlIndexFixing(IndexON,D3120,TRUE,_xll.ohTrigger(RecalcTrigger,TriggerON)),NA())</f>
        <v>1.3442375057790557E-2</v>
      </c>
      <c r="H3120" s="49">
        <f>_xll.qlCalendarAdvance(Calendar,$H3119,B3120,"f",FALSE)</f>
        <v>61260</v>
      </c>
      <c r="I3120" s="49">
        <f>_xll.qlInterestRateIndexValueDate(Index1M,$H3120)</f>
        <v>61262</v>
      </c>
      <c r="J3120" s="52">
        <f>IFERROR(_xll.qlIndexFixing(Index1M,$H3120,TRUE,_xll.ohTrigger(RecalcTrigger,Trigger1M)),NA())</f>
        <v>1.3360480017861054E-2</v>
      </c>
      <c r="K3120" s="52">
        <f>IFERROR(_xll.qlIndexFixing(ONIndex1M,I3120,TRUE,_xll.ohTrigger(RecalcTrigger,Trigger1M)),NA())</f>
        <v>1.3343713088396214E-2</v>
      </c>
      <c r="L3120" s="52">
        <f>IFERROR(_xll.qlIndexFixing(Index3M,H3120,TRUE,_xll.ohTrigger(RecalcTrigger,Trigger3M)),NA())</f>
        <v>1.3545365185118931E-2</v>
      </c>
      <c r="M3120" s="52">
        <f>IFERROR(_xll.qlIndexFixing(ONIndex3M,I3120,TRUE,_xll.ohTrigger(RecalcTrigger,Trigger3M)),NA())</f>
        <v>1.3485123420080569E-2</v>
      </c>
      <c r="N3120" s="52">
        <f>IFERROR(_xll.qlIndexFixing(Index6M,$H3120,TRUE,_xll.ohTrigger(RecalcTrigger,Trigger6M)),NA())</f>
        <v>1.3431077245494751E-2</v>
      </c>
      <c r="O3120" s="52">
        <f>IFERROR(_xll.qlIndexFixing(ONIndex6M,I3120,TRUE,_xll.ohTrigger(RecalcTrigger,Trigger6M)),NA())</f>
        <v>1.3198274236314589E-2</v>
      </c>
      <c r="P3120" s="52">
        <f>IFERROR(_xll.qlIndexFixing(Index1Y,$H3120,TRUE,_xll.ohTrigger(RecalcTrigger,Trigger1Y)),NA())</f>
        <v>1.4038625419164679E-2</v>
      </c>
      <c r="Q3120" s="52">
        <f>IFERROR(_xll.qlIndexFixing(ONIndex1Y,I3120,TRUE,_xll.ohTrigger(RecalcTrigger,Trigger1Y)),NA())</f>
        <v>1.3784425166587511E-2</v>
      </c>
    </row>
    <row r="3121" spans="2:17" x14ac:dyDescent="0.2">
      <c r="B3121" s="46" t="s">
        <v>42</v>
      </c>
      <c r="D3121" s="49">
        <f>_xll.qlCalendarAdvance(Calendar,$D3120,B3121,"f",FALSE)</f>
        <v>61267</v>
      </c>
      <c r="E3121" s="49">
        <f>_xll.qlInterestRateIndexValueDate(IndexON,D3121)</f>
        <v>61267</v>
      </c>
      <c r="F3121" s="52">
        <f>IFERROR(_xll.qlIndexFixing(IndexON,D3121,TRUE,_xll.ohTrigger(RecalcTrigger,TriggerON)),NA())</f>
        <v>1.3447182705990102E-2</v>
      </c>
      <c r="H3121" s="49">
        <f>_xll.qlCalendarAdvance(Calendar,$H3120,B3121,"f",FALSE)</f>
        <v>61267</v>
      </c>
      <c r="I3121" s="49">
        <f>_xll.qlInterestRateIndexValueDate(Index1M,$H3121)</f>
        <v>61269</v>
      </c>
      <c r="J3121" s="52">
        <f>IFERROR(_xll.qlIndexFixing(Index1M,$H3121,TRUE,_xll.ohTrigger(RecalcTrigger,Trigger1M)),NA())</f>
        <v>1.3366011081902829E-2</v>
      </c>
      <c r="K3121" s="52">
        <f>IFERROR(_xll.qlIndexFixing(ONIndex1M,I3121,TRUE,_xll.ohTrigger(RecalcTrigger,Trigger1M)),NA())</f>
        <v>1.3349251777423632E-2</v>
      </c>
      <c r="L3121" s="52">
        <f>IFERROR(_xll.qlIndexFixing(Index3M,H3121,TRUE,_xll.ohTrigger(RecalcTrigger,Trigger3M)),NA())</f>
        <v>1.3551742547937862E-2</v>
      </c>
      <c r="M3121" s="52">
        <f>IFERROR(_xll.qlIndexFixing(ONIndex3M,I3121,TRUE,_xll.ohTrigger(RecalcTrigger,Trigger3M)),NA())</f>
        <v>1.3491538261138913E-2</v>
      </c>
      <c r="N3121" s="52">
        <f>IFERROR(_xll.qlIndexFixing(Index6M,$H3121,TRUE,_xll.ohTrigger(RecalcTrigger,Trigger6M)),NA())</f>
        <v>1.3446049111099617E-2</v>
      </c>
      <c r="O3121" s="52">
        <f>IFERROR(_xll.qlIndexFixing(ONIndex6M,I3121,TRUE,_xll.ohTrigger(RecalcTrigger,Trigger6M)),NA())</f>
        <v>1.3214023248009354E-2</v>
      </c>
      <c r="P3121" s="52">
        <f>IFERROR(_xll.qlIndexFixing(Index1Y,$H3121,TRUE,_xll.ohTrigger(RecalcTrigger,Trigger1Y)),NA())</f>
        <v>1.4042560261116974E-2</v>
      </c>
      <c r="Q3121" s="52">
        <f>IFERROR(_xll.qlIndexFixing(ONIndex1Y,I3121,TRUE,_xll.ohTrigger(RecalcTrigger,Trigger1Y)),NA())</f>
        <v>1.3790634871977403E-2</v>
      </c>
    </row>
    <row r="3122" spans="2:17" x14ac:dyDescent="0.2">
      <c r="B3122" s="46" t="s">
        <v>42</v>
      </c>
      <c r="D3122" s="49">
        <f>_xll.qlCalendarAdvance(Calendar,$D3121,B3122,"f",FALSE)</f>
        <v>61274</v>
      </c>
      <c r="E3122" s="49">
        <f>_xll.qlInterestRateIndexValueDate(IndexON,D3122)</f>
        <v>61274</v>
      </c>
      <c r="F3122" s="52">
        <f>IFERROR(_xll.qlIndexFixing(IndexON,D3122,TRUE,_xll.ohTrigger(RecalcTrigger,TriggerON)),NA())</f>
        <v>1.3451983010064339E-2</v>
      </c>
      <c r="H3122" s="49">
        <f>_xll.qlCalendarAdvance(Calendar,$H3121,B3122,"f",FALSE)</f>
        <v>61274</v>
      </c>
      <c r="I3122" s="49">
        <f>_xll.qlInterestRateIndexValueDate(Index1M,$H3122)</f>
        <v>61276</v>
      </c>
      <c r="J3122" s="52">
        <f>IFERROR(_xll.qlIndexFixing(Index1M,$H3122,TRUE,_xll.ohTrigger(RecalcTrigger,Trigger1M)),NA())</f>
        <v>1.3371533609510544E-2</v>
      </c>
      <c r="K3122" s="52">
        <f>IFERROR(_xll.qlIndexFixing(ONIndex1M,I3122,TRUE,_xll.ohTrigger(RecalcTrigger,Trigger1M)),NA())</f>
        <v>1.3354781975163377E-2</v>
      </c>
      <c r="L3122" s="52">
        <f>IFERROR(_xll.qlIndexFixing(Index3M,H3122,TRUE,_xll.ohTrigger(RecalcTrigger,Trigger3M)),NA())</f>
        <v>1.3558817613484731E-2</v>
      </c>
      <c r="M3122" s="52">
        <f>IFERROR(_xll.qlIndexFixing(ONIndex3M,I3122,TRUE,_xll.ohTrigger(RecalcTrigger,Trigger3M)),NA())</f>
        <v>1.3497943126656864E-2</v>
      </c>
      <c r="N3122" s="52">
        <f>IFERROR(_xll.qlIndexFixing(Index6M,$H3122,TRUE,_xll.ohTrigger(RecalcTrigger,Trigger6M)),NA())</f>
        <v>1.3462239243421145E-2</v>
      </c>
      <c r="O3122" s="52">
        <f>IFERROR(_xll.qlIndexFixing(ONIndex6M,I3122,TRUE,_xll.ohTrigger(RecalcTrigger,Trigger6M)),NA())</f>
        <v>1.3229702283439337E-2</v>
      </c>
      <c r="P3122" s="52">
        <f>IFERROR(_xll.qlIndexFixing(Index1Y,$H3122,TRUE,_xll.ohTrigger(RecalcTrigger,Trigger1Y)),NA())</f>
        <v>1.4050657043986989E-2</v>
      </c>
      <c r="Q3122" s="52">
        <f>IFERROR(_xll.qlIndexFixing(ONIndex1Y,I3122,TRUE,_xll.ohTrigger(RecalcTrigger,Trigger1Y)),NA())</f>
        <v>1.3796834384480761E-2</v>
      </c>
    </row>
    <row r="3123" spans="2:17" x14ac:dyDescent="0.2">
      <c r="B3123" s="46" t="s">
        <v>42</v>
      </c>
      <c r="D3123" s="49">
        <f>_xll.qlCalendarAdvance(Calendar,$D3122,B3123,"f",FALSE)</f>
        <v>61281</v>
      </c>
      <c r="E3123" s="49">
        <f>_xll.qlInterestRateIndexValueDate(IndexON,D3123)</f>
        <v>61281</v>
      </c>
      <c r="F3123" s="52">
        <f>IFERROR(_xll.qlIndexFixing(IndexON,D3123,TRUE,_xll.ohTrigger(RecalcTrigger,TriggerON)),NA())</f>
        <v>1.3456775950029254E-2</v>
      </c>
      <c r="H3123" s="49">
        <f>_xll.qlCalendarAdvance(Calendar,$H3122,B3123,"f",FALSE)</f>
        <v>61281</v>
      </c>
      <c r="I3123" s="49">
        <f>_xll.qlInterestRateIndexValueDate(Index1M,$H3123)</f>
        <v>61283</v>
      </c>
      <c r="J3123" s="52">
        <f>IFERROR(_xll.qlIndexFixing(Index1M,$H3123,TRUE,_xll.ohTrigger(RecalcTrigger,Trigger1M)),NA())</f>
        <v>1.3377047577500245E-2</v>
      </c>
      <c r="K3123" s="52">
        <f>IFERROR(_xll.qlIndexFixing(ONIndex1M,I3123,TRUE,_xll.ohTrigger(RecalcTrigger,Trigger1M)),NA())</f>
        <v>1.3360303658513928E-2</v>
      </c>
      <c r="L3123" s="52">
        <f>IFERROR(_xll.qlIndexFixing(Index3M,H3123,TRUE,_xll.ohTrigger(RecalcTrigger,Trigger3M)),NA())</f>
        <v>1.3565174137219062E-2</v>
      </c>
      <c r="M3123" s="52">
        <f>IFERROR(_xll.qlIndexFixing(ONIndex3M,I3123,TRUE,_xll.ohTrigger(RecalcTrigger,Trigger3M)),NA())</f>
        <v>1.3504337989616033E-2</v>
      </c>
      <c r="N3123" s="52">
        <f>IFERROR(_xll.qlIndexFixing(Index6M,$H3123,TRUE,_xll.ohTrigger(RecalcTrigger,Trigger6M)),NA())</f>
        <v>1.3477062386734167E-2</v>
      </c>
      <c r="O3123" s="52">
        <f>IFERROR(_xll.qlIndexFixing(ONIndex6M,I3123,TRUE,_xll.ohTrigger(RecalcTrigger,Trigger6M)),NA())</f>
        <v>1.3245311211109723E-2</v>
      </c>
      <c r="P3123" s="52">
        <f>IFERROR(_xll.qlIndexFixing(Index1Y,$H3123,TRUE,_xll.ohTrigger(RecalcTrigger,Trigger1Y)),NA())</f>
        <v>1.405665629004757E-2</v>
      </c>
      <c r="Q3123" s="52">
        <f>IFERROR(_xll.qlIndexFixing(ONIndex1Y,I3123,TRUE,_xll.ohTrigger(RecalcTrigger,Trigger1Y)),NA())</f>
        <v>1.3803023676279835E-2</v>
      </c>
    </row>
    <row r="3124" spans="2:17" x14ac:dyDescent="0.2">
      <c r="B3124" s="46" t="s">
        <v>42</v>
      </c>
      <c r="D3124" s="49">
        <f>_xll.qlCalendarAdvance(Calendar,$D3123,B3124,"f",FALSE)</f>
        <v>61288</v>
      </c>
      <c r="E3124" s="49">
        <f>_xll.qlInterestRateIndexValueDate(IndexON,D3124)</f>
        <v>61288</v>
      </c>
      <c r="F3124" s="52">
        <f>IFERROR(_xll.qlIndexFixing(IndexON,D3124,TRUE,_xll.ohTrigger(RecalcTrigger,TriggerON)),NA())</f>
        <v>1.3461561505581088E-2</v>
      </c>
      <c r="H3124" s="49">
        <f>_xll.qlCalendarAdvance(Calendar,$H3123,B3124,"f",FALSE)</f>
        <v>61288</v>
      </c>
      <c r="I3124" s="49">
        <f>_xll.qlInterestRateIndexValueDate(Index1M,$H3124)</f>
        <v>61290</v>
      </c>
      <c r="J3124" s="52">
        <f>IFERROR(_xll.qlIndexFixing(Index1M,$H3124,TRUE,_xll.ohTrigger(RecalcTrigger,Trigger1M)),NA())</f>
        <v>1.3382552962672989E-2</v>
      </c>
      <c r="K3124" s="52">
        <f>IFERROR(_xll.qlIndexFixing(ONIndex1M,I3124,TRUE,_xll.ohTrigger(RecalcTrigger,Trigger1M)),NA())</f>
        <v>1.3365816804373765E-2</v>
      </c>
      <c r="L3124" s="52">
        <f>IFERROR(_xll.qlIndexFixing(Index3M,H3124,TRUE,_xll.ohTrigger(RecalcTrigger,Trigger3M)),NA())</f>
        <v>1.35715204450948E-2</v>
      </c>
      <c r="M3124" s="52">
        <f>IFERROR(_xll.qlIndexFixing(ONIndex3M,I3124,TRUE,_xll.ohTrigger(RecalcTrigger,Trigger3M)),NA())</f>
        <v>1.3510722822758225E-2</v>
      </c>
      <c r="N3124" s="52">
        <f>IFERROR(_xll.qlIndexFixing(Index6M,$H3124,TRUE,_xll.ohTrigger(RecalcTrigger,Trigger6M)),NA())</f>
        <v>1.3496932879706811E-2</v>
      </c>
      <c r="O3124" s="52">
        <f>IFERROR(_xll.qlIndexFixing(ONIndex6M,I3124,TRUE,_xll.ohTrigger(RecalcTrigger,Trigger6M)),NA())</f>
        <v>1.3260849900005311E-2</v>
      </c>
      <c r="P3124" s="52">
        <f>IFERROR(_xll.qlIndexFixing(Index1Y,$H3124,TRUE,_xll.ohTrigger(RecalcTrigger,Trigger1Y)),NA())</f>
        <v>1.4062644454019425E-2</v>
      </c>
      <c r="Q3124" s="52">
        <f>IFERROR(_xll.qlIndexFixing(ONIndex1Y,I3124,TRUE,_xll.ohTrigger(RecalcTrigger,Trigger1Y)),NA())</f>
        <v>1.3809202719716751E-2</v>
      </c>
    </row>
    <row r="3125" spans="2:17" x14ac:dyDescent="0.2">
      <c r="B3125" s="46" t="s">
        <v>42</v>
      </c>
      <c r="D3125" s="49">
        <f>_xll.qlCalendarAdvance(Calendar,$D3124,B3125,"f",FALSE)</f>
        <v>61295</v>
      </c>
      <c r="E3125" s="49">
        <f>_xll.qlInterestRateIndexValueDate(IndexON,D3125)</f>
        <v>61295</v>
      </c>
      <c r="F3125" s="52">
        <f>IFERROR(_xll.qlIndexFixing(IndexON,D3125,TRUE,_xll.ohTrigger(RecalcTrigger,TriggerON)),NA())</f>
        <v>1.3466339656815762E-2</v>
      </c>
      <c r="H3125" s="49">
        <f>_xll.qlCalendarAdvance(Calendar,$H3124,B3125,"f",FALSE)</f>
        <v>61295</v>
      </c>
      <c r="I3125" s="49">
        <f>_xll.qlInterestRateIndexValueDate(Index1M,$H3125)</f>
        <v>61297</v>
      </c>
      <c r="J3125" s="52">
        <f>IFERROR(_xll.qlIndexFixing(Index1M,$H3125,TRUE,_xll.ohTrigger(RecalcTrigger,Trigger1M)),NA())</f>
        <v>1.3388049741839825E-2</v>
      </c>
      <c r="K3125" s="52">
        <f>IFERROR(_xll.qlIndexFixing(ONIndex1M,I3125,TRUE,_xll.ohTrigger(RecalcTrigger,Trigger1M)),NA())</f>
        <v>1.3371321389641366E-2</v>
      </c>
      <c r="L3125" s="52">
        <f>IFERROR(_xll.qlIndexFixing(Index3M,H3125,TRUE,_xll.ohTrigger(RecalcTrigger,Trigger3M)),NA())</f>
        <v>1.3577856509771204E-2</v>
      </c>
      <c r="M3125" s="52">
        <f>IFERROR(_xll.qlIndexFixing(ONIndex3M,I3125,TRUE,_xll.ohTrigger(RecalcTrigger,Trigger3M)),NA())</f>
        <v>1.3517097598905181E-2</v>
      </c>
      <c r="N3125" s="52">
        <f>IFERROR(_xll.qlIndexFixing(Index6M,$H3125,TRUE,_xll.ohTrigger(RecalcTrigger,Trigger6M)),NA())</f>
        <v>1.3506491784778361E-2</v>
      </c>
      <c r="O3125" s="52">
        <f>IFERROR(_xll.qlIndexFixing(ONIndex6M,I3125,TRUE,_xll.ohTrigger(RecalcTrigger,Trigger6M)),NA())</f>
        <v>1.3276318218551353E-2</v>
      </c>
      <c r="P3125" s="52">
        <f>IFERROR(_xll.qlIndexFixing(Index1Y,$H3125,TRUE,_xll.ohTrigger(RecalcTrigger,Trigger1Y)),NA())</f>
        <v>1.4068621507508747E-2</v>
      </c>
      <c r="Q3125" s="52">
        <f>IFERROR(_xll.qlIndexFixing(ONIndex1Y,I3125,TRUE,_xll.ohTrigger(RecalcTrigger,Trigger1Y)),NA())</f>
        <v>1.381537148697376E-2</v>
      </c>
    </row>
    <row r="3126" spans="2:17" x14ac:dyDescent="0.2">
      <c r="B3126" s="46" t="s">
        <v>42</v>
      </c>
      <c r="D3126" s="49">
        <f>_xll.qlCalendarAdvance(Calendar,$D3125,B3126,"f",FALSE)</f>
        <v>61302</v>
      </c>
      <c r="E3126" s="49">
        <f>_xll.qlInterestRateIndexValueDate(IndexON,D3126)</f>
        <v>61302</v>
      </c>
      <c r="F3126" s="52">
        <f>IFERROR(_xll.qlIndexFixing(IndexON,D3126,TRUE,_xll.ohTrigger(RecalcTrigger,TriggerON)),NA())</f>
        <v>1.3471110383669327E-2</v>
      </c>
      <c r="H3126" s="49">
        <f>_xll.qlCalendarAdvance(Calendar,$H3125,B3126,"f",FALSE)</f>
        <v>61302</v>
      </c>
      <c r="I3126" s="49">
        <f>_xll.qlInterestRateIndexValueDate(Index1M,$H3126)</f>
        <v>61304</v>
      </c>
      <c r="J3126" s="52">
        <f>IFERROR(_xll.qlIndexFixing(Index1M,$H3126,TRUE,_xll.ohTrigger(RecalcTrigger,Trigger1M)),NA())</f>
        <v>1.3393537891806806E-2</v>
      </c>
      <c r="K3126" s="52">
        <f>IFERROR(_xll.qlIndexFixing(ONIndex1M,I3126,TRUE,_xll.ohTrigger(RecalcTrigger,Trigger1M)),NA())</f>
        <v>1.337681739105534E-2</v>
      </c>
      <c r="L3126" s="52">
        <f>IFERROR(_xll.qlIndexFixing(Index3M,H3126,TRUE,_xll.ohTrigger(RecalcTrigger,Trigger3M)),NA())</f>
        <v>1.3584182303904062E-2</v>
      </c>
      <c r="M3126" s="52">
        <f>IFERROR(_xll.qlIndexFixing(ONIndex3M,I3126,TRUE,_xll.ohTrigger(RecalcTrigger,Trigger3M)),NA())</f>
        <v>1.3523462290878641E-2</v>
      </c>
      <c r="N3126" s="52">
        <f>IFERROR(_xll.qlIndexFixing(Index6M,$H3126,TRUE,_xll.ohTrigger(RecalcTrigger,Trigger6M)),NA())</f>
        <v>1.351982617904284E-2</v>
      </c>
      <c r="O3126" s="52">
        <f>IFERROR(_xll.qlIndexFixing(ONIndex6M,I3126,TRUE,_xll.ohTrigger(RecalcTrigger,Trigger6M)),NA())</f>
        <v>1.329171603549284E-2</v>
      </c>
      <c r="P3126" s="52">
        <f>IFERROR(_xll.qlIndexFixing(Index1Y,$H3126,TRUE,_xll.ohTrigger(RecalcTrigger,Trigger1Y)),NA())</f>
        <v>1.4074587422124333E-2</v>
      </c>
      <c r="Q3126" s="52">
        <f>IFERROR(_xll.qlIndexFixing(ONIndex1Y,I3126,TRUE,_xll.ohTrigger(RecalcTrigger,Trigger1Y)),NA())</f>
        <v>1.3821529950233113E-2</v>
      </c>
    </row>
    <row r="3127" spans="2:17" x14ac:dyDescent="0.2">
      <c r="B3127" s="46" t="s">
        <v>42</v>
      </c>
      <c r="D3127" s="49">
        <f>_xll.qlCalendarAdvance(Calendar,$D3126,B3127,"f",FALSE)</f>
        <v>61309</v>
      </c>
      <c r="E3127" s="49">
        <f>_xll.qlInterestRateIndexValueDate(IndexON,D3127)</f>
        <v>61309</v>
      </c>
      <c r="F3127" s="52">
        <f>IFERROR(_xll.qlIndexFixing(IndexON,D3127,TRUE,_xll.ohTrigger(RecalcTrigger,TriggerON)),NA())</f>
        <v>1.3475873665997895E-2</v>
      </c>
      <c r="H3127" s="49">
        <f>_xll.qlCalendarAdvance(Calendar,$H3126,B3127,"f",FALSE)</f>
        <v>61309</v>
      </c>
      <c r="I3127" s="49">
        <f>_xll.qlInterestRateIndexValueDate(Index1M,$H3127)</f>
        <v>61311</v>
      </c>
      <c r="J3127" s="52">
        <f>IFERROR(_xll.qlIndexFixing(Index1M,$H3127,TRUE,_xll.ohTrigger(RecalcTrigger,Trigger1M)),NA())</f>
        <v>1.3399017389384982E-2</v>
      </c>
      <c r="K3127" s="52">
        <f>IFERROR(_xll.qlIndexFixing(ONIndex1M,I3127,TRUE,_xll.ohTrigger(RecalcTrigger,Trigger1M)),NA())</f>
        <v>1.3382304785434229E-2</v>
      </c>
      <c r="L3127" s="52">
        <f>IFERROR(_xll.qlIndexFixing(Index3M,H3127,TRUE,_xll.ohTrigger(RecalcTrigger,Trigger3M)),NA())</f>
        <v>1.3590497800149162E-2</v>
      </c>
      <c r="M3127" s="52">
        <f>IFERROR(_xll.qlIndexFixing(ONIndex3M,I3127,TRUE,_xll.ohTrigger(RecalcTrigger,Trigger3M)),NA())</f>
        <v>1.3529816871260536E-2</v>
      </c>
      <c r="N3127" s="52">
        <f>IFERROR(_xll.qlIndexFixing(Index6M,$H3127,TRUE,_xll.ohTrigger(RecalcTrigger,Trigger6M)),NA())</f>
        <v>1.3534364203601981E-2</v>
      </c>
      <c r="O3127" s="52">
        <f>IFERROR(_xll.qlIndexFixing(ONIndex6M,I3127,TRUE,_xll.ohTrigger(RecalcTrigger,Trigger6M)),NA())</f>
        <v>1.3307043219175085E-2</v>
      </c>
      <c r="P3127" s="52">
        <f>IFERROR(_xll.qlIndexFixing(Index1Y,$H3127,TRUE,_xll.ohTrigger(RecalcTrigger,Trigger1Y)),NA())</f>
        <v>1.4080542169472807E-2</v>
      </c>
      <c r="Q3127" s="52">
        <f>IFERROR(_xll.qlIndexFixing(ONIndex1Y,I3127,TRUE,_xll.ohTrigger(RecalcTrigger,Trigger1Y)),NA())</f>
        <v>1.3827678081517192E-2</v>
      </c>
    </row>
    <row r="3128" spans="2:17" x14ac:dyDescent="0.2">
      <c r="B3128" s="46" t="s">
        <v>42</v>
      </c>
      <c r="D3128" s="49">
        <f>_xll.qlCalendarAdvance(Calendar,$D3127,B3128,"f",FALSE)</f>
        <v>61316</v>
      </c>
      <c r="E3128" s="49">
        <f>_xll.qlInterestRateIndexValueDate(IndexON,D3128)</f>
        <v>61316</v>
      </c>
      <c r="F3128" s="52">
        <f>IFERROR(_xll.qlIndexFixing(IndexON,D3128,TRUE,_xll.ohTrigger(RecalcTrigger,TriggerON)),NA())</f>
        <v>1.348062948365758E-2</v>
      </c>
      <c r="H3128" s="49">
        <f>_xll.qlCalendarAdvance(Calendar,$H3127,B3128,"f",FALSE)</f>
        <v>61316</v>
      </c>
      <c r="I3128" s="49">
        <f>_xll.qlInterestRateIndexValueDate(Index1M,$H3128)</f>
        <v>61318</v>
      </c>
      <c r="J3128" s="52">
        <f>IFERROR(_xll.qlIndexFixing(Index1M,$H3128,TRUE,_xll.ohTrigger(RecalcTrigger,Trigger1M)),NA())</f>
        <v>1.3404488211375409E-2</v>
      </c>
      <c r="K3128" s="52">
        <f>IFERROR(_xll.qlIndexFixing(ONIndex1M,I3128,TRUE,_xll.ohTrigger(RecalcTrigger,Trigger1M)),NA())</f>
        <v>1.3387783549756449E-2</v>
      </c>
      <c r="L3128" s="52">
        <f>IFERROR(_xll.qlIndexFixing(Index3M,H3128,TRUE,_xll.ohTrigger(RecalcTrigger,Trigger3M)),NA())</f>
        <v>1.3596802971165762E-2</v>
      </c>
      <c r="M3128" s="52">
        <f>IFERROR(_xll.qlIndexFixing(ONIndex3M,I3128,TRUE,_xll.ohTrigger(RecalcTrigger,Trigger3M)),NA())</f>
        <v>1.3536161313192352E-2</v>
      </c>
      <c r="N3128" s="52">
        <f>IFERROR(_xll.qlIndexFixing(Index6M,$H3128,TRUE,_xll.ohTrigger(RecalcTrigger,Trigger6M)),NA())</f>
        <v>1.3548829452832502E-2</v>
      </c>
      <c r="O3128" s="52">
        <f>IFERROR(_xll.qlIndexFixing(ONIndex6M,I3128,TRUE,_xll.ohTrigger(RecalcTrigger,Trigger6M)),NA())</f>
        <v>1.3322299638582891E-2</v>
      </c>
      <c r="P3128" s="52">
        <f>IFERROR(_xll.qlIndexFixing(Index1Y,$H3128,TRUE,_xll.ohTrigger(RecalcTrigger,Trigger1Y)),NA())</f>
        <v>1.4086485721160795E-2</v>
      </c>
      <c r="Q3128" s="52">
        <f>IFERROR(_xll.qlIndexFixing(ONIndex1Y,I3128,TRUE,_xll.ohTrigger(RecalcTrigger,Trigger1Y)),NA())</f>
        <v>1.3833815853407927E-2</v>
      </c>
    </row>
    <row r="3129" spans="2:17" x14ac:dyDescent="0.2">
      <c r="B3129" s="46" t="s">
        <v>42</v>
      </c>
      <c r="D3129" s="49">
        <f>_xll.qlCalendarAdvance(Calendar,$D3128,B3129,"f",FALSE)</f>
        <v>61323</v>
      </c>
      <c r="E3129" s="49">
        <f>_xll.qlInterestRateIndexValueDate(IndexON,D3129)</f>
        <v>61323</v>
      </c>
      <c r="F3129" s="52">
        <f>IFERROR(_xll.qlIndexFixing(IndexON,D3129,TRUE,_xll.ohTrigger(RecalcTrigger,TriggerON)),NA())</f>
        <v>1.348537781682424E-2</v>
      </c>
      <c r="H3129" s="49">
        <f>_xll.qlCalendarAdvance(Calendar,$H3128,B3129,"f",FALSE)</f>
        <v>61323</v>
      </c>
      <c r="I3129" s="49">
        <f>_xll.qlInterestRateIndexValueDate(Index1M,$H3129)</f>
        <v>61325</v>
      </c>
      <c r="J3129" s="52">
        <f>IFERROR(_xll.qlIndexFixing(Index1M,$H3129,TRUE,_xll.ohTrigger(RecalcTrigger,Trigger1M)),NA())</f>
        <v>1.3410589348273985E-2</v>
      </c>
      <c r="K3129" s="52">
        <f>IFERROR(_xll.qlIndexFixing(ONIndex1M,I3129,TRUE,_xll.ohTrigger(RecalcTrigger,Trigger1M)),NA())</f>
        <v>1.3393253660840543E-2</v>
      </c>
      <c r="L3129" s="52">
        <f>IFERROR(_xll.qlIndexFixing(Index3M,H3129,TRUE,_xll.ohTrigger(RecalcTrigger,Trigger3M)),NA())</f>
        <v>1.3603097789610519E-2</v>
      </c>
      <c r="M3129" s="52">
        <f>IFERROR(_xll.qlIndexFixing(ONIndex3M,I3129,TRUE,_xll.ohTrigger(RecalcTrigger,Trigger3M)),NA())</f>
        <v>1.3542495589256021E-2</v>
      </c>
      <c r="N3129" s="52">
        <f>IFERROR(_xll.qlIndexFixing(Index6M,$H3129,TRUE,_xll.ohTrigger(RecalcTrigger,Trigger6M)),NA())</f>
        <v>1.3563221792891576E-2</v>
      </c>
      <c r="O3129" s="52">
        <f>IFERROR(_xll.qlIndexFixing(ONIndex6M,I3129,TRUE,_xll.ohTrigger(RecalcTrigger,Trigger6M)),NA())</f>
        <v>1.3337485162141505E-2</v>
      </c>
      <c r="P3129" s="52">
        <f>IFERROR(_xll.qlIndexFixing(Index1Y,$H3129,TRUE,_xll.ohTrigger(RecalcTrigger,Trigger1Y)),NA())</f>
        <v>1.4092418048794707E-2</v>
      </c>
      <c r="Q3129" s="52">
        <f>IFERROR(_xll.qlIndexFixing(ONIndex1Y,I3129,TRUE,_xll.ohTrigger(RecalcTrigger,Trigger1Y)),NA())</f>
        <v>1.3839943237767827E-2</v>
      </c>
    </row>
    <row r="3130" spans="2:17" x14ac:dyDescent="0.2">
      <c r="B3130" s="46" t="s">
        <v>42</v>
      </c>
      <c r="D3130" s="49">
        <f>_xll.qlCalendarAdvance(Calendar,$D3129,B3130,"f",FALSE)</f>
        <v>61330</v>
      </c>
      <c r="E3130" s="49">
        <f>_xll.qlInterestRateIndexValueDate(IndexON,D3130)</f>
        <v>61330</v>
      </c>
      <c r="F3130" s="52">
        <f>IFERROR(_xll.qlIndexFixing(IndexON,D3130,TRUE,_xll.ohTrigger(RecalcTrigger,TriggerON)),NA())</f>
        <v>1.3490118645353988E-2</v>
      </c>
      <c r="H3130" s="49">
        <f>_xll.qlCalendarAdvance(Calendar,$H3129,B3130,"f",FALSE)</f>
        <v>61330</v>
      </c>
      <c r="I3130" s="49">
        <f>_xll.qlInterestRateIndexValueDate(Index1M,$H3130)</f>
        <v>61332</v>
      </c>
      <c r="J3130" s="52">
        <f>IFERROR(_xll.qlIndexFixing(Index1M,$H3130,TRUE,_xll.ohTrigger(RecalcTrigger,Trigger1M)),NA())</f>
        <v>1.3415403735842213E-2</v>
      </c>
      <c r="K3130" s="52">
        <f>IFERROR(_xll.qlIndexFixing(ONIndex1M,I3130,TRUE,_xll.ohTrigger(RecalcTrigger,Trigger1M)),NA())</f>
        <v>1.3398715095345182E-2</v>
      </c>
      <c r="L3130" s="52">
        <f>IFERROR(_xll.qlIndexFixing(Index3M,H3130,TRUE,_xll.ohTrigger(RecalcTrigger,Trigger3M)),NA())</f>
        <v>1.3608678379600378E-2</v>
      </c>
      <c r="M3130" s="52">
        <f>IFERROR(_xll.qlIndexFixing(ONIndex3M,I3130,TRUE,_xll.ohTrigger(RecalcTrigger,Trigger3M)),NA())</f>
        <v>1.3548819672193346E-2</v>
      </c>
      <c r="N3130" s="52">
        <f>IFERROR(_xll.qlIndexFixing(Index6M,$H3130,TRUE,_xll.ohTrigger(RecalcTrigger,Trigger6M)),NA())</f>
        <v>1.3578793849380868E-2</v>
      </c>
      <c r="O3130" s="52">
        <f>IFERROR(_xll.qlIndexFixing(ONIndex6M,I3130,TRUE,_xll.ohTrigger(RecalcTrigger,Trigger6M)),NA())</f>
        <v>1.3352599658595921E-2</v>
      </c>
      <c r="P3130" s="52">
        <f>IFERROR(_xll.qlIndexFixing(Index1Y,$H3130,TRUE,_xll.ohTrigger(RecalcTrigger,Trigger1Y)),NA())</f>
        <v>1.4098339123980732E-2</v>
      </c>
      <c r="Q3130" s="52">
        <f>IFERROR(_xll.qlIndexFixing(ONIndex1Y,I3130,TRUE,_xll.ohTrigger(RecalcTrigger,Trigger1Y)),NA())</f>
        <v>1.3846060207018951E-2</v>
      </c>
    </row>
    <row r="3131" spans="2:17" x14ac:dyDescent="0.2">
      <c r="B3131" s="46" t="s">
        <v>42</v>
      </c>
      <c r="D3131" s="49">
        <f>_xll.qlCalendarAdvance(Calendar,$D3130,B3131,"f",FALSE)</f>
        <v>61337</v>
      </c>
      <c r="E3131" s="49">
        <f>_xll.qlInterestRateIndexValueDate(IndexON,D3131)</f>
        <v>61337</v>
      </c>
      <c r="F3131" s="52">
        <f>IFERROR(_xll.qlIndexFixing(IndexON,D3131,TRUE,_xll.ohTrigger(RecalcTrigger,TriggerON)),NA())</f>
        <v>1.3494851949102937E-2</v>
      </c>
      <c r="H3131" s="49">
        <f>_xll.qlCalendarAdvance(Calendar,$H3130,B3131,"f",FALSE)</f>
        <v>61337</v>
      </c>
      <c r="I3131" s="49">
        <f>_xll.qlInterestRateIndexValueDate(Index1M,$H3131)</f>
        <v>61339</v>
      </c>
      <c r="J3131" s="52">
        <f>IFERROR(_xll.qlIndexFixing(Index1M,$H3131,TRUE,_xll.ohTrigger(RecalcTrigger,Trigger1M)),NA())</f>
        <v>1.3420848391933193E-2</v>
      </c>
      <c r="K3131" s="52">
        <f>IFERROR(_xll.qlIndexFixing(ONIndex1M,I3131,TRUE,_xll.ohTrigger(RecalcTrigger,Trigger1M)),NA())</f>
        <v>1.3404167830408653E-2</v>
      </c>
      <c r="L3131" s="52">
        <f>IFERROR(_xll.qlIndexFixing(Index3M,H3131,TRUE,_xll.ohTrigger(RecalcTrigger,Trigger3M)),NA())</f>
        <v>1.3614952922561187E-2</v>
      </c>
      <c r="M3131" s="52">
        <f>IFERROR(_xll.qlIndexFixing(ONIndex3M,I3131,TRUE,_xll.ohTrigger(RecalcTrigger,Trigger3M)),NA())</f>
        <v>1.3555133535065877E-2</v>
      </c>
      <c r="N3131" s="52">
        <f>IFERROR(_xll.qlIndexFixing(Index6M,$H3131,TRUE,_xll.ohTrigger(RecalcTrigger,Trigger6M)),NA())</f>
        <v>1.3593035231927116E-2</v>
      </c>
      <c r="O3131" s="52">
        <f>IFERROR(_xll.qlIndexFixing(ONIndex6M,I3131,TRUE,_xll.ohTrigger(RecalcTrigger,Trigger6M)),NA())</f>
        <v>1.3367642996291451E-2</v>
      </c>
      <c r="P3131" s="52">
        <f>IFERROR(_xll.qlIndexFixing(Index1Y,$H3131,TRUE,_xll.ohTrigger(RecalcTrigger,Trigger1Y)),NA())</f>
        <v>1.410424891832506E-2</v>
      </c>
      <c r="Q3131" s="52">
        <f>IFERROR(_xll.qlIndexFixing(ONIndex1Y,I3131,TRUE,_xll.ohTrigger(RecalcTrigger,Trigger1Y)),NA())</f>
        <v>1.3852166733263616E-2</v>
      </c>
    </row>
    <row r="3132" spans="2:17" x14ac:dyDescent="0.2">
      <c r="B3132" s="46" t="s">
        <v>42</v>
      </c>
      <c r="D3132" s="49">
        <f>_xll.qlCalendarAdvance(Calendar,$D3131,B3132,"f",FALSE)</f>
        <v>61344</v>
      </c>
      <c r="E3132" s="49">
        <f>_xll.qlInterestRateIndexValueDate(IndexON,D3132)</f>
        <v>61344</v>
      </c>
      <c r="F3132" s="52">
        <f>IFERROR(_xll.qlIndexFixing(IndexON,D3132,TRUE,_xll.ohTrigger(RecalcTrigger,TriggerON)),NA())</f>
        <v>1.3499577707847266E-2</v>
      </c>
      <c r="H3132" s="49">
        <f>_xll.qlCalendarAdvance(Calendar,$H3131,B3132,"f",FALSE)</f>
        <v>61344</v>
      </c>
      <c r="I3132" s="49">
        <f>_xll.qlInterestRateIndexValueDate(Index1M,$H3132)</f>
        <v>61346</v>
      </c>
      <c r="J3132" s="52">
        <f>IFERROR(_xll.qlIndexFixing(Index1M,$H3132,TRUE,_xll.ohTrigger(RecalcTrigger,Trigger1M)),NA())</f>
        <v>1.3426284279668133E-2</v>
      </c>
      <c r="K3132" s="52">
        <f>IFERROR(_xll.qlIndexFixing(ONIndex1M,I3132,TRUE,_xll.ohTrigger(RecalcTrigger,Trigger1M)),NA())</f>
        <v>1.3409611842689628E-2</v>
      </c>
      <c r="L3132" s="52">
        <f>IFERROR(_xll.qlIndexFixing(Index3M,H3132,TRUE,_xll.ohTrigger(RecalcTrigger,Trigger3M)),NA())</f>
        <v>1.3621217033156696E-2</v>
      </c>
      <c r="M3132" s="52">
        <f>IFERROR(_xll.qlIndexFixing(ONIndex3M,I3132,TRUE,_xll.ohTrigger(RecalcTrigger,Trigger3M)),NA())</f>
        <v>1.3561437150455546E-2</v>
      </c>
      <c r="N3132" s="52">
        <f>IFERROR(_xll.qlIndexFixing(Index6M,$H3132,TRUE,_xll.ohTrigger(RecalcTrigger,Trigger6M)),NA())</f>
        <v>1.3607203292036718E-2</v>
      </c>
      <c r="O3132" s="52">
        <f>IFERROR(_xll.qlIndexFixing(ONIndex6M,I3132,TRUE,_xll.ohTrigger(RecalcTrigger,Trigger6M)),NA())</f>
        <v>1.3382615044292834E-2</v>
      </c>
      <c r="P3132" s="52">
        <f>IFERROR(_xll.qlIndexFixing(Index1Y,$H3132,TRUE,_xll.ohTrigger(RecalcTrigger,Trigger1Y)),NA())</f>
        <v>1.4110147403433233E-2</v>
      </c>
      <c r="Q3132" s="52">
        <f>IFERROR(_xll.qlIndexFixing(ONIndex1Y,I3132,TRUE,_xll.ohTrigger(RecalcTrigger,Trigger1Y)),NA())</f>
        <v>1.3858262788684073E-2</v>
      </c>
    </row>
    <row r="3133" spans="2:17" x14ac:dyDescent="0.2">
      <c r="B3133" s="46" t="s">
        <v>42</v>
      </c>
      <c r="D3133" s="49">
        <f>_xll.qlCalendarAdvance(Calendar,$D3132,B3133,"f",FALSE)</f>
        <v>61351</v>
      </c>
      <c r="E3133" s="49">
        <f>_xll.qlInterestRateIndexValueDate(IndexON,D3133)</f>
        <v>61351</v>
      </c>
      <c r="F3133" s="52">
        <f>IFERROR(_xll.qlIndexFixing(IndexON,D3133,TRUE,_xll.ohTrigger(RecalcTrigger,TriggerON)),NA())</f>
        <v>1.3504295901922703E-2</v>
      </c>
      <c r="H3133" s="49">
        <f>_xll.qlCalendarAdvance(Calendar,$H3132,B3133,"f",FALSE)</f>
        <v>61351</v>
      </c>
      <c r="I3133" s="49">
        <f>_xll.qlInterestRateIndexValueDate(Index1M,$H3133)</f>
        <v>61353</v>
      </c>
      <c r="J3133" s="52">
        <f>IFERROR(_xll.qlIndexFixing(Index1M,$H3133,TRUE,_xll.ohTrigger(RecalcTrigger,Trigger1M)),NA())</f>
        <v>1.343171137585808E-2</v>
      </c>
      <c r="K3133" s="52">
        <f>IFERROR(_xll.qlIndexFixing(ONIndex1M,I3133,TRUE,_xll.ohTrigger(RecalcTrigger,Trigger1M)),NA())</f>
        <v>1.3415822860389781E-2</v>
      </c>
      <c r="L3133" s="52">
        <f>IFERROR(_xll.qlIndexFixing(Index3M,H3133,TRUE,_xll.ohTrigger(RecalcTrigger,Trigger3M)),NA())</f>
        <v>1.3627470684047013E-2</v>
      </c>
      <c r="M3133" s="52">
        <f>IFERROR(_xll.qlIndexFixing(ONIndex3M,I3133,TRUE,_xll.ohTrigger(RecalcTrigger,Trigger3M)),NA())</f>
        <v>1.3568628699571761E-2</v>
      </c>
      <c r="N3133" s="52">
        <f>IFERROR(_xll.qlIndexFixing(Index6M,$H3133,TRUE,_xll.ohTrigger(RecalcTrigger,Trigger6M)),NA())</f>
        <v>1.3621297895871813E-2</v>
      </c>
      <c r="O3133" s="52">
        <f>IFERROR(_xll.qlIndexFixing(ONIndex6M,I3133,TRUE,_xll.ohTrigger(RecalcTrigger,Trigger6M)),NA())</f>
        <v>1.3399638493982735E-2</v>
      </c>
      <c r="P3133" s="52">
        <f>IFERROR(_xll.qlIndexFixing(Index1Y,$H3133,TRUE,_xll.ohTrigger(RecalcTrigger,Trigger1Y)),NA())</f>
        <v>1.4116034550910353E-2</v>
      </c>
      <c r="Q3133" s="52">
        <f>IFERROR(_xll.qlIndexFixing(ONIndex1Y,I3133,TRUE,_xll.ohTrigger(RecalcTrigger,Trigger1Y)),NA())</f>
        <v>1.3865216852249063E-2</v>
      </c>
    </row>
    <row r="3134" spans="2:17" x14ac:dyDescent="0.2">
      <c r="B3134" s="46" t="s">
        <v>42</v>
      </c>
      <c r="D3134" s="49">
        <f>_xll.qlCalendarAdvance(Calendar,$D3133,B3134,"f",FALSE)</f>
        <v>61358</v>
      </c>
      <c r="E3134" s="49">
        <f>_xll.qlInterestRateIndexValueDate(IndexON,D3134)</f>
        <v>61358</v>
      </c>
      <c r="F3134" s="52">
        <f>IFERROR(_xll.qlIndexFixing(IndexON,D3134,TRUE,_xll.ohTrigger(RecalcTrigger,TriggerON)),NA())</f>
        <v>1.3509006510945554E-2</v>
      </c>
      <c r="H3134" s="49">
        <f>_xll.qlCalendarAdvance(Calendar,$H3133,B3134,"f",FALSE)</f>
        <v>61358</v>
      </c>
      <c r="I3134" s="49">
        <f>_xll.qlInterestRateIndexValueDate(Index1M,$H3134)</f>
        <v>61360</v>
      </c>
      <c r="J3134" s="52">
        <f>IFERROR(_xll.qlIndexFixing(Index1M,$H3134,TRUE,_xll.ohTrigger(RecalcTrigger,Trigger1M)),NA())</f>
        <v>1.3437129657314084E-2</v>
      </c>
      <c r="K3134" s="52">
        <f>IFERROR(_xll.qlIndexFixing(ONIndex1M,I3134,TRUE,_xll.ohTrigger(RecalcTrigger,Trigger1M)),NA())</f>
        <v>1.3420473606498007E-2</v>
      </c>
      <c r="L3134" s="52">
        <f>IFERROR(_xll.qlIndexFixing(Index3M,H3134,TRUE,_xll.ohTrigger(RecalcTrigger,Trigger3M)),NA())</f>
        <v>1.3633713847887861E-2</v>
      </c>
      <c r="M3134" s="52">
        <f>IFERROR(_xll.qlIndexFixing(ONIndex3M,I3134,TRUE,_xll.ohTrigger(RecalcTrigger,Trigger3M)),NA())</f>
        <v>1.3574013530153195E-2</v>
      </c>
      <c r="N3134" s="52">
        <f>IFERROR(_xll.qlIndexFixing(Index6M,$H3134,TRUE,_xll.ohTrigger(RecalcTrigger,Trigger6M)),NA())</f>
        <v>1.363531890959673E-2</v>
      </c>
      <c r="O3134" s="52">
        <f>IFERROR(_xll.qlIndexFixing(ONIndex6M,I3134,TRUE,_xll.ohTrigger(RecalcTrigger,Trigger6M)),NA())</f>
        <v>1.3412344744914151E-2</v>
      </c>
      <c r="P3134" s="52">
        <f>IFERROR(_xll.qlIndexFixing(Index1Y,$H3134,TRUE,_xll.ohTrigger(RecalcTrigger,Trigger1Y)),NA())</f>
        <v>1.4121910332361529E-2</v>
      </c>
      <c r="Q3134" s="52">
        <f>IFERROR(_xll.qlIndexFixing(ONIndex1Y,I3134,TRUE,_xll.ohTrigger(RecalcTrigger,Trigger1Y)),NA())</f>
        <v>1.3870423376101115E-2</v>
      </c>
    </row>
    <row r="3135" spans="2:17" x14ac:dyDescent="0.2">
      <c r="B3135" s="46" t="s">
        <v>42</v>
      </c>
      <c r="D3135" s="49">
        <f>_xll.qlCalendarAdvance(Calendar,$D3134,B3135,"f",FALSE)</f>
        <v>61365</v>
      </c>
      <c r="E3135" s="49">
        <f>_xll.qlInterestRateIndexValueDate(IndexON,D3135)</f>
        <v>61365</v>
      </c>
      <c r="F3135" s="52">
        <f>IFERROR(_xll.qlIndexFixing(IndexON,D3135,TRUE,_xll.ohTrigger(RecalcTrigger,TriggerON)),NA())</f>
        <v>1.3513709514931804E-2</v>
      </c>
      <c r="H3135" s="49">
        <f>_xll.qlCalendarAdvance(Calendar,$H3134,B3135,"f",FALSE)</f>
        <v>61365</v>
      </c>
      <c r="I3135" s="49">
        <f>_xll.qlInterestRateIndexValueDate(Index1M,$H3135)</f>
        <v>61367</v>
      </c>
      <c r="J3135" s="52">
        <f>IFERROR(_xll.qlIndexFixing(Index1M,$H3135,TRUE,_xll.ohTrigger(RecalcTrigger,Trigger1M)),NA())</f>
        <v>1.3442539100842199E-2</v>
      </c>
      <c r="K3135" s="52">
        <f>IFERROR(_xll.qlIndexFixing(ONIndex1M,I3135,TRUE,_xll.ohTrigger(RecalcTrigger,Trigger1M)),NA())</f>
        <v>1.3425891311582561E-2</v>
      </c>
      <c r="L3135" s="52">
        <f>IFERROR(_xll.qlIndexFixing(Index3M,H3135,TRUE,_xll.ohTrigger(RecalcTrigger,Trigger3M)),NA())</f>
        <v>1.3639946497340226E-2</v>
      </c>
      <c r="M3135" s="52">
        <f>IFERROR(_xll.qlIndexFixing(ONIndex3M,I3135,TRUE,_xll.ohTrigger(RecalcTrigger,Trigger3M)),NA())</f>
        <v>1.3580286240104655E-2</v>
      </c>
      <c r="N3135" s="52">
        <f>IFERROR(_xll.qlIndexFixing(Index6M,$H3135,TRUE,_xll.ohTrigger(RecalcTrigger,Trigger6M)),NA())</f>
        <v>1.3648037245973485E-2</v>
      </c>
      <c r="O3135" s="52">
        <f>IFERROR(_xll.qlIndexFixing(ONIndex6M,I3135,TRUE,_xll.ohTrigger(RecalcTrigger,Trigger6M)),NA())</f>
        <v>1.3427102135024072E-2</v>
      </c>
      <c r="P3135" s="52">
        <f>IFERROR(_xll.qlIndexFixing(Index1Y,$H3135,TRUE,_xll.ohTrigger(RecalcTrigger,Trigger1Y)),NA())</f>
        <v>1.4127774719391644E-2</v>
      </c>
      <c r="Q3135" s="52">
        <f>IFERROR(_xll.qlIndexFixing(ONIndex1Y,I3135,TRUE,_xll.ohTrigger(RecalcTrigger,Trigger1Y)),NA())</f>
        <v>1.3876487852542141E-2</v>
      </c>
    </row>
    <row r="3136" spans="2:17" x14ac:dyDescent="0.2">
      <c r="B3136" s="46" t="s">
        <v>42</v>
      </c>
      <c r="D3136" s="49">
        <f>_xll.qlCalendarAdvance(Calendar,$D3135,B3136,"f",FALSE)</f>
        <v>61372</v>
      </c>
      <c r="E3136" s="49">
        <f>_xll.qlInterestRateIndexValueDate(IndexON,D3136)</f>
        <v>61372</v>
      </c>
      <c r="F3136" s="52">
        <f>IFERROR(_xll.qlIndexFixing(IndexON,D3136,TRUE,_xll.ohTrigger(RecalcTrigger,TriggerON)),NA())</f>
        <v>1.3518404893737568E-2</v>
      </c>
      <c r="H3136" s="49">
        <f>_xll.qlCalendarAdvance(Calendar,$H3135,B3136,"f",FALSE)</f>
        <v>61372</v>
      </c>
      <c r="I3136" s="49">
        <f>_xll.qlInterestRateIndexValueDate(Index1M,$H3136)</f>
        <v>61374</v>
      </c>
      <c r="J3136" s="52">
        <f>IFERROR(_xll.qlIndexFixing(Index1M,$H3136,TRUE,_xll.ohTrigger(RecalcTrigger,Trigger1M)),NA())</f>
        <v>1.344793968324598E-2</v>
      </c>
      <c r="K3136" s="52">
        <f>IFERROR(_xll.qlIndexFixing(ONIndex1M,I3136,TRUE,_xll.ohTrigger(RecalcTrigger,Trigger1M)),NA())</f>
        <v>1.3431300201398599E-2</v>
      </c>
      <c r="L3136" s="52">
        <f>IFERROR(_xll.qlIndexFixing(Index3M,H3136,TRUE,_xll.ohTrigger(RecalcTrigger,Trigger3M)),NA())</f>
        <v>1.3646168605058953E-2</v>
      </c>
      <c r="M3136" s="52">
        <f>IFERROR(_xll.qlIndexFixing(ONIndex3M,I3136,TRUE,_xll.ohTrigger(RecalcTrigger,Trigger3M)),NA())</f>
        <v>1.3586548593860215E-2</v>
      </c>
      <c r="N3136" s="52">
        <f>IFERROR(_xll.qlIndexFixing(Index6M,$H3136,TRUE,_xll.ohTrigger(RecalcTrigger,Trigger6M)),NA())</f>
        <v>1.3661915474587715E-2</v>
      </c>
      <c r="O3136" s="52">
        <f>IFERROR(_xll.qlIndexFixing(ONIndex6M,I3136,TRUE,_xll.ohTrigger(RecalcTrigger,Trigger6M)),NA())</f>
        <v>1.3441787709620456E-2</v>
      </c>
      <c r="P3136" s="52">
        <f>IFERROR(_xll.qlIndexFixing(Index1Y,$H3136,TRUE,_xll.ohTrigger(RecalcTrigger,Trigger1Y)),NA())</f>
        <v>1.4133627683605373E-2</v>
      </c>
      <c r="Q3136" s="52">
        <f>IFERROR(_xll.qlIndexFixing(ONIndex1Y,I3136,TRUE,_xll.ohTrigger(RecalcTrigger,Trigger1Y)),NA())</f>
        <v>1.3882541746967902E-2</v>
      </c>
    </row>
    <row r="3137" spans="2:17" x14ac:dyDescent="0.2">
      <c r="B3137" s="46" t="s">
        <v>42</v>
      </c>
      <c r="D3137" s="49">
        <f>_xll.qlCalendarAdvance(Calendar,$D3136,B3137,"f",FALSE)</f>
        <v>61379</v>
      </c>
      <c r="E3137" s="49">
        <f>_xll.qlInterestRateIndexValueDate(IndexON,D3137)</f>
        <v>61379</v>
      </c>
      <c r="F3137" s="52">
        <f>IFERROR(_xll.qlIndexFixing(IndexON,D3137,TRUE,_xll.ohTrigger(RecalcTrigger,TriggerON)),NA())</f>
        <v>1.3523092627458766E-2</v>
      </c>
      <c r="H3137" s="49">
        <f>_xll.qlCalendarAdvance(Calendar,$H3136,B3137,"f",FALSE)</f>
        <v>61379</v>
      </c>
      <c r="I3137" s="49">
        <f>_xll.qlInterestRateIndexValueDate(Index1M,$H3137)</f>
        <v>61381</v>
      </c>
      <c r="J3137" s="52">
        <f>IFERROR(_xll.qlIndexFixing(Index1M,$H3137,TRUE,_xll.ohTrigger(RecalcTrigger,Trigger1M)),NA())</f>
        <v>1.3453331381336475E-2</v>
      </c>
      <c r="K3137" s="52">
        <f>IFERROR(_xll.qlIndexFixing(ONIndex1M,I3137,TRUE,_xll.ohTrigger(RecalcTrigger,Trigger1M)),NA())</f>
        <v>1.3436700252764666E-2</v>
      </c>
      <c r="L3137" s="52">
        <f>IFERROR(_xll.qlIndexFixing(Index3M,H3137,TRUE,_xll.ohTrigger(RecalcTrigger,Trigger3M)),NA())</f>
        <v>1.3652380143704151E-2</v>
      </c>
      <c r="M3137" s="52">
        <f>IFERROR(_xll.qlIndexFixing(ONIndex3M,I3137,TRUE,_xll.ohTrigger(RecalcTrigger,Trigger3M)),NA())</f>
        <v>1.3592800564081742E-2</v>
      </c>
      <c r="N3137" s="52">
        <f>IFERROR(_xll.qlIndexFixing(Index6M,$H3137,TRUE,_xll.ohTrigger(RecalcTrigger,Trigger6M)),NA())</f>
        <v>1.3675719723442042E-2</v>
      </c>
      <c r="O3137" s="52">
        <f>IFERROR(_xll.qlIndexFixing(ONIndex6M,I3137,TRUE,_xll.ohTrigger(RecalcTrigger,Trigger6M)),NA())</f>
        <v>1.3456401337528234E-2</v>
      </c>
      <c r="P3137" s="52">
        <f>IFERROR(_xll.qlIndexFixing(Index1Y,$H3137,TRUE,_xll.ohTrigger(RecalcTrigger,Trigger1Y)),NA())</f>
        <v>1.4139469196606731E-2</v>
      </c>
      <c r="Q3137" s="52">
        <f>IFERROR(_xll.qlIndexFixing(ONIndex1Y,I3137,TRUE,_xll.ohTrigger(RecalcTrigger,Trigger1Y)),NA())</f>
        <v>1.3888585031720524E-2</v>
      </c>
    </row>
    <row r="3138" spans="2:17" x14ac:dyDescent="0.2">
      <c r="B3138" s="46" t="s">
        <v>42</v>
      </c>
      <c r="D3138" s="49">
        <f>_xll.qlCalendarAdvance(Calendar,$D3137,B3138,"f",FALSE)</f>
        <v>61386</v>
      </c>
      <c r="E3138" s="49">
        <f>_xll.qlInterestRateIndexValueDate(IndexON,D3138)</f>
        <v>61386</v>
      </c>
      <c r="F3138" s="52">
        <f>IFERROR(_xll.qlIndexFixing(IndexON,D3138,TRUE,_xll.ohTrigger(RecalcTrigger,TriggerON)),NA())</f>
        <v>1.3527772695951512E-2</v>
      </c>
      <c r="H3138" s="49">
        <f>_xll.qlCalendarAdvance(Calendar,$H3137,B3138,"f",FALSE)</f>
        <v>61386</v>
      </c>
      <c r="I3138" s="49">
        <f>_xll.qlInterestRateIndexValueDate(Index1M,$H3138)</f>
        <v>61388</v>
      </c>
      <c r="J3138" s="52">
        <f>IFERROR(_xll.qlIndexFixing(Index1M,$H3138,TRUE,_xll.ohTrigger(RecalcTrigger,Trigger1M)),NA())</f>
        <v>1.3458714171924735E-2</v>
      </c>
      <c r="K3138" s="52">
        <f>IFERROR(_xll.qlIndexFixing(ONIndex1M,I3138,TRUE,_xll.ohTrigger(RecalcTrigger,Trigger1M)),NA())</f>
        <v>1.3442091442339432E-2</v>
      </c>
      <c r="L3138" s="52">
        <f>IFERROR(_xll.qlIndexFixing(Index3M,H3138,TRUE,_xll.ohTrigger(RecalcTrigger,Trigger3M)),NA())</f>
        <v>1.3658581085931541E-2</v>
      </c>
      <c r="M3138" s="52">
        <f>IFERROR(_xll.qlIndexFixing(ONIndex3M,I3138,TRUE,_xll.ohTrigger(RecalcTrigger,Trigger3M)),NA())</f>
        <v>1.3599042123750849E-2</v>
      </c>
      <c r="N3138" s="52">
        <f>IFERROR(_xll.qlIndexFixing(Index6M,$H3138,TRUE,_xll.ohTrigger(RecalcTrigger,Trigger6M)),NA())</f>
        <v>1.3689449858732295E-2</v>
      </c>
      <c r="O3138" s="52">
        <f>IFERROR(_xll.qlIndexFixing(ONIndex6M,I3138,TRUE,_xll.ohTrigger(RecalcTrigger,Trigger6M)),NA())</f>
        <v>1.347094288725259E-2</v>
      </c>
      <c r="P3138" s="52">
        <f>IFERROR(_xll.qlIndexFixing(Index1Y,$H3138,TRUE,_xll.ohTrigger(RecalcTrigger,Trigger1Y)),NA())</f>
        <v>1.4145299229999521E-2</v>
      </c>
      <c r="Q3138" s="52">
        <f>IFERROR(_xll.qlIndexFixing(ONIndex1Y,I3138,TRUE,_xll.ohTrigger(RecalcTrigger,Trigger1Y)),NA())</f>
        <v>1.3894617678902321E-2</v>
      </c>
    </row>
    <row r="3139" spans="2:17" x14ac:dyDescent="0.2">
      <c r="B3139" s="46" t="s">
        <v>42</v>
      </c>
      <c r="D3139" s="49">
        <f>_xll.qlCalendarAdvance(Calendar,$D3138,B3139,"f",FALSE)</f>
        <v>61393</v>
      </c>
      <c r="E3139" s="49">
        <f>_xll.qlInterestRateIndexValueDate(IndexON,D3139)</f>
        <v>61393</v>
      </c>
      <c r="F3139" s="52">
        <f>IFERROR(_xll.qlIndexFixing(IndexON,D3139,TRUE,_xll.ohTrigger(RecalcTrigger,TriggerON)),NA())</f>
        <v>1.353244507907192E-2</v>
      </c>
      <c r="H3139" s="49">
        <f>_xll.qlCalendarAdvance(Calendar,$H3138,B3139,"f",FALSE)</f>
        <v>61393</v>
      </c>
      <c r="I3139" s="49">
        <f>_xll.qlInterestRateIndexValueDate(Index1M,$H3139)</f>
        <v>61395</v>
      </c>
      <c r="J3139" s="52">
        <f>IFERROR(_xll.qlIndexFixing(Index1M,$H3139,TRUE,_xll.ohTrigger(RecalcTrigger,Trigger1M)),NA())</f>
        <v>1.3462183754316383E-2</v>
      </c>
      <c r="K3139" s="52">
        <f>IFERROR(_xll.qlIndexFixing(ONIndex1M,I3139,TRUE,_xll.ohTrigger(RecalcTrigger,Trigger1M)),NA())</f>
        <v>1.3447473747181249E-2</v>
      </c>
      <c r="L3139" s="52">
        <f>IFERROR(_xll.qlIndexFixing(Index3M,H3139,TRUE,_xll.ohTrigger(RecalcTrigger,Trigger3M)),NA())</f>
        <v>1.3664072208610101E-2</v>
      </c>
      <c r="M3139" s="52">
        <f>IFERROR(_xll.qlIndexFixing(ONIndex3M,I3139,TRUE,_xll.ohTrigger(RecalcTrigger,Trigger3M)),NA())</f>
        <v>1.3605273245689276E-2</v>
      </c>
      <c r="N3139" s="52">
        <f>IFERROR(_xll.qlIndexFixing(Index6M,$H3139,TRUE,_xll.ohTrigger(RecalcTrigger,Trigger6M)),NA())</f>
        <v>1.3703105746660001E-2</v>
      </c>
      <c r="O3139" s="52">
        <f>IFERROR(_xll.qlIndexFixing(ONIndex6M,I3139,TRUE,_xll.ohTrigger(RecalcTrigger,Trigger6M)),NA())</f>
        <v>1.3485412227618454E-2</v>
      </c>
      <c r="P3139" s="52">
        <f>IFERROR(_xll.qlIndexFixing(Index1Y,$H3139,TRUE,_xll.ohTrigger(RecalcTrigger,Trigger1Y)),NA())</f>
        <v>1.415111775538711E-2</v>
      </c>
      <c r="Q3139" s="52">
        <f>IFERROR(_xll.qlIndexFixing(ONIndex1Y,I3139,TRUE,_xll.ohTrigger(RecalcTrigger,Trigger1Y)),NA())</f>
        <v>1.3900639660695546E-2</v>
      </c>
    </row>
    <row r="3140" spans="2:17" x14ac:dyDescent="0.2">
      <c r="B3140" s="46" t="s">
        <v>42</v>
      </c>
      <c r="D3140" s="49">
        <f>_xll.qlCalendarAdvance(Calendar,$D3139,B3140,"f",FALSE)</f>
        <v>61400</v>
      </c>
      <c r="E3140" s="49">
        <f>_xll.qlInterestRateIndexValueDate(IndexON,D3140)</f>
        <v>61400</v>
      </c>
      <c r="F3140" s="52">
        <f>IFERROR(_xll.qlIndexFixing(IndexON,D3140,TRUE,_xll.ohTrigger(RecalcTrigger,TriggerON)),NA())</f>
        <v>1.3537109756835974E-2</v>
      </c>
      <c r="H3140" s="49">
        <f>_xll.qlCalendarAdvance(Calendar,$H3139,B3140,"f",FALSE)</f>
        <v>61400</v>
      </c>
      <c r="I3140" s="49">
        <f>_xll.qlInterestRateIndexValueDate(Index1M,$H3140)</f>
        <v>61402</v>
      </c>
      <c r="J3140" s="52">
        <f>IFERROR(_xll.qlIndexFixing(Index1M,$H3140,TRUE,_xll.ohTrigger(RecalcTrigger,Trigger1M)),NA())</f>
        <v>1.3467549982724224E-2</v>
      </c>
      <c r="K3140" s="52">
        <f>IFERROR(_xll.qlIndexFixing(ONIndex1M,I3140,TRUE,_xll.ohTrigger(RecalcTrigger,Trigger1M)),NA())</f>
        <v>1.3452847144028723E-2</v>
      </c>
      <c r="L3140" s="52">
        <f>IFERROR(_xll.qlIndexFixing(Index3M,H3140,TRUE,_xll.ohTrigger(RecalcTrigger,Trigger3M)),NA())</f>
        <v>1.3670252407646188E-2</v>
      </c>
      <c r="M3140" s="52">
        <f>IFERROR(_xll.qlIndexFixing(ONIndex3M,I3140,TRUE,_xll.ohTrigger(RecalcTrigger,Trigger3M)),NA())</f>
        <v>1.3611493902478955E-2</v>
      </c>
      <c r="N3140" s="52">
        <f>IFERROR(_xll.qlIndexFixing(Index6M,$H3140,TRUE,_xll.ohTrigger(RecalcTrigger,Trigger6M)),NA())</f>
        <v>1.3716687253430651E-2</v>
      </c>
      <c r="O3140" s="52">
        <f>IFERROR(_xll.qlIndexFixing(ONIndex6M,I3140,TRUE,_xll.ohTrigger(RecalcTrigger,Trigger6M)),NA())</f>
        <v>1.3499809227051074E-2</v>
      </c>
      <c r="P3140" s="52">
        <f>IFERROR(_xll.qlIndexFixing(Index1Y,$H3140,TRUE,_xll.ohTrigger(RecalcTrigger,Trigger1Y)),NA())</f>
        <v>1.4156924744374168E-2</v>
      </c>
      <c r="Q3140" s="52">
        <f>IFERROR(_xll.qlIndexFixing(ONIndex1Y,I3140,TRUE,_xll.ohTrigger(RecalcTrigger,Trigger1Y)),NA())</f>
        <v>1.3906650949442323E-2</v>
      </c>
    </row>
    <row r="3141" spans="2:17" x14ac:dyDescent="0.2">
      <c r="B3141" s="46" t="s">
        <v>42</v>
      </c>
      <c r="D3141" s="49">
        <f>_xll.qlCalendarAdvance(Calendar,$D3140,B3141,"f",FALSE)</f>
        <v>61407</v>
      </c>
      <c r="E3141" s="49">
        <f>_xll.qlInterestRateIndexValueDate(IndexON,D3141)</f>
        <v>61407</v>
      </c>
      <c r="F3141" s="52">
        <f>IFERROR(_xll.qlIndexFixing(IndexON,D3141,TRUE,_xll.ohTrigger(RecalcTrigger,TriggerON)),NA())</f>
        <v>1.3541766709179726E-2</v>
      </c>
      <c r="H3141" s="49">
        <f>_xll.qlCalendarAdvance(Calendar,$H3140,B3141,"f",FALSE)</f>
        <v>61407</v>
      </c>
      <c r="I3141" s="49">
        <f>_xll.qlInterestRateIndexValueDate(Index1M,$H3141)</f>
        <v>61409</v>
      </c>
      <c r="J3141" s="52">
        <f>IFERROR(_xll.qlIndexFixing(Index1M,$H3141,TRUE,_xll.ohTrigger(RecalcTrigger,Trigger1M)),NA())</f>
        <v>1.3472907239787016E-2</v>
      </c>
      <c r="K3141" s="52">
        <f>IFERROR(_xll.qlIndexFixing(ONIndex1M,I3141,TRUE,_xll.ohTrigger(RecalcTrigger,Trigger1M)),NA())</f>
        <v>1.3458211609780335E-2</v>
      </c>
      <c r="L3141" s="52">
        <f>IFERROR(_xll.qlIndexFixing(Index3M,H3141,TRUE,_xll.ohTrigger(RecalcTrigger,Trigger3M)),NA())</f>
        <v>1.3676421930492566E-2</v>
      </c>
      <c r="M3141" s="52">
        <f>IFERROR(_xll.qlIndexFixing(ONIndex3M,I3141,TRUE,_xll.ohTrigger(RecalcTrigger,Trigger3M)),NA())</f>
        <v>1.3617704067021563E-2</v>
      </c>
      <c r="N3141" s="52">
        <f>IFERROR(_xll.qlIndexFixing(Index6M,$H3141,TRUE,_xll.ohTrigger(RecalcTrigger,Trigger6M)),NA())</f>
        <v>1.3730194245255879E-2</v>
      </c>
      <c r="O3141" s="52">
        <f>IFERROR(_xll.qlIndexFixing(ONIndex6M,I3141,TRUE,_xll.ohTrigger(RecalcTrigger,Trigger6M)),NA())</f>
        <v>1.3514133754135571E-2</v>
      </c>
      <c r="P3141" s="52">
        <f>IFERROR(_xll.qlIndexFixing(Index1Y,$H3141,TRUE,_xll.ohTrigger(RecalcTrigger,Trigger1Y)),NA())</f>
        <v>1.4162720168562326E-2</v>
      </c>
      <c r="Q3141" s="52">
        <f>IFERROR(_xll.qlIndexFixing(ONIndex1Y,I3141,TRUE,_xll.ohTrigger(RecalcTrigger,Trigger1Y)),NA())</f>
        <v>1.3912651517244967E-2</v>
      </c>
    </row>
    <row r="3142" spans="2:17" x14ac:dyDescent="0.2">
      <c r="B3142" s="46" t="s">
        <v>42</v>
      </c>
      <c r="D3142" s="49">
        <f>_xll.qlCalendarAdvance(Calendar,$D3141,B3142,"f",FALSE)</f>
        <v>61414</v>
      </c>
      <c r="E3142" s="49">
        <f>_xll.qlInterestRateIndexValueDate(IndexON,D3142)</f>
        <v>61414</v>
      </c>
      <c r="F3142" s="52">
        <f>IFERROR(_xll.qlIndexFixing(IndexON,D3142,TRUE,_xll.ohTrigger(RecalcTrigger,TriggerON)),NA())</f>
        <v>1.3546415916039223E-2</v>
      </c>
      <c r="H3142" s="49">
        <f>_xll.qlCalendarAdvance(Calendar,$H3141,B3142,"f",FALSE)</f>
        <v>61414</v>
      </c>
      <c r="I3142" s="49">
        <f>_xll.qlInterestRateIndexValueDate(Index1M,$H3142)</f>
        <v>61416</v>
      </c>
      <c r="J3142" s="52">
        <f>IFERROR(_xll.qlIndexFixing(Index1M,$H3142,TRUE,_xll.ohTrigger(RecalcTrigger,Trigger1M)),NA())</f>
        <v>1.3478255502312282E-2</v>
      </c>
      <c r="K3142" s="52">
        <f>IFERROR(_xll.qlIndexFixing(ONIndex1M,I3142,TRUE,_xll.ohTrigger(RecalcTrigger,Trigger1M)),NA())</f>
        <v>1.3463567121254627E-2</v>
      </c>
      <c r="L3142" s="52">
        <f>IFERROR(_xll.qlIndexFixing(Index3M,H3142,TRUE,_xll.ohTrigger(RecalcTrigger,Trigger3M)),NA())</f>
        <v>1.3682580749804885E-2</v>
      </c>
      <c r="M3142" s="52">
        <f>IFERROR(_xll.qlIndexFixing(ONIndex3M,I3142,TRUE,_xll.ohTrigger(RecalcTrigger,Trigger3M)),NA())</f>
        <v>1.3623903712138841E-2</v>
      </c>
      <c r="N3142" s="52">
        <f>IFERROR(_xll.qlIndexFixing(Index6M,$H3142,TRUE,_xll.ohTrigger(RecalcTrigger,Trigger6M)),NA())</f>
        <v>1.3743626588349954E-2</v>
      </c>
      <c r="O3142" s="52">
        <f>IFERROR(_xll.qlIndexFixing(ONIndex6M,I3142,TRUE,_xll.ohTrigger(RecalcTrigger,Trigger6M)),NA())</f>
        <v>1.3528385677856747E-2</v>
      </c>
      <c r="P3142" s="52">
        <f>IFERROR(_xll.qlIndexFixing(Index1Y,$H3142,TRUE,_xll.ohTrigger(RecalcTrigger,Trigger1Y)),NA())</f>
        <v>1.4168503999555817E-2</v>
      </c>
      <c r="Q3142" s="52">
        <f>IFERROR(_xll.qlIndexFixing(ONIndex1Y,I3142,TRUE,_xll.ohTrigger(RecalcTrigger,Trigger1Y)),NA())</f>
        <v>1.3918641336365667E-2</v>
      </c>
    </row>
    <row r="3143" spans="2:17" x14ac:dyDescent="0.2">
      <c r="B3143" s="46" t="s">
        <v>42</v>
      </c>
      <c r="D3143" s="49">
        <f>_xll.qlCalendarAdvance(Calendar,$D3142,B3143,"f",FALSE)</f>
        <v>61421</v>
      </c>
      <c r="E3143" s="49">
        <f>_xll.qlInterestRateIndexValueDate(IndexON,D3143)</f>
        <v>61421</v>
      </c>
      <c r="F3143" s="52">
        <f>IFERROR(_xll.qlIndexFixing(IndexON,D3143,TRUE,_xll.ohTrigger(RecalcTrigger,TriggerON)),NA())</f>
        <v>1.3551057357190643E-2</v>
      </c>
      <c r="H3143" s="49">
        <f>_xll.qlCalendarAdvance(Calendar,$H3142,B3143,"f",FALSE)</f>
        <v>61421</v>
      </c>
      <c r="I3143" s="49">
        <f>_xll.qlInterestRateIndexValueDate(Index1M,$H3143)</f>
        <v>61423</v>
      </c>
      <c r="J3143" s="52">
        <f>IFERROR(_xll.qlIndexFixing(Index1M,$H3143,TRUE,_xll.ohTrigger(RecalcTrigger,Trigger1M)),NA())</f>
        <v>1.3485493700511886E-2</v>
      </c>
      <c r="K3143" s="52">
        <f>IFERROR(_xll.qlIndexFixing(ONIndex1M,I3143,TRUE,_xll.ohTrigger(RecalcTrigger,Trigger1M)),NA())</f>
        <v>1.3468913655350079E-2</v>
      </c>
      <c r="L3143" s="52">
        <f>IFERROR(_xll.qlIndexFixing(Index3M,H3143,TRUE,_xll.ohTrigger(RecalcTrigger,Trigger3M)),NA())</f>
        <v>1.3690122915354435E-2</v>
      </c>
      <c r="M3143" s="52">
        <f>IFERROR(_xll.qlIndexFixing(ONIndex3M,I3143,TRUE,_xll.ohTrigger(RecalcTrigger,Trigger3M)),NA())</f>
        <v>1.36300928108124E-2</v>
      </c>
      <c r="N3143" s="52">
        <f>IFERROR(_xll.qlIndexFixing(Index6M,$H3143,TRUE,_xll.ohTrigger(RecalcTrigger,Trigger6M)),NA())</f>
        <v>1.3761742512593721E-2</v>
      </c>
      <c r="O3143" s="52">
        <f>IFERROR(_xll.qlIndexFixing(ONIndex6M,I3143,TRUE,_xll.ohTrigger(RecalcTrigger,Trigger6M)),NA())</f>
        <v>1.3542564866479978E-2</v>
      </c>
      <c r="P3143" s="52">
        <f>IFERROR(_xll.qlIndexFixing(Index1Y,$H3143,TRUE,_xll.ohTrigger(RecalcTrigger,Trigger1Y)),NA())</f>
        <v>1.4172229185929246E-2</v>
      </c>
      <c r="Q3143" s="52">
        <f>IFERROR(_xll.qlIndexFixing(ONIndex1Y,I3143,TRUE,_xll.ohTrigger(RecalcTrigger,Trigger1Y)),NA())</f>
        <v>1.392462037906661E-2</v>
      </c>
    </row>
    <row r="3144" spans="2:17" x14ac:dyDescent="0.2">
      <c r="B3144" s="46" t="s">
        <v>42</v>
      </c>
      <c r="D3144" s="49">
        <f>_xll.qlCalendarAdvance(Calendar,$D3143,B3144,"f",FALSE)</f>
        <v>61428</v>
      </c>
      <c r="E3144" s="49">
        <f>_xll.qlInterestRateIndexValueDate(IndexON,D3144)</f>
        <v>61428</v>
      </c>
      <c r="F3144" s="52">
        <f>IFERROR(_xll.qlIndexFixing(IndexON,D3144,TRUE,_xll.ohTrigger(RecalcTrigger,TriggerON)),NA())</f>
        <v>1.3555691012969717E-2</v>
      </c>
      <c r="H3144" s="49">
        <f>_xll.qlCalendarAdvance(Calendar,$H3143,B3144,"f",FALSE)</f>
        <v>61428</v>
      </c>
      <c r="I3144" s="49">
        <f>_xll.qlInterestRateIndexValueDate(Index1M,$H3144)</f>
        <v>61430</v>
      </c>
      <c r="J3144" s="52">
        <f>IFERROR(_xll.qlIndexFixing(Index1M,$H3144,TRUE,_xll.ohTrigger(RecalcTrigger,Trigger1M)),NA())</f>
        <v>1.3490822559018845E-2</v>
      </c>
      <c r="K3144" s="52">
        <f>IFERROR(_xll.qlIndexFixing(ONIndex1M,I3144,TRUE,_xll.ohTrigger(RecalcTrigger,Trigger1M)),NA())</f>
        <v>1.3474251188885233E-2</v>
      </c>
      <c r="L3144" s="52">
        <f>IFERROR(_xll.qlIndexFixing(Index3M,H3144,TRUE,_xll.ohTrigger(RecalcTrigger,Trigger3M)),NA())</f>
        <v>1.3696259163974966E-2</v>
      </c>
      <c r="M3144" s="52">
        <f>IFERROR(_xll.qlIndexFixing(ONIndex3M,I3144,TRUE,_xll.ohTrigger(RecalcTrigger,Trigger3M)),NA())</f>
        <v>1.3636271335544237E-2</v>
      </c>
      <c r="N3144" s="52">
        <f>IFERROR(_xll.qlIndexFixing(Index6M,$H3144,TRUE,_xll.ohTrigger(RecalcTrigger,Trigger6M)),NA())</f>
        <v>1.3775005583152963E-2</v>
      </c>
      <c r="O3144" s="52">
        <f>IFERROR(_xll.qlIndexFixing(ONIndex6M,I3144,TRUE,_xll.ohTrigger(RecalcTrigger,Trigger6M)),NA())</f>
        <v>1.355667118891013E-2</v>
      </c>
      <c r="P3144" s="52">
        <f>IFERROR(_xll.qlIndexFixing(Index1Y,$H3144,TRUE,_xll.ohTrigger(RecalcTrigger,Trigger1Y)),NA())</f>
        <v>1.4177991621116893E-2</v>
      </c>
      <c r="Q3144" s="52">
        <f>IFERROR(_xll.qlIndexFixing(ONIndex1Y,I3144,TRUE,_xll.ohTrigger(RecalcTrigger,Trigger1Y)),NA())</f>
        <v>1.3930588617370177E-2</v>
      </c>
    </row>
    <row r="3145" spans="2:17" x14ac:dyDescent="0.2">
      <c r="B3145" s="46" t="s">
        <v>42</v>
      </c>
      <c r="D3145" s="49">
        <f>_xll.qlCalendarAdvance(Calendar,$D3144,B3145,"f",FALSE)</f>
        <v>61435</v>
      </c>
      <c r="E3145" s="49">
        <f>_xll.qlInterestRateIndexValueDate(IndexON,D3145)</f>
        <v>61435</v>
      </c>
      <c r="F3145" s="52">
        <f>IFERROR(_xll.qlIndexFixing(IndexON,D3145,TRUE,_xll.ohTrigger(RecalcTrigger,TriggerON)),NA())</f>
        <v>1.3560316862752941E-2</v>
      </c>
      <c r="H3145" s="49">
        <f>_xll.qlCalendarAdvance(Calendar,$H3144,B3145,"f",FALSE)</f>
        <v>61435</v>
      </c>
      <c r="I3145" s="49">
        <f>_xll.qlInterestRateIndexValueDate(Index1M,$H3145)</f>
        <v>61437</v>
      </c>
      <c r="J3145" s="52">
        <f>IFERROR(_xll.qlIndexFixing(Index1M,$H3145,TRUE,_xll.ohTrigger(RecalcTrigger,Trigger1M)),NA())</f>
        <v>1.349614234766594E-2</v>
      </c>
      <c r="K3145" s="52">
        <f>IFERROR(_xll.qlIndexFixing(ONIndex1M,I3145,TRUE,_xll.ohTrigger(RecalcTrigger,Trigger1M)),NA())</f>
        <v>1.3479579698678634E-2</v>
      </c>
      <c r="L3145" s="52">
        <f>IFERROR(_xll.qlIndexFixing(Index3M,H3145,TRUE,_xll.ohTrigger(RecalcTrigger,Trigger3M)),NA())</f>
        <v>1.3702384622523182E-2</v>
      </c>
      <c r="M3145" s="52">
        <f>IFERROR(_xll.qlIndexFixing(ONIndex3M,I3145,TRUE,_xll.ohTrigger(RecalcTrigger,Trigger3M)),NA())</f>
        <v>1.3642439259236028E-2</v>
      </c>
      <c r="N3145" s="52">
        <f>IFERROR(_xll.qlIndexFixing(Index6M,$H3145,TRUE,_xll.ohTrigger(RecalcTrigger,Trigger6M)),NA())</f>
        <v>1.3788193555914976E-2</v>
      </c>
      <c r="O3145" s="52">
        <f>IFERROR(_xll.qlIndexFixing(ONIndex6M,I3145,TRUE,_xll.ohTrigger(RecalcTrigger,Trigger6M)),NA())</f>
        <v>1.3570704513492515E-2</v>
      </c>
      <c r="P3145" s="52">
        <f>IFERROR(_xll.qlIndexFixing(Index1Y,$H3145,TRUE,_xll.ohTrigger(RecalcTrigger,Trigger1Y)),NA())</f>
        <v>1.418374238509895E-2</v>
      </c>
      <c r="Q3145" s="52">
        <f>IFERROR(_xll.qlIndexFixing(ONIndex1Y,I3145,TRUE,_xll.ohTrigger(RecalcTrigger,Trigger1Y)),NA())</f>
        <v>1.393654602361849E-2</v>
      </c>
    </row>
    <row r="3146" spans="2:17" x14ac:dyDescent="0.2">
      <c r="B3146" s="46" t="s">
        <v>42</v>
      </c>
      <c r="D3146" s="49">
        <f>_xll.qlCalendarAdvance(Calendar,$D3145,B3146,"f",FALSE)</f>
        <v>61442</v>
      </c>
      <c r="E3146" s="49">
        <f>_xll.qlInterestRateIndexValueDate(IndexON,D3146)</f>
        <v>61442</v>
      </c>
      <c r="F3146" s="52">
        <f>IFERROR(_xll.qlIndexFixing(IndexON,D3146,TRUE,_xll.ohTrigger(RecalcTrigger,TriggerON)),NA())</f>
        <v>1.3564934886876046E-2</v>
      </c>
      <c r="H3146" s="49">
        <f>_xll.qlCalendarAdvance(Calendar,$H3145,B3146,"f",FALSE)</f>
        <v>61442</v>
      </c>
      <c r="I3146" s="49">
        <f>_xll.qlInterestRateIndexValueDate(Index1M,$H3146)</f>
        <v>61444</v>
      </c>
      <c r="J3146" s="52">
        <f>IFERROR(_xll.qlIndexFixing(Index1M,$H3146,TRUE,_xll.ohTrigger(RecalcTrigger,Trigger1M)),NA())</f>
        <v>1.3502084621626862E-2</v>
      </c>
      <c r="K3146" s="52">
        <f>IFERROR(_xll.qlIndexFixing(ONIndex1M,I3146,TRUE,_xll.ohTrigger(RecalcTrigger,Trigger1M)),NA())</f>
        <v>1.3484899161548825E-2</v>
      </c>
      <c r="L3146" s="52">
        <f>IFERROR(_xll.qlIndexFixing(Index3M,H3146,TRUE,_xll.ohTrigger(RecalcTrigger,Trigger3M)),NA())</f>
        <v>1.3708499263650524E-2</v>
      </c>
      <c r="M3146" s="52">
        <f>IFERROR(_xll.qlIndexFixing(ONIndex3M,I3146,TRUE,_xll.ohTrigger(RecalcTrigger,Trigger3M)),NA())</f>
        <v>1.3648596554709513E-2</v>
      </c>
      <c r="N3146" s="52">
        <f>IFERROR(_xll.qlIndexFixing(Index6M,$H3146,TRUE,_xll.ohTrigger(RecalcTrigger,Trigger6M)),NA())</f>
        <v>1.3801306297062933E-2</v>
      </c>
      <c r="O3146" s="52">
        <f>IFERROR(_xll.qlIndexFixing(ONIndex6M,I3146,TRUE,_xll.ohTrigger(RecalcTrigger,Trigger6M)),NA())</f>
        <v>1.3584664709131999E-2</v>
      </c>
      <c r="P3146" s="52">
        <f>IFERROR(_xll.qlIndexFixing(Index1Y,$H3146,TRUE,_xll.ohTrigger(RecalcTrigger,Trigger1Y)),NA())</f>
        <v>1.4189481449482566E-2</v>
      </c>
      <c r="Q3146" s="52">
        <f>IFERROR(_xll.qlIndexFixing(ONIndex1Y,I3146,TRUE,_xll.ohTrigger(RecalcTrigger,Trigger1Y)),NA())</f>
        <v>1.3942492569913867E-2</v>
      </c>
    </row>
    <row r="3147" spans="2:17" x14ac:dyDescent="0.2">
      <c r="B3147" s="46" t="s">
        <v>42</v>
      </c>
      <c r="D3147" s="49">
        <f>_xll.qlCalendarAdvance(Calendar,$D3146,B3147,"f",FALSE)</f>
        <v>61449</v>
      </c>
      <c r="E3147" s="49">
        <f>_xll.qlInterestRateIndexValueDate(IndexON,D3147)</f>
        <v>61449</v>
      </c>
      <c r="F3147" s="52">
        <f>IFERROR(_xll.qlIndexFixing(IndexON,D3147,TRUE,_xll.ohTrigger(RecalcTrigger,TriggerON)),NA())</f>
        <v>1.3569545065115207E-2</v>
      </c>
      <c r="H3147" s="49">
        <f>_xll.qlCalendarAdvance(Calendar,$H3146,B3147,"f",FALSE)</f>
        <v>61449</v>
      </c>
      <c r="I3147" s="49">
        <f>_xll.qlInterestRateIndexValueDate(Index1M,$H3147)</f>
        <v>61451</v>
      </c>
      <c r="J3147" s="52">
        <f>IFERROR(_xll.qlIndexFixing(Index1M,$H3147,TRUE,_xll.ohTrigger(RecalcTrigger,Trigger1M)),NA())</f>
        <v>1.3506754622637229E-2</v>
      </c>
      <c r="K3147" s="52">
        <f>IFERROR(_xll.qlIndexFixing(ONIndex1M,I3147,TRUE,_xll.ohTrigger(RecalcTrigger,Trigger1M)),NA())</f>
        <v>1.349020955447422E-2</v>
      </c>
      <c r="L3147" s="52">
        <f>IFERROR(_xll.qlIndexFixing(Index3M,H3147,TRUE,_xll.ohTrigger(RecalcTrigger,Trigger3M)),NA())</f>
        <v>1.3714603060013651E-2</v>
      </c>
      <c r="M3147" s="52">
        <f>IFERROR(_xll.qlIndexFixing(ONIndex3M,I3147,TRUE,_xll.ohTrigger(RecalcTrigger,Trigger3M)),NA())</f>
        <v>1.3654743194786434E-2</v>
      </c>
      <c r="N3147" s="52">
        <f>IFERROR(_xll.qlIndexFixing(Index6M,$H3147,TRUE,_xll.ohTrigger(RecalcTrigger,Trigger6M)),NA())</f>
        <v>1.3810834501464289E-2</v>
      </c>
      <c r="O3147" s="52">
        <f>IFERROR(_xll.qlIndexFixing(ONIndex6M,I3147,TRUE,_xll.ohTrigger(RecalcTrigger,Trigger6M)),NA())</f>
        <v>1.3598551644253831E-2</v>
      </c>
      <c r="P3147" s="52">
        <f>IFERROR(_xll.qlIndexFixing(Index1Y,$H3147,TRUE,_xll.ohTrigger(RecalcTrigger,Trigger1Y)),NA())</f>
        <v>1.4195208785874672E-2</v>
      </c>
      <c r="Q3147" s="52">
        <f>IFERROR(_xll.qlIndexFixing(ONIndex1Y,I3147,TRUE,_xll.ohTrigger(RecalcTrigger,Trigger1Y)),NA())</f>
        <v>1.3948428228678367E-2</v>
      </c>
    </row>
    <row r="3148" spans="2:17" x14ac:dyDescent="0.2">
      <c r="B3148" s="46" t="s">
        <v>42</v>
      </c>
      <c r="D3148" s="49">
        <f>_xll.qlCalendarAdvance(Calendar,$D3147,B3148,"f",FALSE)</f>
        <v>61456</v>
      </c>
      <c r="E3148" s="49">
        <f>_xll.qlInterestRateIndexValueDate(IndexON,D3148)</f>
        <v>61456</v>
      </c>
      <c r="F3148" s="52">
        <f>IFERROR(_xll.qlIndexFixing(IndexON,D3148,TRUE,_xll.ohTrigger(RecalcTrigger,TriggerON)),NA())</f>
        <v>1.3574147377486412E-2</v>
      </c>
      <c r="H3148" s="49">
        <f>_xll.qlCalendarAdvance(Calendar,$H3147,B3148,"f",FALSE)</f>
        <v>61456</v>
      </c>
      <c r="I3148" s="49">
        <f>_xll.qlInterestRateIndexValueDate(Index1M,$H3148)</f>
        <v>61458</v>
      </c>
      <c r="J3148" s="52">
        <f>IFERROR(_xll.qlIndexFixing(Index1M,$H3148,TRUE,_xll.ohTrigger(RecalcTrigger,Trigger1M)),NA())</f>
        <v>1.3512047062571031E-2</v>
      </c>
      <c r="K3148" s="52">
        <f>IFERROR(_xll.qlIndexFixing(ONIndex1M,I3148,TRUE,_xll.ohTrigger(RecalcTrigger,Trigger1M)),NA())</f>
        <v>1.349551085411349E-2</v>
      </c>
      <c r="L3148" s="52">
        <f>IFERROR(_xll.qlIndexFixing(Index3M,H3148,TRUE,_xll.ohTrigger(RecalcTrigger,Trigger3M)),NA())</f>
        <v>1.3720001689899669E-2</v>
      </c>
      <c r="M3148" s="52">
        <f>IFERROR(_xll.qlIndexFixing(ONIndex3M,I3148,TRUE,_xll.ohTrigger(RecalcTrigger,Trigger3M)),NA())</f>
        <v>1.3660879152208594E-2</v>
      </c>
      <c r="N3148" s="52">
        <f>IFERROR(_xll.qlIndexFixing(Index6M,$H3148,TRUE,_xll.ohTrigger(RecalcTrigger,Trigger6M)),NA())</f>
        <v>1.3823811203572787E-2</v>
      </c>
      <c r="O3148" s="52">
        <f>IFERROR(_xll.qlIndexFixing(ONIndex6M,I3148,TRUE,_xll.ohTrigger(RecalcTrigger,Trigger6M)),NA())</f>
        <v>1.3612365187523068E-2</v>
      </c>
      <c r="P3148" s="52">
        <f>IFERROR(_xll.qlIndexFixing(Index1Y,$H3148,TRUE,_xll.ohTrigger(RecalcTrigger,Trigger1Y)),NA())</f>
        <v>1.4200924365881324E-2</v>
      </c>
      <c r="Q3148" s="52">
        <f>IFERROR(_xll.qlIndexFixing(ONIndex1Y,I3148,TRUE,_xll.ohTrigger(RecalcTrigger,Trigger1Y)),NA())</f>
        <v>1.3954352971774497E-2</v>
      </c>
    </row>
    <row r="3149" spans="2:17" x14ac:dyDescent="0.2">
      <c r="B3149" s="46" t="s">
        <v>42</v>
      </c>
      <c r="D3149" s="49">
        <f>_xll.qlCalendarAdvance(Calendar,$D3148,B3149,"f",FALSE)</f>
        <v>61463</v>
      </c>
      <c r="E3149" s="49">
        <f>_xll.qlInterestRateIndexValueDate(IndexON,D3149)</f>
        <v>61463</v>
      </c>
      <c r="F3149" s="52">
        <f>IFERROR(_xll.qlIndexFixing(IndexON,D3149,TRUE,_xll.ohTrigger(RecalcTrigger,TriggerON)),NA())</f>
        <v>1.3578741803765837E-2</v>
      </c>
      <c r="H3149" s="49">
        <f>_xll.qlCalendarAdvance(Calendar,$H3148,B3149,"f",FALSE)</f>
        <v>61463</v>
      </c>
      <c r="I3149" s="49">
        <f>_xll.qlInterestRateIndexValueDate(Index1M,$H3149)</f>
        <v>61465</v>
      </c>
      <c r="J3149" s="52">
        <f>IFERROR(_xll.qlIndexFixing(Index1M,$H3149,TRUE,_xll.ohTrigger(RecalcTrigger,Trigger1M)),NA())</f>
        <v>1.351733033988417E-2</v>
      </c>
      <c r="K3149" s="52">
        <f>IFERROR(_xll.qlIndexFixing(ONIndex1M,I3149,TRUE,_xll.ohTrigger(RecalcTrigger,Trigger1M)),NA())</f>
        <v>1.3500803037445053E-2</v>
      </c>
      <c r="L3149" s="52">
        <f>IFERROR(_xll.qlIndexFixing(Index3M,H3149,TRUE,_xll.ohTrigger(RecalcTrigger,Trigger3M)),NA())</f>
        <v>1.3726084266922827E-2</v>
      </c>
      <c r="M3149" s="52">
        <f>IFERROR(_xll.qlIndexFixing(ONIndex3M,I3149,TRUE,_xll.ohTrigger(RecalcTrigger,Trigger3M)),NA())</f>
        <v>1.3667004399877669E-2</v>
      </c>
      <c r="N3149" s="52">
        <f>IFERROR(_xll.qlIndexFixing(Index6M,$H3149,TRUE,_xll.ohTrigger(RecalcTrigger,Trigger6M)),NA())</f>
        <v>1.3836712308610824E-2</v>
      </c>
      <c r="O3149" s="52">
        <f>IFERROR(_xll.qlIndexFixing(ONIndex6M,I3149,TRUE,_xll.ohTrigger(RecalcTrigger,Trigger6M)),NA())</f>
        <v>1.3626105207764638E-2</v>
      </c>
      <c r="P3149" s="52">
        <f>IFERROR(_xll.qlIndexFixing(Index1Y,$H3149,TRUE,_xll.ohTrigger(RecalcTrigger,Trigger1Y)),NA())</f>
        <v>1.4209342286397371E-2</v>
      </c>
      <c r="Q3149" s="52">
        <f>IFERROR(_xll.qlIndexFixing(ONIndex1Y,I3149,TRUE,_xll.ohTrigger(RecalcTrigger,Trigger1Y)),NA())</f>
        <v>1.3960266771784191E-2</v>
      </c>
    </row>
    <row r="3150" spans="2:17" x14ac:dyDescent="0.2">
      <c r="B3150" s="46" t="s">
        <v>42</v>
      </c>
      <c r="D3150" s="49">
        <f>_xll.qlCalendarAdvance(Calendar,$D3149,B3150,"f",FALSE)</f>
        <v>61470</v>
      </c>
      <c r="E3150" s="49">
        <f>_xll.qlInterestRateIndexValueDate(IndexON,D3150)</f>
        <v>61470</v>
      </c>
      <c r="F3150" s="52">
        <f>IFERROR(_xll.qlIndexFixing(IndexON,D3150,TRUE,_xll.ohTrigger(RecalcTrigger,TriggerON)),NA())</f>
        <v>1.3583328323969468E-2</v>
      </c>
      <c r="H3150" s="49">
        <f>_xll.qlCalendarAdvance(Calendar,$H3149,B3150,"f",FALSE)</f>
        <v>61470</v>
      </c>
      <c r="I3150" s="49">
        <f>_xll.qlInterestRateIndexValueDate(Index1M,$H3150)</f>
        <v>61472</v>
      </c>
      <c r="J3150" s="52">
        <f>IFERROR(_xll.qlIndexFixing(Index1M,$H3150,TRUE,_xll.ohTrigger(RecalcTrigger,Trigger1M)),NA())</f>
        <v>1.3522604431375207E-2</v>
      </c>
      <c r="K3150" s="52">
        <f>IFERROR(_xll.qlIndexFixing(ONIndex1M,I3150,TRUE,_xll.ohTrigger(RecalcTrigger,Trigger1M)),NA())</f>
        <v>1.3507593840405008E-2</v>
      </c>
      <c r="L3150" s="52">
        <f>IFERROR(_xll.qlIndexFixing(Index3M,H3150,TRUE,_xll.ohTrigger(RecalcTrigger,Trigger3M)),NA())</f>
        <v>1.3732155919412618E-2</v>
      </c>
      <c r="M3150" s="52">
        <f>IFERROR(_xll.qlIndexFixing(ONIndex3M,I3150,TRUE,_xll.ohTrigger(RecalcTrigger,Trigger3M)),NA())</f>
        <v>1.3674863937618298E-2</v>
      </c>
      <c r="N3150" s="52">
        <f>IFERROR(_xll.qlIndexFixing(Index6M,$H3150,TRUE,_xll.ohTrigger(RecalcTrigger,Trigger6M)),NA())</f>
        <v>1.3849537682820476E-2</v>
      </c>
      <c r="O3150" s="52">
        <f>IFERROR(_xll.qlIndexFixing(ONIndex6M,I3150,TRUE,_xll.ohTrigger(RecalcTrigger,Trigger6M)),NA())</f>
        <v>1.3643662702502724E-2</v>
      </c>
      <c r="P3150" s="52">
        <f>IFERROR(_xll.qlIndexFixing(Index1Y,$H3150,TRUE,_xll.ohTrigger(RecalcTrigger,Trigger1Y)),NA())</f>
        <v>1.4212320143163801E-2</v>
      </c>
      <c r="Q3150" s="52">
        <f>IFERROR(_xll.qlIndexFixing(ONIndex1Y,I3150,TRUE,_xll.ohTrigger(RecalcTrigger,Trigger1Y)),NA())</f>
        <v>1.396785410438639E-2</v>
      </c>
    </row>
    <row r="3151" spans="2:17" x14ac:dyDescent="0.2">
      <c r="B3151" s="46" t="s">
        <v>42</v>
      </c>
      <c r="D3151" s="49">
        <f>_xll.qlCalendarAdvance(Calendar,$D3150,B3151,"f",FALSE)</f>
        <v>61477</v>
      </c>
      <c r="E3151" s="49">
        <f>_xll.qlInterestRateIndexValueDate(IndexON,D3151)</f>
        <v>61477</v>
      </c>
      <c r="F3151" s="52">
        <f>IFERROR(_xll.qlIndexFixing(IndexON,D3151,TRUE,_xll.ohTrigger(RecalcTrigger,TriggerON)),NA())</f>
        <v>1.3587906918193227E-2</v>
      </c>
      <c r="H3151" s="49">
        <f>_xll.qlCalendarAdvance(Calendar,$H3150,B3151,"f",FALSE)</f>
        <v>61477</v>
      </c>
      <c r="I3151" s="49">
        <f>_xll.qlInterestRateIndexValueDate(Index1M,$H3151)</f>
        <v>61479</v>
      </c>
      <c r="J3151" s="52">
        <f>IFERROR(_xll.qlIndexFixing(Index1M,$H3151,TRUE,_xll.ohTrigger(RecalcTrigger,Trigger1M)),NA())</f>
        <v>1.3527869313857688E-2</v>
      </c>
      <c r="K3151" s="52">
        <f>IFERROR(_xll.qlIndexFixing(ONIndex1M,I3151,TRUE,_xll.ohTrigger(RecalcTrigger,Trigger1M)),NA())</f>
        <v>1.3511989858874252E-2</v>
      </c>
      <c r="L3151" s="52">
        <f>IFERROR(_xll.qlIndexFixing(Index3M,H3151,TRUE,_xll.ohTrigger(RecalcTrigger,Trigger3M)),NA())</f>
        <v>1.3738216620030035E-2</v>
      </c>
      <c r="M3151" s="52">
        <f>IFERROR(_xll.qlIndexFixing(ONIndex3M,I3151,TRUE,_xll.ohTrigger(RecalcTrigger,Trigger3M)),NA())</f>
        <v>1.3679918105582445E-2</v>
      </c>
      <c r="N3151" s="52">
        <f>IFERROR(_xll.qlIndexFixing(Index6M,$H3151,TRUE,_xll.ohTrigger(RecalcTrigger,Trigger6M)),NA())</f>
        <v>1.3862287192449935E-2</v>
      </c>
      <c r="O3151" s="52">
        <f>IFERROR(_xll.qlIndexFixing(ONIndex6M,I3151,TRUE,_xll.ohTrigger(RecalcTrigger,Trigger6M)),NA())</f>
        <v>1.3654590981744263E-2</v>
      </c>
      <c r="P3151" s="52">
        <f>IFERROR(_xll.qlIndexFixing(Index1Y,$H3151,TRUE,_xll.ohTrigger(RecalcTrigger,Trigger1Y)),NA())</f>
        <v>1.4218000283651517E-2</v>
      </c>
      <c r="Q3151" s="52">
        <f>IFERROR(_xll.qlIndexFixing(ONIndex1Y,I3151,TRUE,_xll.ohTrigger(RecalcTrigger,Trigger1Y)),NA())</f>
        <v>1.3972752979212189E-2</v>
      </c>
    </row>
    <row r="3152" spans="2:17" x14ac:dyDescent="0.2">
      <c r="B3152" s="46" t="s">
        <v>42</v>
      </c>
      <c r="D3152" s="49">
        <f>_xll.qlCalendarAdvance(Calendar,$D3151,B3152,"f",FALSE)</f>
        <v>61485</v>
      </c>
      <c r="E3152" s="49">
        <f>_xll.qlInterestRateIndexValueDate(IndexON,D3152)</f>
        <v>61485</v>
      </c>
      <c r="F3152" s="52">
        <f>IFERROR(_xll.qlIndexFixing(IndexON,D3152,TRUE,_xll.ohTrigger(RecalcTrigger,TriggerON)),NA())</f>
        <v>1.3593129865947517E-2</v>
      </c>
      <c r="H3152" s="49">
        <f>_xll.qlCalendarAdvance(Calendar,$H3151,B3152,"f",FALSE)</f>
        <v>61485</v>
      </c>
      <c r="I3152" s="49">
        <f>_xll.qlInterestRateIndexValueDate(Index1M,$H3152)</f>
        <v>61487</v>
      </c>
      <c r="J3152" s="52">
        <f>IFERROR(_xll.qlIndexFixing(Index1M,$H3152,TRUE,_xll.ohTrigger(RecalcTrigger,Trigger1M)),NA())</f>
        <v>1.3533246232192538E-2</v>
      </c>
      <c r="K3152" s="52">
        <f>IFERROR(_xll.qlIndexFixing(ONIndex1M,I3152,TRUE,_xll.ohTrigger(RecalcTrigger,Trigger1M)),NA())</f>
        <v>1.3517376005962589E-2</v>
      </c>
      <c r="L3152" s="52">
        <f>IFERROR(_xll.qlIndexFixing(Index3M,H3152,TRUE,_xll.ohTrigger(RecalcTrigger,Trigger3M)),NA())</f>
        <v>1.3747205556623241E-2</v>
      </c>
      <c r="M3152" s="52">
        <f>IFERROR(_xll.qlIndexFixing(ONIndex3M,I3152,TRUE,_xll.ohTrigger(RecalcTrigger,Trigger3M)),NA())</f>
        <v>1.3686185151344787E-2</v>
      </c>
      <c r="N3152" s="52">
        <f>IFERROR(_xll.qlIndexFixing(Index6M,$H3152,TRUE,_xll.ohTrigger(RecalcTrigger,Trigger6M)),NA())</f>
        <v>1.3879053804805782E-2</v>
      </c>
      <c r="O3152" s="52">
        <f>IFERROR(_xll.qlIndexFixing(ONIndex6M,I3152,TRUE,_xll.ohTrigger(RecalcTrigger,Trigger6M)),NA())</f>
        <v>1.3668808011457756E-2</v>
      </c>
      <c r="P3152" s="52">
        <f>IFERROR(_xll.qlIndexFixing(Index1Y,$H3152,TRUE,_xll.ohTrigger(RecalcTrigger,Trigger1Y)),NA())</f>
        <v>1.4225830451754662E-2</v>
      </c>
      <c r="Q3152" s="52">
        <f>IFERROR(_xll.qlIndexFixing(ONIndex1Y,I3152,TRUE,_xll.ohTrigger(RecalcTrigger,Trigger1Y)),NA())</f>
        <v>1.3978781447256949E-2</v>
      </c>
    </row>
    <row r="3153" spans="2:17" x14ac:dyDescent="0.2">
      <c r="B3153" s="46" t="s">
        <v>42</v>
      </c>
      <c r="D3153" s="49">
        <f>_xll.qlCalendarAdvance(Calendar,$D3152,B3153,"f",FALSE)</f>
        <v>61492</v>
      </c>
      <c r="E3153" s="49">
        <f>_xll.qlInterestRateIndexValueDate(IndexON,D3153)</f>
        <v>61492</v>
      </c>
      <c r="F3153" s="52">
        <f>IFERROR(_xll.qlIndexFixing(IndexON,D3153,TRUE,_xll.ohTrigger(RecalcTrigger,TriggerON)),NA())</f>
        <v>1.3597691407971624E-2</v>
      </c>
      <c r="H3153" s="49">
        <f>_xll.qlCalendarAdvance(Calendar,$H3152,B3153,"f",FALSE)</f>
        <v>61492</v>
      </c>
      <c r="I3153" s="49">
        <f>_xll.qlInterestRateIndexValueDate(Index1M,$H3153)</f>
        <v>61494</v>
      </c>
      <c r="J3153" s="52">
        <f>IFERROR(_xll.qlIndexFixing(Index1M,$H3153,TRUE,_xll.ohTrigger(RecalcTrigger,Trigger1M)),NA())</f>
        <v>1.353849176921406E-2</v>
      </c>
      <c r="K3153" s="52">
        <f>IFERROR(_xll.qlIndexFixing(ONIndex1M,I3153,TRUE,_xll.ohTrigger(RecalcTrigger,Trigger1M)),NA())</f>
        <v>1.3522630174902517E-2</v>
      </c>
      <c r="L3153" s="52">
        <f>IFERROR(_xll.qlIndexFixing(Index3M,H3153,TRUE,_xll.ohTrigger(RecalcTrigger,Trigger3M)),NA())</f>
        <v>1.3753241011325211E-2</v>
      </c>
      <c r="M3153" s="52">
        <f>IFERROR(_xll.qlIndexFixing(ONIndex3M,I3153,TRUE,_xll.ohTrigger(RecalcTrigger,Trigger3M)),NA())</f>
        <v>1.369226573985749E-2</v>
      </c>
      <c r="N3153" s="52">
        <f>IFERROR(_xll.qlIndexFixing(Index6M,$H3153,TRUE,_xll.ohTrigger(RecalcTrigger,Trigger6M)),NA())</f>
        <v>1.3891630291039184E-2</v>
      </c>
      <c r="O3153" s="52">
        <f>IFERROR(_xll.qlIndexFixing(ONIndex6M,I3153,TRUE,_xll.ohTrigger(RecalcTrigger,Trigger6M)),NA())</f>
        <v>1.3682242036070491E-2</v>
      </c>
      <c r="P3153" s="52">
        <f>IFERROR(_xll.qlIndexFixing(Index1Y,$H3153,TRUE,_xll.ohTrigger(RecalcTrigger,Trigger1Y)),NA())</f>
        <v>1.4231483827659187E-2</v>
      </c>
      <c r="Q3153" s="52">
        <f>IFERROR(_xll.qlIndexFixing(ONIndex1Y,I3153,TRUE,_xll.ohTrigger(RecalcTrigger,Trigger1Y)),NA())</f>
        <v>1.3984649614808831E-2</v>
      </c>
    </row>
    <row r="3154" spans="2:17" x14ac:dyDescent="0.2">
      <c r="B3154" s="46" t="s">
        <v>42</v>
      </c>
      <c r="D3154" s="49">
        <f>_xll.qlCalendarAdvance(Calendar,$D3153,B3154,"f",FALSE)</f>
        <v>61499</v>
      </c>
      <c r="E3154" s="49">
        <f>_xll.qlInterestRateIndexValueDate(IndexON,D3154)</f>
        <v>61499</v>
      </c>
      <c r="F3154" s="52">
        <f>IFERROR(_xll.qlIndexFixing(IndexON,D3154,TRUE,_xll.ohTrigger(RecalcTrigger,TriggerON)),NA())</f>
        <v>1.3602244960786436E-2</v>
      </c>
      <c r="H3154" s="49">
        <f>_xll.qlCalendarAdvance(Calendar,$H3153,B3154,"f",FALSE)</f>
        <v>61499</v>
      </c>
      <c r="I3154" s="49">
        <f>_xll.qlInterestRateIndexValueDate(Index1M,$H3154)</f>
        <v>61501</v>
      </c>
      <c r="J3154" s="52">
        <f>IFERROR(_xll.qlIndexFixing(Index1M,$H3154,TRUE,_xll.ohTrigger(RecalcTrigger,Trigger1M)),NA())</f>
        <v>1.3543728026262664E-2</v>
      </c>
      <c r="K3154" s="52">
        <f>IFERROR(_xll.qlIndexFixing(ONIndex1M,I3154,TRUE,_xll.ohTrigger(RecalcTrigger,Trigger1M)),NA())</f>
        <v>1.3527875108509946E-2</v>
      </c>
      <c r="L3154" s="52">
        <f>IFERROR(_xll.qlIndexFixing(Index3M,H3154,TRUE,_xll.ohTrigger(RecalcTrigger,Trigger3M)),NA())</f>
        <v>1.375926542139389E-2</v>
      </c>
      <c r="M3154" s="52">
        <f>IFERROR(_xll.qlIndexFixing(ONIndex3M,I3154,TRUE,_xll.ohTrigger(RecalcTrigger,Trigger3M)),NA())</f>
        <v>1.3698335478808943E-2</v>
      </c>
      <c r="N3154" s="52">
        <f>IFERROR(_xll.qlIndexFixing(Index6M,$H3154,TRUE,_xll.ohTrigger(RecalcTrigger,Trigger6M)),NA())</f>
        <v>1.3904130468257263E-2</v>
      </c>
      <c r="O3154" s="52">
        <f>IFERROR(_xll.qlIndexFixing(ONIndex6M,I3154,TRUE,_xll.ohTrigger(RecalcTrigger,Trigger6M)),NA())</f>
        <v>1.3695601862036E-2</v>
      </c>
      <c r="P3154" s="52">
        <f>IFERROR(_xll.qlIndexFixing(Index1Y,$H3154,TRUE,_xll.ohTrigger(RecalcTrigger,Trigger1Y)),NA())</f>
        <v>1.4237125267937818E-2</v>
      </c>
      <c r="Q3154" s="52">
        <f>IFERROR(_xll.qlIndexFixing(ONIndex1Y,I3154,TRUE,_xll.ohTrigger(RecalcTrigger,Trigger1Y)),NA())</f>
        <v>1.3990506696188731E-2</v>
      </c>
    </row>
    <row r="3155" spans="2:17" x14ac:dyDescent="0.2">
      <c r="B3155" s="46" t="s">
        <v>42</v>
      </c>
      <c r="D3155" s="49">
        <f>_xll.qlCalendarAdvance(Calendar,$D3154,B3155,"f",FALSE)</f>
        <v>61506</v>
      </c>
      <c r="E3155" s="49">
        <f>_xll.qlInterestRateIndexValueDate(IndexON,D3155)</f>
        <v>61506</v>
      </c>
      <c r="F3155" s="52">
        <f>IFERROR(_xll.qlIndexFixing(IndexON,D3155,TRUE,_xll.ohTrigger(RecalcTrigger,TriggerON)),NA())</f>
        <v>1.3606790504328004E-2</v>
      </c>
      <c r="H3155" s="49">
        <f>_xll.qlCalendarAdvance(Calendar,$H3154,B3155,"f",FALSE)</f>
        <v>61506</v>
      </c>
      <c r="I3155" s="49">
        <f>_xll.qlInterestRateIndexValueDate(Index1M,$H3155)</f>
        <v>61508</v>
      </c>
      <c r="J3155" s="52">
        <f>IFERROR(_xll.qlIndexFixing(Index1M,$H3155,TRUE,_xll.ohTrigger(RecalcTrigger,Trigger1M)),NA())</f>
        <v>1.3548954980151733E-2</v>
      </c>
      <c r="K3155" s="52">
        <f>IFERROR(_xll.qlIndexFixing(ONIndex1M,I3155,TRUE,_xll.ohTrigger(RecalcTrigger,Trigger1M)),NA())</f>
        <v>1.3533110783523483E-2</v>
      </c>
      <c r="L3155" s="52">
        <f>IFERROR(_xll.qlIndexFixing(Index3M,H3155,TRUE,_xll.ohTrigger(RecalcTrigger,Trigger3M)),NA())</f>
        <v>1.3765278759480939E-2</v>
      </c>
      <c r="M3155" s="52">
        <f>IFERROR(_xll.qlIndexFixing(ONIndex3M,I3155,TRUE,_xll.ohTrigger(RecalcTrigger,Trigger3M)),NA())</f>
        <v>1.3704394340781079E-2</v>
      </c>
      <c r="N3155" s="52">
        <f>IFERROR(_xll.qlIndexFixing(Index6M,$H3155,TRUE,_xll.ohTrigger(RecalcTrigger,Trigger6M)),NA())</f>
        <v>1.3916554202704526E-2</v>
      </c>
      <c r="O3155" s="52">
        <f>IFERROR(_xll.qlIndexFixing(ONIndex6M,I3155,TRUE,_xll.ohTrigger(RecalcTrigger,Trigger6M)),NA())</f>
        <v>1.3708887357859467E-2</v>
      </c>
      <c r="P3155" s="52">
        <f>IFERROR(_xll.qlIndexFixing(Index1Y,$H3155,TRUE,_xll.ohTrigger(RecalcTrigger,Trigger1Y)),NA())</f>
        <v>1.4242754744191255E-2</v>
      </c>
      <c r="Q3155" s="52">
        <f>IFERROR(_xll.qlIndexFixing(ONIndex1Y,I3155,TRUE,_xll.ohTrigger(RecalcTrigger,Trigger1Y)),NA())</f>
        <v>1.3996352663498968E-2</v>
      </c>
    </row>
    <row r="3156" spans="2:17" x14ac:dyDescent="0.2">
      <c r="B3156" s="46" t="s">
        <v>42</v>
      </c>
      <c r="D3156" s="49">
        <f>_xll.qlCalendarAdvance(Calendar,$D3155,B3156,"f",FALSE)</f>
        <v>61513</v>
      </c>
      <c r="E3156" s="49">
        <f>_xll.qlInterestRateIndexValueDate(IndexON,D3156)</f>
        <v>61513</v>
      </c>
      <c r="F3156" s="52">
        <f>IFERROR(_xll.qlIndexFixing(IndexON,D3156,TRUE,_xll.ohTrigger(RecalcTrigger,TriggerON)),NA())</f>
        <v>1.3611328018532376E-2</v>
      </c>
      <c r="H3156" s="49">
        <f>_xll.qlCalendarAdvance(Calendar,$H3155,B3156,"f",FALSE)</f>
        <v>61513</v>
      </c>
      <c r="I3156" s="49">
        <f>_xll.qlInterestRateIndexValueDate(Index1M,$H3156)</f>
        <v>61515</v>
      </c>
      <c r="J3156" s="52">
        <f>IFERROR(_xll.qlIndexFixing(Index1M,$H3156,TRUE,_xll.ohTrigger(RecalcTrigger,Trigger1M)),NA())</f>
        <v>1.355417260768434E-2</v>
      </c>
      <c r="K3156" s="52">
        <f>IFERROR(_xll.qlIndexFixing(ONIndex1M,I3156,TRUE,_xll.ohTrigger(RecalcTrigger,Trigger1M)),NA())</f>
        <v>1.3538337176841608E-2</v>
      </c>
      <c r="L3156" s="52">
        <f>IFERROR(_xll.qlIndexFixing(Index3M,H3156,TRUE,_xll.ohTrigger(RecalcTrigger,Trigger3M)),NA())</f>
        <v>1.3771280998238022E-2</v>
      </c>
      <c r="M3156" s="52">
        <f>IFERROR(_xll.qlIndexFixing(ONIndex3M,I3156,TRUE,_xll.ohTrigger(RecalcTrigger,Trigger3M)),NA())</f>
        <v>1.3710442298515702E-2</v>
      </c>
      <c r="N3156" s="52">
        <f>IFERROR(_xll.qlIndexFixing(Index6M,$H3156,TRUE,_xll.ohTrigger(RecalcTrigger,Trigger6M)),NA())</f>
        <v>1.3928901360631097E-2</v>
      </c>
      <c r="O3156" s="52">
        <f>IFERROR(_xll.qlIndexFixing(ONIndex6M,I3156,TRUE,_xll.ohTrigger(RecalcTrigger,Trigger6M)),NA())</f>
        <v>1.3722098392126014E-2</v>
      </c>
      <c r="P3156" s="52">
        <f>IFERROR(_xll.qlIndexFixing(Index1Y,$H3156,TRUE,_xll.ohTrigger(RecalcTrigger,Trigger1Y)),NA())</f>
        <v>1.4248372228021508E-2</v>
      </c>
      <c r="Q3156" s="52">
        <f>IFERROR(_xll.qlIndexFixing(ONIndex1Y,I3156,TRUE,_xll.ohTrigger(RecalcTrigger,Trigger1Y)),NA())</f>
        <v>1.4002187489081663E-2</v>
      </c>
    </row>
    <row r="3157" spans="2:17" x14ac:dyDescent="0.2">
      <c r="B3157" s="46" t="s">
        <v>42</v>
      </c>
      <c r="D3157" s="49">
        <f>_xll.qlCalendarAdvance(Calendar,$D3156,B3157,"f",FALSE)</f>
        <v>61520</v>
      </c>
      <c r="E3157" s="49">
        <f>_xll.qlInterestRateIndexValueDate(IndexON,D3157)</f>
        <v>61520</v>
      </c>
      <c r="F3157" s="52">
        <f>IFERROR(_xll.qlIndexFixing(IndexON,D3157,TRUE,_xll.ohTrigger(RecalcTrigger,TriggerON)),NA())</f>
        <v>1.3615857483335603E-2</v>
      </c>
      <c r="H3157" s="49">
        <f>_xll.qlCalendarAdvance(Calendar,$H3156,B3157,"f",FALSE)</f>
        <v>61520</v>
      </c>
      <c r="I3157" s="49">
        <f>_xll.qlInterestRateIndexValueDate(Index1M,$H3157)</f>
        <v>61522</v>
      </c>
      <c r="J3157" s="52">
        <f>IFERROR(_xll.qlIndexFixing(Index1M,$H3157,TRUE,_xll.ohTrigger(RecalcTrigger,Trigger1M)),NA())</f>
        <v>1.3559380885668717E-2</v>
      </c>
      <c r="K3157" s="52">
        <f>IFERROR(_xll.qlIndexFixing(ONIndex1M,I3157,TRUE,_xll.ohTrigger(RecalcTrigger,Trigger1M)),NA())</f>
        <v>1.3543554265202928E-2</v>
      </c>
      <c r="L3157" s="52">
        <f>IFERROR(_xll.qlIndexFixing(Index3M,H3157,TRUE,_xll.ohTrigger(RecalcTrigger,Trigger3M)),NA())</f>
        <v>1.3777272110317653E-2</v>
      </c>
      <c r="M3157" s="52">
        <f>IFERROR(_xll.qlIndexFixing(ONIndex3M,I3157,TRUE,_xll.ohTrigger(RecalcTrigger,Trigger3M)),NA())</f>
        <v>1.3716479324994424E-2</v>
      </c>
      <c r="N3157" s="52">
        <f>IFERROR(_xll.qlIndexFixing(Index6M,$H3157,TRUE,_xll.ohTrigger(RecalcTrigger,Trigger6M)),NA())</f>
        <v>1.3941171808292716E-2</v>
      </c>
      <c r="O3157" s="52">
        <f>IFERROR(_xll.qlIndexFixing(ONIndex6M,I3157,TRUE,_xll.ohTrigger(RecalcTrigger,Trigger6M)),NA())</f>
        <v>1.3735234833580634E-2</v>
      </c>
      <c r="P3157" s="52">
        <f>IFERROR(_xll.qlIndexFixing(Index1Y,$H3157,TRUE,_xll.ohTrigger(RecalcTrigger,Trigger1Y)),NA())</f>
        <v>1.4253977691029714E-2</v>
      </c>
      <c r="Q3157" s="52">
        <f>IFERROR(_xll.qlIndexFixing(ONIndex1Y,I3157,TRUE,_xll.ohTrigger(RecalcTrigger,Trigger1Y)),NA())</f>
        <v>1.400801114511907E-2</v>
      </c>
    </row>
    <row r="3158" spans="2:17" x14ac:dyDescent="0.2">
      <c r="B3158" s="46" t="s">
        <v>42</v>
      </c>
      <c r="D3158" s="49">
        <f>_xll.qlCalendarAdvance(Calendar,$D3157,B3158,"f",FALSE)</f>
        <v>61527</v>
      </c>
      <c r="E3158" s="49">
        <f>_xll.qlInterestRateIndexValueDate(IndexON,D3158)</f>
        <v>61527</v>
      </c>
      <c r="F3158" s="52">
        <f>IFERROR(_xll.qlIndexFixing(IndexON,D3158,TRUE,_xll.ohTrigger(RecalcTrigger,TriggerON)),NA())</f>
        <v>1.3620378878673733E-2</v>
      </c>
      <c r="H3158" s="49">
        <f>_xll.qlCalendarAdvance(Calendar,$H3157,B3158,"f",FALSE)</f>
        <v>61527</v>
      </c>
      <c r="I3158" s="49">
        <f>_xll.qlInterestRateIndexValueDate(Index1M,$H3158)</f>
        <v>61529</v>
      </c>
      <c r="J3158" s="52">
        <f>IFERROR(_xll.qlIndexFixing(Index1M,$H3158,TRUE,_xll.ohTrigger(RecalcTrigger,Trigger1M)),NA())</f>
        <v>1.3564579790915668E-2</v>
      </c>
      <c r="K3158" s="52">
        <f>IFERROR(_xll.qlIndexFixing(ONIndex1M,I3158,TRUE,_xll.ohTrigger(RecalcTrigger,Trigger1M)),NA())</f>
        <v>1.3548762025505923E-2</v>
      </c>
      <c r="L3158" s="52">
        <f>IFERROR(_xll.qlIndexFixing(Index3M,H3158,TRUE,_xll.ohTrigger(RecalcTrigger,Trigger3M)),NA())</f>
        <v>1.3783252068368945E-2</v>
      </c>
      <c r="M3158" s="52">
        <f>IFERROR(_xll.qlIndexFixing(ONIndex3M,I3158,TRUE,_xll.ohTrigger(RecalcTrigger,Trigger3M)),NA())</f>
        <v>1.3722505393118922E-2</v>
      </c>
      <c r="N3158" s="52">
        <f>IFERROR(_xll.qlIndexFixing(Index6M,$H3158,TRUE,_xll.ohTrigger(RecalcTrigger,Trigger6M)),NA())</f>
        <v>1.3953365411951175E-2</v>
      </c>
      <c r="O3158" s="52">
        <f>IFERROR(_xll.qlIndexFixing(ONIndex6M,I3158,TRUE,_xll.ohTrigger(RecalcTrigger,Trigger6M)),NA())</f>
        <v>1.3748296550648575E-2</v>
      </c>
      <c r="P3158" s="52">
        <f>IFERROR(_xll.qlIndexFixing(Index1Y,$H3158,TRUE,_xll.ohTrigger(RecalcTrigger,Trigger1Y)),NA())</f>
        <v>1.4259571104816569E-2</v>
      </c>
      <c r="Q3158" s="52">
        <f>IFERROR(_xll.qlIndexFixing(ONIndex1Y,I3158,TRUE,_xll.ohTrigger(RecalcTrigger,Trigger1Y)),NA())</f>
        <v>1.401382360379344E-2</v>
      </c>
    </row>
    <row r="3159" spans="2:17" x14ac:dyDescent="0.2">
      <c r="B3159" s="46" t="s">
        <v>42</v>
      </c>
      <c r="D3159" s="49">
        <f>_xll.qlCalendarAdvance(Calendar,$D3158,B3159,"f",FALSE)</f>
        <v>61534</v>
      </c>
      <c r="E3159" s="49">
        <f>_xll.qlInterestRateIndexValueDate(IndexON,D3159)</f>
        <v>61534</v>
      </c>
      <c r="F3159" s="52">
        <f>IFERROR(_xll.qlIndexFixing(IndexON,D3159,TRUE,_xll.ohTrigger(RecalcTrigger,TriggerON)),NA())</f>
        <v>1.3624892184322945E-2</v>
      </c>
      <c r="H3159" s="49">
        <f>_xll.qlCalendarAdvance(Calendar,$H3158,B3159,"f",FALSE)</f>
        <v>61534</v>
      </c>
      <c r="I3159" s="49">
        <f>_xll.qlInterestRateIndexValueDate(Index1M,$H3159)</f>
        <v>61536</v>
      </c>
      <c r="J3159" s="52">
        <f>IFERROR(_xll.qlIndexFixing(Index1M,$H3159,TRUE,_xll.ohTrigger(RecalcTrigger,Trigger1M)),NA())</f>
        <v>1.3569769300236002E-2</v>
      </c>
      <c r="K3159" s="52">
        <f>IFERROR(_xll.qlIndexFixing(ONIndex1M,I3159,TRUE,_xll.ohTrigger(RecalcTrigger,Trigger1M)),NA())</f>
        <v>1.3553960434808943E-2</v>
      </c>
      <c r="L3159" s="52">
        <f>IFERROR(_xll.qlIndexFixing(Index3M,H3159,TRUE,_xll.ohTrigger(RecalcTrigger,Trigger3M)),NA())</f>
        <v>1.3789220845043561E-2</v>
      </c>
      <c r="M3159" s="52">
        <f>IFERROR(_xll.qlIndexFixing(ONIndex3M,I3159,TRUE,_xll.ohTrigger(RecalcTrigger,Trigger3M)),NA())</f>
        <v>1.3728520475391193E-2</v>
      </c>
      <c r="N3159" s="52">
        <f>IFERROR(_xll.qlIndexFixing(Index6M,$H3159,TRUE,_xll.ohTrigger(RecalcTrigger,Trigger6M)),NA())</f>
        <v>1.3965482037873017E-2</v>
      </c>
      <c r="O3159" s="52">
        <f>IFERROR(_xll.qlIndexFixing(ONIndex6M,I3159,TRUE,_xll.ohTrigger(RecalcTrigger,Trigger6M)),NA())</f>
        <v>1.3761283412154768E-2</v>
      </c>
      <c r="P3159" s="52">
        <f>IFERROR(_xll.qlIndexFixing(Index1Y,$H3159,TRUE,_xll.ohTrigger(RecalcTrigger,Trigger1Y)),NA())</f>
        <v>1.4265152440982995E-2</v>
      </c>
      <c r="Q3159" s="52">
        <f>IFERROR(_xll.qlIndexFixing(ONIndex1Y,I3159,TRUE,_xll.ohTrigger(RecalcTrigger,Trigger1Y)),NA())</f>
        <v>1.4019624837287026E-2</v>
      </c>
    </row>
    <row r="3160" spans="2:17" x14ac:dyDescent="0.2">
      <c r="B3160" s="46" t="s">
        <v>42</v>
      </c>
      <c r="D3160" s="49">
        <f>_xll.qlCalendarAdvance(Calendar,$D3159,B3160,"f",FALSE)</f>
        <v>61541</v>
      </c>
      <c r="E3160" s="49">
        <f>_xll.qlInterestRateIndexValueDate(IndexON,D3160)</f>
        <v>61541</v>
      </c>
      <c r="F3160" s="52">
        <f>IFERROR(_xll.qlIndexFixing(IndexON,D3160,TRUE,_xll.ohTrigger(RecalcTrigger,TriggerON)),NA())</f>
        <v>1.3629397380539032E-2</v>
      </c>
      <c r="H3160" s="49">
        <f>_xll.qlCalendarAdvance(Calendar,$H3159,B3160,"f",FALSE)</f>
        <v>61541</v>
      </c>
      <c r="I3160" s="49">
        <f>_xll.qlInterestRateIndexValueDate(Index1M,$H3160)</f>
        <v>61543</v>
      </c>
      <c r="J3160" s="52">
        <f>IFERROR(_xll.qlIndexFixing(Index1M,$H3160,TRUE,_xll.ohTrigger(RecalcTrigger,Trigger1M)),NA())</f>
        <v>1.3575574390649048E-2</v>
      </c>
      <c r="K3160" s="52">
        <f>IFERROR(_xll.qlIndexFixing(ONIndex1M,I3160,TRUE,_xll.ohTrigger(RecalcTrigger,Trigger1M)),NA())</f>
        <v>1.3559149469610787E-2</v>
      </c>
      <c r="L3160" s="52">
        <f>IFERROR(_xll.qlIndexFixing(Index3M,H3160,TRUE,_xll.ohTrigger(RecalcTrigger,Trigger3M)),NA())</f>
        <v>1.3793116221404871E-2</v>
      </c>
      <c r="M3160" s="52">
        <f>IFERROR(_xll.qlIndexFixing(ONIndex3M,I3160,TRUE,_xll.ohTrigger(RecalcTrigger,Trigger3M)),NA())</f>
        <v>1.3734524544792848E-2</v>
      </c>
      <c r="N3160" s="52">
        <f>IFERROR(_xll.qlIndexFixing(Index6M,$H3160,TRUE,_xll.ohTrigger(RecalcTrigger,Trigger6M)),NA())</f>
        <v>1.3977521552331699E-2</v>
      </c>
      <c r="O3160" s="52">
        <f>IFERROR(_xll.qlIndexFixing(ONIndex6M,I3160,TRUE,_xll.ohTrigger(RecalcTrigger,Trigger6M)),NA())</f>
        <v>1.3774195286764268E-2</v>
      </c>
      <c r="P3160" s="52">
        <f>IFERROR(_xll.qlIndexFixing(Index1Y,$H3160,TRUE,_xll.ohTrigger(RecalcTrigger,Trigger1Y)),NA())</f>
        <v>1.4268707660577381E-2</v>
      </c>
      <c r="Q3160" s="52">
        <f>IFERROR(_xll.qlIndexFixing(ONIndex1Y,I3160,TRUE,_xll.ohTrigger(RecalcTrigger,Trigger1Y)),NA())</f>
        <v>1.4025414817782078E-2</v>
      </c>
    </row>
    <row r="3161" spans="2:17" x14ac:dyDescent="0.2">
      <c r="B3161" s="46" t="s">
        <v>42</v>
      </c>
      <c r="D3161" s="49">
        <f>_xll.qlCalendarAdvance(Calendar,$D3160,B3161,"f",FALSE)</f>
        <v>61548</v>
      </c>
      <c r="E3161" s="49">
        <f>_xll.qlInterestRateIndexValueDate(IndexON,D3161)</f>
        <v>61548</v>
      </c>
      <c r="F3161" s="52">
        <f>IFERROR(_xll.qlIndexFixing(IndexON,D3161,TRUE,_xll.ohTrigger(RecalcTrigger,TriggerON)),NA())</f>
        <v>1.3633894447098172E-2</v>
      </c>
      <c r="H3161" s="49">
        <f>_xll.qlCalendarAdvance(Calendar,$H3160,B3161,"f",FALSE)</f>
        <v>61548</v>
      </c>
      <c r="I3161" s="49">
        <f>_xll.qlInterestRateIndexValueDate(Index1M,$H3161)</f>
        <v>61550</v>
      </c>
      <c r="J3161" s="52">
        <f>IFERROR(_xll.qlIndexFixing(Index1M,$H3161,TRUE,_xll.ohTrigger(RecalcTrigger,Trigger1M)),NA())</f>
        <v>1.3580120038319418E-2</v>
      </c>
      <c r="K3161" s="52">
        <f>IFERROR(_xll.qlIndexFixing(ONIndex1M,I3161,TRUE,_xll.ohTrigger(RecalcTrigger,Trigger1M)),NA())</f>
        <v>1.3564329106969808E-2</v>
      </c>
      <c r="L3161" s="52">
        <f>IFERROR(_xll.qlIndexFixing(Index3M,H3161,TRUE,_xll.ohTrigger(RecalcTrigger,Trigger3M)),NA())</f>
        <v>1.3801124744871973E-2</v>
      </c>
      <c r="M3161" s="52">
        <f>IFERROR(_xll.qlIndexFixing(ONIndex3M,I3161,TRUE,_xll.ohTrigger(RecalcTrigger,Trigger3M)),NA())</f>
        <v>1.3740517573905819E-2</v>
      </c>
      <c r="N3161" s="52">
        <f>IFERROR(_xll.qlIndexFixing(Index6M,$H3161,TRUE,_xll.ohTrigger(RecalcTrigger,Trigger6M)),NA())</f>
        <v>1.3989483821605428E-2</v>
      </c>
      <c r="O3161" s="52">
        <f>IFERROR(_xll.qlIndexFixing(ONIndex6M,I3161,TRUE,_xll.ohTrigger(RecalcTrigger,Trigger6M)),NA())</f>
        <v>1.3787032042982261E-2</v>
      </c>
      <c r="P3161" s="52">
        <f>IFERROR(_xll.qlIndexFixing(Index1Y,$H3161,TRUE,_xll.ohTrigger(RecalcTrigger,Trigger1Y)),NA())</f>
        <v>1.4276278766856273E-2</v>
      </c>
      <c r="Q3161" s="52">
        <f>IFERROR(_xll.qlIndexFixing(ONIndex1Y,I3161,TRUE,_xll.ohTrigger(RecalcTrigger,Trigger1Y)),NA())</f>
        <v>1.4031193517540785E-2</v>
      </c>
    </row>
    <row r="3162" spans="2:17" x14ac:dyDescent="0.2">
      <c r="B3162" s="46" t="s">
        <v>42</v>
      </c>
      <c r="D3162" s="49">
        <f>_xll.qlCalendarAdvance(Calendar,$D3161,B3162,"f",FALSE)</f>
        <v>61555</v>
      </c>
      <c r="E3162" s="49">
        <f>_xll.qlInterestRateIndexValueDate(IndexON,D3162)</f>
        <v>61555</v>
      </c>
      <c r="F3162" s="52">
        <f>IFERROR(_xll.qlIndexFixing(IndexON,D3162,TRUE,_xll.ohTrigger(RecalcTrigger,TriggerON)),NA())</f>
        <v>1.3638383363696605E-2</v>
      </c>
      <c r="H3162" s="49">
        <f>_xll.qlCalendarAdvance(Calendar,$H3161,B3162,"f",FALSE)</f>
        <v>61555</v>
      </c>
      <c r="I3162" s="49">
        <f>_xll.qlInterestRateIndexValueDate(Index1M,$H3162)</f>
        <v>61557</v>
      </c>
      <c r="J3162" s="52">
        <f>IFERROR(_xll.qlIndexFixing(Index1M,$H3162,TRUE,_xll.ohTrigger(RecalcTrigger,Trigger1M)),NA())</f>
        <v>1.3585281220698959E-2</v>
      </c>
      <c r="K3162" s="52">
        <f>IFERROR(_xll.qlIndexFixing(ONIndex1M,I3162,TRUE,_xll.ohTrigger(RecalcTrigger,Trigger1M)),NA())</f>
        <v>1.3569499323784484E-2</v>
      </c>
      <c r="L3162" s="52">
        <f>IFERROR(_xll.qlIndexFixing(Index3M,H3162,TRUE,_xll.ohTrigger(RecalcTrigger,Trigger3M)),NA())</f>
        <v>1.3807059813325693E-2</v>
      </c>
      <c r="M3162" s="52">
        <f>IFERROR(_xll.qlIndexFixing(ONIndex3M,I3162,TRUE,_xll.ohTrigger(RecalcTrigger,Trigger3M)),NA())</f>
        <v>1.3746499535951529E-2</v>
      </c>
      <c r="N3162" s="52">
        <f>IFERROR(_xll.qlIndexFixing(Index6M,$H3162,TRUE,_xll.ohTrigger(RecalcTrigger,Trigger6M)),NA())</f>
        <v>1.4001368711980626E-2</v>
      </c>
      <c r="O3162" s="52">
        <f>IFERROR(_xll.qlIndexFixing(ONIndex6M,I3162,TRUE,_xll.ohTrigger(RecalcTrigger,Trigger6M)),NA())</f>
        <v>1.379979354955374E-2</v>
      </c>
      <c r="P3162" s="52">
        <f>IFERROR(_xll.qlIndexFixing(Index1Y,$H3162,TRUE,_xll.ohTrigger(RecalcTrigger,Trigger1Y)),NA())</f>
        <v>1.4281823699763435E-2</v>
      </c>
      <c r="Q3162" s="52">
        <f>IFERROR(_xll.qlIndexFixing(ONIndex1Y,I3162,TRUE,_xll.ohTrigger(RecalcTrigger,Trigger1Y)),NA())</f>
        <v>1.4036960908825336E-2</v>
      </c>
    </row>
    <row r="3163" spans="2:17" x14ac:dyDescent="0.2">
      <c r="B3163" s="46" t="s">
        <v>42</v>
      </c>
      <c r="D3163" s="49">
        <f>_xll.qlCalendarAdvance(Calendar,$D3162,B3163,"f",FALSE)</f>
        <v>61562</v>
      </c>
      <c r="E3163" s="49">
        <f>_xll.qlInterestRateIndexValueDate(IndexON,D3163)</f>
        <v>61562</v>
      </c>
      <c r="F3163" s="52">
        <f>IFERROR(_xll.qlIndexFixing(IndexON,D3163,TRUE,_xll.ohTrigger(RecalcTrigger,TriggerON)),NA())</f>
        <v>1.3642864110670061E-2</v>
      </c>
      <c r="H3163" s="49">
        <f>_xll.qlCalendarAdvance(Calendar,$H3162,B3163,"f",FALSE)</f>
        <v>61562</v>
      </c>
      <c r="I3163" s="49">
        <f>_xll.qlInterestRateIndexValueDate(Index1M,$H3163)</f>
        <v>61564</v>
      </c>
      <c r="J3163" s="52">
        <f>IFERROR(_xll.qlIndexFixing(Index1M,$H3163,TRUE,_xll.ohTrigger(RecalcTrigger,Trigger1M)),NA())</f>
        <v>1.3590432914382219E-2</v>
      </c>
      <c r="K3163" s="52">
        <f>IFERROR(_xll.qlIndexFixing(ONIndex1M,I3163,TRUE,_xll.ohTrigger(RecalcTrigger,Trigger1M)),NA())</f>
        <v>1.3574660096713487E-2</v>
      </c>
      <c r="L3163" s="52">
        <f>IFERROR(_xll.qlIndexFixing(Index3M,H3163,TRUE,_xll.ohTrigger(RecalcTrigger,Trigger3M)),NA())</f>
        <v>1.3812983591006842E-2</v>
      </c>
      <c r="M3163" s="52">
        <f>IFERROR(_xll.qlIndexFixing(ONIndex3M,I3163,TRUE,_xll.ohTrigger(RecalcTrigger,Trigger3M)),NA())</f>
        <v>1.3752470403352035E-2</v>
      </c>
      <c r="N3163" s="52">
        <f>IFERROR(_xll.qlIndexFixing(Index6M,$H3163,TRUE,_xll.ohTrigger(RecalcTrigger,Trigger6M)),NA())</f>
        <v>1.4013176089745873E-2</v>
      </c>
      <c r="O3163" s="52">
        <f>IFERROR(_xll.qlIndexFixing(ONIndex6M,I3163,TRUE,_xll.ohTrigger(RecalcTrigger,Trigger6M)),NA())</f>
        <v>1.3812479674903955E-2</v>
      </c>
      <c r="P3163" s="52">
        <f>IFERROR(_xll.qlIndexFixing(Index1Y,$H3163,TRUE,_xll.ohTrigger(RecalcTrigger,Trigger1Y)),NA())</f>
        <v>1.4287356441451448E-2</v>
      </c>
      <c r="Q3163" s="52">
        <f>IFERROR(_xll.qlIndexFixing(ONIndex1Y,I3163,TRUE,_xll.ohTrigger(RecalcTrigger,Trigger1Y)),NA())</f>
        <v>1.4042716963738044E-2</v>
      </c>
    </row>
    <row r="3164" spans="2:17" x14ac:dyDescent="0.2">
      <c r="B3164" s="46" t="s">
        <v>42</v>
      </c>
      <c r="D3164" s="49">
        <f>_xll.qlCalendarAdvance(Calendar,$D3163,B3164,"f",FALSE)</f>
        <v>61569</v>
      </c>
      <c r="E3164" s="49">
        <f>_xll.qlInterestRateIndexValueDate(IndexON,D3164)</f>
        <v>61569</v>
      </c>
      <c r="F3164" s="52">
        <f>IFERROR(_xll.qlIndexFixing(IndexON,D3164,TRUE,_xll.ohTrigger(RecalcTrigger,TriggerON)),NA())</f>
        <v>1.3647336667794718E-2</v>
      </c>
      <c r="H3164" s="49">
        <f>_xll.qlCalendarAdvance(Calendar,$H3163,B3164,"f",FALSE)</f>
        <v>61569</v>
      </c>
      <c r="I3164" s="49">
        <f>_xll.qlInterestRateIndexValueDate(Index1M,$H3164)</f>
        <v>61571</v>
      </c>
      <c r="J3164" s="52">
        <f>IFERROR(_xll.qlIndexFixing(Index1M,$H3164,TRUE,_xll.ohTrigger(RecalcTrigger,Trigger1M)),NA())</f>
        <v>1.3595575096182585E-2</v>
      </c>
      <c r="K3164" s="52">
        <f>IFERROR(_xll.qlIndexFixing(ONIndex1M,I3164,TRUE,_xll.ohTrigger(RecalcTrigger,Trigger1M)),NA())</f>
        <v>1.3579811402655295E-2</v>
      </c>
      <c r="L3164" s="52">
        <f>IFERROR(_xll.qlIndexFixing(Index3M,H3164,TRUE,_xll.ohTrigger(RecalcTrigger,Trigger3M)),NA())</f>
        <v>1.3818896050567082E-2</v>
      </c>
      <c r="M3164" s="52">
        <f>IFERROR(_xll.qlIndexFixing(ONIndex3M,I3164,TRUE,_xll.ohTrigger(RecalcTrigger,Trigger3M)),NA())</f>
        <v>1.3758430149009016E-2</v>
      </c>
      <c r="N3164" s="52">
        <f>IFERROR(_xll.qlIndexFixing(Index6M,$H3164,TRUE,_xll.ohTrigger(RecalcTrigger,Trigger6M)),NA())</f>
        <v>1.4024905821199684E-2</v>
      </c>
      <c r="O3164" s="52">
        <f>IFERROR(_xll.qlIndexFixing(ONIndex6M,I3164,TRUE,_xll.ohTrigger(RecalcTrigger,Trigger6M)),NA())</f>
        <v>1.3825090287777897E-2</v>
      </c>
      <c r="P3164" s="52">
        <f>IFERROR(_xll.qlIndexFixing(Index1Y,$H3164,TRUE,_xll.ohTrigger(RecalcTrigger,Trigger1Y)),NA())</f>
        <v>1.4292876963519703E-2</v>
      </c>
      <c r="Q3164" s="52">
        <f>IFERROR(_xll.qlIndexFixing(ONIndex1Y,I3164,TRUE,_xll.ohTrigger(RecalcTrigger,Trigger1Y)),NA())</f>
        <v>1.4048461654461164E-2</v>
      </c>
    </row>
    <row r="3165" spans="2:17" x14ac:dyDescent="0.2">
      <c r="B3165" s="46" t="s">
        <v>42</v>
      </c>
      <c r="D3165" s="49">
        <f>_xll.qlCalendarAdvance(Calendar,$D3164,B3165,"f",FALSE)</f>
        <v>61576</v>
      </c>
      <c r="E3165" s="49">
        <f>_xll.qlInterestRateIndexValueDate(IndexON,D3165)</f>
        <v>61576</v>
      </c>
      <c r="F3165" s="52">
        <f>IFERROR(_xll.qlIndexFixing(IndexON,D3165,TRUE,_xll.ohTrigger(RecalcTrigger,TriggerON)),NA())</f>
        <v>1.3651801014766818E-2</v>
      </c>
      <c r="H3165" s="49">
        <f>_xll.qlCalendarAdvance(Calendar,$H3164,B3165,"f",FALSE)</f>
        <v>61576</v>
      </c>
      <c r="I3165" s="49">
        <f>_xll.qlInterestRateIndexValueDate(Index1M,$H3165)</f>
        <v>61578</v>
      </c>
      <c r="J3165" s="52">
        <f>IFERROR(_xll.qlIndexFixing(Index1M,$H3165,TRUE,_xll.ohTrigger(RecalcTrigger,Trigger1M)),NA())</f>
        <v>1.360070774290055E-2</v>
      </c>
      <c r="K3165" s="52">
        <f>IFERROR(_xll.qlIndexFixing(ONIndex1M,I3165,TRUE,_xll.ohTrigger(RecalcTrigger,Trigger1M)),NA())</f>
        <v>1.3584953218588325E-2</v>
      </c>
      <c r="L3165" s="52">
        <f>IFERROR(_xll.qlIndexFixing(Index3M,H3165,TRUE,_xll.ohTrigger(RecalcTrigger,Trigger3M)),NA())</f>
        <v>1.3824797164657227E-2</v>
      </c>
      <c r="M3165" s="52">
        <f>IFERROR(_xll.qlIndexFixing(ONIndex3M,I3165,TRUE,_xll.ohTrigger(RecalcTrigger,Trigger3M)),NA())</f>
        <v>1.3764378745824146E-2</v>
      </c>
      <c r="N3165" s="52">
        <f>IFERROR(_xll.qlIndexFixing(Index6M,$H3165,TRUE,_xll.ohTrigger(RecalcTrigger,Trigger6M)),NA())</f>
        <v>1.4036557772643603E-2</v>
      </c>
      <c r="O3165" s="52">
        <f>IFERROR(_xll.qlIndexFixing(ONIndex6M,I3165,TRUE,_xll.ohTrigger(RecalcTrigger,Trigger6M)),NA())</f>
        <v>1.383762525692056E-2</v>
      </c>
      <c r="P3165" s="52">
        <f>IFERROR(_xll.qlIndexFixing(Index1Y,$H3165,TRUE,_xll.ohTrigger(RecalcTrigger,Trigger1Y)),NA())</f>
        <v>1.4298385237568247E-2</v>
      </c>
      <c r="Q3165" s="52">
        <f>IFERROR(_xll.qlIndexFixing(ONIndex1Y,I3165,TRUE,_xll.ohTrigger(RecalcTrigger,Trigger1Y)),NA())</f>
        <v>1.4054194953336818E-2</v>
      </c>
    </row>
    <row r="3166" spans="2:17" x14ac:dyDescent="0.2">
      <c r="B3166" s="46" t="s">
        <v>42</v>
      </c>
      <c r="D3166" s="49">
        <f>_xll.qlCalendarAdvance(Calendar,$D3165,B3166,"f",FALSE)</f>
        <v>61583</v>
      </c>
      <c r="E3166" s="49">
        <f>_xll.qlInterestRateIndexValueDate(IndexON,D3166)</f>
        <v>61583</v>
      </c>
      <c r="F3166" s="52">
        <f>IFERROR(_xll.qlIndexFixing(IndexON,D3166,TRUE,_xll.ohTrigger(RecalcTrigger,TriggerON)),NA())</f>
        <v>1.3656257131842153E-2</v>
      </c>
      <c r="H3166" s="49">
        <f>_xll.qlCalendarAdvance(Calendar,$H3165,B3166,"f",FALSE)</f>
        <v>61583</v>
      </c>
      <c r="I3166" s="49">
        <f>_xll.qlInterestRateIndexValueDate(Index1M,$H3166)</f>
        <v>61585</v>
      </c>
      <c r="J3166" s="52">
        <f>IFERROR(_xll.qlIndexFixing(Index1M,$H3166,TRUE,_xll.ohTrigger(RecalcTrigger,Trigger1M)),NA())</f>
        <v>1.3605830831344343E-2</v>
      </c>
      <c r="K3166" s="52">
        <f>IFERROR(_xll.qlIndexFixing(ONIndex1M,I3166,TRUE,_xll.ohTrigger(RecalcTrigger,Trigger1M)),NA())</f>
        <v>1.3590085521251183E-2</v>
      </c>
      <c r="L3166" s="52">
        <f>IFERROR(_xll.qlIndexFixing(Index3M,H3166,TRUE,_xll.ohTrigger(RecalcTrigger,Trigger3M)),NA())</f>
        <v>1.3830686905927239E-2</v>
      </c>
      <c r="M3166" s="52">
        <f>IFERROR(_xll.qlIndexFixing(ONIndex3M,I3166,TRUE,_xll.ohTrigger(RecalcTrigger,Trigger3M)),NA())</f>
        <v>1.3770316166459295E-2</v>
      </c>
      <c r="N3166" s="52">
        <f>IFERROR(_xll.qlIndexFixing(Index6M,$H3166,TRUE,_xll.ohTrigger(RecalcTrigger,Trigger6M)),NA())</f>
        <v>1.4048131810387381E-2</v>
      </c>
      <c r="O3166" s="52">
        <f>IFERROR(_xll.qlIndexFixing(ONIndex6M,I3166,TRUE,_xll.ohTrigger(RecalcTrigger,Trigger6M)),NA())</f>
        <v>1.3850084450917066E-2</v>
      </c>
      <c r="P3166" s="52">
        <f>IFERROR(_xll.qlIndexFixing(Index1Y,$H3166,TRUE,_xll.ohTrigger(RecalcTrigger,Trigger1Y)),NA())</f>
        <v>1.4303881235196257E-2</v>
      </c>
      <c r="Q3166" s="52">
        <f>IFERROR(_xll.qlIndexFixing(ONIndex1Y,I3166,TRUE,_xll.ohTrigger(RecalcTrigger,Trigger1Y)),NA())</f>
        <v>1.4059916832547259E-2</v>
      </c>
    </row>
    <row r="3167" spans="2:17" x14ac:dyDescent="0.2">
      <c r="B3167" s="46" t="s">
        <v>42</v>
      </c>
      <c r="D3167" s="49">
        <f>_xll.qlCalendarAdvance(Calendar,$D3166,B3167,"f",FALSE)</f>
        <v>61590</v>
      </c>
      <c r="E3167" s="49">
        <f>_xll.qlInterestRateIndexValueDate(IndexON,D3167)</f>
        <v>61590</v>
      </c>
      <c r="F3167" s="52">
        <f>IFERROR(_xll.qlIndexFixing(IndexON,D3167,TRUE,_xll.ohTrigger(RecalcTrigger,TriggerON)),NA())</f>
        <v>1.3660704998876838E-2</v>
      </c>
      <c r="H3167" s="49">
        <f>_xll.qlCalendarAdvance(Calendar,$H3166,B3167,"f",FALSE)</f>
        <v>61590</v>
      </c>
      <c r="I3167" s="49">
        <f>_xll.qlInterestRateIndexValueDate(Index1M,$H3167)</f>
        <v>61592</v>
      </c>
      <c r="J3167" s="52">
        <f>IFERROR(_xll.qlIndexFixing(Index1M,$H3167,TRUE,_xll.ohTrigger(RecalcTrigger,Trigger1M)),NA())</f>
        <v>1.3610944338329928E-2</v>
      </c>
      <c r="K3167" s="52">
        <f>IFERROR(_xll.qlIndexFixing(ONIndex1M,I3167,TRUE,_xll.ohTrigger(RecalcTrigger,Trigger1M)),NA())</f>
        <v>1.3595208287462412E-2</v>
      </c>
      <c r="L3167" s="52">
        <f>IFERROR(_xll.qlIndexFixing(Index3M,H3167,TRUE,_xll.ohTrigger(RecalcTrigger,Trigger3M)),NA())</f>
        <v>1.3836565247028783E-2</v>
      </c>
      <c r="M3167" s="52">
        <f>IFERROR(_xll.qlIndexFixing(ONIndex3M,I3167,TRUE,_xll.ohTrigger(RecalcTrigger,Trigger3M)),NA())</f>
        <v>1.3776242383896076E-2</v>
      </c>
      <c r="N3167" s="52">
        <f>IFERROR(_xll.qlIndexFixing(Index6M,$H3167,TRUE,_xll.ohTrigger(RecalcTrigger,Trigger6M)),NA())</f>
        <v>1.4059627800744661E-2</v>
      </c>
      <c r="O3167" s="52">
        <f>IFERROR(_xll.qlIndexFixing(ONIndex6M,I3167,TRUE,_xll.ohTrigger(RecalcTrigger,Trigger6M)),NA())</f>
        <v>1.3862467738192663E-2</v>
      </c>
      <c r="P3167" s="52">
        <f>IFERROR(_xll.qlIndexFixing(Index1Y,$H3167,TRUE,_xll.ohTrigger(RecalcTrigger,Trigger1Y)),NA())</f>
        <v>1.430936492800291E-2</v>
      </c>
      <c r="Q3167" s="52">
        <f>IFERROR(_xll.qlIndexFixing(ONIndex1Y,I3167,TRUE,_xll.ohTrigger(RecalcTrigger,Trigger1Y)),NA())</f>
        <v>1.4065627264194802E-2</v>
      </c>
    </row>
    <row r="3168" spans="2:17" x14ac:dyDescent="0.2">
      <c r="B3168" s="46" t="s">
        <v>42</v>
      </c>
      <c r="D3168" s="49">
        <f>_xll.qlCalendarAdvance(Calendar,$D3167,B3168,"f",FALSE)</f>
        <v>61597</v>
      </c>
      <c r="E3168" s="49">
        <f>_xll.qlInterestRateIndexValueDate(IndexON,D3168)</f>
        <v>61597</v>
      </c>
      <c r="F3168" s="52">
        <f>IFERROR(_xll.qlIndexFixing(IndexON,D3168,TRUE,_xll.ohTrigger(RecalcTrigger,TriggerON)),NA())</f>
        <v>1.366514459564705E-2</v>
      </c>
      <c r="H3168" s="49">
        <f>_xll.qlCalendarAdvance(Calendar,$H3167,B3168,"f",FALSE)</f>
        <v>61597</v>
      </c>
      <c r="I3168" s="49">
        <f>_xll.qlInterestRateIndexValueDate(Index1M,$H3168)</f>
        <v>61599</v>
      </c>
      <c r="J3168" s="52">
        <f>IFERROR(_xll.qlIndexFixing(Index1M,$H3168,TRUE,_xll.ohTrigger(RecalcTrigger,Trigger1M)),NA())</f>
        <v>1.3616048240660377E-2</v>
      </c>
      <c r="K3168" s="52">
        <f>IFERROR(_xll.qlIndexFixing(ONIndex1M,I3168,TRUE,_xll.ohTrigger(RecalcTrigger,Trigger1M)),NA())</f>
        <v>1.3600321494120493E-2</v>
      </c>
      <c r="L3168" s="52">
        <f>IFERROR(_xll.qlIndexFixing(Index3M,H3168,TRUE,_xll.ohTrigger(RecalcTrigger,Trigger3M)),NA())</f>
        <v>1.3842432160611821E-2</v>
      </c>
      <c r="M3168" s="52">
        <f>IFERROR(_xll.qlIndexFixing(ONIndex3M,I3168,TRUE,_xll.ohTrigger(RecalcTrigger,Trigger3M)),NA())</f>
        <v>1.3782157370716419E-2</v>
      </c>
      <c r="N3168" s="52">
        <f>IFERROR(_xll.qlIndexFixing(Index6M,$H3168,TRUE,_xll.ohTrigger(RecalcTrigger,Trigger6M)),NA())</f>
        <v>1.4071045610038154E-2</v>
      </c>
      <c r="O3168" s="52">
        <f>IFERROR(_xll.qlIndexFixing(ONIndex6M,I3168,TRUE,_xll.ohTrigger(RecalcTrigger,Trigger6M)),NA())</f>
        <v>1.3874774987652216E-2</v>
      </c>
      <c r="P3168" s="52">
        <f>IFERROR(_xll.qlIndexFixing(Index1Y,$H3168,TRUE,_xll.ohTrigger(RecalcTrigger,Trigger1Y)),NA())</f>
        <v>1.431483628758738E-2</v>
      </c>
      <c r="Q3168" s="52">
        <f>IFERROR(_xll.qlIndexFixing(ONIndex1Y,I3168,TRUE,_xll.ohTrigger(RecalcTrigger,Trigger1Y)),NA())</f>
        <v>1.4071326220621572E-2</v>
      </c>
    </row>
    <row r="3169" spans="2:17" x14ac:dyDescent="0.2">
      <c r="B3169" s="46" t="s">
        <v>42</v>
      </c>
      <c r="D3169" s="49">
        <f>_xll.qlCalendarAdvance(Calendar,$D3168,B3169,"f",FALSE)</f>
        <v>61604</v>
      </c>
      <c r="E3169" s="49">
        <f>_xll.qlInterestRateIndexValueDate(IndexON,D3169)</f>
        <v>61604</v>
      </c>
      <c r="F3169" s="52">
        <f>IFERROR(_xll.qlIndexFixing(IndexON,D3169,TRUE,_xll.ohTrigger(RecalcTrigger,TriggerON)),NA())</f>
        <v>1.3669575902168773E-2</v>
      </c>
      <c r="H3169" s="49">
        <f>_xll.qlCalendarAdvance(Calendar,$H3168,B3169,"f",FALSE)</f>
        <v>61604</v>
      </c>
      <c r="I3169" s="49">
        <f>_xll.qlInterestRateIndexValueDate(Index1M,$H3169)</f>
        <v>61606</v>
      </c>
      <c r="J3169" s="52">
        <f>IFERROR(_xll.qlIndexFixing(Index1M,$H3169,TRUE,_xll.ohTrigger(RecalcTrigger,Trigger1M)),NA())</f>
        <v>1.36192805389203E-2</v>
      </c>
      <c r="K3169" s="52">
        <f>IFERROR(_xll.qlIndexFixing(ONIndex1M,I3169,TRUE,_xll.ohTrigger(RecalcTrigger,Trigger1M)),NA())</f>
        <v>1.3605425118123904E-2</v>
      </c>
      <c r="L3169" s="52">
        <f>IFERROR(_xll.qlIndexFixing(Index3M,H3169,TRUE,_xll.ohTrigger(RecalcTrigger,Trigger3M)),NA())</f>
        <v>1.3846241337233075E-2</v>
      </c>
      <c r="M3169" s="52">
        <f>IFERROR(_xll.qlIndexFixing(ONIndex3M,I3169,TRUE,_xll.ohTrigger(RecalcTrigger,Trigger3M)),NA())</f>
        <v>1.3788061099822002E-2</v>
      </c>
      <c r="N3169" s="52">
        <f>IFERROR(_xll.qlIndexFixing(Index6M,$H3169,TRUE,_xll.ohTrigger(RecalcTrigger,Trigger6M)),NA())</f>
        <v>1.4078152394001049E-2</v>
      </c>
      <c r="O3169" s="52">
        <f>IFERROR(_xll.qlIndexFixing(ONIndex6M,I3169,TRUE,_xll.ohTrigger(RecalcTrigger,Trigger6M)),NA())</f>
        <v>1.3887006067800911E-2</v>
      </c>
      <c r="P3169" s="52">
        <f>IFERROR(_xll.qlIndexFixing(Index1Y,$H3169,TRUE,_xll.ohTrigger(RecalcTrigger,Trigger1Y)),NA())</f>
        <v>1.4318299526985292E-2</v>
      </c>
      <c r="Q3169" s="52">
        <f>IFERROR(_xll.qlIndexFixing(ONIndex1Y,I3169,TRUE,_xll.ohTrigger(RecalcTrigger,Trigger1Y)),NA())</f>
        <v>1.4077013673770011E-2</v>
      </c>
    </row>
    <row r="3170" spans="2:17" x14ac:dyDescent="0.2">
      <c r="B3170" s="46" t="s">
        <v>42</v>
      </c>
      <c r="D3170" s="49">
        <f>_xll.qlCalendarAdvance(Calendar,$D3169,B3170,"f",FALSE)</f>
        <v>61611</v>
      </c>
      <c r="E3170" s="49">
        <f>_xll.qlInterestRateIndexValueDate(IndexON,D3170)</f>
        <v>61611</v>
      </c>
      <c r="F3170" s="52">
        <f>IFERROR(_xll.qlIndexFixing(IndexON,D3170,TRUE,_xll.ohTrigger(RecalcTrigger,TriggerON)),NA())</f>
        <v>1.3673998898457995E-2</v>
      </c>
      <c r="H3170" s="49">
        <f>_xll.qlCalendarAdvance(Calendar,$H3169,B3170,"f",FALSE)</f>
        <v>61611</v>
      </c>
      <c r="I3170" s="49">
        <f>_xll.qlInterestRateIndexValueDate(Index1M,$H3170)</f>
        <v>61613</v>
      </c>
      <c r="J3170" s="52">
        <f>IFERROR(_xll.qlIndexFixing(Index1M,$H3170,TRUE,_xll.ohTrigger(RecalcTrigger,Trigger1M)),NA())</f>
        <v>1.3626227138591364E-2</v>
      </c>
      <c r="K3170" s="52">
        <f>IFERROR(_xll.qlIndexFixing(ONIndex1M,I3170,TRUE,_xll.ohTrigger(RecalcTrigger,Trigger1M)),NA())</f>
        <v>1.3610519136211252E-2</v>
      </c>
      <c r="L3170" s="52">
        <f>IFERROR(_xll.qlIndexFixing(Index3M,H3170,TRUE,_xll.ohTrigger(RecalcTrigger,Trigger3M)),NA())</f>
        <v>1.3852087115878403E-2</v>
      </c>
      <c r="M3170" s="52">
        <f>IFERROR(_xll.qlIndexFixing(ONIndex3M,I3170,TRUE,_xll.ohTrigger(RecalcTrigger,Trigger3M)),NA())</f>
        <v>1.3793953544114501E-2</v>
      </c>
      <c r="N3170" s="52">
        <f>IFERROR(_xll.qlIndexFixing(Index6M,$H3170,TRUE,_xll.ohTrigger(RecalcTrigger,Trigger6M)),NA())</f>
        <v>1.408943427351342E-2</v>
      </c>
      <c r="O3170" s="52">
        <f>IFERROR(_xll.qlIndexFixing(ONIndex6M,I3170,TRUE,_xll.ohTrigger(RecalcTrigger,Trigger6M)),NA())</f>
        <v>1.389916084738374E-2</v>
      </c>
      <c r="P3170" s="52">
        <f>IFERROR(_xll.qlIndexFixing(Index1Y,$H3170,TRUE,_xll.ohTrigger(RecalcTrigger,Trigger1Y)),NA())</f>
        <v>1.4325741893486479E-2</v>
      </c>
      <c r="Q3170" s="52">
        <f>IFERROR(_xll.qlIndexFixing(ONIndex1Y,I3170,TRUE,_xll.ohTrigger(RecalcTrigger,Trigger1Y)),NA())</f>
        <v>1.4082689596222053E-2</v>
      </c>
    </row>
    <row r="3171" spans="2:17" x14ac:dyDescent="0.2">
      <c r="B3171" s="46" t="s">
        <v>42</v>
      </c>
      <c r="D3171" s="49">
        <f>_xll.qlCalendarAdvance(Calendar,$D3170,B3171,"f",FALSE)</f>
        <v>61618</v>
      </c>
      <c r="E3171" s="49">
        <f>_xll.qlInterestRateIndexValueDate(IndexON,D3171)</f>
        <v>61618</v>
      </c>
      <c r="F3171" s="52">
        <f>IFERROR(_xll.qlIndexFixing(IndexON,D3171,TRUE,_xll.ohTrigger(RecalcTrigger,TriggerON)),NA())</f>
        <v>1.3678413564450764E-2</v>
      </c>
      <c r="H3171" s="49">
        <f>_xll.qlCalendarAdvance(Calendar,$H3170,B3171,"f",FALSE)</f>
        <v>61618</v>
      </c>
      <c r="I3171" s="49">
        <f>_xll.qlInterestRateIndexValueDate(Index1M,$H3171)</f>
        <v>61620</v>
      </c>
      <c r="J3171" s="52">
        <f>IFERROR(_xll.qlIndexFixing(Index1M,$H3171,TRUE,_xll.ohTrigger(RecalcTrigger,Trigger1M)),NA())</f>
        <v>1.3631302087808359E-2</v>
      </c>
      <c r="K3171" s="52">
        <f>IFERROR(_xll.qlIndexFixing(ONIndex1M,I3171,TRUE,_xll.ohTrigger(RecalcTrigger,Trigger1M)),NA())</f>
        <v>1.3615603525201081E-2</v>
      </c>
      <c r="L3171" s="52">
        <f>IFERROR(_xll.qlIndexFixing(Index3M,H3171,TRUE,_xll.ohTrigger(RecalcTrigger,Trigger3M)),NA())</f>
        <v>1.3857921391859417E-2</v>
      </c>
      <c r="M3171" s="52">
        <f>IFERROR(_xll.qlIndexFixing(ONIndex3M,I3171,TRUE,_xll.ohTrigger(RecalcTrigger,Trigger3M)),NA())</f>
        <v>1.3799834676175848E-2</v>
      </c>
      <c r="N3171" s="52">
        <f>IFERROR(_xll.qlIndexFixing(Index6M,$H3171,TRUE,_xll.ohTrigger(RecalcTrigger,Trigger6M)),NA())</f>
        <v>1.4100637620005704E-2</v>
      </c>
      <c r="O3171" s="52">
        <f>IFERROR(_xll.qlIndexFixing(ONIndex6M,I3171,TRUE,_xll.ohTrigger(RecalcTrigger,Trigger6M)),NA())</f>
        <v>1.3911239194746017E-2</v>
      </c>
      <c r="P3171" s="52">
        <f>IFERROR(_xll.qlIndexFixing(Index1Y,$H3171,TRUE,_xll.ohTrigger(RecalcTrigger,Trigger1Y)),NA())</f>
        <v>1.4331176082998153E-2</v>
      </c>
      <c r="Q3171" s="52">
        <f>IFERROR(_xll.qlIndexFixing(ONIndex1Y,I3171,TRUE,_xll.ohTrigger(RecalcTrigger,Trigger1Y)),NA())</f>
        <v>1.4088353959840205E-2</v>
      </c>
    </row>
    <row r="3172" spans="2:17" x14ac:dyDescent="0.2">
      <c r="B3172" s="46" t="s">
        <v>42</v>
      </c>
      <c r="D3172" s="49">
        <f>_xll.qlCalendarAdvance(Calendar,$D3171,B3172,"f",FALSE)</f>
        <v>61625</v>
      </c>
      <c r="E3172" s="49">
        <f>_xll.qlInterestRateIndexValueDate(IndexON,D3172)</f>
        <v>61625</v>
      </c>
      <c r="F3172" s="52">
        <f>IFERROR(_xll.qlIndexFixing(IndexON,D3172,TRUE,_xll.ohTrigger(RecalcTrigger,TriggerON)),NA())</f>
        <v>1.3682819879923258E-2</v>
      </c>
      <c r="H3172" s="49">
        <f>_xll.qlCalendarAdvance(Calendar,$H3171,B3172,"f",FALSE)</f>
        <v>61625</v>
      </c>
      <c r="I3172" s="49">
        <f>_xll.qlInterestRateIndexValueDate(Index1M,$H3172)</f>
        <v>61627</v>
      </c>
      <c r="J3172" s="52">
        <f>IFERROR(_xll.qlIndexFixing(Index1M,$H3172,TRUE,_xll.ohTrigger(RecalcTrigger,Trigger1M)),NA())</f>
        <v>1.3636367339603134E-2</v>
      </c>
      <c r="K3172" s="52">
        <f>IFERROR(_xll.qlIndexFixing(ONIndex1M,I3172,TRUE,_xll.ohTrigger(RecalcTrigger,Trigger1M)),NA())</f>
        <v>1.3620678262151742E-2</v>
      </c>
      <c r="L3172" s="52">
        <f>IFERROR(_xll.qlIndexFixing(Index3M,H3172,TRUE,_xll.ohTrigger(RecalcTrigger,Trigger3M)),NA())</f>
        <v>1.3863744137831834E-2</v>
      </c>
      <c r="M3172" s="52">
        <f>IFERROR(_xll.qlIndexFixing(ONIndex3M,I3172,TRUE,_xll.ohTrigger(RecalcTrigger,Trigger3M)),NA())</f>
        <v>1.3805704468827784E-2</v>
      </c>
      <c r="N3172" s="52">
        <f>IFERROR(_xll.qlIndexFixing(Index6M,$H3172,TRUE,_xll.ohTrigger(RecalcTrigger,Trigger6M)),NA())</f>
        <v>1.411176229987251E-2</v>
      </c>
      <c r="O3172" s="52">
        <f>IFERROR(_xll.qlIndexFixing(ONIndex6M,I3172,TRUE,_xll.ohTrigger(RecalcTrigger,Trigger6M)),NA())</f>
        <v>1.3923240978792606E-2</v>
      </c>
      <c r="P3172" s="52">
        <f>IFERROR(_xll.qlIndexFixing(Index1Y,$H3172,TRUE,_xll.ohTrigger(RecalcTrigger,Trigger1Y)),NA())</f>
        <v>1.4336597825683042E-2</v>
      </c>
      <c r="Q3172" s="52">
        <f>IFERROR(_xll.qlIndexFixing(ONIndex1Y,I3172,TRUE,_xll.ohTrigger(RecalcTrigger,Trigger1Y)),NA())</f>
        <v>1.4094006737126463E-2</v>
      </c>
    </row>
    <row r="3173" spans="2:17" x14ac:dyDescent="0.2">
      <c r="B3173" s="46" t="s">
        <v>42</v>
      </c>
      <c r="D3173" s="49">
        <f>_xll.qlCalendarAdvance(Calendar,$D3172,B3173,"f",FALSE)</f>
        <v>61632</v>
      </c>
      <c r="E3173" s="49">
        <f>_xll.qlInterestRateIndexValueDate(IndexON,D3173)</f>
        <v>61632</v>
      </c>
      <c r="F3173" s="52">
        <f>IFERROR(_xll.qlIndexFixing(IndexON,D3173,TRUE,_xll.ohTrigger(RecalcTrigger,TriggerON)),NA())</f>
        <v>1.3687217824891462E-2</v>
      </c>
      <c r="H3173" s="49">
        <f>_xll.qlCalendarAdvance(Calendar,$H3172,B3173,"f",FALSE)</f>
        <v>61632</v>
      </c>
      <c r="I3173" s="49">
        <f>_xll.qlInterestRateIndexValueDate(Index1M,$H3173)</f>
        <v>61634</v>
      </c>
      <c r="J3173" s="52">
        <f>IFERROR(_xll.qlIndexFixing(Index1M,$H3173,TRUE,_xll.ohTrigger(RecalcTrigger,Trigger1M)),NA())</f>
        <v>1.3642660011103723E-2</v>
      </c>
      <c r="K3173" s="52">
        <f>IFERROR(_xll.qlIndexFixing(ONIndex1M,I3173,TRUE,_xll.ohTrigger(RecalcTrigger,Trigger1M)),NA())</f>
        <v>1.3625743323801842E-2</v>
      </c>
      <c r="L3173" s="52">
        <f>IFERROR(_xll.qlIndexFixing(Index3M,H3173,TRUE,_xll.ohTrigger(RecalcTrigger,Trigger3M)),NA())</f>
        <v>1.3871594358510875E-2</v>
      </c>
      <c r="M3173" s="52">
        <f>IFERROR(_xll.qlIndexFixing(ONIndex3M,I3173,TRUE,_xll.ohTrigger(RecalcTrigger,Trigger3M)),NA())</f>
        <v>1.3811562895131857E-2</v>
      </c>
      <c r="N3173" s="52">
        <f>IFERROR(_xll.qlIndexFixing(Index6M,$H3173,TRUE,_xll.ohTrigger(RecalcTrigger,Trigger6M)),NA())</f>
        <v>1.4123846164771293E-2</v>
      </c>
      <c r="O3173" s="52">
        <f>IFERROR(_xll.qlIndexFixing(ONIndex6M,I3173,TRUE,_xll.ohTrigger(RecalcTrigger,Trigger6M)),NA())</f>
        <v>1.3935166068108629E-2</v>
      </c>
      <c r="P3173" s="52">
        <f>IFERROR(_xll.qlIndexFixing(Index1Y,$H3173,TRUE,_xll.ohTrigger(RecalcTrigger,Trigger1Y)),NA())</f>
        <v>1.4342007093138582E-2</v>
      </c>
      <c r="Q3173" s="52">
        <f>IFERROR(_xll.qlIndexFixing(ONIndex1Y,I3173,TRUE,_xll.ohTrigger(RecalcTrigger,Trigger1Y)),NA())</f>
        <v>1.4099647900103207E-2</v>
      </c>
    </row>
    <row r="3174" spans="2:17" x14ac:dyDescent="0.2">
      <c r="B3174" s="46" t="s">
        <v>42</v>
      </c>
      <c r="D3174" s="49">
        <f>_xll.qlCalendarAdvance(Calendar,$D3173,B3174,"f",FALSE)</f>
        <v>61639</v>
      </c>
      <c r="E3174" s="49">
        <f>_xll.qlInterestRateIndexValueDate(IndexON,D3174)</f>
        <v>61639</v>
      </c>
      <c r="F3174" s="52">
        <f>IFERROR(_xll.qlIndexFixing(IndexON,D3174,TRUE,_xll.ohTrigger(RecalcTrigger,TriggerON)),NA())</f>
        <v>1.3691607379371362E-2</v>
      </c>
      <c r="H3174" s="49">
        <f>_xll.qlCalendarAdvance(Calendar,$H3173,B3174,"f",FALSE)</f>
        <v>61639</v>
      </c>
      <c r="I3174" s="49">
        <f>_xll.qlInterestRateIndexValueDate(Index1M,$H3174)</f>
        <v>61641</v>
      </c>
      <c r="J3174" s="52">
        <f>IFERROR(_xll.qlIndexFixing(Index1M,$H3174,TRUE,_xll.ohTrigger(RecalcTrigger,Trigger1M)),NA())</f>
        <v>1.3646468658161515E-2</v>
      </c>
      <c r="K3174" s="52">
        <f>IFERROR(_xll.qlIndexFixing(ONIndex1M,I3174,TRUE,_xll.ohTrigger(RecalcTrigger,Trigger1M)),NA())</f>
        <v>1.3630798686889989E-2</v>
      </c>
      <c r="L3174" s="52">
        <f>IFERROR(_xll.qlIndexFixing(Index3M,H3174,TRUE,_xll.ohTrigger(RecalcTrigger,Trigger3M)),NA())</f>
        <v>1.38773921326406E-2</v>
      </c>
      <c r="M3174" s="52">
        <f>IFERROR(_xll.qlIndexFixing(ONIndex3M,I3174,TRUE,_xll.ohTrigger(RecalcTrigger,Trigger3M)),NA())</f>
        <v>1.3817409927590063E-2</v>
      </c>
      <c r="N3174" s="52">
        <f>IFERROR(_xll.qlIndexFixing(Index6M,$H3174,TRUE,_xll.ohTrigger(RecalcTrigger,Trigger6M)),NA())</f>
        <v>1.4134807855076198E-2</v>
      </c>
      <c r="O3174" s="52">
        <f>IFERROR(_xll.qlIndexFixing(ONIndex6M,I3174,TRUE,_xll.ohTrigger(RecalcTrigger,Trigger6M)),NA())</f>
        <v>1.394701433119927E-2</v>
      </c>
      <c r="P3174" s="52">
        <f>IFERROR(_xll.qlIndexFixing(Index1Y,$H3174,TRUE,_xll.ohTrigger(RecalcTrigger,Trigger1Y)),NA())</f>
        <v>1.4347403856963946E-2</v>
      </c>
      <c r="Q3174" s="52">
        <f>IFERROR(_xll.qlIndexFixing(ONIndex1Y,I3174,TRUE,_xll.ohTrigger(RecalcTrigger,Trigger1Y)),NA())</f>
        <v>1.4105277421032625E-2</v>
      </c>
    </row>
    <row r="3175" spans="2:17" x14ac:dyDescent="0.2">
      <c r="B3175" s="46" t="s">
        <v>42</v>
      </c>
      <c r="D3175" s="49">
        <f>_xll.qlCalendarAdvance(Calendar,$D3174,B3175,"f",FALSE)</f>
        <v>61646</v>
      </c>
      <c r="E3175" s="49">
        <f>_xll.qlInterestRateIndexValueDate(IndexON,D3175)</f>
        <v>61646</v>
      </c>
      <c r="F3175" s="52">
        <f>IFERROR(_xll.qlIndexFixing(IndexON,D3175,TRUE,_xll.ohTrigger(RecalcTrigger,TriggerON)),NA())</f>
        <v>1.3695988523219071E-2</v>
      </c>
      <c r="H3175" s="49">
        <f>_xll.qlCalendarAdvance(Calendar,$H3174,B3175,"f",FALSE)</f>
        <v>61646</v>
      </c>
      <c r="I3175" s="49">
        <f>_xll.qlInterestRateIndexValueDate(Index1M,$H3175)</f>
        <v>61648</v>
      </c>
      <c r="J3175" s="52">
        <f>IFERROR(_xll.qlIndexFixing(Index1M,$H3175,TRUE,_xll.ohTrigger(RecalcTrigger,Trigger1M)),NA())</f>
        <v>1.3651504678539003E-2</v>
      </c>
      <c r="K3175" s="52">
        <f>IFERROR(_xll.qlIndexFixing(ONIndex1M,I3175,TRUE,_xll.ohTrigger(RecalcTrigger,Trigger1M)),NA())</f>
        <v>1.3635844328394597E-2</v>
      </c>
      <c r="L3175" s="52">
        <f>IFERROR(_xll.qlIndexFixing(Index3M,H3175,TRUE,_xll.ohTrigger(RecalcTrigger,Trigger3M)),NA())</f>
        <v>1.3883178287804963E-2</v>
      </c>
      <c r="M3175" s="52">
        <f>IFERROR(_xll.qlIndexFixing(ONIndex3M,I3175,TRUE,_xll.ohTrigger(RecalcTrigger,Trigger3M)),NA())</f>
        <v>1.3823245539184015E-2</v>
      </c>
      <c r="N3175" s="52">
        <f>IFERROR(_xll.qlIndexFixing(Index6M,$H3175,TRUE,_xll.ohTrigger(RecalcTrigger,Trigger6M)),NA())</f>
        <v>1.4149795523123364E-2</v>
      </c>
      <c r="O3175" s="52">
        <f>IFERROR(_xll.qlIndexFixing(ONIndex6M,I3175,TRUE,_xll.ohTrigger(RecalcTrigger,Trigger6M)),NA())</f>
        <v>1.3958785636809523E-2</v>
      </c>
      <c r="P3175" s="52">
        <f>IFERROR(_xll.qlIndexFixing(Index1Y,$H3175,TRUE,_xll.ohTrigger(RecalcTrigger,Trigger1Y)),NA())</f>
        <v>1.4352788088756787E-2</v>
      </c>
      <c r="Q3175" s="52">
        <f>IFERROR(_xll.qlIndexFixing(ONIndex1Y,I3175,TRUE,_xll.ohTrigger(RecalcTrigger,Trigger1Y)),NA())</f>
        <v>1.4110895272017032E-2</v>
      </c>
    </row>
    <row r="3176" spans="2:17" x14ac:dyDescent="0.2">
      <c r="B3176" s="46" t="s">
        <v>42</v>
      </c>
      <c r="D3176" s="49">
        <f>_xll.qlCalendarAdvance(Calendar,$D3175,B3176,"f",FALSE)</f>
        <v>61653</v>
      </c>
      <c r="E3176" s="49">
        <f>_xll.qlInterestRateIndexValueDate(IndexON,D3176)</f>
        <v>61653</v>
      </c>
      <c r="F3176" s="52">
        <f>IFERROR(_xll.qlIndexFixing(IndexON,D3176,TRUE,_xll.ohTrigger(RecalcTrigger,TriggerON)),NA())</f>
        <v>1.3700361236290703E-2</v>
      </c>
      <c r="H3176" s="49">
        <f>_xll.qlCalendarAdvance(Calendar,$H3175,B3176,"f",FALSE)</f>
        <v>61653</v>
      </c>
      <c r="I3176" s="49">
        <f>_xll.qlInterestRateIndexValueDate(Index1M,$H3176)</f>
        <v>61655</v>
      </c>
      <c r="J3176" s="52">
        <f>IFERROR(_xll.qlIndexFixing(Index1M,$H3176,TRUE,_xll.ohTrigger(RecalcTrigger,Trigger1M)),NA())</f>
        <v>1.3656530908732345E-2</v>
      </c>
      <c r="K3176" s="52">
        <f>IFERROR(_xll.qlIndexFixing(ONIndex1M,I3176,TRUE,_xll.ohTrigger(RecalcTrigger,Trigger1M)),NA())</f>
        <v>1.3640880225054275E-2</v>
      </c>
      <c r="L3176" s="52">
        <f>IFERROR(_xll.qlIndexFixing(Index3M,H3176,TRUE,_xll.ohTrigger(RecalcTrigger,Trigger3M)),NA())</f>
        <v>1.3888952796652223E-2</v>
      </c>
      <c r="M3176" s="52">
        <f>IFERROR(_xll.qlIndexFixing(ONIndex3M,I3176,TRUE,_xll.ohTrigger(RecalcTrigger,Trigger3M)),NA())</f>
        <v>1.3829069702655516E-2</v>
      </c>
      <c r="N3176" s="52">
        <f>IFERROR(_xll.qlIndexFixing(Index6M,$H3176,TRUE,_xll.ohTrigger(RecalcTrigger,Trigger6M)),NA())</f>
        <v>1.4156493862967606E-2</v>
      </c>
      <c r="O3176" s="52">
        <f>IFERROR(_xll.qlIndexFixing(ONIndex6M,I3176,TRUE,_xll.ohTrigger(RecalcTrigger,Trigger6M)),NA())</f>
        <v>1.3970479853604445E-2</v>
      </c>
      <c r="P3176" s="52">
        <f>IFERROR(_xll.qlIndexFixing(Index1Y,$H3176,TRUE,_xll.ohTrigger(RecalcTrigger,Trigger1Y)),NA())</f>
        <v>1.4358159760114973E-2</v>
      </c>
      <c r="Q3176" s="52">
        <f>IFERROR(_xll.qlIndexFixing(ONIndex1Y,I3176,TRUE,_xll.ohTrigger(RecalcTrigger,Trigger1Y)),NA())</f>
        <v>1.4116501425478489E-2</v>
      </c>
    </row>
    <row r="3177" spans="2:17" x14ac:dyDescent="0.2">
      <c r="B3177" s="46" t="s">
        <v>42</v>
      </c>
      <c r="D3177" s="49">
        <f>_xll.qlCalendarAdvance(Calendar,$D3176,B3177,"f",FALSE)</f>
        <v>61660</v>
      </c>
      <c r="E3177" s="49">
        <f>_xll.qlInterestRateIndexValueDate(IndexON,D3177)</f>
        <v>61660</v>
      </c>
      <c r="F3177" s="52">
        <f>IFERROR(_xll.qlIndexFixing(IndexON,D3177,TRUE,_xll.ohTrigger(RecalcTrigger,TriggerON)),NA())</f>
        <v>1.3704725498442372E-2</v>
      </c>
      <c r="H3177" s="49">
        <f>_xll.qlCalendarAdvance(Calendar,$H3176,B3177,"f",FALSE)</f>
        <v>61660</v>
      </c>
      <c r="I3177" s="49">
        <f>_xll.qlInterestRateIndexValueDate(Index1M,$H3177)</f>
        <v>61662</v>
      </c>
      <c r="J3177" s="52">
        <f>IFERROR(_xll.qlIndexFixing(Index1M,$H3177,TRUE,_xll.ohTrigger(RecalcTrigger,Trigger1M)),NA())</f>
        <v>1.366154732554203E-2</v>
      </c>
      <c r="K3177" s="52">
        <f>IFERROR(_xll.qlIndexFixing(ONIndex1M,I3177,TRUE,_xll.ohTrigger(RecalcTrigger,Trigger1M)),NA())</f>
        <v>1.3645906353847437E-2</v>
      </c>
      <c r="L3177" s="52">
        <f>IFERROR(_xll.qlIndexFixing(Index3M,H3177,TRUE,_xll.ohTrigger(RecalcTrigger,Trigger3M)),NA())</f>
        <v>1.3894715631833194E-2</v>
      </c>
      <c r="M3177" s="52">
        <f>IFERROR(_xll.qlIndexFixing(ONIndex3M,I3177,TRUE,_xll.ohTrigger(RecalcTrigger,Trigger3M)),NA())</f>
        <v>1.3834882390826309E-2</v>
      </c>
      <c r="N3177" s="52">
        <f>IFERROR(_xll.qlIndexFixing(Index6M,$H3177,TRUE,_xll.ohTrigger(RecalcTrigger,Trigger6M)),NA())</f>
        <v>1.416721791337662E-2</v>
      </c>
      <c r="O3177" s="52">
        <f>IFERROR(_xll.qlIndexFixing(ONIndex6M,I3177,TRUE,_xll.ohTrigger(RecalcTrigger,Trigger6M)),NA())</f>
        <v>1.3982096850169157E-2</v>
      </c>
      <c r="P3177" s="52">
        <f>IFERROR(_xll.qlIndexFixing(Index1Y,$H3177,TRUE,_xll.ohTrigger(RecalcTrigger,Trigger1Y)),NA())</f>
        <v>1.4363518842636374E-2</v>
      </c>
      <c r="Q3177" s="52">
        <f>IFERROR(_xll.qlIndexFixing(ONIndex1Y,I3177,TRUE,_xll.ohTrigger(RecalcTrigger,Trigger1Y)),NA())</f>
        <v>1.4122095853439376E-2</v>
      </c>
    </row>
    <row r="3178" spans="2:17" x14ac:dyDescent="0.2">
      <c r="B3178" s="46" t="s">
        <v>42</v>
      </c>
      <c r="D3178" s="49">
        <f>_xll.qlCalendarAdvance(Calendar,$D3177,B3178,"f",FALSE)</f>
        <v>61667</v>
      </c>
      <c r="E3178" s="49">
        <f>_xll.qlInterestRateIndexValueDate(IndexON,D3178)</f>
        <v>61667</v>
      </c>
      <c r="F3178" s="52">
        <f>IFERROR(_xll.qlIndexFixing(IndexON,D3178,TRUE,_xll.ohTrigger(RecalcTrigger,TriggerON)),NA())</f>
        <v>1.3709081290009806E-2</v>
      </c>
      <c r="H3178" s="49">
        <f>_xll.qlCalendarAdvance(Calendar,$H3177,B3178,"f",FALSE)</f>
        <v>61667</v>
      </c>
      <c r="I3178" s="49">
        <f>_xll.qlInterestRateIndexValueDate(Index1M,$H3178)</f>
        <v>61669</v>
      </c>
      <c r="J3178" s="52">
        <f>IFERROR(_xll.qlIndexFixing(Index1M,$H3178,TRUE,_xll.ohTrigger(RecalcTrigger,Trigger1M)),NA())</f>
        <v>1.366655390577887E-2</v>
      </c>
      <c r="K3178" s="52">
        <f>IFERROR(_xll.qlIndexFixing(ONIndex1M,I3178,TRUE,_xll.ohTrigger(RecalcTrigger,Trigger1M)),NA())</f>
        <v>1.365092269151269E-2</v>
      </c>
      <c r="L3178" s="52">
        <f>IFERROR(_xll.qlIndexFixing(Index3M,H3178,TRUE,_xll.ohTrigger(RecalcTrigger,Trigger3M)),NA())</f>
        <v>1.3900466765996988E-2</v>
      </c>
      <c r="M3178" s="52">
        <f>IFERROR(_xll.qlIndexFixing(ONIndex3M,I3178,TRUE,_xll.ohTrigger(RecalcTrigger,Trigger3M)),NA())</f>
        <v>1.3840683576438195E-2</v>
      </c>
      <c r="N3178" s="52">
        <f>IFERROR(_xll.qlIndexFixing(Index6M,$H3178,TRUE,_xll.ohTrigger(RecalcTrigger,Trigger6M)),NA())</f>
        <v>1.4176850898847624E-2</v>
      </c>
      <c r="O3178" s="52">
        <f>IFERROR(_xll.qlIndexFixing(ONIndex6M,I3178,TRUE,_xll.ohTrigger(RecalcTrigger,Trigger6M)),NA())</f>
        <v>1.3993636495088779E-2</v>
      </c>
      <c r="P3178" s="52">
        <f>IFERROR(_xll.qlIndexFixing(Index1Y,$H3178,TRUE,_xll.ohTrigger(RecalcTrigger,Trigger1Y)),NA())</f>
        <v>1.4368865307919077E-2</v>
      </c>
      <c r="Q3178" s="52">
        <f>IFERROR(_xll.qlIndexFixing(ONIndex1Y,I3178,TRUE,_xll.ohTrigger(RecalcTrigger,Trigger1Y)),NA())</f>
        <v>1.412767852816188E-2</v>
      </c>
    </row>
    <row r="3179" spans="2:17" x14ac:dyDescent="0.2">
      <c r="B3179" s="46" t="s">
        <v>42</v>
      </c>
      <c r="D3179" s="49">
        <f>_xll.qlCalendarAdvance(Calendar,$D3178,B3179,"f",FALSE)</f>
        <v>61674</v>
      </c>
      <c r="E3179" s="49">
        <f>_xll.qlInterestRateIndexValueDate(IndexON,D3179)</f>
        <v>61674</v>
      </c>
      <c r="F3179" s="52">
        <f>IFERROR(_xll.qlIndexFixing(IndexON,D3179,TRUE,_xll.ohTrigger(RecalcTrigger,TriggerON)),NA())</f>
        <v>1.3713428590609311E-2</v>
      </c>
      <c r="H3179" s="49">
        <f>_xll.qlCalendarAdvance(Calendar,$H3178,B3179,"f",FALSE)</f>
        <v>61674</v>
      </c>
      <c r="I3179" s="49">
        <f>_xll.qlInterestRateIndexValueDate(Index1M,$H3179)</f>
        <v>61676</v>
      </c>
      <c r="J3179" s="52">
        <f>IFERROR(_xll.qlIndexFixing(Index1M,$H3179,TRUE,_xll.ohTrigger(RecalcTrigger,Trigger1M)),NA())</f>
        <v>1.3671550626251092E-2</v>
      </c>
      <c r="K3179" s="52">
        <f>IFERROR(_xll.qlIndexFixing(ONIndex1M,I3179,TRUE,_xll.ohTrigger(RecalcTrigger,Trigger1M)),NA())</f>
        <v>1.3655929214868578E-2</v>
      </c>
      <c r="L3179" s="52">
        <f>IFERROR(_xll.qlIndexFixing(Index3M,H3179,TRUE,_xll.ohTrigger(RecalcTrigger,Trigger3M)),NA())</f>
        <v>1.390620617179697E-2</v>
      </c>
      <c r="M3179" s="52">
        <f>IFERROR(_xll.qlIndexFixing(ONIndex3M,I3179,TRUE,_xll.ohTrigger(RecalcTrigger,Trigger3M)),NA())</f>
        <v>1.3846473232392853E-2</v>
      </c>
      <c r="N3179" s="52">
        <f>IFERROR(_xll.qlIndexFixing(Index6M,$H3179,TRUE,_xll.ohTrigger(RecalcTrigger,Trigger6M)),NA())</f>
        <v>1.4187421171926548E-2</v>
      </c>
      <c r="O3179" s="52">
        <f>IFERROR(_xll.qlIndexFixing(ONIndex6M,I3179,TRUE,_xll.ohTrigger(RecalcTrigger,Trigger6M)),NA())</f>
        <v>1.400509865702837E-2</v>
      </c>
      <c r="P3179" s="52">
        <f>IFERROR(_xll.qlIndexFixing(Index1Y,$H3179,TRUE,_xll.ohTrigger(RecalcTrigger,Trigger1Y)),NA())</f>
        <v>1.4374199127559863E-2</v>
      </c>
      <c r="Q3179" s="52">
        <f>IFERROR(_xll.qlIndexFixing(ONIndex1Y,I3179,TRUE,_xll.ohTrigger(RecalcTrigger,Trigger1Y)),NA())</f>
        <v>1.4133249421828253E-2</v>
      </c>
    </row>
    <row r="3180" spans="2:17" x14ac:dyDescent="0.2">
      <c r="B3180" s="46" t="s">
        <v>42</v>
      </c>
      <c r="D3180" s="49">
        <f>_xll.qlCalendarAdvance(Calendar,$D3179,B3180,"f",FALSE)</f>
        <v>61681</v>
      </c>
      <c r="E3180" s="49">
        <f>_xll.qlInterestRateIndexValueDate(IndexON,D3180)</f>
        <v>61681</v>
      </c>
      <c r="F3180" s="52">
        <f>IFERROR(_xll.qlIndexFixing(IndexON,D3180,TRUE,_xll.ohTrigger(RecalcTrigger,TriggerON)),NA())</f>
        <v>1.3717767380097001E-2</v>
      </c>
      <c r="H3180" s="49">
        <f>_xll.qlCalendarAdvance(Calendar,$H3179,B3180,"f",FALSE)</f>
        <v>61681</v>
      </c>
      <c r="I3180" s="49">
        <f>_xll.qlInterestRateIndexValueDate(Index1M,$H3180)</f>
        <v>61683</v>
      </c>
      <c r="J3180" s="52">
        <f>IFERROR(_xll.qlIndexFixing(Index1M,$H3180,TRUE,_xll.ohTrigger(RecalcTrigger,Trigger1M)),NA())</f>
        <v>1.3676537463766925E-2</v>
      </c>
      <c r="K3180" s="52">
        <f>IFERROR(_xll.qlIndexFixing(ONIndex1M,I3180,TRUE,_xll.ohTrigger(RecalcTrigger,Trigger1M)),NA())</f>
        <v>1.3660925900973453E-2</v>
      </c>
      <c r="L3180" s="52">
        <f>IFERROR(_xll.qlIndexFixing(Index3M,H3180,TRUE,_xll.ohTrigger(RecalcTrigger,Trigger3M)),NA())</f>
        <v>1.3911933821878001E-2</v>
      </c>
      <c r="M3180" s="52">
        <f>IFERROR(_xll.qlIndexFixing(ONIndex3M,I3180,TRUE,_xll.ohTrigger(RecalcTrigger,Trigger3M)),NA())</f>
        <v>1.385225133135215E-2</v>
      </c>
      <c r="N3180" s="52">
        <f>IFERROR(_xll.qlIndexFixing(Index6M,$H3180,TRUE,_xll.ohTrigger(RecalcTrigger,Trigger6M)),NA())</f>
        <v>1.4197911709769157E-2</v>
      </c>
      <c r="O3180" s="52">
        <f>IFERROR(_xll.qlIndexFixing(ONIndex6M,I3180,TRUE,_xll.ohTrigger(RecalcTrigger,Trigger6M)),NA())</f>
        <v>1.4016483204812857E-2</v>
      </c>
      <c r="P3180" s="52">
        <f>IFERROR(_xll.qlIndexFixing(Index1Y,$H3180,TRUE,_xll.ohTrigger(RecalcTrigger,Trigger1Y)),NA())</f>
        <v>1.4379520273156818E-2</v>
      </c>
      <c r="Q3180" s="52">
        <f>IFERROR(_xll.qlIndexFixing(ONIndex1Y,I3180,TRUE,_xll.ohTrigger(RecalcTrigger,Trigger1Y)),NA())</f>
        <v>1.4138808506860556E-2</v>
      </c>
    </row>
    <row r="3181" spans="2:17" x14ac:dyDescent="0.2">
      <c r="B3181" s="46" t="s">
        <v>42</v>
      </c>
      <c r="D3181" s="49">
        <f>_xll.qlCalendarAdvance(Calendar,$D3180,B3181,"f",FALSE)</f>
        <v>61688</v>
      </c>
      <c r="E3181" s="49">
        <f>_xll.qlInterestRateIndexValueDate(IndexON,D3181)</f>
        <v>61688</v>
      </c>
      <c r="F3181" s="52">
        <f>IFERROR(_xll.qlIndexFixing(IndexON,D3181,TRUE,_xll.ohTrigger(RecalcTrigger,TriggerON)),NA())</f>
        <v>1.3722097638648734E-2</v>
      </c>
      <c r="H3181" s="49">
        <f>_xll.qlCalendarAdvance(Calendar,$H3180,B3181,"f",FALSE)</f>
        <v>61688</v>
      </c>
      <c r="I3181" s="49">
        <f>_xll.qlInterestRateIndexValueDate(Index1M,$H3181)</f>
        <v>61690</v>
      </c>
      <c r="J3181" s="52">
        <f>IFERROR(_xll.qlIndexFixing(Index1M,$H3181,TRUE,_xll.ohTrigger(RecalcTrigger,Trigger1M)),NA())</f>
        <v>1.3681514395134599E-2</v>
      </c>
      <c r="K3181" s="52">
        <f>IFERROR(_xll.qlIndexFixing(ONIndex1M,I3181,TRUE,_xll.ohTrigger(RecalcTrigger,Trigger1M)),NA())</f>
        <v>1.3665912726406049E-2</v>
      </c>
      <c r="L3181" s="52">
        <f>IFERROR(_xll.qlIndexFixing(Index3M,H3181,TRUE,_xll.ohTrigger(RecalcTrigger,Trigger3M)),NA())</f>
        <v>1.3917649688893443E-2</v>
      </c>
      <c r="M3181" s="52">
        <f>IFERROR(_xll.qlIndexFixing(ONIndex3M,I3181,TRUE,_xll.ohTrigger(RecalcTrigger,Trigger3M)),NA())</f>
        <v>1.3858017846297699E-2</v>
      </c>
      <c r="N3181" s="52">
        <f>IFERROR(_xll.qlIndexFixing(Index6M,$H3181,TRUE,_xll.ohTrigger(RecalcTrigger,Trigger6M)),NA())</f>
        <v>1.4208322378829684E-2</v>
      </c>
      <c r="O3181" s="52">
        <f>IFERROR(_xll.qlIndexFixing(ONIndex6M,I3181,TRUE,_xll.ohTrigger(RecalcTrigger,Trigger6M)),NA())</f>
        <v>1.4027790006547747E-2</v>
      </c>
      <c r="P3181" s="52">
        <f>IFERROR(_xll.qlIndexFixing(Index1Y,$H3181,TRUE,_xll.ohTrigger(RecalcTrigger,Trigger1Y)),NA())</f>
        <v>1.4384828716306504E-2</v>
      </c>
      <c r="Q3181" s="52">
        <f>IFERROR(_xll.qlIndexFixing(ONIndex1Y,I3181,TRUE,_xll.ohTrigger(RecalcTrigger,Trigger1Y)),NA())</f>
        <v>1.4144355755121296E-2</v>
      </c>
    </row>
    <row r="3182" spans="2:17" x14ac:dyDescent="0.2">
      <c r="B3182" s="46" t="s">
        <v>42</v>
      </c>
      <c r="D3182" s="49">
        <f>_xll.qlCalendarAdvance(Calendar,$D3181,B3182,"f",FALSE)</f>
        <v>61695</v>
      </c>
      <c r="E3182" s="49">
        <f>_xll.qlInterestRateIndexValueDate(IndexON,D3182)</f>
        <v>61695</v>
      </c>
      <c r="F3182" s="52">
        <f>IFERROR(_xll.qlIndexFixing(IndexON,D3182,TRUE,_xll.ohTrigger(RecalcTrigger,TriggerON)),NA())</f>
        <v>1.3726419346120622E-2</v>
      </c>
      <c r="H3182" s="49">
        <f>_xll.qlCalendarAdvance(Calendar,$H3181,B3182,"f",FALSE)</f>
        <v>61695</v>
      </c>
      <c r="I3182" s="49">
        <f>_xll.qlInterestRateIndexValueDate(Index1M,$H3182)</f>
        <v>61697</v>
      </c>
      <c r="J3182" s="52">
        <f>IFERROR(_xll.qlIndexFixing(Index1M,$H3182,TRUE,_xll.ohTrigger(RecalcTrigger,Trigger1M)),NA())</f>
        <v>1.3686481397164921E-2</v>
      </c>
      <c r="K3182" s="52">
        <f>IFERROR(_xll.qlIndexFixing(ONIndex1M,I3182,TRUE,_xll.ohTrigger(RecalcTrigger,Trigger1M)),NA())</f>
        <v>1.3670889668224717E-2</v>
      </c>
      <c r="L3182" s="52">
        <f>IFERROR(_xll.qlIndexFixing(Index3M,H3182,TRUE,_xll.ohTrigger(RecalcTrigger,Trigger3M)),NA())</f>
        <v>1.3920657240552359E-2</v>
      </c>
      <c r="M3182" s="52">
        <f>IFERROR(_xll.qlIndexFixing(ONIndex3M,I3182,TRUE,_xll.ohTrigger(RecalcTrigger,Trigger3M)),NA())</f>
        <v>1.3863772749731496E-2</v>
      </c>
      <c r="N3182" s="52">
        <f>IFERROR(_xll.qlIndexFixing(Index6M,$H3182,TRUE,_xll.ohTrigger(RecalcTrigger,Trigger6M)),NA())</f>
        <v>1.421964328713087E-2</v>
      </c>
      <c r="O3182" s="52">
        <f>IFERROR(_xll.qlIndexFixing(ONIndex6M,I3182,TRUE,_xll.ohTrigger(RecalcTrigger,Trigger6M)),NA())</f>
        <v>1.4039018931457647E-2</v>
      </c>
      <c r="P3182" s="52">
        <f>IFERROR(_xll.qlIndexFixing(Index1Y,$H3182,TRUE,_xll.ohTrigger(RecalcTrigger,Trigger1Y)),NA())</f>
        <v>1.4388156080150857E-2</v>
      </c>
      <c r="Q3182" s="52">
        <f>IFERROR(_xll.qlIndexFixing(ONIndex1Y,I3182,TRUE,_xll.ohTrigger(RecalcTrigger,Trigger1Y)),NA())</f>
        <v>1.4149891139032533E-2</v>
      </c>
    </row>
    <row r="3183" spans="2:17" x14ac:dyDescent="0.2">
      <c r="B3183" s="46" t="s">
        <v>42</v>
      </c>
      <c r="D3183" s="49">
        <f>_xll.qlCalendarAdvance(Calendar,$D3182,B3183,"f",FALSE)</f>
        <v>61702</v>
      </c>
      <c r="E3183" s="49">
        <f>_xll.qlInterestRateIndexValueDate(IndexON,D3183)</f>
        <v>61702</v>
      </c>
      <c r="F3183" s="52">
        <f>IFERROR(_xll.qlIndexFixing(IndexON,D3183,TRUE,_xll.ohTrigger(RecalcTrigger,TriggerON)),NA())</f>
        <v>1.3730732482288843E-2</v>
      </c>
      <c r="H3183" s="49">
        <f>_xll.qlCalendarAdvance(Calendar,$H3182,B3183,"f",FALSE)</f>
        <v>61702</v>
      </c>
      <c r="I3183" s="49">
        <f>_xll.qlInterestRateIndexValueDate(Index1M,$H3183)</f>
        <v>61704</v>
      </c>
      <c r="J3183" s="52">
        <f>IFERROR(_xll.qlIndexFixing(Index1M,$H3183,TRUE,_xll.ohTrigger(RecalcTrigger,Trigger1M)),NA())</f>
        <v>1.3691438446660962E-2</v>
      </c>
      <c r="K3183" s="52">
        <f>IFERROR(_xll.qlIndexFixing(ONIndex1M,I3183,TRUE,_xll.ohTrigger(RecalcTrigger,Trigger1M)),NA())</f>
        <v>1.367585670308813E-2</v>
      </c>
      <c r="L3183" s="52">
        <f>IFERROR(_xll.qlIndexFixing(Index3M,H3183,TRUE,_xll.ohTrigger(RecalcTrigger,Trigger3M)),NA())</f>
        <v>1.3926351981942808E-2</v>
      </c>
      <c r="M3183" s="52">
        <f>IFERROR(_xll.qlIndexFixing(ONIndex3M,I3183,TRUE,_xll.ohTrigger(RecalcTrigger,Trigger3M)),NA())</f>
        <v>1.3869516014795025E-2</v>
      </c>
      <c r="N3183" s="52">
        <f>IFERROR(_xll.qlIndexFixing(Index6M,$H3183,TRUE,_xll.ohTrigger(RecalcTrigger,Trigger6M)),NA())</f>
        <v>1.422988845131558E-2</v>
      </c>
      <c r="O3183" s="52">
        <f>IFERROR(_xll.qlIndexFixing(ONIndex6M,I3183,TRUE,_xll.ohTrigger(RecalcTrigger,Trigger6M)),NA())</f>
        <v>1.4050169847887872E-2</v>
      </c>
      <c r="P3183" s="52">
        <f>IFERROR(_xll.qlIndexFixing(Index1Y,$H3183,TRUE,_xll.ohTrigger(RecalcTrigger,Trigger1Y)),NA())</f>
        <v>1.4395407381654677E-2</v>
      </c>
      <c r="Q3183" s="52">
        <f>IFERROR(_xll.qlIndexFixing(ONIndex1Y,I3183,TRUE,_xll.ohTrigger(RecalcTrigger,Trigger1Y)),NA())</f>
        <v>1.4155414630616647E-2</v>
      </c>
    </row>
    <row r="3184" spans="2:17" x14ac:dyDescent="0.2">
      <c r="B3184" s="46" t="s">
        <v>42</v>
      </c>
      <c r="D3184" s="49">
        <f>_xll.qlCalendarAdvance(Calendar,$D3183,B3184,"f",FALSE)</f>
        <v>61709</v>
      </c>
      <c r="E3184" s="49">
        <f>_xll.qlInterestRateIndexValueDate(IndexON,D3184)</f>
        <v>61709</v>
      </c>
      <c r="F3184" s="52">
        <f>IFERROR(_xll.qlIndexFixing(IndexON,D3184,TRUE,_xll.ohTrigger(RecalcTrigger,TriggerON)),NA())</f>
        <v>1.3735037027249319E-2</v>
      </c>
      <c r="H3184" s="49">
        <f>_xll.qlCalendarAdvance(Calendar,$H3183,B3184,"f",FALSE)</f>
        <v>61709</v>
      </c>
      <c r="I3184" s="49">
        <f>_xll.qlInterestRateIndexValueDate(Index1M,$H3184)</f>
        <v>61711</v>
      </c>
      <c r="J3184" s="52">
        <f>IFERROR(_xll.qlIndexFixing(Index1M,$H3184,TRUE,_xll.ohTrigger(RecalcTrigger,Trigger1M)),NA())</f>
        <v>1.369638552043095E-2</v>
      </c>
      <c r="K3184" s="52">
        <f>IFERROR(_xll.qlIndexFixing(ONIndex1M,I3184,TRUE,_xll.ohTrigger(RecalcTrigger,Trigger1M)),NA())</f>
        <v>1.3680813807974701E-2</v>
      </c>
      <c r="L3184" s="52">
        <f>IFERROR(_xll.qlIndexFixing(Index3M,H3184,TRUE,_xll.ohTrigger(RecalcTrigger,Trigger3M)),NA())</f>
        <v>1.3932034867501386E-2</v>
      </c>
      <c r="M3184" s="52">
        <f>IFERROR(_xll.qlIndexFixing(ONIndex3M,I3184,TRUE,_xll.ohTrigger(RecalcTrigger,Trigger3M)),NA())</f>
        <v>1.3875247614070219E-2</v>
      </c>
      <c r="N3184" s="52">
        <f>IFERROR(_xll.qlIndexFixing(Index6M,$H3184,TRUE,_xll.ohTrigger(RecalcTrigger,Trigger6M)),NA())</f>
        <v>1.424005333370809E-2</v>
      </c>
      <c r="O3184" s="52">
        <f>IFERROR(_xll.qlIndexFixing(ONIndex6M,I3184,TRUE,_xll.ohTrigger(RecalcTrigger,Trigger6M)),NA())</f>
        <v>1.4061242624503478E-2</v>
      </c>
      <c r="P3184" s="52">
        <f>IFERROR(_xll.qlIndexFixing(Index1Y,$H3184,TRUE,_xll.ohTrigger(RecalcTrigger,Trigger1Y)),NA())</f>
        <v>1.4400677547046725E-2</v>
      </c>
      <c r="Q3184" s="52">
        <f>IFERROR(_xll.qlIndexFixing(ONIndex1Y,I3184,TRUE,_xll.ohTrigger(RecalcTrigger,Trigger1Y)),NA())</f>
        <v>1.4160926202375634E-2</v>
      </c>
    </row>
    <row r="3185" spans="2:17" x14ac:dyDescent="0.2">
      <c r="B3185" s="46" t="s">
        <v>42</v>
      </c>
      <c r="D3185" s="49">
        <f>_xll.qlCalendarAdvance(Calendar,$D3184,B3185,"f",FALSE)</f>
        <v>61716</v>
      </c>
      <c r="E3185" s="49">
        <f>_xll.qlInterestRateIndexValueDate(IndexON,D3185)</f>
        <v>61716</v>
      </c>
      <c r="F3185" s="52">
        <f>IFERROR(_xll.qlIndexFixing(IndexON,D3185,TRUE,_xll.ohTrigger(RecalcTrigger,TriggerON)),NA())</f>
        <v>1.3739332961018036E-2</v>
      </c>
      <c r="H3185" s="49">
        <f>_xll.qlCalendarAdvance(Calendar,$H3184,B3185,"f",FALSE)</f>
        <v>61716</v>
      </c>
      <c r="I3185" s="49">
        <f>_xll.qlInterestRateIndexValueDate(Index1M,$H3185)</f>
        <v>61718</v>
      </c>
      <c r="J3185" s="52">
        <f>IFERROR(_xll.qlIndexFixing(Index1M,$H3185,TRUE,_xll.ohTrigger(RecalcTrigger,Trigger1M)),NA())</f>
        <v>1.3701322595288274E-2</v>
      </c>
      <c r="K3185" s="52">
        <f>IFERROR(_xll.qlIndexFixing(ONIndex1M,I3185,TRUE,_xll.ohTrigger(RecalcTrigger,Trigger1M)),NA())</f>
        <v>1.368717260018748E-2</v>
      </c>
      <c r="L3185" s="52">
        <f>IFERROR(_xll.qlIndexFixing(Index3M,H3185,TRUE,_xll.ohTrigger(RecalcTrigger,Trigger3M)),NA())</f>
        <v>1.3937705869887296E-2</v>
      </c>
      <c r="M3185" s="52">
        <f>IFERROR(_xll.qlIndexFixing(ONIndex3M,I3185,TRUE,_xll.ohTrigger(RecalcTrigger,Trigger3M)),NA())</f>
        <v>1.3882599627947911E-2</v>
      </c>
      <c r="N3185" s="52">
        <f>IFERROR(_xll.qlIndexFixing(Index6M,$H3185,TRUE,_xll.ohTrigger(RecalcTrigger,Trigger6M)),NA())</f>
        <v>1.4250137800777406E-2</v>
      </c>
      <c r="O3185" s="52">
        <f>IFERROR(_xll.qlIndexFixing(ONIndex6M,I3185,TRUE,_xll.ohTrigger(RecalcTrigger,Trigger6M)),NA())</f>
        <v>1.4075364022554382E-2</v>
      </c>
      <c r="P3185" s="52">
        <f>IFERROR(_xll.qlIndexFixing(Index1Y,$H3185,TRUE,_xll.ohTrigger(RecalcTrigger,Trigger1Y)),NA())</f>
        <v>1.4405934896380366E-2</v>
      </c>
      <c r="Q3185" s="52">
        <f>IFERROR(_xll.qlIndexFixing(ONIndex1Y,I3185,TRUE,_xll.ohTrigger(RecalcTrigger,Trigger1Y)),NA())</f>
        <v>1.4167994949083607E-2</v>
      </c>
    </row>
    <row r="3186" spans="2:17" x14ac:dyDescent="0.2">
      <c r="B3186" s="46" t="s">
        <v>42</v>
      </c>
      <c r="D3186" s="49">
        <f>_xll.qlCalendarAdvance(Calendar,$D3185,B3186,"f",FALSE)</f>
        <v>61724</v>
      </c>
      <c r="E3186" s="49">
        <f>_xll.qlInterestRateIndexValueDate(IndexON,D3186)</f>
        <v>61724</v>
      </c>
      <c r="F3186" s="52">
        <f>IFERROR(_xll.qlIndexFixing(IndexON,D3186,TRUE,_xll.ohTrigger(RecalcTrigger,TriggerON)),NA())</f>
        <v>1.3744232029129222E-2</v>
      </c>
      <c r="H3186" s="49">
        <f>_xll.qlCalendarAdvance(Calendar,$H3185,B3186,"f",FALSE)</f>
        <v>61724</v>
      </c>
      <c r="I3186" s="49">
        <f>_xll.qlInterestRateIndexValueDate(Index1M,$H3186)</f>
        <v>61728</v>
      </c>
      <c r="J3186" s="52">
        <f>IFERROR(_xll.qlIndexFixing(Index1M,$H3186,TRUE,_xll.ohTrigger(RecalcTrigger,Trigger1M)),NA())</f>
        <v>1.3708358168331141E-2</v>
      </c>
      <c r="K3186" s="52">
        <f>IFERROR(_xll.qlIndexFixing(ONIndex1M,I3186,TRUE,_xll.ohTrigger(RecalcTrigger,Trigger1M)),NA())</f>
        <v>1.3692106920979441E-2</v>
      </c>
      <c r="L3186" s="52">
        <f>IFERROR(_xll.qlIndexFixing(Index3M,H3186,TRUE,_xll.ohTrigger(RecalcTrigger,Trigger3M)),NA())</f>
        <v>1.3944443739061028E-2</v>
      </c>
      <c r="M3186" s="52">
        <f>IFERROR(_xll.qlIndexFixing(ONIndex3M,I3186,TRUE,_xll.ohTrigger(RecalcTrigger,Trigger3M)),NA())</f>
        <v>1.388830446063416E-2</v>
      </c>
      <c r="N3186" s="52">
        <f>IFERROR(_xll.qlIndexFixing(Index6M,$H3186,TRUE,_xll.ohTrigger(RecalcTrigger,Trigger6M)),NA())</f>
        <v>1.4261503799626988E-2</v>
      </c>
      <c r="O3186" s="52">
        <f>IFERROR(_xll.qlIndexFixing(ONIndex6M,I3186,TRUE,_xll.ohTrigger(RecalcTrigger,Trigger6M)),NA())</f>
        <v>1.4086257700514082E-2</v>
      </c>
      <c r="P3186" s="52">
        <f>IFERROR(_xll.qlIndexFixing(Index1Y,$H3186,TRUE,_xll.ohTrigger(RecalcTrigger,Trigger1Y)),NA())</f>
        <v>1.4412117342729599E-2</v>
      </c>
      <c r="Q3186" s="52">
        <f>IFERROR(_xll.qlIndexFixing(ONIndex1Y,I3186,TRUE,_xll.ohTrigger(RecalcTrigger,Trigger1Y)),NA())</f>
        <v>1.4173479170640491E-2</v>
      </c>
    </row>
    <row r="3187" spans="2:17" x14ac:dyDescent="0.2">
      <c r="B3187" s="46" t="s">
        <v>42</v>
      </c>
      <c r="D3187" s="49">
        <f>_xll.qlCalendarAdvance(Calendar,$D3186,B3187,"f",FALSE)</f>
        <v>61731</v>
      </c>
      <c r="E3187" s="49">
        <f>_xll.qlInterestRateIndexValueDate(IndexON,D3187)</f>
        <v>61731</v>
      </c>
      <c r="F3187" s="52">
        <f>IFERROR(_xll.qlIndexFixing(IndexON,D3187,TRUE,_xll.ohTrigger(RecalcTrigger,TriggerON)),NA())</f>
        <v>1.3748509442512713E-2</v>
      </c>
      <c r="H3187" s="49">
        <f>_xll.qlCalendarAdvance(Calendar,$H3186,B3187,"f",FALSE)</f>
        <v>61731</v>
      </c>
      <c r="I3187" s="49">
        <f>_xll.qlInterestRateIndexValueDate(Index1M,$H3187)</f>
        <v>61735</v>
      </c>
      <c r="J3187" s="52">
        <f>IFERROR(_xll.qlIndexFixing(Index1M,$H3187,TRUE,_xll.ohTrigger(RecalcTrigger,Trigger1M)),NA())</f>
        <v>1.3713270863546933E-2</v>
      </c>
      <c r="K3187" s="52">
        <f>IFERROR(_xll.qlIndexFixing(ONIndex1M,I3187,TRUE,_xll.ohTrigger(RecalcTrigger,Trigger1M)),NA())</f>
        <v>1.3696328375685241E-2</v>
      </c>
      <c r="L3187" s="52">
        <f>IFERROR(_xll.qlIndexFixing(Index3M,H3187,TRUE,_xll.ohTrigger(RecalcTrigger,Trigger3M)),NA())</f>
        <v>1.395209940446108E-2</v>
      </c>
      <c r="M3187" s="52">
        <f>IFERROR(_xll.qlIndexFixing(ONIndex3M,I3187,TRUE,_xll.ohTrigger(RecalcTrigger,Trigger3M)),NA())</f>
        <v>1.3893184961997207E-2</v>
      </c>
      <c r="N3187" s="52">
        <f>IFERROR(_xll.qlIndexFixing(Index6M,$H3187,TRUE,_xll.ohTrigger(RecalcTrigger,Trigger6M)),NA())</f>
        <v>1.4274293038461755E-2</v>
      </c>
      <c r="O3187" s="52">
        <f>IFERROR(_xll.qlIndexFixing(ONIndex6M,I3187,TRUE,_xll.ohTrigger(RecalcTrigger,Trigger6M)),NA())</f>
        <v>1.4095532607356631E-2</v>
      </c>
      <c r="P3187" s="52">
        <f>IFERROR(_xll.qlIndexFixing(Index1Y,$H3187,TRUE,_xll.ohTrigger(RecalcTrigger,Trigger1Y)),NA())</f>
        <v>1.4417344911127701E-2</v>
      </c>
      <c r="Q3187" s="52">
        <f>IFERROR(_xll.qlIndexFixing(ONIndex1Y,I3187,TRUE,_xll.ohTrigger(RecalcTrigger,Trigger1Y)),NA())</f>
        <v>1.417817037310698E-2</v>
      </c>
    </row>
    <row r="3188" spans="2:17" x14ac:dyDescent="0.2">
      <c r="B3188" s="46" t="s">
        <v>42</v>
      </c>
      <c r="D3188" s="49">
        <f>_xll.qlCalendarAdvance(Calendar,$D3187,B3188,"f",FALSE)</f>
        <v>61738</v>
      </c>
      <c r="E3188" s="49">
        <f>_xll.qlInterestRateIndexValueDate(IndexON,D3188)</f>
        <v>61738</v>
      </c>
      <c r="F3188" s="52">
        <f>IFERROR(_xll.qlIndexFixing(IndexON,D3188,TRUE,_xll.ohTrigger(RecalcTrigger,TriggerON)),NA())</f>
        <v>1.3752778181315151E-2</v>
      </c>
      <c r="H3188" s="49">
        <f>_xll.qlCalendarAdvance(Calendar,$H3187,B3188,"f",FALSE)</f>
        <v>61738</v>
      </c>
      <c r="I3188" s="49">
        <f>_xll.qlInterestRateIndexValueDate(Index1M,$H3188)</f>
        <v>61742</v>
      </c>
      <c r="J3188" s="52">
        <f>IFERROR(_xll.qlIndexFixing(Index1M,$H3188,TRUE,_xll.ohTrigger(RecalcTrigger,Trigger1M)),NA())</f>
        <v>1.3718173480336888E-2</v>
      </c>
      <c r="K3188" s="52">
        <f>IFERROR(_xll.qlIndexFixing(ONIndex1M,I3188,TRUE,_xll.ohTrigger(RecalcTrigger,Trigger1M)),NA())</f>
        <v>1.3701244095356557E-2</v>
      </c>
      <c r="L3188" s="52">
        <f>IFERROR(_xll.qlIndexFixing(Index3M,H3188,TRUE,_xll.ohTrigger(RecalcTrigger,Trigger3M)),NA())</f>
        <v>1.3958398867804875E-2</v>
      </c>
      <c r="M3188" s="52">
        <f>IFERROR(_xll.qlIndexFixing(ONIndex3M,I3188,TRUE,_xll.ohTrigger(RecalcTrigger,Trigger3M)),NA())</f>
        <v>1.3898867942163662E-2</v>
      </c>
      <c r="N3188" s="52">
        <f>IFERROR(_xll.qlIndexFixing(Index6M,$H3188,TRUE,_xll.ohTrigger(RecalcTrigger,Trigger6M)),NA())</f>
        <v>1.4284100782207695E-2</v>
      </c>
      <c r="O3188" s="52">
        <f>IFERROR(_xll.qlIndexFixing(ONIndex6M,I3188,TRUE,_xll.ohTrigger(RecalcTrigger,Trigger6M)),NA())</f>
        <v>1.4106280262442539E-2</v>
      </c>
      <c r="P3188" s="52">
        <f>IFERROR(_xll.qlIndexFixing(Index1Y,$H3188,TRUE,_xll.ohTrigger(RecalcTrigger,Trigger1Y)),NA())</f>
        <v>1.4422559571019103E-2</v>
      </c>
      <c r="Q3188" s="52">
        <f>IFERROR(_xll.qlIndexFixing(ONIndex1Y,I3188,TRUE,_xll.ohTrigger(RecalcTrigger,Trigger1Y)),NA())</f>
        <v>1.4183632265964974E-2</v>
      </c>
    </row>
    <row r="3189" spans="2:17" x14ac:dyDescent="0.2">
      <c r="B3189" s="46" t="s">
        <v>42</v>
      </c>
      <c r="D3189" s="49">
        <f>_xll.qlCalendarAdvance(Calendar,$D3188,B3189,"f",FALSE)</f>
        <v>61745</v>
      </c>
      <c r="E3189" s="49">
        <f>_xll.qlInterestRateIndexValueDate(IndexON,D3189)</f>
        <v>61745</v>
      </c>
      <c r="F3189" s="52">
        <f>IFERROR(_xll.qlIndexFixing(IndexON,D3189,TRUE,_xll.ohTrigger(RecalcTrigger,TriggerON)),NA())</f>
        <v>1.3757038225632456E-2</v>
      </c>
      <c r="H3189" s="49">
        <f>_xll.qlCalendarAdvance(Calendar,$H3188,B3189,"f",FALSE)</f>
        <v>61745</v>
      </c>
      <c r="I3189" s="49">
        <f>_xll.qlInterestRateIndexValueDate(Index1M,$H3189)</f>
        <v>61749</v>
      </c>
      <c r="J3189" s="52">
        <f>IFERROR(_xll.qlIndexFixing(Index1M,$H3189,TRUE,_xll.ohTrigger(RecalcTrigger,Trigger1M)),NA())</f>
        <v>1.3723065995498924E-2</v>
      </c>
      <c r="K3189" s="52">
        <f>IFERROR(_xll.qlIndexFixing(ONIndex1M,I3189,TRUE,_xll.ohTrigger(RecalcTrigger,Trigger1M)),NA())</f>
        <v>1.3706149765946307E-2</v>
      </c>
      <c r="L3189" s="52">
        <f>IFERROR(_xll.qlIndexFixing(Index3M,H3189,TRUE,_xll.ohTrigger(RecalcTrigger,Trigger3M)),NA())</f>
        <v>1.396334621699467E-2</v>
      </c>
      <c r="M3189" s="52">
        <f>IFERROR(_xll.qlIndexFixing(ONIndex3M,I3189,TRUE,_xll.ohTrigger(RecalcTrigger,Trigger3M)),NA())</f>
        <v>1.390453911665368E-2</v>
      </c>
      <c r="N3189" s="52">
        <f>IFERROR(_xll.qlIndexFixing(Index6M,$H3189,TRUE,_xll.ohTrigger(RecalcTrigger,Trigger6M)),NA())</f>
        <v>1.4293827519367142E-2</v>
      </c>
      <c r="O3189" s="52">
        <f>IFERROR(_xll.qlIndexFixing(ONIndex6M,I3189,TRUE,_xll.ohTrigger(RecalcTrigger,Trigger6M)),NA())</f>
        <v>1.4116949102094267E-2</v>
      </c>
      <c r="P3189" s="52">
        <f>IFERROR(_xll.qlIndexFixing(Index1Y,$H3189,TRUE,_xll.ohTrigger(RecalcTrigger,Trigger1Y)),NA())</f>
        <v>1.4427761294003508E-2</v>
      </c>
      <c r="Q3189" s="52">
        <f>IFERROR(_xll.qlIndexFixing(ONIndex1Y,I3189,TRUE,_xll.ohTrigger(RecalcTrigger,Trigger1Y)),NA())</f>
        <v>1.4189082095912298E-2</v>
      </c>
    </row>
    <row r="3190" spans="2:17" x14ac:dyDescent="0.2">
      <c r="B3190" s="46" t="s">
        <v>42</v>
      </c>
      <c r="D3190" s="49">
        <f>_xll.qlCalendarAdvance(Calendar,$D3189,B3190,"f",FALSE)</f>
        <v>61752</v>
      </c>
      <c r="E3190" s="49">
        <f>_xll.qlInterestRateIndexValueDate(IndexON,D3190)</f>
        <v>61752</v>
      </c>
      <c r="F3190" s="52">
        <f>IFERROR(_xll.qlIndexFixing(IndexON,D3190,TRUE,_xll.ohTrigger(RecalcTrigger,TriggerON)),NA())</f>
        <v>1.3761289555560552E-2</v>
      </c>
      <c r="H3190" s="49">
        <f>_xll.qlCalendarAdvance(Calendar,$H3189,B3190,"f",FALSE)</f>
        <v>61752</v>
      </c>
      <c r="I3190" s="49">
        <f>_xll.qlInterestRateIndexValueDate(Index1M,$H3190)</f>
        <v>61756</v>
      </c>
      <c r="J3190" s="52">
        <f>IFERROR(_xll.qlIndexFixing(Index1M,$H3190,TRUE,_xll.ohTrigger(RecalcTrigger,Trigger1M)),NA())</f>
        <v>1.3727948385846423E-2</v>
      </c>
      <c r="K3190" s="52">
        <f>IFERROR(_xll.qlIndexFixing(ONIndex1M,I3190,TRUE,_xll.ohTrigger(RecalcTrigger,Trigger1M)),NA())</f>
        <v>1.3711045364193097E-2</v>
      </c>
      <c r="L3190" s="52">
        <f>IFERROR(_xll.qlIndexFixing(Index3M,H3190,TRUE,_xll.ohTrigger(RecalcTrigger,Trigger3M)),NA())</f>
        <v>1.3968951586015483E-2</v>
      </c>
      <c r="M3190" s="52">
        <f>IFERROR(_xll.qlIndexFixing(ONIndex3M,I3190,TRUE,_xll.ohTrigger(RecalcTrigger,Trigger3M)),NA())</f>
        <v>1.3910198458368939E-2</v>
      </c>
      <c r="N3190" s="52">
        <f>IFERROR(_xll.qlIndexFixing(Index6M,$H3190,TRUE,_xll.ohTrigger(RecalcTrigger,Trigger6M)),NA())</f>
        <v>1.4303473116447757E-2</v>
      </c>
      <c r="O3190" s="52">
        <f>IFERROR(_xll.qlIndexFixing(ONIndex6M,I3190,TRUE,_xll.ohTrigger(RecalcTrigger,Trigger6M)),NA())</f>
        <v>1.4127538994976874E-2</v>
      </c>
      <c r="P3190" s="52">
        <f>IFERROR(_xll.qlIndexFixing(Index1Y,$H3190,TRUE,_xll.ohTrigger(RecalcTrigger,Trigger1Y)),NA())</f>
        <v>1.4432950051680837E-2</v>
      </c>
      <c r="Q3190" s="52">
        <f>IFERROR(_xll.qlIndexFixing(ONIndex1Y,I3190,TRUE,_xll.ohTrigger(RecalcTrigger,Trigger1Y)),NA())</f>
        <v>1.4194519835131203E-2</v>
      </c>
    </row>
    <row r="3191" spans="2:17" x14ac:dyDescent="0.2">
      <c r="B3191" s="46" t="s">
        <v>42</v>
      </c>
      <c r="D3191" s="49">
        <f>_xll.qlCalendarAdvance(Calendar,$D3190,B3191,"f",FALSE)</f>
        <v>61759</v>
      </c>
      <c r="E3191" s="49">
        <f>_xll.qlInterestRateIndexValueDate(IndexON,D3191)</f>
        <v>61759</v>
      </c>
      <c r="F3191" s="52">
        <f>IFERROR(_xll.qlIndexFixing(IndexON,D3191,TRUE,_xll.ohTrigger(RecalcTrigger,TriggerON)),NA())</f>
        <v>1.3765532150875615E-2</v>
      </c>
      <c r="H3191" s="49">
        <f>_xll.qlCalendarAdvance(Calendar,$H3190,B3191,"f",FALSE)</f>
        <v>61759</v>
      </c>
      <c r="I3191" s="49">
        <f>_xll.qlInterestRateIndexValueDate(Index1M,$H3191)</f>
        <v>61763</v>
      </c>
      <c r="J3191" s="52">
        <f>IFERROR(_xll.qlIndexFixing(Index1M,$H3191,TRUE,_xll.ohTrigger(RecalcTrigger,Trigger1M)),NA())</f>
        <v>1.3730993627602788E-2</v>
      </c>
      <c r="K3191" s="52">
        <f>IFERROR(_xll.qlIndexFixing(ONIndex1M,I3191,TRUE,_xll.ohTrigger(RecalcTrigger,Trigger1M)),NA())</f>
        <v>1.3715930867075343E-2</v>
      </c>
      <c r="L3191" s="52">
        <f>IFERROR(_xll.qlIndexFixing(Index3M,H3191,TRUE,_xll.ohTrigger(RecalcTrigger,Trigger3M)),NA())</f>
        <v>1.3974544893746306E-2</v>
      </c>
      <c r="M3191" s="52">
        <f>IFERROR(_xll.qlIndexFixing(ONIndex3M,I3191,TRUE,_xll.ohTrigger(RecalcTrigger,Trigger3M)),NA())</f>
        <v>1.3915845940051241E-2</v>
      </c>
      <c r="N3191" s="52">
        <f>IFERROR(_xll.qlIndexFixing(Index6M,$H3191,TRUE,_xll.ohTrigger(RecalcTrigger,Trigger6M)),NA())</f>
        <v>1.4313037439965107E-2</v>
      </c>
      <c r="O3191" s="52">
        <f>IFERROR(_xll.qlIndexFixing(ONIndex6M,I3191,TRUE,_xll.ohTrigger(RecalcTrigger,Trigger6M)),NA())</f>
        <v>1.4138049809675479E-2</v>
      </c>
      <c r="P3191" s="52">
        <f>IFERROR(_xll.qlIndexFixing(Index1Y,$H3191,TRUE,_xll.ohTrigger(RecalcTrigger,Trigger1Y)),NA())</f>
        <v>1.4438125815650576E-2</v>
      </c>
      <c r="Q3191" s="52">
        <f>IFERROR(_xll.qlIndexFixing(ONIndex1Y,I3191,TRUE,_xll.ohTrigger(RecalcTrigger,Trigger1Y)),NA())</f>
        <v>1.4199945455724006E-2</v>
      </c>
    </row>
    <row r="3192" spans="2:17" x14ac:dyDescent="0.2">
      <c r="B3192" s="46" t="s">
        <v>42</v>
      </c>
      <c r="D3192" s="49">
        <f>_xll.qlCalendarAdvance(Calendar,$D3191,B3192,"f",FALSE)</f>
        <v>61766</v>
      </c>
      <c r="E3192" s="49">
        <f>_xll.qlInterestRateIndexValueDate(IndexON,D3192)</f>
        <v>61766</v>
      </c>
      <c r="F3192" s="52">
        <f>IFERROR(_xll.qlIndexFixing(IndexON,D3192,TRUE,_xll.ohTrigger(RecalcTrigger,TriggerON)),NA())</f>
        <v>1.3769765991433758E-2</v>
      </c>
      <c r="H3192" s="49">
        <f>_xll.qlCalendarAdvance(Calendar,$H3191,B3192,"f",FALSE)</f>
        <v>61766</v>
      </c>
      <c r="I3192" s="49">
        <f>_xll.qlInterestRateIndexValueDate(Index1M,$H3192)</f>
        <v>61770</v>
      </c>
      <c r="J3192" s="52">
        <f>IFERROR(_xll.qlIndexFixing(Index1M,$H3192,TRUE,_xll.ohTrigger(RecalcTrigger,Trigger1M)),NA())</f>
        <v>1.3735857327362868E-2</v>
      </c>
      <c r="K3192" s="52">
        <f>IFERROR(_xll.qlIndexFixing(ONIndex1M,I3192,TRUE,_xll.ohTrigger(RecalcTrigger,Trigger1M)),NA())</f>
        <v>1.3720806251491524E-2</v>
      </c>
      <c r="L3192" s="52">
        <f>IFERROR(_xll.qlIndexFixing(Index3M,H3192,TRUE,_xll.ohTrigger(RecalcTrigger,Trigger3M)),NA())</f>
        <v>1.3980126112839348E-2</v>
      </c>
      <c r="M3192" s="52">
        <f>IFERROR(_xll.qlIndexFixing(ONIndex3M,I3192,TRUE,_xll.ohTrigger(RecalcTrigger,Trigger3M)),NA())</f>
        <v>1.3921481534442393E-2</v>
      </c>
      <c r="N3192" s="52">
        <f>IFERROR(_xll.qlIndexFixing(Index6M,$H3192,TRUE,_xll.ohTrigger(RecalcTrigger,Trigger6M)),NA())</f>
        <v>1.4322520356442228E-2</v>
      </c>
      <c r="O3192" s="52">
        <f>IFERROR(_xll.qlIndexFixing(ONIndex6M,I3192,TRUE,_xll.ohTrigger(RecalcTrigger,Trigger6M)),NA())</f>
        <v>1.4148481415015013E-2</v>
      </c>
      <c r="P3192" s="52">
        <f>IFERROR(_xll.qlIndexFixing(Index1Y,$H3192,TRUE,_xll.ohTrigger(RecalcTrigger,Trigger1Y)),NA())</f>
        <v>1.4443288557512651E-2</v>
      </c>
      <c r="Q3192" s="52">
        <f>IFERROR(_xll.qlIndexFixing(ONIndex1Y,I3192,TRUE,_xll.ohTrigger(RecalcTrigger,Trigger1Y)),NA())</f>
        <v>1.4205358930112766E-2</v>
      </c>
    </row>
    <row r="3193" spans="2:17" x14ac:dyDescent="0.2">
      <c r="B3193" s="46" t="s">
        <v>42</v>
      </c>
      <c r="D3193" s="49">
        <f>_xll.qlCalendarAdvance(Calendar,$D3192,B3193,"f",FALSE)</f>
        <v>61773</v>
      </c>
      <c r="E3193" s="49">
        <f>_xll.qlInterestRateIndexValueDate(IndexON,D3193)</f>
        <v>61773</v>
      </c>
      <c r="F3193" s="52">
        <f>IFERROR(_xll.qlIndexFixing(IndexON,D3193,TRUE,_xll.ohTrigger(RecalcTrigger,TriggerON)),NA())</f>
        <v>1.3773991057171031E-2</v>
      </c>
      <c r="H3193" s="49">
        <f>_xll.qlCalendarAdvance(Calendar,$H3192,B3193,"f",FALSE)</f>
        <v>61773</v>
      </c>
      <c r="I3193" s="49">
        <f>_xll.qlInterestRateIndexValueDate(Index1M,$H3193)</f>
        <v>61777</v>
      </c>
      <c r="J3193" s="52">
        <f>IFERROR(_xll.qlIndexFixing(Index1M,$H3193,TRUE,_xll.ohTrigger(RecalcTrigger,Trigger1M)),NA())</f>
        <v>1.3740710838675721E-2</v>
      </c>
      <c r="K3193" s="52">
        <f>IFERROR(_xll.qlIndexFixing(ONIndex1M,I3193,TRUE,_xll.ohTrigger(RecalcTrigger,Trigger1M)),NA())</f>
        <v>1.3725671494180247E-2</v>
      </c>
      <c r="L3193" s="52">
        <f>IFERROR(_xll.qlIndexFixing(Index3M,H3193,TRUE,_xll.ohTrigger(RecalcTrigger,Trigger3M)),NA())</f>
        <v>1.3985695215950325E-2</v>
      </c>
      <c r="M3193" s="52">
        <f>IFERROR(_xll.qlIndexFixing(ONIndex3M,I3193,TRUE,_xll.ohTrigger(RecalcTrigger,Trigger3M)),NA())</f>
        <v>1.3927105214524005E-2</v>
      </c>
      <c r="N3193" s="52">
        <f>IFERROR(_xll.qlIndexFixing(Index6M,$H3193,TRUE,_xll.ohTrigger(RecalcTrigger,Trigger6M)),NA())</f>
        <v>1.4331921732411377E-2</v>
      </c>
      <c r="O3193" s="52">
        <f>IFERROR(_xll.qlIndexFixing(ONIndex6M,I3193,TRUE,_xll.ohTrigger(RecalcTrigger,Trigger6M)),NA())</f>
        <v>1.4158833679420724E-2</v>
      </c>
      <c r="P3193" s="52">
        <f>IFERROR(_xll.qlIndexFixing(Index1Y,$H3193,TRUE,_xll.ohTrigger(RecalcTrigger,Trigger1Y)),NA())</f>
        <v>1.4448438248866324E-2</v>
      </c>
      <c r="Q3193" s="52">
        <f>IFERROR(_xll.qlIndexFixing(ONIndex1Y,I3193,TRUE,_xll.ohTrigger(RecalcTrigger,Trigger1Y)),NA())</f>
        <v>1.4210760230319863E-2</v>
      </c>
    </row>
    <row r="3194" spans="2:17" x14ac:dyDescent="0.2">
      <c r="B3194" s="46" t="s">
        <v>42</v>
      </c>
      <c r="D3194" s="49">
        <f>_xll.qlCalendarAdvance(Calendar,$D3193,B3194,"f",FALSE)</f>
        <v>61780</v>
      </c>
      <c r="E3194" s="49">
        <f>_xll.qlInterestRateIndexValueDate(IndexON,D3194)</f>
        <v>61780</v>
      </c>
      <c r="F3194" s="52">
        <f>IFERROR(_xll.qlIndexFixing(IndexON,D3194,TRUE,_xll.ohTrigger(RecalcTrigger,TriggerON)),NA())</f>
        <v>1.3778207328263292E-2</v>
      </c>
      <c r="H3194" s="49">
        <f>_xll.qlCalendarAdvance(Calendar,$H3193,B3194,"f",FALSE)</f>
        <v>61780</v>
      </c>
      <c r="I3194" s="49">
        <f>_xll.qlInterestRateIndexValueDate(Index1M,$H3194)</f>
        <v>61784</v>
      </c>
      <c r="J3194" s="52">
        <f>IFERROR(_xll.qlIndexFixing(Index1M,$H3194,TRUE,_xll.ohTrigger(RecalcTrigger,Trigger1M)),NA())</f>
        <v>1.3745554138339904E-2</v>
      </c>
      <c r="K3194" s="52">
        <f>IFERROR(_xll.qlIndexFixing(ONIndex1M,I3194,TRUE,_xll.ohTrigger(RecalcTrigger,Trigger1M)),NA())</f>
        <v>1.3730526571960056E-2</v>
      </c>
      <c r="L3194" s="52">
        <f>IFERROR(_xll.qlIndexFixing(Index3M,H3194,TRUE,_xll.ohTrigger(RecalcTrigger,Trigger3M)),NA())</f>
        <v>1.3991252175730565E-2</v>
      </c>
      <c r="M3194" s="52">
        <f>IFERROR(_xll.qlIndexFixing(ONIndex3M,I3194,TRUE,_xll.ohTrigger(RecalcTrigger,Trigger3M)),NA())</f>
        <v>1.393271695287801E-2</v>
      </c>
      <c r="N3194" s="52">
        <f>IFERROR(_xll.qlIndexFixing(Index6M,$H3194,TRUE,_xll.ohTrigger(RecalcTrigger,Trigger6M)),NA())</f>
        <v>1.4341241434407886E-2</v>
      </c>
      <c r="O3194" s="52">
        <f>IFERROR(_xll.qlIndexFixing(ONIndex6M,I3194,TRUE,_xll.ohTrigger(RecalcTrigger,Trigger6M)),NA())</f>
        <v>1.4169106471477733E-2</v>
      </c>
      <c r="P3194" s="52">
        <f>IFERROR(_xll.qlIndexFixing(Index1Y,$H3194,TRUE,_xll.ohTrigger(RecalcTrigger,Trigger1Y)),NA())</f>
        <v>1.4453574861310865E-2</v>
      </c>
      <c r="Q3194" s="52">
        <f>IFERROR(_xll.qlIndexFixing(ONIndex1Y,I3194,TRUE,_xll.ohTrigger(RecalcTrigger,Trigger1Y)),NA())</f>
        <v>1.4216149328767358E-2</v>
      </c>
    </row>
    <row r="3195" spans="2:17" x14ac:dyDescent="0.2">
      <c r="B3195" s="46" t="s">
        <v>42</v>
      </c>
      <c r="D3195" s="49">
        <f>_xll.qlCalendarAdvance(Calendar,$D3194,B3195,"f",FALSE)</f>
        <v>61787</v>
      </c>
      <c r="E3195" s="49">
        <f>_xll.qlInterestRateIndexValueDate(IndexON,D3195)</f>
        <v>61787</v>
      </c>
      <c r="F3195" s="52">
        <f>IFERROR(_xll.qlIndexFixing(IndexON,D3195,TRUE,_xll.ohTrigger(RecalcTrigger,TriggerON)),NA())</f>
        <v>1.3782414784486718E-2</v>
      </c>
      <c r="H3195" s="49">
        <f>_xll.qlCalendarAdvance(Calendar,$H3194,B3195,"f",FALSE)</f>
        <v>61787</v>
      </c>
      <c r="I3195" s="49">
        <f>_xll.qlInterestRateIndexValueDate(Index1M,$H3195)</f>
        <v>61791</v>
      </c>
      <c r="J3195" s="52">
        <f>IFERROR(_xll.qlIndexFixing(Index1M,$H3195,TRUE,_xll.ohTrigger(RecalcTrigger,Trigger1M)),NA())</f>
        <v>1.3752207653620386E-2</v>
      </c>
      <c r="K3195" s="52">
        <f>IFERROR(_xll.qlIndexFixing(ONIndex1M,I3195,TRUE,_xll.ohTrigger(RecalcTrigger,Trigger1M)),NA())</f>
        <v>1.3735371461729429E-2</v>
      </c>
      <c r="L3195" s="52">
        <f>IFERROR(_xll.qlIndexFixing(Index3M,H3195,TRUE,_xll.ohTrigger(RecalcTrigger,Trigger3M)),NA())</f>
        <v>1.3997462451232854E-2</v>
      </c>
      <c r="M3195" s="52">
        <f>IFERROR(_xll.qlIndexFixing(ONIndex3M,I3195,TRUE,_xll.ohTrigger(RecalcTrigger,Trigger3M)),NA())</f>
        <v>1.3938316722486022E-2</v>
      </c>
      <c r="N3195" s="52">
        <f>IFERROR(_xll.qlIndexFixing(Index6M,$H3195,TRUE,_xll.ohTrigger(RecalcTrigger,Trigger6M)),NA())</f>
        <v>1.4352312082170676E-2</v>
      </c>
      <c r="O3195" s="52">
        <f>IFERROR(_xll.qlIndexFixing(ONIndex6M,I3195,TRUE,_xll.ohTrigger(RecalcTrigger,Trigger6M)),NA())</f>
        <v>1.4179299659931033E-2</v>
      </c>
      <c r="P3195" s="52">
        <f>IFERROR(_xll.qlIndexFixing(Index1Y,$H3195,TRUE,_xll.ohTrigger(RecalcTrigger,Trigger1Y)),NA())</f>
        <v>1.4458698366445538E-2</v>
      </c>
      <c r="Q3195" s="52">
        <f>IFERROR(_xll.qlIndexFixing(ONIndex1Y,I3195,TRUE,_xll.ohTrigger(RecalcTrigger,Trigger1Y)),NA())</f>
        <v>1.4221526197317758E-2</v>
      </c>
    </row>
    <row r="3196" spans="2:17" x14ac:dyDescent="0.2">
      <c r="B3196" s="46" t="s">
        <v>42</v>
      </c>
      <c r="D3196" s="49">
        <f>_xll.qlCalendarAdvance(Calendar,$D3195,B3196,"f",FALSE)</f>
        <v>61794</v>
      </c>
      <c r="E3196" s="49">
        <f>_xll.qlInterestRateIndexValueDate(IndexON,D3196)</f>
        <v>61794</v>
      </c>
      <c r="F3196" s="52">
        <f>IFERROR(_xll.qlIndexFixing(IndexON,D3196,TRUE,_xll.ohTrigger(RecalcTrigger,TriggerON)),NA())</f>
        <v>1.3786613405697423E-2</v>
      </c>
      <c r="H3196" s="49">
        <f>_xll.qlCalendarAdvance(Calendar,$H3195,B3196,"f",FALSE)</f>
        <v>61794</v>
      </c>
      <c r="I3196" s="49">
        <f>_xll.qlInterestRateIndexValueDate(Index1M,$H3196)</f>
        <v>61798</v>
      </c>
      <c r="J3196" s="52">
        <f>IFERROR(_xll.qlIndexFixing(Index1M,$H3196,TRUE,_xll.ohTrigger(RecalcTrigger,Trigger1M)),NA())</f>
        <v>1.3757028808040589E-2</v>
      </c>
      <c r="K3196" s="52">
        <f>IFERROR(_xll.qlIndexFixing(ONIndex1M,I3196,TRUE,_xll.ohTrigger(RecalcTrigger,Trigger1M)),NA())</f>
        <v>1.3740206140466782E-2</v>
      </c>
      <c r="L3196" s="52">
        <f>IFERROR(_xll.qlIndexFixing(Index3M,H3196,TRUE,_xll.ohTrigger(RecalcTrigger,Trigger3M)),NA())</f>
        <v>1.4002994380480579E-2</v>
      </c>
      <c r="M3196" s="52">
        <f>IFERROR(_xll.qlIndexFixing(ONIndex3M,I3196,TRUE,_xll.ohTrigger(RecalcTrigger,Trigger3M)),NA())</f>
        <v>1.3943904496089843E-2</v>
      </c>
      <c r="N3196" s="52">
        <f>IFERROR(_xll.qlIndexFixing(Index6M,$H3196,TRUE,_xll.ohTrigger(RecalcTrigger,Trigger6M)),NA())</f>
        <v>1.4361456963256107E-2</v>
      </c>
      <c r="O3196" s="52">
        <f>IFERROR(_xll.qlIndexFixing(ONIndex6M,I3196,TRUE,_xll.ohTrigger(RecalcTrigger,Trigger6M)),NA())</f>
        <v>1.4189413113525617E-2</v>
      </c>
      <c r="P3196" s="52">
        <f>IFERROR(_xll.qlIndexFixing(Index1Y,$H3196,TRUE,_xll.ohTrigger(RecalcTrigger,Trigger1Y)),NA())</f>
        <v>1.4463808735870047E-2</v>
      </c>
      <c r="Q3196" s="52">
        <f>IFERROR(_xll.qlIndexFixing(ONIndex1Y,I3196,TRUE,_xll.ohTrigger(RecalcTrigger,Trigger1Y)),NA())</f>
        <v>1.4226890808552994E-2</v>
      </c>
    </row>
    <row r="3197" spans="2:17" x14ac:dyDescent="0.2">
      <c r="B3197" s="46" t="s">
        <v>42</v>
      </c>
      <c r="D3197" s="49">
        <f>_xll.qlCalendarAdvance(Calendar,$D3196,B3197,"f",FALSE)</f>
        <v>61801</v>
      </c>
      <c r="E3197" s="49">
        <f>_xll.qlInterestRateIndexValueDate(IndexON,D3197)</f>
        <v>61801</v>
      </c>
      <c r="F3197" s="52">
        <f>IFERROR(_xll.qlIndexFixing(IndexON,D3197,TRUE,_xll.ohTrigger(RecalcTrigger,TriggerON)),NA())</f>
        <v>1.3790803171911392E-2</v>
      </c>
      <c r="H3197" s="49">
        <f>_xll.qlCalendarAdvance(Calendar,$H3196,B3197,"f",FALSE)</f>
        <v>61801</v>
      </c>
      <c r="I3197" s="49">
        <f>_xll.qlInterestRateIndexValueDate(Index1M,$H3197)</f>
        <v>61805</v>
      </c>
      <c r="J3197" s="52">
        <f>IFERROR(_xll.qlIndexFixing(Index1M,$H3197,TRUE,_xll.ohTrigger(RecalcTrigger,Trigger1M)),NA())</f>
        <v>1.3761839675296124E-2</v>
      </c>
      <c r="K3197" s="52">
        <f>IFERROR(_xll.qlIndexFixing(ONIndex1M,I3197,TRUE,_xll.ohTrigger(RecalcTrigger,Trigger1M)),NA())</f>
        <v>1.3745030584830786E-2</v>
      </c>
      <c r="L3197" s="52">
        <f>IFERROR(_xll.qlIndexFixing(Index3M,H3197,TRUE,_xll.ohTrigger(RecalcTrigger,Trigger3M)),NA())</f>
        <v>1.4008514082016418E-2</v>
      </c>
      <c r="M3197" s="52">
        <f>IFERROR(_xll.qlIndexFixing(ONIndex3M,I3197,TRUE,_xll.ohTrigger(RecalcTrigger,Trigger3M)),NA())</f>
        <v>1.3949480246431278E-2</v>
      </c>
      <c r="N3197" s="52">
        <f>IFERROR(_xll.qlIndexFixing(Index6M,$H3197,TRUE,_xll.ohTrigger(RecalcTrigger,Trigger6M)),NA())</f>
        <v>1.4370519744899944E-2</v>
      </c>
      <c r="O3197" s="52">
        <f>IFERROR(_xll.qlIndexFixing(ONIndex6M,I3197,TRUE,_xll.ohTrigger(RecalcTrigger,Trigger6M)),NA())</f>
        <v>1.4199446700766671E-2</v>
      </c>
      <c r="P3197" s="52">
        <f>IFERROR(_xll.qlIndexFixing(Index1Y,$H3197,TRUE,_xll.ohTrigger(RecalcTrigger,Trigger1Y)),NA())</f>
        <v>1.4468905941183441E-2</v>
      </c>
      <c r="Q3197" s="52">
        <f>IFERROR(_xll.qlIndexFixing(ONIndex1Y,I3197,TRUE,_xll.ohTrigger(RecalcTrigger,Trigger1Y)),NA())</f>
        <v>1.4232243134575384E-2</v>
      </c>
    </row>
    <row r="3198" spans="2:17" x14ac:dyDescent="0.2">
      <c r="B3198" s="46" t="s">
        <v>42</v>
      </c>
      <c r="D3198" s="49">
        <f>_xll.qlCalendarAdvance(Calendar,$D3197,B3198,"f",FALSE)</f>
        <v>61808</v>
      </c>
      <c r="E3198" s="49">
        <f>_xll.qlInterestRateIndexValueDate(IndexON,D3198)</f>
        <v>61808</v>
      </c>
      <c r="F3198" s="52">
        <f>IFERROR(_xll.qlIndexFixing(IndexON,D3198,TRUE,_xll.ohTrigger(RecalcTrigger,TriggerON)),NA())</f>
        <v>1.3794984063144611E-2</v>
      </c>
      <c r="H3198" s="49">
        <f>_xll.qlCalendarAdvance(Calendar,$H3197,B3198,"f",FALSE)</f>
        <v>61808</v>
      </c>
      <c r="I3198" s="49">
        <f>_xll.qlInterestRateIndexValueDate(Index1M,$H3198)</f>
        <v>61812</v>
      </c>
      <c r="J3198" s="52">
        <f>IFERROR(_xll.qlIndexFixing(Index1M,$H3198,TRUE,_xll.ohTrigger(RecalcTrigger,Trigger1M)),NA())</f>
        <v>1.3766640232200375E-2</v>
      </c>
      <c r="K3198" s="52">
        <f>IFERROR(_xll.qlIndexFixing(ONIndex1M,I3198,TRUE,_xll.ohTrigger(RecalcTrigger,Trigger1M)),NA())</f>
        <v>1.3749844771639985E-2</v>
      </c>
      <c r="L3198" s="52">
        <f>IFERROR(_xll.qlIndexFixing(Index3M,H3198,TRUE,_xll.ohTrigger(RecalcTrigger,Trigger3M)),NA())</f>
        <v>1.4014021528493549E-2</v>
      </c>
      <c r="M3198" s="52">
        <f>IFERROR(_xll.qlIndexFixing(ONIndex3M,I3198,TRUE,_xll.ohTrigger(RecalcTrigger,Trigger3M)),NA())</f>
        <v>1.3955043946412005E-2</v>
      </c>
      <c r="N3198" s="52">
        <f>IFERROR(_xll.qlIndexFixing(Index6M,$H3198,TRUE,_xll.ohTrigger(RecalcTrigger,Trigger6M)),NA())</f>
        <v>1.4379500293648942E-2</v>
      </c>
      <c r="O3198" s="52">
        <f>IFERROR(_xll.qlIndexFixing(ONIndex6M,I3198,TRUE,_xll.ohTrigger(RecalcTrigger,Trigger6M)),NA())</f>
        <v>1.420940029015938E-2</v>
      </c>
      <c r="P3198" s="52">
        <f>IFERROR(_xll.qlIndexFixing(Index1Y,$H3198,TRUE,_xll.ohTrigger(RecalcTrigger,Trigger1Y)),NA())</f>
        <v>1.4473989953984983E-2</v>
      </c>
      <c r="Q3198" s="52">
        <f>IFERROR(_xll.qlIndexFixing(ONIndex1Y,I3198,TRUE,_xll.ohTrigger(RecalcTrigger,Trigger1Y)),NA())</f>
        <v>1.4237583147327371E-2</v>
      </c>
    </row>
    <row r="3199" spans="2:17" x14ac:dyDescent="0.2">
      <c r="B3199" s="46" t="s">
        <v>42</v>
      </c>
      <c r="D3199" s="49">
        <f>_xll.qlCalendarAdvance(Calendar,$D3198,B3199,"f",FALSE)</f>
        <v>61815</v>
      </c>
      <c r="E3199" s="49">
        <f>_xll.qlInterestRateIndexValueDate(IndexON,D3199)</f>
        <v>61815</v>
      </c>
      <c r="F3199" s="52">
        <f>IFERROR(_xll.qlIndexFixing(IndexON,D3199,TRUE,_xll.ohTrigger(RecalcTrigger,TriggerON)),NA())</f>
        <v>1.3799156059173256E-2</v>
      </c>
      <c r="H3199" s="49">
        <f>_xll.qlCalendarAdvance(Calendar,$H3198,B3199,"f",FALSE)</f>
        <v>61815</v>
      </c>
      <c r="I3199" s="49">
        <f>_xll.qlInterestRateIndexValueDate(Index1M,$H3199)</f>
        <v>61819</v>
      </c>
      <c r="J3199" s="52">
        <f>IFERROR(_xll.qlIndexFixing(Index1M,$H3199,TRUE,_xll.ohTrigger(RecalcTrigger,Trigger1M)),NA())</f>
        <v>1.3771430455561574E-2</v>
      </c>
      <c r="K3199" s="52">
        <f>IFERROR(_xll.qlIndexFixing(ONIndex1M,I3199,TRUE,_xll.ohTrigger(RecalcTrigger,Trigger1M)),NA())</f>
        <v>1.3754648677872794E-2</v>
      </c>
      <c r="L3199" s="52">
        <f>IFERROR(_xll.qlIndexFixing(Index3M,H3199,TRUE,_xll.ohTrigger(RecalcTrigger,Trigger3M)),NA())</f>
        <v>1.4018853867586637E-2</v>
      </c>
      <c r="M3199" s="52">
        <f>IFERROR(_xll.qlIndexFixing(ONIndex3M,I3199,TRUE,_xll.ohTrigger(RecalcTrigger,Trigger3M)),NA())</f>
        <v>1.396059556869389E-2</v>
      </c>
      <c r="N3199" s="52">
        <f>IFERROR(_xll.qlIndexFixing(Index6M,$H3199,TRUE,_xll.ohTrigger(RecalcTrigger,Trigger6M)),NA())</f>
        <v>1.4387504575681134E-2</v>
      </c>
      <c r="O3199" s="52">
        <f>IFERROR(_xll.qlIndexFixing(ONIndex6M,I3199,TRUE,_xll.ohTrigger(RecalcTrigger,Trigger6M)),NA())</f>
        <v>1.4219273750528671E-2</v>
      </c>
      <c r="P3199" s="52">
        <f>IFERROR(_xll.qlIndexFixing(Index1Y,$H3199,TRUE,_xll.ohTrigger(RecalcTrigger,Trigger1Y)),NA())</f>
        <v>1.4479060745873504E-2</v>
      </c>
      <c r="Q3199" s="52">
        <f>IFERROR(_xll.qlIndexFixing(ONIndex1Y,I3199,TRUE,_xll.ohTrigger(RecalcTrigger,Trigger1Y)),NA())</f>
        <v>1.424291081931095E-2</v>
      </c>
    </row>
    <row r="3200" spans="2:17" x14ac:dyDescent="0.2">
      <c r="B3200" s="46" t="s">
        <v>42</v>
      </c>
      <c r="D3200" s="49">
        <f>_xll.qlCalendarAdvance(Calendar,$D3199,B3200,"f",FALSE)</f>
        <v>61822</v>
      </c>
      <c r="E3200" s="49">
        <f>_xll.qlInterestRateIndexValueDate(IndexON,D3200)</f>
        <v>61822</v>
      </c>
      <c r="F3200" s="52">
        <f>IFERROR(_xll.qlIndexFixing(IndexON,D3200,TRUE,_xll.ohTrigger(RecalcTrigger,TriggerON)),NA())</f>
        <v>1.3803319139933379E-2</v>
      </c>
      <c r="H3200" s="49">
        <f>_xll.qlCalendarAdvance(Calendar,$H3199,B3200,"f",FALSE)</f>
        <v>61822</v>
      </c>
      <c r="I3200" s="49">
        <f>_xll.qlInterestRateIndexValueDate(Index1M,$H3200)</f>
        <v>61826</v>
      </c>
      <c r="J3200" s="52">
        <f>IFERROR(_xll.qlIndexFixing(Index1M,$H3200,TRUE,_xll.ohTrigger(RecalcTrigger,Trigger1M)),NA())</f>
        <v>1.3775606317230071E-2</v>
      </c>
      <c r="K3200" s="52">
        <f>IFERROR(_xll.qlIndexFixing(ONIndex1M,I3200,TRUE,_xll.ohTrigger(RecalcTrigger,Trigger1M)),NA())</f>
        <v>1.3759442280427692E-2</v>
      </c>
      <c r="L3200" s="52">
        <f>IFERROR(_xll.qlIndexFixing(Index3M,H3200,TRUE,_xll.ohTrigger(RecalcTrigger,Trigger3M)),NA())</f>
        <v>1.4024337393125334E-2</v>
      </c>
      <c r="M3200" s="52">
        <f>IFERROR(_xll.qlIndexFixing(ONIndex3M,I3200,TRUE,_xll.ohTrigger(RecalcTrigger,Trigger3M)),NA())</f>
        <v>1.3966135086258546E-2</v>
      </c>
      <c r="N3200" s="52">
        <f>IFERROR(_xll.qlIndexFixing(Index6M,$H3200,TRUE,_xll.ohTrigger(RecalcTrigger,Trigger6M)),NA())</f>
        <v>1.4396325845612915E-2</v>
      </c>
      <c r="O3200" s="52">
        <f>IFERROR(_xll.qlIndexFixing(ONIndex6M,I3200,TRUE,_xll.ohTrigger(RecalcTrigger,Trigger6M)),NA())</f>
        <v>1.4229066950539604E-2</v>
      </c>
      <c r="P3200" s="52">
        <f>IFERROR(_xll.qlIndexFixing(Index1Y,$H3200,TRUE,_xll.ohTrigger(RecalcTrigger,Trigger1Y)),NA())</f>
        <v>1.4484118288448269E-2</v>
      </c>
      <c r="Q3200" s="52">
        <f>IFERROR(_xll.qlIndexFixing(ONIndex1Y,I3200,TRUE,_xll.ohTrigger(RecalcTrigger,Trigger1Y)),NA())</f>
        <v>1.4248226122708374E-2</v>
      </c>
    </row>
    <row r="3201" spans="2:17" x14ac:dyDescent="0.2">
      <c r="B3201" s="46" t="s">
        <v>42</v>
      </c>
      <c r="D3201" s="49">
        <f>_xll.qlCalendarAdvance(Calendar,$D3200,B3201,"f",FALSE)</f>
        <v>61829</v>
      </c>
      <c r="E3201" s="49">
        <f>_xll.qlInterestRateIndexValueDate(IndexON,D3201)</f>
        <v>61829</v>
      </c>
      <c r="F3201" s="52">
        <f>IFERROR(_xll.qlIndexFixing(IndexON,D3201,TRUE,_xll.ohTrigger(RecalcTrigger,TriggerON)),NA())</f>
        <v>1.3809717725930426E-2</v>
      </c>
      <c r="H3201" s="49">
        <f>_xll.qlCalendarAdvance(Calendar,$H3200,B3201,"f",FALSE)</f>
        <v>61829</v>
      </c>
      <c r="I3201" s="49">
        <f>_xll.qlInterestRateIndexValueDate(Index1M,$H3201)</f>
        <v>61835</v>
      </c>
      <c r="J3201" s="52">
        <f>IFERROR(_xll.qlIndexFixing(Index1M,$H3201,TRUE,_xll.ohTrigger(RecalcTrigger,Trigger1M)),NA())</f>
        <v>1.3781737326215904E-2</v>
      </c>
      <c r="K3201" s="52">
        <f>IFERROR(_xll.qlIndexFixing(ONIndex1M,I3201,TRUE,_xll.ohTrigger(RecalcTrigger,Trigger1M)),NA())</f>
        <v>1.3766798717833595E-2</v>
      </c>
      <c r="L3201" s="52">
        <f>IFERROR(_xll.qlIndexFixing(Index3M,H3201,TRUE,_xll.ohTrigger(RecalcTrigger,Trigger3M)),NA())</f>
        <v>1.403136951188428E-2</v>
      </c>
      <c r="M3201" s="52">
        <f>IFERROR(_xll.qlIndexFixing(ONIndex3M,I3201,TRUE,_xll.ohTrigger(RecalcTrigger,Trigger3M)),NA())</f>
        <v>1.3974569981121121E-2</v>
      </c>
      <c r="N3201" s="52">
        <f>IFERROR(_xll.qlIndexFixing(Index6M,$H3201,TRUE,_xll.ohTrigger(RecalcTrigger,Trigger6M)),NA())</f>
        <v>1.4407546058017126E-2</v>
      </c>
      <c r="O3201" s="52">
        <f>IFERROR(_xll.qlIndexFixing(ONIndex6M,I3201,TRUE,_xll.ohTrigger(RecalcTrigger,Trigger6M)),NA())</f>
        <v>1.4243480709579259E-2</v>
      </c>
      <c r="P3201" s="52">
        <f>IFERROR(_xll.qlIndexFixing(Index1Y,$H3201,TRUE,_xll.ohTrigger(RecalcTrigger,Trigger1Y)),NA())</f>
        <v>1.4490601329101627E-2</v>
      </c>
      <c r="Q3201" s="52">
        <f>IFERROR(_xll.qlIndexFixing(ONIndex1Y,I3201,TRUE,_xll.ohTrigger(RecalcTrigger,Trigger1Y)),NA())</f>
        <v>1.4256362346722895E-2</v>
      </c>
    </row>
    <row r="3202" spans="2:17" x14ac:dyDescent="0.2">
      <c r="B3202" s="46" t="s">
        <v>42</v>
      </c>
      <c r="D3202" s="49">
        <f>_xll.qlCalendarAdvance(Calendar,$D3201,B3202,"f",FALSE)</f>
        <v>61836</v>
      </c>
      <c r="E3202" s="49">
        <f>_xll.qlInterestRateIndexValueDate(IndexON,D3202)</f>
        <v>61836</v>
      </c>
      <c r="F3202" s="52">
        <f>IFERROR(_xll.qlIndexFixing(IndexON,D3202,TRUE,_xll.ohTrigger(RecalcTrigger,TriggerON)),NA())</f>
        <v>1.3811618475552123E-2</v>
      </c>
      <c r="H3202" s="49">
        <f>_xll.qlCalendarAdvance(Calendar,$H3201,B3202,"f",FALSE)</f>
        <v>61836</v>
      </c>
      <c r="I3202" s="49">
        <f>_xll.qlInterestRateIndexValueDate(Index1M,$H3202)</f>
        <v>61840</v>
      </c>
      <c r="J3202" s="52">
        <f>IFERROR(_xll.qlIndexFixing(Index1M,$H3202,TRUE,_xll.ohTrigger(RecalcTrigger,Trigger1M)),NA())</f>
        <v>1.3785136011362553E-2</v>
      </c>
      <c r="K3202" s="52">
        <f>IFERROR(_xll.qlIndexFixing(ONIndex1M,I3202,TRUE,_xll.ohTrigger(RecalcTrigger,Trigger1M)),NA())</f>
        <v>1.3768998481458183E-2</v>
      </c>
      <c r="L3202" s="52">
        <f>IFERROR(_xll.qlIndexFixing(Index3M,H3202,TRUE,_xll.ohTrigger(RecalcTrigger,Trigger3M)),NA())</f>
        <v>1.4035267412598569E-2</v>
      </c>
      <c r="M3202" s="52">
        <f>IFERROR(_xll.qlIndexFixing(ONIndex3M,I3202,TRUE,_xll.ohTrigger(RecalcTrigger,Trigger3M)),NA())</f>
        <v>1.3977177698043519E-2</v>
      </c>
      <c r="N3202" s="52">
        <f>IFERROR(_xll.qlIndexFixing(Index6M,$H3202,TRUE,_xll.ohTrigger(RecalcTrigger,Trigger6M)),NA())</f>
        <v>1.4413720390271776E-2</v>
      </c>
      <c r="O3202" s="52">
        <f>IFERROR(_xll.qlIndexFixing(ONIndex6M,I3202,TRUE,_xll.ohTrigger(RecalcTrigger,Trigger6M)),NA())</f>
        <v>1.4248412043587066E-2</v>
      </c>
      <c r="P3202" s="52">
        <f>IFERROR(_xll.qlIndexFixing(Index1Y,$H3202,TRUE,_xll.ohTrigger(RecalcTrigger,Trigger1Y)),NA())</f>
        <v>1.4494193512052941E-2</v>
      </c>
      <c r="Q3202" s="52">
        <f>IFERROR(_xll.qlIndexFixing(ONIndex1Y,I3202,TRUE,_xll.ohTrigger(RecalcTrigger,Trigger1Y)),NA())</f>
        <v>1.4258819512233956E-2</v>
      </c>
    </row>
    <row r="3203" spans="2:17" x14ac:dyDescent="0.2">
      <c r="B3203" s="46" t="s">
        <v>42</v>
      </c>
      <c r="D3203" s="49">
        <f>_xll.qlCalendarAdvance(Calendar,$D3202,B3203,"f",FALSE)</f>
        <v>61843</v>
      </c>
      <c r="E3203" s="49">
        <f>_xll.qlInterestRateIndexValueDate(IndexON,D3203)</f>
        <v>61843</v>
      </c>
      <c r="F3203" s="52">
        <f>IFERROR(_xll.qlIndexFixing(IndexON,D3203,TRUE,_xll.ohTrigger(RecalcTrigger,TriggerON)),NA())</f>
        <v>1.3815754690282844E-2</v>
      </c>
      <c r="H3203" s="49">
        <f>_xll.qlCalendarAdvance(Calendar,$H3202,B3203,"f",FALSE)</f>
        <v>61843</v>
      </c>
      <c r="I3203" s="49">
        <f>_xll.qlInterestRateIndexValueDate(Index1M,$H3203)</f>
        <v>61847</v>
      </c>
      <c r="J3203" s="52">
        <f>IFERROR(_xll.qlIndexFixing(Index1M,$H3203,TRUE,_xll.ohTrigger(RecalcTrigger,Trigger1M)),NA())</f>
        <v>1.3789885233538079E-2</v>
      </c>
      <c r="K3203" s="52">
        <f>IFERROR(_xll.qlIndexFixing(ONIndex1M,I3203,TRUE,_xll.ohTrigger(RecalcTrigger,Trigger1M)),NA())</f>
        <v>1.377444055017385E-2</v>
      </c>
      <c r="L3203" s="52">
        <f>IFERROR(_xll.qlIndexFixing(Index3M,H3203,TRUE,_xll.ohTrigger(RecalcTrigger,Trigger3M)),NA())</f>
        <v>1.4040713851841911E-2</v>
      </c>
      <c r="M3203" s="52">
        <f>IFERROR(_xll.qlIndexFixing(ONIndex3M,I3203,TRUE,_xll.ohTrigger(RecalcTrigger,Trigger3M)),NA())</f>
        <v>1.3983465890090585E-2</v>
      </c>
      <c r="N3203" s="52">
        <f>IFERROR(_xll.qlIndexFixing(Index6M,$H3203,TRUE,_xll.ohTrigger(RecalcTrigger,Trigger6M)),NA())</f>
        <v>1.4422293398186277E-2</v>
      </c>
      <c r="O3203" s="52">
        <f>IFERROR(_xll.qlIndexFixing(ONIndex6M,I3203,TRUE,_xll.ohTrigger(RecalcTrigger,Trigger6M)),NA())</f>
        <v>1.4259321600924579E-2</v>
      </c>
      <c r="P3203" s="52">
        <f>IFERROR(_xll.qlIndexFixing(Index1Y,$H3203,TRUE,_xll.ohTrigger(RecalcTrigger,Trigger1Y)),NA())</f>
        <v>1.4499211136280502E-2</v>
      </c>
      <c r="Q3203" s="52">
        <f>IFERROR(_xll.qlIndexFixing(ONIndex1Y,I3203,TRUE,_xll.ohTrigger(RecalcTrigger,Trigger1Y)),NA())</f>
        <v>1.4264850529199791E-2</v>
      </c>
    </row>
    <row r="3204" spans="2:17" x14ac:dyDescent="0.2">
      <c r="B3204" s="46" t="s">
        <v>42</v>
      </c>
      <c r="D3204" s="49">
        <f>_xll.qlCalendarAdvance(Calendar,$D3203,B3204,"f",FALSE)</f>
        <v>61850</v>
      </c>
      <c r="E3204" s="49">
        <f>_xll.qlInterestRateIndexValueDate(IndexON,D3204)</f>
        <v>61850</v>
      </c>
      <c r="F3204" s="52">
        <f>IFERROR(_xll.qlIndexFixing(IndexON,D3204,TRUE,_xll.ohTrigger(RecalcTrigger,TriggerON)),NA())</f>
        <v>1.3819881909569176E-2</v>
      </c>
      <c r="H3204" s="49">
        <f>_xll.qlCalendarAdvance(Calendar,$H3203,B3204,"f",FALSE)</f>
        <v>61850</v>
      </c>
      <c r="I3204" s="49">
        <f>_xll.qlInterestRateIndexValueDate(Index1M,$H3204)</f>
        <v>61854</v>
      </c>
      <c r="J3204" s="52">
        <f>IFERROR(_xll.qlIndexFixing(Index1M,$H3204,TRUE,_xll.ohTrigger(RecalcTrigger,Trigger1M)),NA())</f>
        <v>1.3795225757460785E-2</v>
      </c>
      <c r="K3204" s="52">
        <f>IFERROR(_xll.qlIndexFixing(ONIndex1M,I3204,TRUE,_xll.ohTrigger(RecalcTrigger,Trigger1M)),NA())</f>
        <v>1.3778513189679487E-2</v>
      </c>
      <c r="L3204" s="52">
        <f>IFERROR(_xll.qlIndexFixing(Index3M,H3204,TRUE,_xll.ohTrigger(RecalcTrigger,Trigger3M)),NA())</f>
        <v>1.4046807319645072E-2</v>
      </c>
      <c r="M3204" s="52">
        <f>IFERROR(_xll.qlIndexFixing(ONIndex3M,I3204,TRUE,_xll.ohTrigger(RecalcTrigger,Trigger3M)),NA())</f>
        <v>1.3988171564180973E-2</v>
      </c>
      <c r="N3204" s="52">
        <f>IFERROR(_xll.qlIndexFixing(Index6M,$H3204,TRUE,_xll.ohTrigger(RecalcTrigger,Trigger6M)),NA())</f>
        <v>1.4431649222975058E-2</v>
      </c>
      <c r="O3204" s="52">
        <f>IFERROR(_xll.qlIndexFixing(ONIndex6M,I3204,TRUE,_xll.ohTrigger(RecalcTrigger,Trigger6M)),NA())</f>
        <v>1.4267434518542288E-2</v>
      </c>
      <c r="P3204" s="52">
        <f>IFERROR(_xll.qlIndexFixing(Index1Y,$H3204,TRUE,_xll.ohTrigger(RecalcTrigger,Trigger1Y)),NA())</f>
        <v>1.4504215397590279E-2</v>
      </c>
      <c r="Q3204" s="52">
        <f>IFERROR(_xll.qlIndexFixing(ONIndex1Y,I3204,TRUE,_xll.ohTrigger(RecalcTrigger,Trigger1Y)),NA())</f>
        <v>1.4269363093761811E-2</v>
      </c>
    </row>
    <row r="3205" spans="2:17" x14ac:dyDescent="0.2">
      <c r="B3205" s="46" t="s">
        <v>42</v>
      </c>
      <c r="D3205" s="49">
        <f>_xll.qlCalendarAdvance(Calendar,$D3204,B3205,"f",FALSE)</f>
        <v>61857</v>
      </c>
      <c r="E3205" s="49">
        <f>_xll.qlInterestRateIndexValueDate(IndexON,D3205)</f>
        <v>61857</v>
      </c>
      <c r="F3205" s="52">
        <f>IFERROR(_xll.qlIndexFixing(IndexON,D3205,TRUE,_xll.ohTrigger(RecalcTrigger,TriggerON)),NA())</f>
        <v>1.3824000113267232E-2</v>
      </c>
      <c r="H3205" s="49">
        <f>_xll.qlCalendarAdvance(Calendar,$H3204,B3205,"f",FALSE)</f>
        <v>61857</v>
      </c>
      <c r="I3205" s="49">
        <f>_xll.qlInterestRateIndexValueDate(Index1M,$H3205)</f>
        <v>61861</v>
      </c>
      <c r="J3205" s="52">
        <f>IFERROR(_xll.qlIndexFixing(Index1M,$H3205,TRUE,_xll.ohTrigger(RecalcTrigger,Trigger1M)),NA())</f>
        <v>1.3799953492513263E-2</v>
      </c>
      <c r="K3205" s="52">
        <f>IFERROR(_xll.qlIndexFixing(ONIndex1M,I3205,TRUE,_xll.ohTrigger(RecalcTrigger,Trigger1M)),NA())</f>
        <v>1.3783254925963107E-2</v>
      </c>
      <c r="L3205" s="52">
        <f>IFERROR(_xll.qlIndexFixing(Index3M,H3205,TRUE,_xll.ohTrigger(RecalcTrigger,Trigger3M)),NA())</f>
        <v>1.4052228214970741E-2</v>
      </c>
      <c r="M3205" s="52">
        <f>IFERROR(_xll.qlIndexFixing(ONIndex3M,I3205,TRUE,_xll.ohTrigger(RecalcTrigger,Trigger3M)),NA())</f>
        <v>1.3993650149606296E-2</v>
      </c>
      <c r="N3205" s="52">
        <f>IFERROR(_xll.qlIndexFixing(Index6M,$H3205,TRUE,_xll.ohTrigger(RecalcTrigger,Trigger6M)),NA())</f>
        <v>1.4440050405440412E-2</v>
      </c>
      <c r="O3205" s="52">
        <f>IFERROR(_xll.qlIndexFixing(ONIndex6M,I3205,TRUE,_xll.ohTrigger(RecalcTrigger,Trigger6M)),NA())</f>
        <v>1.4276824445778047E-2</v>
      </c>
      <c r="P3205" s="52">
        <f>IFERROR(_xll.qlIndexFixing(Index1Y,$H3205,TRUE,_xll.ohTrigger(RecalcTrigger,Trigger1Y)),NA())</f>
        <v>1.4509206267581317E-2</v>
      </c>
      <c r="Q3205" s="52">
        <f>IFERROR(_xll.qlIndexFixing(ONIndex1Y,I3205,TRUE,_xll.ohTrigger(RecalcTrigger,Trigger1Y)),NA())</f>
        <v>1.4274616136962237E-2</v>
      </c>
    </row>
    <row r="3206" spans="2:17" x14ac:dyDescent="0.2">
      <c r="B3206" s="46" t="s">
        <v>42</v>
      </c>
      <c r="D3206" s="49">
        <f>_xll.qlCalendarAdvance(Calendar,$D3205,B3206,"f",FALSE)</f>
        <v>61864</v>
      </c>
      <c r="E3206" s="49">
        <f>_xll.qlInterestRateIndexValueDate(IndexON,D3206)</f>
        <v>61864</v>
      </c>
      <c r="F3206" s="52">
        <f>IFERROR(_xll.qlIndexFixing(IndexON,D3206,TRUE,_xll.ohTrigger(RecalcTrigger,TriggerON)),NA())</f>
        <v>1.3828109281313061E-2</v>
      </c>
      <c r="H3206" s="49">
        <f>_xll.qlCalendarAdvance(Calendar,$H3205,B3206,"f",FALSE)</f>
        <v>61864</v>
      </c>
      <c r="I3206" s="49">
        <f>_xll.qlInterestRateIndexValueDate(Index1M,$H3206)</f>
        <v>61868</v>
      </c>
      <c r="J3206" s="52">
        <f>IFERROR(_xll.qlIndexFixing(Index1M,$H3206,TRUE,_xll.ohTrigger(RecalcTrigger,Trigger1M)),NA())</f>
        <v>1.3804670731677711E-2</v>
      </c>
      <c r="K3206" s="52">
        <f>IFERROR(_xll.qlIndexFixing(ONIndex1M,I3206,TRUE,_xll.ohTrigger(RecalcTrigger,Trigger1M)),NA())</f>
        <v>1.3787986219639947E-2</v>
      </c>
      <c r="L3206" s="52">
        <f>IFERROR(_xll.qlIndexFixing(Index3M,H3206,TRUE,_xll.ohTrigger(RecalcTrigger,Trigger3M)),NA())</f>
        <v>1.4057636636453581E-2</v>
      </c>
      <c r="M3206" s="52">
        <f>IFERROR(_xll.qlIndexFixing(ONIndex3M,I3206,TRUE,_xll.ohTrigger(RecalcTrigger,Trigger3M)),NA())</f>
        <v>1.3999116467005024E-2</v>
      </c>
      <c r="N3206" s="52">
        <f>IFERROR(_xll.qlIndexFixing(Index6M,$H3206,TRUE,_xll.ohTrigger(RecalcTrigger,Trigger6M)),NA())</f>
        <v>1.4448368287672531E-2</v>
      </c>
      <c r="O3206" s="52">
        <f>IFERROR(_xll.qlIndexFixing(ONIndex6M,I3206,TRUE,_xll.ohTrigger(RecalcTrigger,Trigger6M)),NA())</f>
        <v>1.4286133324326045E-2</v>
      </c>
      <c r="P3206" s="52">
        <f>IFERROR(_xll.qlIndexFixing(Index1Y,$H3206,TRUE,_xll.ohTrigger(RecalcTrigger,Trigger1Y)),NA())</f>
        <v>1.4514183717852005E-2</v>
      </c>
      <c r="Q3206" s="52">
        <f>IFERROR(_xll.qlIndexFixing(ONIndex1Y,I3206,TRUE,_xll.ohTrigger(RecalcTrigger,Trigger1Y)),NA())</f>
        <v>1.4279856644670019E-2</v>
      </c>
    </row>
    <row r="3207" spans="2:17" x14ac:dyDescent="0.2">
      <c r="B3207" s="46" t="s">
        <v>42</v>
      </c>
      <c r="D3207" s="49">
        <f>_xll.qlCalendarAdvance(Calendar,$D3206,B3207,"f",FALSE)</f>
        <v>61871</v>
      </c>
      <c r="E3207" s="49">
        <f>_xll.qlInterestRateIndexValueDate(IndexON,D3207)</f>
        <v>61871</v>
      </c>
      <c r="F3207" s="52">
        <f>IFERROR(_xll.qlIndexFixing(IndexON,D3207,TRUE,_xll.ohTrigger(RecalcTrigger,TriggerON)),NA())</f>
        <v>1.3832209393642714E-2</v>
      </c>
      <c r="H3207" s="49">
        <f>_xll.qlCalendarAdvance(Calendar,$H3206,B3207,"f",FALSE)</f>
        <v>61871</v>
      </c>
      <c r="I3207" s="49">
        <f>_xll.qlInterestRateIndexValueDate(Index1M,$H3207)</f>
        <v>61875</v>
      </c>
      <c r="J3207" s="52">
        <f>IFERROR(_xll.qlIndexFixing(Index1M,$H3207,TRUE,_xll.ohTrigger(RecalcTrigger,Trigger1M)),NA())</f>
        <v>1.3809377451757201E-2</v>
      </c>
      <c r="K3207" s="52">
        <f>IFERROR(_xll.qlIndexFixing(ONIndex1M,I3207,TRUE,_xll.ohTrigger(RecalcTrigger,Trigger1M)),NA())</f>
        <v>1.3792707047528552E-2</v>
      </c>
      <c r="L3207" s="52">
        <f>IFERROR(_xll.qlIndexFixing(Index3M,H3207,TRUE,_xll.ohTrigger(RecalcTrigger,Trigger3M)),NA())</f>
        <v>1.4063032556747641E-2</v>
      </c>
      <c r="M3207" s="52">
        <f>IFERROR(_xll.qlIndexFixing(ONIndex3M,I3207,TRUE,_xll.ohTrigger(RecalcTrigger,Trigger3M)),NA())</f>
        <v>1.4004570489278834E-2</v>
      </c>
      <c r="N3207" s="52">
        <f>IFERROR(_xll.qlIndexFixing(Index6M,$H3207,TRUE,_xll.ohTrigger(RecalcTrigger,Trigger6M)),NA())</f>
        <v>1.4456602736292458E-2</v>
      </c>
      <c r="O3207" s="52">
        <f>IFERROR(_xll.qlIndexFixing(ONIndex6M,I3207,TRUE,_xll.ohTrigger(RecalcTrigger,Trigger6M)),NA())</f>
        <v>1.4295361022851338E-2</v>
      </c>
      <c r="P3207" s="52">
        <f>IFERROR(_xll.qlIndexFixing(Index1Y,$H3207,TRUE,_xll.ohTrigger(RecalcTrigger,Trigger1Y)),NA())</f>
        <v>1.4519147720001612E-2</v>
      </c>
      <c r="Q3207" s="52">
        <f>IFERROR(_xll.qlIndexFixing(ONIndex1Y,I3207,TRUE,_xll.ohTrigger(RecalcTrigger,Trigger1Y)),NA())</f>
        <v>1.4285084589307218E-2</v>
      </c>
    </row>
    <row r="3208" spans="2:17" x14ac:dyDescent="0.2">
      <c r="B3208" s="46" t="s">
        <v>42</v>
      </c>
      <c r="D3208" s="49">
        <f>_xll.qlCalendarAdvance(Calendar,$D3207,B3208,"f",FALSE)</f>
        <v>61878</v>
      </c>
      <c r="E3208" s="49">
        <f>_xll.qlInterestRateIndexValueDate(IndexON,D3208)</f>
        <v>61878</v>
      </c>
      <c r="F3208" s="52">
        <f>IFERROR(_xll.qlIndexFixing(IndexON,D3208,TRUE,_xll.ohTrigger(RecalcTrigger,TriggerON)),NA())</f>
        <v>1.3836300430272175E-2</v>
      </c>
      <c r="H3208" s="49">
        <f>_xll.qlCalendarAdvance(Calendar,$H3207,B3208,"f",FALSE)</f>
        <v>61878</v>
      </c>
      <c r="I3208" s="49">
        <f>_xll.qlInterestRateIndexValueDate(Index1M,$H3208)</f>
        <v>61882</v>
      </c>
      <c r="J3208" s="52">
        <f>IFERROR(_xll.qlIndexFixing(Index1M,$H3208,TRUE,_xll.ohTrigger(RecalcTrigger,Trigger1M)),NA())</f>
        <v>1.3813474167938544E-2</v>
      </c>
      <c r="K3208" s="52">
        <f>IFERROR(_xll.qlIndexFixing(ONIndex1M,I3208,TRUE,_xll.ohTrigger(RecalcTrigger,Trigger1M)),NA())</f>
        <v>1.3797417386367528E-2</v>
      </c>
      <c r="L3208" s="52">
        <f>IFERROR(_xll.qlIndexFixing(Index3M,H3208,TRUE,_xll.ohTrigger(RecalcTrigger,Trigger3M)),NA())</f>
        <v>1.4068415948501757E-2</v>
      </c>
      <c r="M3208" s="52">
        <f>IFERROR(_xll.qlIndexFixing(ONIndex3M,I3208,TRUE,_xll.ohTrigger(RecalcTrigger,Trigger3M)),NA())</f>
        <v>1.4010012189009657E-2</v>
      </c>
      <c r="N3208" s="52">
        <f>IFERROR(_xll.qlIndexFixing(Index6M,$H3208,TRUE,_xll.ohTrigger(RecalcTrigger,Trigger6M)),NA())</f>
        <v>1.4463910458071527E-2</v>
      </c>
      <c r="O3208" s="52">
        <f>IFERROR(_xll.qlIndexFixing(ONIndex6M,I3208,TRUE,_xll.ohTrigger(RecalcTrigger,Trigger6M)),NA())</f>
        <v>1.4304507410098921E-2</v>
      </c>
      <c r="P3208" s="52">
        <f>IFERROR(_xll.qlIndexFixing(Index1Y,$H3208,TRUE,_xll.ohTrigger(RecalcTrigger,Trigger1Y)),NA())</f>
        <v>1.4524098245628744E-2</v>
      </c>
      <c r="Q3208" s="52">
        <f>IFERROR(_xll.qlIndexFixing(ONIndex1Y,I3208,TRUE,_xll.ohTrigger(RecalcTrigger,Trigger1Y)),NA())</f>
        <v>1.4290299942896212E-2</v>
      </c>
    </row>
    <row r="3209" spans="2:17" x14ac:dyDescent="0.2">
      <c r="B3209" s="46" t="s">
        <v>42</v>
      </c>
      <c r="D3209" s="49">
        <f>_xll.qlCalendarAdvance(Calendar,$D3208,B3209,"f",FALSE)</f>
        <v>61885</v>
      </c>
      <c r="E3209" s="49">
        <f>_xll.qlInterestRateIndexValueDate(IndexON,D3209)</f>
        <v>61885</v>
      </c>
      <c r="F3209" s="52">
        <f>IFERROR(_xll.qlIndexFixing(IndexON,D3209,TRUE,_xll.ohTrigger(RecalcTrigger,TriggerON)),NA())</f>
        <v>1.3840382370977622E-2</v>
      </c>
      <c r="H3209" s="49">
        <f>_xll.qlCalendarAdvance(Calendar,$H3208,B3209,"f",FALSE)</f>
        <v>61885</v>
      </c>
      <c r="I3209" s="49">
        <f>_xll.qlInterestRateIndexValueDate(Index1M,$H3209)</f>
        <v>61889</v>
      </c>
      <c r="J3209" s="52">
        <f>IFERROR(_xll.qlIndexFixing(Index1M,$H3209,TRUE,_xll.ohTrigger(RecalcTrigger,Trigger1M)),NA())</f>
        <v>1.3818160357180531E-2</v>
      </c>
      <c r="K3209" s="52">
        <f>IFERROR(_xll.qlIndexFixing(ONIndex1M,I3209,TRUE,_xll.ohTrigger(RecalcTrigger,Trigger1M)),NA())</f>
        <v>1.3802117212975418E-2</v>
      </c>
      <c r="L3209" s="52">
        <f>IFERROR(_xll.qlIndexFixing(Index3M,H3209,TRUE,_xll.ohTrigger(RecalcTrigger,Trigger3M)),NA())</f>
        <v>1.4073786784369977E-2</v>
      </c>
      <c r="M3209" s="52">
        <f>IFERROR(_xll.qlIndexFixing(ONIndex3M,I3209,TRUE,_xll.ohTrigger(RecalcTrigger,Trigger3M)),NA())</f>
        <v>1.4015441539099172E-2</v>
      </c>
      <c r="N3209" s="52">
        <f>IFERROR(_xll.qlIndexFixing(Index6M,$H3209,TRUE,_xll.ohTrigger(RecalcTrigger,Trigger6M)),NA())</f>
        <v>1.4471983340521487E-2</v>
      </c>
      <c r="O3209" s="52">
        <f>IFERROR(_xll.qlIndexFixing(ONIndex6M,I3209,TRUE,_xll.ohTrigger(RecalcTrigger,Trigger6M)),NA())</f>
        <v>1.4313572354573978E-2</v>
      </c>
      <c r="P3209" s="52">
        <f>IFERROR(_xll.qlIndexFixing(Index1Y,$H3209,TRUE,_xll.ohTrigger(RecalcTrigger,Trigger1Y)),NA())</f>
        <v>1.4529035266332013E-2</v>
      </c>
      <c r="Q3209" s="52">
        <f>IFERROR(_xll.qlIndexFixing(ONIndex1Y,I3209,TRUE,_xll.ohTrigger(RecalcTrigger,Trigger1Y)),NA())</f>
        <v>1.429550267769919E-2</v>
      </c>
    </row>
    <row r="3210" spans="2:17" x14ac:dyDescent="0.2">
      <c r="B3210" s="46" t="s">
        <v>42</v>
      </c>
      <c r="D3210" s="49">
        <f>_xll.qlCalendarAdvance(Calendar,$D3209,B3210,"f",FALSE)</f>
        <v>61892</v>
      </c>
      <c r="E3210" s="49">
        <f>_xll.qlInterestRateIndexValueDate(IndexON,D3210)</f>
        <v>61892</v>
      </c>
      <c r="F3210" s="52">
        <f>IFERROR(_xll.qlIndexFixing(IndexON,D3210,TRUE,_xll.ohTrigger(RecalcTrigger,TriggerON)),NA())</f>
        <v>1.3844455195934913E-2</v>
      </c>
      <c r="H3210" s="49">
        <f>_xll.qlCalendarAdvance(Calendar,$H3209,B3210,"f",FALSE)</f>
        <v>61892</v>
      </c>
      <c r="I3210" s="49">
        <f>_xll.qlInterestRateIndexValueDate(Index1M,$H3210)</f>
        <v>61896</v>
      </c>
      <c r="J3210" s="52">
        <f>IFERROR(_xll.qlIndexFixing(Index1M,$H3210,TRUE,_xll.ohTrigger(RecalcTrigger,Trigger1M)),NA())</f>
        <v>1.3822835959765634E-2</v>
      </c>
      <c r="K3210" s="52">
        <f>IFERROR(_xll.qlIndexFixing(ONIndex1M,I3210,TRUE,_xll.ohTrigger(RecalcTrigger,Trigger1M)),NA())</f>
        <v>1.3806806504330638E-2</v>
      </c>
      <c r="L3210" s="52">
        <f>IFERROR(_xll.qlIndexFixing(Index3M,H3210,TRUE,_xll.ohTrigger(RecalcTrigger,Trigger3M)),NA())</f>
        <v>1.4079145037003742E-2</v>
      </c>
      <c r="M3210" s="52">
        <f>IFERROR(_xll.qlIndexFixing(ONIndex3M,I3210,TRUE,_xll.ohTrigger(RecalcTrigger,Trigger3M)),NA())</f>
        <v>1.4020858512528989E-2</v>
      </c>
      <c r="N3210" s="52">
        <f>IFERROR(_xll.qlIndexFixing(Index6M,$H3210,TRUE,_xll.ohTrigger(RecalcTrigger,Trigger6M)),NA())</f>
        <v>1.4479972401972343E-2</v>
      </c>
      <c r="O3210" s="52">
        <f>IFERROR(_xll.qlIndexFixing(ONIndex6M,I3210,TRUE,_xll.ohTrigger(RecalcTrigger,Trigger6M)),NA())</f>
        <v>1.4322555724941566E-2</v>
      </c>
      <c r="P3210" s="52">
        <f>IFERROR(_xll.qlIndexFixing(Index1Y,$H3210,TRUE,_xll.ohTrigger(RecalcTrigger,Trigger1Y)),NA())</f>
        <v>1.4533958753710902E-2</v>
      </c>
      <c r="Q3210" s="52">
        <f>IFERROR(_xll.qlIndexFixing(ONIndex1Y,I3210,TRUE,_xll.ohTrigger(RecalcTrigger,Trigger1Y)),NA())</f>
        <v>1.430069276597834E-2</v>
      </c>
    </row>
    <row r="3211" spans="2:17" x14ac:dyDescent="0.2">
      <c r="B3211" s="46" t="s">
        <v>42</v>
      </c>
      <c r="D3211" s="49">
        <f>_xll.qlCalendarAdvance(Calendar,$D3210,B3211,"f",FALSE)</f>
        <v>61899</v>
      </c>
      <c r="E3211" s="49">
        <f>_xll.qlInterestRateIndexValueDate(IndexON,D3211)</f>
        <v>61899</v>
      </c>
      <c r="F3211" s="52">
        <f>IFERROR(_xll.qlIndexFixing(IndexON,D3211,TRUE,_xll.ohTrigger(RecalcTrigger,TriggerON)),NA())</f>
        <v>1.3848518884840288E-2</v>
      </c>
      <c r="H3211" s="49">
        <f>_xll.qlCalendarAdvance(Calendar,$H3210,B3211,"f",FALSE)</f>
        <v>61899</v>
      </c>
      <c r="I3211" s="49">
        <f>_xll.qlInterestRateIndexValueDate(Index1M,$H3211)</f>
        <v>61903</v>
      </c>
      <c r="J3211" s="52">
        <f>IFERROR(_xll.qlIndexFixing(Index1M,$H3211,TRUE,_xll.ohTrigger(RecalcTrigger,Trigger1M)),NA())</f>
        <v>1.3827500952501737E-2</v>
      </c>
      <c r="K3211" s="52">
        <f>IFERROR(_xll.qlIndexFixing(ONIndex1M,I3211,TRUE,_xll.ohTrigger(RecalcTrigger,Trigger1M)),NA())</f>
        <v>1.3811485237331667E-2</v>
      </c>
      <c r="L3211" s="52">
        <f>IFERROR(_xll.qlIndexFixing(Index3M,H3211,TRUE,_xll.ohTrigger(RecalcTrigger,Trigger3M)),NA())</f>
        <v>1.4084490679053626E-2</v>
      </c>
      <c r="M3211" s="52">
        <f>IFERROR(_xll.qlIndexFixing(ONIndex3M,I3211,TRUE,_xll.ohTrigger(RecalcTrigger,Trigger3M)),NA())</f>
        <v>1.4026263081801105E-2</v>
      </c>
      <c r="N3211" s="52">
        <f>IFERROR(_xll.qlIndexFixing(Index6M,$H3211,TRUE,_xll.ohTrigger(RecalcTrigger,Trigger6M)),NA())</f>
        <v>1.4487877509088131E-2</v>
      </c>
      <c r="O3211" s="52">
        <f>IFERROR(_xll.qlIndexFixing(ONIndex6M,I3211,TRUE,_xll.ohTrigger(RecalcTrigger,Trigger6M)),NA())</f>
        <v>1.4331457389786806E-2</v>
      </c>
      <c r="P3211" s="52">
        <f>IFERROR(_xll.qlIndexFixing(Index1Y,$H3211,TRUE,_xll.ohTrigger(RecalcTrigger,Trigger1Y)),NA())</f>
        <v>1.4538868679363366E-2</v>
      </c>
      <c r="Q3211" s="52">
        <f>IFERROR(_xll.qlIndexFixing(ONIndex1Y,I3211,TRUE,_xll.ohTrigger(RecalcTrigger,Trigger1Y)),NA())</f>
        <v>1.4305870179756042E-2</v>
      </c>
    </row>
    <row r="3212" spans="2:17" x14ac:dyDescent="0.2">
      <c r="B3212" s="46" t="s">
        <v>42</v>
      </c>
      <c r="D3212" s="49">
        <f>_xll.qlCalendarAdvance(Calendar,$D3211,B3212,"f",FALSE)</f>
        <v>61906</v>
      </c>
      <c r="E3212" s="49">
        <f>_xll.qlInterestRateIndexValueDate(IndexON,D3212)</f>
        <v>61906</v>
      </c>
      <c r="F3212" s="52">
        <f>IFERROR(_xll.qlIndexFixing(IndexON,D3212,TRUE,_xll.ohTrigger(RecalcTrigger,TriggerON)),NA())</f>
        <v>1.3852573417789671E-2</v>
      </c>
      <c r="H3212" s="49">
        <f>_xll.qlCalendarAdvance(Calendar,$H3211,B3212,"f",FALSE)</f>
        <v>61906</v>
      </c>
      <c r="I3212" s="49">
        <f>_xll.qlInterestRateIndexValueDate(Index1M,$H3212)</f>
        <v>61910</v>
      </c>
      <c r="J3212" s="52">
        <f>IFERROR(_xll.qlIndexFixing(Index1M,$H3212,TRUE,_xll.ohTrigger(RecalcTrigger,Trigger1M)),NA())</f>
        <v>1.383275245419408E-2</v>
      </c>
      <c r="K3212" s="52">
        <f>IFERROR(_xll.qlIndexFixing(ONIndex1M,I3212,TRUE,_xll.ohTrigger(RecalcTrigger,Trigger1M)),NA())</f>
        <v>1.3816153388637176E-2</v>
      </c>
      <c r="L3212" s="52">
        <f>IFERROR(_xll.qlIndexFixing(Index3M,H3212,TRUE,_xll.ohTrigger(RecalcTrigger,Trigger3M)),NA())</f>
        <v>1.4089823683171939E-2</v>
      </c>
      <c r="M3212" s="52">
        <f>IFERROR(_xll.qlIndexFixing(ONIndex3M,I3212,TRUE,_xll.ohTrigger(RecalcTrigger,Trigger3M)),NA())</f>
        <v>1.4031655219897132E-2</v>
      </c>
      <c r="N3212" s="52">
        <f>IFERROR(_xll.qlIndexFixing(Index6M,$H3212,TRUE,_xll.ohTrigger(RecalcTrigger,Trigger6M)),NA())</f>
        <v>1.4497338557645434E-2</v>
      </c>
      <c r="O3212" s="52">
        <f>IFERROR(_xll.qlIndexFixing(ONIndex6M,I3212,TRUE,_xll.ohTrigger(RecalcTrigger,Trigger6M)),NA())</f>
        <v>1.4340277217774755E-2</v>
      </c>
      <c r="P3212" s="52">
        <f>IFERROR(_xll.qlIndexFixing(Index1Y,$H3212,TRUE,_xll.ohTrigger(RecalcTrigger,Trigger1Y)),NA())</f>
        <v>1.4543765014888669E-2</v>
      </c>
      <c r="Q3212" s="52">
        <f>IFERROR(_xll.qlIndexFixing(ONIndex1Y,I3212,TRUE,_xll.ohTrigger(RecalcTrigger,Trigger1Y)),NA())</f>
        <v>1.4311034891374419E-2</v>
      </c>
    </row>
    <row r="3213" spans="2:17" x14ac:dyDescent="0.2">
      <c r="B3213" s="46" t="s">
        <v>42</v>
      </c>
      <c r="D3213" s="49">
        <f>_xll.qlCalendarAdvance(Calendar,$D3212,B3213,"f",FALSE)</f>
        <v>61913</v>
      </c>
      <c r="E3213" s="49">
        <f>_xll.qlInterestRateIndexValueDate(IndexON,D3213)</f>
        <v>61913</v>
      </c>
      <c r="F3213" s="52">
        <f>IFERROR(_xll.qlIndexFixing(IndexON,D3213,TRUE,_xll.ohTrigger(RecalcTrigger,TriggerON)),NA())</f>
        <v>1.3856618774479301E-2</v>
      </c>
      <c r="H3213" s="49">
        <f>_xll.qlCalendarAdvance(Calendar,$H3212,B3213,"f",FALSE)</f>
        <v>61913</v>
      </c>
      <c r="I3213" s="49">
        <f>_xll.qlInterestRateIndexValueDate(Index1M,$H3213)</f>
        <v>61917</v>
      </c>
      <c r="J3213" s="52">
        <f>IFERROR(_xll.qlIndexFixing(Index1M,$H3213,TRUE,_xll.ohTrigger(RecalcTrigger,Trigger1M)),NA())</f>
        <v>1.3837395572741787E-2</v>
      </c>
      <c r="K3213" s="52">
        <f>IFERROR(_xll.qlIndexFixing(ONIndex1M,I3213,TRUE,_xll.ohTrigger(RecalcTrigger,Trigger1M)),NA())</f>
        <v>1.3820810935145644E-2</v>
      </c>
      <c r="L3213" s="52">
        <f>IFERROR(_xll.qlIndexFixing(Index3M,H3213,TRUE,_xll.ohTrigger(RecalcTrigger,Trigger3M)),NA())</f>
        <v>1.4095144022010992E-2</v>
      </c>
      <c r="M3213" s="52">
        <f>IFERROR(_xll.qlIndexFixing(ONIndex3M,I3213,TRUE,_xll.ohTrigger(RecalcTrigger,Trigger3M)),NA())</f>
        <v>1.4037034899558876E-2</v>
      </c>
      <c r="N3213" s="52">
        <f>IFERROR(_xll.qlIndexFixing(Index6M,$H3213,TRUE,_xll.ohTrigger(RecalcTrigger,Trigger6M)),NA())</f>
        <v>1.4504249853908207E-2</v>
      </c>
      <c r="O3213" s="52">
        <f>IFERROR(_xll.qlIndexFixing(ONIndex6M,I3213,TRUE,_xll.ohTrigger(RecalcTrigger,Trigger6M)),NA())</f>
        <v>1.4349015077570471E-2</v>
      </c>
      <c r="P3213" s="52">
        <f>IFERROR(_xll.qlIndexFixing(Index1Y,$H3213,TRUE,_xll.ohTrigger(RecalcTrigger,Trigger1Y)),NA())</f>
        <v>1.4548647731885857E-2</v>
      </c>
      <c r="Q3213" s="52">
        <f>IFERROR(_xll.qlIndexFixing(ONIndex1Y,I3213,TRUE,_xll.ohTrigger(RecalcTrigger,Trigger1Y)),NA())</f>
        <v>1.4316186873175596E-2</v>
      </c>
    </row>
    <row r="3214" spans="2:17" x14ac:dyDescent="0.2">
      <c r="B3214" s="46" t="s">
        <v>42</v>
      </c>
      <c r="D3214" s="49">
        <f>_xll.qlCalendarAdvance(Calendar,$D3213,B3214,"f",FALSE)</f>
        <v>61920</v>
      </c>
      <c r="E3214" s="49">
        <f>_xll.qlInterestRateIndexValueDate(IndexON,D3214)</f>
        <v>61920</v>
      </c>
      <c r="F3214" s="52">
        <f>IFERROR(_xll.qlIndexFixing(IndexON,D3214,TRUE,_xll.ohTrigger(RecalcTrigger,TriggerON)),NA())</f>
        <v>1.3860654935005101E-2</v>
      </c>
      <c r="H3214" s="49">
        <f>_xll.qlCalendarAdvance(Calendar,$H3213,B3214,"f",FALSE)</f>
        <v>61920</v>
      </c>
      <c r="I3214" s="49">
        <f>_xll.qlInterestRateIndexValueDate(Index1M,$H3214)</f>
        <v>61924</v>
      </c>
      <c r="J3214" s="52">
        <f>IFERROR(_xll.qlIndexFixing(Index1M,$H3214,TRUE,_xll.ohTrigger(RecalcTrigger,Trigger1M)),NA())</f>
        <v>1.3842028009862138E-2</v>
      </c>
      <c r="K3214" s="52">
        <f>IFERROR(_xll.qlIndexFixing(ONIndex1M,I3214,TRUE,_xll.ohTrigger(RecalcTrigger,Trigger1M)),NA())</f>
        <v>1.3825457853835488E-2</v>
      </c>
      <c r="L3214" s="52">
        <f>IFERROR(_xll.qlIndexFixing(Index3M,H3214,TRUE,_xll.ohTrigger(RecalcTrigger,Trigger3M)),NA())</f>
        <v>1.4100451668223095E-2</v>
      </c>
      <c r="M3214" s="52">
        <f>IFERROR(_xll.qlIndexFixing(ONIndex3M,I3214,TRUE,_xll.ohTrigger(RecalcTrigger,Trigger3M)),NA())</f>
        <v>1.4042402093688011E-2</v>
      </c>
      <c r="N3214" s="52">
        <f>IFERROR(_xll.qlIndexFixing(Index6M,$H3214,TRUE,_xll.ohTrigger(RecalcTrigger,Trigger6M)),NA())</f>
        <v>1.4511896533299628E-2</v>
      </c>
      <c r="O3214" s="52">
        <f>IFERROR(_xll.qlIndexFixing(ONIndex6M,I3214,TRUE,_xll.ohTrigger(RecalcTrigger,Trigger6M)),NA())</f>
        <v>1.4357670837839009E-2</v>
      </c>
      <c r="P3214" s="52">
        <f>IFERROR(_xll.qlIndexFixing(Index1Y,$H3214,TRUE,_xll.ohTrigger(RecalcTrigger,Trigger1Y)),NA())</f>
        <v>1.4553516801953322E-2</v>
      </c>
      <c r="Q3214" s="52">
        <f>IFERROR(_xll.qlIndexFixing(ONIndex1Y,I3214,TRUE,_xll.ohTrigger(RecalcTrigger,Trigger1Y)),NA())</f>
        <v>1.4321326097181952E-2</v>
      </c>
    </row>
    <row r="3215" spans="2:17" x14ac:dyDescent="0.2">
      <c r="B3215" s="46" t="s">
        <v>42</v>
      </c>
      <c r="D3215" s="49">
        <f>_xll.qlCalendarAdvance(Calendar,$D3214,B3215,"f",FALSE)</f>
        <v>61927</v>
      </c>
      <c r="E3215" s="49">
        <f>_xll.qlInterestRateIndexValueDate(IndexON,D3215)</f>
        <v>61927</v>
      </c>
      <c r="F3215" s="52">
        <f>IFERROR(_xll.qlIndexFixing(IndexON,D3215,TRUE,_xll.ohTrigger(RecalcTrigger,TriggerON)),NA())</f>
        <v>1.3864681879462992E-2</v>
      </c>
      <c r="H3215" s="49">
        <f>_xll.qlCalendarAdvance(Calendar,$H3214,B3215,"f",FALSE)</f>
        <v>61927</v>
      </c>
      <c r="I3215" s="49">
        <f>_xll.qlInterestRateIndexValueDate(Index1M,$H3215)</f>
        <v>61931</v>
      </c>
      <c r="J3215" s="52">
        <f>IFERROR(_xll.qlIndexFixing(Index1M,$H3215,TRUE,_xll.ohTrigger(RecalcTrigger,Trigger1M)),NA())</f>
        <v>1.3846649742358207E-2</v>
      </c>
      <c r="K3215" s="52">
        <f>IFERROR(_xll.qlIndexFixing(ONIndex1M,I3215,TRUE,_xll.ohTrigger(RecalcTrigger,Trigger1M)),NA())</f>
        <v>1.3830094121365377E-2</v>
      </c>
      <c r="L3215" s="52">
        <f>IFERROR(_xll.qlIndexFixing(Index3M,H3215,TRUE,_xll.ohTrigger(RecalcTrigger,Trigger3M)),NA())</f>
        <v>1.4105746594459692E-2</v>
      </c>
      <c r="M3215" s="52">
        <f>IFERROR(_xll.qlIndexFixing(ONIndex3M,I3215,TRUE,_xll.ohTrigger(RecalcTrigger,Trigger3M)),NA())</f>
        <v>1.4047756774866471E-2</v>
      </c>
      <c r="N3215" s="52">
        <f>IFERROR(_xll.qlIndexFixing(Index6M,$H3215,TRUE,_xll.ohTrigger(RecalcTrigger,Trigger6M)),NA())</f>
        <v>1.4519458712341287E-2</v>
      </c>
      <c r="O3215" s="52">
        <f>IFERROR(_xll.qlIndexFixing(ONIndex6M,I3215,TRUE,_xll.ohTrigger(RecalcTrigger,Trigger6M)),NA())</f>
        <v>1.4366244367165493E-2</v>
      </c>
      <c r="P3215" s="52">
        <f>IFERROR(_xll.qlIndexFixing(Index1Y,$H3215,TRUE,_xll.ohTrigger(RecalcTrigger,Trigger1Y)),NA())</f>
        <v>1.4558372196689894E-2</v>
      </c>
      <c r="Q3215" s="52">
        <f>IFERROR(_xll.qlIndexFixing(ONIndex1Y,I3215,TRUE,_xll.ohTrigger(RecalcTrigger,Trigger1Y)),NA())</f>
        <v>1.4326452535495804E-2</v>
      </c>
    </row>
    <row r="3216" spans="2:17" x14ac:dyDescent="0.2">
      <c r="B3216" s="46" t="s">
        <v>42</v>
      </c>
      <c r="D3216" s="49">
        <f>_xll.qlCalendarAdvance(Calendar,$D3215,B3216,"f",FALSE)</f>
        <v>61934</v>
      </c>
      <c r="E3216" s="49">
        <f>_xll.qlInterestRateIndexValueDate(IndexON,D3216)</f>
        <v>61934</v>
      </c>
      <c r="F3216" s="52">
        <f>IFERROR(_xll.qlIndexFixing(IndexON,D3216,TRUE,_xll.ohTrigger(RecalcTrigger,TriggerON)),NA())</f>
        <v>1.386869958746928E-2</v>
      </c>
      <c r="H3216" s="49">
        <f>_xll.qlCalendarAdvance(Calendar,$H3215,B3216,"f",FALSE)</f>
        <v>61934</v>
      </c>
      <c r="I3216" s="49">
        <f>_xll.qlInterestRateIndexValueDate(Index1M,$H3216)</f>
        <v>61938</v>
      </c>
      <c r="J3216" s="52">
        <f>IFERROR(_xll.qlIndexFixing(Index1M,$H3216,TRUE,_xll.ohTrigger(RecalcTrigger,Trigger1M)),NA())</f>
        <v>1.3851260747043377E-2</v>
      </c>
      <c r="K3216" s="52">
        <f>IFERROR(_xll.qlIndexFixing(ONIndex1M,I3216,TRUE,_xll.ohTrigger(RecalcTrigger,Trigger1M)),NA())</f>
        <v>1.3834719714633792E-2</v>
      </c>
      <c r="L3216" s="52">
        <f>IFERROR(_xll.qlIndexFixing(Index3M,H3216,TRUE,_xll.ohTrigger(RecalcTrigger,Trigger3M)),NA())</f>
        <v>1.4111028773369614E-2</v>
      </c>
      <c r="M3216" s="52">
        <f>IFERROR(_xll.qlIndexFixing(ONIndex3M,I3216,TRUE,_xll.ohTrigger(RecalcTrigger,Trigger3M)),NA())</f>
        <v>1.4053098916075868E-2</v>
      </c>
      <c r="N3216" s="52">
        <f>IFERROR(_xll.qlIndexFixing(Index6M,$H3216,TRUE,_xll.ohTrigger(RecalcTrigger,Trigger6M)),NA())</f>
        <v>1.4526936257731557E-2</v>
      </c>
      <c r="O3216" s="52">
        <f>IFERROR(_xll.qlIndexFixing(ONIndex6M,I3216,TRUE,_xll.ohTrigger(RecalcTrigger,Trigger6M)),NA())</f>
        <v>1.4374735534135041E-2</v>
      </c>
      <c r="P3216" s="52">
        <f>IFERROR(_xll.qlIndexFixing(Index1Y,$H3216,TRUE,_xll.ohTrigger(RecalcTrigger,Trigger1Y)),NA())</f>
        <v>1.4563213887694397E-2</v>
      </c>
      <c r="Q3216" s="52">
        <f>IFERROR(_xll.qlIndexFixing(ONIndex1Y,I3216,TRUE,_xll.ohTrigger(RecalcTrigger,Trigger1Y)),NA())</f>
        <v>1.4331566160459275E-2</v>
      </c>
    </row>
    <row r="3217" spans="2:17" x14ac:dyDescent="0.2">
      <c r="B3217" s="46" t="s">
        <v>42</v>
      </c>
      <c r="D3217" s="49">
        <f>_xll.qlCalendarAdvance(Calendar,$D3216,B3217,"f",FALSE)</f>
        <v>61941</v>
      </c>
      <c r="E3217" s="49">
        <f>_xll.qlInterestRateIndexValueDate(IndexON,D3217)</f>
        <v>61941</v>
      </c>
      <c r="F3217" s="52">
        <f>IFERROR(_xll.qlIndexFixing(IndexON,D3217,TRUE,_xll.ohTrigger(RecalcTrigger,TriggerON)),NA())</f>
        <v>1.3872708039199821E-2</v>
      </c>
      <c r="H3217" s="49">
        <f>_xll.qlCalendarAdvance(Calendar,$H3216,B3217,"f",FALSE)</f>
        <v>61941</v>
      </c>
      <c r="I3217" s="49">
        <f>_xll.qlInterestRateIndexValueDate(Index1M,$H3217)</f>
        <v>61945</v>
      </c>
      <c r="J3217" s="52">
        <f>IFERROR(_xll.qlIndexFixing(Index1M,$H3217,TRUE,_xll.ohTrigger(RecalcTrigger,Trigger1M)),NA())</f>
        <v>1.3855861000720721E-2</v>
      </c>
      <c r="K3217" s="52">
        <f>IFERROR(_xll.qlIndexFixing(ONIndex1M,I3217,TRUE,_xll.ohTrigger(RecalcTrigger,Trigger1M)),NA())</f>
        <v>1.3839334610619147E-2</v>
      </c>
      <c r="L3217" s="52">
        <f>IFERROR(_xll.qlIndexFixing(Index3M,H3217,TRUE,_xll.ohTrigger(RecalcTrigger,Trigger3M)),NA())</f>
        <v>1.4116298177607782E-2</v>
      </c>
      <c r="M3217" s="52">
        <f>IFERROR(_xll.qlIndexFixing(ONIndex3M,I3217,TRUE,_xll.ohTrigger(RecalcTrigger,Trigger3M)),NA())</f>
        <v>1.4058428490058006E-2</v>
      </c>
      <c r="N3217" s="52">
        <f>IFERROR(_xll.qlIndexFixing(Index6M,$H3217,TRUE,_xll.ohTrigger(RecalcTrigger,Trigger6M)),NA())</f>
        <v>1.4534329036174451E-2</v>
      </c>
      <c r="O3217" s="52">
        <f>IFERROR(_xll.qlIndexFixing(ONIndex6M,I3217,TRUE,_xll.ohTrigger(RecalcTrigger,Trigger6M)),NA())</f>
        <v>1.4383144207492649E-2</v>
      </c>
      <c r="P3217" s="52">
        <f>IFERROR(_xll.qlIndexFixing(Index1Y,$H3217,TRUE,_xll.ohTrigger(RecalcTrigger,Trigger1Y)),NA())</f>
        <v>1.4568041846566101E-2</v>
      </c>
      <c r="Q3217" s="52">
        <f>IFERROR(_xll.qlIndexFixing(ONIndex1Y,I3217,TRUE,_xll.ohTrigger(RecalcTrigger,Trigger1Y)),NA())</f>
        <v>1.4336666944414489E-2</v>
      </c>
    </row>
    <row r="3218" spans="2:17" x14ac:dyDescent="0.2">
      <c r="B3218" s="46" t="s">
        <v>42</v>
      </c>
      <c r="D3218" s="49">
        <f>_xll.qlCalendarAdvance(Calendar,$D3217,B3218,"f",FALSE)</f>
        <v>61948</v>
      </c>
      <c r="E3218" s="49">
        <f>_xll.qlInterestRateIndexValueDate(IndexON,D3218)</f>
        <v>61948</v>
      </c>
      <c r="F3218" s="52">
        <f>IFERROR(_xll.qlIndexFixing(IndexON,D3218,TRUE,_xll.ohTrigger(RecalcTrigger,TriggerON)),NA())</f>
        <v>1.3876707214350859E-2</v>
      </c>
      <c r="H3218" s="49">
        <f>_xll.qlCalendarAdvance(Calendar,$H3217,B3218,"f",FALSE)</f>
        <v>61948</v>
      </c>
      <c r="I3218" s="49">
        <f>_xll.qlInterestRateIndexValueDate(Index1M,$H3218)</f>
        <v>61952</v>
      </c>
      <c r="J3218" s="52">
        <f>IFERROR(_xll.qlIndexFixing(Index1M,$H3218,TRUE,_xll.ohTrigger(RecalcTrigger,Trigger1M)),NA())</f>
        <v>1.3860450480201047E-2</v>
      </c>
      <c r="K3218" s="52">
        <f>IFERROR(_xll.qlIndexFixing(ONIndex1M,I3218,TRUE,_xll.ohTrigger(RecalcTrigger,Trigger1M)),NA())</f>
        <v>1.384393878606005E-2</v>
      </c>
      <c r="L3218" s="52">
        <f>IFERROR(_xll.qlIndexFixing(Index3M,H3218,TRUE,_xll.ohTrigger(RecalcTrigger,Trigger3M)),NA())</f>
        <v>1.41215547798239E-2</v>
      </c>
      <c r="M3218" s="52">
        <f>IFERROR(_xll.qlIndexFixing(ONIndex3M,I3218,TRUE,_xll.ohTrigger(RecalcTrigger,Trigger3M)),NA())</f>
        <v>1.4063745469634625E-2</v>
      </c>
      <c r="N3218" s="52">
        <f>IFERROR(_xll.qlIndexFixing(Index6M,$H3218,TRUE,_xll.ohTrigger(RecalcTrigger,Trigger6M)),NA())</f>
        <v>1.4541636914386152E-2</v>
      </c>
      <c r="O3218" s="52">
        <f>IFERROR(_xll.qlIndexFixing(ONIndex6M,I3218,TRUE,_xll.ohTrigger(RecalcTrigger,Trigger6M)),NA())</f>
        <v>1.4391470255743499E-2</v>
      </c>
      <c r="P3218" s="52">
        <f>IFERROR(_xll.qlIndexFixing(Index1Y,$H3218,TRUE,_xll.ohTrigger(RecalcTrigger,Trigger1Y)),NA())</f>
        <v>1.4572856044902955E-2</v>
      </c>
      <c r="Q3218" s="52">
        <f>IFERROR(_xll.qlIndexFixing(ONIndex1Y,I3218,TRUE,_xll.ohTrigger(RecalcTrigger,Trigger1Y)),NA())</f>
        <v>1.4341754859383826E-2</v>
      </c>
    </row>
    <row r="3219" spans="2:17" x14ac:dyDescent="0.2">
      <c r="B3219" s="46" t="s">
        <v>42</v>
      </c>
      <c r="D3219" s="49">
        <f>_xll.qlCalendarAdvance(Calendar,$D3218,B3219,"f",FALSE)</f>
        <v>61955</v>
      </c>
      <c r="E3219" s="49">
        <f>_xll.qlInterestRateIndexValueDate(IndexON,D3219)</f>
        <v>61955</v>
      </c>
      <c r="F3219" s="52">
        <f>IFERROR(_xll.qlIndexFixing(IndexON,D3219,TRUE,_xll.ohTrigger(RecalcTrigger,TriggerON)),NA())</f>
        <v>1.3880697093178185E-2</v>
      </c>
      <c r="H3219" s="49">
        <f>_xll.qlCalendarAdvance(Calendar,$H3218,B3219,"f",FALSE)</f>
        <v>61955</v>
      </c>
      <c r="I3219" s="49">
        <f>_xll.qlInterestRateIndexValueDate(Index1M,$H3219)</f>
        <v>61959</v>
      </c>
      <c r="J3219" s="52">
        <f>IFERROR(_xll.qlIndexFixing(Index1M,$H3219,TRUE,_xll.ohTrigger(RecalcTrigger,Trigger1M)),NA())</f>
        <v>1.3865029162295161E-2</v>
      </c>
      <c r="K3219" s="52">
        <f>IFERROR(_xll.qlIndexFixing(ONIndex1M,I3219,TRUE,_xll.ohTrigger(RecalcTrigger,Trigger1M)),NA())</f>
        <v>1.3848532217854981E-2</v>
      </c>
      <c r="L3219" s="52">
        <f>IFERROR(_xll.qlIndexFixing(Index3M,H3219,TRUE,_xll.ohTrigger(RecalcTrigger,Trigger3M)),NA())</f>
        <v>1.4126798552672883E-2</v>
      </c>
      <c r="M3219" s="52">
        <f>IFERROR(_xll.qlIndexFixing(ONIndex3M,I3219,TRUE,_xll.ohTrigger(RecalcTrigger,Trigger3M)),NA())</f>
        <v>1.4069049827547531E-2</v>
      </c>
      <c r="N3219" s="52">
        <f>IFERROR(_xll.qlIndexFixing(Index6M,$H3219,TRUE,_xll.ohTrigger(RecalcTrigger,Trigger6M)),NA())</f>
        <v>1.4548859759089794E-2</v>
      </c>
      <c r="O3219" s="52">
        <f>IFERROR(_xll.qlIndexFixing(ONIndex6M,I3219,TRUE,_xll.ohTrigger(RecalcTrigger,Trigger6M)),NA())</f>
        <v>1.4399713547632587E-2</v>
      </c>
      <c r="P3219" s="52">
        <f>IFERROR(_xll.qlIndexFixing(Index1Y,$H3219,TRUE,_xll.ohTrigger(RecalcTrigger,Trigger1Y)),NA())</f>
        <v>1.4577656454304665E-2</v>
      </c>
      <c r="Q3219" s="52">
        <f>IFERROR(_xll.qlIndexFixing(ONIndex1Y,I3219,TRUE,_xll.ohTrigger(RecalcTrigger,Trigger1Y)),NA())</f>
        <v>1.4346829877789347E-2</v>
      </c>
    </row>
    <row r="3220" spans="2:17" x14ac:dyDescent="0.2">
      <c r="B3220" s="46" t="s">
        <v>42</v>
      </c>
      <c r="D3220" s="49">
        <f>_xll.qlCalendarAdvance(Calendar,$D3219,B3220,"f",FALSE)</f>
        <v>61962</v>
      </c>
      <c r="E3220" s="49">
        <f>_xll.qlInterestRateIndexValueDate(IndexON,D3220)</f>
        <v>61962</v>
      </c>
      <c r="F3220" s="52">
        <f>IFERROR(_xll.qlIndexFixing(IndexON,D3220,TRUE,_xll.ohTrigger(RecalcTrigger,TriggerON)),NA())</f>
        <v>1.3884677655298105E-2</v>
      </c>
      <c r="H3220" s="49">
        <f>_xll.qlCalendarAdvance(Calendar,$H3219,B3220,"f",FALSE)</f>
        <v>61962</v>
      </c>
      <c r="I3220" s="49">
        <f>_xll.qlInterestRateIndexValueDate(Index1M,$H3220)</f>
        <v>61966</v>
      </c>
      <c r="J3220" s="52">
        <f>IFERROR(_xll.qlIndexFixing(Index1M,$H3220,TRUE,_xll.ohTrigger(RecalcTrigger,Trigger1M)),NA())</f>
        <v>1.3869597023800979E-2</v>
      </c>
      <c r="K3220" s="52">
        <f>IFERROR(_xll.qlIndexFixing(ONIndex1M,I3220,TRUE,_xll.ohTrigger(RecalcTrigger,Trigger1M)),NA())</f>
        <v>1.3853114882742545E-2</v>
      </c>
      <c r="L3220" s="52">
        <f>IFERROR(_xll.qlIndexFixing(Index3M,H3220,TRUE,_xll.ohTrigger(RecalcTrigger,Trigger3M)),NA())</f>
        <v>1.413202946880183E-2</v>
      </c>
      <c r="M3220" s="52">
        <f>IFERROR(_xll.qlIndexFixing(ONIndex3M,I3220,TRUE,_xll.ohTrigger(RecalcTrigger,Trigger3M)),NA())</f>
        <v>1.4074341536618462E-2</v>
      </c>
      <c r="N3220" s="52">
        <f>IFERROR(_xll.qlIndexFixing(Index6M,$H3220,TRUE,_xll.ohTrigger(RecalcTrigger,Trigger6M)),NA())</f>
        <v>1.4555997437018931E-2</v>
      </c>
      <c r="O3220" s="52">
        <f>IFERROR(_xll.qlIndexFixing(ONIndex6M,I3220,TRUE,_xll.ohTrigger(RecalcTrigger,Trigger6M)),NA())</f>
        <v>1.4407873951665096E-2</v>
      </c>
      <c r="P3220" s="52">
        <f>IFERROR(_xll.qlIndexFixing(Index1Y,$H3220,TRUE,_xll.ohTrigger(RecalcTrigger,Trigger1Y)),NA())</f>
        <v>1.4582443046370278E-2</v>
      </c>
      <c r="Q3220" s="52">
        <f>IFERROR(_xll.qlIndexFixing(ONIndex1Y,I3220,TRUE,_xll.ohTrigger(RecalcTrigger,Trigger1Y)),NA())</f>
        <v>1.4351891971413622E-2</v>
      </c>
    </row>
    <row r="3221" spans="2:17" x14ac:dyDescent="0.2">
      <c r="B3221" s="46" t="s">
        <v>42</v>
      </c>
      <c r="D3221" s="49">
        <f>_xll.qlCalendarAdvance(Calendar,$D3220,B3221,"f",FALSE)</f>
        <v>61969</v>
      </c>
      <c r="E3221" s="49">
        <f>_xll.qlInterestRateIndexValueDate(IndexON,D3221)</f>
        <v>61969</v>
      </c>
      <c r="F3221" s="52">
        <f>IFERROR(_xll.qlIndexFixing(IndexON,D3221,TRUE,_xll.ohTrigger(RecalcTrigger,TriggerON)),NA())</f>
        <v>1.388864888064667E-2</v>
      </c>
      <c r="H3221" s="49">
        <f>_xll.qlCalendarAdvance(Calendar,$H3220,B3221,"f",FALSE)</f>
        <v>61969</v>
      </c>
      <c r="I3221" s="49">
        <f>_xll.qlInterestRateIndexValueDate(Index1M,$H3221)</f>
        <v>61973</v>
      </c>
      <c r="J3221" s="52">
        <f>IFERROR(_xll.qlIndexFixing(Index1M,$H3221,TRUE,_xll.ohTrigger(RecalcTrigger,Trigger1M)),NA())</f>
        <v>1.3873562236187631E-2</v>
      </c>
      <c r="K3221" s="52">
        <f>IFERROR(_xll.qlIndexFixing(ONIndex1M,I3221,TRUE,_xll.ohTrigger(RecalcTrigger,Trigger1M)),NA())</f>
        <v>1.3857686757621224E-2</v>
      </c>
      <c r="L3221" s="52">
        <f>IFERROR(_xll.qlIndexFixing(Index3M,H3221,TRUE,_xll.ohTrigger(RecalcTrigger,Trigger3M)),NA())</f>
        <v>1.4136599988135294E-2</v>
      </c>
      <c r="M3221" s="52">
        <f>IFERROR(_xll.qlIndexFixing(ONIndex3M,I3221,TRUE,_xll.ohTrigger(RecalcTrigger,Trigger3M)),NA())</f>
        <v>1.4079620569749096E-2</v>
      </c>
      <c r="N3221" s="52">
        <f>IFERROR(_xll.qlIndexFixing(Index6M,$H3221,TRUE,_xll.ohTrigger(RecalcTrigger,Trigger6M)),NA())</f>
        <v>1.4561513172155215E-2</v>
      </c>
      <c r="O3221" s="52">
        <f>IFERROR(_xll.qlIndexFixing(ONIndex6M,I3221,TRUE,_xll.ohTrigger(RecalcTrigger,Trigger6M)),NA())</f>
        <v>1.4415951336745891E-2</v>
      </c>
      <c r="P3221" s="52">
        <f>IFERROR(_xll.qlIndexFixing(Index1Y,$H3221,TRUE,_xll.ohTrigger(RecalcTrigger,Trigger1Y)),NA())</f>
        <v>1.4587215792697745E-2</v>
      </c>
      <c r="Q3221" s="52">
        <f>IFERROR(_xll.qlIndexFixing(ONIndex1Y,I3221,TRUE,_xll.ohTrigger(RecalcTrigger,Trigger1Y)),NA())</f>
        <v>1.4356941112838584E-2</v>
      </c>
    </row>
    <row r="3222" spans="2:17" x14ac:dyDescent="0.2">
      <c r="B3222" s="46" t="s">
        <v>42</v>
      </c>
      <c r="D3222" s="49">
        <f>_xll.qlCalendarAdvance(Calendar,$D3221,B3222,"f",FALSE)</f>
        <v>61976</v>
      </c>
      <c r="E3222" s="49">
        <f>_xll.qlInterestRateIndexValueDate(IndexON,D3222)</f>
        <v>61976</v>
      </c>
      <c r="F3222" s="52">
        <f>IFERROR(_xll.qlIndexFixing(IndexON,D3222,TRUE,_xll.ohTrigger(RecalcTrigger,TriggerON)),NA())</f>
        <v>1.3892610749479672E-2</v>
      </c>
      <c r="H3222" s="49">
        <f>_xll.qlCalendarAdvance(Calendar,$H3221,B3222,"f",FALSE)</f>
        <v>61976</v>
      </c>
      <c r="I3222" s="49">
        <f>_xll.qlInterestRateIndexValueDate(Index1M,$H3222)</f>
        <v>61980</v>
      </c>
      <c r="J3222" s="52">
        <f>IFERROR(_xll.qlIndexFixing(Index1M,$H3222,TRUE,_xll.ohTrigger(RecalcTrigger,Trigger1M)),NA())</f>
        <v>1.3878108989990423E-2</v>
      </c>
      <c r="K3222" s="52">
        <f>IFERROR(_xll.qlIndexFixing(ONIndex1M,I3222,TRUE,_xll.ohTrigger(RecalcTrigger,Trigger1M)),NA())</f>
        <v>1.3862247819389495E-2</v>
      </c>
      <c r="L3222" s="52">
        <f>IFERROR(_xll.qlIndexFixing(Index3M,H3222,TRUE,_xll.ohTrigger(RecalcTrigger,Trigger3M)),NA())</f>
        <v>1.4141805832082863E-2</v>
      </c>
      <c r="M3222" s="52">
        <f>IFERROR(_xll.qlIndexFixing(ONIndex3M,I3222,TRUE,_xll.ohTrigger(RecalcTrigger,Trigger3M)),NA())</f>
        <v>1.4084886899521365E-2</v>
      </c>
      <c r="N3222" s="52">
        <f>IFERROR(_xll.qlIndexFixing(Index6M,$H3222,TRUE,_xll.ohTrigger(RecalcTrigger,Trigger6M)),NA())</f>
        <v>1.4568491849595099E-2</v>
      </c>
      <c r="O3222" s="52">
        <f>IFERROR(_xll.qlIndexFixing(ONIndex6M,I3222,TRUE,_xll.ohTrigger(RecalcTrigger,Trigger6M)),NA())</f>
        <v>1.4423945571220287E-2</v>
      </c>
      <c r="P3222" s="52">
        <f>IFERROR(_xll.qlIndexFixing(Index1Y,$H3222,TRUE,_xll.ohTrigger(RecalcTrigger,Trigger1Y)),NA())</f>
        <v>1.4591974664886553E-2</v>
      </c>
      <c r="Q3222" s="52">
        <f>IFERROR(_xll.qlIndexFixing(ONIndex1Y,I3222,TRUE,_xll.ohTrigger(RecalcTrigger,Trigger1Y)),NA())</f>
        <v>1.4361977274246485E-2</v>
      </c>
    </row>
    <row r="3223" spans="2:17" x14ac:dyDescent="0.2">
      <c r="B3223" s="46" t="s">
        <v>42</v>
      </c>
      <c r="D3223" s="49">
        <f>_xll.qlCalendarAdvance(Calendar,$D3222,B3223,"f",FALSE)</f>
        <v>61983</v>
      </c>
      <c r="E3223" s="49">
        <f>_xll.qlInterestRateIndexValueDate(IndexON,D3223)</f>
        <v>61983</v>
      </c>
      <c r="F3223" s="52">
        <f>IFERROR(_xll.qlIndexFixing(IndexON,D3223,TRUE,_xll.ohTrigger(RecalcTrigger,TriggerON)),NA())</f>
        <v>1.3896563241493354E-2</v>
      </c>
      <c r="H3223" s="49">
        <f>_xll.qlCalendarAdvance(Calendar,$H3222,B3223,"f",FALSE)</f>
        <v>61983</v>
      </c>
      <c r="I3223" s="49">
        <f>_xll.qlInterestRateIndexValueDate(Index1M,$H3223)</f>
        <v>61987</v>
      </c>
      <c r="J3223" s="52">
        <f>IFERROR(_xll.qlIndexFixing(Index1M,$H3223,TRUE,_xll.ohTrigger(RecalcTrigger,Trigger1M)),NA())</f>
        <v>1.3882644855644166E-2</v>
      </c>
      <c r="K3223" s="52">
        <f>IFERROR(_xll.qlIndexFixing(ONIndex1M,I3223,TRUE,_xll.ohTrigger(RecalcTrigger,Trigger1M)),NA())</f>
        <v>1.3866798044945838E-2</v>
      </c>
      <c r="L3223" s="52">
        <f>IFERROR(_xll.qlIndexFixing(Index3M,H3223,TRUE,_xll.ohTrigger(RecalcTrigger,Trigger3M)),NA())</f>
        <v>1.4146998739652309E-2</v>
      </c>
      <c r="M3223" s="52">
        <f>IFERROR(_xll.qlIndexFixing(ONIndex3M,I3223,TRUE,_xll.ohTrigger(RecalcTrigger,Trigger3M)),NA())</f>
        <v>1.4090140499076753E-2</v>
      </c>
      <c r="N3223" s="52">
        <f>IFERROR(_xll.qlIndexFixing(Index6M,$H3223,TRUE,_xll.ohTrigger(RecalcTrigger,Trigger6M)),NA())</f>
        <v>1.4575384986178387E-2</v>
      </c>
      <c r="O3223" s="52">
        <f>IFERROR(_xll.qlIndexFixing(ONIndex6M,I3223,TRUE,_xll.ohTrigger(RecalcTrigger,Trigger6M)),NA())</f>
        <v>1.4431856523833275E-2</v>
      </c>
      <c r="P3223" s="52">
        <f>IFERROR(_xll.qlIndexFixing(Index1Y,$H3223,TRUE,_xll.ohTrigger(RecalcTrigger,Trigger1Y)),NA())</f>
        <v>1.4596719634535966E-2</v>
      </c>
      <c r="Q3223" s="52">
        <f>IFERROR(_xll.qlIndexFixing(ONIndex1Y,I3223,TRUE,_xll.ohTrigger(RecalcTrigger,Trigger1Y)),NA())</f>
        <v>1.436700042773964E-2</v>
      </c>
    </row>
    <row r="3224" spans="2:17" x14ac:dyDescent="0.2">
      <c r="B3224" s="46" t="s">
        <v>42</v>
      </c>
      <c r="D3224" s="49">
        <f>_xll.qlCalendarAdvance(Calendar,$D3223,B3224,"f",FALSE)</f>
        <v>61990</v>
      </c>
      <c r="E3224" s="49">
        <f>_xll.qlInterestRateIndexValueDate(IndexON,D3224)</f>
        <v>61990</v>
      </c>
      <c r="F3224" s="52">
        <f>IFERROR(_xll.qlIndexFixing(IndexON,D3224,TRUE,_xll.ohTrigger(RecalcTrigger,TriggerON)),NA())</f>
        <v>1.3900506336543828E-2</v>
      </c>
      <c r="H3224" s="49">
        <f>_xll.qlCalendarAdvance(Calendar,$H3223,B3224,"f",FALSE)</f>
        <v>61990</v>
      </c>
      <c r="I3224" s="49">
        <f>_xll.qlInterestRateIndexValueDate(Index1M,$H3224)</f>
        <v>61994</v>
      </c>
      <c r="J3224" s="52">
        <f>IFERROR(_xll.qlIndexFixing(Index1M,$H3224,TRUE,_xll.ohTrigger(RecalcTrigger,Trigger1M)),NA())</f>
        <v>1.3887169809967403E-2</v>
      </c>
      <c r="K3224" s="52">
        <f>IFERROR(_xll.qlIndexFixing(ONIndex1M,I3224,TRUE,_xll.ohTrigger(RecalcTrigger,Trigger1M)),NA())</f>
        <v>1.3871337410948925E-2</v>
      </c>
      <c r="L3224" s="52">
        <f>IFERROR(_xll.qlIndexFixing(Index3M,H3224,TRUE,_xll.ohTrigger(RecalcTrigger,Trigger3M)),NA())</f>
        <v>1.4152178683497595E-2</v>
      </c>
      <c r="M3224" s="52">
        <f>IFERROR(_xll.qlIndexFixing(ONIndex3M,I3224,TRUE,_xll.ohTrigger(RecalcTrigger,Trigger3M)),NA())</f>
        <v>1.4095381340757385E-2</v>
      </c>
      <c r="N3224" s="52">
        <f>IFERROR(_xll.qlIndexFixing(Index6M,$H3224,TRUE,_xll.ohTrigger(RecalcTrigger,Trigger6M)),NA())</f>
        <v>1.4582192448695153E-2</v>
      </c>
      <c r="O3224" s="52">
        <f>IFERROR(_xll.qlIndexFixing(ONIndex6M,I3224,TRUE,_xll.ohTrigger(RecalcTrigger,Trigger6M)),NA())</f>
        <v>1.4439684063249913E-2</v>
      </c>
      <c r="P3224" s="52">
        <f>IFERROR(_xll.qlIndexFixing(Index1Y,$H3224,TRUE,_xll.ohTrigger(RecalcTrigger,Trigger1Y)),NA())</f>
        <v>1.4601450673244816E-2</v>
      </c>
      <c r="Q3224" s="52">
        <f>IFERROR(_xll.qlIndexFixing(ONIndex1Y,I3224,TRUE,_xll.ohTrigger(RecalcTrigger,Trigger1Y)),NA())</f>
        <v>1.4372010545500302E-2</v>
      </c>
    </row>
    <row r="3225" spans="2:17" x14ac:dyDescent="0.2">
      <c r="B3225" s="46" t="s">
        <v>42</v>
      </c>
      <c r="D3225" s="49">
        <f>_xll.qlCalendarAdvance(Calendar,$D3224,B3225,"f",FALSE)</f>
        <v>61997</v>
      </c>
      <c r="E3225" s="49">
        <f>_xll.qlInterestRateIndexValueDate(IndexON,D3225)</f>
        <v>61997</v>
      </c>
      <c r="F3225" s="52">
        <f>IFERROR(_xll.qlIndexFixing(IndexON,D3225,TRUE,_xll.ohTrigger(RecalcTrigger,TriggerON)),NA())</f>
        <v>1.3904440014727015E-2</v>
      </c>
      <c r="H3225" s="49">
        <f>_xll.qlCalendarAdvance(Calendar,$H3224,B3225,"f",FALSE)</f>
        <v>61997</v>
      </c>
      <c r="I3225" s="49">
        <f>_xll.qlInterestRateIndexValueDate(Index1M,$H3225)</f>
        <v>62001</v>
      </c>
      <c r="J3225" s="52">
        <f>IFERROR(_xll.qlIndexFixing(Index1M,$H3225,TRUE,_xll.ohTrigger(RecalcTrigger,Trigger1M)),NA())</f>
        <v>1.3892273210868418E-2</v>
      </c>
      <c r="K3225" s="52">
        <f>IFERROR(_xll.qlIndexFixing(ONIndex1M,I3225,TRUE,_xll.ohTrigger(RecalcTrigger,Trigger1M)),NA())</f>
        <v>1.3875865894457107E-2</v>
      </c>
      <c r="L3225" s="52">
        <f>IFERROR(_xll.qlIndexFixing(Index3M,H3225,TRUE,_xll.ohTrigger(RecalcTrigger,Trigger3M)),NA())</f>
        <v>1.4157990241480366E-2</v>
      </c>
      <c r="M3225" s="52">
        <f>IFERROR(_xll.qlIndexFixing(ONIndex3M,I3225,TRUE,_xll.ohTrigger(RecalcTrigger,Trigger3M)),NA())</f>
        <v>1.4100609397704744E-2</v>
      </c>
      <c r="N3225" s="52">
        <f>IFERROR(_xll.qlIndexFixing(Index6M,$H3225,TRUE,_xll.ohTrigger(RecalcTrigger,Trigger6M)),NA())</f>
        <v>1.4585928435906724E-2</v>
      </c>
      <c r="O3225" s="52">
        <f>IFERROR(_xll.qlIndexFixing(ONIndex6M,I3225,TRUE,_xll.ohTrigger(RecalcTrigger,Trigger6M)),NA())</f>
        <v>1.4447428057975387E-2</v>
      </c>
      <c r="P3225" s="52">
        <f>IFERROR(_xll.qlIndexFixing(Index1Y,$H3225,TRUE,_xll.ohTrigger(RecalcTrigger,Trigger1Y)),NA())</f>
        <v>1.4606167752612146E-2</v>
      </c>
      <c r="Q3225" s="52">
        <f>IFERROR(_xll.qlIndexFixing(ONIndex1Y,I3225,TRUE,_xll.ohTrigger(RecalcTrigger,Trigger1Y)),NA())</f>
        <v>1.4377007599790659E-2</v>
      </c>
    </row>
    <row r="3226" spans="2:17" x14ac:dyDescent="0.2">
      <c r="B3226" s="46" t="s">
        <v>42</v>
      </c>
      <c r="D3226" s="49">
        <f>_xll.qlCalendarAdvance(Calendar,$D3225,B3226,"f",FALSE)</f>
        <v>62004</v>
      </c>
      <c r="E3226" s="49">
        <f>_xll.qlInterestRateIndexValueDate(IndexON,D3226)</f>
        <v>62004</v>
      </c>
      <c r="F3226" s="52">
        <f>IFERROR(_xll.qlIndexFixing(IndexON,D3226,TRUE,_xll.ohTrigger(RecalcTrigger,TriggerON)),NA())</f>
        <v>1.3908364255978967E-2</v>
      </c>
      <c r="H3226" s="49">
        <f>_xll.qlCalendarAdvance(Calendar,$H3225,B3226,"f",FALSE)</f>
        <v>62004</v>
      </c>
      <c r="I3226" s="49">
        <f>_xll.qlInterestRateIndexValueDate(Index1M,$H3226)</f>
        <v>62008</v>
      </c>
      <c r="J3226" s="52">
        <f>IFERROR(_xll.qlIndexFixing(Index1M,$H3226,TRUE,_xll.ohTrigger(RecalcTrigger,Trigger1M)),NA())</f>
        <v>1.3896775661840473E-2</v>
      </c>
      <c r="K3226" s="52">
        <f>IFERROR(_xll.qlIndexFixing(ONIndex1M,I3226,TRUE,_xll.ohTrigger(RecalcTrigger,Trigger1M)),NA())</f>
        <v>1.3880383472129054E-2</v>
      </c>
      <c r="L3226" s="52">
        <f>IFERROR(_xll.qlIndexFixing(Index3M,H3226,TRUE,_xll.ohTrigger(RecalcTrigger,Trigger3M)),NA())</f>
        <v>1.4163143442983273E-2</v>
      </c>
      <c r="M3226" s="52">
        <f>IFERROR(_xll.qlIndexFixing(ONIndex3M,I3226,TRUE,_xll.ohTrigger(RecalcTrigger,Trigger3M)),NA())</f>
        <v>1.4105824642740572E-2</v>
      </c>
      <c r="N3226" s="52">
        <f>IFERROR(_xll.qlIndexFixing(Index6M,$H3226,TRUE,_xll.ohTrigger(RecalcTrigger,Trigger6M)),NA())</f>
        <v>1.4595549818725427E-2</v>
      </c>
      <c r="O3226" s="52">
        <f>IFERROR(_xll.qlIndexFixing(ONIndex6M,I3226,TRUE,_xll.ohTrigger(RecalcTrigger,Trigger6M)),NA())</f>
        <v>1.4455088376834624E-2</v>
      </c>
      <c r="P3226" s="52">
        <f>IFERROR(_xll.qlIndexFixing(Index1Y,$H3226,TRUE,_xll.ohTrigger(RecalcTrigger,Trigger1Y)),NA())</f>
        <v>1.4610870844237444E-2</v>
      </c>
      <c r="Q3226" s="52">
        <f>IFERROR(_xll.qlIndexFixing(ONIndex1Y,I3226,TRUE,_xll.ohTrigger(RecalcTrigger,Trigger1Y)),NA())</f>
        <v>1.4381991562713026E-2</v>
      </c>
    </row>
    <row r="3227" spans="2:17" x14ac:dyDescent="0.2">
      <c r="B3227" s="46" t="s">
        <v>42</v>
      </c>
      <c r="D3227" s="49">
        <f>_xll.qlCalendarAdvance(Calendar,$D3226,B3227,"f",FALSE)</f>
        <v>62011</v>
      </c>
      <c r="E3227" s="49">
        <f>_xll.qlInterestRateIndexValueDate(IndexON,D3227)</f>
        <v>62011</v>
      </c>
      <c r="F3227" s="52">
        <f>IFERROR(_xll.qlIndexFixing(IndexON,D3227,TRUE,_xll.ohTrigger(RecalcTrigger,TriggerON)),NA())</f>
        <v>1.3912279040075859E-2</v>
      </c>
      <c r="H3227" s="49">
        <f>_xll.qlCalendarAdvance(Calendar,$H3226,B3227,"f",FALSE)</f>
        <v>62011</v>
      </c>
      <c r="I3227" s="49">
        <f>_xll.qlInterestRateIndexValueDate(Index1M,$H3227)</f>
        <v>62015</v>
      </c>
      <c r="J3227" s="52">
        <f>IFERROR(_xll.qlIndexFixing(Index1M,$H3227,TRUE,_xll.ohTrigger(RecalcTrigger,Trigger1M)),NA())</f>
        <v>1.3901267129884412E-2</v>
      </c>
      <c r="K3227" s="52">
        <f>IFERROR(_xll.qlIndexFixing(ONIndex1M,I3227,TRUE,_xll.ohTrigger(RecalcTrigger,Trigger1M)),NA())</f>
        <v>1.3884890120863247E-2</v>
      </c>
      <c r="L3227" s="52">
        <f>IFERROR(_xll.qlIndexFixing(Index3M,H3227,TRUE,_xll.ohTrigger(RecalcTrigger,Trigger3M)),NA())</f>
        <v>1.4168283596327975E-2</v>
      </c>
      <c r="M3227" s="52">
        <f>IFERROR(_xll.qlIndexFixing(ONIndex3M,I3227,TRUE,_xll.ohTrigger(RecalcTrigger,Trigger3M)),NA())</f>
        <v>1.41110270484468E-2</v>
      </c>
      <c r="N3227" s="52">
        <f>IFERROR(_xll.qlIndexFixing(Index6M,$H3227,TRUE,_xll.ohTrigger(RecalcTrigger,Trigger6M)),NA())</f>
        <v>1.4602099459864759E-2</v>
      </c>
      <c r="O3227" s="52">
        <f>IFERROR(_xll.qlIndexFixing(ONIndex6M,I3227,TRUE,_xll.ohTrigger(RecalcTrigger,Trigger6M)),NA())</f>
        <v>1.4462664888252874E-2</v>
      </c>
      <c r="P3227" s="52">
        <f>IFERROR(_xll.qlIndexFixing(Index1Y,$H3227,TRUE,_xll.ohTrigger(RecalcTrigger,Trigger1Y)),NA())</f>
        <v>1.4615559919719535E-2</v>
      </c>
      <c r="Q3227" s="52">
        <f>IFERROR(_xll.qlIndexFixing(ONIndex1Y,I3227,TRUE,_xll.ohTrigger(RecalcTrigger,Trigger1Y)),NA())</f>
        <v>1.4386962406609527E-2</v>
      </c>
    </row>
    <row r="3228" spans="2:17" x14ac:dyDescent="0.2">
      <c r="B3228" s="46" t="s">
        <v>42</v>
      </c>
      <c r="D3228" s="49">
        <f>_xll.qlCalendarAdvance(Calendar,$D3227,B3228,"f",FALSE)</f>
        <v>62018</v>
      </c>
      <c r="E3228" s="49">
        <f>_xll.qlInterestRateIndexValueDate(IndexON,D3228)</f>
        <v>62018</v>
      </c>
      <c r="F3228" s="52">
        <f>IFERROR(_xll.qlIndexFixing(IndexON,D3228,TRUE,_xll.ohTrigger(RecalcTrigger,TriggerON)),NA())</f>
        <v>1.3916184347113614E-2</v>
      </c>
      <c r="H3228" s="49">
        <f>_xll.qlCalendarAdvance(Calendar,$H3227,B3228,"f",FALSE)</f>
        <v>62018</v>
      </c>
      <c r="I3228" s="49">
        <f>_xll.qlInterestRateIndexValueDate(Index1M,$H3228)</f>
        <v>62022</v>
      </c>
      <c r="J3228" s="52">
        <f>IFERROR(_xll.qlIndexFixing(Index1M,$H3228,TRUE,_xll.ohTrigger(RecalcTrigger,Trigger1M)),NA())</f>
        <v>1.3905747591803307E-2</v>
      </c>
      <c r="K3228" s="52">
        <f>IFERROR(_xll.qlIndexFixing(ONIndex1M,I3228,TRUE,_xll.ohTrigger(RecalcTrigger,Trigger1M)),NA())</f>
        <v>1.3889385817558164E-2</v>
      </c>
      <c r="L3228" s="52">
        <f>IFERROR(_xll.qlIndexFixing(Index3M,H3228,TRUE,_xll.ohTrigger(RecalcTrigger,Trigger3M)),NA())</f>
        <v>1.4173410674166781E-2</v>
      </c>
      <c r="M3228" s="52">
        <f>IFERROR(_xll.qlIndexFixing(ONIndex3M,I3228,TRUE,_xll.ohTrigger(RecalcTrigger,Trigger3M)),NA())</f>
        <v>1.4116216587725106E-2</v>
      </c>
      <c r="N3228" s="52">
        <f>IFERROR(_xll.qlIndexFixing(Index6M,$H3228,TRUE,_xll.ohTrigger(RecalcTrigger,Trigger6M)),NA())</f>
        <v>1.4608562894183507E-2</v>
      </c>
      <c r="O3228" s="52">
        <f>IFERROR(_xll.qlIndexFixing(ONIndex6M,I3228,TRUE,_xll.ohTrigger(RecalcTrigger,Trigger6M)),NA())</f>
        <v>1.4470157461135003E-2</v>
      </c>
      <c r="P3228" s="52">
        <f>IFERROR(_xll.qlIndexFixing(Index1Y,$H3228,TRUE,_xll.ohTrigger(RecalcTrigger,Trigger1Y)),NA())</f>
        <v>1.4620234950657908E-2</v>
      </c>
      <c r="Q3228" s="52">
        <f>IFERROR(_xll.qlIndexFixing(ONIndex1Y,I3228,TRUE,_xll.ohTrigger(RecalcTrigger,Trigger1Y)),NA())</f>
        <v>1.4391920103742351E-2</v>
      </c>
    </row>
    <row r="3229" spans="2:17" x14ac:dyDescent="0.2">
      <c r="B3229" s="46" t="s">
        <v>42</v>
      </c>
      <c r="D3229" s="49">
        <f>_xll.qlCalendarAdvance(Calendar,$D3228,B3229,"f",FALSE)</f>
        <v>62025</v>
      </c>
      <c r="E3229" s="49">
        <f>_xll.qlInterestRateIndexValueDate(IndexON,D3229)</f>
        <v>62025</v>
      </c>
      <c r="F3229" s="52">
        <f>IFERROR(_xll.qlIndexFixing(IndexON,D3229,TRUE,_xll.ohTrigger(RecalcTrigger,TriggerON)),NA())</f>
        <v>1.3920080156868408E-2</v>
      </c>
      <c r="H3229" s="49">
        <f>_xll.qlCalendarAdvance(Calendar,$H3228,B3229,"f",FALSE)</f>
        <v>62025</v>
      </c>
      <c r="I3229" s="49">
        <f>_xll.qlInterestRateIndexValueDate(Index1M,$H3229)</f>
        <v>62029</v>
      </c>
      <c r="J3229" s="52">
        <f>IFERROR(_xll.qlIndexFixing(Index1M,$H3229,TRUE,_xll.ohTrigger(RecalcTrigger,Trigger1M)),NA())</f>
        <v>1.3910217024413125E-2</v>
      </c>
      <c r="K3229" s="52">
        <f>IFERROR(_xll.qlIndexFixing(ONIndex1M,I3229,TRUE,_xll.ohTrigger(RecalcTrigger,Trigger1M)),NA())</f>
        <v>1.3893870539192221E-2</v>
      </c>
      <c r="L3229" s="52">
        <f>IFERROR(_xll.qlIndexFixing(Index3M,H3229,TRUE,_xll.ohTrigger(RecalcTrigger,Trigger3M)),NA())</f>
        <v>1.4178524649151134E-2</v>
      </c>
      <c r="M3229" s="52">
        <f>IFERROR(_xll.qlIndexFixing(ONIndex3M,I3229,TRUE,_xll.ohTrigger(RecalcTrigger,Trigger3M)),NA())</f>
        <v>1.4121393233397228E-2</v>
      </c>
      <c r="N3229" s="52">
        <f>IFERROR(_xll.qlIndexFixing(Index6M,$H3229,TRUE,_xll.ohTrigger(RecalcTrigger,Trigger6M)),NA())</f>
        <v>1.4614939988519182E-2</v>
      </c>
      <c r="O3229" s="52">
        <f>IFERROR(_xll.qlIndexFixing(ONIndex6M,I3229,TRUE,_xll.ohTrigger(RecalcTrigger,Trigger6M)),NA())</f>
        <v>1.4477565963746386E-2</v>
      </c>
      <c r="P3229" s="52">
        <f>IFERROR(_xll.qlIndexFixing(Index1Y,$H3229,TRUE,_xll.ohTrigger(RecalcTrigger,Trigger1Y)),NA())</f>
        <v>1.4624895908651828E-2</v>
      </c>
      <c r="Q3229" s="52">
        <f>IFERROR(_xll.qlIndexFixing(ONIndex1Y,I3229,TRUE,_xll.ohTrigger(RecalcTrigger,Trigger1Y)),NA())</f>
        <v>1.4396864626133876E-2</v>
      </c>
    </row>
    <row r="3230" spans="2:17" x14ac:dyDescent="0.2">
      <c r="B3230" s="46" t="s">
        <v>42</v>
      </c>
      <c r="D3230" s="49">
        <f>_xll.qlCalendarAdvance(Calendar,$D3229,B3230,"f",FALSE)</f>
        <v>62032</v>
      </c>
      <c r="E3230" s="49">
        <f>_xll.qlInterestRateIndexValueDate(IndexON,D3230)</f>
        <v>62032</v>
      </c>
      <c r="F3230" s="52">
        <f>IFERROR(_xll.qlIndexFixing(IndexON,D3230,TRUE,_xll.ohTrigger(RecalcTrigger,TriggerON)),NA())</f>
        <v>1.3923966449356229E-2</v>
      </c>
      <c r="H3230" s="49">
        <f>_xll.qlCalendarAdvance(Calendar,$H3229,B3230,"f",FALSE)</f>
        <v>62032</v>
      </c>
      <c r="I3230" s="49">
        <f>_xll.qlInterestRateIndexValueDate(Index1M,$H3230)</f>
        <v>62036</v>
      </c>
      <c r="J3230" s="52">
        <f>IFERROR(_xll.qlIndexFixing(Index1M,$H3230,TRUE,_xll.ohTrigger(RecalcTrigger,Trigger1M)),NA())</f>
        <v>1.3914089099245075E-2</v>
      </c>
      <c r="K3230" s="52">
        <f>IFERROR(_xll.qlIndexFixing(ONIndex1M,I3230,TRUE,_xll.ohTrigger(RecalcTrigger,Trigger1M)),NA())</f>
        <v>1.3898344262264217E-2</v>
      </c>
      <c r="L3230" s="52">
        <f>IFERROR(_xll.qlIndexFixing(Index3M,H3230,TRUE,_xll.ohTrigger(RecalcTrigger,Trigger3M)),NA())</f>
        <v>1.4183625493932475E-2</v>
      </c>
      <c r="M3230" s="52">
        <f>IFERROR(_xll.qlIndexFixing(ONIndex3M,I3230,TRUE,_xll.ohTrigger(RecalcTrigger,Trigger3M)),NA())</f>
        <v>1.4126556958284908E-2</v>
      </c>
      <c r="N3230" s="52">
        <f>IFERROR(_xll.qlIndexFixing(Index6M,$H3230,TRUE,_xll.ohTrigger(RecalcTrigger,Trigger6M)),NA())</f>
        <v>1.4621230609716315E-2</v>
      </c>
      <c r="O3230" s="52">
        <f>IFERROR(_xll.qlIndexFixing(ONIndex6M,I3230,TRUE,_xll.ohTrigger(RecalcTrigger,Trigger6M)),NA())</f>
        <v>1.4484890265151762E-2</v>
      </c>
      <c r="P3230" s="52">
        <f>IFERROR(_xll.qlIndexFixing(Index1Y,$H3230,TRUE,_xll.ohTrigger(RecalcTrigger,Trigger1Y)),NA())</f>
        <v>1.4629542765300778E-2</v>
      </c>
      <c r="Q3230" s="52">
        <f>IFERROR(_xll.qlIndexFixing(ONIndex1Y,I3230,TRUE,_xll.ohTrigger(RecalcTrigger,Trigger1Y)),NA())</f>
        <v>1.4401795946126228E-2</v>
      </c>
    </row>
    <row r="3231" spans="2:17" x14ac:dyDescent="0.2">
      <c r="B3231" s="46" t="s">
        <v>42</v>
      </c>
      <c r="D3231" s="49">
        <f>_xll.qlCalendarAdvance(Calendar,$D3230,B3231,"f",FALSE)</f>
        <v>62039</v>
      </c>
      <c r="E3231" s="49">
        <f>_xll.qlInterestRateIndexValueDate(IndexON,D3231)</f>
        <v>62039</v>
      </c>
      <c r="F3231" s="52">
        <f>IFERROR(_xll.qlIndexFixing(IndexON,D3231,TRUE,_xll.ohTrigger(RecalcTrigger,TriggerON)),NA())</f>
        <v>1.392784320459306E-2</v>
      </c>
      <c r="H3231" s="49">
        <f>_xll.qlCalendarAdvance(Calendar,$H3230,B3231,"f",FALSE)</f>
        <v>62039</v>
      </c>
      <c r="I3231" s="49">
        <f>_xll.qlInterestRateIndexValueDate(Index1M,$H3231)</f>
        <v>62043</v>
      </c>
      <c r="J3231" s="52">
        <f>IFERROR(_xll.qlIndexFixing(Index1M,$H3231,TRUE,_xll.ohTrigger(RecalcTrigger,Trigger1M)),NA())</f>
        <v>1.3918537024894206E-2</v>
      </c>
      <c r="K3231" s="52">
        <f>IFERROR(_xll.qlIndexFixing(ONIndex1M,I3231,TRUE,_xll.ohTrigger(RecalcTrigger,Trigger1M)),NA())</f>
        <v>1.3902806963832504E-2</v>
      </c>
      <c r="L3231" s="52">
        <f>IFERROR(_xll.qlIndexFixing(Index3M,H3231,TRUE,_xll.ohTrigger(RecalcTrigger,Trigger3M)),NA())</f>
        <v>1.4188713181162245E-2</v>
      </c>
      <c r="M3231" s="52">
        <f>IFERROR(_xll.qlIndexFixing(ONIndex3M,I3231,TRUE,_xll.ohTrigger(RecalcTrigger,Trigger3M)),NA())</f>
        <v>1.4131707735050014E-2</v>
      </c>
      <c r="N3231" s="52">
        <f>IFERROR(_xll.qlIndexFixing(Index6M,$H3231,TRUE,_xll.ohTrigger(RecalcTrigger,Trigger6M)),NA())</f>
        <v>1.4627434624629985E-2</v>
      </c>
      <c r="O3231" s="52">
        <f>IFERROR(_xll.qlIndexFixing(ONIndex6M,I3231,TRUE,_xll.ohTrigger(RecalcTrigger,Trigger6M)),NA())</f>
        <v>1.4492130233696443E-2</v>
      </c>
      <c r="P3231" s="52">
        <f>IFERROR(_xll.qlIndexFixing(Index1Y,$H3231,TRUE,_xll.ohTrigger(RecalcTrigger,Trigger1Y)),NA())</f>
        <v>1.4634175492204027E-2</v>
      </c>
      <c r="Q3231" s="52">
        <f>IFERROR(_xll.qlIndexFixing(ONIndex1Y,I3231,TRUE,_xll.ohTrigger(RecalcTrigger,Trigger1Y)),NA())</f>
        <v>1.4406714035821722E-2</v>
      </c>
    </row>
    <row r="3232" spans="2:17" x14ac:dyDescent="0.2">
      <c r="B3232" s="46" t="s">
        <v>42</v>
      </c>
      <c r="D3232" s="49">
        <f>_xll.qlCalendarAdvance(Calendar,$D3231,B3232,"f",FALSE)</f>
        <v>62046</v>
      </c>
      <c r="E3232" s="49">
        <f>_xll.qlInterestRateIndexValueDate(IndexON,D3232)</f>
        <v>62046</v>
      </c>
      <c r="F3232" s="52">
        <f>IFERROR(_xll.qlIndexFixing(IndexON,D3232,TRUE,_xll.ohTrigger(RecalcTrigger,TriggerON)),NA())</f>
        <v>1.3931710402275144E-2</v>
      </c>
      <c r="H3232" s="49">
        <f>_xll.qlCalendarAdvance(Calendar,$H3231,B3232,"f",FALSE)</f>
        <v>62046</v>
      </c>
      <c r="I3232" s="49">
        <f>_xll.qlInterestRateIndexValueDate(Index1M,$H3232)</f>
        <v>62050</v>
      </c>
      <c r="J3232" s="52">
        <f>IFERROR(_xll.qlIndexFixing(Index1M,$H3232,TRUE,_xll.ohTrigger(RecalcTrigger,Trigger1M)),NA())</f>
        <v>1.3922973853683906E-2</v>
      </c>
      <c r="K3232" s="52">
        <f>IFERROR(_xll.qlIndexFixing(ONIndex1M,I3232,TRUE,_xll.ohTrigger(RecalcTrigger,Trigger1M)),NA())</f>
        <v>1.390725862079556E-2</v>
      </c>
      <c r="L3232" s="52">
        <f>IFERROR(_xll.qlIndexFixing(Index3M,H3232,TRUE,_xll.ohTrigger(RecalcTrigger,Trigger3M)),NA())</f>
        <v>1.4193787683489282E-2</v>
      </c>
      <c r="M3232" s="52">
        <f>IFERROR(_xll.qlIndexFixing(ONIndex3M,I3232,TRUE,_xll.ohTrigger(RecalcTrigger,Trigger3M)),NA())</f>
        <v>1.4136845536674159E-2</v>
      </c>
      <c r="N3232" s="52">
        <f>IFERROR(_xll.qlIndexFixing(Index6M,$H3232,TRUE,_xll.ohTrigger(RecalcTrigger,Trigger6M)),NA())</f>
        <v>1.4633551900123174E-2</v>
      </c>
      <c r="O3232" s="52">
        <f>IFERROR(_xll.qlIndexFixing(ONIndex6M,I3232,TRUE,_xll.ohTrigger(RecalcTrigger,Trigger6M)),NA())</f>
        <v>1.4499285738045486E-2</v>
      </c>
      <c r="P3232" s="52">
        <f>IFERROR(_xll.qlIndexFixing(Index1Y,$H3232,TRUE,_xll.ohTrigger(RecalcTrigger,Trigger1Y)),NA())</f>
        <v>1.4638794060961276E-2</v>
      </c>
      <c r="Q3232" s="52">
        <f>IFERROR(_xll.qlIndexFixing(ONIndex1Y,I3232,TRUE,_xll.ohTrigger(RecalcTrigger,Trigger1Y)),NA())</f>
        <v>1.4411618867562481E-2</v>
      </c>
    </row>
    <row r="3233" spans="2:17" x14ac:dyDescent="0.2">
      <c r="B3233" s="46" t="s">
        <v>42</v>
      </c>
      <c r="D3233" s="49">
        <f>_xll.qlCalendarAdvance(Calendar,$D3232,B3233,"f",FALSE)</f>
        <v>62053</v>
      </c>
      <c r="E3233" s="49">
        <f>_xll.qlInterestRateIndexValueDate(IndexON,D3233)</f>
        <v>62053</v>
      </c>
      <c r="F3233" s="52">
        <f>IFERROR(_xll.qlIndexFixing(IndexON,D3233,TRUE,_xll.ohTrigger(RecalcTrigger,TriggerON)),NA())</f>
        <v>1.3935568022658273E-2</v>
      </c>
      <c r="H3233" s="49">
        <f>_xll.qlCalendarAdvance(Calendar,$H3232,B3233,"f",FALSE)</f>
        <v>62053</v>
      </c>
      <c r="I3233" s="49">
        <f>_xll.qlInterestRateIndexValueDate(Index1M,$H3233)</f>
        <v>62057</v>
      </c>
      <c r="J3233" s="52">
        <f>IFERROR(_xll.qlIndexFixing(Index1M,$H3233,TRUE,_xll.ohTrigger(RecalcTrigger,Trigger1M)),NA())</f>
        <v>1.3928568388600904E-2</v>
      </c>
      <c r="K3233" s="52">
        <f>IFERROR(_xll.qlIndexFixing(ONIndex1M,I3233,TRUE,_xll.ohTrigger(RecalcTrigger,Trigger1M)),NA())</f>
        <v>1.3911699209891992E-2</v>
      </c>
      <c r="L3233" s="52">
        <f>IFERROR(_xll.qlIndexFixing(Index3M,H3233,TRUE,_xll.ohTrigger(RecalcTrigger,Trigger3M)),NA())</f>
        <v>1.4198848973570238E-2</v>
      </c>
      <c r="M3233" s="52">
        <f>IFERROR(_xll.qlIndexFixing(ONIndex3M,I3233,TRUE,_xll.ohTrigger(RecalcTrigger,Trigger3M)),NA())</f>
        <v>1.4141970335819209E-2</v>
      </c>
      <c r="N3233" s="52">
        <f>IFERROR(_xll.qlIndexFixing(Index6M,$H3233,TRUE,_xll.ohTrigger(RecalcTrigger,Trigger6M)),NA())</f>
        <v>1.4639582303070723E-2</v>
      </c>
      <c r="O3233" s="52">
        <f>IFERROR(_xll.qlIndexFixing(ONIndex6M,I3233,TRUE,_xll.ohTrigger(RecalcTrigger,Trigger6M)),NA())</f>
        <v>1.4506356646943885E-2</v>
      </c>
      <c r="P3233" s="52">
        <f>IFERROR(_xll.qlIndexFixing(Index1Y,$H3233,TRUE,_xll.ohTrigger(RecalcTrigger,Trigger1Y)),NA())</f>
        <v>1.4643398443172232E-2</v>
      </c>
      <c r="Q3233" s="52">
        <f>IFERROR(_xll.qlIndexFixing(ONIndex1Y,I3233,TRUE,_xll.ohTrigger(RecalcTrigger,Trigger1Y)),NA())</f>
        <v>1.4416510413530759E-2</v>
      </c>
    </row>
    <row r="3234" spans="2:17" x14ac:dyDescent="0.2">
      <c r="B3234" s="46" t="s">
        <v>42</v>
      </c>
      <c r="D3234" s="49">
        <f>_xll.qlCalendarAdvance(Calendar,$D3233,B3234,"f",FALSE)</f>
        <v>62060</v>
      </c>
      <c r="E3234" s="49">
        <f>_xll.qlInterestRateIndexValueDate(IndexON,D3234)</f>
        <v>62060</v>
      </c>
      <c r="F3234" s="52">
        <f>IFERROR(_xll.qlIndexFixing(IndexON,D3234,TRUE,_xll.ohTrigger(RecalcTrigger,TriggerON)),NA())</f>
        <v>1.3939416045438691E-2</v>
      </c>
      <c r="H3234" s="49">
        <f>_xll.qlCalendarAdvance(Calendar,$H3233,B3234,"f",FALSE)</f>
        <v>62060</v>
      </c>
      <c r="I3234" s="49">
        <f>_xll.qlInterestRateIndexValueDate(Index1M,$H3234)</f>
        <v>62064</v>
      </c>
      <c r="J3234" s="52">
        <f>IFERROR(_xll.qlIndexFixing(Index1M,$H3234,TRUE,_xll.ohTrigger(RecalcTrigger,Trigger1M)),NA())</f>
        <v>1.3932397936005737E-2</v>
      </c>
      <c r="K3234" s="52">
        <f>IFERROR(_xll.qlIndexFixing(ONIndex1M,I3234,TRUE,_xll.ohTrigger(RecalcTrigger,Trigger1M)),NA())</f>
        <v>1.3916128708020281E-2</v>
      </c>
      <c r="L3234" s="52">
        <f>IFERROR(_xll.qlIndexFixing(Index3M,H3234,TRUE,_xll.ohTrigger(RecalcTrigger,Trigger3M)),NA())</f>
        <v>1.4203259100784328E-2</v>
      </c>
      <c r="M3234" s="52">
        <f>IFERROR(_xll.qlIndexFixing(ONIndex3M,I3234,TRUE,_xll.ohTrigger(RecalcTrigger,Trigger3M)),NA())</f>
        <v>1.4147082105306907E-2</v>
      </c>
      <c r="N3234" s="52">
        <f>IFERROR(_xll.qlIndexFixing(Index6M,$H3234,TRUE,_xll.ohTrigger(RecalcTrigger,Trigger6M)),NA())</f>
        <v>1.4645525700357133E-2</v>
      </c>
      <c r="O3234" s="52">
        <f>IFERROR(_xll.qlIndexFixing(ONIndex6M,I3234,TRUE,_xll.ohTrigger(RecalcTrigger,Trigger6M)),NA())</f>
        <v>1.4513342828816889E-2</v>
      </c>
      <c r="P3234" s="52">
        <f>IFERROR(_xll.qlIndexFixing(Index1Y,$H3234,TRUE,_xll.ohTrigger(RecalcTrigger,Trigger1Y)),NA())</f>
        <v>1.46479886104366E-2</v>
      </c>
      <c r="Q3234" s="52">
        <f>IFERROR(_xll.qlIndexFixing(ONIndex1Y,I3234,TRUE,_xll.ohTrigger(RecalcTrigger,Trigger1Y)),NA())</f>
        <v>1.4421388645748934E-2</v>
      </c>
    </row>
    <row r="3235" spans="2:17" x14ac:dyDescent="0.2">
      <c r="B3235" s="46" t="s">
        <v>42</v>
      </c>
      <c r="D3235" s="49">
        <f>_xll.qlCalendarAdvance(Calendar,$D3234,B3235,"f",FALSE)</f>
        <v>62067</v>
      </c>
      <c r="E3235" s="49">
        <f>_xll.qlInterestRateIndexValueDate(IndexON,D3235)</f>
        <v>62067</v>
      </c>
      <c r="F3235" s="52">
        <f>IFERROR(_xll.qlIndexFixing(IndexON,D3235,TRUE,_xll.ohTrigger(RecalcTrigger,TriggerON)),NA())</f>
        <v>1.3943254450632381E-2</v>
      </c>
      <c r="H3235" s="49">
        <f>_xll.qlCalendarAdvance(Calendar,$H3234,B3235,"f",FALSE)</f>
        <v>62067</v>
      </c>
      <c r="I3235" s="49">
        <f>_xll.qlInterestRateIndexValueDate(Index1M,$H3235)</f>
        <v>62071</v>
      </c>
      <c r="J3235" s="52">
        <f>IFERROR(_xll.qlIndexFixing(Index1M,$H3235,TRUE,_xll.ohTrigger(RecalcTrigger,Trigger1M)),NA())</f>
        <v>1.3936800705687473E-2</v>
      </c>
      <c r="K3235" s="52">
        <f>IFERROR(_xll.qlIndexFixing(ONIndex1M,I3235,TRUE,_xll.ohTrigger(RecalcTrigger,Trigger1M)),NA())</f>
        <v>1.3920547092078905E-2</v>
      </c>
      <c r="L3235" s="52">
        <f>IFERROR(_xll.qlIndexFixing(Index3M,H3235,TRUE,_xll.ohTrigger(RecalcTrigger,Trigger3M)),NA())</f>
        <v>1.4208294638763887E-2</v>
      </c>
      <c r="M3235" s="52">
        <f>IFERROR(_xll.qlIndexFixing(ONIndex3M,I3235,TRUE,_xll.ohTrigger(RecalcTrigger,Trigger3M)),NA())</f>
        <v>1.4152180817958993E-2</v>
      </c>
      <c r="N3235" s="52">
        <f>IFERROR(_xll.qlIndexFixing(Index6M,$H3235,TRUE,_xll.ohTrigger(RecalcTrigger,Trigger6M)),NA())</f>
        <v>1.4651381958874377E-2</v>
      </c>
      <c r="O3235" s="52">
        <f>IFERROR(_xll.qlIndexFixing(ONIndex6M,I3235,TRUE,_xll.ohTrigger(RecalcTrigger,Trigger6M)),NA())</f>
        <v>1.4520244152569362E-2</v>
      </c>
      <c r="P3235" s="52">
        <f>IFERROR(_xll.qlIndexFixing(Index1Y,$H3235,TRUE,_xll.ohTrigger(RecalcTrigger,Trigger1Y)),NA())</f>
        <v>1.465256453435408E-2</v>
      </c>
      <c r="Q3235" s="52">
        <f>IFERROR(_xll.qlIndexFixing(ONIndex1Y,I3235,TRUE,_xll.ohTrigger(RecalcTrigger,Trigger1Y)),NA())</f>
        <v>1.442625353655913E-2</v>
      </c>
    </row>
    <row r="3236" spans="2:17" x14ac:dyDescent="0.2">
      <c r="B3236" s="46" t="s">
        <v>42</v>
      </c>
      <c r="D3236" s="49">
        <f>_xll.qlCalendarAdvance(Calendar,$D3235,B3236,"f",FALSE)</f>
        <v>62074</v>
      </c>
      <c r="E3236" s="49">
        <f>_xll.qlInterestRateIndexValueDate(IndexON,D3236)</f>
        <v>62074</v>
      </c>
      <c r="F3236" s="52">
        <f>IFERROR(_xll.qlIndexFixing(IndexON,D3236,TRUE,_xll.ohTrigger(RecalcTrigger,TriggerON)),NA())</f>
        <v>1.3947083218095457E-2</v>
      </c>
      <c r="H3236" s="49">
        <f>_xll.qlCalendarAdvance(Calendar,$H3235,B3236,"f",FALSE)</f>
        <v>62074</v>
      </c>
      <c r="I3236" s="49">
        <f>_xll.qlInterestRateIndexValueDate(Index1M,$H3236)</f>
        <v>62078</v>
      </c>
      <c r="J3236" s="52">
        <f>IFERROR(_xll.qlIndexFixing(Index1M,$H3236,TRUE,_xll.ohTrigger(RecalcTrigger,Trigger1M)),NA())</f>
        <v>1.3941192283709996E-2</v>
      </c>
      <c r="K3236" s="52">
        <f>IFERROR(_xll.qlIndexFixing(ONIndex1M,I3236,TRUE,_xll.ohTrigger(RecalcTrigger,Trigger1M)),NA())</f>
        <v>1.3924954338806472E-2</v>
      </c>
      <c r="L3236" s="52">
        <f>IFERROR(_xll.qlIndexFixing(Index3M,H3236,TRUE,_xll.ohTrigger(RecalcTrigger,Trigger3M)),NA())</f>
        <v>1.4213316884856294E-2</v>
      </c>
      <c r="M3236" s="52">
        <f>IFERROR(_xll.qlIndexFixing(ONIndex3M,I3236,TRUE,_xll.ohTrigger(RecalcTrigger,Trigger3M)),NA())</f>
        <v>1.4157266446597205E-2</v>
      </c>
      <c r="N3236" s="52">
        <f>IFERROR(_xll.qlIndexFixing(Index6M,$H3236,TRUE,_xll.ohTrigger(RecalcTrigger,Trigger6M)),NA())</f>
        <v>1.4657150945527161E-2</v>
      </c>
      <c r="O3236" s="52">
        <f>IFERROR(_xll.qlIndexFixing(ONIndex6M,I3236,TRUE,_xll.ohTrigger(RecalcTrigger,Trigger6M)),NA())</f>
        <v>1.4527060486706489E-2</v>
      </c>
      <c r="P3236" s="52">
        <f>IFERROR(_xll.qlIndexFixing(Index1Y,$H3236,TRUE,_xll.ohTrigger(RecalcTrigger,Trigger1Y)),NA())</f>
        <v>1.465712618652438E-2</v>
      </c>
      <c r="Q3236" s="52">
        <f>IFERROR(_xll.qlIndexFixing(ONIndex1Y,I3236,TRUE,_xll.ohTrigger(RecalcTrigger,Trigger1Y)),NA())</f>
        <v>1.4431105058223537E-2</v>
      </c>
    </row>
    <row r="3237" spans="2:17" x14ac:dyDescent="0.2">
      <c r="B3237" s="46" t="s">
        <v>42</v>
      </c>
      <c r="D3237" s="49">
        <f>_xll.qlCalendarAdvance(Calendar,$D3236,B3237,"f",FALSE)</f>
        <v>62081</v>
      </c>
      <c r="E3237" s="49">
        <f>_xll.qlInterestRateIndexValueDate(IndexON,D3237)</f>
        <v>62081</v>
      </c>
      <c r="F3237" s="52">
        <f>IFERROR(_xll.qlIndexFixing(IndexON,D3237,TRUE,_xll.ohTrigger(RecalcTrigger,TriggerON)),NA())</f>
        <v>1.3950902327923842E-2</v>
      </c>
      <c r="H3237" s="49">
        <f>_xll.qlCalendarAdvance(Calendar,$H3236,B3237,"f",FALSE)</f>
        <v>62081</v>
      </c>
      <c r="I3237" s="49">
        <f>_xll.qlInterestRateIndexValueDate(Index1M,$H3237)</f>
        <v>62085</v>
      </c>
      <c r="J3237" s="52">
        <f>IFERROR(_xll.qlIndexFixing(Index1M,$H3237,TRUE,_xll.ohTrigger(RecalcTrigger,Trigger1M)),NA())</f>
        <v>1.3945572646878958E-2</v>
      </c>
      <c r="K3237" s="52">
        <f>IFERROR(_xll.qlIndexFixing(ONIndex1M,I3237,TRUE,_xll.ohTrigger(RecalcTrigger,Trigger1M)),NA())</f>
        <v>1.3931770079498307E-2</v>
      </c>
      <c r="L3237" s="52">
        <f>IFERROR(_xll.qlIndexFixing(Index3M,H3237,TRUE,_xll.ohTrigger(RecalcTrigger,Trigger3M)),NA())</f>
        <v>1.4218325811712878E-2</v>
      </c>
      <c r="M3237" s="52">
        <f>IFERROR(_xll.qlIndexFixing(ONIndex3M,I3237,TRUE,_xll.ohTrigger(RecalcTrigger,Trigger3M)),NA())</f>
        <v>1.4165066112310498E-2</v>
      </c>
      <c r="N3237" s="52">
        <f>IFERROR(_xll.qlIndexFixing(Index6M,$H3237,TRUE,_xll.ohTrigger(RecalcTrigger,Trigger6M)),NA())</f>
        <v>1.4662832527228097E-2</v>
      </c>
      <c r="O3237" s="52">
        <f>IFERROR(_xll.qlIndexFixing(ONIndex6M,I3237,TRUE,_xll.ohTrigger(RecalcTrigger,Trigger6M)),NA())</f>
        <v>1.4537236826850375E-2</v>
      </c>
      <c r="P3237" s="52">
        <f>IFERROR(_xll.qlIndexFixing(Index1Y,$H3237,TRUE,_xll.ohTrigger(RecalcTrigger,Trigger1Y)),NA())</f>
        <v>1.4661673538547859E-2</v>
      </c>
      <c r="Q3237" s="52">
        <f>IFERROR(_xll.qlIndexFixing(ONIndex1Y,I3237,TRUE,_xll.ohTrigger(RecalcTrigger,Trigger1Y)),NA())</f>
        <v>1.4438591518102228E-2</v>
      </c>
    </row>
    <row r="3238" spans="2:17" x14ac:dyDescent="0.2">
      <c r="B3238" s="46" t="s">
        <v>42</v>
      </c>
      <c r="D3238" s="49">
        <f>_xll.qlCalendarAdvance(Calendar,$D3237,B3238,"f",FALSE)</f>
        <v>62089</v>
      </c>
      <c r="E3238" s="49">
        <f>_xll.qlInterestRateIndexValueDate(IndexON,D3238)</f>
        <v>62089</v>
      </c>
      <c r="F3238" s="52">
        <f>IFERROR(_xll.qlIndexFixing(IndexON,D3238,TRUE,_xll.ohTrigger(RecalcTrigger,TriggerON)),NA())</f>
        <v>1.395633934145657E-2</v>
      </c>
      <c r="H3238" s="49">
        <f>_xll.qlCalendarAdvance(Calendar,$H3237,B3238,"f",FALSE)</f>
        <v>62089</v>
      </c>
      <c r="I3238" s="49">
        <f>_xll.qlInterestRateIndexValueDate(Index1M,$H3238)</f>
        <v>62093</v>
      </c>
      <c r="J3238" s="52">
        <f>IFERROR(_xll.qlIndexFixing(Index1M,$H3238,TRUE,_xll.ohTrigger(RecalcTrigger,Trigger1M)),NA())</f>
        <v>1.3950565013989639E-2</v>
      </c>
      <c r="K3238" s="52">
        <f>IFERROR(_xll.qlIndexFixing(ONIndex1M,I3238,TRUE,_xll.ohTrigger(RecalcTrigger,Trigger1M)),NA())</f>
        <v>1.3936150521054458E-2</v>
      </c>
      <c r="L3238" s="52">
        <f>IFERROR(_xll.qlIndexFixing(Index3M,H3238,TRUE,_xll.ohTrigger(RecalcTrigger,Trigger3M)),NA())</f>
        <v>1.422085920102607E-2</v>
      </c>
      <c r="M3238" s="52">
        <f>IFERROR(_xll.qlIndexFixing(ONIndex3M,I3238,TRUE,_xll.ohTrigger(RecalcTrigger,Trigger3M)),NA())</f>
        <v>1.4170120249765716E-2</v>
      </c>
      <c r="N3238" s="52">
        <f>IFERROR(_xll.qlIndexFixing(Index6M,$H3238,TRUE,_xll.ohTrigger(RecalcTrigger,Trigger6M)),NA())</f>
        <v>1.4668551747385621E-2</v>
      </c>
      <c r="O3238" s="52">
        <f>IFERROR(_xll.qlIndexFixing(ONIndex6M,I3238,TRUE,_xll.ohTrigger(RecalcTrigger,Trigger6M)),NA())</f>
        <v>1.4543846743730882E-2</v>
      </c>
      <c r="P3238" s="52">
        <f>IFERROR(_xll.qlIndexFixing(Index1Y,$H3238,TRUE,_xll.ohTrigger(RecalcTrigger,Trigger1Y)),NA())</f>
        <v>1.4666852965473567E-2</v>
      </c>
      <c r="Q3238" s="52">
        <f>IFERROR(_xll.qlIndexFixing(ONIndex1Y,I3238,TRUE,_xll.ohTrigger(RecalcTrigger,Trigger1Y)),NA())</f>
        <v>1.4443410842375215E-2</v>
      </c>
    </row>
    <row r="3239" spans="2:17" x14ac:dyDescent="0.2">
      <c r="B3239" s="46" t="s">
        <v>42</v>
      </c>
      <c r="D3239" s="49">
        <f>_xll.qlCalendarAdvance(Calendar,$D3238,B3239,"f",FALSE)</f>
        <v>62096</v>
      </c>
      <c r="E3239" s="49">
        <f>_xll.qlInterestRateIndexValueDate(IndexON,D3239)</f>
        <v>62096</v>
      </c>
      <c r="F3239" s="52">
        <f>IFERROR(_xll.qlIndexFixing(IndexON,D3239,TRUE,_xll.ohTrigger(RecalcTrigger,TriggerON)),NA())</f>
        <v>1.3960136595301265E-2</v>
      </c>
      <c r="H3239" s="49">
        <f>_xll.qlCalendarAdvance(Calendar,$H3238,B3239,"f",FALSE)</f>
        <v>62096</v>
      </c>
      <c r="I3239" s="49">
        <f>_xll.qlInterestRateIndexValueDate(Index1M,$H3239)</f>
        <v>62100</v>
      </c>
      <c r="J3239" s="52">
        <f>IFERROR(_xll.qlIndexFixing(Index1M,$H3239,TRUE,_xll.ohTrigger(RecalcTrigger,Trigger1M)),NA())</f>
        <v>1.3954921267231642E-2</v>
      </c>
      <c r="K3239" s="52">
        <f>IFERROR(_xll.qlIndexFixing(ONIndex1M,I3239,TRUE,_xll.ohTrigger(RecalcTrigger,Trigger1M)),NA())</f>
        <v>1.3938732921241481E-2</v>
      </c>
      <c r="L3239" s="52">
        <f>IFERROR(_xll.qlIndexFixing(Index3M,H3239,TRUE,_xll.ohTrigger(RecalcTrigger,Trigger3M)),NA())</f>
        <v>1.4228380174596822E-2</v>
      </c>
      <c r="M3239" s="52">
        <f>IFERROR(_xll.qlIndexFixing(ONIndex3M,I3239,TRUE,_xll.ohTrigger(RecalcTrigger,Trigger3M)),NA())</f>
        <v>1.4173164367736746E-2</v>
      </c>
      <c r="N3239" s="52">
        <f>IFERROR(_xll.qlIndexFixing(Index6M,$H3239,TRUE,_xll.ohTrigger(RecalcTrigger,Trigger6M)),NA())</f>
        <v>1.4674051670248838E-2</v>
      </c>
      <c r="O3239" s="52">
        <f>IFERROR(_xll.qlIndexFixing(ONIndex6M,I3239,TRUE,_xll.ohTrigger(RecalcTrigger,Trigger6M)),NA())</f>
        <v>1.4547928485235673E-2</v>
      </c>
      <c r="P3239" s="52">
        <f>IFERROR(_xll.qlIndexFixing(Index1Y,$H3239,TRUE,_xll.ohTrigger(RecalcTrigger,Trigger1Y)),NA())</f>
        <v>1.4671369578692667E-2</v>
      </c>
      <c r="Q3239" s="52">
        <f>IFERROR(_xll.qlIndexFixing(ONIndex1Y,I3239,TRUE,_xll.ohTrigger(RecalcTrigger,Trigger1Y)),NA())</f>
        <v>1.4446265351004683E-2</v>
      </c>
    </row>
    <row r="3240" spans="2:17" x14ac:dyDescent="0.2">
      <c r="B3240" s="46" t="s">
        <v>42</v>
      </c>
      <c r="D3240" s="49">
        <f>_xll.qlCalendarAdvance(Calendar,$D3239,B3240,"f",FALSE)</f>
        <v>62103</v>
      </c>
      <c r="E3240" s="49">
        <f>_xll.qlInterestRateIndexValueDate(IndexON,D3240)</f>
        <v>62103</v>
      </c>
      <c r="F3240" s="52">
        <f>IFERROR(_xll.qlIndexFixing(IndexON,D3240,TRUE,_xll.ohTrigger(RecalcTrigger,TriggerON)),NA())</f>
        <v>1.3963924124738014E-2</v>
      </c>
      <c r="H3240" s="49">
        <f>_xll.qlCalendarAdvance(Calendar,$H3239,B3240,"f",FALSE)</f>
        <v>62103</v>
      </c>
      <c r="I3240" s="49">
        <f>_xll.qlInterestRateIndexValueDate(Index1M,$H3240)</f>
        <v>62107</v>
      </c>
      <c r="J3240" s="52">
        <f>IFERROR(_xll.qlIndexFixing(Index1M,$H3240,TRUE,_xll.ohTrigger(RecalcTrigger,Trigger1M)),NA())</f>
        <v>1.3959266232731292E-2</v>
      </c>
      <c r="K3240" s="52">
        <f>IFERROR(_xll.qlIndexFixing(ONIndex1M,I3240,TRUE,_xll.ohTrigger(RecalcTrigger,Trigger1M)),NA())</f>
        <v>1.3943093780994786E-2</v>
      </c>
      <c r="L3240" s="52">
        <f>IFERROR(_xll.qlIndexFixing(Index3M,H3240,TRUE,_xll.ohTrigger(RecalcTrigger,Trigger3M)),NA())</f>
        <v>1.4233347829562426E-2</v>
      </c>
      <c r="M3240" s="52">
        <f>IFERROR(_xll.qlIndexFixing(ONIndex3M,I3240,TRUE,_xll.ohTrigger(RecalcTrigger,Trigger3M)),NA())</f>
        <v>1.4178195501246549E-2</v>
      </c>
      <c r="N3240" s="52">
        <f>IFERROR(_xll.qlIndexFixing(Index6M,$H3240,TRUE,_xll.ohTrigger(RecalcTrigger,Trigger6M)),NA())</f>
        <v>1.4679463782938777E-2</v>
      </c>
      <c r="O3240" s="52">
        <f>IFERROR(_xll.qlIndexFixing(ONIndex6M,I3240,TRUE,_xll.ohTrigger(RecalcTrigger,Trigger6M)),NA())</f>
        <v>1.455439131998304E-2</v>
      </c>
      <c r="P3240" s="52">
        <f>IFERROR(_xll.qlIndexFixing(Index1Y,$H3240,TRUE,_xll.ohTrigger(RecalcTrigger,Trigger1Y)),NA())</f>
        <v>1.4675871802508346E-2</v>
      </c>
      <c r="Q3240" s="52">
        <f>IFERROR(_xll.qlIndexFixing(ONIndex1Y,I3240,TRUE,_xll.ohTrigger(RecalcTrigger,Trigger1Y)),NA())</f>
        <v>1.4451061190010606E-2</v>
      </c>
    </row>
    <row r="3241" spans="2:17" x14ac:dyDescent="0.2">
      <c r="B3241" s="46" t="s">
        <v>42</v>
      </c>
      <c r="D3241" s="49">
        <f>_xll.qlCalendarAdvance(Calendar,$D3240,B3241,"f",FALSE)</f>
        <v>62110</v>
      </c>
      <c r="E3241" s="49">
        <f>_xll.qlInterestRateIndexValueDate(IndexON,D3241)</f>
        <v>62110</v>
      </c>
      <c r="F3241" s="52">
        <f>IFERROR(_xll.qlIndexFixing(IndexON,D3241,TRUE,_xll.ohTrigger(RecalcTrigger,TriggerON)),NA())</f>
        <v>1.3967701909782804E-2</v>
      </c>
      <c r="H3241" s="49">
        <f>_xll.qlCalendarAdvance(Calendar,$H3240,B3241,"f",FALSE)</f>
        <v>62110</v>
      </c>
      <c r="I3241" s="49">
        <f>_xll.qlInterestRateIndexValueDate(Index1M,$H3241)</f>
        <v>62114</v>
      </c>
      <c r="J3241" s="52">
        <f>IFERROR(_xll.qlIndexFixing(Index1M,$H3241,TRUE,_xll.ohTrigger(RecalcTrigger,Trigger1M)),NA())</f>
        <v>1.3963599887294238E-2</v>
      </c>
      <c r="K3241" s="52">
        <f>IFERROR(_xll.qlIndexFixing(ONIndex1M,I3241,TRUE,_xll.ohTrigger(RecalcTrigger,Trigger1M)),NA())</f>
        <v>1.3947443384552116E-2</v>
      </c>
      <c r="L3241" s="52">
        <f>IFERROR(_xll.qlIndexFixing(Index3M,H3241,TRUE,_xll.ohTrigger(RecalcTrigger,Trigger3M)),NA())</f>
        <v>1.423830205441412E-2</v>
      </c>
      <c r="M3241" s="52">
        <f>IFERROR(_xll.qlIndexFixing(ONIndex3M,I3241,TRUE,_xll.ohTrigger(RecalcTrigger,Trigger3M)),NA())</f>
        <v>1.418321341101425E-2</v>
      </c>
      <c r="N3241" s="52">
        <f>IFERROR(_xll.qlIndexFixing(Index6M,$H3241,TRUE,_xll.ohTrigger(RecalcTrigger,Trigger6M)),NA())</f>
        <v>1.4684787952421527E-2</v>
      </c>
      <c r="O3241" s="52">
        <f>IFERROR(_xll.qlIndexFixing(ONIndex6M,I3241,TRUE,_xll.ohTrigger(RecalcTrigger,Trigger6M)),NA())</f>
        <v>1.4560768489575437E-2</v>
      </c>
      <c r="P3241" s="52">
        <f>IFERROR(_xll.qlIndexFixing(Index1Y,$H3241,TRUE,_xll.ohTrigger(RecalcTrigger,Trigger1Y)),NA())</f>
        <v>1.4680359608520963E-2</v>
      </c>
      <c r="Q3241" s="52">
        <f>IFERROR(_xll.qlIndexFixing(ONIndex1Y,I3241,TRUE,_xll.ohTrigger(RecalcTrigger,Trigger1Y)),NA())</f>
        <v>1.4455843516705258E-2</v>
      </c>
    </row>
    <row r="3242" spans="2:17" x14ac:dyDescent="0.2">
      <c r="B3242" s="46" t="s">
        <v>42</v>
      </c>
      <c r="D3242" s="49">
        <f>_xll.qlCalendarAdvance(Calendar,$D3241,B3242,"f",FALSE)</f>
        <v>62117</v>
      </c>
      <c r="E3242" s="49">
        <f>_xll.qlInterestRateIndexValueDate(IndexON,D3242)</f>
        <v>62117</v>
      </c>
      <c r="F3242" s="52">
        <f>IFERROR(_xll.qlIndexFixing(IndexON,D3242,TRUE,_xll.ohTrigger(RecalcTrigger,TriggerON)),NA())</f>
        <v>1.3971469930345037E-2</v>
      </c>
      <c r="H3242" s="49">
        <f>_xll.qlCalendarAdvance(Calendar,$H3241,B3242,"f",FALSE)</f>
        <v>62117</v>
      </c>
      <c r="I3242" s="49">
        <f>_xll.qlInterestRateIndexValueDate(Index1M,$H3242)</f>
        <v>62121</v>
      </c>
      <c r="J3242" s="52">
        <f>IFERROR(_xll.qlIndexFixing(Index1M,$H3242,TRUE,_xll.ohTrigger(RecalcTrigger,Trigger1M)),NA())</f>
        <v>1.396792220772871E-2</v>
      </c>
      <c r="K3242" s="52">
        <f>IFERROR(_xll.qlIndexFixing(ONIndex1M,I3242,TRUE,_xll.ohTrigger(RecalcTrigger,Trigger1M)),NA())</f>
        <v>1.3951781708572142E-2</v>
      </c>
      <c r="L3242" s="52">
        <f>IFERROR(_xll.qlIndexFixing(Index3M,H3242,TRUE,_xll.ohTrigger(RecalcTrigger,Trigger3M)),NA())</f>
        <v>1.4243242821806668E-2</v>
      </c>
      <c r="M3242" s="52">
        <f>IFERROR(_xll.qlIndexFixing(ONIndex3M,I3242,TRUE,_xll.ohTrigger(RecalcTrigger,Trigger3M)),NA())</f>
        <v>1.4188218069541847E-2</v>
      </c>
      <c r="N3242" s="52">
        <f>IFERROR(_xll.qlIndexFixing(Index6M,$H3242,TRUE,_xll.ohTrigger(RecalcTrigger,Trigger6M)),NA())</f>
        <v>1.4690024045669792E-2</v>
      </c>
      <c r="O3242" s="52">
        <f>IFERROR(_xll.qlIndexFixing(ONIndex6M,I3242,TRUE,_xll.ohTrigger(RecalcTrigger,Trigger6M)),NA())</f>
        <v>1.4567059862677922E-2</v>
      </c>
      <c r="P3242" s="52">
        <f>IFERROR(_xll.qlIndexFixing(Index1Y,$H3242,TRUE,_xll.ohTrigger(RecalcTrigger,Trigger1Y)),NA())</f>
        <v>1.4684832968330883E-2</v>
      </c>
      <c r="Q3242" s="52">
        <f>IFERROR(_xll.qlIndexFixing(ONIndex1Y,I3242,TRUE,_xll.ohTrigger(RecalcTrigger,Trigger1Y)),NA())</f>
        <v>1.4460612303350828E-2</v>
      </c>
    </row>
    <row r="3243" spans="2:17" x14ac:dyDescent="0.2">
      <c r="B3243" s="46" t="s">
        <v>42</v>
      </c>
      <c r="D3243" s="49">
        <f>_xll.qlCalendarAdvance(Calendar,$D3242,B3243,"f",FALSE)</f>
        <v>62124</v>
      </c>
      <c r="E3243" s="49">
        <f>_xll.qlInterestRateIndexValueDate(IndexON,D3243)</f>
        <v>62124</v>
      </c>
      <c r="F3243" s="52">
        <f>IFERROR(_xll.qlIndexFixing(IndexON,D3243,TRUE,_xll.ohTrigger(RecalcTrigger,TriggerON)),NA())</f>
        <v>1.3975228166307474E-2</v>
      </c>
      <c r="H3243" s="49">
        <f>_xll.qlCalendarAdvance(Calendar,$H3242,B3243,"f",FALSE)</f>
        <v>62124</v>
      </c>
      <c r="I3243" s="49">
        <f>_xll.qlInterestRateIndexValueDate(Index1M,$H3243)</f>
        <v>62128</v>
      </c>
      <c r="J3243" s="52">
        <f>IFERROR(_xll.qlIndexFixing(Index1M,$H3243,TRUE,_xll.ohTrigger(RecalcTrigger,Trigger1M)),NA())</f>
        <v>1.3970499097005602E-2</v>
      </c>
      <c r="K3243" s="52">
        <f>IFERROR(_xll.qlIndexFixing(ONIndex1M,I3243,TRUE,_xll.ohTrigger(RecalcTrigger,Trigger1M)),NA())</f>
        <v>1.3956108729873407E-2</v>
      </c>
      <c r="L3243" s="52">
        <f>IFERROR(_xll.qlIndexFixing(Index3M,H3243,TRUE,_xll.ohTrigger(RecalcTrigger,Trigger3M)),NA())</f>
        <v>1.4248170104393942E-2</v>
      </c>
      <c r="M3243" s="52">
        <f>IFERROR(_xll.qlIndexFixing(ONIndex3M,I3243,TRUE,_xll.ohTrigger(RecalcTrigger,Trigger3M)),NA())</f>
        <v>1.4193209449810951E-2</v>
      </c>
      <c r="N3243" s="52">
        <f>IFERROR(_xll.qlIndexFixing(Index6M,$H3243,TRUE,_xll.ohTrigger(RecalcTrigger,Trigger6M)),NA())</f>
        <v>1.4695171929667766E-2</v>
      </c>
      <c r="O3243" s="52">
        <f>IFERROR(_xll.qlIndexFixing(ONIndex6M,I3243,TRUE,_xll.ohTrigger(RecalcTrigger,Trigger6M)),NA())</f>
        <v>1.457326530779568E-2</v>
      </c>
      <c r="P3243" s="52">
        <f>IFERROR(_xll.qlIndexFixing(Index1Y,$H3243,TRUE,_xll.ohTrigger(RecalcTrigger,Trigger1Y)),NA())</f>
        <v>1.4689291853539557E-2</v>
      </c>
      <c r="Q3243" s="52">
        <f>IFERROR(_xll.qlIndexFixing(ONIndex1Y,I3243,TRUE,_xll.ohTrigger(RecalcTrigger,Trigger1Y)),NA())</f>
        <v>1.4465367522449313E-2</v>
      </c>
    </row>
    <row r="3244" spans="2:17" x14ac:dyDescent="0.2">
      <c r="B3244" s="46" t="s">
        <v>42</v>
      </c>
      <c r="D3244" s="49">
        <f>_xll.qlCalendarAdvance(Calendar,$D3243,B3244,"f",FALSE)</f>
        <v>62131</v>
      </c>
      <c r="E3244" s="49">
        <f>_xll.qlInterestRateIndexValueDate(IndexON,D3244)</f>
        <v>62131</v>
      </c>
      <c r="F3244" s="52">
        <f>IFERROR(_xll.qlIndexFixing(IndexON,D3244,TRUE,_xll.ohTrigger(RecalcTrigger,TriggerON)),NA())</f>
        <v>1.3978976597606163E-2</v>
      </c>
      <c r="H3244" s="49">
        <f>_xll.qlCalendarAdvance(Calendar,$H3243,B3244,"f",FALSE)</f>
        <v>62131</v>
      </c>
      <c r="I3244" s="49">
        <f>_xll.qlInterestRateIndexValueDate(Index1M,$H3244)</f>
        <v>62135</v>
      </c>
      <c r="J3244" s="52">
        <f>IFERROR(_xll.qlIndexFixing(Index1M,$H3244,TRUE,_xll.ohTrigger(RecalcTrigger,Trigger1M)),NA())</f>
        <v>1.3974800623106631E-2</v>
      </c>
      <c r="K3244" s="52">
        <f>IFERROR(_xll.qlIndexFixing(ONIndex1M,I3244,TRUE,_xll.ohTrigger(RecalcTrigger,Trigger1M)),NA())</f>
        <v>1.3960424425514262E-2</v>
      </c>
      <c r="L3244" s="52">
        <f>IFERROR(_xll.qlIndexFixing(Index3M,H3244,TRUE,_xll.ohTrigger(RecalcTrigger,Trigger3M)),NA())</f>
        <v>1.4253083874831596E-2</v>
      </c>
      <c r="M3244" s="52">
        <f>IFERROR(_xll.qlIndexFixing(ONIndex3M,I3244,TRUE,_xll.ohTrigger(RecalcTrigger,Trigger3M)),NA())</f>
        <v>1.4198187524563366E-2</v>
      </c>
      <c r="N3244" s="52">
        <f>IFERROR(_xll.qlIndexFixing(Index6M,$H3244,TRUE,_xll.ohTrigger(RecalcTrigger,Trigger6M)),NA())</f>
        <v>1.4700231471409359E-2</v>
      </c>
      <c r="O3244" s="52">
        <f>IFERROR(_xll.qlIndexFixing(ONIndex6M,I3244,TRUE,_xll.ohTrigger(RecalcTrigger,Trigger6M)),NA())</f>
        <v>1.4579384693593767E-2</v>
      </c>
      <c r="P3244" s="52">
        <f>IFERROR(_xll.qlIndexFixing(Index1Y,$H3244,TRUE,_xll.ohTrigger(RecalcTrigger,Trigger1Y)),NA())</f>
        <v>1.4693736235746472E-2</v>
      </c>
      <c r="Q3244" s="52">
        <f>IFERROR(_xll.qlIndexFixing(ONIndex1Y,I3244,TRUE,_xll.ohTrigger(RecalcTrigger,Trigger1Y)),NA())</f>
        <v>1.4470109145943155E-2</v>
      </c>
    </row>
    <row r="3245" spans="2:17" x14ac:dyDescent="0.2">
      <c r="B3245" s="46" t="s">
        <v>42</v>
      </c>
      <c r="D3245" s="49">
        <f>_xll.qlCalendarAdvance(Calendar,$D3244,B3245,"f",FALSE)</f>
        <v>62138</v>
      </c>
      <c r="E3245" s="49">
        <f>_xll.qlInterestRateIndexValueDate(IndexON,D3245)</f>
        <v>62138</v>
      </c>
      <c r="F3245" s="52">
        <f>IFERROR(_xll.qlIndexFixing(IndexON,D3245,TRUE,_xll.ohTrigger(RecalcTrigger,TriggerON)),NA())</f>
        <v>1.3982715204203799E-2</v>
      </c>
      <c r="H3245" s="49">
        <f>_xll.qlCalendarAdvance(Calendar,$H3244,B3245,"f",FALSE)</f>
        <v>62138</v>
      </c>
      <c r="I3245" s="49">
        <f>_xll.qlInterestRateIndexValueDate(Index1M,$H3245)</f>
        <v>62142</v>
      </c>
      <c r="J3245" s="52">
        <f>IFERROR(_xll.qlIndexFixing(Index1M,$H3245,TRUE,_xll.ohTrigger(RecalcTrigger,Trigger1M)),NA())</f>
        <v>1.3979090751644765E-2</v>
      </c>
      <c r="K3245" s="52">
        <f>IFERROR(_xll.qlIndexFixing(ONIndex1M,I3245,TRUE,_xll.ohTrigger(RecalcTrigger,Trigger1M)),NA())</f>
        <v>1.3964728771993506E-2</v>
      </c>
      <c r="L3245" s="52">
        <f>IFERROR(_xll.qlIndexFixing(Index3M,H3245,TRUE,_xll.ohTrigger(RecalcTrigger,Trigger3M)),NA())</f>
        <v>1.4257984105771726E-2</v>
      </c>
      <c r="M3245" s="52">
        <f>IFERROR(_xll.qlIndexFixing(ONIndex3M,I3245,TRUE,_xll.ohTrigger(RecalcTrigger,Trigger3M)),NA())</f>
        <v>1.4203152266620833E-2</v>
      </c>
      <c r="N3245" s="52">
        <f>IFERROR(_xll.qlIndexFixing(Index6M,$H3245,TRUE,_xll.ohTrigger(RecalcTrigger,Trigger6M)),NA())</f>
        <v>1.4705202537899517E-2</v>
      </c>
      <c r="O3245" s="52">
        <f>IFERROR(_xll.qlIndexFixing(ONIndex6M,I3245,TRUE,_xll.ohTrigger(RecalcTrigger,Trigger6M)),NA())</f>
        <v>1.458541788873724E-2</v>
      </c>
      <c r="P3245" s="52">
        <f>IFERROR(_xll.qlIndexFixing(Index1Y,$H3245,TRUE,_xll.ohTrigger(RecalcTrigger,Trigger1Y)),NA())</f>
        <v>1.4698166086553523E-2</v>
      </c>
      <c r="Q3245" s="52">
        <f>IFERROR(_xll.qlIndexFixing(ONIndex1Y,I3245,TRUE,_xll.ohTrigger(RecalcTrigger,Trigger1Y)),NA())</f>
        <v>1.447483714617448E-2</v>
      </c>
    </row>
    <row r="3246" spans="2:17" x14ac:dyDescent="0.2">
      <c r="B3246" s="46" t="s">
        <v>42</v>
      </c>
      <c r="D3246" s="49">
        <f>_xll.qlCalendarAdvance(Calendar,$D3245,B3246,"f",FALSE)</f>
        <v>62145</v>
      </c>
      <c r="E3246" s="49">
        <f>_xll.qlInterestRateIndexValueDate(IndexON,D3246)</f>
        <v>62145</v>
      </c>
      <c r="F3246" s="52">
        <f>IFERROR(_xll.qlIndexFixing(IndexON,D3246,TRUE,_xll.ohTrigger(RecalcTrigger,TriggerON)),NA())</f>
        <v>1.3986443966036433E-2</v>
      </c>
      <c r="H3246" s="49">
        <f>_xll.qlCalendarAdvance(Calendar,$H3245,B3246,"f",FALSE)</f>
        <v>62145</v>
      </c>
      <c r="I3246" s="49">
        <f>_xll.qlInterestRateIndexValueDate(Index1M,$H3246)</f>
        <v>62149</v>
      </c>
      <c r="J3246" s="52">
        <f>IFERROR(_xll.qlIndexFixing(Index1M,$H3246,TRUE,_xll.ohTrigger(RecalcTrigger,Trigger1M)),NA())</f>
        <v>1.3983369459429986E-2</v>
      </c>
      <c r="K3246" s="52">
        <f>IFERROR(_xll.qlIndexFixing(ONIndex1M,I3246,TRUE,_xll.ohTrigger(RecalcTrigger,Trigger1M)),NA())</f>
        <v>1.3969021746449428E-2</v>
      </c>
      <c r="L3246" s="52">
        <f>IFERROR(_xll.qlIndexFixing(Index3M,H3246,TRUE,_xll.ohTrigger(RecalcTrigger,Trigger3M)),NA())</f>
        <v>1.4262870769871761E-2</v>
      </c>
      <c r="M3246" s="52">
        <f>IFERROR(_xll.qlIndexFixing(ONIndex3M,I3246,TRUE,_xll.ohTrigger(RecalcTrigger,Trigger3M)),NA())</f>
        <v>1.4208103648725157E-2</v>
      </c>
      <c r="N3246" s="52">
        <f>IFERROR(_xll.qlIndexFixing(Index6M,$H3246,TRUE,_xll.ohTrigger(RecalcTrigger,Trigger6M)),NA())</f>
        <v>1.4710084996153788E-2</v>
      </c>
      <c r="O3246" s="52">
        <f>IFERROR(_xll.qlIndexFixing(ONIndex6M,I3246,TRUE,_xll.ohTrigger(RecalcTrigger,Trigger6M)),NA())</f>
        <v>1.4591364761891157E-2</v>
      </c>
      <c r="P3246" s="52">
        <f>IFERROR(_xll.qlIndexFixing(Index1Y,$H3246,TRUE,_xll.ohTrigger(RecalcTrigger,Trigger1Y)),NA())</f>
        <v>1.4702581377561292E-2</v>
      </c>
      <c r="Q3246" s="52">
        <f>IFERROR(_xll.qlIndexFixing(ONIndex1Y,I3246,TRUE,_xll.ohTrigger(RecalcTrigger,Trigger1Y)),NA())</f>
        <v>1.447955149508573E-2</v>
      </c>
    </row>
    <row r="3247" spans="2:17" x14ac:dyDescent="0.2">
      <c r="B3247" s="46" t="s">
        <v>42</v>
      </c>
      <c r="D3247" s="49">
        <f>_xll.qlCalendarAdvance(Calendar,$D3246,B3247,"f",FALSE)</f>
        <v>62152</v>
      </c>
      <c r="E3247" s="49">
        <f>_xll.qlInterestRateIndexValueDate(IndexON,D3247)</f>
        <v>62152</v>
      </c>
      <c r="F3247" s="52">
        <f>IFERROR(_xll.qlIndexFixing(IndexON,D3247,TRUE,_xll.ohTrigger(RecalcTrigger,TriggerON)),NA())</f>
        <v>1.3990162862986821E-2</v>
      </c>
      <c r="H3247" s="49">
        <f>_xll.qlCalendarAdvance(Calendar,$H3246,B3247,"f",FALSE)</f>
        <v>62152</v>
      </c>
      <c r="I3247" s="49">
        <f>_xll.qlInterestRateIndexValueDate(Index1M,$H3247)</f>
        <v>62156</v>
      </c>
      <c r="J3247" s="52">
        <f>IFERROR(_xll.qlIndexFixing(Index1M,$H3247,TRUE,_xll.ohTrigger(RecalcTrigger,Trigger1M)),NA())</f>
        <v>1.3989362986231024E-2</v>
      </c>
      <c r="K3247" s="52">
        <f>IFERROR(_xll.qlIndexFixing(ONIndex1M,I3247,TRUE,_xll.ohTrigger(RecalcTrigger,Trigger1M)),NA())</f>
        <v>1.3973303325540698E-2</v>
      </c>
      <c r="L3247" s="52">
        <f>IFERROR(_xll.qlIndexFixing(Index3M,H3247,TRUE,_xll.ohTrigger(RecalcTrigger,Trigger3M)),NA())</f>
        <v>1.4268999528611652E-2</v>
      </c>
      <c r="M3247" s="52">
        <f>IFERROR(_xll.qlIndexFixing(ONIndex3M,I3247,TRUE,_xll.ohTrigger(RecalcTrigger,Trigger3M)),NA())</f>
        <v>1.4213041643618141E-2</v>
      </c>
      <c r="N3247" s="52">
        <f>IFERROR(_xll.qlIndexFixing(Index6M,$H3247,TRUE,_xll.ohTrigger(RecalcTrigger,Trigger6M)),NA())</f>
        <v>1.4716711722931007E-2</v>
      </c>
      <c r="O3247" s="52">
        <f>IFERROR(_xll.qlIndexFixing(ONIndex6M,I3247,TRUE,_xll.ohTrigger(RecalcTrigger,Trigger6M)),NA())</f>
        <v>1.4597225181480766E-2</v>
      </c>
      <c r="P3247" s="52">
        <f>IFERROR(_xll.qlIndexFixing(Index1Y,$H3247,TRUE,_xll.ohTrigger(RecalcTrigger,Trigger1Y)),NA())</f>
        <v>1.470698208037167E-2</v>
      </c>
      <c r="Q3247" s="52">
        <f>IFERROR(_xll.qlIndexFixing(ONIndex1Y,I3247,TRUE,_xll.ohTrigger(RecalcTrigger,Trigger1Y)),NA())</f>
        <v>1.4484252165338773E-2</v>
      </c>
    </row>
    <row r="3248" spans="2:17" x14ac:dyDescent="0.2">
      <c r="B3248" s="46" t="s">
        <v>42</v>
      </c>
      <c r="D3248" s="49">
        <f>_xll.qlCalendarAdvance(Calendar,$D3247,B3248,"f",FALSE)</f>
        <v>62159</v>
      </c>
      <c r="E3248" s="49">
        <f>_xll.qlInterestRateIndexValueDate(IndexON,D3248)</f>
        <v>62159</v>
      </c>
      <c r="F3248" s="52">
        <f>IFERROR(_xll.qlIndexFixing(IndexON,D3248,TRUE,_xll.ohTrigger(RecalcTrigger,TriggerON)),NA())</f>
        <v>1.399387187501766E-2</v>
      </c>
      <c r="H3248" s="49">
        <f>_xll.qlCalendarAdvance(Calendar,$H3247,B3248,"f",FALSE)</f>
        <v>62159</v>
      </c>
      <c r="I3248" s="49">
        <f>_xll.qlInterestRateIndexValueDate(Index1M,$H3248)</f>
        <v>62163</v>
      </c>
      <c r="J3248" s="52">
        <f>IFERROR(_xll.qlIndexFixing(Index1M,$H3248,TRUE,_xll.ohTrigger(RecalcTrigger,Trigger1M)),NA())</f>
        <v>1.3993616814851985E-2</v>
      </c>
      <c r="K3248" s="52">
        <f>IFERROR(_xll.qlIndexFixing(ONIndex1M,I3248,TRUE,_xll.ohTrigger(RecalcTrigger,Trigger1M)),NA())</f>
        <v>1.3977573486245731E-2</v>
      </c>
      <c r="L3248" s="52">
        <f>IFERROR(_xll.qlIndexFixing(Index3M,H3248,TRUE,_xll.ohTrigger(RecalcTrigger,Trigger3M)),NA())</f>
        <v>1.4273857404818169E-2</v>
      </c>
      <c r="M3248" s="52">
        <f>IFERROR(_xll.qlIndexFixing(ONIndex3M,I3248,TRUE,_xll.ohTrigger(RecalcTrigger,Trigger3M)),NA())</f>
        <v>1.4217966224201462E-2</v>
      </c>
      <c r="N3248" s="52">
        <f>IFERROR(_xll.qlIndexFixing(Index6M,$H3248,TRUE,_xll.ohTrigger(RecalcTrigger,Trigger6M)),NA())</f>
        <v>1.4721397953250019E-2</v>
      </c>
      <c r="O3248" s="52">
        <f>IFERROR(_xll.qlIndexFixing(ONIndex6M,I3248,TRUE,_xll.ohTrigger(RecalcTrigger,Trigger6M)),NA())</f>
        <v>1.4602999016570806E-2</v>
      </c>
      <c r="P3248" s="52">
        <f>IFERROR(_xll.qlIndexFixing(Index1Y,$H3248,TRUE,_xll.ohTrigger(RecalcTrigger,Trigger1Y)),NA())</f>
        <v>1.47113681665848E-2</v>
      </c>
      <c r="Q3248" s="52">
        <f>IFERROR(_xll.qlIndexFixing(ONIndex1Y,I3248,TRUE,_xll.ohTrigger(RecalcTrigger,Trigger1Y)),NA())</f>
        <v>1.4488939128716183E-2</v>
      </c>
    </row>
    <row r="3249" spans="2:17" x14ac:dyDescent="0.2">
      <c r="B3249" s="46" t="s">
        <v>42</v>
      </c>
      <c r="D3249" s="49">
        <f>_xll.qlCalendarAdvance(Calendar,$D3248,B3249,"f",FALSE)</f>
        <v>62166</v>
      </c>
      <c r="E3249" s="49">
        <f>_xll.qlInterestRateIndexValueDate(IndexON,D3249)</f>
        <v>62166</v>
      </c>
      <c r="F3249" s="52">
        <f>IFERROR(_xll.qlIndexFixing(IndexON,D3249,TRUE,_xll.ohTrigger(RecalcTrigger,TriggerON)),NA())</f>
        <v>1.3997570982091645E-2</v>
      </c>
      <c r="H3249" s="49">
        <f>_xll.qlCalendarAdvance(Calendar,$H3248,B3249,"f",FALSE)</f>
        <v>62166</v>
      </c>
      <c r="I3249" s="49">
        <f>_xll.qlInterestRateIndexValueDate(Index1M,$H3249)</f>
        <v>62170</v>
      </c>
      <c r="J3249" s="52">
        <f>IFERROR(_xll.qlIndexFixing(Index1M,$H3249,TRUE,_xll.ohTrigger(RecalcTrigger,Trigger1M)),NA())</f>
        <v>1.3997859146996916E-2</v>
      </c>
      <c r="K3249" s="52">
        <f>IFERROR(_xll.qlIndexFixing(ONIndex1M,I3249,TRUE,_xll.ohTrigger(RecalcTrigger,Trigger1M)),NA())</f>
        <v>1.3981832205383071E-2</v>
      </c>
      <c r="L3249" s="52">
        <f>IFERROR(_xll.qlIndexFixing(Index3M,H3249,TRUE,_xll.ohTrigger(RecalcTrigger,Trigger3M)),NA())</f>
        <v>1.4278701627291758E-2</v>
      </c>
      <c r="M3249" s="52">
        <f>IFERROR(_xll.qlIndexFixing(ONIndex3M,I3249,TRUE,_xll.ohTrigger(RecalcTrigger,Trigger3M)),NA())</f>
        <v>1.4222877363456732E-2</v>
      </c>
      <c r="N3249" s="52">
        <f>IFERROR(_xll.qlIndexFixing(Index6M,$H3249,TRUE,_xll.ohTrigger(RecalcTrigger,Trigger6M)),NA())</f>
        <v>1.4725995137251322E-2</v>
      </c>
      <c r="O3249" s="52">
        <f>IFERROR(_xll.qlIndexFixing(ONIndex6M,I3249,TRUE,_xll.ohTrigger(RecalcTrigger,Trigger6M)),NA())</f>
        <v>1.4608686135346716E-2</v>
      </c>
      <c r="P3249" s="52">
        <f>IFERROR(_xll.qlIndexFixing(Index1Y,$H3249,TRUE,_xll.ohTrigger(RecalcTrigger,Trigger1Y)),NA())</f>
        <v>1.4715739607803233E-2</v>
      </c>
      <c r="Q3249" s="52">
        <f>IFERROR(_xll.qlIndexFixing(ONIndex1Y,I3249,TRUE,_xll.ohTrigger(RecalcTrigger,Trigger1Y)),NA())</f>
        <v>1.4493612357719954E-2</v>
      </c>
    </row>
    <row r="3250" spans="2:17" x14ac:dyDescent="0.2">
      <c r="B3250" s="46" t="s">
        <v>42</v>
      </c>
      <c r="D3250" s="49">
        <f>_xll.qlCalendarAdvance(Calendar,$D3249,B3250,"f",FALSE)</f>
        <v>62173</v>
      </c>
      <c r="E3250" s="49">
        <f>_xll.qlInterestRateIndexValueDate(IndexON,D3250)</f>
        <v>62173</v>
      </c>
      <c r="F3250" s="52">
        <f>IFERROR(_xll.qlIndexFixing(IndexON,D3250,TRUE,_xll.ohTrigger(RecalcTrigger,TriggerON)),NA())</f>
        <v>1.4001260164091534E-2</v>
      </c>
      <c r="H3250" s="49">
        <f>_xll.qlCalendarAdvance(Calendar,$H3249,B3250,"f",FALSE)</f>
        <v>62173</v>
      </c>
      <c r="I3250" s="49">
        <f>_xll.qlInterestRateIndexValueDate(Index1M,$H3250)</f>
        <v>62177</v>
      </c>
      <c r="J3250" s="52">
        <f>IFERROR(_xll.qlIndexFixing(Index1M,$H3250,TRUE,_xll.ohTrigger(RecalcTrigger,Trigger1M)),NA())</f>
        <v>1.4002089959474048E-2</v>
      </c>
      <c r="K3250" s="52">
        <f>IFERROR(_xll.qlIndexFixing(ONIndex1M,I3250,TRUE,_xll.ohTrigger(RecalcTrigger,Trigger1M)),NA())</f>
        <v>1.3988377572351496E-2</v>
      </c>
      <c r="L3250" s="52">
        <f>IFERROR(_xll.qlIndexFixing(Index3M,H3250,TRUE,_xll.ohTrigger(RecalcTrigger,Trigger3M)),NA())</f>
        <v>1.4283532168680387E-2</v>
      </c>
      <c r="M3250" s="52">
        <f>IFERROR(_xll.qlIndexFixing(ONIndex3M,I3250,TRUE,_xll.ohTrigger(RecalcTrigger,Trigger3M)),NA())</f>
        <v>1.4230296489010641E-2</v>
      </c>
      <c r="N3250" s="52">
        <f>IFERROR(_xll.qlIndexFixing(Index6M,$H3250,TRUE,_xll.ohTrigger(RecalcTrigger,Trigger6M)),NA())</f>
        <v>1.4730503143458345E-2</v>
      </c>
      <c r="O3250" s="52">
        <f>IFERROR(_xll.qlIndexFixing(ONIndex6M,I3250,TRUE,_xll.ohTrigger(RecalcTrigger,Trigger6M)),NA())</f>
        <v>1.4617055584496441E-2</v>
      </c>
      <c r="P3250" s="52">
        <f>IFERROR(_xll.qlIndexFixing(Index1Y,$H3250,TRUE,_xll.ohTrigger(RecalcTrigger,Trigger1Y)),NA())</f>
        <v>1.4720096375627989E-2</v>
      </c>
      <c r="Q3250" s="52">
        <f>IFERROR(_xll.qlIndexFixing(ONIndex1Y,I3250,TRUE,_xll.ohTrigger(RecalcTrigger,Trigger1Y)),NA())</f>
        <v>1.4500768325602209E-2</v>
      </c>
    </row>
    <row r="3251" spans="2:17" x14ac:dyDescent="0.2">
      <c r="B3251" s="46" t="s">
        <v>42</v>
      </c>
      <c r="D3251" s="49">
        <f>_xll.qlCalendarAdvance(Calendar,$D3250,B3251,"f",FALSE)</f>
        <v>62184</v>
      </c>
      <c r="E3251" s="49">
        <f>_xll.qlInterestRateIndexValueDate(IndexON,D3251)</f>
        <v>62184</v>
      </c>
      <c r="F3251" s="52">
        <f>IFERROR(_xll.qlIndexFixing(IndexON,D3251,TRUE,_xll.ohTrigger(RecalcTrigger,TriggerON)),NA())</f>
        <v>1.400596831937051E-2</v>
      </c>
      <c r="H3251" s="49">
        <f>_xll.qlCalendarAdvance(Calendar,$H3250,B3251,"f",FALSE)</f>
        <v>62184</v>
      </c>
      <c r="I3251" s="49">
        <f>_xll.qlInterestRateIndexValueDate(Index1M,$H3251)</f>
        <v>62186</v>
      </c>
      <c r="J3251" s="52">
        <f>IFERROR(_xll.qlIndexFixing(Index1M,$H3251,TRUE,_xll.ohTrigger(RecalcTrigger,Trigger1M)),NA())</f>
        <v>1.4008085109321333E-2</v>
      </c>
      <c r="K3251" s="52">
        <f>IFERROR(_xll.qlIndexFixing(ONIndex1M,I3251,TRUE,_xll.ohTrigger(RecalcTrigger,Trigger1M)),NA())</f>
        <v>1.3992730497411898E-2</v>
      </c>
      <c r="L3251" s="52">
        <f>IFERROR(_xll.qlIndexFixing(Index3M,H3251,TRUE,_xll.ohTrigger(RecalcTrigger,Trigger3M)),NA())</f>
        <v>1.4289098289349435E-2</v>
      </c>
      <c r="M3251" s="52">
        <f>IFERROR(_xll.qlIndexFixing(ONIndex3M,I3251,TRUE,_xll.ohTrigger(RecalcTrigger,Trigger3M)),NA())</f>
        <v>1.4235444095271887E-2</v>
      </c>
      <c r="N3251" s="52">
        <f>IFERROR(_xll.qlIndexFixing(Index6M,$H3251,TRUE,_xll.ohTrigger(RecalcTrigger,Trigger6M)),NA())</f>
        <v>1.4735585248940751E-2</v>
      </c>
      <c r="O3251" s="52">
        <f>IFERROR(_xll.qlIndexFixing(ONIndex6M,I3251,TRUE,_xll.ohTrigger(RecalcTrigger,Trigger6M)),NA())</f>
        <v>1.4622911049793075E-2</v>
      </c>
      <c r="P3251" s="52">
        <f>IFERROR(_xll.qlIndexFixing(Index1Y,$H3251,TRUE,_xll.ohTrigger(RecalcTrigger,Trigger1Y)),NA())</f>
        <v>1.4725676327653248E-2</v>
      </c>
      <c r="Q3251" s="52">
        <f>IFERROR(_xll.qlIndexFixing(ONIndex1Y,I3251,TRUE,_xll.ohTrigger(RecalcTrigger,Trigger1Y)),NA())</f>
        <v>1.450556597125896E-2</v>
      </c>
    </row>
    <row r="3252" spans="2:17" x14ac:dyDescent="0.2">
      <c r="B3252" s="46" t="s">
        <v>42</v>
      </c>
      <c r="D3252" s="49">
        <f>_xll.qlCalendarAdvance(Calendar,$D3251,B3252,"f",FALSE)</f>
        <v>62191</v>
      </c>
      <c r="E3252" s="49">
        <f>_xll.qlInterestRateIndexValueDate(IndexON,D3252)</f>
        <v>62191</v>
      </c>
      <c r="F3252" s="52">
        <f>IFERROR(_xll.qlIndexFixing(IndexON,D3252,TRUE,_xll.ohTrigger(RecalcTrigger,TriggerON)),NA())</f>
        <v>1.4009633029026247E-2</v>
      </c>
      <c r="H3252" s="49">
        <f>_xll.qlCalendarAdvance(Calendar,$H3251,B3252,"f",FALSE)</f>
        <v>62191</v>
      </c>
      <c r="I3252" s="49">
        <f>_xll.qlInterestRateIndexValueDate(Index1M,$H3252)</f>
        <v>62193</v>
      </c>
      <c r="J3252" s="52">
        <f>IFERROR(_xll.qlIndexFixing(Index1M,$H3252,TRUE,_xll.ohTrigger(RecalcTrigger,Trigger1M)),NA())</f>
        <v>1.4012288838780862E-2</v>
      </c>
      <c r="K3252" s="52">
        <f>IFERROR(_xll.qlIndexFixing(ONIndex1M,I3252,TRUE,_xll.ohTrigger(RecalcTrigger,Trigger1M)),NA())</f>
        <v>1.3996948164667344E-2</v>
      </c>
      <c r="L3252" s="52">
        <f>IFERROR(_xll.qlIndexFixing(Index3M,H3252,TRUE,_xll.ohTrigger(RecalcTrigger,Trigger3M)),NA())</f>
        <v>1.4293898253626033E-2</v>
      </c>
      <c r="M3252" s="52">
        <f>IFERROR(_xll.qlIndexFixing(ONIndex3M,I3252,TRUE,_xll.ohTrigger(RecalcTrigger,Trigger3M)),NA())</f>
        <v>1.424030700694523E-2</v>
      </c>
      <c r="N3252" s="52">
        <f>IFERROR(_xll.qlIndexFixing(Index6M,$H3252,TRUE,_xll.ohTrigger(RecalcTrigger,Trigger6M)),NA())</f>
        <v>1.4739900225651116E-2</v>
      </c>
      <c r="O3252" s="52">
        <f>IFERROR(_xll.qlIndexFixing(ONIndex6M,I3252,TRUE,_xll.ohTrigger(RecalcTrigger,Trigger6M)),NA())</f>
        <v>1.4628287395801465E-2</v>
      </c>
      <c r="P3252" s="52">
        <f>IFERROR(_xll.qlIndexFixing(Index1Y,$H3252,TRUE,_xll.ohTrigger(RecalcTrigger,Trigger1Y)),NA())</f>
        <v>1.4729999449655E-2</v>
      </c>
      <c r="Q3252" s="52">
        <f>IFERROR(_xll.qlIndexFixing(ONIndex1Y,I3252,TRUE,_xll.ohTrigger(RecalcTrigger,Trigger1Y)),NA())</f>
        <v>1.4510189921601579E-2</v>
      </c>
    </row>
    <row r="3253" spans="2:17" x14ac:dyDescent="0.2">
      <c r="B3253" s="46" t="s">
        <v>42</v>
      </c>
      <c r="D3253" s="49">
        <f>_xll.qlCalendarAdvance(Calendar,$D3252,B3253,"f",FALSE)</f>
        <v>62198</v>
      </c>
      <c r="E3253" s="49">
        <f>_xll.qlInterestRateIndexValueDate(IndexON,D3253)</f>
        <v>62198</v>
      </c>
      <c r="F3253" s="52">
        <f>IFERROR(_xll.qlIndexFixing(IndexON,D3253,TRUE,_xll.ohTrigger(RecalcTrigger,TriggerON)),NA())</f>
        <v>1.4013287745475722E-2</v>
      </c>
      <c r="H3253" s="49">
        <f>_xll.qlCalendarAdvance(Calendar,$H3252,B3253,"f",FALSE)</f>
        <v>62198</v>
      </c>
      <c r="I3253" s="49">
        <f>_xll.qlInterestRateIndexValueDate(Index1M,$H3253)</f>
        <v>62200</v>
      </c>
      <c r="J3253" s="52">
        <f>IFERROR(_xll.qlIndexFixing(Index1M,$H3253,TRUE,_xll.ohTrigger(RecalcTrigger,Trigger1M)),NA())</f>
        <v>1.4016480970310274E-2</v>
      </c>
      <c r="K3253" s="52">
        <f>IFERROR(_xll.qlIndexFixing(ONIndex1M,I3253,TRUE,_xll.ohTrigger(RecalcTrigger,Trigger1M)),NA())</f>
        <v>1.4001154284599693E-2</v>
      </c>
      <c r="L3253" s="52">
        <f>IFERROR(_xll.qlIndexFixing(Index3M,H3253,TRUE,_xll.ohTrigger(RecalcTrigger,Trigger3M)),NA())</f>
        <v>1.4298684449397171E-2</v>
      </c>
      <c r="M3253" s="52">
        <f>IFERROR(_xll.qlIndexFixing(ONIndex3M,I3253,TRUE,_xll.ohTrigger(RecalcTrigger,Trigger3M)),NA())</f>
        <v>1.4245156352670207E-2</v>
      </c>
      <c r="N3253" s="52">
        <f>IFERROR(_xll.qlIndexFixing(Index6M,$H3253,TRUE,_xll.ohTrigger(RecalcTrigger,Trigger6M)),NA())</f>
        <v>1.4744132657292561E-2</v>
      </c>
      <c r="O3253" s="52">
        <f>IFERROR(_xll.qlIndexFixing(ONIndex6M,I3253,TRUE,_xll.ohTrigger(RecalcTrigger,Trigger6M)),NA())</f>
        <v>1.4633576425175931E-2</v>
      </c>
      <c r="P3253" s="52">
        <f>IFERROR(_xll.qlIndexFixing(Index1Y,$H3253,TRUE,_xll.ohTrigger(RecalcTrigger,Trigger1Y)),NA())</f>
        <v>1.4736699450963942E-2</v>
      </c>
      <c r="Q3253" s="52">
        <f>IFERROR(_xll.qlIndexFixing(ONIndex1Y,I3253,TRUE,_xll.ohTrigger(RecalcTrigger,Trigger1Y)),NA())</f>
        <v>1.4514800010472229E-2</v>
      </c>
    </row>
    <row r="3254" spans="2:17" x14ac:dyDescent="0.2">
      <c r="B3254" s="46" t="s">
        <v>42</v>
      </c>
      <c r="D3254" s="49">
        <f>_xll.qlCalendarAdvance(Calendar,$D3253,B3254,"f",FALSE)</f>
        <v>62205</v>
      </c>
      <c r="E3254" s="49">
        <f>_xll.qlInterestRateIndexValueDate(IndexON,D3254)</f>
        <v>62205</v>
      </c>
      <c r="F3254" s="52">
        <f>IFERROR(_xll.qlIndexFixing(IndexON,D3254,TRUE,_xll.ohTrigger(RecalcTrigger,TriggerON)),NA())</f>
        <v>1.4016932448654984E-2</v>
      </c>
      <c r="H3254" s="49">
        <f>_xll.qlCalendarAdvance(Calendar,$H3253,B3254,"f",FALSE)</f>
        <v>62205</v>
      </c>
      <c r="I3254" s="49">
        <f>_xll.qlInterestRateIndexValueDate(Index1M,$H3254)</f>
        <v>62207</v>
      </c>
      <c r="J3254" s="52">
        <f>IFERROR(_xll.qlIndexFixing(Index1M,$H3254,TRUE,_xll.ohTrigger(RecalcTrigger,Trigger1M)),NA())</f>
        <v>1.4020661480710628E-2</v>
      </c>
      <c r="K3254" s="52">
        <f>IFERROR(_xll.qlIndexFixing(ONIndex1M,I3254,TRUE,_xll.ohTrigger(RecalcTrigger,Trigger1M)),NA())</f>
        <v>1.4005348833947551E-2</v>
      </c>
      <c r="L3254" s="52">
        <f>IFERROR(_xll.qlIndexFixing(Index3M,H3254,TRUE,_xll.ohTrigger(RecalcTrigger,Trigger3M)),NA())</f>
        <v>1.4303456849313305E-2</v>
      </c>
      <c r="M3254" s="52">
        <f>IFERROR(_xll.qlIndexFixing(ONIndex3M,I3254,TRUE,_xll.ohTrigger(RecalcTrigger,Trigger3M)),NA())</f>
        <v>1.4249992105428433E-2</v>
      </c>
      <c r="N3254" s="52">
        <f>IFERROR(_xll.qlIndexFixing(Index6M,$H3254,TRUE,_xll.ohTrigger(RecalcTrigger,Trigger6M)),NA())</f>
        <v>1.4748285505740637E-2</v>
      </c>
      <c r="O3254" s="52">
        <f>IFERROR(_xll.qlIndexFixing(ONIndex6M,I3254,TRUE,_xll.ohTrigger(RecalcTrigger,Trigger6M)),NA())</f>
        <v>1.4638778006661468E-2</v>
      </c>
      <c r="P3254" s="52">
        <f>IFERROR(_xll.qlIndexFixing(Index1Y,$H3254,TRUE,_xll.ohTrigger(RecalcTrigger,Trigger1Y)),NA())</f>
        <v>1.4738601365157084E-2</v>
      </c>
      <c r="Q3254" s="52">
        <f>IFERROR(_xll.qlIndexFixing(ONIndex1Y,I3254,TRUE,_xll.ohTrigger(RecalcTrigger,Trigger1Y)),NA())</f>
        <v>1.4519396209893287E-2</v>
      </c>
    </row>
    <row r="3255" spans="2:17" x14ac:dyDescent="0.2">
      <c r="B3255" s="46" t="s">
        <v>42</v>
      </c>
      <c r="D3255" s="49">
        <f>_xll.qlCalendarAdvance(Calendar,$D3254,B3255,"f",FALSE)</f>
        <v>62212</v>
      </c>
      <c r="E3255" s="49">
        <f>_xll.qlInterestRateIndexValueDate(IndexON,D3255)</f>
        <v>62212</v>
      </c>
      <c r="F3255" s="52">
        <f>IFERROR(_xll.qlIndexFixing(IndexON,D3255,TRUE,_xll.ohTrigger(RecalcTrigger,TriggerON)),NA())</f>
        <v>1.4020567118500082E-2</v>
      </c>
      <c r="H3255" s="49">
        <f>_xll.qlCalendarAdvance(Calendar,$H3254,B3255,"f",FALSE)</f>
        <v>62212</v>
      </c>
      <c r="I3255" s="49">
        <f>_xll.qlInterestRateIndexValueDate(Index1M,$H3255)</f>
        <v>62215</v>
      </c>
      <c r="J3255" s="52">
        <f>IFERROR(_xll.qlIndexFixing(Index1M,$H3255,TRUE,_xll.ohTrigger(RecalcTrigger,Trigger1M)),NA())</f>
        <v>1.4024855218669224E-2</v>
      </c>
      <c r="K3255" s="52">
        <f>IFERROR(_xll.qlIndexFixing(ONIndex1M,I3255,TRUE,_xll.ohTrigger(RecalcTrigger,Trigger1M)),NA())</f>
        <v>1.4010128406765077E-2</v>
      </c>
      <c r="L3255" s="52">
        <f>IFERROR(_xll.qlIndexFixing(Index3M,H3255,TRUE,_xll.ohTrigger(RecalcTrigger,Trigger3M)),NA())</f>
        <v>1.4310757247935965E-2</v>
      </c>
      <c r="M3255" s="52">
        <f>IFERROR(_xll.qlIndexFixing(ONIndex3M,I3255,TRUE,_xll.ohTrigger(RecalcTrigger,Trigger3M)),NA())</f>
        <v>1.4255502000448672E-2</v>
      </c>
      <c r="N3255" s="52">
        <f>IFERROR(_xll.qlIndexFixing(Index6M,$H3255,TRUE,_xll.ohTrigger(RecalcTrigger,Trigger6M)),NA())</f>
        <v>1.4754065487925936E-2</v>
      </c>
      <c r="O3255" s="52">
        <f>IFERROR(_xll.qlIndexFixing(ONIndex6M,I3255,TRUE,_xll.ohTrigger(RecalcTrigger,Trigger6M)),NA())</f>
        <v>1.4644615423371476E-2</v>
      </c>
      <c r="P3255" s="52">
        <f>IFERROR(_xll.qlIndexFixing(Index1Y,$H3255,TRUE,_xll.ohTrigger(RecalcTrigger,Trigger1Y)),NA())</f>
        <v>1.4744682234557273E-2</v>
      </c>
      <c r="Q3255" s="52">
        <f>IFERROR(_xll.qlIndexFixing(ONIndex1Y,I3255,TRUE,_xll.ohTrigger(RecalcTrigger,Trigger1Y)),NA())</f>
        <v>1.4524631966281731E-2</v>
      </c>
    </row>
    <row r="3256" spans="2:17" x14ac:dyDescent="0.2">
      <c r="B3256" s="46" t="s">
        <v>42</v>
      </c>
      <c r="D3256" s="49">
        <f>_xll.qlCalendarAdvance(Calendar,$D3255,B3256,"f",FALSE)</f>
        <v>62219</v>
      </c>
      <c r="E3256" s="49">
        <f>_xll.qlInterestRateIndexValueDate(IndexON,D3256)</f>
        <v>62219</v>
      </c>
      <c r="F3256" s="52">
        <f>IFERROR(_xll.qlIndexFixing(IndexON,D3256,TRUE,_xll.ohTrigger(RecalcTrigger,TriggerON)),NA())</f>
        <v>1.4024191735027003E-2</v>
      </c>
      <c r="H3256" s="49">
        <f>_xll.qlCalendarAdvance(Calendar,$H3255,B3256,"f",FALSE)</f>
        <v>62219</v>
      </c>
      <c r="I3256" s="49">
        <f>_xll.qlInterestRateIndexValueDate(Index1M,$H3256)</f>
        <v>62221</v>
      </c>
      <c r="J3256" s="52">
        <f>IFERROR(_xll.qlIndexFixing(Index1M,$H3256,TRUE,_xll.ohTrigger(RecalcTrigger,Trigger1M)),NA())</f>
        <v>1.4028987545370852E-2</v>
      </c>
      <c r="K3256" s="52">
        <f>IFERROR(_xll.qlIndexFixing(ONIndex1M,I3256,TRUE,_xll.ohTrigger(RecalcTrigger,Trigger1M)),NA())</f>
        <v>1.4013703128004096E-2</v>
      </c>
      <c r="L3256" s="52">
        <f>IFERROR(_xll.qlIndexFixing(Index3M,H3256,TRUE,_xll.ohTrigger(RecalcTrigger,Trigger3M)),NA())</f>
        <v>1.4313580573247546E-2</v>
      </c>
      <c r="M3256" s="52">
        <f>IFERROR(_xll.qlIndexFixing(ONIndex3M,I3256,TRUE,_xll.ohTrigger(RecalcTrigger,Trigger3M)),NA())</f>
        <v>1.4259622722772036E-2</v>
      </c>
      <c r="N3256" s="52">
        <f>IFERROR(_xll.qlIndexFixing(Index6M,$H3256,TRUE,_xll.ohTrigger(RecalcTrigger,Trigger6M)),NA())</f>
        <v>1.4758044957954582E-2</v>
      </c>
      <c r="O3256" s="52">
        <f>IFERROR(_xll.qlIndexFixing(ONIndex6M,I3256,TRUE,_xll.ohTrigger(RecalcTrigger,Trigger6M)),NA())</f>
        <v>1.4648918299906555E-2</v>
      </c>
      <c r="P3256" s="52">
        <f>IFERROR(_xll.qlIndexFixing(Index1Y,$H3256,TRUE,_xll.ohTrigger(RecalcTrigger,Trigger1Y)),NA())</f>
        <v>1.4747143986672682E-2</v>
      </c>
      <c r="Q3256" s="52">
        <f>IFERROR(_xll.qlIndexFixing(ONIndex1Y,I3256,TRUE,_xll.ohTrigger(RecalcTrigger,Trigger1Y)),NA())</f>
        <v>1.4528546829675193E-2</v>
      </c>
    </row>
    <row r="3257" spans="2:17" x14ac:dyDescent="0.2">
      <c r="B3257" s="46" t="s">
        <v>42</v>
      </c>
      <c r="D3257" s="49">
        <f>_xll.qlCalendarAdvance(Calendar,$D3256,B3257,"f",FALSE)</f>
        <v>62226</v>
      </c>
      <c r="E3257" s="49">
        <f>_xll.qlInterestRateIndexValueDate(IndexON,D3257)</f>
        <v>62226</v>
      </c>
      <c r="F3257" s="52">
        <f>IFERROR(_xll.qlIndexFixing(IndexON,D3257,TRUE,_xll.ohTrigger(RecalcTrigger,TriggerON)),NA())</f>
        <v>1.4027806278011923E-2</v>
      </c>
      <c r="H3257" s="49">
        <f>_xll.qlCalendarAdvance(Calendar,$H3256,B3257,"f",FALSE)</f>
        <v>62226</v>
      </c>
      <c r="I3257" s="49">
        <f>_xll.qlInterestRateIndexValueDate(Index1M,$H3257)</f>
        <v>62228</v>
      </c>
      <c r="J3257" s="52">
        <f>IFERROR(_xll.qlIndexFixing(Index1M,$H3257,TRUE,_xll.ohTrigger(RecalcTrigger,Trigger1M)),NA())</f>
        <v>1.4033133053237834E-2</v>
      </c>
      <c r="K3257" s="52">
        <f>IFERROR(_xll.qlIndexFixing(ONIndex1M,I3257,TRUE,_xll.ohTrigger(RecalcTrigger,Trigger1M)),NA())</f>
        <v>1.401786282674955E-2</v>
      </c>
      <c r="L3257" s="52">
        <f>IFERROR(_xll.qlIndexFixing(Index3M,H3257,TRUE,_xll.ohTrigger(RecalcTrigger,Trigger3M)),NA())</f>
        <v>1.4318310612696361E-2</v>
      </c>
      <c r="M3257" s="52">
        <f>IFERROR(_xll.qlIndexFixing(ONIndex3M,I3257,TRUE,_xll.ohTrigger(RecalcTrigger,Trigger3M)),NA())</f>
        <v>1.4264417533160767E-2</v>
      </c>
      <c r="N3257" s="52">
        <f>IFERROR(_xll.qlIndexFixing(Index6M,$H3257,TRUE,_xll.ohTrigger(RecalcTrigger,Trigger6M)),NA())</f>
        <v>1.4761965888526201E-2</v>
      </c>
      <c r="O3257" s="52">
        <f>IFERROR(_xll.qlIndexFixing(ONIndex6M,I3257,TRUE,_xll.ohTrigger(RecalcTrigger,Trigger6M)),NA())</f>
        <v>1.4653856749076155E-2</v>
      </c>
      <c r="P3257" s="52">
        <f>IFERROR(_xll.qlIndexFixing(Index1Y,$H3257,TRUE,_xll.ohTrigger(RecalcTrigger,Trigger1Y)),NA())</f>
        <v>1.4751392991192746E-2</v>
      </c>
      <c r="Q3257" s="52">
        <f>IFERROR(_xll.qlIndexFixing(ONIndex1Y,I3257,TRUE,_xll.ohTrigger(RecalcTrigger,Trigger1Y)),NA())</f>
        <v>1.4533101194400544E-2</v>
      </c>
    </row>
    <row r="3258" spans="2:17" x14ac:dyDescent="0.2">
      <c r="B3258" s="46" t="s">
        <v>42</v>
      </c>
      <c r="D3258" s="49">
        <f>_xll.qlCalendarAdvance(Calendar,$D3257,B3258,"f",FALSE)</f>
        <v>62233</v>
      </c>
      <c r="E3258" s="49">
        <f>_xll.qlInterestRateIndexValueDate(IndexON,D3258)</f>
        <v>62233</v>
      </c>
      <c r="F3258" s="52">
        <f>IFERROR(_xll.qlIndexFixing(IndexON,D3258,TRUE,_xll.ohTrigger(RecalcTrigger,TriggerON)),NA())</f>
        <v>1.4031410727550764E-2</v>
      </c>
      <c r="H3258" s="49">
        <f>_xll.qlCalendarAdvance(Calendar,$H3257,B3258,"f",FALSE)</f>
        <v>62233</v>
      </c>
      <c r="I3258" s="49">
        <f>_xll.qlInterestRateIndexValueDate(Index1M,$H3258)</f>
        <v>62235</v>
      </c>
      <c r="J3258" s="52">
        <f>IFERROR(_xll.qlIndexFixing(Index1M,$H3258,TRUE,_xll.ohTrigger(RecalcTrigger,Trigger1M)),NA())</f>
        <v>1.4037266847204966E-2</v>
      </c>
      <c r="K3258" s="52">
        <f>IFERROR(_xll.qlIndexFixing(ONIndex1M,I3258,TRUE,_xll.ohTrigger(RecalcTrigger,Trigger1M)),NA())</f>
        <v>1.402201086210475E-2</v>
      </c>
      <c r="L3258" s="52">
        <f>IFERROR(_xll.qlIndexFixing(Index3M,H3258,TRUE,_xll.ohTrigger(RecalcTrigger,Trigger3M)),NA())</f>
        <v>1.4323026744460607E-2</v>
      </c>
      <c r="M3258" s="52">
        <f>IFERROR(_xll.qlIndexFixing(ONIndex3M,I3258,TRUE,_xll.ohTrigger(RecalcTrigger,Trigger3M)),NA())</f>
        <v>1.4269198641549963E-2</v>
      </c>
      <c r="N3258" s="52">
        <f>IFERROR(_xll.qlIndexFixing(Index6M,$H3258,TRUE,_xll.ohTrigger(RecalcTrigger,Trigger6M)),NA())</f>
        <v>1.4765820039589017E-2</v>
      </c>
      <c r="O3258" s="52">
        <f>IFERROR(_xll.qlIndexFixing(ONIndex6M,I3258,TRUE,_xll.ohTrigger(RecalcTrigger,Trigger6M)),NA())</f>
        <v>1.4658707224777245E-2</v>
      </c>
      <c r="P3258" s="52">
        <f>IFERROR(_xll.qlIndexFixing(Index1Y,$H3258,TRUE,_xll.ohTrigger(RecalcTrigger,Trigger1Y)),NA())</f>
        <v>1.475562708702461E-2</v>
      </c>
      <c r="Q3258" s="52">
        <f>IFERROR(_xll.qlIndexFixing(ONIndex1Y,I3258,TRUE,_xll.ohTrigger(RecalcTrigger,Trigger1Y)),NA())</f>
        <v>1.4537641558565184E-2</v>
      </c>
    </row>
    <row r="3259" spans="2:17" x14ac:dyDescent="0.2">
      <c r="B3259" s="46" t="s">
        <v>42</v>
      </c>
      <c r="D3259" s="49">
        <f>_xll.qlCalendarAdvance(Calendar,$D3258,B3259,"f",FALSE)</f>
        <v>62240</v>
      </c>
      <c r="E3259" s="49">
        <f>_xll.qlInterestRateIndexValueDate(IndexON,D3259)</f>
        <v>62240</v>
      </c>
      <c r="F3259" s="52">
        <f>IFERROR(_xll.qlIndexFixing(IndexON,D3259,TRUE,_xll.ohTrigger(RecalcTrigger,TriggerON)),NA())</f>
        <v>1.4035005063579575E-2</v>
      </c>
      <c r="H3259" s="49">
        <f>_xll.qlCalendarAdvance(Calendar,$H3258,B3259,"f",FALSE)</f>
        <v>62240</v>
      </c>
      <c r="I3259" s="49">
        <f>_xll.qlInterestRateIndexValueDate(Index1M,$H3259)</f>
        <v>62242</v>
      </c>
      <c r="J3259" s="52">
        <f>IFERROR(_xll.qlIndexFixing(Index1M,$H3259,TRUE,_xll.ohTrigger(RecalcTrigger,Trigger1M)),NA())</f>
        <v>1.4041388904083296E-2</v>
      </c>
      <c r="K3259" s="52">
        <f>IFERROR(_xll.qlIndexFixing(ONIndex1M,I3259,TRUE,_xll.ohTrigger(RecalcTrigger,Trigger1M)),NA())</f>
        <v>1.4026147211207984E-2</v>
      </c>
      <c r="L3259" s="52">
        <f>IFERROR(_xll.qlIndexFixing(Index3M,H3259,TRUE,_xll.ohTrigger(RecalcTrigger,Trigger3M)),NA())</f>
        <v>1.4327728941190858E-2</v>
      </c>
      <c r="M3259" s="52">
        <f>IFERROR(_xll.qlIndexFixing(ONIndex3M,I3259,TRUE,_xll.ohTrigger(RecalcTrigger,Trigger3M)),NA())</f>
        <v>1.4273966020921236E-2</v>
      </c>
      <c r="N3259" s="52">
        <f>IFERROR(_xll.qlIndexFixing(Index6M,$H3259,TRUE,_xll.ohTrigger(RecalcTrigger,Trigger6M)),NA())</f>
        <v>1.476795996884501E-2</v>
      </c>
      <c r="O3259" s="52">
        <f>IFERROR(_xll.qlIndexFixing(ONIndex6M,I3259,TRUE,_xll.ohTrigger(RecalcTrigger,Trigger6M)),NA())</f>
        <v>1.4663469595594947E-2</v>
      </c>
      <c r="P3259" s="52">
        <f>IFERROR(_xll.qlIndexFixing(Index1Y,$H3259,TRUE,_xll.ohTrigger(RecalcTrigger,Trigger1Y)),NA())</f>
        <v>1.4759846245771698E-2</v>
      </c>
      <c r="Q3259" s="52">
        <f>IFERROR(_xll.qlIndexFixing(ONIndex1Y,I3259,TRUE,_xll.ohTrigger(RecalcTrigger,Trigger1Y)),NA())</f>
        <v>1.4542167894431302E-2</v>
      </c>
    </row>
    <row r="3260" spans="2:17" x14ac:dyDescent="0.2">
      <c r="B3260" s="46" t="s">
        <v>42</v>
      </c>
      <c r="D3260" s="49">
        <f>_xll.qlCalendarAdvance(Calendar,$D3259,B3260,"f",FALSE)</f>
        <v>62247</v>
      </c>
      <c r="E3260" s="49">
        <f>_xll.qlInterestRateIndexValueDate(IndexON,D3260)</f>
        <v>62247</v>
      </c>
      <c r="F3260" s="52">
        <f>IFERROR(_xll.qlIndexFixing(IndexON,D3260,TRUE,_xll.ohTrigger(RecalcTrigger,TriggerON)),NA())</f>
        <v>1.4038589265954471E-2</v>
      </c>
      <c r="H3260" s="49">
        <f>_xll.qlCalendarAdvance(Calendar,$H3259,B3260,"f",FALSE)</f>
        <v>62247</v>
      </c>
      <c r="I3260" s="49">
        <f>_xll.qlInterestRateIndexValueDate(Index1M,$H3260)</f>
        <v>62249</v>
      </c>
      <c r="J3260" s="52">
        <f>IFERROR(_xll.qlIndexFixing(Index1M,$H3260,TRUE,_xll.ohTrigger(RecalcTrigger,Trigger1M)),NA())</f>
        <v>1.4045499200668887E-2</v>
      </c>
      <c r="K3260" s="52">
        <f>IFERROR(_xll.qlIndexFixing(ONIndex1M,I3260,TRUE,_xll.ohTrigger(RecalcTrigger,Trigger1M)),NA())</f>
        <v>1.4030271850717924E-2</v>
      </c>
      <c r="L3260" s="52">
        <f>IFERROR(_xll.qlIndexFixing(Index3M,H3260,TRUE,_xll.ohTrigger(RecalcTrigger,Trigger3M)),NA())</f>
        <v>1.433241717553942E-2</v>
      </c>
      <c r="M3260" s="52">
        <f>IFERROR(_xll.qlIndexFixing(ONIndex3M,I3260,TRUE,_xll.ohTrigger(RecalcTrigger,Trigger3M)),NA())</f>
        <v>1.4278719644016391E-2</v>
      </c>
      <c r="N3260" s="52">
        <f>IFERROR(_xll.qlIndexFixing(Index6M,$H3260,TRUE,_xll.ohTrigger(RecalcTrigger,Trigger6M)),NA())</f>
        <v>1.4771697759990023E-2</v>
      </c>
      <c r="O3260" s="52">
        <f>IFERROR(_xll.qlIndexFixing(ONIndex6M,I3260,TRUE,_xll.ohTrigger(RecalcTrigger,Trigger6M)),NA())</f>
        <v>1.4668143730274252E-2</v>
      </c>
      <c r="P3260" s="52">
        <f>IFERROR(_xll.qlIndexFixing(Index1Y,$H3260,TRUE,_xll.ohTrigger(RecalcTrigger,Trigger1Y)),NA())</f>
        <v>1.4764050439037659E-2</v>
      </c>
      <c r="Q3260" s="52">
        <f>IFERROR(_xll.qlIndexFixing(ONIndex1Y,I3260,TRUE,_xll.ohTrigger(RecalcTrigger,Trigger1Y)),NA())</f>
        <v>1.4546680174181148E-2</v>
      </c>
    </row>
    <row r="3261" spans="2:17" x14ac:dyDescent="0.2">
      <c r="B3261" s="46" t="s">
        <v>42</v>
      </c>
      <c r="D3261" s="49">
        <f>_xll.qlCalendarAdvance(Calendar,$D3260,B3261,"f",FALSE)</f>
        <v>62254</v>
      </c>
      <c r="E3261" s="49">
        <f>_xll.qlInterestRateIndexValueDate(IndexON,D3261)</f>
        <v>62254</v>
      </c>
      <c r="F3261" s="52">
        <f>IFERROR(_xll.qlIndexFixing(IndexON,D3261,TRUE,_xll.ohTrigger(RecalcTrigger,TriggerON)),NA())</f>
        <v>1.4042163314451628E-2</v>
      </c>
      <c r="H3261" s="49">
        <f>_xll.qlCalendarAdvance(Calendar,$H3260,B3261,"f",FALSE)</f>
        <v>62254</v>
      </c>
      <c r="I3261" s="49">
        <f>_xll.qlInterestRateIndexValueDate(Index1M,$H3261)</f>
        <v>62256</v>
      </c>
      <c r="J3261" s="52">
        <f>IFERROR(_xll.qlIndexFixing(Index1M,$H3261,TRUE,_xll.ohTrigger(RecalcTrigger,Trigger1M)),NA())</f>
        <v>1.4049597713775286E-2</v>
      </c>
      <c r="K3261" s="52">
        <f>IFERROR(_xll.qlIndexFixing(ONIndex1M,I3261,TRUE,_xll.ohTrigger(RecalcTrigger,Trigger1M)),NA())</f>
        <v>1.4034384757692919E-2</v>
      </c>
      <c r="L3261" s="52">
        <f>IFERROR(_xll.qlIndexFixing(Index3M,H3261,TRUE,_xll.ohTrigger(RecalcTrigger,Trigger3M)),NA())</f>
        <v>1.4337091420156003E-2</v>
      </c>
      <c r="M3261" s="52">
        <f>IFERROR(_xll.qlIndexFixing(ONIndex3M,I3261,TRUE,_xll.ohTrigger(RecalcTrigger,Trigger3M)),NA())</f>
        <v>1.4283459483657168E-2</v>
      </c>
      <c r="N3261" s="52">
        <f>IFERROR(_xll.qlIndexFixing(Index6M,$H3261,TRUE,_xll.ohTrigger(RecalcTrigger,Trigger6M)),NA())</f>
        <v>1.477537682228462E-2</v>
      </c>
      <c r="O3261" s="52">
        <f>IFERROR(_xll.qlIndexFixing(ONIndex6M,I3261,TRUE,_xll.ohTrigger(RecalcTrigger,Trigger6M)),NA())</f>
        <v>1.4672729497480219E-2</v>
      </c>
      <c r="P3261" s="52">
        <f>IFERROR(_xll.qlIndexFixing(Index1Y,$H3261,TRUE,_xll.ohTrigger(RecalcTrigger,Trigger1Y)),NA())</f>
        <v>1.4768239638425261E-2</v>
      </c>
      <c r="Q3261" s="52">
        <f>IFERROR(_xll.qlIndexFixing(ONIndex1Y,I3261,TRUE,_xll.ohTrigger(RecalcTrigger,Trigger1Y)),NA())</f>
        <v>1.4551178370076912E-2</v>
      </c>
    </row>
    <row r="3262" spans="2:17" x14ac:dyDescent="0.2">
      <c r="B3262" s="46" t="s">
        <v>42</v>
      </c>
      <c r="D3262" s="49">
        <f>_xll.qlCalendarAdvance(Calendar,$D3261,B3262,"f",FALSE)</f>
        <v>62261</v>
      </c>
      <c r="E3262" s="49">
        <f>_xll.qlInterestRateIndexValueDate(IndexON,D3262)</f>
        <v>62261</v>
      </c>
      <c r="F3262" s="52">
        <f>IFERROR(_xll.qlIndexFixing(IndexON,D3262,TRUE,_xll.ohTrigger(RecalcTrigger,TriggerON)),NA())</f>
        <v>1.404572718932684E-2</v>
      </c>
      <c r="H3262" s="49">
        <f>_xll.qlCalendarAdvance(Calendar,$H3261,B3262,"f",FALSE)</f>
        <v>62261</v>
      </c>
      <c r="I3262" s="49">
        <f>_xll.qlInterestRateIndexValueDate(Index1M,$H3262)</f>
        <v>62263</v>
      </c>
      <c r="J3262" s="52">
        <f>IFERROR(_xll.qlIndexFixing(Index1M,$H3262,TRUE,_xll.ohTrigger(RecalcTrigger,Trigger1M)),NA())</f>
        <v>1.4053684420208545E-2</v>
      </c>
      <c r="K3262" s="52">
        <f>IFERROR(_xll.qlIndexFixing(ONIndex1M,I3262,TRUE,_xll.ohTrigger(RecalcTrigger,Trigger1M)),NA())</f>
        <v>1.4038485908711706E-2</v>
      </c>
      <c r="L3262" s="52">
        <f>IFERROR(_xll.qlIndexFixing(Index3M,H3262,TRUE,_xll.ohTrigger(RecalcTrigger,Trigger3M)),NA())</f>
        <v>1.4341751647694651E-2</v>
      </c>
      <c r="M3262" s="52">
        <f>IFERROR(_xll.qlIndexFixing(ONIndex3M,I3262,TRUE,_xll.ohTrigger(RecalcTrigger,Trigger3M)),NA())</f>
        <v>1.4288185512665308E-2</v>
      </c>
      <c r="N3262" s="52">
        <f>IFERROR(_xll.qlIndexFixing(Index6M,$H3262,TRUE,_xll.ohTrigger(RecalcTrigger,Trigger6M)),NA())</f>
        <v>1.4779000152224966E-2</v>
      </c>
      <c r="O3262" s="52">
        <f>IFERROR(_xll.qlIndexFixing(ONIndex6M,I3262,TRUE,_xll.ohTrigger(RecalcTrigger,Trigger6M)),NA())</f>
        <v>1.4677226765718032E-2</v>
      </c>
      <c r="P3262" s="52">
        <f>IFERROR(_xll.qlIndexFixing(Index1Y,$H3262,TRUE,_xll.ohTrigger(RecalcTrigger,Trigger1Y)),NA())</f>
        <v>1.4772413815538808E-2</v>
      </c>
      <c r="Q3262" s="52">
        <f>IFERROR(_xll.qlIndexFixing(ONIndex1Y,I3262,TRUE,_xll.ohTrigger(RecalcTrigger,Trigger1Y)),NA())</f>
        <v>1.4555662454300844E-2</v>
      </c>
    </row>
    <row r="3263" spans="2:17" x14ac:dyDescent="0.2">
      <c r="B3263" s="46" t="s">
        <v>42</v>
      </c>
      <c r="D3263" s="49">
        <f>_xll.qlCalendarAdvance(Calendar,$D3262,B3263,"f",FALSE)</f>
        <v>62268</v>
      </c>
      <c r="E3263" s="49">
        <f>_xll.qlInterestRateIndexValueDate(IndexON,D3263)</f>
        <v>62268</v>
      </c>
      <c r="F3263" s="52">
        <f>IFERROR(_xll.qlIndexFixing(IndexON,D3263,TRUE,_xll.ohTrigger(RecalcTrigger,TriggerON)),NA())</f>
        <v>1.4049280870196412E-2</v>
      </c>
      <c r="H3263" s="49">
        <f>_xll.qlCalendarAdvance(Calendar,$H3262,B3263,"f",FALSE)</f>
        <v>62268</v>
      </c>
      <c r="I3263" s="49">
        <f>_xll.qlInterestRateIndexValueDate(Index1M,$H3263)</f>
        <v>62270</v>
      </c>
      <c r="J3263" s="52">
        <f>IFERROR(_xll.qlIndexFixing(Index1M,$H3263,TRUE,_xll.ohTrigger(RecalcTrigger,Trigger1M)),NA())</f>
        <v>1.4057759296774719E-2</v>
      </c>
      <c r="K3263" s="52">
        <f>IFERROR(_xll.qlIndexFixing(ONIndex1M,I3263,TRUE,_xll.ohTrigger(RecalcTrigger,Trigger1M)),NA())</f>
        <v>1.4042575280832637E-2</v>
      </c>
      <c r="L3263" s="52">
        <f>IFERROR(_xll.qlIndexFixing(Index3M,H3263,TRUE,_xll.ohTrigger(RecalcTrigger,Trigger3M)),NA())</f>
        <v>1.434639783080594E-2</v>
      </c>
      <c r="M3263" s="52">
        <f>IFERROR(_xll.qlIndexFixing(ONIndex3M,I3263,TRUE,_xll.ohTrigger(RecalcTrigger,Trigger3M)),NA())</f>
        <v>1.4292897703702678E-2</v>
      </c>
      <c r="N3263" s="52">
        <f>IFERROR(_xll.qlIndexFixing(Index6M,$H3263,TRUE,_xll.ohTrigger(RecalcTrigger,Trigger6M)),NA())</f>
        <v>1.4784191991334315E-2</v>
      </c>
      <c r="O3263" s="52">
        <f>IFERROR(_xll.qlIndexFixing(ONIndex6M,I3263,TRUE,_xll.ohTrigger(RecalcTrigger,Trigger6M)),NA())</f>
        <v>1.4681635403652749E-2</v>
      </c>
      <c r="P3263" s="52">
        <f>IFERROR(_xll.qlIndexFixing(Index1Y,$H3263,TRUE,_xll.ohTrigger(RecalcTrigger,Trigger1Y)),NA())</f>
        <v>1.4776572941982823E-2</v>
      </c>
      <c r="Q3263" s="52">
        <f>IFERROR(_xll.qlIndexFixing(ONIndex1Y,I3263,TRUE,_xll.ohTrigger(RecalcTrigger,Trigger1Y)),NA())</f>
        <v>1.4560132398955261E-2</v>
      </c>
    </row>
    <row r="3264" spans="2:17" x14ac:dyDescent="0.2">
      <c r="B3264" s="46" t="s">
        <v>42</v>
      </c>
      <c r="D3264" s="49">
        <f>_xll.qlCalendarAdvance(Calendar,$D3263,B3264,"f",FALSE)</f>
        <v>62275</v>
      </c>
      <c r="E3264" s="49">
        <f>_xll.qlInterestRateIndexValueDate(IndexON,D3264)</f>
        <v>62275</v>
      </c>
      <c r="F3264" s="52">
        <f>IFERROR(_xll.qlIndexFixing(IndexON,D3264,TRUE,_xll.ohTrigger(RecalcTrigger,TriggerON)),NA())</f>
        <v>1.4052824337236203E-2</v>
      </c>
      <c r="H3264" s="49">
        <f>_xll.qlCalendarAdvance(Calendar,$H3263,B3264,"f",FALSE)</f>
        <v>62275</v>
      </c>
      <c r="I3264" s="49">
        <f>_xll.qlInterestRateIndexValueDate(Index1M,$H3264)</f>
        <v>62277</v>
      </c>
      <c r="J3264" s="52">
        <f>IFERROR(_xll.qlIndexFixing(Index1M,$H3264,TRUE,_xll.ohTrigger(RecalcTrigger,Trigger1M)),NA())</f>
        <v>1.4061822320274864E-2</v>
      </c>
      <c r="K3264" s="52">
        <f>IFERROR(_xll.qlIndexFixing(ONIndex1M,I3264,TRUE,_xll.ohTrigger(RecalcTrigger,Trigger1M)),NA())</f>
        <v>1.4046652850954189E-2</v>
      </c>
      <c r="L3264" s="52">
        <f>IFERROR(_xll.qlIndexFixing(Index3M,H3264,TRUE,_xll.ohTrigger(RecalcTrigger,Trigger3M)),NA())</f>
        <v>1.435102994214218E-2</v>
      </c>
      <c r="M3264" s="52">
        <f>IFERROR(_xll.qlIndexFixing(ONIndex3M,I3264,TRUE,_xll.ohTrigger(RecalcTrigger,Trigger3M)),NA())</f>
        <v>1.4297596029750892E-2</v>
      </c>
      <c r="N3264" s="52">
        <f>IFERROR(_xll.qlIndexFixing(Index6M,$H3264,TRUE,_xll.ohTrigger(RecalcTrigger,Trigger6M)),NA())</f>
        <v>1.4787707258366615E-2</v>
      </c>
      <c r="O3264" s="52">
        <f>IFERROR(_xll.qlIndexFixing(ONIndex6M,I3264,TRUE,_xll.ohTrigger(RecalcTrigger,Trigger6M)),NA())</f>
        <v>1.4685955279949425E-2</v>
      </c>
      <c r="P3264" s="52">
        <f>IFERROR(_xll.qlIndexFixing(Index1Y,$H3264,TRUE,_xll.ohTrigger(RecalcTrigger,Trigger1Y)),NA())</f>
        <v>1.4780716989360733E-2</v>
      </c>
      <c r="Q3264" s="52">
        <f>IFERROR(_xll.qlIndexFixing(ONIndex1Y,I3264,TRUE,_xll.ohTrigger(RecalcTrigger,Trigger1Y)),NA())</f>
        <v>1.4564588176462223E-2</v>
      </c>
    </row>
    <row r="3265" spans="2:17" x14ac:dyDescent="0.2">
      <c r="B3265" s="46" t="s">
        <v>42</v>
      </c>
      <c r="D3265" s="49">
        <f>_xll.qlCalendarAdvance(Calendar,$D3264,B3265,"f",FALSE)</f>
        <v>62282</v>
      </c>
      <c r="E3265" s="49">
        <f>_xll.qlInterestRateIndexValueDate(IndexON,D3265)</f>
        <v>62282</v>
      </c>
      <c r="F3265" s="52">
        <f>IFERROR(_xll.qlIndexFixing(IndexON,D3265,TRUE,_xll.ohTrigger(RecalcTrigger,TriggerON)),NA())</f>
        <v>1.4056357570222389E-2</v>
      </c>
      <c r="H3265" s="49">
        <f>_xll.qlCalendarAdvance(Calendar,$H3264,B3265,"f",FALSE)</f>
        <v>62282</v>
      </c>
      <c r="I3265" s="49">
        <f>_xll.qlInterestRateIndexValueDate(Index1M,$H3265)</f>
        <v>62284</v>
      </c>
      <c r="J3265" s="52">
        <f>IFERROR(_xll.qlIndexFixing(Index1M,$H3265,TRUE,_xll.ohTrigger(RecalcTrigger,Trigger1M)),NA())</f>
        <v>1.4065873467522527E-2</v>
      </c>
      <c r="K3265" s="52">
        <f>IFERROR(_xll.qlIndexFixing(ONIndex1M,I3265,TRUE,_xll.ohTrigger(RecalcTrigger,Trigger1M)),NA())</f>
        <v>1.4050718595655098E-2</v>
      </c>
      <c r="L3265" s="52">
        <f>IFERROR(_xll.qlIndexFixing(Index3M,H3265,TRUE,_xll.ohTrigger(RecalcTrigger,Trigger3M)),NA())</f>
        <v>1.4355647954352206E-2</v>
      </c>
      <c r="M3265" s="52">
        <f>IFERROR(_xll.qlIndexFixing(ONIndex3M,I3265,TRUE,_xll.ohTrigger(RecalcTrigger,Trigger3M)),NA())</f>
        <v>1.4302280463391881E-2</v>
      </c>
      <c r="N3265" s="52">
        <f>IFERROR(_xll.qlIndexFixing(Index6M,$H3265,TRUE,_xll.ohTrigger(RecalcTrigger,Trigger6M)),NA())</f>
        <v>1.4791176383276964E-2</v>
      </c>
      <c r="O3265" s="52">
        <f>IFERROR(_xll.qlIndexFixing(ONIndex6M,I3265,TRUE,_xll.ohTrigger(RecalcTrigger,Trigger6M)),NA())</f>
        <v>1.4690186263273119E-2</v>
      </c>
      <c r="P3265" s="52">
        <f>IFERROR(_xll.qlIndexFixing(Index1Y,$H3265,TRUE,_xll.ohTrigger(RecalcTrigger,Trigger1Y)),NA())</f>
        <v>1.4784845929277278E-2</v>
      </c>
      <c r="Q3265" s="52">
        <f>IFERROR(_xll.qlIndexFixing(ONIndex1Y,I3265,TRUE,_xll.ohTrigger(RecalcTrigger,Trigger1Y)),NA())</f>
        <v>1.4569029758924046E-2</v>
      </c>
    </row>
    <row r="3266" spans="2:17" x14ac:dyDescent="0.2">
      <c r="B3266" s="46" t="s">
        <v>42</v>
      </c>
      <c r="D3266" s="49">
        <f>_xll.qlCalendarAdvance(Calendar,$D3265,B3266,"f",FALSE)</f>
        <v>62289</v>
      </c>
      <c r="E3266" s="49">
        <f>_xll.qlInterestRateIndexValueDate(IndexON,D3266)</f>
        <v>62289</v>
      </c>
      <c r="F3266" s="52">
        <f>IFERROR(_xll.qlIndexFixing(IndexON,D3266,TRUE,_xll.ohTrigger(RecalcTrigger,TriggerON)),NA())</f>
        <v>1.4059880549091019E-2</v>
      </c>
      <c r="H3266" s="49">
        <f>_xll.qlCalendarAdvance(Calendar,$H3265,B3266,"f",FALSE)</f>
        <v>62289</v>
      </c>
      <c r="I3266" s="49">
        <f>_xll.qlInterestRateIndexValueDate(Index1M,$H3266)</f>
        <v>62291</v>
      </c>
      <c r="J3266" s="52">
        <f>IFERROR(_xll.qlIndexFixing(Index1M,$H3266,TRUE,_xll.ohTrigger(RecalcTrigger,Trigger1M)),NA())</f>
        <v>1.4069912715318766E-2</v>
      </c>
      <c r="K3266" s="52">
        <f>IFERROR(_xll.qlIndexFixing(ONIndex1M,I3266,TRUE,_xll.ohTrigger(RecalcTrigger,Trigger1M)),NA())</f>
        <v>1.4054772491993717E-2</v>
      </c>
      <c r="L3266" s="52">
        <f>IFERROR(_xll.qlIndexFixing(Index3M,H3266,TRUE,_xll.ohTrigger(RecalcTrigger,Trigger3M)),NA())</f>
        <v>1.4360251840090934E-2</v>
      </c>
      <c r="M3266" s="52">
        <f>IFERROR(_xll.qlIndexFixing(ONIndex3M,I3266,TRUE,_xll.ohTrigger(RecalcTrigger,Trigger3M)),NA())</f>
        <v>1.4306950977687194E-2</v>
      </c>
      <c r="N3266" s="52">
        <f>IFERROR(_xll.qlIndexFixing(Index6M,$H3266,TRUE,_xll.ohTrigger(RecalcTrigger,Trigger6M)),NA())</f>
        <v>1.4794602331280961E-2</v>
      </c>
      <c r="O3266" s="52">
        <f>IFERROR(_xll.qlIndexFixing(ONIndex6M,I3266,TRUE,_xll.ohTrigger(RecalcTrigger,Trigger6M)),NA())</f>
        <v>1.4694328222129016E-2</v>
      </c>
      <c r="P3266" s="52">
        <f>IFERROR(_xll.qlIndexFixing(Index1Y,$H3266,TRUE,_xll.ohTrigger(RecalcTrigger,Trigger1Y)),NA())</f>
        <v>1.4788959733337201E-2</v>
      </c>
      <c r="Q3266" s="52">
        <f>IFERROR(_xll.qlIndexFixing(ONIndex1Y,I3266,TRUE,_xll.ohTrigger(RecalcTrigger,Trigger1Y)),NA())</f>
        <v>1.4573457118443045E-2</v>
      </c>
    </row>
    <row r="3267" spans="2:17" x14ac:dyDescent="0.2">
      <c r="B3267" s="46" t="s">
        <v>42</v>
      </c>
      <c r="D3267" s="49">
        <f>_xll.qlCalendarAdvance(Calendar,$D3266,B3267,"f",FALSE)</f>
        <v>62296</v>
      </c>
      <c r="E3267" s="49">
        <f>_xll.qlInterestRateIndexValueDate(IndexON,D3267)</f>
        <v>62296</v>
      </c>
      <c r="F3267" s="52">
        <f>IFERROR(_xll.qlIndexFixing(IndexON,D3267,TRUE,_xll.ohTrigger(RecalcTrigger,TriggerON)),NA())</f>
        <v>1.4063393253858081E-2</v>
      </c>
      <c r="H3267" s="49">
        <f>_xll.qlCalendarAdvance(Calendar,$H3266,B3267,"f",FALSE)</f>
        <v>62296</v>
      </c>
      <c r="I3267" s="49">
        <f>_xll.qlInterestRateIndexValueDate(Index1M,$H3267)</f>
        <v>62298</v>
      </c>
      <c r="J3267" s="52">
        <f>IFERROR(_xll.qlIndexFixing(Index1M,$H3267,TRUE,_xll.ohTrigger(RecalcTrigger,Trigger1M)),NA())</f>
        <v>1.4073940040474631E-2</v>
      </c>
      <c r="K3267" s="52">
        <f>IFERROR(_xll.qlIndexFixing(ONIndex1M,I3267,TRUE,_xll.ohTrigger(RecalcTrigger,Trigger1M)),NA())</f>
        <v>1.4058814516708651E-2</v>
      </c>
      <c r="L3267" s="52">
        <f>IFERROR(_xll.qlIndexFixing(Index3M,H3267,TRUE,_xll.ohTrigger(RecalcTrigger,Trigger3M)),NA())</f>
        <v>1.4364841572008067E-2</v>
      </c>
      <c r="M3267" s="52">
        <f>IFERROR(_xll.qlIndexFixing(ONIndex3M,I3267,TRUE,_xll.ohTrigger(RecalcTrigger,Trigger3M)),NA())</f>
        <v>1.4311607545218763E-2</v>
      </c>
      <c r="N3267" s="52">
        <f>IFERROR(_xll.qlIndexFixing(Index6M,$H3267,TRUE,_xll.ohTrigger(RecalcTrigger,Trigger6M)),NA())</f>
        <v>1.479798807184414E-2</v>
      </c>
      <c r="O3267" s="52">
        <f>IFERROR(_xll.qlIndexFixing(ONIndex6M,I3267,TRUE,_xll.ohTrigger(RecalcTrigger,Trigger6M)),NA())</f>
        <v>1.4698381025262108E-2</v>
      </c>
      <c r="P3267" s="52">
        <f>IFERROR(_xll.qlIndexFixing(Index1Y,$H3267,TRUE,_xll.ohTrigger(RecalcTrigger,Trigger1Y)),NA())</f>
        <v>1.4793058373144805E-2</v>
      </c>
      <c r="Q3267" s="52">
        <f>IFERROR(_xll.qlIndexFixing(ONIndex1Y,I3267,TRUE,_xll.ohTrigger(RecalcTrigger,Trigger1Y)),NA())</f>
        <v>1.4577870227281409E-2</v>
      </c>
    </row>
    <row r="3268" spans="2:17" x14ac:dyDescent="0.2">
      <c r="B3268" s="46" t="s">
        <v>42</v>
      </c>
      <c r="D3268" s="49">
        <f>_xll.qlCalendarAdvance(Calendar,$D3267,B3268,"f",FALSE)</f>
        <v>62303</v>
      </c>
      <c r="E3268" s="49">
        <f>_xll.qlInterestRateIndexValueDate(IndexON,D3268)</f>
        <v>62303</v>
      </c>
      <c r="F3268" s="52">
        <f>IFERROR(_xll.qlIndexFixing(IndexON,D3268,TRUE,_xll.ohTrigger(RecalcTrigger,TriggerON)),NA())</f>
        <v>1.4066895664459622E-2</v>
      </c>
      <c r="H3268" s="49">
        <f>_xll.qlCalendarAdvance(Calendar,$H3267,B3268,"f",FALSE)</f>
        <v>62303</v>
      </c>
      <c r="I3268" s="49">
        <f>_xll.qlInterestRateIndexValueDate(Index1M,$H3268)</f>
        <v>62305</v>
      </c>
      <c r="J3268" s="52">
        <f>IFERROR(_xll.qlIndexFixing(Index1M,$H3268,TRUE,_xll.ohTrigger(RecalcTrigger,Trigger1M)),NA())</f>
        <v>1.4076272540397406E-2</v>
      </c>
      <c r="K3268" s="52">
        <f>IFERROR(_xll.qlIndexFixing(ONIndex1M,I3268,TRUE,_xll.ohTrigger(RecalcTrigger,Trigger1M)),NA())</f>
        <v>1.4062844646778316E-2</v>
      </c>
      <c r="L3268" s="52">
        <f>IFERROR(_xll.qlIndexFixing(Index3M,H3268,TRUE,_xll.ohTrigger(RecalcTrigger,Trigger3M)),NA())</f>
        <v>1.436941712275679E-2</v>
      </c>
      <c r="M3268" s="52">
        <f>IFERROR(_xll.qlIndexFixing(ONIndex3M,I3268,TRUE,_xll.ohTrigger(RecalcTrigger,Trigger3M)),NA())</f>
        <v>1.4316250139128073E-2</v>
      </c>
      <c r="N3268" s="52">
        <f>IFERROR(_xll.qlIndexFixing(Index6M,$H3268,TRUE,_xll.ohTrigger(RecalcTrigger,Trigger6M)),NA())</f>
        <v>1.479973810086635E-2</v>
      </c>
      <c r="O3268" s="52">
        <f>IFERROR(_xll.qlIndexFixing(ONIndex6M,I3268,TRUE,_xll.ohTrigger(RecalcTrigger,Trigger6M)),NA())</f>
        <v>1.4702344541337453E-2</v>
      </c>
      <c r="P3268" s="52">
        <f>IFERROR(_xll.qlIndexFixing(Index1Y,$H3268,TRUE,_xll.ohTrigger(RecalcTrigger,Trigger1Y)),NA())</f>
        <v>1.4797141820306142E-2</v>
      </c>
      <c r="Q3268" s="52">
        <f>IFERROR(_xll.qlIndexFixing(ONIndex1Y,I3268,TRUE,_xll.ohTrigger(RecalcTrigger,Trigger1Y)),NA())</f>
        <v>1.4582269057861197E-2</v>
      </c>
    </row>
    <row r="3269" spans="2:17" x14ac:dyDescent="0.2">
      <c r="B3269" s="46" t="s">
        <v>42</v>
      </c>
      <c r="D3269" s="49">
        <f>_xll.qlCalendarAdvance(Calendar,$D3268,B3269,"f",FALSE)</f>
        <v>62310</v>
      </c>
      <c r="E3269" s="49">
        <f>_xll.qlInterestRateIndexValueDate(IndexON,D3269)</f>
        <v>62310</v>
      </c>
      <c r="F3269" s="52">
        <f>IFERROR(_xll.qlIndexFixing(IndexON,D3269,TRUE,_xll.ohTrigger(RecalcTrigger,TriggerON)),NA())</f>
        <v>1.4070387760751757E-2</v>
      </c>
      <c r="H3269" s="49">
        <f>_xll.qlCalendarAdvance(Calendar,$H3268,B3269,"f",FALSE)</f>
        <v>62310</v>
      </c>
      <c r="I3269" s="49">
        <f>_xll.qlInterestRateIndexValueDate(Index1M,$H3269)</f>
        <v>62312</v>
      </c>
      <c r="J3269" s="52">
        <f>IFERROR(_xll.qlIndexFixing(Index1M,$H3269,TRUE,_xll.ohTrigger(RecalcTrigger,Trigger1M)),NA())</f>
        <v>1.4081958830079455E-2</v>
      </c>
      <c r="K3269" s="52">
        <f>IFERROR(_xll.qlIndexFixing(ONIndex1M,I3269,TRUE,_xll.ohTrigger(RecalcTrigger,Trigger1M)),NA())</f>
        <v>1.406686285894132E-2</v>
      </c>
      <c r="L3269" s="52">
        <f>IFERROR(_xll.qlIndexFixing(Index3M,H3269,TRUE,_xll.ohTrigger(RecalcTrigger,Trigger3M)),NA())</f>
        <v>1.4373978464987671E-2</v>
      </c>
      <c r="M3269" s="52">
        <f>IFERROR(_xll.qlIndexFixing(ONIndex3M,I3269,TRUE,_xll.ohTrigger(RecalcTrigger,Trigger3M)),NA())</f>
        <v>1.4320878731677311E-2</v>
      </c>
      <c r="N3269" s="52">
        <f>IFERROR(_xll.qlIndexFixing(Index6M,$H3269,TRUE,_xll.ohTrigger(RecalcTrigger,Trigger6M)),NA())</f>
        <v>1.4804650829761999E-2</v>
      </c>
      <c r="O3269" s="52">
        <f>IFERROR(_xll.qlIndexFixing(ONIndex6M,I3269,TRUE,_xll.ohTrigger(RecalcTrigger,Trigger6M)),NA())</f>
        <v>1.4706218638940172E-2</v>
      </c>
      <c r="P3269" s="52">
        <f>IFERROR(_xll.qlIndexFixing(Index1Y,$H3269,TRUE,_xll.ohTrigger(RecalcTrigger,Trigger1Y)),NA())</f>
        <v>1.4801210046425739E-2</v>
      </c>
      <c r="Q3269" s="52">
        <f>IFERROR(_xll.qlIndexFixing(ONIndex1Y,I3269,TRUE,_xll.ohTrigger(RecalcTrigger,Trigger1Y)),NA())</f>
        <v>1.4586653581964981E-2</v>
      </c>
    </row>
    <row r="3270" spans="2:17" x14ac:dyDescent="0.2">
      <c r="B3270" s="46" t="s">
        <v>42</v>
      </c>
      <c r="D3270" s="49">
        <f>_xll.qlCalendarAdvance(Calendar,$D3269,B3270,"f",FALSE)</f>
        <v>62317</v>
      </c>
      <c r="E3270" s="49">
        <f>_xll.qlInterestRateIndexValueDate(IndexON,D3270)</f>
        <v>62317</v>
      </c>
      <c r="F3270" s="52">
        <f>IFERROR(_xll.qlIndexFixing(IndexON,D3270,TRUE,_xll.ohTrigger(RecalcTrigger,TriggerON)),NA())</f>
        <v>1.4073869522750471E-2</v>
      </c>
      <c r="H3270" s="49">
        <f>_xll.qlCalendarAdvance(Calendar,$H3269,B3270,"f",FALSE)</f>
        <v>62317</v>
      </c>
      <c r="I3270" s="49">
        <f>_xll.qlInterestRateIndexValueDate(Index1M,$H3270)</f>
        <v>62319</v>
      </c>
      <c r="J3270" s="52">
        <f>IFERROR(_xll.qlIndexFixing(Index1M,$H3270,TRUE,_xll.ohTrigger(RecalcTrigger,Trigger1M)),NA())</f>
        <v>1.408595024814302E-2</v>
      </c>
      <c r="K3270" s="52">
        <f>IFERROR(_xll.qlIndexFixing(ONIndex1M,I3270,TRUE,_xll.ohTrigger(RecalcTrigger,Trigger1M)),NA())</f>
        <v>1.4070869130016206E-2</v>
      </c>
      <c r="L3270" s="52">
        <f>IFERROR(_xll.qlIndexFixing(Index3M,H3270,TRUE,_xll.ohTrigger(RecalcTrigger,Trigger3M)),NA())</f>
        <v>1.4378525571353022E-2</v>
      </c>
      <c r="M3270" s="52">
        <f>IFERROR(_xll.qlIndexFixing(ONIndex3M,I3270,TRUE,_xll.ohTrigger(RecalcTrigger,Trigger3M)),NA())</f>
        <v>1.4325493296007963E-2</v>
      </c>
      <c r="N3270" s="52">
        <f>IFERROR(_xll.qlIndexFixing(Index6M,$H3270,TRUE,_xll.ohTrigger(RecalcTrigger,Trigger6M)),NA())</f>
        <v>1.4807933807301282E-2</v>
      </c>
      <c r="O3270" s="52">
        <f>IFERROR(_xll.qlIndexFixing(ONIndex6M,I3270,TRUE,_xll.ohTrigger(RecalcTrigger,Trigger6M)),NA())</f>
        <v>1.4710003186735321E-2</v>
      </c>
      <c r="P3270" s="52">
        <f>IFERROR(_xll.qlIndexFixing(Index1Y,$H3270,TRUE,_xll.ohTrigger(RecalcTrigger,Trigger1Y)),NA())</f>
        <v>1.4805263023109649E-2</v>
      </c>
      <c r="Q3270" s="52">
        <f>IFERROR(_xll.qlIndexFixing(ONIndex1Y,I3270,TRUE,_xll.ohTrigger(RecalcTrigger,Trigger1Y)),NA())</f>
        <v>1.4591023772174694E-2</v>
      </c>
    </row>
    <row r="3271" spans="2:17" x14ac:dyDescent="0.2">
      <c r="B3271" s="46" t="s">
        <v>42</v>
      </c>
      <c r="D3271" s="49">
        <f>_xll.qlCalendarAdvance(Calendar,$D3270,B3271,"f",FALSE)</f>
        <v>62324</v>
      </c>
      <c r="E3271" s="49">
        <f>_xll.qlInterestRateIndexValueDate(IndexON,D3271)</f>
        <v>62324</v>
      </c>
      <c r="F3271" s="52">
        <f>IFERROR(_xll.qlIndexFixing(IndexON,D3271,TRUE,_xll.ohTrigger(RecalcTrigger,TriggerON)),NA())</f>
        <v>1.4077340930311877E-2</v>
      </c>
      <c r="H3271" s="49">
        <f>_xll.qlCalendarAdvance(Calendar,$H3270,B3271,"f",FALSE)</f>
        <v>62324</v>
      </c>
      <c r="I3271" s="49">
        <f>_xll.qlInterestRateIndexValueDate(Index1M,$H3271)</f>
        <v>62326</v>
      </c>
      <c r="J3271" s="52">
        <f>IFERROR(_xll.qlIndexFixing(Index1M,$H3271,TRUE,_xll.ohTrigger(RecalcTrigger,Trigger1M)),NA())</f>
        <v>1.4089929650787925E-2</v>
      </c>
      <c r="K3271" s="52">
        <f>IFERROR(_xll.qlIndexFixing(ONIndex1M,I3271,TRUE,_xll.ohTrigger(RecalcTrigger,Trigger1M)),NA())</f>
        <v>1.4074863436901452E-2</v>
      </c>
      <c r="L3271" s="52">
        <f>IFERROR(_xll.qlIndexFixing(Index3M,H3271,TRUE,_xll.ohTrigger(RecalcTrigger,Trigger3M)),NA())</f>
        <v>1.4383058414504284E-2</v>
      </c>
      <c r="M3271" s="52">
        <f>IFERROR(_xll.qlIndexFixing(ONIndex3M,I3271,TRUE,_xll.ohTrigger(RecalcTrigger,Trigger3M)),NA())</f>
        <v>1.4330093804861832E-2</v>
      </c>
      <c r="N3271" s="52">
        <f>IFERROR(_xll.qlIndexFixing(Index6M,$H3271,TRUE,_xll.ohTrigger(RecalcTrigger,Trigger6M)),NA())</f>
        <v>1.4811188497766806E-2</v>
      </c>
      <c r="O3271" s="52">
        <f>IFERROR(_xll.qlIndexFixing(ONIndex6M,I3271,TRUE,_xll.ohTrigger(RecalcTrigger,Trigger6M)),NA())</f>
        <v>1.471369805314815E-2</v>
      </c>
      <c r="P3271" s="52">
        <f>IFERROR(_xll.qlIndexFixing(Index1Y,$H3271,TRUE,_xll.ohTrigger(RecalcTrigger,Trigger1Y)),NA())</f>
        <v>1.480930072196327E-2</v>
      </c>
      <c r="Q3271" s="52">
        <f>IFERROR(_xll.qlIndexFixing(ONIndex1Y,I3271,TRUE,_xll.ohTrigger(RecalcTrigger,Trigger1Y)),NA())</f>
        <v>1.4595379600592651E-2</v>
      </c>
    </row>
    <row r="3272" spans="2:17" x14ac:dyDescent="0.2">
      <c r="B3272" s="46" t="s">
        <v>42</v>
      </c>
      <c r="D3272" s="49">
        <f>_xll.qlCalendarAdvance(Calendar,$D3271,B3272,"f",FALSE)</f>
        <v>62331</v>
      </c>
      <c r="E3272" s="49">
        <f>_xll.qlInterestRateIndexValueDate(IndexON,D3272)</f>
        <v>62331</v>
      </c>
      <c r="F3272" s="52">
        <f>IFERROR(_xll.qlIndexFixing(IndexON,D3272,TRUE,_xll.ohTrigger(RecalcTrigger,TriggerON)),NA())</f>
        <v>1.4080801963451961E-2</v>
      </c>
      <c r="H3272" s="49">
        <f>_xll.qlCalendarAdvance(Calendar,$H3271,B3272,"f",FALSE)</f>
        <v>62331</v>
      </c>
      <c r="I3272" s="49">
        <f>_xll.qlInterestRateIndexValueDate(Index1M,$H3272)</f>
        <v>62333</v>
      </c>
      <c r="J3272" s="52">
        <f>IFERROR(_xll.qlIndexFixing(Index1M,$H3272,TRUE,_xll.ohTrigger(RecalcTrigger,Trigger1M)),NA())</f>
        <v>1.4093897014820223E-2</v>
      </c>
      <c r="K3272" s="52">
        <f>IFERROR(_xll.qlIndexFixing(ONIndex1M,I3272,TRUE,_xll.ohTrigger(RecalcTrigger,Trigger1M)),NA())</f>
        <v>1.4078845756575475E-2</v>
      </c>
      <c r="L3272" s="52">
        <f>IFERROR(_xll.qlIndexFixing(Index3M,H3272,TRUE,_xll.ohTrigger(RecalcTrigger,Trigger3M)),NA())</f>
        <v>1.4387576967094638E-2</v>
      </c>
      <c r="M3272" s="52">
        <f>IFERROR(_xll.qlIndexFixing(ONIndex3M,I3272,TRUE,_xll.ohTrigger(RecalcTrigger,Trigger3M)),NA())</f>
        <v>1.4334680231140595E-2</v>
      </c>
      <c r="N3272" s="52">
        <f>IFERROR(_xll.qlIndexFixing(Index6M,$H3272,TRUE,_xll.ohTrigger(RecalcTrigger,Trigger6M)),NA())</f>
        <v>1.4812830491607729E-2</v>
      </c>
      <c r="O3272" s="52">
        <f>IFERROR(_xll.qlIndexFixing(ONIndex6M,I3272,TRUE,_xll.ohTrigger(RecalcTrigger,Trigger6M)),NA())</f>
        <v>1.4717303107243396E-2</v>
      </c>
      <c r="P3272" s="52">
        <f>IFERROR(_xll.qlIndexFixing(Index1Y,$H3272,TRUE,_xll.ohTrigger(RecalcTrigger,Trigger1Y)),NA())</f>
        <v>1.4813323114592658E-2</v>
      </c>
      <c r="Q3272" s="52">
        <f>IFERROR(_xll.qlIndexFixing(ONIndex1Y,I3272,TRUE,_xll.ohTrigger(RecalcTrigger,Trigger1Y)),NA())</f>
        <v>1.4599721039321167E-2</v>
      </c>
    </row>
    <row r="3273" spans="2:17" x14ac:dyDescent="0.2">
      <c r="B3273" s="46" t="s">
        <v>42</v>
      </c>
      <c r="D3273" s="49">
        <f>_xll.qlCalendarAdvance(Calendar,$D3272,B3273,"f",FALSE)</f>
        <v>62338</v>
      </c>
      <c r="E3273" s="49">
        <f>_xll.qlInterestRateIndexValueDate(IndexON,D3273)</f>
        <v>62338</v>
      </c>
      <c r="F3273" s="52">
        <f>IFERROR(_xll.qlIndexFixing(IndexON,D3273,TRUE,_xll.ohTrigger(RecalcTrigger,TriggerON)),NA())</f>
        <v>1.4084252602026837E-2</v>
      </c>
      <c r="H3273" s="49">
        <f>_xll.qlCalendarAdvance(Calendar,$H3272,B3273,"f",FALSE)</f>
        <v>62338</v>
      </c>
      <c r="I3273" s="49">
        <f>_xll.qlInterestRateIndexValueDate(Index1M,$H3273)</f>
        <v>62340</v>
      </c>
      <c r="J3273" s="52">
        <f>IFERROR(_xll.qlIndexFixing(Index1M,$H3273,TRUE,_xll.ohTrigger(RecalcTrigger,Trigger1M)),NA())</f>
        <v>1.4097852317050963E-2</v>
      </c>
      <c r="K3273" s="52">
        <f>IFERROR(_xll.qlIndexFixing(ONIndex1M,I3273,TRUE,_xll.ohTrigger(RecalcTrigger,Trigger1M)),NA())</f>
        <v>1.408281606561701E-2</v>
      </c>
      <c r="L3273" s="52">
        <f>IFERROR(_xll.qlIndexFixing(Index3M,H3273,TRUE,_xll.ohTrigger(RecalcTrigger,Trigger3M)),NA())</f>
        <v>1.4391474864200412E-2</v>
      </c>
      <c r="M3273" s="52">
        <f>IFERROR(_xll.qlIndexFixing(ONIndex3M,I3273,TRUE,_xll.ohTrigger(RecalcTrigger,Trigger3M)),NA())</f>
        <v>1.4339252547506121E-2</v>
      </c>
      <c r="N3273" s="52">
        <f>IFERROR(_xll.qlIndexFixing(Index6M,$H3273,TRUE,_xll.ohTrigger(RecalcTrigger,Trigger6M)),NA())</f>
        <v>1.4814982724272098E-2</v>
      </c>
      <c r="O3273" s="52">
        <f>IFERROR(_xll.qlIndexFixing(ONIndex6M,I3273,TRUE,_xll.ohTrigger(RecalcTrigger,Trigger6M)),NA())</f>
        <v>1.4720818217446308E-2</v>
      </c>
      <c r="P3273" s="52">
        <f>IFERROR(_xll.qlIndexFixing(Index1Y,$H3273,TRUE,_xll.ohTrigger(RecalcTrigger,Trigger1Y)),NA())</f>
        <v>1.4817330172604306E-2</v>
      </c>
      <c r="Q3273" s="52">
        <f>IFERROR(_xll.qlIndexFixing(ONIndex1Y,I3273,TRUE,_xll.ohTrigger(RecalcTrigger,Trigger1Y)),NA())</f>
        <v>1.4604048060622432E-2</v>
      </c>
    </row>
    <row r="3274" spans="2:17" x14ac:dyDescent="0.2">
      <c r="B3274" s="46" t="s">
        <v>42</v>
      </c>
      <c r="D3274" s="49">
        <f>_xll.qlCalendarAdvance(Calendar,$D3273,B3274,"f",FALSE)</f>
        <v>62345</v>
      </c>
      <c r="E3274" s="49">
        <f>_xll.qlInterestRateIndexValueDate(IndexON,D3274)</f>
        <v>62345</v>
      </c>
      <c r="F3274" s="52">
        <f>IFERROR(_xll.qlIndexFixing(IndexON,D3274,TRUE,_xll.ohTrigger(RecalcTrigger,TriggerON)),NA())</f>
        <v>1.4087692825972553E-2</v>
      </c>
      <c r="H3274" s="49">
        <f>_xll.qlCalendarAdvance(Calendar,$H3273,B3274,"f",FALSE)</f>
        <v>62345</v>
      </c>
      <c r="I3274" s="49">
        <f>_xll.qlInterestRateIndexValueDate(Index1M,$H3274)</f>
        <v>62347</v>
      </c>
      <c r="J3274" s="52">
        <f>IFERROR(_xll.qlIndexFixing(Index1M,$H3274,TRUE,_xll.ohTrigger(RecalcTrigger,Trigger1M)),NA())</f>
        <v>1.4101795534281203E-2</v>
      </c>
      <c r="K3274" s="52">
        <f>IFERROR(_xll.qlIndexFixing(ONIndex1M,I3274,TRUE,_xll.ohTrigger(RecalcTrigger,Trigger1M)),NA())</f>
        <v>1.4086774341004471E-2</v>
      </c>
      <c r="L3274" s="52">
        <f>IFERROR(_xll.qlIndexFixing(Index3M,H3274,TRUE,_xll.ohTrigger(RecalcTrigger,Trigger3M)),NA())</f>
        <v>1.4395965604210597E-2</v>
      </c>
      <c r="M3274" s="52">
        <f>IFERROR(_xll.qlIndexFixing(ONIndex3M,I3274,TRUE,_xll.ohTrigger(RecalcTrigger,Trigger3M)),NA())</f>
        <v>1.4343810726780148E-2</v>
      </c>
      <c r="N3274" s="52">
        <f>IFERROR(_xll.qlIndexFixing(Index6M,$H3274,TRUE,_xll.ohTrigger(RecalcTrigger,Trigger6M)),NA())</f>
        <v>1.481817393455641E-2</v>
      </c>
      <c r="O3274" s="52">
        <f>IFERROR(_xll.qlIndexFixing(ONIndex6M,I3274,TRUE,_xll.ohTrigger(RecalcTrigger,Trigger6M)),NA())</f>
        <v>1.472424325226207E-2</v>
      </c>
      <c r="P3274" s="52">
        <f>IFERROR(_xll.qlIndexFixing(Index1Y,$H3274,TRUE,_xll.ohTrigger(RecalcTrigger,Trigger1Y)),NA())</f>
        <v>1.4821321867604926E-2</v>
      </c>
      <c r="Q3274" s="52">
        <f>IFERROR(_xll.qlIndexFixing(ONIndex1Y,I3274,TRUE,_xll.ohTrigger(RecalcTrigger,Trigger1Y)),NA())</f>
        <v>1.4608360636758633E-2</v>
      </c>
    </row>
    <row r="3275" spans="2:17" x14ac:dyDescent="0.2">
      <c r="B3275" s="46" t="s">
        <v>42</v>
      </c>
      <c r="D3275" s="49">
        <f>_xll.qlCalendarAdvance(Calendar,$D3274,B3275,"f",FALSE)</f>
        <v>62352</v>
      </c>
      <c r="E3275" s="49">
        <f>_xll.qlInterestRateIndexValueDate(IndexON,D3275)</f>
        <v>62352</v>
      </c>
      <c r="F3275" s="52">
        <f>IFERROR(_xll.qlIndexFixing(IndexON,D3275,TRUE,_xll.ohTrigger(RecalcTrigger,TriggerON)),NA())</f>
        <v>1.409112261522516E-2</v>
      </c>
      <c r="H3275" s="49">
        <f>_xll.qlCalendarAdvance(Calendar,$H3274,B3275,"f",FALSE)</f>
        <v>62352</v>
      </c>
      <c r="I3275" s="49">
        <f>_xll.qlInterestRateIndexValueDate(Index1M,$H3275)</f>
        <v>62354</v>
      </c>
      <c r="J3275" s="52">
        <f>IFERROR(_xll.qlIndexFixing(Index1M,$H3275,TRUE,_xll.ohTrigger(RecalcTrigger,Trigger1M)),NA())</f>
        <v>1.4105726643319494E-2</v>
      </c>
      <c r="K3275" s="52">
        <f>IFERROR(_xll.qlIndexFixing(ONIndex1M,I3275,TRUE,_xll.ohTrigger(RecalcTrigger,Trigger1M)),NA())</f>
        <v>1.4090720559716274E-2</v>
      </c>
      <c r="L3275" s="52">
        <f>IFERROR(_xll.qlIndexFixing(Index3M,H3275,TRUE,_xll.ohTrigger(RecalcTrigger,Trigger3M)),NA())</f>
        <v>1.4400441974086688E-2</v>
      </c>
      <c r="M3275" s="52">
        <f>IFERROR(_xll.qlIndexFixing(ONIndex3M,I3275,TRUE,_xll.ohTrigger(RecalcTrigger,Trigger3M)),NA())</f>
        <v>1.4348354741704483E-2</v>
      </c>
      <c r="N3275" s="52">
        <f>IFERROR(_xll.qlIndexFixing(Index6M,$H3275,TRUE,_xll.ohTrigger(RecalcTrigger,Trigger6M)),NA())</f>
        <v>1.4821348701109927E-2</v>
      </c>
      <c r="O3275" s="52">
        <f>IFERROR(_xll.qlIndexFixing(ONIndex6M,I3275,TRUE,_xll.ohTrigger(RecalcTrigger,Trigger6M)),NA())</f>
        <v>1.4727578080515613E-2</v>
      </c>
      <c r="P3275" s="52">
        <f>IFERROR(_xll.qlIndexFixing(Index1Y,$H3275,TRUE,_xll.ohTrigger(RecalcTrigger,Trigger1Y)),NA())</f>
        <v>1.4825298171200794E-2</v>
      </c>
      <c r="Q3275" s="52">
        <f>IFERROR(_xll.qlIndexFixing(ONIndex1Y,I3275,TRUE,_xll.ohTrigger(RecalcTrigger,Trigger1Y)),NA())</f>
        <v>1.4612658739991957E-2</v>
      </c>
    </row>
    <row r="3276" spans="2:17" x14ac:dyDescent="0.2">
      <c r="B3276" s="46" t="s">
        <v>42</v>
      </c>
      <c r="D3276" s="49">
        <f>_xll.qlCalendarAdvance(Calendar,$D3275,B3276,"f",FALSE)</f>
        <v>62359</v>
      </c>
      <c r="E3276" s="49">
        <f>_xll.qlInterestRateIndexValueDate(IndexON,D3276)</f>
        <v>62359</v>
      </c>
      <c r="F3276" s="52">
        <f>IFERROR(_xll.qlIndexFixing(IndexON,D3276,TRUE,_xll.ohTrigger(RecalcTrigger,TriggerON)),NA())</f>
        <v>1.4094541949640771E-2</v>
      </c>
      <c r="H3276" s="49">
        <f>_xll.qlCalendarAdvance(Calendar,$H3275,B3276,"f",FALSE)</f>
        <v>62359</v>
      </c>
      <c r="I3276" s="49">
        <f>_xll.qlInterestRateIndexValueDate(Index1M,$H3276)</f>
        <v>62361</v>
      </c>
      <c r="J3276" s="52">
        <f>IFERROR(_xll.qlIndexFixing(Index1M,$H3276,TRUE,_xll.ohTrigger(RecalcTrigger,Trigger1M)),NA())</f>
        <v>1.4109645620969391E-2</v>
      </c>
      <c r="K3276" s="52">
        <f>IFERROR(_xll.qlIndexFixing(ONIndex1M,I3276,TRUE,_xll.ohTrigger(RecalcTrigger,Trigger1M)),NA())</f>
        <v>1.4094654698411091E-2</v>
      </c>
      <c r="L3276" s="52">
        <f>IFERROR(_xll.qlIndexFixing(Index3M,H3276,TRUE,_xll.ohTrigger(RecalcTrigger,Trigger3M)),NA())</f>
        <v>1.4407318664735394E-2</v>
      </c>
      <c r="M3276" s="52">
        <f>IFERROR(_xll.qlIndexFixing(ONIndex3M,I3276,TRUE,_xll.ohTrigger(RecalcTrigger,Trigger3M)),NA())</f>
        <v>1.4352884565260737E-2</v>
      </c>
      <c r="N3276" s="52">
        <f>IFERROR(_xll.qlIndexFixing(Index6M,$H3276,TRUE,_xll.ohTrigger(RecalcTrigger,Trigger6M)),NA())</f>
        <v>1.4824510113134027E-2</v>
      </c>
      <c r="O3276" s="52">
        <f>IFERROR(_xll.qlIndexFixing(ONIndex6M,I3276,TRUE,_xll.ohTrigger(RecalcTrigger,Trigger6M)),NA())</f>
        <v>1.4730847340418407E-2</v>
      </c>
      <c r="P3276" s="52">
        <f>IFERROR(_xll.qlIndexFixing(Index1Y,$H3276,TRUE,_xll.ohTrigger(RecalcTrigger,Trigger1Y)),NA())</f>
        <v>1.4829259054999275E-2</v>
      </c>
      <c r="Q3276" s="52">
        <f>IFERROR(_xll.qlIndexFixing(ONIndex1Y,I3276,TRUE,_xll.ohTrigger(RecalcTrigger,Trigger1Y)),NA())</f>
        <v>1.4616942342264849E-2</v>
      </c>
    </row>
    <row r="3277" spans="2:17" x14ac:dyDescent="0.2">
      <c r="B3277" s="46" t="s">
        <v>42</v>
      </c>
      <c r="D3277" s="49">
        <f>_xll.qlCalendarAdvance(Calendar,$D3276,B3277,"f",FALSE)</f>
        <v>62366</v>
      </c>
      <c r="E3277" s="49">
        <f>_xll.qlInterestRateIndexValueDate(IndexON,D3277)</f>
        <v>62366</v>
      </c>
      <c r="F3277" s="52">
        <f>IFERROR(_xll.qlIndexFixing(IndexON,D3277,TRUE,_xll.ohTrigger(RecalcTrigger,TriggerON)),NA())</f>
        <v>1.4097950809395243E-2</v>
      </c>
      <c r="H3277" s="49">
        <f>_xll.qlCalendarAdvance(Calendar,$H3276,B3277,"f",FALSE)</f>
        <v>62366</v>
      </c>
      <c r="I3277" s="49">
        <f>_xll.qlInterestRateIndexValueDate(Index1M,$H3277)</f>
        <v>62368</v>
      </c>
      <c r="J3277" s="52">
        <f>IFERROR(_xll.qlIndexFixing(Index1M,$H3277,TRUE,_xll.ohTrigger(RecalcTrigger,Trigger1M)),NA())</f>
        <v>1.4113552444041944E-2</v>
      </c>
      <c r="K3277" s="52">
        <f>IFERROR(_xll.qlIndexFixing(ONIndex1M,I3277,TRUE,_xll.ohTrigger(RecalcTrigger,Trigger1M)),NA())</f>
        <v>1.4098576733907464E-2</v>
      </c>
      <c r="L3277" s="52">
        <f>IFERROR(_xll.qlIndexFixing(Index3M,H3277,TRUE,_xll.ohTrigger(RecalcTrigger,Trigger3M)),NA())</f>
        <v>1.4409954414423687E-2</v>
      </c>
      <c r="M3277" s="52">
        <f>IFERROR(_xll.qlIndexFixing(ONIndex3M,I3277,TRUE,_xll.ohTrigger(RecalcTrigger,Trigger3M)),NA())</f>
        <v>1.4357400170110779E-2</v>
      </c>
      <c r="N3277" s="52">
        <f>IFERROR(_xll.qlIndexFixing(Index6M,$H3277,TRUE,_xll.ohTrigger(RecalcTrigger,Trigger6M)),NA())</f>
        <v>1.4828186417302049E-2</v>
      </c>
      <c r="O3277" s="52">
        <f>IFERROR(_xll.qlIndexFixing(ONIndex6M,I3277,TRUE,_xll.ohTrigger(RecalcTrigger,Trigger6M)),NA())</f>
        <v>1.4734104310392127E-2</v>
      </c>
      <c r="P3277" s="52">
        <f>IFERROR(_xll.qlIndexFixing(Index1Y,$H3277,TRUE,_xll.ohTrigger(RecalcTrigger,Trigger1Y)),NA())</f>
        <v>1.4833204490607963E-2</v>
      </c>
      <c r="Q3277" s="52">
        <f>IFERROR(_xll.qlIndexFixing(ONIndex1Y,I3277,TRUE,_xll.ohTrigger(RecalcTrigger,Trigger1Y)),NA())</f>
        <v>1.4621211416079305E-2</v>
      </c>
    </row>
    <row r="3278" spans="2:17" x14ac:dyDescent="0.2">
      <c r="B3278" s="46" t="s">
        <v>42</v>
      </c>
      <c r="D3278" s="49">
        <f>_xll.qlCalendarAdvance(Calendar,$D3277,B3278,"f",FALSE)</f>
        <v>62373</v>
      </c>
      <c r="E3278" s="49">
        <f>_xll.qlInterestRateIndexValueDate(IndexON,D3278)</f>
        <v>62373</v>
      </c>
      <c r="F3278" s="52">
        <f>IFERROR(_xll.qlIndexFixing(IndexON,D3278,TRUE,_xll.ohTrigger(RecalcTrigger,TriggerON)),NA())</f>
        <v>1.4101349174184818E-2</v>
      </c>
      <c r="H3278" s="49">
        <f>_xll.qlCalendarAdvance(Calendar,$H3277,B3278,"f",FALSE)</f>
        <v>62373</v>
      </c>
      <c r="I3278" s="49">
        <f>_xll.qlInterestRateIndexValueDate(Index1M,$H3278)</f>
        <v>62375</v>
      </c>
      <c r="J3278" s="52">
        <f>IFERROR(_xll.qlIndexFixing(Index1M,$H3278,TRUE,_xll.ohTrigger(RecalcTrigger,Trigger1M)),NA())</f>
        <v>1.4117447089340707E-2</v>
      </c>
      <c r="K3278" s="52">
        <f>IFERROR(_xll.qlIndexFixing(ONIndex1M,I3278,TRUE,_xll.ohTrigger(RecalcTrigger,Trigger1M)),NA())</f>
        <v>1.4102486643263745E-2</v>
      </c>
      <c r="L3278" s="52">
        <f>IFERROR(_xll.qlIndexFixing(Index3M,H3278,TRUE,_xll.ohTrigger(RecalcTrigger,Trigger3M)),NA())</f>
        <v>1.4414386649330606E-2</v>
      </c>
      <c r="M3278" s="52">
        <f>IFERROR(_xll.qlIndexFixing(ONIndex3M,I3278,TRUE,_xll.ohTrigger(RecalcTrigger,Trigger3M)),NA())</f>
        <v>1.4361901528996412E-2</v>
      </c>
      <c r="N3278" s="52">
        <f>IFERROR(_xll.qlIndexFixing(Index6M,$H3278,TRUE,_xll.ohTrigger(RecalcTrigger,Trigger6M)),NA())</f>
        <v>1.4831325430966873E-2</v>
      </c>
      <c r="O3278" s="52">
        <f>IFERROR(_xll.qlIndexFixing(ONIndex6M,I3278,TRUE,_xll.ohTrigger(RecalcTrigger,Trigger6M)),NA())</f>
        <v>1.4737350874689525E-2</v>
      </c>
      <c r="P3278" s="52">
        <f>IFERROR(_xll.qlIndexFixing(Index1Y,$H3278,TRUE,_xll.ohTrigger(RecalcTrigger,Trigger1Y)),NA())</f>
        <v>1.4837134449633785E-2</v>
      </c>
      <c r="Q3278" s="52">
        <f>IFERROR(_xll.qlIndexFixing(ONIndex1Y,I3278,TRUE,_xll.ohTrigger(RecalcTrigger,Trigger1Y)),NA())</f>
        <v>1.4625465933377768E-2</v>
      </c>
    </row>
    <row r="3279" spans="2:17" x14ac:dyDescent="0.2">
      <c r="B3279" s="46" t="s">
        <v>42</v>
      </c>
      <c r="D3279" s="49">
        <f>_xll.qlCalendarAdvance(Calendar,$D3278,B3279,"f",FALSE)</f>
        <v>62380</v>
      </c>
      <c r="E3279" s="49">
        <f>_xll.qlInterestRateIndexValueDate(IndexON,D3279)</f>
        <v>62380</v>
      </c>
      <c r="F3279" s="52">
        <f>IFERROR(_xll.qlIndexFixing(IndexON,D3279,TRUE,_xll.ohTrigger(RecalcTrigger,TriggerON)),NA())</f>
        <v>1.4104737024025482E-2</v>
      </c>
      <c r="H3279" s="49">
        <f>_xll.qlCalendarAdvance(Calendar,$H3278,B3279,"f",FALSE)</f>
        <v>62380</v>
      </c>
      <c r="I3279" s="49">
        <f>_xll.qlInterestRateIndexValueDate(Index1M,$H3279)</f>
        <v>62382</v>
      </c>
      <c r="J3279" s="52">
        <f>IFERROR(_xll.qlIndexFixing(Index1M,$H3279,TRUE,_xll.ohTrigger(RecalcTrigger,Trigger1M)),NA())</f>
        <v>1.4121329533666738E-2</v>
      </c>
      <c r="K3279" s="52">
        <f>IFERROR(_xll.qlIndexFixing(ONIndex1M,I3279,TRUE,_xll.ohTrigger(RecalcTrigger,Trigger1M)),NA())</f>
        <v>1.4106384403138605E-2</v>
      </c>
      <c r="L3279" s="52">
        <f>IFERROR(_xll.qlIndexFixing(Index3M,H3279,TRUE,_xll.ohTrigger(RecalcTrigger,Trigger3M)),NA())</f>
        <v>1.4418804402237577E-2</v>
      </c>
      <c r="M3279" s="52">
        <f>IFERROR(_xll.qlIndexFixing(ONIndex3M,I3279,TRUE,_xll.ohTrigger(RecalcTrigger,Trigger3M)),NA())</f>
        <v>1.4366388614979186E-2</v>
      </c>
      <c r="N3279" s="52">
        <f>IFERROR(_xll.qlIndexFixing(Index6M,$H3279,TRUE,_xll.ohTrigger(RecalcTrigger,Trigger6M)),NA())</f>
        <v>1.4834453699068136E-2</v>
      </c>
      <c r="O3279" s="52">
        <f>IFERROR(_xll.qlIndexFixing(ONIndex6M,I3279,TRUE,_xll.ohTrigger(RecalcTrigger,Trigger6M)),NA())</f>
        <v>1.4740587013646334E-2</v>
      </c>
      <c r="P3279" s="52">
        <f>IFERROR(_xll.qlIndexFixing(Index1Y,$H3279,TRUE,_xll.ohTrigger(RecalcTrigger,Trigger1Y)),NA())</f>
        <v>1.4841048903685426E-2</v>
      </c>
      <c r="Q3279" s="52">
        <f>IFERROR(_xll.qlIndexFixing(ONIndex1Y,I3279,TRUE,_xll.ohTrigger(RecalcTrigger,Trigger1Y)),NA())</f>
        <v>1.4629705866742171E-2</v>
      </c>
    </row>
    <row r="3280" spans="2:17" x14ac:dyDescent="0.2">
      <c r="B3280" s="46" t="s">
        <v>42</v>
      </c>
      <c r="D3280" s="49">
        <f>_xll.qlCalendarAdvance(Calendar,$D3279,B3280,"f",FALSE)</f>
        <v>62387</v>
      </c>
      <c r="E3280" s="49">
        <f>_xll.qlInterestRateIndexValueDate(IndexON,D3280)</f>
        <v>62387</v>
      </c>
      <c r="F3280" s="52">
        <f>IFERROR(_xll.qlIndexFixing(IndexON,D3280,TRUE,_xll.ohTrigger(RecalcTrigger,TriggerON)),NA())</f>
        <v>1.4108114338853284E-2</v>
      </c>
      <c r="H3280" s="49">
        <f>_xll.qlCalendarAdvance(Calendar,$H3279,B3280,"f",FALSE)</f>
        <v>62387</v>
      </c>
      <c r="I3280" s="49">
        <f>_xll.qlInterestRateIndexValueDate(Index1M,$H3280)</f>
        <v>62389</v>
      </c>
      <c r="J3280" s="52">
        <f>IFERROR(_xll.qlIndexFixing(Index1M,$H3280,TRUE,_xll.ohTrigger(RecalcTrigger,Trigger1M)),NA())</f>
        <v>1.412519975383858E-2</v>
      </c>
      <c r="K3280" s="52">
        <f>IFERROR(_xll.qlIndexFixing(ONIndex1M,I3280,TRUE,_xll.ohTrigger(RecalcTrigger,Trigger1M)),NA())</f>
        <v>1.4110269990430524E-2</v>
      </c>
      <c r="L3280" s="52">
        <f>IFERROR(_xll.qlIndexFixing(Index3M,H3280,TRUE,_xll.ohTrigger(RecalcTrigger,Trigger3M)),NA())</f>
        <v>1.442320764579952E-2</v>
      </c>
      <c r="M3280" s="52">
        <f>IFERROR(_xll.qlIndexFixing(ONIndex3M,I3280,TRUE,_xll.ohTrigger(RecalcTrigger,Trigger3M)),NA())</f>
        <v>1.4370861400481161E-2</v>
      </c>
      <c r="N3280" s="52">
        <f>IFERROR(_xll.qlIndexFixing(Index6M,$H3280,TRUE,_xll.ohTrigger(RecalcTrigger,Trigger6M)),NA())</f>
        <v>1.4837571201538814E-2</v>
      </c>
      <c r="O3280" s="52">
        <f>IFERROR(_xll.qlIndexFixing(ONIndex6M,I3280,TRUE,_xll.ohTrigger(RecalcTrigger,Trigger6M)),NA())</f>
        <v>1.4743812707358472E-2</v>
      </c>
      <c r="P3280" s="52">
        <f>IFERROR(_xll.qlIndexFixing(Index1Y,$H3280,TRUE,_xll.ohTrigger(RecalcTrigger,Trigger1Y)),NA())</f>
        <v>1.4844947824370253E-2</v>
      </c>
      <c r="Q3280" s="52">
        <f>IFERROR(_xll.qlIndexFixing(ONIndex1Y,I3280,TRUE,_xll.ohTrigger(RecalcTrigger,Trigger1Y)),NA())</f>
        <v>1.4633931187955085E-2</v>
      </c>
    </row>
    <row r="3281" spans="2:17" x14ac:dyDescent="0.2">
      <c r="B3281" s="46" t="s">
        <v>42</v>
      </c>
      <c r="D3281" s="49">
        <f>_xll.qlCalendarAdvance(Calendar,$D3280,B3281,"f",FALSE)</f>
        <v>62394</v>
      </c>
      <c r="E3281" s="49">
        <f>_xll.qlInterestRateIndexValueDate(IndexON,D3281)</f>
        <v>62394</v>
      </c>
      <c r="F3281" s="52">
        <f>IFERROR(_xll.qlIndexFixing(IndexON,D3281,TRUE,_xll.ohTrigger(RecalcTrigger,TriggerON)),NA())</f>
        <v>1.4111481098604273E-2</v>
      </c>
      <c r="H3281" s="49">
        <f>_xll.qlCalendarAdvance(Calendar,$H3280,B3281,"f",FALSE)</f>
        <v>62394</v>
      </c>
      <c r="I3281" s="49">
        <f>_xll.qlInterestRateIndexValueDate(Index1M,$H3281)</f>
        <v>62396</v>
      </c>
      <c r="J3281" s="52">
        <f>IFERROR(_xll.qlIndexFixing(Index1M,$H3281,TRUE,_xll.ohTrigger(RecalcTrigger,Trigger1M)),NA())</f>
        <v>1.4127402644002224E-2</v>
      </c>
      <c r="K3281" s="52">
        <f>IFERROR(_xll.qlIndexFixing(ONIndex1M,I3281,TRUE,_xll.ohTrigger(RecalcTrigger,Trigger1M)),NA())</f>
        <v>1.411414338203798E-2</v>
      </c>
      <c r="L3281" s="52">
        <f>IFERROR(_xll.qlIndexFixing(Index3M,H3281,TRUE,_xll.ohTrigger(RecalcTrigger,Trigger3M)),NA())</f>
        <v>1.4427596352665266E-2</v>
      </c>
      <c r="M3281" s="52">
        <f>IFERROR(_xll.qlIndexFixing(ONIndex3M,I3281,TRUE,_xll.ohTrigger(RecalcTrigger,Trigger3M)),NA())</f>
        <v>1.4375319858723756E-2</v>
      </c>
      <c r="N3281" s="52">
        <f>IFERROR(_xll.qlIndexFixing(Index6M,$H3281,TRUE,_xll.ohTrigger(RecalcTrigger,Trigger6M)),NA())</f>
        <v>1.484067791831364E-2</v>
      </c>
      <c r="O3281" s="52">
        <f>IFERROR(_xll.qlIndexFixing(ONIndex6M,I3281,TRUE,_xll.ohTrigger(RecalcTrigger,Trigger6M)),NA())</f>
        <v>1.4747027935921864E-2</v>
      </c>
      <c r="P3281" s="52">
        <f>IFERROR(_xll.qlIndexFixing(Index1Y,$H3281,TRUE,_xll.ohTrigger(RecalcTrigger,Trigger1Y)),NA())</f>
        <v>1.4848831183296954E-2</v>
      </c>
      <c r="Q3281" s="52">
        <f>IFERROR(_xll.qlIndexFixing(ONIndex1Y,I3281,TRUE,_xll.ohTrigger(RecalcTrigger,Trigger1Y)),NA())</f>
        <v>1.4638141869518506E-2</v>
      </c>
    </row>
    <row r="3282" spans="2:17" x14ac:dyDescent="0.2">
      <c r="B3282" s="46" t="s">
        <v>42</v>
      </c>
      <c r="D3282" s="49">
        <f>_xll.qlCalendarAdvance(Calendar,$D3281,B3282,"f",FALSE)</f>
        <v>62401</v>
      </c>
      <c r="E3282" s="49">
        <f>_xll.qlInterestRateIndexValueDate(IndexON,D3282)</f>
        <v>62401</v>
      </c>
      <c r="F3282" s="52">
        <f>IFERROR(_xll.qlIndexFixing(IndexON,D3282,TRUE,_xll.ohTrigger(RecalcTrigger,TriggerON)),NA())</f>
        <v>1.4114837283134563E-2</v>
      </c>
      <c r="H3282" s="49">
        <f>_xll.qlCalendarAdvance(Calendar,$H3281,B3282,"f",FALSE)</f>
        <v>62401</v>
      </c>
      <c r="I3282" s="49">
        <f>_xll.qlInterestRateIndexValueDate(Index1M,$H3282)</f>
        <v>62403</v>
      </c>
      <c r="J3282" s="52">
        <f>IFERROR(_xll.qlIndexFixing(Index1M,$H3282,TRUE,_xll.ohTrigger(RecalcTrigger,Trigger1M)),NA())</f>
        <v>1.4132903428923926E-2</v>
      </c>
      <c r="K3282" s="52">
        <f>IFERROR(_xll.qlIndexFixing(ONIndex1M,I3282,TRUE,_xll.ohTrigger(RecalcTrigger,Trigger1M)),NA())</f>
        <v>1.4118004554779517E-2</v>
      </c>
      <c r="L3282" s="52">
        <f>IFERROR(_xll.qlIndexFixing(Index3M,H3282,TRUE,_xll.ohTrigger(RecalcTrigger,Trigger3M)),NA())</f>
        <v>1.4431970495490606E-2</v>
      </c>
      <c r="M3282" s="52">
        <f>IFERROR(_xll.qlIndexFixing(ONIndex3M,I3282,TRUE,_xll.ohTrigger(RecalcTrigger,Trigger3M)),NA())</f>
        <v>1.4379763962129033E-2</v>
      </c>
      <c r="N3282" s="52">
        <f>IFERROR(_xll.qlIndexFixing(Index6M,$H3282,TRUE,_xll.ohTrigger(RecalcTrigger,Trigger6M)),NA())</f>
        <v>1.484325114557708E-2</v>
      </c>
      <c r="O3282" s="52">
        <f>IFERROR(_xll.qlIndexFixing(ONIndex6M,I3282,TRUE,_xll.ohTrigger(RecalcTrigger,Trigger6M)),NA())</f>
        <v>1.4750232679432429E-2</v>
      </c>
      <c r="P3282" s="52">
        <f>IFERROR(_xll.qlIndexFixing(Index1Y,$H3282,TRUE,_xll.ohTrigger(RecalcTrigger,Trigger1Y)),NA())</f>
        <v>1.4852698952074429E-2</v>
      </c>
      <c r="Q3282" s="52">
        <f>IFERROR(_xll.qlIndexFixing(ONIndex1Y,I3282,TRUE,_xll.ohTrigger(RecalcTrigger,Trigger1Y)),NA())</f>
        <v>1.4642337883534751E-2</v>
      </c>
    </row>
    <row r="3283" spans="2:17" x14ac:dyDescent="0.2">
      <c r="B3283" s="46" t="s">
        <v>42</v>
      </c>
      <c r="D3283" s="49">
        <f>_xll.qlCalendarAdvance(Calendar,$D3282,B3283,"f",FALSE)</f>
        <v>62408</v>
      </c>
      <c r="E3283" s="49">
        <f>_xll.qlInterestRateIndexValueDate(IndexON,D3283)</f>
        <v>62408</v>
      </c>
      <c r="F3283" s="52">
        <f>IFERROR(_xll.qlIndexFixing(IndexON,D3283,TRUE,_xll.ohTrigger(RecalcTrigger,TriggerON)),NA())</f>
        <v>1.4118182872540075E-2</v>
      </c>
      <c r="H3283" s="49">
        <f>_xll.qlCalendarAdvance(Calendar,$H3282,B3283,"f",FALSE)</f>
        <v>62408</v>
      </c>
      <c r="I3283" s="49">
        <f>_xll.qlInterestRateIndexValueDate(Index1M,$H3283)</f>
        <v>62410</v>
      </c>
      <c r="J3283" s="52">
        <f>IFERROR(_xll.qlIndexFixing(Index1M,$H3283,TRUE,_xll.ohTrigger(RecalcTrigger,Trigger1M)),NA())</f>
        <v>1.4136736837449537E-2</v>
      </c>
      <c r="K3283" s="52">
        <f>IFERROR(_xll.qlIndexFixing(ONIndex1M,I3283,TRUE,_xll.ohTrigger(RecalcTrigger,Trigger1M)),NA())</f>
        <v>1.4121853485553615E-2</v>
      </c>
      <c r="L3283" s="52">
        <f>IFERROR(_xll.qlIndexFixing(Index3M,H3283,TRUE,_xll.ohTrigger(RecalcTrigger,Trigger3M)),NA())</f>
        <v>1.443633004692524E-2</v>
      </c>
      <c r="M3283" s="52">
        <f>IFERROR(_xll.qlIndexFixing(ONIndex3M,I3283,TRUE,_xll.ohTrigger(RecalcTrigger,Trigger3M)),NA())</f>
        <v>1.4384193683678603E-2</v>
      </c>
      <c r="N3283" s="52">
        <f>IFERROR(_xll.qlIndexFixing(Index6M,$H3283,TRUE,_xll.ohTrigger(RecalcTrigger,Trigger6M)),NA())</f>
        <v>1.4846336884111607E-2</v>
      </c>
      <c r="O3283" s="52">
        <f>IFERROR(_xll.qlIndexFixing(ONIndex6M,I3283,TRUE,_xll.ohTrigger(RecalcTrigger,Trigger6M)),NA())</f>
        <v>1.4753426918305834E-2</v>
      </c>
      <c r="P3283" s="52">
        <f>IFERROR(_xll.qlIndexFixing(Index1Y,$H3283,TRUE,_xll.ohTrigger(RecalcTrigger,Trigger1Y)),NA())</f>
        <v>1.4856551102311578E-2</v>
      </c>
      <c r="Q3283" s="52">
        <f>IFERROR(_xll.qlIndexFixing(ONIndex1Y,I3283,TRUE,_xll.ohTrigger(RecalcTrigger,Trigger1Y)),NA())</f>
        <v>1.4646519202106134E-2</v>
      </c>
    </row>
    <row r="3284" spans="2:17" x14ac:dyDescent="0.2">
      <c r="B3284" s="46" t="s">
        <v>42</v>
      </c>
      <c r="D3284" s="49">
        <f>_xll.qlCalendarAdvance(Calendar,$D3283,B3284,"f",FALSE)</f>
        <v>62415</v>
      </c>
      <c r="E3284" s="49">
        <f>_xll.qlInterestRateIndexValueDate(IndexON,D3284)</f>
        <v>62415</v>
      </c>
      <c r="F3284" s="52">
        <f>IFERROR(_xll.qlIndexFixing(IndexON,D3284,TRUE,_xll.ohTrigger(RecalcTrigger,TriggerON)),NA())</f>
        <v>1.4121517846517051E-2</v>
      </c>
      <c r="H3284" s="49">
        <f>_xll.qlCalendarAdvance(Calendar,$H3283,B3284,"f",FALSE)</f>
        <v>62415</v>
      </c>
      <c r="I3284" s="49">
        <f>_xll.qlInterestRateIndexValueDate(Index1M,$H3284)</f>
        <v>62417</v>
      </c>
      <c r="J3284" s="52">
        <f>IFERROR(_xll.qlIndexFixing(Index1M,$H3284,TRUE,_xll.ohTrigger(RecalcTrigger,Trigger1M)),NA())</f>
        <v>1.4140557929042674E-2</v>
      </c>
      <c r="K3284" s="52">
        <f>IFERROR(_xll.qlIndexFixing(ONIndex1M,I3284,TRUE,_xll.ohTrigger(RecalcTrigger,Trigger1M)),NA())</f>
        <v>1.4125690151018944E-2</v>
      </c>
      <c r="L3284" s="52">
        <f>IFERROR(_xll.qlIndexFixing(Index3M,H3284,TRUE,_xll.ohTrigger(RecalcTrigger,Trigger3M)),NA())</f>
        <v>1.444067497962148E-2</v>
      </c>
      <c r="M3284" s="52">
        <f>IFERROR(_xll.qlIndexFixing(ONIndex3M,I3284,TRUE,_xll.ohTrigger(RecalcTrigger,Trigger3M)),NA())</f>
        <v>1.4388608996194208E-2</v>
      </c>
      <c r="N3284" s="52">
        <f>IFERROR(_xll.qlIndexFixing(Index6M,$H3284,TRUE,_xll.ohTrigger(RecalcTrigger,Trigger6M)),NA())</f>
        <v>1.4849411778604445E-2</v>
      </c>
      <c r="O3284" s="52">
        <f>IFERROR(_xll.qlIndexFixing(ONIndex6M,I3284,TRUE,_xll.ohTrigger(RecalcTrigger,Trigger6M)),NA())</f>
        <v>1.4756610632318257E-2</v>
      </c>
      <c r="P3284" s="52">
        <f>IFERROR(_xll.qlIndexFixing(Index1Y,$H3284,TRUE,_xll.ohTrigger(RecalcTrigger,Trigger1Y)),NA())</f>
        <v>1.4860387605617744E-2</v>
      </c>
      <c r="Q3284" s="52">
        <f>IFERROR(_xll.qlIndexFixing(ONIndex1Y,I3284,TRUE,_xll.ohTrigger(RecalcTrigger,Trigger1Y)),NA())</f>
        <v>1.4650685797574781E-2</v>
      </c>
    </row>
    <row r="3285" spans="2:17" x14ac:dyDescent="0.2">
      <c r="B3285" s="46" t="s">
        <v>42</v>
      </c>
      <c r="D3285" s="49">
        <f>_xll.qlCalendarAdvance(Calendar,$D3284,B3285,"f",FALSE)</f>
        <v>62422</v>
      </c>
      <c r="E3285" s="49">
        <f>_xll.qlInterestRateIndexValueDate(IndexON,D3285)</f>
        <v>62422</v>
      </c>
      <c r="F3285" s="52">
        <f>IFERROR(_xll.qlIndexFixing(IndexON,D3285,TRUE,_xll.ohTrigger(RecalcTrigger,TriggerON)),NA())</f>
        <v>1.4124842185241349E-2</v>
      </c>
      <c r="H3285" s="49">
        <f>_xll.qlCalendarAdvance(Calendar,$H3284,B3285,"f",FALSE)</f>
        <v>62422</v>
      </c>
      <c r="I3285" s="49">
        <f>_xll.qlInterestRateIndexValueDate(Index1M,$H3285)</f>
        <v>62424</v>
      </c>
      <c r="J3285" s="52">
        <f>IFERROR(_xll.qlIndexFixing(Index1M,$H3285,TRUE,_xll.ohTrigger(RecalcTrigger,Trigger1M)),NA())</f>
        <v>1.4144366680506892E-2</v>
      </c>
      <c r="K3285" s="52">
        <f>IFERROR(_xll.qlIndexFixing(ONIndex1M,I3285,TRUE,_xll.ohTrigger(RecalcTrigger,Trigger1M)),NA())</f>
        <v>1.4129514528233855E-2</v>
      </c>
      <c r="L3285" s="52">
        <f>IFERROR(_xll.qlIndexFixing(Index3M,H3285,TRUE,_xll.ohTrigger(RecalcTrigger,Trigger3M)),NA())</f>
        <v>1.4445005266233376E-2</v>
      </c>
      <c r="M3285" s="52">
        <f>IFERROR(_xll.qlIndexFixing(ONIndex3M,I3285,TRUE,_xll.ohTrigger(RecalcTrigger,Trigger3M)),NA())</f>
        <v>1.439300987241765E-2</v>
      </c>
      <c r="N3285" s="52">
        <f>IFERROR(_xll.qlIndexFixing(Index6M,$H3285,TRUE,_xll.ohTrigger(RecalcTrigger,Trigger6M)),NA())</f>
        <v>1.4852475808991647E-2</v>
      </c>
      <c r="O3285" s="52">
        <f>IFERROR(_xll.qlIndexFixing(ONIndex6M,I3285,TRUE,_xll.ohTrigger(RecalcTrigger,Trigger6M)),NA())</f>
        <v>1.475978380172549E-2</v>
      </c>
      <c r="P3285" s="52">
        <f>IFERROR(_xll.qlIndexFixing(Index1Y,$H3285,TRUE,_xll.ohTrigger(RecalcTrigger,Trigger1Y)),NA())</f>
        <v>1.4864208433602486E-2</v>
      </c>
      <c r="Q3285" s="52">
        <f>IFERROR(_xll.qlIndexFixing(ONIndex1Y,I3285,TRUE,_xll.ohTrigger(RecalcTrigger,Trigger1Y)),NA())</f>
        <v>1.4654837642202878E-2</v>
      </c>
    </row>
    <row r="3286" spans="2:17" x14ac:dyDescent="0.2">
      <c r="B3286" s="46" t="s">
        <v>42</v>
      </c>
      <c r="D3286" s="49">
        <f>_xll.qlCalendarAdvance(Calendar,$D3285,B3286,"f",FALSE)</f>
        <v>62429</v>
      </c>
      <c r="E3286" s="49">
        <f>_xll.qlInterestRateIndexValueDate(IndexON,D3286)</f>
        <v>62429</v>
      </c>
      <c r="F3286" s="52">
        <f>IFERROR(_xll.qlIndexFixing(IndexON,D3286,TRUE,_xll.ohTrigger(RecalcTrigger,TriggerON)),NA())</f>
        <v>1.4128155868329273E-2</v>
      </c>
      <c r="H3286" s="49">
        <f>_xll.qlCalendarAdvance(Calendar,$H3285,B3286,"f",FALSE)</f>
        <v>62429</v>
      </c>
      <c r="I3286" s="49">
        <f>_xll.qlInterestRateIndexValueDate(Index1M,$H3286)</f>
        <v>62431</v>
      </c>
      <c r="J3286" s="52">
        <f>IFERROR(_xll.qlIndexFixing(Index1M,$H3286,TRUE,_xll.ohTrigger(RecalcTrigger,Trigger1M)),NA())</f>
        <v>1.4148163068645747E-2</v>
      </c>
      <c r="K3286" s="52">
        <f>IFERROR(_xll.qlIndexFixing(ONIndex1M,I3286,TRUE,_xll.ohTrigger(RecalcTrigger,Trigger1M)),NA())</f>
        <v>1.4133326593936957E-2</v>
      </c>
      <c r="L3286" s="52">
        <f>IFERROR(_xll.qlIndexFixing(Index3M,H3286,TRUE,_xll.ohTrigger(RecalcTrigger,Trigger3M)),NA())</f>
        <v>1.4448130637686241E-2</v>
      </c>
      <c r="M3286" s="52">
        <f>IFERROR(_xll.qlIndexFixing(ONIndex3M,I3286,TRUE,_xll.ohTrigger(RecalcTrigger,Trigger3M)),NA())</f>
        <v>1.4397396285090736E-2</v>
      </c>
      <c r="N3286" s="52">
        <f>IFERROR(_xll.qlIndexFixing(Index6M,$H3286,TRUE,_xll.ohTrigger(RecalcTrigger,Trigger6M)),NA())</f>
        <v>1.4856049014434845E-2</v>
      </c>
      <c r="O3286" s="52">
        <f>IFERROR(_xll.qlIndexFixing(ONIndex6M,I3286,TRUE,_xll.ohTrigger(RecalcTrigger,Trigger6M)),NA())</f>
        <v>1.4762946406703392E-2</v>
      </c>
      <c r="P3286" s="52">
        <f>IFERROR(_xll.qlIndexFixing(Index1Y,$H3286,TRUE,_xll.ohTrigger(RecalcTrigger,Trigger1Y)),NA())</f>
        <v>1.486801355787558E-2</v>
      </c>
      <c r="Q3286" s="52">
        <f>IFERROR(_xll.qlIndexFixing(ONIndex1Y,I3286,TRUE,_xll.ohTrigger(RecalcTrigger,Trigger1Y)),NA())</f>
        <v>1.4658974708092742E-2</v>
      </c>
    </row>
    <row r="3287" spans="2:17" x14ac:dyDescent="0.2">
      <c r="B3287" s="46" t="s">
        <v>42</v>
      </c>
      <c r="D3287" s="49">
        <f>_xll.qlCalendarAdvance(Calendar,$D3286,B3287,"f",FALSE)</f>
        <v>62436</v>
      </c>
      <c r="E3287" s="49">
        <f>_xll.qlInterestRateIndexValueDate(IndexON,D3287)</f>
        <v>62436</v>
      </c>
      <c r="F3287" s="52">
        <f>IFERROR(_xll.qlIndexFixing(IndexON,D3287,TRUE,_xll.ohTrigger(RecalcTrigger,TriggerON)),NA())</f>
        <v>1.4131458876116554E-2</v>
      </c>
      <c r="H3287" s="49">
        <f>_xll.qlCalendarAdvance(Calendar,$H3286,B3287,"f",FALSE)</f>
        <v>62436</v>
      </c>
      <c r="I3287" s="49">
        <f>_xll.qlInterestRateIndexValueDate(Index1M,$H3287)</f>
        <v>62438</v>
      </c>
      <c r="J3287" s="52">
        <f>IFERROR(_xll.qlIndexFixing(Index1M,$H3287,TRUE,_xll.ohTrigger(RecalcTrigger,Trigger1M)),NA())</f>
        <v>1.415194707026779E-2</v>
      </c>
      <c r="K3287" s="52">
        <f>IFERROR(_xll.qlIndexFixing(ONIndex1M,I3287,TRUE,_xll.ohTrigger(RecalcTrigger,Trigger1M)),NA())</f>
        <v>1.4137126325026728E-2</v>
      </c>
      <c r="L3287" s="52">
        <f>IFERROR(_xll.qlIndexFixing(Index3M,H3287,TRUE,_xll.ohTrigger(RecalcTrigger,Trigger3M)),NA())</f>
        <v>1.4452433315516267E-2</v>
      </c>
      <c r="M3287" s="52">
        <f>IFERROR(_xll.qlIndexFixing(ONIndex3M,I3287,TRUE,_xll.ohTrigger(RecalcTrigger,Trigger3M)),NA())</f>
        <v>1.4401768207195076E-2</v>
      </c>
      <c r="N3287" s="52">
        <f>IFERROR(_xll.qlIndexFixing(Index6M,$H3287,TRUE,_xll.ohTrigger(RecalcTrigger,Trigger6M)),NA())</f>
        <v>1.4859090595646355E-2</v>
      </c>
      <c r="O3287" s="52">
        <f>IFERROR(_xll.qlIndexFixing(ONIndex6M,I3287,TRUE,_xll.ohTrigger(RecalcTrigger,Trigger6M)),NA())</f>
        <v>1.4766098427347885E-2</v>
      </c>
      <c r="P3287" s="52">
        <f>IFERROR(_xll.qlIndexFixing(Index1Y,$H3287,TRUE,_xll.ohTrigger(RecalcTrigger,Trigger1Y)),NA())</f>
        <v>1.4871802950047246E-2</v>
      </c>
      <c r="Q3287" s="52">
        <f>IFERROR(_xll.qlIndexFixing(ONIndex1Y,I3287,TRUE,_xll.ohTrigger(RecalcTrigger,Trigger1Y)),NA())</f>
        <v>1.4663096967346689E-2</v>
      </c>
    </row>
    <row r="3288" spans="2:17" x14ac:dyDescent="0.2">
      <c r="B3288" s="46" t="s">
        <v>42</v>
      </c>
      <c r="D3288" s="49">
        <f>_xll.qlCalendarAdvance(Calendar,$D3287,B3288,"f",FALSE)</f>
        <v>62443</v>
      </c>
      <c r="E3288" s="49">
        <f>_xll.qlInterestRateIndexValueDate(IndexON,D3288)</f>
        <v>62443</v>
      </c>
      <c r="F3288" s="52">
        <f>IFERROR(_xll.qlIndexFixing(IndexON,D3288,TRUE,_xll.ohTrigger(RecalcTrigger,TriggerON)),NA())</f>
        <v>1.4134751188379369E-2</v>
      </c>
      <c r="H3288" s="49">
        <f>_xll.qlCalendarAdvance(Calendar,$H3287,B3288,"f",FALSE)</f>
        <v>62443</v>
      </c>
      <c r="I3288" s="49">
        <f>_xll.qlInterestRateIndexValueDate(Index1M,$H3288)</f>
        <v>62445</v>
      </c>
      <c r="J3288" s="52">
        <f>IFERROR(_xll.qlIndexFixing(Index1M,$H3288,TRUE,_xll.ohTrigger(RecalcTrigger,Trigger1M)),NA())</f>
        <v>1.4155718662184069E-2</v>
      </c>
      <c r="K3288" s="52">
        <f>IFERROR(_xll.qlIndexFixing(ONIndex1M,I3288,TRUE,_xll.ohTrigger(RecalcTrigger,Trigger1M)),NA())</f>
        <v>1.4140913698241775E-2</v>
      </c>
      <c r="L3288" s="52">
        <f>IFERROR(_xll.qlIndexFixing(Index3M,H3288,TRUE,_xll.ohTrigger(RecalcTrigger,Trigger3M)),NA())</f>
        <v>1.4456721270202699E-2</v>
      </c>
      <c r="M3288" s="52">
        <f>IFERROR(_xll.qlIndexFixing(ONIndex3M,I3288,TRUE,_xll.ohTrigger(RecalcTrigger,Trigger3M)),NA())</f>
        <v>1.440612561139254E-2</v>
      </c>
      <c r="N3288" s="52">
        <f>IFERROR(_xll.qlIndexFixing(Index6M,$H3288,TRUE,_xll.ohTrigger(RecalcTrigger,Trigger6M)),NA())</f>
        <v>1.4862121250699864E-2</v>
      </c>
      <c r="O3288" s="52">
        <f>IFERROR(_xll.qlIndexFixing(ONIndex6M,I3288,TRUE,_xll.ohTrigger(RecalcTrigger,Trigger6M)),NA())</f>
        <v>1.4769239843754889E-2</v>
      </c>
      <c r="P3288" s="52">
        <f>IFERROR(_xll.qlIndexFixing(Index1Y,$H3288,TRUE,_xll.ohTrigger(RecalcTrigger,Trigger1Y)),NA())</f>
        <v>1.4875576581728356E-2</v>
      </c>
      <c r="Q3288" s="52">
        <f>IFERROR(_xll.qlIndexFixing(ONIndex1Y,I3288,TRUE,_xll.ohTrigger(RecalcTrigger,Trigger1Y)),NA())</f>
        <v>1.4667204392306843E-2</v>
      </c>
    </row>
    <row r="3289" spans="2:17" x14ac:dyDescent="0.2">
      <c r="B3289" s="46" t="s">
        <v>42</v>
      </c>
      <c r="D3289" s="49">
        <f>_xll.qlCalendarAdvance(Calendar,$D3288,B3289,"f",FALSE)</f>
        <v>62450</v>
      </c>
      <c r="E3289" s="49">
        <f>_xll.qlInterestRateIndexValueDate(IndexON,D3289)</f>
        <v>62450</v>
      </c>
      <c r="F3289" s="52">
        <f>IFERROR(_xll.qlIndexFixing(IndexON,D3289,TRUE,_xll.ohTrigger(RecalcTrigger,TriggerON)),NA())</f>
        <v>1.4138032784893895E-2</v>
      </c>
      <c r="H3289" s="49">
        <f>_xll.qlCalendarAdvance(Calendar,$H3288,B3289,"f",FALSE)</f>
        <v>62450</v>
      </c>
      <c r="I3289" s="49">
        <f>_xll.qlInterestRateIndexValueDate(Index1M,$H3289)</f>
        <v>62456</v>
      </c>
      <c r="J3289" s="52">
        <f>IFERROR(_xll.qlIndexFixing(Index1M,$H3289,TRUE,_xll.ohTrigger(RecalcTrigger,Trigger1M)),NA())</f>
        <v>1.4161074986305327E-2</v>
      </c>
      <c r="K3289" s="52">
        <f>IFERROR(_xll.qlIndexFixing(ONIndex1M,I3289,TRUE,_xll.ohTrigger(RecalcTrigger,Trigger1M)),NA())</f>
        <v>1.4146311796530142E-2</v>
      </c>
      <c r="L3289" s="52">
        <f>IFERROR(_xll.qlIndexFixing(Index3M,H3289,TRUE,_xll.ohTrigger(RecalcTrigger,Trigger3M)),NA())</f>
        <v>1.4464021663685099E-2</v>
      </c>
      <c r="M3289" s="52">
        <f>IFERROR(_xll.qlIndexFixing(ONIndex3M,I3289,TRUE,_xll.ohTrigger(RecalcTrigger,Trigger3M)),NA())</f>
        <v>1.4412304405029275E-2</v>
      </c>
      <c r="N3289" s="52">
        <f>IFERROR(_xll.qlIndexFixing(Index6M,$H3289,TRUE,_xll.ohTrigger(RecalcTrigger,Trigger6M)),NA())</f>
        <v>1.4866861585080274E-2</v>
      </c>
      <c r="O3289" s="52">
        <f>IFERROR(_xll.qlIndexFixing(ONIndex6M,I3289,TRUE,_xll.ohTrigger(RecalcTrigger,Trigger6M)),NA())</f>
        <v>1.4773789303763607E-2</v>
      </c>
      <c r="P3289" s="52">
        <f>IFERROR(_xll.qlIndexFixing(Index1Y,$H3289,TRUE,_xll.ohTrigger(RecalcTrigger,Trigger1Y)),NA())</f>
        <v>1.4881474663462711E-2</v>
      </c>
      <c r="Q3289" s="52">
        <f>IFERROR(_xll.qlIndexFixing(ONIndex1Y,I3289,TRUE,_xll.ohTrigger(RecalcTrigger,Trigger1Y)),NA())</f>
        <v>1.4673053953422333E-2</v>
      </c>
    </row>
    <row r="3290" spans="2:17" x14ac:dyDescent="0.2">
      <c r="B3290" s="46" t="s">
        <v>42</v>
      </c>
      <c r="D3290" s="49">
        <f>_xll.qlCalendarAdvance(Calendar,$D3289,B3290,"f",FALSE)</f>
        <v>62457</v>
      </c>
      <c r="E3290" s="49">
        <f>_xll.qlInterestRateIndexValueDate(IndexON,D3290)</f>
        <v>62457</v>
      </c>
      <c r="F3290" s="52">
        <f>IFERROR(_xll.qlIndexFixing(IndexON,D3290,TRUE,_xll.ohTrigger(RecalcTrigger,TriggerON)),NA())</f>
        <v>1.4141303645676118E-2</v>
      </c>
      <c r="H3290" s="49">
        <f>_xll.qlCalendarAdvance(Calendar,$H3289,B3290,"f",FALSE)</f>
        <v>62457</v>
      </c>
      <c r="I3290" s="49">
        <f>_xll.qlInterestRateIndexValueDate(Index1M,$H3290)</f>
        <v>62460</v>
      </c>
      <c r="J3290" s="52">
        <f>IFERROR(_xll.qlIndexFixing(Index1M,$H3290,TRUE,_xll.ohTrigger(RecalcTrigger,Trigger1M)),NA())</f>
        <v>1.4163213840307623E-2</v>
      </c>
      <c r="K3290" s="52">
        <f>IFERROR(_xll.qlIndexFixing(ONIndex1M,I3290,TRUE,_xll.ohTrigger(RecalcTrigger,Trigger1M)),NA())</f>
        <v>1.4148987777486965E-2</v>
      </c>
      <c r="L3290" s="52">
        <f>IFERROR(_xll.qlIndexFixing(Index3M,H3290,TRUE,_xll.ohTrigger(RecalcTrigger,Trigger3M)),NA())</f>
        <v>1.4465860039443612E-2</v>
      </c>
      <c r="M3290" s="52">
        <f>IFERROR(_xll.qlIndexFixing(ONIndex3M,I3290,TRUE,_xll.ohTrigger(RecalcTrigger,Trigger3M)),NA())</f>
        <v>1.4415413892736595E-2</v>
      </c>
      <c r="N3290" s="52">
        <f>IFERROR(_xll.qlIndexFixing(Index6M,$H3290,TRUE,_xll.ohTrigger(RecalcTrigger,Trigger6M)),NA())</f>
        <v>1.4868061316388577E-2</v>
      </c>
      <c r="O3290" s="52">
        <f>IFERROR(_xll.qlIndexFixing(ONIndex6M,I3290,TRUE,_xll.ohTrigger(RecalcTrigger,Trigger6M)),NA())</f>
        <v>1.4775935650064298E-2</v>
      </c>
      <c r="P3290" s="52">
        <f>IFERROR(_xll.qlIndexFixing(Index1Y,$H3290,TRUE,_xll.ohTrigger(RecalcTrigger,Trigger1Y)),NA())</f>
        <v>1.4884735262666373E-2</v>
      </c>
      <c r="Q3290" s="52">
        <f>IFERROR(_xll.qlIndexFixing(ONIndex1Y,I3290,TRUE,_xll.ohTrigger(RecalcTrigger,Trigger1Y)),NA())</f>
        <v>1.4675955935876672E-2</v>
      </c>
    </row>
    <row r="3291" spans="2:17" x14ac:dyDescent="0.2">
      <c r="B3291" s="46" t="s">
        <v>42</v>
      </c>
      <c r="D3291" s="49">
        <f>_xll.qlCalendarAdvance(Calendar,$D3290,B3291,"f",FALSE)</f>
        <v>62464</v>
      </c>
      <c r="E3291" s="49">
        <f>_xll.qlInterestRateIndexValueDate(IndexON,D3291)</f>
        <v>62464</v>
      </c>
      <c r="F3291" s="52">
        <f>IFERROR(_xll.qlIndexFixing(IndexON,D3291,TRUE,_xll.ohTrigger(RecalcTrigger,TriggerON)),NA())</f>
        <v>1.4144563750742023E-2</v>
      </c>
      <c r="H3291" s="49">
        <f>_xll.qlCalendarAdvance(Calendar,$H3290,B3291,"f",FALSE)</f>
        <v>62464</v>
      </c>
      <c r="I3291" s="49">
        <f>_xll.qlInterestRateIndexValueDate(Index1M,$H3291)</f>
        <v>62466</v>
      </c>
      <c r="J3291" s="52">
        <f>IFERROR(_xll.qlIndexFixing(Index1M,$H3291,TRUE,_xll.ohTrigger(RecalcTrigger,Trigger1M)),NA())</f>
        <v>1.416695874773638E-2</v>
      </c>
      <c r="K3291" s="52">
        <f>IFERROR(_xll.qlIndexFixing(ONIndex1M,I3291,TRUE,_xll.ohTrigger(RecalcTrigger,Trigger1M)),NA())</f>
        <v>1.4152201439863177E-2</v>
      </c>
      <c r="L3291" s="52">
        <f>IFERROR(_xll.qlIndexFixing(Index3M,H3291,TRUE,_xll.ohTrigger(RecalcTrigger,Trigger3M)),NA())</f>
        <v>1.4469496521958725E-2</v>
      </c>
      <c r="M3291" s="52">
        <f>IFERROR(_xll.qlIndexFixing(ONIndex3M,I3291,TRUE,_xll.ohTrigger(RecalcTrigger,Trigger3M)),NA())</f>
        <v>1.4419110444601202E-2</v>
      </c>
      <c r="N3291" s="52">
        <f>IFERROR(_xll.qlIndexFixing(Index6M,$H3291,TRUE,_xll.ohTrigger(RecalcTrigger,Trigger6M)),NA())</f>
        <v>1.4870630721447238E-2</v>
      </c>
      <c r="O3291" s="52">
        <f>IFERROR(_xll.qlIndexFixing(ONIndex6M,I3291,TRUE,_xll.ohTrigger(RecalcTrigger,Trigger6M)),NA())</f>
        <v>1.477860026930955E-2</v>
      </c>
      <c r="P3291" s="52">
        <f>IFERROR(_xll.qlIndexFixing(Index1Y,$H3291,TRUE,_xll.ohTrigger(RecalcTrigger,Trigger1Y)),NA())</f>
        <v>1.488680262993664E-2</v>
      </c>
      <c r="Q3291" s="52">
        <f>IFERROR(_xll.qlIndexFixing(ONIndex1Y,I3291,TRUE,_xll.ohTrigger(RecalcTrigger,Trigger1Y)),NA())</f>
        <v>1.4679437383726679E-2</v>
      </c>
    </row>
    <row r="3292" spans="2:17" x14ac:dyDescent="0.2">
      <c r="B3292" s="46" t="s">
        <v>42</v>
      </c>
      <c r="D3292" s="49">
        <f>_xll.qlCalendarAdvance(Calendar,$D3291,B3292,"f",FALSE)</f>
        <v>62471</v>
      </c>
      <c r="E3292" s="49">
        <f>_xll.qlInterestRateIndexValueDate(IndexON,D3292)</f>
        <v>62471</v>
      </c>
      <c r="F3292" s="52">
        <f>IFERROR(_xll.qlIndexFixing(IndexON,D3292,TRUE,_xll.ohTrigger(RecalcTrigger,TriggerON)),NA())</f>
        <v>1.4147813079947724E-2</v>
      </c>
      <c r="H3292" s="49">
        <f>_xll.qlCalendarAdvance(Calendar,$H3291,B3292,"f",FALSE)</f>
        <v>62471</v>
      </c>
      <c r="I3292" s="49">
        <f>_xll.qlInterestRateIndexValueDate(Index1M,$H3292)</f>
        <v>62473</v>
      </c>
      <c r="J3292" s="52">
        <f>IFERROR(_xll.qlIndexFixing(Index1M,$H3292,TRUE,_xll.ohTrigger(RecalcTrigger,Trigger1M)),NA())</f>
        <v>1.4170680468880148E-2</v>
      </c>
      <c r="K3292" s="52">
        <f>IFERROR(_xll.qlIndexFixing(ONIndex1M,I3292,TRUE,_xll.ohTrigger(RecalcTrigger,Trigger1M)),NA())</f>
        <v>1.4155939150324315E-2</v>
      </c>
      <c r="L3292" s="52">
        <f>IFERROR(_xll.qlIndexFixing(Index3M,H3292,TRUE,_xll.ohTrigger(RecalcTrigger,Trigger3M)),NA())</f>
        <v>1.4473725310626406E-2</v>
      </c>
      <c r="M3292" s="52">
        <f>IFERROR(_xll.qlIndexFixing(ONIndex3M,I3292,TRUE,_xll.ohTrigger(RecalcTrigger,Trigger3M)),NA())</f>
        <v>1.4423409505148754E-2</v>
      </c>
      <c r="N3292" s="52">
        <f>IFERROR(_xll.qlIndexFixing(Index6M,$H3292,TRUE,_xll.ohTrigger(RecalcTrigger,Trigger6M)),NA())</f>
        <v>1.4873618141276985E-2</v>
      </c>
      <c r="O3292" s="52">
        <f>IFERROR(_xll.qlIndexFixing(ONIndex6M,I3292,TRUE,_xll.ohTrigger(RecalcTrigger,Trigger6M)),NA())</f>
        <v>1.4781699070205434E-2</v>
      </c>
      <c r="P3292" s="52">
        <f>IFERROR(_xll.qlIndexFixing(Index1Y,$H3292,TRUE,_xll.ohTrigger(RecalcTrigger,Trigger1Y)),NA())</f>
        <v>1.4890512935766227E-2</v>
      </c>
      <c r="Q3292" s="52">
        <f>IFERROR(_xll.qlIndexFixing(ONIndex1Y,I3292,TRUE,_xll.ohTrigger(RecalcTrigger,Trigger1Y)),NA())</f>
        <v>1.4683485193573986E-2</v>
      </c>
    </row>
    <row r="3293" spans="2:17" x14ac:dyDescent="0.2">
      <c r="B3293" s="46" t="s">
        <v>42</v>
      </c>
      <c r="D3293" s="49">
        <f>_xll.qlCalendarAdvance(Calendar,$D3292,B3293,"f",FALSE)</f>
        <v>62478</v>
      </c>
      <c r="E3293" s="49">
        <f>_xll.qlInterestRateIndexValueDate(IndexON,D3293)</f>
        <v>62478</v>
      </c>
      <c r="F3293" s="52">
        <f>IFERROR(_xll.qlIndexFixing(IndexON,D3293,TRUE,_xll.ohTrigger(RecalcTrigger,TriggerON)),NA())</f>
        <v>1.4151051613229271E-2</v>
      </c>
      <c r="H3293" s="49">
        <f>_xll.qlCalendarAdvance(Calendar,$H3292,B3293,"f",FALSE)</f>
        <v>62478</v>
      </c>
      <c r="I3293" s="49">
        <f>_xll.qlInterestRateIndexValueDate(Index1M,$H3293)</f>
        <v>62480</v>
      </c>
      <c r="J3293" s="52">
        <f>IFERROR(_xll.qlIndexFixing(Index1M,$H3293,TRUE,_xll.ohTrigger(RecalcTrigger,Trigger1M)),NA())</f>
        <v>1.4174389664345921E-2</v>
      </c>
      <c r="K3293" s="52">
        <f>IFERROR(_xll.qlIndexFixing(ONIndex1M,I3293,TRUE,_xll.ohTrigger(RecalcTrigger,Trigger1M)),NA())</f>
        <v>1.4159664387403126E-2</v>
      </c>
      <c r="L3293" s="52">
        <f>IFERROR(_xll.qlIndexFixing(Index3M,H3293,TRUE,_xll.ohTrigger(RecalcTrigger,Trigger3M)),NA())</f>
        <v>1.4477939239432303E-2</v>
      </c>
      <c r="M3293" s="52">
        <f>IFERROR(_xll.qlIndexFixing(ONIndex3M,I3293,TRUE,_xll.ohTrigger(RecalcTrigger,Trigger3M)),NA())</f>
        <v>1.4427693911898132E-2</v>
      </c>
      <c r="N3293" s="52">
        <f>IFERROR(_xll.qlIndexFixing(Index6M,$H3293,TRUE,_xll.ohTrigger(RecalcTrigger,Trigger6M)),NA())</f>
        <v>1.4876594536483307E-2</v>
      </c>
      <c r="O3293" s="52">
        <f>IFERROR(_xll.qlIndexFixing(ONIndex6M,I3293,TRUE,_xll.ohTrigger(RecalcTrigger,Trigger6M)),NA())</f>
        <v>1.4784787167743119E-2</v>
      </c>
      <c r="P3293" s="52">
        <f>IFERROR(_xll.qlIndexFixing(Index1Y,$H3293,TRUE,_xll.ohTrigger(RecalcTrigger,Trigger1Y)),NA())</f>
        <v>1.4894207339162691E-2</v>
      </c>
      <c r="Q3293" s="52">
        <f>IFERROR(_xll.qlIndexFixing(ONIndex1Y,I3293,TRUE,_xll.ohTrigger(RecalcTrigger,Trigger1Y)),NA())</f>
        <v>1.4687518030198632E-2</v>
      </c>
    </row>
    <row r="3294" spans="2:17" x14ac:dyDescent="0.2">
      <c r="B3294" s="46" t="s">
        <v>42</v>
      </c>
      <c r="D3294" s="49">
        <f>_xll.qlCalendarAdvance(Calendar,$D3293,B3294,"f",FALSE)</f>
        <v>62485</v>
      </c>
      <c r="E3294" s="49">
        <f>_xll.qlInterestRateIndexValueDate(IndexON,D3294)</f>
        <v>62485</v>
      </c>
      <c r="F3294" s="52">
        <f>IFERROR(_xll.qlIndexFixing(IndexON,D3294,TRUE,_xll.ohTrigger(RecalcTrigger,TriggerON)),NA())</f>
        <v>1.4154279330442776E-2</v>
      </c>
      <c r="H3294" s="49">
        <f>_xll.qlCalendarAdvance(Calendar,$H3293,B3294,"f",FALSE)</f>
        <v>62485</v>
      </c>
      <c r="I3294" s="49">
        <f>_xll.qlInterestRateIndexValueDate(Index1M,$H3294)</f>
        <v>62487</v>
      </c>
      <c r="J3294" s="52">
        <f>IFERROR(_xll.qlIndexFixing(Index1M,$H3294,TRUE,_xll.ohTrigger(RecalcTrigger,Trigger1M)),NA())</f>
        <v>1.4176460087949344E-2</v>
      </c>
      <c r="K3294" s="52">
        <f>IFERROR(_xll.qlIndexFixing(ONIndex1M,I3294,TRUE,_xll.ohTrigger(RecalcTrigger,Trigger1M)),NA())</f>
        <v>1.4163377127598409E-2</v>
      </c>
      <c r="L3294" s="52">
        <f>IFERROR(_xll.qlIndexFixing(Index3M,H3294,TRUE,_xll.ohTrigger(RecalcTrigger,Trigger3M)),NA())</f>
        <v>1.4482138281026735E-2</v>
      </c>
      <c r="M3294" s="52">
        <f>IFERROR(_xll.qlIndexFixing(ONIndex3M,I3294,TRUE,_xll.ohTrigger(RecalcTrigger,Trigger3M)),NA())</f>
        <v>1.4431963637671075E-2</v>
      </c>
      <c r="N3294" s="52">
        <f>IFERROR(_xll.qlIndexFixing(Index6M,$H3294,TRUE,_xll.ohTrigger(RecalcTrigger,Trigger6M)),NA())</f>
        <v>1.4879559887000487E-2</v>
      </c>
      <c r="O3294" s="52">
        <f>IFERROR(_xll.qlIndexFixing(ONIndex6M,I3294,TRUE,_xll.ohTrigger(RecalcTrigger,Trigger6M)),NA())</f>
        <v>1.4787864541778717E-2</v>
      </c>
      <c r="P3294" s="52">
        <f>IFERROR(_xll.qlIndexFixing(Index1Y,$H3294,TRUE,_xll.ohTrigger(RecalcTrigger,Trigger1Y)),NA())</f>
        <v>1.4897885811737781E-2</v>
      </c>
      <c r="Q3294" s="52">
        <f>IFERROR(_xll.qlIndexFixing(ONIndex1Y,I3294,TRUE,_xll.ohTrigger(RecalcTrigger,Trigger1Y)),NA())</f>
        <v>1.4691535865702932E-2</v>
      </c>
    </row>
    <row r="3295" spans="2:17" x14ac:dyDescent="0.2">
      <c r="B3295" s="46" t="s">
        <v>42</v>
      </c>
      <c r="D3295" s="49">
        <f>_xll.qlCalendarAdvance(Calendar,$D3294,B3295,"f",FALSE)</f>
        <v>62492</v>
      </c>
      <c r="E3295" s="49">
        <f>_xll.qlInterestRateIndexValueDate(IndexON,D3295)</f>
        <v>62492</v>
      </c>
      <c r="F3295" s="52">
        <f>IFERROR(_xll.qlIndexFixing(IndexON,D3295,TRUE,_xll.ohTrigger(RecalcTrigger,TriggerON)),NA())</f>
        <v>1.4157496211764098E-2</v>
      </c>
      <c r="H3295" s="49">
        <f>_xll.qlCalendarAdvance(Calendar,$H3294,B3295,"f",FALSE)</f>
        <v>62492</v>
      </c>
      <c r="I3295" s="49">
        <f>_xll.qlInterestRateIndexValueDate(Index1M,$H3295)</f>
        <v>62494</v>
      </c>
      <c r="J3295" s="52">
        <f>IFERROR(_xll.qlIndexFixing(Index1M,$H3295,TRUE,_xll.ohTrigger(RecalcTrigger,Trigger1M)),NA())</f>
        <v>1.4179604991453956E-2</v>
      </c>
      <c r="K3295" s="52">
        <f>IFERROR(_xll.qlIndexFixing(ONIndex1M,I3295,TRUE,_xll.ohTrigger(RecalcTrigger,Trigger1M)),NA())</f>
        <v>1.4167077348048451E-2</v>
      </c>
      <c r="L3295" s="52">
        <f>IFERROR(_xll.qlIndexFixing(Index3M,H3295,TRUE,_xll.ohTrigger(RecalcTrigger,Trigger3M)),NA())</f>
        <v>1.4485735215496958E-2</v>
      </c>
      <c r="M3295" s="52">
        <f>IFERROR(_xll.qlIndexFixing(ONIndex3M,I3295,TRUE,_xll.ohTrigger(RecalcTrigger,Trigger3M)),NA())</f>
        <v>1.4436218655049515E-2</v>
      </c>
      <c r="N3295" s="52">
        <f>IFERROR(_xll.qlIndexFixing(Index6M,$H3295,TRUE,_xll.ohTrigger(RecalcTrigger,Trigger6M)),NA())</f>
        <v>1.4882514172766785E-2</v>
      </c>
      <c r="O3295" s="52">
        <f>IFERROR(_xll.qlIndexFixing(ONIndex6M,I3295,TRUE,_xll.ohTrigger(RecalcTrigger,Trigger6M)),NA())</f>
        <v>1.4790931172488087E-2</v>
      </c>
      <c r="P3295" s="52">
        <f>IFERROR(_xll.qlIndexFixing(Index1Y,$H3295,TRUE,_xll.ohTrigger(RecalcTrigger,Trigger1Y)),NA())</f>
        <v>1.4901548325105434E-2</v>
      </c>
      <c r="Q3295" s="52">
        <f>IFERROR(_xll.qlIndexFixing(ONIndex1Y,I3295,TRUE,_xll.ohTrigger(RecalcTrigger,Trigger1Y)),NA())</f>
        <v>1.4695538672429009E-2</v>
      </c>
    </row>
    <row r="3296" spans="2:17" x14ac:dyDescent="0.2">
      <c r="B3296" s="46" t="s">
        <v>42</v>
      </c>
      <c r="D3296" s="49">
        <f>_xll.qlCalendarAdvance(Calendar,$D3295,B3296,"f",FALSE)</f>
        <v>62499</v>
      </c>
      <c r="E3296" s="49">
        <f>_xll.qlInterestRateIndexValueDate(IndexON,D3296)</f>
        <v>62499</v>
      </c>
      <c r="F3296" s="52">
        <f>IFERROR(_xll.qlIndexFixing(IndexON,D3296,TRUE,_xll.ohTrigger(RecalcTrigger,TriggerON)),NA())</f>
        <v>1.4160702236889477E-2</v>
      </c>
      <c r="H3296" s="49">
        <f>_xll.qlCalendarAdvance(Calendar,$H3295,B3296,"f",FALSE)</f>
        <v>62499</v>
      </c>
      <c r="I3296" s="49">
        <f>_xll.qlInterestRateIndexValueDate(Index1M,$H3296)</f>
        <v>62501</v>
      </c>
      <c r="J3296" s="52">
        <f>IFERROR(_xll.qlIndexFixing(Index1M,$H3296,TRUE,_xll.ohTrigger(RecalcTrigger,Trigger1M)),NA())</f>
        <v>1.4183279497747479E-2</v>
      </c>
      <c r="K3296" s="52">
        <f>IFERROR(_xll.qlIndexFixing(ONIndex1M,I3296,TRUE,_xll.ohTrigger(RecalcTrigger,Trigger1M)),NA())</f>
        <v>1.417076502549186E-2</v>
      </c>
      <c r="L3296" s="52">
        <f>IFERROR(_xll.qlIndexFixing(Index3M,H3296,TRUE,_xll.ohTrigger(RecalcTrigger,Trigger3M)),NA())</f>
        <v>1.4489905305461084E-2</v>
      </c>
      <c r="M3296" s="52">
        <f>IFERROR(_xll.qlIndexFixing(ONIndex3M,I3296,TRUE,_xll.ohTrigger(RecalcTrigger,Trigger3M)),NA())</f>
        <v>1.4440458936855194E-2</v>
      </c>
      <c r="N3296" s="52">
        <f>IFERROR(_xll.qlIndexFixing(Index6M,$H3296,TRUE,_xll.ohTrigger(RecalcTrigger,Trigger6M)),NA())</f>
        <v>1.4885457373716483E-2</v>
      </c>
      <c r="O3296" s="52">
        <f>IFERROR(_xll.qlIndexFixing(ONIndex6M,I3296,TRUE,_xll.ohTrigger(RecalcTrigger,Trigger6M)),NA())</f>
        <v>1.4793987040047085E-2</v>
      </c>
      <c r="P3296" s="52">
        <f>IFERROR(_xll.qlIndexFixing(Index1Y,$H3296,TRUE,_xll.ohTrigger(RecalcTrigger,Trigger1Y)),NA())</f>
        <v>1.4905194850878279E-2</v>
      </c>
      <c r="Q3296" s="52">
        <f>IFERROR(_xll.qlIndexFixing(ONIndex1Y,I3296,TRUE,_xll.ohTrigger(RecalcTrigger,Trigger1Y)),NA())</f>
        <v>1.4699526422399245E-2</v>
      </c>
    </row>
    <row r="3297" spans="2:17" x14ac:dyDescent="0.2">
      <c r="B3297" s="46" t="s">
        <v>42</v>
      </c>
      <c r="D3297" s="49">
        <f>_xll.qlCalendarAdvance(Calendar,$D3296,B3297,"f",FALSE)</f>
        <v>62506</v>
      </c>
      <c r="E3297" s="49">
        <f>_xll.qlInterestRateIndexValueDate(IndexON,D3297)</f>
        <v>62506</v>
      </c>
      <c r="F3297" s="52">
        <f>IFERROR(_xll.qlIndexFixing(IndexON,D3297,TRUE,_xll.ohTrigger(RecalcTrigger,TriggerON)),NA())</f>
        <v>1.4163897385754964E-2</v>
      </c>
      <c r="H3297" s="49">
        <f>_xll.qlCalendarAdvance(Calendar,$H3296,B3297,"f",FALSE)</f>
        <v>62506</v>
      </c>
      <c r="I3297" s="49">
        <f>_xll.qlInterestRateIndexValueDate(Index1M,$H3297)</f>
        <v>62508</v>
      </c>
      <c r="J3297" s="52">
        <f>IFERROR(_xll.qlIndexFixing(Index1M,$H3297,TRUE,_xll.ohTrigger(RecalcTrigger,Trigger1M)),NA())</f>
        <v>1.4186941394053663E-2</v>
      </c>
      <c r="K3297" s="52">
        <f>IFERROR(_xll.qlIndexFixing(ONIndex1M,I3297,TRUE,_xll.ohTrigger(RecalcTrigger,Trigger1M)),NA())</f>
        <v>1.417444013674718E-2</v>
      </c>
      <c r="L3297" s="52">
        <f>IFERROR(_xll.qlIndexFixing(Index3M,H3297,TRUE,_xll.ohTrigger(RecalcTrigger,Trigger3M)),NA())</f>
        <v>1.4494060428690841E-2</v>
      </c>
      <c r="M3297" s="52">
        <f>IFERROR(_xll.qlIndexFixing(ONIndex3M,I3297,TRUE,_xll.ohTrigger(RecalcTrigger,Trigger3M)),NA())</f>
        <v>1.4444684456069723E-2</v>
      </c>
      <c r="N3297" s="52">
        <f>IFERROR(_xll.qlIndexFixing(Index6M,$H3297,TRUE,_xll.ohTrigger(RecalcTrigger,Trigger6M)),NA())</f>
        <v>1.4888389469785187E-2</v>
      </c>
      <c r="O3297" s="52">
        <f>IFERROR(_xll.qlIndexFixing(ONIndex6M,I3297,TRUE,_xll.ohTrigger(RecalcTrigger,Trigger6M)),NA())</f>
        <v>1.4797032124791443E-2</v>
      </c>
      <c r="P3297" s="52">
        <f>IFERROR(_xll.qlIndexFixing(Index1Y,$H3297,TRUE,_xll.ohTrigger(RecalcTrigger,Trigger1Y)),NA())</f>
        <v>1.4908825360670036E-2</v>
      </c>
      <c r="Q3297" s="52">
        <f>IFERROR(_xll.qlIndexFixing(ONIndex1Y,I3297,TRUE,_xll.ohTrigger(RecalcTrigger,Trigger1Y)),NA())</f>
        <v>1.4703499088035699E-2</v>
      </c>
    </row>
    <row r="3298" spans="2:17" x14ac:dyDescent="0.2">
      <c r="B3298" s="46" t="s">
        <v>42</v>
      </c>
      <c r="D3298" s="49">
        <f>_xll.qlCalendarAdvance(Calendar,$D3297,B3298,"f",FALSE)</f>
        <v>62513</v>
      </c>
      <c r="E3298" s="49">
        <f>_xll.qlInterestRateIndexValueDate(IndexON,D3298)</f>
        <v>62513</v>
      </c>
      <c r="F3298" s="52">
        <f>IFERROR(_xll.qlIndexFixing(IndexON,D3298,TRUE,_xll.ohTrigger(RecalcTrigger,TriggerON)),NA())</f>
        <v>1.4167081638536416E-2</v>
      </c>
      <c r="H3298" s="49">
        <f>_xll.qlCalendarAdvance(Calendar,$H3297,B3298,"f",FALSE)</f>
        <v>62513</v>
      </c>
      <c r="I3298" s="49">
        <f>_xll.qlInterestRateIndexValueDate(Index1M,$H3298)</f>
        <v>62515</v>
      </c>
      <c r="J3298" s="52">
        <f>IFERROR(_xll.qlIndexFixing(Index1M,$H3298,TRUE,_xll.ohTrigger(RecalcTrigger,Trigger1M)),NA())</f>
        <v>1.4190590657179631E-2</v>
      </c>
      <c r="K3298" s="52">
        <f>IFERROR(_xll.qlIndexFixing(ONIndex1M,I3298,TRUE,_xll.ohTrigger(RecalcTrigger,Trigger1M)),NA())</f>
        <v>1.4178102658553016E-2</v>
      </c>
      <c r="L3298" s="52">
        <f>IFERROR(_xll.qlIndexFixing(Index3M,H3298,TRUE,_xll.ohTrigger(RecalcTrigger,Trigger3M)),NA())</f>
        <v>1.4498200557844506E-2</v>
      </c>
      <c r="M3298" s="52">
        <f>IFERROR(_xll.qlIndexFixing(ONIndex3M,I3298,TRUE,_xll.ohTrigger(RecalcTrigger,Trigger3M)),NA())</f>
        <v>1.4448895185434907E-2</v>
      </c>
      <c r="N3298" s="52">
        <f>IFERROR(_xll.qlIndexFixing(Index6M,$H3298,TRUE,_xll.ohTrigger(RecalcTrigger,Trigger6M)),NA())</f>
        <v>1.4891310440909388E-2</v>
      </c>
      <c r="O3298" s="52">
        <f>IFERROR(_xll.qlIndexFixing(ONIndex6M,I3298,TRUE,_xll.ohTrigger(RecalcTrigger,Trigger6M)),NA())</f>
        <v>1.4800066406497336E-2</v>
      </c>
      <c r="P3298" s="52">
        <f>IFERROR(_xll.qlIndexFixing(Index1Y,$H3298,TRUE,_xll.ohTrigger(RecalcTrigger,Trigger1Y)),NA())</f>
        <v>1.4912439826094203E-2</v>
      </c>
      <c r="Q3298" s="52">
        <f>IFERROR(_xll.qlIndexFixing(ONIndex1Y,I3298,TRUE,_xll.ohTrigger(RecalcTrigger,Trigger1Y)),NA())</f>
        <v>1.470745664136075E-2</v>
      </c>
    </row>
    <row r="3299" spans="2:17" x14ac:dyDescent="0.2">
      <c r="B3299" s="46" t="s">
        <v>42</v>
      </c>
      <c r="D3299" s="49">
        <f>_xll.qlCalendarAdvance(Calendar,$D3298,B3299,"f",FALSE)</f>
        <v>62520</v>
      </c>
      <c r="E3299" s="49">
        <f>_xll.qlInterestRateIndexValueDate(IndexON,D3299)</f>
        <v>62520</v>
      </c>
      <c r="F3299" s="52">
        <f>IFERROR(_xll.qlIndexFixing(IndexON,D3299,TRUE,_xll.ohTrigger(RecalcTrigger,TriggerON)),NA())</f>
        <v>1.4170254974850138E-2</v>
      </c>
      <c r="H3299" s="49">
        <f>_xll.qlCalendarAdvance(Calendar,$H3298,B3299,"f",FALSE)</f>
        <v>62520</v>
      </c>
      <c r="I3299" s="49">
        <f>_xll.qlInterestRateIndexValueDate(Index1M,$H3299)</f>
        <v>62522</v>
      </c>
      <c r="J3299" s="52">
        <f>IFERROR(_xll.qlIndexFixing(Index1M,$H3299,TRUE,_xll.ohTrigger(RecalcTrigger,Trigger1M)),NA())</f>
        <v>1.4196380499084116E-2</v>
      </c>
      <c r="K3299" s="52">
        <f>IFERROR(_xll.qlIndexFixing(ONIndex1M,I3299,TRUE,_xll.ohTrigger(RecalcTrigger,Trigger1M)),NA())</f>
        <v>1.4181752568047656E-2</v>
      </c>
      <c r="L3299" s="52">
        <f>IFERROR(_xll.qlIndexFixing(Index3M,H3299,TRUE,_xll.ohTrigger(RecalcTrigger,Trigger3M)),NA())</f>
        <v>1.4504076125195921E-2</v>
      </c>
      <c r="M3299" s="52">
        <f>IFERROR(_xll.qlIndexFixing(ONIndex3M,I3299,TRUE,_xll.ohTrigger(RecalcTrigger,Trigger3M)),NA())</f>
        <v>1.4453091097612614E-2</v>
      </c>
      <c r="N3299" s="52">
        <f>IFERROR(_xll.qlIndexFixing(Index6M,$H3299,TRUE,_xll.ohTrigger(RecalcTrigger,Trigger6M)),NA())</f>
        <v>1.489677637128899E-2</v>
      </c>
      <c r="O3299" s="52">
        <f>IFERROR(_xll.qlIndexFixing(ONIndex6M,I3299,TRUE,_xll.ohTrigger(RecalcTrigger,Trigger6M)),NA())</f>
        <v>1.4803089865500496E-2</v>
      </c>
      <c r="P3299" s="52">
        <f>IFERROR(_xll.qlIndexFixing(Index1Y,$H3299,TRUE,_xll.ohTrigger(RecalcTrigger,Trigger1Y)),NA())</f>
        <v>1.491769959126554E-2</v>
      </c>
      <c r="Q3299" s="52">
        <f>IFERROR(_xll.qlIndexFixing(ONIndex1Y,I3299,TRUE,_xll.ohTrigger(RecalcTrigger,Trigger1Y)),NA())</f>
        <v>1.4711399054556651E-2</v>
      </c>
    </row>
    <row r="3300" spans="2:17" x14ac:dyDescent="0.2">
      <c r="B3300" s="46" t="s">
        <v>42</v>
      </c>
      <c r="D3300" s="49">
        <f>_xll.qlCalendarAdvance(Calendar,$D3299,B3300,"f",FALSE)</f>
        <v>62527</v>
      </c>
      <c r="E3300" s="49">
        <f>_xll.qlInterestRateIndexValueDate(IndexON,D3300)</f>
        <v>62527</v>
      </c>
      <c r="F3300" s="52">
        <f>IFERROR(_xll.qlIndexFixing(IndexON,D3300,TRUE,_xll.ohTrigger(RecalcTrigger,TriggerON)),NA())</f>
        <v>1.4173417374792052E-2</v>
      </c>
      <c r="H3300" s="49">
        <f>_xll.qlCalendarAdvance(Calendar,$H3299,B3300,"f",FALSE)</f>
        <v>62527</v>
      </c>
      <c r="I3300" s="49">
        <f>_xll.qlInterestRateIndexValueDate(Index1M,$H3300)</f>
        <v>62529</v>
      </c>
      <c r="J3300" s="52">
        <f>IFERROR(_xll.qlIndexFixing(Index1M,$H3300,TRUE,_xll.ohTrigger(RecalcTrigger,Trigger1M)),NA())</f>
        <v>1.42000013653934E-2</v>
      </c>
      <c r="K3300" s="52">
        <f>IFERROR(_xll.qlIndexFixing(ONIndex1M,I3300,TRUE,_xll.ohTrigger(RecalcTrigger,Trigger1M)),NA())</f>
        <v>1.4185389841809837E-2</v>
      </c>
      <c r="L3300" s="52">
        <f>IFERROR(_xll.qlIndexFixing(Index3M,H3300,TRUE,_xll.ohTrigger(RecalcTrigger,Trigger3M)),NA())</f>
        <v>1.4508183438830343E-2</v>
      </c>
      <c r="M3300" s="52">
        <f>IFERROR(_xll.qlIndexFixing(ONIndex3M,I3300,TRUE,_xll.ohTrigger(RecalcTrigger,Trigger3M)),NA())</f>
        <v>1.4457272165584456E-2</v>
      </c>
      <c r="N3300" s="52">
        <f>IFERROR(_xll.qlIndexFixing(Index6M,$H3300,TRUE,_xll.ohTrigger(RecalcTrigger,Trigger6M)),NA())</f>
        <v>1.4899671605413263E-2</v>
      </c>
      <c r="O3300" s="52">
        <f>IFERROR(_xll.qlIndexFixing(ONIndex6M,I3300,TRUE,_xll.ohTrigger(RecalcTrigger,Trigger6M)),NA())</f>
        <v>1.4806102481896843E-2</v>
      </c>
      <c r="P3300" s="52">
        <f>IFERROR(_xll.qlIndexFixing(Index1Y,$H3300,TRUE,_xll.ohTrigger(RecalcTrigger,Trigger1Y)),NA())</f>
        <v>1.4921278817615843E-2</v>
      </c>
      <c r="Q3300" s="52">
        <f>IFERROR(_xll.qlIndexFixing(ONIndex1Y,I3300,TRUE,_xll.ohTrigger(RecalcTrigger,Trigger1Y)),NA())</f>
        <v>1.4715326300125398E-2</v>
      </c>
    </row>
    <row r="3301" spans="2:17" x14ac:dyDescent="0.2">
      <c r="B3301" s="46" t="s">
        <v>42</v>
      </c>
      <c r="D3301" s="49">
        <f>_xll.qlCalendarAdvance(Calendar,$D3300,B3301,"f",FALSE)</f>
        <v>62534</v>
      </c>
      <c r="E3301" s="49">
        <f>_xll.qlInterestRateIndexValueDate(IndexON,D3301)</f>
        <v>62534</v>
      </c>
      <c r="F3301" s="52">
        <f>IFERROR(_xll.qlIndexFixing(IndexON,D3301,TRUE,_xll.ohTrigger(RecalcTrigger,TriggerON)),NA())</f>
        <v>1.4176568818298207E-2</v>
      </c>
      <c r="H3301" s="49">
        <f>_xll.qlCalendarAdvance(Calendar,$H3300,B3301,"f",FALSE)</f>
        <v>62534</v>
      </c>
      <c r="I3301" s="49">
        <f>_xll.qlInterestRateIndexValueDate(Index1M,$H3301)</f>
        <v>62536</v>
      </c>
      <c r="J3301" s="52">
        <f>IFERROR(_xll.qlIndexFixing(Index1M,$H3301,TRUE,_xll.ohTrigger(RecalcTrigger,Trigger1M)),NA())</f>
        <v>1.4204146148715034E-2</v>
      </c>
      <c r="K3301" s="52">
        <f>IFERROR(_xll.qlIndexFixing(ONIndex1M,I3301,TRUE,_xll.ohTrigger(RecalcTrigger,Trigger1M)),NA())</f>
        <v>1.4189014456817972E-2</v>
      </c>
      <c r="L3301" s="52">
        <f>IFERROR(_xll.qlIndexFixing(Index3M,H3301,TRUE,_xll.ohTrigger(RecalcTrigger,Trigger3M)),NA())</f>
        <v>1.4512275668821736E-2</v>
      </c>
      <c r="M3301" s="52">
        <f>IFERROR(_xll.qlIndexFixing(ONIndex3M,I3301,TRUE,_xll.ohTrigger(RecalcTrigger,Trigger3M)),NA())</f>
        <v>1.4461438362092238E-2</v>
      </c>
      <c r="N3301" s="52">
        <f>IFERROR(_xll.qlIndexFixing(Index6M,$H3301,TRUE,_xll.ohTrigger(RecalcTrigger,Trigger6M)),NA())</f>
        <v>1.4902555645043601E-2</v>
      </c>
      <c r="O3301" s="52">
        <f>IFERROR(_xll.qlIndexFixing(ONIndex6M,I3301,TRUE,_xll.ohTrigger(RecalcTrigger,Trigger6M)),NA())</f>
        <v>1.4809104235942172E-2</v>
      </c>
      <c r="P3301" s="52">
        <f>IFERROR(_xll.qlIndexFixing(Index1Y,$H3301,TRUE,_xll.ohTrigger(RecalcTrigger,Trigger1Y)),NA())</f>
        <v>1.4924841906473934E-2</v>
      </c>
      <c r="Q3301" s="52">
        <f>IFERROR(_xll.qlIndexFixing(ONIndex1Y,I3301,TRUE,_xll.ohTrigger(RecalcTrigger,Trigger1Y)),NA())</f>
        <v>1.4719238350009434E-2</v>
      </c>
    </row>
    <row r="3302" spans="2:17" x14ac:dyDescent="0.2">
      <c r="B3302" s="46" t="s">
        <v>42</v>
      </c>
      <c r="D3302" s="49">
        <f>_xll.qlCalendarAdvance(Calendar,$D3301,B3302,"f",FALSE)</f>
        <v>62541</v>
      </c>
      <c r="E3302" s="49">
        <f>_xll.qlInterestRateIndexValueDate(IndexON,D3302)</f>
        <v>62541</v>
      </c>
      <c r="F3302" s="52">
        <f>IFERROR(_xll.qlIndexFixing(IndexON,D3302,TRUE,_xll.ohTrigger(RecalcTrigger,TriggerON)),NA())</f>
        <v>1.4179709285304654E-2</v>
      </c>
      <c r="H3302" s="49">
        <f>_xll.qlCalendarAdvance(Calendar,$H3301,B3302,"f",FALSE)</f>
        <v>62541</v>
      </c>
      <c r="I3302" s="49">
        <f>_xll.qlInterestRateIndexValueDate(Index1M,$H3302)</f>
        <v>62543</v>
      </c>
      <c r="J3302" s="52">
        <f>IFERROR(_xll.qlIndexFixing(Index1M,$H3302,TRUE,_xll.ohTrigger(RecalcTrigger,Trigger1M)),NA())</f>
        <v>1.4207204941144302E-2</v>
      </c>
      <c r="K3302" s="52">
        <f>IFERROR(_xll.qlIndexFixing(ONIndex1M,I3302,TRUE,_xll.ohTrigger(RecalcTrigger,Trigger1M)),NA())</f>
        <v>1.4192626389970542E-2</v>
      </c>
      <c r="L3302" s="52">
        <f>IFERROR(_xll.qlIndexFixing(Index3M,H3302,TRUE,_xll.ohTrigger(RecalcTrigger,Trigger3M)),NA())</f>
        <v>1.4516352787823277E-2</v>
      </c>
      <c r="M3302" s="52">
        <f>IFERROR(_xll.qlIndexFixing(ONIndex3M,I3302,TRUE,_xll.ohTrigger(RecalcTrigger,Trigger3M)),NA())</f>
        <v>1.4465589659877764E-2</v>
      </c>
      <c r="N3302" s="52">
        <f>IFERROR(_xll.qlIndexFixing(Index6M,$H3302,TRUE,_xll.ohTrigger(RecalcTrigger,Trigger6M)),NA())</f>
        <v>1.490542847011004E-2</v>
      </c>
      <c r="O3302" s="52">
        <f>IFERROR(_xll.qlIndexFixing(ONIndex6M,I3302,TRUE,_xll.ohTrigger(RecalcTrigger,Trigger6M)),NA())</f>
        <v>1.4812095107572532E-2</v>
      </c>
      <c r="P3302" s="52">
        <f>IFERROR(_xll.qlIndexFixing(Index1Y,$H3302,TRUE,_xll.ohTrigger(RecalcTrigger,Trigger1Y)),NA())</f>
        <v>1.4928388829449695E-2</v>
      </c>
      <c r="Q3302" s="52">
        <f>IFERROR(_xll.qlIndexFixing(ONIndex1Y,I3302,TRUE,_xll.ohTrigger(RecalcTrigger,Trigger1Y)),NA())</f>
        <v>1.4723135176470947E-2</v>
      </c>
    </row>
    <row r="3303" spans="2:17" x14ac:dyDescent="0.2">
      <c r="B3303" s="46" t="s">
        <v>42</v>
      </c>
      <c r="D3303" s="49">
        <f>_xll.qlCalendarAdvance(Calendar,$D3302,B3303,"f",FALSE)</f>
        <v>62548</v>
      </c>
      <c r="E3303" s="49">
        <f>_xll.qlInterestRateIndexValueDate(IndexON,D3303)</f>
        <v>62548</v>
      </c>
      <c r="F3303" s="52">
        <f>IFERROR(_xll.qlIndexFixing(IndexON,D3303,TRUE,_xll.ohTrigger(RecalcTrigger,TriggerON)),NA())</f>
        <v>1.4182838755587568E-2</v>
      </c>
      <c r="H3303" s="49">
        <f>_xll.qlCalendarAdvance(Calendar,$H3302,B3303,"f",FALSE)</f>
        <v>62548</v>
      </c>
      <c r="I3303" s="49">
        <f>_xll.qlInterestRateIndexValueDate(Index1M,$H3303)</f>
        <v>62550</v>
      </c>
      <c r="J3303" s="52">
        <f>IFERROR(_xll.qlIndexFixing(Index1M,$H3303,TRUE,_xll.ohTrigger(RecalcTrigger,Trigger1M)),NA())</f>
        <v>1.4210787604198027E-2</v>
      </c>
      <c r="K3303" s="52">
        <f>IFERROR(_xll.qlIndexFixing(ONIndex1M,I3303,TRUE,_xll.ohTrigger(RecalcTrigger,Trigger1M)),NA())</f>
        <v>1.4196225617846281E-2</v>
      </c>
      <c r="L3303" s="52">
        <f>IFERROR(_xll.qlIndexFixing(Index3M,H3303,TRUE,_xll.ohTrigger(RecalcTrigger,Trigger3M)),NA())</f>
        <v>1.4519835030255314E-2</v>
      </c>
      <c r="M3303" s="52">
        <f>IFERROR(_xll.qlIndexFixing(ONIndex3M,I3303,TRUE,_xll.ohTrigger(RecalcTrigger,Trigger3M)),NA())</f>
        <v>1.4469726031682839E-2</v>
      </c>
      <c r="N3303" s="52">
        <f>IFERROR(_xll.qlIndexFixing(Index6M,$H3303,TRUE,_xll.ohTrigger(RecalcTrigger,Trigger6M)),NA())</f>
        <v>1.490676481350673E-2</v>
      </c>
      <c r="O3303" s="52">
        <f>IFERROR(_xll.qlIndexFixing(ONIndex6M,I3303,TRUE,_xll.ohTrigger(RecalcTrigger,Trigger6M)),NA())</f>
        <v>1.4815075076883844E-2</v>
      </c>
      <c r="P3303" s="52">
        <f>IFERROR(_xll.qlIndexFixing(Index1Y,$H3303,TRUE,_xll.ohTrigger(RecalcTrigger,Trigger1Y)),NA())</f>
        <v>1.4931919558155187E-2</v>
      </c>
      <c r="Q3303" s="52">
        <f>IFERROR(_xll.qlIndexFixing(ONIndex1Y,I3303,TRUE,_xll.ohTrigger(RecalcTrigger,Trigger1Y)),NA())</f>
        <v>1.4727016751612254E-2</v>
      </c>
    </row>
    <row r="3304" spans="2:17" x14ac:dyDescent="0.2">
      <c r="B3304" s="46" t="s">
        <v>42</v>
      </c>
      <c r="D3304" s="49">
        <f>_xll.qlCalendarAdvance(Calendar,$D3303,B3304,"f",FALSE)</f>
        <v>62555</v>
      </c>
      <c r="E3304" s="49">
        <f>_xll.qlInterestRateIndexValueDate(IndexON,D3304)</f>
        <v>62555</v>
      </c>
      <c r="F3304" s="52">
        <f>IFERROR(_xll.qlIndexFixing(IndexON,D3304,TRUE,_xll.ohTrigger(RecalcTrigger,TriggerON)),NA())</f>
        <v>1.4185957209322808E-2</v>
      </c>
      <c r="H3304" s="49">
        <f>_xll.qlCalendarAdvance(Calendar,$H3303,B3304,"f",FALSE)</f>
        <v>62555</v>
      </c>
      <c r="I3304" s="49">
        <f>_xll.qlInterestRateIndexValueDate(Index1M,$H3304)</f>
        <v>62557</v>
      </c>
      <c r="J3304" s="52">
        <f>IFERROR(_xll.qlIndexFixing(Index1M,$H3304,TRUE,_xll.ohTrigger(RecalcTrigger,Trigger1M)),NA())</f>
        <v>1.4214357486447837E-2</v>
      </c>
      <c r="K3304" s="52">
        <f>IFERROR(_xll.qlIndexFixing(ONIndex1M,I3304,TRUE,_xll.ohTrigger(RecalcTrigger,Trigger1M)),NA())</f>
        <v>1.4199812117583477E-2</v>
      </c>
      <c r="L3304" s="52">
        <f>IFERROR(_xll.qlIndexFixing(Index3M,H3304,TRUE,_xll.ohTrigger(RecalcTrigger,Trigger3M)),NA())</f>
        <v>1.4523882770674202E-2</v>
      </c>
      <c r="M3304" s="52">
        <f>IFERROR(_xll.qlIndexFixing(ONIndex3M,I3304,TRUE,_xll.ohTrigger(RecalcTrigger,Trigger3M)),NA())</f>
        <v>1.4473847450569011E-2</v>
      </c>
      <c r="N3304" s="52">
        <f>IFERROR(_xll.qlIndexFixing(Index6M,$H3304,TRUE,_xll.ohTrigger(RecalcTrigger,Trigger6M)),NA())</f>
        <v>1.490961722845403E-2</v>
      </c>
      <c r="O3304" s="52">
        <f>IFERROR(_xll.qlIndexFixing(ONIndex6M,I3304,TRUE,_xll.ohTrigger(RecalcTrigger,Trigger6M)),NA())</f>
        <v>1.4818044124131902E-2</v>
      </c>
      <c r="P3304" s="52">
        <f>IFERROR(_xll.qlIndexFixing(Index1Y,$H3304,TRUE,_xll.ohTrigger(RecalcTrigger,Trigger1Y)),NA())</f>
        <v>1.4935982550176329E-2</v>
      </c>
      <c r="Q3304" s="52">
        <f>IFERROR(_xll.qlIndexFixing(ONIndex1Y,I3304,TRUE,_xll.ohTrigger(RecalcTrigger,Trigger1Y)),NA())</f>
        <v>1.473088304793535E-2</v>
      </c>
    </row>
    <row r="3305" spans="2:17" x14ac:dyDescent="0.2">
      <c r="B3305" s="46" t="s">
        <v>42</v>
      </c>
      <c r="D3305" s="49">
        <f>_xll.qlCalendarAdvance(Calendar,$D3304,B3305,"f",FALSE)</f>
        <v>62562</v>
      </c>
      <c r="E3305" s="49">
        <f>_xll.qlInterestRateIndexValueDate(IndexON,D3305)</f>
        <v>62562</v>
      </c>
      <c r="F3305" s="52">
        <f>IFERROR(_xll.qlIndexFixing(IndexON,D3305,TRUE,_xll.ohTrigger(RecalcTrigger,TriggerON)),NA())</f>
        <v>1.4189064626286552E-2</v>
      </c>
      <c r="H3305" s="49">
        <f>_xll.qlCalendarAdvance(Calendar,$H3304,B3305,"f",FALSE)</f>
        <v>62562</v>
      </c>
      <c r="I3305" s="49">
        <f>_xll.qlInterestRateIndexValueDate(Index1M,$H3305)</f>
        <v>62564</v>
      </c>
      <c r="J3305" s="52">
        <f>IFERROR(_xll.qlIndexFixing(Index1M,$H3305,TRUE,_xll.ohTrigger(RecalcTrigger,Trigger1M)),NA())</f>
        <v>1.4217914564699785E-2</v>
      </c>
      <c r="K3305" s="52">
        <f>IFERROR(_xll.qlIndexFixing(ONIndex1M,I3305,TRUE,_xll.ohTrigger(RecalcTrigger,Trigger1M)),NA())</f>
        <v>1.4204404591584563E-2</v>
      </c>
      <c r="L3305" s="52">
        <f>IFERROR(_xll.qlIndexFixing(Index3M,H3305,TRUE,_xll.ohTrigger(RecalcTrigger,Trigger3M)),NA())</f>
        <v>1.452791532058402E-2</v>
      </c>
      <c r="M3305" s="52">
        <f>IFERROR(_xll.qlIndexFixing(ONIndex3M,I3305,TRUE,_xll.ohTrigger(RecalcTrigger,Trigger3M)),NA())</f>
        <v>1.4479124401924892E-2</v>
      </c>
      <c r="N3305" s="52">
        <f>IFERROR(_xll.qlIndexFixing(Index6M,$H3305,TRUE,_xll.ohTrigger(RecalcTrigger,Trigger6M)),NA())</f>
        <v>1.4912458374259646E-2</v>
      </c>
      <c r="O3305" s="52">
        <f>IFERROR(_xll.qlIndexFixing(ONIndex6M,I3305,TRUE,_xll.ohTrigger(RecalcTrigger,Trigger6M)),NA())</f>
        <v>1.4821845389993982E-2</v>
      </c>
      <c r="P3305" s="52">
        <f>IFERROR(_xll.qlIndexFixing(Index1Y,$H3305,TRUE,_xll.ohTrigger(RecalcTrigger,Trigger1Y)),NA())</f>
        <v>1.4938932319198576E-2</v>
      </c>
      <c r="Q3305" s="52">
        <f>IFERROR(_xll.qlIndexFixing(ONIndex1Y,I3305,TRUE,_xll.ohTrigger(RecalcTrigger,Trigger1Y)),NA())</f>
        <v>1.4735831504699703E-2</v>
      </c>
    </row>
    <row r="3306" spans="2:17" x14ac:dyDescent="0.2">
      <c r="B3306" s="46" t="s">
        <v>42</v>
      </c>
      <c r="D3306" s="49">
        <f>_xll.qlCalendarAdvance(Calendar,$D3305,B3306,"f",FALSE)</f>
        <v>62569</v>
      </c>
      <c r="E3306" s="49">
        <f>_xll.qlInterestRateIndexValueDate(IndexON,D3306)</f>
        <v>62569</v>
      </c>
      <c r="F3306" s="52">
        <f>IFERROR(_xll.qlIndexFixing(IndexON,D3306,TRUE,_xll.ohTrigger(RecalcTrigger,TriggerON)),NA())</f>
        <v>1.4192160986494784E-2</v>
      </c>
      <c r="H3306" s="49">
        <f>_xll.qlCalendarAdvance(Calendar,$H3305,B3306,"f",FALSE)</f>
        <v>62569</v>
      </c>
      <c r="I3306" s="49">
        <f>_xll.qlInterestRateIndexValueDate(Index1M,$H3306)</f>
        <v>62571</v>
      </c>
      <c r="J3306" s="52">
        <f>IFERROR(_xll.qlIndexFixing(Index1M,$H3306,TRUE,_xll.ohTrigger(RecalcTrigger,Trigger1M)),NA())</f>
        <v>1.4221458815759924E-2</v>
      </c>
      <c r="K3306" s="52">
        <f>IFERROR(_xll.qlIndexFixing(ONIndex1M,I3306,TRUE,_xll.ohTrigger(RecalcTrigger,Trigger1M)),NA())</f>
        <v>1.4206946839676604E-2</v>
      </c>
      <c r="L3306" s="52">
        <f>IFERROR(_xll.qlIndexFixing(Index3M,H3306,TRUE,_xll.ohTrigger(RecalcTrigger,Trigger3M)),NA())</f>
        <v>1.4531932652639608E-2</v>
      </c>
      <c r="M3306" s="52">
        <f>IFERROR(_xll.qlIndexFixing(ONIndex3M,I3306,TRUE,_xll.ohTrigger(RecalcTrigger,Trigger3M)),NA())</f>
        <v>1.4482045320072245E-2</v>
      </c>
      <c r="N3306" s="52">
        <f>IFERROR(_xll.qlIndexFixing(Index6M,$H3306,TRUE,_xll.ohTrigger(RecalcTrigger,Trigger6M)),NA())</f>
        <v>1.4915288230856569E-2</v>
      </c>
      <c r="O3306" s="52">
        <f>IFERROR(_xll.qlIndexFixing(ONIndex6M,I3306,TRUE,_xll.ohTrigger(RecalcTrigger,Trigger6M)),NA())</f>
        <v>1.4823949373061751E-2</v>
      </c>
      <c r="P3306" s="52">
        <f>IFERROR(_xll.qlIndexFixing(Index1Y,$H3306,TRUE,_xll.ohTrigger(RecalcTrigger,Trigger1Y)),NA())</f>
        <v>1.4942414294760804E-2</v>
      </c>
      <c r="Q3306" s="52">
        <f>IFERROR(_xll.qlIndexFixing(ONIndex1Y,I3306,TRUE,_xll.ohTrigger(RecalcTrigger,Trigger1Y)),NA())</f>
        <v>1.473856969221643E-2</v>
      </c>
    </row>
    <row r="3307" spans="2:17" x14ac:dyDescent="0.2">
      <c r="B3307" s="46" t="s">
        <v>42</v>
      </c>
      <c r="D3307" s="49">
        <f>_xll.qlCalendarAdvance(Calendar,$D3306,B3307,"f",FALSE)</f>
        <v>62576</v>
      </c>
      <c r="E3307" s="49">
        <f>_xll.qlInterestRateIndexValueDate(IndexON,D3307)</f>
        <v>62576</v>
      </c>
      <c r="F3307" s="52">
        <f>IFERROR(_xll.qlIndexFixing(IndexON,D3307,TRUE,_xll.ohTrigger(RecalcTrigger,TriggerON)),NA())</f>
        <v>1.4195246269803619E-2</v>
      </c>
      <c r="H3307" s="49">
        <f>_xll.qlCalendarAdvance(Calendar,$H3306,B3307,"f",FALSE)</f>
        <v>62576</v>
      </c>
      <c r="I3307" s="49">
        <f>_xll.qlInterestRateIndexValueDate(Index1M,$H3307)</f>
        <v>62578</v>
      </c>
      <c r="J3307" s="52">
        <f>IFERROR(_xll.qlIndexFixing(Index1M,$H3307,TRUE,_xll.ohTrigger(RecalcTrigger,Trigger1M)),NA())</f>
        <v>1.4223393924606448E-2</v>
      </c>
      <c r="K3307" s="52">
        <f>IFERROR(_xll.qlIndexFixing(ONIndex1M,I3307,TRUE,_xll.ohTrigger(RecalcTrigger,Trigger1M)),NA())</f>
        <v>1.4211000852082378E-2</v>
      </c>
      <c r="L3307" s="52">
        <f>IFERROR(_xll.qlIndexFixing(Index3M,H3307,TRUE,_xll.ohTrigger(RecalcTrigger,Trigger3M)),NA())</f>
        <v>1.4536510760857539E-2</v>
      </c>
      <c r="M3307" s="52">
        <f>IFERROR(_xll.qlIndexFixing(ONIndex3M,I3307,TRUE,_xll.ohTrigger(RecalcTrigger,Trigger3M)),NA())</f>
        <v>1.4486702829890064E-2</v>
      </c>
      <c r="N3307" s="52">
        <f>IFERROR(_xll.qlIndexFixing(Index6M,$H3307,TRUE,_xll.ohTrigger(RecalcTrigger,Trigger6M)),NA())</f>
        <v>1.4918106778180409E-2</v>
      </c>
      <c r="O3307" s="52">
        <f>IFERROR(_xll.qlIndexFixing(ONIndex6M,I3307,TRUE,_xll.ohTrigger(RecalcTrigger,Trigger6M)),NA())</f>
        <v>1.4827304089086724E-2</v>
      </c>
      <c r="P3307" s="52">
        <f>IFERROR(_xll.qlIndexFixing(Index1Y,$H3307,TRUE,_xll.ohTrigger(RecalcTrigger,Trigger1Y)),NA())</f>
        <v>1.4944243334864507E-2</v>
      </c>
      <c r="Q3307" s="52">
        <f>IFERROR(_xll.qlIndexFixing(ONIndex1Y,I3307,TRUE,_xll.ohTrigger(RecalcTrigger,Trigger1Y)),NA())</f>
        <v>1.4742934485063586E-2</v>
      </c>
    </row>
    <row r="3308" spans="2:17" x14ac:dyDescent="0.2">
      <c r="B3308" s="46" t="s">
        <v>42</v>
      </c>
      <c r="D3308" s="49">
        <f>_xll.qlCalendarAdvance(Calendar,$D3307,B3308,"f",FALSE)</f>
        <v>62583</v>
      </c>
      <c r="E3308" s="49">
        <f>_xll.qlInterestRateIndexValueDate(IndexON,D3308)</f>
        <v>62583</v>
      </c>
      <c r="F3308" s="52">
        <f>IFERROR(_xll.qlIndexFixing(IndexON,D3308,TRUE,_xll.ohTrigger(RecalcTrigger,TriggerON)),NA())</f>
        <v>1.4198320456149105E-2</v>
      </c>
      <c r="H3308" s="49">
        <f>_xll.qlCalendarAdvance(Calendar,$H3307,B3308,"f",FALSE)</f>
        <v>62583</v>
      </c>
      <c r="I3308" s="49">
        <f>_xll.qlInterestRateIndexValueDate(Index1M,$H3308)</f>
        <v>62585</v>
      </c>
      <c r="J3308" s="52">
        <f>IFERROR(_xll.qlIndexFixing(Index1M,$H3308,TRUE,_xll.ohTrigger(RecalcTrigger,Trigger1M)),NA())</f>
        <v>1.4228508743531487E-2</v>
      </c>
      <c r="K3308" s="52">
        <f>IFERROR(_xll.qlIndexFixing(ONIndex1M,I3308,TRUE,_xll.ohTrigger(RecalcTrigger,Trigger1M)),NA())</f>
        <v>1.4214030371038078E-2</v>
      </c>
      <c r="L3308" s="52">
        <f>IFERROR(_xll.qlIndexFixing(Index3M,H3308,TRUE,_xll.ohTrigger(RecalcTrigger,Trigger3M)),NA())</f>
        <v>1.454049663964283E-2</v>
      </c>
      <c r="M3308" s="52">
        <f>IFERROR(_xll.qlIndexFixing(ONIndex3M,I3308,TRUE,_xll.ohTrigger(RecalcTrigger,Trigger3M)),NA())</f>
        <v>1.4490183050801519E-2</v>
      </c>
      <c r="N3308" s="52">
        <f>IFERROR(_xll.qlIndexFixing(Index6M,$H3308,TRUE,_xll.ohTrigger(RecalcTrigger,Trigger6M)),NA())</f>
        <v>1.4922428790801868E-2</v>
      </c>
      <c r="O3308" s="52">
        <f>IFERROR(_xll.qlIndexFixing(ONIndex6M,I3308,TRUE,_xll.ohTrigger(RecalcTrigger,Trigger6M)),NA())</f>
        <v>1.4829810695289325E-2</v>
      </c>
      <c r="P3308" s="52">
        <f>IFERROR(_xll.qlIndexFixing(Index1Y,$H3308,TRUE,_xll.ohTrigger(RecalcTrigger,Trigger1Y)),NA())</f>
        <v>1.4949329294028996E-2</v>
      </c>
      <c r="Q3308" s="52">
        <f>IFERROR(_xll.qlIndexFixing(ONIndex1Y,I3308,TRUE,_xll.ohTrigger(RecalcTrigger,Trigger1Y)),NA())</f>
        <v>1.474619488701201E-2</v>
      </c>
    </row>
    <row r="3309" spans="2:17" x14ac:dyDescent="0.2">
      <c r="B3309" s="46" t="s">
        <v>42</v>
      </c>
      <c r="D3309" s="49">
        <f>_xll.qlCalendarAdvance(Calendar,$D3308,B3309,"f",FALSE)</f>
        <v>62590</v>
      </c>
      <c r="E3309" s="49">
        <f>_xll.qlInterestRateIndexValueDate(IndexON,D3309)</f>
        <v>62590</v>
      </c>
      <c r="F3309" s="52">
        <f>IFERROR(_xll.qlIndexFixing(IndexON,D3309,TRUE,_xll.ohTrigger(RecalcTrigger,TriggerON)),NA())</f>
        <v>1.4201383525547229E-2</v>
      </c>
      <c r="H3309" s="49">
        <f>_xll.qlCalendarAdvance(Calendar,$H3308,B3309,"f",FALSE)</f>
        <v>62590</v>
      </c>
      <c r="I3309" s="49">
        <f>_xll.qlInterestRateIndexValueDate(Index1M,$H3309)</f>
        <v>62592</v>
      </c>
      <c r="J3309" s="52">
        <f>IFERROR(_xll.qlIndexFixing(Index1M,$H3309,TRUE,_xll.ohTrigger(RecalcTrigger,Trigger1M)),NA())</f>
        <v>1.4232014373857516E-2</v>
      </c>
      <c r="K3309" s="52">
        <f>IFERROR(_xll.qlIndexFixing(ONIndex1M,I3309,TRUE,_xll.ohTrigger(RecalcTrigger,Trigger1M)),NA())</f>
        <v>1.4217552882200835E-2</v>
      </c>
      <c r="L3309" s="52">
        <f>IFERROR(_xll.qlIndexFixing(Index3M,H3309,TRUE,_xll.ohTrigger(RecalcTrigger,Trigger3M)),NA())</f>
        <v>1.4544467216013131E-2</v>
      </c>
      <c r="M3309" s="52">
        <f>IFERROR(_xll.qlIndexFixing(ONIndex3M,I3309,TRUE,_xll.ohTrigger(RecalcTrigger,Trigger3M)),NA())</f>
        <v>1.449422929622024E-2</v>
      </c>
      <c r="N3309" s="52">
        <f>IFERROR(_xll.qlIndexFixing(Index6M,$H3309,TRUE,_xll.ohTrigger(RecalcTrigger,Trigger6M)),NA())</f>
        <v>1.4925222551989852E-2</v>
      </c>
      <c r="O3309" s="52">
        <f>IFERROR(_xll.qlIndexFixing(ONIndex6M,I3309,TRUE,_xll.ohTrigger(RecalcTrigger,Trigger6M)),NA())</f>
        <v>1.4832724834219491E-2</v>
      </c>
      <c r="P3309" s="52">
        <f>IFERROR(_xll.qlIndexFixing(Index1Y,$H3309,TRUE,_xll.ohTrigger(RecalcTrigger,Trigger1Y)),NA())</f>
        <v>1.4952762260961028E-2</v>
      </c>
      <c r="Q3309" s="52">
        <f>IFERROR(_xll.qlIndexFixing(ONIndex1Y,I3309,TRUE,_xll.ohTrigger(RecalcTrigger,Trigger1Y)),NA())</f>
        <v>1.4749984371338343E-2</v>
      </c>
    </row>
    <row r="3310" spans="2:17" x14ac:dyDescent="0.2">
      <c r="B3310" s="46" t="s">
        <v>42</v>
      </c>
      <c r="D3310" s="49">
        <f>_xll.qlCalendarAdvance(Calendar,$D3309,B3310,"f",FALSE)</f>
        <v>62597</v>
      </c>
      <c r="E3310" s="49">
        <f>_xll.qlInterestRateIndexValueDate(IndexON,D3310)</f>
        <v>62597</v>
      </c>
      <c r="F3310" s="52">
        <f>IFERROR(_xll.qlIndexFixing(IndexON,D3310,TRUE,_xll.ohTrigger(RecalcTrigger,TriggerON)),NA())</f>
        <v>1.4204435457774167E-2</v>
      </c>
      <c r="H3310" s="49">
        <f>_xll.qlCalendarAdvance(Calendar,$H3309,B3310,"f",FALSE)</f>
        <v>62597</v>
      </c>
      <c r="I3310" s="49">
        <f>_xll.qlInterestRateIndexValueDate(Index1M,$H3310)</f>
        <v>62599</v>
      </c>
      <c r="J3310" s="52">
        <f>IFERROR(_xll.qlIndexFixing(Index1M,$H3310,TRUE,_xll.ohTrigger(RecalcTrigger,Trigger1M)),NA())</f>
        <v>1.4235507084218446E-2</v>
      </c>
      <c r="K3310" s="52">
        <f>IFERROR(_xll.qlIndexFixing(ONIndex1M,I3310,TRUE,_xll.ohTrigger(RecalcTrigger,Trigger1M)),NA())</f>
        <v>1.4221062526216244E-2</v>
      </c>
      <c r="L3310" s="52">
        <f>IFERROR(_xll.qlIndexFixing(Index3M,H3310,TRUE,_xll.ohTrigger(RecalcTrigger,Trigger3M)),NA())</f>
        <v>1.4548422462620758E-2</v>
      </c>
      <c r="M3310" s="52">
        <f>IFERROR(_xll.qlIndexFixing(ONIndex3M,I3310,TRUE,_xll.ohTrigger(RecalcTrigger,Trigger3M)),NA())</f>
        <v>1.4498260425330756E-2</v>
      </c>
      <c r="N3310" s="52">
        <f>IFERROR(_xll.qlIndexFixing(Index6M,$H3310,TRUE,_xll.ohTrigger(RecalcTrigger,Trigger6M)),NA())</f>
        <v>1.4928004938062791E-2</v>
      </c>
      <c r="O3310" s="52">
        <f>IFERROR(_xll.qlIndexFixing(ONIndex6M,I3310,TRUE,_xll.ohTrigger(RecalcTrigger,Trigger6M)),NA())</f>
        <v>1.4835627931741868E-2</v>
      </c>
      <c r="P3310" s="52">
        <f>IFERROR(_xll.qlIndexFixing(Index1Y,$H3310,TRUE,_xll.ohTrigger(RecalcTrigger,Trigger1Y)),NA())</f>
        <v>1.4956178834910001E-2</v>
      </c>
      <c r="Q3310" s="52">
        <f>IFERROR(_xll.qlIndexFixing(ONIndex1Y,I3310,TRUE,_xll.ohTrigger(RecalcTrigger,Trigger1Y)),NA())</f>
        <v>1.4753758409939977E-2</v>
      </c>
    </row>
    <row r="3311" spans="2:17" x14ac:dyDescent="0.2">
      <c r="B3311" s="46" t="s">
        <v>42</v>
      </c>
      <c r="D3311" s="49">
        <f>_xll.qlCalendarAdvance(Calendar,$D3310,B3311,"f",FALSE)</f>
        <v>62604</v>
      </c>
      <c r="E3311" s="49">
        <f>_xll.qlInterestRateIndexValueDate(IndexON,D3311)</f>
        <v>62604</v>
      </c>
      <c r="F3311" s="52">
        <f>IFERROR(_xll.qlIndexFixing(IndexON,D3311,TRUE,_xll.ohTrigger(RecalcTrigger,TriggerON)),NA())</f>
        <v>1.4207476232925842E-2</v>
      </c>
      <c r="H3311" s="49">
        <f>_xll.qlCalendarAdvance(Calendar,$H3310,B3311,"f",FALSE)</f>
        <v>62604</v>
      </c>
      <c r="I3311" s="49">
        <f>_xll.qlInterestRateIndexValueDate(Index1M,$H3311)</f>
        <v>62606</v>
      </c>
      <c r="J3311" s="52">
        <f>IFERROR(_xll.qlIndexFixing(Index1M,$H3311,TRUE,_xll.ohTrigger(RecalcTrigger,Trigger1M)),NA())</f>
        <v>1.423898685142283E-2</v>
      </c>
      <c r="K3311" s="52">
        <f>IFERROR(_xll.qlIndexFixing(ONIndex1M,I3311,TRUE,_xll.ohTrigger(RecalcTrigger,Trigger1M)),NA())</f>
        <v>1.4224559279982785E-2</v>
      </c>
      <c r="L3311" s="52">
        <f>IFERROR(_xll.qlIndexFixing(Index3M,H3311,TRUE,_xll.ohTrigger(RecalcTrigger,Trigger3M)),NA())</f>
        <v>1.4552362352122362E-2</v>
      </c>
      <c r="M3311" s="52">
        <f>IFERROR(_xll.qlIndexFixing(ONIndex3M,I3311,TRUE,_xll.ohTrigger(RecalcTrigger,Trigger3M)),NA())</f>
        <v>1.450227641087487E-2</v>
      </c>
      <c r="N3311" s="52">
        <f>IFERROR(_xll.qlIndexFixing(Index6M,$H3311,TRUE,_xll.ohTrigger(RecalcTrigger,Trigger6M)),NA())</f>
        <v>1.4930775928952438E-2</v>
      </c>
      <c r="O3311" s="52">
        <f>IFERROR(_xll.qlIndexFixing(ONIndex6M,I3311,TRUE,_xll.ohTrigger(RecalcTrigger,Trigger6M)),NA())</f>
        <v>1.4838519968192188E-2</v>
      </c>
      <c r="P3311" s="52">
        <f>IFERROR(_xll.qlIndexFixing(Index1Y,$H3311,TRUE,_xll.ohTrigger(RecalcTrigger,Trigger1Y)),NA())</f>
        <v>1.4959578987489926E-2</v>
      </c>
      <c r="Q3311" s="52">
        <f>IFERROR(_xll.qlIndexFixing(ONIndex1Y,I3311,TRUE,_xll.ohTrigger(RecalcTrigger,Trigger1Y)),NA())</f>
        <v>1.4757516975079099E-2</v>
      </c>
    </row>
    <row r="3312" spans="2:17" x14ac:dyDescent="0.2">
      <c r="B3312" s="46" t="s">
        <v>42</v>
      </c>
      <c r="D3312" s="49">
        <f>_xll.qlCalendarAdvance(Calendar,$D3311,B3312,"f",FALSE)</f>
        <v>62611</v>
      </c>
      <c r="E3312" s="49">
        <f>_xll.qlInterestRateIndexValueDate(IndexON,D3312)</f>
        <v>62611</v>
      </c>
      <c r="F3312" s="52">
        <f>IFERROR(_xll.qlIndexFixing(IndexON,D3312,TRUE,_xll.ohTrigger(RecalcTrigger,TriggerON)),NA())</f>
        <v>1.421050583077843E-2</v>
      </c>
      <c r="H3312" s="49">
        <f>_xll.qlCalendarAdvance(Calendar,$H3311,B3312,"f",FALSE)</f>
        <v>62611</v>
      </c>
      <c r="I3312" s="49">
        <f>_xll.qlInterestRateIndexValueDate(Index1M,$H3312)</f>
        <v>62613</v>
      </c>
      <c r="J3312" s="52">
        <f>IFERROR(_xll.qlIndexFixing(Index1M,$H3312,TRUE,_xll.ohTrigger(RecalcTrigger,Trigger1M)),NA())</f>
        <v>1.4242453652274223E-2</v>
      </c>
      <c r="K3312" s="52">
        <f>IFERROR(_xll.qlIndexFixing(ONIndex1M,I3312,TRUE,_xll.ohTrigger(RecalcTrigger,Trigger1M)),NA())</f>
        <v>1.4228043120239064E-2</v>
      </c>
      <c r="L3312" s="52">
        <f>IFERROR(_xll.qlIndexFixing(Index3M,H3312,TRUE,_xll.ohTrigger(RecalcTrigger,Trigger3M)),NA())</f>
        <v>1.4556286857167648E-2</v>
      </c>
      <c r="M3312" s="52">
        <f>IFERROR(_xll.qlIndexFixing(ONIndex3M,I3312,TRUE,_xll.ohTrigger(RecalcTrigger,Trigger3M)),NA())</f>
        <v>1.450627722575426E-2</v>
      </c>
      <c r="N3312" s="52">
        <f>IFERROR(_xll.qlIndexFixing(Index6M,$H3312,TRUE,_xll.ohTrigger(RecalcTrigger,Trigger6M)),NA())</f>
        <v>1.4932029173398739E-2</v>
      </c>
      <c r="O3312" s="52">
        <f>IFERROR(_xll.qlIndexFixing(ONIndex6M,I3312,TRUE,_xll.ohTrigger(RecalcTrigger,Trigger6M)),NA())</f>
        <v>1.484140092366637E-2</v>
      </c>
      <c r="P3312" s="52">
        <f>IFERROR(_xll.qlIndexFixing(Index1Y,$H3312,TRUE,_xll.ohTrigger(RecalcTrigger,Trigger1Y)),NA())</f>
        <v>1.4962962690315468E-2</v>
      </c>
      <c r="Q3312" s="52">
        <f>IFERROR(_xll.qlIndexFixing(ONIndex1Y,I3312,TRUE,_xll.ohTrigger(RecalcTrigger,Trigger1Y)),NA())</f>
        <v>1.476126003877809E-2</v>
      </c>
    </row>
    <row r="3313" spans="2:17" x14ac:dyDescent="0.2">
      <c r="B3313" s="46" t="s">
        <v>42</v>
      </c>
      <c r="D3313" s="49">
        <f>_xll.qlCalendarAdvance(Calendar,$D3312,B3313,"f",FALSE)</f>
        <v>62618</v>
      </c>
      <c r="E3313" s="49">
        <f>_xll.qlInterestRateIndexValueDate(IndexON,D3313)</f>
        <v>62618</v>
      </c>
      <c r="F3313" s="52">
        <f>IFERROR(_xll.qlIndexFixing(IndexON,D3313,TRUE,_xll.ohTrigger(RecalcTrigger,TriggerON)),NA())</f>
        <v>1.4213524231427854E-2</v>
      </c>
      <c r="H3313" s="49">
        <f>_xll.qlCalendarAdvance(Calendar,$H3312,B3313,"f",FALSE)</f>
        <v>62618</v>
      </c>
      <c r="I3313" s="49">
        <f>_xll.qlInterestRateIndexValueDate(Index1M,$H3313)</f>
        <v>62620</v>
      </c>
      <c r="J3313" s="52">
        <f>IFERROR(_xll.qlIndexFixing(Index1M,$H3313,TRUE,_xll.ohTrigger(RecalcTrigger,Trigger1M)),NA())</f>
        <v>1.4245907463583674E-2</v>
      </c>
      <c r="K3313" s="52">
        <f>IFERROR(_xll.qlIndexFixing(ONIndex1M,I3313,TRUE,_xll.ohTrigger(RecalcTrigger,Trigger1M)),NA())</f>
        <v>1.4231514023883562E-2</v>
      </c>
      <c r="L3313" s="52">
        <f>IFERROR(_xll.qlIndexFixing(Index3M,H3313,TRUE,_xll.ohTrigger(RecalcTrigger,Trigger3M)),NA())</f>
        <v>1.4560195950413272E-2</v>
      </c>
      <c r="M3313" s="52">
        <f>IFERROR(_xll.qlIndexFixing(ONIndex3M,I3313,TRUE,_xll.ohTrigger(RecalcTrigger,Trigger3M)),NA())</f>
        <v>1.4510262842790667E-2</v>
      </c>
      <c r="N3313" s="52">
        <f>IFERROR(_xll.qlIndexFixing(Index6M,$H3313,TRUE,_xll.ohTrigger(RecalcTrigger,Trigger6M)),NA())</f>
        <v>1.493477944370619E-2</v>
      </c>
      <c r="O3313" s="52">
        <f>IFERROR(_xll.qlIndexFixing(ONIndex6M,I3313,TRUE,_xll.ohTrigger(RecalcTrigger,Trigger6M)),NA())</f>
        <v>1.4844270778260338E-2</v>
      </c>
      <c r="P3313" s="52">
        <f>IFERROR(_xll.qlIndexFixing(Index1Y,$H3313,TRUE,_xll.ohTrigger(RecalcTrigger,Trigger1Y)),NA())</f>
        <v>1.4966329915001938E-2</v>
      </c>
      <c r="Q3313" s="52">
        <f>IFERROR(_xll.qlIndexFixing(ONIndex1Y,I3313,TRUE,_xll.ohTrigger(RecalcTrigger,Trigger1Y)),NA())</f>
        <v>1.4764987573299138E-2</v>
      </c>
    </row>
    <row r="3314" spans="2:17" x14ac:dyDescent="0.2">
      <c r="B3314" s="46" t="s">
        <v>42</v>
      </c>
      <c r="D3314" s="49">
        <f>_xll.qlCalendarAdvance(Calendar,$D3313,B3314,"f",FALSE)</f>
        <v>62625</v>
      </c>
      <c r="E3314" s="49">
        <f>_xll.qlInterestRateIndexValueDate(IndexON,D3314)</f>
        <v>62625</v>
      </c>
      <c r="F3314" s="52">
        <f>IFERROR(_xll.qlIndexFixing(IndexON,D3314,TRUE,_xll.ohTrigger(RecalcTrigger,TriggerON)),NA())</f>
        <v>1.4216531414730227E-2</v>
      </c>
      <c r="H3314" s="49">
        <f>_xll.qlCalendarAdvance(Calendar,$H3313,B3314,"f",FALSE)</f>
        <v>62625</v>
      </c>
      <c r="I3314" s="49">
        <f>_xll.qlInterestRateIndexValueDate(Index1M,$H3314)</f>
        <v>62627</v>
      </c>
      <c r="J3314" s="52">
        <f>IFERROR(_xll.qlIndexFixing(Index1M,$H3314,TRUE,_xll.ohTrigger(RecalcTrigger,Trigger1M)),NA())</f>
        <v>1.4249348262149741E-2</v>
      </c>
      <c r="K3314" s="52">
        <f>IFERROR(_xll.qlIndexFixing(ONIndex1M,I3314,TRUE,_xll.ohTrigger(RecalcTrigger,Trigger1M)),NA())</f>
        <v>1.4234971967734822E-2</v>
      </c>
      <c r="L3314" s="52">
        <f>IFERROR(_xll.qlIndexFixing(Index3M,H3314,TRUE,_xll.ohTrigger(RecalcTrigger,Trigger3M)),NA())</f>
        <v>1.4564089604512413E-2</v>
      </c>
      <c r="M3314" s="52">
        <f>IFERROR(_xll.qlIndexFixing(ONIndex3M,I3314,TRUE,_xll.ohTrigger(RecalcTrigger,Trigger3M)),NA())</f>
        <v>1.4514233234645957E-2</v>
      </c>
      <c r="N3314" s="52">
        <f>IFERROR(_xll.qlIndexFixing(Index6M,$H3314,TRUE,_xll.ohTrigger(RecalcTrigger,Trigger6M)),NA())</f>
        <v>1.4937518264281986E-2</v>
      </c>
      <c r="O3314" s="52">
        <f>IFERROR(_xll.qlIndexFixing(ONIndex6M,I3314,TRUE,_xll.ohTrigger(RecalcTrigger,Trigger6M)),NA())</f>
        <v>1.4847129511990076E-2</v>
      </c>
      <c r="P3314" s="52">
        <f>IFERROR(_xll.qlIndexFixing(Index1Y,$H3314,TRUE,_xll.ohTrigger(RecalcTrigger,Trigger1Y)),NA())</f>
        <v>1.4969680633164652E-2</v>
      </c>
      <c r="Q3314" s="52">
        <f>IFERROR(_xll.qlIndexFixing(ONIndex1Y,I3314,TRUE,_xll.ohTrigger(RecalcTrigger,Trigger1Y)),NA())</f>
        <v>1.4768699550904429E-2</v>
      </c>
    </row>
    <row r="3315" spans="2:17" x14ac:dyDescent="0.2">
      <c r="B3315" s="46" t="s">
        <v>42</v>
      </c>
      <c r="D3315" s="49">
        <f>_xll.qlCalendarAdvance(Calendar,$D3314,B3315,"f",FALSE)</f>
        <v>62632</v>
      </c>
      <c r="E3315" s="49">
        <f>_xll.qlInterestRateIndexValueDate(IndexON,D3315)</f>
        <v>62632</v>
      </c>
      <c r="F3315" s="52">
        <f>IFERROR(_xll.qlIndexFixing(IndexON,D3315,TRUE,_xll.ohTrigger(RecalcTrigger,TriggerON)),NA())</f>
        <v>1.4219527360621598E-2</v>
      </c>
      <c r="H3315" s="49">
        <f>_xll.qlCalendarAdvance(Calendar,$H3314,B3315,"f",FALSE)</f>
        <v>62632</v>
      </c>
      <c r="I3315" s="49">
        <f>_xll.qlInterestRateIndexValueDate(Index1M,$H3315)</f>
        <v>62634</v>
      </c>
      <c r="J3315" s="52">
        <f>IFERROR(_xll.qlIndexFixing(Index1M,$H3315,TRUE,_xll.ohTrigger(RecalcTrigger,Trigger1M)),NA())</f>
        <v>1.4252776024788472E-2</v>
      </c>
      <c r="K3315" s="52">
        <f>IFERROR(_xll.qlIndexFixing(ONIndex1M,I3315,TRUE,_xll.ohTrigger(RecalcTrigger,Trigger1M)),NA())</f>
        <v>1.4238416928611386E-2</v>
      </c>
      <c r="L3315" s="52">
        <f>IFERROR(_xll.qlIndexFixing(Index3M,H3315,TRUE,_xll.ohTrigger(RecalcTrigger,Trigger3M)),NA())</f>
        <v>1.4567967792119118E-2</v>
      </c>
      <c r="M3315" s="52">
        <f>IFERROR(_xll.qlIndexFixing(ONIndex3M,I3315,TRUE,_xll.ohTrigger(RecalcTrigger,Trigger3M)),NA())</f>
        <v>1.4518188374301744E-2</v>
      </c>
      <c r="N3315" s="52">
        <f>IFERROR(_xll.qlIndexFixing(Index6M,$H3315,TRUE,_xll.ohTrigger(RecalcTrigger,Trigger6M)),NA())</f>
        <v>1.4941745539309713E-2</v>
      </c>
      <c r="O3315" s="52">
        <f>IFERROR(_xll.qlIndexFixing(ONIndex6M,I3315,TRUE,_xll.ohTrigger(RecalcTrigger,Trigger6M)),NA())</f>
        <v>1.4849977105191314E-2</v>
      </c>
      <c r="P3315" s="52">
        <f>IFERROR(_xll.qlIndexFixing(Index1Y,$H3315,TRUE,_xll.ohTrigger(RecalcTrigger,Trigger1Y)),NA())</f>
        <v>1.4973014816419793E-2</v>
      </c>
      <c r="Q3315" s="52">
        <f>IFERROR(_xll.qlIndexFixing(ONIndex1Y,I3315,TRUE,_xll.ohTrigger(RecalcTrigger,Trigger1Y)),NA())</f>
        <v>1.4772395943856154E-2</v>
      </c>
    </row>
    <row r="3316" spans="2:17" x14ac:dyDescent="0.2">
      <c r="B3316" s="46" t="s">
        <v>42</v>
      </c>
      <c r="D3316" s="49">
        <f>_xll.qlCalendarAdvance(Calendar,$D3315,B3316,"f",FALSE)</f>
        <v>62639</v>
      </c>
      <c r="E3316" s="49">
        <f>_xll.qlInterestRateIndexValueDate(IndexON,D3316)</f>
        <v>62639</v>
      </c>
      <c r="F3316" s="52">
        <f>IFERROR(_xll.qlIndexFixing(IndexON,D3316,TRUE,_xll.ohTrigger(RecalcTrigger,TriggerON)),NA())</f>
        <v>1.422251204895808E-2</v>
      </c>
      <c r="H3316" s="49">
        <f>_xll.qlCalendarAdvance(Calendar,$H3315,B3316,"f",FALSE)</f>
        <v>62639</v>
      </c>
      <c r="I3316" s="49">
        <f>_xll.qlInterestRateIndexValueDate(Index1M,$H3316)</f>
        <v>62641</v>
      </c>
      <c r="J3316" s="52">
        <f>IFERROR(_xll.qlIndexFixing(Index1M,$H3316,TRUE,_xll.ohTrigger(RecalcTrigger,Trigger1M)),NA())</f>
        <v>1.4256190728305917E-2</v>
      </c>
      <c r="K3316" s="52">
        <f>IFERROR(_xll.qlIndexFixing(ONIndex1M,I3316,TRUE,_xll.ohTrigger(RecalcTrigger,Trigger1M)),NA())</f>
        <v>1.424184888349167E-2</v>
      </c>
      <c r="L3316" s="52">
        <f>IFERROR(_xll.qlIndexFixing(Index3M,H3316,TRUE,_xll.ohTrigger(RecalcTrigger,Trigger3M)),NA())</f>
        <v>1.4571830485888308E-2</v>
      </c>
      <c r="M3316" s="52">
        <f>IFERROR(_xll.qlIndexFixing(ONIndex3M,I3316,TRUE,_xll.ohTrigger(RecalcTrigger,Trigger3M)),NA())</f>
        <v>1.4522128234419895E-2</v>
      </c>
      <c r="N3316" s="52">
        <f>IFERROR(_xll.qlIndexFixing(Index6M,$H3316,TRUE,_xll.ohTrigger(RecalcTrigger,Trigger6M)),NA())</f>
        <v>1.4944459253257891E-2</v>
      </c>
      <c r="O3316" s="52">
        <f>IFERROR(_xll.qlIndexFixing(ONIndex6M,I3316,TRUE,_xll.ohTrigger(RecalcTrigger,Trigger6M)),NA())</f>
        <v>1.4852813537880039E-2</v>
      </c>
      <c r="P3316" s="52">
        <f>IFERROR(_xll.qlIndexFixing(Index1Y,$H3316,TRUE,_xll.ohTrigger(RecalcTrigger,Trigger1Y)),NA())</f>
        <v>1.4976332436383542E-2</v>
      </c>
      <c r="Q3316" s="52">
        <f>IFERROR(_xll.qlIndexFixing(ONIndex1Y,I3316,TRUE,_xll.ohTrigger(RecalcTrigger,Trigger1Y)),NA())</f>
        <v>1.4776076724256626E-2</v>
      </c>
    </row>
    <row r="3317" spans="2:17" x14ac:dyDescent="0.2">
      <c r="B3317" s="46" t="s">
        <v>42</v>
      </c>
      <c r="D3317" s="49">
        <f>_xll.qlCalendarAdvance(Calendar,$D3316,B3317,"f",FALSE)</f>
        <v>62646</v>
      </c>
      <c r="E3317" s="49">
        <f>_xll.qlInterestRateIndexValueDate(IndexON,D3317)</f>
        <v>62646</v>
      </c>
      <c r="F3317" s="52">
        <f>IFERROR(_xll.qlIndexFixing(IndexON,D3317,TRUE,_xll.ohTrigger(RecalcTrigger,TriggerON)),NA())</f>
        <v>1.422548545975566E-2</v>
      </c>
      <c r="H3317" s="49">
        <f>_xll.qlCalendarAdvance(Calendar,$H3316,B3317,"f",FALSE)</f>
        <v>62646</v>
      </c>
      <c r="I3317" s="49">
        <f>_xll.qlInterestRateIndexValueDate(Index1M,$H3317)</f>
        <v>62648</v>
      </c>
      <c r="J3317" s="52">
        <f>IFERROR(_xll.qlIndexFixing(Index1M,$H3317,TRUE,_xll.ohTrigger(RecalcTrigger,Trigger1M)),NA())</f>
        <v>1.4259592349505634E-2</v>
      </c>
      <c r="K3317" s="52">
        <f>IFERROR(_xll.qlIndexFixing(ONIndex1M,I3317,TRUE,_xll.ohTrigger(RecalcTrigger,Trigger1M)),NA())</f>
        <v>1.4245267809034345E-2</v>
      </c>
      <c r="L3317" s="52">
        <f>IFERROR(_xll.qlIndexFixing(Index3M,H3317,TRUE,_xll.ohTrigger(RecalcTrigger,Trigger3M)),NA())</f>
        <v>1.4575677658472289E-2</v>
      </c>
      <c r="M3317" s="52">
        <f>IFERROR(_xll.qlIndexFixing(ONIndex3M,I3317,TRUE,_xll.ohTrigger(RecalcTrigger,Trigger3M)),NA())</f>
        <v>1.4526052787742216E-2</v>
      </c>
      <c r="N3317" s="52">
        <f>IFERROR(_xll.qlIndexFixing(Index6M,$H3317,TRUE,_xll.ohTrigger(RecalcTrigger,Trigger6M)),NA())</f>
        <v>1.4947161451613289E-2</v>
      </c>
      <c r="O3317" s="52">
        <f>IFERROR(_xll.qlIndexFixing(ONIndex6M,I3317,TRUE,_xll.ohTrigger(RecalcTrigger,Trigger6M)),NA())</f>
        <v>1.485563879015217E-2</v>
      </c>
      <c r="P3317" s="52">
        <f>IFERROR(_xll.qlIndexFixing(Index1Y,$H3317,TRUE,_xll.ohTrigger(RecalcTrigger,Trigger1Y)),NA())</f>
        <v>1.4979633464672085E-2</v>
      </c>
      <c r="Q3317" s="52">
        <f>IFERROR(_xll.qlIndexFixing(ONIndex1Y,I3317,TRUE,_xll.ohTrigger(RecalcTrigger,Trigger1Y)),NA())</f>
        <v>1.4779741864288098E-2</v>
      </c>
    </row>
    <row r="3318" spans="2:17" x14ac:dyDescent="0.2">
      <c r="B3318" s="46" t="s">
        <v>42</v>
      </c>
      <c r="D3318" s="49">
        <f>_xll.qlCalendarAdvance(Calendar,$D3317,B3318,"f",FALSE)</f>
        <v>62653</v>
      </c>
      <c r="E3318" s="49">
        <f>_xll.qlInterestRateIndexValueDate(IndexON,D3318)</f>
        <v>62653</v>
      </c>
      <c r="F3318" s="52">
        <f>IFERROR(_xll.qlIndexFixing(IndexON,D3318,TRUE,_xll.ohTrigger(RecalcTrigger,TriggerON)),NA())</f>
        <v>1.4228447572950387E-2</v>
      </c>
      <c r="H3318" s="49">
        <f>_xll.qlCalendarAdvance(Calendar,$H3317,B3318,"f",FALSE)</f>
        <v>62653</v>
      </c>
      <c r="I3318" s="49">
        <f>_xll.qlInterestRateIndexValueDate(Index1M,$H3318)</f>
        <v>62655</v>
      </c>
      <c r="J3318" s="52">
        <f>IFERROR(_xll.qlIndexFixing(Index1M,$H3318,TRUE,_xll.ohTrigger(RecalcTrigger,Trigger1M)),NA())</f>
        <v>1.4262980865193675E-2</v>
      </c>
      <c r="K3318" s="52">
        <f>IFERROR(_xll.qlIndexFixing(ONIndex1M,I3318,TRUE,_xll.ohTrigger(RecalcTrigger,Trigger1M)),NA())</f>
        <v>1.4248673682297763E-2</v>
      </c>
      <c r="L3318" s="52">
        <f>IFERROR(_xll.qlIndexFixing(Index3M,H3318,TRUE,_xll.ohTrigger(RecalcTrigger,Trigger3M)),NA())</f>
        <v>1.4579509282525983E-2</v>
      </c>
      <c r="M3318" s="52">
        <f>IFERROR(_xll.qlIndexFixing(ONIndex3M,I3318,TRUE,_xll.ohTrigger(RecalcTrigger,Trigger3M)),NA())</f>
        <v>1.4529962007330255E-2</v>
      </c>
      <c r="N3318" s="52">
        <f>IFERROR(_xll.qlIndexFixing(Index6M,$H3318,TRUE,_xll.ohTrigger(RecalcTrigger,Trigger6M)),NA())</f>
        <v>1.4949852114307658E-2</v>
      </c>
      <c r="O3318" s="52">
        <f>IFERROR(_xll.qlIndexFixing(ONIndex6M,I3318,TRUE,_xll.ohTrigger(RecalcTrigger,Trigger6M)),NA())</f>
        <v>1.4858452842263503E-2</v>
      </c>
      <c r="P3318" s="52">
        <f>IFERROR(_xll.qlIndexFixing(Index1Y,$H3318,TRUE,_xll.ohTrigger(RecalcTrigger,Trigger1Y)),NA())</f>
        <v>1.4982917872903774E-2</v>
      </c>
      <c r="Q3318" s="52">
        <f>IFERROR(_xll.qlIndexFixing(ONIndex1Y,I3318,TRUE,_xll.ohTrigger(RecalcTrigger,Trigger1Y)),NA())</f>
        <v>1.4783391336292695E-2</v>
      </c>
    </row>
    <row r="3319" spans="2:17" x14ac:dyDescent="0.2">
      <c r="B3319" s="46" t="s">
        <v>42</v>
      </c>
      <c r="D3319" s="49">
        <f>_xll.qlCalendarAdvance(Calendar,$D3318,B3319,"f",FALSE)</f>
        <v>62660</v>
      </c>
      <c r="E3319" s="49">
        <f>_xll.qlInterestRateIndexValueDate(IndexON,D3319)</f>
        <v>62660</v>
      </c>
      <c r="F3319" s="52">
        <f>IFERROR(_xll.qlIndexFixing(IndexON,D3319,TRUE,_xll.ohTrigger(RecalcTrigger,TriggerON)),NA())</f>
        <v>1.423139836847831E-2</v>
      </c>
      <c r="H3319" s="49">
        <f>_xll.qlCalendarAdvance(Calendar,$H3318,B3319,"f",FALSE)</f>
        <v>62660</v>
      </c>
      <c r="I3319" s="49">
        <f>_xll.qlInterestRateIndexValueDate(Index1M,$H3319)</f>
        <v>62662</v>
      </c>
      <c r="J3319" s="52">
        <f>IFERROR(_xll.qlIndexFixing(Index1M,$H3319,TRUE,_xll.ohTrigger(RecalcTrigger,Trigger1M)),NA())</f>
        <v>1.4266356252176093E-2</v>
      </c>
      <c r="K3319" s="52">
        <f>IFERROR(_xll.qlIndexFixing(ONIndex1M,I3319,TRUE,_xll.ohTrigger(RecalcTrigger,Trigger1M)),NA())</f>
        <v>1.4252066480020531E-2</v>
      </c>
      <c r="L3319" s="52">
        <f>IFERROR(_xll.qlIndexFixing(Index3M,H3319,TRUE,_xll.ohTrigger(RecalcTrigger,Trigger3M)),NA())</f>
        <v>1.458332533070604E-2</v>
      </c>
      <c r="M3319" s="52">
        <f>IFERROR(_xll.qlIndexFixing(ONIndex3M,I3319,TRUE,_xll.ohTrigger(RecalcTrigger,Trigger3M)),NA())</f>
        <v>1.4533855865765943E-2</v>
      </c>
      <c r="N3319" s="52">
        <f>IFERROR(_xll.qlIndexFixing(Index6M,$H3319,TRUE,_xll.ohTrigger(RecalcTrigger,Trigger6M)),NA())</f>
        <v>1.4952531221273182E-2</v>
      </c>
      <c r="O3319" s="52">
        <f>IFERROR(_xll.qlIndexFixing(ONIndex6M,I3319,TRUE,_xll.ohTrigger(RecalcTrigger,Trigger6M)),NA())</f>
        <v>1.4861255674389895E-2</v>
      </c>
      <c r="P3319" s="52">
        <f>IFERROR(_xll.qlIndexFixing(Index1Y,$H3319,TRUE,_xll.ohTrigger(RecalcTrigger,Trigger1Y)),NA())</f>
        <v>1.4986185632695662E-2</v>
      </c>
      <c r="Q3319" s="52">
        <f>IFERROR(_xll.qlIndexFixing(ONIndex1Y,I3319,TRUE,_xll.ohTrigger(RecalcTrigger,Trigger1Y)),NA())</f>
        <v>1.4787025112452667E-2</v>
      </c>
    </row>
    <row r="3320" spans="2:17" x14ac:dyDescent="0.2">
      <c r="B3320" s="46" t="s">
        <v>42</v>
      </c>
      <c r="D3320" s="49">
        <f>_xll.qlCalendarAdvance(Calendar,$D3319,B3320,"f",FALSE)</f>
        <v>62667</v>
      </c>
      <c r="E3320" s="49">
        <f>_xll.qlInterestRateIndexValueDate(IndexON,D3320)</f>
        <v>62667</v>
      </c>
      <c r="F3320" s="52">
        <f>IFERROR(_xll.qlIndexFixing(IndexON,D3320,TRUE,_xll.ohTrigger(RecalcTrigger,TriggerON)),NA())</f>
        <v>1.4234337826195542E-2</v>
      </c>
      <c r="H3320" s="49">
        <f>_xll.qlCalendarAdvance(Calendar,$H3319,B3320,"f",FALSE)</f>
        <v>62667</v>
      </c>
      <c r="I3320" s="49">
        <f>_xll.qlInterestRateIndexValueDate(Index1M,$H3320)</f>
        <v>62669</v>
      </c>
      <c r="J3320" s="52">
        <f>IFERROR(_xll.qlIndexFixing(Index1M,$H3320,TRUE,_xll.ohTrigger(RecalcTrigger,Trigger1M)),NA())</f>
        <v>1.4269718487263938E-2</v>
      </c>
      <c r="K3320" s="52">
        <f>IFERROR(_xll.qlIndexFixing(ONIndex1M,I3320,TRUE,_xll.ohTrigger(RecalcTrigger,Trigger1M)),NA())</f>
        <v>1.4255446178941256E-2</v>
      </c>
      <c r="L3320" s="52">
        <f>IFERROR(_xll.qlIndexFixing(Index3M,H3320,TRUE,_xll.ohTrigger(RecalcTrigger,Trigger3M)),NA())</f>
        <v>1.4587125775663906E-2</v>
      </c>
      <c r="M3320" s="52">
        <f>IFERROR(_xll.qlIndexFixing(ONIndex3M,I3320,TRUE,_xll.ohTrigger(RecalcTrigger,Trigger3M)),NA())</f>
        <v>1.4537734335871022E-2</v>
      </c>
      <c r="N3320" s="52">
        <f>IFERROR(_xll.qlIndexFixing(Index6M,$H3320,TRUE,_xll.ohTrigger(RecalcTrigger,Trigger6M)),NA())</f>
        <v>1.4953709619765453E-2</v>
      </c>
      <c r="O3320" s="52">
        <f>IFERROR(_xll.qlIndexFixing(ONIndex6M,I3320,TRUE,_xll.ohTrigger(RecalcTrigger,Trigger6M)),NA())</f>
        <v>1.4864047266387459E-2</v>
      </c>
      <c r="P3320" s="52">
        <f>IFERROR(_xll.qlIndexFixing(Index1Y,$H3320,TRUE,_xll.ohTrigger(RecalcTrigger,Trigger1Y)),NA())</f>
        <v>1.4987841391900207E-2</v>
      </c>
      <c r="Q3320" s="52">
        <f>IFERROR(_xll.qlIndexFixing(ONIndex1Y,I3320,TRUE,_xll.ohTrigger(RecalcTrigger,Trigger1Y)),NA())</f>
        <v>1.4790643164870332E-2</v>
      </c>
    </row>
    <row r="3321" spans="2:17" x14ac:dyDescent="0.2">
      <c r="B3321" s="46" t="s">
        <v>42</v>
      </c>
      <c r="D3321" s="49">
        <f>_xll.qlCalendarAdvance(Calendar,$D3320,B3321,"f",FALSE)</f>
        <v>62674</v>
      </c>
      <c r="E3321" s="49">
        <f>_xll.qlInterestRateIndexValueDate(IndexON,D3321)</f>
        <v>62674</v>
      </c>
      <c r="F3321" s="52">
        <f>IFERROR(_xll.qlIndexFixing(IndexON,D3321,TRUE,_xll.ohTrigger(RecalcTrigger,TriggerON)),NA())</f>
        <v>1.423726592611807E-2</v>
      </c>
      <c r="H3321" s="49">
        <f>_xll.qlCalendarAdvance(Calendar,$H3320,B3321,"f",FALSE)</f>
        <v>62674</v>
      </c>
      <c r="I3321" s="49">
        <f>_xll.qlInterestRateIndexValueDate(Index1M,$H3321)</f>
        <v>62676</v>
      </c>
      <c r="J3321" s="52">
        <f>IFERROR(_xll.qlIndexFixing(Index1M,$H3321,TRUE,_xll.ohTrigger(RecalcTrigger,Trigger1M)),NA())</f>
        <v>1.4273067547260765E-2</v>
      </c>
      <c r="K3321" s="52">
        <f>IFERROR(_xll.qlIndexFixing(ONIndex1M,I3321,TRUE,_xll.ohTrigger(RecalcTrigger,Trigger1M)),NA())</f>
        <v>1.4258812756038353E-2</v>
      </c>
      <c r="L3321" s="52">
        <f>IFERROR(_xll.qlIndexFixing(Index3M,H3321,TRUE,_xll.ohTrigger(RecalcTrigger,Trigger3M)),NA())</f>
        <v>1.4590910590054497E-2</v>
      </c>
      <c r="M3321" s="52">
        <f>IFERROR(_xll.qlIndexFixing(ONIndex3M,I3321,TRUE,_xll.ohTrigger(RecalcTrigger,Trigger3M)),NA())</f>
        <v>1.4541597390547167E-2</v>
      </c>
      <c r="N3321" s="52">
        <f>IFERROR(_xll.qlIndexFixing(Index6M,$H3321,TRUE,_xll.ohTrigger(RecalcTrigger,Trigger6M)),NA())</f>
        <v>1.495785468774942E-2</v>
      </c>
      <c r="O3321" s="52">
        <f>IFERROR(_xll.qlIndexFixing(ONIndex6M,I3321,TRUE,_xll.ohTrigger(RecalcTrigger,Trigger6M)),NA())</f>
        <v>1.4866827598511989E-2</v>
      </c>
      <c r="P3321" s="52">
        <f>IFERROR(_xll.qlIndexFixing(Index1Y,$H3321,TRUE,_xll.ohTrigger(RecalcTrigger,Trigger1Y)),NA())</f>
        <v>1.4992671093433677E-2</v>
      </c>
      <c r="Q3321" s="52">
        <f>IFERROR(_xll.qlIndexFixing(ONIndex1Y,I3321,TRUE,_xll.ohTrigger(RecalcTrigger,Trigger1Y)),NA())</f>
        <v>1.479424546572794E-2</v>
      </c>
    </row>
    <row r="3322" spans="2:17" x14ac:dyDescent="0.2">
      <c r="B3322" s="46" t="s">
        <v>42</v>
      </c>
      <c r="D3322" s="49">
        <f>_xll.qlCalendarAdvance(Calendar,$D3321,B3322,"f",FALSE)</f>
        <v>62681</v>
      </c>
      <c r="E3322" s="49">
        <f>_xll.qlInterestRateIndexValueDate(IndexON,D3322)</f>
        <v>62681</v>
      </c>
      <c r="F3322" s="52">
        <f>IFERROR(_xll.qlIndexFixing(IndexON,D3322,TRUE,_xll.ohTrigger(RecalcTrigger,TriggerON)),NA())</f>
        <v>1.4240182648022071E-2</v>
      </c>
      <c r="H3322" s="49">
        <f>_xll.qlCalendarAdvance(Calendar,$H3321,B3322,"f",FALSE)</f>
        <v>62681</v>
      </c>
      <c r="I3322" s="49">
        <f>_xll.qlInterestRateIndexValueDate(Index1M,$H3322)</f>
        <v>62683</v>
      </c>
      <c r="J3322" s="52">
        <f>IFERROR(_xll.qlIndexFixing(Index1M,$H3322,TRUE,_xll.ohTrigger(RecalcTrigger,Trigger1M)),NA())</f>
        <v>1.4276403408977623E-2</v>
      </c>
      <c r="K3322" s="52">
        <f>IFERROR(_xll.qlIndexFixing(ONIndex1M,I3322,TRUE,_xll.ohTrigger(RecalcTrigger,Trigger1M)),NA())</f>
        <v>1.4262166188210301E-2</v>
      </c>
      <c r="L3322" s="52">
        <f>IFERROR(_xll.qlIndexFixing(Index3M,H3322,TRUE,_xll.ohTrigger(RecalcTrigger,Trigger3M)),NA())</f>
        <v>1.4594679746532729E-2</v>
      </c>
      <c r="M3322" s="52">
        <f>IFERROR(_xll.qlIndexFixing(ONIndex3M,I3322,TRUE,_xll.ohTrigger(RecalcTrigger,Trigger3M)),NA())</f>
        <v>1.4545445002456248E-2</v>
      </c>
      <c r="N3322" s="52">
        <f>IFERROR(_xll.qlIndexFixing(Index6M,$H3322,TRUE,_xll.ohTrigger(RecalcTrigger,Trigger6M)),NA())</f>
        <v>1.4960499007124071E-2</v>
      </c>
      <c r="O3322" s="52">
        <f>IFERROR(_xll.qlIndexFixing(ONIndex6M,I3322,TRUE,_xll.ohTrigger(RecalcTrigger,Trigger6M)),NA())</f>
        <v>1.4869596651179151E-2</v>
      </c>
      <c r="P3322" s="52">
        <f>IFERROR(_xll.qlIndexFixing(Index1Y,$H3322,TRUE,_xll.ohTrigger(RecalcTrigger,Trigger1Y)),NA())</f>
        <v>1.4995888737617815E-2</v>
      </c>
      <c r="Q3322" s="52">
        <f>IFERROR(_xll.qlIndexFixing(ONIndex1Y,I3322,TRUE,_xll.ohTrigger(RecalcTrigger,Trigger1Y)),NA())</f>
        <v>1.4797831987367616E-2</v>
      </c>
    </row>
    <row r="3323" spans="2:17" x14ac:dyDescent="0.2">
      <c r="B3323" s="46" t="s">
        <v>42</v>
      </c>
      <c r="D3323" s="49">
        <f>_xll.qlCalendarAdvance(Calendar,$D3322,B3323,"f",FALSE)</f>
        <v>62688</v>
      </c>
      <c r="E3323" s="49">
        <f>_xll.qlInterestRateIndexValueDate(IndexON,D3323)</f>
        <v>62688</v>
      </c>
      <c r="F3323" s="52">
        <f>IFERROR(_xll.qlIndexFixing(IndexON,D3323,TRUE,_xll.ohTrigger(RecalcTrigger,TriggerON)),NA())</f>
        <v>1.4243087972083401E-2</v>
      </c>
      <c r="H3323" s="49">
        <f>_xll.qlCalendarAdvance(Calendar,$H3322,B3323,"f",FALSE)</f>
        <v>62688</v>
      </c>
      <c r="I3323" s="49">
        <f>_xll.qlInterestRateIndexValueDate(Index1M,$H3323)</f>
        <v>62690</v>
      </c>
      <c r="J3323" s="52">
        <f>IFERROR(_xll.qlIndexFixing(Index1M,$H3323,TRUE,_xll.ohTrigger(RecalcTrigger,Trigger1M)),NA())</f>
        <v>1.4279726049218067E-2</v>
      </c>
      <c r="K3323" s="52">
        <f>IFERROR(_xll.qlIndexFixing(ONIndex1M,I3323,TRUE,_xll.ohTrigger(RecalcTrigger,Trigger1M)),NA())</f>
        <v>1.4265506452115773E-2</v>
      </c>
      <c r="L3323" s="52">
        <f>IFERROR(_xll.qlIndexFixing(Index3M,H3323,TRUE,_xll.ohTrigger(RecalcTrigger,Trigger3M)),NA())</f>
        <v>1.459843321775439E-2</v>
      </c>
      <c r="M3323" s="52">
        <f>IFERROR(_xll.qlIndexFixing(ONIndex3M,I3323,TRUE,_xll.ohTrigger(RecalcTrigger,Trigger3M)),NA())</f>
        <v>1.4549277144579875E-2</v>
      </c>
      <c r="N3323" s="52">
        <f>IFERROR(_xll.qlIndexFixing(Index6M,$H3323,TRUE,_xll.ohTrigger(RecalcTrigger,Trigger6M)),NA())</f>
        <v>1.4963131690499889E-2</v>
      </c>
      <c r="O3323" s="52">
        <f>IFERROR(_xll.qlIndexFixing(ONIndex6M,I3323,TRUE,_xll.ohTrigger(RecalcTrigger,Trigger6M)),NA())</f>
        <v>1.4872354404085186E-2</v>
      </c>
      <c r="P3323" s="52">
        <f>IFERROR(_xll.qlIndexFixing(Index1Y,$H3323,TRUE,_xll.ohTrigger(RecalcTrigger,Trigger1Y)),NA())</f>
        <v>1.4999089619838179E-2</v>
      </c>
      <c r="Q3323" s="52">
        <f>IFERROR(_xll.qlIndexFixing(ONIndex1Y,I3323,TRUE,_xll.ohTrigger(RecalcTrigger,Trigger1Y)),NA())</f>
        <v>1.4801402702051547E-2</v>
      </c>
    </row>
    <row r="3324" spans="2:17" x14ac:dyDescent="0.2">
      <c r="B3324" s="46" t="s">
        <v>42</v>
      </c>
      <c r="D3324" s="49">
        <f>_xll.qlCalendarAdvance(Calendar,$D3323,B3324,"f",FALSE)</f>
        <v>62695</v>
      </c>
      <c r="E3324" s="49">
        <f>_xll.qlInterestRateIndexValueDate(IndexON,D3324)</f>
        <v>62695</v>
      </c>
      <c r="F3324" s="52">
        <f>IFERROR(_xll.qlIndexFixing(IndexON,D3324,TRUE,_xll.ohTrigger(RecalcTrigger,TriggerON)),NA())</f>
        <v>1.4245981878158176E-2</v>
      </c>
      <c r="H3324" s="49">
        <f>_xll.qlCalendarAdvance(Calendar,$H3323,B3324,"f",FALSE)</f>
        <v>62695</v>
      </c>
      <c r="I3324" s="49">
        <f>_xll.qlInterestRateIndexValueDate(Index1M,$H3324)</f>
        <v>62697</v>
      </c>
      <c r="J3324" s="52">
        <f>IFERROR(_xll.qlIndexFixing(Index1M,$H3324,TRUE,_xll.ohTrigger(RecalcTrigger,Trigger1M)),NA())</f>
        <v>1.428303544478815E-2</v>
      </c>
      <c r="K3324" s="52">
        <f>IFERROR(_xll.qlIndexFixing(ONIndex1M,I3324,TRUE,_xll.ohTrigger(RecalcTrigger,Trigger1M)),NA())</f>
        <v>1.4268833524733182E-2</v>
      </c>
      <c r="L3324" s="52">
        <f>IFERROR(_xll.qlIndexFixing(Index3M,H3324,TRUE,_xll.ohTrigger(RecalcTrigger,Trigger3M)),NA())</f>
        <v>1.4602170976373528E-2</v>
      </c>
      <c r="M3324" s="52">
        <f>IFERROR(_xll.qlIndexFixing(ONIndex3M,I3324,TRUE,_xll.ohTrigger(RecalcTrigger,Trigger3M)),NA())</f>
        <v>1.4553093789499982E-2</v>
      </c>
      <c r="N3324" s="52">
        <f>IFERROR(_xll.qlIndexFixing(Index6M,$H3324,TRUE,_xll.ohTrigger(RecalcTrigger,Trigger6M)),NA())</f>
        <v>1.4965752717809488E-2</v>
      </c>
      <c r="O3324" s="52">
        <f>IFERROR(_xll.qlIndexFixing(ONIndex6M,I3324,TRUE,_xll.ohTrigger(RecalcTrigger,Trigger6M)),NA())</f>
        <v>1.4875100837565824E-2</v>
      </c>
      <c r="P3324" s="52">
        <f>IFERROR(_xll.qlIndexFixing(Index1Y,$H3324,TRUE,_xll.ohTrigger(RecalcTrigger,Trigger1Y)),NA())</f>
        <v>1.5002273711714429E-2</v>
      </c>
      <c r="Q3324" s="52">
        <f>IFERROR(_xll.qlIndexFixing(ONIndex1Y,I3324,TRUE,_xll.ohTrigger(RecalcTrigger,Trigger1Y)),NA())</f>
        <v>1.4804957581642242E-2</v>
      </c>
    </row>
    <row r="3325" spans="2:17" x14ac:dyDescent="0.2">
      <c r="B3325" s="46" t="s">
        <v>42</v>
      </c>
      <c r="D3325" s="49">
        <f>_xll.qlCalendarAdvance(Calendar,$D3324,B3325,"f",FALSE)</f>
        <v>62702</v>
      </c>
      <c r="E3325" s="49">
        <f>_xll.qlInterestRateIndexValueDate(IndexON,D3325)</f>
        <v>62702</v>
      </c>
      <c r="F3325" s="52">
        <f>IFERROR(_xll.qlIndexFixing(IndexON,D3325,TRUE,_xll.ohTrigger(RecalcTrigger,TriggerON)),NA())</f>
        <v>1.4248864346102508E-2</v>
      </c>
      <c r="H3325" s="49">
        <f>_xll.qlCalendarAdvance(Calendar,$H3324,B3325,"f",FALSE)</f>
        <v>62702</v>
      </c>
      <c r="I3325" s="49">
        <f>_xll.qlInterestRateIndexValueDate(Index1M,$H3325)</f>
        <v>62704</v>
      </c>
      <c r="J3325" s="52">
        <f>IFERROR(_xll.qlIndexFixing(Index1M,$H3325,TRUE,_xll.ohTrigger(RecalcTrigger,Trigger1M)),NA())</f>
        <v>1.4286331572498923E-2</v>
      </c>
      <c r="K3325" s="52">
        <f>IFERROR(_xll.qlIndexFixing(ONIndex1M,I3325,TRUE,_xll.ohTrigger(RecalcTrigger,Trigger1M)),NA())</f>
        <v>1.4272147382961009E-2</v>
      </c>
      <c r="L3325" s="52">
        <f>IFERROR(_xll.qlIndexFixing(Index3M,H3325,TRUE,_xll.ohTrigger(RecalcTrigger,Trigger3M)),NA())</f>
        <v>1.4605334200975333E-2</v>
      </c>
      <c r="M3325" s="52">
        <f>IFERROR(_xll.qlIndexFixing(ONIndex3M,I3325,TRUE,_xll.ohTrigger(RecalcTrigger,Trigger3M)),NA())</f>
        <v>1.4556894910118245E-2</v>
      </c>
      <c r="N3325" s="52">
        <f>IFERROR(_xll.qlIndexFixing(Index6M,$H3325,TRUE,_xll.ohTrigger(RecalcTrigger,Trigger6M)),NA())</f>
        <v>1.4966391023357277E-2</v>
      </c>
      <c r="O3325" s="52">
        <f>IFERROR(_xll.qlIndexFixing(ONIndex6M,I3325,TRUE,_xll.ohTrigger(RecalcTrigger,Trigger6M)),NA())</f>
        <v>1.4877835931796923E-2</v>
      </c>
      <c r="P3325" s="52">
        <f>IFERROR(_xll.qlIndexFixing(Index1Y,$H3325,TRUE,_xll.ohTrigger(RecalcTrigger,Trigger1Y)),NA())</f>
        <v>1.5005440984867524E-2</v>
      </c>
      <c r="Q3325" s="52">
        <f>IFERROR(_xll.qlIndexFixing(ONIndex1Y,I3325,TRUE,_xll.ohTrigger(RecalcTrigger,Trigger1Y)),NA())</f>
        <v>1.4808496598641696E-2</v>
      </c>
    </row>
    <row r="3326" spans="2:17" x14ac:dyDescent="0.2">
      <c r="B3326" s="46" t="s">
        <v>42</v>
      </c>
      <c r="D3326" s="49">
        <f>_xll.qlCalendarAdvance(Calendar,$D3325,B3326,"f",FALSE)</f>
        <v>62709</v>
      </c>
      <c r="E3326" s="49">
        <f>_xll.qlInterestRateIndexValueDate(IndexON,D3326)</f>
        <v>62709</v>
      </c>
      <c r="F3326" s="52">
        <f>IFERROR(_xll.qlIndexFixing(IndexON,D3326,TRUE,_xll.ohTrigger(RecalcTrigger,TriggerON)),NA())</f>
        <v>1.425173535577251E-2</v>
      </c>
      <c r="H3326" s="49">
        <f>_xll.qlCalendarAdvance(Calendar,$H3325,B3326,"f",FALSE)</f>
        <v>62709</v>
      </c>
      <c r="I3326" s="49">
        <f>_xll.qlInterestRateIndexValueDate(Index1M,$H3326)</f>
        <v>62711</v>
      </c>
      <c r="J3326" s="52">
        <f>IFERROR(_xll.qlIndexFixing(Index1M,$H3326,TRUE,_xll.ohTrigger(RecalcTrigger,Trigger1M)),NA())</f>
        <v>1.4289614409148943E-2</v>
      </c>
      <c r="K3326" s="52">
        <f>IFERROR(_xll.qlIndexFixing(ONIndex1M,I3326,TRUE,_xll.ohTrigger(RecalcTrigger,Trigger1M)),NA())</f>
        <v>1.4275448003457925E-2</v>
      </c>
      <c r="L3326" s="52">
        <f>IFERROR(_xll.qlIndexFixing(Index3M,H3326,TRUE,_xll.ohTrigger(RecalcTrigger,Trigger3M)),NA())</f>
        <v>1.4609041433596438E-2</v>
      </c>
      <c r="M3326" s="52">
        <f>IFERROR(_xll.qlIndexFixing(ONIndex3M,I3326,TRUE,_xll.ohTrigger(RecalcTrigger,Trigger3M)),NA())</f>
        <v>1.4560680479416277E-2</v>
      </c>
      <c r="N3326" s="52">
        <f>IFERROR(_xll.qlIndexFixing(Index6M,$H3326,TRUE,_xll.ohTrigger(RecalcTrigger,Trigger6M)),NA())</f>
        <v>1.4968991616324622E-2</v>
      </c>
      <c r="O3326" s="52">
        <f>IFERROR(_xll.qlIndexFixing(ONIndex6M,I3326,TRUE,_xll.ohTrigger(RecalcTrigger,Trigger6M)),NA())</f>
        <v>1.4880559666874404E-2</v>
      </c>
      <c r="P3326" s="52">
        <f>IFERROR(_xll.qlIndexFixing(Index1Y,$H3326,TRUE,_xll.ohTrigger(RecalcTrigger,Trigger1Y)),NA())</f>
        <v>1.5008591410918429E-2</v>
      </c>
      <c r="Q3326" s="52">
        <f>IFERROR(_xll.qlIndexFixing(ONIndex1Y,I3326,TRUE,_xll.ohTrigger(RecalcTrigger,Trigger1Y)),NA())</f>
        <v>1.4812019725392034E-2</v>
      </c>
    </row>
    <row r="3327" spans="2:17" x14ac:dyDescent="0.2">
      <c r="B3327" s="46" t="s">
        <v>42</v>
      </c>
      <c r="D3327" s="49">
        <f>_xll.qlCalendarAdvance(Calendar,$D3326,B3327,"f",FALSE)</f>
        <v>62716</v>
      </c>
      <c r="E3327" s="49">
        <f>_xll.qlInterestRateIndexValueDate(IndexON,D3327)</f>
        <v>62716</v>
      </c>
      <c r="F3327" s="52">
        <f>IFERROR(_xll.qlIndexFixing(IndexON,D3327,TRUE,_xll.ohTrigger(RecalcTrigger,TriggerON)),NA())</f>
        <v>1.4254594887264105E-2</v>
      </c>
      <c r="H3327" s="49">
        <f>_xll.qlCalendarAdvance(Calendar,$H3326,B3327,"f",FALSE)</f>
        <v>62716</v>
      </c>
      <c r="I3327" s="49">
        <f>_xll.qlInterestRateIndexValueDate(Index1M,$H3327)</f>
        <v>62718</v>
      </c>
      <c r="J3327" s="52">
        <f>IFERROR(_xll.qlIndexFixing(Index1M,$H3327,TRUE,_xll.ohTrigger(RecalcTrigger,Trigger1M)),NA())</f>
        <v>1.4292883931556755E-2</v>
      </c>
      <c r="K3327" s="52">
        <f>IFERROR(_xll.qlIndexFixing(ONIndex1M,I3327,TRUE,_xll.ohTrigger(RecalcTrigger,Trigger1M)),NA())</f>
        <v>1.4278735363362216E-2</v>
      </c>
      <c r="L3327" s="52">
        <f>IFERROR(_xll.qlIndexFixing(Index3M,H3327,TRUE,_xll.ohTrigger(RecalcTrigger,Trigger3M)),NA())</f>
        <v>1.4612732874134299E-2</v>
      </c>
      <c r="M3327" s="52">
        <f>IFERROR(_xll.qlIndexFixing(ONIndex3M,I3327,TRUE,_xll.ohTrigger(RecalcTrigger,Trigger3M)),NA())</f>
        <v>1.4564450469896073E-2</v>
      </c>
      <c r="N3327" s="52">
        <f>IFERROR(_xll.qlIndexFixing(Index6M,$H3327,TRUE,_xll.ohTrigger(RecalcTrigger,Trigger6M)),NA())</f>
        <v>1.4971580500624967E-2</v>
      </c>
      <c r="O3327" s="52">
        <f>IFERROR(_xll.qlIndexFixing(ONIndex6M,I3327,TRUE,_xll.ohTrigger(RecalcTrigger,Trigger6M)),NA())</f>
        <v>1.4883272022894189E-2</v>
      </c>
      <c r="P3327" s="52">
        <f>IFERROR(_xll.qlIndexFixing(Index1Y,$H3327,TRUE,_xll.ohTrigger(RecalcTrigger,Trigger1Y)),NA())</f>
        <v>1.5011724961488974E-2</v>
      </c>
      <c r="Q3327" s="52">
        <f>IFERROR(_xll.qlIndexFixing(ONIndex1Y,I3327,TRUE,_xll.ohTrigger(RecalcTrigger,Trigger1Y)),NA())</f>
        <v>1.4815526933755763E-2</v>
      </c>
    </row>
    <row r="3328" spans="2:17" x14ac:dyDescent="0.2">
      <c r="B3328" s="46" t="s">
        <v>42</v>
      </c>
      <c r="D3328" s="49">
        <f>_xll.qlCalendarAdvance(Calendar,$D3327,B3328,"f",FALSE)</f>
        <v>62723</v>
      </c>
      <c r="E3328" s="49">
        <f>_xll.qlInterestRateIndexValueDate(IndexON,D3328)</f>
        <v>62723</v>
      </c>
      <c r="F3328" s="52">
        <f>IFERROR(_xll.qlIndexFixing(IndexON,D3328,TRUE,_xll.ohTrigger(RecalcTrigger,TriggerON)),NA())</f>
        <v>1.4257442920513341E-2</v>
      </c>
      <c r="H3328" s="49">
        <f>_xll.qlCalendarAdvance(Calendar,$H3327,B3328,"f",FALSE)</f>
        <v>62723</v>
      </c>
      <c r="I3328" s="49">
        <f>_xll.qlInterestRateIndexValueDate(Index1M,$H3328)</f>
        <v>62725</v>
      </c>
      <c r="J3328" s="52">
        <f>IFERROR(_xll.qlIndexFixing(Index1M,$H3328,TRUE,_xll.ohTrigger(RecalcTrigger,Trigger1M)),NA())</f>
        <v>1.4296140116520917E-2</v>
      </c>
      <c r="K3328" s="52">
        <f>IFERROR(_xll.qlIndexFixing(ONIndex1M,I3328,TRUE,_xll.ohTrigger(RecalcTrigger,Trigger1M)),NA())</f>
        <v>1.4282009439092747E-2</v>
      </c>
      <c r="L3328" s="52">
        <f>IFERROR(_xll.qlIndexFixing(Index3M,H3328,TRUE,_xll.ohTrigger(RecalcTrigger,Trigger3M)),NA())</f>
        <v>1.4616408495248147E-2</v>
      </c>
      <c r="M3328" s="52">
        <f>IFERROR(_xll.qlIndexFixing(ONIndex3M,I3328,TRUE,_xll.ohTrigger(RecalcTrigger,Trigger3M)),NA())</f>
        <v>1.456820485445931E-2</v>
      </c>
      <c r="N3328" s="52">
        <f>IFERROR(_xll.qlIndexFixing(Index6M,$H3328,TRUE,_xll.ohTrigger(RecalcTrigger,Trigger6M)),NA())</f>
        <v>1.4974157656194356E-2</v>
      </c>
      <c r="O3328" s="52">
        <f>IFERROR(_xll.qlIndexFixing(ONIndex6M,I3328,TRUE,_xll.ohTrigger(RecalcTrigger,Trigger6M)),NA())</f>
        <v>1.48859729799522E-2</v>
      </c>
      <c r="P3328" s="52">
        <f>IFERROR(_xll.qlIndexFixing(Index1Y,$H3328,TRUE,_xll.ohTrigger(RecalcTrigger,Trigger1Y)),NA())</f>
        <v>1.5014841608200552E-2</v>
      </c>
      <c r="Q3328" s="52">
        <f>IFERROR(_xll.qlIndexFixing(ONIndex1Y,I3328,TRUE,_xll.ohTrigger(RecalcTrigger,Trigger1Y)),NA())</f>
        <v>1.4819018196075007E-2</v>
      </c>
    </row>
    <row r="3329" spans="2:17" x14ac:dyDescent="0.2">
      <c r="B3329" s="46" t="s">
        <v>42</v>
      </c>
      <c r="D3329" s="49">
        <f>_xll.qlCalendarAdvance(Calendar,$D3328,B3329,"f",FALSE)</f>
        <v>62730</v>
      </c>
      <c r="E3329" s="49">
        <f>_xll.qlInterestRateIndexValueDate(IndexON,D3329)</f>
        <v>62730</v>
      </c>
      <c r="F3329" s="52">
        <f>IFERROR(_xll.qlIndexFixing(IndexON,D3329,TRUE,_xll.ohTrigger(RecalcTrigger,TriggerON)),NA())</f>
        <v>1.4260279435296397E-2</v>
      </c>
      <c r="H3329" s="49">
        <f>_xll.qlCalendarAdvance(Calendar,$H3328,B3329,"f",FALSE)</f>
        <v>62730</v>
      </c>
      <c r="I3329" s="49">
        <f>_xll.qlInterestRateIndexValueDate(Index1M,$H3329)</f>
        <v>62732</v>
      </c>
      <c r="J3329" s="52">
        <f>IFERROR(_xll.qlIndexFixing(Index1M,$H3329,TRUE,_xll.ohTrigger(RecalcTrigger,Trigger1M)),NA())</f>
        <v>1.4299382940854977E-2</v>
      </c>
      <c r="K3329" s="52">
        <f>IFERROR(_xll.qlIndexFixing(ONIndex1M,I3329,TRUE,_xll.ohTrigger(RecalcTrigger,Trigger1M)),NA())</f>
        <v>1.428527020786774E-2</v>
      </c>
      <c r="L3329" s="52">
        <f>IFERROR(_xll.qlIndexFixing(Index3M,H3329,TRUE,_xll.ohTrigger(RecalcTrigger,Trigger3M)),NA())</f>
        <v>1.4622287206514565E-2</v>
      </c>
      <c r="M3329" s="52">
        <f>IFERROR(_xll.qlIndexFixing(ONIndex3M,I3329,TRUE,_xll.ohTrigger(RecalcTrigger,Trigger3M)),NA())</f>
        <v>1.4571943605847792E-2</v>
      </c>
      <c r="N3329" s="52">
        <f>IFERROR(_xll.qlIndexFixing(Index6M,$H3329,TRUE,_xll.ohTrigger(RecalcTrigger,Trigger6M)),NA())</f>
        <v>1.4977212961302062E-2</v>
      </c>
      <c r="O3329" s="52">
        <f>IFERROR(_xll.qlIndexFixing(ONIndex6M,I3329,TRUE,_xll.ohTrigger(RecalcTrigger,Trigger6M)),NA())</f>
        <v>1.488866251830423E-2</v>
      </c>
      <c r="P3329" s="52">
        <f>IFERROR(_xll.qlIndexFixing(Index1Y,$H3329,TRUE,_xll.ohTrigger(RecalcTrigger,Trigger1Y)),NA())</f>
        <v>1.5017941322676517E-2</v>
      </c>
      <c r="Q3329" s="52">
        <f>IFERROR(_xll.qlIndexFixing(ONIndex1Y,I3329,TRUE,_xll.ohTrigger(RecalcTrigger,Trigger1Y)),NA())</f>
        <v>1.4822493484611954E-2</v>
      </c>
    </row>
    <row r="3330" spans="2:17" x14ac:dyDescent="0.2">
      <c r="B3330" s="46" t="s">
        <v>42</v>
      </c>
      <c r="D3330" s="49">
        <f>_xll.qlCalendarAdvance(Calendar,$D3329,B3330,"f",FALSE)</f>
        <v>62737</v>
      </c>
      <c r="E3330" s="49">
        <f>_xll.qlInterestRateIndexValueDate(IndexON,D3330)</f>
        <v>62737</v>
      </c>
      <c r="F3330" s="52">
        <f>IFERROR(_xll.qlIndexFixing(IndexON,D3330,TRUE,_xll.ohTrigger(RecalcTrigger,TriggerON)),NA())</f>
        <v>1.4263104411629257E-2</v>
      </c>
      <c r="H3330" s="49">
        <f>_xll.qlCalendarAdvance(Calendar,$H3329,B3330,"f",FALSE)</f>
        <v>62737</v>
      </c>
      <c r="I3330" s="49">
        <f>_xll.qlInterestRateIndexValueDate(Index1M,$H3330)</f>
        <v>62739</v>
      </c>
      <c r="J3330" s="52">
        <f>IFERROR(_xll.qlIndexFixing(Index1M,$H3330,TRUE,_xll.ohTrigger(RecalcTrigger,Trigger1M)),NA())</f>
        <v>1.4302612381359991E-2</v>
      </c>
      <c r="K3330" s="52">
        <f>IFERROR(_xll.qlIndexFixing(ONIndex1M,I3330,TRUE,_xll.ohTrigger(RecalcTrigger,Trigger1M)),NA())</f>
        <v>1.4288517646505738E-2</v>
      </c>
      <c r="L3330" s="52">
        <f>IFERROR(_xll.qlIndexFixing(Index3M,H3330,TRUE,_xll.ohTrigger(RecalcTrigger,Trigger3M)),NA())</f>
        <v>1.4624266032106384E-2</v>
      </c>
      <c r="M3330" s="52">
        <f>IFERROR(_xll.qlIndexFixing(ONIndex3M,I3330,TRUE,_xll.ohTrigger(RecalcTrigger,Trigger3M)),NA())</f>
        <v>1.4575666697123069E-2</v>
      </c>
      <c r="N3330" s="52">
        <f>IFERROR(_xll.qlIndexFixing(Index6M,$H3330,TRUE,_xll.ohTrigger(RecalcTrigger,Trigger6M)),NA())</f>
        <v>1.498172190598835E-2</v>
      </c>
      <c r="O3330" s="52">
        <f>IFERROR(_xll.qlIndexFixing(ONIndex6M,I3330,TRUE,_xll.ohTrigger(RecalcTrigger,Trigger6M)),NA())</f>
        <v>1.4891340618206073E-2</v>
      </c>
      <c r="P3330" s="52">
        <f>IFERROR(_xll.qlIndexFixing(Index1Y,$H3330,TRUE,_xll.ohTrigger(RecalcTrigger,Trigger1Y)),NA())</f>
        <v>1.5021024076540004E-2</v>
      </c>
      <c r="Q3330" s="52">
        <f>IFERROR(_xll.qlIndexFixing(ONIndex1Y,I3330,TRUE,_xll.ohTrigger(RecalcTrigger,Trigger1Y)),NA())</f>
        <v>1.4825952771548856E-2</v>
      </c>
    </row>
    <row r="3331" spans="2:17" x14ac:dyDescent="0.2">
      <c r="B3331" s="46" t="s">
        <v>42</v>
      </c>
      <c r="D3331" s="49">
        <f>_xll.qlCalendarAdvance(Calendar,$D3330,B3331,"f",FALSE)</f>
        <v>62744</v>
      </c>
      <c r="E3331" s="49">
        <f>_xll.qlInterestRateIndexValueDate(IndexON,D3331)</f>
        <v>62744</v>
      </c>
      <c r="F3331" s="52">
        <f>IFERROR(_xll.qlIndexFixing(IndexON,D3331,TRUE,_xll.ohTrigger(RecalcTrigger,TriggerON)),NA())</f>
        <v>1.4265917829527908E-2</v>
      </c>
      <c r="H3331" s="49">
        <f>_xll.qlCalendarAdvance(Calendar,$H3330,B3331,"f",FALSE)</f>
        <v>62744</v>
      </c>
      <c r="I3331" s="49">
        <f>_xll.qlInterestRateIndexValueDate(Index1M,$H3331)</f>
        <v>62746</v>
      </c>
      <c r="J3331" s="52">
        <f>IFERROR(_xll.qlIndexFixing(Index1M,$H3331,TRUE,_xll.ohTrigger(RecalcTrigger,Trigger1M)),NA())</f>
        <v>1.4305828414847011E-2</v>
      </c>
      <c r="K3331" s="52">
        <f>IFERROR(_xll.qlIndexFixing(ONIndex1M,I3331,TRUE,_xll.ohTrigger(RecalcTrigger,Trigger1M)),NA())</f>
        <v>1.429175173174535E-2</v>
      </c>
      <c r="L3331" s="52">
        <f>IFERROR(_xll.qlIndexFixing(Index3M,H3331,TRUE,_xll.ohTrigger(RecalcTrigger,Trigger3M)),NA())</f>
        <v>1.4627893036846409E-2</v>
      </c>
      <c r="M3331" s="52">
        <f>IFERROR(_xll.qlIndexFixing(ONIndex3M,I3331,TRUE,_xll.ohTrigger(RecalcTrigger,Trigger3M)),NA())</f>
        <v>1.4579374100787135E-2</v>
      </c>
      <c r="N3331" s="52">
        <f>IFERROR(_xll.qlIndexFixing(Index6M,$H3331,TRUE,_xll.ohTrigger(RecalcTrigger,Trigger6M)),NA())</f>
        <v>1.4982306962713351E-2</v>
      </c>
      <c r="O3331" s="52">
        <f>IFERROR(_xll.qlIndexFixing(ONIndex6M,I3331,TRUE,_xll.ohTrigger(RecalcTrigger,Trigger6M)),NA())</f>
        <v>1.489400725935397E-2</v>
      </c>
      <c r="P3331" s="52">
        <f>IFERROR(_xll.qlIndexFixing(Index1Y,$H3331,TRUE,_xll.ohTrigger(RecalcTrigger,Trigger1Y)),NA())</f>
        <v>1.5024089841413927E-2</v>
      </c>
      <c r="Q3331" s="52">
        <f>IFERROR(_xll.qlIndexFixing(ONIndex1Y,I3331,TRUE,_xll.ohTrigger(RecalcTrigger,Trigger1Y)),NA())</f>
        <v>1.4829396028828157E-2</v>
      </c>
    </row>
    <row r="3332" spans="2:17" x14ac:dyDescent="0.2">
      <c r="B3332" s="46" t="s">
        <v>42</v>
      </c>
      <c r="D3332" s="49">
        <f>_xll.qlCalendarAdvance(Calendar,$D3331,B3332,"f",FALSE)</f>
        <v>62751</v>
      </c>
      <c r="E3332" s="49">
        <f>_xll.qlInterestRateIndexValueDate(IndexON,D3332)</f>
        <v>62751</v>
      </c>
      <c r="F3332" s="52">
        <f>IFERROR(_xll.qlIndexFixing(IndexON,D3332,TRUE,_xll.ohTrigger(RecalcTrigger,TriggerON)),NA())</f>
        <v>1.4268719668768526E-2</v>
      </c>
      <c r="H3332" s="49">
        <f>_xll.qlCalendarAdvance(Calendar,$H3331,B3332,"f",FALSE)</f>
        <v>62751</v>
      </c>
      <c r="I3332" s="49">
        <f>_xll.qlInterestRateIndexValueDate(Index1M,$H3332)</f>
        <v>62753</v>
      </c>
      <c r="J3332" s="52">
        <f>IFERROR(_xll.qlIndexFixing(Index1M,$H3332,TRUE,_xll.ohTrigger(RecalcTrigger,Trigger1M)),NA())</f>
        <v>1.4309031018119589E-2</v>
      </c>
      <c r="K3332" s="52">
        <f>IFERROR(_xll.qlIndexFixing(ONIndex1M,I3332,TRUE,_xll.ohTrigger(RecalcTrigger,Trigger1M)),NA())</f>
        <v>1.4294972440405118E-2</v>
      </c>
      <c r="L3332" s="52">
        <f>IFERROR(_xll.qlIndexFixing(Index3M,H3332,TRUE,_xll.ohTrigger(RecalcTrigger,Trigger3M)),NA())</f>
        <v>1.4631504110224118E-2</v>
      </c>
      <c r="M3332" s="52">
        <f>IFERROR(_xll.qlIndexFixing(ONIndex3M,I3332,TRUE,_xll.ohTrigger(RecalcTrigger,Trigger3M)),NA())</f>
        <v>1.4583065789741667E-2</v>
      </c>
      <c r="N3332" s="52">
        <f>IFERROR(_xll.qlIndexFixing(Index6M,$H3332,TRUE,_xll.ohTrigger(RecalcTrigger,Trigger6M)),NA())</f>
        <v>1.4984836257123112E-2</v>
      </c>
      <c r="O3332" s="52">
        <f>IFERROR(_xll.qlIndexFixing(ONIndex6M,I3332,TRUE,_xll.ohTrigger(RecalcTrigger,Trigger6M)),NA())</f>
        <v>1.4896662422083651E-2</v>
      </c>
      <c r="P3332" s="52">
        <f>IFERROR(_xll.qlIndexFixing(Index1Y,$H3332,TRUE,_xll.ohTrigger(RecalcTrigger,Trigger1Y)),NA())</f>
        <v>1.5027138588923157E-2</v>
      </c>
      <c r="Q3332" s="52">
        <f>IFERROR(_xll.qlIndexFixing(ONIndex1Y,I3332,TRUE,_xll.ohTrigger(RecalcTrigger,Trigger1Y)),NA())</f>
        <v>1.4832823229191661E-2</v>
      </c>
    </row>
    <row r="3333" spans="2:17" x14ac:dyDescent="0.2">
      <c r="B3333" s="46" t="s">
        <v>42</v>
      </c>
      <c r="D3333" s="49">
        <f>_xll.qlCalendarAdvance(Calendar,$D3332,B3333,"f",FALSE)</f>
        <v>62758</v>
      </c>
      <c r="E3333" s="49">
        <f>_xll.qlInterestRateIndexValueDate(IndexON,D3333)</f>
        <v>62758</v>
      </c>
      <c r="F3333" s="52">
        <f>IFERROR(_xll.qlIndexFixing(IndexON,D3333,TRUE,_xll.ohTrigger(RecalcTrigger,TriggerON)),NA())</f>
        <v>1.4271509909367097E-2</v>
      </c>
      <c r="H3333" s="49">
        <f>_xll.qlCalendarAdvance(Calendar,$H3332,B3333,"f",FALSE)</f>
        <v>62758</v>
      </c>
      <c r="I3333" s="49">
        <f>_xll.qlInterestRateIndexValueDate(Index1M,$H3333)</f>
        <v>62760</v>
      </c>
      <c r="J3333" s="52">
        <f>IFERROR(_xll.qlIndexFixing(Index1M,$H3333,TRUE,_xll.ohTrigger(RecalcTrigger,Trigger1M)),NA())</f>
        <v>1.4312220167986278E-2</v>
      </c>
      <c r="K3333" s="52">
        <f>IFERROR(_xll.qlIndexFixing(ONIndex1M,I3333,TRUE,_xll.ohTrigger(RecalcTrigger,Trigger1M)),NA())</f>
        <v>1.4298179749383522E-2</v>
      </c>
      <c r="L3333" s="52">
        <f>IFERROR(_xll.qlIndexFixing(Index3M,H3333,TRUE,_xll.ohTrigger(RecalcTrigger,Trigger3M)),NA())</f>
        <v>1.4635099224896168E-2</v>
      </c>
      <c r="M3333" s="52">
        <f>IFERROR(_xll.qlIndexFixing(ONIndex3M,I3333,TRUE,_xll.ohTrigger(RecalcTrigger,Trigger3M)),NA())</f>
        <v>1.4586741736808406E-2</v>
      </c>
      <c r="N3333" s="52">
        <f>IFERROR(_xll.qlIndexFixing(Index6M,$H3333,TRUE,_xll.ohTrigger(RecalcTrigger,Trigger6M)),NA())</f>
        <v>1.4987353720583975E-2</v>
      </c>
      <c r="O3333" s="52">
        <f>IFERROR(_xll.qlIndexFixing(ONIndex6M,I3333,TRUE,_xll.ohTrigger(RecalcTrigger,Trigger6M)),NA())</f>
        <v>1.4899306086730846E-2</v>
      </c>
      <c r="P3333" s="52">
        <f>IFERROR(_xll.qlIndexFixing(Index1Y,$H3333,TRUE,_xll.ohTrigger(RecalcTrigger,Trigger1Y)),NA())</f>
        <v>1.5030170290692136E-2</v>
      </c>
      <c r="Q3333" s="52">
        <f>IFERROR(_xll.qlIndexFixing(ONIndex1Y,I3333,TRUE,_xll.ohTrigger(RecalcTrigger,Trigger1Y)),NA())</f>
        <v>1.4836234344581811E-2</v>
      </c>
    </row>
    <row r="3334" spans="2:17" x14ac:dyDescent="0.2">
      <c r="B3334" s="46" t="s">
        <v>42</v>
      </c>
      <c r="D3334" s="49">
        <f>_xll.qlCalendarAdvance(Calendar,$D3333,B3334,"f",FALSE)</f>
        <v>62765</v>
      </c>
      <c r="E3334" s="49">
        <f>_xll.qlInterestRateIndexValueDate(IndexON,D3334)</f>
        <v>62765</v>
      </c>
      <c r="F3334" s="52">
        <f>IFERROR(_xll.qlIndexFixing(IndexON,D3334,TRUE,_xll.ohTrigger(RecalcTrigger,TriggerON)),NA())</f>
        <v>1.4274288531259671E-2</v>
      </c>
      <c r="H3334" s="49">
        <f>_xll.qlCalendarAdvance(Calendar,$H3333,B3334,"f",FALSE)</f>
        <v>62765</v>
      </c>
      <c r="I3334" s="49">
        <f>_xll.qlInterestRateIndexValueDate(Index1M,$H3334)</f>
        <v>62767</v>
      </c>
      <c r="J3334" s="52">
        <f>IFERROR(_xll.qlIndexFixing(Index1M,$H3334,TRUE,_xll.ohTrigger(RecalcTrigger,Trigger1M)),NA())</f>
        <v>1.4315395841255629E-2</v>
      </c>
      <c r="K3334" s="52">
        <f>IFERROR(_xll.qlIndexFixing(ONIndex1M,I3334,TRUE,_xll.ohTrigger(RecalcTrigger,Trigger1M)),NA())</f>
        <v>1.4301373635419168E-2</v>
      </c>
      <c r="L3334" s="52">
        <f>IFERROR(_xll.qlIndexFixing(Index3M,H3334,TRUE,_xll.ohTrigger(RecalcTrigger,Trigger3M)),NA())</f>
        <v>1.463867835351834E-2</v>
      </c>
      <c r="M3334" s="52">
        <f>IFERROR(_xll.qlIndexFixing(ONIndex3M,I3334,TRUE,_xll.ohTrigger(RecalcTrigger,Trigger3M)),NA())</f>
        <v>1.4590401914809092E-2</v>
      </c>
      <c r="N3334" s="52">
        <f>IFERROR(_xll.qlIndexFixing(Index6M,$H3334,TRUE,_xll.ohTrigger(RecalcTrigger,Trigger6M)),NA())</f>
        <v>1.4989373162772114E-2</v>
      </c>
      <c r="O3334" s="52">
        <f>IFERROR(_xll.qlIndexFixing(ONIndex6M,I3334,TRUE,_xll.ohTrigger(RecalcTrigger,Trigger6M)),NA())</f>
        <v>1.4901938233231604E-2</v>
      </c>
      <c r="P3334" s="52">
        <f>IFERROR(_xll.qlIndexFixing(Index1Y,$H3334,TRUE,_xll.ohTrigger(RecalcTrigger,Trigger1Y)),NA())</f>
        <v>1.5033184918345948E-2</v>
      </c>
      <c r="Q3334" s="52">
        <f>IFERROR(_xll.qlIndexFixing(ONIndex1Y,I3334,TRUE,_xll.ohTrigger(RecalcTrigger,Trigger1Y)),NA())</f>
        <v>1.4839629346861116E-2</v>
      </c>
    </row>
    <row r="3335" spans="2:17" x14ac:dyDescent="0.2">
      <c r="B3335" s="46" t="s">
        <v>42</v>
      </c>
      <c r="D3335" s="49">
        <f>_xll.qlCalendarAdvance(Calendar,$D3334,B3335,"f",FALSE)</f>
        <v>62772</v>
      </c>
      <c r="E3335" s="49">
        <f>_xll.qlInterestRateIndexValueDate(IndexON,D3335)</f>
        <v>62772</v>
      </c>
      <c r="F3335" s="52">
        <f>IFERROR(_xll.qlIndexFixing(IndexON,D3335,TRUE,_xll.ohTrigger(RecalcTrigger,TriggerON)),NA())</f>
        <v>1.4277055514382297E-2</v>
      </c>
      <c r="H3335" s="49">
        <f>_xll.qlCalendarAdvance(Calendar,$H3334,B3335,"f",FALSE)</f>
        <v>62772</v>
      </c>
      <c r="I3335" s="49">
        <f>_xll.qlInterestRateIndexValueDate(Index1M,$H3335)</f>
        <v>62774</v>
      </c>
      <c r="J3335" s="52">
        <f>IFERROR(_xll.qlIndexFixing(Index1M,$H3335,TRUE,_xll.ohTrigger(RecalcTrigger,Trigger1M)),NA())</f>
        <v>1.4318558014736193E-2</v>
      </c>
      <c r="K3335" s="52">
        <f>IFERROR(_xll.qlIndexFixing(ONIndex1M,I3335,TRUE,_xll.ohTrigger(RecalcTrigger,Trigger1M)),NA())</f>
        <v>1.4304554075570408E-2</v>
      </c>
      <c r="L3335" s="52">
        <f>IFERROR(_xll.qlIndexFixing(Index3M,H3335,TRUE,_xll.ohTrigger(RecalcTrigger,Trigger3M)),NA())</f>
        <v>1.4642241468745557E-2</v>
      </c>
      <c r="M3335" s="52">
        <f>IFERROR(_xll.qlIndexFixing(ONIndex3M,I3335,TRUE,_xll.ohTrigger(RecalcTrigger,Trigger3M)),NA())</f>
        <v>1.4594046296405594E-2</v>
      </c>
      <c r="N3335" s="52">
        <f>IFERROR(_xll.qlIndexFixing(Index6M,$H3335,TRUE,_xll.ohTrigger(RecalcTrigger,Trigger6M)),NA())</f>
        <v>1.4991867655482528E-2</v>
      </c>
      <c r="O3335" s="52">
        <f>IFERROR(_xll.qlIndexFixing(ONIndex6M,I3335,TRUE,_xll.ohTrigger(RecalcTrigger,Trigger6M)),NA())</f>
        <v>1.4904558841761784E-2</v>
      </c>
      <c r="P3335" s="52">
        <f>IFERROR(_xll.qlIndexFixing(Index1Y,$H3335,TRUE,_xll.ohTrigger(RecalcTrigger,Trigger1Y)),NA())</f>
        <v>1.5036182443510335E-2</v>
      </c>
      <c r="Q3335" s="52">
        <f>IFERROR(_xll.qlIndexFixing(ONIndex1Y,I3335,TRUE,_xll.ohTrigger(RecalcTrigger,Trigger1Y)),NA())</f>
        <v>1.484300820877138E-2</v>
      </c>
    </row>
    <row r="3336" spans="2:17" x14ac:dyDescent="0.2">
      <c r="B3336" s="46" t="s">
        <v>42</v>
      </c>
      <c r="D3336" s="49">
        <f>_xll.qlCalendarAdvance(Calendar,$D3335,B3336,"f",FALSE)</f>
        <v>62779</v>
      </c>
      <c r="E3336" s="49">
        <f>_xll.qlInterestRateIndexValueDate(IndexON,D3336)</f>
        <v>62779</v>
      </c>
      <c r="F3336" s="52">
        <f>IFERROR(_xll.qlIndexFixing(IndexON,D3336,TRUE,_xll.ohTrigger(RecalcTrigger,TriggerON)),NA())</f>
        <v>1.4279810838591089E-2</v>
      </c>
      <c r="H3336" s="49">
        <f>_xll.qlCalendarAdvance(Calendar,$H3335,B3336,"f",FALSE)</f>
        <v>62779</v>
      </c>
      <c r="I3336" s="49">
        <f>_xll.qlInterestRateIndexValueDate(Index1M,$H3336)</f>
        <v>62781</v>
      </c>
      <c r="J3336" s="52">
        <f>IFERROR(_xll.qlIndexFixing(Index1M,$H3336,TRUE,_xll.ohTrigger(RecalcTrigger,Trigger1M)),NA())</f>
        <v>1.4321706665234024E-2</v>
      </c>
      <c r="K3336" s="52">
        <f>IFERROR(_xll.qlIndexFixing(ONIndex1M,I3336,TRUE,_xll.ohTrigger(RecalcTrigger,Trigger1M)),NA())</f>
        <v>1.430772104657585E-2</v>
      </c>
      <c r="L3336" s="52">
        <f>IFERROR(_xll.qlIndexFixing(Index3M,H3336,TRUE,_xll.ohTrigger(RecalcTrigger,Trigger3M)),NA())</f>
        <v>1.46457885432336E-2</v>
      </c>
      <c r="M3336" s="52">
        <f>IFERROR(_xll.qlIndexFixing(ONIndex3M,I3336,TRUE,_xll.ohTrigger(RecalcTrigger,Trigger3M)),NA())</f>
        <v>1.4597674854659459E-2</v>
      </c>
      <c r="N3336" s="52">
        <f>IFERROR(_xll.qlIndexFixing(Index6M,$H3336,TRUE,_xll.ohTrigger(RecalcTrigger,Trigger6M)),NA())</f>
        <v>1.4994350258965318E-2</v>
      </c>
      <c r="O3336" s="52">
        <f>IFERROR(_xll.qlIndexFixing(ONIndex6M,I3336,TRUE,_xll.ohTrigger(RecalcTrigger,Trigger6M)),NA())</f>
        <v>1.490716789233737E-2</v>
      </c>
      <c r="P3336" s="52">
        <f>IFERROR(_xll.qlIndexFixing(Index1Y,$H3336,TRUE,_xll.ohTrigger(RecalcTrigger,Trigger1Y)),NA())</f>
        <v>1.503916283781169E-2</v>
      </c>
      <c r="Q3336" s="52">
        <f>IFERROR(_xll.qlIndexFixing(ONIndex1Y,I3336,TRUE,_xll.ohTrigger(RecalcTrigger,Trigger1Y)),NA())</f>
        <v>1.4846370902334982E-2</v>
      </c>
    </row>
    <row r="3337" spans="2:17" x14ac:dyDescent="0.2">
      <c r="B3337" s="46" t="s">
        <v>42</v>
      </c>
      <c r="D3337" s="49">
        <f>_xll.qlCalendarAdvance(Calendar,$D3336,B3337,"f",FALSE)</f>
        <v>62786</v>
      </c>
      <c r="E3337" s="49">
        <f>_xll.qlInterestRateIndexValueDate(IndexON,D3337)</f>
        <v>62786</v>
      </c>
      <c r="F3337" s="52">
        <f>IFERROR(_xll.qlIndexFixing(IndexON,D3337,TRUE,_xll.ohTrigger(RecalcTrigger,TriggerON)),NA())</f>
        <v>1.4282554483902032E-2</v>
      </c>
      <c r="H3337" s="49">
        <f>_xll.qlCalendarAdvance(Calendar,$H3336,B3337,"f",FALSE)</f>
        <v>62786</v>
      </c>
      <c r="I3337" s="49">
        <f>_xll.qlInterestRateIndexValueDate(Index1M,$H3337)</f>
        <v>62788</v>
      </c>
      <c r="J3337" s="52">
        <f>IFERROR(_xll.qlIndexFixing(Index1M,$H3337,TRUE,_xll.ohTrigger(RecalcTrigger,Trigger1M)),NA())</f>
        <v>1.4324841769550178E-2</v>
      </c>
      <c r="K3337" s="52">
        <f>IFERROR(_xll.qlIndexFixing(ONIndex1M,I3337,TRUE,_xll.ohTrigger(RecalcTrigger,Trigger1M)),NA())</f>
        <v>1.4310874525254036E-2</v>
      </c>
      <c r="L3337" s="52">
        <f>IFERROR(_xll.qlIndexFixing(Index3M,H3337,TRUE,_xll.ohTrigger(RecalcTrigger,Trigger3M)),NA())</f>
        <v>1.4649319549638258E-2</v>
      </c>
      <c r="M3337" s="52">
        <f>IFERROR(_xll.qlIndexFixing(ONIndex3M,I3337,TRUE,_xll.ohTrigger(RecalcTrigger,Trigger3M)),NA())</f>
        <v>1.4601287562152621E-2</v>
      </c>
      <c r="N3337" s="52">
        <f>IFERROR(_xll.qlIndexFixing(Index6M,$H3337,TRUE,_xll.ohTrigger(RecalcTrigger,Trigger6M)),NA())</f>
        <v>1.4996820953158289E-2</v>
      </c>
      <c r="O3337" s="52">
        <f>IFERROR(_xll.qlIndexFixing(ONIndex6M,I3337,TRUE,_xll.ohTrigger(RecalcTrigger,Trigger6M)),NA())</f>
        <v>1.4909765365374028E-2</v>
      </c>
      <c r="P3337" s="52">
        <f>IFERROR(_xll.qlIndexFixing(Index1Y,$H3337,TRUE,_xll.ohTrigger(RecalcTrigger,Trigger1Y)),NA())</f>
        <v>1.5042126072877056E-2</v>
      </c>
      <c r="Q3337" s="52">
        <f>IFERROR(_xll.qlIndexFixing(ONIndex1Y,I3337,TRUE,_xll.ohTrigger(RecalcTrigger,Trigger1Y)),NA())</f>
        <v>1.4849717399654239E-2</v>
      </c>
    </row>
    <row r="3338" spans="2:17" x14ac:dyDescent="0.2">
      <c r="B3338" s="46" t="s">
        <v>42</v>
      </c>
      <c r="D3338" s="49">
        <f>_xll.qlCalendarAdvance(Calendar,$D3337,B3338,"f",FALSE)</f>
        <v>62793</v>
      </c>
      <c r="E3338" s="49">
        <f>_xll.qlInterestRateIndexValueDate(IndexON,D3338)</f>
        <v>62793</v>
      </c>
      <c r="F3338" s="52">
        <f>IFERROR(_xll.qlIndexFixing(IndexON,D3338,TRUE,_xll.ohTrigger(RecalcTrigger,TriggerON)),NA())</f>
        <v>1.4285286430251176E-2</v>
      </c>
      <c r="H3338" s="49">
        <f>_xll.qlCalendarAdvance(Calendar,$H3337,B3338,"f",FALSE)</f>
        <v>62793</v>
      </c>
      <c r="I3338" s="49">
        <f>_xll.qlInterestRateIndexValueDate(Index1M,$H3338)</f>
        <v>62795</v>
      </c>
      <c r="J3338" s="52">
        <f>IFERROR(_xll.qlIndexFixing(Index1M,$H3338,TRUE,_xll.ohTrigger(RecalcTrigger,Trigger1M)),NA())</f>
        <v>1.4327963304500702E-2</v>
      </c>
      <c r="K3338" s="52">
        <f>IFERROR(_xll.qlIndexFixing(ONIndex1M,I3338,TRUE,_xll.ohTrigger(RecalcTrigger,Trigger1M)),NA())</f>
        <v>1.431401448842351E-2</v>
      </c>
      <c r="L3338" s="52">
        <f>IFERROR(_xll.qlIndexFixing(Index3M,H3338,TRUE,_xll.ohTrigger(RecalcTrigger,Trigger3M)),NA())</f>
        <v>1.4652288622458588E-2</v>
      </c>
      <c r="M3338" s="52">
        <f>IFERROR(_xll.qlIndexFixing(ONIndex3M,I3338,TRUE,_xll.ohTrigger(RecalcTrigger,Trigger3M)),NA())</f>
        <v>1.4604884391706818E-2</v>
      </c>
      <c r="N3338" s="52">
        <f>IFERROR(_xll.qlIndexFixing(Index6M,$H3338,TRUE,_xll.ohTrigger(RecalcTrigger,Trigger6M)),NA())</f>
        <v>1.4999762871466347E-2</v>
      </c>
      <c r="O3338" s="52">
        <f>IFERROR(_xll.qlIndexFixing(ONIndex6M,I3338,TRUE,_xll.ohTrigger(RecalcTrigger,Trigger6M)),NA())</f>
        <v>1.4912351240647936E-2</v>
      </c>
      <c r="P3338" s="52">
        <f>IFERROR(_xll.qlIndexFixing(Index1Y,$H3338,TRUE,_xll.ohTrigger(RecalcTrigger,Trigger1Y)),NA())</f>
        <v>1.5045072120333479E-2</v>
      </c>
      <c r="Q3338" s="52">
        <f>IFERROR(_xll.qlIndexFixing(ONIndex1Y,I3338,TRUE,_xll.ohTrigger(RecalcTrigger,Trigger1Y)),NA())</f>
        <v>1.4853047672991337E-2</v>
      </c>
    </row>
    <row r="3339" spans="2:17" x14ac:dyDescent="0.2">
      <c r="B3339" s="46" t="s">
        <v>42</v>
      </c>
      <c r="D3339" s="49">
        <f>_xll.qlCalendarAdvance(Calendar,$D3338,B3339,"f",FALSE)</f>
        <v>62800</v>
      </c>
      <c r="E3339" s="49">
        <f>_xll.qlInterestRateIndexValueDate(IndexON,D3339)</f>
        <v>62800</v>
      </c>
      <c r="F3339" s="52">
        <f>IFERROR(_xll.qlIndexFixing(IndexON,D3339,TRUE,_xll.ohTrigger(RecalcTrigger,TriggerON)),NA())</f>
        <v>1.428800665757457E-2</v>
      </c>
      <c r="H3339" s="49">
        <f>_xll.qlCalendarAdvance(Calendar,$H3338,B3339,"f",FALSE)</f>
        <v>62800</v>
      </c>
      <c r="I3339" s="49">
        <f>_xll.qlInterestRateIndexValueDate(Index1M,$H3339)</f>
        <v>62802</v>
      </c>
      <c r="J3339" s="52">
        <f>IFERROR(_xll.qlIndexFixing(Index1M,$H3339,TRUE,_xll.ohTrigger(RecalcTrigger,Trigger1M)),NA())</f>
        <v>1.4331071246891647E-2</v>
      </c>
      <c r="K3339" s="52">
        <f>IFERROR(_xll.qlIndexFixing(ONIndex1M,I3339,TRUE,_xll.ohTrigger(RecalcTrigger,Trigger1M)),NA())</f>
        <v>1.4317140913062687E-2</v>
      </c>
      <c r="L3339" s="52">
        <f>IFERROR(_xll.qlIndexFixing(Index3M,H3339,TRUE,_xll.ohTrigger(RecalcTrigger,Trigger3M)),NA())</f>
        <v>1.4655788425249019E-2</v>
      </c>
      <c r="M3339" s="52">
        <f>IFERROR(_xll.qlIndexFixing(ONIndex3M,I3339,TRUE,_xll.ohTrigger(RecalcTrigger,Trigger3M)),NA())</f>
        <v>1.4608465316143793E-2</v>
      </c>
      <c r="N3339" s="52">
        <f>IFERROR(_xll.qlIndexFixing(Index6M,$H3339,TRUE,_xll.ohTrigger(RecalcTrigger,Trigger6M)),NA())</f>
        <v>1.5002208927918381E-2</v>
      </c>
      <c r="O3339" s="52">
        <f>IFERROR(_xll.qlIndexFixing(ONIndex6M,I3339,TRUE,_xll.ohTrigger(RecalcTrigger,Trigger6M)),NA())</f>
        <v>1.4914925498654696E-2</v>
      </c>
      <c r="P3339" s="52">
        <f>IFERROR(_xll.qlIndexFixing(Index1Y,$H3339,TRUE,_xll.ohTrigger(RecalcTrigger,Trigger1Y)),NA())</f>
        <v>1.5048000951809085E-2</v>
      </c>
      <c r="Q3339" s="52">
        <f>IFERROR(_xll.qlIndexFixing(ONIndex1Y,I3339,TRUE,_xll.ohTrigger(RecalcTrigger,Trigger1Y)),NA())</f>
        <v>1.4856361694608466E-2</v>
      </c>
    </row>
    <row r="3340" spans="2:17" x14ac:dyDescent="0.2">
      <c r="B3340" s="46" t="s">
        <v>42</v>
      </c>
      <c r="D3340" s="49">
        <f>_xll.qlCalendarAdvance(Calendar,$D3339,B3340,"f",FALSE)</f>
        <v>62807</v>
      </c>
      <c r="E3340" s="49">
        <f>_xll.qlInterestRateIndexValueDate(IndexON,D3340)</f>
        <v>62807</v>
      </c>
      <c r="F3340" s="52">
        <f>IFERROR(_xll.qlIndexFixing(IndexON,D3340,TRUE,_xll.ohTrigger(RecalcTrigger,TriggerON)),NA())</f>
        <v>1.4290715145648392E-2</v>
      </c>
      <c r="H3340" s="49">
        <f>_xll.qlCalendarAdvance(Calendar,$H3339,B3340,"f",FALSE)</f>
        <v>62807</v>
      </c>
      <c r="I3340" s="49">
        <f>_xll.qlInterestRateIndexValueDate(Index1M,$H3340)</f>
        <v>62809</v>
      </c>
      <c r="J3340" s="52">
        <f>IFERROR(_xll.qlIndexFixing(Index1M,$H3340,TRUE,_xll.ohTrigger(RecalcTrigger,Trigger1M)),NA())</f>
        <v>1.4334165573524071E-2</v>
      </c>
      <c r="K3340" s="52">
        <f>IFERROR(_xll.qlIndexFixing(ONIndex1M,I3340,TRUE,_xll.ohTrigger(RecalcTrigger,Trigger1M)),NA())</f>
        <v>1.4320253775910174E-2</v>
      </c>
      <c r="L3340" s="52">
        <f>IFERROR(_xll.qlIndexFixing(Index3M,H3340,TRUE,_xll.ohTrigger(RecalcTrigger,Trigger3M)),NA())</f>
        <v>1.4659272080499882E-2</v>
      </c>
      <c r="M3340" s="52">
        <f>IFERROR(_xll.qlIndexFixing(ONIndex3M,I3340,TRUE,_xll.ohTrigger(RecalcTrigger,Trigger3M)),NA())</f>
        <v>1.461203030836522E-2</v>
      </c>
      <c r="N3340" s="52">
        <f>IFERROR(_xll.qlIndexFixing(Index6M,$H3340,TRUE,_xll.ohTrigger(RecalcTrigger,Trigger6M)),NA())</f>
        <v>1.5004643012983035E-2</v>
      </c>
      <c r="O3340" s="52">
        <f>IFERROR(_xll.qlIndexFixing(ONIndex6M,I3340,TRUE,_xll.ohTrigger(RecalcTrigger,Trigger6M)),NA())</f>
        <v>1.4917488119250422E-2</v>
      </c>
      <c r="P3340" s="52">
        <f>IFERROR(_xll.qlIndexFixing(Index1Y,$H3340,TRUE,_xll.ohTrigger(RecalcTrigger,Trigger1Y)),NA())</f>
        <v>1.5050912538932225E-2</v>
      </c>
      <c r="Q3340" s="52">
        <f>IFERROR(_xll.qlIndexFixing(ONIndex1Y,I3340,TRUE,_xll.ohTrigger(RecalcTrigger,Trigger1Y)),NA())</f>
        <v>1.4859659436687878E-2</v>
      </c>
    </row>
    <row r="3341" spans="2:17" x14ac:dyDescent="0.2">
      <c r="B3341" s="46" t="s">
        <v>42</v>
      </c>
      <c r="D3341" s="49">
        <f>_xll.qlCalendarAdvance(Calendar,$D3340,B3341,"f",FALSE)</f>
        <v>62814</v>
      </c>
      <c r="E3341" s="49">
        <f>_xll.qlInterestRateIndexValueDate(IndexON,D3341)</f>
        <v>62814</v>
      </c>
      <c r="F3341" s="52">
        <f>IFERROR(_xll.qlIndexFixing(IndexON,D3341,TRUE,_xll.ohTrigger(RecalcTrigger,TriggerON)),NA())</f>
        <v>1.4293411874648498E-2</v>
      </c>
      <c r="H3341" s="49">
        <f>_xll.qlCalendarAdvance(Calendar,$H3340,B3341,"f",FALSE)</f>
        <v>62814</v>
      </c>
      <c r="I3341" s="49">
        <f>_xll.qlInterestRateIndexValueDate(Index1M,$H3341)</f>
        <v>62816</v>
      </c>
      <c r="J3341" s="52">
        <f>IFERROR(_xll.qlIndexFixing(Index1M,$H3341,TRUE,_xll.ohTrigger(RecalcTrigger,Trigger1M)),NA())</f>
        <v>1.4337246261211523E-2</v>
      </c>
      <c r="K3341" s="52">
        <f>IFERROR(_xll.qlIndexFixing(ONIndex1M,I3341,TRUE,_xll.ohTrigger(RecalcTrigger,Trigger1M)),NA())</f>
        <v>1.4323794697466141E-2</v>
      </c>
      <c r="L3341" s="52">
        <f>IFERROR(_xll.qlIndexFixing(Index3M,H3341,TRUE,_xll.ohTrigger(RecalcTrigger,Trigger3M)),NA())</f>
        <v>1.4662739560867772E-2</v>
      </c>
      <c r="M3341" s="52">
        <f>IFERROR(_xll.qlIndexFixing(ONIndex3M,I3341,TRUE,_xll.ohTrigger(RecalcTrigger,Trigger3M)),NA())</f>
        <v>1.4616085041314619E-2</v>
      </c>
      <c r="N3341" s="52">
        <f>IFERROR(_xll.qlIndexFixing(Index6M,$H3341,TRUE,_xll.ohTrigger(RecalcTrigger,Trigger6M)),NA())</f>
        <v>1.500706510659898E-2</v>
      </c>
      <c r="O3341" s="52">
        <f>IFERROR(_xll.qlIndexFixing(ONIndex6M,I3341,TRUE,_xll.ohTrigger(RecalcTrigger,Trigger6M)),NA())</f>
        <v>1.4920402553304513E-2</v>
      </c>
      <c r="P3341" s="52">
        <f>IFERROR(_xll.qlIndexFixing(Index1Y,$H3341,TRUE,_xll.ohTrigger(RecalcTrigger,Trigger1Y)),NA())</f>
        <v>1.5054315235501587E-2</v>
      </c>
      <c r="Q3341" s="52">
        <f>IFERROR(_xll.qlIndexFixing(ONIndex1Y,I3341,TRUE,_xll.ohTrigger(RecalcTrigger,Trigger1Y)),NA())</f>
        <v>1.4863408314935711E-2</v>
      </c>
    </row>
    <row r="3342" spans="2:17" x14ac:dyDescent="0.2">
      <c r="B3342" s="46" t="s">
        <v>42</v>
      </c>
      <c r="D3342" s="49">
        <f>_xll.qlCalendarAdvance(Calendar,$D3341,B3342,"f",FALSE)</f>
        <v>62821</v>
      </c>
      <c r="E3342" s="49">
        <f>_xll.qlInterestRateIndexValueDate(IndexON,D3342)</f>
        <v>62821</v>
      </c>
      <c r="F3342" s="52">
        <f>IFERROR(_xll.qlIndexFixing(IndexON,D3342,TRUE,_xll.ohTrigger(RecalcTrigger,TriggerON)),NA())</f>
        <v>1.4296096824271132E-2</v>
      </c>
      <c r="H3342" s="49">
        <f>_xll.qlCalendarAdvance(Calendar,$H3341,B3342,"f",FALSE)</f>
        <v>62821</v>
      </c>
      <c r="I3342" s="49">
        <f>_xll.qlInterestRateIndexValueDate(Index1M,$H3342)</f>
        <v>62823</v>
      </c>
      <c r="J3342" s="52">
        <f>IFERROR(_xll.qlIndexFixing(Index1M,$H3342,TRUE,_xll.ohTrigger(RecalcTrigger,Trigger1M)),NA())</f>
        <v>1.4338802970843325E-2</v>
      </c>
      <c r="K3342" s="52">
        <f>IFERROR(_xll.qlIndexFixing(ONIndex1M,I3342,TRUE,_xll.ohTrigger(RecalcTrigger,Trigger1M)),NA())</f>
        <v>1.4326878421462297E-2</v>
      </c>
      <c r="L3342" s="52">
        <f>IFERROR(_xll.qlIndexFixing(Index3M,H3342,TRUE,_xll.ohTrigger(RecalcTrigger,Trigger3M)),NA())</f>
        <v>1.466619083901456E-2</v>
      </c>
      <c r="M3342" s="52">
        <f>IFERROR(_xll.qlIndexFixing(ONIndex3M,I3342,TRUE,_xll.ohTrigger(RecalcTrigger,Trigger3M)),NA())</f>
        <v>1.461961580123905E-2</v>
      </c>
      <c r="N3342" s="52">
        <f>IFERROR(_xll.qlIndexFixing(Index6M,$H3342,TRUE,_xll.ohTrigger(RecalcTrigger,Trigger6M)),NA())</f>
        <v>1.5008995082632917E-2</v>
      </c>
      <c r="O3342" s="52">
        <f>IFERROR(_xll.qlIndexFixing(ONIndex6M,I3342,TRUE,_xll.ohTrigger(RecalcTrigger,Trigger6M)),NA())</f>
        <v>1.4922940169981302E-2</v>
      </c>
      <c r="P3342" s="52">
        <f>IFERROR(_xll.qlIndexFixing(Index1Y,$H3342,TRUE,_xll.ohTrigger(RecalcTrigger,Trigger1Y)),NA())</f>
        <v>1.5055161552134514E-2</v>
      </c>
      <c r="Q3342" s="52">
        <f>IFERROR(_xll.qlIndexFixing(ONIndex1Y,I3342,TRUE,_xll.ohTrigger(RecalcTrigger,Trigger1Y)),NA())</f>
        <v>1.4866671078674898E-2</v>
      </c>
    </row>
    <row r="3343" spans="2:17" x14ac:dyDescent="0.2">
      <c r="B3343" s="46" t="s">
        <v>42</v>
      </c>
      <c r="D3343" s="49">
        <f>_xll.qlCalendarAdvance(Calendar,$D3342,B3343,"f",FALSE)</f>
        <v>62828</v>
      </c>
      <c r="E3343" s="49">
        <f>_xll.qlInterestRateIndexValueDate(IndexON,D3343)</f>
        <v>62828</v>
      </c>
      <c r="F3343" s="52">
        <f>IFERROR(_xll.qlIndexFixing(IndexON,D3343,TRUE,_xll.ohTrigger(RecalcTrigger,TriggerON)),NA())</f>
        <v>1.4298769974692149E-2</v>
      </c>
      <c r="H3343" s="49">
        <f>_xll.qlCalendarAdvance(Calendar,$H3342,B3343,"f",FALSE)</f>
        <v>62828</v>
      </c>
      <c r="I3343" s="49">
        <f>_xll.qlInterestRateIndexValueDate(Index1M,$H3343)</f>
        <v>62830</v>
      </c>
      <c r="J3343" s="52">
        <f>IFERROR(_xll.qlIndexFixing(Index1M,$H3343,TRUE,_xll.ohTrigger(RecalcTrigger,Trigger1M)),NA())</f>
        <v>1.4343366626970722E-2</v>
      </c>
      <c r="K3343" s="52">
        <f>IFERROR(_xll.qlIndexFixing(ONIndex1M,I3343,TRUE,_xll.ohTrigger(RecalcTrigger,Trigger1M)),NA())</f>
        <v>1.4329510762287612E-2</v>
      </c>
      <c r="L3343" s="52">
        <f>IFERROR(_xll.qlIndexFixing(Index3M,H3343,TRUE,_xll.ohTrigger(RecalcTrigger,Trigger3M)),NA())</f>
        <v>1.4669625887595962E-2</v>
      </c>
      <c r="M3343" s="52">
        <f>IFERROR(_xll.qlIndexFixing(ONIndex3M,I3343,TRUE,_xll.ohTrigger(RecalcTrigger,Trigger3M)),NA())</f>
        <v>1.4622629419074329E-2</v>
      </c>
      <c r="N3343" s="52">
        <f>IFERROR(_xll.qlIndexFixing(Index6M,$H3343,TRUE,_xll.ohTrigger(RecalcTrigger,Trigger6M)),NA())</f>
        <v>1.5011393899801995E-2</v>
      </c>
      <c r="O3343" s="52">
        <f>IFERROR(_xll.qlIndexFixing(ONIndex6M,I3343,TRUE,_xll.ohTrigger(RecalcTrigger,Trigger6M)),NA())</f>
        <v>1.4925105958489837E-2</v>
      </c>
      <c r="P3343" s="52">
        <f>IFERROR(_xll.qlIndexFixing(Index1Y,$H3343,TRUE,_xll.ohTrigger(RecalcTrigger,Trigger1Y)),NA())</f>
        <v>1.5059543550481603E-2</v>
      </c>
      <c r="Q3343" s="52">
        <f>IFERROR(_xll.qlIndexFixing(ONIndex1Y,I3343,TRUE,_xll.ohTrigger(RecalcTrigger,Trigger1Y)),NA())</f>
        <v>1.4869454707602259E-2</v>
      </c>
    </row>
    <row r="3344" spans="2:17" x14ac:dyDescent="0.2">
      <c r="B3344" s="46" t="s">
        <v>42</v>
      </c>
      <c r="D3344" s="49">
        <f>_xll.qlCalendarAdvance(Calendar,$D3343,B3344,"f",FALSE)</f>
        <v>62835</v>
      </c>
      <c r="E3344" s="49">
        <f>_xll.qlInterestRateIndexValueDate(IndexON,D3344)</f>
        <v>62835</v>
      </c>
      <c r="F3344" s="52">
        <f>IFERROR(_xll.qlIndexFixing(IndexON,D3344,TRUE,_xll.ohTrigger(RecalcTrigger,TriggerON)),NA())</f>
        <v>1.4301431305527856E-2</v>
      </c>
      <c r="H3344" s="49">
        <f>_xll.qlCalendarAdvance(Calendar,$H3343,B3344,"f",FALSE)</f>
        <v>62835</v>
      </c>
      <c r="I3344" s="49">
        <f>_xll.qlInterestRateIndexValueDate(Index1M,$H3344)</f>
        <v>62837</v>
      </c>
      <c r="J3344" s="52">
        <f>IFERROR(_xll.qlIndexFixing(Index1M,$H3344,TRUE,_xll.ohTrigger(RecalcTrigger,Trigger1M)),NA())</f>
        <v>1.4346406258659572E-2</v>
      </c>
      <c r="K3344" s="52">
        <f>IFERROR(_xll.qlIndexFixing(ONIndex1M,I3344,TRUE,_xll.ohTrigger(RecalcTrigger,Trigger1M)),NA())</f>
        <v>1.4332569146713325E-2</v>
      </c>
      <c r="L3344" s="52">
        <f>IFERROR(_xll.qlIndexFixing(Index3M,H3344,TRUE,_xll.ohTrigger(RecalcTrigger,Trigger3M)),NA())</f>
        <v>1.467304467926858E-2</v>
      </c>
      <c r="M3344" s="52">
        <f>IFERROR(_xll.qlIndexFixing(ONIndex3M,I3344,TRUE,_xll.ohTrigger(RecalcTrigger,Trigger3M)),NA())</f>
        <v>1.4626130410011484E-2</v>
      </c>
      <c r="N3344" s="52">
        <f>IFERROR(_xll.qlIndexFixing(Index6M,$H3344,TRUE,_xll.ohTrigger(RecalcTrigger,Trigger6M)),NA())</f>
        <v>1.5013780667252489E-2</v>
      </c>
      <c r="O3344" s="52">
        <f>IFERROR(_xll.qlIndexFixing(ONIndex6M,I3344,TRUE,_xll.ohTrigger(RecalcTrigger,Trigger6M)),NA())</f>
        <v>1.49276218312E-2</v>
      </c>
      <c r="P3344" s="52">
        <f>IFERROR(_xll.qlIndexFixing(Index1Y,$H3344,TRUE,_xll.ohTrigger(RecalcTrigger,Trigger1Y)),NA())</f>
        <v>1.5062385876492028E-2</v>
      </c>
      <c r="Q3344" s="52">
        <f>IFERROR(_xll.qlIndexFixing(ONIndex1Y,I3344,TRUE,_xll.ohTrigger(RecalcTrigger,Trigger1Y)),NA())</f>
        <v>1.4872687053433253E-2</v>
      </c>
    </row>
    <row r="3345" spans="2:17" x14ac:dyDescent="0.2">
      <c r="B3345" s="46" t="s">
        <v>42</v>
      </c>
      <c r="D3345" s="49">
        <f>_xll.qlCalendarAdvance(Calendar,$D3344,B3345,"f",FALSE)</f>
        <v>62842</v>
      </c>
      <c r="E3345" s="49">
        <f>_xll.qlInterestRateIndexValueDate(IndexON,D3345)</f>
        <v>62842</v>
      </c>
      <c r="F3345" s="52">
        <f>IFERROR(_xll.qlIndexFixing(IndexON,D3345,TRUE,_xll.ohTrigger(RecalcTrigger,TriggerON)),NA())</f>
        <v>1.4304080797034047E-2</v>
      </c>
      <c r="H3345" s="49">
        <f>_xll.qlCalendarAdvance(Calendar,$H3344,B3345,"f",FALSE)</f>
        <v>62842</v>
      </c>
      <c r="I3345" s="49">
        <f>_xll.qlInterestRateIndexValueDate(Index1M,$H3345)</f>
        <v>62844</v>
      </c>
      <c r="J3345" s="52">
        <f>IFERROR(_xll.qlIndexFixing(Index1M,$H3345,TRUE,_xll.ohTrigger(RecalcTrigger,Trigger1M)),NA())</f>
        <v>1.4349432158632658E-2</v>
      </c>
      <c r="K3345" s="52">
        <f>IFERROR(_xll.qlIndexFixing(ONIndex1M,I3345,TRUE,_xll.ohTrigger(RecalcTrigger,Trigger1M)),NA())</f>
        <v>1.433561385336013E-2</v>
      </c>
      <c r="L3345" s="52">
        <f>IFERROR(_xll.qlIndexFixing(Index3M,H3345,TRUE,_xll.ohTrigger(RecalcTrigger,Trigger3M)),NA())</f>
        <v>1.467644718669428E-2</v>
      </c>
      <c r="M3345" s="52">
        <f>IFERROR(_xll.qlIndexFixing(ONIndex3M,I3345,TRUE,_xll.ohTrigger(RecalcTrigger,Trigger3M)),NA())</f>
        <v>1.4629615332681922E-2</v>
      </c>
      <c r="N3345" s="52">
        <f>IFERROR(_xll.qlIndexFixing(Index6M,$H3345,TRUE,_xll.ohTrigger(RecalcTrigger,Trigger6M)),NA())</f>
        <v>1.5016155364924837E-2</v>
      </c>
      <c r="O3345" s="52">
        <f>IFERROR(_xll.qlIndexFixing(ONIndex6M,I3345,TRUE,_xll.ohTrigger(RecalcTrigger,Trigger6M)),NA())</f>
        <v>1.4930125967218544E-2</v>
      </c>
      <c r="P3345" s="52">
        <f>IFERROR(_xll.qlIndexFixing(Index1Y,$H3345,TRUE,_xll.ohTrigger(RecalcTrigger,Trigger1Y)),NA())</f>
        <v>1.5065210816301277E-2</v>
      </c>
      <c r="Q3345" s="52">
        <f>IFERROR(_xll.qlIndexFixing(ONIndex1Y,I3345,TRUE,_xll.ohTrigger(RecalcTrigger,Trigger1Y)),NA())</f>
        <v>1.4875902980877598E-2</v>
      </c>
    </row>
    <row r="3346" spans="2:17" x14ac:dyDescent="0.2">
      <c r="B3346" s="46" t="s">
        <v>42</v>
      </c>
      <c r="D3346" s="49">
        <f>_xll.qlCalendarAdvance(Calendar,$D3345,B3346,"f",FALSE)</f>
        <v>62849</v>
      </c>
      <c r="E3346" s="49">
        <f>_xll.qlInterestRateIndexValueDate(IndexON,D3346)</f>
        <v>62849</v>
      </c>
      <c r="F3346" s="52">
        <f>IFERROR(_xll.qlIndexFixing(IndexON,D3346,TRUE,_xll.ohTrigger(RecalcTrigger,TriggerON)),NA())</f>
        <v>1.4306718428986898E-2</v>
      </c>
      <c r="H3346" s="49">
        <f>_xll.qlCalendarAdvance(Calendar,$H3345,B3346,"f",FALSE)</f>
        <v>62849</v>
      </c>
      <c r="I3346" s="49">
        <f>_xll.qlInterestRateIndexValueDate(Index1M,$H3346)</f>
        <v>62851</v>
      </c>
      <c r="J3346" s="52">
        <f>IFERROR(_xll.qlIndexFixing(Index1M,$H3346,TRUE,_xll.ohTrigger(RecalcTrigger,Trigger1M)),NA())</f>
        <v>1.4352444303693535E-2</v>
      </c>
      <c r="K3346" s="52">
        <f>IFERROR(_xll.qlIndexFixing(ONIndex1M,I3346,TRUE,_xll.ohTrigger(RecalcTrigger,Trigger1M)),NA())</f>
        <v>1.4338644859366312E-2</v>
      </c>
      <c r="L3346" s="52">
        <f>IFERROR(_xll.qlIndexFixing(Index3M,H3346,TRUE,_xll.ohTrigger(RecalcTrigger,Trigger3M)),NA())</f>
        <v>1.4679833382530538E-2</v>
      </c>
      <c r="M3346" s="52">
        <f>IFERROR(_xll.qlIndexFixing(ONIndex3M,I3346,TRUE,_xll.ohTrigger(RecalcTrigger,Trigger3M)),NA())</f>
        <v>1.4633084159827447E-2</v>
      </c>
      <c r="N3346" s="52">
        <f>IFERROR(_xll.qlIndexFixing(Index6M,$H3346,TRUE,_xll.ohTrigger(RecalcTrigger,Trigger6M)),NA())</f>
        <v>1.5018517972758166E-2</v>
      </c>
      <c r="O3346" s="52">
        <f>IFERROR(_xll.qlIndexFixing(ONIndex6M,I3346,TRUE,_xll.ohTrigger(RecalcTrigger,Trigger6M)),NA())</f>
        <v>1.4932618346721327E-2</v>
      </c>
      <c r="P3346" s="52">
        <f>IFERROR(_xll.qlIndexFixing(Index1Y,$H3346,TRUE,_xll.ohTrigger(RecalcTrigger,Trigger1Y)),NA())</f>
        <v>1.5068018341541393E-2</v>
      </c>
      <c r="Q3346" s="52">
        <f>IFERROR(_xll.qlIndexFixing(ONIndex1Y,I3346,TRUE,_xll.ohTrigger(RecalcTrigger,Trigger1Y)),NA())</f>
        <v>1.4879102461877736E-2</v>
      </c>
    </row>
    <row r="3347" spans="2:17" x14ac:dyDescent="0.2">
      <c r="B3347" s="46" t="s">
        <v>42</v>
      </c>
      <c r="D3347" s="49">
        <f>_xll.qlCalendarAdvance(Calendar,$D3346,B3347,"f",FALSE)</f>
        <v>62856</v>
      </c>
      <c r="E3347" s="49">
        <f>_xll.qlInterestRateIndexValueDate(IndexON,D3347)</f>
        <v>62856</v>
      </c>
      <c r="F3347" s="52">
        <f>IFERROR(_xll.qlIndexFixing(IndexON,D3347,TRUE,_xll.ohTrigger(RecalcTrigger,TriggerON)),NA())</f>
        <v>1.4309344181322459E-2</v>
      </c>
      <c r="H3347" s="49">
        <f>_xll.qlCalendarAdvance(Calendar,$H3346,B3347,"f",FALSE)</f>
        <v>62856</v>
      </c>
      <c r="I3347" s="49">
        <f>_xll.qlInterestRateIndexValueDate(Index1M,$H3347)</f>
        <v>62858</v>
      </c>
      <c r="J3347" s="52">
        <f>IFERROR(_xll.qlIndexFixing(Index1M,$H3347,TRUE,_xll.ohTrigger(RecalcTrigger,Trigger1M)),NA())</f>
        <v>1.4353945285723925E-2</v>
      </c>
      <c r="K3347" s="52">
        <f>IFERROR(_xll.qlIndexFixing(ONIndex1M,I3347,TRUE,_xll.ohTrigger(RecalcTrigger,Trigger1M)),NA())</f>
        <v>1.4341662141630351E-2</v>
      </c>
      <c r="L3347" s="52">
        <f>IFERROR(_xll.qlIndexFixing(Index3M,H3347,TRUE,_xll.ohTrigger(RecalcTrigger,Trigger3M)),NA())</f>
        <v>1.4682666540889677E-2</v>
      </c>
      <c r="M3347" s="52">
        <f>IFERROR(_xll.qlIndexFixing(ONIndex3M,I3347,TRUE,_xll.ohTrigger(RecalcTrigger,Trigger3M)),NA())</f>
        <v>1.46365368642698E-2</v>
      </c>
      <c r="N3347" s="52">
        <f>IFERROR(_xll.qlIndexFixing(Index6M,$H3347,TRUE,_xll.ohTrigger(RecalcTrigger,Trigger6M)),NA())</f>
        <v>1.5020868470692917E-2</v>
      </c>
      <c r="O3347" s="52">
        <f>IFERROR(_xll.qlIndexFixing(ONIndex6M,I3347,TRUE,_xll.ohTrigger(RecalcTrigger,Trigger6M)),NA())</f>
        <v>1.4935098949804271E-2</v>
      </c>
      <c r="P3347" s="52">
        <f>IFERROR(_xll.qlIndexFixing(Index1Y,$H3347,TRUE,_xll.ohTrigger(RecalcTrigger,Trigger1Y)),NA())</f>
        <v>1.5070808423844631E-2</v>
      </c>
      <c r="Q3347" s="52">
        <f>IFERROR(_xll.qlIndexFixing(ONIndex1Y,I3347,TRUE,_xll.ohTrigger(RecalcTrigger,Trigger1Y)),NA())</f>
        <v>1.4882285468935663E-2</v>
      </c>
    </row>
    <row r="3348" spans="2:17" x14ac:dyDescent="0.2">
      <c r="B3348" s="46" t="s">
        <v>42</v>
      </c>
      <c r="D3348" s="49">
        <f>_xll.qlCalendarAdvance(Calendar,$D3347,B3348,"f",FALSE)</f>
        <v>62863</v>
      </c>
      <c r="E3348" s="49">
        <f>_xll.qlInterestRateIndexValueDate(IndexON,D3348)</f>
        <v>62863</v>
      </c>
      <c r="F3348" s="52">
        <f>IFERROR(_xll.qlIndexFixing(IndexON,D3348,TRUE,_xll.ohTrigger(RecalcTrigger,TriggerON)),NA())</f>
        <v>1.4311958033896843E-2</v>
      </c>
      <c r="H3348" s="49">
        <f>_xll.qlCalendarAdvance(Calendar,$H3347,B3348,"f",FALSE)</f>
        <v>62863</v>
      </c>
      <c r="I3348" s="49">
        <f>_xll.qlInterestRateIndexValueDate(Index1M,$H3348)</f>
        <v>62865</v>
      </c>
      <c r="J3348" s="52">
        <f>IFERROR(_xll.qlIndexFixing(Index1M,$H3348,TRUE,_xll.ohTrigger(RecalcTrigger,Trigger1M)),NA())</f>
        <v>1.4356932457196863E-2</v>
      </c>
      <c r="K3348" s="52">
        <f>IFERROR(_xll.qlIndexFixing(ONIndex1M,I3348,TRUE,_xll.ohTrigger(RecalcTrigger,Trigger1M)),NA())</f>
        <v>1.4344665676890855E-2</v>
      </c>
      <c r="L3348" s="52">
        <f>IFERROR(_xll.qlIndexFixing(Index3M,H3348,TRUE,_xll.ohTrigger(RecalcTrigger,Trigger3M)),NA())</f>
        <v>1.4686021069067579E-2</v>
      </c>
      <c r="M3348" s="52">
        <f>IFERROR(_xll.qlIndexFixing(ONIndex3M,I3348,TRUE,_xll.ohTrigger(RecalcTrigger,Trigger3M)),NA())</f>
        <v>1.4639973418750785E-2</v>
      </c>
      <c r="N3348" s="52">
        <f>IFERROR(_xll.qlIndexFixing(Index6M,$H3348,TRUE,_xll.ohTrigger(RecalcTrigger,Trigger6M)),NA())</f>
        <v>1.5023206838667334E-2</v>
      </c>
      <c r="O3348" s="52">
        <f>IFERROR(_xll.qlIndexFixing(ONIndex6M,I3348,TRUE,_xll.ohTrigger(RecalcTrigger,Trigger6M)),NA())</f>
        <v>1.4937567756723169E-2</v>
      </c>
      <c r="P3348" s="52">
        <f>IFERROR(_xll.qlIndexFixing(Index1Y,$H3348,TRUE,_xll.ohTrigger(RecalcTrigger,Trigger1Y)),NA())</f>
        <v>1.5073581034844335E-2</v>
      </c>
      <c r="Q3348" s="52">
        <f>IFERROR(_xll.qlIndexFixing(ONIndex1Y,I3348,TRUE,_xll.ohTrigger(RecalcTrigger,Trigger1Y)),NA())</f>
        <v>1.4885451973993824E-2</v>
      </c>
    </row>
    <row r="3349" spans="2:17" x14ac:dyDescent="0.2">
      <c r="B3349" s="46" t="s">
        <v>42</v>
      </c>
      <c r="D3349" s="49">
        <f>_xll.qlCalendarAdvance(Calendar,$D3348,B3349,"f",FALSE)</f>
        <v>62870</v>
      </c>
      <c r="E3349" s="49">
        <f>_xll.qlInterestRateIndexValueDate(IndexON,D3349)</f>
        <v>62870</v>
      </c>
      <c r="F3349" s="52">
        <f>IFERROR(_xll.qlIndexFixing(IndexON,D3349,TRUE,_xll.ohTrigger(RecalcTrigger,TriggerON)),NA())</f>
        <v>1.4314559966885909E-2</v>
      </c>
      <c r="H3349" s="49">
        <f>_xll.qlCalendarAdvance(Calendar,$H3348,B3349,"f",FALSE)</f>
        <v>62870</v>
      </c>
      <c r="I3349" s="49">
        <f>_xll.qlInterestRateIndexValueDate(Index1M,$H3349)</f>
        <v>62872</v>
      </c>
      <c r="J3349" s="52">
        <f>IFERROR(_xll.qlIndexFixing(Index1M,$H3349,TRUE,_xll.ohTrigger(RecalcTrigger,Trigger1M)),NA())</f>
        <v>1.4359905810738174E-2</v>
      </c>
      <c r="K3349" s="52">
        <f>IFERROR(_xll.qlIndexFixing(ONIndex1M,I3349,TRUE,_xll.ohTrigger(RecalcTrigger,Trigger1M)),NA())</f>
        <v>1.4347655441966367E-2</v>
      </c>
      <c r="L3349" s="52">
        <f>IFERROR(_xll.qlIndexFixing(Index3M,H3349,TRUE,_xll.ohTrigger(RecalcTrigger,Trigger3M)),NA())</f>
        <v>1.4689359206220942E-2</v>
      </c>
      <c r="M3349" s="52">
        <f>IFERROR(_xll.qlIndexFixing(ONIndex3M,I3349,TRUE,_xll.ohTrigger(RecalcTrigger,Trigger3M)),NA())</f>
        <v>1.4643393796331949E-2</v>
      </c>
      <c r="N3349" s="52">
        <f>IFERROR(_xll.qlIndexFixing(Index6M,$H3349,TRUE,_xll.ohTrigger(RecalcTrigger,Trigger6M)),NA())</f>
        <v>1.5025533056621861E-2</v>
      </c>
      <c r="O3349" s="52">
        <f>IFERROR(_xll.qlIndexFixing(ONIndex6M,I3349,TRUE,_xll.ohTrigger(RecalcTrigger,Trigger6M)),NA())</f>
        <v>1.4940024747494007E-2</v>
      </c>
      <c r="P3349" s="52">
        <f>IFERROR(_xll.qlIndexFixing(Index1Y,$H3349,TRUE,_xll.ohTrigger(RecalcTrigger,Trigger1Y)),NA())</f>
        <v>1.507633614617428E-2</v>
      </c>
      <c r="Q3349" s="52">
        <f>IFERROR(_xll.qlIndexFixing(ONIndex1Y,I3349,TRUE,_xll.ohTrigger(RecalcTrigger,Trigger1Y)),NA())</f>
        <v>1.4888601949314406E-2</v>
      </c>
    </row>
    <row r="3350" spans="2:17" x14ac:dyDescent="0.2">
      <c r="B3350" s="46" t="s">
        <v>42</v>
      </c>
      <c r="D3350" s="49">
        <f>_xll.qlCalendarAdvance(Calendar,$D3349,B3350,"f",FALSE)</f>
        <v>62877</v>
      </c>
      <c r="E3350" s="49">
        <f>_xll.qlInterestRateIndexValueDate(IndexON,D3350)</f>
        <v>62877</v>
      </c>
      <c r="F3350" s="52">
        <f>IFERROR(_xll.qlIndexFixing(IndexON,D3350,TRUE,_xll.ohTrigger(RecalcTrigger,TriggerON)),NA())</f>
        <v>1.4317149959905962E-2</v>
      </c>
      <c r="H3350" s="49">
        <f>_xll.qlCalendarAdvance(Calendar,$H3349,B3350,"f",FALSE)</f>
        <v>62877</v>
      </c>
      <c r="I3350" s="49">
        <f>_xll.qlInterestRateIndexValueDate(Index1M,$H3350)</f>
        <v>62879</v>
      </c>
      <c r="J3350" s="52">
        <f>IFERROR(_xll.qlIndexFixing(Index1M,$H3350,TRUE,_xll.ohTrigger(RecalcTrigger,Trigger1M)),NA())</f>
        <v>1.4362865323149863E-2</v>
      </c>
      <c r="K3350" s="52">
        <f>IFERROR(_xll.qlIndexFixing(ONIndex1M,I3350,TRUE,_xll.ohTrigger(RecalcTrigger,Trigger1M)),NA())</f>
        <v>1.4350631413755366E-2</v>
      </c>
      <c r="L3350" s="52">
        <f>IFERROR(_xll.qlIndexFixing(Index3M,H3350,TRUE,_xll.ohTrigger(RecalcTrigger,Trigger3M)),NA())</f>
        <v>1.469268092500986E-2</v>
      </c>
      <c r="M3350" s="52">
        <f>IFERROR(_xll.qlIndexFixing(ONIndex3M,I3350,TRUE,_xll.ohTrigger(RecalcTrigger,Trigger3M)),NA())</f>
        <v>1.4646797969435355E-2</v>
      </c>
      <c r="N3350" s="52">
        <f>IFERROR(_xll.qlIndexFixing(Index6M,$H3350,TRUE,_xll.ohTrigger(RecalcTrigger,Trigger6M)),NA())</f>
        <v>1.5027847104496058E-2</v>
      </c>
      <c r="O3350" s="52">
        <f>IFERROR(_xll.qlIndexFixing(ONIndex6M,I3350,TRUE,_xll.ohTrigger(RecalcTrigger,Trigger6M)),NA())</f>
        <v>1.4942469902212707E-2</v>
      </c>
      <c r="P3350" s="52">
        <f>IFERROR(_xll.qlIndexFixing(Index1Y,$H3350,TRUE,_xll.ohTrigger(RecalcTrigger,Trigger1Y)),NA())</f>
        <v>1.5079073729469334E-2</v>
      </c>
      <c r="Q3350" s="52">
        <f>IFERROR(_xll.qlIndexFixing(ONIndex1Y,I3350,TRUE,_xll.ohTrigger(RecalcTrigger,Trigger1Y)),NA())</f>
        <v>1.4891735367239534E-2</v>
      </c>
    </row>
    <row r="3351" spans="2:17" x14ac:dyDescent="0.2">
      <c r="B3351" s="46" t="s">
        <v>42</v>
      </c>
      <c r="D3351" s="49">
        <f>_xll.qlCalendarAdvance(Calendar,$D3350,B3351,"f",FALSE)</f>
        <v>62884</v>
      </c>
      <c r="E3351" s="49">
        <f>_xll.qlInterestRateIndexValueDate(IndexON,D3351)</f>
        <v>62884</v>
      </c>
      <c r="F3351" s="52">
        <f>IFERROR(_xll.qlIndexFixing(IndexON,D3351,TRUE,_xll.ohTrigger(RecalcTrigger,TriggerON)),NA())</f>
        <v>1.4319727993052922E-2</v>
      </c>
      <c r="H3351" s="49">
        <f>_xll.qlCalendarAdvance(Calendar,$H3350,B3351,"f",FALSE)</f>
        <v>62884</v>
      </c>
      <c r="I3351" s="49">
        <f>_xll.qlInterestRateIndexValueDate(Index1M,$H3351)</f>
        <v>62886</v>
      </c>
      <c r="J3351" s="52">
        <f>IFERROR(_xll.qlIndexFixing(Index1M,$H3351,TRUE,_xll.ohTrigger(RecalcTrigger,Trigger1M)),NA())</f>
        <v>1.4367297893609077E-2</v>
      </c>
      <c r="K3351" s="52">
        <f>IFERROR(_xll.qlIndexFixing(ONIndex1M,I3351,TRUE,_xll.ohTrigger(RecalcTrigger,Trigger1M)),NA())</f>
        <v>1.4353593569156331E-2</v>
      </c>
      <c r="L3351" s="52">
        <f>IFERROR(_xll.qlIndexFixing(Index3M,H3351,TRUE,_xll.ohTrigger(RecalcTrigger,Trigger3M)),NA())</f>
        <v>1.4697051178150549E-2</v>
      </c>
      <c r="M3351" s="52">
        <f>IFERROR(_xll.qlIndexFixing(ONIndex3M,I3351,TRUE,_xll.ohTrigger(RecalcTrigger,Trigger3M)),NA())</f>
        <v>1.4650185911042612E-2</v>
      </c>
      <c r="N3351" s="52">
        <f>IFERROR(_xll.qlIndexFixing(Index6M,$H3351,TRUE,_xll.ohTrigger(RecalcTrigger,Trigger6M)),NA())</f>
        <v>1.5032041139136167E-2</v>
      </c>
      <c r="O3351" s="52">
        <f>IFERROR(_xll.qlIndexFixing(ONIndex6M,I3351,TRUE,_xll.ohTrigger(RecalcTrigger,Trigger6M)),NA())</f>
        <v>1.4944903201055126E-2</v>
      </c>
      <c r="P3351" s="52">
        <f>IFERROR(_xll.qlIndexFixing(Index1Y,$H3351,TRUE,_xll.ohTrigger(RecalcTrigger,Trigger1Y)),NA())</f>
        <v>1.5080302445907903E-2</v>
      </c>
      <c r="Q3351" s="52">
        <f>IFERROR(_xll.qlIndexFixing(ONIndex1Y,I3351,TRUE,_xll.ohTrigger(RecalcTrigger,Trigger1Y)),NA())</f>
        <v>1.4894852199951458E-2</v>
      </c>
    </row>
    <row r="3352" spans="2:17" x14ac:dyDescent="0.2">
      <c r="B3352" s="46" t="s">
        <v>42</v>
      </c>
      <c r="D3352" s="49">
        <f>_xll.qlCalendarAdvance(Calendar,$D3351,B3352,"f",FALSE)</f>
        <v>62891</v>
      </c>
      <c r="E3352" s="49">
        <f>_xll.qlInterestRateIndexValueDate(IndexON,D3352)</f>
        <v>62891</v>
      </c>
      <c r="F3352" s="52">
        <f>IFERROR(_xll.qlIndexFixing(IndexON,D3352,TRUE,_xll.ohTrigger(RecalcTrigger,TriggerON)),NA())</f>
        <v>1.432229404626284E-2</v>
      </c>
      <c r="H3352" s="49">
        <f>_xll.qlCalendarAdvance(Calendar,$H3351,B3352,"f",FALSE)</f>
        <v>62891</v>
      </c>
      <c r="I3352" s="49">
        <f>_xll.qlInterestRateIndexValueDate(Index1M,$H3352)</f>
        <v>62893</v>
      </c>
      <c r="J3352" s="52">
        <f>IFERROR(_xll.qlIndexFixing(Index1M,$H3352,TRUE,_xll.ohTrigger(RecalcTrigger,Trigger1M)),NA())</f>
        <v>1.4370721644371446E-2</v>
      </c>
      <c r="K3352" s="52">
        <f>IFERROR(_xll.qlIndexFixing(ONIndex1M,I3352,TRUE,_xll.ohTrigger(RecalcTrigger,Trigger1M)),NA())</f>
        <v>1.435654188490787E-2</v>
      </c>
      <c r="L3352" s="52">
        <f>IFERROR(_xll.qlIndexFixing(Index3M,H3352,TRUE,_xll.ohTrigger(RecalcTrigger,Trigger3M)),NA())</f>
        <v>1.4700337882089992E-2</v>
      </c>
      <c r="M3352" s="52">
        <f>IFERROR(_xll.qlIndexFixing(ONIndex3M,I3352,TRUE,_xll.ohTrigger(RecalcTrigger,Trigger3M)),NA())</f>
        <v>1.4653557593975464E-2</v>
      </c>
      <c r="N3352" s="52">
        <f>IFERROR(_xll.qlIndexFixing(Index6M,$H3352,TRUE,_xll.ohTrigger(RecalcTrigger,Trigger6M)),NA())</f>
        <v>1.5034327649705866E-2</v>
      </c>
      <c r="O3352" s="52">
        <f>IFERROR(_xll.qlIndexFixing(ONIndex6M,I3352,TRUE,_xll.ohTrigger(RecalcTrigger,Trigger6M)),NA())</f>
        <v>1.4947324624356995E-2</v>
      </c>
      <c r="P3352" s="52">
        <f>IFERROR(_xll.qlIndexFixing(Index1Y,$H3352,TRUE,_xll.ohTrigger(RecalcTrigger,Trigger1Y)),NA())</f>
        <v>1.5083008373918219E-2</v>
      </c>
      <c r="Q3352" s="52">
        <f>IFERROR(_xll.qlIndexFixing(ONIndex1Y,I3352,TRUE,_xll.ohTrigger(RecalcTrigger,Trigger1Y)),NA())</f>
        <v>1.489795241947256E-2</v>
      </c>
    </row>
    <row r="3353" spans="2:17" x14ac:dyDescent="0.2">
      <c r="B3353" s="46" t="s">
        <v>42</v>
      </c>
      <c r="D3353" s="49">
        <f>_xll.qlCalendarAdvance(Calendar,$D3352,B3353,"f",FALSE)</f>
        <v>62898</v>
      </c>
      <c r="E3353" s="49">
        <f>_xll.qlInterestRateIndexValueDate(IndexON,D3353)</f>
        <v>62898</v>
      </c>
      <c r="F3353" s="52">
        <f>IFERROR(_xll.qlIndexFixing(IndexON,D3353,TRUE,_xll.ohTrigger(RecalcTrigger,TriggerON)),NA())</f>
        <v>1.4324848099631637E-2</v>
      </c>
      <c r="H3353" s="49">
        <f>_xll.qlCalendarAdvance(Calendar,$H3352,B3353,"f",FALSE)</f>
        <v>62898</v>
      </c>
      <c r="I3353" s="49">
        <f>_xll.qlInterestRateIndexValueDate(Index1M,$H3353)</f>
        <v>62900</v>
      </c>
      <c r="J3353" s="52">
        <f>IFERROR(_xll.qlIndexFixing(Index1M,$H3353,TRUE,_xll.ohTrigger(RecalcTrigger,Trigger1M)),NA())</f>
        <v>1.4373142233471137E-2</v>
      </c>
      <c r="K3353" s="52">
        <f>IFERROR(_xll.qlIndexFixing(ONIndex1M,I3353,TRUE,_xll.ohTrigger(RecalcTrigger,Trigger1M)),NA())</f>
        <v>1.4359476337908461E-2</v>
      </c>
      <c r="L3353" s="52">
        <f>IFERROR(_xll.qlIndexFixing(Index3M,H3353,TRUE,_xll.ohTrigger(RecalcTrigger,Trigger3M)),NA())</f>
        <v>1.4703608080456006E-2</v>
      </c>
      <c r="M3353" s="52">
        <f>IFERROR(_xll.qlIndexFixing(ONIndex3M,I3353,TRUE,_xll.ohTrigger(RecalcTrigger,Trigger3M)),NA())</f>
        <v>1.4656912990975712E-2</v>
      </c>
      <c r="N3353" s="52">
        <f>IFERROR(_xll.qlIndexFixing(Index6M,$H3353,TRUE,_xll.ohTrigger(RecalcTrigger,Trigger6M)),NA())</f>
        <v>1.5036601922305787E-2</v>
      </c>
      <c r="O3353" s="52">
        <f>IFERROR(_xll.qlIndexFixing(ONIndex6M,I3353,TRUE,_xll.ohTrigger(RecalcTrigger,Trigger6M)),NA())</f>
        <v>1.4949734151814553E-2</v>
      </c>
      <c r="P3353" s="52">
        <f>IFERROR(_xll.qlIndexFixing(Index1Y,$H3353,TRUE,_xll.ohTrigger(RecalcTrigger,Trigger1Y)),NA())</f>
        <v>1.5085696697014409E-2</v>
      </c>
      <c r="Q3353" s="52">
        <f>IFERROR(_xll.qlIndexFixing(ONIndex1Y,I3353,TRUE,_xll.ohTrigger(RecalcTrigger,Trigger1Y)),NA())</f>
        <v>1.4901035998065026E-2</v>
      </c>
    </row>
    <row r="3354" spans="2:17" x14ac:dyDescent="0.2">
      <c r="B3354" s="46" t="s">
        <v>42</v>
      </c>
      <c r="D3354" s="49">
        <f>_xll.qlCalendarAdvance(Calendar,$D3353,B3354,"f",FALSE)</f>
        <v>62905</v>
      </c>
      <c r="E3354" s="49">
        <f>_xll.qlInterestRateIndexValueDate(IndexON,D3354)</f>
        <v>62905</v>
      </c>
      <c r="F3354" s="52">
        <f>IFERROR(_xll.qlIndexFixing(IndexON,D3354,TRUE,_xll.ohTrigger(RecalcTrigger,TriggerON)),NA())</f>
        <v>1.4327390132775619E-2</v>
      </c>
      <c r="H3354" s="49">
        <f>_xll.qlCalendarAdvance(Calendar,$H3353,B3354,"f",FALSE)</f>
        <v>62905</v>
      </c>
      <c r="I3354" s="49">
        <f>_xll.qlInterestRateIndexValueDate(Index1M,$H3354)</f>
        <v>62907</v>
      </c>
      <c r="J3354" s="52">
        <f>IFERROR(_xll.qlIndexFixing(Index1M,$H3354,TRUE,_xll.ohTrigger(RecalcTrigger,Trigger1M)),NA())</f>
        <v>1.4376043504319702E-2</v>
      </c>
      <c r="K3354" s="52">
        <f>IFERROR(_xll.qlIndexFixing(ONIndex1M,I3354,TRUE,_xll.ohTrigger(RecalcTrigger,Trigger1M)),NA())</f>
        <v>1.4362396905056585E-2</v>
      </c>
      <c r="L3354" s="52">
        <f>IFERROR(_xll.qlIndexFixing(Index3M,H3354,TRUE,_xll.ohTrigger(RecalcTrigger,Trigger3M)),NA())</f>
        <v>1.4706861745906984E-2</v>
      </c>
      <c r="M3354" s="52">
        <f>IFERROR(_xll.qlIndexFixing(ONIndex3M,I3354,TRUE,_xll.ohTrigger(RecalcTrigger,Trigger3M)),NA())</f>
        <v>1.4660252074945035E-2</v>
      </c>
      <c r="N3354" s="52">
        <f>IFERROR(_xll.qlIndexFixing(Index6M,$H3354,TRUE,_xll.ohTrigger(RecalcTrigger,Trigger6M)),NA())</f>
        <v>1.5038863936872413E-2</v>
      </c>
      <c r="O3354" s="52">
        <f>IFERROR(_xll.qlIndexFixing(ONIndex6M,I3354,TRUE,_xll.ohTrigger(RecalcTrigger,Trigger6M)),NA())</f>
        <v>1.4952131763923404E-2</v>
      </c>
      <c r="P3354" s="52">
        <f>IFERROR(_xll.qlIndexFixing(Index1Y,$H3354,TRUE,_xll.ohTrigger(RecalcTrigger,Trigger1Y)),NA())</f>
        <v>1.5090341626181588E-2</v>
      </c>
      <c r="Q3354" s="52">
        <f>IFERROR(_xll.qlIndexFixing(ONIndex1Y,I3354,TRUE,_xll.ohTrigger(RecalcTrigger,Trigger1Y)),NA())</f>
        <v>1.4904102908230854E-2</v>
      </c>
    </row>
    <row r="3355" spans="2:17" x14ac:dyDescent="0.2">
      <c r="B3355" s="46" t="s">
        <v>42</v>
      </c>
      <c r="D3355" s="49">
        <f>_xll.qlCalendarAdvance(Calendar,$D3354,B3355,"f",FALSE)</f>
        <v>62912</v>
      </c>
      <c r="E3355" s="49">
        <f>_xll.qlInterestRateIndexValueDate(IndexON,D3355)</f>
        <v>62912</v>
      </c>
      <c r="F3355" s="52">
        <f>IFERROR(_xll.qlIndexFixing(IndexON,D3355,TRUE,_xll.ohTrigger(RecalcTrigger,TriggerON)),NA())</f>
        <v>1.4329920125710771E-2</v>
      </c>
      <c r="H3355" s="49">
        <f>_xll.qlCalendarAdvance(Calendar,$H3354,B3355,"f",FALSE)</f>
        <v>62912</v>
      </c>
      <c r="I3355" s="49">
        <f>_xll.qlInterestRateIndexValueDate(Index1M,$H3355)</f>
        <v>62914</v>
      </c>
      <c r="J3355" s="52">
        <f>IFERROR(_xll.qlIndexFixing(Index1M,$H3355,TRUE,_xll.ohTrigger(RecalcTrigger,Trigger1M)),NA())</f>
        <v>1.4377454456678701E-2</v>
      </c>
      <c r="K3355" s="52">
        <f>IFERROR(_xll.qlIndexFixing(ONIndex1M,I3355,TRUE,_xll.ohTrigger(RecalcTrigger,Trigger1M)),NA())</f>
        <v>1.4365303563090848E-2</v>
      </c>
      <c r="L3355" s="52">
        <f>IFERROR(_xll.qlIndexFixing(Index3M,H3355,TRUE,_xll.ohTrigger(RecalcTrigger,Trigger3M)),NA())</f>
        <v>1.470957061218244E-2</v>
      </c>
      <c r="M3355" s="52">
        <f>IFERROR(_xll.qlIndexFixing(ONIndex3M,I3355,TRUE,_xll.ohTrigger(RecalcTrigger,Trigger3M)),NA())</f>
        <v>1.46635748185453E-2</v>
      </c>
      <c r="N3355" s="52">
        <f>IFERROR(_xll.qlIndexFixing(Index6M,$H3355,TRUE,_xll.ohTrigger(RecalcTrigger,Trigger6M)),NA())</f>
        <v>1.503970408046534E-2</v>
      </c>
      <c r="O3355" s="52">
        <f>IFERROR(_xll.qlIndexFixing(ONIndex6M,I3355,TRUE,_xll.ohTrigger(RecalcTrigger,Trigger6M)),NA())</f>
        <v>1.4954517440699533E-2</v>
      </c>
      <c r="P3355" s="52">
        <f>IFERROR(_xll.qlIndexFixing(Index1Y,$H3355,TRUE,_xll.ohTrigger(RecalcTrigger,Trigger1Y)),NA())</f>
        <v>1.5091020415029877E-2</v>
      </c>
      <c r="Q3355" s="52">
        <f>IFERROR(_xll.qlIndexFixing(ONIndex1Y,I3355,TRUE,_xll.ohTrigger(RecalcTrigger,Trigger1Y)),NA())</f>
        <v>1.4907153121752614E-2</v>
      </c>
    </row>
    <row r="3356" spans="2:17" x14ac:dyDescent="0.2">
      <c r="B3356" s="46" t="s">
        <v>42</v>
      </c>
      <c r="D3356" s="49">
        <f>_xll.qlCalendarAdvance(Calendar,$D3355,B3356,"f",FALSE)</f>
        <v>62919</v>
      </c>
      <c r="E3356" s="49">
        <f>_xll.qlInterestRateIndexValueDate(IndexON,D3356)</f>
        <v>62919</v>
      </c>
      <c r="F3356" s="52">
        <f>IFERROR(_xll.qlIndexFixing(IndexON,D3356,TRUE,_xll.ohTrigger(RecalcTrigger,TriggerON)),NA())</f>
        <v>1.4332438058453079E-2</v>
      </c>
      <c r="H3356" s="49">
        <f>_xll.qlCalendarAdvance(Calendar,$H3355,B3356,"f",FALSE)</f>
        <v>62919</v>
      </c>
      <c r="I3356" s="49">
        <f>_xll.qlInterestRateIndexValueDate(Index1M,$H3356)</f>
        <v>62921</v>
      </c>
      <c r="J3356" s="52">
        <f>IFERROR(_xll.qlIndexFixing(Index1M,$H3356,TRUE,_xll.ohTrigger(RecalcTrigger,Trigger1M)),NA())</f>
        <v>1.4381804131904652E-2</v>
      </c>
      <c r="K3356" s="52">
        <f>IFERROR(_xll.qlIndexFixing(ONIndex1M,I3356,TRUE,_xll.ohTrigger(RecalcTrigger,Trigger1M)),NA())</f>
        <v>1.4369020219753281E-2</v>
      </c>
      <c r="L3356" s="52">
        <f>IFERROR(_xll.qlIndexFixing(Index3M,H3356,TRUE,_xll.ohTrigger(RecalcTrigger,Trigger3M)),NA())</f>
        <v>1.4712792188353106E-2</v>
      </c>
      <c r="M3356" s="52">
        <f>IFERROR(_xll.qlIndexFixing(ONIndex3M,I3356,TRUE,_xll.ohTrigger(RecalcTrigger,Trigger3M)),NA())</f>
        <v>1.4667822863421165E-2</v>
      </c>
      <c r="N3356" s="52">
        <f>IFERROR(_xll.qlIndexFixing(Index6M,$H3356,TRUE,_xll.ohTrigger(RecalcTrigger,Trigger6M)),NA())</f>
        <v>1.5041943894955286E-2</v>
      </c>
      <c r="O3356" s="52">
        <f>IFERROR(_xll.qlIndexFixing(ONIndex6M,I3356,TRUE,_xll.ohTrigger(RecalcTrigger,Trigger6M)),NA())</f>
        <v>1.4957567169808783E-2</v>
      </c>
      <c r="P3356" s="52">
        <f>IFERROR(_xll.qlIndexFixing(Index1Y,$H3356,TRUE,_xll.ohTrigger(RecalcTrigger,Trigger1Y)),NA())</f>
        <v>1.5093655753233974E-2</v>
      </c>
      <c r="Q3356" s="52">
        <f>IFERROR(_xll.qlIndexFixing(ONIndex1Y,I3356,TRUE,_xll.ohTrigger(RecalcTrigger,Trigger1Y)),NA())</f>
        <v>1.4911050246615432E-2</v>
      </c>
    </row>
    <row r="3357" spans="2:17" x14ac:dyDescent="0.2">
      <c r="B3357" s="46" t="s">
        <v>42</v>
      </c>
      <c r="D3357" s="49">
        <f>_xll.qlCalendarAdvance(Calendar,$D3356,B3357,"f",FALSE)</f>
        <v>62926</v>
      </c>
      <c r="E3357" s="49">
        <f>_xll.qlInterestRateIndexValueDate(IndexON,D3357)</f>
        <v>62926</v>
      </c>
      <c r="F3357" s="52">
        <f>IFERROR(_xll.qlIndexFixing(IndexON,D3357,TRUE,_xll.ohTrigger(RecalcTrigger,TriggerON)),NA())</f>
        <v>1.4334943910938591E-2</v>
      </c>
      <c r="H3357" s="49">
        <f>_xll.qlCalendarAdvance(Calendar,$H3356,B3357,"f",FALSE)</f>
        <v>62926</v>
      </c>
      <c r="I3357" s="49">
        <f>_xll.qlInterestRateIndexValueDate(Index1M,$H3357)</f>
        <v>62928</v>
      </c>
      <c r="J3357" s="52">
        <f>IFERROR(_xll.qlIndexFixing(Index1M,$H3357,TRUE,_xll.ohTrigger(RecalcTrigger,Trigger1M)),NA())</f>
        <v>1.4384663442255641E-2</v>
      </c>
      <c r="K3357" s="52">
        <f>IFERROR(_xll.qlIndexFixing(ONIndex1M,I3357,TRUE,_xll.ohTrigger(RecalcTrigger,Trigger1M)),NA())</f>
        <v>1.4371075059331773E-2</v>
      </c>
      <c r="L3357" s="52">
        <f>IFERROR(_xll.qlIndexFixing(Index3M,H3357,TRUE,_xll.ohTrigger(RecalcTrigger,Trigger3M)),NA())</f>
        <v>1.4715997152183259E-2</v>
      </c>
      <c r="M3357" s="52">
        <f>IFERROR(_xll.qlIndexFixing(ONIndex3M,I3357,TRUE,_xll.ohTrigger(RecalcTrigger,Trigger3M)),NA())</f>
        <v>1.4670171176005553E-2</v>
      </c>
      <c r="N3357" s="52">
        <f>IFERROR(_xll.qlIndexFixing(Index6M,$H3357,TRUE,_xll.ohTrigger(RecalcTrigger,Trigger6M)),NA())</f>
        <v>1.5044171397016122E-2</v>
      </c>
      <c r="O3357" s="52">
        <f>IFERROR(_xll.qlIndexFixing(ONIndex6M,I3357,TRUE,_xll.ohTrigger(RecalcTrigger,Trigger6M)),NA())</f>
        <v>1.4959252908717247E-2</v>
      </c>
      <c r="P3357" s="52">
        <f>IFERROR(_xll.qlIndexFixing(Index1Y,$H3357,TRUE,_xll.ohTrigger(RecalcTrigger,Trigger1Y)),NA())</f>
        <v>1.5096273373093582E-2</v>
      </c>
      <c r="Q3357" s="52">
        <f>IFERROR(_xll.qlIndexFixing(ONIndex1Y,I3357,TRUE,_xll.ohTrigger(RecalcTrigger,Trigger1Y)),NA())</f>
        <v>1.4913203348392301E-2</v>
      </c>
    </row>
    <row r="3358" spans="2:17" x14ac:dyDescent="0.2">
      <c r="B3358" s="46" t="s">
        <v>42</v>
      </c>
      <c r="D3358" s="49">
        <f>_xll.qlCalendarAdvance(Calendar,$D3357,B3358,"f",FALSE)</f>
        <v>62933</v>
      </c>
      <c r="E3358" s="49">
        <f>_xll.qlInterestRateIndexValueDate(IndexON,D3358)</f>
        <v>62933</v>
      </c>
      <c r="F3358" s="52">
        <f>IFERROR(_xll.qlIndexFixing(IndexON,D3358,TRUE,_xll.ohTrigger(RecalcTrigger,TriggerON)),NA())</f>
        <v>1.4337437663023422E-2</v>
      </c>
      <c r="H3358" s="49">
        <f>_xll.qlCalendarAdvance(Calendar,$H3357,B3358,"f",FALSE)</f>
        <v>62933</v>
      </c>
      <c r="I3358" s="49">
        <f>_xll.qlInterestRateIndexValueDate(Index1M,$H3358)</f>
        <v>62935</v>
      </c>
      <c r="J3358" s="52">
        <f>IFERROR(_xll.qlIndexFixing(Index1M,$H3358,TRUE,_xll.ohTrigger(RecalcTrigger,Trigger1M)),NA())</f>
        <v>1.4387508719384545E-2</v>
      </c>
      <c r="K3358" s="52">
        <f>IFERROR(_xll.qlIndexFixing(ONIndex1M,I3358,TRUE,_xll.ohTrigger(RecalcTrigger,Trigger1M)),NA())</f>
        <v>1.4373939851335393E-2</v>
      </c>
      <c r="L3358" s="52">
        <f>IFERROR(_xll.qlIndexFixing(Index3M,H3358,TRUE,_xll.ohTrigger(RecalcTrigger,Trigger3M)),NA())</f>
        <v>1.4719185476333009E-2</v>
      </c>
      <c r="M3358" s="52">
        <f>IFERROR(_xll.qlIndexFixing(ONIndex3M,I3358,TRUE,_xll.ohTrigger(RecalcTrigger,Trigger3M)),NA())</f>
        <v>1.4673444735429086E-2</v>
      </c>
      <c r="N3358" s="52">
        <f>IFERROR(_xll.qlIndexFixing(Index6M,$H3358,TRUE,_xll.ohTrigger(RecalcTrigger,Trigger6M)),NA())</f>
        <v>1.5046386566589139E-2</v>
      </c>
      <c r="O3358" s="52">
        <f>IFERROR(_xll.qlIndexFixing(ONIndex6M,I3358,TRUE,_xll.ohTrigger(RecalcTrigger,Trigger6M)),NA())</f>
        <v>1.4961602660470419E-2</v>
      </c>
      <c r="P3358" s="52">
        <f>IFERROR(_xll.qlIndexFixing(Index1Y,$H3358,TRUE,_xll.ohTrigger(RecalcTrigger,Trigger1Y)),NA())</f>
        <v>1.5098873246252644E-2</v>
      </c>
      <c r="Q3358" s="52">
        <f>IFERROR(_xll.qlIndexFixing(ONIndex1Y,I3358,TRUE,_xll.ohTrigger(RecalcTrigger,Trigger1Y)),NA())</f>
        <v>1.4916203305874731E-2</v>
      </c>
    </row>
    <row r="3359" spans="2:17" x14ac:dyDescent="0.2">
      <c r="B3359" s="46" t="s">
        <v>42</v>
      </c>
      <c r="D3359" s="49">
        <f>_xll.qlCalendarAdvance(Calendar,$D3358,B3359,"f",FALSE)</f>
        <v>62940</v>
      </c>
      <c r="E3359" s="49">
        <f>_xll.qlInterestRateIndexValueDate(IndexON,D3359)</f>
        <v>62940</v>
      </c>
      <c r="F3359" s="52">
        <f>IFERROR(_xll.qlIndexFixing(IndexON,D3359,TRUE,_xll.ohTrigger(RecalcTrigger,TriggerON)),NA())</f>
        <v>1.4339919294723558E-2</v>
      </c>
      <c r="H3359" s="49">
        <f>_xll.qlCalendarAdvance(Calendar,$H3358,B3359,"f",FALSE)</f>
        <v>62940</v>
      </c>
      <c r="I3359" s="49">
        <f>_xll.qlInterestRateIndexValueDate(Index1M,$H3359)</f>
        <v>62942</v>
      </c>
      <c r="J3359" s="52">
        <f>IFERROR(_xll.qlIndexFixing(Index1M,$H3359,TRUE,_xll.ohTrigger(RecalcTrigger,Trigger1M)),NA())</f>
        <v>1.4390339940102415E-2</v>
      </c>
      <c r="K3359" s="52">
        <f>IFERROR(_xll.qlIndexFixing(ONIndex1M,I3359,TRUE,_xll.ohTrigger(RecalcTrigger,Trigger1M)),NA())</f>
        <v>1.4376790641499326E-2</v>
      </c>
      <c r="L3359" s="52">
        <f>IFERROR(_xll.qlIndexFixing(Index3M,H3359,TRUE,_xll.ohTrigger(RecalcTrigger,Trigger3M)),NA())</f>
        <v>1.4722357133462465E-2</v>
      </c>
      <c r="M3359" s="52">
        <f>IFERROR(_xll.qlIndexFixing(ONIndex3M,I3359,TRUE,_xll.ohTrigger(RecalcTrigger,Trigger3M)),NA())</f>
        <v>1.4676701845850459E-2</v>
      </c>
      <c r="N3359" s="52">
        <f>IFERROR(_xll.qlIndexFixing(Index6M,$H3359,TRUE,_xll.ohTrigger(RecalcTrigger,Trigger6M)),NA())</f>
        <v>1.5048589383613883E-2</v>
      </c>
      <c r="O3359" s="52">
        <f>IFERROR(_xll.qlIndexFixing(ONIndex6M,I3359,TRUE,_xll.ohTrigger(RecalcTrigger,Trigger6M)),NA())</f>
        <v>1.4963940397194619E-2</v>
      </c>
      <c r="P3359" s="52">
        <f>IFERROR(_xll.qlIndexFixing(Index1Y,$H3359,TRUE,_xll.ohTrigger(RecalcTrigger,Trigger1Y)),NA())</f>
        <v>1.5101455344355318E-2</v>
      </c>
      <c r="Q3359" s="52">
        <f>IFERROR(_xll.qlIndexFixing(ONIndex1Y,I3359,TRUE,_xll.ohTrigger(RecalcTrigger,Trigger1Y)),NA())</f>
        <v>1.4919186455761846E-2</v>
      </c>
    </row>
    <row r="3360" spans="2:17" x14ac:dyDescent="0.2">
      <c r="B3360" s="46" t="s">
        <v>42</v>
      </c>
      <c r="D3360" s="49">
        <f>_xll.qlCalendarAdvance(Calendar,$D3359,B3360,"f",FALSE)</f>
        <v>62947</v>
      </c>
      <c r="E3360" s="49">
        <f>_xll.qlInterestRateIndexValueDate(IndexON,D3360)</f>
        <v>62947</v>
      </c>
      <c r="F3360" s="52">
        <f>IFERROR(_xll.qlIndexFixing(IndexON,D3360,TRUE,_xll.ohTrigger(RecalcTrigger,TriggerON)),NA())</f>
        <v>1.434238878589511E-2</v>
      </c>
      <c r="H3360" s="49">
        <f>_xll.qlCalendarAdvance(Calendar,$H3359,B3360,"f",FALSE)</f>
        <v>62947</v>
      </c>
      <c r="I3360" s="49">
        <f>_xll.qlInterestRateIndexValueDate(Index1M,$H3360)</f>
        <v>62949</v>
      </c>
      <c r="J3360" s="52">
        <f>IFERROR(_xll.qlIndexFixing(Index1M,$H3360,TRUE,_xll.ohTrigger(RecalcTrigger,Trigger1M)),NA())</f>
        <v>1.4393157081222796E-2</v>
      </c>
      <c r="K3360" s="52">
        <f>IFERROR(_xll.qlIndexFixing(ONIndex1M,I3360,TRUE,_xll.ohTrigger(RecalcTrigger,Trigger1M)),NA())</f>
        <v>1.4379627406961859E-2</v>
      </c>
      <c r="L3360" s="52">
        <f>IFERROR(_xll.qlIndexFixing(Index3M,H3360,TRUE,_xll.ohTrigger(RecalcTrigger,Trigger3M)),NA())</f>
        <v>1.4726035016213194E-2</v>
      </c>
      <c r="M3360" s="52">
        <f>IFERROR(_xll.qlIndexFixing(ONIndex3M,I3360,TRUE,_xll.ohTrigger(RecalcTrigger,Trigger3M)),NA())</f>
        <v>1.467994247993154E-2</v>
      </c>
      <c r="N3360" s="52">
        <f>IFERROR(_xll.qlIndexFixing(Index6M,$H3360,TRUE,_xll.ohTrigger(RecalcTrigger,Trigger6M)),NA())</f>
        <v>1.5052177482019174E-2</v>
      </c>
      <c r="O3360" s="52">
        <f>IFERROR(_xll.qlIndexFixing(ONIndex6M,I3360,TRUE,_xll.ohTrigger(RecalcTrigger,Trigger6M)),NA())</f>
        <v>1.4966266099305514E-2</v>
      </c>
      <c r="P3360" s="52">
        <f>IFERROR(_xll.qlIndexFixing(Index1Y,$H3360,TRUE,_xll.ohTrigger(RecalcTrigger,Trigger1Y)),NA())</f>
        <v>1.5104019639047303E-2</v>
      </c>
      <c r="Q3360" s="52">
        <f>IFERROR(_xll.qlIndexFixing(ONIndex1Y,I3360,TRUE,_xll.ohTrigger(RecalcTrigger,Trigger1Y)),NA())</f>
        <v>1.4922152770155961E-2</v>
      </c>
    </row>
    <row r="3361" spans="2:17" x14ac:dyDescent="0.2">
      <c r="B3361" s="46" t="s">
        <v>42</v>
      </c>
      <c r="D3361" s="49">
        <f>_xll.qlCalendarAdvance(Calendar,$D3360,B3361,"f",FALSE)</f>
        <v>62954</v>
      </c>
      <c r="E3361" s="49">
        <f>_xll.qlInterestRateIndexValueDate(IndexON,D3361)</f>
        <v>62954</v>
      </c>
      <c r="F3361" s="52">
        <f>IFERROR(_xll.qlIndexFixing(IndexON,D3361,TRUE,_xll.ohTrigger(RecalcTrigger,TriggerON)),NA())</f>
        <v>1.4344846116554066E-2</v>
      </c>
      <c r="H3361" s="49">
        <f>_xll.qlCalendarAdvance(Calendar,$H3360,B3361,"f",FALSE)</f>
        <v>62954</v>
      </c>
      <c r="I3361" s="49">
        <f>_xll.qlInterestRateIndexValueDate(Index1M,$H3361)</f>
        <v>62956</v>
      </c>
      <c r="J3361" s="52">
        <f>IFERROR(_xll.qlIndexFixing(Index1M,$H3361,TRUE,_xll.ohTrigger(RecalcTrigger,Trigger1M)),NA())</f>
        <v>1.4395960119541751E-2</v>
      </c>
      <c r="K3361" s="52">
        <f>IFERROR(_xll.qlIndexFixing(ONIndex1M,I3361,TRUE,_xll.ohTrigger(RecalcTrigger,Trigger1M)),NA())</f>
        <v>1.4382450124381663E-2</v>
      </c>
      <c r="L3361" s="52">
        <f>IFERROR(_xll.qlIndexFixing(Index3M,H3361,TRUE,_xll.ohTrigger(RecalcTrigger,Trigger3M)),NA())</f>
        <v>1.4729172185676532E-2</v>
      </c>
      <c r="M3361" s="52">
        <f>IFERROR(_xll.qlIndexFixing(ONIndex3M,I3361,TRUE,_xll.ohTrigger(RecalcTrigger,Trigger3M)),NA())</f>
        <v>1.4683166610414133E-2</v>
      </c>
      <c r="N3361" s="52">
        <f>IFERROR(_xll.qlIndexFixing(Index6M,$H3361,TRUE,_xll.ohTrigger(RecalcTrigger,Trigger6M)),NA())</f>
        <v>1.5054353128578429E-2</v>
      </c>
      <c r="O3361" s="52">
        <f>IFERROR(_xll.qlIndexFixing(ONIndex6M,I3361,TRUE,_xll.ohTrigger(RecalcTrigger,Trigger6M)),NA())</f>
        <v>1.4968579746978961E-2</v>
      </c>
      <c r="P3361" s="52">
        <f>IFERROR(_xll.qlIndexFixing(Index1Y,$H3361,TRUE,_xll.ohTrigger(RecalcTrigger,Trigger1Y)),NA())</f>
        <v>1.510656610197429E-2</v>
      </c>
      <c r="Q3361" s="52">
        <f>IFERROR(_xll.qlIndexFixing(ONIndex1Y,I3361,TRUE,_xll.ohTrigger(RecalcTrigger,Trigger1Y)),NA())</f>
        <v>1.49251022213992E-2</v>
      </c>
    </row>
    <row r="3362" spans="2:17" x14ac:dyDescent="0.2">
      <c r="B3362" s="46" t="s">
        <v>42</v>
      </c>
      <c r="D3362" s="49">
        <f>_xll.qlCalendarAdvance(Calendar,$D3361,B3362,"f",FALSE)</f>
        <v>62961</v>
      </c>
      <c r="E3362" s="49">
        <f>_xll.qlInterestRateIndexValueDate(IndexON,D3362)</f>
        <v>62961</v>
      </c>
      <c r="F3362" s="52">
        <f>IFERROR(_xll.qlIndexFixing(IndexON,D3362,TRUE,_xll.ohTrigger(RecalcTrigger,TriggerON)),NA())</f>
        <v>1.4347291266396667E-2</v>
      </c>
      <c r="H3362" s="49">
        <f>_xll.qlCalendarAdvance(Calendar,$H3361,B3362,"f",FALSE)</f>
        <v>62961</v>
      </c>
      <c r="I3362" s="49">
        <f>_xll.qlInterestRateIndexValueDate(Index1M,$H3362)</f>
        <v>62963</v>
      </c>
      <c r="J3362" s="52">
        <f>IFERROR(_xll.qlIndexFixing(Index1M,$H3362,TRUE,_xll.ohTrigger(RecalcTrigger,Trigger1M)),NA())</f>
        <v>1.4398749031875324E-2</v>
      </c>
      <c r="K3362" s="52">
        <f>IFERROR(_xll.qlIndexFixing(ONIndex1M,I3362,TRUE,_xll.ohTrigger(RecalcTrigger,Trigger1M)),NA())</f>
        <v>1.4385258770817089E-2</v>
      </c>
      <c r="L3362" s="52">
        <f>IFERROR(_xll.qlIndexFixing(Index3M,H3362,TRUE,_xll.ohTrigger(RecalcTrigger,Trigger3M)),NA())</f>
        <v>1.4732292603489367E-2</v>
      </c>
      <c r="M3362" s="52">
        <f>IFERROR(_xll.qlIndexFixing(ONIndex3M,I3362,TRUE,_xll.ohTrigger(RecalcTrigger,Trigger3M)),NA())</f>
        <v>1.4686374210359787E-2</v>
      </c>
      <c r="N3362" s="52">
        <f>IFERROR(_xll.qlIndexFixing(Index6M,$H3362,TRUE,_xll.ohTrigger(RecalcTrigger,Trigger6M)),NA())</f>
        <v>1.5056516356599657E-2</v>
      </c>
      <c r="O3362" s="52">
        <f>IFERROR(_xll.qlIndexFixing(ONIndex6M,I3362,TRUE,_xll.ohTrigger(RecalcTrigger,Trigger6M)),NA())</f>
        <v>1.4970881320151008E-2</v>
      </c>
      <c r="P3362" s="52">
        <f>IFERROR(_xll.qlIndexFixing(Index1Y,$H3362,TRUE,_xll.ohTrigger(RecalcTrigger,Trigger1Y)),NA())</f>
        <v>1.5109094704783291E-2</v>
      </c>
      <c r="Q3362" s="52">
        <f>IFERROR(_xll.qlIndexFixing(ONIndex1Y,I3362,TRUE,_xll.ohTrigger(RecalcTrigger,Trigger1Y)),NA())</f>
        <v>1.4928034781673816E-2</v>
      </c>
    </row>
    <row r="3363" spans="2:17" x14ac:dyDescent="0.2">
      <c r="B3363" s="46" t="s">
        <v>42</v>
      </c>
      <c r="D3363" s="49">
        <f>_xll.qlCalendarAdvance(Calendar,$D3362,B3363,"f",FALSE)</f>
        <v>62968</v>
      </c>
      <c r="E3363" s="49">
        <f>_xll.qlInterestRateIndexValueDate(IndexON,D3363)</f>
        <v>62968</v>
      </c>
      <c r="F3363" s="52">
        <f>IFERROR(_xll.qlIndexFixing(IndexON,D3363,TRUE,_xll.ohTrigger(RecalcTrigger,TriggerON)),NA())</f>
        <v>1.4349724215758641E-2</v>
      </c>
      <c r="H3363" s="49">
        <f>_xll.qlCalendarAdvance(Calendar,$H3362,B3363,"f",FALSE)</f>
        <v>62968</v>
      </c>
      <c r="I3363" s="49">
        <f>_xll.qlInterestRateIndexValueDate(Index1M,$H3363)</f>
        <v>62970</v>
      </c>
      <c r="J3363" s="52">
        <f>IFERROR(_xll.qlIndexFixing(Index1M,$H3363,TRUE,_xll.ohTrigger(RecalcTrigger,Trigger1M)),NA())</f>
        <v>1.4401523795032067E-2</v>
      </c>
      <c r="K3363" s="52">
        <f>IFERROR(_xll.qlIndexFixing(ONIndex1M,I3363,TRUE,_xll.ohTrigger(RecalcTrigger,Trigger1M)),NA())</f>
        <v>1.4388053322846872E-2</v>
      </c>
      <c r="L3363" s="52">
        <f>IFERROR(_xll.qlIndexFixing(Index3M,H3363,TRUE,_xll.ohTrigger(RecalcTrigger,Trigger3M)),NA())</f>
        <v>1.4735396242311833E-2</v>
      </c>
      <c r="M3363" s="52">
        <f>IFERROR(_xll.qlIndexFixing(ONIndex3M,I3363,TRUE,_xll.ohTrigger(RecalcTrigger,Trigger3M)),NA())</f>
        <v>1.4689565252190562E-2</v>
      </c>
      <c r="N3363" s="52">
        <f>IFERROR(_xll.qlIndexFixing(Index6M,$H3363,TRUE,_xll.ohTrigger(RecalcTrigger,Trigger6M)),NA())</f>
        <v>1.5058667146019769E-2</v>
      </c>
      <c r="O3363" s="52">
        <f>IFERROR(_xll.qlIndexFixing(ONIndex6M,I3363,TRUE,_xll.ohTrigger(RecalcTrigger,Trigger6M)),NA())</f>
        <v>1.4973170798997515E-2</v>
      </c>
      <c r="P3363" s="52">
        <f>IFERROR(_xll.qlIndexFixing(Index1Y,$H3363,TRUE,_xll.ohTrigger(RecalcTrigger,Trigger1Y)),NA())</f>
        <v>1.5111605419121533E-2</v>
      </c>
      <c r="Q3363" s="52">
        <f>IFERROR(_xll.qlIndexFixing(ONIndex1Y,I3363,TRUE,_xll.ohTrigger(RecalcTrigger,Trigger1Y)),NA())</f>
        <v>1.4930950423002187E-2</v>
      </c>
    </row>
    <row r="3364" spans="2:17" x14ac:dyDescent="0.2">
      <c r="B3364" s="46" t="s">
        <v>42</v>
      </c>
      <c r="D3364" s="49">
        <f>_xll.qlCalendarAdvance(Calendar,$D3363,B3364,"f",FALSE)</f>
        <v>62975</v>
      </c>
      <c r="E3364" s="49">
        <f>_xll.qlInterestRateIndexValueDate(IndexON,D3364)</f>
        <v>62975</v>
      </c>
      <c r="F3364" s="52">
        <f>IFERROR(_xll.qlIndexFixing(IndexON,D3364,TRUE,_xll.ohTrigger(RecalcTrigger,TriggerON)),NA())</f>
        <v>1.4352144944256295E-2</v>
      </c>
      <c r="H3364" s="49">
        <f>_xll.qlCalendarAdvance(Calendar,$H3363,B3364,"f",FALSE)</f>
        <v>62975</v>
      </c>
      <c r="I3364" s="49">
        <f>_xll.qlInterestRateIndexValueDate(Index1M,$H3364)</f>
        <v>62977</v>
      </c>
      <c r="J3364" s="52">
        <f>IFERROR(_xll.qlIndexFixing(Index1M,$H3364,TRUE,_xll.ohTrigger(RecalcTrigger,Trigger1M)),NA())</f>
        <v>1.4404284385815536E-2</v>
      </c>
      <c r="K3364" s="52">
        <f>IFERROR(_xll.qlIndexFixing(ONIndex1M,I3364,TRUE,_xll.ohTrigger(RecalcTrigger,Trigger1M)),NA())</f>
        <v>1.4390833757369492E-2</v>
      </c>
      <c r="L3364" s="52">
        <f>IFERROR(_xll.qlIndexFixing(Index3M,H3364,TRUE,_xll.ohTrigger(RecalcTrigger,Trigger3M)),NA())</f>
        <v>1.4738483074800583E-2</v>
      </c>
      <c r="M3364" s="52">
        <f>IFERROR(_xll.qlIndexFixing(ONIndex3M,I3364,TRUE,_xll.ohTrigger(RecalcTrigger,Trigger3M)),NA())</f>
        <v>1.4692739708968006E-2</v>
      </c>
      <c r="N3364" s="52">
        <f>IFERROR(_xll.qlIndexFixing(Index6M,$H3364,TRUE,_xll.ohTrigger(RecalcTrigger,Trigger6M)),NA())</f>
        <v>1.5059417478427675E-2</v>
      </c>
      <c r="O3364" s="52">
        <f>IFERROR(_xll.qlIndexFixing(ONIndex6M,I3364,TRUE,_xll.ohTrigger(RecalcTrigger,Trigger6M)),NA())</f>
        <v>1.4975448163774274E-2</v>
      </c>
      <c r="P3364" s="52">
        <f>IFERROR(_xll.qlIndexFixing(Index1Y,$H3364,TRUE,_xll.ohTrigger(RecalcTrigger,Trigger1Y)),NA())</f>
        <v>1.5114098216636462E-2</v>
      </c>
      <c r="Q3364" s="52">
        <f>IFERROR(_xll.qlIndexFixing(ONIndex1Y,I3364,TRUE,_xll.ohTrigger(RecalcTrigger,Trigger1Y)),NA())</f>
        <v>1.4933849117886311E-2</v>
      </c>
    </row>
    <row r="3365" spans="2:17" x14ac:dyDescent="0.2">
      <c r="B3365" s="46" t="s">
        <v>42</v>
      </c>
      <c r="D3365" s="49">
        <f>_xll.qlCalendarAdvance(Calendar,$D3364,B3365,"f",FALSE)</f>
        <v>62982</v>
      </c>
      <c r="E3365" s="49">
        <f>_xll.qlInterestRateIndexValueDate(IndexON,D3365)</f>
        <v>62982</v>
      </c>
      <c r="F3365" s="52">
        <f>IFERROR(_xll.qlIndexFixing(IndexON,D3365,TRUE,_xll.ohTrigger(RecalcTrigger,TriggerON)),NA())</f>
        <v>1.4354553431905615E-2</v>
      </c>
      <c r="H3365" s="49">
        <f>_xll.qlCalendarAdvance(Calendar,$H3364,B3365,"f",FALSE)</f>
        <v>62982</v>
      </c>
      <c r="I3365" s="49">
        <f>_xll.qlInterestRateIndexValueDate(Index1M,$H3365)</f>
        <v>62984</v>
      </c>
      <c r="J3365" s="52">
        <f>IFERROR(_xll.qlIndexFixing(Index1M,$H3365,TRUE,_xll.ohTrigger(RecalcTrigger,Trigger1M)),NA())</f>
        <v>1.4407030781036778E-2</v>
      </c>
      <c r="K3365" s="52">
        <f>IFERROR(_xll.qlIndexFixing(ONIndex1M,I3365,TRUE,_xll.ohTrigger(RecalcTrigger,Trigger1M)),NA())</f>
        <v>1.43936000514433E-2</v>
      </c>
      <c r="L3365" s="52">
        <f>IFERROR(_xll.qlIndexFixing(Index3M,H3365,TRUE,_xll.ohTrigger(RecalcTrigger,Trigger3M)),NA())</f>
        <v>1.4741553073618354E-2</v>
      </c>
      <c r="M3365" s="52">
        <f>IFERROR(_xll.qlIndexFixing(ONIndex3M,I3365,TRUE,_xll.ohTrigger(RecalcTrigger,Trigger3M)),NA())</f>
        <v>1.4695897553593795E-2</v>
      </c>
      <c r="N3365" s="52">
        <f>IFERROR(_xll.qlIndexFixing(Index6M,$H3365,TRUE,_xll.ohTrigger(RecalcTrigger,Trigger6M)),NA())</f>
        <v>1.5061545758913292E-2</v>
      </c>
      <c r="O3365" s="52">
        <f>IFERROR(_xll.qlIndexFixing(ONIndex6M,I3365,TRUE,_xll.ohTrigger(RecalcTrigger,Trigger6M)),NA())</f>
        <v>1.4977713394497272E-2</v>
      </c>
      <c r="P3365" s="52">
        <f>IFERROR(_xll.qlIndexFixing(Index1Y,$H3365,TRUE,_xll.ohTrigger(RecalcTrigger,Trigger1Y)),NA())</f>
        <v>1.5116573068977714E-2</v>
      </c>
      <c r="Q3365" s="52">
        <f>IFERROR(_xll.qlIndexFixing(ONIndex1Y,I3365,TRUE,_xll.ohTrigger(RecalcTrigger,Trigger1Y)),NA())</f>
        <v>1.4936730838428502E-2</v>
      </c>
    </row>
    <row r="3366" spans="2:17" x14ac:dyDescent="0.2">
      <c r="B3366" s="46" t="s">
        <v>42</v>
      </c>
      <c r="D3366" s="49">
        <f>_xll.qlCalendarAdvance(Calendar,$D3365,B3366,"f",FALSE)</f>
        <v>62989</v>
      </c>
      <c r="E3366" s="49">
        <f>_xll.qlInterestRateIndexValueDate(IndexON,D3366)</f>
        <v>62989</v>
      </c>
      <c r="F3366" s="52">
        <f>IFERROR(_xll.qlIndexFixing(IndexON,D3366,TRUE,_xll.ohTrigger(RecalcTrigger,TriggerON)),NA())</f>
        <v>1.4356949658642648E-2</v>
      </c>
      <c r="H3366" s="49">
        <f>_xll.qlCalendarAdvance(Calendar,$H3365,B3366,"f",FALSE)</f>
        <v>62989</v>
      </c>
      <c r="I3366" s="49">
        <f>_xll.qlInterestRateIndexValueDate(Index1M,$H3366)</f>
        <v>62991</v>
      </c>
      <c r="J3366" s="52">
        <f>IFERROR(_xll.qlIndexFixing(Index1M,$H3366,TRUE,_xll.ohTrigger(RecalcTrigger,Trigger1M)),NA())</f>
        <v>1.440976295749935E-2</v>
      </c>
      <c r="K3366" s="52">
        <f>IFERROR(_xll.qlIndexFixing(ONIndex1M,I3366,TRUE,_xll.ohTrigger(RecalcTrigger,Trigger1M)),NA())</f>
        <v>1.4396352181726968E-2</v>
      </c>
      <c r="L3366" s="52">
        <f>IFERROR(_xll.qlIndexFixing(Index3M,H3366,TRUE,_xll.ohTrigger(RecalcTrigger,Trigger3M)),NA())</f>
        <v>1.4744606211420931E-2</v>
      </c>
      <c r="M3366" s="52">
        <f>IFERROR(_xll.qlIndexFixing(ONIndex3M,I3366,TRUE,_xll.ohTrigger(RecalcTrigger,Trigger3M)),NA())</f>
        <v>1.4699038758569927E-2</v>
      </c>
      <c r="N3366" s="52">
        <f>IFERROR(_xll.qlIndexFixing(Index6M,$H3366,TRUE,_xll.ohTrigger(RecalcTrigger,Trigger6M)),NA())</f>
        <v>1.5063661546435306E-2</v>
      </c>
      <c r="O3366" s="52">
        <f>IFERROR(_xll.qlIndexFixing(ONIndex6M,I3366,TRUE,_xll.ohTrigger(RecalcTrigger,Trigger6M)),NA())</f>
        <v>1.4979966471422301E-2</v>
      </c>
      <c r="P3366" s="52">
        <f>IFERROR(_xll.qlIndexFixing(Index1Y,$H3366,TRUE,_xll.ohTrigger(RecalcTrigger,Trigger1Y)),NA())</f>
        <v>1.5119029947793395E-2</v>
      </c>
      <c r="Q3366" s="52">
        <f>IFERROR(_xll.qlIndexFixing(ONIndex1Y,I3366,TRUE,_xll.ohTrigger(RecalcTrigger,Trigger1Y)),NA())</f>
        <v>1.4939595556731078E-2</v>
      </c>
    </row>
    <row r="3367" spans="2:17" x14ac:dyDescent="0.2">
      <c r="B3367" s="46" t="s">
        <v>42</v>
      </c>
      <c r="D3367" s="49">
        <f>_xll.qlCalendarAdvance(Calendar,$D3366,B3367,"f",FALSE)</f>
        <v>62996</v>
      </c>
      <c r="E3367" s="49">
        <f>_xll.qlInterestRateIndexValueDate(IndexON,D3367)</f>
        <v>62996</v>
      </c>
      <c r="F3367" s="52">
        <f>IFERROR(_xll.qlIndexFixing(IndexON,D3367,TRUE,_xll.ohTrigger(RecalcTrigger,TriggerON)),NA())</f>
        <v>1.4359333604483382E-2</v>
      </c>
      <c r="H3367" s="49">
        <f>_xll.qlCalendarAdvance(Calendar,$H3366,B3367,"f",FALSE)</f>
        <v>62996</v>
      </c>
      <c r="I3367" s="49">
        <f>_xll.qlInterestRateIndexValueDate(Index1M,$H3367)</f>
        <v>62998</v>
      </c>
      <c r="J3367" s="52">
        <f>IFERROR(_xll.qlIndexFixing(Index1M,$H3367,TRUE,_xll.ohTrigger(RecalcTrigger,Trigger1M)),NA())</f>
        <v>1.4412480892021795E-2</v>
      </c>
      <c r="K3367" s="52">
        <f>IFERROR(_xll.qlIndexFixing(ONIndex1M,I3367,TRUE,_xll.ohTrigger(RecalcTrigger,Trigger1M)),NA())</f>
        <v>1.4399090125118974E-2</v>
      </c>
      <c r="L3367" s="52">
        <f>IFERROR(_xll.qlIndexFixing(Index3M,H3367,TRUE,_xll.ohTrigger(RecalcTrigger,Trigger3M)),NA())</f>
        <v>1.4747642460870184E-2</v>
      </c>
      <c r="M3367" s="52">
        <f>IFERROR(_xll.qlIndexFixing(ONIndex3M,I3367,TRUE,_xll.ohTrigger(RecalcTrigger,Trigger3M)),NA())</f>
        <v>1.4702163296878012E-2</v>
      </c>
      <c r="N3367" s="52">
        <f>IFERROR(_xll.qlIndexFixing(Index6M,$H3367,TRUE,_xll.ohTrigger(RecalcTrigger,Trigger6M)),NA())</f>
        <v>1.5065764820935445E-2</v>
      </c>
      <c r="O3367" s="52">
        <f>IFERROR(_xll.qlIndexFixing(ONIndex6M,I3367,TRUE,_xll.ohTrigger(RecalcTrigger,Trigger6M)),NA())</f>
        <v>1.4982207374645284E-2</v>
      </c>
      <c r="P3367" s="52">
        <f>IFERROR(_xll.qlIndexFixing(Index1Y,$H3367,TRUE,_xll.ohTrigger(RecalcTrigger,Trigger1Y)),NA())</f>
        <v>1.5121468824734235E-2</v>
      </c>
      <c r="Q3367" s="52">
        <f>IFERROR(_xll.qlIndexFixing(ONIndex1Y,I3367,TRUE,_xll.ohTrigger(RecalcTrigger,Trigger1Y)),NA())</f>
        <v>1.4942443245056225E-2</v>
      </c>
    </row>
    <row r="3368" spans="2:17" x14ac:dyDescent="0.2">
      <c r="B3368" s="46" t="s">
        <v>42</v>
      </c>
      <c r="D3368" s="49">
        <f>_xll.qlCalendarAdvance(Calendar,$D3367,B3368,"f",FALSE)</f>
        <v>63003</v>
      </c>
      <c r="E3368" s="49">
        <f>_xll.qlInterestRateIndexValueDate(IndexON,D3368)</f>
        <v>63003</v>
      </c>
      <c r="F3368" s="52">
        <f>IFERROR(_xll.qlIndexFixing(IndexON,D3368,TRUE,_xll.ohTrigger(RecalcTrigger,TriggerON)),NA())</f>
        <v>1.4361705249124057E-2</v>
      </c>
      <c r="H3368" s="49">
        <f>_xll.qlCalendarAdvance(Calendar,$H3367,B3368,"f",FALSE)</f>
        <v>63003</v>
      </c>
      <c r="I3368" s="49">
        <f>_xll.qlInterestRateIndexValueDate(Index1M,$H3368)</f>
        <v>63005</v>
      </c>
      <c r="J3368" s="52">
        <f>IFERROR(_xll.qlIndexFixing(Index1M,$H3368,TRUE,_xll.ohTrigger(RecalcTrigger,Trigger1M)),NA())</f>
        <v>1.4413743278728084E-2</v>
      </c>
      <c r="K3368" s="52">
        <f>IFERROR(_xll.qlIndexFixing(ONIndex1M,I3368,TRUE,_xll.ohTrigger(RecalcTrigger,Trigger1M)),NA())</f>
        <v>1.4401813858437862E-2</v>
      </c>
      <c r="L3368" s="52">
        <f>IFERROR(_xll.qlIndexFixing(Index3M,H3368,TRUE,_xll.ohTrigger(RecalcTrigger,Trigger3M)),NA())</f>
        <v>1.4750661794623636E-2</v>
      </c>
      <c r="M3368" s="52">
        <f>IFERROR(_xll.qlIndexFixing(ONIndex3M,I3368,TRUE,_xll.ohTrigger(RecalcTrigger,Trigger3M)),NA())</f>
        <v>1.4705271141259857E-2</v>
      </c>
      <c r="N3368" s="52">
        <f>IFERROR(_xll.qlIndexFixing(Index6M,$H3368,TRUE,_xll.ohTrigger(RecalcTrigger,Trigger6M)),NA())</f>
        <v>1.5067855562354562E-2</v>
      </c>
      <c r="O3368" s="52">
        <f>IFERROR(_xll.qlIndexFixing(ONIndex6M,I3368,TRUE,_xll.ohTrigger(RecalcTrigger,Trigger6M)),NA())</f>
        <v>1.4984436084182207E-2</v>
      </c>
      <c r="P3368" s="52">
        <f>IFERROR(_xll.qlIndexFixing(Index1Y,$H3368,TRUE,_xll.ohTrigger(RecalcTrigger,Trigger1Y)),NA())</f>
        <v>1.5123889671451186E-2</v>
      </c>
      <c r="Q3368" s="52">
        <f>IFERROR(_xll.qlIndexFixing(ONIndex1Y,I3368,TRUE,_xll.ohTrigger(RecalcTrigger,Trigger1Y)),NA())</f>
        <v>1.494527387550626E-2</v>
      </c>
    </row>
    <row r="3369" spans="2:17" x14ac:dyDescent="0.2">
      <c r="B3369" s="46" t="s">
        <v>42</v>
      </c>
      <c r="D3369" s="49">
        <f>_xll.qlCalendarAdvance(Calendar,$D3368,B3369,"f",FALSE)</f>
        <v>63010</v>
      </c>
      <c r="E3369" s="49">
        <f>_xll.qlInterestRateIndexValueDate(IndexON,D3369)</f>
        <v>63010</v>
      </c>
      <c r="F3369" s="52">
        <f>IFERROR(_xll.qlIndexFixing(IndexON,D3369,TRUE,_xll.ohTrigger(RecalcTrigger,TriggerON)),NA())</f>
        <v>1.4364064572820467E-2</v>
      </c>
      <c r="H3369" s="49">
        <f>_xll.qlCalendarAdvance(Calendar,$H3368,B3369,"f",FALSE)</f>
        <v>63010</v>
      </c>
      <c r="I3369" s="49">
        <f>_xll.qlInterestRateIndexValueDate(Index1M,$H3369)</f>
        <v>63012</v>
      </c>
      <c r="J3369" s="52">
        <f>IFERROR(_xll.qlIndexFixing(Index1M,$H3369,TRUE,_xll.ohTrigger(RecalcTrigger,Trigger1M)),NA())</f>
        <v>1.4417873942445536E-2</v>
      </c>
      <c r="K3369" s="52">
        <f>IFERROR(_xll.qlIndexFixing(ONIndex1M,I3369,TRUE,_xll.ohTrigger(RecalcTrigger,Trigger1M)),NA())</f>
        <v>1.4404523358582111E-2</v>
      </c>
      <c r="L3369" s="52">
        <f>IFERROR(_xll.qlIndexFixing(Index3M,H3369,TRUE,_xll.ohTrigger(RecalcTrigger,Trigger3M)),NA())</f>
        <v>1.4753664185343157E-2</v>
      </c>
      <c r="M3369" s="52">
        <f>IFERROR(_xll.qlIndexFixing(ONIndex3M,I3369,TRUE,_xll.ohTrigger(RecalcTrigger,Trigger3M)),NA())</f>
        <v>1.47083622645372E-2</v>
      </c>
      <c r="N3369" s="52">
        <f>IFERROR(_xll.qlIndexFixing(Index6M,$H3369,TRUE,_xll.ohTrigger(RecalcTrigger,Trigger6M)),NA())</f>
        <v>1.5071309548445348E-2</v>
      </c>
      <c r="O3369" s="52">
        <f>IFERROR(_xll.qlIndexFixing(ONIndex6M,I3369,TRUE,_xll.ohTrigger(RecalcTrigger,Trigger6M)),NA())</f>
        <v>1.4986652580208926E-2</v>
      </c>
      <c r="P3369" s="52">
        <f>IFERROR(_xll.qlIndexFixing(Index1Y,$H3369,TRUE,_xll.ohTrigger(RecalcTrigger,Trigger1Y)),NA())</f>
        <v>1.5126292459595637E-2</v>
      </c>
      <c r="Q3369" s="52">
        <f>IFERROR(_xll.qlIndexFixing(ONIndex1Y,I3369,TRUE,_xll.ohTrigger(RecalcTrigger,Trigger1Y)),NA())</f>
        <v>1.4948087420583178E-2</v>
      </c>
    </row>
    <row r="3370" spans="2:17" x14ac:dyDescent="0.2">
      <c r="B3370" s="46" t="s">
        <v>42</v>
      </c>
      <c r="D3370" s="49">
        <f>_xll.qlCalendarAdvance(Calendar,$D3369,B3370,"f",FALSE)</f>
        <v>63017</v>
      </c>
      <c r="E3370" s="49">
        <f>_xll.qlInterestRateIndexValueDate(IndexON,D3370)</f>
        <v>63017</v>
      </c>
      <c r="F3370" s="52">
        <f>IFERROR(_xll.qlIndexFixing(IndexON,D3370,TRUE,_xll.ohTrigger(RecalcTrigger,TriggerON)),NA())</f>
        <v>1.4366411555268854E-2</v>
      </c>
      <c r="H3370" s="49">
        <f>_xll.qlCalendarAdvance(Calendar,$H3369,B3370,"f",FALSE)</f>
        <v>63017</v>
      </c>
      <c r="I3370" s="49">
        <f>_xll.qlInterestRateIndexValueDate(Index1M,$H3370)</f>
        <v>63019</v>
      </c>
      <c r="J3370" s="52">
        <f>IFERROR(_xll.qlIndexFixing(Index1M,$H3370,TRUE,_xll.ohTrigger(RecalcTrigger,Trigger1M)),NA())</f>
        <v>1.4420549011968931E-2</v>
      </c>
      <c r="K3370" s="52">
        <f>IFERROR(_xll.qlIndexFixing(ONIndex1M,I3370,TRUE,_xll.ohTrigger(RecalcTrigger,Trigger1M)),NA())</f>
        <v>1.4407218602370264E-2</v>
      </c>
      <c r="L3370" s="52">
        <f>IFERROR(_xll.qlIndexFixing(Index3M,H3370,TRUE,_xll.ohTrigger(RecalcTrigger,Trigger3M)),NA())</f>
        <v>1.4756649605687138E-2</v>
      </c>
      <c r="M3370" s="52">
        <f>IFERROR(_xll.qlIndexFixing(ONIndex3M,I3370,TRUE,_xll.ohTrigger(RecalcTrigger,Trigger3M)),NA())</f>
        <v>1.4711436639531783E-2</v>
      </c>
      <c r="N3370" s="52">
        <f>IFERROR(_xll.qlIndexFixing(Index6M,$H3370,TRUE,_xll.ohTrigger(RecalcTrigger,Trigger6M)),NA())</f>
        <v>1.5073372705923327E-2</v>
      </c>
      <c r="O3370" s="52">
        <f>IFERROR(_xll.qlIndexFixing(ONIndex6M,I3370,TRUE,_xll.ohTrigger(RecalcTrigger,Trigger6M)),NA())</f>
        <v>1.4988856842901299E-2</v>
      </c>
      <c r="P3370" s="52">
        <f>IFERROR(_xll.qlIndexFixing(Index1Y,$H3370,TRUE,_xll.ohTrigger(RecalcTrigger,Trigger1Y)),NA())</f>
        <v>1.5128677160818978E-2</v>
      </c>
      <c r="Q3370" s="52">
        <f>IFERROR(_xll.qlIndexFixing(ONIndex1Y,I3370,TRUE,_xll.ohTrigger(RecalcTrigger,Trigger1Y)),NA())</f>
        <v>1.4950883852229424E-2</v>
      </c>
    </row>
    <row r="3371" spans="2:17" x14ac:dyDescent="0.2">
      <c r="B3371" s="46" t="s">
        <v>42</v>
      </c>
      <c r="D3371" s="49">
        <f>_xll.qlCalendarAdvance(Calendar,$D3370,B3371,"f",FALSE)</f>
        <v>63024</v>
      </c>
      <c r="E3371" s="49">
        <f>_xll.qlInterestRateIndexValueDate(IndexON,D3371)</f>
        <v>63024</v>
      </c>
      <c r="F3371" s="52">
        <f>IFERROR(_xll.qlIndexFixing(IndexON,D3371,TRUE,_xll.ohTrigger(RecalcTrigger,TriggerON)),NA())</f>
        <v>1.4368746176405267E-2</v>
      </c>
      <c r="H3371" s="49">
        <f>_xll.qlCalendarAdvance(Calendar,$H3370,B3371,"f",FALSE)</f>
        <v>63024</v>
      </c>
      <c r="I3371" s="49">
        <f>_xll.qlInterestRateIndexValueDate(Index1M,$H3371)</f>
        <v>63026</v>
      </c>
      <c r="J3371" s="52">
        <f>IFERROR(_xll.qlIndexFixing(Index1M,$H3371,TRUE,_xll.ohTrigger(RecalcTrigger,Trigger1M)),NA())</f>
        <v>1.4423209746778909E-2</v>
      </c>
      <c r="K3371" s="52">
        <f>IFERROR(_xll.qlIndexFixing(ONIndex1M,I3371,TRUE,_xll.ohTrigger(RecalcTrigger,Trigger1M)),NA())</f>
        <v>1.4409899566540929E-2</v>
      </c>
      <c r="L3371" s="52">
        <f>IFERROR(_xll.qlIndexFixing(Index3M,H3371,TRUE,_xll.ohTrigger(RecalcTrigger,Trigger3M)),NA())</f>
        <v>1.475961802831484E-2</v>
      </c>
      <c r="M3371" s="52">
        <f>IFERROR(_xll.qlIndexFixing(ONIndex3M,I3371,TRUE,_xll.ohTrigger(RecalcTrigger,Trigger3M)),NA())</f>
        <v>1.4714494238905473E-2</v>
      </c>
      <c r="N3371" s="52">
        <f>IFERROR(_xll.qlIndexFixing(Index6M,$H3371,TRUE,_xll.ohTrigger(RecalcTrigger,Trigger6M)),NA())</f>
        <v>1.5075423264306205E-2</v>
      </c>
      <c r="O3371" s="52">
        <f>IFERROR(_xll.qlIndexFixing(ONIndex6M,I3371,TRUE,_xll.ohTrigger(RecalcTrigger,Trigger6M)),NA())</f>
        <v>1.4991048852435185E-2</v>
      </c>
      <c r="P3371" s="52">
        <f>IFERROR(_xll.qlIndexFixing(Index1Y,$H3371,TRUE,_xll.ohTrigger(RecalcTrigger,Trigger1Y)),NA())</f>
        <v>1.5131043746775003E-2</v>
      </c>
      <c r="Q3371" s="52">
        <f>IFERROR(_xll.qlIndexFixing(ONIndex1Y,I3371,TRUE,_xll.ohTrigger(RecalcTrigger,Trigger1Y)),NA())</f>
        <v>1.4953663142627249E-2</v>
      </c>
    </row>
    <row r="3372" spans="2:17" x14ac:dyDescent="0.2">
      <c r="B3372" s="46" t="s">
        <v>42</v>
      </c>
      <c r="D3372" s="49">
        <f>_xll.qlCalendarAdvance(Calendar,$D3371,B3372,"f",FALSE)</f>
        <v>63031</v>
      </c>
      <c r="E3372" s="49">
        <f>_xll.qlInterestRateIndexValueDate(IndexON,D3372)</f>
        <v>63031</v>
      </c>
      <c r="F3372" s="52">
        <f>IFERROR(_xll.qlIndexFixing(IndexON,D3372,TRUE,_xll.ohTrigger(RecalcTrigger,TriggerON)),NA())</f>
        <v>1.4371068416405564E-2</v>
      </c>
      <c r="H3372" s="49">
        <f>_xll.qlCalendarAdvance(Calendar,$H3371,B3372,"f",FALSE)</f>
        <v>63031</v>
      </c>
      <c r="I3372" s="49">
        <f>_xll.qlInterestRateIndexValueDate(Index1M,$H3372)</f>
        <v>63033</v>
      </c>
      <c r="J3372" s="52">
        <f>IFERROR(_xll.qlIndexFixing(Index1M,$H3372,TRUE,_xll.ohTrigger(RecalcTrigger,Trigger1M)),NA())</f>
        <v>1.4425856123684022E-2</v>
      </c>
      <c r="K3372" s="52">
        <f>IFERROR(_xll.qlIndexFixing(ONIndex1M,I3372,TRUE,_xll.ohTrigger(RecalcTrigger,Trigger1M)),NA())</f>
        <v>1.4412566228072521E-2</v>
      </c>
      <c r="L3372" s="52">
        <f>IFERROR(_xll.qlIndexFixing(Index3M,H3372,TRUE,_xll.ohTrigger(RecalcTrigger,Trigger3M)),NA())</f>
        <v>1.4762569425887264E-2</v>
      </c>
      <c r="M3372" s="52">
        <f>IFERROR(_xll.qlIndexFixing(ONIndex3M,I3372,TRUE,_xll.ohTrigger(RecalcTrigger,Trigger3M)),NA())</f>
        <v>1.4717535035559948E-2</v>
      </c>
      <c r="N3372" s="52">
        <f>IFERROR(_xll.qlIndexFixing(Index6M,$H3372,TRUE,_xll.ohTrigger(RecalcTrigger,Trigger6M)),NA())</f>
        <v>1.507746120353304E-2</v>
      </c>
      <c r="O3372" s="52">
        <f>IFERROR(_xll.qlIndexFixing(ONIndex6M,I3372,TRUE,_xll.ohTrigger(RecalcTrigger,Trigger6M)),NA())</f>
        <v>1.4993228588826568E-2</v>
      </c>
      <c r="P3372" s="52">
        <f>IFERROR(_xll.qlIndexFixing(Index1Y,$H3372,TRUE,_xll.ohTrigger(RecalcTrigger,Trigger1Y)),NA())</f>
        <v>1.5133392189116199E-2</v>
      </c>
      <c r="Q3372" s="52">
        <f>IFERROR(_xll.qlIndexFixing(ONIndex1Y,I3372,TRUE,_xll.ohTrigger(RecalcTrigger,Trigger1Y)),NA())</f>
        <v>1.495642526427865E-2</v>
      </c>
    </row>
    <row r="3373" spans="2:17" x14ac:dyDescent="0.2">
      <c r="B3373" s="46" t="s">
        <v>42</v>
      </c>
      <c r="D3373" s="49">
        <f>_xll.qlCalendarAdvance(Calendar,$D3372,B3373,"f",FALSE)</f>
        <v>63038</v>
      </c>
      <c r="E3373" s="49">
        <f>_xll.qlInterestRateIndexValueDate(IndexON,D3373)</f>
        <v>63038</v>
      </c>
      <c r="F3373" s="52">
        <f>IFERROR(_xll.qlIndexFixing(IndexON,D3373,TRUE,_xll.ohTrigger(RecalcTrigger,TriggerON)),NA())</f>
        <v>1.4373378254726177E-2</v>
      </c>
      <c r="H3373" s="49">
        <f>_xll.qlCalendarAdvance(Calendar,$H3372,B3373,"f",FALSE)</f>
        <v>63038</v>
      </c>
      <c r="I3373" s="49">
        <f>_xll.qlInterestRateIndexValueDate(Index1M,$H3373)</f>
        <v>63040</v>
      </c>
      <c r="J3373" s="52">
        <f>IFERROR(_xll.qlIndexFixing(Index1M,$H3373,TRUE,_xll.ohTrigger(RecalcTrigger,Trigger1M)),NA())</f>
        <v>1.4428488119487826E-2</v>
      </c>
      <c r="K3373" s="52">
        <f>IFERROR(_xll.qlIndexFixing(ONIndex1M,I3373,TRUE,_xll.ohTrigger(RecalcTrigger,Trigger1M)),NA())</f>
        <v>1.4415218563943455E-2</v>
      </c>
      <c r="L3373" s="52">
        <f>IFERROR(_xll.qlIndexFixing(Index3M,H3373,TRUE,_xll.ohTrigger(RecalcTrigger,Trigger3M)),NA())</f>
        <v>1.4765503771064541E-2</v>
      </c>
      <c r="M3373" s="52">
        <f>IFERROR(_xll.qlIndexFixing(ONIndex3M,I3373,TRUE,_xll.ohTrigger(RecalcTrigger,Trigger3M)),NA())</f>
        <v>1.4720559002476818E-2</v>
      </c>
      <c r="N3373" s="52">
        <f>IFERROR(_xll.qlIndexFixing(Index6M,$H3373,TRUE,_xll.ohTrigger(RecalcTrigger,Trigger6M)),NA())</f>
        <v>1.5079486503542891E-2</v>
      </c>
      <c r="O3373" s="52">
        <f>IFERROR(_xll.qlIndexFixing(ONIndex6M,I3373,TRUE,_xll.ohTrigger(RecalcTrigger,Trigger6M)),NA())</f>
        <v>1.4995396032411179E-2</v>
      </c>
      <c r="P3373" s="52">
        <f>IFERROR(_xll.qlIndexFixing(Index1Y,$H3373,TRUE,_xll.ohTrigger(RecalcTrigger,Trigger1Y)),NA())</f>
        <v>1.5135722459497679E-2</v>
      </c>
      <c r="Q3373" s="52">
        <f>IFERROR(_xll.qlIndexFixing(ONIndex1Y,I3373,TRUE,_xll.ohTrigger(RecalcTrigger,Trigger1Y)),NA())</f>
        <v>1.4959170189206006E-2</v>
      </c>
    </row>
    <row r="3374" spans="2:17" x14ac:dyDescent="0.2">
      <c r="B3374" s="46" t="s">
        <v>42</v>
      </c>
      <c r="D3374" s="49">
        <f>_xll.qlCalendarAdvance(Calendar,$D3373,B3374,"f",FALSE)</f>
        <v>63045</v>
      </c>
      <c r="E3374" s="49">
        <f>_xll.qlInterestRateIndexValueDate(IndexON,D3374)</f>
        <v>63045</v>
      </c>
      <c r="F3374" s="52">
        <f>IFERROR(_xll.qlIndexFixing(IndexON,D3374,TRUE,_xll.ohTrigger(RecalcTrigger,TriggerON)),NA())</f>
        <v>1.4375675671782773E-2</v>
      </c>
      <c r="H3374" s="49">
        <f>_xll.qlCalendarAdvance(Calendar,$H3373,B3374,"f",FALSE)</f>
        <v>63045</v>
      </c>
      <c r="I3374" s="49">
        <f>_xll.qlInterestRateIndexValueDate(Index1M,$H3374)</f>
        <v>63047</v>
      </c>
      <c r="J3374" s="52">
        <f>IFERROR(_xll.qlIndexFixing(Index1M,$H3374,TRUE,_xll.ohTrigger(RecalcTrigger,Trigger1M)),NA())</f>
        <v>1.4431105711003867E-2</v>
      </c>
      <c r="K3374" s="52">
        <f>IFERROR(_xll.qlIndexFixing(ONIndex1M,I3374,TRUE,_xll.ohTrigger(RecalcTrigger,Trigger1M)),NA())</f>
        <v>1.4417856550732466E-2</v>
      </c>
      <c r="L3374" s="52">
        <f>IFERROR(_xll.qlIndexFixing(Index3M,H3374,TRUE,_xll.ohTrigger(RecalcTrigger,Trigger3M)),NA())</f>
        <v>1.47684210365068E-2</v>
      </c>
      <c r="M3374" s="52">
        <f>IFERROR(_xll.qlIndexFixing(ONIndex3M,I3374,TRUE,_xll.ohTrigger(RecalcTrigger,Trigger3M)),NA())</f>
        <v>1.4723566112238018E-2</v>
      </c>
      <c r="N3374" s="52">
        <f>IFERROR(_xll.qlIndexFixing(Index6M,$H3374,TRUE,_xll.ohTrigger(RecalcTrigger,Trigger6M)),NA())</f>
        <v>1.5081499144274384E-2</v>
      </c>
      <c r="O3374" s="52">
        <f>IFERROR(_xll.qlIndexFixing(ONIndex6M,I3374,TRUE,_xll.ohTrigger(RecalcTrigger,Trigger6M)),NA())</f>
        <v>1.4997551163045131E-2</v>
      </c>
      <c r="P3374" s="52">
        <f>IFERROR(_xll.qlIndexFixing(Index1Y,$H3374,TRUE,_xll.ohTrigger(RecalcTrigger,Trigger1Y)),NA())</f>
        <v>1.5138034529574332E-2</v>
      </c>
      <c r="Q3374" s="52">
        <f>IFERROR(_xll.qlIndexFixing(ONIndex1Y,I3374,TRUE,_xll.ohTrigger(RecalcTrigger,Trigger1Y)),NA())</f>
        <v>1.4961897889511633E-2</v>
      </c>
    </row>
    <row r="3375" spans="2:17" x14ac:dyDescent="0.2">
      <c r="B3375" s="46" t="s">
        <v>42</v>
      </c>
      <c r="D3375" s="49">
        <f>_xll.qlCalendarAdvance(Calendar,$D3374,B3375,"f",FALSE)</f>
        <v>63052</v>
      </c>
      <c r="E3375" s="49">
        <f>_xll.qlInterestRateIndexValueDate(IndexON,D3375)</f>
        <v>63052</v>
      </c>
      <c r="F3375" s="52">
        <f>IFERROR(_xll.qlIndexFixing(IndexON,D3375,TRUE,_xll.ohTrigger(RecalcTrigger,TriggerON)),NA())</f>
        <v>1.4377960647351529E-2</v>
      </c>
      <c r="H3375" s="49">
        <f>_xll.qlCalendarAdvance(Calendar,$H3374,B3375,"f",FALSE)</f>
        <v>63052</v>
      </c>
      <c r="I3375" s="49">
        <f>_xll.qlInterestRateIndexValueDate(Index1M,$H3375)</f>
        <v>63054</v>
      </c>
      <c r="J3375" s="52">
        <f>IFERROR(_xll.qlIndexFixing(Index1M,$H3375,TRUE,_xll.ohTrigger(RecalcTrigger,Trigger1M)),NA())</f>
        <v>1.44337088750357E-2</v>
      </c>
      <c r="K3375" s="52">
        <f>IFERROR(_xll.qlIndexFixing(ONIndex1M,I3375,TRUE,_xll.ohTrigger(RecalcTrigger,Trigger1M)),NA())</f>
        <v>1.442048016541797E-2</v>
      </c>
      <c r="L3375" s="52">
        <f>IFERROR(_xll.qlIndexFixing(Index3M,H3375,TRUE,_xll.ohTrigger(RecalcTrigger,Trigger3M)),NA())</f>
        <v>1.4771321194875038E-2</v>
      </c>
      <c r="M3375" s="52">
        <f>IFERROR(_xll.qlIndexFixing(ONIndex3M,I3375,TRUE,_xll.ohTrigger(RecalcTrigger,Trigger3M)),NA())</f>
        <v>1.4726556337505414E-2</v>
      </c>
      <c r="N3375" s="52">
        <f>IFERROR(_xll.qlIndexFixing(Index6M,$H3375,TRUE,_xll.ohTrigger(RecalcTrigger,Trigger6M)),NA())</f>
        <v>1.508349910566744E-2</v>
      </c>
      <c r="O3375" s="52">
        <f>IFERROR(_xll.qlIndexFixing(ONIndex6M,I3375,TRUE,_xll.ohTrigger(RecalcTrigger,Trigger6M)),NA())</f>
        <v>1.4999693961064153E-2</v>
      </c>
      <c r="P3375" s="52">
        <f>IFERROR(_xll.qlIndexFixing(Index1Y,$H3375,TRUE,_xll.ohTrigger(RecalcTrigger,Trigger1Y)),NA())</f>
        <v>1.514032837100171E-2</v>
      </c>
      <c r="Q3375" s="52">
        <f>IFERROR(_xll.qlIndexFixing(ONIndex1Y,I3375,TRUE,_xll.ohTrigger(RecalcTrigger,Trigger1Y)),NA())</f>
        <v>1.4964608337537655E-2</v>
      </c>
    </row>
    <row r="3376" spans="2:17" x14ac:dyDescent="0.2">
      <c r="B3376" s="46" t="s">
        <v>42</v>
      </c>
      <c r="D3376" s="49">
        <f>_xll.qlCalendarAdvance(Calendar,$D3375,B3376,"f",FALSE)</f>
        <v>63059</v>
      </c>
      <c r="E3376" s="49">
        <f>_xll.qlInterestRateIndexValueDate(IndexON,D3376)</f>
        <v>63059</v>
      </c>
      <c r="F3376" s="52">
        <f>IFERROR(_xll.qlIndexFixing(IndexON,D3376,TRUE,_xll.ohTrigger(RecalcTrigger,TriggerON)),NA())</f>
        <v>1.4380233161288558E-2</v>
      </c>
      <c r="H3376" s="49">
        <f>_xll.qlCalendarAdvance(Calendar,$H3375,B3376,"f",FALSE)</f>
        <v>63059</v>
      </c>
      <c r="I3376" s="49">
        <f>_xll.qlInterestRateIndexValueDate(Index1M,$H3376)</f>
        <v>63061</v>
      </c>
      <c r="J3376" s="52">
        <f>IFERROR(_xll.qlIndexFixing(Index1M,$H3376,TRUE,_xll.ohTrigger(RecalcTrigger,Trigger1M)),NA())</f>
        <v>1.4436297588396874E-2</v>
      </c>
      <c r="K3376" s="52">
        <f>IFERROR(_xll.qlIndexFixing(ONIndex1M,I3376,TRUE,_xll.ohTrigger(RecalcTrigger,Trigger1M)),NA())</f>
        <v>1.442308938481851E-2</v>
      </c>
      <c r="L3376" s="52">
        <f>IFERROR(_xll.qlIndexFixing(Index3M,H3376,TRUE,_xll.ohTrigger(RecalcTrigger,Trigger3M)),NA())</f>
        <v>1.477420421883026E-2</v>
      </c>
      <c r="M3376" s="52">
        <f>IFERROR(_xll.qlIndexFixing(ONIndex3M,I3376,TRUE,_xll.ohTrigger(RecalcTrigger,Trigger3M)),NA())</f>
        <v>1.4729529651420492E-2</v>
      </c>
      <c r="N3376" s="52">
        <f>IFERROR(_xll.qlIndexFixing(Index6M,$H3376,TRUE,_xll.ohTrigger(RecalcTrigger,Trigger6M)),NA())</f>
        <v>1.5085486367661542E-2</v>
      </c>
      <c r="O3376" s="52">
        <f>IFERROR(_xll.qlIndexFixing(ONIndex6M,I3376,TRUE,_xll.ohTrigger(RecalcTrigger,Trigger6M)),NA())</f>
        <v>1.5001824406484232E-2</v>
      </c>
      <c r="P3376" s="52">
        <f>IFERROR(_xll.qlIndexFixing(Index1Y,$H3376,TRUE,_xll.ohTrigger(RecalcTrigger,Trigger1Y)),NA())</f>
        <v>1.5142603955436021E-2</v>
      </c>
      <c r="Q3376" s="52">
        <f>IFERROR(_xll.qlIndexFixing(ONIndex1Y,I3376,TRUE,_xll.ohTrigger(RecalcTrigger,Trigger1Y)),NA())</f>
        <v>1.4967301505466324E-2</v>
      </c>
    </row>
    <row r="3377" spans="2:17" x14ac:dyDescent="0.2">
      <c r="B3377" s="46" t="s">
        <v>42</v>
      </c>
      <c r="D3377" s="49">
        <f>_xll.qlCalendarAdvance(Calendar,$D3376,B3377,"f",FALSE)</f>
        <v>63066</v>
      </c>
      <c r="E3377" s="49">
        <f>_xll.qlInterestRateIndexValueDate(IndexON,D3377)</f>
        <v>63066</v>
      </c>
      <c r="F3377" s="52">
        <f>IFERROR(_xll.qlIndexFixing(IndexON,D3377,TRUE,_xll.ohTrigger(RecalcTrigger,TriggerON)),NA())</f>
        <v>1.4382493193449974E-2</v>
      </c>
      <c r="H3377" s="49">
        <f>_xll.qlCalendarAdvance(Calendar,$H3376,B3377,"f",FALSE)</f>
        <v>63066</v>
      </c>
      <c r="I3377" s="49">
        <f>_xll.qlInterestRateIndexValueDate(Index1M,$H3377)</f>
        <v>63068</v>
      </c>
      <c r="J3377" s="52">
        <f>IFERROR(_xll.qlIndexFixing(Index1M,$H3377,TRUE,_xll.ohTrigger(RecalcTrigger,Trigger1M)),NA())</f>
        <v>1.443887182789344E-2</v>
      </c>
      <c r="K3377" s="52">
        <f>IFERROR(_xll.qlIndexFixing(ONIndex1M,I3377,TRUE,_xll.ohTrigger(RecalcTrigger,Trigger1M)),NA())</f>
        <v>1.442568418575263E-2</v>
      </c>
      <c r="L3377" s="52">
        <f>IFERROR(_xll.qlIndexFixing(Index3M,H3377,TRUE,_xll.ohTrigger(RecalcTrigger,Trigger3M)),NA())</f>
        <v>1.4776565734323352E-2</v>
      </c>
      <c r="M3377" s="52">
        <f>IFERROR(_xll.qlIndexFixing(ONIndex3M,I3377,TRUE,_xll.ohTrigger(RecalcTrigger,Trigger3M)),NA())</f>
        <v>1.4732486026565184E-2</v>
      </c>
      <c r="N3377" s="52">
        <f>IFERROR(_xll.qlIndexFixing(Index6M,$H3377,TRUE,_xll.ohTrigger(RecalcTrigger,Trigger6M)),NA())</f>
        <v>1.5085200618083138E-2</v>
      </c>
      <c r="O3377" s="52">
        <f>IFERROR(_xll.qlIndexFixing(ONIndex6M,I3377,TRUE,_xll.ohTrigger(RecalcTrigger,Trigger6M)),NA())</f>
        <v>1.5003942479481225E-2</v>
      </c>
      <c r="P3377" s="52">
        <f>IFERROR(_xll.qlIndexFixing(Index1Y,$H3377,TRUE,_xll.ohTrigger(RecalcTrigger,Trigger1Y)),NA())</f>
        <v>1.5144861254535222E-2</v>
      </c>
      <c r="Q3377" s="52">
        <f>IFERROR(_xll.qlIndexFixing(ONIndex1Y,I3377,TRUE,_xll.ohTrigger(RecalcTrigger,Trigger1Y)),NA())</f>
        <v>1.4969977365559828E-2</v>
      </c>
    </row>
    <row r="3378" spans="2:17" x14ac:dyDescent="0.2">
      <c r="B3378" s="46" t="s">
        <v>42</v>
      </c>
      <c r="D3378" s="49">
        <f>_xll.qlCalendarAdvance(Calendar,$D3377,B3378,"f",FALSE)</f>
        <v>63073</v>
      </c>
      <c r="E3378" s="49">
        <f>_xll.qlInterestRateIndexValueDate(IndexON,D3378)</f>
        <v>63073</v>
      </c>
      <c r="F3378" s="52">
        <f>IFERROR(_xll.qlIndexFixing(IndexON,D3378,TRUE,_xll.ohTrigger(RecalcTrigger,TriggerON)),NA())</f>
        <v>1.4384740724011635E-2</v>
      </c>
      <c r="H3378" s="49">
        <f>_xll.qlCalendarAdvance(Calendar,$H3377,B3378,"f",FALSE)</f>
        <v>63073</v>
      </c>
      <c r="I3378" s="49">
        <f>_xll.qlInterestRateIndexValueDate(Index1M,$H3378)</f>
        <v>63075</v>
      </c>
      <c r="J3378" s="52">
        <f>IFERROR(_xll.qlIndexFixing(Index1M,$H3378,TRUE,_xll.ohTrigger(RecalcTrigger,Trigger1M)),NA())</f>
        <v>1.4441431570331453E-2</v>
      </c>
      <c r="K3378" s="52">
        <f>IFERROR(_xll.qlIndexFixing(ONIndex1M,I3378,TRUE,_xll.ohTrigger(RecalcTrigger,Trigger1M)),NA())</f>
        <v>1.4428264545198743E-2</v>
      </c>
      <c r="L3378" s="52">
        <f>IFERROR(_xll.qlIndexFixing(Index3M,H3378,TRUE,_xll.ohTrigger(RecalcTrigger,Trigger3M)),NA())</f>
        <v>1.4779415523614055E-2</v>
      </c>
      <c r="M3378" s="52">
        <f>IFERROR(_xll.qlIndexFixing(ONIndex3M,I3378,TRUE,_xll.ohTrigger(RecalcTrigger,Trigger3M)),NA())</f>
        <v>1.4735425435841165E-2</v>
      </c>
      <c r="N3378" s="52">
        <f>IFERROR(_xll.qlIndexFixing(Index6M,$H3378,TRUE,_xll.ohTrigger(RecalcTrigger,Trigger6M)),NA())</f>
        <v>1.5087166594071111E-2</v>
      </c>
      <c r="O3378" s="52">
        <f>IFERROR(_xll.qlIndexFixing(ONIndex6M,I3378,TRUE,_xll.ohTrigger(RecalcTrigger,Trigger6M)),NA())</f>
        <v>1.5006048160310925E-2</v>
      </c>
      <c r="P3378" s="52">
        <f>IFERROR(_xll.qlIndexFixing(Index1Y,$H3378,TRUE,_xll.ohTrigger(RecalcTrigger,Trigger1Y)),NA())</f>
        <v>1.5147100239956397E-2</v>
      </c>
      <c r="Q3378" s="52">
        <f>IFERROR(_xll.qlIndexFixing(ONIndex1Y,I3378,TRUE,_xll.ohTrigger(RecalcTrigger,Trigger1Y)),NA())</f>
        <v>1.4972635889840546E-2</v>
      </c>
    </row>
    <row r="3379" spans="2:17" x14ac:dyDescent="0.2">
      <c r="B3379" s="46" t="s">
        <v>42</v>
      </c>
      <c r="D3379" s="49">
        <f>_xll.qlCalendarAdvance(Calendar,$D3378,B3379,"f",FALSE)</f>
        <v>63080</v>
      </c>
      <c r="E3379" s="49">
        <f>_xll.qlInterestRateIndexValueDate(IndexON,D3379)</f>
        <v>63080</v>
      </c>
      <c r="F3379" s="52">
        <f>IFERROR(_xll.qlIndexFixing(IndexON,D3379,TRUE,_xll.ohTrigger(RecalcTrigger,TriggerON)),NA())</f>
        <v>1.4386975732749718E-2</v>
      </c>
      <c r="H3379" s="49">
        <f>_xll.qlCalendarAdvance(Calendar,$H3378,B3379,"f",FALSE)</f>
        <v>63080</v>
      </c>
      <c r="I3379" s="49">
        <f>_xll.qlInterestRateIndexValueDate(Index1M,$H3379)</f>
        <v>63082</v>
      </c>
      <c r="J3379" s="52">
        <f>IFERROR(_xll.qlIndexFixing(Index1M,$H3379,TRUE,_xll.ohTrigger(RecalcTrigger,Trigger1M)),NA())</f>
        <v>1.4443976792521962E-2</v>
      </c>
      <c r="K3379" s="52">
        <f>IFERROR(_xll.qlIndexFixing(ONIndex1M,I3379,TRUE,_xll.ohTrigger(RecalcTrigger,Trigger1M)),NA())</f>
        <v>1.4430830439735587E-2</v>
      </c>
      <c r="L3379" s="52">
        <f>IFERROR(_xll.qlIndexFixing(Index3M,H3379,TRUE,_xll.ohTrigger(RecalcTrigger,Trigger3M)),NA())</f>
        <v>1.4782248099108655E-2</v>
      </c>
      <c r="M3379" s="52">
        <f>IFERROR(_xll.qlIndexFixing(ONIndex3M,I3379,TRUE,_xll.ohTrigger(RecalcTrigger,Trigger3M)),NA())</f>
        <v>1.4738347851990241E-2</v>
      </c>
      <c r="N3379" s="52">
        <f>IFERROR(_xll.qlIndexFixing(Index6M,$H3379,TRUE,_xll.ohTrigger(RecalcTrigger,Trigger6M)),NA())</f>
        <v>1.5089119820253009E-2</v>
      </c>
      <c r="O3379" s="52">
        <f>IFERROR(_xll.qlIndexFixing(ONIndex6M,I3379,TRUE,_xll.ohTrigger(RecalcTrigger,Trigger6M)),NA())</f>
        <v>1.5008141428909383E-2</v>
      </c>
      <c r="P3379" s="52">
        <f>IFERROR(_xll.qlIndexFixing(Index1Y,$H3379,TRUE,_xll.ohTrigger(RecalcTrigger,Trigger1Y)),NA())</f>
        <v>1.5149320883358819E-2</v>
      </c>
      <c r="Q3379" s="52">
        <f>IFERROR(_xll.qlIndexFixing(ONIndex1Y,I3379,TRUE,_xll.ohTrigger(RecalcTrigger,Trigger1Y)),NA())</f>
        <v>1.4975277050650604E-2</v>
      </c>
    </row>
    <row r="3380" spans="2:17" x14ac:dyDescent="0.2">
      <c r="B3380" s="46" t="s">
        <v>42</v>
      </c>
      <c r="D3380" s="49">
        <f>_xll.qlCalendarAdvance(Calendar,$D3379,B3380,"f",FALSE)</f>
        <v>63087</v>
      </c>
      <c r="E3380" s="49">
        <f>_xll.qlInterestRateIndexValueDate(IndexON,D3380)</f>
        <v>63087</v>
      </c>
      <c r="F3380" s="52">
        <f>IFERROR(_xll.qlIndexFixing(IndexON,D3380,TRUE,_xll.ohTrigger(RecalcTrigger,TriggerON)),NA())</f>
        <v>1.4389198199520337E-2</v>
      </c>
      <c r="H3380" s="49">
        <f>_xll.qlCalendarAdvance(Calendar,$H3379,B3380,"f",FALSE)</f>
        <v>63087</v>
      </c>
      <c r="I3380" s="49">
        <f>_xll.qlInterestRateIndexValueDate(Index1M,$H3380)</f>
        <v>63089</v>
      </c>
      <c r="J3380" s="52">
        <f>IFERROR(_xll.qlIndexFixing(Index1M,$H3380,TRUE,_xll.ohTrigger(RecalcTrigger,Trigger1M)),NA())</f>
        <v>1.444650747127102E-2</v>
      </c>
      <c r="K3380" s="52">
        <f>IFERROR(_xll.qlIndexFixing(ONIndex1M,I3380,TRUE,_xll.ohTrigger(RecalcTrigger,Trigger1M)),NA())</f>
        <v>1.4433381846581383E-2</v>
      </c>
      <c r="L3380" s="52">
        <f>IFERROR(_xll.qlIndexFixing(Index3M,H3380,TRUE,_xll.ohTrigger(RecalcTrigger,Trigger3M)),NA())</f>
        <v>1.4785063433471655E-2</v>
      </c>
      <c r="M3380" s="52">
        <f>IFERROR(_xll.qlIndexFixing(ONIndex3M,I3380,TRUE,_xll.ohTrigger(RecalcTrigger,Trigger3M)),NA())</f>
        <v>1.4741253247834152E-2</v>
      </c>
      <c r="N3380" s="52">
        <f>IFERROR(_xll.qlIndexFixing(Index6M,$H3380,TRUE,_xll.ohTrigger(RecalcTrigger,Trigger6M)),NA())</f>
        <v>1.5091060276573278E-2</v>
      </c>
      <c r="O3380" s="52">
        <f>IFERROR(_xll.qlIndexFixing(ONIndex6M,I3380,TRUE,_xll.ohTrigger(RecalcTrigger,Trigger6M)),NA())</f>
        <v>1.5010222265452455E-2</v>
      </c>
      <c r="P3380" s="52">
        <f>IFERROR(_xll.qlIndexFixing(Index1Y,$H3380,TRUE,_xll.ohTrigger(RecalcTrigger,Trigger1Y)),NA())</f>
        <v>1.5151523156401761E-2</v>
      </c>
      <c r="Q3380" s="52">
        <f>IFERROR(_xll.qlIndexFixing(ONIndex1Y,I3380,TRUE,_xll.ohTrigger(RecalcTrigger,Trigger1Y)),NA())</f>
        <v>1.4977900820252188E-2</v>
      </c>
    </row>
    <row r="3381" spans="2:17" x14ac:dyDescent="0.2">
      <c r="B3381" s="46" t="s">
        <v>42</v>
      </c>
      <c r="D3381" s="49">
        <f>_xll.qlCalendarAdvance(Calendar,$D3380,B3381,"f",FALSE)</f>
        <v>63094</v>
      </c>
      <c r="E3381" s="49">
        <f>_xll.qlInterestRateIndexValueDate(IndexON,D3381)</f>
        <v>63094</v>
      </c>
      <c r="F3381" s="52">
        <f>IFERROR(_xll.qlIndexFixing(IndexON,D3381,TRUE,_xll.ohTrigger(RecalcTrigger,TriggerON)),NA())</f>
        <v>1.4391408104419412E-2</v>
      </c>
      <c r="H3381" s="49">
        <f>_xll.qlCalendarAdvance(Calendar,$H3380,B3381,"f",FALSE)</f>
        <v>63094</v>
      </c>
      <c r="I3381" s="49">
        <f>_xll.qlInterestRateIndexValueDate(Index1M,$H3381)</f>
        <v>63096</v>
      </c>
      <c r="J3381" s="52">
        <f>IFERROR(_xll.qlIndexFixing(Index1M,$H3381,TRUE,_xll.ohTrigger(RecalcTrigger,Trigger1M)),NA())</f>
        <v>1.4449023583392173E-2</v>
      </c>
      <c r="K3381" s="52">
        <f>IFERROR(_xll.qlIndexFixing(ONIndex1M,I3381,TRUE,_xll.ohTrigger(RecalcTrigger,Trigger1M)),NA())</f>
        <v>1.4435918742234932E-2</v>
      </c>
      <c r="L3381" s="52">
        <f>IFERROR(_xll.qlIndexFixing(Index3M,H3381,TRUE,_xll.ohTrigger(RecalcTrigger,Trigger3M)),NA())</f>
        <v>1.4787861499364924E-2</v>
      </c>
      <c r="M3381" s="52">
        <f>IFERROR(_xll.qlIndexFixing(ONIndex3M,I3381,TRUE,_xll.ohTrigger(RecalcTrigger,Trigger3M)),NA())</f>
        <v>1.4744141596034765E-2</v>
      </c>
      <c r="N3381" s="52">
        <f>IFERROR(_xll.qlIndexFixing(Index6M,$H3381,TRUE,_xll.ohTrigger(RecalcTrigger,Trigger6M)),NA())</f>
        <v>1.5092987942979445E-2</v>
      </c>
      <c r="O3381" s="52">
        <f>IFERROR(_xll.qlIndexFixing(ONIndex6M,I3381,TRUE,_xll.ohTrigger(RecalcTrigger,Trigger6M)),NA())</f>
        <v>1.5012290650195936E-2</v>
      </c>
      <c r="P3381" s="52">
        <f>IFERROR(_xll.qlIndexFixing(Index1Y,$H3381,TRUE,_xll.ohTrigger(RecalcTrigger,Trigger1Y)),NA())</f>
        <v>1.5153707030745591E-2</v>
      </c>
      <c r="Q3381" s="52">
        <f>IFERROR(_xll.qlIndexFixing(ONIndex1Y,I3381,TRUE,_xll.ohTrigger(RecalcTrigger,Trigger1Y)),NA())</f>
        <v>1.4980507170747615E-2</v>
      </c>
    </row>
    <row r="3382" spans="2:17" x14ac:dyDescent="0.2">
      <c r="B3382" s="46" t="s">
        <v>42</v>
      </c>
      <c r="D3382" s="49">
        <f>_xll.qlCalendarAdvance(Calendar,$D3381,B3382,"f",FALSE)</f>
        <v>63101</v>
      </c>
      <c r="E3382" s="49">
        <f>_xll.qlInterestRateIndexValueDate(IndexON,D3382)</f>
        <v>63101</v>
      </c>
      <c r="F3382" s="52">
        <f>IFERROR(_xll.qlIndexFixing(IndexON,D3382,TRUE,_xll.ohTrigger(RecalcTrigger,TriggerON)),NA())</f>
        <v>1.439360542746293E-2</v>
      </c>
      <c r="H3382" s="49">
        <f>_xll.qlCalendarAdvance(Calendar,$H3381,B3382,"f",FALSE)</f>
        <v>63101</v>
      </c>
      <c r="I3382" s="49">
        <f>_xll.qlInterestRateIndexValueDate(Index1M,$H3382)</f>
        <v>63103</v>
      </c>
      <c r="J3382" s="52">
        <f>IFERROR(_xll.qlIndexFixing(Index1M,$H3382,TRUE,_xll.ohTrigger(RecalcTrigger,Trigger1M)),NA())</f>
        <v>1.4451525105688978E-2</v>
      </c>
      <c r="K3382" s="52">
        <f>IFERROR(_xll.qlIndexFixing(ONIndex1M,I3382,TRUE,_xll.ohTrigger(RecalcTrigger,Trigger1M)),NA())</f>
        <v>1.4438441103834521E-2</v>
      </c>
      <c r="L3382" s="52">
        <f>IFERROR(_xll.qlIndexFixing(Index3M,H3382,TRUE,_xll.ohTrigger(RecalcTrigger,Trigger3M)),NA())</f>
        <v>1.4791141008878959E-2</v>
      </c>
      <c r="M3382" s="52">
        <f>IFERROR(_xll.qlIndexFixing(ONIndex3M,I3382,TRUE,_xll.ohTrigger(RecalcTrigger,Trigger3M)),NA())</f>
        <v>1.4747012869653631E-2</v>
      </c>
      <c r="N3382" s="52">
        <f>IFERROR(_xll.qlIndexFixing(Index6M,$H3382,TRUE,_xll.ohTrigger(RecalcTrigger,Trigger6M)),NA())</f>
        <v>1.5095350802023609E-2</v>
      </c>
      <c r="O3382" s="52">
        <f>IFERROR(_xll.qlIndexFixing(ONIndex6M,I3382,TRUE,_xll.ohTrigger(RecalcTrigger,Trigger6M)),NA())</f>
        <v>1.5014346562995939E-2</v>
      </c>
      <c r="P3382" s="52">
        <f>IFERROR(_xll.qlIndexFixing(Index1Y,$H3382,TRUE,_xll.ohTrigger(RecalcTrigger,Trigger1Y)),NA())</f>
        <v>1.5155872478051115E-2</v>
      </c>
      <c r="Q3382" s="52">
        <f>IFERROR(_xll.qlIndexFixing(ONIndex1Y,I3382,TRUE,_xll.ohTrigger(RecalcTrigger,Trigger1Y)),NA())</f>
        <v>1.4983096074319135E-2</v>
      </c>
    </row>
    <row r="3383" spans="2:17" x14ac:dyDescent="0.2">
      <c r="B3383" s="46" t="s">
        <v>42</v>
      </c>
      <c r="D3383" s="49">
        <f>_xll.qlCalendarAdvance(Calendar,$D3382,B3383,"f",FALSE)</f>
        <v>63108</v>
      </c>
      <c r="E3383" s="49">
        <f>_xll.qlInterestRateIndexValueDate(IndexON,D3383)</f>
        <v>63108</v>
      </c>
      <c r="F3383" s="52">
        <f>IFERROR(_xll.qlIndexFixing(IndexON,D3383,TRUE,_xll.ohTrigger(RecalcTrigger,TriggerON)),NA())</f>
        <v>1.4395790148267196E-2</v>
      </c>
      <c r="H3383" s="49">
        <f>_xll.qlCalendarAdvance(Calendar,$H3382,B3383,"f",FALSE)</f>
        <v>63108</v>
      </c>
      <c r="I3383" s="49">
        <f>_xll.qlInterestRateIndexValueDate(Index1M,$H3383)</f>
        <v>63110</v>
      </c>
      <c r="J3383" s="52">
        <f>IFERROR(_xll.qlIndexFixing(Index1M,$H3383,TRUE,_xll.ohTrigger(RecalcTrigger,Trigger1M)),NA())</f>
        <v>1.4454012014974982E-2</v>
      </c>
      <c r="K3383" s="52">
        <f>IFERROR(_xll.qlIndexFixing(ONIndex1M,I3383,TRUE,_xll.ohTrigger(RecalcTrigger,Trigger1M)),NA())</f>
        <v>1.444094890803882E-2</v>
      </c>
      <c r="L3383" s="52">
        <f>IFERROR(_xll.qlIndexFixing(Index3M,H3383,TRUE,_xll.ohTrigger(RecalcTrigger,Trigger3M)),NA())</f>
        <v>1.4793903326447555E-2</v>
      </c>
      <c r="M3383" s="52">
        <f>IFERROR(_xll.qlIndexFixing(ONIndex3M,I3383,TRUE,_xll.ohTrigger(RecalcTrigger,Trigger3M)),NA())</f>
        <v>1.474986704127268E-2</v>
      </c>
      <c r="N3383" s="52">
        <f>IFERROR(_xll.qlIndexFixing(Index6M,$H3383,TRUE,_xll.ohTrigger(RecalcTrigger,Trigger6M)),NA())</f>
        <v>1.5097251984476834E-2</v>
      </c>
      <c r="O3383" s="52">
        <f>IFERROR(_xll.qlIndexFixing(ONIndex6M,I3383,TRUE,_xll.ohTrigger(RecalcTrigger,Trigger6M)),NA())</f>
        <v>1.501638998426813E-2</v>
      </c>
      <c r="P3383" s="52">
        <f>IFERROR(_xll.qlIndexFixing(Index1Y,$H3383,TRUE,_xll.ohTrigger(RecalcTrigger,Trigger1Y)),NA())</f>
        <v>1.5158019469980234E-2</v>
      </c>
      <c r="Q3383" s="52">
        <f>IFERROR(_xll.qlIndexFixing(ONIndex1Y,I3383,TRUE,_xll.ohTrigger(RecalcTrigger,Trigger1Y)),NA())</f>
        <v>1.4985667503308875E-2</v>
      </c>
    </row>
    <row r="3384" spans="2:17" x14ac:dyDescent="0.2">
      <c r="B3384" s="46" t="s">
        <v>42</v>
      </c>
      <c r="D3384" s="49">
        <f>_xll.qlCalendarAdvance(Calendar,$D3383,B3384,"f",FALSE)</f>
        <v>63115</v>
      </c>
      <c r="E3384" s="49">
        <f>_xll.qlInterestRateIndexValueDate(IndexON,D3384)</f>
        <v>63115</v>
      </c>
      <c r="F3384" s="52">
        <f>IFERROR(_xll.qlIndexFixing(IndexON,D3384,TRUE,_xll.ohTrigger(RecalcTrigger,TriggerON)),NA())</f>
        <v>1.4397962247008067E-2</v>
      </c>
      <c r="H3384" s="49">
        <f>_xll.qlCalendarAdvance(Calendar,$H3383,B3384,"f",FALSE)</f>
        <v>63115</v>
      </c>
      <c r="I3384" s="49">
        <f>_xll.qlInterestRateIndexValueDate(Index1M,$H3384)</f>
        <v>63117</v>
      </c>
      <c r="J3384" s="52">
        <f>IFERROR(_xll.qlIndexFixing(Index1M,$H3384,TRUE,_xll.ohTrigger(RecalcTrigger,Trigger1M)),NA())</f>
        <v>1.4456484288051241E-2</v>
      </c>
      <c r="K3384" s="52">
        <f>IFERROR(_xll.qlIndexFixing(ONIndex1M,I3384,TRUE,_xll.ohTrigger(RecalcTrigger,Trigger1M)),NA())</f>
        <v>1.4443442131666373E-2</v>
      </c>
      <c r="L3384" s="52">
        <f>IFERROR(_xll.qlIndexFixing(Index3M,H3384,TRUE,_xll.ohTrigger(RecalcTrigger,Trigger3M)),NA())</f>
        <v>1.4796648290891997E-2</v>
      </c>
      <c r="M3384" s="52">
        <f>IFERROR(_xll.qlIndexFixing(ONIndex3M,I3384,TRUE,_xll.ohTrigger(RecalcTrigger,Trigger3M)),NA())</f>
        <v>1.4752704083873525E-2</v>
      </c>
      <c r="N3384" s="52">
        <f>IFERROR(_xll.qlIndexFixing(Index6M,$H3384,TRUE,_xll.ohTrigger(RecalcTrigger,Trigger6M)),NA())</f>
        <v>1.5099140314892385E-2</v>
      </c>
      <c r="O3384" s="52">
        <f>IFERROR(_xll.qlIndexFixing(ONIndex6M,I3384,TRUE,_xll.ohTrigger(RecalcTrigger,Trigger6M)),NA())</f>
        <v>1.5018420894188367E-2</v>
      </c>
      <c r="P3384" s="52">
        <f>IFERROR(_xll.qlIndexFixing(Index1Y,$H3384,TRUE,_xll.ohTrigger(RecalcTrigger,Trigger1Y)),NA())</f>
        <v>1.5160147978195067E-2</v>
      </c>
      <c r="Q3384" s="52">
        <f>IFERROR(_xll.qlIndexFixing(ONIndex1Y,I3384,TRUE,_xll.ohTrigger(RecalcTrigger,Trigger1Y)),NA())</f>
        <v>1.4988221429819149E-2</v>
      </c>
    </row>
    <row r="3385" spans="2:17" x14ac:dyDescent="0.2">
      <c r="B3385" s="46" t="s">
        <v>42</v>
      </c>
      <c r="D3385" s="49">
        <f>_xll.qlCalendarAdvance(Calendar,$D3384,B3385,"f",FALSE)</f>
        <v>63122</v>
      </c>
      <c r="E3385" s="49">
        <f>_xll.qlInterestRateIndexValueDate(IndexON,D3385)</f>
        <v>63122</v>
      </c>
      <c r="F3385" s="52">
        <f>IFERROR(_xll.qlIndexFixing(IndexON,D3385,TRUE,_xll.ohTrigger(RecalcTrigger,TriggerON)),NA())</f>
        <v>1.4400121703461721E-2</v>
      </c>
      <c r="H3385" s="49">
        <f>_xll.qlCalendarAdvance(Calendar,$H3384,B3385,"f",FALSE)</f>
        <v>63122</v>
      </c>
      <c r="I3385" s="49">
        <f>_xll.qlInterestRateIndexValueDate(Index1M,$H3385)</f>
        <v>63124</v>
      </c>
      <c r="J3385" s="52">
        <f>IFERROR(_xll.qlIndexFixing(Index1M,$H3385,TRUE,_xll.ohTrigger(RecalcTrigger,Trigger1M)),NA())</f>
        <v>1.4458941901733802E-2</v>
      </c>
      <c r="K3385" s="52">
        <f>IFERROR(_xll.qlIndexFixing(ONIndex1M,I3385,TRUE,_xll.ohTrigger(RecalcTrigger,Trigger1M)),NA())</f>
        <v>1.4445920751695596E-2</v>
      </c>
      <c r="L3385" s="52">
        <f>IFERROR(_xll.qlIndexFixing(Index3M,H3385,TRUE,_xll.ohTrigger(RecalcTrigger,Trigger3M)),NA())</f>
        <v>1.4799375874874151E-2</v>
      </c>
      <c r="M3385" s="52">
        <f>IFERROR(_xll.qlIndexFixing(ONIndex3M,I3385,TRUE,_xll.ohTrigger(RecalcTrigger,Trigger3M)),NA())</f>
        <v>1.4755523970118034E-2</v>
      </c>
      <c r="N3385" s="52">
        <f>IFERROR(_xll.qlIndexFixing(Index6M,$H3385,TRUE,_xll.ohTrigger(RecalcTrigger,Trigger6M)),NA())</f>
        <v>1.5101015773215971E-2</v>
      </c>
      <c r="O3385" s="52">
        <f>IFERROR(_xll.qlIndexFixing(ONIndex6M,I3385,TRUE,_xll.ohTrigger(RecalcTrigger,Trigger6M)),NA())</f>
        <v>1.5020439272612762E-2</v>
      </c>
      <c r="P3385" s="52">
        <f>IFERROR(_xll.qlIndexFixing(Index1Y,$H3385,TRUE,_xll.ohTrigger(RecalcTrigger,Trigger1Y)),NA())</f>
        <v>1.5162257974359706E-2</v>
      </c>
      <c r="Q3385" s="52">
        <f>IFERROR(_xll.qlIndexFixing(ONIndex1Y,I3385,TRUE,_xll.ohTrigger(RecalcTrigger,Trigger1Y)),NA())</f>
        <v>1.4990757826032208E-2</v>
      </c>
    </row>
    <row r="3386" spans="2:17" x14ac:dyDescent="0.2">
      <c r="B3386" s="46" t="s">
        <v>42</v>
      </c>
      <c r="D3386" s="49">
        <f>_xll.qlCalendarAdvance(Calendar,$D3385,B3386,"f",FALSE)</f>
        <v>63129</v>
      </c>
      <c r="E3386" s="49">
        <f>_xll.qlInterestRateIndexValueDate(IndexON,D3386)</f>
        <v>63129</v>
      </c>
      <c r="F3386" s="52">
        <f>IFERROR(_xll.qlIndexFixing(IndexON,D3386,TRUE,_xll.ohTrigger(RecalcTrigger,TriggerON)),NA())</f>
        <v>1.4402268497644144E-2</v>
      </c>
      <c r="H3386" s="49">
        <f>_xll.qlCalendarAdvance(Calendar,$H3385,B3386,"f",FALSE)</f>
        <v>63129</v>
      </c>
      <c r="I3386" s="49">
        <f>_xll.qlInterestRateIndexValueDate(Index1M,$H3386)</f>
        <v>63131</v>
      </c>
      <c r="J3386" s="52">
        <f>IFERROR(_xll.qlIndexFixing(Index1M,$H3386,TRUE,_xll.ohTrigger(RecalcTrigger,Trigger1M)),NA())</f>
        <v>1.4461384832826218E-2</v>
      </c>
      <c r="K3386" s="52">
        <f>IFERROR(_xll.qlIndexFixing(ONIndex1M,I3386,TRUE,_xll.ohTrigger(RecalcTrigger,Trigger1M)),NA())</f>
        <v>1.4448384744785159E-2</v>
      </c>
      <c r="L3386" s="52">
        <f>IFERROR(_xll.qlIndexFixing(Index3M,H3386,TRUE,_xll.ohTrigger(RecalcTrigger,Trigger3M)),NA())</f>
        <v>1.4802086051056755E-2</v>
      </c>
      <c r="M3386" s="52">
        <f>IFERROR(_xll.qlIndexFixing(ONIndex3M,I3386,TRUE,_xll.ohTrigger(RecalcTrigger,Trigger3M)),NA())</f>
        <v>1.4758326672748012E-2</v>
      </c>
      <c r="N3386" s="52">
        <f>IFERROR(_xll.qlIndexFixing(Index6M,$H3386,TRUE,_xll.ohTrigger(RecalcTrigger,Trigger6M)),NA())</f>
        <v>1.5102433724386436E-2</v>
      </c>
      <c r="O3386" s="52">
        <f>IFERROR(_xll.qlIndexFixing(ONIndex6M,I3386,TRUE,_xll.ohTrigger(RecalcTrigger,Trigger6M)),NA())</f>
        <v>1.5022445099717174E-2</v>
      </c>
      <c r="P3386" s="52">
        <f>IFERROR(_xll.qlIndexFixing(Index1Y,$H3386,TRUE,_xll.ohTrigger(RecalcTrigger,Trigger1Y)),NA())</f>
        <v>1.5164349430137366E-2</v>
      </c>
      <c r="Q3386" s="52">
        <f>IFERROR(_xll.qlIndexFixing(ONIndex1Y,I3386,TRUE,_xll.ohTrigger(RecalcTrigger,Trigger1Y)),NA())</f>
        <v>1.4993276664290178E-2</v>
      </c>
    </row>
    <row r="3387" spans="2:17" x14ac:dyDescent="0.2">
      <c r="B3387" s="46" t="s">
        <v>42</v>
      </c>
      <c r="D3387" s="49">
        <f>_xll.qlCalendarAdvance(Calendar,$D3386,B3387,"f",FALSE)</f>
        <v>63136</v>
      </c>
      <c r="E3387" s="49">
        <f>_xll.qlInterestRateIndexValueDate(IndexON,D3387)</f>
        <v>63136</v>
      </c>
      <c r="F3387" s="52">
        <f>IFERROR(_xll.qlIndexFixing(IndexON,D3387,TRUE,_xll.ohTrigger(RecalcTrigger,TriggerON)),NA())</f>
        <v>1.4404402609571321E-2</v>
      </c>
      <c r="H3387" s="49">
        <f>_xll.qlCalendarAdvance(Calendar,$H3386,B3387,"f",FALSE)</f>
        <v>63136</v>
      </c>
      <c r="I3387" s="49">
        <f>_xll.qlInterestRateIndexValueDate(Index1M,$H3387)</f>
        <v>63138</v>
      </c>
      <c r="J3387" s="52">
        <f>IFERROR(_xll.qlIndexFixing(Index1M,$H3387,TRUE,_xll.ohTrigger(RecalcTrigger,Trigger1M)),NA())</f>
        <v>1.4463813058142039E-2</v>
      </c>
      <c r="K3387" s="52">
        <f>IFERROR(_xll.qlIndexFixing(ONIndex1M,I3387,TRUE,_xll.ohTrigger(RecalcTrigger,Trigger1M)),NA())</f>
        <v>1.445083408807335E-2</v>
      </c>
      <c r="L3387" s="52">
        <f>IFERROR(_xll.qlIndexFixing(Index3M,H3387,TRUE,_xll.ohTrigger(RecalcTrigger,Trigger3M)),NA())</f>
        <v>1.4804778792103417E-2</v>
      </c>
      <c r="M3387" s="52">
        <f>IFERROR(_xll.qlIndexFixing(ONIndex3M,I3387,TRUE,_xll.ohTrigger(RecalcTrigger,Trigger3M)),NA())</f>
        <v>1.4761112164825008E-2</v>
      </c>
      <c r="N3387" s="52">
        <f>IFERROR(_xll.qlIndexFixing(Index6M,$H3387,TRUE,_xll.ohTrigger(RecalcTrigger,Trigger6M)),NA())</f>
        <v>1.5104284230166869E-2</v>
      </c>
      <c r="O3387" s="52">
        <f>IFERROR(_xll.qlIndexFixing(ONIndex6M,I3387,TRUE,_xll.ohTrigger(RecalcTrigger,Trigger6M)),NA())</f>
        <v>1.5024438355997205E-2</v>
      </c>
      <c r="P3387" s="52">
        <f>IFERROR(_xll.qlIndexFixing(Index1Y,$H3387,TRUE,_xll.ohTrigger(RecalcTrigger,Trigger1Y)),NA())</f>
        <v>1.5166422317194108E-2</v>
      </c>
      <c r="Q3387" s="52">
        <f>IFERROR(_xll.qlIndexFixing(ONIndex1Y,I3387,TRUE,_xll.ohTrigger(RecalcTrigger,Trigger1Y)),NA())</f>
        <v>1.499577791677531E-2</v>
      </c>
    </row>
    <row r="3388" spans="2:17" x14ac:dyDescent="0.2">
      <c r="B3388" s="46" t="s">
        <v>42</v>
      </c>
      <c r="D3388" s="49">
        <f>_xll.qlCalendarAdvance(Calendar,$D3387,B3388,"f",FALSE)</f>
        <v>63143</v>
      </c>
      <c r="E3388" s="49">
        <f>_xll.qlInterestRateIndexValueDate(IndexON,D3388)</f>
        <v>63143</v>
      </c>
      <c r="F3388" s="52">
        <f>IFERROR(_xll.qlIndexFixing(IndexON,D3388,TRUE,_xll.ohTrigger(RecalcTrigger,TriggerON)),NA())</f>
        <v>1.4406524019019429E-2</v>
      </c>
      <c r="H3388" s="49">
        <f>_xll.qlCalendarAdvance(Calendar,$H3387,B3388,"f",FALSE)</f>
        <v>63143</v>
      </c>
      <c r="I3388" s="49">
        <f>_xll.qlInterestRateIndexValueDate(Index1M,$H3388)</f>
        <v>63145</v>
      </c>
      <c r="J3388" s="52">
        <f>IFERROR(_xll.qlIndexFixing(Index1M,$H3388,TRUE,_xll.ohTrigger(RecalcTrigger,Trigger1M)),NA())</f>
        <v>1.4466226554484818E-2</v>
      </c>
      <c r="K3388" s="52">
        <f>IFERROR(_xll.qlIndexFixing(ONIndex1M,I3388,TRUE,_xll.ohTrigger(RecalcTrigger,Trigger1M)),NA())</f>
        <v>1.445326875821884E-2</v>
      </c>
      <c r="L3388" s="52">
        <f>IFERROR(_xll.qlIndexFixing(Index3M,H3388,TRUE,_xll.ohTrigger(RecalcTrigger,Trigger3M)),NA())</f>
        <v>1.4807454070673395E-2</v>
      </c>
      <c r="M3388" s="52">
        <f>IFERROR(_xll.qlIndexFixing(ONIndex3M,I3388,TRUE,_xll.ohTrigger(RecalcTrigger,Trigger3M)),NA())</f>
        <v>1.4763880418930952E-2</v>
      </c>
      <c r="N3388" s="52">
        <f>IFERROR(_xll.qlIndexFixing(Index6M,$H3388,TRUE,_xll.ohTrigger(RecalcTrigger,Trigger6M)),NA())</f>
        <v>1.510612180565621E-2</v>
      </c>
      <c r="O3388" s="52">
        <f>IFERROR(_xll.qlIndexFixing(ONIndex6M,I3388,TRUE,_xll.ohTrigger(RecalcTrigger,Trigger6M)),NA())</f>
        <v>1.5026419021149096E-2</v>
      </c>
      <c r="P3388" s="52">
        <f>IFERROR(_xll.qlIndexFixing(Index1Y,$H3388,TRUE,_xll.ohTrigger(RecalcTrigger,Trigger1Y)),NA())</f>
        <v>1.5168476607194245E-2</v>
      </c>
      <c r="Q3388" s="52">
        <f>IFERROR(_xll.qlIndexFixing(ONIndex1Y,I3388,TRUE,_xll.ohTrigger(RecalcTrigger,Trigger1Y)),NA())</f>
        <v>1.4998261555509984E-2</v>
      </c>
    </row>
    <row r="3389" spans="2:17" x14ac:dyDescent="0.2">
      <c r="B3389" s="46" t="s">
        <v>42</v>
      </c>
      <c r="D3389" s="49">
        <f>_xll.qlCalendarAdvance(Calendar,$D3388,B3389,"f",FALSE)</f>
        <v>63150</v>
      </c>
      <c r="E3389" s="49">
        <f>_xll.qlInterestRateIndexValueDate(IndexON,D3389)</f>
        <v>63150</v>
      </c>
      <c r="F3389" s="52">
        <f>IFERROR(_xll.qlIndexFixing(IndexON,D3389,TRUE,_xll.ohTrigger(RecalcTrigger,TriggerON)),NA())</f>
        <v>1.440863270608439E-2</v>
      </c>
      <c r="H3389" s="49">
        <f>_xll.qlCalendarAdvance(Calendar,$H3388,B3389,"f",FALSE)</f>
        <v>63150</v>
      </c>
      <c r="I3389" s="49">
        <f>_xll.qlInterestRateIndexValueDate(Index1M,$H3389)</f>
        <v>63152</v>
      </c>
      <c r="J3389" s="52">
        <f>IFERROR(_xll.qlIndexFixing(Index1M,$H3389,TRUE,_xll.ohTrigger(RecalcTrigger,Trigger1M)),NA())</f>
        <v>1.4469085893350195E-2</v>
      </c>
      <c r="K3389" s="52">
        <f>IFERROR(_xll.qlIndexFixing(ONIndex1M,I3389,TRUE,_xll.ohTrigger(RecalcTrigger,Trigger1M)),NA())</f>
        <v>1.4455688732120109E-2</v>
      </c>
      <c r="L3389" s="52">
        <f>IFERROR(_xll.qlIndexFixing(Index3M,H3389,TRUE,_xll.ohTrigger(RecalcTrigger,Trigger3M)),NA())</f>
        <v>1.4810111859432037E-2</v>
      </c>
      <c r="M3389" s="52">
        <f>IFERROR(_xll.qlIndexFixing(ONIndex3M,I3389,TRUE,_xll.ohTrigger(RecalcTrigger,Trigger3M)),NA())</f>
        <v>1.4766631407807651E-2</v>
      </c>
      <c r="N3389" s="52">
        <f>IFERROR(_xll.qlIndexFixing(Index6M,$H3389,TRUE,_xll.ohTrigger(RecalcTrigger,Trigger6M)),NA())</f>
        <v>1.5107946430801107E-2</v>
      </c>
      <c r="O3389" s="52">
        <f>IFERROR(_xll.qlIndexFixing(ONIndex6M,I3389,TRUE,_xll.ohTrigger(RecalcTrigger,Trigger6M)),NA())</f>
        <v>1.502838707542864E-2</v>
      </c>
      <c r="P3389" s="52">
        <f>IFERROR(_xll.qlIndexFixing(Index1Y,$H3389,TRUE,_xll.ohTrigger(RecalcTrigger,Trigger1Y)),NA())</f>
        <v>1.517051227180515E-2</v>
      </c>
      <c r="Q3389" s="52">
        <f>IFERROR(_xll.qlIndexFixing(ONIndex1Y,I3389,TRUE,_xll.ohTrigger(RecalcTrigger,Trigger1Y)),NA())</f>
        <v>1.500072755291626E-2</v>
      </c>
    </row>
    <row r="3390" spans="2:17" x14ac:dyDescent="0.2">
      <c r="B3390" s="46" t="s">
        <v>42</v>
      </c>
      <c r="D3390" s="49">
        <f>_xll.qlCalendarAdvance(Calendar,$D3389,B3390,"f",FALSE)</f>
        <v>63157</v>
      </c>
      <c r="E3390" s="49">
        <f>_xll.qlInterestRateIndexValueDate(IndexON,D3390)</f>
        <v>63157</v>
      </c>
      <c r="F3390" s="52">
        <f>IFERROR(_xll.qlIndexFixing(IndexON,D3390,TRUE,_xll.ohTrigger(RecalcTrigger,TriggerON)),NA())</f>
        <v>1.4410728650462445E-2</v>
      </c>
      <c r="H3390" s="49">
        <f>_xll.qlCalendarAdvance(Calendar,$H3389,B3390,"f",FALSE)</f>
        <v>63157</v>
      </c>
      <c r="I3390" s="49">
        <f>_xll.qlInterestRateIndexValueDate(Index1M,$H3390)</f>
        <v>63159</v>
      </c>
      <c r="J3390" s="52">
        <f>IFERROR(_xll.qlIndexFixing(Index1M,$H3390,TRUE,_xll.ohTrigger(RecalcTrigger,Trigger1M)),NA())</f>
        <v>1.4471009267497947E-2</v>
      </c>
      <c r="K3390" s="52">
        <f>IFERROR(_xll.qlIndexFixing(ONIndex1M,I3390,TRUE,_xll.ohTrigger(RecalcTrigger,Trigger1M)),NA())</f>
        <v>1.4458093986515763E-2</v>
      </c>
      <c r="L3390" s="52">
        <f>IFERROR(_xll.qlIndexFixing(Index3M,H3390,TRUE,_xll.ohTrigger(RecalcTrigger,Trigger3M)),NA())</f>
        <v>1.4811772774007359E-2</v>
      </c>
      <c r="M3390" s="52">
        <f>IFERROR(_xll.qlIndexFixing(ONIndex3M,I3390,TRUE,_xll.ohTrigger(RecalcTrigger,Trigger3M)),NA())</f>
        <v>1.4769365104436716E-2</v>
      </c>
      <c r="N3390" s="52">
        <f>IFERROR(_xll.qlIndexFixing(Index6M,$H3390,TRUE,_xll.ohTrigger(RecalcTrigger,Trigger6M)),NA())</f>
        <v>1.5110199281555249E-2</v>
      </c>
      <c r="O3390" s="52">
        <f>IFERROR(_xll.qlIndexFixing(ONIndex6M,I3390,TRUE,_xll.ohTrigger(RecalcTrigger,Trigger6M)),NA())</f>
        <v>1.5030342499171567E-2</v>
      </c>
      <c r="P3390" s="52">
        <f>IFERROR(_xll.qlIndexFixing(Index1Y,$H3390,TRUE,_xll.ohTrigger(RecalcTrigger,Trigger1Y)),NA())</f>
        <v>1.5172529282693982E-2</v>
      </c>
      <c r="Q3390" s="52">
        <f>IFERROR(_xll.qlIndexFixing(ONIndex1Y,I3390,TRUE,_xll.ohTrigger(RecalcTrigger,Trigger1Y)),NA())</f>
        <v>1.5003175881096453E-2</v>
      </c>
    </row>
    <row r="3391" spans="2:17" x14ac:dyDescent="0.2">
      <c r="B3391" s="46" t="s">
        <v>42</v>
      </c>
      <c r="D3391" s="49">
        <f>_xll.qlCalendarAdvance(Calendar,$D3390,B3391,"f",FALSE)</f>
        <v>63164</v>
      </c>
      <c r="E3391" s="49">
        <f>_xll.qlInterestRateIndexValueDate(IndexON,D3391)</f>
        <v>63164</v>
      </c>
      <c r="F3391" s="52">
        <f>IFERROR(_xll.qlIndexFixing(IndexON,D3391,TRUE,_xll.ohTrigger(RecalcTrigger,TriggerON)),NA())</f>
        <v>1.4412811832169581E-2</v>
      </c>
      <c r="H3391" s="49">
        <f>_xll.qlCalendarAdvance(Calendar,$H3390,B3391,"f",FALSE)</f>
        <v>63164</v>
      </c>
      <c r="I3391" s="49">
        <f>_xll.qlInterestRateIndexValueDate(Index1M,$H3391)</f>
        <v>63166</v>
      </c>
      <c r="J3391" s="52">
        <f>IFERROR(_xll.qlIndexFixing(Index1M,$H3391,TRUE,_xll.ohTrigger(RecalcTrigger,Trigger1M)),NA())</f>
        <v>1.4473378437782902E-2</v>
      </c>
      <c r="K3391" s="52">
        <f>IFERROR(_xll.qlIndexFixing(ONIndex1M,I3391,TRUE,_xll.ohTrigger(RecalcTrigger,Trigger1M)),NA())</f>
        <v>1.4460484498464155E-2</v>
      </c>
      <c r="L3391" s="52">
        <f>IFERROR(_xll.qlIndexFixing(Index3M,H3391,TRUE,_xll.ohTrigger(RecalcTrigger,Trigger3M)),NA())</f>
        <v>1.4814397801976575E-2</v>
      </c>
      <c r="M3391" s="52">
        <f>IFERROR(_xll.qlIndexFixing(ONIndex3M,I3391,TRUE,_xll.ohTrigger(RecalcTrigger,Trigger3M)),NA())</f>
        <v>1.4772081481639887E-2</v>
      </c>
      <c r="N3391" s="52">
        <f>IFERROR(_xll.qlIndexFixing(Index6M,$H3391,TRUE,_xll.ohTrigger(RecalcTrigger,Trigger6M)),NA())</f>
        <v>1.5111997086188765E-2</v>
      </c>
      <c r="O3391" s="52">
        <f>IFERROR(_xll.qlIndexFixing(ONIndex6M,I3391,TRUE,_xll.ohTrigger(RecalcTrigger,Trigger6M)),NA())</f>
        <v>1.5032285272154056E-2</v>
      </c>
      <c r="P3391" s="52">
        <f>IFERROR(_xll.qlIndexFixing(Index1Y,$H3391,TRUE,_xll.ohTrigger(RecalcTrigger,Trigger1Y)),NA())</f>
        <v>1.5174527611528991E-2</v>
      </c>
      <c r="Q3391" s="52">
        <f>IFERROR(_xll.qlIndexFixing(ONIndex1Y,I3391,TRUE,_xll.ohTrigger(RecalcTrigger,Trigger1Y)),NA())</f>
        <v>1.5005606512312752E-2</v>
      </c>
    </row>
    <row r="3392" spans="2:17" x14ac:dyDescent="0.2">
      <c r="B3392" s="46" t="s">
        <v>42</v>
      </c>
      <c r="D3392" s="49">
        <f>_xll.qlCalendarAdvance(Calendar,$D3391,B3392,"f",FALSE)</f>
        <v>63171</v>
      </c>
      <c r="E3392" s="49">
        <f>_xll.qlInterestRateIndexValueDate(IndexON,D3392)</f>
        <v>63171</v>
      </c>
      <c r="F3392" s="52">
        <f>IFERROR(_xll.qlIndexFixing(IndexON,D3392,TRUE,_xll.ohTrigger(RecalcTrigger,TriggerON)),NA())</f>
        <v>1.4414882231301718E-2</v>
      </c>
      <c r="H3392" s="49">
        <f>_xll.qlCalendarAdvance(Calendar,$H3391,B3392,"f",FALSE)</f>
        <v>63171</v>
      </c>
      <c r="I3392" s="49">
        <f>_xll.qlInterestRateIndexValueDate(Index1M,$H3392)</f>
        <v>63173</v>
      </c>
      <c r="J3392" s="52">
        <f>IFERROR(_xll.qlIndexFixing(Index1M,$H3392,TRUE,_xll.ohTrigger(RecalcTrigger,Trigger1M)),NA())</f>
        <v>1.4475732786334017E-2</v>
      </c>
      <c r="K3392" s="52">
        <f>IFERROR(_xll.qlIndexFixing(ONIndex1M,I3392,TRUE,_xll.ohTrigger(RecalcTrigger,Trigger1M)),NA())</f>
        <v>1.4462860244544018E-2</v>
      </c>
      <c r="L3392" s="52">
        <f>IFERROR(_xll.qlIndexFixing(Index3M,H3392,TRUE,_xll.ohTrigger(RecalcTrigger,Trigger3M)),NA())</f>
        <v>1.4817005263433991E-2</v>
      </c>
      <c r="M3392" s="52">
        <f>IFERROR(_xll.qlIndexFixing(ONIndex3M,I3392,TRUE,_xll.ohTrigger(RecalcTrigger,Trigger3M)),NA())</f>
        <v>1.4774780512079033E-2</v>
      </c>
      <c r="N3392" s="52">
        <f>IFERROR(_xll.qlIndexFixing(Index6M,$H3392,TRUE,_xll.ohTrigger(RecalcTrigger,Trigger6M)),NA())</f>
        <v>1.5113781878351617E-2</v>
      </c>
      <c r="O3392" s="52">
        <f>IFERROR(_xll.qlIndexFixing(ONIndex6M,I3392,TRUE,_xll.ohTrigger(RecalcTrigger,Trigger6M)),NA())</f>
        <v>1.5034215374871707E-2</v>
      </c>
      <c r="P3392" s="52">
        <f>IFERROR(_xll.qlIndexFixing(Index1Y,$H3392,TRUE,_xll.ohTrigger(RecalcTrigger,Trigger1Y)),NA())</f>
        <v>1.5176507229978868E-2</v>
      </c>
      <c r="Q3392" s="52">
        <f>IFERROR(_xll.qlIndexFixing(ONIndex1Y,I3392,TRUE,_xll.ohTrigger(RecalcTrigger,Trigger1Y)),NA())</f>
        <v>1.5008019418667473E-2</v>
      </c>
    </row>
    <row r="3393" spans="2:17" x14ac:dyDescent="0.2">
      <c r="B3393" s="46" t="s">
        <v>42</v>
      </c>
      <c r="D3393" s="49">
        <f>_xll.qlCalendarAdvance(Calendar,$D3392,B3393,"f",FALSE)</f>
        <v>63178</v>
      </c>
      <c r="E3393" s="49">
        <f>_xll.qlInterestRateIndexValueDate(IndexON,D3393)</f>
        <v>63178</v>
      </c>
      <c r="F3393" s="52">
        <f>IFERROR(_xll.qlIndexFixing(IndexON,D3393,TRUE,_xll.ohTrigger(RecalcTrigger,TriggerON)),NA())</f>
        <v>1.4416939827794906E-2</v>
      </c>
      <c r="H3393" s="49">
        <f>_xll.qlCalendarAdvance(Calendar,$H3392,B3393,"f",FALSE)</f>
        <v>63178</v>
      </c>
      <c r="I3393" s="49">
        <f>_xll.qlInterestRateIndexValueDate(Index1M,$H3393)</f>
        <v>63180</v>
      </c>
      <c r="J3393" s="52">
        <f>IFERROR(_xll.qlIndexFixing(Index1M,$H3393,TRUE,_xll.ohTrigger(RecalcTrigger,Trigger1M)),NA())</f>
        <v>1.447807228996234E-2</v>
      </c>
      <c r="K3393" s="52">
        <f>IFERROR(_xll.qlIndexFixing(ONIndex1M,I3393,TRUE,_xll.ohTrigger(RecalcTrigger,Trigger1M)),NA())</f>
        <v>1.4465557272824725E-2</v>
      </c>
      <c r="L3393" s="52">
        <f>IFERROR(_xll.qlIndexFixing(Index3M,H3393,TRUE,_xll.ohTrigger(RecalcTrigger,Trigger3M)),NA())</f>
        <v>1.4819595131043251E-2</v>
      </c>
      <c r="M3393" s="52">
        <f>IFERROR(_xll.qlIndexFixing(ONIndex3M,I3393,TRUE,_xll.ohTrigger(RecalcTrigger,Trigger3M)),NA())</f>
        <v>1.477784384238845E-2</v>
      </c>
      <c r="N3393" s="52">
        <f>IFERROR(_xll.qlIndexFixing(Index6M,$H3393,TRUE,_xll.ohTrigger(RecalcTrigger,Trigger6M)),NA())</f>
        <v>1.5115553637991278E-2</v>
      </c>
      <c r="O3393" s="52">
        <f>IFERROR(_xll.qlIndexFixing(ONIndex6M,I3393,TRUE,_xll.ohTrigger(RecalcTrigger,Trigger6M)),NA())</f>
        <v>1.5036405666259967E-2</v>
      </c>
      <c r="P3393" s="52">
        <f>IFERROR(_xll.qlIndexFixing(Index1Y,$H3393,TRUE,_xll.ohTrigger(RecalcTrigger,Trigger1Y)),NA())</f>
        <v>1.5178468109713619E-2</v>
      </c>
      <c r="Q3393" s="52">
        <f>IFERROR(_xll.qlIndexFixing(ONIndex1Y,I3393,TRUE,_xll.ohTrigger(RecalcTrigger,Trigger1Y)),NA())</f>
        <v>1.5010755286439803E-2</v>
      </c>
    </row>
    <row r="3394" spans="2:17" x14ac:dyDescent="0.2">
      <c r="B3394" s="46" t="s">
        <v>42</v>
      </c>
      <c r="D3394" s="49">
        <f>_xll.qlCalendarAdvance(Calendar,$D3393,B3394,"f",FALSE)</f>
        <v>63185</v>
      </c>
      <c r="E3394" s="49">
        <f>_xll.qlInterestRateIndexValueDate(IndexON,D3394)</f>
        <v>63185</v>
      </c>
      <c r="F3394" s="52">
        <f>IFERROR(_xll.qlIndexFixing(IndexON,D3394,TRUE,_xll.ohTrigger(RecalcTrigger,TriggerON)),NA())</f>
        <v>1.4418984601345386E-2</v>
      </c>
      <c r="H3394" s="49">
        <f>_xll.qlCalendarAdvance(Calendar,$H3393,B3394,"f",FALSE)</f>
        <v>63185</v>
      </c>
      <c r="I3394" s="49">
        <f>_xll.qlInterestRateIndexValueDate(Index1M,$H3394)</f>
        <v>63187</v>
      </c>
      <c r="J3394" s="52">
        <f>IFERROR(_xll.qlIndexFixing(Index1M,$H3394,TRUE,_xll.ohTrigger(RecalcTrigger,Trigger1M)),NA())</f>
        <v>1.448039692546893E-2</v>
      </c>
      <c r="K3394" s="52">
        <f>IFERROR(_xll.qlIndexFixing(ONIndex1M,I3394,TRUE,_xll.ohTrigger(RecalcTrigger,Trigger1M)),NA())</f>
        <v>1.4467567347011823E-2</v>
      </c>
      <c r="L3394" s="52">
        <f>IFERROR(_xll.qlIndexFixing(Index3M,H3394,TRUE,_xll.ohTrigger(RecalcTrigger,Trigger3M)),NA())</f>
        <v>1.4822167377473328E-2</v>
      </c>
      <c r="M3394" s="52">
        <f>IFERROR(_xll.qlIndexFixing(ONIndex3M,I3394,TRUE,_xll.ohTrigger(RecalcTrigger,Trigger3M)),NA())</f>
        <v>1.4780126423792339E-2</v>
      </c>
      <c r="N3394" s="52">
        <f>IFERROR(_xll.qlIndexFixing(Index6M,$H3394,TRUE,_xll.ohTrigger(RecalcTrigger,Trigger6M)),NA())</f>
        <v>1.5117312345053459E-2</v>
      </c>
      <c r="O3394" s="52">
        <f>IFERROR(_xll.qlIndexFixing(ONIndex6M,I3394,TRUE,_xll.ohTrigger(RecalcTrigger,Trigger6M)),NA())</f>
        <v>1.5038037489336631E-2</v>
      </c>
      <c r="P3394" s="52">
        <f>IFERROR(_xll.qlIndexFixing(Index1Y,$H3394,TRUE,_xll.ohTrigger(RecalcTrigger,Trigger1Y)),NA())</f>
        <v>1.5180410222403464E-2</v>
      </c>
      <c r="Q3394" s="52">
        <f>IFERROR(_xll.qlIndexFixing(ONIndex1Y,I3394,TRUE,_xll.ohTrigger(RecalcTrigger,Trigger1Y)),NA())</f>
        <v>1.5012791945840931E-2</v>
      </c>
    </row>
    <row r="3395" spans="2:17" x14ac:dyDescent="0.2">
      <c r="B3395" s="46" t="s">
        <v>42</v>
      </c>
      <c r="D3395" s="49">
        <f>_xll.qlCalendarAdvance(Calendar,$D3394,B3395,"f",FALSE)</f>
        <v>63192</v>
      </c>
      <c r="E3395" s="49">
        <f>_xll.qlInterestRateIndexValueDate(IndexON,D3395)</f>
        <v>63192</v>
      </c>
      <c r="F3395" s="52">
        <f>IFERROR(_xll.qlIndexFixing(IndexON,D3395,TRUE,_xll.ohTrigger(RecalcTrigger,TriggerON)),NA())</f>
        <v>1.4421016531889208E-2</v>
      </c>
      <c r="H3395" s="49">
        <f>_xll.qlCalendarAdvance(Calendar,$H3394,B3395,"f",FALSE)</f>
        <v>63192</v>
      </c>
      <c r="I3395" s="49">
        <f>_xll.qlInterestRateIndexValueDate(Index1M,$H3395)</f>
        <v>63194</v>
      </c>
      <c r="J3395" s="52">
        <f>IFERROR(_xll.qlIndexFixing(Index1M,$H3395,TRUE,_xll.ohTrigger(RecalcTrigger,Trigger1M)),NA())</f>
        <v>1.4482706669664835E-2</v>
      </c>
      <c r="K3395" s="52">
        <f>IFERROR(_xll.qlIndexFixing(ONIndex1M,I3395,TRUE,_xll.ohTrigger(RecalcTrigger,Trigger1M)),NA())</f>
        <v>1.446989865703685E-2</v>
      </c>
      <c r="L3395" s="52">
        <f>IFERROR(_xll.qlIndexFixing(Index3M,H3395,TRUE,_xll.ohTrigger(RecalcTrigger,Trigger3M)),NA())</f>
        <v>1.4824721975389643E-2</v>
      </c>
      <c r="M3395" s="52">
        <f>IFERROR(_xll.qlIndexFixing(ONIndex3M,I3395,TRUE,_xll.ohTrigger(RecalcTrigger,Trigger3M)),NA())</f>
        <v>1.4782773250869852E-2</v>
      </c>
      <c r="N3395" s="52">
        <f>IFERROR(_xll.qlIndexFixing(Index6M,$H3395,TRUE,_xll.ohTrigger(RecalcTrigger,Trigger6M)),NA())</f>
        <v>1.5118621101486172E-2</v>
      </c>
      <c r="O3395" s="52">
        <f>IFERROR(_xll.qlIndexFixing(ONIndex6M,I3395,TRUE,_xll.ohTrigger(RecalcTrigger,Trigger6M)),NA())</f>
        <v>1.5039929461595491E-2</v>
      </c>
      <c r="P3395" s="52">
        <f>IFERROR(_xll.qlIndexFixing(Index1Y,$H3395,TRUE,_xll.ohTrigger(RecalcTrigger,Trigger1Y)),NA())</f>
        <v>1.5182333539720162E-2</v>
      </c>
      <c r="Q3395" s="52">
        <f>IFERROR(_xll.qlIndexFixing(ONIndex1Y,I3395,TRUE,_xll.ohTrigger(RecalcTrigger,Trigger1Y)),NA())</f>
        <v>1.5015151511104108E-2</v>
      </c>
    </row>
    <row r="3396" spans="2:17" x14ac:dyDescent="0.2">
      <c r="B3396" s="46" t="s">
        <v>42</v>
      </c>
      <c r="D3396" s="49">
        <f>_xll.qlCalendarAdvance(Calendar,$D3395,B3396,"f",FALSE)</f>
        <v>63199</v>
      </c>
      <c r="E3396" s="49">
        <f>_xll.qlInterestRateIndexValueDate(IndexON,D3396)</f>
        <v>63199</v>
      </c>
      <c r="F3396" s="52">
        <f>IFERROR(_xll.qlIndexFixing(IndexON,D3396,TRUE,_xll.ohTrigger(RecalcTrigger,TriggerON)),NA())</f>
        <v>1.4423035599762102E-2</v>
      </c>
      <c r="H3396" s="49">
        <f>_xll.qlCalendarAdvance(Calendar,$H3395,B3396,"f",FALSE)</f>
        <v>63199</v>
      </c>
      <c r="I3396" s="49">
        <f>_xll.qlInterestRateIndexValueDate(Index1M,$H3396)</f>
        <v>63201</v>
      </c>
      <c r="J3396" s="52">
        <f>IFERROR(_xll.qlIndexFixing(Index1M,$H3396,TRUE,_xll.ohTrigger(RecalcTrigger,Trigger1M)),NA())</f>
        <v>1.4485001499368599E-2</v>
      </c>
      <c r="K3396" s="52">
        <f>IFERROR(_xll.qlIndexFixing(ONIndex1M,I3396,TRUE,_xll.ohTrigger(RecalcTrigger,Trigger1M)),NA())</f>
        <v>1.4472215108787267E-2</v>
      </c>
      <c r="L3396" s="52">
        <f>IFERROR(_xll.qlIndexFixing(Index3M,H3396,TRUE,_xll.ohTrigger(RecalcTrigger,Trigger3M)),NA())</f>
        <v>1.4827258897458506E-2</v>
      </c>
      <c r="M3396" s="52">
        <f>IFERROR(_xll.qlIndexFixing(ONIndex3M,I3396,TRUE,_xll.ohTrigger(RecalcTrigger,Trigger3M)),NA())</f>
        <v>1.4785402622470301E-2</v>
      </c>
      <c r="N3396" s="52">
        <f>IFERROR(_xll.qlIndexFixing(Index6M,$H3396,TRUE,_xll.ohTrigger(RecalcTrigger,Trigger6M)),NA())</f>
        <v>1.5120354512749097E-2</v>
      </c>
      <c r="O3396" s="52">
        <f>IFERROR(_xll.qlIndexFixing(ONIndex6M,I3396,TRUE,_xll.ohTrigger(RecalcTrigger,Trigger6M)),NA())</f>
        <v>1.5041808683813329E-2</v>
      </c>
      <c r="P3396" s="52">
        <f>IFERROR(_xll.qlIndexFixing(Index1Y,$H3396,TRUE,_xll.ohTrigger(RecalcTrigger,Trigger1Y)),NA())</f>
        <v>1.5184238033335906E-2</v>
      </c>
      <c r="Q3396" s="52">
        <f>IFERROR(_xll.qlIndexFixing(ONIndex1Y,I3396,TRUE,_xll.ohTrigger(RecalcTrigger,Trigger1Y)),NA())</f>
        <v>1.501749324031465E-2</v>
      </c>
    </row>
    <row r="3397" spans="2:17" x14ac:dyDescent="0.2">
      <c r="B3397" s="46" t="s">
        <v>42</v>
      </c>
      <c r="D3397" s="49">
        <f>_xll.qlCalendarAdvance(Calendar,$D3396,B3397,"f",FALSE)</f>
        <v>63206</v>
      </c>
      <c r="E3397" s="49">
        <f>_xll.qlInterestRateIndexValueDate(IndexON,D3397)</f>
        <v>63206</v>
      </c>
      <c r="F3397" s="52">
        <f>IFERROR(_xll.qlIndexFixing(IndexON,D3397,TRUE,_xll.ohTrigger(RecalcTrigger,TriggerON)),NA())</f>
        <v>1.44250417844205E-2</v>
      </c>
      <c r="H3397" s="49">
        <f>_xll.qlCalendarAdvance(Calendar,$H3396,B3397,"f",FALSE)</f>
        <v>63206</v>
      </c>
      <c r="I3397" s="49">
        <f>_xll.qlInterestRateIndexValueDate(Index1M,$H3397)</f>
        <v>63208</v>
      </c>
      <c r="J3397" s="52">
        <f>IFERROR(_xll.qlIndexFixing(Index1M,$H3397,TRUE,_xll.ohTrigger(RecalcTrigger,Trigger1M)),NA())</f>
        <v>1.4487281391381279E-2</v>
      </c>
      <c r="K3397" s="52">
        <f>IFERROR(_xll.qlIndexFixing(ONIndex1M,I3397,TRUE,_xll.ohTrigger(RecalcTrigger,Trigger1M)),NA())</f>
        <v>1.4474516678921745E-2</v>
      </c>
      <c r="L3397" s="52">
        <f>IFERROR(_xll.qlIndexFixing(Index3M,H3397,TRUE,_xll.ohTrigger(RecalcTrigger,Trigger3M)),NA())</f>
        <v>1.4829778116346226E-2</v>
      </c>
      <c r="M3397" s="52">
        <f>IFERROR(_xll.qlIndexFixing(ONIndex3M,I3397,TRUE,_xll.ohTrigger(RecalcTrigger,Trigger3M)),NA())</f>
        <v>1.4788014511175618E-2</v>
      </c>
      <c r="N3397" s="52">
        <f>IFERROR(_xll.qlIndexFixing(Index6M,$H3397,TRUE,_xll.ohTrigger(RecalcTrigger,Trigger6M)),NA())</f>
        <v>1.5122074813248719E-2</v>
      </c>
      <c r="O3397" s="52">
        <f>IFERROR(_xll.qlIndexFixing(ONIndex6M,I3397,TRUE,_xll.ohTrigger(RecalcTrigger,Trigger6M)),NA())</f>
        <v>1.5043675136325874E-2</v>
      </c>
      <c r="P3397" s="52">
        <f>IFERROR(_xll.qlIndexFixing(Index1Y,$H3397,TRUE,_xll.ohTrigger(RecalcTrigger,Trigger1Y)),NA())</f>
        <v>1.5186123674923765E-2</v>
      </c>
      <c r="Q3397" s="52">
        <f>IFERROR(_xll.qlIndexFixing(ONIndex1Y,I3397,TRUE,_xll.ohTrigger(RecalcTrigger,Trigger1Y)),NA())</f>
        <v>1.5019817105814681E-2</v>
      </c>
    </row>
    <row r="3398" spans="2:17" x14ac:dyDescent="0.2">
      <c r="B3398" s="46" t="s">
        <v>42</v>
      </c>
      <c r="D3398" s="49">
        <f>_xll.qlCalendarAdvance(Calendar,$D3397,B3398,"f",FALSE)</f>
        <v>63213</v>
      </c>
      <c r="E3398" s="49">
        <f>_xll.qlInterestRateIndexValueDate(IndexON,D3398)</f>
        <v>63213</v>
      </c>
      <c r="F3398" s="52">
        <f>IFERROR(_xll.qlIndexFixing(IndexON,D3398,TRUE,_xll.ohTrigger(RecalcTrigger,TriggerON)),NA())</f>
        <v>1.4427035065880389E-2</v>
      </c>
      <c r="H3398" s="49">
        <f>_xll.qlCalendarAdvance(Calendar,$H3397,B3398,"f",FALSE)</f>
        <v>63213</v>
      </c>
      <c r="I3398" s="49">
        <f>_xll.qlInterestRateIndexValueDate(Index1M,$H3398)</f>
        <v>63215</v>
      </c>
      <c r="J3398" s="52">
        <f>IFERROR(_xll.qlIndexFixing(Index1M,$H3398,TRUE,_xll.ohTrigger(RecalcTrigger,Trigger1M)),NA())</f>
        <v>1.4489546322511426E-2</v>
      </c>
      <c r="K3398" s="52">
        <f>IFERROR(_xll.qlIndexFixing(ONIndex1M,I3398,TRUE,_xll.ohTrigger(RecalcTrigger,Trigger1M)),NA())</f>
        <v>1.4476803344498634E-2</v>
      </c>
      <c r="L3398" s="52">
        <f>IFERROR(_xll.qlIndexFixing(Index3M,H3398,TRUE,_xll.ohTrigger(RecalcTrigger,Trigger3M)),NA())</f>
        <v>1.4832279604720888E-2</v>
      </c>
      <c r="M3398" s="52">
        <f>IFERROR(_xll.qlIndexFixing(ONIndex3M,I3398,TRUE,_xll.ohTrigger(RecalcTrigger,Trigger3M)),NA())</f>
        <v>1.4790608890047352E-2</v>
      </c>
      <c r="N3398" s="52">
        <f>IFERROR(_xll.qlIndexFixing(Index6M,$H3398,TRUE,_xll.ohTrigger(RecalcTrigger,Trigger6M)),NA())</f>
        <v>1.5123781982935219E-2</v>
      </c>
      <c r="O3398" s="52">
        <f>IFERROR(_xll.qlIndexFixing(ONIndex6M,I3398,TRUE,_xll.ohTrigger(RecalcTrigger,Trigger6M)),NA())</f>
        <v>1.504552879914911E-2</v>
      </c>
      <c r="P3398" s="52">
        <f>IFERROR(_xll.qlIndexFixing(Index1Y,$H3398,TRUE,_xll.ohTrigger(RecalcTrigger,Trigger1Y)),NA())</f>
        <v>1.5187990436157905E-2</v>
      </c>
      <c r="Q3398" s="52">
        <f>IFERROR(_xll.qlIndexFixing(ONIndex1Y,I3398,TRUE,_xll.ohTrigger(RecalcTrigger,Trigger1Y)),NA())</f>
        <v>1.5022123079706518E-2</v>
      </c>
    </row>
    <row r="3399" spans="2:17" x14ac:dyDescent="0.2">
      <c r="B3399" s="46" t="s">
        <v>42</v>
      </c>
      <c r="D3399" s="49">
        <f>_xll.qlCalendarAdvance(Calendar,$D3398,B3399,"f",FALSE)</f>
        <v>63220</v>
      </c>
      <c r="E3399" s="49">
        <f>_xll.qlInterestRateIndexValueDate(IndexON,D3399)</f>
        <v>63220</v>
      </c>
      <c r="F3399" s="52">
        <f>IFERROR(_xll.qlIndexFixing(IndexON,D3399,TRUE,_xll.ohTrigger(RecalcTrigger,TriggerON)),NA())</f>
        <v>1.4429015424317626E-2</v>
      </c>
      <c r="H3399" s="49">
        <f>_xll.qlCalendarAdvance(Calendar,$H3398,B3399,"f",FALSE)</f>
        <v>63220</v>
      </c>
      <c r="I3399" s="49">
        <f>_xll.qlInterestRateIndexValueDate(Index1M,$H3399)</f>
        <v>63222</v>
      </c>
      <c r="J3399" s="52">
        <f>IFERROR(_xll.qlIndexFixing(Index1M,$H3399,TRUE,_xll.ohTrigger(RecalcTrigger,Trigger1M)),NA())</f>
        <v>1.4489991951036936E-2</v>
      </c>
      <c r="K3399" s="52">
        <f>IFERROR(_xll.qlIndexFixing(ONIndex1M,I3399,TRUE,_xll.ohTrigger(RecalcTrigger,Trigger1M)),NA())</f>
        <v>1.4479075082336479E-2</v>
      </c>
      <c r="L3399" s="52">
        <f>IFERROR(_xll.qlIndexFixing(Index3M,H3399,TRUE,_xll.ohTrigger(RecalcTrigger,Trigger3M)),NA())</f>
        <v>1.4834283957897295E-2</v>
      </c>
      <c r="M3399" s="52">
        <f>IFERROR(_xll.qlIndexFixing(ONIndex3M,I3399,TRUE,_xll.ohTrigger(RecalcTrigger,Trigger3M)),NA())</f>
        <v>1.4793185731907244E-2</v>
      </c>
      <c r="N3399" s="52">
        <f>IFERROR(_xll.qlIndexFixing(Index6M,$H3399,TRUE,_xll.ohTrigger(RecalcTrigger,Trigger6M)),NA())</f>
        <v>1.5125476001755244E-2</v>
      </c>
      <c r="O3399" s="52">
        <f>IFERROR(_xll.qlIndexFixing(ONIndex6M,I3399,TRUE,_xll.ohTrigger(RecalcTrigger,Trigger6M)),NA())</f>
        <v>1.5047369652458897E-2</v>
      </c>
      <c r="P3399" s="52">
        <f>IFERROR(_xll.qlIndexFixing(Index1Y,$H3399,TRUE,_xll.ohTrigger(RecalcTrigger,Trigger1Y)),NA())</f>
        <v>1.5189838288712931E-2</v>
      </c>
      <c r="Q3399" s="52">
        <f>IFERROR(_xll.qlIndexFixing(ONIndex1Y,I3399,TRUE,_xll.ohTrigger(RecalcTrigger,Trigger1Y)),NA())</f>
        <v>1.5024411134252347E-2</v>
      </c>
    </row>
    <row r="3400" spans="2:17" x14ac:dyDescent="0.2">
      <c r="B3400" s="46" t="s">
        <v>42</v>
      </c>
      <c r="D3400" s="49">
        <f>_xll.qlCalendarAdvance(Calendar,$D3399,B3400,"f",FALSE)</f>
        <v>63227</v>
      </c>
      <c r="E3400" s="49">
        <f>_xll.qlInterestRateIndexValueDate(IndexON,D3400)</f>
        <v>63227</v>
      </c>
      <c r="F3400" s="52">
        <f>IFERROR(_xll.qlIndexFixing(IndexON,D3400,TRUE,_xll.ohTrigger(RecalcTrigger,TriggerON)),NA())</f>
        <v>1.4430982839588324E-2</v>
      </c>
      <c r="H3400" s="49">
        <f>_xll.qlCalendarAdvance(Calendar,$H3399,B3400,"f",FALSE)</f>
        <v>63227</v>
      </c>
      <c r="I3400" s="49">
        <f>_xll.qlInterestRateIndexValueDate(Index1M,$H3400)</f>
        <v>63229</v>
      </c>
      <c r="J3400" s="52">
        <f>IFERROR(_xll.qlIndexFixing(Index1M,$H3400,TRUE,_xll.ohTrigger(RecalcTrigger,Trigger1M)),NA())</f>
        <v>1.449223082540569E-2</v>
      </c>
      <c r="K3400" s="52">
        <f>IFERROR(_xll.qlIndexFixing(ONIndex1M,I3400,TRUE,_xll.ohTrigger(RecalcTrigger,Trigger1M)),NA())</f>
        <v>1.448133186909395E-2</v>
      </c>
      <c r="L3400" s="52">
        <f>IFERROR(_xll.qlIndexFixing(Index3M,H3400,TRUE,_xll.ohTrigger(RecalcTrigger,Trigger3M)),NA())</f>
        <v>1.483675107719626E-2</v>
      </c>
      <c r="M3400" s="52">
        <f>IFERROR(_xll.qlIndexFixing(ONIndex3M,I3400,TRUE,_xll.ohTrigger(RecalcTrigger,Trigger3M)),NA())</f>
        <v>1.4795745009257288E-2</v>
      </c>
      <c r="N3400" s="52">
        <f>IFERROR(_xll.qlIndexFixing(Index6M,$H3400,TRUE,_xll.ohTrigger(RecalcTrigger,Trigger6M)),NA())</f>
        <v>1.5127156849661188E-2</v>
      </c>
      <c r="O3400" s="52">
        <f>IFERROR(_xll.qlIndexFixing(ONIndex6M,I3400,TRUE,_xll.ohTrigger(RecalcTrigger,Trigger6M)),NA())</f>
        <v>1.5049197676431092E-2</v>
      </c>
      <c r="P3400" s="52">
        <f>IFERROR(_xll.qlIndexFixing(Index1Y,$H3400,TRUE,_xll.ohTrigger(RecalcTrigger,Trigger1Y)),NA())</f>
        <v>1.5191667204264757E-2</v>
      </c>
      <c r="Q3400" s="52">
        <f>IFERROR(_xll.qlIndexFixing(ONIndex1Y,I3400,TRUE,_xll.ohTrigger(RecalcTrigger,Trigger1Y)),NA())</f>
        <v>1.5026681241794293E-2</v>
      </c>
    </row>
    <row r="3401" spans="2:17" x14ac:dyDescent="0.2">
      <c r="B3401" s="46" t="s">
        <v>42</v>
      </c>
      <c r="D3401" s="49">
        <f>_xll.qlCalendarAdvance(Calendar,$D3400,B3401,"f",FALSE)</f>
        <v>63234</v>
      </c>
      <c r="E3401" s="49">
        <f>_xll.qlInterestRateIndexValueDate(IndexON,D3401)</f>
        <v>63234</v>
      </c>
      <c r="F3401" s="52">
        <f>IFERROR(_xll.qlIndexFixing(IndexON,D3401,TRUE,_xll.ohTrigger(RecalcTrigger,TriggerON)),NA())</f>
        <v>1.4432937291388725E-2</v>
      </c>
      <c r="H3401" s="49">
        <f>_xll.qlCalendarAdvance(Calendar,$H3400,B3401,"f",FALSE)</f>
        <v>63234</v>
      </c>
      <c r="I3401" s="49">
        <f>_xll.qlInterestRateIndexValueDate(Index1M,$H3401)</f>
        <v>63236</v>
      </c>
      <c r="J3401" s="52">
        <f>IFERROR(_xll.qlIndexFixing(Index1M,$H3401,TRUE,_xll.ohTrigger(RecalcTrigger,Trigger1M)),NA())</f>
        <v>1.4494454678316084E-2</v>
      </c>
      <c r="K3401" s="52">
        <f>IFERROR(_xll.qlIndexFixing(ONIndex1M,I3401,TRUE,_xll.ohTrigger(RecalcTrigger,Trigger1M)),NA())</f>
        <v>1.4483573681749462E-2</v>
      </c>
      <c r="L3401" s="52">
        <f>IFERROR(_xll.qlIndexFixing(Index3M,H3401,TRUE,_xll.ohTrigger(RecalcTrigger,Trigger3M)),NA())</f>
        <v>1.483920038665174E-2</v>
      </c>
      <c r="M3401" s="52">
        <f>IFERROR(_xll.qlIndexFixing(ONIndex3M,I3401,TRUE,_xll.ohTrigger(RecalcTrigger,Trigger3M)),NA())</f>
        <v>1.4798286695159035E-2</v>
      </c>
      <c r="N3401" s="52">
        <f>IFERROR(_xll.qlIndexFixing(Index6M,$H3401,TRUE,_xll.ohTrigger(RecalcTrigger,Trigger6M)),NA())</f>
        <v>1.5128824506598372E-2</v>
      </c>
      <c r="O3401" s="52">
        <f>IFERROR(_xll.qlIndexFixing(ONIndex6M,I3401,TRUE,_xll.ohTrigger(RecalcTrigger,Trigger6M)),NA())</f>
        <v>1.5051012851161616E-2</v>
      </c>
      <c r="P3401" s="52">
        <f>IFERROR(_xll.qlIndexFixing(Index1Y,$H3401,TRUE,_xll.ohTrigger(RecalcTrigger,Trigger1Y)),NA())</f>
        <v>1.5193477154489741E-2</v>
      </c>
      <c r="Q3401" s="52">
        <f>IFERROR(_xll.qlIndexFixing(ONIndex1Y,I3401,TRUE,_xll.ohTrigger(RecalcTrigger,Trigger1Y)),NA())</f>
        <v>1.50289333742748E-2</v>
      </c>
    </row>
    <row r="3402" spans="2:17" x14ac:dyDescent="0.2">
      <c r="B3402" s="46" t="s">
        <v>42</v>
      </c>
      <c r="D3402" s="49">
        <f>_xll.qlCalendarAdvance(Calendar,$D3401,B3402,"f",FALSE)</f>
        <v>63241</v>
      </c>
      <c r="E3402" s="49">
        <f>_xll.qlInterestRateIndexValueDate(IndexON,D3402)</f>
        <v>63241</v>
      </c>
      <c r="F3402" s="52">
        <f>IFERROR(_xll.qlIndexFixing(IndexON,D3402,TRUE,_xll.ohTrigger(RecalcTrigger,TriggerON)),NA())</f>
        <v>1.4434878759894687E-2</v>
      </c>
      <c r="H3402" s="49">
        <f>_xll.qlCalendarAdvance(Calendar,$H3401,B3402,"f",FALSE)</f>
        <v>63241</v>
      </c>
      <c r="I3402" s="49">
        <f>_xll.qlInterestRateIndexValueDate(Index1M,$H3402)</f>
        <v>63243</v>
      </c>
      <c r="J3402" s="52">
        <f>IFERROR(_xll.qlIndexFixing(Index1M,$H3402,TRUE,_xll.ohTrigger(RecalcTrigger,Trigger1M)),NA())</f>
        <v>1.4496663486572383E-2</v>
      </c>
      <c r="K3402" s="52">
        <f>IFERROR(_xll.qlIndexFixing(ONIndex1M,I3402,TRUE,_xll.ohTrigger(RecalcTrigger,Trigger1M)),NA())</f>
        <v>1.4485800497281431E-2</v>
      </c>
      <c r="L3402" s="52">
        <f>IFERROR(_xll.qlIndexFixing(Index3M,H3402,TRUE,_xll.ohTrigger(RecalcTrigger,Trigger3M)),NA())</f>
        <v>1.4841631858932785E-2</v>
      </c>
      <c r="M3402" s="52">
        <f>IFERROR(_xll.qlIndexFixing(ONIndex3M,I3402,TRUE,_xll.ohTrigger(RecalcTrigger,Trigger3M)),NA())</f>
        <v>1.4800810762354288E-2</v>
      </c>
      <c r="N3402" s="52">
        <f>IFERROR(_xll.qlIndexFixing(Index6M,$H3402,TRUE,_xll.ohTrigger(RecalcTrigger,Trigger6M)),NA())</f>
        <v>1.5130478952518303E-2</v>
      </c>
      <c r="O3402" s="52">
        <f>IFERROR(_xll.qlIndexFixing(ONIndex6M,I3402,TRUE,_xll.ohTrigger(RecalcTrigger,Trigger6M)),NA())</f>
        <v>1.5052815156826327E-2</v>
      </c>
      <c r="P3402" s="52">
        <f>IFERROR(_xll.qlIndexFixing(Index1Y,$H3402,TRUE,_xll.ohTrigger(RecalcTrigger,Trigger1Y)),NA())</f>
        <v>1.5195268111065332E-2</v>
      </c>
      <c r="Q3402" s="52">
        <f>IFERROR(_xll.qlIndexFixing(ONIndex1Y,I3402,TRUE,_xll.ohTrigger(RecalcTrigger,Trigger1Y)),NA())</f>
        <v>1.5031167504195864E-2</v>
      </c>
    </row>
    <row r="3403" spans="2:17" x14ac:dyDescent="0.2">
      <c r="B3403" s="46" t="s">
        <v>42</v>
      </c>
      <c r="D3403" s="49">
        <f>_xll.qlCalendarAdvance(Calendar,$D3402,B3403,"f",FALSE)</f>
        <v>63248</v>
      </c>
      <c r="E3403" s="49">
        <f>_xll.qlInterestRateIndexValueDate(IndexON,D3403)</f>
        <v>63248</v>
      </c>
      <c r="F3403" s="52">
        <f>IFERROR(_xll.qlIndexFixing(IndexON,D3403,TRUE,_xll.ohTrigger(RecalcTrigger,TriggerON)),NA())</f>
        <v>1.4436807224962322E-2</v>
      </c>
      <c r="H3403" s="49">
        <f>_xll.qlCalendarAdvance(Calendar,$H3402,B3403,"f",FALSE)</f>
        <v>63248</v>
      </c>
      <c r="I3403" s="49">
        <f>_xll.qlInterestRateIndexValueDate(Index1M,$H3403)</f>
        <v>63250</v>
      </c>
      <c r="J3403" s="52">
        <f>IFERROR(_xll.qlIndexFixing(Index1M,$H3403,TRUE,_xll.ohTrigger(RecalcTrigger,Trigger1M)),NA())</f>
        <v>1.4500645753285912E-2</v>
      </c>
      <c r="K3403" s="52">
        <f>IFERROR(_xll.qlIndexFixing(ONIndex1M,I3403,TRUE,_xll.ohTrigger(RecalcTrigger,Trigger1M)),NA())</f>
        <v>1.4488012292268593E-2</v>
      </c>
      <c r="L3403" s="52">
        <f>IFERROR(_xll.qlIndexFixing(Index3M,H3403,TRUE,_xll.ohTrigger(RecalcTrigger,Trigger3M)),NA())</f>
        <v>1.4845469163213349E-2</v>
      </c>
      <c r="M3403" s="52">
        <f>IFERROR(_xll.qlIndexFixing(ONIndex3M,I3403,TRUE,_xll.ohTrigger(RecalcTrigger,Trigger3M)),NA())</f>
        <v>1.4803317183744724E-2</v>
      </c>
      <c r="N3403" s="52">
        <f>IFERROR(_xll.qlIndexFixing(Index6M,$H3403,TRUE,_xll.ohTrigger(RecalcTrigger,Trigger6M)),NA())</f>
        <v>1.5134268772633411E-2</v>
      </c>
      <c r="O3403" s="52">
        <f>IFERROR(_xll.qlIndexFixing(ONIndex6M,I3403,TRUE,_xll.ohTrigger(RecalcTrigger,Trigger6M)),NA())</f>
        <v>1.505460457344121E-2</v>
      </c>
      <c r="P3403" s="52">
        <f>IFERROR(_xll.qlIndexFixing(Index1Y,$H3403,TRUE,_xll.ohTrigger(RecalcTrigger,Trigger1Y)),NA())</f>
        <v>1.5197040045669855E-2</v>
      </c>
      <c r="Q3403" s="52">
        <f>IFERROR(_xll.qlIndexFixing(ONIndex1Y,I3403,TRUE,_xll.ohTrigger(RecalcTrigger,Trigger1Y)),NA())</f>
        <v>1.5033383603419992E-2</v>
      </c>
    </row>
    <row r="3404" spans="2:17" x14ac:dyDescent="0.2">
      <c r="B3404" s="46" t="s">
        <v>42</v>
      </c>
      <c r="D3404" s="49">
        <f>_xll.qlCalendarAdvance(Calendar,$D3403,B3404,"f",FALSE)</f>
        <v>63255</v>
      </c>
      <c r="E3404" s="49">
        <f>_xll.qlInterestRateIndexValueDate(IndexON,D3404)</f>
        <v>63255</v>
      </c>
      <c r="F3404" s="52">
        <f>IFERROR(_xll.qlIndexFixing(IndexON,D3404,TRUE,_xll.ohTrigger(RecalcTrigger,TriggerON)),NA())</f>
        <v>1.4438722666527681E-2</v>
      </c>
      <c r="H3404" s="49">
        <f>_xll.qlCalendarAdvance(Calendar,$H3403,B3404,"f",FALSE)</f>
        <v>63255</v>
      </c>
      <c r="I3404" s="49">
        <f>_xll.qlInterestRateIndexValueDate(Index1M,$H3404)</f>
        <v>63257</v>
      </c>
      <c r="J3404" s="52">
        <f>IFERROR(_xll.qlIndexFixing(Index1M,$H3404,TRUE,_xll.ohTrigger(RecalcTrigger,Trigger1M)),NA())</f>
        <v>1.4502820432130414E-2</v>
      </c>
      <c r="K3404" s="52">
        <f>IFERROR(_xll.qlIndexFixing(ONIndex1M,I3404,TRUE,_xll.ohTrigger(RecalcTrigger,Trigger1M)),NA())</f>
        <v>1.4490209043769298E-2</v>
      </c>
      <c r="L3404" s="52">
        <f>IFERROR(_xll.qlIndexFixing(Index3M,H3404,TRUE,_xll.ohTrigger(RecalcTrigger,Trigger3M)),NA())</f>
        <v>1.4847861324410305E-2</v>
      </c>
      <c r="M3404" s="52">
        <f>IFERROR(_xll.qlIndexFixing(ONIndex3M,I3404,TRUE,_xll.ohTrigger(RecalcTrigger,Trigger3M)),NA())</f>
        <v>1.4805805931752403E-2</v>
      </c>
      <c r="N3404" s="52">
        <f>IFERROR(_xll.qlIndexFixing(Index6M,$H3404,TRUE,_xll.ohTrigger(RecalcTrigger,Trigger6M)),NA())</f>
        <v>1.5135892307633615E-2</v>
      </c>
      <c r="O3404" s="52">
        <f>IFERROR(_xll.qlIndexFixing(ONIndex6M,I3404,TRUE,_xll.ohTrigger(RecalcTrigger,Trigger6M)),NA())</f>
        <v>1.5056381081182124E-2</v>
      </c>
      <c r="P3404" s="52">
        <f>IFERROR(_xll.qlIndexFixing(Index1Y,$H3404,TRUE,_xll.ohTrigger(RecalcTrigger,Trigger1Y)),NA())</f>
        <v>1.5198792929982514E-2</v>
      </c>
      <c r="Q3404" s="52">
        <f>IFERROR(_xll.qlIndexFixing(ONIndex1Y,I3404,TRUE,_xll.ohTrigger(RecalcTrigger,Trigger1Y)),NA())</f>
        <v>1.5035581644369245E-2</v>
      </c>
    </row>
    <row r="3405" spans="2:17" x14ac:dyDescent="0.2">
      <c r="B3405" s="46" t="s">
        <v>42</v>
      </c>
      <c r="D3405" s="49">
        <f>_xll.qlCalendarAdvance(Calendar,$D3404,B3405,"f",FALSE)</f>
        <v>63262</v>
      </c>
      <c r="E3405" s="49">
        <f>_xll.qlInterestRateIndexValueDate(IndexON,D3405)</f>
        <v>63262</v>
      </c>
      <c r="F3405" s="52">
        <f>IFERROR(_xll.qlIndexFixing(IndexON,D3405,TRUE,_xll.ohTrigger(RecalcTrigger,TriggerON)),NA())</f>
        <v>1.4440625064526813E-2</v>
      </c>
      <c r="H3405" s="49">
        <f>_xll.qlCalendarAdvance(Calendar,$H3404,B3405,"f",FALSE)</f>
        <v>63262</v>
      </c>
      <c r="I3405" s="49">
        <f>_xll.qlInterestRateIndexValueDate(Index1M,$H3405)</f>
        <v>63264</v>
      </c>
      <c r="J3405" s="52">
        <f>IFERROR(_xll.qlIndexFixing(Index1M,$H3405,TRUE,_xll.ohTrigger(RecalcTrigger,Trigger1M)),NA())</f>
        <v>1.4504979987759736E-2</v>
      </c>
      <c r="K3405" s="52">
        <f>IFERROR(_xll.qlIndexFixing(ONIndex1M,I3405,TRUE,_xll.ohTrigger(RecalcTrigger,Trigger1M)),NA())</f>
        <v>1.4492390728522153E-2</v>
      </c>
      <c r="L3405" s="52">
        <f>IFERROR(_xll.qlIndexFixing(Index3M,H3405,TRUE,_xll.ohTrigger(RecalcTrigger,Trigger3M)),NA())</f>
        <v>1.4850235558420568E-2</v>
      </c>
      <c r="M3405" s="52">
        <f>IFERROR(_xll.qlIndexFixing(ONIndex3M,I3405,TRUE,_xll.ohTrigger(RecalcTrigger,Trigger3M)),NA())</f>
        <v>1.4808276979678681E-2</v>
      </c>
      <c r="N3405" s="52">
        <f>IFERROR(_xll.qlIndexFixing(Index6M,$H3405,TRUE,_xll.ohTrigger(RecalcTrigger,Trigger6M)),NA())</f>
        <v>1.5137502561559513E-2</v>
      </c>
      <c r="O3405" s="52">
        <f>IFERROR(_xll.qlIndexFixing(ONIndex6M,I3405,TRUE,_xll.ohTrigger(RecalcTrigger,Trigger6M)),NA())</f>
        <v>1.5058144660304862E-2</v>
      </c>
      <c r="P3405" s="52">
        <f>IFERROR(_xll.qlIndexFixing(Index1Y,$H3405,TRUE,_xll.ohTrigger(RecalcTrigger,Trigger1Y)),NA())</f>
        <v>1.5200526735683168E-2</v>
      </c>
      <c r="Q3405" s="52">
        <f>IFERROR(_xll.qlIndexFixing(ONIndex1Y,I3405,TRUE,_xll.ohTrigger(RecalcTrigger,Trigger1Y)),NA())</f>
        <v>1.503776159930581E-2</v>
      </c>
    </row>
    <row r="3406" spans="2:17" x14ac:dyDescent="0.2">
      <c r="B3406" s="46" t="s">
        <v>42</v>
      </c>
      <c r="D3406" s="49">
        <f>_xll.qlCalendarAdvance(Calendar,$D3405,B3406,"f",FALSE)</f>
        <v>63269</v>
      </c>
      <c r="E3406" s="49">
        <f>_xll.qlInterestRateIndexValueDate(IndexON,D3406)</f>
        <v>63269</v>
      </c>
      <c r="F3406" s="52">
        <f>IFERROR(_xll.qlIndexFixing(IndexON,D3406,TRUE,_xll.ohTrigger(RecalcTrigger,TriggerON)),NA())</f>
        <v>1.4442514398895767E-2</v>
      </c>
      <c r="H3406" s="49">
        <f>_xll.qlCalendarAdvance(Calendar,$H3405,B3406,"f",FALSE)</f>
        <v>63269</v>
      </c>
      <c r="I3406" s="49">
        <f>_xll.qlInterestRateIndexValueDate(Index1M,$H3406)</f>
        <v>63271</v>
      </c>
      <c r="J3406" s="52">
        <f>IFERROR(_xll.qlIndexFixing(Index1M,$H3406,TRUE,_xll.ohTrigger(RecalcTrigger,Trigger1M)),NA())</f>
        <v>1.4507124396979931E-2</v>
      </c>
      <c r="K3406" s="52">
        <f>IFERROR(_xll.qlIndexFixing(ONIndex1M,I3406,TRUE,_xll.ohTrigger(RecalcTrigger,Trigger1M)),NA())</f>
        <v>1.4495173575674869E-2</v>
      </c>
      <c r="L3406" s="52">
        <f>IFERROR(_xll.qlIndexFixing(Index3M,H3406,TRUE,_xll.ohTrigger(RecalcTrigger,Trigger3M)),NA())</f>
        <v>1.4852591837906878E-2</v>
      </c>
      <c r="M3406" s="52">
        <f>IFERROR(_xll.qlIndexFixing(ONIndex3M,I3406,TRUE,_xll.ohTrigger(RecalcTrigger,Trigger3M)),NA())</f>
        <v>1.4811427988732362E-2</v>
      </c>
      <c r="N3406" s="52">
        <f>IFERROR(_xll.qlIndexFixing(Index6M,$H3406,TRUE,_xll.ohTrigger(RecalcTrigger,Trigger6M)),NA())</f>
        <v>1.5139099514356609E-2</v>
      </c>
      <c r="O3406" s="52">
        <f>IFERROR(_xll.qlIndexFixing(ONIndex6M,I3406,TRUE,_xll.ohTrigger(RecalcTrigger,Trigger6M)),NA())</f>
        <v>1.5060393089987301E-2</v>
      </c>
      <c r="P3406" s="52">
        <f>IFERROR(_xll.qlIndexFixing(Index1Y,$H3406,TRUE,_xll.ohTrigger(RecalcTrigger,Trigger1Y)),NA())</f>
        <v>1.5202241434453208E-2</v>
      </c>
      <c r="Q3406" s="52">
        <f>IFERROR(_xll.qlIndexFixing(ONIndex1Y,I3406,TRUE,_xll.ohTrigger(RecalcTrigger,Trigger1Y)),NA())</f>
        <v>1.504053777811265E-2</v>
      </c>
    </row>
    <row r="3407" spans="2:17" x14ac:dyDescent="0.2">
      <c r="B3407" s="46" t="s">
        <v>42</v>
      </c>
      <c r="D3407" s="49">
        <f>_xll.qlCalendarAdvance(Calendar,$D3406,B3407,"f",FALSE)</f>
        <v>63276</v>
      </c>
      <c r="E3407" s="49">
        <f>_xll.qlInterestRateIndexValueDate(IndexON,D3407)</f>
        <v>63276</v>
      </c>
      <c r="F3407" s="52">
        <f>IFERROR(_xll.qlIndexFixing(IndexON,D3407,TRUE,_xll.ohTrigger(RecalcTrigger,TriggerON)),NA())</f>
        <v>1.4444390649490657E-2</v>
      </c>
      <c r="H3407" s="49">
        <f>_xll.qlCalendarAdvance(Calendar,$H3406,B3407,"f",FALSE)</f>
        <v>63276</v>
      </c>
      <c r="I3407" s="49">
        <f>_xll.qlInterestRateIndexValueDate(Index1M,$H3407)</f>
        <v>63278</v>
      </c>
      <c r="J3407" s="52">
        <f>IFERROR(_xll.qlIndexFixing(Index1M,$H3407,TRUE,_xll.ohTrigger(RecalcTrigger,Trigger1M)),NA())</f>
        <v>1.450792431932476E-2</v>
      </c>
      <c r="K3407" s="52">
        <f>IFERROR(_xll.qlIndexFixing(ONIndex1M,I3407,TRUE,_xll.ohTrigger(RecalcTrigger,Trigger1M)),NA())</f>
        <v>1.4496708805218361E-2</v>
      </c>
      <c r="L3407" s="52">
        <f>IFERROR(_xll.qlIndexFixing(Index3M,H3407,TRUE,_xll.ohTrigger(RecalcTrigger,Trigger3M)),NA())</f>
        <v>1.4854930135536314E-2</v>
      </c>
      <c r="M3407" s="52">
        <f>IFERROR(_xll.qlIndexFixing(ONIndex3M,I3407,TRUE,_xll.ohTrigger(RecalcTrigger,Trigger3M)),NA())</f>
        <v>1.4813165865534828E-2</v>
      </c>
      <c r="N3407" s="52">
        <f>IFERROR(_xll.qlIndexFixing(Index6M,$H3407,TRUE,_xll.ohTrigger(RecalcTrigger,Trigger6M)),NA())</f>
        <v>1.5139404868358882E-2</v>
      </c>
      <c r="O3407" s="52">
        <f>IFERROR(_xll.qlIndexFixing(ONIndex6M,I3407,TRUE,_xll.ohTrigger(RecalcTrigger,Trigger6M)),NA())</f>
        <v>1.506163295299956E-2</v>
      </c>
      <c r="P3407" s="52">
        <f>IFERROR(_xll.qlIndexFixing(Index1Y,$H3407,TRUE,_xll.ohTrigger(RecalcTrigger,Trigger1Y)),NA())</f>
        <v>1.5203936997974466E-2</v>
      </c>
      <c r="Q3407" s="52">
        <f>IFERROR(_xll.qlIndexFixing(ONIndex1Y,I3407,TRUE,_xll.ohTrigger(RecalcTrigger,Trigger1Y)),NA())</f>
        <v>1.5042067139550142E-2</v>
      </c>
    </row>
    <row r="3408" spans="2:17" x14ac:dyDescent="0.2">
      <c r="B3408" s="46" t="s">
        <v>42</v>
      </c>
      <c r="D3408" s="49">
        <f>_xll.qlCalendarAdvance(Calendar,$D3407,B3408,"f",FALSE)</f>
        <v>63283</v>
      </c>
      <c r="E3408" s="49">
        <f>_xll.qlInterestRateIndexValueDate(IndexON,D3408)</f>
        <v>63283</v>
      </c>
      <c r="F3408" s="52">
        <f>IFERROR(_xll.qlIndexFixing(IndexON,D3408,TRUE,_xll.ohTrigger(RecalcTrigger,TriggerON)),NA())</f>
        <v>1.4446253796407404E-2</v>
      </c>
      <c r="H3408" s="49">
        <f>_xll.qlCalendarAdvance(Calendar,$H3407,B3408,"f",FALSE)</f>
        <v>63283</v>
      </c>
      <c r="I3408" s="49">
        <f>_xll.qlInterestRateIndexValueDate(Index1M,$H3408)</f>
        <v>63285</v>
      </c>
      <c r="J3408" s="52">
        <f>IFERROR(_xll.qlIndexFixing(Index1M,$H3408,TRUE,_xll.ohTrigger(RecalcTrigger,Trigger1M)),NA())</f>
        <v>1.4511367683447129E-2</v>
      </c>
      <c r="K3408" s="52">
        <f>IFERROR(_xll.qlIndexFixing(ONIndex1M,I3408,TRUE,_xll.ohTrigger(RecalcTrigger,Trigger1M)),NA())</f>
        <v>1.4498845150878736E-2</v>
      </c>
      <c r="L3408" s="52">
        <f>IFERROR(_xll.qlIndexFixing(Index3M,H3408,TRUE,_xll.ohTrigger(RecalcTrigger,Trigger3M)),NA())</f>
        <v>1.4856781911292773E-2</v>
      </c>
      <c r="M3408" s="52">
        <f>IFERROR(_xll.qlIndexFixing(ONIndex3M,I3408,TRUE,_xll.ohTrigger(RecalcTrigger,Trigger3M)),NA())</f>
        <v>1.4815583649188113E-2</v>
      </c>
      <c r="N3408" s="52">
        <f>IFERROR(_xll.qlIndexFixing(Index6M,$H3408,TRUE,_xll.ohTrigger(RecalcTrigger,Trigger6M)),NA())</f>
        <v>1.5140977840405705E-2</v>
      </c>
      <c r="O3408" s="52">
        <f>IFERROR(_xll.qlIndexFixing(ONIndex6M,I3408,TRUE,_xll.ohTrigger(RecalcTrigger,Trigger6M)),NA())</f>
        <v>1.5063357626683427E-2</v>
      </c>
      <c r="P3408" s="52">
        <f>IFERROR(_xll.qlIndexFixing(Index1Y,$H3408,TRUE,_xll.ohTrigger(RecalcTrigger,Trigger1Y)),NA())</f>
        <v>1.5205613397929429E-2</v>
      </c>
      <c r="Q3408" s="52">
        <f>IFERROR(_xll.qlIndexFixing(ONIndex1Y,I3408,TRUE,_xll.ohTrigger(RecalcTrigger,Trigger1Y)),NA())</f>
        <v>1.5044192669302348E-2</v>
      </c>
    </row>
    <row r="3409" spans="2:17" x14ac:dyDescent="0.2">
      <c r="B3409" s="46" t="s">
        <v>42</v>
      </c>
      <c r="D3409" s="49">
        <f>_xll.qlCalendarAdvance(Calendar,$D3408,B3409,"f",FALSE)</f>
        <v>63290</v>
      </c>
      <c r="E3409" s="49">
        <f>_xll.qlInterestRateIndexValueDate(IndexON,D3409)</f>
        <v>63290</v>
      </c>
      <c r="F3409" s="52">
        <f>IFERROR(_xll.qlIndexFixing(IndexON,D3409,TRUE,_xll.ohTrigger(RecalcTrigger,TriggerON)),NA())</f>
        <v>1.4448103819342251E-2</v>
      </c>
      <c r="H3409" s="49">
        <f>_xll.qlCalendarAdvance(Calendar,$H3408,B3409,"f",FALSE)</f>
        <v>63290</v>
      </c>
      <c r="I3409" s="49">
        <f>_xll.qlInterestRateIndexValueDate(Index1M,$H3409)</f>
        <v>63292</v>
      </c>
      <c r="J3409" s="52">
        <f>IFERROR(_xll.qlIndexFixing(Index1M,$H3409,TRUE,_xll.ohTrigger(RecalcTrigger,Trigger1M)),NA())</f>
        <v>1.4513466514308737E-2</v>
      </c>
      <c r="K3409" s="52">
        <f>IFERROR(_xll.qlIndexFixing(ONIndex1M,I3409,TRUE,_xll.ohTrigger(RecalcTrigger,Trigger1M)),NA())</f>
        <v>1.4500966337225307E-2</v>
      </c>
      <c r="L3409" s="52">
        <f>IFERROR(_xll.qlIndexFixing(Index3M,H3409,TRUE,_xll.ohTrigger(RecalcTrigger,Trigger3M)),NA())</f>
        <v>1.4859085361793005E-2</v>
      </c>
      <c r="M3409" s="52">
        <f>IFERROR(_xll.qlIndexFixing(ONIndex3M,I3409,TRUE,_xll.ohTrigger(RecalcTrigger,Trigger3M)),NA())</f>
        <v>1.4817983623727216E-2</v>
      </c>
      <c r="N3409" s="52">
        <f>IFERROR(_xll.qlIndexFixing(Index6M,$H3409,TRUE,_xll.ohTrigger(RecalcTrigger,Trigger6M)),NA())</f>
        <v>1.5142537457116018E-2</v>
      </c>
      <c r="O3409" s="52">
        <f>IFERROR(_xll.qlIndexFixing(ONIndex6M,I3409,TRUE,_xll.ohTrigger(RecalcTrigger,Trigger6M)),NA())</f>
        <v>1.5065069292292677E-2</v>
      </c>
      <c r="P3409" s="52">
        <f>IFERROR(_xll.qlIndexFixing(Index1Y,$H3409,TRUE,_xll.ohTrigger(RecalcTrigger,Trigger1Y)),NA())</f>
        <v>1.5208970926353786E-2</v>
      </c>
      <c r="Q3409" s="52">
        <f>IFERROR(_xll.qlIndexFixing(ONIndex1Y,I3409,TRUE,_xll.ohTrigger(RecalcTrigger,Trigger1Y)),NA())</f>
        <v>1.5046300001770874E-2</v>
      </c>
    </row>
    <row r="3410" spans="2:17" x14ac:dyDescent="0.2">
      <c r="B3410" s="46" t="s">
        <v>42</v>
      </c>
      <c r="D3410" s="49">
        <f>_xll.qlCalendarAdvance(Calendar,$D3409,B3410,"f",FALSE)</f>
        <v>63297</v>
      </c>
      <c r="E3410" s="49">
        <f>_xll.qlInterestRateIndexValueDate(IndexON,D3410)</f>
        <v>63297</v>
      </c>
      <c r="F3410" s="52">
        <f>IFERROR(_xll.qlIndexFixing(IndexON,D3410,TRUE,_xll.ohTrigger(RecalcTrigger,TriggerON)),NA())</f>
        <v>1.4449940698471053E-2</v>
      </c>
      <c r="H3410" s="49">
        <f>_xll.qlCalendarAdvance(Calendar,$H3409,B3410,"f",FALSE)</f>
        <v>63297</v>
      </c>
      <c r="I3410" s="49">
        <f>_xll.qlInterestRateIndexValueDate(Index1M,$H3410)</f>
        <v>63299</v>
      </c>
      <c r="J3410" s="52">
        <f>IFERROR(_xll.qlIndexFixing(Index1M,$H3410,TRUE,_xll.ohTrigger(RecalcTrigger,Trigger1M)),NA())</f>
        <v>1.4515550106005415E-2</v>
      </c>
      <c r="K3410" s="52">
        <f>IFERROR(_xll.qlIndexFixing(ONIndex1M,I3410,TRUE,_xll.ohTrigger(RecalcTrigger,Trigger1M)),NA())</f>
        <v>1.4503072341156553E-2</v>
      </c>
      <c r="L3410" s="52">
        <f>IFERROR(_xll.qlIndexFixing(Index3M,H3410,TRUE,_xll.ohTrigger(RecalcTrigger,Trigger3M)),NA())</f>
        <v>1.4861370751116943E-2</v>
      </c>
      <c r="M3410" s="52">
        <f>IFERROR(_xll.qlIndexFixing(ONIndex3M,I3410,TRUE,_xll.ohTrigger(RecalcTrigger,Trigger3M)),NA())</f>
        <v>1.4820365761893939E-2</v>
      </c>
      <c r="N3410" s="52">
        <f>IFERROR(_xll.qlIndexFixing(Index6M,$H3410,TRUE,_xll.ohTrigger(RecalcTrigger,Trigger6M)),NA())</f>
        <v>1.5144083698439415E-2</v>
      </c>
      <c r="O3410" s="52">
        <f>IFERROR(_xll.qlIndexFixing(ONIndex6M,I3410,TRUE,_xll.ohTrigger(RecalcTrigger,Trigger6M)),NA())</f>
        <v>1.5066767929763358E-2</v>
      </c>
      <c r="P3410" s="52">
        <f>IFERROR(_xll.qlIndexFixing(Index1Y,$H3410,TRUE,_xll.ohTrigger(RecalcTrigger,Trigger1Y)),NA())</f>
        <v>1.520890859387633E-2</v>
      </c>
      <c r="Q3410" s="52">
        <f>IFERROR(_xll.qlIndexFixing(ONIndex1Y,I3410,TRUE,_xll.ohTrigger(RecalcTrigger,Trigger1Y)),NA())</f>
        <v>1.5048389109137972E-2</v>
      </c>
    </row>
    <row r="3411" spans="2:17" x14ac:dyDescent="0.2">
      <c r="B3411" s="46" t="s">
        <v>42</v>
      </c>
      <c r="D3411" s="49">
        <f>_xll.qlCalendarAdvance(Calendar,$D3410,B3411,"f",FALSE)</f>
        <v>63304</v>
      </c>
      <c r="E3411" s="49">
        <f>_xll.qlInterestRateIndexValueDate(IndexON,D3411)</f>
        <v>63304</v>
      </c>
      <c r="F3411" s="52">
        <f>IFERROR(_xll.qlIndexFixing(IndexON,D3411,TRUE,_xll.ohTrigger(RecalcTrigger,TriggerON)),NA())</f>
        <v>1.4451764413649926E-2</v>
      </c>
      <c r="H3411" s="49">
        <f>_xll.qlCalendarAdvance(Calendar,$H3410,B3411,"f",FALSE)</f>
        <v>63304</v>
      </c>
      <c r="I3411" s="49">
        <f>_xll.qlInterestRateIndexValueDate(Index1M,$H3411)</f>
        <v>63306</v>
      </c>
      <c r="J3411" s="52">
        <f>IFERROR(_xll.qlIndexFixing(Index1M,$H3411,TRUE,_xll.ohTrigger(RecalcTrigger,Trigger1M)),NA())</f>
        <v>1.4517618435343216E-2</v>
      </c>
      <c r="K3411" s="52">
        <f>IFERROR(_xll.qlIndexFixing(ONIndex1M,I3411,TRUE,_xll.ohTrigger(RecalcTrigger,Trigger1M)),NA())</f>
        <v>1.4505460582201479E-2</v>
      </c>
      <c r="L3411" s="52">
        <f>IFERROR(_xll.qlIndexFixing(Index3M,H3411,TRUE,_xll.ohTrigger(RecalcTrigger,Trigger3M)),NA())</f>
        <v>1.4863638051931732E-2</v>
      </c>
      <c r="M3411" s="52">
        <f>IFERROR(_xll.qlIndexFixing(ONIndex3M,I3411,TRUE,_xll.ohTrigger(RecalcTrigger,Trigger3M)),NA())</f>
        <v>1.4823066330382773E-2</v>
      </c>
      <c r="N3411" s="52">
        <f>IFERROR(_xll.qlIndexFixing(Index6M,$H3411,TRUE,_xll.ohTrigger(RecalcTrigger,Trigger6M)),NA())</f>
        <v>1.5145616544324171E-2</v>
      </c>
      <c r="O3411" s="52">
        <f>IFERROR(_xll.qlIndexFixing(ONIndex6M,I3411,TRUE,_xll.ohTrigger(RecalcTrigger,Trigger6M)),NA())</f>
        <v>1.5068693251665266E-2</v>
      </c>
      <c r="P3411" s="52">
        <f>IFERROR(_xll.qlIndexFixing(Index1Y,$H3411,TRUE,_xll.ohTrigger(RecalcTrigger,Trigger1Y)),NA())</f>
        <v>1.5210527333238499E-2</v>
      </c>
      <c r="Q3411" s="52">
        <f>IFERROR(_xll.qlIndexFixing(ONIndex1Y,I3411,TRUE,_xll.ohTrigger(RecalcTrigger,Trigger1Y)),NA())</f>
        <v>1.5050754308614245E-2</v>
      </c>
    </row>
    <row r="3412" spans="2:17" x14ac:dyDescent="0.2">
      <c r="B3412" s="46" t="s">
        <v>42</v>
      </c>
      <c r="D3412" s="49">
        <f>_xll.qlCalendarAdvance(Calendar,$D3411,B3412,"f",FALSE)</f>
        <v>63311</v>
      </c>
      <c r="E3412" s="49">
        <f>_xll.qlInterestRateIndexValueDate(IndexON,D3412)</f>
        <v>63311</v>
      </c>
      <c r="F3412" s="52">
        <f>IFERROR(_xll.qlIndexFixing(IndexON,D3412,TRUE,_xll.ohTrigger(RecalcTrigger,TriggerON)),NA())</f>
        <v>1.4453574944655045E-2</v>
      </c>
      <c r="H3412" s="49">
        <f>_xll.qlCalendarAdvance(Calendar,$H3411,B3412,"f",FALSE)</f>
        <v>63311</v>
      </c>
      <c r="I3412" s="49">
        <f>_xll.qlInterestRateIndexValueDate(Index1M,$H3412)</f>
        <v>63313</v>
      </c>
      <c r="J3412" s="52">
        <f>IFERROR(_xll.qlIndexFixing(Index1M,$H3412,TRUE,_xll.ohTrigger(RecalcTrigger,Trigger1M)),NA())</f>
        <v>1.4519671479138185E-2</v>
      </c>
      <c r="K3412" s="52">
        <f>IFERROR(_xll.qlIndexFixing(ONIndex1M,I3412,TRUE,_xll.ohTrigger(RecalcTrigger,Trigger1M)),NA())</f>
        <v>1.4507238708727499E-2</v>
      </c>
      <c r="L3412" s="52">
        <f>IFERROR(_xll.qlIndexFixing(Index3M,H3412,TRUE,_xll.ohTrigger(RecalcTrigger,Trigger3M)),NA())</f>
        <v>1.4866350939136542E-2</v>
      </c>
      <c r="M3412" s="52">
        <f>IFERROR(_xll.qlIndexFixing(ONIndex3M,I3412,TRUE,_xll.ohTrigger(RecalcTrigger,Trigger3M)),NA())</f>
        <v>1.4825076420557082E-2</v>
      </c>
      <c r="N3412" s="52">
        <f>IFERROR(_xll.qlIndexFixing(Index6M,$H3412,TRUE,_xll.ohTrigger(RecalcTrigger,Trigger6M)),NA())</f>
        <v>1.5148400784392507E-2</v>
      </c>
      <c r="O3412" s="52">
        <f>IFERROR(_xll.qlIndexFixing(ONIndex6M,I3412,TRUE,_xll.ohTrigger(RecalcTrigger,Trigger6M)),NA())</f>
        <v>1.5070126041152321E-2</v>
      </c>
      <c r="P3412" s="52">
        <f>IFERROR(_xll.qlIndexFixing(Index1Y,$H3412,TRUE,_xll.ohTrigger(RecalcTrigger,Trigger1Y)),NA())</f>
        <v>1.5212126795774614E-2</v>
      </c>
      <c r="Q3412" s="52">
        <f>IFERROR(_xll.qlIndexFixing(ONIndex1Y,I3412,TRUE,_xll.ohTrigger(RecalcTrigger,Trigger1Y)),NA())</f>
        <v>1.5052512537696572E-2</v>
      </c>
    </row>
    <row r="3413" spans="2:17" x14ac:dyDescent="0.2">
      <c r="B3413" s="46" t="s">
        <v>42</v>
      </c>
      <c r="D3413" s="49">
        <f>_xll.qlCalendarAdvance(Calendar,$D3412,B3413,"f",FALSE)</f>
        <v>63318</v>
      </c>
      <c r="E3413" s="49">
        <f>_xll.qlInterestRateIndexValueDate(IndexON,D3413)</f>
        <v>63318</v>
      </c>
      <c r="F3413" s="52">
        <f>IFERROR(_xll.qlIndexFixing(IndexON,D3413,TRUE,_xll.ohTrigger(RecalcTrigger,TriggerON)),NA())</f>
        <v>1.4455372271502398E-2</v>
      </c>
      <c r="H3413" s="49">
        <f>_xll.qlCalendarAdvance(Calendar,$H3412,B3413,"f",FALSE)</f>
        <v>63318</v>
      </c>
      <c r="I3413" s="49">
        <f>_xll.qlInterestRateIndexValueDate(Index1M,$H3413)</f>
        <v>63320</v>
      </c>
      <c r="J3413" s="52">
        <f>IFERROR(_xll.qlIndexFixing(Index1M,$H3413,TRUE,_xll.ohTrigger(RecalcTrigger,Trigger1M)),NA())</f>
        <v>1.4521709214188883E-2</v>
      </c>
      <c r="K3413" s="52">
        <f>IFERROR(_xll.qlIndexFixing(ONIndex1M,I3413,TRUE,_xll.ohTrigger(RecalcTrigger,Trigger1M)),NA())</f>
        <v>1.4509299026164157E-2</v>
      </c>
      <c r="L3413" s="52">
        <f>IFERROR(_xll.qlIndexFixing(Index3M,H3413,TRUE,_xll.ohTrigger(RecalcTrigger,Trigger3M)),NA())</f>
        <v>1.4868580771611729E-2</v>
      </c>
      <c r="M3413" s="52">
        <f>IFERROR(_xll.qlIndexFixing(ONIndex3M,I3413,TRUE,_xll.ohTrigger(RecalcTrigger,Trigger3M)),NA())</f>
        <v>1.482740488653711E-2</v>
      </c>
      <c r="N3413" s="52">
        <f>IFERROR(_xll.qlIndexFixing(Index6M,$H3413,TRUE,_xll.ohTrigger(RecalcTrigger,Trigger6M)),NA())</f>
        <v>1.5149904067770286E-2</v>
      </c>
      <c r="O3413" s="52">
        <f>IFERROR(_xll.qlIndexFixing(ONIndex6M,I3413,TRUE,_xll.ohTrigger(RecalcTrigger,Trigger6M)),NA())</f>
        <v>1.5071785475342381E-2</v>
      </c>
      <c r="P3413" s="52">
        <f>IFERROR(_xll.qlIndexFixing(Index1Y,$H3413,TRUE,_xll.ohTrigger(RecalcTrigger,Trigger1Y)),NA())</f>
        <v>1.5213706953172638E-2</v>
      </c>
      <c r="Q3413" s="52">
        <f>IFERROR(_xll.qlIndexFixing(ONIndex1Y,I3413,TRUE,_xll.ohTrigger(RecalcTrigger,Trigger1Y)),NA())</f>
        <v>1.5054546803172641E-2</v>
      </c>
    </row>
    <row r="3414" spans="2:17" x14ac:dyDescent="0.2">
      <c r="B3414" s="46" t="s">
        <v>42</v>
      </c>
      <c r="D3414" s="49">
        <f>_xll.qlCalendarAdvance(Calendar,$D3413,B3414,"f",FALSE)</f>
        <v>63325</v>
      </c>
      <c r="E3414" s="49">
        <f>_xll.qlInterestRateIndexValueDate(IndexON,D3414)</f>
        <v>63325</v>
      </c>
      <c r="F3414" s="52">
        <f>IFERROR(_xll.qlIndexFixing(IndexON,D3414,TRUE,_xll.ohTrigger(RecalcTrigger,TriggerON)),NA())</f>
        <v>1.4457156374287905E-2</v>
      </c>
      <c r="H3414" s="49">
        <f>_xll.qlCalendarAdvance(Calendar,$H3413,B3414,"f",FALSE)</f>
        <v>63325</v>
      </c>
      <c r="I3414" s="49">
        <f>_xll.qlInterestRateIndexValueDate(Index1M,$H3414)</f>
        <v>63327</v>
      </c>
      <c r="J3414" s="52">
        <f>IFERROR(_xll.qlIndexFixing(Index1M,$H3414,TRUE,_xll.ohTrigger(RecalcTrigger,Trigger1M)),NA())</f>
        <v>1.4523731617313851E-2</v>
      </c>
      <c r="K3414" s="52">
        <f>IFERROR(_xll.qlIndexFixing(ONIndex1M,I3414,TRUE,_xll.ohTrigger(RecalcTrigger,Trigger1M)),NA())</f>
        <v>1.4511344068699472E-2</v>
      </c>
      <c r="L3414" s="52">
        <f>IFERROR(_xll.qlIndexFixing(Index3M,H3414,TRUE,_xll.ohTrigger(RecalcTrigger,Trigger3M)),NA())</f>
        <v>1.4870792430894399E-2</v>
      </c>
      <c r="M3414" s="52">
        <f>IFERROR(_xll.qlIndexFixing(ONIndex3M,I3414,TRUE,_xll.ohTrigger(RecalcTrigger,Trigger3M)),NA())</f>
        <v>1.4829715407511657E-2</v>
      </c>
      <c r="N3414" s="52">
        <f>IFERROR(_xll.qlIndexFixing(Index6M,$H3414,TRUE,_xll.ohTrigger(RecalcTrigger,Trigger6M)),NA())</f>
        <v>1.5151393889588027E-2</v>
      </c>
      <c r="O3414" s="52">
        <f>IFERROR(_xll.qlIndexFixing(ONIndex6M,I3414,TRUE,_xll.ohTrigger(RecalcTrigger,Trigger6M)),NA())</f>
        <v>1.5073431802097303E-2</v>
      </c>
      <c r="P3414" s="52">
        <f>IFERROR(_xll.qlIndexFixing(Index1Y,$H3414,TRUE,_xll.ohTrigger(RecalcTrigger,Trigger1Y)),NA())</f>
        <v>1.5215267777120099E-2</v>
      </c>
      <c r="Q3414" s="52">
        <f>IFERROR(_xll.qlIndexFixing(ONIndex1Y,I3414,TRUE,_xll.ohTrigger(RecalcTrigger,Trigger1Y)),NA())</f>
        <v>1.5056562732356227E-2</v>
      </c>
    </row>
    <row r="3415" spans="2:17" x14ac:dyDescent="0.2">
      <c r="B3415" s="46" t="s">
        <v>42</v>
      </c>
      <c r="D3415" s="49">
        <f>_xll.qlCalendarAdvance(Calendar,$D3414,B3415,"f",FALSE)</f>
        <v>63332</v>
      </c>
      <c r="E3415" s="49">
        <f>_xll.qlInterestRateIndexValueDate(IndexON,D3415)</f>
        <v>63332</v>
      </c>
      <c r="F3415" s="52">
        <f>IFERROR(_xll.qlIndexFixing(IndexON,D3415,TRUE,_xll.ohTrigger(RecalcTrigger,TriggerON)),NA())</f>
        <v>1.4458927232787744E-2</v>
      </c>
      <c r="H3415" s="49">
        <f>_xll.qlCalendarAdvance(Calendar,$H3414,B3415,"f",FALSE)</f>
        <v>63332</v>
      </c>
      <c r="I3415" s="49">
        <f>_xll.qlInterestRateIndexValueDate(Index1M,$H3415)</f>
        <v>63334</v>
      </c>
      <c r="J3415" s="52">
        <f>IFERROR(_xll.qlIndexFixing(Index1M,$H3415,TRUE,_xll.ohTrigger(RecalcTrigger,Trigger1M)),NA())</f>
        <v>1.4525738665321641E-2</v>
      </c>
      <c r="K3415" s="52">
        <f>IFERROR(_xll.qlIndexFixing(ONIndex1M,I3415,TRUE,_xll.ohTrigger(RecalcTrigger,Trigger1M)),NA())</f>
        <v>1.4513373812752306E-2</v>
      </c>
      <c r="L3415" s="52">
        <f>IFERROR(_xll.qlIndexFixing(Index3M,H3415,TRUE,_xll.ohTrigger(RecalcTrigger,Trigger3M)),NA())</f>
        <v>1.4872985889650765E-2</v>
      </c>
      <c r="M3415" s="52">
        <f>IFERROR(_xll.qlIndexFixing(ONIndex3M,I3415,TRUE,_xll.ohTrigger(RecalcTrigger,Trigger3M)),NA())</f>
        <v>1.4832007956062654E-2</v>
      </c>
      <c r="N3415" s="52">
        <f>IFERROR(_xll.qlIndexFixing(Index6M,$H3415,TRUE,_xll.ohTrigger(RecalcTrigger,Trigger6M)),NA())</f>
        <v>1.5152870229792524E-2</v>
      </c>
      <c r="O3415" s="52">
        <f>IFERROR(_xll.qlIndexFixing(ONIndex6M,I3415,TRUE,_xll.ohTrigger(RecalcTrigger,Trigger6M)),NA())</f>
        <v>1.5075065001353138E-2</v>
      </c>
      <c r="P3415" s="52">
        <f>IFERROR(_xll.qlIndexFixing(Index1Y,$H3415,TRUE,_xll.ohTrigger(RecalcTrigger,Trigger1Y)),NA())</f>
        <v>1.5216809239306486E-2</v>
      </c>
      <c r="Q3415" s="52">
        <f>IFERROR(_xll.qlIndexFixing(ONIndex1Y,I3415,TRUE,_xll.ohTrigger(RecalcTrigger,Trigger1Y)),NA())</f>
        <v>1.5058560297589452E-2</v>
      </c>
    </row>
    <row r="3416" spans="2:17" x14ac:dyDescent="0.2">
      <c r="B3416" s="46" t="s">
        <v>42</v>
      </c>
      <c r="D3416" s="49">
        <f>_xll.qlCalendarAdvance(Calendar,$D3415,B3416,"f",FALSE)</f>
        <v>63339</v>
      </c>
      <c r="E3416" s="49">
        <f>_xll.qlInterestRateIndexValueDate(IndexON,D3416)</f>
        <v>63339</v>
      </c>
      <c r="F3416" s="52">
        <f>IFERROR(_xll.qlIndexFixing(IndexON,D3416,TRUE,_xll.ohTrigger(RecalcTrigger,TriggerON)),NA())</f>
        <v>1.4460684826937964E-2</v>
      </c>
      <c r="H3416" s="49">
        <f>_xll.qlCalendarAdvance(Calendar,$H3415,B3416,"f",FALSE)</f>
        <v>63339</v>
      </c>
      <c r="I3416" s="49">
        <f>_xll.qlInterestRateIndexValueDate(Index1M,$H3416)</f>
        <v>63341</v>
      </c>
      <c r="J3416" s="52">
        <f>IFERROR(_xll.qlIndexFixing(Index1M,$H3416,TRUE,_xll.ohTrigger(RecalcTrigger,Trigger1M)),NA())</f>
        <v>1.4527730335018307E-2</v>
      </c>
      <c r="K3416" s="52">
        <f>IFERROR(_xll.qlIndexFixing(ONIndex1M,I3416,TRUE,_xll.ohTrigger(RecalcTrigger,Trigger1M)),NA())</f>
        <v>1.4515388235460946E-2</v>
      </c>
      <c r="L3416" s="52">
        <f>IFERROR(_xll.qlIndexFixing(Index3M,H3416,TRUE,_xll.ohTrigger(RecalcTrigger,Trigger3M)),NA())</f>
        <v>1.4875161120550517E-2</v>
      </c>
      <c r="M3416" s="52">
        <f>IFERROR(_xll.qlIndexFixing(ONIndex3M,I3416,TRUE,_xll.ohTrigger(RecalcTrigger,Trigger3M)),NA())</f>
        <v>1.4834282505091778E-2</v>
      </c>
      <c r="N3416" s="52">
        <f>IFERROR(_xll.qlIndexFixing(Index6M,$H3416,TRUE,_xll.ohTrigger(RecalcTrigger,Trigger6M)),NA())</f>
        <v>1.515307914041192E-2</v>
      </c>
      <c r="O3416" s="52">
        <f>IFERROR(_xll.qlIndexFixing(ONIndex6M,I3416,TRUE,_xll.ohTrigger(RecalcTrigger,Trigger6M)),NA())</f>
        <v>1.5076685053365679E-2</v>
      </c>
      <c r="P3416" s="52">
        <f>IFERROR(_xll.qlIndexFixing(Index1Y,$H3416,TRUE,_xll.ohTrigger(RecalcTrigger,Trigger1Y)),NA())</f>
        <v>1.5218331311422391E-2</v>
      </c>
      <c r="Q3416" s="52">
        <f>IFERROR(_xll.qlIndexFixing(ONIndex1Y,I3416,TRUE,_xll.ohTrigger(RecalcTrigger,Trigger1Y)),NA())</f>
        <v>1.5060539470974632E-2</v>
      </c>
    </row>
    <row r="3417" spans="2:17" x14ac:dyDescent="0.2">
      <c r="B3417" s="46" t="s">
        <v>42</v>
      </c>
      <c r="D3417" s="49">
        <f>_xll.qlCalendarAdvance(Calendar,$D3416,B3417,"f",FALSE)</f>
        <v>63346</v>
      </c>
      <c r="E3417" s="49">
        <f>_xll.qlInterestRateIndexValueDate(IndexON,D3417)</f>
        <v>63346</v>
      </c>
      <c r="F3417" s="52">
        <f>IFERROR(_xll.qlIndexFixing(IndexON,D3417,TRUE,_xll.ohTrigger(RecalcTrigger,TriggerON)),NA())</f>
        <v>1.4462429136594679E-2</v>
      </c>
      <c r="H3417" s="49">
        <f>_xll.qlCalendarAdvance(Calendar,$H3416,B3417,"f",FALSE)</f>
        <v>63346</v>
      </c>
      <c r="I3417" s="49">
        <f>_xll.qlInterestRateIndexValueDate(Index1M,$H3417)</f>
        <v>63348</v>
      </c>
      <c r="J3417" s="52">
        <f>IFERROR(_xll.qlIndexFixing(Index1M,$H3417,TRUE,_xll.ohTrigger(RecalcTrigger,Trigger1M)),NA())</f>
        <v>1.4529706603222392E-2</v>
      </c>
      <c r="K3417" s="52">
        <f>IFERROR(_xll.qlIndexFixing(ONIndex1M,I3417,TRUE,_xll.ohTrigger(RecalcTrigger,Trigger1M)),NA())</f>
        <v>1.4517387313643937E-2</v>
      </c>
      <c r="L3417" s="52">
        <f>IFERROR(_xll.qlIndexFixing(Index3M,H3417,TRUE,_xll.ohTrigger(RecalcTrigger,Trigger3M)),NA())</f>
        <v>1.4877318096258996E-2</v>
      </c>
      <c r="M3417" s="52">
        <f>IFERROR(_xll.qlIndexFixing(ONIndex3M,I3417,TRUE,_xll.ohTrigger(RecalcTrigger,Trigger3M)),NA())</f>
        <v>1.4836539027500706E-2</v>
      </c>
      <c r="N3417" s="52">
        <f>IFERROR(_xll.qlIndexFixing(Index6M,$H3417,TRUE,_xll.ohTrigger(RecalcTrigger,Trigger6M)),NA())</f>
        <v>1.5154531192611929E-2</v>
      </c>
      <c r="O3417" s="52">
        <f>IFERROR(_xll.qlIndexFixing(ONIndex6M,I3417,TRUE,_xll.ohTrigger(RecalcTrigger,Trigger6M)),NA())</f>
        <v>1.5078291938310784E-2</v>
      </c>
      <c r="P3417" s="52">
        <f>IFERROR(_xll.qlIndexFixing(Index1Y,$H3417,TRUE,_xll.ohTrigger(RecalcTrigger,Trigger1Y)),NA())</f>
        <v>1.5219833965158846E-2</v>
      </c>
      <c r="Q3417" s="52">
        <f>IFERROR(_xll.qlIndexFixing(ONIndex1Y,I3417,TRUE,_xll.ohTrigger(RecalcTrigger,Trigger1Y)),NA())</f>
        <v>1.5062500224773956E-2</v>
      </c>
    </row>
    <row r="3418" spans="2:17" x14ac:dyDescent="0.2">
      <c r="B3418" s="46" t="s">
        <v>42</v>
      </c>
      <c r="D3418" s="49">
        <f>_xll.qlCalendarAdvance(Calendar,$D3417,B3418,"f",FALSE)</f>
        <v>63353</v>
      </c>
      <c r="E3418" s="49">
        <f>_xll.qlInterestRateIndexValueDate(IndexON,D3418)</f>
        <v>63353</v>
      </c>
      <c r="F3418" s="52">
        <f>IFERROR(_xll.qlIndexFixing(IndexON,D3418,TRUE,_xll.ohTrigger(RecalcTrigger,TriggerON)),NA())</f>
        <v>1.4464160142013682E-2</v>
      </c>
      <c r="H3418" s="49">
        <f>_xll.qlCalendarAdvance(Calendar,$H3417,B3418,"f",FALSE)</f>
        <v>63353</v>
      </c>
      <c r="I3418" s="49">
        <f>_xll.qlInterestRateIndexValueDate(Index1M,$H3418)</f>
        <v>63355</v>
      </c>
      <c r="J3418" s="52">
        <f>IFERROR(_xll.qlIndexFixing(Index1M,$H3418,TRUE,_xll.ohTrigger(RecalcTrigger,Trigger1M)),NA())</f>
        <v>1.4531667446732455E-2</v>
      </c>
      <c r="K3418" s="52">
        <f>IFERROR(_xll.qlIndexFixing(ONIndex1M,I3418,TRUE,_xll.ohTrigger(RecalcTrigger,Trigger1M)),NA())</f>
        <v>1.4519371024199756E-2</v>
      </c>
      <c r="L3418" s="52">
        <f>IFERROR(_xll.qlIndexFixing(Index3M,H3418,TRUE,_xll.ohTrigger(RecalcTrigger,Trigger3M)),NA())</f>
        <v>1.4879456789445024E-2</v>
      </c>
      <c r="M3418" s="52">
        <f>IFERROR(_xll.qlIndexFixing(ONIndex3M,I3418,TRUE,_xll.ohTrigger(RecalcTrigger,Trigger3M)),NA())</f>
        <v>1.4838777495871369E-2</v>
      </c>
      <c r="N3418" s="52">
        <f>IFERROR(_xll.qlIndexFixing(Index6M,$H3418,TRUE,_xll.ohTrigger(RecalcTrigger,Trigger6M)),NA())</f>
        <v>1.5155969709024365E-2</v>
      </c>
      <c r="O3418" s="52">
        <f>IFERROR(_xll.qlIndexFixing(ONIndex6M,I3418,TRUE,_xll.ohTrigger(RecalcTrigger,Trigger6M)),NA())</f>
        <v>1.5079885636124502E-2</v>
      </c>
      <c r="P3418" s="52">
        <f>IFERROR(_xll.qlIndexFixing(Index1Y,$H3418,TRUE,_xll.ohTrigger(RecalcTrigger,Trigger1Y)),NA())</f>
        <v>1.5221317172207751E-2</v>
      </c>
      <c r="Q3418" s="52">
        <f>IFERROR(_xll.qlIndexFixing(ONIndex1Y,I3418,TRUE,_xll.ohTrigger(RecalcTrigger,Trigger1Y)),NA())</f>
        <v>1.5064442531009803E-2</v>
      </c>
    </row>
    <row r="3419" spans="2:17" x14ac:dyDescent="0.2">
      <c r="B3419" s="46" t="s">
        <v>42</v>
      </c>
      <c r="D3419" s="49">
        <f>_xll.qlCalendarAdvance(Calendar,$D3418,B3419,"f",FALSE)</f>
        <v>63360</v>
      </c>
      <c r="E3419" s="49">
        <f>_xll.qlInterestRateIndexValueDate(IndexON,D3419)</f>
        <v>63360</v>
      </c>
      <c r="F3419" s="52">
        <f>IFERROR(_xll.qlIndexFixing(IndexON,D3419,TRUE,_xll.ohTrigger(RecalcTrigger,TriggerON)),NA())</f>
        <v>1.4465877822651407E-2</v>
      </c>
      <c r="H3419" s="49">
        <f>_xll.qlCalendarAdvance(Calendar,$H3418,B3419,"f",FALSE)</f>
        <v>63360</v>
      </c>
      <c r="I3419" s="49">
        <f>_xll.qlInterestRateIndexValueDate(Index1M,$H3419)</f>
        <v>63362</v>
      </c>
      <c r="J3419" s="52">
        <f>IFERROR(_xll.qlIndexFixing(Index1M,$H3419,TRUE,_xll.ohTrigger(RecalcTrigger,Trigger1M)),NA())</f>
        <v>1.4533612842369537E-2</v>
      </c>
      <c r="K3419" s="52">
        <f>IFERROR(_xll.qlIndexFixing(ONIndex1M,I3419,TRUE,_xll.ohTrigger(RecalcTrigger,Trigger1M)),NA())</f>
        <v>1.452133934370714E-2</v>
      </c>
      <c r="L3419" s="52">
        <f>IFERROR(_xll.qlIndexFixing(Index3M,H3419,TRUE,_xll.ohTrigger(RecalcTrigger,Trigger3M)),NA())</f>
        <v>1.4881577172775679E-2</v>
      </c>
      <c r="M3419" s="52">
        <f>IFERROR(_xll.qlIndexFixing(ONIndex3M,I3419,TRUE,_xll.ohTrigger(RecalcTrigger,Trigger3M)),NA())</f>
        <v>1.4840997883185381E-2</v>
      </c>
      <c r="N3419" s="52">
        <f>IFERROR(_xll.qlIndexFixing(Index6M,$H3419,TRUE,_xll.ohTrigger(RecalcTrigger,Trigger6M)),NA())</f>
        <v>1.5157394669599257E-2</v>
      </c>
      <c r="O3419" s="52">
        <f>IFERROR(_xll.qlIndexFixing(ONIndex6M,I3419,TRUE,_xll.ohTrigger(RecalcTrigger,Trigger6M)),NA())</f>
        <v>1.5081466127222498E-2</v>
      </c>
      <c r="P3419" s="52">
        <f>IFERROR(_xll.qlIndexFixing(Index1Y,$H3419,TRUE,_xll.ohTrigger(RecalcTrigger,Trigger1Y)),NA())</f>
        <v>1.5222780904261891E-2</v>
      </c>
      <c r="Q3419" s="52">
        <f>IFERROR(_xll.qlIndexFixing(ONIndex1Y,I3419,TRUE,_xll.ohTrigger(RecalcTrigger,Trigger1Y)),NA())</f>
        <v>1.5066366362024297E-2</v>
      </c>
    </row>
    <row r="3420" spans="2:17" x14ac:dyDescent="0.2">
      <c r="B3420" s="46" t="s">
        <v>42</v>
      </c>
      <c r="D3420" s="49">
        <f>_xll.qlCalendarAdvance(Calendar,$D3419,B3420,"f",FALSE)</f>
        <v>63367</v>
      </c>
      <c r="E3420" s="49">
        <f>_xll.qlInterestRateIndexValueDate(IndexON,D3420)</f>
        <v>63367</v>
      </c>
      <c r="F3420" s="52">
        <f>IFERROR(_xll.qlIndexFixing(IndexON,D3420,TRUE,_xll.ohTrigger(RecalcTrigger,TriggerON)),NA())</f>
        <v>1.4467582158843584E-2</v>
      </c>
      <c r="H3420" s="49">
        <f>_xll.qlCalendarAdvance(Calendar,$H3419,B3420,"f",FALSE)</f>
        <v>63367</v>
      </c>
      <c r="I3420" s="49">
        <f>_xll.qlInterestRateIndexValueDate(Index1M,$H3420)</f>
        <v>63369</v>
      </c>
      <c r="J3420" s="52">
        <f>IFERROR(_xll.qlIndexFixing(Index1M,$H3420,TRUE,_xll.ohTrigger(RecalcTrigger,Trigger1M)),NA())</f>
        <v>1.4535542766932197E-2</v>
      </c>
      <c r="K3420" s="52">
        <f>IFERROR(_xll.qlIndexFixing(ONIndex1M,I3420,TRUE,_xll.ohTrigger(RecalcTrigger,Trigger1M)),NA())</f>
        <v>1.4523292249384312E-2</v>
      </c>
      <c r="L3420" s="52">
        <f>IFERROR(_xll.qlIndexFixing(Index3M,H3420,TRUE,_xll.ohTrigger(RecalcTrigger,Trigger3M)),NA())</f>
        <v>1.4883679218918047E-2</v>
      </c>
      <c r="M3420" s="52">
        <f>IFERROR(_xll.qlIndexFixing(ONIndex3M,I3420,TRUE,_xll.ohTrigger(RecalcTrigger,Trigger3M)),NA())</f>
        <v>1.4843200162184544E-2</v>
      </c>
      <c r="N3420" s="52">
        <f>IFERROR(_xll.qlIndexFixing(Index6M,$H3420,TRUE,_xll.ohTrigger(RecalcTrigger,Trigger6M)),NA())</f>
        <v>1.5158806054288378E-2</v>
      </c>
      <c r="O3420" s="52">
        <f>IFERROR(_xll.qlIndexFixing(ONIndex6M,I3420,TRUE,_xll.ohTrigger(RecalcTrigger,Trigger6M)),NA())</f>
        <v>1.5083033391540823E-2</v>
      </c>
      <c r="P3420" s="52">
        <f>IFERROR(_xll.qlIndexFixing(Index1Y,$H3420,TRUE,_xll.ohTrigger(RecalcTrigger,Trigger1Y)),NA())</f>
        <v>1.5224225133016012E-2</v>
      </c>
      <c r="Q3420" s="52">
        <f>IFERROR(_xll.qlIndexFixing(ONIndex1Y,I3420,TRUE,_xll.ohTrigger(RecalcTrigger,Trigger1Y)),NA())</f>
        <v>1.5068271690319435E-2</v>
      </c>
    </row>
    <row r="3421" spans="2:17" x14ac:dyDescent="0.2">
      <c r="B3421" s="46" t="s">
        <v>42</v>
      </c>
      <c r="D3421" s="49">
        <f>_xll.qlCalendarAdvance(Calendar,$D3420,B3421,"f",FALSE)</f>
        <v>63374</v>
      </c>
      <c r="E3421" s="49">
        <f>_xll.qlInterestRateIndexValueDate(IndexON,D3421)</f>
        <v>63374</v>
      </c>
      <c r="F3421" s="52">
        <f>IFERROR(_xll.qlIndexFixing(IndexON,D3421,TRUE,_xll.ohTrigger(RecalcTrigger,TriggerON)),NA())</f>
        <v>1.4469273130286453E-2</v>
      </c>
      <c r="H3421" s="49">
        <f>_xll.qlCalendarAdvance(Calendar,$H3420,B3421,"f",FALSE)</f>
        <v>63374</v>
      </c>
      <c r="I3421" s="49">
        <f>_xll.qlInterestRateIndexValueDate(Index1M,$H3421)</f>
        <v>63376</v>
      </c>
      <c r="J3421" s="52">
        <f>IFERROR(_xll.qlIndexFixing(Index1M,$H3421,TRUE,_xll.ohTrigger(RecalcTrigger,Trigger1M)),NA())</f>
        <v>1.4537457197243975E-2</v>
      </c>
      <c r="K3421" s="52">
        <f>IFERROR(_xll.qlIndexFixing(ONIndex1M,I3421,TRUE,_xll.ohTrigger(RecalcTrigger,Trigger1M)),NA())</f>
        <v>1.452522971773007E-2</v>
      </c>
      <c r="L3421" s="52">
        <f>IFERROR(_xll.qlIndexFixing(Index3M,H3421,TRUE,_xll.ohTrigger(RecalcTrigger,Trigger3M)),NA())</f>
        <v>1.4885762900544419E-2</v>
      </c>
      <c r="M3421" s="52">
        <f>IFERROR(_xll.qlIndexFixing(ONIndex3M,I3421,TRUE,_xll.ohTrigger(RecalcTrigger,Trigger3M)),NA())</f>
        <v>1.4845384305530729E-2</v>
      </c>
      <c r="N3421" s="52">
        <f>IFERROR(_xll.qlIndexFixing(Index6M,$H3421,TRUE,_xll.ohTrigger(RecalcTrigger,Trigger6M)),NA())</f>
        <v>1.5161444034209494E-2</v>
      </c>
      <c r="O3421" s="52">
        <f>IFERROR(_xll.qlIndexFixing(ONIndex6M,I3421,TRUE,_xll.ohTrigger(RecalcTrigger,Trigger6M)),NA())</f>
        <v>1.5084587409335271E-2</v>
      </c>
      <c r="P3421" s="52">
        <f>IFERROR(_xll.qlIndexFixing(Index1Y,$H3421,TRUE,_xll.ohTrigger(RecalcTrigger,Trigger1Y)),NA())</f>
        <v>1.522564983016487E-2</v>
      </c>
      <c r="Q3421" s="52">
        <f>IFERROR(_xll.qlIndexFixing(ONIndex1Y,I3421,TRUE,_xll.ohTrigger(RecalcTrigger,Trigger1Y)),NA())</f>
        <v>1.5070158487597851E-2</v>
      </c>
    </row>
    <row r="3422" spans="2:17" x14ac:dyDescent="0.2">
      <c r="B3422" s="46" t="s">
        <v>42</v>
      </c>
      <c r="D3422" s="49">
        <f>_xll.qlCalendarAdvance(Calendar,$D3421,B3422,"f",FALSE)</f>
        <v>63381</v>
      </c>
      <c r="E3422" s="49">
        <f>_xll.qlInterestRateIndexValueDate(IndexON,D3422)</f>
        <v>63381</v>
      </c>
      <c r="F3422" s="52">
        <f>IFERROR(_xll.qlIndexFixing(IndexON,D3422,TRUE,_xll.ohTrigger(RecalcTrigger,TriggerON)),NA())</f>
        <v>1.4470950717075937E-2</v>
      </c>
      <c r="H3422" s="49">
        <f>_xll.qlCalendarAdvance(Calendar,$H3421,B3422,"f",FALSE)</f>
        <v>63381</v>
      </c>
      <c r="I3422" s="49">
        <f>_xll.qlInterestRateIndexValueDate(Index1M,$H3422)</f>
        <v>63383</v>
      </c>
      <c r="J3422" s="52">
        <f>IFERROR(_xll.qlIndexFixing(Index1M,$H3422,TRUE,_xll.ohTrigger(RecalcTrigger,Trigger1M)),NA())</f>
        <v>1.4539356110105928E-2</v>
      </c>
      <c r="K3422" s="52">
        <f>IFERROR(_xll.qlIndexFixing(ONIndex1M,I3422,TRUE,_xll.ohTrigger(RecalcTrigger,Trigger1M)),NA())</f>
        <v>1.4527151725802767E-2</v>
      </c>
      <c r="L3422" s="52">
        <f>IFERROR(_xll.qlIndexFixing(Index3M,H3422,TRUE,_xll.ohTrigger(RecalcTrigger,Trigger3M)),NA())</f>
        <v>1.4887828190320139E-2</v>
      </c>
      <c r="M3422" s="52">
        <f>IFERROR(_xll.qlIndexFixing(ONIndex3M,I3422,TRUE,_xll.ohTrigger(RecalcTrigger,Trigger3M)),NA())</f>
        <v>1.4847550286205546E-2</v>
      </c>
      <c r="N3422" s="52">
        <f>IFERROR(_xll.qlIndexFixing(Index6M,$H3422,TRUE,_xll.ohTrigger(RecalcTrigger,Trigger6M)),NA())</f>
        <v>1.516282544165857E-2</v>
      </c>
      <c r="O3422" s="52">
        <f>IFERROR(_xll.qlIndexFixing(ONIndex6M,I3422,TRUE,_xll.ohTrigger(RecalcTrigger,Trigger6M)),NA())</f>
        <v>1.508612816054189E-2</v>
      </c>
      <c r="P3422" s="52">
        <f>IFERROR(_xll.qlIndexFixing(Index1Y,$H3422,TRUE,_xll.ohTrigger(RecalcTrigger,Trigger1Y)),NA())</f>
        <v>1.5227054967404091E-2</v>
      </c>
      <c r="Q3422" s="52">
        <f>IFERROR(_xll.qlIndexFixing(ONIndex1Y,I3422,TRUE,_xll.ohTrigger(RecalcTrigger,Trigger1Y)),NA())</f>
        <v>1.5072026726281607E-2</v>
      </c>
    </row>
    <row r="3423" spans="2:17" x14ac:dyDescent="0.2">
      <c r="B3423" s="46" t="s">
        <v>42</v>
      </c>
      <c r="D3423" s="49">
        <f>_xll.qlCalendarAdvance(Calendar,$D3422,B3423,"f",FALSE)</f>
        <v>63388</v>
      </c>
      <c r="E3423" s="49">
        <f>_xll.qlInterestRateIndexValueDate(IndexON,D3423)</f>
        <v>63388</v>
      </c>
      <c r="F3423" s="52">
        <f>IFERROR(_xll.qlIndexFixing(IndexON,D3423,TRUE,_xll.ohTrigger(RecalcTrigger,TriggerON)),NA())</f>
        <v>1.4472614899068148E-2</v>
      </c>
      <c r="H3423" s="49">
        <f>_xll.qlCalendarAdvance(Calendar,$H3422,B3423,"f",FALSE)</f>
        <v>63388</v>
      </c>
      <c r="I3423" s="49">
        <f>_xll.qlInterestRateIndexValueDate(Index1M,$H3423)</f>
        <v>63390</v>
      </c>
      <c r="J3423" s="52">
        <f>IFERROR(_xll.qlIndexFixing(Index1M,$H3423,TRUE,_xll.ohTrigger(RecalcTrigger,Trigger1M)),NA())</f>
        <v>1.4541239482334101E-2</v>
      </c>
      <c r="K3423" s="52">
        <f>IFERROR(_xll.qlIndexFixing(ONIndex1M,I3423,TRUE,_xll.ohTrigger(RecalcTrigger,Trigger1M)),NA())</f>
        <v>1.4529058250500881E-2</v>
      </c>
      <c r="L3423" s="52">
        <f>IFERROR(_xll.qlIndexFixing(Index3M,H3423,TRUE,_xll.ohTrigger(RecalcTrigger,Trigger3M)),NA())</f>
        <v>1.4889875060914028E-2</v>
      </c>
      <c r="M3423" s="52">
        <f>IFERROR(_xll.qlIndexFixing(ONIndex3M,I3423,TRUE,_xll.ohTrigger(RecalcTrigger,Trigger3M)),NA())</f>
        <v>1.4849698076950801E-2</v>
      </c>
      <c r="N3423" s="52">
        <f>IFERROR(_xll.qlIndexFixing(Index6M,$H3423,TRUE,_xll.ohTrigger(RecalcTrigger,Trigger6M)),NA())</f>
        <v>1.5164193207078205E-2</v>
      </c>
      <c r="O3423" s="52">
        <f>IFERROR(_xll.qlIndexFixing(ONIndex6M,I3423,TRUE,_xll.ohTrigger(RecalcTrigger,Trigger6M)),NA())</f>
        <v>1.508765562549641E-2</v>
      </c>
      <c r="P3423" s="52">
        <f>IFERROR(_xll.qlIndexFixing(Index1Y,$H3423,TRUE,_xll.ohTrigger(RecalcTrigger,Trigger1Y)),NA())</f>
        <v>1.5228440516431492E-2</v>
      </c>
      <c r="Q3423" s="52">
        <f>IFERROR(_xll.qlIndexFixing(ONIndex1Y,I3423,TRUE,_xll.ohTrigger(RecalcTrigger,Trigger1Y)),NA())</f>
        <v>1.5073876378712825E-2</v>
      </c>
    </row>
    <row r="3424" spans="2:17" x14ac:dyDescent="0.2">
      <c r="B3424" s="46" t="s">
        <v>42</v>
      </c>
      <c r="D3424" s="49">
        <f>_xll.qlCalendarAdvance(Calendar,$D3423,B3424,"f",FALSE)</f>
        <v>63395</v>
      </c>
      <c r="E3424" s="49">
        <f>_xll.qlInterestRateIndexValueDate(IndexON,D3424)</f>
        <v>63395</v>
      </c>
      <c r="F3424" s="52">
        <f>IFERROR(_xll.qlIndexFixing(IndexON,D3424,TRUE,_xll.ohTrigger(RecalcTrigger,TriggerON)),NA())</f>
        <v>1.4474265655959329E-2</v>
      </c>
      <c r="H3424" s="49">
        <f>_xll.qlCalendarAdvance(Calendar,$H3423,B3424,"f",FALSE)</f>
        <v>63395</v>
      </c>
      <c r="I3424" s="49">
        <f>_xll.qlInterestRateIndexValueDate(Index1M,$H3424)</f>
        <v>63397</v>
      </c>
      <c r="J3424" s="52">
        <f>IFERROR(_xll.qlIndexFixing(Index1M,$H3424,TRUE,_xll.ohTrigger(RecalcTrigger,Trigger1M)),NA())</f>
        <v>1.4543107290727053E-2</v>
      </c>
      <c r="K3424" s="52">
        <f>IFERROR(_xll.qlIndexFixing(ONIndex1M,I3424,TRUE,_xll.ohTrigger(RecalcTrigger,Trigger1M)),NA())</f>
        <v>1.453094926856302E-2</v>
      </c>
      <c r="L3424" s="52">
        <f>IFERROR(_xll.qlIndexFixing(Index3M,H3424,TRUE,_xll.ohTrigger(RecalcTrigger,Trigger3M)),NA())</f>
        <v>1.4891903484994034E-2</v>
      </c>
      <c r="M3424" s="52">
        <f>IFERROR(_xll.qlIndexFixing(ONIndex3M,I3424,TRUE,_xll.ohTrigger(RecalcTrigger,Trigger3M)),NA())</f>
        <v>1.4851827650588234E-2</v>
      </c>
      <c r="N3424" s="52">
        <f>IFERROR(_xll.qlIndexFixing(Index6M,$H3424,TRUE,_xll.ohTrigger(RecalcTrigger,Trigger6M)),NA())</f>
        <v>1.5165547310419058E-2</v>
      </c>
      <c r="O3424" s="52">
        <f>IFERROR(_xll.qlIndexFixing(ONIndex6M,I3424,TRUE,_xll.ohTrigger(RecalcTrigger,Trigger6M)),NA())</f>
        <v>1.5089169784294754E-2</v>
      </c>
      <c r="P3424" s="52">
        <f>IFERROR(_xll.qlIndexFixing(Index1Y,$H3424,TRUE,_xll.ohTrigger(RecalcTrigger,Trigger1Y)),NA())</f>
        <v>1.5229806448944672E-2</v>
      </c>
      <c r="Q3424" s="52">
        <f>IFERROR(_xll.qlIndexFixing(ONIndex1Y,I3424,TRUE,_xll.ohTrigger(RecalcTrigger,Trigger1Y)),NA())</f>
        <v>1.5075707416993822E-2</v>
      </c>
    </row>
    <row r="3425" spans="2:17" x14ac:dyDescent="0.2">
      <c r="B3425" s="46" t="s">
        <v>42</v>
      </c>
      <c r="D3425" s="49">
        <f>_xll.qlCalendarAdvance(Calendar,$D3424,B3425,"f",FALSE)</f>
        <v>63402</v>
      </c>
      <c r="E3425" s="49">
        <f>_xll.qlInterestRateIndexValueDate(IndexON,D3425)</f>
        <v>63402</v>
      </c>
      <c r="F3425" s="52">
        <f>IFERROR(_xll.qlIndexFixing(IndexON,D3425,TRUE,_xll.ohTrigger(RecalcTrigger,TriggerON)),NA())</f>
        <v>1.447590296824508E-2</v>
      </c>
      <c r="H3425" s="49">
        <f>_xll.qlCalendarAdvance(Calendar,$H3424,B3425,"f",FALSE)</f>
        <v>63402</v>
      </c>
      <c r="I3425" s="49">
        <f>_xll.qlInterestRateIndexValueDate(Index1M,$H3425)</f>
        <v>63404</v>
      </c>
      <c r="J3425" s="52">
        <f>IFERROR(_xll.qlIndexFixing(Index1M,$H3425,TRUE,_xll.ohTrigger(RecalcTrigger,Trigger1M)),NA())</f>
        <v>1.4544959512110822E-2</v>
      </c>
      <c r="K3425" s="52">
        <f>IFERROR(_xll.qlIndexFixing(ONIndex1M,I3425,TRUE,_xll.ohTrigger(RecalcTrigger,Trigger1M)),NA())</f>
        <v>1.4532824756727791E-2</v>
      </c>
      <c r="L3425" s="52">
        <f>IFERROR(_xll.qlIndexFixing(Index3M,H3425,TRUE,_xll.ohTrigger(RecalcTrigger,Trigger3M)),NA())</f>
        <v>1.4893913435234192E-2</v>
      </c>
      <c r="M3425" s="52">
        <f>IFERROR(_xll.qlIndexFixing(ONIndex3M,I3425,TRUE,_xll.ohTrigger(RecalcTrigger,Trigger3M)),NA())</f>
        <v>1.4853938979939585E-2</v>
      </c>
      <c r="N3425" s="52">
        <f>IFERROR(_xll.qlIndexFixing(Index6M,$H3425,TRUE,_xll.ohTrigger(RecalcTrigger,Trigger6M)),NA())</f>
        <v>1.5166887731629644E-2</v>
      </c>
      <c r="O3425" s="52">
        <f>IFERROR(_xll.qlIndexFixing(ONIndex6M,I3425,TRUE,_xll.ohTrigger(RecalcTrigger,Trigger6M)),NA())</f>
        <v>1.5090670616952906E-2</v>
      </c>
      <c r="P3425" s="52">
        <f>IFERROR(_xll.qlIndexFixing(Index1Y,$H3425,TRUE,_xll.ohTrigger(RecalcTrigger,Trigger1Y)),NA())</f>
        <v>1.5231152736642106E-2</v>
      </c>
      <c r="Q3425" s="52">
        <f>IFERROR(_xll.qlIndexFixing(ONIndex1Y,I3425,TRUE,_xll.ohTrigger(RecalcTrigger,Trigger1Y)),NA())</f>
        <v>1.5077519813067042E-2</v>
      </c>
    </row>
    <row r="3426" spans="2:17" x14ac:dyDescent="0.2">
      <c r="B3426" s="46" t="s">
        <v>42</v>
      </c>
      <c r="D3426" s="49">
        <f>_xll.qlCalendarAdvance(Calendar,$D3425,B3426,"f",FALSE)</f>
        <v>63409</v>
      </c>
      <c r="E3426" s="49">
        <f>_xll.qlInterestRateIndexValueDate(IndexON,D3426)</f>
        <v>63409</v>
      </c>
      <c r="F3426" s="52">
        <f>IFERROR(_xll.qlIndexFixing(IndexON,D3426,TRUE,_xll.ohTrigger(RecalcTrigger,TriggerON)),NA())</f>
        <v>1.4477526815381836E-2</v>
      </c>
      <c r="H3426" s="49">
        <f>_xll.qlCalendarAdvance(Calendar,$H3425,B3426,"f",FALSE)</f>
        <v>63409</v>
      </c>
      <c r="I3426" s="49">
        <f>_xll.qlInterestRateIndexValueDate(Index1M,$H3426)</f>
        <v>63411</v>
      </c>
      <c r="J3426" s="52">
        <f>IFERROR(_xll.qlIndexFixing(Index1M,$H3426,TRUE,_xll.ohTrigger(RecalcTrigger,Trigger1M)),NA())</f>
        <v>1.4546796123286465E-2</v>
      </c>
      <c r="K3426" s="52">
        <f>IFERROR(_xll.qlIndexFixing(ONIndex1M,I3426,TRUE,_xll.ohTrigger(RecalcTrigger,Trigger1M)),NA())</f>
        <v>1.4534684691973609E-2</v>
      </c>
      <c r="L3426" s="52">
        <f>IFERROR(_xll.qlIndexFixing(Index3M,H3426,TRUE,_xll.ohTrigger(RecalcTrigger,Trigger3M)),NA())</f>
        <v>1.4895904884298108E-2</v>
      </c>
      <c r="M3426" s="52">
        <f>IFERROR(_xll.qlIndexFixing(ONIndex3M,I3426,TRUE,_xll.ohTrigger(RecalcTrigger,Trigger3M)),NA())</f>
        <v>1.4856032037666722E-2</v>
      </c>
      <c r="N3426" s="52">
        <f>IFERROR(_xll.qlIndexFixing(Index6M,$H3426,TRUE,_xll.ohTrigger(RecalcTrigger,Trigger6M)),NA())</f>
        <v>1.5168214450658905E-2</v>
      </c>
      <c r="O3426" s="52">
        <f>IFERROR(_xll.qlIndexFixing(ONIndex6M,I3426,TRUE,_xll.ohTrigger(RecalcTrigger,Trigger6M)),NA())</f>
        <v>1.5092158103566788E-2</v>
      </c>
      <c r="P3426" s="52">
        <f>IFERROR(_xll.qlIndexFixing(Index1Y,$H3426,TRUE,_xll.ohTrigger(RecalcTrigger,Trigger1Y)),NA())</f>
        <v>1.5232479351224456E-2</v>
      </c>
      <c r="Q3426" s="52">
        <f>IFERROR(_xll.qlIndexFixing(ONIndex1Y,I3426,TRUE,_xll.ohTrigger(RecalcTrigger,Trigger1Y)),NA())</f>
        <v>1.5079313539514416E-2</v>
      </c>
    </row>
    <row r="3427" spans="2:17" x14ac:dyDescent="0.2">
      <c r="B3427" s="46" t="s">
        <v>42</v>
      </c>
      <c r="D3427" s="49">
        <f>_xll.qlCalendarAdvance(Calendar,$D3426,B3427,"f",FALSE)</f>
        <v>63416</v>
      </c>
      <c r="E3427" s="49">
        <f>_xll.qlInterestRateIndexValueDate(IndexON,D3427)</f>
        <v>63416</v>
      </c>
      <c r="F3427" s="52">
        <f>IFERROR(_xll.qlIndexFixing(IndexON,D3427,TRUE,_xll.ohTrigger(RecalcTrigger,TriggerON)),NA())</f>
        <v>1.4479137177305645E-2</v>
      </c>
      <c r="H3427" s="49">
        <f>_xll.qlCalendarAdvance(Calendar,$H3426,B3427,"f",FALSE)</f>
        <v>63416</v>
      </c>
      <c r="I3427" s="49">
        <f>_xll.qlInterestRateIndexValueDate(Index1M,$H3427)</f>
        <v>63418</v>
      </c>
      <c r="J3427" s="52">
        <f>IFERROR(_xll.qlIndexFixing(Index1M,$H3427,TRUE,_xll.ohTrigger(RecalcTrigger,Trigger1M)),NA())</f>
        <v>1.4548617101065031E-2</v>
      </c>
      <c r="K3427" s="52">
        <f>IFERROR(_xll.qlIndexFixing(ONIndex1M,I3427,TRUE,_xll.ohTrigger(RecalcTrigger,Trigger1M)),NA())</f>
        <v>1.4536529051198954E-2</v>
      </c>
      <c r="L3427" s="52">
        <f>IFERROR(_xll.qlIndexFixing(Index3M,H3427,TRUE,_xll.ohTrigger(RecalcTrigger,Trigger3M)),NA())</f>
        <v>1.4897877804857206E-2</v>
      </c>
      <c r="M3427" s="52">
        <f>IFERROR(_xll.qlIndexFixing(ONIndex3M,I3427,TRUE,_xll.ohTrigger(RecalcTrigger,Trigger3M)),NA())</f>
        <v>1.4858106796751258E-2</v>
      </c>
      <c r="N3427" s="52">
        <f>IFERROR(_xll.qlIndexFixing(Index6M,$H3427,TRUE,_xll.ohTrigger(RecalcTrigger,Trigger6M)),NA())</f>
        <v>1.5169527447456643E-2</v>
      </c>
      <c r="O3427" s="52">
        <f>IFERROR(_xll.qlIndexFixing(ONIndex6M,I3427,TRUE,_xll.ohTrigger(RecalcTrigger,Trigger6M)),NA())</f>
        <v>1.5093632224552067E-2</v>
      </c>
      <c r="P3427" s="52">
        <f>IFERROR(_xll.qlIndexFixing(Index1Y,$H3427,TRUE,_xll.ohTrigger(RecalcTrigger,Trigger1Y)),NA())</f>
        <v>1.5233786264392389E-2</v>
      </c>
      <c r="Q3427" s="52">
        <f>IFERROR(_xll.qlIndexFixing(ONIndex1Y,I3427,TRUE,_xll.ohTrigger(RecalcTrigger,Trigger1Y)),NA())</f>
        <v>1.5081088568438261E-2</v>
      </c>
    </row>
    <row r="3428" spans="2:17" x14ac:dyDescent="0.2">
      <c r="B3428" s="46" t="s">
        <v>42</v>
      </c>
      <c r="D3428" s="49">
        <f>_xll.qlCalendarAdvance(Calendar,$D3427,B3428,"f",FALSE)</f>
        <v>63423</v>
      </c>
      <c r="E3428" s="49">
        <f>_xll.qlInterestRateIndexValueDate(IndexON,D3428)</f>
        <v>63423</v>
      </c>
      <c r="F3428" s="52">
        <f>IFERROR(_xll.qlIndexFixing(IndexON,D3428,TRUE,_xll.ohTrigger(RecalcTrigger,TriggerON)),NA())</f>
        <v>1.4480734034192366E-2</v>
      </c>
      <c r="H3428" s="49">
        <f>_xll.qlCalendarAdvance(Calendar,$H3427,B3428,"f",FALSE)</f>
        <v>63423</v>
      </c>
      <c r="I3428" s="49">
        <f>_xll.qlInterestRateIndexValueDate(Index1M,$H3428)</f>
        <v>63425</v>
      </c>
      <c r="J3428" s="52">
        <f>IFERROR(_xll.qlIndexFixing(Index1M,$H3428,TRUE,_xll.ohTrigger(RecalcTrigger,Trigger1M)),NA())</f>
        <v>1.4550422422262566E-2</v>
      </c>
      <c r="K3428" s="52">
        <f>IFERROR(_xll.qlIndexFixing(ONIndex1M,I3428,TRUE,_xll.ohTrigger(RecalcTrigger,Trigger1M)),NA())</f>
        <v>1.4538357811222369E-2</v>
      </c>
      <c r="L3428" s="52">
        <f>IFERROR(_xll.qlIndexFixing(Index3M,H3428,TRUE,_xll.ohTrigger(RecalcTrigger,Trigger3M)),NA())</f>
        <v>1.489983216958291E-2</v>
      </c>
      <c r="M3428" s="52">
        <f>IFERROR(_xll.qlIndexFixing(ONIndex3M,I3428,TRUE,_xll.ohTrigger(RecalcTrigger,Trigger3M)),NA())</f>
        <v>1.4860163229855061E-2</v>
      </c>
      <c r="N3428" s="52">
        <f>IFERROR(_xll.qlIndexFixing(Index6M,$H3428,TRUE,_xll.ohTrigger(RecalcTrigger,Trigger6M)),NA())</f>
        <v>1.517082670197395E-2</v>
      </c>
      <c r="O3428" s="52">
        <f>IFERROR(_xll.qlIndexFixing(ONIndex6M,I3428,TRUE,_xll.ohTrigger(RecalcTrigger,Trigger6M)),NA())</f>
        <v>1.5095092959924727E-2</v>
      </c>
      <c r="P3428" s="52">
        <f>IFERROR(_xll.qlIndexFixing(Index1Y,$H3428,TRUE,_xll.ohTrigger(RecalcTrigger,Trigger1Y)),NA())</f>
        <v>1.5235073447848102E-2</v>
      </c>
      <c r="Q3428" s="52">
        <f>IFERROR(_xll.qlIndexFixing(ONIndex1Y,I3428,TRUE,_xll.ohTrigger(RecalcTrigger,Trigger1Y)),NA())</f>
        <v>1.5082844872020829E-2</v>
      </c>
    </row>
    <row r="3429" spans="2:17" x14ac:dyDescent="0.2">
      <c r="B3429" s="46" t="s">
        <v>42</v>
      </c>
      <c r="D3429" s="49">
        <f>_xll.qlCalendarAdvance(Calendar,$D3428,B3429,"f",FALSE)</f>
        <v>63430</v>
      </c>
      <c r="E3429" s="49">
        <f>_xll.qlInterestRateIndexValueDate(IndexON,D3429)</f>
        <v>63430</v>
      </c>
      <c r="F3429" s="52">
        <f>IFERROR(_xll.qlIndexFixing(IndexON,D3429,TRUE,_xll.ohTrigger(RecalcTrigger,TriggerON)),NA())</f>
        <v>1.4482317365898112E-2</v>
      </c>
      <c r="H3429" s="49">
        <f>_xll.qlCalendarAdvance(Calendar,$H3428,B3429,"f",FALSE)</f>
        <v>63430</v>
      </c>
      <c r="I3429" s="49">
        <f>_xll.qlInterestRateIndexValueDate(Index1M,$H3429)</f>
        <v>63432</v>
      </c>
      <c r="J3429" s="52">
        <f>IFERROR(_xll.qlIndexFixing(Index1M,$H3429,TRUE,_xll.ohTrigger(RecalcTrigger,Trigger1M)),NA())</f>
        <v>1.4550950432953942E-2</v>
      </c>
      <c r="K3429" s="52">
        <f>IFERROR(_xll.qlIndexFixing(ONIndex1M,I3429,TRUE,_xll.ohTrigger(RecalcTrigger,Trigger1M)),NA())</f>
        <v>1.4540170948702524E-2</v>
      </c>
      <c r="L3429" s="52">
        <f>IFERROR(_xll.qlIndexFixing(Index3M,H3429,TRUE,_xll.ohTrigger(RecalcTrigger,Trigger3M)),NA())</f>
        <v>1.490132517393509E-2</v>
      </c>
      <c r="M3429" s="52">
        <f>IFERROR(_xll.qlIndexFixing(ONIndex3M,I3429,TRUE,_xll.ohTrigger(RecalcTrigger,Trigger3M)),NA())</f>
        <v>1.4862201309879808E-2</v>
      </c>
      <c r="N3429" s="52">
        <f>IFERROR(_xll.qlIndexFixing(Index6M,$H3429,TRUE,_xll.ohTrigger(RecalcTrigger,Trigger6M)),NA())</f>
        <v>1.5170081968166611E-2</v>
      </c>
      <c r="O3429" s="52">
        <f>IFERROR(_xll.qlIndexFixing(ONIndex6M,I3429,TRUE,_xll.ohTrigger(RecalcTrigger,Trigger6M)),NA())</f>
        <v>1.5096540289620819E-2</v>
      </c>
      <c r="P3429" s="52">
        <f>IFERROR(_xll.qlIndexFixing(Index1Y,$H3429,TRUE,_xll.ohTrigger(RecalcTrigger,Trigger1Y)),NA())</f>
        <v>1.5236340873294231E-2</v>
      </c>
      <c r="Q3429" s="52">
        <f>IFERROR(_xll.qlIndexFixing(ONIndex1Y,I3429,TRUE,_xll.ohTrigger(RecalcTrigger,Trigger1Y)),NA())</f>
        <v>1.508458242244437E-2</v>
      </c>
    </row>
    <row r="3430" spans="2:17" x14ac:dyDescent="0.2">
      <c r="B3430" s="46" t="s">
        <v>42</v>
      </c>
      <c r="D3430" s="49">
        <f>_xll.qlCalendarAdvance(Calendar,$D3429,B3430,"f",FALSE)</f>
        <v>63437</v>
      </c>
      <c r="E3430" s="49">
        <f>_xll.qlInterestRateIndexValueDate(IndexON,D3430)</f>
        <v>63437</v>
      </c>
      <c r="F3430" s="52">
        <f>IFERROR(_xll.qlIndexFixing(IndexON,D3430,TRUE,_xll.ohTrigger(RecalcTrigger,TriggerON)),NA())</f>
        <v>1.4483887152358932E-2</v>
      </c>
      <c r="H3430" s="49">
        <f>_xll.qlCalendarAdvance(Calendar,$H3429,B3430,"f",FALSE)</f>
        <v>63437</v>
      </c>
      <c r="I3430" s="49">
        <f>_xll.qlInterestRateIndexValueDate(Index1M,$H3430)</f>
        <v>63439</v>
      </c>
      <c r="J3430" s="52">
        <f>IFERROR(_xll.qlIndexFixing(Index1M,$H3430,TRUE,_xll.ohTrigger(RecalcTrigger,Trigger1M)),NA())</f>
        <v>1.4553986002138752E-2</v>
      </c>
      <c r="K3430" s="52">
        <f>IFERROR(_xll.qlIndexFixing(ONIndex1M,I3430,TRUE,_xll.ohTrigger(RecalcTrigger,Trigger1M)),NA())</f>
        <v>1.4541968440777708E-2</v>
      </c>
      <c r="L3430" s="52">
        <f>IFERROR(_xll.qlIndexFixing(Index3M,H3430,TRUE,_xll.ohTrigger(RecalcTrigger,Trigger3M)),NA())</f>
        <v>1.4903243600212706E-2</v>
      </c>
      <c r="M3430" s="52">
        <f>IFERROR(_xll.qlIndexFixing(ONIndex3M,I3430,TRUE,_xll.ohTrigger(RecalcTrigger,Trigger3M)),NA())</f>
        <v>1.4864221009487366E-2</v>
      </c>
      <c r="N3430" s="52">
        <f>IFERROR(_xll.qlIndexFixing(Index6M,$H3430,TRUE,_xll.ohTrigger(RecalcTrigger,Trigger6M)),NA())</f>
        <v>1.5171358365858681E-2</v>
      </c>
      <c r="O3430" s="52">
        <f>IFERROR(_xll.qlIndexFixing(ONIndex6M,I3430,TRUE,_xll.ohTrigger(RecalcTrigger,Trigger6M)),NA())</f>
        <v>1.5097974193976071E-2</v>
      </c>
      <c r="P3430" s="52">
        <f>IFERROR(_xll.qlIndexFixing(Index1Y,$H3430,TRUE,_xll.ohTrigger(RecalcTrigger,Trigger1Y)),NA())</f>
        <v>1.5237588512435601E-2</v>
      </c>
      <c r="Q3430" s="52">
        <f>IFERROR(_xll.qlIndexFixing(ONIndex1Y,I3430,TRUE,_xll.ohTrigger(RecalcTrigger,Trigger1Y)),NA())</f>
        <v>1.5086301191891138E-2</v>
      </c>
    </row>
    <row r="3431" spans="2:17" x14ac:dyDescent="0.2">
      <c r="B3431" s="46" t="s">
        <v>42</v>
      </c>
      <c r="D3431" s="49">
        <f>_xll.qlCalendarAdvance(Calendar,$D3430,B3431,"f",FALSE)</f>
        <v>63444</v>
      </c>
      <c r="E3431" s="49">
        <f>_xll.qlInterestRateIndexValueDate(IndexON,D3431)</f>
        <v>63444</v>
      </c>
      <c r="F3431" s="52">
        <f>IFERROR(_xll.qlIndexFixing(IndexON,D3431,TRUE,_xll.ohTrigger(RecalcTrigger,TriggerON)),NA())</f>
        <v>1.4485443373351004E-2</v>
      </c>
      <c r="H3431" s="49">
        <f>_xll.qlCalendarAdvance(Calendar,$H3430,B3431,"f",FALSE)</f>
        <v>63444</v>
      </c>
      <c r="I3431" s="49">
        <f>_xll.qlInterestRateIndexValueDate(Index1M,$H3431)</f>
        <v>63446</v>
      </c>
      <c r="J3431" s="52">
        <f>IFERROR(_xll.qlIndexFixing(Index1M,$H3431,TRUE,_xll.ohTrigger(RecalcTrigger,Trigger1M)),NA())</f>
        <v>1.4555744214444499E-2</v>
      </c>
      <c r="K3431" s="52">
        <f>IFERROR(_xll.qlIndexFixing(ONIndex1M,I3431,TRUE,_xll.ohTrigger(RecalcTrigger,Trigger1M)),NA())</f>
        <v>1.4543750264106592E-2</v>
      </c>
      <c r="L3431" s="52">
        <f>IFERROR(_xll.qlIndexFixing(Index3M,H3431,TRUE,_xll.ohTrigger(RecalcTrigger,Trigger3M)),NA())</f>
        <v>1.4905143391377529E-2</v>
      </c>
      <c r="M3431" s="52">
        <f>IFERROR(_xll.qlIndexFixing(ONIndex3M,I3431,TRUE,_xll.ohTrigger(RecalcTrigger,Trigger3M)),NA())</f>
        <v>1.4866222301739285E-2</v>
      </c>
      <c r="N3431" s="52">
        <f>IFERROR(_xll.qlIndexFixing(Index6M,$H3431,TRUE,_xll.ohTrigger(RecalcTrigger,Trigger6M)),NA())</f>
        <v>1.5172620971154136E-2</v>
      </c>
      <c r="O3431" s="52">
        <f>IFERROR(_xll.qlIndexFixing(ONIndex6M,I3431,TRUE,_xll.ohTrigger(RecalcTrigger,Trigger6M)),NA())</f>
        <v>1.5099394653166343E-2</v>
      </c>
      <c r="P3431" s="52">
        <f>IFERROR(_xll.qlIndexFixing(Index1Y,$H3431,TRUE,_xll.ohTrigger(RecalcTrigger,Trigger1Y)),NA())</f>
        <v>1.5238816336976817E-2</v>
      </c>
      <c r="Q3431" s="52">
        <f>IFERROR(_xll.qlIndexFixing(ONIndex1Y,I3431,TRUE,_xll.ohTrigger(RecalcTrigger,Trigger1Y)),NA())</f>
        <v>1.5088001152703256E-2</v>
      </c>
    </row>
    <row r="3432" spans="2:17" x14ac:dyDescent="0.2">
      <c r="B3432" s="46" t="s">
        <v>42</v>
      </c>
      <c r="D3432" s="49">
        <f>_xll.qlCalendarAdvance(Calendar,$D3431,B3432,"f",FALSE)</f>
        <v>63451</v>
      </c>
      <c r="E3432" s="49">
        <f>_xll.qlInterestRateIndexValueDate(IndexON,D3432)</f>
        <v>63451</v>
      </c>
      <c r="F3432" s="52">
        <f>IFERROR(_xll.qlIndexFixing(IndexON,D3432,TRUE,_xll.ohTrigger(RecalcTrigger,TriggerON)),NA())</f>
        <v>1.4486986008970248E-2</v>
      </c>
      <c r="H3432" s="49">
        <f>_xll.qlCalendarAdvance(Calendar,$H3431,B3432,"f",FALSE)</f>
        <v>63451</v>
      </c>
      <c r="I3432" s="49">
        <f>_xll.qlInterestRateIndexValueDate(Index1M,$H3432)</f>
        <v>63453</v>
      </c>
      <c r="J3432" s="52">
        <f>IFERROR(_xll.qlIndexFixing(Index1M,$H3432,TRUE,_xll.ohTrigger(RecalcTrigger,Trigger1M)),NA())</f>
        <v>1.455748667740342E-2</v>
      </c>
      <c r="K3432" s="52">
        <f>IFERROR(_xll.qlIndexFixing(ONIndex1M,I3432,TRUE,_xll.ohTrigger(RecalcTrigger,Trigger1M)),NA())</f>
        <v>1.4545516395587654E-2</v>
      </c>
      <c r="L3432" s="52">
        <f>IFERROR(_xll.qlIndexFixing(Index3M,H3432,TRUE,_xll.ohTrigger(RecalcTrigger,Trigger3M)),NA())</f>
        <v>1.4907024520101089E-2</v>
      </c>
      <c r="M3432" s="52">
        <f>IFERROR(_xll.qlIndexFixing(ONIndex3M,I3432,TRUE,_xll.ohTrigger(RecalcTrigger,Trigger3M)),NA())</f>
        <v>1.486820515913756E-2</v>
      </c>
      <c r="N3432" s="52">
        <f>IFERROR(_xll.qlIndexFixing(Index6M,$H3432,TRUE,_xll.ohTrigger(RecalcTrigger,Trigger6M)),NA())</f>
        <v>1.5173869764009779E-2</v>
      </c>
      <c r="O3432" s="52">
        <f>IFERROR(_xll.qlIndexFixing(ONIndex6M,I3432,TRUE,_xll.ohTrigger(RecalcTrigger,Trigger6M)),NA())</f>
        <v>1.5100801647127682E-2</v>
      </c>
      <c r="P3432" s="52">
        <f>IFERROR(_xll.qlIndexFixing(Index1Y,$H3432,TRUE,_xll.ohTrigger(RecalcTrigger,Trigger1Y)),NA())</f>
        <v>1.5240024318624241E-2</v>
      </c>
      <c r="Q3432" s="52">
        <f>IFERROR(_xll.qlIndexFixing(ONIndex1Y,I3432,TRUE,_xll.ohTrigger(RecalcTrigger,Trigger1Y)),NA())</f>
        <v>1.5089682276983041E-2</v>
      </c>
    </row>
    <row r="3433" spans="2:17" x14ac:dyDescent="0.2">
      <c r="B3433" s="46" t="s">
        <v>42</v>
      </c>
      <c r="D3433" s="49">
        <f>_xll.qlCalendarAdvance(Calendar,$D3432,B3433,"f",FALSE)</f>
        <v>63458</v>
      </c>
      <c r="E3433" s="49">
        <f>_xll.qlInterestRateIndexValueDate(IndexON,D3433)</f>
        <v>63458</v>
      </c>
      <c r="F3433" s="52">
        <f>IFERROR(_xll.qlIndexFixing(IndexON,D3433,TRUE,_xll.ohTrigger(RecalcTrigger,TriggerON)),NA())</f>
        <v>1.448851503907278E-2</v>
      </c>
      <c r="H3433" s="49">
        <f>_xll.qlCalendarAdvance(Calendar,$H3432,B3433,"f",FALSE)</f>
        <v>63458</v>
      </c>
      <c r="I3433" s="49">
        <f>_xll.qlInterestRateIndexValueDate(Index1M,$H3433)</f>
        <v>63460</v>
      </c>
      <c r="J3433" s="52">
        <f>IFERROR(_xll.qlIndexFixing(Index1M,$H3433,TRUE,_xll.ohTrigger(RecalcTrigger,Trigger1M)),NA())</f>
        <v>1.4559213367834056E-2</v>
      </c>
      <c r="K3433" s="52">
        <f>IFERROR(_xll.qlIndexFixing(ONIndex1M,I3433,TRUE,_xll.ohTrigger(RecalcTrigger,Trigger1M)),NA())</f>
        <v>1.4547266811959503E-2</v>
      </c>
      <c r="L3433" s="52">
        <f>IFERROR(_xll.qlIndexFixing(Index3M,H3433,TRUE,_xll.ohTrigger(RecalcTrigger,Trigger3M)),NA())</f>
        <v>1.4908886959056674E-2</v>
      </c>
      <c r="M3433" s="52">
        <f>IFERROR(_xll.qlIndexFixing(ONIndex3M,I3433,TRUE,_xll.ohTrigger(RecalcTrigger,Trigger3M)),NA())</f>
        <v>1.4870169554503931E-2</v>
      </c>
      <c r="N3433" s="52">
        <f>IFERROR(_xll.qlIndexFixing(Index6M,$H3433,TRUE,_xll.ohTrigger(RecalcTrigger,Trigger6M)),NA())</f>
        <v>1.5175104724380651E-2</v>
      </c>
      <c r="O3433" s="52">
        <f>IFERROR(_xll.qlIndexFixing(ONIndex6M,I3433,TRUE,_xll.ohTrigger(RecalcTrigger,Trigger6M)),NA())</f>
        <v>1.5102195156035947E-2</v>
      </c>
      <c r="P3433" s="52">
        <f>IFERROR(_xll.qlIndexFixing(Index1Y,$H3433,TRUE,_xll.ohTrigger(RecalcTrigger,Trigger1Y)),NA())</f>
        <v>1.5241212429084447E-2</v>
      </c>
      <c r="Q3433" s="52">
        <f>IFERROR(_xll.qlIndexFixing(ONIndex1Y,I3433,TRUE,_xll.ohTrigger(RecalcTrigger,Trigger1Y)),NA())</f>
        <v>1.5091344536912743E-2</v>
      </c>
    </row>
    <row r="3434" spans="2:17" x14ac:dyDescent="0.2">
      <c r="B3434" s="46" t="s">
        <v>42</v>
      </c>
      <c r="D3434" s="49">
        <f>_xll.qlCalendarAdvance(Calendar,$D3433,B3434,"f",FALSE)</f>
        <v>63465</v>
      </c>
      <c r="E3434" s="49">
        <f>_xll.qlInterestRateIndexValueDate(IndexON,D3434)</f>
        <v>63465</v>
      </c>
      <c r="F3434" s="52">
        <f>IFERROR(_xll.qlIndexFixing(IndexON,D3434,TRUE,_xll.ohTrigger(RecalcTrigger,TriggerON)),NA())</f>
        <v>1.4490030443674584E-2</v>
      </c>
      <c r="H3434" s="49">
        <f>_xll.qlCalendarAdvance(Calendar,$H3433,B3434,"f",FALSE)</f>
        <v>63465</v>
      </c>
      <c r="I3434" s="49">
        <f>_xll.qlInterestRateIndexValueDate(Index1M,$H3434)</f>
        <v>63467</v>
      </c>
      <c r="J3434" s="52">
        <f>IFERROR(_xll.qlIndexFixing(Index1M,$H3434,TRUE,_xll.ohTrigger(RecalcTrigger,Trigger1M)),NA())</f>
        <v>1.4560924262544961E-2</v>
      </c>
      <c r="K3434" s="52">
        <f>IFERROR(_xll.qlIndexFixing(ONIndex1M,I3434,TRUE,_xll.ohTrigger(RecalcTrigger,Trigger1M)),NA())</f>
        <v>1.4549001490280489E-2</v>
      </c>
      <c r="L3434" s="52">
        <f>IFERROR(_xll.qlIndexFixing(Index3M,H3434,TRUE,_xll.ohTrigger(RecalcTrigger,Trigger3M)),NA())</f>
        <v>1.4911167154934979E-2</v>
      </c>
      <c r="M3434" s="52">
        <f>IFERROR(_xll.qlIndexFixing(ONIndex3M,I3434,TRUE,_xll.ohTrigger(RecalcTrigger,Trigger3M)),NA())</f>
        <v>1.4872115460899948E-2</v>
      </c>
      <c r="N3434" s="52">
        <f>IFERROR(_xll.qlIndexFixing(Index6M,$H3434,TRUE,_xll.ohTrigger(RecalcTrigger,Trigger6M)),NA())</f>
        <v>1.5176727328338869E-2</v>
      </c>
      <c r="O3434" s="52">
        <f>IFERROR(_xll.qlIndexFixing(ONIndex6M,I3434,TRUE,_xll.ohTrigger(RecalcTrigger,Trigger6M)),NA())</f>
        <v>1.5103575160226868E-2</v>
      </c>
      <c r="P3434" s="52">
        <f>IFERROR(_xll.qlIndexFixing(Index1Y,$H3434,TRUE,_xll.ohTrigger(RecalcTrigger,Trigger1Y)),NA())</f>
        <v>1.5242380640066425E-2</v>
      </c>
      <c r="Q3434" s="52">
        <f>IFERROR(_xll.qlIndexFixing(ONIndex1Y,I3434,TRUE,_xll.ohTrigger(RecalcTrigger,Trigger1Y)),NA())</f>
        <v>1.5092987904834487E-2</v>
      </c>
    </row>
    <row r="3435" spans="2:17" x14ac:dyDescent="0.2">
      <c r="B3435" s="46" t="s">
        <v>42</v>
      </c>
      <c r="D3435" s="49">
        <f>_xll.qlCalendarAdvance(Calendar,$D3434,B3435,"f",FALSE)</f>
        <v>63472</v>
      </c>
      <c r="E3435" s="49">
        <f>_xll.qlInterestRateIndexValueDate(IndexON,D3435)</f>
        <v>63472</v>
      </c>
      <c r="F3435" s="52">
        <f>IFERROR(_xll.qlIndexFixing(IndexON,D3435,TRUE,_xll.ohTrigger(RecalcTrigger,TriggerON)),NA())</f>
        <v>1.4491532202471902E-2</v>
      </c>
      <c r="H3435" s="49">
        <f>_xll.qlCalendarAdvance(Calendar,$H3434,B3435,"f",FALSE)</f>
        <v>63472</v>
      </c>
      <c r="I3435" s="49">
        <f>_xll.qlInterestRateIndexValueDate(Index1M,$H3435)</f>
        <v>63474</v>
      </c>
      <c r="J3435" s="52">
        <f>IFERROR(_xll.qlIndexFixing(Index1M,$H3435,TRUE,_xll.ohTrigger(RecalcTrigger,Trigger1M)),NA())</f>
        <v>1.4562619338344684E-2</v>
      </c>
      <c r="K3435" s="52">
        <f>IFERROR(_xll.qlIndexFixing(ONIndex1M,I3435,TRUE,_xll.ohTrigger(RecalcTrigger,Trigger1M)),NA())</f>
        <v>1.4550720407289219E-2</v>
      </c>
      <c r="L3435" s="52">
        <f>IFERROR(_xll.qlIndexFixing(Index3M,H3435,TRUE,_xll.ohTrigger(RecalcTrigger,Trigger3M)),NA())</f>
        <v>1.4912990863585161E-2</v>
      </c>
      <c r="M3435" s="52">
        <f>IFERROR(_xll.qlIndexFixing(ONIndex3M,I3435,TRUE,_xll.ohTrigger(RecalcTrigger,Trigger3M)),NA())</f>
        <v>1.4874042850907543E-2</v>
      </c>
      <c r="N3435" s="52">
        <f>IFERROR(_xll.qlIndexFixing(Index6M,$H3435,TRUE,_xll.ohTrigger(RecalcTrigger,Trigger6M)),NA())</f>
        <v>1.5177933616425431E-2</v>
      </c>
      <c r="O3435" s="52">
        <f>IFERROR(_xll.qlIndexFixing(ONIndex6M,I3435,TRUE,_xll.ohTrigger(RecalcTrigger,Trigger6M)),NA())</f>
        <v>1.5104941639476621E-2</v>
      </c>
      <c r="P3435" s="52">
        <f>IFERROR(_xll.qlIndexFixing(Index1Y,$H3435,TRUE,_xll.ohTrigger(RecalcTrigger,Trigger1Y)),NA())</f>
        <v>1.5243528923278503E-2</v>
      </c>
      <c r="Q3435" s="52">
        <f>IFERROR(_xll.qlIndexFixing(ONIndex1Y,I3435,TRUE,_xll.ohTrigger(RecalcTrigger,Trigger1Y)),NA())</f>
        <v>1.5094612352690717E-2</v>
      </c>
    </row>
    <row r="3436" spans="2:17" x14ac:dyDescent="0.2">
      <c r="B3436" s="46" t="s">
        <v>42</v>
      </c>
      <c r="D3436" s="49">
        <f>_xll.qlCalendarAdvance(Calendar,$D3435,B3436,"f",FALSE)</f>
        <v>63479</v>
      </c>
      <c r="E3436" s="49">
        <f>_xll.qlInterestRateIndexValueDate(IndexON,D3436)</f>
        <v>63479</v>
      </c>
      <c r="F3436" s="52">
        <f>IFERROR(_xll.qlIndexFixing(IndexON,D3436,TRUE,_xll.ohTrigger(RecalcTrigger,TriggerON)),NA())</f>
        <v>1.4493020295800463E-2</v>
      </c>
      <c r="H3436" s="49">
        <f>_xll.qlCalendarAdvance(Calendar,$H3435,B3436,"f",FALSE)</f>
        <v>63479</v>
      </c>
      <c r="I3436" s="49">
        <f>_xll.qlInterestRateIndexValueDate(Index1M,$H3436)</f>
        <v>63481</v>
      </c>
      <c r="J3436" s="52">
        <f>IFERROR(_xll.qlIndexFixing(Index1M,$H3436,TRUE,_xll.ohTrigger(RecalcTrigger,Trigger1M)),NA())</f>
        <v>1.4564298572046774E-2</v>
      </c>
      <c r="K3436" s="52">
        <f>IFERROR(_xll.qlIndexFixing(ONIndex1M,I3436,TRUE,_xll.ohTrigger(RecalcTrigger,Trigger1M)),NA())</f>
        <v>1.4552423539804238E-2</v>
      </c>
      <c r="L3436" s="52">
        <f>IFERROR(_xll.qlIndexFixing(Index3M,H3436,TRUE,_xll.ohTrigger(RecalcTrigger,Trigger3M)),NA())</f>
        <v>1.4914795797767276E-2</v>
      </c>
      <c r="M3436" s="52">
        <f>IFERROR(_xll.qlIndexFixing(ONIndex3M,I3436,TRUE,_xll.ohTrigger(RecalcTrigger,Trigger3M)),NA())</f>
        <v>1.4875951697428391E-2</v>
      </c>
      <c r="N3436" s="52">
        <f>IFERROR(_xll.qlIndexFixing(Index6M,$H3436,TRUE,_xll.ohTrigger(RecalcTrigger,Trigger6M)),NA())</f>
        <v>1.5179126009885444E-2</v>
      </c>
      <c r="O3436" s="52">
        <f>IFERROR(_xll.qlIndexFixing(ONIndex6M,I3436,TRUE,_xll.ohTrigger(RecalcTrigger,Trigger6M)),NA())</f>
        <v>1.510629457428081E-2</v>
      </c>
      <c r="P3436" s="52">
        <f>IFERROR(_xll.qlIndexFixing(Index1Y,$H3436,TRUE,_xll.ohTrigger(RecalcTrigger,Trigger1Y)),NA())</f>
        <v>1.5244657250431637E-2</v>
      </c>
      <c r="Q3436" s="52">
        <f>IFERROR(_xll.qlIndexFixing(ONIndex1Y,I3436,TRUE,_xll.ohTrigger(RecalcTrigger,Trigger1Y)),NA())</f>
        <v>1.5096217853063365E-2</v>
      </c>
    </row>
    <row r="3437" spans="2:17" x14ac:dyDescent="0.2">
      <c r="B3437" s="46" t="s">
        <v>42</v>
      </c>
      <c r="D3437" s="49">
        <f>_xll.qlCalendarAdvance(Calendar,$D3436,B3437,"f",FALSE)</f>
        <v>63486</v>
      </c>
      <c r="E3437" s="49">
        <f>_xll.qlInterestRateIndexValueDate(IndexON,D3437)</f>
        <v>63486</v>
      </c>
      <c r="F3437" s="52">
        <f>IFERROR(_xll.qlIndexFixing(IndexON,D3437,TRUE,_xll.ohTrigger(RecalcTrigger,TriggerON)),NA())</f>
        <v>1.4494494703276573E-2</v>
      </c>
      <c r="H3437" s="49">
        <f>_xll.qlCalendarAdvance(Calendar,$H3436,B3437,"f",FALSE)</f>
        <v>63486</v>
      </c>
      <c r="I3437" s="49">
        <f>_xll.qlInterestRateIndexValueDate(Index1M,$H3437)</f>
        <v>63488</v>
      </c>
      <c r="J3437" s="52">
        <f>IFERROR(_xll.qlIndexFixing(Index1M,$H3437,TRUE,_xll.ohTrigger(RecalcTrigger,Trigger1M)),NA())</f>
        <v>1.4565961940457284E-2</v>
      </c>
      <c r="K3437" s="52">
        <f>IFERROR(_xll.qlIndexFixing(ONIndex1M,I3437,TRUE,_xll.ohTrigger(RecalcTrigger,Trigger1M)),NA())</f>
        <v>1.4554110864724024E-2</v>
      </c>
      <c r="L3437" s="52">
        <f>IFERROR(_xll.qlIndexFixing(Index3M,H3437,TRUE,_xll.ohTrigger(RecalcTrigger,Trigger3M)),NA())</f>
        <v>1.491658193015275E-2</v>
      </c>
      <c r="M3437" s="52">
        <f>IFERROR(_xll.qlIndexFixing(ONIndex3M,I3437,TRUE,_xll.ohTrigger(RecalcTrigger,Trigger3M)),NA())</f>
        <v>1.4877841973124362E-2</v>
      </c>
      <c r="N3437" s="52">
        <f>IFERROR(_xll.qlIndexFixing(Index6M,$H3437,TRUE,_xll.ohTrigger(RecalcTrigger,Trigger6M)),NA())</f>
        <v>1.5180304488675163E-2</v>
      </c>
      <c r="O3437" s="52">
        <f>IFERROR(_xll.qlIndexFixing(ONIndex6M,I3437,TRUE,_xll.ohTrigger(RecalcTrigger,Trigger6M)),NA())</f>
        <v>1.5107633944495547E-2</v>
      </c>
      <c r="P3437" s="52">
        <f>IFERROR(_xll.qlIndexFixing(Index1Y,$H3437,TRUE,_xll.ohTrigger(RecalcTrigger,Trigger1Y)),NA())</f>
        <v>1.5245765593237445E-2</v>
      </c>
      <c r="Q3437" s="52">
        <f>IFERROR(_xll.qlIndexFixing(ONIndex1Y,I3437,TRUE,_xll.ohTrigger(RecalcTrigger,Trigger1Y)),NA())</f>
        <v>1.5097804377655066E-2</v>
      </c>
    </row>
    <row r="3438" spans="2:17" x14ac:dyDescent="0.2">
      <c r="B3438" s="46" t="s">
        <v>42</v>
      </c>
      <c r="D3438" s="49">
        <f>_xll.qlCalendarAdvance(Calendar,$D3437,B3438,"f",FALSE)</f>
        <v>63493</v>
      </c>
      <c r="E3438" s="49">
        <f>_xll.qlInterestRateIndexValueDate(IndexON,D3438)</f>
        <v>63493</v>
      </c>
      <c r="F3438" s="52">
        <f>IFERROR(_xll.qlIndexFixing(IndexON,D3438,TRUE,_xll.ohTrigger(RecalcTrigger,TriggerON)),NA())</f>
        <v>1.4495955404996153E-2</v>
      </c>
      <c r="H3438" s="49">
        <f>_xll.qlCalendarAdvance(Calendar,$H3437,B3438,"f",FALSE)</f>
        <v>63493</v>
      </c>
      <c r="I3438" s="49">
        <f>_xll.qlInterestRateIndexValueDate(Index1M,$H3438)</f>
        <v>63495</v>
      </c>
      <c r="J3438" s="52">
        <f>IFERROR(_xll.qlIndexFixing(Index1M,$H3438,TRUE,_xll.ohTrigger(RecalcTrigger,Trigger1M)),NA())</f>
        <v>1.4567609420394756E-2</v>
      </c>
      <c r="K3438" s="52">
        <f>IFERROR(_xll.qlIndexFixing(ONIndex1M,I3438,TRUE,_xll.ohTrigger(RecalcTrigger,Trigger1M)),NA())</f>
        <v>1.455578235886712E-2</v>
      </c>
      <c r="L3438" s="52">
        <f>IFERROR(_xll.qlIndexFixing(Index3M,H3438,TRUE,_xll.ohTrigger(RecalcTrigger,Trigger3M)),NA())</f>
        <v>1.491834923341127E-2</v>
      </c>
      <c r="M3438" s="52">
        <f>IFERROR(_xll.qlIndexFixing(ONIndex3M,I3438,TRUE,_xll.ohTrigger(RecalcTrigger,Trigger3M)),NA())</f>
        <v>1.4879713651057003E-2</v>
      </c>
      <c r="N3438" s="52">
        <f>IFERROR(_xll.qlIndexFixing(Index6M,$H3438,TRUE,_xll.ohTrigger(RecalcTrigger,Trigger6M)),NA())</f>
        <v>1.518107133744858E-2</v>
      </c>
      <c r="O3438" s="52">
        <f>IFERROR(_xll.qlIndexFixing(ONIndex6M,I3438,TRUE,_xll.ohTrigger(RecalcTrigger,Trigger6M)),NA())</f>
        <v>1.5108959730456561E-2</v>
      </c>
      <c r="P3438" s="52">
        <f>IFERROR(_xll.qlIndexFixing(Index1Y,$H3438,TRUE,_xll.ohTrigger(RecalcTrigger,Trigger1Y)),NA())</f>
        <v>1.5246853923408415E-2</v>
      </c>
      <c r="Q3438" s="52">
        <f>IFERROR(_xll.qlIndexFixing(ONIndex1Y,I3438,TRUE,_xll.ohTrigger(RecalcTrigger,Trigger1Y)),NA())</f>
        <v>1.5099371899207625E-2</v>
      </c>
    </row>
    <row r="3439" spans="2:17" x14ac:dyDescent="0.2">
      <c r="B3439" s="46" t="s">
        <v>42</v>
      </c>
      <c r="D3439" s="49">
        <f>_xll.qlCalendarAdvance(Calendar,$D3438,B3439,"f",FALSE)</f>
        <v>63500</v>
      </c>
      <c r="E3439" s="49">
        <f>_xll.qlInterestRateIndexValueDate(IndexON,D3439)</f>
        <v>63500</v>
      </c>
      <c r="F3439" s="52">
        <f>IFERROR(_xll.qlIndexFixing(IndexON,D3439,TRUE,_xll.ohTrigger(RecalcTrigger,TriggerON)),NA())</f>
        <v>1.449740238073538E-2</v>
      </c>
      <c r="H3439" s="49">
        <f>_xll.qlCalendarAdvance(Calendar,$H3438,B3439,"f",FALSE)</f>
        <v>63500</v>
      </c>
      <c r="I3439" s="49">
        <f>_xll.qlInterestRateIndexValueDate(Index1M,$H3439)</f>
        <v>63502</v>
      </c>
      <c r="J3439" s="52">
        <f>IFERROR(_xll.qlIndexFixing(Index1M,$H3439,TRUE,_xll.ohTrigger(RecalcTrigger,Trigger1M)),NA())</f>
        <v>1.4569240988665244E-2</v>
      </c>
      <c r="K3439" s="52">
        <f>IFERROR(_xll.qlIndexFixing(ONIndex1M,I3439,TRUE,_xll.ohTrigger(RecalcTrigger,Trigger1M)),NA())</f>
        <v>1.455743799905207E-2</v>
      </c>
      <c r="L3439" s="52">
        <f>IFERROR(_xll.qlIndexFixing(Index3M,H3439,TRUE,_xll.ohTrigger(RecalcTrigger,Trigger3M)),NA())</f>
        <v>1.4920097680216E-2</v>
      </c>
      <c r="M3439" s="52">
        <f>IFERROR(_xll.qlIndexFixing(ONIndex3M,I3439,TRUE,_xll.ohTrigger(RecalcTrigger,Trigger3M)),NA())</f>
        <v>1.4881566703728311E-2</v>
      </c>
      <c r="N3439" s="52">
        <f>IFERROR(_xll.qlIndexFixing(Index6M,$H3439,TRUE,_xll.ohTrigger(RecalcTrigger,Trigger6M)),NA())</f>
        <v>1.5182222882004203E-2</v>
      </c>
      <c r="O3439" s="52">
        <f>IFERROR(_xll.qlIndexFixing(ONIndex6M,I3439,TRUE,_xll.ohTrigger(RecalcTrigger,Trigger6M)),NA())</f>
        <v>1.511027191217984E-2</v>
      </c>
      <c r="P3439" s="52">
        <f>IFERROR(_xll.qlIndexFixing(Index1Y,$H3439,TRUE,_xll.ohTrigger(RecalcTrigger,Trigger1Y)),NA())</f>
        <v>1.524792221265704E-2</v>
      </c>
      <c r="Q3439" s="52">
        <f>IFERROR(_xll.qlIndexFixing(ONIndex1Y,I3439,TRUE,_xll.ohTrigger(RecalcTrigger,Trigger1Y)),NA())</f>
        <v>1.510092038958355E-2</v>
      </c>
    </row>
    <row r="3440" spans="2:17" x14ac:dyDescent="0.2">
      <c r="B3440" s="46" t="s">
        <v>42</v>
      </c>
      <c r="D3440" s="49">
        <f>_xll.qlCalendarAdvance(Calendar,$D3439,B3440,"f",FALSE)</f>
        <v>63507</v>
      </c>
      <c r="E3440" s="49">
        <f>_xll.qlInterestRateIndexValueDate(IndexON,D3440)</f>
        <v>63507</v>
      </c>
      <c r="F3440" s="52">
        <f>IFERROR(_xll.qlIndexFixing(IndexON,D3440,TRUE,_xll.ohTrigger(RecalcTrigger,TriggerON)),NA())</f>
        <v>1.4498835610590177E-2</v>
      </c>
      <c r="H3440" s="49">
        <f>_xll.qlCalendarAdvance(Calendar,$H3439,B3440,"f",FALSE)</f>
        <v>63507</v>
      </c>
      <c r="I3440" s="49">
        <f>_xll.qlInterestRateIndexValueDate(Index1M,$H3440)</f>
        <v>63509</v>
      </c>
      <c r="J3440" s="52">
        <f>IFERROR(_xll.qlIndexFixing(Index1M,$H3440,TRUE,_xll.ohTrigger(RecalcTrigger,Trigger1M)),NA())</f>
        <v>1.4570856622079797E-2</v>
      </c>
      <c r="K3440" s="52">
        <f>IFERROR(_xll.qlIndexFixing(ONIndex1M,I3440,TRUE,_xll.ohTrigger(RecalcTrigger,Trigger1M)),NA())</f>
        <v>1.4559077762177353E-2</v>
      </c>
      <c r="L3440" s="52">
        <f>IFERROR(_xll.qlIndexFixing(Index3M,H3440,TRUE,_xll.ohTrigger(RecalcTrigger,Trigger3M)),NA())</f>
        <v>1.4921827243240104E-2</v>
      </c>
      <c r="M3440" s="52">
        <f>IFERROR(_xll.qlIndexFixing(ONIndex3M,I3440,TRUE,_xll.ohTrigger(RecalcTrigger,Trigger3M)),NA())</f>
        <v>1.4883401104039962E-2</v>
      </c>
      <c r="N3440" s="52">
        <f>IFERROR(_xll.qlIndexFixing(Index6M,$H3440,TRUE,_xll.ohTrigger(RecalcTrigger,Trigger6M)),NA())</f>
        <v>1.5183360453773583E-2</v>
      </c>
      <c r="O3440" s="52">
        <f>IFERROR(_xll.qlIndexFixing(ONIndex6M,I3440,TRUE,_xll.ohTrigger(RecalcTrigger,Trigger6M)),NA())</f>
        <v>1.5111570469761304E-2</v>
      </c>
      <c r="P3440" s="52">
        <f>IFERROR(_xll.qlIndexFixing(Index1Y,$H3440,TRUE,_xll.ohTrigger(RecalcTrigger,Trigger1Y)),NA())</f>
        <v>1.5248970432699313E-2</v>
      </c>
      <c r="Q3440" s="52">
        <f>IFERROR(_xll.qlIndexFixing(ONIndex1Y,I3440,TRUE,_xll.ohTrigger(RecalcTrigger,Trigger1Y)),NA())</f>
        <v>1.51024498212049E-2</v>
      </c>
    </row>
    <row r="3441" spans="2:17" x14ac:dyDescent="0.2">
      <c r="B3441" s="46" t="s">
        <v>42</v>
      </c>
      <c r="D3441" s="49">
        <f>_xll.qlCalendarAdvance(Calendar,$D3440,B3441,"f",FALSE)</f>
        <v>63514</v>
      </c>
      <c r="E3441" s="49">
        <f>_xll.qlInterestRateIndexValueDate(IndexON,D3441)</f>
        <v>63514</v>
      </c>
      <c r="F3441" s="52">
        <f>IFERROR(_xll.qlIndexFixing(IndexON,D3441,TRUE,_xll.ohTrigger(RecalcTrigger,TriggerON)),NA())</f>
        <v>1.4500255074256785E-2</v>
      </c>
      <c r="H3441" s="49">
        <f>_xll.qlCalendarAdvance(Calendar,$H3440,B3441,"f",FALSE)</f>
        <v>63514</v>
      </c>
      <c r="I3441" s="49">
        <f>_xll.qlInterestRateIndexValueDate(Index1M,$H3441)</f>
        <v>63516</v>
      </c>
      <c r="J3441" s="52">
        <f>IFERROR(_xll.qlIndexFixing(Index1M,$H3441,TRUE,_xll.ohTrigger(RecalcTrigger,Trigger1M)),NA())</f>
        <v>1.4573271382980741E-2</v>
      </c>
      <c r="K3441" s="52">
        <f>IFERROR(_xll.qlIndexFixing(ONIndex1M,I3441,TRUE,_xll.ohTrigger(RecalcTrigger,Trigger1M)),NA())</f>
        <v>1.4560701625141448E-2</v>
      </c>
      <c r="L3441" s="52">
        <f>IFERROR(_xll.qlIndexFixing(Index3M,H3441,TRUE,_xll.ohTrigger(RecalcTrigger,Trigger3M)),NA())</f>
        <v>1.4923537895154139E-2</v>
      </c>
      <c r="M3441" s="52">
        <f>IFERROR(_xll.qlIndexFixing(ONIndex3M,I3441,TRUE,_xll.ohTrigger(RecalcTrigger,Trigger3M)),NA())</f>
        <v>1.4885216824813696E-2</v>
      </c>
      <c r="N3441" s="52">
        <f>IFERROR(_xll.qlIndexFixing(Index6M,$H3441,TRUE,_xll.ohTrigger(RecalcTrigger,Trigger6M)),NA())</f>
        <v>1.5184484032715734E-2</v>
      </c>
      <c r="O3441" s="52">
        <f>IFERROR(_xll.qlIndexFixing(ONIndex6M,I3441,TRUE,_xll.ohTrigger(RecalcTrigger,Trigger6M)),NA())</f>
        <v>1.5112855383456747E-2</v>
      </c>
      <c r="P3441" s="52">
        <f>IFERROR(_xll.qlIndexFixing(Index1Y,$H3441,TRUE,_xll.ohTrigger(RecalcTrigger,Trigger1Y)),NA())</f>
        <v>1.5249998555249694E-2</v>
      </c>
      <c r="Q3441" s="52">
        <f>IFERROR(_xll.qlIndexFixing(ONIndex1Y,I3441,TRUE,_xll.ohTrigger(RecalcTrigger,Trigger1Y)),NA())</f>
        <v>1.5103960166094055E-2</v>
      </c>
    </row>
    <row r="3442" spans="2:17" x14ac:dyDescent="0.2">
      <c r="B3442" s="46" t="s">
        <v>42</v>
      </c>
      <c r="D3442" s="49">
        <f>_xll.qlCalendarAdvance(Calendar,$D3441,B3442,"f",FALSE)</f>
        <v>63521</v>
      </c>
      <c r="E3442" s="49">
        <f>_xll.qlInterestRateIndexValueDate(IndexON,D3442)</f>
        <v>63521</v>
      </c>
      <c r="F3442" s="52">
        <f>IFERROR(_xll.qlIndexFixing(IndexON,D3442,TRUE,_xll.ohTrigger(RecalcTrigger,TriggerON)),NA())</f>
        <v>1.4501660751911061E-2</v>
      </c>
      <c r="H3442" s="49">
        <f>_xll.qlCalendarAdvance(Calendar,$H3441,B3442,"f",FALSE)</f>
        <v>63521</v>
      </c>
      <c r="I3442" s="49">
        <f>_xll.qlInterestRateIndexValueDate(Index1M,$H3442)</f>
        <v>63523</v>
      </c>
      <c r="J3442" s="52">
        <f>IFERROR(_xll.qlIndexFixing(Index1M,$H3442,TRUE,_xll.ohTrigger(RecalcTrigger,Trigger1M)),NA())</f>
        <v>1.457281991225454E-2</v>
      </c>
      <c r="K3442" s="52">
        <f>IFERROR(_xll.qlIndexFixing(ONIndex1M,I3442,TRUE,_xll.ohTrigger(RecalcTrigger,Trigger1M)),NA())</f>
        <v>1.456230956452309E-2</v>
      </c>
      <c r="L3442" s="52">
        <f>IFERROR(_xll.qlIndexFixing(Index3M,H3442,TRUE,_xll.ohTrigger(RecalcTrigger,Trigger3M)),NA())</f>
        <v>1.4924377002221156E-2</v>
      </c>
      <c r="M3442" s="52">
        <f>IFERROR(_xll.qlIndexFixing(ONIndex3M,I3442,TRUE,_xll.ohTrigger(RecalcTrigger,Trigger3M)),NA())</f>
        <v>1.4887013839031127E-2</v>
      </c>
      <c r="N3442" s="52">
        <f>IFERROR(_xll.qlIndexFixing(Index6M,$H3442,TRUE,_xll.ohTrigger(RecalcTrigger,Trigger6M)),NA())</f>
        <v>1.5185987461050487E-2</v>
      </c>
      <c r="O3442" s="52">
        <f>IFERROR(_xll.qlIndexFixing(ONIndex6M,I3442,TRUE,_xll.ohTrigger(RecalcTrigger,Trigger6M)),NA())</f>
        <v>1.5114126633362091E-2</v>
      </c>
      <c r="P3442" s="52">
        <f>IFERROR(_xll.qlIndexFixing(Index1Y,$H3442,TRUE,_xll.ohTrigger(RecalcTrigger,Trigger1Y)),NA())</f>
        <v>1.5251006552026153E-2</v>
      </c>
      <c r="Q3442" s="52">
        <f>IFERROR(_xll.qlIndexFixing(ONIndex1Y,I3442,TRUE,_xll.ohTrigger(RecalcTrigger,Trigger1Y)),NA())</f>
        <v>1.5105451396593139E-2</v>
      </c>
    </row>
    <row r="3443" spans="2:17" x14ac:dyDescent="0.2">
      <c r="B3443" s="46" t="s">
        <v>42</v>
      </c>
      <c r="D3443" s="49">
        <f>_xll.qlCalendarAdvance(Calendar,$D3442,B3443,"f",FALSE)</f>
        <v>63528</v>
      </c>
      <c r="E3443" s="49">
        <f>_xll.qlInterestRateIndexValueDate(IndexON,D3443)</f>
        <v>63528</v>
      </c>
      <c r="F3443" s="52">
        <f>IFERROR(_xll.qlIndexFixing(IndexON,D3443,TRUE,_xll.ohTrigger(RecalcTrigger,TriggerON)),NA())</f>
        <v>1.4503052623409118E-2</v>
      </c>
      <c r="H3443" s="49">
        <f>_xll.qlCalendarAdvance(Calendar,$H3442,B3443,"f",FALSE)</f>
        <v>63528</v>
      </c>
      <c r="I3443" s="49">
        <f>_xll.qlInterestRateIndexValueDate(Index1M,$H3443)</f>
        <v>63530</v>
      </c>
      <c r="J3443" s="52">
        <f>IFERROR(_xll.qlIndexFixing(Index1M,$H3443,TRUE,_xll.ohTrigger(RecalcTrigger,Trigger1M)),NA())</f>
        <v>1.457560768131333E-2</v>
      </c>
      <c r="K3443" s="52">
        <f>IFERROR(_xll.qlIndexFixing(ONIndex1M,I3443,TRUE,_xll.ohTrigger(RecalcTrigger,Trigger1M)),NA())</f>
        <v>1.4563901557540504E-2</v>
      </c>
      <c r="L3443" s="52">
        <f>IFERROR(_xll.qlIndexFixing(Index3M,H3443,TRUE,_xll.ohTrigger(RecalcTrigger,Trigger3M)),NA())</f>
        <v>1.4926052330795692E-2</v>
      </c>
      <c r="M3443" s="52">
        <f>IFERROR(_xll.qlIndexFixing(ONIndex3M,I3443,TRUE,_xll.ohTrigger(RecalcTrigger,Trigger3M)),NA())</f>
        <v>1.488879211919425E-2</v>
      </c>
      <c r="N3443" s="52">
        <f>IFERROR(_xll.qlIndexFixing(Index6M,$H3443,TRUE,_xll.ohTrigger(RecalcTrigger,Trigger6M)),NA())</f>
        <v>1.5187082030909415E-2</v>
      </c>
      <c r="O3443" s="52">
        <f>IFERROR(_xll.qlIndexFixing(ONIndex6M,I3443,TRUE,_xll.ohTrigger(RecalcTrigger,Trigger6M)),NA())</f>
        <v>1.5115384199573256E-2</v>
      </c>
      <c r="P3443" s="52">
        <f>IFERROR(_xll.qlIndexFixing(Index1Y,$H3443,TRUE,_xll.ohTrigger(RecalcTrigger,Trigger1Y)),NA())</f>
        <v>1.5251994394745777E-2</v>
      </c>
      <c r="Q3443" s="52">
        <f>IFERROR(_xll.qlIndexFixing(ONIndex1Y,I3443,TRUE,_xll.ohTrigger(RecalcTrigger,Trigger1Y)),NA())</f>
        <v>1.5106923484804469E-2</v>
      </c>
    </row>
    <row r="3444" spans="2:17" x14ac:dyDescent="0.2">
      <c r="B3444" s="46" t="s">
        <v>42</v>
      </c>
      <c r="D3444" s="49">
        <f>_xll.qlCalendarAdvance(Calendar,$D3443,B3444,"f",FALSE)</f>
        <v>63535</v>
      </c>
      <c r="E3444" s="49">
        <f>_xll.qlInterestRateIndexValueDate(IndexON,D3444)</f>
        <v>63535</v>
      </c>
      <c r="F3444" s="52">
        <f>IFERROR(_xll.qlIndexFixing(IndexON,D3444,TRUE,_xll.ohTrigger(RecalcTrigger,TriggerON)),NA())</f>
        <v>1.4504430668687007E-2</v>
      </c>
      <c r="H3444" s="49">
        <f>_xll.qlCalendarAdvance(Calendar,$H3443,B3444,"f",FALSE)</f>
        <v>63535</v>
      </c>
      <c r="I3444" s="49">
        <f>_xll.qlInterestRateIndexValueDate(Index1M,$H3444)</f>
        <v>63537</v>
      </c>
      <c r="J3444" s="52">
        <f>IFERROR(_xll.qlIndexFixing(Index1M,$H3444,TRUE,_xll.ohTrigger(RecalcTrigger,Trigger1M)),NA())</f>
        <v>1.4577159343424628E-2</v>
      </c>
      <c r="K3444" s="52">
        <f>IFERROR(_xll.qlIndexFixing(ONIndex1M,I3444,TRUE,_xll.ohTrigger(RecalcTrigger,Trigger1M)),NA())</f>
        <v>1.4565477580772423E-2</v>
      </c>
      <c r="L3444" s="52">
        <f>IFERROR(_xll.qlIndexFixing(Index3M,H3444,TRUE,_xll.ohTrigger(RecalcTrigger,Trigger3M)),NA())</f>
        <v>1.4927708671740092E-2</v>
      </c>
      <c r="M3444" s="52">
        <f>IFERROR(_xll.qlIndexFixing(ONIndex3M,I3444,TRUE,_xll.ohTrigger(RecalcTrigger,Trigger3M)),NA())</f>
        <v>1.4890551638204741E-2</v>
      </c>
      <c r="N3444" s="52">
        <f>IFERROR(_xll.qlIndexFixing(Index6M,$H3444,TRUE,_xll.ohTrigger(RecalcTrigger,Trigger6M)),NA())</f>
        <v>1.5188162545797966E-2</v>
      </c>
      <c r="O3444" s="52">
        <f>IFERROR(_xll.qlIndexFixing(ONIndex6M,I3444,TRUE,_xll.ohTrigger(RecalcTrigger,Trigger6M)),NA())</f>
        <v>1.5116628062266102E-2</v>
      </c>
      <c r="P3444" s="52">
        <f>IFERROR(_xll.qlIndexFixing(Index1Y,$H3444,TRUE,_xll.ohTrigger(RecalcTrigger,Trigger1Y)),NA())</f>
        <v>1.5252962055127847E-2</v>
      </c>
      <c r="Q3444" s="52">
        <f>IFERROR(_xll.qlIndexFixing(ONIndex1Y,I3444,TRUE,_xll.ohTrigger(RecalcTrigger,Trigger1Y)),NA())</f>
        <v>1.5108376402910295E-2</v>
      </c>
    </row>
    <row r="3445" spans="2:17" x14ac:dyDescent="0.2">
      <c r="B3445" s="46" t="s">
        <v>42</v>
      </c>
      <c r="D3445" s="49">
        <f>_xll.qlCalendarAdvance(Calendar,$D3444,B3445,"f",FALSE)</f>
        <v>63542</v>
      </c>
      <c r="E3445" s="49">
        <f>_xll.qlInterestRateIndexValueDate(IndexON,D3445)</f>
        <v>63542</v>
      </c>
      <c r="F3445" s="52">
        <f>IFERROR(_xll.qlIndexFixing(IndexON,D3445,TRUE,_xll.ohTrigger(RecalcTrigger,TriggerON)),NA())</f>
        <v>1.4505794867520905E-2</v>
      </c>
      <c r="H3445" s="49">
        <f>_xll.qlCalendarAdvance(Calendar,$H3444,B3445,"f",FALSE)</f>
        <v>63542</v>
      </c>
      <c r="I3445" s="49">
        <f>_xll.qlInterestRateIndexValueDate(Index1M,$H3445)</f>
        <v>63544</v>
      </c>
      <c r="J3445" s="52">
        <f>IFERROR(_xll.qlIndexFixing(Index1M,$H3445,TRUE,_xll.ohTrigger(RecalcTrigger,Trigger1M)),NA())</f>
        <v>1.4578694954737736E-2</v>
      </c>
      <c r="K3445" s="52">
        <f>IFERROR(_xll.qlIndexFixing(ONIndex1M,I3445,TRUE,_xll.ohTrigger(RecalcTrigger,Trigger1M)),NA())</f>
        <v>1.4567480393568033E-2</v>
      </c>
      <c r="L3445" s="52">
        <f>IFERROR(_xll.qlIndexFixing(Index3M,H3445,TRUE,_xll.ohTrigger(RecalcTrigger,Trigger3M)),NA())</f>
        <v>1.4929345997730437E-2</v>
      </c>
      <c r="M3445" s="52">
        <f>IFERROR(_xll.qlIndexFixing(ONIndex3M,I3445,TRUE,_xll.ohTrigger(RecalcTrigger,Trigger3M)),NA())</f>
        <v>1.48927862658077E-2</v>
      </c>
      <c r="N3445" s="52">
        <f>IFERROR(_xll.qlIndexFixing(Index6M,$H3445,TRUE,_xll.ohTrigger(RecalcTrigger,Trigger6M)),NA())</f>
        <v>1.5189228985673275E-2</v>
      </c>
      <c r="O3445" s="52">
        <f>IFERROR(_xll.qlIndexFixing(ONIndex6M,I3445,TRUE,_xll.ohTrigger(RecalcTrigger,Trigger6M)),NA())</f>
        <v>1.5118207146489482E-2</v>
      </c>
      <c r="P3445" s="52">
        <f>IFERROR(_xll.qlIndexFixing(Index1Y,$H3445,TRUE,_xll.ohTrigger(RecalcTrigger,Trigger1Y)),NA())</f>
        <v>1.5253909504892518E-2</v>
      </c>
      <c r="Q3445" s="52">
        <f>IFERROR(_xll.qlIndexFixing(ONIndex1Y,I3445,TRUE,_xll.ohTrigger(RecalcTrigger,Trigger1Y)),NA())</f>
        <v>1.5110216227842699E-2</v>
      </c>
    </row>
    <row r="3446" spans="2:17" x14ac:dyDescent="0.2">
      <c r="B3446" s="46" t="s">
        <v>42</v>
      </c>
      <c r="D3446" s="49">
        <f>_xll.qlCalendarAdvance(Calendar,$D3445,B3446,"f",FALSE)</f>
        <v>63550</v>
      </c>
      <c r="E3446" s="49">
        <f>_xll.qlInterestRateIndexValueDate(IndexON,D3446)</f>
        <v>63550</v>
      </c>
      <c r="F3446" s="52">
        <f>IFERROR(_xll.qlIndexFixing(IndexON,D3446,TRUE,_xll.ohTrigger(RecalcTrigger,TriggerON)),NA())</f>
        <v>1.4507336971645302E-2</v>
      </c>
      <c r="H3446" s="49">
        <f>_xll.qlCalendarAdvance(Calendar,$H3445,B3446,"f",FALSE)</f>
        <v>63550</v>
      </c>
      <c r="I3446" s="49">
        <f>_xll.qlInterestRateIndexValueDate(Index1M,$H3446)</f>
        <v>63552</v>
      </c>
      <c r="J3446" s="52">
        <f>IFERROR(_xll.qlIndexFixing(Index1M,$H3446,TRUE,_xll.ohTrigger(RecalcTrigger,Trigger1M)),NA())</f>
        <v>1.4580832266968876E-2</v>
      </c>
      <c r="K3446" s="52">
        <f>IFERROR(_xll.qlIndexFixing(ONIndex1M,I3446,TRUE,_xll.ohTrigger(RecalcTrigger,Trigger1M)),NA())</f>
        <v>1.4569019827748164E-2</v>
      </c>
      <c r="L3446" s="52">
        <f>IFERROR(_xll.qlIndexFixing(Index3M,H3446,TRUE,_xll.ohTrigger(RecalcTrigger,Trigger3M)),NA())</f>
        <v>1.4931614904424162E-2</v>
      </c>
      <c r="M3446" s="52">
        <f>IFERROR(_xll.qlIndexFixing(ONIndex3M,I3446,TRUE,_xll.ohTrigger(RecalcTrigger,Trigger3M)),NA())</f>
        <v>1.4894502800162357E-2</v>
      </c>
      <c r="N3446" s="52">
        <f>IFERROR(_xll.qlIndexFixing(Index6M,$H3446,TRUE,_xll.ohTrigger(RecalcTrigger,Trigger6M)),NA())</f>
        <v>1.5190430513682671E-2</v>
      </c>
      <c r="O3446" s="52">
        <f>IFERROR(_xll.qlIndexFixing(ONIndex6M,I3446,TRUE,_xll.ohTrigger(RecalcTrigger,Trigger6M)),NA())</f>
        <v>1.5119419612137364E-2</v>
      </c>
      <c r="P3446" s="52">
        <f>IFERROR(_xll.qlIndexFixing(Index1Y,$H3446,TRUE,_xll.ohTrigger(RecalcTrigger,Trigger1Y)),NA())</f>
        <v>1.5255715817765676E-2</v>
      </c>
      <c r="Q3446" s="52">
        <f>IFERROR(_xll.qlIndexFixing(ONIndex1Y,I3446,TRUE,_xll.ohTrigger(RecalcTrigger,Trigger1Y)),NA())</f>
        <v>1.5111625224442093E-2</v>
      </c>
    </row>
    <row r="3447" spans="2:17" x14ac:dyDescent="0.2">
      <c r="B3447" s="46" t="s">
        <v>42</v>
      </c>
      <c r="D3447" s="49">
        <f>_xll.qlCalendarAdvance(Calendar,$D3446,B3447,"f",FALSE)</f>
        <v>63557</v>
      </c>
      <c r="E3447" s="49">
        <f>_xll.qlInterestRateIndexValueDate(IndexON,D3447)</f>
        <v>63557</v>
      </c>
      <c r="F3447" s="52">
        <f>IFERROR(_xll.qlIndexFixing(IndexON,D3447,TRUE,_xll.ohTrigger(RecalcTrigger,TriggerON)),NA())</f>
        <v>1.4508671432347242E-2</v>
      </c>
      <c r="H3447" s="49">
        <f>_xll.qlCalendarAdvance(Calendar,$H3446,B3447,"f",FALSE)</f>
        <v>63557</v>
      </c>
      <c r="I3447" s="49">
        <f>_xll.qlInterestRateIndexValueDate(Index1M,$H3447)</f>
        <v>63559</v>
      </c>
      <c r="J3447" s="52">
        <f>IFERROR(_xll.qlIndexFixing(Index1M,$H3447,TRUE,_xll.ohTrigger(RecalcTrigger,Trigger1M)),NA())</f>
        <v>1.4581530380463238E-2</v>
      </c>
      <c r="K3447" s="52">
        <f>IFERROR(_xll.qlIndexFixing(ONIndex1M,I3447,TRUE,_xll.ohTrigger(RecalcTrigger,Trigger1M)),NA())</f>
        <v>1.4570326572540537E-2</v>
      </c>
      <c r="L3447" s="52">
        <f>IFERROR(_xll.qlIndexFixing(Index3M,H3447,TRUE,_xll.ohTrigger(RecalcTrigger,Trigger3M)),NA())</f>
        <v>1.4932790396420259E-2</v>
      </c>
      <c r="M3447" s="52">
        <f>IFERROR(_xll.qlIndexFixing(ONIndex3M,I3447,TRUE,_xll.ohTrigger(RecalcTrigger,Trigger3M)),NA())</f>
        <v>1.4895959112832813E-2</v>
      </c>
      <c r="N3447" s="52">
        <f>IFERROR(_xll.qlIndexFixing(Index6M,$H3447,TRUE,_xll.ohTrigger(RecalcTrigger,Trigger6M)),NA())</f>
        <v>1.5191077838709325E-2</v>
      </c>
      <c r="O3447" s="52">
        <f>IFERROR(_xll.qlIndexFixing(ONIndex6M,I3447,TRUE,_xll.ohTrigger(RecalcTrigger,Trigger6M)),NA())</f>
        <v>1.5120447910383916E-2</v>
      </c>
      <c r="P3447" s="52">
        <f>IFERROR(_xll.qlIndexFixing(Index1Y,$H3447,TRUE,_xll.ohTrigger(RecalcTrigger,Trigger1Y)),NA())</f>
        <v>1.5256617006280442E-2</v>
      </c>
      <c r="Q3447" s="52">
        <f>IFERROR(_xll.qlIndexFixing(ONIndex1Y,I3447,TRUE,_xll.ohTrigger(RecalcTrigger,Trigger1Y)),NA())</f>
        <v>1.5112817606395268E-2</v>
      </c>
    </row>
    <row r="3448" spans="2:17" x14ac:dyDescent="0.2">
      <c r="B3448" s="46" t="s">
        <v>42</v>
      </c>
      <c r="D3448" s="49">
        <f>_xll.qlCalendarAdvance(Calendar,$D3447,B3448,"f",FALSE)</f>
        <v>63564</v>
      </c>
      <c r="E3448" s="49">
        <f>_xll.qlInterestRateIndexValueDate(IndexON,D3448)</f>
        <v>63564</v>
      </c>
      <c r="F3448" s="52">
        <f>IFERROR(_xll.qlIndexFixing(IndexON,D3448,TRUE,_xll.ohTrigger(RecalcTrigger,TriggerON)),NA())</f>
        <v>1.4509991983695514E-2</v>
      </c>
      <c r="H3448" s="49">
        <f>_xll.qlCalendarAdvance(Calendar,$H3447,B3448,"f",FALSE)</f>
        <v>63564</v>
      </c>
      <c r="I3448" s="49">
        <f>_xll.qlInterestRateIndexValueDate(Index1M,$H3448)</f>
        <v>63566</v>
      </c>
      <c r="J3448" s="52">
        <f>IFERROR(_xll.qlIndexFixing(Index1M,$H3448,TRUE,_xll.ohTrigger(RecalcTrigger,Trigger1M)),NA())</f>
        <v>1.4583016488994956E-2</v>
      </c>
      <c r="K3448" s="52">
        <f>IFERROR(_xll.qlIndexFixing(ONIndex1M,I3448,TRUE,_xll.ohTrigger(RecalcTrigger,Trigger1M)),NA())</f>
        <v>1.4571836189052334E-2</v>
      </c>
      <c r="L3448" s="52">
        <f>IFERROR(_xll.qlIndexFixing(Index3M,H3448,TRUE,_xll.ohTrigger(RecalcTrigger,Trigger3M)),NA())</f>
        <v>1.4934367783247637E-2</v>
      </c>
      <c r="M3448" s="52">
        <f>IFERROR(_xll.qlIndexFixing(ONIndex3M,I3448,TRUE,_xll.ohTrigger(RecalcTrigger,Trigger3M)),NA())</f>
        <v>1.4897640617368424E-2</v>
      </c>
      <c r="N3448" s="52">
        <f>IFERROR(_xll.qlIndexFixing(Index6M,$H3448,TRUE,_xll.ohTrigger(RecalcTrigger,Trigger6M)),NA())</f>
        <v>1.5192100886049869E-2</v>
      </c>
      <c r="O3448" s="52">
        <f>IFERROR(_xll.qlIndexFixing(ONIndex6M,I3448,TRUE,_xll.ohTrigger(RecalcTrigger,Trigger6M)),NA())</f>
        <v>1.5121634789458938E-2</v>
      </c>
      <c r="P3448" s="52">
        <f>IFERROR(_xll.qlIndexFixing(Index1Y,$H3448,TRUE,_xll.ohTrigger(RecalcTrigger,Trigger1Y)),NA())</f>
        <v>1.5257497889563054E-2</v>
      </c>
      <c r="Q3448" s="52">
        <f>IFERROR(_xll.qlIndexFixing(ONIndex1Y,I3448,TRUE,_xll.ohTrigger(RecalcTrigger,Trigger1Y)),NA())</f>
        <v>1.5114190809706329E-2</v>
      </c>
    </row>
    <row r="3449" spans="2:17" x14ac:dyDescent="0.2">
      <c r="B3449" s="46" t="s">
        <v>42</v>
      </c>
      <c r="D3449" s="49">
        <f>_xll.qlCalendarAdvance(Calendar,$D3448,B3449,"f",FALSE)</f>
        <v>63571</v>
      </c>
      <c r="E3449" s="49">
        <f>_xll.qlInterestRateIndexValueDate(IndexON,D3449)</f>
        <v>63571</v>
      </c>
      <c r="F3449" s="52">
        <f>IFERROR(_xll.qlIndexFixing(IndexON,D3449,TRUE,_xll.ohTrigger(RecalcTrigger,TriggerON)),NA())</f>
        <v>1.451129860554623E-2</v>
      </c>
      <c r="H3449" s="49">
        <f>_xll.qlCalendarAdvance(Calendar,$H3448,B3449,"f",FALSE)</f>
        <v>63571</v>
      </c>
      <c r="I3449" s="49">
        <f>_xll.qlInterestRateIndexValueDate(Index1M,$H3449)</f>
        <v>63573</v>
      </c>
      <c r="J3449" s="52">
        <f>IFERROR(_xll.qlIndexFixing(Index1M,$H3449,TRUE,_xll.ohTrigger(RecalcTrigger,Trigger1M)),NA())</f>
        <v>1.45844864529597E-2</v>
      </c>
      <c r="K3449" s="52">
        <f>IFERROR(_xll.qlIndexFixing(ONIndex1M,I3449,TRUE,_xll.ohTrigger(RecalcTrigger,Trigger1M)),NA())</f>
        <v>1.4573329716753847E-2</v>
      </c>
      <c r="L3449" s="52">
        <f>IFERROR(_xll.qlIndexFixing(Index3M,H3449,TRUE,_xll.ohTrigger(RecalcTrigger,Trigger3M)),NA())</f>
        <v>1.4935926041926173E-2</v>
      </c>
      <c r="M3449" s="52">
        <f>IFERROR(_xll.qlIndexFixing(ONIndex3M,I3449,TRUE,_xll.ohTrigger(RecalcTrigger,Trigger3M)),NA())</f>
        <v>1.4899303220863302E-2</v>
      </c>
      <c r="N3449" s="52">
        <f>IFERROR(_xll.qlIndexFixing(Index6M,$H3449,TRUE,_xll.ohTrigger(RecalcTrigger,Trigger6M)),NA())</f>
        <v>1.519310977737306E-2</v>
      </c>
      <c r="O3449" s="52">
        <f>IFERROR(_xll.qlIndexFixing(ONIndex6M,I3449,TRUE,_xll.ohTrigger(RecalcTrigger,Trigger6M)),NA())</f>
        <v>1.5122807862937293E-2</v>
      </c>
      <c r="P3449" s="52">
        <f>IFERROR(_xll.qlIndexFixing(Index1Y,$H3449,TRUE,_xll.ohTrigger(RecalcTrigger,Trigger1Y)),NA())</f>
        <v>1.5258358439335748E-2</v>
      </c>
      <c r="Q3449" s="52">
        <f>IFERROR(_xll.qlIndexFixing(ONIndex1Y,I3449,TRUE,_xll.ohTrigger(RecalcTrigger,Trigger1Y)),NA())</f>
        <v>1.5115544700226025E-2</v>
      </c>
    </row>
    <row r="3450" spans="2:17" x14ac:dyDescent="0.2">
      <c r="B3450" s="46" t="s">
        <v>42</v>
      </c>
      <c r="D3450" s="49">
        <f>_xll.qlCalendarAdvance(Calendar,$D3449,B3450,"f",FALSE)</f>
        <v>63578</v>
      </c>
      <c r="E3450" s="49">
        <f>_xll.qlInterestRateIndexValueDate(IndexON,D3450)</f>
        <v>63578</v>
      </c>
      <c r="F3450" s="52">
        <f>IFERROR(_xll.qlIndexFixing(IndexON,D3450,TRUE,_xll.ohTrigger(RecalcTrigger,TriggerON)),NA())</f>
        <v>1.451259127783544E-2</v>
      </c>
      <c r="H3450" s="49">
        <f>_xll.qlCalendarAdvance(Calendar,$H3449,B3450,"f",FALSE)</f>
        <v>63578</v>
      </c>
      <c r="I3450" s="49">
        <f>_xll.qlInterestRateIndexValueDate(Index1M,$H3450)</f>
        <v>63580</v>
      </c>
      <c r="J3450" s="52">
        <f>IFERROR(_xll.qlIndexFixing(Index1M,$H3450,TRUE,_xll.ohTrigger(RecalcTrigger,Trigger1M)),NA())</f>
        <v>1.4585940249181173E-2</v>
      </c>
      <c r="K3450" s="52">
        <f>IFERROR(_xll.qlIndexFixing(ONIndex1M,I3450,TRUE,_xll.ohTrigger(RecalcTrigger,Trigger1M)),NA())</f>
        <v>1.4574807132623491E-2</v>
      </c>
      <c r="L3450" s="52">
        <f>IFERROR(_xll.qlIndexFixing(Index3M,H3450,TRUE,_xll.ohTrigger(RecalcTrigger,Trigger3M)),NA())</f>
        <v>1.4937465145130169E-2</v>
      </c>
      <c r="M3450" s="52">
        <f>IFERROR(_xll.qlIndexFixing(ONIndex3M,I3450,TRUE,_xll.ohTrigger(RecalcTrigger,Trigger3M)),NA())</f>
        <v>1.4900946896378997E-2</v>
      </c>
      <c r="N3450" s="52">
        <f>IFERROR(_xll.qlIndexFixing(Index6M,$H3450,TRUE,_xll.ohTrigger(RecalcTrigger,Trigger6M)),NA())</f>
        <v>1.5194104492638355E-2</v>
      </c>
      <c r="O3450" s="52">
        <f>IFERROR(_xll.qlIndexFixing(ONIndex6M,I3450,TRUE,_xll.ohTrigger(RecalcTrigger,Trigger6M)),NA())</f>
        <v>1.5123967110914904E-2</v>
      </c>
      <c r="P3450" s="52">
        <f>IFERROR(_xll.qlIndexFixing(Index1Y,$H3450,TRUE,_xll.ohTrigger(RecalcTrigger,Trigger1Y)),NA())</f>
        <v>1.5259198627321852E-2</v>
      </c>
      <c r="Q3450" s="52">
        <f>IFERROR(_xll.qlIndexFixing(ONIndex1Y,I3450,TRUE,_xll.ohTrigger(RecalcTrigger,Trigger1Y)),NA())</f>
        <v>1.5116879249896797E-2</v>
      </c>
    </row>
    <row r="3451" spans="2:17" x14ac:dyDescent="0.2">
      <c r="B3451" s="46" t="s">
        <v>42</v>
      </c>
      <c r="D3451" s="49">
        <f>_xll.qlCalendarAdvance(Calendar,$D3450,B3451,"f",FALSE)</f>
        <v>63585</v>
      </c>
      <c r="E3451" s="49">
        <f>_xll.qlInterestRateIndexValueDate(IndexON,D3451)</f>
        <v>63585</v>
      </c>
      <c r="F3451" s="52">
        <f>IFERROR(_xll.qlIndexFixing(IndexON,D3451,TRUE,_xll.ohTrigger(RecalcTrigger,TriggerON)),NA())</f>
        <v>1.451386998057913E-2</v>
      </c>
      <c r="H3451" s="49">
        <f>_xll.qlCalendarAdvance(Calendar,$H3450,B3451,"f",FALSE)</f>
        <v>63585</v>
      </c>
      <c r="I3451" s="49">
        <f>_xll.qlInterestRateIndexValueDate(Index1M,$H3451)</f>
        <v>63587</v>
      </c>
      <c r="J3451" s="52">
        <f>IFERROR(_xll.qlIndexFixing(Index1M,$H3451,TRUE,_xll.ohTrigger(RecalcTrigger,Trigger1M)),NA())</f>
        <v>1.4586187412259286E-2</v>
      </c>
      <c r="K3451" s="52">
        <f>IFERROR(_xll.qlIndexFixing(ONIndex1M,I3451,TRUE,_xll.ohTrigger(RecalcTrigger,Trigger1M)),NA())</f>
        <v>1.4576268413319937E-2</v>
      </c>
      <c r="L3451" s="52">
        <f>IFERROR(_xll.qlIndexFixing(Index3M,H3451,TRUE,_xll.ohTrigger(RecalcTrigger,Trigger3M)),NA())</f>
        <v>1.4938570491221749E-2</v>
      </c>
      <c r="M3451" s="52">
        <f>IFERROR(_xll.qlIndexFixing(ONIndex3M,I3451,TRUE,_xll.ohTrigger(RecalcTrigger,Trigger3M)),NA())</f>
        <v>1.4902571616257632E-2</v>
      </c>
      <c r="N3451" s="52">
        <f>IFERROR(_xll.qlIndexFixing(Index6M,$H3451,TRUE,_xll.ohTrigger(RecalcTrigger,Trigger6M)),NA())</f>
        <v>1.5195085011806535E-2</v>
      </c>
      <c r="O3451" s="52">
        <f>IFERROR(_xll.qlIndexFixing(ONIndex6M,I3451,TRUE,_xll.ohTrigger(RecalcTrigger,Trigger6M)),NA())</f>
        <v>1.5125112513167949E-2</v>
      </c>
      <c r="P3451" s="52">
        <f>IFERROR(_xll.qlIndexFixing(Index1Y,$H3451,TRUE,_xll.ohTrigger(RecalcTrigger,Trigger1Y)),NA())</f>
        <v>1.526001842524622E-2</v>
      </c>
      <c r="Q3451" s="52">
        <f>IFERROR(_xll.qlIndexFixing(ONIndex1Y,I3451,TRUE,_xll.ohTrigger(RecalcTrigger,Trigger1Y)),NA())</f>
        <v>1.5118194431060772E-2</v>
      </c>
    </row>
    <row r="3452" spans="2:17" x14ac:dyDescent="0.2">
      <c r="B3452" s="46" t="s">
        <v>42</v>
      </c>
      <c r="D3452" s="49">
        <f>_xll.qlCalendarAdvance(Calendar,$D3451,B3452,"f",FALSE)</f>
        <v>63592</v>
      </c>
      <c r="E3452" s="49">
        <f>_xll.qlInterestRateIndexValueDate(IndexON,D3452)</f>
        <v>63592</v>
      </c>
      <c r="F3452" s="52">
        <f>IFERROR(_xll.qlIndexFixing(IndexON,D3452,TRUE,_xll.ohTrigger(RecalcTrigger,TriggerON)),NA())</f>
        <v>1.4515134693793286E-2</v>
      </c>
      <c r="H3452" s="49">
        <f>_xll.qlCalendarAdvance(Calendar,$H3451,B3452,"f",FALSE)</f>
        <v>63592</v>
      </c>
      <c r="I3452" s="49">
        <f>_xll.qlInterestRateIndexValueDate(Index1M,$H3452)</f>
        <v>63594</v>
      </c>
      <c r="J3452" s="52">
        <f>IFERROR(_xll.qlIndexFixing(Index1M,$H3452,TRUE,_xll.ohTrigger(RecalcTrigger,Trigger1M)),NA())</f>
        <v>1.4587612110227457E-2</v>
      </c>
      <c r="K3452" s="52">
        <f>IFERROR(_xll.qlIndexFixing(ONIndex1M,I3452,TRUE,_xll.ohTrigger(RecalcTrigger,Trigger1M)),NA())</f>
        <v>1.4577713535821601E-2</v>
      </c>
      <c r="L3452" s="52">
        <f>IFERROR(_xll.qlIndexFixing(Index3M,H3452,TRUE,_xll.ohTrigger(RecalcTrigger,Trigger3M)),NA())</f>
        <v>1.4940072516511513E-2</v>
      </c>
      <c r="M3452" s="52">
        <f>IFERROR(_xll.qlIndexFixing(ONIndex3M,I3452,TRUE,_xll.ohTrigger(RecalcTrigger,Trigger3M)),NA())</f>
        <v>1.4904177353560755E-2</v>
      </c>
      <c r="N3452" s="52">
        <f>IFERROR(_xll.qlIndexFixing(Index6M,$H3452,TRUE,_xll.ohTrigger(RecalcTrigger,Trigger6M)),NA())</f>
        <v>1.5196051314839263E-2</v>
      </c>
      <c r="O3452" s="52">
        <f>IFERROR(_xll.qlIndexFixing(ONIndex6M,I3452,TRUE,_xll.ohTrigger(RecalcTrigger,Trigger6M)),NA())</f>
        <v>1.51262440503519E-2</v>
      </c>
      <c r="P3452" s="52">
        <f>IFERROR(_xll.qlIndexFixing(Index1Y,$H3452,TRUE,_xll.ohTrigger(RecalcTrigger,Trigger1Y)),NA())</f>
        <v>1.5260817804834357E-2</v>
      </c>
      <c r="Q3452" s="52">
        <f>IFERROR(_xll.qlIndexFixing(ONIndex1Y,I3452,TRUE,_xll.ohTrigger(RecalcTrigger,Trigger1Y)),NA())</f>
        <v>1.5119490215740328E-2</v>
      </c>
    </row>
    <row r="3453" spans="2:17" x14ac:dyDescent="0.2">
      <c r="B3453" s="46" t="s">
        <v>42</v>
      </c>
      <c r="D3453" s="49">
        <f>_xll.qlCalendarAdvance(Calendar,$D3452,B3453,"f",FALSE)</f>
        <v>63599</v>
      </c>
      <c r="E3453" s="49">
        <f>_xll.qlInterestRateIndexValueDate(IndexON,D3453)</f>
        <v>63599</v>
      </c>
      <c r="F3453" s="52">
        <f>IFERROR(_xll.qlIndexFixing(IndexON,D3453,TRUE,_xll.ohTrigger(RecalcTrigger,TriggerON)),NA())</f>
        <v>1.4516385397174147E-2</v>
      </c>
      <c r="H3453" s="49">
        <f>_xll.qlCalendarAdvance(Calendar,$H3452,B3453,"f",FALSE)</f>
        <v>63599</v>
      </c>
      <c r="I3453" s="49">
        <f>_xll.qlInterestRateIndexValueDate(Index1M,$H3453)</f>
        <v>63601</v>
      </c>
      <c r="J3453" s="52">
        <f>IFERROR(_xll.qlIndexFixing(Index1M,$H3453,TRUE,_xll.ohTrigger(RecalcTrigger,Trigger1M)),NA())</f>
        <v>1.4589020577804312E-2</v>
      </c>
      <c r="K3453" s="52">
        <f>IFERROR(_xll.qlIndexFixing(ONIndex1M,I3453,TRUE,_xll.ohTrigger(RecalcTrigger,Trigger1M)),NA())</f>
        <v>1.4579142476947027E-2</v>
      </c>
      <c r="L3453" s="52">
        <f>IFERROR(_xll.qlIndexFixing(Index3M,H3453,TRUE,_xll.ohTrigger(RecalcTrigger,Trigger3M)),NA())</f>
        <v>1.4941555307102948E-2</v>
      </c>
      <c r="M3453" s="52">
        <f>IFERROR(_xll.qlIndexFixing(ONIndex3M,I3453,TRUE,_xll.ohTrigger(RecalcTrigger,Trigger3M)),NA())</f>
        <v>1.4905764080950235E-2</v>
      </c>
      <c r="N3453" s="52">
        <f>IFERROR(_xll.qlIndexFixing(Index6M,$H3453,TRUE,_xll.ohTrigger(RecalcTrigger,Trigger6M)),NA())</f>
        <v>1.519700338169688E-2</v>
      </c>
      <c r="O3453" s="52">
        <f>IFERROR(_xll.qlIndexFixing(ONIndex6M,I3453,TRUE,_xll.ohTrigger(RecalcTrigger,Trigger6M)),NA())</f>
        <v>1.5127361702163E-2</v>
      </c>
      <c r="P3453" s="52">
        <f>IFERROR(_xll.qlIndexFixing(Index1Y,$H3453,TRUE,_xll.ohTrigger(RecalcTrigger,Trigger1Y)),NA())</f>
        <v>1.5261596737813292E-2</v>
      </c>
      <c r="Q3453" s="52">
        <f>IFERROR(_xll.qlIndexFixing(ONIndex1Y,I3453,TRUE,_xll.ohTrigger(RecalcTrigger,Trigger1Y)),NA())</f>
        <v>1.5120766576357525E-2</v>
      </c>
    </row>
    <row r="3454" spans="2:17" x14ac:dyDescent="0.2">
      <c r="B3454" s="46" t="s">
        <v>42</v>
      </c>
      <c r="D3454" s="49">
        <f>_xll.qlCalendarAdvance(Calendar,$D3453,B3454,"f",FALSE)</f>
        <v>63606</v>
      </c>
      <c r="E3454" s="49">
        <f>_xll.qlInterestRateIndexValueDate(IndexON,D3454)</f>
        <v>63606</v>
      </c>
      <c r="F3454" s="52">
        <f>IFERROR(_xll.qlIndexFixing(IndexON,D3454,TRUE,_xll.ohTrigger(RecalcTrigger,TriggerON)),NA())</f>
        <v>1.4517622070737701E-2</v>
      </c>
      <c r="H3454" s="49">
        <f>_xll.qlCalendarAdvance(Calendar,$H3453,B3454,"f",FALSE)</f>
        <v>63606</v>
      </c>
      <c r="I3454" s="49">
        <f>_xll.qlInterestRateIndexValueDate(Index1M,$H3454)</f>
        <v>63608</v>
      </c>
      <c r="J3454" s="52">
        <f>IFERROR(_xll.qlIndexFixing(Index1M,$H3454,TRUE,_xll.ohTrigger(RecalcTrigger,Trigger1M)),NA())</f>
        <v>1.4590412791814103E-2</v>
      </c>
      <c r="K3454" s="52">
        <f>IFERROR(_xll.qlIndexFixing(ONIndex1M,I3454,TRUE,_xll.ohTrigger(RecalcTrigger,Trigger1M)),NA())</f>
        <v>1.4580555213594693E-2</v>
      </c>
      <c r="L3454" s="52">
        <f>IFERROR(_xll.qlIndexFixing(Index3M,H3454,TRUE,_xll.ohTrigger(RecalcTrigger,Trigger3M)),NA())</f>
        <v>1.4943018835677682E-2</v>
      </c>
      <c r="M3454" s="52">
        <f>IFERROR(_xll.qlIndexFixing(ONIndex3M,I3454,TRUE,_xll.ohTrigger(RecalcTrigger,Trigger3M)),NA())</f>
        <v>1.490733177148762E-2</v>
      </c>
      <c r="N3454" s="52">
        <f>IFERROR(_xll.qlIndexFixing(Index6M,$H3454,TRUE,_xll.ohTrigger(RecalcTrigger,Trigger6M)),NA())</f>
        <v>1.5197941192339724E-2</v>
      </c>
      <c r="O3454" s="52">
        <f>IFERROR(_xll.qlIndexFixing(ONIndex6M,I3454,TRUE,_xll.ohTrigger(RecalcTrigger,Trigger6M)),NA())</f>
        <v>1.5128465449096851E-2</v>
      </c>
      <c r="P3454" s="52">
        <f>IFERROR(_xll.qlIndexFixing(Index1Y,$H3454,TRUE,_xll.ohTrigger(RecalcTrigger,Trigger1Y)),NA())</f>
        <v>1.526235519591071E-2</v>
      </c>
      <c r="Q3454" s="52">
        <f>IFERROR(_xll.qlIndexFixing(ONIndex1Y,I3454,TRUE,_xll.ohTrigger(RecalcTrigger,Trigger1Y)),NA())</f>
        <v>1.5122023485094616E-2</v>
      </c>
    </row>
    <row r="3455" spans="2:17" x14ac:dyDescent="0.2">
      <c r="B3455" s="46" t="s">
        <v>42</v>
      </c>
      <c r="D3455" s="49">
        <f>_xll.qlCalendarAdvance(Calendar,$D3454,B3455,"f",FALSE)</f>
        <v>63613</v>
      </c>
      <c r="E3455" s="49">
        <f>_xll.qlInterestRateIndexValueDate(IndexON,D3455)</f>
        <v>63613</v>
      </c>
      <c r="F3455" s="52">
        <f>IFERROR(_xll.qlIndexFixing(IndexON,D3455,TRUE,_xll.ohTrigger(RecalcTrigger,TriggerON)),NA())</f>
        <v>1.4518844694499933E-2</v>
      </c>
      <c r="H3455" s="49">
        <f>_xll.qlCalendarAdvance(Calendar,$H3454,B3455,"f",FALSE)</f>
        <v>63613</v>
      </c>
      <c r="I3455" s="49">
        <f>_xll.qlInterestRateIndexValueDate(Index1M,$H3455)</f>
        <v>63615</v>
      </c>
      <c r="J3455" s="52">
        <f>IFERROR(_xll.qlIndexFixing(Index1M,$H3455,TRUE,_xll.ohTrigger(RecalcTrigger,Trigger1M)),NA())</f>
        <v>1.4592965902522849E-2</v>
      </c>
      <c r="K3455" s="52">
        <f>IFERROR(_xll.qlIndexFixing(ONIndex1M,I3455,TRUE,_xll.ohTrigger(RecalcTrigger,Trigger1M)),NA())</f>
        <v>1.4581951722503206E-2</v>
      </c>
      <c r="L3455" s="52">
        <f>IFERROR(_xll.qlIndexFixing(Index3M,H3455,TRUE,_xll.ohTrigger(RecalcTrigger,Trigger3M)),NA())</f>
        <v>1.4946508411707185E-2</v>
      </c>
      <c r="M3455" s="52">
        <f>IFERROR(_xll.qlIndexFixing(ONIndex3M,I3455,TRUE,_xll.ohTrigger(RecalcTrigger,Trigger3M)),NA())</f>
        <v>1.4908880397754842E-2</v>
      </c>
      <c r="N3455" s="52">
        <f>IFERROR(_xll.qlIndexFixing(Index6M,$H3455,TRUE,_xll.ohTrigger(RecalcTrigger,Trigger6M)),NA())</f>
        <v>1.5200388383708097E-2</v>
      </c>
      <c r="O3455" s="52">
        <f>IFERROR(_xll.qlIndexFixing(ONIndex6M,I3455,TRUE,_xll.ohTrigger(RecalcTrigger,Trigger6M)),NA())</f>
        <v>1.5129555271009565E-2</v>
      </c>
      <c r="P3455" s="52">
        <f>IFERROR(_xll.qlIndexFixing(Index1Y,$H3455,TRUE,_xll.ohTrigger(RecalcTrigger,Trigger1Y)),NA())</f>
        <v>1.5263093150856253E-2</v>
      </c>
      <c r="Q3455" s="52">
        <f>IFERROR(_xll.qlIndexFixing(ONIndex1Y,I3455,TRUE,_xll.ohTrigger(RecalcTrigger,Trigger1Y)),NA())</f>
        <v>1.5123260914133851E-2</v>
      </c>
    </row>
    <row r="3456" spans="2:17" x14ac:dyDescent="0.2">
      <c r="B3456" s="46" t="s">
        <v>42</v>
      </c>
      <c r="D3456" s="49">
        <f>_xll.qlCalendarAdvance(Calendar,$D3455,B3456,"f",FALSE)</f>
        <v>63620</v>
      </c>
      <c r="E3456" s="49">
        <f>_xll.qlInterestRateIndexValueDate(IndexON,D3456)</f>
        <v>63620</v>
      </c>
      <c r="F3456" s="52">
        <f>IFERROR(_xll.qlIndexFixing(IndexON,D3456,TRUE,_xll.ohTrigger(RecalcTrigger,TriggerON)),NA())</f>
        <v>1.4520053248237019E-2</v>
      </c>
      <c r="H3456" s="49">
        <f>_xll.qlCalendarAdvance(Calendar,$H3455,B3456,"f",FALSE)</f>
        <v>63620</v>
      </c>
      <c r="I3456" s="49">
        <f>_xll.qlInterestRateIndexValueDate(Index1M,$H3456)</f>
        <v>63622</v>
      </c>
      <c r="J3456" s="52">
        <f>IFERROR(_xll.qlIndexFixing(Index1M,$H3456,TRUE,_xll.ohTrigger(RecalcTrigger,Trigger1M)),NA())</f>
        <v>1.4594322205329689E-2</v>
      </c>
      <c r="K3456" s="52">
        <f>IFERROR(_xll.qlIndexFixing(ONIndex1M,I3456,TRUE,_xll.ohTrigger(RecalcTrigger,Trigger1M)),NA())</f>
        <v>1.4583331980571046E-2</v>
      </c>
      <c r="L3456" s="52">
        <f>IFERROR(_xll.qlIndexFixing(Index3M,H3456,TRUE,_xll.ohTrigger(RecalcTrigger,Trigger3M)),NA())</f>
        <v>1.4947926701448155E-2</v>
      </c>
      <c r="M3456" s="52">
        <f>IFERROR(_xll.qlIndexFixing(ONIndex3M,I3456,TRUE,_xll.ohTrigger(RecalcTrigger,Trigger3M)),NA())</f>
        <v>1.4910409932573643E-2</v>
      </c>
      <c r="N3456" s="52">
        <f>IFERROR(_xll.qlIndexFixing(Index6M,$H3456,TRUE,_xll.ohTrigger(RecalcTrigger,Trigger6M)),NA())</f>
        <v>1.5201293660838328E-2</v>
      </c>
      <c r="O3456" s="52">
        <f>IFERROR(_xll.qlIndexFixing(ONIndex6M,I3456,TRUE,_xll.ohTrigger(RecalcTrigger,Trigger6M)),NA())</f>
        <v>1.5130631147997065E-2</v>
      </c>
      <c r="P3456" s="52">
        <f>IFERROR(_xll.qlIndexFixing(Index1Y,$H3456,TRUE,_xll.ohTrigger(RecalcTrigger,Trigger1Y)),NA())</f>
        <v>1.526381057438022E-2</v>
      </c>
      <c r="Q3456" s="52">
        <f>IFERROR(_xll.qlIndexFixing(ONIndex1Y,I3456,TRUE,_xll.ohTrigger(RecalcTrigger,Trigger1Y)),NA())</f>
        <v>1.5124478835577548E-2</v>
      </c>
    </row>
    <row r="3457" spans="2:17" x14ac:dyDescent="0.2">
      <c r="B3457" s="46" t="s">
        <v>42</v>
      </c>
      <c r="D3457" s="49">
        <f>_xll.qlCalendarAdvance(Calendar,$D3456,B3457,"f",FALSE)</f>
        <v>63627</v>
      </c>
      <c r="E3457" s="49">
        <f>_xll.qlInterestRateIndexValueDate(IndexON,D3457)</f>
        <v>63627</v>
      </c>
      <c r="F3457" s="52">
        <f>IFERROR(_xll.qlIndexFixing(IndexON,D3457,TRUE,_xll.ohTrigger(RecalcTrigger,TriggerON)),NA())</f>
        <v>1.4521247712124818E-2</v>
      </c>
      <c r="H3457" s="49">
        <f>_xll.qlCalendarAdvance(Calendar,$H3456,B3457,"f",FALSE)</f>
        <v>63627</v>
      </c>
      <c r="I3457" s="49">
        <f>_xll.qlInterestRateIndexValueDate(Index1M,$H3457)</f>
        <v>63629</v>
      </c>
      <c r="J3457" s="52">
        <f>IFERROR(_xll.qlIndexFixing(Index1M,$H3457,TRUE,_xll.ohTrigger(RecalcTrigger,Trigger1M)),NA())</f>
        <v>1.4596052152364425E-2</v>
      </c>
      <c r="K3457" s="52">
        <f>IFERROR(_xll.qlIndexFixing(ONIndex1M,I3457,TRUE,_xll.ohTrigger(RecalcTrigger,Trigger1M)),NA())</f>
        <v>1.4584695964776628E-2</v>
      </c>
      <c r="L3457" s="52">
        <f>IFERROR(_xll.qlIndexFixing(Index3M,H3457,TRUE,_xll.ohTrigger(RecalcTrigger,Trigger3M)),NA())</f>
        <v>1.4949325633471995E-2</v>
      </c>
      <c r="M3457" s="52">
        <f>IFERROR(_xll.qlIndexFixing(ONIndex3M,I3457,TRUE,_xll.ohTrigger(RecalcTrigger,Trigger3M)),NA())</f>
        <v>1.4911920348765761E-2</v>
      </c>
      <c r="N3457" s="52">
        <f>IFERROR(_xll.qlIndexFixing(Index6M,$H3457,TRUE,_xll.ohTrigger(RecalcTrigger,Trigger6M)),NA())</f>
        <v>1.520218461351472E-2</v>
      </c>
      <c r="O3457" s="52">
        <f>IFERROR(_xll.qlIndexFixing(ONIndex6M,I3457,TRUE,_xll.ohTrigger(RecalcTrigger,Trigger6M)),NA())</f>
        <v>1.5131693060554952E-2</v>
      </c>
      <c r="P3457" s="52">
        <f>IFERROR(_xll.qlIndexFixing(Index1Y,$H3457,TRUE,_xll.ohTrigger(RecalcTrigger,Trigger1Y)),NA())</f>
        <v>1.5264507438214432E-2</v>
      </c>
      <c r="Q3457" s="52">
        <f>IFERROR(_xll.qlIndexFixing(ONIndex1Y,I3457,TRUE,_xll.ohTrigger(RecalcTrigger,Trigger1Y)),NA())</f>
        <v>1.5125677221687894E-2</v>
      </c>
    </row>
    <row r="3458" spans="2:17" x14ac:dyDescent="0.2">
      <c r="B3458" s="46" t="s">
        <v>42</v>
      </c>
      <c r="D3458" s="49">
        <f>_xll.qlCalendarAdvance(Calendar,$D3457,B3458,"f",FALSE)</f>
        <v>63634</v>
      </c>
      <c r="E3458" s="49">
        <f>_xll.qlInterestRateIndexValueDate(IndexON,D3458)</f>
        <v>63634</v>
      </c>
      <c r="F3458" s="52">
        <f>IFERROR(_xll.qlIndexFixing(IndexON,D3458,TRUE,_xll.ohTrigger(RecalcTrigger,TriggerON)),NA())</f>
        <v>1.4522428065779636E-2</v>
      </c>
      <c r="H3458" s="49">
        <f>_xll.qlCalendarAdvance(Calendar,$H3457,B3458,"f",FALSE)</f>
        <v>63634</v>
      </c>
      <c r="I3458" s="49">
        <f>_xll.qlInterestRateIndexValueDate(Index1M,$H3458)</f>
        <v>63636</v>
      </c>
      <c r="J3458" s="52">
        <f>IFERROR(_xll.qlIndexFixing(Index1M,$H3458,TRUE,_xll.ohTrigger(RecalcTrigger,Trigger1M)),NA())</f>
        <v>1.459698579759257E-2</v>
      </c>
      <c r="K3458" s="52">
        <f>IFERROR(_xll.qlIndexFixing(ONIndex1M,I3458,TRUE,_xll.ohTrigger(RecalcTrigger,Trigger1M)),NA())</f>
        <v>1.4586043651698688E-2</v>
      </c>
      <c r="L3458" s="52">
        <f>IFERROR(_xll.qlIndexFixing(Index3M,H3458,TRUE,_xll.ohTrigger(RecalcTrigger,Trigger3M)),NA())</f>
        <v>1.4950705180454176E-2</v>
      </c>
      <c r="M3458" s="52">
        <f>IFERROR(_xll.qlIndexFixing(ONIndex3M,I3458,TRUE,_xll.ohTrigger(RecalcTrigger,Trigger3M)),NA())</f>
        <v>1.4913411619152939E-2</v>
      </c>
      <c r="N3458" s="52">
        <f>IFERROR(_xll.qlIndexFixing(Index6M,$H3458,TRUE,_xll.ohTrigger(RecalcTrigger,Trigger6M)),NA())</f>
        <v>1.520306122169536E-2</v>
      </c>
      <c r="O3458" s="52">
        <f>IFERROR(_xll.qlIndexFixing(ONIndex6M,I3458,TRUE,_xll.ohTrigger(RecalcTrigger,Trigger6M)),NA())</f>
        <v>1.5132740988459403E-2</v>
      </c>
      <c r="P3458" s="52">
        <f>IFERROR(_xll.qlIndexFixing(Index1Y,$H3458,TRUE,_xll.ohTrigger(RecalcTrigger,Trigger1Y)),NA())</f>
        <v>1.5265183714091366E-2</v>
      </c>
      <c r="Q3458" s="52">
        <f>IFERROR(_xll.qlIndexFixing(ONIndex1Y,I3458,TRUE,_xll.ohTrigger(RecalcTrigger,Trigger1Y)),NA())</f>
        <v>1.5126856044807013E-2</v>
      </c>
    </row>
    <row r="3459" spans="2:17" x14ac:dyDescent="0.2">
      <c r="B3459" s="46" t="s">
        <v>42</v>
      </c>
      <c r="D3459" s="49">
        <f>_xll.qlCalendarAdvance(Calendar,$D3458,B3459,"f",FALSE)</f>
        <v>63641</v>
      </c>
      <c r="E3459" s="49">
        <f>_xll.qlInterestRateIndexValueDate(IndexON,D3459)</f>
        <v>63641</v>
      </c>
      <c r="F3459" s="52">
        <f>IFERROR(_xll.qlIndexFixing(IndexON,D3459,TRUE,_xll.ohTrigger(RecalcTrigger,TriggerON)),NA())</f>
        <v>1.4523594289377328E-2</v>
      </c>
      <c r="H3459" s="49">
        <f>_xll.qlCalendarAdvance(Calendar,$H3458,B3459,"f",FALSE)</f>
        <v>63641</v>
      </c>
      <c r="I3459" s="49">
        <f>_xll.qlInterestRateIndexValueDate(Index1M,$H3459)</f>
        <v>63643</v>
      </c>
      <c r="J3459" s="52">
        <f>IFERROR(_xll.qlIndexFixing(Index1M,$H3459,TRUE,_xll.ohTrigger(RecalcTrigger,Trigger1M)),NA())</f>
        <v>1.4598293040672805E-2</v>
      </c>
      <c r="K3459" s="52">
        <f>IFERROR(_xll.qlIndexFixing(ONIndex1M,I3459,TRUE,_xll.ohTrigger(RecalcTrigger,Trigger1M)),NA())</f>
        <v>1.4587375018395576E-2</v>
      </c>
      <c r="L3459" s="52">
        <f>IFERROR(_xll.qlIndexFixing(Index3M,H3459,TRUE,_xll.ohTrigger(RecalcTrigger,Trigger3M)),NA())</f>
        <v>1.4950854430667095E-2</v>
      </c>
      <c r="M3459" s="52">
        <f>IFERROR(_xll.qlIndexFixing(ONIndex3M,I3459,TRUE,_xll.ohTrigger(RecalcTrigger,Trigger3M)),NA())</f>
        <v>1.4914883716476979E-2</v>
      </c>
      <c r="N3459" s="52">
        <f>IFERROR(_xll.qlIndexFixing(Index6M,$H3459,TRUE,_xll.ohTrigger(RecalcTrigger,Trigger6M)),NA())</f>
        <v>1.5202792769520577E-2</v>
      </c>
      <c r="O3459" s="52">
        <f>IFERROR(_xll.qlIndexFixing(ONIndex6M,I3459,TRUE,_xll.ohTrigger(RecalcTrigger,Trigger6M)),NA())</f>
        <v>1.5133774911966213E-2</v>
      </c>
      <c r="P3459" s="52">
        <f>IFERROR(_xll.qlIndexFixing(Index1Y,$H3459,TRUE,_xll.ohTrigger(RecalcTrigger,Trigger1Y)),NA())</f>
        <v>1.5264773126853244E-2</v>
      </c>
      <c r="Q3459" s="52">
        <f>IFERROR(_xll.qlIndexFixing(ONIndex1Y,I3459,TRUE,_xll.ohTrigger(RecalcTrigger,Trigger1Y)),NA())</f>
        <v>1.5128015276957285E-2</v>
      </c>
    </row>
    <row r="3460" spans="2:17" x14ac:dyDescent="0.2">
      <c r="B3460" s="46" t="s">
        <v>42</v>
      </c>
      <c r="D3460" s="49">
        <f>_xll.qlCalendarAdvance(Calendar,$D3459,B3460,"f",FALSE)</f>
        <v>63648</v>
      </c>
      <c r="E3460" s="49">
        <f>_xll.qlInterestRateIndexValueDate(IndexON,D3460)</f>
        <v>63648</v>
      </c>
      <c r="F3460" s="52">
        <f>IFERROR(_xll.qlIndexFixing(IndexON,D3460,TRUE,_xll.ohTrigger(RecalcTrigger,TriggerON)),NA())</f>
        <v>1.4524746362853946E-2</v>
      </c>
      <c r="H3460" s="49">
        <f>_xll.qlCalendarAdvance(Calendar,$H3459,B3460,"f",FALSE)</f>
        <v>63648</v>
      </c>
      <c r="I3460" s="49">
        <f>_xll.qlInterestRateIndexValueDate(Index1M,$H3460)</f>
        <v>63650</v>
      </c>
      <c r="J3460" s="52">
        <f>IFERROR(_xll.qlIndexFixing(Index1M,$H3460,TRUE,_xll.ohTrigger(RecalcTrigger,Trigger1M)),NA())</f>
        <v>1.4599583884135894E-2</v>
      </c>
      <c r="K3460" s="52">
        <f>IFERROR(_xll.qlIndexFixing(ONIndex1M,I3460,TRUE,_xll.ohTrigger(RecalcTrigger,Trigger1M)),NA())</f>
        <v>1.4588690041605901E-2</v>
      </c>
      <c r="L3460" s="52">
        <f>IFERROR(_xll.qlIndexFixing(Index3M,H3460,TRUE,_xll.ohTrigger(RecalcTrigger,Trigger3M)),NA())</f>
        <v>1.495219913918394E-2</v>
      </c>
      <c r="M3460" s="52">
        <f>IFERROR(_xll.qlIndexFixing(ONIndex3M,I3460,TRUE,_xll.ohTrigger(RecalcTrigger,Trigger3M)),NA())</f>
        <v>1.4916336613639558E-2</v>
      </c>
      <c r="N3460" s="52">
        <f>IFERROR(_xll.qlIndexFixing(Index6M,$H3460,TRUE,_xll.ohTrigger(RecalcTrigger,Trigger6M)),NA())</f>
        <v>1.5204771324406906E-2</v>
      </c>
      <c r="O3460" s="52">
        <f>IFERROR(_xll.qlIndexFixing(ONIndex6M,I3460,TRUE,_xll.ohTrigger(RecalcTrigger,Trigger6M)),NA())</f>
        <v>1.5134794811171304E-2</v>
      </c>
      <c r="P3460" s="52">
        <f>IFERROR(_xll.qlIndexFixing(Index1Y,$H3460,TRUE,_xll.ohTrigger(RecalcTrigger,Trigger1Y)),NA())</f>
        <v>1.5266828075679657E-2</v>
      </c>
      <c r="Q3460" s="52">
        <f>IFERROR(_xll.qlIndexFixing(ONIndex1Y,I3460,TRUE,_xll.ohTrigger(RecalcTrigger,Trigger1Y)),NA())</f>
        <v>1.5129154890320962E-2</v>
      </c>
    </row>
    <row r="3461" spans="2:17" x14ac:dyDescent="0.2">
      <c r="B3461" s="46" t="s">
        <v>42</v>
      </c>
      <c r="D3461" s="49">
        <f>_xll.qlCalendarAdvance(Calendar,$D3460,B3461,"f",FALSE)</f>
        <v>63655</v>
      </c>
      <c r="E3461" s="49">
        <f>_xll.qlInterestRateIndexValueDate(IndexON,D3461)</f>
        <v>63655</v>
      </c>
      <c r="F3461" s="52">
        <f>IFERROR(_xll.qlIndexFixing(IndexON,D3461,TRUE,_xll.ohTrigger(RecalcTrigger,TriggerON)),NA())</f>
        <v>1.4525884265905731E-2</v>
      </c>
      <c r="H3461" s="49">
        <f>_xll.qlCalendarAdvance(Calendar,$H3460,B3461,"f",FALSE)</f>
        <v>63655</v>
      </c>
      <c r="I3461" s="49">
        <f>_xll.qlInterestRateIndexValueDate(Index1M,$H3461)</f>
        <v>63661</v>
      </c>
      <c r="J3461" s="52">
        <f>IFERROR(_xll.qlIndexFixing(Index1M,$H3461,TRUE,_xll.ohTrigger(RecalcTrigger,Trigger1M)),NA())</f>
        <v>1.4601194215041247E-2</v>
      </c>
      <c r="K3461" s="52">
        <f>IFERROR(_xll.qlIndexFixing(ONIndex1M,I3461,TRUE,_xll.ohTrigger(RecalcTrigger,Trigger1M)),NA())</f>
        <v>1.4590356733590326E-2</v>
      </c>
      <c r="L3461" s="52">
        <f>IFERROR(_xll.qlIndexFixing(Index3M,H3461,TRUE,_xll.ohTrigger(RecalcTrigger,Trigger3M)),NA())</f>
        <v>1.4954272927416945E-2</v>
      </c>
      <c r="M3461" s="52">
        <f>IFERROR(_xll.qlIndexFixing(ONIndex3M,I3461,TRUE,_xll.ohTrigger(RecalcTrigger,Trigger3M)),NA())</f>
        <v>1.4918176367908487E-2</v>
      </c>
      <c r="N3461" s="52">
        <f>IFERROR(_xll.qlIndexFixing(Index6M,$H3461,TRUE,_xll.ohTrigger(RecalcTrigger,Trigger6M)),NA())</f>
        <v>1.5205325995064852E-2</v>
      </c>
      <c r="O3461" s="52">
        <f>IFERROR(_xll.qlIndexFixing(ONIndex6M,I3461,TRUE,_xll.ohTrigger(RecalcTrigger,Trigger6M)),NA())</f>
        <v>1.5136085471150196E-2</v>
      </c>
      <c r="P3461" s="52">
        <f>IFERROR(_xll.qlIndexFixing(Index1Y,$H3461,TRUE,_xll.ohTrigger(RecalcTrigger,Trigger1Y)),NA())</f>
        <v>1.5266727343541849E-2</v>
      </c>
      <c r="Q3461" s="52">
        <f>IFERROR(_xll.qlIndexFixing(ONIndex1Y,I3461,TRUE,_xll.ohTrigger(RecalcTrigger,Trigger1Y)),NA())</f>
        <v>1.5130591235523738E-2</v>
      </c>
    </row>
    <row r="3462" spans="2:17" x14ac:dyDescent="0.2">
      <c r="B3462" s="46" t="s">
        <v>42</v>
      </c>
      <c r="D3462" s="49">
        <f>_xll.qlCalendarAdvance(Calendar,$D3461,B3462,"f",FALSE)</f>
        <v>63662</v>
      </c>
      <c r="E3462" s="49">
        <f>_xll.qlInterestRateIndexValueDate(IndexON,D3462)</f>
        <v>63662</v>
      </c>
      <c r="F3462" s="52">
        <f>IFERROR(_xll.qlIndexFixing(IndexON,D3462,TRUE,_xll.ohTrigger(RecalcTrigger,TriggerON)),NA())</f>
        <v>1.4527007978708539E-2</v>
      </c>
      <c r="H3462" s="49">
        <f>_xll.qlCalendarAdvance(Calendar,$H3461,B3462,"f",FALSE)</f>
        <v>63662</v>
      </c>
      <c r="I3462" s="49">
        <f>_xll.qlInterestRateIndexValueDate(Index1M,$H3462)</f>
        <v>63664</v>
      </c>
      <c r="J3462" s="52">
        <f>IFERROR(_xll.qlIndexFixing(Index1M,$H3462,TRUE,_xll.ohTrigger(RecalcTrigger,Trigger1M)),NA())</f>
        <v>1.4602116279471904E-2</v>
      </c>
      <c r="K3462" s="52">
        <f>IFERROR(_xll.qlIndexFixing(ONIndex1M,I3462,TRUE,_xll.ohTrigger(RecalcTrigger,Trigger1M)),NA())</f>
        <v>1.4591270965160774E-2</v>
      </c>
      <c r="L3462" s="52">
        <f>IFERROR(_xll.qlIndexFixing(Index3M,H3462,TRUE,_xll.ohTrigger(RecalcTrigger,Trigger3M)),NA())</f>
        <v>1.4954830152619189E-2</v>
      </c>
      <c r="M3462" s="52">
        <f>IFERROR(_xll.qlIndexFixing(ONIndex3M,I3462,TRUE,_xll.ohTrigger(RecalcTrigger,Trigger3M)),NA())</f>
        <v>1.4919184698527488E-2</v>
      </c>
      <c r="N3462" s="52">
        <f>IFERROR(_xll.qlIndexFixing(Index6M,$H3462,TRUE,_xll.ohTrigger(RecalcTrigger,Trigger6M)),NA())</f>
        <v>1.5206423808648457E-2</v>
      </c>
      <c r="O3462" s="52">
        <f>IFERROR(_xll.qlIndexFixing(ONIndex6M,I3462,TRUE,_xll.ohTrigger(RecalcTrigger,Trigger6M)),NA())</f>
        <v>1.5136792457539627E-2</v>
      </c>
      <c r="P3462" s="52">
        <f>IFERROR(_xll.qlIndexFixing(Index1Y,$H3462,TRUE,_xll.ohTrigger(RecalcTrigger,Trigger1Y)),NA())</f>
        <v>1.5267682372724389E-2</v>
      </c>
      <c r="Q3462" s="52">
        <f>IFERROR(_xll.qlIndexFixing(ONIndex1Y,I3462,TRUE,_xll.ohTrigger(RecalcTrigger,Trigger1Y)),NA())</f>
        <v>1.5131375150057025E-2</v>
      </c>
    </row>
    <row r="3463" spans="2:17" x14ac:dyDescent="0.2">
      <c r="B3463" s="46" t="s">
        <v>42</v>
      </c>
      <c r="D3463" s="49">
        <f>_xll.qlCalendarAdvance(Calendar,$D3462,B3463,"f",FALSE)</f>
        <v>63669</v>
      </c>
      <c r="E3463" s="49">
        <f>_xll.qlInterestRateIndexValueDate(IndexON,D3463)</f>
        <v>63669</v>
      </c>
      <c r="F3463" s="52">
        <f>IFERROR(_xll.qlIndexFixing(IndexON,D3463,TRUE,_xll.ohTrigger(RecalcTrigger,TriggerON)),NA())</f>
        <v>1.4528117481118485E-2</v>
      </c>
      <c r="H3463" s="49">
        <f>_xll.qlCalendarAdvance(Calendar,$H3462,B3463,"f",FALSE)</f>
        <v>63669</v>
      </c>
      <c r="I3463" s="49">
        <f>_xll.qlInterestRateIndexValueDate(Index1M,$H3463)</f>
        <v>63671</v>
      </c>
      <c r="J3463" s="52">
        <f>IFERROR(_xll.qlIndexFixing(Index1M,$H3463,TRUE,_xll.ohTrigger(RecalcTrigger,Trigger1M)),NA())</f>
        <v>1.4603357784969021E-2</v>
      </c>
      <c r="K3463" s="52">
        <f>IFERROR(_xll.qlIndexFixing(ONIndex1M,I3463,TRUE,_xll.ohTrigger(RecalcTrigger,Trigger1M)),NA())</f>
        <v>1.4592716314201226E-2</v>
      </c>
      <c r="L3463" s="52">
        <f>IFERROR(_xll.qlIndexFixing(Index3M,H3463,TRUE,_xll.ohTrigger(RecalcTrigger,Trigger3M)),NA())</f>
        <v>1.4956116402895589E-2</v>
      </c>
      <c r="M3463" s="52">
        <f>IFERROR(_xll.qlIndexFixing(ONIndex3M,I3463,TRUE,_xll.ohTrigger(RecalcTrigger,Trigger3M)),NA())</f>
        <v>1.4920777560929466E-2</v>
      </c>
      <c r="N3463" s="52">
        <f>IFERROR(_xll.qlIndexFixing(Index6M,$H3463,TRUE,_xll.ohTrigger(RecalcTrigger,Trigger6M)),NA())</f>
        <v>1.5207228393742792E-2</v>
      </c>
      <c r="O3463" s="52">
        <f>IFERROR(_xll.qlIndexFixing(ONIndex6M,I3463,TRUE,_xll.ohTrigger(RecalcTrigger,Trigger6M)),NA())</f>
        <v>1.5137908686329027E-2</v>
      </c>
      <c r="P3463" s="52">
        <f>IFERROR(_xll.qlIndexFixing(Index1Y,$H3463,TRUE,_xll.ohTrigger(RecalcTrigger,Trigger1Y)),NA())</f>
        <v>1.5268255284849106E-2</v>
      </c>
      <c r="Q3463" s="52">
        <f>IFERROR(_xll.qlIndexFixing(ONIndex1Y,I3463,TRUE,_xll.ohTrigger(RecalcTrigger,Trigger1Y)),NA())</f>
        <v>1.5132608500838529E-2</v>
      </c>
    </row>
    <row r="3464" spans="2:17" x14ac:dyDescent="0.2">
      <c r="B3464" s="46" t="s">
        <v>42</v>
      </c>
      <c r="D3464" s="49">
        <f>_xll.qlCalendarAdvance(Calendar,$D3463,B3464,"f",FALSE)</f>
        <v>63676</v>
      </c>
      <c r="E3464" s="49">
        <f>_xll.qlInterestRateIndexValueDate(IndexON,D3464)</f>
        <v>63676</v>
      </c>
      <c r="F3464" s="52">
        <f>IFERROR(_xll.qlIndexFixing(IndexON,D3464,TRUE,_xll.ohTrigger(RecalcTrigger,TriggerON)),NA())</f>
        <v>1.4529212753151555E-2</v>
      </c>
      <c r="H3464" s="49">
        <f>_xll.qlCalendarAdvance(Calendar,$H3463,B3464,"f",FALSE)</f>
        <v>63676</v>
      </c>
      <c r="I3464" s="49">
        <f>_xll.qlInterestRateIndexValueDate(Index1M,$H3464)</f>
        <v>63678</v>
      </c>
      <c r="J3464" s="52">
        <f>IFERROR(_xll.qlIndexFixing(Index1M,$H3464,TRUE,_xll.ohTrigger(RecalcTrigger,Trigger1M)),NA())</f>
        <v>1.4604582798107691E-2</v>
      </c>
      <c r="K3464" s="52">
        <f>IFERROR(_xll.qlIndexFixing(ONIndex1M,I3464,TRUE,_xll.ohTrigger(RecalcTrigger,Trigger1M)),NA())</f>
        <v>1.459378623699159E-2</v>
      </c>
      <c r="L3464" s="52">
        <f>IFERROR(_xll.qlIndexFixing(Index3M,H3464,TRUE,_xll.ohTrigger(RecalcTrigger,Trigger3M)),NA())</f>
        <v>1.4958573846209744E-2</v>
      </c>
      <c r="M3464" s="52">
        <f>IFERROR(_xll.qlIndexFixing(ONIndex3M,I3464,TRUE,_xll.ohTrigger(RecalcTrigger,Trigger3M)),NA())</f>
        <v>1.4921955655990971E-2</v>
      </c>
      <c r="N3464" s="52">
        <f>IFERROR(_xll.qlIndexFixing(Index6M,$H3464,TRUE,_xll.ohTrigger(RecalcTrigger,Trigger6M)),NA())</f>
        <v>1.5208018514099824E-2</v>
      </c>
      <c r="O3464" s="52">
        <f>IFERROR(_xll.qlIndexFixing(ONIndex6M,I3464,TRUE,_xll.ohTrigger(RecalcTrigger,Trigger6M)),NA())</f>
        <v>1.5138733768251811E-2</v>
      </c>
      <c r="P3464" s="52">
        <f>IFERROR(_xll.qlIndexFixing(Index1Y,$H3464,TRUE,_xll.ohTrigger(RecalcTrigger,Trigger1Y)),NA())</f>
        <v>1.5268807439439057E-2</v>
      </c>
      <c r="Q3464" s="52">
        <f>IFERROR(_xll.qlIndexFixing(ONIndex1Y,I3464,TRUE,_xll.ohTrigger(RecalcTrigger,Trigger1Y)),NA())</f>
        <v>1.5133516601473218E-2</v>
      </c>
    </row>
    <row r="3465" spans="2:17" x14ac:dyDescent="0.2">
      <c r="B3465" s="46" t="s">
        <v>42</v>
      </c>
      <c r="D3465" s="49">
        <f>_xll.qlCalendarAdvance(Calendar,$D3464,B3465,"f",FALSE)</f>
        <v>63683</v>
      </c>
      <c r="E3465" s="49">
        <f>_xll.qlInterestRateIndexValueDate(IndexON,D3465)</f>
        <v>63683</v>
      </c>
      <c r="F3465" s="52">
        <f>IFERROR(_xll.qlIndexFixing(IndexON,D3465,TRUE,_xll.ohTrigger(RecalcTrigger,TriggerON)),NA())</f>
        <v>1.4530293774424052E-2</v>
      </c>
      <c r="H3465" s="49">
        <f>_xll.qlCalendarAdvance(Calendar,$H3464,B3465,"f",FALSE)</f>
        <v>63683</v>
      </c>
      <c r="I3465" s="49">
        <f>_xll.qlInterestRateIndexValueDate(Index1M,$H3465)</f>
        <v>63685</v>
      </c>
      <c r="J3465" s="52">
        <f>IFERROR(_xll.qlIndexFixing(Index1M,$H3465,TRUE,_xll.ohTrigger(RecalcTrigger,Trigger1M)),NA())</f>
        <v>1.4605791295696145E-2</v>
      </c>
      <c r="K3465" s="52">
        <f>IFERROR(_xll.qlIndexFixing(ONIndex1M,I3465,TRUE,_xll.ohTrigger(RecalcTrigger,Trigger1M)),NA())</f>
        <v>1.4595019195766668E-2</v>
      </c>
      <c r="L3465" s="52">
        <f>IFERROR(_xll.qlIndexFixing(Index3M,H3465,TRUE,_xll.ohTrigger(RecalcTrigger,Trigger3M)),NA())</f>
        <v>1.4959816932779594E-2</v>
      </c>
      <c r="M3465" s="52">
        <f>IFERROR(_xll.qlIndexFixing(ONIndex3M,I3465,TRUE,_xll.ohTrigger(RecalcTrigger,Trigger3M)),NA())</f>
        <v>1.4923312144112799E-2</v>
      </c>
      <c r="N3465" s="52">
        <f>IFERROR(_xll.qlIndexFixing(Index6M,$H3465,TRUE,_xll.ohTrigger(RecalcTrigger,Trigger6M)),NA())</f>
        <v>1.5208794149679373E-2</v>
      </c>
      <c r="O3465" s="52">
        <f>IFERROR(_xll.qlIndexFixing(ONIndex6M,I3465,TRUE,_xll.ohTrigger(RecalcTrigger,Trigger6M)),NA())</f>
        <v>1.5139683248186486E-2</v>
      </c>
      <c r="P3465" s="52">
        <f>IFERROR(_xll.qlIndexFixing(Index1Y,$H3465,TRUE,_xll.ohTrigger(RecalcTrigger,Trigger1Y)),NA())</f>
        <v>1.5269338808234997E-2</v>
      </c>
      <c r="Q3465" s="52">
        <f>IFERROR(_xll.qlIndexFixing(ONIndex1Y,I3465,TRUE,_xll.ohTrigger(RecalcTrigger,Trigger1Y)),NA())</f>
        <v>1.5134557704516993E-2</v>
      </c>
    </row>
    <row r="3466" spans="2:17" x14ac:dyDescent="0.2">
      <c r="B3466" s="46" t="s">
        <v>42</v>
      </c>
      <c r="D3466" s="49">
        <f>_xll.qlCalendarAdvance(Calendar,$D3465,B3466,"f",FALSE)</f>
        <v>63690</v>
      </c>
      <c r="E3466" s="49">
        <f>_xll.qlInterestRateIndexValueDate(IndexON,D3466)</f>
        <v>63690</v>
      </c>
      <c r="F3466" s="52">
        <f>IFERROR(_xll.qlIndexFixing(IndexON,D3466,TRUE,_xll.ohTrigger(RecalcTrigger,TriggerON)),NA())</f>
        <v>1.4531360525271708E-2</v>
      </c>
      <c r="H3466" s="49">
        <f>_xll.qlCalendarAdvance(Calendar,$H3465,B3466,"f",FALSE)</f>
        <v>63690</v>
      </c>
      <c r="I3466" s="49">
        <f>_xll.qlInterestRateIndexValueDate(Index1M,$H3466)</f>
        <v>63692</v>
      </c>
      <c r="J3466" s="52">
        <f>IFERROR(_xll.qlIndexFixing(Index1M,$H3466,TRUE,_xll.ohTrigger(RecalcTrigger,Trigger1M)),NA())</f>
        <v>1.4606983254550343E-2</v>
      </c>
      <c r="K3466" s="52">
        <f>IFERROR(_xll.qlIndexFixing(ONIndex1M,I3466,TRUE,_xll.ohTrigger(RecalcTrigger,Trigger1M)),NA())</f>
        <v>1.4596235672046376E-2</v>
      </c>
      <c r="L3466" s="52">
        <f>IFERROR(_xll.qlIndexFixing(Index3M,H3466,TRUE,_xll.ohTrigger(RecalcTrigger,Trigger3M)),NA())</f>
        <v>1.4961040415709032E-2</v>
      </c>
      <c r="M3466" s="52">
        <f>IFERROR(_xll.qlIndexFixing(ONIndex3M,I3466,TRUE,_xll.ohTrigger(RecalcTrigger,Trigger3M)),NA())</f>
        <v>1.4924649268683865E-2</v>
      </c>
      <c r="N3466" s="52">
        <f>IFERROR(_xll.qlIndexFixing(Index6M,$H3466,TRUE,_xll.ohTrigger(RecalcTrigger,Trigger6M)),NA())</f>
        <v>1.5209555280443841E-2</v>
      </c>
      <c r="O3466" s="52">
        <f>IFERROR(_xll.qlIndexFixing(ONIndex6M,I3466,TRUE,_xll.ohTrigger(RecalcTrigger,Trigger6M)),NA())</f>
        <v>1.5140618584714716E-2</v>
      </c>
      <c r="P3466" s="52">
        <f>IFERROR(_xll.qlIndexFixing(Index1Y,$H3466,TRUE,_xll.ohTrigger(RecalcTrigger,Trigger1Y)),NA())</f>
        <v>1.5269849362979855E-2</v>
      </c>
      <c r="Q3466" s="52">
        <f>IFERROR(_xll.qlIndexFixing(ONIndex1Y,I3466,TRUE,_xll.ohTrigger(RecalcTrigger,Trigger1Y)),NA())</f>
        <v>1.5135579022267365E-2</v>
      </c>
    </row>
    <row r="3467" spans="2:17" x14ac:dyDescent="0.2">
      <c r="B3467" s="46" t="s">
        <v>42</v>
      </c>
      <c r="D3467" s="49">
        <f>_xll.qlCalendarAdvance(Calendar,$D3466,B3467,"f",FALSE)</f>
        <v>63697</v>
      </c>
      <c r="E3467" s="49">
        <f>_xll.qlInterestRateIndexValueDate(IndexON,D3467)</f>
        <v>63697</v>
      </c>
      <c r="F3467" s="52">
        <f>IFERROR(_xll.qlIndexFixing(IndexON,D3467,TRUE,_xll.ohTrigger(RecalcTrigger,TriggerON)),NA())</f>
        <v>1.4532412985310827E-2</v>
      </c>
      <c r="H3467" s="49">
        <f>_xll.qlCalendarAdvance(Calendar,$H3466,B3467,"f",FALSE)</f>
        <v>63697</v>
      </c>
      <c r="I3467" s="49">
        <f>_xll.qlInterestRateIndexValueDate(Index1M,$H3467)</f>
        <v>63699</v>
      </c>
      <c r="J3467" s="52">
        <f>IFERROR(_xll.qlIndexFixing(Index1M,$H3467,TRUE,_xll.ohTrigger(RecalcTrigger,Trigger1M)),NA())</f>
        <v>1.4608158651486253E-2</v>
      </c>
      <c r="K3467" s="52">
        <f>IFERROR(_xll.qlIndexFixing(ONIndex1M,I3467,TRUE,_xll.ohTrigger(RecalcTrigger,Trigger1M)),NA())</f>
        <v>1.4597435642809131E-2</v>
      </c>
      <c r="L3467" s="52">
        <f>IFERROR(_xll.qlIndexFixing(Index3M,H3467,TRUE,_xll.ohTrigger(RecalcTrigger,Trigger3M)),NA())</f>
        <v>1.4962244267671829E-2</v>
      </c>
      <c r="M3467" s="52">
        <f>IFERROR(_xll.qlIndexFixing(ONIndex3M,I3467,TRUE,_xll.ohTrigger(RecalcTrigger,Trigger3M)),NA())</f>
        <v>1.492596700268578E-2</v>
      </c>
      <c r="N3467" s="52">
        <f>IFERROR(_xll.qlIndexFixing(Index6M,$H3467,TRUE,_xll.ohTrigger(RecalcTrigger,Trigger6M)),NA())</f>
        <v>1.5210301886353477E-2</v>
      </c>
      <c r="O3467" s="52">
        <f>IFERROR(_xll.qlIndexFixing(ONIndex6M,I3467,TRUE,_xll.ohTrigger(RecalcTrigger,Trigger6M)),NA())</f>
        <v>1.5141539757692613E-2</v>
      </c>
      <c r="P3467" s="52">
        <f>IFERROR(_xll.qlIndexFixing(Index1Y,$H3467,TRUE,_xll.ohTrigger(RecalcTrigger,Trigger1Y)),NA())</f>
        <v>1.5270339075417213E-2</v>
      </c>
      <c r="Q3467" s="52">
        <f>IFERROR(_xll.qlIndexFixing(ONIndex1Y,I3467,TRUE,_xll.ohTrigger(RecalcTrigger,Trigger1Y)),NA())</f>
        <v>1.5136580526666776E-2</v>
      </c>
    </row>
    <row r="3468" spans="2:17" x14ac:dyDescent="0.2">
      <c r="B3468" s="46" t="s">
        <v>42</v>
      </c>
      <c r="D3468" s="49">
        <f>_xll.qlCalendarAdvance(Calendar,$D3467,B3468,"f",FALSE)</f>
        <v>63704</v>
      </c>
      <c r="E3468" s="49">
        <f>_xll.qlInterestRateIndexValueDate(IndexON,D3468)</f>
        <v>63704</v>
      </c>
      <c r="F3468" s="52">
        <f>IFERROR(_xll.qlIndexFixing(IndexON,D3468,TRUE,_xll.ohTrigger(RecalcTrigger,TriggerON)),NA())</f>
        <v>1.4533451134637332E-2</v>
      </c>
      <c r="H3468" s="49">
        <f>_xll.qlCalendarAdvance(Calendar,$H3467,B3468,"f",FALSE)</f>
        <v>63704</v>
      </c>
      <c r="I3468" s="49">
        <f>_xll.qlInterestRateIndexValueDate(Index1M,$H3468)</f>
        <v>63706</v>
      </c>
      <c r="J3468" s="52">
        <f>IFERROR(_xll.qlIndexFixing(Index1M,$H3468,TRUE,_xll.ohTrigger(RecalcTrigger,Trigger1M)),NA())</f>
        <v>1.4609317463312106E-2</v>
      </c>
      <c r="K3468" s="52">
        <f>IFERROR(_xll.qlIndexFixing(ONIndex1M,I3468,TRUE,_xll.ohTrigger(RecalcTrigger,Trigger1M)),NA())</f>
        <v>1.4598619085113285E-2</v>
      </c>
      <c r="L3468" s="52">
        <f>IFERROR(_xll.qlIndexFixing(Index3M,H3468,TRUE,_xll.ohTrigger(RecalcTrigger,Trigger3M)),NA())</f>
        <v>1.4963428461342611E-2</v>
      </c>
      <c r="M3468" s="52">
        <f>IFERROR(_xll.qlIndexFixing(ONIndex3M,I3468,TRUE,_xll.ohTrigger(RecalcTrigger,Trigger3M)),NA())</f>
        <v>1.4927265318940286E-2</v>
      </c>
      <c r="N3468" s="52">
        <f>IFERROR(_xll.qlIndexFixing(Index6M,$H3468,TRUE,_xll.ohTrigger(RecalcTrigger,Trigger6M)),NA())</f>
        <v>1.5211033947370257E-2</v>
      </c>
      <c r="O3468" s="52">
        <f>IFERROR(_xll.qlIndexFixing(ONIndex6M,I3468,TRUE,_xll.ohTrigger(RecalcTrigger,Trigger6M)),NA())</f>
        <v>1.5142446747695715E-2</v>
      </c>
      <c r="P3468" s="52">
        <f>IFERROR(_xll.qlIndexFixing(Index1Y,$H3468,TRUE,_xll.ohTrigger(RecalcTrigger,Trigger1Y)),NA())</f>
        <v>1.5270807917291964E-2</v>
      </c>
      <c r="Q3468" s="52">
        <f>IFERROR(_xll.qlIndexFixing(ONIndex1Y,I3468,TRUE,_xll.ohTrigger(RecalcTrigger,Trigger1Y)),NA())</f>
        <v>1.5137562190057352E-2</v>
      </c>
    </row>
    <row r="3469" spans="2:17" x14ac:dyDescent="0.2">
      <c r="B3469" s="46" t="s">
        <v>42</v>
      </c>
      <c r="D3469" s="49">
        <f>_xll.qlCalendarAdvance(Calendar,$D3468,B3469,"f",FALSE)</f>
        <v>63711</v>
      </c>
      <c r="E3469" s="49">
        <f>_xll.qlInterestRateIndexValueDate(IndexON,D3469)</f>
        <v>63711</v>
      </c>
      <c r="F3469" s="52">
        <f>IFERROR(_xll.qlIndexFixing(IndexON,D3469,TRUE,_xll.ohTrigger(RecalcTrigger,TriggerON)),NA())</f>
        <v>1.4534474953267207E-2</v>
      </c>
      <c r="H3469" s="49">
        <f>_xll.qlCalendarAdvance(Calendar,$H3468,B3469,"f",FALSE)</f>
        <v>63711</v>
      </c>
      <c r="I3469" s="49">
        <f>_xll.qlInterestRateIndexValueDate(Index1M,$H3469)</f>
        <v>63713</v>
      </c>
      <c r="J3469" s="52">
        <f>IFERROR(_xll.qlIndexFixing(Index1M,$H3469,TRUE,_xll.ohTrigger(RecalcTrigger,Trigger1M)),NA())</f>
        <v>1.461045966684644E-2</v>
      </c>
      <c r="K3469" s="52">
        <f>IFERROR(_xll.qlIndexFixing(ONIndex1M,I3469,TRUE,_xll.ohTrigger(RecalcTrigger,Trigger1M)),NA())</f>
        <v>1.4599785975377699E-2</v>
      </c>
      <c r="L3469" s="52">
        <f>IFERROR(_xll.qlIndexFixing(Index3M,H3469,TRUE,_xll.ohTrigger(RecalcTrigger,Trigger3M)),NA())</f>
        <v>1.4964592969403655E-2</v>
      </c>
      <c r="M3469" s="52">
        <f>IFERROR(_xll.qlIndexFixing(ONIndex3M,I3469,TRUE,_xll.ohTrigger(RecalcTrigger,Trigger3M)),NA())</f>
        <v>1.4928544190029314E-2</v>
      </c>
      <c r="N3469" s="52">
        <f>IFERROR(_xll.qlIndexFixing(Index6M,$H3469,TRUE,_xll.ohTrigger(RecalcTrigger,Trigger6M)),NA())</f>
        <v>1.5211751443456153E-2</v>
      </c>
      <c r="O3469" s="52">
        <f>IFERROR(_xll.qlIndexFixing(ONIndex6M,I3469,TRUE,_xll.ohTrigger(RecalcTrigger,Trigger6M)),NA())</f>
        <v>1.51433395345002E-2</v>
      </c>
      <c r="P3469" s="52">
        <f>IFERROR(_xll.qlIndexFixing(Index1Y,$H3469,TRUE,_xll.ohTrigger(RecalcTrigger,Trigger1Y)),NA())</f>
        <v>1.5271255860350958E-2</v>
      </c>
      <c r="Q3469" s="52">
        <f>IFERROR(_xll.qlIndexFixing(ONIndex1Y,I3469,TRUE,_xll.ohTrigger(RecalcTrigger,Trigger1Y)),NA())</f>
        <v>1.5138523984621344E-2</v>
      </c>
    </row>
    <row r="3470" spans="2:17" x14ac:dyDescent="0.2">
      <c r="B3470" s="46" t="s">
        <v>42</v>
      </c>
      <c r="D3470" s="49">
        <f>_xll.qlCalendarAdvance(Calendar,$D3469,B3470,"f",FALSE)</f>
        <v>63718</v>
      </c>
      <c r="E3470" s="49">
        <f>_xll.qlInterestRateIndexValueDate(IndexON,D3470)</f>
        <v>63718</v>
      </c>
      <c r="F3470" s="52">
        <f>IFERROR(_xll.qlIndexFixing(IndexON,D3470,TRUE,_xll.ohTrigger(RecalcTrigger,TriggerON)),NA())</f>
        <v>1.4535484420896694E-2</v>
      </c>
      <c r="H3470" s="49">
        <f>_xll.qlCalendarAdvance(Calendar,$H3469,B3470,"f",FALSE)</f>
        <v>63718</v>
      </c>
      <c r="I3470" s="49">
        <f>_xll.qlInterestRateIndexValueDate(Index1M,$H3470)</f>
        <v>63720</v>
      </c>
      <c r="J3470" s="52">
        <f>IFERROR(_xll.qlIndexFixing(Index1M,$H3470,TRUE,_xll.ohTrigger(RecalcTrigger,Trigger1M)),NA())</f>
        <v>1.4611585238905224E-2</v>
      </c>
      <c r="K3470" s="52">
        <f>IFERROR(_xll.qlIndexFixing(ONIndex1M,I3470,TRUE,_xll.ohTrigger(RecalcTrigger,Trigger1M)),NA())</f>
        <v>1.4600936290660727E-2</v>
      </c>
      <c r="L3470" s="52">
        <f>IFERROR(_xll.qlIndexFixing(Index3M,H3470,TRUE,_xll.ohTrigger(RecalcTrigger,Trigger3M)),NA())</f>
        <v>1.4965737764527033E-2</v>
      </c>
      <c r="M3470" s="52">
        <f>IFERROR(_xll.qlIndexFixing(ONIndex3M,I3470,TRUE,_xll.ohTrigger(RecalcTrigger,Trigger3M)),NA())</f>
        <v>1.4929803588934476E-2</v>
      </c>
      <c r="N3470" s="52">
        <f>IFERROR(_xll.qlIndexFixing(Index6M,$H3470,TRUE,_xll.ohTrigger(RecalcTrigger,Trigger6M)),NA())</f>
        <v>1.521245435457314E-2</v>
      </c>
      <c r="O3470" s="52">
        <f>IFERROR(_xll.qlIndexFixing(ONIndex6M,I3470,TRUE,_xll.ohTrigger(RecalcTrigger,Trigger6M)),NA())</f>
        <v>1.5144218098361861E-2</v>
      </c>
      <c r="P3470" s="52">
        <f>IFERROR(_xll.qlIndexFixing(Index1Y,$H3470,TRUE,_xll.ohTrigger(RecalcTrigger,Trigger1Y)),NA())</f>
        <v>1.5271682876341482E-2</v>
      </c>
      <c r="Q3470" s="52">
        <f>IFERROR(_xll.qlIndexFixing(ONIndex1Y,I3470,TRUE,_xll.ohTrigger(RecalcTrigger,Trigger1Y)),NA())</f>
        <v>1.5139465882541003E-2</v>
      </c>
    </row>
    <row r="3471" spans="2:17" x14ac:dyDescent="0.2">
      <c r="B3471" s="46" t="s">
        <v>42</v>
      </c>
      <c r="D3471" s="49">
        <f>_xll.qlCalendarAdvance(Calendar,$D3470,B3471,"f",FALSE)</f>
        <v>63725</v>
      </c>
      <c r="E3471" s="49">
        <f>_xll.qlInterestRateIndexValueDate(IndexON,D3471)</f>
        <v>63725</v>
      </c>
      <c r="F3471" s="52">
        <f>IFERROR(_xll.qlIndexFixing(IndexON,D3471,TRUE,_xll.ohTrigger(RecalcTrigger,TriggerON)),NA())</f>
        <v>1.4536479517541778E-2</v>
      </c>
      <c r="H3471" s="49">
        <f>_xll.qlCalendarAdvance(Calendar,$H3470,B3471,"f",FALSE)</f>
        <v>63725</v>
      </c>
      <c r="I3471" s="49">
        <f>_xll.qlInterestRateIndexValueDate(Index1M,$H3471)</f>
        <v>63727</v>
      </c>
      <c r="J3471" s="52">
        <f>IFERROR(_xll.qlIndexFixing(Index1M,$H3471,TRUE,_xll.ohTrigger(RecalcTrigger,Trigger1M)),NA())</f>
        <v>1.4612694156299264E-2</v>
      </c>
      <c r="K3471" s="52">
        <f>IFERROR(_xll.qlIndexFixing(ONIndex1M,I3471,TRUE,_xll.ohTrigger(RecalcTrigger,Trigger1M)),NA())</f>
        <v>1.4602070007860846E-2</v>
      </c>
      <c r="L3471" s="52">
        <f>IFERROR(_xll.qlIndexFixing(Index3M,H3471,TRUE,_xll.ohTrigger(RecalcTrigger,Trigger3M)),NA())</f>
        <v>1.4966862819393323E-2</v>
      </c>
      <c r="M3471" s="52">
        <f>IFERROR(_xll.qlIndexFixing(ONIndex3M,I3471,TRUE,_xll.ohTrigger(RecalcTrigger,Trigger3M)),NA())</f>
        <v>1.4931043488397577E-2</v>
      </c>
      <c r="N3471" s="52">
        <f>IFERROR(_xll.qlIndexFixing(Index6M,$H3471,TRUE,_xll.ohTrigger(RecalcTrigger,Trigger6M)),NA())</f>
        <v>1.5213142660683195E-2</v>
      </c>
      <c r="O3471" s="52">
        <f>IFERROR(_xll.qlIndexFixing(ONIndex6M,I3471,TRUE,_xll.ohTrigger(RecalcTrigger,Trigger6M)),NA())</f>
        <v>1.5145082419376621E-2</v>
      </c>
      <c r="P3471" s="52">
        <f>IFERROR(_xll.qlIndexFixing(Index1Y,$H3471,TRUE,_xll.ohTrigger(RecalcTrigger,Trigger1Y)),NA())</f>
        <v>1.5272088937012129E-2</v>
      </c>
      <c r="Q3471" s="52">
        <f>IFERROR(_xll.qlIndexFixing(ONIndex1Y,I3471,TRUE,_xll.ohTrigger(RecalcTrigger,Trigger1Y)),NA())</f>
        <v>1.5140387856078519E-2</v>
      </c>
    </row>
    <row r="3472" spans="2:17" x14ac:dyDescent="0.2">
      <c r="B3472" s="46" t="s">
        <v>42</v>
      </c>
      <c r="D3472" s="49">
        <f>_xll.qlCalendarAdvance(Calendar,$D3471,B3472,"f",FALSE)</f>
        <v>63732</v>
      </c>
      <c r="E3472" s="49">
        <f>_xll.qlInterestRateIndexValueDate(IndexON,D3472)</f>
        <v>63732</v>
      </c>
      <c r="F3472" s="52">
        <f>IFERROR(_xll.qlIndexFixing(IndexON,D3472,TRUE,_xll.ohTrigger(RecalcTrigger,TriggerON)),NA())</f>
        <v>1.4537460223218446E-2</v>
      </c>
      <c r="H3472" s="49">
        <f>_xll.qlCalendarAdvance(Calendar,$H3471,B3472,"f",FALSE)</f>
        <v>63732</v>
      </c>
      <c r="I3472" s="49">
        <f>_xll.qlInterestRateIndexValueDate(Index1M,$H3472)</f>
        <v>63734</v>
      </c>
      <c r="J3472" s="52">
        <f>IFERROR(_xll.qlIndexFixing(Index1M,$H3472,TRUE,_xll.ohTrigger(RecalcTrigger,Trigger1M)),NA())</f>
        <v>1.4614159377069058E-2</v>
      </c>
      <c r="K3472" s="52">
        <f>IFERROR(_xll.qlIndexFixing(ONIndex1M,I3472,TRUE,_xll.ohTrigger(RecalcTrigger,Trigger1M)),NA())</f>
        <v>1.46031871037966E-2</v>
      </c>
      <c r="L3472" s="52">
        <f>IFERROR(_xll.qlIndexFixing(Index3M,H3472,TRUE,_xll.ohTrigger(RecalcTrigger,Trigger3M)),NA())</f>
        <v>1.4966810044530201E-2</v>
      </c>
      <c r="M3472" s="52">
        <f>IFERROR(_xll.qlIndexFixing(ONIndex3M,I3472,TRUE,_xll.ohTrigger(RecalcTrigger,Trigger3M)),NA())</f>
        <v>1.493226386140023E-2</v>
      </c>
      <c r="N3472" s="52">
        <f>IFERROR(_xll.qlIndexFixing(Index6M,$H3472,TRUE,_xll.ohTrigger(RecalcTrigger,Trigger6M)),NA())</f>
        <v>1.5213816341749155E-2</v>
      </c>
      <c r="O3472" s="52">
        <f>IFERROR(_xll.qlIndexFixing(ONIndex6M,I3472,TRUE,_xll.ohTrigger(RecalcTrigger,Trigger6M)),NA())</f>
        <v>1.5145932477960145E-2</v>
      </c>
      <c r="P3472" s="52">
        <f>IFERROR(_xll.qlIndexFixing(Index1Y,$H3472,TRUE,_xll.ohTrigger(RecalcTrigger,Trigger1Y)),NA())</f>
        <v>1.527146561953987E-2</v>
      </c>
      <c r="Q3472" s="52">
        <f>IFERROR(_xll.qlIndexFixing(ONIndex1Y,I3472,TRUE,_xll.ohTrigger(RecalcTrigger,Trigger1Y)),NA())</f>
        <v>1.5141289877496078E-2</v>
      </c>
    </row>
    <row r="3473" spans="2:17" x14ac:dyDescent="0.2">
      <c r="B3473" s="46" t="s">
        <v>42</v>
      </c>
      <c r="D3473" s="49">
        <f>_xll.qlCalendarAdvance(Calendar,$D3472,B3473,"f",FALSE)</f>
        <v>63739</v>
      </c>
      <c r="E3473" s="49">
        <f>_xll.qlInterestRateIndexValueDate(IndexON,D3473)</f>
        <v>63739</v>
      </c>
      <c r="F3473" s="52">
        <f>IFERROR(_xll.qlIndexFixing(IndexON,D3473,TRUE,_xll.ohTrigger(RecalcTrigger,TriggerON)),NA())</f>
        <v>1.4538426517862746E-2</v>
      </c>
      <c r="H3473" s="49">
        <f>_xll.qlCalendarAdvance(Calendar,$H3472,B3473,"f",FALSE)</f>
        <v>63739</v>
      </c>
      <c r="I3473" s="49">
        <f>_xll.qlInterestRateIndexValueDate(Index1M,$H3473)</f>
        <v>63741</v>
      </c>
      <c r="J3473" s="52">
        <f>IFERROR(_xll.qlIndexFixing(Index1M,$H3473,TRUE,_xll.ohTrigger(RecalcTrigger,Trigger1M)),NA())</f>
        <v>1.4614861934351811E-2</v>
      </c>
      <c r="K3473" s="52">
        <f>IFERROR(_xll.qlIndexFixing(ONIndex1M,I3473,TRUE,_xll.ohTrigger(RecalcTrigger,Trigger1M)),NA())</f>
        <v>1.4604287555366469E-2</v>
      </c>
      <c r="L3473" s="52">
        <f>IFERROR(_xll.qlIndexFixing(Index3M,H3473,TRUE,_xll.ohTrigger(RecalcTrigger,Trigger3M)),NA())</f>
        <v>1.4969053599055685E-2</v>
      </c>
      <c r="M3473" s="52">
        <f>IFERROR(_xll.qlIndexFixing(ONIndex3M,I3473,TRUE,_xll.ohTrigger(RecalcTrigger,Trigger3M)),NA())</f>
        <v>1.493346468044443E-2</v>
      </c>
      <c r="N3473" s="52">
        <f>IFERROR(_xll.qlIndexFixing(Index6M,$H3473,TRUE,_xll.ohTrigger(RecalcTrigger,Trigger6M)),NA())</f>
        <v>1.5214475377734722E-2</v>
      </c>
      <c r="O3473" s="52">
        <f>IFERROR(_xll.qlIndexFixing(ONIndex6M,I3473,TRUE,_xll.ohTrigger(RecalcTrigger,Trigger6M)),NA())</f>
        <v>1.5146768253728737E-2</v>
      </c>
      <c r="P3473" s="52">
        <f>IFERROR(_xll.qlIndexFixing(Index1Y,$H3473,TRUE,_xll.ohTrigger(RecalcTrigger,Trigger1Y)),NA())</f>
        <v>1.5272838079396006E-2</v>
      </c>
      <c r="Q3473" s="52">
        <f>IFERROR(_xll.qlIndexFixing(ONIndex1Y,I3473,TRUE,_xll.ohTrigger(RecalcTrigger,Trigger1Y)),NA())</f>
        <v>1.5142171918736125E-2</v>
      </c>
    </row>
    <row r="3474" spans="2:17" x14ac:dyDescent="0.2">
      <c r="B3474" s="46" t="s">
        <v>42</v>
      </c>
      <c r="D3474" s="49">
        <f>_xll.qlCalendarAdvance(Calendar,$D3473,B3474,"f",FALSE)</f>
        <v>63746</v>
      </c>
      <c r="E3474" s="49">
        <f>_xll.qlInterestRateIndexValueDate(IndexON,D3474)</f>
        <v>63746</v>
      </c>
      <c r="F3474" s="52">
        <f>IFERROR(_xll.qlIndexFixing(IndexON,D3474,TRUE,_xll.ohTrigger(RecalcTrigger,TriggerON)),NA())</f>
        <v>1.4539378381250856E-2</v>
      </c>
      <c r="H3474" s="49">
        <f>_xll.qlCalendarAdvance(Calendar,$H3473,B3474,"f",FALSE)</f>
        <v>63746</v>
      </c>
      <c r="I3474" s="49">
        <f>_xll.qlInterestRateIndexValueDate(Index1M,$H3474)</f>
        <v>63748</v>
      </c>
      <c r="J3474" s="52">
        <f>IFERROR(_xll.qlIndexFixing(Index1M,$H3474,TRUE,_xll.ohTrigger(RecalcTrigger,Trigger1M)),NA())</f>
        <v>1.4615920748637093E-2</v>
      </c>
      <c r="K3474" s="52">
        <f>IFERROR(_xll.qlIndexFixing(ONIndex1M,I3474,TRUE,_xll.ohTrigger(RecalcTrigger,Trigger1M)),NA())</f>
        <v>1.4605371339229123E-2</v>
      </c>
      <c r="L3474" s="52">
        <f>IFERROR(_xll.qlIndexFixing(Index3M,H3474,TRUE,_xll.ohTrigger(RecalcTrigger,Trigger3M)),NA())</f>
        <v>1.4970119269212059E-2</v>
      </c>
      <c r="M3474" s="52">
        <f>IFERROR(_xll.qlIndexFixing(ONIndex3M,I3474,TRUE,_xll.ohTrigger(RecalcTrigger,Trigger3M)),NA())</f>
        <v>1.4934645918351919E-2</v>
      </c>
      <c r="N3474" s="52">
        <f>IFERROR(_xll.qlIndexFixing(Index6M,$H3474,TRUE,_xll.ohTrigger(RecalcTrigger,Trigger6M)),NA())</f>
        <v>1.5215119748602738E-2</v>
      </c>
      <c r="O3474" s="52">
        <f>IFERROR(_xll.qlIndexFixing(ONIndex6M,I3474,TRUE,_xll.ohTrigger(RecalcTrigger,Trigger6M)),NA())</f>
        <v>1.5147589727178001E-2</v>
      </c>
      <c r="P3474" s="52">
        <f>IFERROR(_xll.qlIndexFixing(Index1Y,$H3474,TRUE,_xll.ohTrigger(RecalcTrigger,Trigger1Y)),NA())</f>
        <v>1.527318110461361E-2</v>
      </c>
      <c r="Q3474" s="52">
        <f>IFERROR(_xll.qlIndexFixing(ONIndex1Y,I3474,TRUE,_xll.ohTrigger(RecalcTrigger,Trigger1Y)),NA())</f>
        <v>1.5143033952300655E-2</v>
      </c>
    </row>
    <row r="3475" spans="2:17" x14ac:dyDescent="0.2">
      <c r="B3475" s="46" t="s">
        <v>42</v>
      </c>
      <c r="D3475" s="49">
        <f>_xll.qlCalendarAdvance(Calendar,$D3474,B3475,"f",FALSE)</f>
        <v>63753</v>
      </c>
      <c r="E3475" s="49">
        <f>_xll.qlInterestRateIndexValueDate(IndexON,D3475)</f>
        <v>63753</v>
      </c>
      <c r="F3475" s="52">
        <f>IFERROR(_xll.qlIndexFixing(IndexON,D3475,TRUE,_xll.ohTrigger(RecalcTrigger,TriggerON)),NA())</f>
        <v>1.4540315793478698E-2</v>
      </c>
      <c r="H3475" s="49">
        <f>_xll.qlCalendarAdvance(Calendar,$H3474,B3475,"f",FALSE)</f>
        <v>63753</v>
      </c>
      <c r="I3475" s="49">
        <f>_xll.qlInterestRateIndexValueDate(Index1M,$H3475)</f>
        <v>63755</v>
      </c>
      <c r="J3475" s="52">
        <f>IFERROR(_xll.qlIndexFixing(Index1M,$H3475,TRUE,_xll.ohTrigger(RecalcTrigger,Trigger1M)),NA())</f>
        <v>1.4616962815516331E-2</v>
      </c>
      <c r="K3475" s="52">
        <f>IFERROR(_xll.qlIndexFixing(ONIndex1M,I3475,TRUE,_xll.ohTrigger(RecalcTrigger,Trigger1M)),NA())</f>
        <v>1.4606438432362978E-2</v>
      </c>
      <c r="L3475" s="52">
        <f>IFERROR(_xll.qlIndexFixing(Index3M,H3475,TRUE,_xll.ohTrigger(RecalcTrigger,Trigger3M)),NA())</f>
        <v>1.4971165089820897E-2</v>
      </c>
      <c r="M3475" s="52">
        <f>IFERROR(_xll.qlIndexFixing(ONIndex3M,I3475,TRUE,_xll.ohTrigger(RecalcTrigger,Trigger3M)),NA())</f>
        <v>1.4935807548264179E-2</v>
      </c>
      <c r="N3475" s="52">
        <f>IFERROR(_xll.qlIndexFixing(Index6M,$H3475,TRUE,_xll.ohTrigger(RecalcTrigger,Trigger6M)),NA())</f>
        <v>1.5215749434316903E-2</v>
      </c>
      <c r="O3475" s="52">
        <f>IFERROR(_xll.qlIndexFixing(ONIndex6M,I3475,TRUE,_xll.ohTrigger(RecalcTrigger,Trigger6M)),NA())</f>
        <v>1.5148396878403858E-2</v>
      </c>
      <c r="P3475" s="52">
        <f>IFERROR(_xll.qlIndexFixing(Index1Y,$H3475,TRUE,_xll.ohTrigger(RecalcTrigger,Trigger1Y)),NA())</f>
        <v>1.5273503061519214E-2</v>
      </c>
      <c r="Q3475" s="52">
        <f>IFERROR(_xll.qlIndexFixing(ONIndex1Y,I3475,TRUE,_xll.ohTrigger(RecalcTrigger,Trigger1Y)),NA())</f>
        <v>1.5143875950291985E-2</v>
      </c>
    </row>
    <row r="3476" spans="2:17" x14ac:dyDescent="0.2">
      <c r="B3476" s="46" t="s">
        <v>42</v>
      </c>
      <c r="D3476" s="49">
        <f>_xll.qlCalendarAdvance(Calendar,$D3475,B3476,"f",FALSE)</f>
        <v>63760</v>
      </c>
      <c r="E3476" s="49">
        <f>_xll.qlInterestRateIndexValueDate(IndexON,D3476)</f>
        <v>63760</v>
      </c>
      <c r="F3476" s="52">
        <f>IFERROR(_xll.qlIndexFixing(IndexON,D3476,TRUE,_xll.ohTrigger(RecalcTrigger,TriggerON)),NA())</f>
        <v>1.4541238734322448E-2</v>
      </c>
      <c r="H3476" s="49">
        <f>_xll.qlCalendarAdvance(Calendar,$H3475,B3476,"f",FALSE)</f>
        <v>63760</v>
      </c>
      <c r="I3476" s="49">
        <f>_xll.qlInterestRateIndexValueDate(Index1M,$H3476)</f>
        <v>63762</v>
      </c>
      <c r="J3476" s="52">
        <f>IFERROR(_xll.qlIndexFixing(Index1M,$H3476,TRUE,_xll.ohTrigger(RecalcTrigger,Trigger1M)),NA())</f>
        <v>1.4617988111802913E-2</v>
      </c>
      <c r="K3476" s="52">
        <f>IFERROR(_xll.qlIndexFixing(ONIndex1M,I3476,TRUE,_xll.ohTrigger(RecalcTrigger,Trigger1M)),NA())</f>
        <v>1.4607488811666514E-2</v>
      </c>
      <c r="L3476" s="52">
        <f>IFERROR(_xll.qlIndexFixing(Index3M,H3476,TRUE,_xll.ohTrigger(RecalcTrigger,Trigger3M)),NA())</f>
        <v>1.4972191033561923E-2</v>
      </c>
      <c r="M3476" s="52">
        <f>IFERROR(_xll.qlIndexFixing(ONIndex3M,I3476,TRUE,_xll.ohTrigger(RecalcTrigger,Trigger3M)),NA())</f>
        <v>1.4936949542603273E-2</v>
      </c>
      <c r="N3476" s="52">
        <f>IFERROR(_xll.qlIndexFixing(Index6M,$H3476,TRUE,_xll.ohTrigger(RecalcTrigger,Trigger6M)),NA())</f>
        <v>1.521636441484049E-2</v>
      </c>
      <c r="O3476" s="52">
        <f>IFERROR(_xll.qlIndexFixing(ONIndex6M,I3476,TRUE,_xll.ohTrigger(RecalcTrigger,Trigger6M)),NA())</f>
        <v>1.5149189687342357E-2</v>
      </c>
      <c r="P3476" s="52">
        <f>IFERROR(_xll.qlIndexFixing(Index1Y,$H3476,TRUE,_xll.ohTrigger(RecalcTrigger,Trigger1Y)),NA())</f>
        <v>1.5273803921869035E-2</v>
      </c>
      <c r="Q3476" s="52">
        <f>IFERROR(_xll.qlIndexFixing(ONIndex1Y,I3476,TRUE,_xll.ohTrigger(RecalcTrigger,Trigger1Y)),NA())</f>
        <v>1.5144697884892366E-2</v>
      </c>
    </row>
    <row r="3477" spans="2:17" x14ac:dyDescent="0.2">
      <c r="B3477" s="46" t="s">
        <v>42</v>
      </c>
      <c r="D3477" s="49">
        <f>_xll.qlCalendarAdvance(Calendar,$D3476,B3477,"f",FALSE)</f>
        <v>63767</v>
      </c>
      <c r="E3477" s="49">
        <f>_xll.qlInterestRateIndexValueDate(IndexON,D3477)</f>
        <v>63767</v>
      </c>
      <c r="F3477" s="52">
        <f>IFERROR(_xll.qlIndexFixing(IndexON,D3477,TRUE,_xll.ohTrigger(RecalcTrigger,TriggerON)),NA())</f>
        <v>1.4542147183957965E-2</v>
      </c>
      <c r="H3477" s="49">
        <f>_xll.qlCalendarAdvance(Calendar,$H3476,B3477,"f",FALSE)</f>
        <v>63767</v>
      </c>
      <c r="I3477" s="49">
        <f>_xll.qlInterestRateIndexValueDate(Index1M,$H3477)</f>
        <v>63769</v>
      </c>
      <c r="J3477" s="52">
        <f>IFERROR(_xll.qlIndexFixing(Index1M,$H3477,TRUE,_xll.ohTrigger(RecalcTrigger,Trigger1M)),NA())</f>
        <v>1.4618996614312802E-2</v>
      </c>
      <c r="K3477" s="52">
        <f>IFERROR(_xll.qlIndexFixing(ONIndex1M,I3477,TRUE,_xll.ohTrigger(RecalcTrigger,Trigger1M)),NA())</f>
        <v>1.4608522453878336E-2</v>
      </c>
      <c r="L3477" s="52">
        <f>IFERROR(_xll.qlIndexFixing(Index3M,H3477,TRUE,_xll.ohTrigger(RecalcTrigger,Trigger3M)),NA())</f>
        <v>1.4973197073113164E-2</v>
      </c>
      <c r="M3477" s="52">
        <f>IFERROR(_xll.qlIndexFixing(ONIndex3M,I3477,TRUE,_xll.ohTrigger(RecalcTrigger,Trigger3M)),NA())</f>
        <v>1.4938071874430747E-2</v>
      </c>
      <c r="N3477" s="52">
        <f>IFERROR(_xll.qlIndexFixing(Index6M,$H3477,TRUE,_xll.ohTrigger(RecalcTrigger,Trigger6M)),NA())</f>
        <v>1.521696467013936E-2</v>
      </c>
      <c r="O3477" s="52">
        <f>IFERROR(_xll.qlIndexFixing(ONIndex6M,I3477,TRUE,_xll.ohTrigger(RecalcTrigger,Trigger6M)),NA())</f>
        <v>1.5149968134409164E-2</v>
      </c>
      <c r="P3477" s="52">
        <f>IFERROR(_xll.qlIndexFixing(Index1Y,$H3477,TRUE,_xll.ohTrigger(RecalcTrigger,Trigger1Y)),NA())</f>
        <v>1.5274083657418636E-2</v>
      </c>
      <c r="Q3477" s="52">
        <f>IFERROR(_xll.qlIndexFixing(ONIndex1Y,I3477,TRUE,_xll.ohTrigger(RecalcTrigger,Trigger1Y)),NA())</f>
        <v>1.5145499728284051E-2</v>
      </c>
    </row>
    <row r="3478" spans="2:17" x14ac:dyDescent="0.2">
      <c r="B3478" s="46" t="s">
        <v>42</v>
      </c>
      <c r="D3478" s="49">
        <f>_xll.qlCalendarAdvance(Calendar,$D3477,B3478,"f",FALSE)</f>
        <v>63774</v>
      </c>
      <c r="E3478" s="49">
        <f>_xll.qlInterestRateIndexValueDate(IndexON,D3478)</f>
        <v>63774</v>
      </c>
      <c r="F3478" s="52">
        <f>IFERROR(_xll.qlIndexFixing(IndexON,D3478,TRUE,_xll.ohTrigger(RecalcTrigger,TriggerON)),NA())</f>
        <v>1.4543041122001554E-2</v>
      </c>
      <c r="H3478" s="49">
        <f>_xll.qlCalendarAdvance(Calendar,$H3477,B3478,"f",FALSE)</f>
        <v>63774</v>
      </c>
      <c r="I3478" s="49">
        <f>_xll.qlInterestRateIndexValueDate(Index1M,$H3478)</f>
        <v>63776</v>
      </c>
      <c r="J3478" s="52">
        <f>IFERROR(_xll.qlIndexFixing(Index1M,$H3478,TRUE,_xll.ohTrigger(RecalcTrigger,Trigger1M)),NA())</f>
        <v>1.4619988299856808E-2</v>
      </c>
      <c r="K3478" s="52">
        <f>IFERROR(_xll.qlIndexFixing(ONIndex1M,I3478,TRUE,_xll.ohTrigger(RecalcTrigger,Trigger1M)),NA())</f>
        <v>1.460953933581699E-2</v>
      </c>
      <c r="L3478" s="52">
        <f>IFERROR(_xll.qlIndexFixing(Index3M,H3478,TRUE,_xll.ohTrigger(RecalcTrigger,Trigger3M)),NA())</f>
        <v>1.4974183181156045E-2</v>
      </c>
      <c r="M3478" s="52">
        <f>IFERROR(_xll.qlIndexFixing(ONIndex3M,I3478,TRUE,_xll.ohTrigger(RecalcTrigger,Trigger3M)),NA())</f>
        <v>1.4939174516408471E-2</v>
      </c>
      <c r="N3478" s="52">
        <f>IFERROR(_xll.qlIndexFixing(Index6M,$H3478,TRUE,_xll.ohTrigger(RecalcTrigger,Trigger6M)),NA())</f>
        <v>1.5217550180175492E-2</v>
      </c>
      <c r="O3478" s="52">
        <f>IFERROR(_xll.qlIndexFixing(ONIndex6M,I3478,TRUE,_xll.ohTrigger(RecalcTrigger,Trigger6M)),NA())</f>
        <v>1.5150732199540329E-2</v>
      </c>
      <c r="P3478" s="52">
        <f>IFERROR(_xll.qlIndexFixing(Index1Y,$H3478,TRUE,_xll.ohTrigger(RecalcTrigger,Trigger1Y)),NA())</f>
        <v>1.527434223992663E-2</v>
      </c>
      <c r="Q3478" s="52">
        <f>IFERROR(_xll.qlIndexFixing(ONIndex1Y,I3478,TRUE,_xll.ohTrigger(RecalcTrigger,Trigger1Y)),NA())</f>
        <v>1.5146281452649291E-2</v>
      </c>
    </row>
    <row r="3479" spans="2:17" x14ac:dyDescent="0.2">
      <c r="B3479" s="46" t="s">
        <v>42</v>
      </c>
      <c r="D3479" s="49">
        <f>_xll.qlCalendarAdvance(Calendar,$D3478,B3479,"f",FALSE)</f>
        <v>63781</v>
      </c>
      <c r="E3479" s="49">
        <f>_xll.qlInterestRateIndexValueDate(IndexON,D3479)</f>
        <v>63781</v>
      </c>
      <c r="F3479" s="52">
        <f>IFERROR(_xll.qlIndexFixing(IndexON,D3479,TRUE,_xll.ohTrigger(RecalcTrigger,TriggerON)),NA())</f>
        <v>1.4543920528629073E-2</v>
      </c>
      <c r="H3479" s="49">
        <f>_xll.qlCalendarAdvance(Calendar,$H3478,B3479,"f",FALSE)</f>
        <v>63781</v>
      </c>
      <c r="I3479" s="49">
        <f>_xll.qlInterestRateIndexValueDate(Index1M,$H3479)</f>
        <v>63783</v>
      </c>
      <c r="J3479" s="52">
        <f>IFERROR(_xll.qlIndexFixing(Index1M,$H3479,TRUE,_xll.ohTrigger(RecalcTrigger,Trigger1M)),NA())</f>
        <v>1.4620963145250894E-2</v>
      </c>
      <c r="K3479" s="52">
        <f>IFERROR(_xll.qlIndexFixing(ONIndex1M,I3479,TRUE,_xll.ohTrigger(RecalcTrigger,Trigger1M)),NA())</f>
        <v>1.4610539434540826E-2</v>
      </c>
      <c r="L3479" s="52">
        <f>IFERROR(_xll.qlIndexFixing(Index3M,H3479,TRUE,_xll.ohTrigger(RecalcTrigger,Trigger3M)),NA())</f>
        <v>1.4975149330366042E-2</v>
      </c>
      <c r="M3479" s="52">
        <f>IFERROR(_xll.qlIndexFixing(ONIndex3M,I3479,TRUE,_xll.ohTrigger(RecalcTrigger,Trigger3M)),NA())</f>
        <v>1.4940257441278249E-2</v>
      </c>
      <c r="N3479" s="52">
        <f>IFERROR(_xll.qlIndexFixing(Index6M,$H3479,TRUE,_xll.ohTrigger(RecalcTrigger,Trigger6M)),NA())</f>
        <v>1.5218120924916473E-2</v>
      </c>
      <c r="O3479" s="52">
        <f>IFERROR(_xll.qlIndexFixing(ONIndex6M,I3479,TRUE,_xll.ohTrigger(RecalcTrigger,Trigger6M)),NA())</f>
        <v>1.5151481862911709E-2</v>
      </c>
      <c r="P3479" s="52">
        <f>IFERROR(_xll.qlIndexFixing(Index1Y,$H3479,TRUE,_xll.ohTrigger(RecalcTrigger,Trigger1Y)),NA())</f>
        <v>1.5274579641151849E-2</v>
      </c>
      <c r="Q3479" s="52">
        <f>IFERROR(_xll.qlIndexFixing(ONIndex1Y,I3479,TRUE,_xll.ohTrigger(RecalcTrigger,Trigger1Y)),NA())</f>
        <v>1.5147043030410146E-2</v>
      </c>
    </row>
    <row r="3480" spans="2:17" x14ac:dyDescent="0.2">
      <c r="B3480" s="46" t="s">
        <v>42</v>
      </c>
      <c r="D3480" s="49">
        <f>_xll.qlCalendarAdvance(Calendar,$D3479,B3480,"f",FALSE)</f>
        <v>63788</v>
      </c>
      <c r="E3480" s="49">
        <f>_xll.qlInterestRateIndexValueDate(IndexON,D3480)</f>
        <v>63788</v>
      </c>
      <c r="F3480" s="52">
        <f>IFERROR(_xll.qlIndexFixing(IndexON,D3480,TRUE,_xll.ohTrigger(RecalcTrigger,TriggerON)),NA())</f>
        <v>1.4544785383696635E-2</v>
      </c>
      <c r="H3480" s="49">
        <f>_xll.qlCalendarAdvance(Calendar,$H3479,B3480,"f",FALSE)</f>
        <v>63788</v>
      </c>
      <c r="I3480" s="49">
        <f>_xll.qlInterestRateIndexValueDate(Index1M,$H3480)</f>
        <v>63790</v>
      </c>
      <c r="J3480" s="52">
        <f>IFERROR(_xll.qlIndexFixing(Index1M,$H3480,TRUE,_xll.ohTrigger(RecalcTrigger,Trigger1M)),NA())</f>
        <v>1.4621921127313602E-2</v>
      </c>
      <c r="K3480" s="52">
        <f>IFERROR(_xll.qlIndexFixing(ONIndex1M,I3480,TRUE,_xll.ohTrigger(RecalcTrigger,Trigger1M)),NA())</f>
        <v>1.4611522726708515E-2</v>
      </c>
      <c r="L3480" s="52">
        <f>IFERROR(_xll.qlIndexFixing(Index3M,H3480,TRUE,_xll.ohTrigger(RecalcTrigger,Trigger3M)),NA())</f>
        <v>1.4976095493427133E-2</v>
      </c>
      <c r="M3480" s="52">
        <f>IFERROR(_xll.qlIndexFixing(ONIndex3M,I3480,TRUE,_xll.ohTrigger(RecalcTrigger,Trigger3M)),NA())</f>
        <v>1.4941320622101628E-2</v>
      </c>
      <c r="N3480" s="52">
        <f>IFERROR(_xll.qlIndexFixing(Index6M,$H3480,TRUE,_xll.ohTrigger(RecalcTrigger,Trigger6M)),NA())</f>
        <v>1.5218676884326442E-2</v>
      </c>
      <c r="O3480" s="52">
        <f>IFERROR(_xll.qlIndexFixing(ONIndex6M,I3480,TRUE,_xll.ohTrigger(RecalcTrigger,Trigger6M)),NA())</f>
        <v>1.5152217104699162E-2</v>
      </c>
      <c r="P3480" s="52">
        <f>IFERROR(_xll.qlIndexFixing(Index1Y,$H3480,TRUE,_xll.ohTrigger(RecalcTrigger,Trigger1Y)),NA())</f>
        <v>1.5274795832855298E-2</v>
      </c>
      <c r="Q3480" s="52">
        <f>IFERROR(_xll.qlIndexFixing(ONIndex1Y,I3480,TRUE,_xll.ohTrigger(RecalcTrigger,Trigger1Y)),NA())</f>
        <v>1.5147784433588996E-2</v>
      </c>
    </row>
    <row r="3481" spans="2:17" x14ac:dyDescent="0.2">
      <c r="B3481" s="46" t="s">
        <v>42</v>
      </c>
      <c r="D3481" s="49">
        <f>_xll.qlCalendarAdvance(Calendar,$D3480,B3481,"f",FALSE)</f>
        <v>63795</v>
      </c>
      <c r="E3481" s="49">
        <f>_xll.qlInterestRateIndexValueDate(IndexON,D3481)</f>
        <v>63795</v>
      </c>
      <c r="F3481" s="52">
        <f>IFERROR(_xll.qlIndexFixing(IndexON,D3481,TRUE,_xll.ohTrigger(RecalcTrigger,TriggerON)),NA())</f>
        <v>1.4545635667220225E-2</v>
      </c>
      <c r="H3481" s="49">
        <f>_xll.qlCalendarAdvance(Calendar,$H3480,B3481,"f",FALSE)</f>
        <v>63795</v>
      </c>
      <c r="I3481" s="49">
        <f>_xll.qlInterestRateIndexValueDate(Index1M,$H3481)</f>
        <v>63797</v>
      </c>
      <c r="J3481" s="52">
        <f>IFERROR(_xll.qlIndexFixing(Index1M,$H3481,TRUE,_xll.ohTrigger(RecalcTrigger,Trigger1M)),NA())</f>
        <v>1.4621774010139215E-2</v>
      </c>
      <c r="K3481" s="52">
        <f>IFERROR(_xll.qlIndexFixing(ONIndex1M,I3481,TRUE,_xll.ohTrigger(RecalcTrigger,Trigger1M)),NA())</f>
        <v>1.46124891891386E-2</v>
      </c>
      <c r="L3481" s="52">
        <f>IFERROR(_xll.qlIndexFixing(Index3M,H3481,TRUE,_xll.ohTrigger(RecalcTrigger,Trigger3M)),NA())</f>
        <v>1.4975900972096102E-2</v>
      </c>
      <c r="M3481" s="52">
        <f>IFERROR(_xll.qlIndexFixing(ONIndex3M,I3481,TRUE,_xll.ohTrigger(RecalcTrigger,Trigger3M)),NA())</f>
        <v>1.4942364031380606E-2</v>
      </c>
      <c r="N3481" s="52">
        <f>IFERROR(_xll.qlIndexFixing(Index6M,$H3481,TRUE,_xll.ohTrigger(RecalcTrigger,Trigger6M)),NA())</f>
        <v>1.5217800017117492E-2</v>
      </c>
      <c r="O3481" s="52">
        <f>IFERROR(_xll.qlIndexFixing(ONIndex6M,I3481,TRUE,_xll.ohTrigger(RecalcTrigger,Trigger6M)),NA())</f>
        <v>1.5152937904998609E-2</v>
      </c>
      <c r="P3481" s="52">
        <f>IFERROR(_xll.qlIndexFixing(Index1Y,$H3481,TRUE,_xll.ohTrigger(RecalcTrigger,Trigger1Y)),NA())</f>
        <v>1.5274023305037771E-2</v>
      </c>
      <c r="Q3481" s="52">
        <f>IFERROR(_xll.qlIndexFixing(ONIndex1Y,I3481,TRUE,_xll.ohTrigger(RecalcTrigger,Trigger1Y)),NA())</f>
        <v>1.5148505634288156E-2</v>
      </c>
    </row>
    <row r="3482" spans="2:17" x14ac:dyDescent="0.2">
      <c r="B3482" s="46" t="s">
        <v>42</v>
      </c>
      <c r="D3482" s="49">
        <f>_xll.qlCalendarAdvance(Calendar,$D3481,B3482,"f",FALSE)</f>
        <v>63802</v>
      </c>
      <c r="E3482" s="49">
        <f>_xll.qlInterestRateIndexValueDate(IndexON,D3482)</f>
        <v>63802</v>
      </c>
      <c r="F3482" s="52">
        <f>IFERROR(_xll.qlIndexFixing(IndexON,D3482,TRUE,_xll.ohTrigger(RecalcTrigger,TriggerON)),NA())</f>
        <v>1.4546471358896085E-2</v>
      </c>
      <c r="H3482" s="49">
        <f>_xll.qlCalendarAdvance(Calendar,$H3481,B3482,"f",FALSE)</f>
        <v>63802</v>
      </c>
      <c r="I3482" s="49">
        <f>_xll.qlInterestRateIndexValueDate(Index1M,$H3482)</f>
        <v>63804</v>
      </c>
      <c r="J3482" s="52">
        <f>IFERROR(_xll.qlIndexFixing(Index1M,$H3482,TRUE,_xll.ohTrigger(RecalcTrigger,Trigger1M)),NA())</f>
        <v>1.4623786408690701E-2</v>
      </c>
      <c r="K3482" s="52">
        <f>IFERROR(_xll.qlIndexFixing(ONIndex1M,I3482,TRUE,_xll.ohTrigger(RecalcTrigger,Trigger1M)),NA())</f>
        <v>1.4613438798809497E-2</v>
      </c>
      <c r="L3482" s="52">
        <f>IFERROR(_xll.qlIndexFixing(Index3M,H3482,TRUE,_xll.ohTrigger(RecalcTrigger,Trigger3M)),NA())</f>
        <v>1.4976811277138876E-2</v>
      </c>
      <c r="M3482" s="52">
        <f>IFERROR(_xll.qlIndexFixing(ONIndex3M,I3482,TRUE,_xll.ohTrigger(RecalcTrigger,Trigger3M)),NA())</f>
        <v>1.4943387641856987E-2</v>
      </c>
      <c r="N3482" s="52">
        <f>IFERROR(_xll.qlIndexFixing(Index6M,$H3482,TRUE,_xll.ohTrigger(RecalcTrigger,Trigger6M)),NA())</f>
        <v>1.5218330519195558E-2</v>
      </c>
      <c r="O3482" s="52">
        <f>IFERROR(_xll.qlIndexFixing(ONIndex6M,I3482,TRUE,_xll.ohTrigger(RecalcTrigger,Trigger6M)),NA())</f>
        <v>1.5153644243905973E-2</v>
      </c>
      <c r="P3482" s="52">
        <f>IFERROR(_xll.qlIndexFixing(Index1Y,$H3482,TRUE,_xll.ohTrigger(RecalcTrigger,Trigger1Y)),NA())</f>
        <v>1.5275164474744411E-2</v>
      </c>
      <c r="Q3482" s="52">
        <f>IFERROR(_xll.qlIndexFixing(ONIndex1Y,I3482,TRUE,_xll.ohTrigger(RecalcTrigger,Trigger1Y)),NA())</f>
        <v>1.5149206604929688E-2</v>
      </c>
    </row>
    <row r="3483" spans="2:17" x14ac:dyDescent="0.2">
      <c r="B3483" s="46" t="s">
        <v>42</v>
      </c>
      <c r="D3483" s="49">
        <f>_xll.qlCalendarAdvance(Calendar,$D3482,B3483,"f",FALSE)</f>
        <v>63809</v>
      </c>
      <c r="E3483" s="49">
        <f>_xll.qlInterestRateIndexValueDate(IndexON,D3483)</f>
        <v>63809</v>
      </c>
      <c r="F3483" s="52">
        <f>IFERROR(_xll.qlIndexFixing(IndexON,D3483,TRUE,_xll.ohTrigger(RecalcTrigger,TriggerON)),NA())</f>
        <v>1.4547292438820136E-2</v>
      </c>
      <c r="H3483" s="49">
        <f>_xll.qlCalendarAdvance(Calendar,$H3482,B3483,"f",FALSE)</f>
        <v>63809</v>
      </c>
      <c r="I3483" s="49">
        <f>_xll.qlInterestRateIndexValueDate(Index1M,$H3483)</f>
        <v>63811</v>
      </c>
      <c r="J3483" s="52">
        <f>IFERROR(_xll.qlIndexFixing(Index1M,$H3483,TRUE,_xll.ohTrigger(RecalcTrigger,Trigger1M)),NA())</f>
        <v>1.4624693661637019E-2</v>
      </c>
      <c r="K3483" s="52">
        <f>IFERROR(_xll.qlIndexFixing(ONIndex1M,I3483,TRUE,_xll.ohTrigger(RecalcTrigger,Trigger1M)),NA())</f>
        <v>1.4614371532619685E-2</v>
      </c>
      <c r="L3483" s="52">
        <f>IFERROR(_xll.qlIndexFixing(Index3M,H3483,TRUE,_xll.ohTrigger(RecalcTrigger,Trigger3M)),NA())</f>
        <v>1.4977701522417688E-2</v>
      </c>
      <c r="M3483" s="52">
        <f>IFERROR(_xll.qlIndexFixing(ONIndex3M,I3483,TRUE,_xll.ohTrigger(RecalcTrigger,Trigger3M)),NA())</f>
        <v>1.4944391426832127E-2</v>
      </c>
      <c r="N3483" s="52">
        <f>IFERROR(_xll.qlIndexFixing(Index6M,$H3483,TRUE,_xll.ohTrigger(RecalcTrigger,Trigger6M)),NA())</f>
        <v>1.521884618406018E-2</v>
      </c>
      <c r="O3483" s="52">
        <f>IFERROR(_xll.qlIndexFixing(ONIndex6M,I3483,TRUE,_xll.ohTrigger(RecalcTrigger,Trigger6M)),NA())</f>
        <v>1.515433610159711E-2</v>
      </c>
      <c r="P3483" s="52">
        <f>IFERROR(_xll.qlIndexFixing(Index1Y,$H3483,TRUE,_xll.ohTrigger(RecalcTrigger,Trigger1Y)),NA())</f>
        <v>1.5275316868457754E-2</v>
      </c>
      <c r="Q3483" s="52">
        <f>IFERROR(_xll.qlIndexFixing(ONIndex1Y,I3483,TRUE,_xll.ohTrigger(RecalcTrigger,Trigger1Y)),NA())</f>
        <v>1.5149887317695843E-2</v>
      </c>
    </row>
    <row r="3484" spans="2:17" x14ac:dyDescent="0.2">
      <c r="B3484" s="46" t="s">
        <v>42</v>
      </c>
      <c r="D3484" s="49">
        <f>_xll.qlCalendarAdvance(Calendar,$D3483,B3484,"f",FALSE)</f>
        <v>63816</v>
      </c>
      <c r="E3484" s="49">
        <f>_xll.qlInterestRateIndexValueDate(IndexON,D3484)</f>
        <v>63816</v>
      </c>
      <c r="F3484" s="52">
        <f>IFERROR(_xll.qlIndexFixing(IndexON,D3484,TRUE,_xll.ohTrigger(RecalcTrigger,TriggerON)),NA())</f>
        <v>1.4548098886928429E-2</v>
      </c>
      <c r="H3484" s="49">
        <f>_xll.qlCalendarAdvance(Calendar,$H3483,B3484,"f",FALSE)</f>
        <v>63816</v>
      </c>
      <c r="I3484" s="49">
        <f>_xll.qlInterestRateIndexValueDate(Index1M,$H3484)</f>
        <v>63818</v>
      </c>
      <c r="J3484" s="52">
        <f>IFERROR(_xll.qlIndexFixing(Index1M,$H3484,TRUE,_xll.ohTrigger(RecalcTrigger,Trigger1M)),NA())</f>
        <v>1.4625583958508083E-2</v>
      </c>
      <c r="K3484" s="52">
        <f>IFERROR(_xll.qlIndexFixing(ONIndex1M,I3484,TRUE,_xll.ohTrigger(RecalcTrigger,Trigger1M)),NA())</f>
        <v>1.46152873671479E-2</v>
      </c>
      <c r="L3484" s="52">
        <f>IFERROR(_xll.qlIndexFixing(Index3M,H3484,TRUE,_xll.ohTrigger(RecalcTrigger,Trigger3M)),NA())</f>
        <v>1.4978571680619886E-2</v>
      </c>
      <c r="M3484" s="52">
        <f>IFERROR(_xll.qlIndexFixing(ONIndex3M,I3484,TRUE,_xll.ohTrigger(RecalcTrigger,Trigger3M)),NA())</f>
        <v>1.494537535864815E-2</v>
      </c>
      <c r="N3484" s="52">
        <f>IFERROR(_xll.qlIndexFixing(Index6M,$H3484,TRUE,_xll.ohTrigger(RecalcTrigger,Trigger6M)),NA())</f>
        <v>1.5219346991681409E-2</v>
      </c>
      <c r="O3484" s="52">
        <f>IFERROR(_xll.qlIndexFixing(ONIndex6M,I3484,TRUE,_xll.ohTrigger(RecalcTrigger,Trigger6M)),NA())</f>
        <v>1.5155013458247879E-2</v>
      </c>
      <c r="P3484" s="52">
        <f>IFERROR(_xll.qlIndexFixing(Index1Y,$H3484,TRUE,_xll.ohTrigger(RecalcTrigger,Trigger1Y)),NA())</f>
        <v>1.5275447939704253E-2</v>
      </c>
      <c r="Q3484" s="52">
        <f>IFERROR(_xll.qlIndexFixing(ONIndex1Y,I3484,TRUE,_xll.ohTrigger(RecalcTrigger,Trigger1Y)),NA())</f>
        <v>1.5150547744768872E-2</v>
      </c>
    </row>
    <row r="3485" spans="2:17" x14ac:dyDescent="0.2">
      <c r="B3485" s="46" t="s">
        <v>42</v>
      </c>
      <c r="D3485" s="49">
        <f>_xll.qlCalendarAdvance(Calendar,$D3484,B3485,"f",FALSE)</f>
        <v>63823</v>
      </c>
      <c r="E3485" s="49">
        <f>_xll.qlInterestRateIndexValueDate(IndexON,D3485)</f>
        <v>63823</v>
      </c>
      <c r="F3485" s="52">
        <f>IFERROR(_xll.qlIndexFixing(IndexON,D3485,TRUE,_xll.ohTrigger(RecalcTrigger,TriggerON)),NA())</f>
        <v>1.4548890683157012E-2</v>
      </c>
      <c r="H3485" s="49">
        <f>_xll.qlCalendarAdvance(Calendar,$H3484,B3485,"f",FALSE)</f>
        <v>63823</v>
      </c>
      <c r="I3485" s="49">
        <f>_xll.qlInterestRateIndexValueDate(Index1M,$H3485)</f>
        <v>63825</v>
      </c>
      <c r="J3485" s="52">
        <f>IFERROR(_xll.qlIndexFixing(Index1M,$H3485,TRUE,_xll.ohTrigger(RecalcTrigger,Trigger1M)),NA())</f>
        <v>1.4627172833041805E-2</v>
      </c>
      <c r="K3485" s="52">
        <f>IFERROR(_xll.qlIndexFixing(ONIndex1M,I3485,TRUE,_xll.ohTrigger(RecalcTrigger,Trigger1M)),NA())</f>
        <v>1.4616186279452492E-2</v>
      </c>
      <c r="L3485" s="52">
        <f>IFERROR(_xll.qlIndexFixing(Index3M,H3485,TRUE,_xll.ohTrigger(RecalcTrigger,Trigger3M)),NA())</f>
        <v>1.4980525560290269E-2</v>
      </c>
      <c r="M3485" s="52">
        <f>IFERROR(_xll.qlIndexFixing(ONIndex3M,I3485,TRUE,_xll.ohTrigger(RecalcTrigger,Trigger3M)),NA())</f>
        <v>1.4946339410206733E-2</v>
      </c>
      <c r="N3485" s="52">
        <f>IFERROR(_xll.qlIndexFixing(Index6M,$H3485,TRUE,_xll.ohTrigger(RecalcTrigger,Trigger6M)),NA())</f>
        <v>1.522018337771276E-2</v>
      </c>
      <c r="O3485" s="52">
        <f>IFERROR(_xll.qlIndexFixing(ONIndex6M,I3485,TRUE,_xll.ohTrigger(RecalcTrigger,Trigger6M)),NA())</f>
        <v>1.5155676293954201E-2</v>
      </c>
      <c r="P3485" s="52">
        <f>IFERROR(_xll.qlIndexFixing(Index1Y,$H3485,TRUE,_xll.ohTrigger(RecalcTrigger,Trigger1Y)),NA())</f>
        <v>1.5275561981599744E-2</v>
      </c>
      <c r="Q3485" s="52">
        <f>IFERROR(_xll.qlIndexFixing(ONIndex1Y,I3485,TRUE,_xll.ohTrigger(RecalcTrigger,Trigger1Y)),NA())</f>
        <v>1.5151187858251092E-2</v>
      </c>
    </row>
    <row r="3486" spans="2:17" x14ac:dyDescent="0.2">
      <c r="B3486" s="46" t="s">
        <v>42</v>
      </c>
      <c r="D3486" s="49">
        <f>_xll.qlCalendarAdvance(Calendar,$D3485,B3486,"f",FALSE)</f>
        <v>63830</v>
      </c>
      <c r="E3486" s="49">
        <f>_xll.qlInterestRateIndexValueDate(IndexON,D3486)</f>
        <v>63830</v>
      </c>
      <c r="F3486" s="52">
        <f>IFERROR(_xll.qlIndexFixing(IndexON,D3486,TRUE,_xll.ohTrigger(RecalcTrigger,TriggerON)),NA())</f>
        <v>1.4549667807361999E-2</v>
      </c>
      <c r="H3486" s="49">
        <f>_xll.qlCalendarAdvance(Calendar,$H3485,B3486,"f",FALSE)</f>
        <v>63830</v>
      </c>
      <c r="I3486" s="49">
        <f>_xll.qlInterestRateIndexValueDate(Index1M,$H3486)</f>
        <v>63832</v>
      </c>
      <c r="J3486" s="52">
        <f>IFERROR(_xll.qlIndexFixing(Index1M,$H3486,TRUE,_xll.ohTrigger(RecalcTrigger,Trigger1M)),NA())</f>
        <v>1.462731359128573E-2</v>
      </c>
      <c r="K3486" s="52">
        <f>IFERROR(_xll.qlIndexFixing(ONIndex1M,I3486,TRUE,_xll.ohTrigger(RecalcTrigger,Trigger1M)),NA())</f>
        <v>1.4617068246352005E-2</v>
      </c>
      <c r="L3486" s="52">
        <f>IFERROR(_xll.qlIndexFixing(Index3M,H3486,TRUE,_xll.ohTrigger(RecalcTrigger,Trigger3M)),NA())</f>
        <v>1.4981351232739828E-2</v>
      </c>
      <c r="M3486" s="52">
        <f>IFERROR(_xll.qlIndexFixing(ONIndex3M,I3486,TRUE,_xll.ohTrigger(RecalcTrigger,Trigger3M)),NA())</f>
        <v>1.4947283554329616E-2</v>
      </c>
      <c r="N3486" s="52">
        <f>IFERROR(_xll.qlIndexFixing(Index6M,$H3486,TRUE,_xll.ohTrigger(RecalcTrigger,Trigger6M)),NA())</f>
        <v>1.5222050067323301E-2</v>
      </c>
      <c r="O3486" s="52">
        <f>IFERROR(_xll.qlIndexFixing(ONIndex6M,I3486,TRUE,_xll.ohTrigger(RecalcTrigger,Trigger6M)),NA())</f>
        <v>1.5156324588811998E-2</v>
      </c>
      <c r="P3486" s="52" t="e">
        <f>IFERROR(_xll.qlIndexFixing(Index1Y,$H3486,TRUE,_xll.ohTrigger(RecalcTrigger,Trigger1Y)),NA())</f>
        <v>#N/A</v>
      </c>
      <c r="Q3486" s="52">
        <f>IFERROR(_xll.qlIndexFixing(ONIndex1Y,I3486,TRUE,_xll.ohTrigger(RecalcTrigger,Trigger1Y)),NA())</f>
        <v>1.5151807630484626E-2</v>
      </c>
    </row>
    <row r="3487" spans="2:17" x14ac:dyDescent="0.2">
      <c r="B3487" s="46" t="s">
        <v>42</v>
      </c>
      <c r="D3487" s="49">
        <f>_xll.qlCalendarAdvance(Calendar,$D3486,B3487,"f",FALSE)</f>
        <v>63837</v>
      </c>
      <c r="E3487" s="49">
        <f>_xll.qlInterestRateIndexValueDate(IndexON,D3487)</f>
        <v>63837</v>
      </c>
      <c r="F3487" s="52">
        <f>IFERROR(_xll.qlIndexFixing(IndexON,D3487,TRUE,_xll.ohTrigger(RecalcTrigger,TriggerON)),NA())</f>
        <v>1.4550430239479439E-2</v>
      </c>
      <c r="H3487" s="49">
        <f>_xll.qlCalendarAdvance(Calendar,$H3486,B3487,"f",FALSE)</f>
        <v>63837</v>
      </c>
      <c r="I3487" s="49">
        <f>_xll.qlInterestRateIndexValueDate(Index1M,$H3487)</f>
        <v>63839</v>
      </c>
      <c r="J3487" s="52">
        <f>IFERROR(_xll.qlIndexFixing(Index1M,$H3487,TRUE,_xll.ohTrigger(RecalcTrigger,Trigger1M)),NA())</f>
        <v>1.4628152880824244E-2</v>
      </c>
      <c r="K3487" s="52">
        <f>IFERROR(_xll.qlIndexFixing(ONIndex1M,I3487,TRUE,_xll.ohTrigger(RecalcTrigger,Trigger1M)),NA())</f>
        <v>1.4617933244744918E-2</v>
      </c>
      <c r="L3487" s="52">
        <f>IFERROR(_xll.qlIndexFixing(Index3M,H3487,TRUE,_xll.ohTrigger(RecalcTrigger,Trigger3M)),NA())</f>
        <v>1.498215672780622E-2</v>
      </c>
      <c r="M3487" s="52">
        <f>IFERROR(_xll.qlIndexFixing(ONIndex3M,I3487,TRUE,_xll.ohTrigger(RecalcTrigger,Trigger3M)),NA())</f>
        <v>1.4948207763998411E-2</v>
      </c>
      <c r="N3487" s="52">
        <f>IFERROR(_xll.qlIndexFixing(Index6M,$H3487,TRUE,_xll.ohTrigger(RecalcTrigger,Trigger6M)),NA())</f>
        <v>1.5221108421921026E-2</v>
      </c>
      <c r="O3487" s="52">
        <f>IFERROR(_xll.qlIndexFixing(ONIndex6M,I3487,TRUE,_xll.ohTrigger(RecalcTrigger,Trigger6M)),NA())</f>
        <v>1.5156958322997127E-2</v>
      </c>
      <c r="P3487" s="52" t="e">
        <f>IFERROR(_xll.qlIndexFixing(Index1Y,$H3487,TRUE,_xll.ohTrigger(RecalcTrigger,Trigger1Y)),NA())</f>
        <v>#N/A</v>
      </c>
      <c r="Q3487" s="52">
        <f>IFERROR(_xll.qlIndexFixing(ONIndex1Y,I3487,TRUE,_xll.ohTrigger(RecalcTrigger,Trigger1Y)),NA())</f>
        <v>1.5152407033571791E-2</v>
      </c>
    </row>
    <row r="3488" spans="2:17" x14ac:dyDescent="0.2">
      <c r="B3488" s="46" t="s">
        <v>42</v>
      </c>
      <c r="D3488" s="49">
        <f>_xll.qlCalendarAdvance(Calendar,$D3487,B3488,"f",FALSE)</f>
        <v>63844</v>
      </c>
      <c r="E3488" s="49">
        <f>_xll.qlInterestRateIndexValueDate(IndexON,D3488)</f>
        <v>63844</v>
      </c>
      <c r="F3488" s="52">
        <f>IFERROR(_xll.qlIndexFixing(IndexON,D3488,TRUE,_xll.ohTrigger(RecalcTrigger,TriggerON)),NA())</f>
        <v>1.4551177959685191E-2</v>
      </c>
      <c r="H3488" s="49">
        <f>_xll.qlCalendarAdvance(Calendar,$H3487,B3488,"f",FALSE)</f>
        <v>63844</v>
      </c>
      <c r="I3488" s="49">
        <f>_xll.qlInterestRateIndexValueDate(Index1M,$H3488)</f>
        <v>63846</v>
      </c>
      <c r="J3488" s="52">
        <f>IFERROR(_xll.qlIndexFixing(Index1M,$H3488,TRUE,_xll.ohTrigger(RecalcTrigger,Trigger1M)),NA())</f>
        <v>1.4628975121546204E-2</v>
      </c>
      <c r="K3488" s="52">
        <f>IFERROR(_xll.qlIndexFixing(ONIndex1M,I3488,TRUE,_xll.ohTrigger(RecalcTrigger,Trigger1M)),NA())</f>
        <v>1.4618781251289903E-2</v>
      </c>
      <c r="L3488" s="52">
        <f>IFERROR(_xll.qlIndexFixing(Index3M,H3488,TRUE,_xll.ohTrigger(RecalcTrigger,Trigger3M)),NA())</f>
        <v>1.498294201817087E-2</v>
      </c>
      <c r="M3488" s="52">
        <f>IFERROR(_xll.qlIndexFixing(ONIndex3M,I3488,TRUE,_xll.ohTrigger(RecalcTrigger,Trigger3M)),NA())</f>
        <v>1.4949112011555243E-2</v>
      </c>
      <c r="N3488" s="52">
        <f>IFERROR(_xll.qlIndexFixing(Index6M,$H3488,TRUE,_xll.ohTrigger(RecalcTrigger,Trigger6M)),NA())</f>
        <v>1.5221548544909629E-2</v>
      </c>
      <c r="O3488" s="52">
        <f>IFERROR(_xll.qlIndexFixing(ONIndex6M,I3488,TRUE,_xll.ohTrigger(RecalcTrigger,Trigger6M)),NA())</f>
        <v>1.515757747660551E-2</v>
      </c>
      <c r="P3488" s="52" t="e">
        <f>IFERROR(_xll.qlIndexFixing(Index1Y,$H3488,TRUE,_xll.ohTrigger(RecalcTrigger,Trigger1Y)),NA())</f>
        <v>#N/A</v>
      </c>
      <c r="Q3488" s="52">
        <f>IFERROR(_xll.qlIndexFixing(ONIndex1Y,I3488,TRUE,_xll.ohTrigger(RecalcTrigger,Trigger1Y)),NA())</f>
        <v>1.5152986039774774E-2</v>
      </c>
    </row>
    <row r="3489" spans="2:17" x14ac:dyDescent="0.2">
      <c r="B3489" s="46" t="s">
        <v>42</v>
      </c>
      <c r="D3489" s="49">
        <f>_xll.qlCalendarAdvance(Calendar,$D3488,B3489,"f",FALSE)</f>
        <v>63851</v>
      </c>
      <c r="E3489" s="49">
        <f>_xll.qlInterestRateIndexValueDate(IndexON,D3489)</f>
        <v>63851</v>
      </c>
      <c r="F3489" s="52">
        <f>IFERROR(_xll.qlIndexFixing(IndexON,D3489,TRUE,_xll.ohTrigger(RecalcTrigger,TriggerON)),NA())</f>
        <v>1.4551910947515623E-2</v>
      </c>
      <c r="H3489" s="49">
        <f>_xll.qlCalendarAdvance(Calendar,$H3488,B3489,"f",FALSE)</f>
        <v>63851</v>
      </c>
      <c r="I3489" s="49">
        <f>_xll.qlInterestRateIndexValueDate(Index1M,$H3489)</f>
        <v>63853</v>
      </c>
      <c r="J3489" s="52">
        <f>IFERROR(_xll.qlIndexFixing(Index1M,$H3489,TRUE,_xll.ohTrigger(RecalcTrigger,Trigger1M)),NA())</f>
        <v>1.4629780290270157E-2</v>
      </c>
      <c r="K3489" s="52">
        <f>IFERROR(_xll.qlIndexFixing(ONIndex1M,I3489,TRUE,_xll.ohTrigger(RecalcTrigger,Trigger1M)),NA())</f>
        <v>1.4619612242965374E-2</v>
      </c>
      <c r="L3489" s="52">
        <f>IFERROR(_xll.qlIndexFixing(Index3M,H3489,TRUE,_xll.ohTrigger(RecalcTrigger,Trigger3M)),NA())</f>
        <v>1.4983707076516908E-2</v>
      </c>
      <c r="M3489" s="52">
        <f>IFERROR(_xll.qlIndexFixing(ONIndex3M,I3489,TRUE,_xll.ohTrigger(RecalcTrigger,Trigger3M)),NA())</f>
        <v>1.4949996270301469E-2</v>
      </c>
      <c r="N3489" s="52">
        <f>IFERROR(_xll.qlIndexFixing(Index6M,$H3489,TRUE,_xll.ohTrigger(RecalcTrigger,Trigger6M)),NA())</f>
        <v>1.5221973708450048E-2</v>
      </c>
      <c r="O3489" s="52">
        <f>IFERROR(_xll.qlIndexFixing(ONIndex6M,I3489,TRUE,_xll.ohTrigger(RecalcTrigger,Trigger6M)),NA())</f>
        <v>1.5158182029733069E-2</v>
      </c>
      <c r="P3489" s="52" t="e">
        <f>IFERROR(_xll.qlIndexFixing(Index1Y,$H3489,TRUE,_xll.ohTrigger(RecalcTrigger,Trigger1Y)),NA())</f>
        <v>#N/A</v>
      </c>
      <c r="Q3489" s="52">
        <f>IFERROR(_xll.qlIndexFixing(ONIndex1Y,I3489,TRUE,_xll.ohTrigger(RecalcTrigger,Trigger1Y)),NA())</f>
        <v>1.5153544621275827E-2</v>
      </c>
    </row>
    <row r="3490" spans="2:17" x14ac:dyDescent="0.2">
      <c r="B3490" s="46" t="s">
        <v>42</v>
      </c>
      <c r="D3490" s="49">
        <f>_xll.qlCalendarAdvance(Calendar,$D3489,B3490,"f",FALSE)</f>
        <v>63858</v>
      </c>
      <c r="E3490" s="49">
        <f>_xll.qlInterestRateIndexValueDate(IndexON,D3490)</f>
        <v>63858</v>
      </c>
      <c r="F3490" s="52">
        <f>IFERROR(_xll.qlIndexFixing(IndexON,D3490,TRUE,_xll.ohTrigger(RecalcTrigger,TriggerON)),NA())</f>
        <v>1.4552629183146593E-2</v>
      </c>
      <c r="H3490" s="49">
        <f>_xll.qlCalendarAdvance(Calendar,$H3489,B3490,"f",FALSE)</f>
        <v>63858</v>
      </c>
      <c r="I3490" s="49">
        <f>_xll.qlInterestRateIndexValueDate(Index1M,$H3490)</f>
        <v>63860</v>
      </c>
      <c r="J3490" s="52">
        <f>IFERROR(_xll.qlIndexFixing(Index1M,$H3490,TRUE,_xll.ohTrigger(RecalcTrigger,Trigger1M)),NA())</f>
        <v>1.4630568363806907E-2</v>
      </c>
      <c r="K3490" s="52">
        <f>IFERROR(_xll.qlIndexFixing(ONIndex1M,I3490,TRUE,_xll.ohTrigger(RecalcTrigger,Trigger1M)),NA())</f>
        <v>1.4620426196669811E-2</v>
      </c>
      <c r="L3490" s="52">
        <f>IFERROR(_xll.qlIndexFixing(Index3M,H3490,TRUE,_xll.ohTrigger(RecalcTrigger,Trigger3M)),NA())</f>
        <v>1.4984451875524907E-2</v>
      </c>
      <c r="M3490" s="52">
        <f>IFERROR(_xll.qlIndexFixing(ONIndex3M,I3490,TRUE,_xll.ohTrigger(RecalcTrigger,Trigger3M)),NA())</f>
        <v>1.495086051281902E-2</v>
      </c>
      <c r="N3490" s="52">
        <f>IFERROR(_xll.qlIndexFixing(Index6M,$H3490,TRUE,_xll.ohTrigger(RecalcTrigger,Trigger6M)),NA())</f>
        <v>1.5222038713648937E-2</v>
      </c>
      <c r="O3490" s="52">
        <f>IFERROR(_xll.qlIndexFixing(ONIndex6M,I3490,TRUE,_xll.ohTrigger(RecalcTrigger,Trigger6M)),NA())</f>
        <v>1.5158771962715534E-2</v>
      </c>
      <c r="P3490" s="52" t="e">
        <f>IFERROR(_xll.qlIndexFixing(Index1Y,$H3490,TRUE,_xll.ohTrigger(RecalcTrigger,Trigger1Y)),NA())</f>
        <v>#N/A</v>
      </c>
      <c r="Q3490" s="52">
        <f>IFERROR(_xll.qlIndexFixing(ONIndex1Y,I3490,TRUE,_xll.ohTrigger(RecalcTrigger,Trigger1Y)),NA())</f>
        <v>1.5154082750417075E-2</v>
      </c>
    </row>
    <row r="3491" spans="2:17" x14ac:dyDescent="0.2">
      <c r="B3491" s="46" t="s">
        <v>42</v>
      </c>
      <c r="D3491" s="49">
        <f>_xll.qlCalendarAdvance(Calendar,$D3490,B3491,"f",FALSE)</f>
        <v>63865</v>
      </c>
      <c r="E3491" s="49">
        <f>_xll.qlInterestRateIndexValueDate(IndexON,D3491)</f>
        <v>63865</v>
      </c>
      <c r="F3491" s="52">
        <f>IFERROR(_xll.qlIndexFixing(IndexON,D3491,TRUE,_xll.ohTrigger(RecalcTrigger,TriggerON)),NA())</f>
        <v>1.4553332646434214E-2</v>
      </c>
      <c r="H3491" s="49">
        <f>_xll.qlCalendarAdvance(Calendar,$H3490,B3491,"f",FALSE)</f>
        <v>63865</v>
      </c>
      <c r="I3491" s="49">
        <f>_xll.qlInterestRateIndexValueDate(Index1M,$H3491)</f>
        <v>63867</v>
      </c>
      <c r="J3491" s="52">
        <f>IFERROR(_xll.qlIndexFixing(Index1M,$H3491,TRUE,_xll.ohTrigger(RecalcTrigger,Trigger1M)),NA())</f>
        <v>1.4631339318977579E-2</v>
      </c>
      <c r="K3491" s="52">
        <f>IFERROR(_xll.qlIndexFixing(ONIndex1M,I3491,TRUE,_xll.ohTrigger(RecalcTrigger,Trigger1M)),NA())</f>
        <v>1.4621223089141822E-2</v>
      </c>
      <c r="L3491" s="52">
        <f>IFERROR(_xll.qlIndexFixing(Index3M,H3491,TRUE,_xll.ohTrigger(RecalcTrigger,Trigger3M)),NA())</f>
        <v>1.4985176387879698E-2</v>
      </c>
      <c r="M3491" s="52">
        <f>IFERROR(_xll.qlIndexFixing(ONIndex3M,I3491,TRUE,_xll.ohTrigger(RecalcTrigger,Trigger3M)),NA())</f>
        <v>1.49517047118497E-2</v>
      </c>
      <c r="N3491" s="52">
        <f>IFERROR(_xll.qlIndexFixing(Index6M,$H3491,TRUE,_xll.ohTrigger(RecalcTrigger,Trigger6M)),NA())</f>
        <v>1.522243495974962E-2</v>
      </c>
      <c r="O3491" s="52">
        <f>IFERROR(_xll.qlIndexFixing(ONIndex6M,I3491,TRUE,_xll.ohTrigger(RecalcTrigger,Trigger6M)),NA())</f>
        <v>1.5159347255568889E-2</v>
      </c>
      <c r="P3491" s="52" t="e">
        <f>IFERROR(_xll.qlIndexFixing(Index1Y,$H3491,TRUE,_xll.ohTrigger(RecalcTrigger,Trigger1Y)),NA())</f>
        <v>#N/A</v>
      </c>
      <c r="Q3491" s="52">
        <f>IFERROR(_xll.qlIndexFixing(ONIndex1Y,I3491,TRUE,_xll.ohTrigger(RecalcTrigger,Trigger1Y)),NA())</f>
        <v>1.5154600399140961E-2</v>
      </c>
    </row>
    <row r="3492" spans="2:17" x14ac:dyDescent="0.2">
      <c r="B3492" s="46" t="s">
        <v>42</v>
      </c>
      <c r="D3492" s="49">
        <f>_xll.qlCalendarAdvance(Calendar,$D3491,B3492,"f",FALSE)</f>
        <v>63872</v>
      </c>
      <c r="E3492" s="49">
        <f>_xll.qlInterestRateIndexValueDate(IndexON,D3492)</f>
        <v>63872</v>
      </c>
      <c r="F3492" s="52">
        <f>IFERROR(_xll.qlIndexFixing(IndexON,D3492,TRUE,_xll.ohTrigger(RecalcTrigger,TriggerON)),NA())</f>
        <v>1.4554021317394472E-2</v>
      </c>
      <c r="H3492" s="49">
        <f>_xll.qlCalendarAdvance(Calendar,$H3491,B3492,"f",FALSE)</f>
        <v>63872</v>
      </c>
      <c r="I3492" s="49">
        <f>_xll.qlInterestRateIndexValueDate(Index1M,$H3492)</f>
        <v>63874</v>
      </c>
      <c r="J3492" s="52">
        <f>IFERROR(_xll.qlIndexFixing(Index1M,$H3492,TRUE,_xll.ohTrigger(RecalcTrigger,Trigger1M)),NA())</f>
        <v>1.4632093132592979E-2</v>
      </c>
      <c r="K3492" s="52">
        <f>IFERROR(_xll.qlIndexFixing(ONIndex1M,I3492,TRUE,_xll.ohTrigger(RecalcTrigger,Trigger1M)),NA())</f>
        <v>1.4622002897199948E-2</v>
      </c>
      <c r="L3492" s="52">
        <f>IFERROR(_xll.qlIndexFixing(Index3M,H3492,TRUE,_xll.ohTrigger(RecalcTrigger,Trigger3M)),NA())</f>
        <v>1.498588058626441E-2</v>
      </c>
      <c r="M3492" s="52">
        <f>IFERROR(_xll.qlIndexFixing(ONIndex3M,I3492,TRUE,_xll.ohTrigger(RecalcTrigger,Trigger3M)),NA())</f>
        <v>1.4952528840215251E-2</v>
      </c>
      <c r="N3492" s="52">
        <f>IFERROR(_xll.qlIndexFixing(Index6M,$H3492,TRUE,_xll.ohTrigger(RecalcTrigger,Trigger6M)),NA())</f>
        <v>1.5222816188377954E-2</v>
      </c>
      <c r="O3492" s="52">
        <f>IFERROR(_xll.qlIndexFixing(ONIndex6M,I3492,TRUE,_xll.ohTrigger(RecalcTrigger,Trigger6M)),NA())</f>
        <v>1.5159907888069313E-2</v>
      </c>
      <c r="P3492" s="52" t="e">
        <f>IFERROR(_xll.qlIndexFixing(Index1Y,$H3492,TRUE,_xll.ohTrigger(RecalcTrigger,Trigger1Y)),NA())</f>
        <v>#N/A</v>
      </c>
      <c r="Q3492" s="52">
        <f>IFERROR(_xll.qlIndexFixing(ONIndex1Y,I3492,TRUE,_xll.ohTrigger(RecalcTrigger,Trigger1Y)),NA())</f>
        <v>1.5155097539789608E-2</v>
      </c>
    </row>
    <row r="3493" spans="2:17" x14ac:dyDescent="0.2">
      <c r="B3493" s="46" t="s">
        <v>42</v>
      </c>
      <c r="D3493" s="49">
        <f>_xll.qlCalendarAdvance(Calendar,$D3492,B3493,"f",FALSE)</f>
        <v>63879</v>
      </c>
      <c r="E3493" s="49">
        <f>_xll.qlInterestRateIndexValueDate(IndexON,D3493)</f>
        <v>63879</v>
      </c>
      <c r="F3493" s="52">
        <f>IFERROR(_xll.qlIndexFixing(IndexON,D3493,TRUE,_xll.ohTrigger(RecalcTrigger,TriggerON)),NA())</f>
        <v>1.4554695175883481E-2</v>
      </c>
      <c r="H3493" s="49">
        <f>_xll.qlCalendarAdvance(Calendar,$H3492,B3493,"f",FALSE)</f>
        <v>63879</v>
      </c>
      <c r="I3493" s="49">
        <f>_xll.qlInterestRateIndexValueDate(Index1M,$H3493)</f>
        <v>63881</v>
      </c>
      <c r="J3493" s="52">
        <f>IFERROR(_xll.qlIndexFixing(Index1M,$H3493,TRUE,_xll.ohTrigger(RecalcTrigger,Trigger1M)),NA())</f>
        <v>1.4632829781474227E-2</v>
      </c>
      <c r="K3493" s="52">
        <f>IFERROR(_xll.qlIndexFixing(ONIndex1M,I3493,TRUE,_xll.ohTrigger(RecalcTrigger,Trigger1M)),NA())</f>
        <v>1.4622765597822607E-2</v>
      </c>
      <c r="L3493" s="52">
        <f>IFERROR(_xll.qlIndexFixing(Index3M,H3493,TRUE,_xll.ohTrigger(RecalcTrigger,Trigger3M)),NA())</f>
        <v>1.4986564443363017E-2</v>
      </c>
      <c r="M3493" s="52">
        <f>IFERROR(_xll.qlIndexFixing(ONIndex3M,I3493,TRUE,_xll.ohTrigger(RecalcTrigger,Trigger3M)),NA())</f>
        <v>1.4953332870897285E-2</v>
      </c>
      <c r="N3493" s="52">
        <f>IFERROR(_xll.qlIndexFixing(Index6M,$H3493,TRUE,_xll.ohTrigger(RecalcTrigger,Trigger6M)),NA())</f>
        <v>1.5223182379506204E-2</v>
      </c>
      <c r="O3493" s="52">
        <f>IFERROR(_xll.qlIndexFixing(ONIndex6M,I3493,TRUE,_xll.ohTrigger(RecalcTrigger,Trigger6M)),NA())</f>
        <v>1.5160453840952215E-2</v>
      </c>
      <c r="P3493" s="52" t="e">
        <f>IFERROR(_xll.qlIndexFixing(Index1Y,$H3493,TRUE,_xll.ohTrigger(RecalcTrigger,Trigger1Y)),NA())</f>
        <v>#N/A</v>
      </c>
      <c r="Q3493" s="52">
        <f>IFERROR(_xll.qlIndexFixing(ONIndex1Y,I3493,TRUE,_xll.ohTrigger(RecalcTrigger,Trigger1Y)),NA())</f>
        <v>1.5155574144705142E-2</v>
      </c>
    </row>
    <row r="3494" spans="2:17" x14ac:dyDescent="0.2">
      <c r="B3494" s="46" t="s">
        <v>42</v>
      </c>
      <c r="D3494" s="49">
        <f>_xll.qlCalendarAdvance(Calendar,$D3493,B3494,"f",FALSE)</f>
        <v>63886</v>
      </c>
      <c r="E3494" s="49">
        <f>_xll.qlInterestRateIndexValueDate(IndexON,D3494)</f>
        <v>63886</v>
      </c>
      <c r="F3494" s="52">
        <f>IFERROR(_xll.qlIndexFixing(IndexON,D3494,TRUE,_xll.ohTrigger(RecalcTrigger,TriggerON)),NA())</f>
        <v>1.4555354201917226E-2</v>
      </c>
      <c r="H3494" s="49">
        <f>_xll.qlCalendarAdvance(Calendar,$H3493,B3494,"f",FALSE)</f>
        <v>63886</v>
      </c>
      <c r="I3494" s="49">
        <f>_xll.qlInterestRateIndexValueDate(Index1M,$H3494)</f>
        <v>63888</v>
      </c>
      <c r="J3494" s="52">
        <f>IFERROR(_xll.qlIndexFixing(Index1M,$H3494,TRUE,_xll.ohTrigger(RecalcTrigger,Trigger1M)),NA())</f>
        <v>1.4633549242429555E-2</v>
      </c>
      <c r="K3494" s="52">
        <f>IFERROR(_xll.qlIndexFixing(ONIndex1M,I3494,TRUE,_xll.ohTrigger(RecalcTrigger,Trigger1M)),NA())</f>
        <v>1.4623511167908276E-2</v>
      </c>
      <c r="L3494" s="52">
        <f>IFERROR(_xll.qlIndexFixing(Index3M,H3494,TRUE,_xll.ohTrigger(RecalcTrigger,Trigger3M)),NA())</f>
        <v>1.4985807054189948E-2</v>
      </c>
      <c r="M3494" s="52">
        <f>IFERROR(_xll.qlIndexFixing(ONIndex3M,I3494,TRUE,_xll.ohTrigger(RecalcTrigger,Trigger3M)),NA())</f>
        <v>1.4954116776477733E-2</v>
      </c>
      <c r="N3494" s="52">
        <f>IFERROR(_xll.qlIndexFixing(Index6M,$H3494,TRUE,_xll.ohTrigger(RecalcTrigger,Trigger6M)),NA())</f>
        <v>1.5223874433402423E-2</v>
      </c>
      <c r="O3494" s="52">
        <f>IFERROR(_xll.qlIndexFixing(ONIndex6M,I3494,TRUE,_xll.ohTrigger(RecalcTrigger,Trigger6M)),NA())</f>
        <v>1.5160985094073709E-2</v>
      </c>
      <c r="P3494" s="52" t="e">
        <f>IFERROR(_xll.qlIndexFixing(Index1Y,$H3494,TRUE,_xll.ohTrigger(RecalcTrigger,Trigger1Y)),NA())</f>
        <v>#N/A</v>
      </c>
      <c r="Q3494" s="52">
        <f>IFERROR(_xll.qlIndexFixing(ONIndex1Y,I3494,TRUE,_xll.ohTrigger(RecalcTrigger,Trigger1Y)),NA())</f>
        <v>1.5156030185909941E-2</v>
      </c>
    </row>
    <row r="3495" spans="2:17" x14ac:dyDescent="0.2">
      <c r="B3495" s="46" t="s">
        <v>42</v>
      </c>
      <c r="D3495" s="49">
        <f>_xll.qlCalendarAdvance(Calendar,$D3494,B3495,"f",FALSE)</f>
        <v>63893</v>
      </c>
      <c r="E3495" s="49">
        <f>_xll.qlInterestRateIndexValueDate(IndexON,D3495)</f>
        <v>63893</v>
      </c>
      <c r="F3495" s="52">
        <f>IFERROR(_xll.qlIndexFixing(IndexON,D3495,TRUE,_xll.ohTrigger(RecalcTrigger,TriggerON)),NA())</f>
        <v>1.455599837535182E-2</v>
      </c>
      <c r="H3495" s="49">
        <f>_xll.qlCalendarAdvance(Calendar,$H3494,B3495,"f",FALSE)</f>
        <v>63893</v>
      </c>
      <c r="I3495" s="49">
        <f>_xll.qlInterestRateIndexValueDate(Index1M,$H3495)</f>
        <v>63895</v>
      </c>
      <c r="J3495" s="52">
        <f>IFERROR(_xll.qlIndexFixing(Index1M,$H3495,TRUE,_xll.ohTrigger(RecalcTrigger,Trigger1M)),NA())</f>
        <v>1.4634251492280084E-2</v>
      </c>
      <c r="K3495" s="52">
        <f>IFERROR(_xll.qlIndexFixing(ONIndex1M,I3495,TRUE,_xll.ohTrigger(RecalcTrigger,Trigger1M)),NA())</f>
        <v>1.4624239584035692E-2</v>
      </c>
      <c r="L3495" s="52">
        <f>IFERROR(_xll.qlIndexFixing(Index3M,H3495,TRUE,_xll.ohTrigger(RecalcTrigger,Trigger3M)),NA())</f>
        <v>1.4986455886205619E-2</v>
      </c>
      <c r="M3495" s="52">
        <f>IFERROR(_xll.qlIndexFixing(ONIndex3M,I3495,TRUE,_xll.ohTrigger(RecalcTrigger,Trigger3M)),NA())</f>
        <v>1.4954880529858272E-2</v>
      </c>
      <c r="N3495" s="52">
        <f>IFERROR(_xll.qlIndexFixing(Index6M,$H3495,TRUE,_xll.ohTrigger(RecalcTrigger,Trigger6M)),NA())</f>
        <v>1.5224209419647321E-2</v>
      </c>
      <c r="O3495" s="52">
        <f>IFERROR(_xll.qlIndexFixing(ONIndex6M,I3495,TRUE,_xll.ohTrigger(RecalcTrigger,Trigger6M)),NA())</f>
        <v>1.5161501627609653E-2</v>
      </c>
      <c r="P3495" s="52" t="e">
        <f>IFERROR(_xll.qlIndexFixing(Index1Y,$H3495,TRUE,_xll.ohTrigger(RecalcTrigger,Trigger1Y)),NA())</f>
        <v>#N/A</v>
      </c>
      <c r="Q3495" s="52">
        <f>IFERROR(_xll.qlIndexFixing(ONIndex1Y,I3495,TRUE,_xll.ohTrigger(RecalcTrigger,Trigger1Y)),NA())</f>
        <v>1.515646563574613E-2</v>
      </c>
    </row>
    <row r="3496" spans="2:17" x14ac:dyDescent="0.2">
      <c r="B3496" s="46" t="s">
        <v>42</v>
      </c>
      <c r="D3496" s="49">
        <f>_xll.qlCalendarAdvance(Calendar,$D3495,B3496,"f",FALSE)</f>
        <v>63900</v>
      </c>
      <c r="E3496" s="49">
        <f>_xll.qlInterestRateIndexValueDate(IndexON,D3496)</f>
        <v>63900</v>
      </c>
      <c r="F3496" s="52">
        <f>IFERROR(_xll.qlIndexFixing(IndexON,D3496,TRUE,_xll.ohTrigger(RecalcTrigger,TriggerON)),NA())</f>
        <v>1.4556627675963441E-2</v>
      </c>
      <c r="H3496" s="49">
        <f>_xll.qlCalendarAdvance(Calendar,$H3495,B3496,"f",FALSE)</f>
        <v>63900</v>
      </c>
      <c r="I3496" s="49">
        <f>_xll.qlInterestRateIndexValueDate(Index1M,$H3496)</f>
        <v>63902</v>
      </c>
      <c r="J3496" s="52">
        <f>IFERROR(_xll.qlIndexFixing(Index1M,$H3496,TRUE,_xll.ohTrigger(RecalcTrigger,Trigger1M)),NA())</f>
        <v>1.4634936507841777E-2</v>
      </c>
      <c r="K3496" s="52">
        <f>IFERROR(_xll.qlIndexFixing(ONIndex1M,I3496,TRUE,_xll.ohTrigger(RecalcTrigger,Trigger1M)),NA())</f>
        <v>1.4624950823183269E-2</v>
      </c>
      <c r="L3496" s="52">
        <f>IFERROR(_xll.qlIndexFixing(Index3M,H3496,TRUE,_xll.ohTrigger(RecalcTrigger,Trigger3M)),NA())</f>
        <v>1.4987084306179455E-2</v>
      </c>
      <c r="M3496" s="52">
        <f>IFERROR(_xll.qlIndexFixing(ONIndex3M,I3496,TRUE,_xll.ohTrigger(RecalcTrigger,Trigger3M)),NA())</f>
        <v>1.4955624103700771E-2</v>
      </c>
      <c r="N3496" s="52">
        <f>IFERROR(_xll.qlIndexFixing(Index6M,$H3496,TRUE,_xll.ohTrigger(RecalcTrigger,Trigger6M)),NA())</f>
        <v>1.5224529306247167E-2</v>
      </c>
      <c r="O3496" s="52">
        <f>IFERROR(_xll.qlIndexFixing(ONIndex6M,I3496,TRUE,_xll.ohTrigger(RecalcTrigger,Trigger6M)),NA())</f>
        <v>1.5162003421496095E-2</v>
      </c>
      <c r="P3496" s="52" t="e">
        <f>IFERROR(_xll.qlIndexFixing(Index1Y,$H3496,TRUE,_xll.ohTrigger(RecalcTrigger,Trigger1Y)),NA())</f>
        <v>#N/A</v>
      </c>
      <c r="Q3496" s="52">
        <f>IFERROR(_xll.qlIndexFixing(ONIndex1Y,I3496,TRUE,_xll.ohTrigger(RecalcTrigger,Trigger1Y)),NA())</f>
        <v>1.5156880466236089E-2</v>
      </c>
    </row>
    <row r="3497" spans="2:17" x14ac:dyDescent="0.2">
      <c r="B3497" s="46" t="s">
        <v>42</v>
      </c>
      <c r="D3497" s="49">
        <f>_xll.qlCalendarAdvance(Calendar,$D3496,B3497,"f",FALSE)</f>
        <v>63907</v>
      </c>
      <c r="E3497" s="49">
        <f>_xll.qlInterestRateIndexValueDate(IndexON,D3497)</f>
        <v>63907</v>
      </c>
      <c r="F3497" s="52">
        <f>IFERROR(_xll.qlIndexFixing(IndexON,D3497,TRUE,_xll.ohTrigger(RecalcTrigger,TriggerON)),NA())</f>
        <v>1.4557242084007882E-2</v>
      </c>
      <c r="H3497" s="49">
        <f>_xll.qlCalendarAdvance(Calendar,$H3496,B3497,"f",FALSE)</f>
        <v>63907</v>
      </c>
      <c r="I3497" s="49">
        <f>_xll.qlInterestRateIndexValueDate(Index1M,$H3497)</f>
        <v>63909</v>
      </c>
      <c r="J3497" s="52">
        <f>IFERROR(_xll.qlIndexFixing(Index1M,$H3497,TRUE,_xll.ohTrigger(RecalcTrigger,Trigger1M)),NA())</f>
        <v>1.4635604265925445E-2</v>
      </c>
      <c r="K3497" s="52">
        <f>IFERROR(_xll.qlIndexFixing(ONIndex1M,I3497,TRUE,_xll.ohTrigger(RecalcTrigger,Trigger1M)),NA())</f>
        <v>1.4625839996798007E-2</v>
      </c>
      <c r="L3497" s="52">
        <f>IFERROR(_xll.qlIndexFixing(Index3M,H3497,TRUE,_xll.ohTrigger(RecalcTrigger,Trigger3M)),NA())</f>
        <v>1.4987692286801746E-2</v>
      </c>
      <c r="M3497" s="52">
        <f>IFERROR(_xll.qlIndexFixing(ONIndex3M,I3497,TRUE,_xll.ohTrigger(RecalcTrigger,Trigger3M)),NA())</f>
        <v>1.4956550432154714E-2</v>
      </c>
      <c r="N3497" s="52">
        <f>IFERROR(_xll.qlIndexFixing(Index6M,$H3497,TRUE,_xll.ohTrigger(RecalcTrigger,Trigger6M)),NA())</f>
        <v>1.5224834073173148E-2</v>
      </c>
      <c r="O3497" s="52">
        <f>IFERROR(_xll.qlIndexFixing(ONIndex6M,I3497,TRUE,_xll.ohTrigger(RecalcTrigger,Trigger6M)),NA())</f>
        <v>1.5162626895088849E-2</v>
      </c>
      <c r="P3497" s="52" t="e">
        <f>IFERROR(_xll.qlIndexFixing(Index1Y,$H3497,TRUE,_xll.ohTrigger(RecalcTrigger,Trigger1Y)),NA())</f>
        <v>#N/A</v>
      </c>
      <c r="Q3497" s="52">
        <f>IFERROR(_xll.qlIndexFixing(ONIndex1Y,I3497,TRUE,_xll.ohTrigger(RecalcTrigger,Trigger1Y)),NA())</f>
        <v>1.5157383477468755E-2</v>
      </c>
    </row>
    <row r="3498" spans="2:17" x14ac:dyDescent="0.2">
      <c r="B3498" s="46" t="s">
        <v>42</v>
      </c>
      <c r="D3498" s="49">
        <f>_xll.qlCalendarAdvance(Calendar,$D3497,B3498,"f",FALSE)</f>
        <v>63915</v>
      </c>
      <c r="E3498" s="49">
        <f>_xll.qlInterestRateIndexValueDate(IndexON,D3498)</f>
        <v>63915</v>
      </c>
      <c r="F3498" s="52">
        <f>IFERROR(_xll.qlIndexFixing(IndexON,D3498,TRUE,_xll.ohTrigger(RecalcTrigger,TriggerON)),NA())</f>
        <v>1.4557926002849442E-2</v>
      </c>
      <c r="H3498" s="49">
        <f>_xll.qlCalendarAdvance(Calendar,$H3497,B3498,"f",FALSE)</f>
        <v>63915</v>
      </c>
      <c r="I3498" s="49">
        <f>_xll.qlInterestRateIndexValueDate(Index1M,$H3498)</f>
        <v>63919</v>
      </c>
      <c r="J3498" s="52">
        <f>IFERROR(_xll.qlIndexFixing(Index1M,$H3498,TRUE,_xll.ohTrigger(RecalcTrigger,Trigger1M)),NA())</f>
        <v>1.4636528223651257E-2</v>
      </c>
      <c r="K3498" s="52">
        <f>IFERROR(_xll.qlIndexFixing(ONIndex1M,I3498,TRUE,_xll.ohTrigger(RecalcTrigger,Trigger1M)),NA())</f>
        <v>1.4626511887501081E-2</v>
      </c>
      <c r="L3498" s="52">
        <f>IFERROR(_xll.qlIndexFixing(Index3M,H3498,TRUE,_xll.ohTrigger(RecalcTrigger,Trigger3M)),NA())</f>
        <v>1.4987826862616602E-2</v>
      </c>
      <c r="M3498" s="52">
        <f>IFERROR(_xll.qlIndexFixing(ONIndex3M,I3498,TRUE,_xll.ohTrigger(RecalcTrigger,Trigger3M)),NA())</f>
        <v>1.4957247779534555E-2</v>
      </c>
      <c r="N3498" s="52">
        <f>IFERROR(_xll.qlIndexFixing(Index6M,$H3498,TRUE,_xll.ohTrigger(RecalcTrigger,Trigger6M)),NA())</f>
        <v>1.5224234404834178E-2</v>
      </c>
      <c r="O3498" s="52">
        <f>IFERROR(_xll.qlIndexFixing(ONIndex6M,I3498,TRUE,_xll.ohTrigger(RecalcTrigger,Trigger6M)),NA())</f>
        <v>1.5163094924224296E-2</v>
      </c>
      <c r="P3498" s="52" t="e">
        <f>IFERROR(_xll.qlIndexFixing(Index1Y,$H3498,TRUE,_xll.ohTrigger(RecalcTrigger,Trigger1Y)),NA())</f>
        <v>#N/A</v>
      </c>
      <c r="Q3498" s="52">
        <f>IFERROR(_xll.qlIndexFixing(ONIndex1Y,I3498,TRUE,_xll.ohTrigger(RecalcTrigger,Trigger1Y)),NA())</f>
        <v>1.515775107406192E-2</v>
      </c>
    </row>
    <row r="3499" spans="2:17" x14ac:dyDescent="0.2">
      <c r="B3499" s="46" t="s">
        <v>42</v>
      </c>
      <c r="D3499" s="49">
        <f>_xll.qlCalendarAdvance(Calendar,$D3498,B3499,"f",FALSE)</f>
        <v>63922</v>
      </c>
      <c r="E3499" s="49">
        <f>_xll.qlInterestRateIndexValueDate(IndexON,D3499)</f>
        <v>63922</v>
      </c>
      <c r="F3499" s="52">
        <f>IFERROR(_xll.qlIndexFixing(IndexON,D3499,TRUE,_xll.ohTrigger(RecalcTrigger,TriggerON)),NA())</f>
        <v>1.4558508430155825E-2</v>
      </c>
      <c r="H3499" s="49">
        <f>_xll.qlCalendarAdvance(Calendar,$H3498,B3499,"f",FALSE)</f>
        <v>63922</v>
      </c>
      <c r="I3499" s="49">
        <f>_xll.qlInterestRateIndexValueDate(Index1M,$H3499)</f>
        <v>63926</v>
      </c>
      <c r="J3499" s="52">
        <f>IFERROR(_xll.qlIndexFixing(Index1M,$H3499,TRUE,_xll.ohTrigger(RecalcTrigger,Trigger1M)),NA())</f>
        <v>1.4637153974207145E-2</v>
      </c>
      <c r="K3499" s="52">
        <f>IFERROR(_xll.qlIndexFixing(ONIndex1M,I3499,TRUE,_xll.ohTrigger(RecalcTrigger,Trigger1M)),NA())</f>
        <v>1.4627074062607548E-2</v>
      </c>
      <c r="L3499" s="52">
        <f>IFERROR(_xll.qlIndexFixing(Index3M,H3499,TRUE,_xll.ohTrigger(RecalcTrigger,Trigger3M)),NA())</f>
        <v>1.4989778599387221E-2</v>
      </c>
      <c r="M3499" s="52">
        <f>IFERROR(_xll.qlIndexFixing(ONIndex3M,I3499,TRUE,_xll.ohTrigger(RecalcTrigger,Trigger3M)),NA())</f>
        <v>1.4957829374706577E-2</v>
      </c>
      <c r="N3499" s="52">
        <f>IFERROR(_xll.qlIndexFixing(Index6M,$H3499,TRUE,_xll.ohTrigger(RecalcTrigger,Trigger6M)),NA())</f>
        <v>1.5225511151138712E-2</v>
      </c>
      <c r="O3499" s="52">
        <f>IFERROR(_xll.qlIndexFixing(ONIndex6M,I3499,TRUE,_xll.ohTrigger(RecalcTrigger,Trigger6M)),NA())</f>
        <v>1.5163484309308473E-2</v>
      </c>
      <c r="P3499" s="52" t="e">
        <f>IFERROR(_xll.qlIndexFixing(Index1Y,$H3499,TRUE,_xll.ohTrigger(RecalcTrigger,Trigger1Y)),NA())</f>
        <v>#N/A</v>
      </c>
      <c r="Q3499" s="52">
        <f>IFERROR(_xll.qlIndexFixing(ONIndex1Y,I3499,TRUE,_xll.ohTrigger(RecalcTrigger,Trigger1Y)),NA())</f>
        <v>1.5158049673926755E-2</v>
      </c>
    </row>
    <row r="3500" spans="2:17" x14ac:dyDescent="0.2">
      <c r="B3500" s="46" t="s">
        <v>42</v>
      </c>
      <c r="D3500" s="49">
        <f>_xll.qlCalendarAdvance(Calendar,$D3499,B3500,"f",FALSE)</f>
        <v>63929</v>
      </c>
      <c r="E3500" s="49">
        <f>_xll.qlInterestRateIndexValueDate(IndexON,D3500)</f>
        <v>63929</v>
      </c>
      <c r="F3500" s="52">
        <f>IFERROR(_xll.qlIndexFixing(IndexON,D3500,TRUE,_xll.ohTrigger(RecalcTrigger,TriggerON)),NA())</f>
        <v>1.4559075901905416E-2</v>
      </c>
      <c r="H3500" s="49">
        <f>_xll.qlCalendarAdvance(Calendar,$H3499,B3500,"f",FALSE)</f>
        <v>63929</v>
      </c>
      <c r="I3500" s="49">
        <f>_xll.qlInterestRateIndexValueDate(Index1M,$H3500)</f>
        <v>63933</v>
      </c>
      <c r="J3500" s="52">
        <f>IFERROR(_xll.qlIndexFixing(Index1M,$H3500,TRUE,_xll.ohTrigger(RecalcTrigger,Trigger1M)),NA())</f>
        <v>1.4637762387800199E-2</v>
      </c>
      <c r="K3500" s="52">
        <f>IFERROR(_xll.qlIndexFixing(ONIndex1M,I3500,TRUE,_xll.ohTrigger(RecalcTrigger,Trigger1M)),NA())</f>
        <v>1.462771389359574E-2</v>
      </c>
      <c r="L3500" s="52">
        <f>IFERROR(_xll.qlIndexFixing(Index3M,H3500,TRUE,_xll.ohTrigger(RecalcTrigger,Trigger3M)),NA())</f>
        <v>1.4989967384391277E-2</v>
      </c>
      <c r="M3500" s="52">
        <f>IFERROR(_xll.qlIndexFixing(ONIndex3M,I3500,TRUE,_xll.ohTrigger(RecalcTrigger,Trigger3M)),NA())</f>
        <v>1.4958489058294333E-2</v>
      </c>
      <c r="N3500" s="52">
        <f>IFERROR(_xll.qlIndexFixing(Index6M,$H3500,TRUE,_xll.ohTrigger(RecalcTrigger,Trigger6M)),NA())</f>
        <v>1.5225763927152018E-2</v>
      </c>
      <c r="O3500" s="52">
        <f>IFERROR(_xll.qlIndexFixing(ONIndex6M,I3500,TRUE,_xll.ohTrigger(RecalcTrigger,Trigger6M)),NA())</f>
        <v>1.5163924828049957E-2</v>
      </c>
      <c r="P3500" s="52" t="e">
        <f>IFERROR(_xll.qlIndexFixing(Index1Y,$H3500,TRUE,_xll.ohTrigger(RecalcTrigger,Trigger1Y)),NA())</f>
        <v>#N/A</v>
      </c>
      <c r="Q3500" s="52">
        <f>IFERROR(_xll.qlIndexFixing(ONIndex1Y,I3500,TRUE,_xll.ohTrigger(RecalcTrigger,Trigger1Y)),NA())</f>
        <v>1.5158378785704585E-2</v>
      </c>
    </row>
    <row r="3501" spans="2:17" x14ac:dyDescent="0.2">
      <c r="B3501" s="46" t="s">
        <v>42</v>
      </c>
      <c r="D3501" s="49">
        <f>_xll.qlCalendarAdvance(Calendar,$D3500,B3501,"f",FALSE)</f>
        <v>63936</v>
      </c>
      <c r="E3501" s="49">
        <f>_xll.qlInterestRateIndexValueDate(IndexON,D3501)</f>
        <v>63936</v>
      </c>
      <c r="F3501" s="52">
        <f>IFERROR(_xll.qlIndexFixing(IndexON,D3501,TRUE,_xll.ohTrigger(RecalcTrigger,TriggerON)),NA())</f>
        <v>1.4559628397634583E-2</v>
      </c>
      <c r="H3501" s="49">
        <f>_xll.qlCalendarAdvance(Calendar,$H3500,B3501,"f",FALSE)</f>
        <v>63936</v>
      </c>
      <c r="I3501" s="49">
        <f>_xll.qlInterestRateIndexValueDate(Index1M,$H3501)</f>
        <v>63940</v>
      </c>
      <c r="J3501" s="52">
        <f>IFERROR(_xll.qlIndexFixing(Index1M,$H3501,TRUE,_xll.ohTrigger(RecalcTrigger,Trigger1M)),NA())</f>
        <v>1.4638353441243807E-2</v>
      </c>
      <c r="K3501" s="52">
        <f>IFERROR(_xll.qlIndexFixing(ONIndex1M,I3501,TRUE,_xll.ohTrigger(RecalcTrigger,Trigger1M)),NA())</f>
        <v>1.4628336428339495E-2</v>
      </c>
      <c r="L3501" s="52">
        <f>IFERROR(_xll.qlIndexFixing(Index3M,H3501,TRUE,_xll.ohTrigger(RecalcTrigger,Trigger3M)),NA())</f>
        <v>1.4990483067203773E-2</v>
      </c>
      <c r="M3501" s="52">
        <f>IFERROR(_xll.qlIndexFixing(ONIndex3M,I3501,TRUE,_xll.ohTrigger(RecalcTrigger,Trigger3M)),NA())</f>
        <v>1.4959128422695755E-2</v>
      </c>
      <c r="N3501" s="52">
        <f>IFERROR(_xll.qlIndexFixing(Index6M,$H3501,TRUE,_xll.ohTrigger(RecalcTrigger,Trigger6M)),NA())</f>
        <v>1.5226001494807675E-2</v>
      </c>
      <c r="O3501" s="52">
        <f>IFERROR(_xll.qlIndexFixing(ONIndex6M,I3501,TRUE,_xll.ohTrigger(RecalcTrigger,Trigger6M)),NA())</f>
        <v>1.5164350504903723E-2</v>
      </c>
      <c r="P3501" s="52" t="e">
        <f>IFERROR(_xll.qlIndexFixing(Index1Y,$H3501,TRUE,_xll.ohTrigger(RecalcTrigger,Trigger1Y)),NA())</f>
        <v>#N/A</v>
      </c>
      <c r="Q3501" s="52">
        <f>IFERROR(_xll.qlIndexFixing(ONIndex1Y,I3501,TRUE,_xll.ohTrigger(RecalcTrigger,Trigger1Y)),NA())</f>
        <v>1.5158687135450322E-2</v>
      </c>
    </row>
    <row r="3502" spans="2:17" x14ac:dyDescent="0.2">
      <c r="B3502" s="46" t="s">
        <v>42</v>
      </c>
      <c r="D3502" s="49">
        <f>_xll.qlCalendarAdvance(Calendar,$D3501,B3502,"f",FALSE)</f>
        <v>63943</v>
      </c>
      <c r="E3502" s="49">
        <f>_xll.qlInterestRateIndexValueDate(IndexON,D3502)</f>
        <v>63943</v>
      </c>
      <c r="F3502" s="52">
        <f>IFERROR(_xll.qlIndexFixing(IndexON,D3502,TRUE,_xll.ohTrigger(RecalcTrigger,TriggerON)),NA())</f>
        <v>1.4560165897439248E-2</v>
      </c>
      <c r="H3502" s="49">
        <f>_xll.qlCalendarAdvance(Calendar,$H3501,B3502,"f",FALSE)</f>
        <v>63943</v>
      </c>
      <c r="I3502" s="49">
        <f>_xll.qlInterestRateIndexValueDate(Index1M,$H3502)</f>
        <v>63947</v>
      </c>
      <c r="J3502" s="52">
        <f>IFERROR(_xll.qlIndexFixing(Index1M,$H3502,TRUE,_xll.ohTrigger(RecalcTrigger,Trigger1M)),NA())</f>
        <v>1.463892711135909E-2</v>
      </c>
      <c r="K3502" s="52">
        <f>IFERROR(_xll.qlIndexFixing(ONIndex1M,I3502,TRUE,_xll.ohTrigger(RecalcTrigger,Trigger1M)),NA())</f>
        <v>1.4628941644057036E-2</v>
      </c>
      <c r="L3502" s="52">
        <f>IFERROR(_xll.qlIndexFixing(Index3M,H3502,TRUE,_xll.ohTrigger(RecalcTrigger,Trigger3M)),NA())</f>
        <v>1.4990978159608648E-2</v>
      </c>
      <c r="M3502" s="52">
        <f>IFERROR(_xll.qlIndexFixing(ONIndex3M,I3502,TRUE,_xll.ohTrigger(RecalcTrigger,Trigger3M)),NA())</f>
        <v>1.4959747440572713E-2</v>
      </c>
      <c r="N3502" s="52">
        <f>IFERROR(_xll.qlIndexFixing(Index6M,$H3502,TRUE,_xll.ohTrigger(RecalcTrigger,Trigger6M)),NA())</f>
        <v>1.5226223834079504E-2</v>
      </c>
      <c r="O3502" s="52">
        <f>IFERROR(_xll.qlIndexFixing(ONIndex6M,I3502,TRUE,_xll.ohTrigger(RecalcTrigger,Trigger6M)),NA())</f>
        <v>1.5164761320445308E-2</v>
      </c>
      <c r="P3502" s="52" t="e">
        <f>IFERROR(_xll.qlIndexFixing(Index1Y,$H3502,TRUE,_xll.ohTrigger(RecalcTrigger,Trigger1Y)),NA())</f>
        <v>#N/A</v>
      </c>
      <c r="Q3502" s="52">
        <f>IFERROR(_xll.qlIndexFixing(ONIndex1Y,I3502,TRUE,_xll.ohTrigger(RecalcTrigger,Trigger1Y)),NA())</f>
        <v>1.5158974695266281E-2</v>
      </c>
    </row>
    <row r="3503" spans="2:17" x14ac:dyDescent="0.2">
      <c r="B3503" s="46" t="s">
        <v>42</v>
      </c>
      <c r="D3503" s="49">
        <f>_xll.qlCalendarAdvance(Calendar,$D3502,B3503,"f",FALSE)</f>
        <v>63950</v>
      </c>
      <c r="E3503" s="49">
        <f>_xll.qlInterestRateIndexValueDate(IndexON,D3503)</f>
        <v>63950</v>
      </c>
      <c r="F3503" s="52">
        <f>IFERROR(_xll.qlIndexFixing(IndexON,D3503,TRUE,_xll.ohTrigger(RecalcTrigger,TriggerON)),NA())</f>
        <v>1.4560688381335396E-2</v>
      </c>
      <c r="H3503" s="49">
        <f>_xll.qlCalendarAdvance(Calendar,$H3502,B3503,"f",FALSE)</f>
        <v>63950</v>
      </c>
      <c r="I3503" s="49">
        <f>_xll.qlInterestRateIndexValueDate(Index1M,$H3503)</f>
        <v>63954</v>
      </c>
      <c r="J3503" s="52">
        <f>IFERROR(_xll.qlIndexFixing(Index1M,$H3503,TRUE,_xll.ohTrigger(RecalcTrigger,Trigger1M)),NA())</f>
        <v>1.4638475713065598E-2</v>
      </c>
      <c r="K3503" s="52">
        <f>IFERROR(_xll.qlIndexFixing(ONIndex1M,I3503,TRUE,_xll.ohTrigger(RecalcTrigger,Trigger1M)),NA())</f>
        <v>1.4629529517407036E-2</v>
      </c>
      <c r="L3503" s="52">
        <f>IFERROR(_xll.qlIndexFixing(Index3M,H3503,TRUE,_xll.ohTrigger(RecalcTrigger,Trigger3M)),NA())</f>
        <v>1.4991452634297638E-2</v>
      </c>
      <c r="M3503" s="52">
        <f>IFERROR(_xll.qlIndexFixing(ONIndex3M,I3503,TRUE,_xll.ohTrigger(RecalcTrigger,Trigger3M)),NA())</f>
        <v>1.4960346084746945E-2</v>
      </c>
      <c r="N3503" s="52">
        <f>IFERROR(_xll.qlIndexFixing(Index6M,$H3503,TRUE,_xll.ohTrigger(RecalcTrigger,Trigger6M)),NA())</f>
        <v>1.5226430924942644E-2</v>
      </c>
      <c r="O3503" s="52">
        <f>IFERROR(_xll.qlIndexFixing(ONIndex6M,I3503,TRUE,_xll.ohTrigger(RecalcTrigger,Trigger6M)),NA())</f>
        <v>1.5165157254530826E-2</v>
      </c>
      <c r="P3503" s="52" t="e">
        <f>IFERROR(_xll.qlIndexFixing(Index1Y,$H3503,TRUE,_xll.ohTrigger(RecalcTrigger,Trigger1Y)),NA())</f>
        <v>#N/A</v>
      </c>
      <c r="Q3503" s="52">
        <f>IFERROR(_xll.qlIndexFixing(ONIndex1Y,I3503,TRUE,_xll.ohTrigger(RecalcTrigger,Trigger1Y)),NA())</f>
        <v>1.515924143741465E-2</v>
      </c>
    </row>
    <row r="3504" spans="2:17" x14ac:dyDescent="0.2">
      <c r="B3504" s="46" t="s">
        <v>42</v>
      </c>
      <c r="D3504" s="49">
        <f>_xll.qlCalendarAdvance(Calendar,$D3503,B3504,"f",FALSE)</f>
        <v>63957</v>
      </c>
      <c r="E3504" s="49">
        <f>_xll.qlInterestRateIndexValueDate(IndexON,D3504)</f>
        <v>63957</v>
      </c>
      <c r="F3504" s="52">
        <f>IFERROR(_xll.qlIndexFixing(IndexON,D3504,TRUE,_xll.ohTrigger(RecalcTrigger,TriggerON)),NA())</f>
        <v>1.4561195829019269E-2</v>
      </c>
      <c r="H3504" s="49">
        <f>_xll.qlCalendarAdvance(Calendar,$H3503,B3504,"f",FALSE)</f>
        <v>63957</v>
      </c>
      <c r="I3504" s="49">
        <f>_xll.qlInterestRateIndexValueDate(Index1M,$H3504)</f>
        <v>63961</v>
      </c>
      <c r="J3504" s="52">
        <f>IFERROR(_xll.qlIndexFixing(Index1M,$H3504,TRUE,_xll.ohTrigger(RecalcTrigger,Trigger1M)),NA())</f>
        <v>1.4639018221195446E-2</v>
      </c>
      <c r="K3504" s="52">
        <f>IFERROR(_xll.qlIndexFixing(ONIndex1M,I3504,TRUE,_xll.ohTrigger(RecalcTrigger,Trigger1M)),NA())</f>
        <v>1.4630100025287973E-2</v>
      </c>
      <c r="L3504" s="52">
        <f>IFERROR(_xll.qlIndexFixing(Index3M,H3504,TRUE,_xll.ohTrigger(RecalcTrigger,Trigger3M)),NA())</f>
        <v>1.4991906463958961E-2</v>
      </c>
      <c r="M3504" s="52">
        <f>IFERROR(_xll.qlIndexFixing(ONIndex3M,I3504,TRUE,_xll.ohTrigger(RecalcTrigger,Trigger3M)),NA())</f>
        <v>1.4960924327960257E-2</v>
      </c>
      <c r="N3504" s="52">
        <f>IFERROR(_xll.qlIndexFixing(Index6M,$H3504,TRUE,_xll.ohTrigger(RecalcTrigger,Trigger6M)),NA())</f>
        <v>1.5226622747374867E-2</v>
      </c>
      <c r="O3504" s="52">
        <f>IFERROR(_xll.qlIndexFixing(ONIndex6M,I3504,TRUE,_xll.ohTrigger(RecalcTrigger,Trigger6M)),NA())</f>
        <v>1.5165538287336133E-2</v>
      </c>
      <c r="P3504" s="52" t="e">
        <f>IFERROR(_xll.qlIndexFixing(Index1Y,$H3504,TRUE,_xll.ohTrigger(RecalcTrigger,Trigger1Y)),NA())</f>
        <v>#N/A</v>
      </c>
      <c r="Q3504" s="52">
        <f>IFERROR(_xll.qlIndexFixing(ONIndex1Y,I3504,TRUE,_xll.ohTrigger(RecalcTrigger,Trigger1Y)),NA())</f>
        <v>1.5159487333757937E-2</v>
      </c>
    </row>
    <row r="3505" spans="2:17" x14ac:dyDescent="0.2">
      <c r="B3505" s="46" t="s">
        <v>42</v>
      </c>
      <c r="D3505" s="49">
        <f>_xll.qlCalendarAdvance(Calendar,$D3504,B3505,"f",FALSE)</f>
        <v>63964</v>
      </c>
      <c r="E3505" s="49">
        <f>_xll.qlInterestRateIndexValueDate(IndexON,D3505)</f>
        <v>63964</v>
      </c>
      <c r="F3505" s="52">
        <f>IFERROR(_xll.qlIndexFixing(IndexON,D3505,TRUE,_xll.ohTrigger(RecalcTrigger,TriggerON)),NA())</f>
        <v>1.4561688220666724E-2</v>
      </c>
      <c r="H3505" s="49">
        <f>_xll.qlCalendarAdvance(Calendar,$H3504,B3505,"f",FALSE)</f>
        <v>63964</v>
      </c>
      <c r="I3505" s="49">
        <f>_xll.qlInterestRateIndexValueDate(Index1M,$H3505)</f>
        <v>63968</v>
      </c>
      <c r="J3505" s="52">
        <f>IFERROR(_xll.qlIndexFixing(Index1M,$H3505,TRUE,_xll.ohTrigger(RecalcTrigger,Trigger1M)),NA())</f>
        <v>1.4639543283540477E-2</v>
      </c>
      <c r="K3505" s="52">
        <f>IFERROR(_xll.qlIndexFixing(ONIndex1M,I3505,TRUE,_xll.ohTrigger(RecalcTrigger,Trigger1M)),NA())</f>
        <v>1.4630653144518391E-2</v>
      </c>
      <c r="L3505" s="52">
        <f>IFERROR(_xll.qlIndexFixing(Index3M,H3505,TRUE,_xll.ohTrigger(RecalcTrigger,Trigger3M)),NA())</f>
        <v>1.4992339621284352E-2</v>
      </c>
      <c r="M3505" s="52">
        <f>IFERROR(_xll.qlIndexFixing(ONIndex3M,I3505,TRUE,_xll.ohTrigger(RecalcTrigger,Trigger3M)),NA())</f>
        <v>1.4961482143114324E-2</v>
      </c>
      <c r="N3505" s="52">
        <f>IFERROR(_xll.qlIndexFixing(Index6M,$H3505,TRUE,_xll.ohTrigger(RecalcTrigger,Trigger6M)),NA())</f>
        <v>1.5226799281349559E-2</v>
      </c>
      <c r="O3505" s="52">
        <f>IFERROR(_xll.qlIndexFixing(ONIndex6M,I3505,TRUE,_xll.ohTrigger(RecalcTrigger,Trigger6M)),NA())</f>
        <v>1.5165904398877217E-2</v>
      </c>
      <c r="P3505" s="52" t="e">
        <f>IFERROR(_xll.qlIndexFixing(Index1Y,$H3505,TRUE,_xll.ohTrigger(RecalcTrigger,Trigger1Y)),NA())</f>
        <v>#N/A</v>
      </c>
      <c r="Q3505" s="52">
        <f>IFERROR(_xll.qlIndexFixing(ONIndex1Y,I3505,TRUE,_xll.ohTrigger(RecalcTrigger,Trigger1Y)),NA())</f>
        <v>1.5159712356958011E-2</v>
      </c>
    </row>
    <row r="3506" spans="2:17" x14ac:dyDescent="0.2">
      <c r="B3506" s="46" t="s">
        <v>42</v>
      </c>
      <c r="D3506" s="49">
        <f>_xll.qlCalendarAdvance(Calendar,$D3505,B3506,"f",FALSE)</f>
        <v>63971</v>
      </c>
      <c r="E3506" s="49">
        <f>_xll.qlInterestRateIndexValueDate(IndexON,D3506)</f>
        <v>63971</v>
      </c>
      <c r="F3506" s="52">
        <f>IFERROR(_xll.qlIndexFixing(IndexON,D3506,TRUE,_xll.ohTrigger(RecalcTrigger,TriggerON)),NA())</f>
        <v>1.4562165536133875E-2</v>
      </c>
      <c r="H3506" s="49">
        <f>_xll.qlCalendarAdvance(Calendar,$H3505,B3506,"f",FALSE)</f>
        <v>63971</v>
      </c>
      <c r="I3506" s="49">
        <f>_xll.qlInterestRateIndexValueDate(Index1M,$H3506)</f>
        <v>63975</v>
      </c>
      <c r="J3506" s="52">
        <f>IFERROR(_xll.qlIndexFixing(Index1M,$H3506,TRUE,_xll.ohTrigger(RecalcTrigger,Trigger1M)),NA())</f>
        <v>1.4640050876919235E-2</v>
      </c>
      <c r="K3506" s="52">
        <f>IFERROR(_xll.qlIndexFixing(ONIndex1M,I3506,TRUE,_xll.ohTrigger(RecalcTrigger,Trigger1M)),NA())</f>
        <v>1.4631188852076704E-2</v>
      </c>
      <c r="L3506" s="52">
        <f>IFERROR(_xll.qlIndexFixing(Index3M,H3506,TRUE,_xll.ohTrigger(RecalcTrigger,Trigger3M)),NA())</f>
        <v>1.4992752078965549E-2</v>
      </c>
      <c r="M3506" s="52">
        <f>IFERROR(_xll.qlIndexFixing(ONIndex3M,I3506,TRUE,_xll.ohTrigger(RecalcTrigger,Trigger3M)),NA())</f>
        <v>1.4962019502950952E-2</v>
      </c>
      <c r="N3506" s="52">
        <f>IFERROR(_xll.qlIndexFixing(Index6M,$H3506,TRUE,_xll.ohTrigger(RecalcTrigger,Trigger6M)),NA())</f>
        <v>1.5226960506844052E-2</v>
      </c>
      <c r="O3506" s="52">
        <f>IFERROR(_xll.qlIndexFixing(ONIndex6M,I3506,TRUE,_xll.ohTrigger(RecalcTrigger,Trigger6M)),NA())</f>
        <v>1.5166255569649678E-2</v>
      </c>
      <c r="P3506" s="52" t="e">
        <f>IFERROR(_xll.qlIndexFixing(Index1Y,$H3506,TRUE,_xll.ohTrigger(RecalcTrigger,Trigger1Y)),NA())</f>
        <v>#N/A</v>
      </c>
      <c r="Q3506" s="52">
        <f>IFERROR(_xll.qlIndexFixing(ONIndex1Y,I3506,TRUE,_xll.ohTrigger(RecalcTrigger,Trigger1Y)),NA())</f>
        <v>1.515991647903725E-2</v>
      </c>
    </row>
    <row r="3507" spans="2:17" x14ac:dyDescent="0.2">
      <c r="B3507" s="46" t="s">
        <v>42</v>
      </c>
      <c r="D3507" s="49">
        <f>_xll.qlCalendarAdvance(Calendar,$D3506,B3507,"f",FALSE)</f>
        <v>63978</v>
      </c>
      <c r="E3507" s="49">
        <f>_xll.qlInterestRateIndexValueDate(IndexON,D3507)</f>
        <v>63978</v>
      </c>
      <c r="F3507" s="52">
        <f>IFERROR(_xll.qlIndexFixing(IndexON,D3507,TRUE,_xll.ohTrigger(RecalcTrigger,TriggerON)),NA())</f>
        <v>1.45626277551969E-2</v>
      </c>
      <c r="H3507" s="49">
        <f>_xll.qlCalendarAdvance(Calendar,$H3506,B3507,"f",FALSE)</f>
        <v>63978</v>
      </c>
      <c r="I3507" s="49">
        <f>_xll.qlInterestRateIndexValueDate(Index1M,$H3507)</f>
        <v>63982</v>
      </c>
      <c r="J3507" s="52">
        <f>IFERROR(_xll.qlIndexFixing(Index1M,$H3507,TRUE,_xll.ohTrigger(RecalcTrigger,Trigger1M)),NA())</f>
        <v>1.4641533900553914E-2</v>
      </c>
      <c r="K3507" s="52">
        <f>IFERROR(_xll.qlIndexFixing(ONIndex1M,I3507,TRUE,_xll.ohTrigger(RecalcTrigger,Trigger1M)),NA())</f>
        <v>1.4631707124541649E-2</v>
      </c>
      <c r="L3507" s="52">
        <f>IFERROR(_xll.qlIndexFixing(Index3M,H3507,TRUE,_xll.ohTrigger(RecalcTrigger,Trigger3M)),NA())</f>
        <v>1.499347959272076E-2</v>
      </c>
      <c r="M3507" s="52">
        <f>IFERROR(_xll.qlIndexFixing(ONIndex3M,I3507,TRUE,_xll.ohTrigger(RecalcTrigger,Trigger3M)),NA())</f>
        <v>1.4962536380211944E-2</v>
      </c>
      <c r="N3507" s="52">
        <f>IFERROR(_xll.qlIndexFixing(Index6M,$H3507,TRUE,_xll.ohTrigger(RecalcTrigger,Trigger6M)),NA())</f>
        <v>1.5227758879656725E-2</v>
      </c>
      <c r="O3507" s="52">
        <f>IFERROR(_xll.qlIndexFixing(ONIndex6M,I3507,TRUE,_xll.ohTrigger(RecalcTrigger,Trigger6M)),NA())</f>
        <v>1.5166591779269822E-2</v>
      </c>
      <c r="P3507" s="52" t="e">
        <f>IFERROR(_xll.qlIndexFixing(Index1Y,$H3507,TRUE,_xll.ohTrigger(RecalcTrigger,Trigger1Y)),NA())</f>
        <v>#N/A</v>
      </c>
      <c r="Q3507" s="52">
        <f>IFERROR(_xll.qlIndexFixing(ONIndex1Y,I3507,TRUE,_xll.ohTrigger(RecalcTrigger,Trigger1Y)),NA())</f>
        <v>1.5160099672177907E-2</v>
      </c>
    </row>
    <row r="3508" spans="2:17" x14ac:dyDescent="0.2">
      <c r="B3508" s="46" t="s">
        <v>42</v>
      </c>
      <c r="D3508" s="49">
        <f>_xll.qlCalendarAdvance(Calendar,$D3507,B3508,"f",FALSE)</f>
        <v>63985</v>
      </c>
      <c r="E3508" s="49">
        <f>_xll.qlInterestRateIndexValueDate(IndexON,D3508)</f>
        <v>63985</v>
      </c>
      <c r="F3508" s="52">
        <f>IFERROR(_xll.qlIndexFixing(IndexON,D3508,TRUE,_xll.ohTrigger(RecalcTrigger,TriggerON)),NA())</f>
        <v>1.4563074858031655E-2</v>
      </c>
      <c r="H3508" s="49">
        <f>_xll.qlCalendarAdvance(Calendar,$H3507,B3508,"f",FALSE)</f>
        <v>63985</v>
      </c>
      <c r="I3508" s="49">
        <f>_xll.qlInterestRateIndexValueDate(Index1M,$H3508)</f>
        <v>63989</v>
      </c>
      <c r="J3508" s="52">
        <f>IFERROR(_xll.qlIndexFixing(Index1M,$H3508,TRUE,_xll.ohTrigger(RecalcTrigger,Trigger1M)),NA())</f>
        <v>1.4642002783831926E-2</v>
      </c>
      <c r="K3508" s="52">
        <f>IFERROR(_xll.qlIndexFixing(ONIndex1M,I3508,TRUE,_xll.ohTrigger(RecalcTrigger,Trigger1M)),NA())</f>
        <v>1.4632207938971575E-2</v>
      </c>
      <c r="L3508" s="52">
        <f>IFERROR(_xll.qlIndexFixing(Index3M,H3508,TRUE,_xll.ohTrigger(RecalcTrigger,Trigger3M)),NA())</f>
        <v>1.4993849096807219E-2</v>
      </c>
      <c r="M3508" s="52">
        <f>IFERROR(_xll.qlIndexFixing(ONIndex3M,I3508,TRUE,_xll.ohTrigger(RecalcTrigger,Trigger3M)),NA())</f>
        <v>1.4963032747798977E-2</v>
      </c>
      <c r="N3508" s="52">
        <f>IFERROR(_xll.qlIndexFixing(Index6M,$H3508,TRUE,_xll.ohTrigger(RecalcTrigger,Trigger6M)),NA())</f>
        <v>1.5227887232196192E-2</v>
      </c>
      <c r="O3508" s="52">
        <f>IFERROR(_xll.qlIndexFixing(ONIndex6M,I3508,TRUE,_xll.ohTrigger(RecalcTrigger,Trigger6M)),NA())</f>
        <v>1.5166913008313188E-2</v>
      </c>
      <c r="P3508" s="52" t="e">
        <f>IFERROR(_xll.qlIndexFixing(Index1Y,$H3508,TRUE,_xll.ohTrigger(RecalcTrigger,Trigger1Y)),NA())</f>
        <v>#N/A</v>
      </c>
      <c r="Q3508" s="52">
        <f>IFERROR(_xll.qlIndexFixing(ONIndex1Y,I3508,TRUE,_xll.ohTrigger(RecalcTrigger,Trigger1Y)),NA())</f>
        <v>1.5160261908482298E-2</v>
      </c>
    </row>
    <row r="3509" spans="2:17" x14ac:dyDescent="0.2">
      <c r="B3509" s="46" t="s">
        <v>42</v>
      </c>
      <c r="D3509" s="49">
        <f>_xll.qlCalendarAdvance(Calendar,$D3508,B3509,"f",FALSE)</f>
        <v>63992</v>
      </c>
      <c r="E3509" s="49">
        <f>_xll.qlInterestRateIndexValueDate(IndexON,D3509)</f>
        <v>63992</v>
      </c>
      <c r="F3509" s="52">
        <f>IFERROR(_xll.qlIndexFixing(IndexON,D3509,TRUE,_xll.ohTrigger(RecalcTrigger,TriggerON)),NA())</f>
        <v>1.4563506824414318E-2</v>
      </c>
      <c r="H3509" s="49">
        <f>_xll.qlCalendarAdvance(Calendar,$H3508,B3509,"f",FALSE)</f>
        <v>63992</v>
      </c>
      <c r="I3509" s="49">
        <f>_xll.qlInterestRateIndexValueDate(Index1M,$H3509)</f>
        <v>63996</v>
      </c>
      <c r="J3509" s="52">
        <f>IFERROR(_xll.qlIndexFixing(Index1M,$H3509,TRUE,_xll.ohTrigger(RecalcTrigger,Trigger1M)),NA())</f>
        <v>1.4642454121495943E-2</v>
      </c>
      <c r="K3509" s="52">
        <f>IFERROR(_xll.qlIndexFixing(ONIndex1M,I3509,TRUE,_xll.ohTrigger(RecalcTrigger,Trigger1M)),NA())</f>
        <v>1.4632691272025156E-2</v>
      </c>
      <c r="L3509" s="52">
        <f>IFERROR(_xll.qlIndexFixing(Index3M,H3509,TRUE,_xll.ohTrigger(RecalcTrigger,Trigger3M)),NA())</f>
        <v>1.4994197816512504E-2</v>
      </c>
      <c r="M3509" s="52">
        <f>IFERROR(_xll.qlIndexFixing(ONIndex3M,I3509,TRUE,_xll.ohTrigger(RecalcTrigger,Trigger3M)),NA())</f>
        <v>1.4963508578613727E-2</v>
      </c>
      <c r="N3509" s="52">
        <f>IFERROR(_xll.qlIndexFixing(Index6M,$H3509,TRUE,_xll.ohTrigger(RecalcTrigger,Trigger6M)),NA())</f>
        <v>1.5228000212031243E-2</v>
      </c>
      <c r="O3509" s="52">
        <f>IFERROR(_xll.qlIndexFixing(ONIndex6M,I3509,TRUE,_xll.ohTrigger(RecalcTrigger,Trigger6M)),NA())</f>
        <v>1.5167219236715823E-2</v>
      </c>
      <c r="P3509" s="52" t="e">
        <f>IFERROR(_xll.qlIndexFixing(Index1Y,$H3509,TRUE,_xll.ohTrigger(RecalcTrigger,Trigger1Y)),NA())</f>
        <v>#N/A</v>
      </c>
      <c r="Q3509" s="52">
        <f>IFERROR(_xll.qlIndexFixing(ONIndex1Y,I3509,TRUE,_xll.ohTrigger(RecalcTrigger,Trigger1Y)),NA())</f>
        <v>1.5160403160372482E-2</v>
      </c>
    </row>
    <row r="3510" spans="2:17" x14ac:dyDescent="0.2">
      <c r="B3510" s="46" t="s">
        <v>42</v>
      </c>
      <c r="D3510" s="49">
        <f>_xll.qlCalendarAdvance(Calendar,$D3509,B3510,"f",FALSE)</f>
        <v>63999</v>
      </c>
      <c r="E3510" s="49">
        <f>_xll.qlInterestRateIndexValueDate(IndexON,D3510)</f>
        <v>63999</v>
      </c>
      <c r="F3510" s="52">
        <f>IFERROR(_xll.qlIndexFixing(IndexON,D3510,TRUE,_xll.ohTrigger(RecalcTrigger,TriggerON)),NA())</f>
        <v>1.4563923634201004E-2</v>
      </c>
      <c r="H3510" s="49">
        <f>_xll.qlCalendarAdvance(Calendar,$H3509,B3510,"f",FALSE)</f>
        <v>63999</v>
      </c>
      <c r="I3510" s="49">
        <f>_xll.qlInterestRateIndexValueDate(Index1M,$H3510)</f>
        <v>64003</v>
      </c>
      <c r="J3510" s="52">
        <f>IFERROR(_xll.qlIndexFixing(Index1M,$H3510,TRUE,_xll.ohTrigger(RecalcTrigger,Trigger1M)),NA())</f>
        <v>1.464288789036193E-2</v>
      </c>
      <c r="K3510" s="52">
        <f>IFERROR(_xll.qlIndexFixing(ONIndex1M,I3510,TRUE,_xll.ohTrigger(RecalcTrigger,Trigger1M)),NA())</f>
        <v>1.4633157100840677E-2</v>
      </c>
      <c r="L3510" s="52">
        <f>IFERROR(_xll.qlIndexFixing(Index3M,H3510,TRUE,_xll.ohTrigger(RecalcTrigger,Trigger3M)),NA())</f>
        <v>1.4994525724526291E-2</v>
      </c>
      <c r="M3510" s="52">
        <f>IFERROR(_xll.qlIndexFixing(ONIndex3M,I3510,TRUE,_xll.ohTrigger(RecalcTrigger,Trigger3M)),NA())</f>
        <v>1.496396384515819E-2</v>
      </c>
      <c r="N3510" s="52">
        <f>IFERROR(_xll.qlIndexFixing(Index6M,$H3510,TRUE,_xll.ohTrigger(RecalcTrigger,Trigger6M)),NA())</f>
        <v>1.5228097971266733E-2</v>
      </c>
      <c r="O3510" s="52">
        <f>IFERROR(_xll.qlIndexFixing(ONIndex6M,I3510,TRUE,_xll.ohTrigger(RecalcTrigger,Trigger6M)),NA())</f>
        <v>1.5167510444733523E-2</v>
      </c>
      <c r="P3510" s="52" t="e">
        <f>IFERROR(_xll.qlIndexFixing(Index1Y,$H3510,TRUE,_xll.ohTrigger(RecalcTrigger,Trigger1Y)),NA())</f>
        <v>#N/A</v>
      </c>
      <c r="Q3510" s="52">
        <f>IFERROR(_xll.qlIndexFixing(ONIndex1Y,I3510,TRUE,_xll.ohTrigger(RecalcTrigger,Trigger1Y)),NA())</f>
        <v>1.5160523399950776E-2</v>
      </c>
    </row>
    <row r="3511" spans="2:17" x14ac:dyDescent="0.2">
      <c r="B3511" s="46" t="s">
        <v>42</v>
      </c>
      <c r="D3511" s="49">
        <f>_xll.qlCalendarAdvance(Calendar,$D3510,B3511,"f",FALSE)</f>
        <v>64006</v>
      </c>
      <c r="E3511" s="49">
        <f>_xll.qlInterestRateIndexValueDate(IndexON,D3511)</f>
        <v>64006</v>
      </c>
      <c r="F3511" s="52">
        <f>IFERROR(_xll.qlIndexFixing(IndexON,D3511,TRUE,_xll.ohTrigger(RecalcTrigger,TriggerON)),NA())</f>
        <v>1.4564325267647504E-2</v>
      </c>
      <c r="H3511" s="49">
        <f>_xll.qlCalendarAdvance(Calendar,$H3510,B3511,"f",FALSE)</f>
        <v>64006</v>
      </c>
      <c r="I3511" s="49">
        <f>_xll.qlInterestRateIndexValueDate(Index1M,$H3511)</f>
        <v>64010</v>
      </c>
      <c r="J3511" s="52">
        <f>IFERROR(_xll.qlIndexFixing(Index1M,$H3511,TRUE,_xll.ohTrigger(RecalcTrigger,Trigger1M)),NA())</f>
        <v>1.4643304067248432E-2</v>
      </c>
      <c r="K3511" s="52">
        <f>IFERROR(_xll.qlIndexFixing(ONIndex1M,I3511,TRUE,_xll.ohTrigger(RecalcTrigger,Trigger1M)),NA())</f>
        <v>1.4633605401996874E-2</v>
      </c>
      <c r="L3511" s="52">
        <f>IFERROR(_xll.qlIndexFixing(Index3M,H3511,TRUE,_xll.ohTrigger(RecalcTrigger,Trigger3M)),NA())</f>
        <v>1.4994502916929829E-2</v>
      </c>
      <c r="M3511" s="52">
        <f>IFERROR(_xll.qlIndexFixing(ONIndex3M,I3511,TRUE,_xll.ohTrigger(RecalcTrigger,Trigger3M)),NA())</f>
        <v>1.4964398520493916E-2</v>
      </c>
      <c r="N3511" s="52" t="e">
        <f>IFERROR(_xll.qlIndexFixing(Index6M,$H3511,TRUE,_xll.ohTrigger(RecalcTrigger,Trigger6M)),NA())</f>
        <v>#N/A</v>
      </c>
      <c r="O3511" s="52">
        <f>IFERROR(_xll.qlIndexFixing(ONIndex6M,I3511,TRUE,_xll.ohTrigger(RecalcTrigger,Trigger6M)),NA())</f>
        <v>1.51677866122224E-2</v>
      </c>
      <c r="P3511" s="52" t="e">
        <f>IFERROR(_xll.qlIndexFixing(Index1Y,$H3511,TRUE,_xll.ohTrigger(RecalcTrigger,Trigger1Y)),NA())</f>
        <v>#N/A</v>
      </c>
      <c r="Q3511" s="52">
        <f>IFERROR(_xll.qlIndexFixing(ONIndex1Y,I3511,TRUE,_xll.ohTrigger(RecalcTrigger,Trigger1Y)),NA())</f>
        <v>1.5160622599479368E-2</v>
      </c>
    </row>
    <row r="3512" spans="2:17" x14ac:dyDescent="0.2">
      <c r="B3512" s="46" t="s">
        <v>42</v>
      </c>
      <c r="D3512" s="49">
        <f>_xll.qlCalendarAdvance(Calendar,$D3511,B3512,"f",FALSE)</f>
        <v>64013</v>
      </c>
      <c r="E3512" s="49">
        <f>_xll.qlInterestRateIndexValueDate(IndexON,D3512)</f>
        <v>64013</v>
      </c>
      <c r="F3512" s="52">
        <f>IFERROR(_xll.qlIndexFixing(IndexON,D3512,TRUE,_xll.ohTrigger(RecalcTrigger,TriggerON)),NA())</f>
        <v>1.4565997579808254E-2</v>
      </c>
      <c r="H3512" s="49">
        <f>_xll.qlCalendarAdvance(Calendar,$H3511,B3512,"f",FALSE)</f>
        <v>64013</v>
      </c>
      <c r="I3512" s="49">
        <f>_xll.qlInterestRateIndexValueDate(Index1M,$H3512)</f>
        <v>64019</v>
      </c>
      <c r="J3512" s="52">
        <f>IFERROR(_xll.qlIndexFixing(Index1M,$H3512,TRUE,_xll.ohTrigger(RecalcTrigger,Trigger1M)),NA())</f>
        <v>1.4643488951362471E-2</v>
      </c>
      <c r="K3512" s="52">
        <f>IFERROR(_xll.qlIndexFixing(ONIndex1M,I3512,TRUE,_xll.ohTrigger(RecalcTrigger,Trigger1M)),NA())</f>
        <v>1.4634810159357414E-2</v>
      </c>
      <c r="L3512" s="52">
        <f>IFERROR(_xll.qlIndexFixing(Index3M,H3512,TRUE,_xll.ohTrigger(RecalcTrigger,Trigger3M)),NA())</f>
        <v>1.4994868963490803E-2</v>
      </c>
      <c r="M3512" s="52">
        <f>IFERROR(_xll.qlIndexFixing(ONIndex3M,I3512,TRUE,_xll.ohTrigger(RecalcTrigger,Trigger3M)),NA())</f>
        <v>1.496560566509153E-2</v>
      </c>
      <c r="N3512" s="52" t="e">
        <f>IFERROR(_xll.qlIndexFixing(Index6M,$H3512,TRUE,_xll.ohTrigger(RecalcTrigger,Trigger6M)),NA())</f>
        <v>#N/A</v>
      </c>
      <c r="O3512" s="52">
        <f>IFERROR(_xll.qlIndexFixing(ONIndex6M,I3512,TRUE,_xll.ohTrigger(RecalcTrigger,Trigger6M)),NA())</f>
        <v>1.5168794005351316E-2</v>
      </c>
      <c r="P3512" s="52" t="e">
        <f>IFERROR(_xll.qlIndexFixing(Index1Y,$H3512,TRUE,_xll.ohTrigger(RecalcTrigger,Trigger1Y)),NA())</f>
        <v>#N/A</v>
      </c>
      <c r="Q3512" s="52">
        <f>IFERROR(_xll.qlIndexFixing(ONIndex1Y,I3512,TRUE,_xll.ohTrigger(RecalcTrigger,Trigger1Y)),NA())</f>
        <v>1.51613660908545E-2</v>
      </c>
    </row>
    <row r="3513" spans="2:17" x14ac:dyDescent="0.2">
      <c r="B3513" s="46" t="s">
        <v>42</v>
      </c>
      <c r="D3513" s="49">
        <f>_xll.qlCalendarAdvance(Calendar,$D3512,B3513,"f",FALSE)</f>
        <v>64020</v>
      </c>
      <c r="E3513" s="49">
        <f>_xll.qlInterestRateIndexValueDate(IndexON,D3513)</f>
        <v>64020</v>
      </c>
      <c r="F3513" s="52">
        <f>IFERROR(_xll.qlIndexFixing(IndexON,D3513,TRUE,_xll.ohTrigger(RecalcTrigger,TriggerON)),NA())</f>
        <v>1.4565082924384853E-2</v>
      </c>
      <c r="H3513" s="49">
        <f>_xll.qlCalendarAdvance(Calendar,$H3512,B3513,"f",FALSE)</f>
        <v>64020</v>
      </c>
      <c r="I3513" s="49">
        <f>_xll.qlInterestRateIndexValueDate(Index1M,$H3513)</f>
        <v>64024</v>
      </c>
      <c r="J3513" s="52">
        <f>IFERROR(_xll.qlIndexFixing(Index1M,$H3513,TRUE,_xll.ohTrigger(RecalcTrigger,Trigger1M)),NA())</f>
        <v>1.4643760129109396E-2</v>
      </c>
      <c r="K3513" s="52">
        <f>IFERROR(_xll.qlIndexFixing(ONIndex1M,I3513,TRUE,_xll.ohTrigger(RecalcTrigger,Trigger1M)),NA())</f>
        <v>1.463444932900515E-2</v>
      </c>
      <c r="L3513" s="52">
        <f>IFERROR(_xll.qlIndexFixing(Index3M,H3513,TRUE,_xll.ohTrigger(RecalcTrigger,Trigger3M)),NA())</f>
        <v>1.4995057398838128E-2</v>
      </c>
      <c r="M3513" s="52">
        <f>IFERROR(_xll.qlIndexFixing(ONIndex3M,I3513,TRUE,_xll.ohTrigger(RecalcTrigger,Trigger3M)),NA())</f>
        <v>1.4965205988346497E-2</v>
      </c>
      <c r="N3513" s="52" t="e">
        <f>IFERROR(_xll.qlIndexFixing(Index6M,$H3513,TRUE,_xll.ohTrigger(RecalcTrigger,Trigger6M)),NA())</f>
        <v>#N/A</v>
      </c>
      <c r="O3513" s="52">
        <f>IFERROR(_xll.qlIndexFixing(ONIndex6M,I3513,TRUE,_xll.ohTrigger(RecalcTrigger,Trigger6M)),NA())</f>
        <v>1.5168293746876671E-2</v>
      </c>
      <c r="P3513" s="52" t="e">
        <f>IFERROR(_xll.qlIndexFixing(Index1Y,$H3513,TRUE,_xll.ohTrigger(RecalcTrigger,Trigger1Y)),NA())</f>
        <v>#N/A</v>
      </c>
      <c r="Q3513" s="52">
        <f>IFERROR(_xll.qlIndexFixing(ONIndex1Y,I3513,TRUE,_xll.ohTrigger(RecalcTrigger,Trigger1Y)),NA())</f>
        <v>1.5160757766876642E-2</v>
      </c>
    </row>
    <row r="3514" spans="2:17" x14ac:dyDescent="0.2">
      <c r="B3514" s="46" t="s">
        <v>42</v>
      </c>
      <c r="D3514" s="49">
        <f>_xll.qlCalendarAdvance(Calendar,$D3513,B3514,"f",FALSE)</f>
        <v>64027</v>
      </c>
      <c r="E3514" s="49">
        <f>_xll.qlInterestRateIndexValueDate(IndexON,D3514)</f>
        <v>64027</v>
      </c>
      <c r="F3514" s="52">
        <f>IFERROR(_xll.qlIndexFixing(IndexON,D3514,TRUE,_xll.ohTrigger(RecalcTrigger,TriggerON)),NA())</f>
        <v>1.4565438907627737E-2</v>
      </c>
      <c r="H3514" s="49">
        <f>_xll.qlCalendarAdvance(Calendar,$H3513,B3514,"f",FALSE)</f>
        <v>64027</v>
      </c>
      <c r="I3514" s="49">
        <f>_xll.qlInterestRateIndexValueDate(Index1M,$H3514)</f>
        <v>64031</v>
      </c>
      <c r="J3514" s="52">
        <f>IFERROR(_xll.qlIndexFixing(Index1M,$H3514,TRUE,_xll.ohTrigger(RecalcTrigger,Trigger1M)),NA())</f>
        <v>1.4644124639643152E-2</v>
      </c>
      <c r="K3514" s="52">
        <f>IFERROR(_xll.qlIndexFixing(ONIndex1M,I3514,TRUE,_xll.ohTrigger(RecalcTrigger,Trigger1M)),NA())</f>
        <v>1.4634844908574252E-2</v>
      </c>
      <c r="L3514" s="52">
        <f>IFERROR(_xll.qlIndexFixing(Index3M,H3514,TRUE,_xll.ohTrigger(RecalcTrigger,Trigger3M)),NA())</f>
        <v>1.4995303276293668E-2</v>
      </c>
      <c r="M3514" s="52">
        <f>IFERROR(_xll.qlIndexFixing(ONIndex3M,I3514,TRUE,_xll.ohTrigger(RecalcTrigger,Trigger3M)),NA())</f>
        <v>1.4965578726426898E-2</v>
      </c>
      <c r="N3514" s="52" t="e">
        <f>IFERROR(_xll.qlIndexFixing(Index6M,$H3514,TRUE,_xll.ohTrigger(RecalcTrigger,Trigger6M)),NA())</f>
        <v>#N/A</v>
      </c>
      <c r="O3514" s="52">
        <f>IFERROR(_xll.qlIndexFixing(ONIndex6M,I3514,TRUE,_xll.ohTrigger(RecalcTrigger,Trigger6M)),NA())</f>
        <v>1.5168524674233907E-2</v>
      </c>
      <c r="P3514" s="52" t="e">
        <f>IFERROR(_xll.qlIndexFixing(Index1Y,$H3514,TRUE,_xll.ohTrigger(RecalcTrigger,Trigger1Y)),NA())</f>
        <v>#N/A</v>
      </c>
      <c r="Q3514" s="52">
        <f>IFERROR(_xll.qlIndexFixing(ONIndex1Y,I3514,TRUE,_xll.ohTrigger(RecalcTrigger,Trigger1Y)),NA())</f>
        <v>1.5160793679349638E-2</v>
      </c>
    </row>
    <row r="3515" spans="2:17" x14ac:dyDescent="0.2">
      <c r="B3515" s="46" t="s">
        <v>42</v>
      </c>
      <c r="D3515" s="49">
        <f>_xll.qlCalendarAdvance(Calendar,$D3514,B3515,"f",FALSE)</f>
        <v>64034</v>
      </c>
      <c r="E3515" s="49">
        <f>_xll.qlInterestRateIndexValueDate(IndexON,D3515)</f>
        <v>64034</v>
      </c>
      <c r="F3515" s="52">
        <f>IFERROR(_xll.qlIndexFixing(IndexON,D3515,TRUE,_xll.ohTrigger(RecalcTrigger,TriggerON)),NA())</f>
        <v>1.4565779634194698E-2</v>
      </c>
      <c r="H3515" s="49">
        <f>_xll.qlCalendarAdvance(Calendar,$H3514,B3515,"f",FALSE)</f>
        <v>64034</v>
      </c>
      <c r="I3515" s="49">
        <f>_xll.qlInterestRateIndexValueDate(Index1M,$H3515)</f>
        <v>64038</v>
      </c>
      <c r="J3515" s="52">
        <f>IFERROR(_xll.qlIndexFixing(Index1M,$H3515,TRUE,_xll.ohTrigger(RecalcTrigger,Trigger1M)),NA())</f>
        <v>1.4644471467843978E-2</v>
      </c>
      <c r="K3515" s="52">
        <f>IFERROR(_xll.qlIndexFixing(ONIndex1M,I3515,TRUE,_xll.ohTrigger(RecalcTrigger,Trigger1M)),NA())</f>
        <v>1.4635275422518745E-2</v>
      </c>
      <c r="L3515" s="52">
        <f>IFERROR(_xll.qlIndexFixing(Index3M,H3515,TRUE,_xll.ohTrigger(RecalcTrigger,Trigger3M)),NA())</f>
        <v>1.4995528208341161E-2</v>
      </c>
      <c r="M3515" s="52">
        <f>IFERROR(_xll.qlIndexFixing(ONIndex3M,I3515,TRUE,_xll.ohTrigger(RecalcTrigger,Trigger3M)),NA())</f>
        <v>1.4965979364269799E-2</v>
      </c>
      <c r="N3515" s="52" t="e">
        <f>IFERROR(_xll.qlIndexFixing(Index6M,$H3515,TRUE,_xll.ohTrigger(RecalcTrigger,Trigger6M)),NA())</f>
        <v>#N/A</v>
      </c>
      <c r="O3515" s="52">
        <f>IFERROR(_xll.qlIndexFixing(ONIndex6M,I3515,TRUE,_xll.ohTrigger(RecalcTrigger,Trigger6M)),NA())</f>
        <v>1.5168770075932869E-2</v>
      </c>
      <c r="P3515" s="52" t="e">
        <f>IFERROR(_xll.qlIndexFixing(Index1Y,$H3515,TRUE,_xll.ohTrigger(RecalcTrigger,Trigger1Y)),NA())</f>
        <v>#N/A</v>
      </c>
      <c r="Q3515" s="52">
        <f>IFERROR(_xll.qlIndexFixing(ONIndex1Y,I3515,TRUE,_xll.ohTrigger(RecalcTrigger,Trigger1Y)),NA())</f>
        <v>1.5160808820917637E-2</v>
      </c>
    </row>
    <row r="3516" spans="2:17" x14ac:dyDescent="0.2">
      <c r="B3516" s="46" t="s">
        <v>42</v>
      </c>
      <c r="D3516" s="49">
        <f>_xll.qlCalendarAdvance(Calendar,$D3515,B3516,"f",FALSE)</f>
        <v>64041</v>
      </c>
      <c r="E3516" s="49">
        <f>_xll.qlInterestRateIndexValueDate(IndexON,D3516)</f>
        <v>64041</v>
      </c>
      <c r="F3516" s="52">
        <f>IFERROR(_xll.qlIndexFixing(IndexON,D3516,TRUE,_xll.ohTrigger(RecalcTrigger,TriggerON)),NA())</f>
        <v>1.4566105083702041E-2</v>
      </c>
      <c r="H3516" s="49">
        <f>_xll.qlCalendarAdvance(Calendar,$H3515,B3516,"f",FALSE)</f>
        <v>64041</v>
      </c>
      <c r="I3516" s="49">
        <f>_xll.qlInterestRateIndexValueDate(Index1M,$H3516)</f>
        <v>64045</v>
      </c>
      <c r="J3516" s="52">
        <f>IFERROR(_xll.qlIndexFixing(Index1M,$H3516,TRUE,_xll.ohTrigger(RecalcTrigger,Trigger1M)),NA())</f>
        <v>1.4645120260555146E-2</v>
      </c>
      <c r="K3516" s="52">
        <f>IFERROR(_xll.qlIndexFixing(ONIndex1M,I3516,TRUE,_xll.ohTrigger(RecalcTrigger,Trigger1M)),NA())</f>
        <v>1.4635583184015033E-2</v>
      </c>
      <c r="L3516" s="52">
        <f>IFERROR(_xll.qlIndexFixing(Index3M,H3516,TRUE,_xll.ohTrigger(RecalcTrigger,Trigger3M)),NA())</f>
        <v>1.4996054597861179E-2</v>
      </c>
      <c r="M3516" s="52">
        <f>IFERROR(_xll.qlIndexFixing(ONIndex3M,I3516,TRUE,_xll.ohTrigger(RecalcTrigger,Trigger3M)),NA())</f>
        <v>1.4966262075164494E-2</v>
      </c>
      <c r="N3516" s="52" t="e">
        <f>IFERROR(_xll.qlIndexFixing(Index6M,$H3516,TRUE,_xll.ohTrigger(RecalcTrigger,Trigger6M)),NA())</f>
        <v>#N/A</v>
      </c>
      <c r="O3516" s="52">
        <f>IFERROR(_xll.qlIndexFixing(ONIndex6M,I3516,TRUE,_xll.ohTrigger(RecalcTrigger,Trigger6M)),NA())</f>
        <v>1.5168941149568127E-2</v>
      </c>
      <c r="P3516" s="52" t="e">
        <f>IFERROR(_xll.qlIndexFixing(Index1Y,$H3516,TRUE,_xll.ohTrigger(RecalcTrigger,Trigger1Y)),NA())</f>
        <v>#N/A</v>
      </c>
      <c r="Q3516" s="52">
        <f>IFERROR(_xll.qlIndexFixing(ONIndex1Y,I3516,TRUE,_xll.ohTrigger(RecalcTrigger,Trigger1Y)),NA())</f>
        <v>1.5160802022595732E-2</v>
      </c>
    </row>
    <row r="3517" spans="2:17" x14ac:dyDescent="0.2">
      <c r="B3517" s="46" t="s">
        <v>42</v>
      </c>
      <c r="D3517" s="49">
        <f>_xll.qlCalendarAdvance(Calendar,$D3516,B3517,"f",FALSE)</f>
        <v>64048</v>
      </c>
      <c r="E3517" s="49">
        <f>_xll.qlInterestRateIndexValueDate(IndexON,D3517)</f>
        <v>64048</v>
      </c>
      <c r="F3517" s="52">
        <f>IFERROR(_xll.qlIndexFixing(IndexON,D3517,TRUE,_xll.ohTrigger(RecalcTrigger,TriggerON)),NA())</f>
        <v>1.4566415236325625E-2</v>
      </c>
      <c r="H3517" s="49">
        <f>_xll.qlCalendarAdvance(Calendar,$H3516,B3517,"f",FALSE)</f>
        <v>64048</v>
      </c>
      <c r="I3517" s="49">
        <f>_xll.qlInterestRateIndexValueDate(Index1M,$H3517)</f>
        <v>64052</v>
      </c>
      <c r="J3517" s="52">
        <f>IFERROR(_xll.qlIndexFixing(Index1M,$H3517,TRUE,_xll.ohTrigger(RecalcTrigger,Trigger1M)),NA())</f>
        <v>1.4645430398715461E-2</v>
      </c>
      <c r="K3517" s="52">
        <f>IFERROR(_xll.qlIndexFixing(ONIndex1M,I3517,TRUE,_xll.ohTrigger(RecalcTrigger,Trigger1M)),NA())</f>
        <v>1.4635925833683672E-2</v>
      </c>
      <c r="L3517" s="52">
        <f>IFERROR(_xll.qlIndexFixing(Index3M,H3517,TRUE,_xll.ohTrigger(RecalcTrigger,Trigger3M)),NA())</f>
        <v>1.4996236059426953E-2</v>
      </c>
      <c r="M3517" s="52">
        <f>IFERROR(_xll.qlIndexFixing(ONIndex3M,I3517,TRUE,_xll.ohTrigger(RecalcTrigger,Trigger3M)),NA())</f>
        <v>1.4966572631465169E-2</v>
      </c>
      <c r="N3517" s="52" t="e">
        <f>IFERROR(_xll.qlIndexFixing(Index6M,$H3517,TRUE,_xll.ohTrigger(RecalcTrigger,Trigger6M)),NA())</f>
        <v>#N/A</v>
      </c>
      <c r="O3517" s="52">
        <f>IFERROR(_xll.qlIndexFixing(ONIndex6M,I3517,TRUE,_xll.ohTrigger(RecalcTrigger,Trigger6M)),NA())</f>
        <v>1.5169126657896825E-2</v>
      </c>
      <c r="P3517" s="52" t="e">
        <f>IFERROR(_xll.qlIndexFixing(Index1Y,$H3517,TRUE,_xll.ohTrigger(RecalcTrigger,Trigger1Y)),NA())</f>
        <v>#N/A</v>
      </c>
      <c r="Q3517" s="52">
        <f>IFERROR(_xll.qlIndexFixing(ONIndex1Y,I3517,TRUE,_xll.ohTrigger(RecalcTrigger,Trigger1Y)),NA())</f>
        <v>1.5160774397893206E-2</v>
      </c>
    </row>
    <row r="3518" spans="2:17" x14ac:dyDescent="0.2">
      <c r="B3518" s="46" t="s">
        <v>42</v>
      </c>
      <c r="D3518" s="49">
        <f>_xll.qlCalendarAdvance(Calendar,$D3517,B3518,"f",FALSE)</f>
        <v>64055</v>
      </c>
      <c r="E3518" s="49">
        <f>_xll.qlInterestRateIndexValueDate(IndexON,D3518)</f>
        <v>64055</v>
      </c>
      <c r="F3518" s="52">
        <f>IFERROR(_xll.qlIndexFixing(IndexON,D3518,TRUE,_xll.ohTrigger(RecalcTrigger,TriggerON)),NA())</f>
        <v>1.4566710072001499E-2</v>
      </c>
      <c r="H3518" s="49">
        <f>_xll.qlCalendarAdvance(Calendar,$H3517,B3518,"f",FALSE)</f>
        <v>64055</v>
      </c>
      <c r="I3518" s="49">
        <f>_xll.qlInterestRateIndexValueDate(Index1M,$H3518)</f>
        <v>64059</v>
      </c>
      <c r="J3518" s="52">
        <f>IFERROR(_xll.qlIndexFixing(Index1M,$H3518,TRUE,_xll.ohTrigger(RecalcTrigger,Trigger1M)),NA())</f>
        <v>1.46457227826132E-2</v>
      </c>
      <c r="K3518" s="52">
        <f>IFERROR(_xll.qlIndexFixing(ONIndex1M,I3518,TRUE,_xll.ohTrigger(RecalcTrigger,Trigger1M)),NA())</f>
        <v>1.4636250793742533E-2</v>
      </c>
      <c r="L3518" s="52">
        <f>IFERROR(_xll.qlIndexFixing(Index3M,H3518,TRUE,_xll.ohTrigger(RecalcTrigger,Trigger3M)),NA())</f>
        <v>1.49963964908438E-2</v>
      </c>
      <c r="M3518" s="52">
        <f>IFERROR(_xll.qlIndexFixing(ONIndex3M,I3518,TRUE,_xll.ohTrigger(RecalcTrigger,Trigger3M)),NA())</f>
        <v>1.4966862405909609E-2</v>
      </c>
      <c r="N3518" s="52" t="e">
        <f>IFERROR(_xll.qlIndexFixing(Index6M,$H3518,TRUE,_xll.ohTrigger(RecalcTrigger,Trigger6M)),NA())</f>
        <v>#N/A</v>
      </c>
      <c r="O3518" s="52">
        <f>IFERROR(_xll.qlIndexFixing(ONIndex6M,I3518,TRUE,_xll.ohTrigger(RecalcTrigger,Trigger6M)),NA())</f>
        <v>1.5169296986767833E-2</v>
      </c>
      <c r="P3518" s="52" t="e">
        <f>IFERROR(_xll.qlIndexFixing(Index1Y,$H3518,TRUE,_xll.ohTrigger(RecalcTrigger,Trigger1Y)),NA())</f>
        <v>#N/A</v>
      </c>
      <c r="Q3518" s="52">
        <f>IFERROR(_xll.qlIndexFixing(ONIndex1Y,I3518,TRUE,_xll.ohTrigger(RecalcTrigger,Trigger1Y)),NA())</f>
        <v>1.5160725538496678E-2</v>
      </c>
    </row>
    <row r="3519" spans="2:17" x14ac:dyDescent="0.2">
      <c r="B3519" s="46" t="s">
        <v>42</v>
      </c>
      <c r="D3519" s="49">
        <f>_xll.qlCalendarAdvance(Calendar,$D3518,B3519,"f",FALSE)</f>
        <v>64062</v>
      </c>
      <c r="E3519" s="49">
        <f>_xll.qlInterestRateIndexValueDate(IndexON,D3519)</f>
        <v>64062</v>
      </c>
      <c r="F3519" s="52">
        <f>IFERROR(_xll.qlIndexFixing(IndexON,D3519,TRUE,_xll.ohTrigger(RecalcTrigger,TriggerON)),NA())</f>
        <v>1.4566989570505839E-2</v>
      </c>
      <c r="H3519" s="49">
        <f>_xll.qlCalendarAdvance(Calendar,$H3518,B3519,"f",FALSE)</f>
        <v>64062</v>
      </c>
      <c r="I3519" s="49">
        <f>_xll.qlInterestRateIndexValueDate(Index1M,$H3519)</f>
        <v>64066</v>
      </c>
      <c r="J3519" s="52">
        <f>IFERROR(_xll.qlIndexFixing(Index1M,$H3519,TRUE,_xll.ohTrigger(RecalcTrigger,Trigger1M)),NA())</f>
        <v>1.4645997389066905E-2</v>
      </c>
      <c r="K3519" s="52">
        <f>IFERROR(_xll.qlIndexFixing(ONIndex1M,I3519,TRUE,_xll.ohTrigger(RecalcTrigger,Trigger1M)),NA())</f>
        <v>1.4636558040850289E-2</v>
      </c>
      <c r="L3519" s="52">
        <f>IFERROR(_xll.qlIndexFixing(Index3M,H3519,TRUE,_xll.ohTrigger(RecalcTrigger,Trigger3M)),NA())</f>
        <v>1.4996535864808343E-2</v>
      </c>
      <c r="M3519" s="52">
        <f>IFERROR(_xll.qlIndexFixing(ONIndex3M,I3519,TRUE,_xll.ohTrigger(RecalcTrigger,Trigger3M)),NA())</f>
        <v>1.4967131371559361E-2</v>
      </c>
      <c r="N3519" s="52" t="e">
        <f>IFERROR(_xll.qlIndexFixing(Index6M,$H3519,TRUE,_xll.ohTrigger(RecalcTrigger,Trigger6M)),NA())</f>
        <v>#N/A</v>
      </c>
      <c r="O3519" s="52">
        <f>IFERROR(_xll.qlIndexFixing(ONIndex6M,I3519,TRUE,_xll.ohTrigger(RecalcTrigger,Trigger6M)),NA())</f>
        <v>1.5169452116277071E-2</v>
      </c>
      <c r="P3519" s="52" t="e">
        <f>IFERROR(_xll.qlIndexFixing(Index1Y,$H3519,TRUE,_xll.ohTrigger(RecalcTrigger,Trigger1Y)),NA())</f>
        <v>#N/A</v>
      </c>
      <c r="Q3519" s="52">
        <f>IFERROR(_xll.qlIndexFixing(ONIndex1Y,I3519,TRUE,_xll.ohTrigger(RecalcTrigger,Trigger1Y)),NA())</f>
        <v>1.5160655416668334E-2</v>
      </c>
    </row>
    <row r="3520" spans="2:17" x14ac:dyDescent="0.2">
      <c r="B3520" s="46" t="s">
        <v>42</v>
      </c>
      <c r="D3520" s="49">
        <f>_xll.qlCalendarAdvance(Calendar,$D3519,B3520,"f",FALSE)</f>
        <v>64069</v>
      </c>
      <c r="E3520" s="49">
        <f>_xll.qlInterestRateIndexValueDate(IndexON,D3520)</f>
        <v>64069</v>
      </c>
      <c r="F3520" s="52">
        <f>IFERROR(_xll.qlIndexFixing(IndexON,D3520,TRUE,_xll.ohTrigger(RecalcTrigger,TriggerON)),NA())</f>
        <v>1.4567253711854633E-2</v>
      </c>
      <c r="H3520" s="49">
        <f>_xll.qlCalendarAdvance(Calendar,$H3519,B3520,"f",FALSE)</f>
        <v>64069</v>
      </c>
      <c r="I3520" s="49">
        <f>_xll.qlInterestRateIndexValueDate(Index1M,$H3520)</f>
        <v>64073</v>
      </c>
      <c r="J3520" s="52">
        <f>IFERROR(_xll.qlIndexFixing(Index1M,$H3520,TRUE,_xll.ohTrigger(RecalcTrigger,Trigger1M)),NA())</f>
        <v>1.464593956239657E-2</v>
      </c>
      <c r="K3520" s="52">
        <f>IFERROR(_xll.qlIndexFixing(ONIndex1M,I3520,TRUE,_xll.ohTrigger(RecalcTrigger,Trigger1M)),NA())</f>
        <v>1.4636847552145227E-2</v>
      </c>
      <c r="L3520" s="52">
        <f>IFERROR(_xll.qlIndexFixing(Index3M,H3520,TRUE,_xll.ohTrigger(RecalcTrigger,Trigger3M)),NA())</f>
        <v>1.499665415401373E-2</v>
      </c>
      <c r="M3520" s="52">
        <f>IFERROR(_xll.qlIndexFixing(ONIndex3M,I3520,TRUE,_xll.ohTrigger(RecalcTrigger,Trigger3M)),NA())</f>
        <v>1.4967379500996358E-2</v>
      </c>
      <c r="N3520" s="52" t="e">
        <f>IFERROR(_xll.qlIndexFixing(Index6M,$H3520,TRUE,_xll.ohTrigger(RecalcTrigger,Trigger6M)),NA())</f>
        <v>#N/A</v>
      </c>
      <c r="O3520" s="52">
        <f>IFERROR(_xll.qlIndexFixing(ONIndex6M,I3520,TRUE,_xll.ohTrigger(RecalcTrigger,Trigger6M)),NA())</f>
        <v>1.5169592026680334E-2</v>
      </c>
      <c r="P3520" s="52" t="e">
        <f>IFERROR(_xll.qlIndexFixing(Index1Y,$H3520,TRUE,_xll.ohTrigger(RecalcTrigger,Trigger1Y)),NA())</f>
        <v>#N/A</v>
      </c>
      <c r="Q3520" s="52">
        <f>IFERROR(_xll.qlIndexFixing(ONIndex1Y,I3520,TRUE,_xll.ohTrigger(RecalcTrigger,Trigger1Y)),NA())</f>
        <v>1.5160564004590427E-2</v>
      </c>
    </row>
    <row r="3521" spans="2:17" x14ac:dyDescent="0.2">
      <c r="B3521" s="46" t="s">
        <v>42</v>
      </c>
      <c r="D3521" s="49">
        <f>_xll.qlCalendarAdvance(Calendar,$D3520,B3521,"f",FALSE)</f>
        <v>64076</v>
      </c>
      <c r="E3521" s="49">
        <f>_xll.qlInterestRateIndexValueDate(IndexON,D3521)</f>
        <v>64076</v>
      </c>
      <c r="F3521" s="52">
        <f>IFERROR(_xll.qlIndexFixing(IndexON,D3521,TRUE,_xll.ohTrigger(RecalcTrigger,TriggerON)),NA())</f>
        <v>1.4567502475903993E-2</v>
      </c>
      <c r="H3521" s="49">
        <f>_xll.qlCalendarAdvance(Calendar,$H3520,B3521,"f",FALSE)</f>
        <v>64076</v>
      </c>
      <c r="I3521" s="49">
        <f>_xll.qlInterestRateIndexValueDate(Index1M,$H3521)</f>
        <v>64080</v>
      </c>
      <c r="J3521" s="52">
        <f>IFERROR(_xll.qlIndexFixing(Index1M,$H3521,TRUE,_xll.ohTrigger(RecalcTrigger,Trigger1M)),NA())</f>
        <v>1.4646179809751914E-2</v>
      </c>
      <c r="K3521" s="52">
        <f>IFERROR(_xll.qlIndexFixing(ONIndex1M,I3521,TRUE,_xll.ohTrigger(RecalcTrigger,Trigger1M)),NA())</f>
        <v>1.4637119304365953E-2</v>
      </c>
      <c r="L3521" s="52">
        <f>IFERROR(_xll.qlIndexFixing(Index3M,H3521,TRUE,_xll.ohTrigger(RecalcTrigger,Trigger3M)),NA())</f>
        <v>1.4996751331156586E-2</v>
      </c>
      <c r="M3521" s="52">
        <f>IFERROR(_xll.qlIndexFixing(ONIndex3M,I3521,TRUE,_xll.ohTrigger(RecalcTrigger,Trigger3M)),NA())</f>
        <v>1.4967606767202213E-2</v>
      </c>
      <c r="N3521" s="52" t="e">
        <f>IFERROR(_xll.qlIndexFixing(Index6M,$H3521,TRUE,_xll.ohTrigger(RecalcTrigger,Trigger6M)),NA())</f>
        <v>#N/A</v>
      </c>
      <c r="O3521" s="52">
        <f>IFERROR(_xll.qlIndexFixing(ONIndex6M,I3521,TRUE,_xll.ohTrigger(RecalcTrigger,Trigger6M)),NA())</f>
        <v>1.5169716698153479E-2</v>
      </c>
      <c r="P3521" s="52" t="e">
        <f>IFERROR(_xll.qlIndexFixing(Index1Y,$H3521,TRUE,_xll.ohTrigger(RecalcTrigger,Trigger1Y)),NA())</f>
        <v>#N/A</v>
      </c>
      <c r="Q3521" s="52">
        <f>IFERROR(_xll.qlIndexFixing(ONIndex1Y,I3521,TRUE,_xll.ohTrigger(RecalcTrigger,Trigger1Y)),NA())</f>
        <v>1.5160451274525144E-2</v>
      </c>
    </row>
    <row r="3522" spans="2:17" x14ac:dyDescent="0.2">
      <c r="B3522" s="46" t="s">
        <v>42</v>
      </c>
      <c r="D3522" s="49">
        <f>_xll.qlCalendarAdvance(Calendar,$D3521,B3522,"f",FALSE)</f>
        <v>64083</v>
      </c>
      <c r="E3522" s="49">
        <f>_xll.qlInterestRateIndexValueDate(IndexON,D3522)</f>
        <v>64083</v>
      </c>
      <c r="F3522" s="52">
        <f>IFERROR(_xll.qlIndexFixing(IndexON,D3522,TRUE,_xll.ohTrigger(RecalcTrigger,TriggerON)),NA())</f>
        <v>1.456773584274984E-2</v>
      </c>
      <c r="H3522" s="49">
        <f>_xll.qlCalendarAdvance(Calendar,$H3521,B3522,"f",FALSE)</f>
        <v>64083</v>
      </c>
      <c r="I3522" s="49">
        <f>_xll.qlInterestRateIndexValueDate(Index1M,$H3522)</f>
        <v>64087</v>
      </c>
      <c r="J3522" s="52">
        <f>IFERROR(_xll.qlIndexFixing(Index1M,$H3522,TRUE,_xll.ohTrigger(RecalcTrigger,Trigger1M)),NA())</f>
        <v>1.4646402212498799E-2</v>
      </c>
      <c r="K3522" s="52">
        <f>IFERROR(_xll.qlIndexFixing(ONIndex1M,I3522,TRUE,_xll.ohTrigger(RecalcTrigger,Trigger1M)),NA())</f>
        <v>1.4637373274331011E-2</v>
      </c>
      <c r="L3522" s="52">
        <f>IFERROR(_xll.qlIndexFixing(Index3M,H3522,TRUE,_xll.ohTrigger(RecalcTrigger,Trigger3M)),NA())</f>
        <v>1.4996827368930054E-2</v>
      </c>
      <c r="M3522" s="52">
        <f>IFERROR(_xll.qlIndexFixing(ONIndex3M,I3522,TRUE,_xll.ohTrigger(RecalcTrigger,Trigger3M)),NA())</f>
        <v>1.4967813142918729E-2</v>
      </c>
      <c r="N3522" s="52" t="e">
        <f>IFERROR(_xll.qlIndexFixing(Index6M,$H3522,TRUE,_xll.ohTrigger(RecalcTrigger,Trigger6M)),NA())</f>
        <v>#N/A</v>
      </c>
      <c r="O3522" s="52">
        <f>IFERROR(_xll.qlIndexFixing(ONIndex6M,I3522,TRUE,_xll.ohTrigger(RecalcTrigger,Trigger6M)),NA())</f>
        <v>1.5169826110632556E-2</v>
      </c>
      <c r="P3522" s="52" t="e">
        <f>IFERROR(_xll.qlIndexFixing(Index1Y,$H3522,TRUE,_xll.ohTrigger(RecalcTrigger,Trigger1Y)),NA())</f>
        <v>#N/A</v>
      </c>
      <c r="Q3522" s="52">
        <f>IFERROR(_xll.qlIndexFixing(ONIndex1Y,I3522,TRUE,_xll.ohTrigger(RecalcTrigger,Trigger1Y)),NA())</f>
        <v>1.5160317198574802E-2</v>
      </c>
    </row>
    <row r="3523" spans="2:17" x14ac:dyDescent="0.2">
      <c r="B3523" s="46" t="s">
        <v>42</v>
      </c>
      <c r="D3523" s="49">
        <f>_xll.qlCalendarAdvance(Calendar,$D3522,B3523,"f",FALSE)</f>
        <v>64090</v>
      </c>
      <c r="E3523" s="49">
        <f>_xll.qlInterestRateIndexValueDate(IndexON,D3523)</f>
        <v>64090</v>
      </c>
      <c r="F3523" s="52">
        <f>IFERROR(_xll.qlIndexFixing(IndexON,D3523,TRUE,_xll.ohTrigger(RecalcTrigger,TriggerON)),NA())</f>
        <v>1.4567953792248289E-2</v>
      </c>
      <c r="H3523" s="49">
        <f>_xll.qlCalendarAdvance(Calendar,$H3522,B3523,"f",FALSE)</f>
        <v>64090</v>
      </c>
      <c r="I3523" s="49">
        <f>_xll.qlInterestRateIndexValueDate(Index1M,$H3523)</f>
        <v>64094</v>
      </c>
      <c r="J3523" s="52">
        <f>IFERROR(_xll.qlIndexFixing(Index1M,$H3523,TRUE,_xll.ohTrigger(RecalcTrigger,Trigger1M)),NA())</f>
        <v>1.4646606747453106E-2</v>
      </c>
      <c r="K3523" s="52">
        <f>IFERROR(_xll.qlIndexFixing(ONIndex1M,I3523,TRUE,_xll.ohTrigger(RecalcTrigger,Trigger1M)),NA())</f>
        <v>1.4637609438858945E-2</v>
      </c>
      <c r="L3523" s="52">
        <f>IFERROR(_xll.qlIndexFixing(Index3M,H3523,TRUE,_xll.ohTrigger(RecalcTrigger,Trigger3M)),NA())</f>
        <v>1.4996882312511912E-2</v>
      </c>
      <c r="M3523" s="52">
        <f>IFERROR(_xll.qlIndexFixing(ONIndex3M,I3523,TRUE,_xll.ohTrigger(RecalcTrigger,Trigger3M)),NA())</f>
        <v>1.4967998600807775E-2</v>
      </c>
      <c r="N3523" s="52" t="e">
        <f>IFERROR(_xll.qlIndexFixing(Index6M,$H3523,TRUE,_xll.ohTrigger(RecalcTrigger,Trigger6M)),NA())</f>
        <v>#N/A</v>
      </c>
      <c r="O3523" s="52">
        <f>IFERROR(_xll.qlIndexFixing(ONIndex6M,I3523,TRUE,_xll.ohTrigger(RecalcTrigger,Trigger6M)),NA())</f>
        <v>1.5169920244373358E-2</v>
      </c>
      <c r="P3523" s="52" t="e">
        <f>IFERROR(_xll.qlIndexFixing(Index1Y,$H3523,TRUE,_xll.ohTrigger(RecalcTrigger,Trigger1Y)),NA())</f>
        <v>#N/A</v>
      </c>
      <c r="Q3523" s="52">
        <f>IFERROR(_xll.qlIndexFixing(ONIndex1Y,I3523,TRUE,_xll.ohTrigger(RecalcTrigger,Trigger1Y)),NA())</f>
        <v>1.516016174916146E-2</v>
      </c>
    </row>
    <row r="3524" spans="2:17" x14ac:dyDescent="0.2">
      <c r="B3524" s="46" t="s">
        <v>42</v>
      </c>
      <c r="D3524" s="49">
        <f>_xll.qlCalendarAdvance(Calendar,$D3523,B3524,"f",FALSE)</f>
        <v>64097</v>
      </c>
      <c r="E3524" s="49">
        <f>_xll.qlInterestRateIndexValueDate(IndexON,D3524)</f>
        <v>64097</v>
      </c>
      <c r="F3524" s="52">
        <f>IFERROR(_xll.qlIndexFixing(IndexON,D3524,TRUE,_xll.ohTrigger(RecalcTrigger,TriggerON)),NA())</f>
        <v>1.4568156304175517E-2</v>
      </c>
      <c r="H3524" s="49">
        <f>_xll.qlCalendarAdvance(Calendar,$H3523,B3524,"f",FALSE)</f>
        <v>64097</v>
      </c>
      <c r="I3524" s="49">
        <f>_xll.qlInterestRateIndexValueDate(Index1M,$H3524)</f>
        <v>64101</v>
      </c>
      <c r="J3524" s="52">
        <f>IFERROR(_xll.qlIndexFixing(Index1M,$H3524,TRUE,_xll.ohTrigger(RecalcTrigger,Trigger1M)),NA())</f>
        <v>1.4647102948321371E-2</v>
      </c>
      <c r="K3524" s="52">
        <f>IFERROR(_xll.qlIndexFixing(ONIndex1M,I3524,TRUE,_xll.ohTrigger(RecalcTrigger,Trigger1M)),NA())</f>
        <v>1.4637827774848233E-2</v>
      </c>
      <c r="L3524" s="52" t="e">
        <f>IFERROR(_xll.qlIndexFixing(Index3M,H3524,TRUE,_xll.ohTrigger(RecalcTrigger,Trigger3M)),NA())</f>
        <v>#N/A</v>
      </c>
      <c r="M3524" s="52">
        <f>IFERROR(_xll.qlIndexFixing(ONIndex3M,I3524,TRUE,_xll.ohTrigger(RecalcTrigger,Trigger3M)),NA())</f>
        <v>1.4968163113850963E-2</v>
      </c>
      <c r="N3524" s="52" t="e">
        <f>IFERROR(_xll.qlIndexFixing(Index6M,$H3524,TRUE,_xll.ohTrigger(RecalcTrigger,Trigger6M)),NA())</f>
        <v>#N/A</v>
      </c>
      <c r="O3524" s="52">
        <f>IFERROR(_xll.qlIndexFixing(ONIndex6M,I3524,TRUE,_xll.ohTrigger(RecalcTrigger,Trigger6M)),NA())</f>
        <v>1.516999907963168E-2</v>
      </c>
      <c r="P3524" s="52" t="e">
        <f>IFERROR(_xll.qlIndexFixing(Index1Y,$H3524,TRUE,_xll.ohTrigger(RecalcTrigger,Trigger1Y)),NA())</f>
        <v>#N/A</v>
      </c>
      <c r="Q3524" s="52">
        <f>IFERROR(_xll.qlIndexFixing(ONIndex1Y,I3524,TRUE,_xll.ohTrigger(RecalcTrigger,Trigger1Y)),NA())</f>
        <v>1.5159984898227563E-2</v>
      </c>
    </row>
    <row r="3525" spans="2:17" x14ac:dyDescent="0.2">
      <c r="B3525" s="46" t="s">
        <v>42</v>
      </c>
      <c r="D3525" s="49">
        <f>_xll.qlCalendarAdvance(Calendar,$D3524,B3525,"f",FALSE)</f>
        <v>64104</v>
      </c>
      <c r="E3525" s="49">
        <f>_xll.qlInterestRateIndexValueDate(IndexON,D3525)</f>
        <v>64104</v>
      </c>
      <c r="F3525" s="52">
        <f>IFERROR(_xll.qlIndexFixing(IndexON,D3525,TRUE,_xll.ohTrigger(RecalcTrigger,TriggerON)),NA())</f>
        <v>1.4568343358707381E-2</v>
      </c>
      <c r="H3525" s="49">
        <f>_xll.qlCalendarAdvance(Calendar,$H3524,B3525,"f",FALSE)</f>
        <v>64104</v>
      </c>
      <c r="I3525" s="49">
        <f>_xll.qlInterestRateIndexValueDate(Index1M,$H3525)</f>
        <v>64108</v>
      </c>
      <c r="J3525" s="52">
        <f>IFERROR(_xll.qlIndexFixing(Index1M,$H3525,TRUE,_xll.ohTrigger(RecalcTrigger,Trigger1M)),NA())</f>
        <v>1.4647270403292551E-2</v>
      </c>
      <c r="K3525" s="52">
        <f>IFERROR(_xll.qlIndexFixing(ONIndex1M,I3525,TRUE,_xll.ohTrigger(RecalcTrigger,Trigger1M)),NA())</f>
        <v>1.4638028259197355E-2</v>
      </c>
      <c r="L3525" s="52" t="e">
        <f>IFERROR(_xll.qlIndexFixing(Index3M,H3525,TRUE,_xll.ohTrigger(RecalcTrigger,Trigger3M)),NA())</f>
        <v>#N/A</v>
      </c>
      <c r="M3525" s="52">
        <f>IFERROR(_xll.qlIndexFixing(ONIndex3M,I3525,TRUE,_xll.ohTrigger(RecalcTrigger,Trigger3M)),NA())</f>
        <v>1.496830665494997E-2</v>
      </c>
      <c r="N3525" s="52" t="e">
        <f>IFERROR(_xll.qlIndexFixing(Index6M,$H3525,TRUE,_xll.ohTrigger(RecalcTrigger,Trigger6M)),NA())</f>
        <v>#N/A</v>
      </c>
      <c r="O3525" s="52">
        <f>IFERROR(_xll.qlIndexFixing(ONIndex6M,I3525,TRUE,_xll.ohTrigger(RecalcTrigger,Trigger6M)),NA())</f>
        <v>1.5170062596263634E-2</v>
      </c>
      <c r="P3525" s="52" t="e">
        <f>IFERROR(_xll.qlIndexFixing(Index1Y,$H3525,TRUE,_xll.ohTrigger(RecalcTrigger,Trigger1Y)),NA())</f>
        <v>#N/A</v>
      </c>
      <c r="Q3525" s="52">
        <f>IFERROR(_xll.qlIndexFixing(ONIndex1Y,I3525,TRUE,_xll.ohTrigger(RecalcTrigger,Trigger1Y)),NA())</f>
        <v>1.5159786618115234E-2</v>
      </c>
    </row>
    <row r="3526" spans="2:17" x14ac:dyDescent="0.2">
      <c r="B3526" s="46" t="s">
        <v>42</v>
      </c>
      <c r="D3526" s="49">
        <f>_xll.qlCalendarAdvance(Calendar,$D3525,B3526,"f",FALSE)</f>
        <v>64111</v>
      </c>
      <c r="E3526" s="49">
        <f>_xll.qlInterestRateIndexValueDate(IndexON,D3526)</f>
        <v>64111</v>
      </c>
      <c r="F3526" s="52">
        <f>IFERROR(_xll.qlIndexFixing(IndexON,D3526,TRUE,_xll.ohTrigger(RecalcTrigger,TriggerON)),NA())</f>
        <v>1.4568514935620058E-2</v>
      </c>
      <c r="H3526" s="49">
        <f>_xll.qlCalendarAdvance(Calendar,$H3525,B3526,"f",FALSE)</f>
        <v>64111</v>
      </c>
      <c r="I3526" s="49">
        <f>_xll.qlInterestRateIndexValueDate(Index1M,$H3526)</f>
        <v>64115</v>
      </c>
      <c r="J3526" s="52">
        <f>IFERROR(_xll.qlIndexFixing(Index1M,$H3526,TRUE,_xll.ohTrigger(RecalcTrigger,Trigger1M)),NA())</f>
        <v>1.4647419918544343E-2</v>
      </c>
      <c r="K3526" s="52">
        <f>IFERROR(_xll.qlIndexFixing(ONIndex1M,I3526,TRUE,_xll.ohTrigger(RecalcTrigger,Trigger1M)),NA())</f>
        <v>1.4638210868564983E-2</v>
      </c>
      <c r="L3526" s="52" t="e">
        <f>IFERROR(_xll.qlIndexFixing(Index3M,H3526,TRUE,_xll.ohTrigger(RecalcTrigger,Trigger3M)),NA())</f>
        <v>#N/A</v>
      </c>
      <c r="M3526" s="52">
        <f>IFERROR(_xll.qlIndexFixing(ONIndex3M,I3526,TRUE,_xll.ohTrigger(RecalcTrigger,Trigger3M)),NA())</f>
        <v>1.496842919644692E-2</v>
      </c>
      <c r="N3526" s="52" t="e">
        <f>IFERROR(_xll.qlIndexFixing(Index6M,$H3526,TRUE,_xll.ohTrigger(RecalcTrigger,Trigger6M)),NA())</f>
        <v>#N/A</v>
      </c>
      <c r="O3526" s="52">
        <f>IFERROR(_xll.qlIndexFixing(ONIndex6M,I3526,TRUE,_xll.ohTrigger(RecalcTrigger,Trigger6M)),NA())</f>
        <v>1.517011077460495E-2</v>
      </c>
      <c r="P3526" s="52" t="e">
        <f>IFERROR(_xll.qlIndexFixing(Index1Y,$H3526,TRUE,_xll.ohTrigger(RecalcTrigger,Trigger1Y)),NA())</f>
        <v>#N/A</v>
      </c>
      <c r="Q3526" s="52">
        <f>IFERROR(_xll.qlIndexFixing(ONIndex1Y,I3526,TRUE,_xll.ohTrigger(RecalcTrigger,Trigger1Y)),NA())</f>
        <v>1.5159566880926789E-2</v>
      </c>
    </row>
    <row r="3527" spans="2:17" x14ac:dyDescent="0.2">
      <c r="B3527" s="46" t="s">
        <v>42</v>
      </c>
      <c r="D3527" s="49">
        <f>_xll.qlCalendarAdvance(Calendar,$D3526,B3527,"f",FALSE)</f>
        <v>64118</v>
      </c>
      <c r="E3527" s="49">
        <f>_xll.qlInterestRateIndexValueDate(IndexON,D3527)</f>
        <v>64118</v>
      </c>
      <c r="F3527" s="52">
        <f>IFERROR(_xll.qlIndexFixing(IndexON,D3527,TRUE,_xll.ohTrigger(RecalcTrigger,TriggerON)),NA())</f>
        <v>1.4568671015009471E-2</v>
      </c>
      <c r="H3527" s="49">
        <f>_xll.qlCalendarAdvance(Calendar,$H3526,B3527,"f",FALSE)</f>
        <v>64118</v>
      </c>
      <c r="I3527" s="49">
        <f>_xll.qlInterestRateIndexValueDate(Index1M,$H3527)</f>
        <v>64122</v>
      </c>
      <c r="J3527" s="52">
        <f>IFERROR(_xll.qlIndexFixing(Index1M,$H3527,TRUE,_xll.ohTrigger(RecalcTrigger,Trigger1M)),NA())</f>
        <v>1.4647551470895291E-2</v>
      </c>
      <c r="K3527" s="52">
        <f>IFERROR(_xll.qlIndexFixing(ONIndex1M,I3527,TRUE,_xll.ohTrigger(RecalcTrigger,Trigger1M)),NA())</f>
        <v>1.4638375580089402E-2</v>
      </c>
      <c r="L3527" s="52" t="e">
        <f>IFERROR(_xll.qlIndexFixing(Index3M,H3527,TRUE,_xll.ohTrigger(RecalcTrigger,Trigger3M)),NA())</f>
        <v>#N/A</v>
      </c>
      <c r="M3527" s="52">
        <f>IFERROR(_xll.qlIndexFixing(ONIndex3M,I3527,TRUE,_xll.ohTrigger(RecalcTrigger,Trigger3M)),NA())</f>
        <v>1.4968530711643169E-2</v>
      </c>
      <c r="N3527" s="52" t="e">
        <f>IFERROR(_xll.qlIndexFixing(Index6M,$H3527,TRUE,_xll.ohTrigger(RecalcTrigger,Trigger6M)),NA())</f>
        <v>#N/A</v>
      </c>
      <c r="O3527" s="52">
        <f>IFERROR(_xll.qlIndexFixing(ONIndex6M,I3527,TRUE,_xll.ohTrigger(RecalcTrigger,Trigger6M)),NA())</f>
        <v>1.5170143594671615E-2</v>
      </c>
      <c r="P3527" s="52" t="e">
        <f>IFERROR(_xll.qlIndexFixing(Index1Y,$H3527,TRUE,_xll.ohTrigger(RecalcTrigger,Trigger1Y)),NA())</f>
        <v>#N/A</v>
      </c>
      <c r="Q3527" s="52">
        <f>IFERROR(_xll.qlIndexFixing(ONIndex1Y,I3527,TRUE,_xll.ohTrigger(RecalcTrigger,Trigger1Y)),NA())</f>
        <v>1.5159325659084288E-2</v>
      </c>
    </row>
    <row r="3528" spans="2:17" x14ac:dyDescent="0.2">
      <c r="B3528" s="46" t="s">
        <v>42</v>
      </c>
      <c r="D3528" s="49">
        <f>_xll.qlCalendarAdvance(Calendar,$D3527,B3528,"f",FALSE)</f>
        <v>64125</v>
      </c>
      <c r="E3528" s="49">
        <f>_xll.qlInterestRateIndexValueDate(IndexON,D3528)</f>
        <v>64125</v>
      </c>
      <c r="F3528" s="52">
        <f>IFERROR(_xll.qlIndexFixing(IndexON,D3528,TRUE,_xll.ohTrigger(RecalcTrigger,TriggerON)),NA())</f>
        <v>1.4568811576491925E-2</v>
      </c>
      <c r="H3528" s="49">
        <f>_xll.qlCalendarAdvance(Calendar,$H3527,B3528,"f",FALSE)</f>
        <v>64125</v>
      </c>
      <c r="I3528" s="49">
        <f>_xll.qlInterestRateIndexValueDate(Index1M,$H3528)</f>
        <v>64129</v>
      </c>
      <c r="J3528" s="52">
        <f>IFERROR(_xll.qlIndexFixing(Index1M,$H3528,TRUE,_xll.ohTrigger(RecalcTrigger,Trigger1M)),NA())</f>
        <v>1.4647665037166517E-2</v>
      </c>
      <c r="K3528" s="52">
        <f>IFERROR(_xll.qlIndexFixing(ONIndex1M,I3528,TRUE,_xll.ohTrigger(RecalcTrigger,Trigger1M)),NA())</f>
        <v>1.4638522370429286E-2</v>
      </c>
      <c r="L3528" s="52" t="e">
        <f>IFERROR(_xll.qlIndexFixing(Index3M,H3528,TRUE,_xll.ohTrigger(RecalcTrigger,Trigger3M)),NA())</f>
        <v>#N/A</v>
      </c>
      <c r="M3528" s="52">
        <f>IFERROR(_xll.qlIndexFixing(ONIndex3M,I3528,TRUE,_xll.ohTrigger(RecalcTrigger,Trigger3M)),NA())</f>
        <v>1.4968611173040713E-2</v>
      </c>
      <c r="N3528" s="52" t="e">
        <f>IFERROR(_xll.qlIndexFixing(Index6M,$H3528,TRUE,_xll.ohTrigger(RecalcTrigger,Trigger6M)),NA())</f>
        <v>#N/A</v>
      </c>
      <c r="O3528" s="52">
        <f>IFERROR(_xll.qlIndexFixing(ONIndex6M,I3528,TRUE,_xll.ohTrigger(RecalcTrigger,Trigger6M)),NA())</f>
        <v>1.5170161036559549E-2</v>
      </c>
      <c r="P3528" s="52" t="e">
        <f>IFERROR(_xll.qlIndexFixing(Index1Y,$H3528,TRUE,_xll.ohTrigger(RecalcTrigger,Trigger1Y)),NA())</f>
        <v>#N/A</v>
      </c>
      <c r="Q3528" s="52">
        <f>IFERROR(_xll.qlIndexFixing(ONIndex1Y,I3528,TRUE,_xll.ohTrigger(RecalcTrigger,Trigger1Y)),NA())</f>
        <v>1.5159062924690048E-2</v>
      </c>
    </row>
    <row r="3529" spans="2:17" x14ac:dyDescent="0.2">
      <c r="B3529" s="46" t="s">
        <v>42</v>
      </c>
      <c r="D3529" s="49">
        <f>_xll.qlCalendarAdvance(Calendar,$D3528,B3529,"f",FALSE)</f>
        <v>64132</v>
      </c>
      <c r="E3529" s="49">
        <f>_xll.qlInterestRateIndexValueDate(IndexON,D3529)</f>
        <v>64132</v>
      </c>
      <c r="F3529" s="52">
        <f>IFERROR(_xll.qlIndexFixing(IndexON,D3529,TRUE,_xll.ohTrigger(RecalcTrigger,TriggerON)),NA())</f>
        <v>1.4568936600323212E-2</v>
      </c>
      <c r="H3529" s="49">
        <f>_xll.qlCalendarAdvance(Calendar,$H3528,B3529,"f",FALSE)</f>
        <v>64132</v>
      </c>
      <c r="I3529" s="49">
        <f>_xll.qlInterestRateIndexValueDate(Index1M,$H3529)</f>
        <v>64136</v>
      </c>
      <c r="J3529" s="52">
        <f>IFERROR(_xll.qlIndexFixing(Index1M,$H3529,TRUE,_xll.ohTrigger(RecalcTrigger,Trigger1M)),NA())</f>
        <v>1.4647760594171406E-2</v>
      </c>
      <c r="K3529" s="52">
        <f>IFERROR(_xll.qlIndexFixing(ONIndex1M,I3529,TRUE,_xll.ohTrigger(RecalcTrigger,Trigger1M)),NA())</f>
        <v>1.4638651216403176E-2</v>
      </c>
      <c r="L3529" s="52" t="e">
        <f>IFERROR(_xll.qlIndexFixing(Index3M,H3529,TRUE,_xll.ohTrigger(RecalcTrigger,Trigger3M)),NA())</f>
        <v>#N/A</v>
      </c>
      <c r="M3529" s="52">
        <f>IFERROR(_xll.qlIndexFixing(ONIndex3M,I3529,TRUE,_xll.ohTrigger(RecalcTrigger,Trigger3M)),NA())</f>
        <v>1.496867055354123E-2</v>
      </c>
      <c r="N3529" s="52" t="e">
        <f>IFERROR(_xll.qlIndexFixing(Index6M,$H3529,TRUE,_xll.ohTrigger(RecalcTrigger,Trigger6M)),NA())</f>
        <v>#N/A</v>
      </c>
      <c r="O3529" s="52">
        <f>IFERROR(_xll.qlIndexFixing(ONIndex6M,I3529,TRUE,_xll.ohTrigger(RecalcTrigger,Trigger6M)),NA())</f>
        <v>1.5170163080604482E-2</v>
      </c>
      <c r="P3529" s="52" t="e">
        <f>IFERROR(_xll.qlIndexFixing(Index1Y,$H3529,TRUE,_xll.ohTrigger(RecalcTrigger,Trigger1Y)),NA())</f>
        <v>#N/A</v>
      </c>
      <c r="Q3529" s="52">
        <f>IFERROR(_xll.qlIndexFixing(ONIndex1Y,I3529,TRUE,_xll.ohTrigger(RecalcTrigger,Trigger1Y)),NA())</f>
        <v>1.5158778649926319E-2</v>
      </c>
    </row>
    <row r="3530" spans="2:17" x14ac:dyDescent="0.2">
      <c r="B3530" s="46" t="s">
        <v>42</v>
      </c>
      <c r="D3530" s="49">
        <f>_xll.qlCalendarAdvance(Calendar,$D3529,B3530,"f",FALSE)</f>
        <v>64139</v>
      </c>
      <c r="E3530" s="49">
        <f>_xll.qlInterestRateIndexValueDate(IndexON,D3530)</f>
        <v>64139</v>
      </c>
      <c r="F3530" s="52">
        <f>IFERROR(_xll.qlIndexFixing(IndexON,D3530,TRUE,_xll.ohTrigger(RecalcTrigger,TriggerON)),NA())</f>
        <v>1.4569046066359448E-2</v>
      </c>
      <c r="H3530" s="49">
        <f>_xll.qlCalendarAdvance(Calendar,$H3529,B3530,"f",FALSE)</f>
        <v>64139</v>
      </c>
      <c r="I3530" s="49">
        <f>_xll.qlInterestRateIndexValueDate(Index1M,$H3530)</f>
        <v>64143</v>
      </c>
      <c r="J3530" s="52">
        <f>IFERROR(_xll.qlIndexFixing(Index1M,$H3530,TRUE,_xll.ohTrigger(RecalcTrigger,Trigger1M)),NA())</f>
        <v>1.4647838118736239E-2</v>
      </c>
      <c r="K3530" s="52">
        <f>IFERROR(_xll.qlIndexFixing(ONIndex1M,I3530,TRUE,_xll.ohTrigger(RecalcTrigger,Trigger1M)),NA())</f>
        <v>1.4638762094909552E-2</v>
      </c>
      <c r="L3530" s="52" t="e">
        <f>IFERROR(_xll.qlIndexFixing(Index3M,H3530,TRUE,_xll.ohTrigger(RecalcTrigger,Trigger3M)),NA())</f>
        <v>#N/A</v>
      </c>
      <c r="M3530" s="52">
        <f>IFERROR(_xll.qlIndexFixing(ONIndex3M,I3530,TRUE,_xll.ohTrigger(RecalcTrigger,Trigger3M)),NA())</f>
        <v>1.4968708825886523E-2</v>
      </c>
      <c r="N3530" s="52" t="e">
        <f>IFERROR(_xll.qlIndexFixing(Index6M,$H3530,TRUE,_xll.ohTrigger(RecalcTrigger,Trigger6M)),NA())</f>
        <v>#N/A</v>
      </c>
      <c r="O3530" s="52">
        <f>IFERROR(_xll.qlIndexFixing(ONIndex6M,I3530,TRUE,_xll.ohTrigger(RecalcTrigger,Trigger6M)),NA())</f>
        <v>1.5170149706742464E-2</v>
      </c>
      <c r="P3530" s="52" t="e">
        <f>IFERROR(_xll.qlIndexFixing(Index1Y,$H3530,TRUE,_xll.ohTrigger(RecalcTrigger,Trigger1Y)),NA())</f>
        <v>#N/A</v>
      </c>
      <c r="Q3530" s="52">
        <f>IFERROR(_xll.qlIndexFixing(ONIndex1Y,I3530,TRUE,_xll.ohTrigger(RecalcTrigger,Trigger1Y)),NA())</f>
        <v>1.5158472806975354E-2</v>
      </c>
    </row>
    <row r="3531" spans="2:17" x14ac:dyDescent="0.2">
      <c r="B3531" s="46" t="s">
        <v>42</v>
      </c>
      <c r="D3531" s="49">
        <f>_xll.qlCalendarAdvance(Calendar,$D3530,B3531,"f",FALSE)</f>
        <v>64146</v>
      </c>
      <c r="E3531" s="49">
        <f>_xll.qlInterestRateIndexValueDate(IndexON,D3531)</f>
        <v>64146</v>
      </c>
      <c r="F3531" s="52">
        <f>IFERROR(_xll.qlIndexFixing(IndexON,D3531,TRUE,_xll.ohTrigger(RecalcTrigger,TriggerON)),NA())</f>
        <v>1.4569139954296872E-2</v>
      </c>
      <c r="H3531" s="49">
        <f>_xll.qlCalendarAdvance(Calendar,$H3530,B3531,"f",FALSE)</f>
        <v>64146</v>
      </c>
      <c r="I3531" s="49">
        <f>_xll.qlInterestRateIndexValueDate(Index1M,$H3531)</f>
        <v>64150</v>
      </c>
      <c r="J3531" s="52">
        <f>IFERROR(_xll.qlIndexFixing(Index1M,$H3531,TRUE,_xll.ohTrigger(RecalcTrigger,Trigger1M)),NA())</f>
        <v>1.4647897587671821E-2</v>
      </c>
      <c r="K3531" s="52">
        <f>IFERROR(_xll.qlIndexFixing(ONIndex1M,I3531,TRUE,_xll.ohTrigger(RecalcTrigger,Trigger1M)),NA())</f>
        <v>1.4638854982766958E-2</v>
      </c>
      <c r="L3531" s="52" t="e">
        <f>IFERROR(_xll.qlIndexFixing(Index3M,H3531,TRUE,_xll.ohTrigger(RecalcTrigger,Trigger3M)),NA())</f>
        <v>#N/A</v>
      </c>
      <c r="M3531" s="52">
        <f>IFERROR(_xll.qlIndexFixing(ONIndex3M,I3531,TRUE,_xll.ohTrigger(RecalcTrigger,Trigger3M)),NA())</f>
        <v>1.4968725962898333E-2</v>
      </c>
      <c r="N3531" s="52" t="e">
        <f>IFERROR(_xll.qlIndexFixing(Index6M,$H3531,TRUE,_xll.ohTrigger(RecalcTrigger,Trigger6M)),NA())</f>
        <v>#N/A</v>
      </c>
      <c r="O3531" s="52">
        <f>IFERROR(_xll.qlIndexFixing(ONIndex6M,I3531,TRUE,_xll.ohTrigger(RecalcTrigger,Trigger6M)),NA())</f>
        <v>1.5170120895309225E-2</v>
      </c>
      <c r="P3531" s="52" t="e">
        <f>IFERROR(_xll.qlIndexFixing(Index1Y,$H3531,TRUE,_xll.ohTrigger(RecalcTrigger,Trigger1Y)),NA())</f>
        <v>#N/A</v>
      </c>
      <c r="Q3531" s="52">
        <f>IFERROR(_xll.qlIndexFixing(ONIndex1Y,I3531,TRUE,_xll.ohTrigger(RecalcTrigger,Trigger1Y)),NA())</f>
        <v>1.5158145368019404E-2</v>
      </c>
    </row>
    <row r="3532" spans="2:17" x14ac:dyDescent="0.2">
      <c r="B3532" s="46" t="s">
        <v>42</v>
      </c>
      <c r="D3532" s="49">
        <f>_xll.qlCalendarAdvance(Calendar,$D3531,B3532,"f",FALSE)</f>
        <v>64153</v>
      </c>
      <c r="E3532" s="49">
        <f>_xll.qlInterestRateIndexValueDate(IndexON,D3532)</f>
        <v>64153</v>
      </c>
      <c r="F3532" s="52">
        <f>IFERROR(_xll.qlIndexFixing(IndexON,D3532,TRUE,_xll.ohTrigger(RecalcTrigger,TriggerON)),NA())</f>
        <v>1.456921824439128E-2</v>
      </c>
      <c r="H3532" s="49">
        <f>_xll.qlCalendarAdvance(Calendar,$H3531,B3532,"f",FALSE)</f>
        <v>64153</v>
      </c>
      <c r="I3532" s="49">
        <f>_xll.qlInterestRateIndexValueDate(Index1M,$H3532)</f>
        <v>64157</v>
      </c>
      <c r="J3532" s="52">
        <f>IFERROR(_xll.qlIndexFixing(Index1M,$H3532,TRUE,_xll.ohTrigger(RecalcTrigger,Trigger1M)),NA())</f>
        <v>1.4647939031557564E-2</v>
      </c>
      <c r="K3532" s="52">
        <f>IFERROR(_xll.qlIndexFixing(ONIndex1M,I3532,TRUE,_xll.ohTrigger(RecalcTrigger,Trigger1M)),NA())</f>
        <v>1.4638929856953808E-2</v>
      </c>
      <c r="L3532" s="52" t="e">
        <f>IFERROR(_xll.qlIndexFixing(Index3M,H3532,TRUE,_xll.ohTrigger(RecalcTrigger,Trigger3M)),NA())</f>
        <v>#N/A</v>
      </c>
      <c r="M3532" s="52">
        <f>IFERROR(_xll.qlIndexFixing(ONIndex3M,I3532,TRUE,_xll.ohTrigger(RecalcTrigger,Trigger3M)),NA())</f>
        <v>1.4968721937558271E-2</v>
      </c>
      <c r="N3532" s="52" t="e">
        <f>IFERROR(_xll.qlIndexFixing(Index6M,$H3532,TRUE,_xll.ohTrigger(RecalcTrigger,Trigger6M)),NA())</f>
        <v>#N/A</v>
      </c>
      <c r="O3532" s="52">
        <f>IFERROR(_xll.qlIndexFixing(ONIndex6M,I3532,TRUE,_xll.ohTrigger(RecalcTrigger,Trigger6M)),NA())</f>
        <v>1.517007662632075E-2</v>
      </c>
      <c r="P3532" s="52" t="e">
        <f>IFERROR(_xll.qlIndexFixing(Index1Y,$H3532,TRUE,_xll.ohTrigger(RecalcTrigger,Trigger1Y)),NA())</f>
        <v>#N/A</v>
      </c>
      <c r="Q3532" s="52">
        <f>IFERROR(_xll.qlIndexFixing(ONIndex1Y,I3532,TRUE,_xll.ohTrigger(RecalcTrigger,Trigger1Y)),NA())</f>
        <v>1.5157796305320659E-2</v>
      </c>
    </row>
    <row r="3533" spans="2:17" x14ac:dyDescent="0.2">
      <c r="B3533" s="46" t="s">
        <v>42</v>
      </c>
      <c r="D3533" s="49">
        <f>_xll.qlCalendarAdvance(Calendar,$D3532,B3533,"f",FALSE)</f>
        <v>64160</v>
      </c>
      <c r="E3533" s="49">
        <f>_xll.qlInterestRateIndexValueDate(IndexON,D3533)</f>
        <v>64160</v>
      </c>
      <c r="F3533" s="52">
        <f>IFERROR(_xll.qlIndexFixing(IndexON,D3533,TRUE,_xll.ohTrigger(RecalcTrigger,TriggerON)),NA())</f>
        <v>1.4569280916498784E-2</v>
      </c>
      <c r="H3533" s="49">
        <f>_xll.qlCalendarAdvance(Calendar,$H3532,B3533,"f",FALSE)</f>
        <v>64160</v>
      </c>
      <c r="I3533" s="49">
        <f>_xll.qlInterestRateIndexValueDate(Index1M,$H3533)</f>
        <v>64164</v>
      </c>
      <c r="J3533" s="52" t="e">
        <f>IFERROR(_xll.qlIndexFixing(Index1M,$H3533,TRUE,_xll.ohTrigger(RecalcTrigger,Trigger1M)),NA())</f>
        <v>#N/A</v>
      </c>
      <c r="K3533" s="52">
        <f>IFERROR(_xll.qlIndexFixing(ONIndex1M,I3533,TRUE,_xll.ohTrigger(RecalcTrigger,Trigger1M)),NA())</f>
        <v>1.4638986694128775E-2</v>
      </c>
      <c r="L3533" s="52" t="e">
        <f>IFERROR(_xll.qlIndexFixing(Index3M,H3533,TRUE,_xll.ohTrigger(RecalcTrigger,Trigger3M)),NA())</f>
        <v>#N/A</v>
      </c>
      <c r="M3533" s="52">
        <f>IFERROR(_xll.qlIndexFixing(ONIndex3M,I3533,TRUE,_xll.ohTrigger(RecalcTrigger,Trigger3M)),NA())</f>
        <v>1.4968696722448271E-2</v>
      </c>
      <c r="N3533" s="52" t="e">
        <f>IFERROR(_xll.qlIndexFixing(Index6M,$H3533,TRUE,_xll.ohTrigger(RecalcTrigger,Trigger6M)),NA())</f>
        <v>#N/A</v>
      </c>
      <c r="O3533" s="52">
        <f>IFERROR(_xll.qlIndexFixing(ONIndex6M,I3533,TRUE,_xll.ohTrigger(RecalcTrigger,Trigger6M)),NA())</f>
        <v>1.5170016879713089E-2</v>
      </c>
      <c r="P3533" s="52" t="e">
        <f>IFERROR(_xll.qlIndexFixing(Index1Y,$H3533,TRUE,_xll.ohTrigger(RecalcTrigger,Trigger1Y)),NA())</f>
        <v>#N/A</v>
      </c>
      <c r="Q3533" s="52">
        <f>IFERROR(_xll.qlIndexFixing(ONIndex1Y,I3533,TRUE,_xll.ohTrigger(RecalcTrigger,Trigger1Y)),NA())</f>
        <v>1.5157425591141305E-2</v>
      </c>
    </row>
    <row r="3534" spans="2:17" x14ac:dyDescent="0.2">
      <c r="B3534" s="46" t="s">
        <v>42</v>
      </c>
      <c r="D3534" s="49">
        <f>_xll.qlCalendarAdvance(Calendar,$D3533,B3534,"f",FALSE)</f>
        <v>64167</v>
      </c>
      <c r="E3534" s="49">
        <f>_xll.qlInterestRateIndexValueDate(IndexON,D3534)</f>
        <v>64167</v>
      </c>
      <c r="F3534" s="52">
        <f>IFERROR(_xll.qlIndexFixing(IndexON,D3534,TRUE,_xll.ohTrigger(RecalcTrigger,TriggerON)),NA())</f>
        <v>1.4569327950315625E-2</v>
      </c>
      <c r="H3534" s="49">
        <f>_xll.qlCalendarAdvance(Calendar,$H3533,B3534,"f",FALSE)</f>
        <v>64167</v>
      </c>
      <c r="I3534" s="49">
        <f>_xll.qlInterestRateIndexValueDate(Index1M,$H3534)</f>
        <v>64171</v>
      </c>
      <c r="J3534" s="52" t="e">
        <f>IFERROR(_xll.qlIndexFixing(Index1M,$H3534,TRUE,_xll.ohTrigger(RecalcTrigger,Trigger1M)),NA())</f>
        <v>#N/A</v>
      </c>
      <c r="K3534" s="52">
        <f>IFERROR(_xll.qlIndexFixing(ONIndex1M,I3534,TRUE,_xll.ohTrigger(RecalcTrigger,Trigger1M)),NA())</f>
        <v>1.4639025471190337E-2</v>
      </c>
      <c r="L3534" s="52" t="e">
        <f>IFERROR(_xll.qlIndexFixing(Index3M,H3534,TRUE,_xll.ohTrigger(RecalcTrigger,Trigger3M)),NA())</f>
        <v>#N/A</v>
      </c>
      <c r="M3534" s="52">
        <f>IFERROR(_xll.qlIndexFixing(ONIndex3M,I3534,TRUE,_xll.ohTrigger(RecalcTrigger,Trigger3M)),NA())</f>
        <v>1.4968650290310137E-2</v>
      </c>
      <c r="N3534" s="52" t="e">
        <f>IFERROR(_xll.qlIndexFixing(Index6M,$H3534,TRUE,_xll.ohTrigger(RecalcTrigger,Trigger6M)),NA())</f>
        <v>#N/A</v>
      </c>
      <c r="O3534" s="52">
        <f>IFERROR(_xll.qlIndexFixing(ONIndex6M,I3534,TRUE,_xll.ohTrigger(RecalcTrigger,Trigger6M)),NA())</f>
        <v>1.5169941635981843E-2</v>
      </c>
      <c r="P3534" s="52" t="e">
        <f>IFERROR(_xll.qlIndexFixing(Index1Y,$H3534,TRUE,_xll.ohTrigger(RecalcTrigger,Trigger1Y)),NA())</f>
        <v>#N/A</v>
      </c>
      <c r="Q3534" s="52">
        <f>IFERROR(_xll.qlIndexFixing(ONIndex1Y,I3534,TRUE,_xll.ohTrigger(RecalcTrigger,Trigger1Y)),NA())</f>
        <v>1.5157033197503722E-2</v>
      </c>
    </row>
    <row r="3535" spans="2:17" x14ac:dyDescent="0.2">
      <c r="B3535" s="46" t="s">
        <v>42</v>
      </c>
      <c r="D3535" s="49">
        <f>_xll.qlCalendarAdvance(Calendar,$D3534,B3535,"f",FALSE)</f>
        <v>64174</v>
      </c>
      <c r="E3535" s="49">
        <f>_xll.qlInterestRateIndexValueDate(IndexON,D3535)</f>
        <v>64174</v>
      </c>
      <c r="F3535" s="52">
        <f>IFERROR(_xll.qlIndexFixing(IndexON,D3535,TRUE,_xll.ohTrigger(RecalcTrigger,TriggerON)),NA())</f>
        <v>1.4569359326017661E-2</v>
      </c>
      <c r="H3535" s="49">
        <f>_xll.qlCalendarAdvance(Calendar,$H3534,B3535,"f",FALSE)</f>
        <v>64174</v>
      </c>
      <c r="I3535" s="49">
        <f>_xll.qlInterestRateIndexValueDate(Index1M,$H3535)</f>
        <v>64178</v>
      </c>
      <c r="J3535" s="52" t="e">
        <f>IFERROR(_xll.qlIndexFixing(Index1M,$H3535,TRUE,_xll.ohTrigger(RecalcTrigger,Trigger1M)),NA())</f>
        <v>#N/A</v>
      </c>
      <c r="K3535" s="52">
        <f>IFERROR(_xll.qlIndexFixing(ONIndex1M,I3535,TRUE,_xll.ohTrigger(RecalcTrigger,Trigger1M)),NA())</f>
        <v>1.4639046165196845E-2</v>
      </c>
      <c r="L3535" s="52" t="e">
        <f>IFERROR(_xll.qlIndexFixing(Index3M,H3535,TRUE,_xll.ohTrigger(RecalcTrigger,Trigger3M)),NA())</f>
        <v>#N/A</v>
      </c>
      <c r="M3535" s="52">
        <f>IFERROR(_xll.qlIndexFixing(ONIndex3M,I3535,TRUE,_xll.ohTrigger(RecalcTrigger,Trigger3M)),NA())</f>
        <v>1.4968582614205417E-2</v>
      </c>
      <c r="N3535" s="52" t="e">
        <f>IFERROR(_xll.qlIndexFixing(Index6M,$H3535,TRUE,_xll.ohTrigger(RecalcTrigger,Trigger6M)),NA())</f>
        <v>#N/A</v>
      </c>
      <c r="O3535" s="52">
        <f>IFERROR(_xll.qlIndexFixing(ONIndex6M,I3535,TRUE,_xll.ohTrigger(RecalcTrigger,Trigger6M)),NA())</f>
        <v>1.5169850875063062E-2</v>
      </c>
      <c r="P3535" s="52" t="e">
        <f>IFERROR(_xll.qlIndexFixing(Index1Y,$H3535,TRUE,_xll.ohTrigger(RecalcTrigger,Trigger1Y)),NA())</f>
        <v>#N/A</v>
      </c>
      <c r="Q3535" s="52">
        <f>IFERROR(_xll.qlIndexFixing(ONIndex1Y,I3535,TRUE,_xll.ohTrigger(RecalcTrigger,Trigger1Y)),NA())</f>
        <v>1.5156619097069779E-2</v>
      </c>
    </row>
    <row r="3536" spans="2:17" x14ac:dyDescent="0.2">
      <c r="B3536" s="46" t="s">
        <v>42</v>
      </c>
      <c r="D3536" s="49">
        <f>_xll.qlCalendarAdvance(Calendar,$D3535,B3536,"f",FALSE)</f>
        <v>64181</v>
      </c>
      <c r="E3536" s="49">
        <f>_xll.qlInterestRateIndexValueDate(IndexON,D3536)</f>
        <v>64181</v>
      </c>
      <c r="F3536" s="52">
        <f>IFERROR(_xll.qlIndexFixing(IndexON,D3536,TRUE,_xll.ohTrigger(RecalcTrigger,TriggerON)),NA())</f>
        <v>1.4569375023540942E-2</v>
      </c>
      <c r="H3536" s="49">
        <f>_xll.qlCalendarAdvance(Calendar,$H3535,B3536,"f",FALSE)</f>
        <v>64181</v>
      </c>
      <c r="I3536" s="49">
        <f>_xll.qlInterestRateIndexValueDate(Index1M,$H3536)</f>
        <v>64185</v>
      </c>
      <c r="J3536" s="52" t="e">
        <f>IFERROR(_xll.qlIndexFixing(Index1M,$H3536,TRUE,_xll.ohTrigger(RecalcTrigger,Trigger1M)),NA())</f>
        <v>#N/A</v>
      </c>
      <c r="K3536" s="52">
        <f>IFERROR(_xll.qlIndexFixing(ONIndex1M,I3536,TRUE,_xll.ohTrigger(RecalcTrigger,Trigger1M)),NA())</f>
        <v>1.463904992403009E-2</v>
      </c>
      <c r="L3536" s="52" t="e">
        <f>IFERROR(_xll.qlIndexFixing(Index3M,H3536,TRUE,_xll.ohTrigger(RecalcTrigger,Trigger3M)),NA())</f>
        <v>#N/A</v>
      </c>
      <c r="M3536" s="52">
        <f>IFERROR(_xll.qlIndexFixing(ONIndex3M,I3536,TRUE,_xll.ohTrigger(RecalcTrigger,Trigger3M)),NA())</f>
        <v>1.4968527895415917E-2</v>
      </c>
      <c r="N3536" s="52" t="e">
        <f>IFERROR(_xll.qlIndexFixing(Index6M,$H3536,TRUE,_xll.ohTrigger(RecalcTrigger,Trigger6M)),NA())</f>
        <v>#N/A</v>
      </c>
      <c r="O3536" s="52">
        <f>IFERROR(_xll.qlIndexFixing(ONIndex6M,I3536,TRUE,_xll.ohTrigger(RecalcTrigger,Trigger6M)),NA())</f>
        <v>1.5169784338686654E-2</v>
      </c>
      <c r="P3536" s="52" t="e">
        <f>IFERROR(_xll.qlIndexFixing(Index1Y,$H3536,TRUE,_xll.ohTrigger(RecalcTrigger,Trigger1Y)),NA())</f>
        <v>#N/A</v>
      </c>
      <c r="Q3536" s="52">
        <f>IFERROR(_xll.qlIndexFixing(ONIndex1Y,I3536,TRUE,_xll.ohTrigger(RecalcTrigger,Trigger1Y)),NA())</f>
        <v>1.5156341432378539E-2</v>
      </c>
    </row>
    <row r="3537" spans="2:17" x14ac:dyDescent="0.2">
      <c r="B3537" s="47" t="s">
        <v>42</v>
      </c>
      <c r="D3537" s="50">
        <f>_xll.qlCalendarAdvance(Calendar,$D3536,B3537,"f",FALSE)</f>
        <v>64188</v>
      </c>
      <c r="E3537" s="50">
        <f>_xll.qlInterestRateIndexValueDate(IndexON,D3537)</f>
        <v>64188</v>
      </c>
      <c r="F3537" s="53">
        <f>IFERROR(_xll.qlIndexFixing(IndexON,D3537,TRUE,_xll.ohTrigger(RecalcTrigger,TriggerON)),NA())</f>
        <v>1.4569376999959971E-2</v>
      </c>
      <c r="H3537" s="50">
        <f>_xll.qlCalendarAdvance(Calendar,$H3536,B3537,"f",FALSE)</f>
        <v>64188</v>
      </c>
      <c r="I3537" s="50">
        <f>_xll.qlInterestRateIndexValueDate(Index1M,$H3537)</f>
        <v>64192</v>
      </c>
      <c r="J3537" s="53" t="e">
        <f>IFERROR(_xll.qlIndexFixing(Index1M,$H3537,TRUE,_xll.ohTrigger(RecalcTrigger,Trigger1M)),NA())</f>
        <v>#N/A</v>
      </c>
      <c r="K3537" s="53" t="e">
        <f>IFERROR(_xll.qlIndexFixing(ONIndex1M,I3537,TRUE,_xll.ohTrigger(RecalcTrigger,Trigger1M)),NA())</f>
        <v>#N/A</v>
      </c>
      <c r="L3537" s="53" t="e">
        <f>IFERROR(_xll.qlIndexFixing(Index3M,H3537,TRUE,_xll.ohTrigger(RecalcTrigger,Trigger3M)),NA())</f>
        <v>#N/A</v>
      </c>
      <c r="M3537" s="53" t="e">
        <f>IFERROR(_xll.qlIndexFixing(ONIndex3M,I3537,TRUE,_xll.ohTrigger(RecalcTrigger,Trigger3M)),NA())</f>
        <v>#N/A</v>
      </c>
      <c r="N3537" s="53" t="e">
        <f>IFERROR(_xll.qlIndexFixing(Index6M,$H3537,TRUE,_xll.ohTrigger(RecalcTrigger,Trigger6M)),NA())</f>
        <v>#N/A</v>
      </c>
      <c r="O3537" s="53" t="e">
        <f>IFERROR(_xll.qlIndexFixing(ONIndex6M,I3537,TRUE,_xll.ohTrigger(RecalcTrigger,Trigger6M)),NA())</f>
        <v>#N/A</v>
      </c>
      <c r="P3537" s="53" t="e">
        <f>IFERROR(_xll.qlIndexFixing(Index1Y,$H3537,TRUE,_xll.ohTrigger(RecalcTrigger,Trigger1Y)),NA())</f>
        <v>#N/A</v>
      </c>
      <c r="Q3537" s="53" t="e">
        <f>IFERROR(_xll.qlIndexFixing(ONIndex1Y,I3537,TRUE,_xll.ohTrigger(RecalcTrigger,Trigger1Y)),NA())</f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86</vt:i4>
      </vt:variant>
    </vt:vector>
  </HeadingPairs>
  <TitlesOfParts>
    <vt:vector size="93" baseType="lpstr">
      <vt:lpstr>General Settings</vt:lpstr>
      <vt:lpstr>ON Monitor</vt:lpstr>
      <vt:lpstr>1M Monitor</vt:lpstr>
      <vt:lpstr>3M Monitor</vt:lpstr>
      <vt:lpstr>6M Monitor</vt:lpstr>
      <vt:lpstr>1Y Monitor</vt:lpstr>
      <vt:lpstr>Data</vt:lpstr>
      <vt:lpstr>Calendar</vt:lpstr>
      <vt:lpstr>Check1M</vt:lpstr>
      <vt:lpstr>Check1Y</vt:lpstr>
      <vt:lpstr>Check3M</vt:lpstr>
      <vt:lpstr>Check6M</vt:lpstr>
      <vt:lpstr>CheckON</vt:lpstr>
      <vt:lpstr>Currency</vt:lpstr>
      <vt:lpstr>'1M Monitor'!DataTable</vt:lpstr>
      <vt:lpstr>'1Y Monitor'!DataTable</vt:lpstr>
      <vt:lpstr>'3M Monitor'!DataTable</vt:lpstr>
      <vt:lpstr>'6M Monitor'!DataTable</vt:lpstr>
      <vt:lpstr>'ON Monitor'!DataTable</vt:lpstr>
      <vt:lpstr>'ON Monitor'!DayCountConv</vt:lpstr>
      <vt:lpstr>DiscountingCurve</vt:lpstr>
      <vt:lpstr>'3M Monitor'!DiscountingEngine</vt:lpstr>
      <vt:lpstr>EvaluationDate</vt:lpstr>
      <vt:lpstr>'1M Monitor'!FixedLegBDC</vt:lpstr>
      <vt:lpstr>'3M Monitor'!FixedLegBDC</vt:lpstr>
      <vt:lpstr>'6M Monitor'!FixedLegBDC</vt:lpstr>
      <vt:lpstr>'1M Monitor'!FixedLegDayCounter</vt:lpstr>
      <vt:lpstr>'3M Monitor'!FixedLegDayCounter</vt:lpstr>
      <vt:lpstr>'6M Monitor'!FixedLegDayCounter</vt:lpstr>
      <vt:lpstr>'1M Monitor'!FixedLegTenor</vt:lpstr>
      <vt:lpstr>'3M Monitor'!FixedLegTenor</vt:lpstr>
      <vt:lpstr>'6M Monitor'!FixedLegTenor</vt:lpstr>
      <vt:lpstr>Flag1M</vt:lpstr>
      <vt:lpstr>Flag1Y</vt:lpstr>
      <vt:lpstr>Flag3M</vt:lpstr>
      <vt:lpstr>Flag6M</vt:lpstr>
      <vt:lpstr>FlagON</vt:lpstr>
      <vt:lpstr>FRA1YCheck</vt:lpstr>
      <vt:lpstr>FRA1YDates</vt:lpstr>
      <vt:lpstr>FRA1YNull</vt:lpstr>
      <vt:lpstr>FRA1YQuotes</vt:lpstr>
      <vt:lpstr>FRA3MCheck</vt:lpstr>
      <vt:lpstr>FRA3MDates</vt:lpstr>
      <vt:lpstr>FRA3MNull</vt:lpstr>
      <vt:lpstr>FRA3MQuotes</vt:lpstr>
      <vt:lpstr>FRA6MCheck</vt:lpstr>
      <vt:lpstr>FRA6MDates</vt:lpstr>
      <vt:lpstr>FRA6MNull</vt:lpstr>
      <vt:lpstr>FRA6MQuotes</vt:lpstr>
      <vt:lpstr>Fwd1M</vt:lpstr>
      <vt:lpstr>Fwd1Y</vt:lpstr>
      <vt:lpstr>Fwd3M</vt:lpstr>
      <vt:lpstr>Fwd6M</vt:lpstr>
      <vt:lpstr>FwdON</vt:lpstr>
      <vt:lpstr>'ON Monitor'!FwdStart</vt:lpstr>
      <vt:lpstr>IMMFUTCheck</vt:lpstr>
      <vt:lpstr>IMMFUTDates</vt:lpstr>
      <vt:lpstr>IMMFUTNull</vt:lpstr>
      <vt:lpstr>IMMFUTQuotes</vt:lpstr>
      <vt:lpstr>Index1M</vt:lpstr>
      <vt:lpstr>Index1Y</vt:lpstr>
      <vt:lpstr>Index3M</vt:lpstr>
      <vt:lpstr>Index6M</vt:lpstr>
      <vt:lpstr>IndexON</vt:lpstr>
      <vt:lpstr>InterestRatesTrigger</vt:lpstr>
      <vt:lpstr>ObjectOverwrite</vt:lpstr>
      <vt:lpstr>ONFwd1M</vt:lpstr>
      <vt:lpstr>ONFwd1Y</vt:lpstr>
      <vt:lpstr>ONFwd3M</vt:lpstr>
      <vt:lpstr>ONFwd6M</vt:lpstr>
      <vt:lpstr>ONIndex1M</vt:lpstr>
      <vt:lpstr>ONIndex1Y</vt:lpstr>
      <vt:lpstr>ONIndex3M</vt:lpstr>
      <vt:lpstr>ONIndex6M</vt:lpstr>
      <vt:lpstr>'ON Monitor'!OvernightIndex</vt:lpstr>
      <vt:lpstr>Permanent</vt:lpstr>
      <vt:lpstr>QuoteSuffix</vt:lpstr>
      <vt:lpstr>RecalcTrigger</vt:lpstr>
      <vt:lpstr>SERIALFUTCheck</vt:lpstr>
      <vt:lpstr>SERIALFUTDates</vt:lpstr>
      <vt:lpstr>SERIALFUTNull</vt:lpstr>
      <vt:lpstr>SERIALFUTQuotes</vt:lpstr>
      <vt:lpstr>SettlementDate</vt:lpstr>
      <vt:lpstr>SettlementDateON</vt:lpstr>
      <vt:lpstr>SettlementDates</vt:lpstr>
      <vt:lpstr>SettlementDatesON</vt:lpstr>
      <vt:lpstr>SettlementDays</vt:lpstr>
      <vt:lpstr>Trigger</vt:lpstr>
      <vt:lpstr>Trigger1M</vt:lpstr>
      <vt:lpstr>Trigger1Y</vt:lpstr>
      <vt:lpstr>Trigger3M</vt:lpstr>
      <vt:lpstr>Trigger6M</vt:lpstr>
      <vt:lpstr>TriggerON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MAZZOCCHI PAOLO</cp:lastModifiedBy>
  <dcterms:created xsi:type="dcterms:W3CDTF">2014-01-14T16:38:43Z</dcterms:created>
  <dcterms:modified xsi:type="dcterms:W3CDTF">2015-09-21T15:02:38Z</dcterms:modified>
</cp:coreProperties>
</file>